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xr:revisionPtr revIDLastSave="0" documentId="13_ncr:1_{9040CF1F-8AD0-42F4-98A3-51F55843922D}" xr6:coauthVersionLast="47" xr6:coauthVersionMax="47" xr10:uidLastSave="{00000000-0000-0000-0000-000000000000}"/>
  <bookViews>
    <workbookView xWindow="-108" yWindow="-108" windowWidth="23256" windowHeight="12576" tabRatio="848" firstSheet="2" activeTab="2" xr2:uid="{00000000-000D-0000-FFFF-FFFF00000000}"/>
  </bookViews>
  <sheets>
    <sheet name="Versioning" sheetId="812" r:id="rId1"/>
    <sheet name="FrameworkTaxonomy" sheetId="506" r:id="rId2"/>
    <sheet name="Entry points" sheetId="618" r:id="rId3"/>
    <sheet name="S.01.01.01" sheetId="619" r:id="rId4"/>
    <sheet name="S.01.01.02" sheetId="620" r:id="rId5"/>
    <sheet name="S.01.01.04" sheetId="621" r:id="rId6"/>
    <sheet name="S.01.01.05" sheetId="622" r:id="rId7"/>
    <sheet name="S.01.01.07" sheetId="623" r:id="rId8"/>
    <sheet name="S.01.01.08" sheetId="624" r:id="rId9"/>
    <sheet name="S.01.01.11" sheetId="626" r:id="rId10"/>
    <sheet name="S.01.01.13" sheetId="628" r:id="rId11"/>
    <sheet name="S.01.01.15" sheetId="630" r:id="rId12"/>
    <sheet name="SR.01.01.01" sheetId="631" r:id="rId13"/>
    <sheet name="SR.01.01.04" sheetId="632" r:id="rId14"/>
    <sheet name="SR.01.01.07" sheetId="633" r:id="rId15"/>
    <sheet name="SE.01.01.16" sheetId="869" r:id="rId16"/>
    <sheet name="SE.01.01.17" sheetId="870" r:id="rId17"/>
    <sheet name="SE.01.01.18" sheetId="871" r:id="rId18"/>
    <sheet name="SE.01.01.19" sheetId="872" r:id="rId19"/>
    <sheet name="S.01.02.01" sheetId="638" r:id="rId20"/>
    <sheet name="S.01.02.04" sheetId="639" r:id="rId21"/>
    <sheet name="S.01.02.07" sheetId="640" r:id="rId22"/>
    <sheet name="S.01.03.01" sheetId="641" r:id="rId23"/>
    <sheet name="S.01.03.04" sheetId="642" r:id="rId24"/>
    <sheet name="S.02.01.01" sheetId="643" r:id="rId25"/>
    <sheet name="S.02.01.02" sheetId="644" r:id="rId26"/>
    <sheet name="S.02.01.07" sheetId="645" r:id="rId27"/>
    <sheet name="S.02.01.08" sheetId="646" r:id="rId28"/>
    <sheet name="SR.02.01.01" sheetId="647" r:id="rId29"/>
    <sheet name="SR.02.01.07" sheetId="648" r:id="rId30"/>
    <sheet name="SE.02.01.16" sheetId="873" r:id="rId31"/>
    <sheet name="SE.02.01.17" sheetId="874" r:id="rId32"/>
    <sheet name="SE.02.01.18" sheetId="875" r:id="rId33"/>
    <sheet name="SE.02.01.19" sheetId="876" r:id="rId34"/>
    <sheet name="S.02.02.01" sheetId="686" r:id="rId35"/>
    <sheet name="S.02.03.07" sheetId="654" r:id="rId36"/>
    <sheet name="S.03.01.01" sheetId="606" r:id="rId37"/>
    <sheet name="S.03.01.04" sheetId="607" r:id="rId38"/>
    <sheet name="S.04.02.01" sheetId="611" r:id="rId39"/>
    <sheet name="S.04.03.01" sheetId="608" r:id="rId40"/>
    <sheet name="S.04.04.01" sheetId="609" r:id="rId41"/>
    <sheet name="S.04.05.01" sheetId="610" r:id="rId42"/>
    <sheet name="S.04.05.21" sheetId="833" r:id="rId43"/>
    <sheet name="S.05.01.01" sheetId="687" r:id="rId44"/>
    <sheet name="S.05.01.02" sheetId="688" r:id="rId45"/>
    <sheet name="S.05.01.13" sheetId="689" r:id="rId46"/>
    <sheet name="S.05.02.04" sheetId="658" r:id="rId47"/>
    <sheet name="S.06.02.01" sheetId="659" r:id="rId48"/>
    <sheet name="S.06.02.04" sheetId="660" r:id="rId49"/>
    <sheet name="S.06.02.07" sheetId="661" r:id="rId50"/>
    <sheet name="SE.06.02.16" sheetId="877" r:id="rId51"/>
    <sheet name="SE.06.02.18" sheetId="878" r:id="rId52"/>
    <sheet name="S.06.03.01" sheetId="614" r:id="rId53"/>
    <sheet name="S.06.03.04" sheetId="664" r:id="rId54"/>
    <sheet name="S.06.04.01" sheetId="840" r:id="rId55"/>
    <sheet name="S.07.01.01" sheetId="671" r:id="rId56"/>
    <sheet name="S.07.01.04" sheetId="672" r:id="rId57"/>
    <sheet name="S.08.01.01" sheetId="673" r:id="rId58"/>
    <sheet name="S.08.01.04" sheetId="674" r:id="rId59"/>
    <sheet name="S.09.01.01" sheetId="677" r:id="rId60"/>
    <sheet name="S.09.01.04" sheetId="678" r:id="rId61"/>
    <sheet name="S.10.01.01" sheetId="679" r:id="rId62"/>
    <sheet name="S.10.01.04" sheetId="680" r:id="rId63"/>
    <sheet name="S.11.01.01" sheetId="681" r:id="rId64"/>
    <sheet name="S.11.01.04" sheetId="682" r:id="rId65"/>
    <sheet name="S.12.01.01" sheetId="683" r:id="rId66"/>
    <sheet name="S.12.01.02" sheetId="684" r:id="rId67"/>
    <sheet name="SR.12.01.01" sheetId="685" r:id="rId68"/>
    <sheet name="S.12.02.01" sheetId="612" r:id="rId69"/>
    <sheet name="S.13.01.01" sheetId="690" r:id="rId70"/>
    <sheet name="S.14.01.01" sheetId="605" r:id="rId71"/>
    <sheet name="S.14.02.01" sheetId="692" r:id="rId72"/>
    <sheet name="S.14.03.01" sheetId="602" r:id="rId73"/>
    <sheet name="S.14.04.11" sheetId="813" r:id="rId74"/>
    <sheet name="S.14.05.11" sheetId="814" r:id="rId75"/>
    <sheet name="S.16.01.01" sheetId="697" r:id="rId76"/>
    <sheet name="S.17.01.01" sheetId="698" r:id="rId77"/>
    <sheet name="S.17.01.02" sheetId="699" r:id="rId78"/>
    <sheet name="SR.17.01.01" sheetId="700" r:id="rId79"/>
    <sheet name="S.17.03.01" sheetId="613" r:id="rId80"/>
    <sheet name="S.18.01.01" sheetId="701" r:id="rId81"/>
    <sheet name="S.19.01.01" sheetId="702" r:id="rId82"/>
    <sheet name="S.19.01.21" sheetId="703" r:id="rId83"/>
    <sheet name="S.20.01.01" sheetId="704" r:id="rId84"/>
    <sheet name="S.21.01.01" sheetId="705" r:id="rId85"/>
    <sheet name="S.21.02.01" sheetId="706" r:id="rId86"/>
    <sheet name="S.21.03.01" sheetId="707" r:id="rId87"/>
    <sheet name="S.22.01.01" sheetId="708" r:id="rId88"/>
    <sheet name="S.22.01.04" sheetId="709" r:id="rId89"/>
    <sheet name="S.22.01.21" sheetId="710" r:id="rId90"/>
    <sheet name="S.22.01.22" sheetId="711" r:id="rId91"/>
    <sheet name="SR.22.02.01" sheetId="712" r:id="rId92"/>
    <sheet name="SR.22.03.01" sheetId="713" r:id="rId93"/>
    <sheet name="S.22.04.01" sheetId="714" r:id="rId94"/>
    <sheet name="S.22.05.01" sheetId="715" r:id="rId95"/>
    <sheet name="S.22.06.01" sheetId="716" r:id="rId96"/>
    <sheet name="S.23.01.01" sheetId="717" r:id="rId97"/>
    <sheet name="S.23.01.02" sheetId="847" r:id="rId98"/>
    <sheet name="S.23.01.04" sheetId="718" r:id="rId99"/>
    <sheet name="S.23.01.05" sheetId="848" r:id="rId100"/>
    <sheet name="S.23.01.07" sheetId="719" r:id="rId101"/>
    <sheet name="S.23.01.08" sheetId="849" r:id="rId102"/>
    <sheet name="S.23.01.13" sheetId="843" r:id="rId103"/>
    <sheet name="S.23.01.22" sheetId="721" r:id="rId104"/>
    <sheet name="S.23.02.01" sheetId="616" r:id="rId105"/>
    <sheet name="S.23.02.04" sheetId="617" r:id="rId106"/>
    <sheet name="S.23.03.01" sheetId="722" r:id="rId107"/>
    <sheet name="S.23.03.04" sheetId="723" r:id="rId108"/>
    <sheet name="S.23.03.07" sheetId="724" r:id="rId109"/>
    <sheet name="S.23.04.01" sheetId="725" r:id="rId110"/>
    <sheet name="S.23.04.04" sheetId="726" r:id="rId111"/>
    <sheet name="S.24.01.01" sheetId="727" r:id="rId112"/>
    <sheet name="S.25.01.01" sheetId="733" r:id="rId113"/>
    <sheet name="S.25.01.04" sheetId="729" r:id="rId114"/>
    <sheet name="S.25.01.21" sheetId="730" r:id="rId115"/>
    <sheet name="S.25.01.22" sheetId="731" r:id="rId116"/>
    <sheet name="SR.25.01.01" sheetId="853" r:id="rId117"/>
    <sheet name="SR.25.01.04" sheetId="845" r:id="rId118"/>
    <sheet name="S.25.04.11" sheetId="821" r:id="rId119"/>
    <sheet name="S.25.04.13" sheetId="822" r:id="rId120"/>
    <sheet name="S.25.05.01" sheetId="598" r:id="rId121"/>
    <sheet name="S.25.05.04" sheetId="734" r:id="rId122"/>
    <sheet name="S.25.05.21" sheetId="841" r:id="rId123"/>
    <sheet name="S.25.05.22" sheetId="842" r:id="rId124"/>
    <sheet name="SR.25.05.01" sheetId="599" r:id="rId125"/>
    <sheet name="SR.25.05.04" sheetId="846" r:id="rId126"/>
    <sheet name="S.26.01.01" sheetId="742" r:id="rId127"/>
    <sheet name="S.26.01.04" sheetId="743" r:id="rId128"/>
    <sheet name="SR.26.01.01" sheetId="744" r:id="rId129"/>
    <sheet name="SR.26.01.04" sheetId="850" r:id="rId130"/>
    <sheet name="S.26.02.01" sheetId="854" r:id="rId131"/>
    <sheet name="S.26.02.04" sheetId="855" r:id="rId132"/>
    <sheet name="SR.26.02.01" sheetId="856" r:id="rId133"/>
    <sheet name="S.26.03.01" sheetId="857" r:id="rId134"/>
    <sheet name="S.26.03.04" sheetId="858" r:id="rId135"/>
    <sheet name="SR.26.03.01" sheetId="859" r:id="rId136"/>
    <sheet name="S.26.04.01" sheetId="860" r:id="rId137"/>
    <sheet name="S.26.04.04" sheetId="861" r:id="rId138"/>
    <sheet name="SR.26.04.01" sheetId="862" r:id="rId139"/>
    <sheet name="S.26.05.01" sheetId="863" r:id="rId140"/>
    <sheet name="S.26.05.04" sheetId="864" r:id="rId141"/>
    <sheet name="SR.26.05.01" sheetId="865" r:id="rId142"/>
    <sheet name="S.26.06.01" sheetId="866" r:id="rId143"/>
    <sheet name="S.26.06.04" sheetId="867" r:id="rId144"/>
    <sheet name="SR.26.06.01" sheetId="868" r:id="rId145"/>
    <sheet name="S.26.07.01" sheetId="760" r:id="rId146"/>
    <sheet name="S.26.07.04" sheetId="761" r:id="rId147"/>
    <sheet name="SR.26.07.01" sheetId="762" r:id="rId148"/>
    <sheet name="S.26.08.01" sheetId="835" r:id="rId149"/>
    <sheet name="S.26.08.04" sheetId="836" r:id="rId150"/>
    <sheet name="SR.26.08.01" sheetId="838" r:id="rId151"/>
    <sheet name="SR.26.08.04" sheetId="839" r:id="rId152"/>
    <sheet name="S.26.09.01" sheetId="824" r:id="rId153"/>
    <sheet name="S.26.09.04" sheetId="834" r:id="rId154"/>
    <sheet name="S.26.10.01" sheetId="832" r:id="rId155"/>
    <sheet name="S.26.11.01" sheetId="825" r:id="rId156"/>
    <sheet name="S.26.12.01" sheetId="826" r:id="rId157"/>
    <sheet name="S.26.13.01" sheetId="827" r:id="rId158"/>
    <sheet name="S.26.14.01" sheetId="829" r:id="rId159"/>
    <sheet name="S.26.15.01" sheetId="830" r:id="rId160"/>
    <sheet name="S.26.16.01" sheetId="831" r:id="rId161"/>
    <sheet name="S.27.01.01" sheetId="763" r:id="rId162"/>
    <sheet name="S.27.01.04" sheetId="764" r:id="rId163"/>
    <sheet name="SR.27.01.01" sheetId="765" r:id="rId164"/>
    <sheet name="S.28.01.01" sheetId="766" r:id="rId165"/>
    <sheet name="S.28.02.01" sheetId="767" r:id="rId166"/>
    <sheet name="S.29.01.01" sheetId="768" r:id="rId167"/>
    <sheet name="S.29.01.07" sheetId="769" r:id="rId168"/>
    <sheet name="S.29.02.01" sheetId="770" r:id="rId169"/>
    <sheet name="S.29.03.01" sheetId="851" r:id="rId170"/>
    <sheet name="S.29.04.01" sheetId="772" r:id="rId171"/>
    <sheet name="S.30.01.01" sheetId="775" r:id="rId172"/>
    <sheet name="S.30.02.01" sheetId="776" r:id="rId173"/>
    <sheet name="S.30.03.01" sheetId="777" r:id="rId174"/>
    <sheet name="S.30.04.01" sheetId="778" r:id="rId175"/>
    <sheet name="S.31.01.01" sheetId="779" r:id="rId176"/>
    <sheet name="S.31.01.04" sheetId="780" r:id="rId177"/>
    <sheet name="S.31.02.01" sheetId="781" r:id="rId178"/>
    <sheet name="S.31.02.04" sheetId="782" r:id="rId179"/>
    <sheet name="S.32.01.04" sheetId="783" r:id="rId180"/>
    <sheet name="S.32.01.22" sheetId="784" r:id="rId181"/>
    <sheet name="S.33.01.04" sheetId="785" r:id="rId182"/>
    <sheet name="S.34.01.04" sheetId="786" r:id="rId183"/>
    <sheet name="S.35.01.04" sheetId="787" r:id="rId184"/>
    <sheet name="S.36.01.01" sheetId="788" r:id="rId185"/>
    <sheet name="S.36.02.01" sheetId="789" r:id="rId186"/>
    <sheet name="S.36.03.01" sheetId="816" r:id="rId187"/>
    <sheet name="S.36.04.01" sheetId="817" r:id="rId188"/>
    <sheet name="S.36.05.01" sheetId="818" r:id="rId189"/>
    <sheet name="S.37.01.04" sheetId="792" r:id="rId190"/>
    <sheet name="S.37.02.04" sheetId="819" r:id="rId191"/>
    <sheet name="S.37.03.04" sheetId="820" r:id="rId192"/>
    <sheet name="S.38.01.11" sheetId="793" r:id="rId193"/>
    <sheet name="S.39.01.11" sheetId="794" r:id="rId194"/>
    <sheet name="S.41.01.11" sheetId="796" r:id="rId195"/>
    <sheet name="E.01.01.16" sheetId="879" r:id="rId196"/>
    <sheet name="E.02.01.16" sheetId="880" r:id="rId197"/>
    <sheet name="E.03.01.16" sheetId="881" r:id="rId198"/>
    <sheet name="SPV.01.01.20" sheetId="804" r:id="rId199"/>
    <sheet name="SPV.01.02.20" sheetId="805" r:id="rId200"/>
    <sheet name="SPV.02.01.20" sheetId="806" r:id="rId201"/>
    <sheet name="SPV.02.02.20" sheetId="807" r:id="rId202"/>
    <sheet name="SPV.03.01.20" sheetId="808" r:id="rId203"/>
    <sheet name="SPV.03.02.20" sheetId="809" r:id="rId204"/>
    <sheet name="T.99.01.01" sheetId="810" r:id="rId205"/>
  </sheets>
  <definedNames>
    <definedName name="_xlnm._FilterDatabase" localSheetId="2" hidden="1">'Entry points'!$A$1:$S$122</definedName>
    <definedName name="_xlnm._FilterDatabase" localSheetId="0" hidden="1">Versioning!$A$1:$B$1</definedName>
    <definedName name="E.01.01.16" localSheetId="195">'E.01.01.16'!$A$1</definedName>
    <definedName name="E.01.01.16.01" localSheetId="195">'E.01.01.16'!$A$4</definedName>
    <definedName name="E.01.01.16.01.TC" localSheetId="195">'E.01.01.16'!$A$8</definedName>
    <definedName name="E.01.01.16.01.TD" localSheetId="195">'E.01.01.16'!$B$12:$F$12</definedName>
    <definedName name="E.01.01.16.01.TK" localSheetId="195">'E.01.01.16'!$A$10</definedName>
    <definedName name="E.01.01.16.01.TKC" localSheetId="195">'E.01.01.16'!$A$11</definedName>
    <definedName name="E.01.01.16.01.TT" localSheetId="195">'E.01.01.16'!$B$10:$F$10</definedName>
    <definedName name="E.01.01.16.01.TTC" localSheetId="195">'E.01.01.16'!$B$11:$F$11</definedName>
    <definedName name="E.01.01.16.01.X" localSheetId="195">'E.01.01.16'!$B$13:$F$16</definedName>
    <definedName name="E.01.01.16.01.Y" localSheetId="195">'E.01.01.16'!$A$13:$A$15</definedName>
    <definedName name="E.01.01.16.01.Z" localSheetId="195">'E.01.01.16'!$A$5:$A$6</definedName>
    <definedName name="E.01.01.16.VC" localSheetId="195">'E.01.01.16'!$A$2</definedName>
    <definedName name="E.02.01.16" localSheetId="196">'E.02.01.16'!$A$1</definedName>
    <definedName name="E.02.01.16.01" localSheetId="196">'E.02.01.16'!$A$4</definedName>
    <definedName name="E.02.01.16.01.TC" localSheetId="196">'E.02.01.16'!$A$8</definedName>
    <definedName name="E.02.01.16.01.TD" localSheetId="196">'E.02.01.16'!$C$12:$C$16</definedName>
    <definedName name="E.02.01.16.01.TL" localSheetId="196">'E.02.01.16'!$A$12:$A$16</definedName>
    <definedName name="E.02.01.16.01.TLC" localSheetId="196">'E.02.01.16'!$B$12:$B$16</definedName>
    <definedName name="E.02.01.16.01.TT" localSheetId="196">'E.02.01.16'!$C$10:$C$10</definedName>
    <definedName name="E.02.01.16.01.TTC" localSheetId="196">'E.02.01.16'!$C$11:$C$11</definedName>
    <definedName name="E.02.01.16.01.X" localSheetId="196">'E.02.01.16'!$C$17:$C$17</definedName>
    <definedName name="E.02.01.16.01.Y" localSheetId="196">'E.02.01.16'!$D$12:$G$16</definedName>
    <definedName name="E.02.01.16.01.Z" localSheetId="196">'E.02.01.16'!$A$5:$A$6</definedName>
    <definedName name="E.02.01.16.VC" localSheetId="196">'E.02.01.16'!$A$2</definedName>
    <definedName name="E.03.01.16" localSheetId="197">'E.03.01.16'!$A$1</definedName>
    <definedName name="E.03.01.16.01" localSheetId="197">'E.03.01.16'!$A$4</definedName>
    <definedName name="E.03.01.16.01.TC" localSheetId="197">'E.03.01.16'!$A$6</definedName>
    <definedName name="E.03.01.16.01.TD" localSheetId="197">'E.03.01.16'!$C$10:$C$12</definedName>
    <definedName name="E.03.01.16.01.TL" localSheetId="197">'E.03.01.16'!$A$10:$A$12</definedName>
    <definedName name="E.03.01.16.01.TLC" localSheetId="197">'E.03.01.16'!$B$10:$B$12</definedName>
    <definedName name="E.03.01.16.01.TT" localSheetId="197">'E.03.01.16'!$C$8:$C$8</definedName>
    <definedName name="E.03.01.16.01.TTC" localSheetId="197">'E.03.01.16'!$C$9:$C$9</definedName>
    <definedName name="E.03.01.16.01.X" localSheetId="197">'E.03.01.16'!$C$13</definedName>
    <definedName name="E.03.01.16.01.Y" localSheetId="197">'E.03.01.16'!$D$10:$J$12</definedName>
    <definedName name="E.03.01.16.02" localSheetId="197">'E.03.01.16'!$A$17</definedName>
    <definedName name="E.03.01.16.02.TC" localSheetId="197">'E.03.01.16'!$A$21</definedName>
    <definedName name="E.03.01.16.02.TD" localSheetId="197">'E.03.01.16'!$C$23:$C$23</definedName>
    <definedName name="E.03.01.16.02.TL" localSheetId="197">'E.03.01.16'!$A$23:$A$23</definedName>
    <definedName name="E.03.01.16.02.TLC" localSheetId="197">'E.03.01.16'!$B$23:$B$23</definedName>
    <definedName name="E.03.01.16.02.TT" localSheetId="197">'E.03.01.16'!$C$8:$C$8</definedName>
    <definedName name="E.03.01.16.02.TTC" localSheetId="197">'E.03.01.16'!$C$9:$C$9</definedName>
    <definedName name="E.03.01.16.02.X" localSheetId="197">'E.03.01.16'!$C$24</definedName>
    <definedName name="E.03.01.16.02.Y" localSheetId="197">'E.03.01.16'!$D$23:$J$23</definedName>
    <definedName name="E.03.01.16.02.YAX" localSheetId="197">'E.03.01.16'!$A$19:$D$19</definedName>
    <definedName name="E.03.01.16.VC" localSheetId="197">'E.03.01.16'!$A$2</definedName>
    <definedName name="S.01.01.01" localSheetId="3">'S.01.01.01'!$A$1</definedName>
    <definedName name="S.01.01.01.01" localSheetId="3">'S.01.01.01'!$A$4</definedName>
    <definedName name="S.01.01.01.01.TC" localSheetId="3">'S.01.01.01'!$A$6</definedName>
    <definedName name="S.01.01.01.01.TD" localSheetId="3">'S.01.01.01'!$D$8:$D$86</definedName>
    <definedName name="S.01.01.01.01.TL" localSheetId="3">'S.01.01.01'!$B$8:$B$86</definedName>
    <definedName name="S.01.01.01.01.TLC" localSheetId="3">'S.01.01.01'!$C$8:$C$86</definedName>
    <definedName name="S.01.01.01.01.TTC" localSheetId="3">'S.01.01.01'!$D$7</definedName>
    <definedName name="S.01.01.01.01.Y" localSheetId="3">'S.01.01.01'!$E$8:$E$86</definedName>
    <definedName name="S.01.01.01.VC" localSheetId="3">'S.01.01.01'!$A$2</definedName>
    <definedName name="S.01.01.02" localSheetId="4">'S.01.01.02'!$A$1</definedName>
    <definedName name="S.01.01.02.01" localSheetId="4">'S.01.01.02'!$A$4</definedName>
    <definedName name="S.01.01.02.01.TC" localSheetId="4">'S.01.01.02'!$A$6</definedName>
    <definedName name="S.01.01.02.01.TD" localSheetId="4">'S.01.01.02'!$D$8:$D$19</definedName>
    <definedName name="S.01.01.02.01.TL" localSheetId="4">'S.01.01.02'!$B$8:$B$19</definedName>
    <definedName name="S.01.01.02.01.TLC" localSheetId="4">'S.01.01.02'!$C$8:$C$19</definedName>
    <definedName name="S.01.01.02.01.TTC" localSheetId="4">'S.01.01.02'!$D$7</definedName>
    <definedName name="S.01.01.02.01.Y" localSheetId="4">'S.01.01.02'!$E$8:$E$19</definedName>
    <definedName name="S.01.01.02.VC" localSheetId="4">'S.01.01.02'!$A$2</definedName>
    <definedName name="S.01.01.04" localSheetId="5">'S.01.01.04'!$A$1</definedName>
    <definedName name="S.01.01.04.01" localSheetId="5">'S.01.01.04'!$A$4</definedName>
    <definedName name="S.01.01.04.01.TC" localSheetId="5">'S.01.01.04'!$A$6</definedName>
    <definedName name="S.01.01.04.01.TD" localSheetId="5">'S.01.01.04'!$D$8:$D$61</definedName>
    <definedName name="S.01.01.04.01.TL" localSheetId="5">'S.01.01.04'!$B$8:$B$61</definedName>
    <definedName name="S.01.01.04.01.TLC" localSheetId="5">'S.01.01.04'!$C$8:$C$61</definedName>
    <definedName name="S.01.01.04.01.TTC" localSheetId="5">'S.01.01.04'!$D$7</definedName>
    <definedName name="S.01.01.04.01.Y" localSheetId="5">'S.01.01.04'!$E$8:$E$61</definedName>
    <definedName name="S.01.01.04.VC" localSheetId="5">'S.01.01.04'!$A$2</definedName>
    <definedName name="S.01.01.05" localSheetId="6">'S.01.01.05'!$A$1</definedName>
    <definedName name="S.01.01.05.01" localSheetId="6">'S.01.01.05'!$A$4</definedName>
    <definedName name="S.01.01.05.01.TC" localSheetId="6">'S.01.01.05'!$A$6</definedName>
    <definedName name="S.01.01.05.01.TD" localSheetId="6">'S.01.01.05'!$D$8:$D$15</definedName>
    <definedName name="S.01.01.05.01.TL" localSheetId="6">'S.01.01.05'!$B$8:$B$15</definedName>
    <definedName name="S.01.01.05.01.TLC" localSheetId="6">'S.01.01.05'!$C$8:$C$15</definedName>
    <definedName name="S.01.01.05.01.TTC" localSheetId="6">'S.01.01.05'!$D$7</definedName>
    <definedName name="S.01.01.05.01.Y" localSheetId="6">'S.01.01.05'!$E$8:$E$15</definedName>
    <definedName name="S.01.01.05.VC" localSheetId="6">'S.01.01.05'!$A$2</definedName>
    <definedName name="S.01.01.07" localSheetId="7">'S.01.01.07'!$A$1</definedName>
    <definedName name="S.01.01.07.01" localSheetId="7">'S.01.01.07'!$A$4</definedName>
    <definedName name="S.01.01.07.01.TC" localSheetId="7">'S.01.01.07'!$A$6</definedName>
    <definedName name="S.01.01.07.01.TD" localSheetId="7">'S.01.01.07'!$D$8:$D$76</definedName>
    <definedName name="S.01.01.07.01.TL" localSheetId="7">'S.01.01.07'!$B$8:$B$76</definedName>
    <definedName name="S.01.01.07.01.TLC" localSheetId="7">'S.01.01.07'!$C$8:$C$76</definedName>
    <definedName name="S.01.01.07.01.TTC" localSheetId="7">'S.01.01.07'!$D$7</definedName>
    <definedName name="S.01.01.07.01.Y" localSheetId="7">'S.01.01.07'!$E$8:$E$76</definedName>
    <definedName name="S.01.01.07.VC" localSheetId="7">'S.01.01.07'!$A$2</definedName>
    <definedName name="S.01.01.08" localSheetId="8">'S.01.01.08'!$A$1</definedName>
    <definedName name="S.01.01.08.01" localSheetId="8">'S.01.01.08'!$A$4</definedName>
    <definedName name="S.01.01.08.01.TC" localSheetId="8">'S.01.01.08'!$A$6</definedName>
    <definedName name="S.01.01.08.01.TD" localSheetId="8">'S.01.01.08'!$D$8:$D$19</definedName>
    <definedName name="S.01.01.08.01.TL" localSheetId="8">'S.01.01.08'!$B$8:$B$19</definedName>
    <definedName name="S.01.01.08.01.TLC" localSheetId="8">'S.01.01.08'!$C$8:$C$19</definedName>
    <definedName name="S.01.01.08.01.TTC" localSheetId="8">'S.01.01.08'!$D$7</definedName>
    <definedName name="S.01.01.08.01.Y" localSheetId="8">'S.01.01.08'!$E$8:$E$19</definedName>
    <definedName name="S.01.01.08.VC" localSheetId="8">'S.01.01.08'!$A$2</definedName>
    <definedName name="S.01.01.11" localSheetId="9">'S.01.01.11'!$A$1</definedName>
    <definedName name="S.01.01.11.01" localSheetId="9">'S.01.01.11'!$A$4</definedName>
    <definedName name="S.01.01.11.01.TC" localSheetId="9">'S.01.01.11'!$A$6</definedName>
    <definedName name="S.01.01.11.01.TD" localSheetId="9">'S.01.01.11'!$D$8:$D$15</definedName>
    <definedName name="S.01.01.11.01.TL" localSheetId="9">'S.01.01.11'!$B$8:$B$15</definedName>
    <definedName name="S.01.01.11.01.TLC" localSheetId="9">'S.01.01.11'!$C$8:$C$15</definedName>
    <definedName name="S.01.01.11.01.TTC" localSheetId="9">'S.01.01.11'!$D$7</definedName>
    <definedName name="S.01.01.11.01.Y" localSheetId="9">'S.01.01.11'!$E$8:$E$15</definedName>
    <definedName name="S.01.01.11.VC" localSheetId="9">'S.01.01.11'!$A$2</definedName>
    <definedName name="S.01.01.13" localSheetId="10">'S.01.01.13'!$A$1</definedName>
    <definedName name="S.01.01.13.01" localSheetId="10">'S.01.01.13'!$A$4</definedName>
    <definedName name="S.01.01.13.01.TC" localSheetId="10">'S.01.01.13'!$A$6</definedName>
    <definedName name="S.01.01.13.01.TD" localSheetId="10">'S.01.01.13'!$D$8:$D$19</definedName>
    <definedName name="S.01.01.13.01.TL" localSheetId="10">'S.01.01.13'!$B$8:$B$19</definedName>
    <definedName name="S.01.01.13.01.TLC" localSheetId="10">'S.01.01.13'!$C$8:$C$19</definedName>
    <definedName name="S.01.01.13.01.TTC" localSheetId="10">'S.01.01.13'!$D$7</definedName>
    <definedName name="S.01.01.13.01.Y" localSheetId="10">'S.01.01.13'!$E$8:$E$19</definedName>
    <definedName name="S.01.01.13.VC" localSheetId="10">'S.01.01.13'!$A$2</definedName>
    <definedName name="S.01.01.15" localSheetId="11">'S.01.01.15'!$A$1</definedName>
    <definedName name="S.01.01.15.01" localSheetId="11">'S.01.01.15'!$A$4</definedName>
    <definedName name="S.01.01.15.01.TC" localSheetId="11">'S.01.01.15'!$A$6</definedName>
    <definedName name="S.01.01.15.01.TD" localSheetId="11">'S.01.01.15'!$D$8:$D$13</definedName>
    <definedName name="S.01.01.15.01.TL" localSheetId="11">'S.01.01.15'!$B$8:$B$13</definedName>
    <definedName name="S.01.01.15.01.TLC" localSheetId="11">'S.01.01.15'!$C$8:$C$13</definedName>
    <definedName name="S.01.01.15.01.TTC" localSheetId="11">'S.01.01.15'!$D$7</definedName>
    <definedName name="S.01.01.15.01.Y" localSheetId="11">'S.01.01.15'!$E$8:$E$13</definedName>
    <definedName name="S.01.01.15.VC" localSheetId="11">'S.01.01.15'!$A$2</definedName>
    <definedName name="S.01.02.01" localSheetId="19">'S.01.02.01'!$A$1</definedName>
    <definedName name="S.01.02.01.01" localSheetId="19">'S.01.02.01'!$A$4</definedName>
    <definedName name="S.01.02.01.01.TC" localSheetId="19">'S.01.02.01'!$A$6</definedName>
    <definedName name="S.01.02.01.01.TD" localSheetId="19">'S.01.02.01'!$D$9:$D$36</definedName>
    <definedName name="S.01.02.01.01.TL" localSheetId="19">'S.01.02.01'!$B$9:$B$36</definedName>
    <definedName name="S.01.02.01.01.TLC" localSheetId="19">'S.01.02.01'!$C$9:$C$36</definedName>
    <definedName name="S.01.02.01.01.TTC" localSheetId="19">'S.01.02.01'!$D$8</definedName>
    <definedName name="S.01.02.01.01.Y" localSheetId="19">'S.01.02.01'!$E$9:$F$36</definedName>
    <definedName name="S.01.02.01.VC" localSheetId="19">'S.01.02.01'!$A$2</definedName>
    <definedName name="S.01.02.04" localSheetId="20">'S.01.02.04'!$A$1</definedName>
    <definedName name="S.01.02.04.01" localSheetId="20">'S.01.02.04'!$A$4</definedName>
    <definedName name="S.01.02.04.01.TC" localSheetId="20">'S.01.02.04'!$A$6</definedName>
    <definedName name="S.01.02.04.01.TD" localSheetId="20">'S.01.02.04'!$D$9:$D$38</definedName>
    <definedName name="S.01.02.04.01.TL" localSheetId="20">'S.01.02.04'!$B$9:$B$38</definedName>
    <definedName name="S.01.02.04.01.TLC" localSheetId="20">'S.01.02.04'!$C$9:$C$38</definedName>
    <definedName name="S.01.02.04.01.TTC" localSheetId="20">'S.01.02.04'!$D$8</definedName>
    <definedName name="S.01.02.04.01.Y" localSheetId="20">'S.01.02.04'!$E$9:$F$38</definedName>
    <definedName name="S.01.02.04.VC" localSheetId="20">'S.01.02.04'!$A$2</definedName>
    <definedName name="S.01.02.07" localSheetId="21">'S.01.02.07'!$A$1</definedName>
    <definedName name="S.01.02.07.01" localSheetId="21">'S.01.02.07'!$A$4</definedName>
    <definedName name="S.01.02.07.01.TC" localSheetId="21">'S.01.02.07'!$A$6</definedName>
    <definedName name="S.01.02.07.01.TD" localSheetId="21">'S.01.02.07'!$D$9:$D$34</definedName>
    <definedName name="S.01.02.07.01.TL" localSheetId="21">'S.01.02.07'!$B$9:$B$34</definedName>
    <definedName name="S.01.02.07.01.TLC" localSheetId="21">'S.01.02.07'!$C$9:$C$34</definedName>
    <definedName name="S.01.02.07.01.TTC" localSheetId="21">'S.01.02.07'!$D$8</definedName>
    <definedName name="S.01.02.07.01.Y" localSheetId="21">'S.01.02.07'!$E$9:$F$34</definedName>
    <definedName name="S.01.02.07.02" localSheetId="21">'S.01.02.07'!$A$36</definedName>
    <definedName name="S.01.02.07.02.TC" localSheetId="21">'S.01.02.07'!$A$38</definedName>
    <definedName name="S.01.02.07.02.TD" localSheetId="21">'S.01.02.07'!$D$40</definedName>
    <definedName name="S.01.02.07.02.TL" localSheetId="21">'S.01.02.07'!$B$40</definedName>
    <definedName name="S.01.02.07.02.TLC" localSheetId="21">'S.01.02.07'!$C$40</definedName>
    <definedName name="S.01.02.07.02.TTC" localSheetId="21">'S.01.02.07'!$D$39</definedName>
    <definedName name="S.01.02.07.02.Y" localSheetId="21">'S.01.02.07'!$E$40</definedName>
    <definedName name="S.01.02.07.03" localSheetId="21">'S.01.02.07'!$A$46</definedName>
    <definedName name="S.01.02.07.03.TC" localSheetId="21">'S.01.02.07'!$A$48</definedName>
    <definedName name="S.01.02.07.03.TD" localSheetId="21">'S.01.02.07'!$C$53:$C$53</definedName>
    <definedName name="S.01.02.07.03.TK" localSheetId="21">'S.01.02.07'!$B$51</definedName>
    <definedName name="S.01.02.07.03.TKC" localSheetId="21">'S.01.02.07'!$B$52</definedName>
    <definedName name="S.01.02.07.03.TT" localSheetId="21">'S.01.02.07'!$C$51:$C$51</definedName>
    <definedName name="S.01.02.07.03.TTC" localSheetId="21">'S.01.02.07'!$C$52:$C$52</definedName>
    <definedName name="S.01.02.07.03.X" localSheetId="21">'S.01.02.07'!$C$54:$C$55</definedName>
    <definedName name="S.01.02.07.03.Y" localSheetId="21">'S.01.02.07'!$B$54:$B$57</definedName>
    <definedName name="S.01.02.07.03.YHI" localSheetId="21">'S.01.02.07'!$B$51:$B$56</definedName>
    <definedName name="S.01.02.07.VC" localSheetId="21">'S.01.02.07'!$A$2</definedName>
    <definedName name="S.01.03.01" localSheetId="22">'S.01.03.01'!$A$1</definedName>
    <definedName name="S.01.03.01.01" localSheetId="22">'S.01.03.01'!$A$4</definedName>
    <definedName name="S.01.03.01.01.TC" localSheetId="22">'S.01.03.01'!$A$6</definedName>
    <definedName name="S.01.03.01.01.TD" localSheetId="22">'S.01.03.01'!$B$10:$F$10</definedName>
    <definedName name="S.01.03.01.01.TK" localSheetId="22">'S.01.03.01'!$A$8:$A$8</definedName>
    <definedName name="S.01.03.01.01.TKC" localSheetId="22">'S.01.03.01'!$A$9:$A$9</definedName>
    <definedName name="S.01.03.01.01.TT" localSheetId="22">'S.01.03.01'!$B$8:$F$8</definedName>
    <definedName name="S.01.03.01.01.TTC" localSheetId="22">'S.01.03.01'!$B$9:$F$9</definedName>
    <definedName name="S.01.03.01.01.X" localSheetId="22">'S.01.03.01'!$B$11:$F$12</definedName>
    <definedName name="S.01.03.01.01.Y" localSheetId="22">'S.01.03.01'!$A$11:$A$13</definedName>
    <definedName name="S.01.03.01.02" localSheetId="22">'S.01.03.01'!$A$15</definedName>
    <definedName name="S.01.03.01.02.TC" localSheetId="22">'S.01.03.01'!$A$17</definedName>
    <definedName name="S.01.03.01.02.TD" localSheetId="22">'S.01.03.01'!$C$21</definedName>
    <definedName name="S.01.03.01.02.TK" localSheetId="22">'S.01.03.01'!$A$19:$B$19</definedName>
    <definedName name="S.01.03.01.02.TKC" localSheetId="22">'S.01.03.01'!$A$20:$B$20</definedName>
    <definedName name="S.01.03.01.02.TT" localSheetId="22">'S.01.03.01'!$C$19</definedName>
    <definedName name="S.01.03.01.02.TTC" localSheetId="22">'S.01.03.01'!$C$20</definedName>
    <definedName name="S.01.03.01.02.X" localSheetId="22">'S.01.03.01'!$C$22</definedName>
    <definedName name="S.01.03.01.02.Y" localSheetId="22">'S.01.03.01'!$A$22:$B$24</definedName>
    <definedName name="S.01.03.01.VC" localSheetId="22">'S.01.03.01'!$A$2</definedName>
    <definedName name="S.01.03.04" localSheetId="23">'S.01.03.04'!$A$1</definedName>
    <definedName name="S.01.03.04.01" localSheetId="23">'S.01.03.04'!$A$4</definedName>
    <definedName name="S.01.03.04.01.TC" localSheetId="23">'S.01.03.04'!$A$6</definedName>
    <definedName name="S.01.03.04.01.TD" localSheetId="23">'S.01.03.04'!$C$10:$H$10</definedName>
    <definedName name="S.01.03.04.01.TK" localSheetId="23">'S.01.03.04'!$A$8:$B$8</definedName>
    <definedName name="S.01.03.04.01.TKC" localSheetId="23">'S.01.03.04'!$A$9:$B$9</definedName>
    <definedName name="S.01.03.04.01.TT" localSheetId="23">'S.01.03.04'!$C$8:$H$8</definedName>
    <definedName name="S.01.03.04.01.TTC" localSheetId="23">'S.01.03.04'!$C$9:$H$9</definedName>
    <definedName name="S.01.03.04.01.X" localSheetId="23">'S.01.03.04'!$C$11:$H$12</definedName>
    <definedName name="S.01.03.04.01.Y" localSheetId="23">'S.01.03.04'!$A$11:$B$13</definedName>
    <definedName name="S.01.03.04.02" localSheetId="23">'S.01.03.04'!$A$15</definedName>
    <definedName name="S.01.03.04.02.TC" localSheetId="23">'S.01.03.04'!$A$17</definedName>
    <definedName name="S.01.03.04.02.TD" localSheetId="23">'S.01.03.04'!$C$21</definedName>
    <definedName name="S.01.03.04.02.TK" localSheetId="23">'S.01.03.04'!$A$19:$B$19</definedName>
    <definedName name="S.01.03.04.02.TKC" localSheetId="23">'S.01.03.04'!$A$20:$B$20</definedName>
    <definedName name="S.01.03.04.02.TT" localSheetId="23">'S.01.03.04'!$C$19</definedName>
    <definedName name="S.01.03.04.02.TTC" localSheetId="23">'S.01.03.04'!$C$20</definedName>
    <definedName name="S.01.03.04.02.X" localSheetId="23">'S.01.03.04'!$C$22:$C$23</definedName>
    <definedName name="S.01.03.04.02.Y" localSheetId="23">'S.01.03.04'!$A$22:$B$24</definedName>
    <definedName name="S.01.03.04.VC" localSheetId="23">'S.01.03.04'!$A$2</definedName>
    <definedName name="S.02.01.01" localSheetId="24">'S.02.01.01'!$A$1</definedName>
    <definedName name="S.02.01.01.01" localSheetId="24">'S.02.01.01'!$A$4</definedName>
    <definedName name="S.02.01.01.01.TC" localSheetId="24">'S.02.01.01'!$A$6</definedName>
    <definedName name="S.02.01.01.01.TD" localSheetId="24">'S.02.01.01'!$C$10:$D$94</definedName>
    <definedName name="S.02.01.01.01.TL" localSheetId="24">'S.02.01.01'!$A$10:$A$94</definedName>
    <definedName name="S.02.01.01.01.TLC" localSheetId="24">'S.02.01.01'!$B$10:$B$94</definedName>
    <definedName name="S.02.01.01.01.TT" localSheetId="24">'S.02.01.01'!$C$8:$D$8</definedName>
    <definedName name="S.02.01.01.01.TTC" localSheetId="24">'S.02.01.01'!$C$9:$D$9</definedName>
    <definedName name="S.02.01.01.01.X" localSheetId="24">'S.02.01.01'!$C$95:$D$95</definedName>
    <definedName name="S.02.01.01.01.Y" localSheetId="24">'S.02.01.01'!$E$10:$L$94</definedName>
    <definedName name="S.02.01.01.VC" localSheetId="24">'S.02.01.01'!$A$2</definedName>
    <definedName name="S.02.01.02" localSheetId="25">'S.02.01.02'!$A$1</definedName>
    <definedName name="S.02.01.02.01" localSheetId="25">'S.02.01.02'!$A$4</definedName>
    <definedName name="S.02.01.02.01.TC" localSheetId="25">'S.02.01.02'!$A$6</definedName>
    <definedName name="S.02.01.02.01.TD" localSheetId="25">'S.02.01.02'!$C$10:$C$94</definedName>
    <definedName name="S.02.01.02.01.TL" localSheetId="25">'S.02.01.02'!$A$10:$A$94</definedName>
    <definedName name="S.02.01.02.01.TLC" localSheetId="25">'S.02.01.02'!$B$10:$B$94</definedName>
    <definedName name="S.02.01.02.01.TT" localSheetId="25">'S.02.01.02'!$C$8</definedName>
    <definedName name="S.02.01.02.01.TTC" localSheetId="25">'S.02.01.02'!$C$9</definedName>
    <definedName name="S.02.01.02.01.X" localSheetId="25">'S.02.01.02'!$C$95</definedName>
    <definedName name="S.02.01.02.01.Y" localSheetId="25">'S.02.01.02'!$D$10:$K$94</definedName>
    <definedName name="S.02.01.02.VC" localSheetId="25">'S.02.01.02'!$A$2</definedName>
    <definedName name="S.02.01.07" localSheetId="26">'S.02.01.07'!$A$1</definedName>
    <definedName name="S.02.01.07.01" localSheetId="26">'S.02.01.07'!$A$4</definedName>
    <definedName name="S.02.01.07.01.TC" localSheetId="26">'S.02.01.07'!$A$6</definedName>
    <definedName name="S.02.01.07.01.TD" localSheetId="26">'S.02.01.07'!$C$10:$D$89</definedName>
    <definedName name="S.02.01.07.01.TL" localSheetId="26">'S.02.01.07'!$A$10:$A$89</definedName>
    <definedName name="S.02.01.07.01.TLC" localSheetId="26">'S.02.01.07'!$B$10:$B$89</definedName>
    <definedName name="S.02.01.07.01.TT" localSheetId="26">'S.02.01.07'!$C$8:$D$8</definedName>
    <definedName name="S.02.01.07.01.TTC" localSheetId="26">'S.02.01.07'!$C$9:$D$9</definedName>
    <definedName name="S.02.01.07.01.X" localSheetId="26">'S.02.01.07'!$C$90:$D$90</definedName>
    <definedName name="S.02.01.07.01.Y" localSheetId="26">'S.02.01.07'!$E$10:$L$89</definedName>
    <definedName name="S.02.01.07.VC" localSheetId="26">'S.02.01.07'!$A$2</definedName>
    <definedName name="S.02.01.08" localSheetId="27">'S.02.01.08'!$A$1</definedName>
    <definedName name="S.02.01.08.01" localSheetId="27">'S.02.01.08'!$A$4</definedName>
    <definedName name="S.02.01.08.01.TC" localSheetId="27">'S.02.01.08'!$A$6</definedName>
    <definedName name="S.02.01.08.01.TD" localSheetId="27">'S.02.01.08'!$C$10:$C$89</definedName>
    <definedName name="S.02.01.08.01.TL" localSheetId="27">'S.02.01.08'!$A$10:$A$89</definedName>
    <definedName name="S.02.01.08.01.TLC" localSheetId="27">'S.02.01.08'!$B$10:$B$89</definedName>
    <definedName name="S.02.01.08.01.TT" localSheetId="27">'S.02.01.08'!$C$8:$C$8</definedName>
    <definedName name="S.02.01.08.01.TTC" localSheetId="27">'S.02.01.08'!$C$9:$C$9</definedName>
    <definedName name="S.02.01.08.01.X" localSheetId="27">'S.02.01.08'!$C$90:$C$90</definedName>
    <definedName name="S.02.01.08.01.Y" localSheetId="27">'S.02.01.08'!$D$10:$K$89</definedName>
    <definedName name="S.02.01.08.VC" localSheetId="27">'S.02.01.08'!$A$2</definedName>
    <definedName name="S.02.02.01" localSheetId="34">'S.02.02.01'!$A$1</definedName>
    <definedName name="S.02.02.01.01" localSheetId="34">'S.02.02.01'!$A$4</definedName>
    <definedName name="S.02.02.01.01.TC" localSheetId="34">'S.02.02.01'!$A$10</definedName>
    <definedName name="S.02.02.01.01.TD" localSheetId="34">'S.02.02.01'!$C$15:$E$23</definedName>
    <definedName name="S.02.02.01.01.TL" localSheetId="34">'S.02.02.01'!$A$15:$A$23</definedName>
    <definedName name="S.02.02.01.01.TLC" localSheetId="34">'S.02.02.01'!$B$15:$B$23</definedName>
    <definedName name="S.02.02.01.01.TT" localSheetId="34">'S.02.02.01'!$C$13:$E$13</definedName>
    <definedName name="S.02.02.01.01.TTC" localSheetId="34">'S.02.02.01'!$C$14:$E$14</definedName>
    <definedName name="S.02.02.01.01.X" localSheetId="34">'S.02.02.01'!$C$24:$E$25</definedName>
    <definedName name="S.02.02.01.01.Y" localSheetId="34">'S.02.02.01'!$J$15:$P$23</definedName>
    <definedName name="S.02.02.01.01.Z" localSheetId="34">'S.02.02.01'!$A$5:$A$6</definedName>
    <definedName name="S.02.02.01.02" localSheetId="34">'S.02.02.01'!$I$4</definedName>
    <definedName name="S.02.02.01.02.TC" localSheetId="34">'S.02.02.01'!$I$10</definedName>
    <definedName name="S.02.02.01.02.TD" localSheetId="34">'S.02.02.01'!$I$15:$I$23</definedName>
    <definedName name="S.02.02.01.02.TL" localSheetId="34">'S.02.02.01'!$A$15:$A$23</definedName>
    <definedName name="S.02.02.01.02.TLC" localSheetId="34">'S.02.02.01'!$B$15:$B$23</definedName>
    <definedName name="S.02.02.01.02.TT" localSheetId="34">'S.02.02.01'!$I$13</definedName>
    <definedName name="S.02.02.01.02.TTC" localSheetId="34">'S.02.02.01'!$I$14</definedName>
    <definedName name="S.02.02.01.02.X" localSheetId="34">'S.02.02.01'!$I$24:$I$25</definedName>
    <definedName name="S.02.02.01.02.XAX" localSheetId="34">'S.02.02.01'!$I$8:$L$8</definedName>
    <definedName name="S.02.02.01.02.Y" localSheetId="34">'S.02.02.01'!$J$15:$O$23</definedName>
    <definedName name="S.02.02.01.02.Z" localSheetId="34">'S.02.02.01'!$I$5:$I$6</definedName>
    <definedName name="S.02.02.01.VC" localSheetId="34">'S.02.02.01'!$A$2</definedName>
    <definedName name="S.02.03.07" localSheetId="35">'S.02.03.07'!$A$1</definedName>
    <definedName name="S.02.03.07.01" localSheetId="35">'S.02.03.07'!$A$4</definedName>
    <definedName name="S.02.03.07.01.TC" localSheetId="35">'S.02.03.07'!$A$9</definedName>
    <definedName name="S.02.03.07.01.TD" localSheetId="35">'S.02.03.07'!$C$13</definedName>
    <definedName name="S.02.03.07.01.TL" localSheetId="35">'S.02.03.07'!$A$13</definedName>
    <definedName name="S.02.03.07.01.TLC" localSheetId="35">'S.02.03.07'!$B$13</definedName>
    <definedName name="S.02.03.07.01.TT" localSheetId="35">'S.02.03.07'!$C$11</definedName>
    <definedName name="S.02.03.07.01.TTC" localSheetId="35">'S.02.03.07'!$C$12</definedName>
    <definedName name="S.02.03.07.01.Y" localSheetId="35">'S.02.03.07'!$D$13:$F$13</definedName>
    <definedName name="S.02.03.07.01.Z" localSheetId="35">'S.02.03.07'!$A$5:$A$7</definedName>
    <definedName name="S.02.03.07.02" localSheetId="35">'S.02.03.07'!$A$20</definedName>
    <definedName name="S.02.03.07.02.TC" localSheetId="35">'S.02.03.07'!$A$24</definedName>
    <definedName name="S.02.03.07.02.TD" localSheetId="35">'S.02.03.07'!$B$28:$F$28</definedName>
    <definedName name="S.02.03.07.02.TK" localSheetId="35">'S.02.03.07'!$A$26</definedName>
    <definedName name="S.02.03.07.02.TKC" localSheetId="35">'S.02.03.07'!$A$27</definedName>
    <definedName name="S.02.03.07.02.TT" localSheetId="35">'S.02.03.07'!$B$26:$F$26</definedName>
    <definedName name="S.02.03.07.02.TTC" localSheetId="35">'S.02.03.07'!$B$27:$F$27</definedName>
    <definedName name="S.02.03.07.02.X" localSheetId="35">'S.02.03.07'!$B$29:$F$32</definedName>
    <definedName name="S.02.03.07.02.Y" localSheetId="35">'S.02.03.07'!$A$29:$A$31</definedName>
    <definedName name="S.02.03.07.02.Z" localSheetId="35">'S.02.03.07'!$A$21:$A$22</definedName>
    <definedName name="S.02.03.07.03" localSheetId="35">'S.02.03.07'!$A$37</definedName>
    <definedName name="S.02.03.07.03.TC" localSheetId="35">'S.02.03.07'!$A$39</definedName>
    <definedName name="S.02.03.07.03.TD" localSheetId="35">'S.02.03.07'!$B$43:$E$43</definedName>
    <definedName name="S.02.03.07.03.TK" localSheetId="35">'S.02.03.07'!$A$41</definedName>
    <definedName name="S.02.03.07.03.TKC" localSheetId="35">'S.02.03.07'!$A$42</definedName>
    <definedName name="S.02.03.07.03.TT" localSheetId="35">'S.02.03.07'!$B$41:$E$41</definedName>
    <definedName name="S.02.03.07.03.TTC" localSheetId="35">'S.02.03.07'!$B$42:$E$42</definedName>
    <definedName name="S.02.03.07.03.X" localSheetId="35">'S.02.03.07'!$B$44:$E$48</definedName>
    <definedName name="S.02.03.07.03.Y" localSheetId="35">'S.02.03.07'!$A$44:$A$46</definedName>
    <definedName name="S.02.03.07.VC" localSheetId="35">'S.02.03.07'!$A$2</definedName>
    <definedName name="S.03.01.01" localSheetId="36">'S.03.01.01'!$A$1</definedName>
    <definedName name="S.03.01.01.01" localSheetId="36">'S.03.01.01'!$A$4</definedName>
    <definedName name="S.03.01.01.01.TC" localSheetId="36">'S.03.01.01'!$A$5</definedName>
    <definedName name="S.03.01.01.01.TD" localSheetId="36">'S.03.01.01'!$C$9:$D$29</definedName>
    <definedName name="S.03.01.01.01.TL" localSheetId="36">'S.03.01.01'!$A$9:$A$29</definedName>
    <definedName name="S.03.01.01.01.TLC" localSheetId="36">'S.03.01.01'!$B$9:$B$29</definedName>
    <definedName name="S.03.01.01.01.TT" localSheetId="36">'S.03.01.01'!$C$7:$D$7</definedName>
    <definedName name="S.03.01.01.01.TTC" localSheetId="36">'S.03.01.01'!$C$8:$D$8</definedName>
    <definedName name="S.03.01.01.01.X" localSheetId="36">'S.03.01.01'!$C$30:$D$31</definedName>
    <definedName name="S.03.01.01.01.Y" localSheetId="36">'S.03.01.01'!$E$9:$J$29</definedName>
    <definedName name="S.03.01.01.02" localSheetId="36">'S.03.01.01'!$A$33</definedName>
    <definedName name="S.03.01.01.02.TC" localSheetId="36">'S.03.01.01'!$A$34</definedName>
    <definedName name="S.03.01.01.02.TD" localSheetId="36">'S.03.01.01'!$C$38:$D$49</definedName>
    <definedName name="S.03.01.01.02.TL" localSheetId="36">'S.03.01.01'!$A$38:$A$49</definedName>
    <definedName name="S.03.01.01.02.TLC" localSheetId="36">'S.03.01.01'!$B$38:$B$49</definedName>
    <definedName name="S.03.01.01.02.TT" localSheetId="36">'S.03.01.01'!$C$36:$D$36</definedName>
    <definedName name="S.03.01.01.02.TTC" localSheetId="36">'S.03.01.01'!$C$37:$D$37</definedName>
    <definedName name="S.03.01.01.02.X" localSheetId="36">'S.03.01.01'!$C$50:$D$51</definedName>
    <definedName name="S.03.01.01.02.Y" localSheetId="36">'S.03.01.01'!$E$38:$J$49</definedName>
    <definedName name="S.03.01.01.03" localSheetId="36">'S.03.01.01'!$A$53</definedName>
    <definedName name="S.03.01.01.03.TC" localSheetId="36">'S.03.01.01'!$A$54</definedName>
    <definedName name="S.03.01.01.03.TD" localSheetId="36">'S.03.01.01'!$C$58:$C$60</definedName>
    <definedName name="S.03.01.01.03.TL" localSheetId="36">'S.03.01.01'!$A$58:$A$60</definedName>
    <definedName name="S.03.01.01.03.TLC" localSheetId="36">'S.03.01.01'!$B$58:$B$60</definedName>
    <definedName name="S.03.01.01.03.TT" localSheetId="36">'S.03.01.01'!$C$56</definedName>
    <definedName name="S.03.01.01.03.TTC" localSheetId="36">'S.03.01.01'!$C$57</definedName>
    <definedName name="S.03.01.01.03.Y" localSheetId="36">'S.03.01.01'!$D$58:$D$60</definedName>
    <definedName name="S.03.01.01.VC" localSheetId="36">'S.03.01.01'!$A$2</definedName>
    <definedName name="S.03.01.04" localSheetId="37">'S.03.01.04'!$A$1</definedName>
    <definedName name="S.03.01.04.01" localSheetId="37">'S.03.01.04'!$A$4</definedName>
    <definedName name="S.03.01.04.01.TC" localSheetId="37">'S.03.01.04'!$A$5</definedName>
    <definedName name="S.03.01.04.01.TD" localSheetId="37">'S.03.01.04'!$C$9:$D$26</definedName>
    <definedName name="S.03.01.04.01.TL" localSheetId="37">'S.03.01.04'!$A$9:$A$26</definedName>
    <definedName name="S.03.01.04.01.TLC" localSheetId="37">'S.03.01.04'!$B$9:$B$26</definedName>
    <definedName name="S.03.01.04.01.TT" localSheetId="37">'S.03.01.04'!$C$7:$D$7</definedName>
    <definedName name="S.03.01.04.01.TTC" localSheetId="37">'S.03.01.04'!$C$8:$D$8</definedName>
    <definedName name="S.03.01.04.01.X" localSheetId="37">'S.03.01.04'!$C$27:$D$28</definedName>
    <definedName name="S.03.01.04.01.Y" localSheetId="37">'S.03.01.04'!$E$9:$J$26</definedName>
    <definedName name="S.03.01.04.02" localSheetId="37">'S.03.01.04'!$A$30</definedName>
    <definedName name="S.03.01.04.02.TC" localSheetId="37">'S.03.01.04'!$A$31</definedName>
    <definedName name="S.03.01.04.02.TD" localSheetId="37">'S.03.01.04'!$C$35:$D$46</definedName>
    <definedName name="S.03.01.04.02.TL" localSheetId="37">'S.03.01.04'!$A$35:$A$46</definedName>
    <definedName name="S.03.01.04.02.TLC" localSheetId="37">'S.03.01.04'!$B$35:$B$46</definedName>
    <definedName name="S.03.01.04.02.TT" localSheetId="37">'S.03.01.04'!$C$33:$D$33</definedName>
    <definedName name="S.03.01.04.02.TTC" localSheetId="37">'S.03.01.04'!$C$34:$D$34</definedName>
    <definedName name="S.03.01.04.02.X" localSheetId="37">'S.03.01.04'!$C$47:$D$48</definedName>
    <definedName name="S.03.01.04.02.Y" localSheetId="37">'S.03.01.04'!$E$35:$J$46</definedName>
    <definedName name="S.03.01.04.03" localSheetId="37">'S.03.01.04'!$A$50</definedName>
    <definedName name="S.03.01.04.03.TC" localSheetId="37">'S.03.01.04'!$A$51</definedName>
    <definedName name="S.03.01.04.03.TD" localSheetId="37">'S.03.01.04'!$C$55:$C$57</definedName>
    <definedName name="S.03.01.04.03.TL" localSheetId="37">'S.03.01.04'!$A$55:$A$57</definedName>
    <definedName name="S.03.01.04.03.TLC" localSheetId="37">'S.03.01.04'!$B$55:$B$57</definedName>
    <definedName name="S.03.01.04.03.TT" localSheetId="37">'S.03.01.04'!$C$53</definedName>
    <definedName name="S.03.01.04.03.TTC" localSheetId="37">'S.03.01.04'!$C$54</definedName>
    <definedName name="S.03.01.04.03.Y" localSheetId="37">'S.03.01.04'!$D$55:$D$57</definedName>
    <definedName name="S.03.01.04.VC" localSheetId="37">'S.03.01.04'!$A$2</definedName>
    <definedName name="S.04.02.01" localSheetId="38">'S.04.02.01'!$A$1</definedName>
    <definedName name="S.04.02.01.01" localSheetId="38">'S.04.02.01'!$A$4</definedName>
    <definedName name="S.04.02.01.01.TC" localSheetId="38">'S.04.02.01'!$A$6</definedName>
    <definedName name="S.04.02.01.01.TD" localSheetId="38">'S.04.02.01'!$C$11:$C$12</definedName>
    <definedName name="S.04.02.01.01.TL" localSheetId="38">'S.04.02.01'!$A$11:$A$12</definedName>
    <definedName name="S.04.02.01.01.TLC" localSheetId="38">'S.04.02.01'!$B$11:$B$12</definedName>
    <definedName name="S.04.02.01.01.TT" localSheetId="38">'S.04.02.01'!$C$8:$C$9</definedName>
    <definedName name="S.04.02.01.01.TTC" localSheetId="38">'S.04.02.01'!$C$10</definedName>
    <definedName name="S.04.02.01.01.X" localSheetId="38">'S.04.02.01'!$C$13:$C$14</definedName>
    <definedName name="S.04.02.01.01.Y" localSheetId="38">'S.04.02.01'!$D$11:$H$12</definedName>
    <definedName name="S.04.02.01.02" localSheetId="38">'S.04.02.01'!$A$17</definedName>
    <definedName name="S.04.02.01.02.TC" localSheetId="38">'S.04.02.01'!$A$21</definedName>
    <definedName name="S.04.02.01.02.TD" localSheetId="38">'S.04.02.01'!$C$26:$D$27</definedName>
    <definedName name="S.04.02.01.02.TL" localSheetId="38">'S.04.02.01'!$A$26:$A$27</definedName>
    <definedName name="S.04.02.01.02.TLC" localSheetId="38">'S.04.02.01'!$B$26:$B$27</definedName>
    <definedName name="S.04.02.01.02.TT" localSheetId="38">'S.04.02.01'!$C$23:$D$24</definedName>
    <definedName name="S.04.02.01.02.TTC" localSheetId="38">'S.04.02.01'!$C$25:$D$25</definedName>
    <definedName name="S.04.02.01.02.X" localSheetId="38">'S.04.02.01'!$C$28:$D$30</definedName>
    <definedName name="S.04.02.01.02.XAX" localSheetId="38">'S.04.02.01'!$A$19:$D$19</definedName>
    <definedName name="S.04.02.01.02.Y" localSheetId="38">'S.04.02.01'!$E$26:$I$27</definedName>
    <definedName name="S.04.02.01.VC" localSheetId="38">'S.04.02.01'!$A$2</definedName>
    <definedName name="S.04.03.01" localSheetId="39">'S.04.03.01'!$A$1</definedName>
    <definedName name="S.04.03.01.01" localSheetId="39">'S.04.03.01'!$A$4</definedName>
    <definedName name="S.04.03.01.01.TC" localSheetId="39">'S.04.03.01'!$A$5</definedName>
    <definedName name="S.04.03.01.01.TD" localSheetId="39">'S.04.03.01'!$B$10:$D$10</definedName>
    <definedName name="S.04.03.01.01.TK" localSheetId="39">'S.04.03.01'!$A$7</definedName>
    <definedName name="S.04.03.01.01.TKC" localSheetId="39">'S.04.03.01'!$A$9</definedName>
    <definedName name="S.04.03.01.01.TT" localSheetId="39">'S.04.03.01'!$B$7:$D$8</definedName>
    <definedName name="S.04.03.01.01.TTC" localSheetId="39">'S.04.03.01'!$B$9:$D$9</definedName>
    <definedName name="S.04.03.01.01.X" localSheetId="39">'S.04.03.01'!$B$11:$D$11</definedName>
    <definedName name="S.04.03.01.01.Y" localSheetId="39">'S.04.03.01'!$A$11:$A$12</definedName>
    <definedName name="S.04.03.01.VC" localSheetId="39">'S.04.03.01'!$A$2</definedName>
    <definedName name="S.04.04.01" localSheetId="40">'S.04.04.01'!$A$1</definedName>
    <definedName name="S.04.04.01.01" localSheetId="40">'S.04.04.01'!$A$4</definedName>
    <definedName name="S.04.04.01.01.TC" localSheetId="40">'S.04.04.01'!$A$5</definedName>
    <definedName name="S.04.04.01.01.TD" localSheetId="40">'S.04.04.01'!$C$16:$D$19</definedName>
    <definedName name="S.04.04.01.01.TL" localSheetId="40">'S.04.04.01'!$A$16:$A$19</definedName>
    <definedName name="S.04.04.01.01.TLC" localSheetId="40">'S.04.04.01'!$B$16:$B$19</definedName>
    <definedName name="S.04.04.01.01.TT" localSheetId="40">'S.04.04.01'!$C$14:$D$14</definedName>
    <definedName name="S.04.04.01.01.TTC" localSheetId="40">'S.04.04.01'!$C$15:$D$15</definedName>
    <definedName name="S.04.04.01.01.X" localSheetId="40">'S.04.04.01'!$C$20:$D$21</definedName>
    <definedName name="S.04.04.01.01.Y" localSheetId="40">'S.04.04.01'!$G$16:$L$19</definedName>
    <definedName name="S.04.04.01.01.Z" localSheetId="40">'S.04.04.01'!$A$7:$A$10</definedName>
    <definedName name="S.04.04.01.01.ZHI" localSheetId="40">'S.04.04.01'!$A$9:$D$10</definedName>
    <definedName name="S.04.04.01.02" localSheetId="40">'S.04.04.01'!$F$4</definedName>
    <definedName name="S.04.04.01.02.TC" localSheetId="40">'S.04.04.01'!$F$5</definedName>
    <definedName name="S.04.04.01.02.TD" localSheetId="40">'S.04.04.01'!$F$16:$F$19</definedName>
    <definedName name="S.04.04.01.02.TL" localSheetId="40">'S.04.04.01'!$A$16:$A$19</definedName>
    <definedName name="S.04.04.01.02.TLC" localSheetId="40">'S.04.04.01'!$B$16:$B$19</definedName>
    <definedName name="S.04.04.01.02.TT" localSheetId="40">'S.04.04.01'!$F$14</definedName>
    <definedName name="S.04.04.01.02.TTC" localSheetId="40">'S.04.04.01'!$F$15</definedName>
    <definedName name="S.04.04.01.02.X" localSheetId="40">'S.04.04.01'!$F$20:$F$21</definedName>
    <definedName name="S.04.04.01.02.XAX" localSheetId="40">'S.04.04.01'!$F$12:$I$12</definedName>
    <definedName name="S.04.04.01.02.Y" localSheetId="40">'S.04.04.01'!$G$16:$L$19</definedName>
    <definedName name="S.04.04.01.02.Z" localSheetId="40">'S.04.04.01'!$F$7:$F$10</definedName>
    <definedName name="S.04.04.01.02.ZHI" localSheetId="40">'S.04.04.01'!$F$9:$I$10</definedName>
    <definedName name="S.04.04.01.VC" localSheetId="40">'S.04.04.01'!$A$2</definedName>
    <definedName name="S.04.05.01" localSheetId="41">'S.04.05.01'!$A$1</definedName>
    <definedName name="S.04.05.01.01" localSheetId="41">'S.04.05.01'!$A$4</definedName>
    <definedName name="S.04.05.01.01.TC" localSheetId="41">'S.04.05.01'!$A$5</definedName>
    <definedName name="S.04.05.01.01.TD" localSheetId="41">'S.04.05.01'!$C$16:$C$19</definedName>
    <definedName name="S.04.05.01.01.TL" localSheetId="41">'S.04.05.01'!$A$16:$A$19</definedName>
    <definedName name="S.04.05.01.01.TLC" localSheetId="41">'S.04.05.01'!$B$16:$B$19</definedName>
    <definedName name="S.04.05.01.01.TT" localSheetId="41">'S.04.05.01'!$C$14</definedName>
    <definedName name="S.04.05.01.01.TTC" localSheetId="41">'S.04.05.01'!$C$15</definedName>
    <definedName name="S.04.05.01.01.Y" localSheetId="41">'S.04.05.01'!$G$16:$L$19</definedName>
    <definedName name="S.04.05.01.01.Z" localSheetId="41">'S.04.05.01'!$A$7:$A$10</definedName>
    <definedName name="S.04.05.01.01.ZHI" localSheetId="41">'S.04.05.01'!$A$9:$D$10</definedName>
    <definedName name="S.04.05.01.02" localSheetId="41">'S.04.05.01'!$F$4</definedName>
    <definedName name="S.04.05.01.02.TC" localSheetId="41">'S.04.05.01'!$F$5</definedName>
    <definedName name="S.04.05.01.02.TD" localSheetId="41">'S.04.05.01'!$F$16:$F$19</definedName>
    <definedName name="S.04.05.01.02.TL" localSheetId="41">'S.04.05.01'!$A$16:$A$19</definedName>
    <definedName name="S.04.05.01.02.TLC" localSheetId="41">'S.04.05.01'!$B$16:$B$19</definedName>
    <definedName name="S.04.05.01.02.TT" localSheetId="41">'S.04.05.01'!$F$14</definedName>
    <definedName name="S.04.05.01.02.TTC" localSheetId="41">'S.04.05.01'!$F$15</definedName>
    <definedName name="S.04.05.01.02.XAX" localSheetId="41">'S.04.05.01'!$F$12:$I$12</definedName>
    <definedName name="S.04.05.01.02.Y" localSheetId="41">'S.04.05.01'!$G$16:$L$19</definedName>
    <definedName name="S.04.05.01.02.Z" localSheetId="41">'S.04.05.01'!$F$7:$F$10</definedName>
    <definedName name="S.04.05.01.02.ZHI" localSheetId="41">'S.04.05.01'!$F$9:$I$10</definedName>
    <definedName name="S.04.05.01.VC" localSheetId="41">'S.04.05.01'!$A$2</definedName>
    <definedName name="S.04.05.21" localSheetId="42">'S.04.05.21'!$A$1</definedName>
    <definedName name="S.04.05.21.01" localSheetId="42">'S.04.05.21'!$A$4</definedName>
    <definedName name="S.04.05.21.01.TC" localSheetId="42">'S.04.05.21'!$A$5</definedName>
    <definedName name="S.04.05.21.01.TD" localSheetId="42">'S.04.05.21'!$C$14:$C$29</definedName>
    <definedName name="S.04.05.21.01.TL" localSheetId="42">'S.04.05.21'!$A$14:$A$29</definedName>
    <definedName name="S.04.05.21.01.TLC" localSheetId="42">'S.04.05.21'!$B$14:$B$29</definedName>
    <definedName name="S.04.05.21.01.TT" localSheetId="42">'S.04.05.21'!$C$12</definedName>
    <definedName name="S.04.05.21.01.TTC" localSheetId="42">'S.04.05.21'!$C$13</definedName>
    <definedName name="S.04.05.21.01.X" localSheetId="42">'S.04.05.21'!$C$30:$C$32</definedName>
    <definedName name="S.04.05.21.01.Y" localSheetId="42">'S.04.05.21'!$F$14:$K$29</definedName>
    <definedName name="S.04.05.21.01.Z" localSheetId="42">'S.04.05.21'!$A$7:$A$8</definedName>
    <definedName name="S.04.05.21.02" localSheetId="42">'S.04.05.21'!$E$4</definedName>
    <definedName name="S.04.05.21.02.TC" localSheetId="42">'S.04.05.21'!$E$5</definedName>
    <definedName name="S.04.05.21.02.TD" localSheetId="42">'S.04.05.21'!$E$14:$E$29</definedName>
    <definedName name="S.04.05.21.02.TL" localSheetId="42">'S.04.05.21'!$A$14:$A$29</definedName>
    <definedName name="S.04.05.21.02.TLC" localSheetId="42">'S.04.05.21'!$B$14:$B$29</definedName>
    <definedName name="S.04.05.21.02.TT" localSheetId="42">'S.04.05.21'!$E$12</definedName>
    <definedName name="S.04.05.21.02.TTC" localSheetId="42">'S.04.05.21'!$E$13</definedName>
    <definedName name="S.04.05.21.02.X" localSheetId="42">'S.04.05.21'!$E$30:$E$32</definedName>
    <definedName name="S.04.05.21.02.XAX" localSheetId="42">'S.04.05.21'!$E$10:$H$10</definedName>
    <definedName name="S.04.05.21.02.Y" localSheetId="42">'S.04.05.21'!$F$14:$K$29</definedName>
    <definedName name="S.04.05.21.02.Z" localSheetId="42">'S.04.05.21'!$E$7:$E$8</definedName>
    <definedName name="S.04.05.21.03" localSheetId="42">'S.04.05.21'!$A$34</definedName>
    <definedName name="S.04.05.21.03.TC" localSheetId="42">'S.04.05.21'!$A$35</definedName>
    <definedName name="S.04.05.21.03.TD" localSheetId="42">'S.04.05.21'!$C$44:$C$47</definedName>
    <definedName name="S.04.05.21.03.TL" localSheetId="42">'S.04.05.21'!$A$44:$A$47</definedName>
    <definedName name="S.04.05.21.03.TLC" localSheetId="42">'S.04.05.21'!$B$44:$B$47</definedName>
    <definedName name="S.04.05.21.03.TT" localSheetId="42">'S.04.05.21'!$C$42</definedName>
    <definedName name="S.04.05.21.03.TTC" localSheetId="42">'S.04.05.21'!$C$43</definedName>
    <definedName name="S.04.05.21.03.X" localSheetId="42">'S.04.05.21'!$C$48:$C$50</definedName>
    <definedName name="S.04.05.21.03.Y" localSheetId="42">'S.04.05.21'!$F$44:$I$47</definedName>
    <definedName name="S.04.05.21.03.Z" localSheetId="42">'S.04.05.21'!$A$37:$A$38</definedName>
    <definedName name="S.04.05.21.04" localSheetId="42">'S.04.05.21'!$E$34</definedName>
    <definedName name="S.04.05.21.04.TC" localSheetId="42">'S.04.05.21'!$E$35</definedName>
    <definedName name="S.04.05.21.04.TD" localSheetId="42">'S.04.05.21'!$E$44:$E$47</definedName>
    <definedName name="S.04.05.21.04.TL" localSheetId="42">'S.04.05.21'!$A$44:$A$47</definedName>
    <definedName name="S.04.05.21.04.TLC" localSheetId="42">'S.04.05.21'!$B$44:$B$47</definedName>
    <definedName name="S.04.05.21.04.TT" localSheetId="42">'S.04.05.21'!$E$42</definedName>
    <definedName name="S.04.05.21.04.TTC" localSheetId="42">'S.04.05.21'!$E$43</definedName>
    <definedName name="S.04.05.21.04.X" localSheetId="42">'S.04.05.21'!$E$48:$E$50</definedName>
    <definedName name="S.04.05.21.04.XAX" localSheetId="42">'S.04.05.21'!$E$40:$H$40</definedName>
    <definedName name="S.04.05.21.04.Y">'S.04.05.21'!$F$44:$I$47</definedName>
    <definedName name="S.04.05.21.04.Z" localSheetId="42">'S.04.05.21'!$E$37:$E$38</definedName>
    <definedName name="S.04.05.21.VC" localSheetId="42">'S.04.05.21'!$A$2</definedName>
    <definedName name="S.05.01.01" localSheetId="43">'S.05.01.01'!$A$1</definedName>
    <definedName name="S.05.01.01.01" localSheetId="43">'S.05.01.01'!$A$4</definedName>
    <definedName name="S.05.01.01.01.TC" localSheetId="43">'S.05.01.01'!$A$9</definedName>
    <definedName name="S.05.01.01.01.TD" localSheetId="43">'S.05.01.01'!$C$14:$S$64</definedName>
    <definedName name="S.05.01.01.01.TL" localSheetId="43">'S.05.01.01'!$A$14:$A$64</definedName>
    <definedName name="S.05.01.01.01.TLC" localSheetId="43">'S.05.01.01'!$B$14:$B$64</definedName>
    <definedName name="S.05.01.01.01.TT" localSheetId="43">'S.05.01.01'!$C$11:$S$12</definedName>
    <definedName name="S.05.01.01.01.TTC" localSheetId="43">'S.05.01.01'!$C$13:$S$13</definedName>
    <definedName name="S.05.01.01.01.X" localSheetId="43">'S.05.01.01'!$C$65:$S$65</definedName>
    <definedName name="S.05.01.01.01.Y" localSheetId="43">'S.05.01.01'!$T$14:$Y$64</definedName>
    <definedName name="S.05.01.01.01.Z" localSheetId="43">'S.05.01.01'!$A$5:$A$7</definedName>
    <definedName name="S.05.01.01.02" localSheetId="43">'S.05.01.01'!$A$68</definedName>
    <definedName name="S.05.01.01.02.TC" localSheetId="43">'S.05.01.01'!$A$73</definedName>
    <definedName name="S.05.01.01.02.TD" localSheetId="43">'S.05.01.01'!$C$78:$K$113</definedName>
    <definedName name="S.05.01.01.02.TL" localSheetId="43">'S.05.01.01'!$A$78:$A$113</definedName>
    <definedName name="S.05.01.01.02.TLC" localSheetId="43">'S.05.01.01'!$B$78:$B$113</definedName>
    <definedName name="S.05.01.01.02.TT" localSheetId="43">'S.05.01.01'!$C$75:$K$76</definedName>
    <definedName name="S.05.01.01.02.TTC" localSheetId="43">'S.05.01.01'!$C$77:$K$77</definedName>
    <definedName name="S.05.01.01.02.X" localSheetId="43">'S.05.01.01'!$C$114:$K$115</definedName>
    <definedName name="S.05.01.01.02.Y" localSheetId="43">'S.05.01.01'!$L$78:$P$113</definedName>
    <definedName name="S.05.01.01.02.Z" localSheetId="43">'S.05.01.01'!$A$69:$A$71</definedName>
    <definedName name="S.05.01.01.VC" localSheetId="43">'S.05.01.01'!$A$2</definedName>
    <definedName name="S.05.01.02" localSheetId="44">'S.05.01.02'!$A$1</definedName>
    <definedName name="S.05.01.02.01" localSheetId="44">'S.05.01.02'!$A$4</definedName>
    <definedName name="S.05.01.02.01.TC" localSheetId="44">'S.05.01.02'!$A$9</definedName>
    <definedName name="S.05.01.02.01.TD" localSheetId="44">'S.05.01.02'!$C$14:$S$34</definedName>
    <definedName name="S.05.01.02.01.TL" localSheetId="44">'S.05.01.02'!$A$14:$A$34</definedName>
    <definedName name="S.05.01.02.01.TLC" localSheetId="44">'S.05.01.02'!$B$14:$B$34</definedName>
    <definedName name="S.05.01.02.01.TT" localSheetId="44">'S.05.01.02'!$C$11:$S$12</definedName>
    <definedName name="S.05.01.02.01.TTC" localSheetId="44">'S.05.01.02'!$C$13:$S$13</definedName>
    <definedName name="S.05.01.02.01.X" localSheetId="44">'S.05.01.02'!$C$35:$S$35</definedName>
    <definedName name="S.05.01.02.01.Y" localSheetId="44">'S.05.01.02'!$T$14:$Z$34</definedName>
    <definedName name="S.05.01.02.01.Z" localSheetId="44">'S.05.01.02'!$A$5:$A$7</definedName>
    <definedName name="S.05.01.02.02" localSheetId="44">'S.05.01.02'!$A$38</definedName>
    <definedName name="S.05.01.02.02.TC" localSheetId="44">'S.05.01.02'!$A$43</definedName>
    <definedName name="S.05.01.02.02.TD" localSheetId="44">'S.05.01.02'!$C$48:$K$63</definedName>
    <definedName name="S.05.01.02.02.TL" localSheetId="44">'S.05.01.02'!$A$48:$A$63</definedName>
    <definedName name="S.05.01.02.02.TLC" localSheetId="44">'S.05.01.02'!$B$48:$B$63</definedName>
    <definedName name="S.05.01.02.02.TT" localSheetId="44">'S.05.01.02'!$C$45:$K$46</definedName>
    <definedName name="S.05.01.02.02.TTC" localSheetId="44">'S.05.01.02'!$C$47:$K$47</definedName>
    <definedName name="S.05.01.02.02.X" localSheetId="44">'S.05.01.02'!$C$64:$K$65</definedName>
    <definedName name="S.05.01.02.02.Y" localSheetId="44">'S.05.01.02'!$L$48:$P$63</definedName>
    <definedName name="S.05.01.02.02.Z" localSheetId="44">'S.05.01.02'!$A$39:$A$41</definedName>
    <definedName name="S.05.01.02.VC" localSheetId="44">'S.05.01.02'!$A$2</definedName>
    <definedName name="S.05.01.13" localSheetId="45">'S.05.01.13'!$A$1</definedName>
    <definedName name="S.05.01.13.01" localSheetId="45">'S.05.01.13'!$A$4</definedName>
    <definedName name="S.05.01.13.01.TC" localSheetId="45">'S.05.01.13'!$A$9</definedName>
    <definedName name="S.05.01.13.01.TD" localSheetId="45">'S.05.01.13'!$C$14:$S$25</definedName>
    <definedName name="S.05.01.13.01.TL" localSheetId="45">'S.05.01.13'!$A$14:$A$25</definedName>
    <definedName name="S.05.01.13.01.TLC" localSheetId="45">'S.05.01.13'!$B$14:$B$25</definedName>
    <definedName name="S.05.01.13.01.TT" localSheetId="45">'S.05.01.13'!$C$11:$S$12</definedName>
    <definedName name="S.05.01.13.01.TTC" localSheetId="45">'S.05.01.13'!$C$13:$S$13</definedName>
    <definedName name="S.05.01.13.01.X" localSheetId="45">'S.05.01.13'!$C$26:$S$26</definedName>
    <definedName name="S.05.01.13.01.Y" localSheetId="45">'S.05.01.13'!$T$14:$Z$25</definedName>
    <definedName name="S.05.01.13.01.Z" localSheetId="45">'S.05.01.13'!$A$5:$A$7</definedName>
    <definedName name="S.05.01.13.02" localSheetId="45">'S.05.01.13'!$A$29</definedName>
    <definedName name="S.05.01.13.02.TC" localSheetId="45">'S.05.01.13'!$A$34</definedName>
    <definedName name="S.05.01.13.02.TD" localSheetId="45">'S.05.01.13'!$C$39:$K$48</definedName>
    <definedName name="S.05.01.13.02.TL" localSheetId="45">'S.05.01.13'!$A$39:$A$48</definedName>
    <definedName name="S.05.01.13.02.TLC" localSheetId="45">'S.05.01.13'!$B$39:$B$48</definedName>
    <definedName name="S.05.01.13.02.TT" localSheetId="45">'S.05.01.13'!$C$36:$K$37</definedName>
    <definedName name="S.05.01.13.02.TTC" localSheetId="45">'S.05.01.13'!$C$38:$K$38</definedName>
    <definedName name="S.05.01.13.02.X" localSheetId="45">'S.05.01.13'!$C$49:$K$50</definedName>
    <definedName name="S.05.01.13.02.Y" localSheetId="45">'S.05.01.13'!$L$39:$P$48</definedName>
    <definedName name="S.05.01.13.02.Z" localSheetId="45">'S.05.01.13'!$A$30:$A$32</definedName>
    <definedName name="S.05.01.13.VC" localSheetId="45">'S.05.01.13'!$A$2</definedName>
    <definedName name="S.05.02.04" localSheetId="46">'S.05.02.04'!$A$1</definedName>
    <definedName name="S.05.02.04.01" localSheetId="46">'S.05.02.04'!$A$4</definedName>
    <definedName name="S.05.02.04.01.TC" localSheetId="46">'S.05.02.04'!$A$11</definedName>
    <definedName name="S.05.02.04.01.TD" localSheetId="46">'S.05.02.04'!$C$15:$C$35</definedName>
    <definedName name="S.05.02.04.01.TL" localSheetId="46">'S.05.02.04'!$A$15:$A$35</definedName>
    <definedName name="S.05.02.04.01.TLC" localSheetId="46">'S.05.02.04'!$B$15:$B$35</definedName>
    <definedName name="S.05.02.04.01.TT" localSheetId="46">'S.05.02.04'!$C$13</definedName>
    <definedName name="S.05.02.04.01.TTC" localSheetId="46">'S.05.02.04'!$C$14</definedName>
    <definedName name="S.05.02.04.01.X" localSheetId="46">'S.05.02.04'!$C$36:$C$38</definedName>
    <definedName name="S.05.02.04.01.Y" localSheetId="46">'S.05.02.04'!$K$15:$Q$35</definedName>
    <definedName name="S.05.02.04.01.Z" localSheetId="46">'S.05.02.04'!$A$5:$A$7</definedName>
    <definedName name="S.05.02.04.02" localSheetId="46">'S.05.02.04'!$E$4</definedName>
    <definedName name="S.05.02.04.02.TC" localSheetId="46">'S.05.02.04'!$E$11</definedName>
    <definedName name="S.05.02.04.02.TD" localSheetId="46">'S.05.02.04'!$E$15:$E$35</definedName>
    <definedName name="S.05.02.04.02.TL" localSheetId="46">'S.05.02.04'!$A$15:$A$35</definedName>
    <definedName name="S.05.02.04.02.TLC" localSheetId="46">'S.05.02.04'!$B$15:$B$35</definedName>
    <definedName name="S.05.02.04.02.TT" localSheetId="46">'S.05.02.04'!$E$13</definedName>
    <definedName name="S.05.02.04.02.TTC" localSheetId="46">'S.05.02.04'!$E$14</definedName>
    <definedName name="S.05.02.04.02.X" localSheetId="46">'S.05.02.04'!$E$36:$E$38</definedName>
    <definedName name="S.05.02.04.02.XAX" localSheetId="46">'S.05.02.04'!$E$9:$H$9</definedName>
    <definedName name="S.05.02.04.02.Y" localSheetId="46">'S.05.02.04'!$K$15:$Q$35</definedName>
    <definedName name="S.05.02.04.02.Z" localSheetId="46">'S.05.02.04'!$E$5:$E$7</definedName>
    <definedName name="S.05.02.04.03" localSheetId="46">'S.05.02.04'!$J$4</definedName>
    <definedName name="S.05.02.04.03.TC" localSheetId="46">'S.05.02.04'!$J$11</definedName>
    <definedName name="S.05.02.04.03.TD" localSheetId="46">'S.05.02.04'!$J$15:$J$35</definedName>
    <definedName name="S.05.02.04.03.TL" localSheetId="46">'S.05.02.04'!$A$15:$A$35</definedName>
    <definedName name="S.05.02.04.03.TLC" localSheetId="46">'S.05.02.04'!$B$15:$B$35</definedName>
    <definedName name="S.05.02.04.03.TT" localSheetId="46">'S.05.02.04'!$J$13</definedName>
    <definedName name="S.05.02.04.03.TTC" localSheetId="46">'S.05.02.04'!$J$14</definedName>
    <definedName name="S.05.02.04.03.X" localSheetId="46">'S.05.02.04'!$J$36:$J$37</definedName>
    <definedName name="S.05.02.04.03.Y" localSheetId="46">'S.05.02.04'!$K$15:$Q$35</definedName>
    <definedName name="S.05.02.04.03.Z" localSheetId="46">'S.05.02.04'!$J$5:$J$7</definedName>
    <definedName name="S.05.02.04.04" localSheetId="46">'S.05.02.04'!$A$41</definedName>
    <definedName name="S.05.02.04.04.TC" localSheetId="46">'S.05.02.04'!$A$48</definedName>
    <definedName name="S.05.02.04.04.TD" localSheetId="46">'S.05.02.04'!$C$52:$C$66</definedName>
    <definedName name="S.05.02.04.04.TL" localSheetId="46">'S.05.02.04'!$A$52:$A$66</definedName>
    <definedName name="S.05.02.04.04.TLC" localSheetId="46">'S.05.02.04'!$B$52:$B$66</definedName>
    <definedName name="S.05.02.04.04.TT" localSheetId="46">'S.05.02.04'!$C$50</definedName>
    <definedName name="S.05.02.04.04.TTC" localSheetId="46">'S.05.02.04'!$C$51</definedName>
    <definedName name="S.05.02.04.04.X" localSheetId="46">'S.05.02.04'!$C$67:$C$69</definedName>
    <definedName name="S.05.02.04.04.Y" localSheetId="46">'S.05.02.04'!$K$52:$O$66</definedName>
    <definedName name="S.05.02.04.04.Z" localSheetId="46">'S.05.02.04'!$A$42:$A$44</definedName>
    <definedName name="S.05.02.04.05" localSheetId="46">'S.05.02.04'!$E$41</definedName>
    <definedName name="S.05.02.04.05.TC" localSheetId="46">'S.05.02.04'!$E$48</definedName>
    <definedName name="S.05.02.04.05.TD" localSheetId="46">'S.05.02.04'!$E$52:$E$66</definedName>
    <definedName name="S.05.02.04.05.TL" localSheetId="46">'S.05.02.04'!$A$52:$A$66</definedName>
    <definedName name="S.05.02.04.05.TLC" localSheetId="46">'S.05.02.04'!$B$52:$B$66</definedName>
    <definedName name="S.05.02.04.05.TT" localSheetId="46">'S.05.02.04'!$E$50</definedName>
    <definedName name="S.05.02.04.05.TTC" localSheetId="46">'S.05.02.04'!$E$51</definedName>
    <definedName name="S.05.02.04.05.X" localSheetId="46">'S.05.02.04'!$E$67:$E$69</definedName>
    <definedName name="S.05.02.04.05.XAX" localSheetId="46">'S.05.02.04'!$E$46:$H$46</definedName>
    <definedName name="S.05.02.04.05.Y" localSheetId="46">'S.05.02.04'!$K$52:$O$66</definedName>
    <definedName name="S.05.02.04.05.Z" localSheetId="46">'S.05.02.04'!$E$42:$E$44</definedName>
    <definedName name="S.05.02.04.06" localSheetId="46">'S.05.02.04'!$J$41</definedName>
    <definedName name="S.05.02.04.06.TC" localSheetId="46">'S.05.02.04'!$J$48</definedName>
    <definedName name="S.05.02.04.06.TD" localSheetId="46">'S.05.02.04'!$J$52:$J$66</definedName>
    <definedName name="S.05.02.04.06.TL" localSheetId="46">'S.05.02.04'!$A$52:$A$66</definedName>
    <definedName name="S.05.02.04.06.TLC" localSheetId="46">'S.05.02.04'!$B$52:$B$66</definedName>
    <definedName name="S.05.02.04.06.TT" localSheetId="46">'S.05.02.04'!$J$50</definedName>
    <definedName name="S.05.02.04.06.TTC" localSheetId="46">'S.05.02.04'!$J$51</definedName>
    <definedName name="S.05.02.04.06.X" localSheetId="46">'S.05.02.04'!$J$67:$J$69</definedName>
    <definedName name="S.05.02.04.06.Y" localSheetId="46">'S.05.02.04'!$K$52:$O$66</definedName>
    <definedName name="S.05.02.04.06.Z" localSheetId="46">'S.05.02.04'!$J$42:$J$44</definedName>
    <definedName name="S.05.02.04.VC" localSheetId="46">'S.05.02.04'!$A$2</definedName>
    <definedName name="S.06.02.01" localSheetId="47">'S.06.02.01'!$A$1</definedName>
    <definedName name="S.06.02.01.01" localSheetId="47">'S.06.02.01'!$A$4</definedName>
    <definedName name="S.06.02.01.01.TC" localSheetId="47">'S.06.02.01'!$A$8</definedName>
    <definedName name="S.06.02.01.01.TD" localSheetId="47">'S.06.02.01'!$E$12:$Q$12</definedName>
    <definedName name="S.06.02.01.01.TK" localSheetId="47">'S.06.02.01'!$A$10:$D$10</definedName>
    <definedName name="S.06.02.01.01.TKC" localSheetId="47">'S.06.02.01'!$A$11:$D$11</definedName>
    <definedName name="S.06.02.01.01.TT" localSheetId="47">'S.06.02.01'!$E$10:$Q$10</definedName>
    <definedName name="S.06.02.01.01.TTC" localSheetId="47">'S.06.02.01'!$E$11:$Q$11</definedName>
    <definedName name="S.06.02.01.01.X" localSheetId="47">'S.06.02.01'!$E$13:$Q$16</definedName>
    <definedName name="S.06.02.01.01.Y" localSheetId="47">'S.06.02.01'!$A$13:$D$15</definedName>
    <definedName name="S.06.02.01.01.Z" localSheetId="47">'S.06.02.01'!$A$5:$A$6</definedName>
    <definedName name="S.06.02.01.02" localSheetId="47">'S.06.02.01'!$A$18</definedName>
    <definedName name="S.06.02.01.02.TC" localSheetId="47">'S.06.02.01'!$A$22</definedName>
    <definedName name="S.06.02.01.02.TD" localSheetId="47">'S.06.02.01'!$B$26:$Z$26</definedName>
    <definedName name="S.06.02.01.02.TK" localSheetId="47">'S.06.02.01'!$A$24:$A$24</definedName>
    <definedName name="S.06.02.01.02.TKC" localSheetId="47">'S.06.02.01'!$A$25:$A$25</definedName>
    <definedName name="S.06.02.01.02.TT" localSheetId="47">'S.06.02.01'!$B$24:$Z$24</definedName>
    <definedName name="S.06.02.01.02.TTC" localSheetId="47">'S.06.02.01'!$B$25:$Z$25</definedName>
    <definedName name="S.06.02.01.02.X" localSheetId="47">'S.06.02.01'!$B$27:$Z$30</definedName>
    <definedName name="S.06.02.01.02.Y" localSheetId="47">'S.06.02.01'!$A$27:$A$29</definedName>
    <definedName name="S.06.02.01.02.Z" localSheetId="47">'S.06.02.01'!$A$19:$A$20</definedName>
    <definedName name="S.06.02.01.VC" localSheetId="47">'S.06.02.01'!$A$2</definedName>
    <definedName name="S.06.02.04" localSheetId="48">'S.06.02.04'!$A$1</definedName>
    <definedName name="S.06.02.04.01" localSheetId="48">'S.06.02.04'!$A$4</definedName>
    <definedName name="S.06.02.04.01.TC" localSheetId="48">'S.06.02.04'!$A$8</definedName>
    <definedName name="S.06.02.04.01.TD" localSheetId="48">'S.06.02.04'!$F$12:$S$12</definedName>
    <definedName name="S.06.02.04.01.TK" localSheetId="48">'S.06.02.04'!$A$10:$E$10</definedName>
    <definedName name="S.06.02.04.01.TKC" localSheetId="48">'S.06.02.04'!$A$11:$E$11</definedName>
    <definedName name="S.06.02.04.01.TT" localSheetId="48">'S.06.02.04'!$F$10:$S$10</definedName>
    <definedName name="S.06.02.04.01.TTC" localSheetId="48">'S.06.02.04'!$F$11:$S$11</definedName>
    <definedName name="S.06.02.04.01.X" localSheetId="48">'S.06.02.04'!$F$13:$S$16</definedName>
    <definedName name="S.06.02.04.01.Y" localSheetId="48">'S.06.02.04'!$A$13:$E$15</definedName>
    <definedName name="S.06.02.04.01.Z" localSheetId="48">'S.06.02.04'!$A$5:$A$6</definedName>
    <definedName name="S.06.02.04.02" localSheetId="48">'S.06.02.04'!$A$18</definedName>
    <definedName name="S.06.02.04.02.TC" localSheetId="48">'S.06.02.04'!$A$22</definedName>
    <definedName name="S.06.02.04.02.TD" localSheetId="48">'S.06.02.04'!$B$26:$Y$26</definedName>
    <definedName name="S.06.02.04.02.TK" localSheetId="48">'S.06.02.04'!$A$24</definedName>
    <definedName name="S.06.02.04.02.TKC" localSheetId="48">'S.06.02.04'!$A$25</definedName>
    <definedName name="S.06.02.04.02.TT" localSheetId="48">'S.06.02.04'!$B$24:$Y$24</definedName>
    <definedName name="S.06.02.04.02.TTC" localSheetId="48">'S.06.02.04'!$B$25:$Y$25</definedName>
    <definedName name="S.06.02.04.02.X" localSheetId="48">'S.06.02.04'!$B$27:$Y$30</definedName>
    <definedName name="S.06.02.04.02.Y" localSheetId="48">'S.06.02.04'!$A$27:$A$28</definedName>
    <definedName name="S.06.02.04.02.Z" localSheetId="48">'S.06.02.04'!$A$19:$A$20</definedName>
    <definedName name="S.06.02.04.VC" localSheetId="48">'S.06.02.04'!$A$2</definedName>
    <definedName name="S.06.02.07" localSheetId="49">'S.06.02.07'!$A$1</definedName>
    <definedName name="S.06.02.07.01" localSheetId="49">'S.06.02.07'!$A$4</definedName>
    <definedName name="S.06.02.07.01.TC" localSheetId="49">'S.06.02.07'!$A$8</definedName>
    <definedName name="S.06.02.07.01.TD" localSheetId="49">'S.06.02.07'!$E$12:$S$12</definedName>
    <definedName name="S.06.02.07.01.TK" localSheetId="49">'S.06.02.07'!$A$10:$D$10</definedName>
    <definedName name="S.06.02.07.01.TKC" localSheetId="49">'S.06.02.07'!$A$11:$D$11</definedName>
    <definedName name="S.06.02.07.01.TT" localSheetId="49">'S.06.02.07'!$E$10:$S$10</definedName>
    <definedName name="S.06.02.07.01.TTC" localSheetId="49">'S.06.02.07'!$E$11:$S$11</definedName>
    <definedName name="S.06.02.07.01.X" localSheetId="49">'S.06.02.07'!$E$13:$S$16</definedName>
    <definedName name="S.06.02.07.01.Y" localSheetId="49">'S.06.02.07'!$A$13:$D$15</definedName>
    <definedName name="S.06.02.07.01.Z" localSheetId="49">'S.06.02.07'!$A$5:$A$6</definedName>
    <definedName name="S.06.02.07.02" localSheetId="49">'S.06.02.07'!$A$17</definedName>
    <definedName name="S.06.02.07.02.TC" localSheetId="49">'S.06.02.07'!$A$21</definedName>
    <definedName name="S.06.02.07.02.TD" localSheetId="49">'S.06.02.07'!$B$25:$Z$25</definedName>
    <definedName name="S.06.02.07.02.TK" localSheetId="49">'S.06.02.07'!$A$23:$A$23</definedName>
    <definedName name="S.06.02.07.02.TKC" localSheetId="49">'S.06.02.07'!$A$24:$A$24</definedName>
    <definedName name="S.06.02.07.02.TT" localSheetId="49">'S.06.02.07'!$B$23:$Z$23</definedName>
    <definedName name="S.06.02.07.02.TTC" localSheetId="49">'S.06.02.07'!$B$24:$Z$24</definedName>
    <definedName name="S.06.02.07.02.X" localSheetId="49">'S.06.02.07'!$B$26:$Z$29</definedName>
    <definedName name="S.06.02.07.02.Y" localSheetId="49">'S.06.02.07'!$A$26:$A$28</definedName>
    <definedName name="S.06.02.07.02.Z" localSheetId="49">'S.06.02.07'!$A$18:$A$19</definedName>
    <definedName name="S.06.02.07.VC" localSheetId="49">'S.06.02.07'!$A$2</definedName>
    <definedName name="S.06.03.01" localSheetId="52">'S.06.03.01'!$A$1</definedName>
    <definedName name="S.06.03.01.01" localSheetId="52">'S.06.03.01'!$A$4</definedName>
    <definedName name="S.06.03.01.01.TC" localSheetId="52">'S.06.03.01'!$A$8</definedName>
    <definedName name="S.06.03.01.01.TD" localSheetId="52">'S.06.03.01'!$C$12:$F$12</definedName>
    <definedName name="S.06.03.01.01.TK" localSheetId="52">'S.06.03.01'!$A$10:$B$10</definedName>
    <definedName name="S.06.03.01.01.TKC" localSheetId="52">'S.06.03.01'!$A$11:$B$11</definedName>
    <definedName name="S.06.03.01.01.TT" localSheetId="52">'S.06.03.01'!$C$10:$F$10</definedName>
    <definedName name="S.06.03.01.01.TTC" localSheetId="52">'S.06.03.01'!$C$11:$F$11</definedName>
    <definedName name="S.06.03.01.01.X" localSheetId="52">'S.06.03.01'!$C$13:$F$17</definedName>
    <definedName name="S.06.03.01.01.Y" localSheetId="52">'S.06.03.01'!$A$13:$B$15</definedName>
    <definedName name="S.06.03.01.01.Z" localSheetId="52">'S.06.03.01'!$A$5:$A$6</definedName>
    <definedName name="S.06.03.01.VC" localSheetId="52">'S.06.03.01'!$A$2</definedName>
    <definedName name="S.06.03.04" localSheetId="53">'S.06.03.04'!$A$1</definedName>
    <definedName name="S.06.03.04.01" localSheetId="53">'S.06.03.04'!$A$4</definedName>
    <definedName name="S.06.03.04.01.TC" localSheetId="53">'S.06.03.04'!$A$8</definedName>
    <definedName name="S.06.03.04.01.TD" localSheetId="53">'S.06.03.04'!$C$12:$F$12</definedName>
    <definedName name="S.06.03.04.01.TK" localSheetId="53">'S.06.03.04'!$A$10:$B$10</definedName>
    <definedName name="S.06.03.04.01.TKC" localSheetId="53">'S.06.03.04'!$A$11:$B$11</definedName>
    <definedName name="S.06.03.04.01.TT" localSheetId="53">'S.06.03.04'!$C$10:$F$10</definedName>
    <definedName name="S.06.03.04.01.TTC" localSheetId="53">'S.06.03.04'!$C$11:$F$11</definedName>
    <definedName name="S.06.03.04.01.X" localSheetId="53">'S.06.03.04'!$C$13:$F$17</definedName>
    <definedName name="S.06.03.04.01.Y" localSheetId="53">'S.06.03.04'!$A$13:$B$15</definedName>
    <definedName name="S.06.03.04.01.Z" localSheetId="53">'S.06.03.04'!$A$5:$A$6</definedName>
    <definedName name="S.06.03.04.VC" localSheetId="53">'S.06.03.04'!$A$2</definedName>
    <definedName name="S.06.04.01" localSheetId="54">'S.06.04.01'!$A$1</definedName>
    <definedName name="S.06.04.01.01" localSheetId="54">'S.06.04.01'!$A$4</definedName>
    <definedName name="S.06.04.01.01.TC" localSheetId="54">'S.06.04.01'!$A$6</definedName>
    <definedName name="S.06.04.01.01.TD" localSheetId="54">'S.06.04.01'!$C$9:$C$12</definedName>
    <definedName name="S.06.04.01.01.TL" localSheetId="54">'S.06.04.01'!$A$9:$A$12</definedName>
    <definedName name="S.06.04.01.01.TLC" localSheetId="54">'S.06.04.01'!$B$9:$B$12</definedName>
    <definedName name="S.06.04.01.01.TTC" localSheetId="54">'S.06.04.01'!$C$8</definedName>
    <definedName name="S.06.04.01.01.Y" localSheetId="54">'S.06.04.01'!$D$9:$F$12</definedName>
    <definedName name="S.06.04.01.VC" localSheetId="54">'S.06.04.01'!$A$2</definedName>
    <definedName name="S.07.01.01" localSheetId="55">'S.07.01.01'!$A$1</definedName>
    <definedName name="S.07.01.01.01" localSheetId="55">'S.07.01.01'!$A$4</definedName>
    <definedName name="S.07.01.01.01.TC" localSheetId="55">'S.07.01.01'!$A$8</definedName>
    <definedName name="S.07.01.01.01.TD" localSheetId="55">'S.07.01.01'!$C$12:$P$12</definedName>
    <definedName name="S.07.01.01.01.TK" localSheetId="55">'S.07.01.01'!$A$10:$B$10</definedName>
    <definedName name="S.07.01.01.01.TKC" localSheetId="55">'S.07.01.01'!$A$11:$B$11</definedName>
    <definedName name="S.07.01.01.01.TT" localSheetId="55">'S.07.01.01'!$C$10:$P$10</definedName>
    <definedName name="S.07.01.01.01.TTC" localSheetId="55">'S.07.01.01'!$C$11:$P$11</definedName>
    <definedName name="S.07.01.01.01.X" localSheetId="55">'S.07.01.01'!$C$13:$P$16</definedName>
    <definedName name="S.07.01.01.01.Y" localSheetId="55">'S.07.01.01'!$A$13:$B$15</definedName>
    <definedName name="S.07.01.01.01.Z" localSheetId="55">'S.07.01.01'!$A$5:$A$6</definedName>
    <definedName name="S.07.01.01.VC" localSheetId="55">'S.07.01.01'!$A$2</definedName>
    <definedName name="S.07.01.04" localSheetId="56">'S.07.01.04'!$A$1</definedName>
    <definedName name="S.07.01.04.01" localSheetId="56">'S.07.01.04'!$A$4</definedName>
    <definedName name="S.07.01.04.01.TC" localSheetId="56">'S.07.01.04'!$A$8</definedName>
    <definedName name="S.07.01.04.01.TD" localSheetId="56">'S.07.01.04'!$D$12:$R$12</definedName>
    <definedName name="S.07.01.04.01.TK" localSheetId="56">'S.07.01.04'!$A$10:$C$10</definedName>
    <definedName name="S.07.01.04.01.TKC" localSheetId="56">'S.07.01.04'!$A$11:$C$11</definedName>
    <definedName name="S.07.01.04.01.TT" localSheetId="56">'S.07.01.04'!$D$10:$R$10</definedName>
    <definedName name="S.07.01.04.01.TTC" localSheetId="56">'S.07.01.04'!$D$11:$R$11</definedName>
    <definedName name="S.07.01.04.01.X" localSheetId="56">'S.07.01.04'!$D$13:$R$16</definedName>
    <definedName name="S.07.01.04.01.Y" localSheetId="56">'S.07.01.04'!$A$13:$C$15</definedName>
    <definedName name="S.07.01.04.01.Z" localSheetId="56">'S.07.01.04'!$A$5:$A$6</definedName>
    <definedName name="S.07.01.04.VC" localSheetId="56">'S.07.01.04'!$A$2</definedName>
    <definedName name="S.08.01.01" localSheetId="57">'S.08.01.01'!$A$1</definedName>
    <definedName name="S.08.01.01.01" localSheetId="57">'S.08.01.01'!$A$4</definedName>
    <definedName name="S.08.01.01.01.TC" localSheetId="57">'S.08.01.01'!$A$8</definedName>
    <definedName name="S.08.01.01.01.TD" localSheetId="57">'S.08.01.01'!$F$12:$U$12</definedName>
    <definedName name="S.08.01.01.01.TK" localSheetId="57">'S.08.01.01'!$A$10:$D$10</definedName>
    <definedName name="S.08.01.01.01.TKC" localSheetId="57">'S.08.01.01'!$A$11:$D$11</definedName>
    <definedName name="S.08.01.01.01.TT" localSheetId="57">'S.08.01.01'!$E$10:$U$10</definedName>
    <definedName name="S.08.01.01.01.TTC" localSheetId="57">'S.08.01.01'!$E$11:$U$11</definedName>
    <definedName name="S.08.01.01.01.X" localSheetId="57">'S.08.01.01'!$E$13:$U$18</definedName>
    <definedName name="S.08.01.01.01.Y" localSheetId="57">'S.08.01.01'!$A$13:$D$15</definedName>
    <definedName name="S.08.01.01.01.Z" localSheetId="57">'S.08.01.01'!$A$5:$A$6</definedName>
    <definedName name="S.08.01.01.02" localSheetId="57">'S.08.01.01'!$A$20</definedName>
    <definedName name="S.08.01.01.02.TC" localSheetId="57">'S.08.01.01'!$A$24</definedName>
    <definedName name="S.08.01.01.02.TD" localSheetId="57">'S.08.01.01'!$B$28:$R$28</definedName>
    <definedName name="S.08.01.01.02.TK" localSheetId="57">'S.08.01.01'!$A$26:$A$26</definedName>
    <definedName name="S.08.01.01.02.TKC" localSheetId="57">'S.08.01.01'!$A$27:$A$27</definedName>
    <definedName name="S.08.01.01.02.TT" localSheetId="57">'S.08.01.01'!$B$26:$R$26</definedName>
    <definedName name="S.08.01.01.02.TTC" localSheetId="57">'S.08.01.01'!$B$27:$R$27</definedName>
    <definedName name="S.08.01.01.02.X" localSheetId="57">'S.08.01.01'!$B$29:$R$30</definedName>
    <definedName name="S.08.01.01.02.Y" localSheetId="57">'S.08.01.01'!$A$29:$A$31</definedName>
    <definedName name="S.08.01.01.02.Z" localSheetId="57">'S.08.01.01'!$A$21:$A$22</definedName>
    <definedName name="S.08.01.01.VC" localSheetId="57">'S.08.01.01'!$A$2</definedName>
    <definedName name="S.08.01.04" localSheetId="58">'S.08.01.04'!$A$1</definedName>
    <definedName name="S.08.01.04.01" localSheetId="58">'S.08.01.04'!$A$4</definedName>
    <definedName name="S.08.01.04.01.TC" localSheetId="58">'S.08.01.04'!$A$8</definedName>
    <definedName name="S.08.01.04.01.TD" localSheetId="58">'S.08.01.04'!$F$12:$W$12</definedName>
    <definedName name="S.08.01.04.01.TK" localSheetId="58">'S.08.01.04'!$A$10:$E$10</definedName>
    <definedName name="S.08.01.04.01.TKC" localSheetId="58">'S.08.01.04'!$A$11:$E$11</definedName>
    <definedName name="S.08.01.04.01.TT" localSheetId="58">'S.08.01.04'!$F$10:$W$10</definedName>
    <definedName name="S.08.01.04.01.TTC" localSheetId="58">'S.08.01.04'!$F$11:$W$11</definedName>
    <definedName name="S.08.01.04.01.X" localSheetId="58">'S.08.01.04'!$F$13:$W$18</definedName>
    <definedName name="S.08.01.04.01.Y" localSheetId="58">'S.08.01.04'!$A$13:$E$15</definedName>
    <definedName name="S.08.01.04.01.Z" localSheetId="58">'S.08.01.04'!$A$5:$A$6</definedName>
    <definedName name="S.08.01.04.02" localSheetId="58">'S.08.01.04'!$A$20</definedName>
    <definedName name="S.08.01.04.02.TC" localSheetId="58">'S.08.01.04'!$A$24</definedName>
    <definedName name="S.08.01.04.02.TD" localSheetId="58">'S.08.01.04'!$B$28:$R$28</definedName>
    <definedName name="S.08.01.04.02.TK" localSheetId="58">'S.08.01.04'!$A$26:$A$26</definedName>
    <definedName name="S.08.01.04.02.TKC" localSheetId="58">'S.08.01.04'!$A$27:$A$27</definedName>
    <definedName name="S.08.01.04.02.TT" localSheetId="58">'S.08.01.04'!$B$26:$R$26</definedName>
    <definedName name="S.08.01.04.02.TTC" localSheetId="58">'S.08.01.04'!$B$27:$R$27</definedName>
    <definedName name="S.08.01.04.02.X" localSheetId="58">'S.08.01.04'!$B$29:$R$30</definedName>
    <definedName name="S.08.01.04.02.Y" localSheetId="58">'S.08.01.04'!$A$29:$A$30</definedName>
    <definedName name="S.08.01.04.02.Z" localSheetId="58">'S.08.01.04'!$A$21:$A$22</definedName>
    <definedName name="S.08.01.04.VC" localSheetId="58">'S.08.01.04'!$A$2</definedName>
    <definedName name="S.09.01.01" localSheetId="59">'S.09.01.01'!$A$1</definedName>
    <definedName name="S.09.01.01.01" localSheetId="59">'S.09.01.01'!$A$4</definedName>
    <definedName name="S.09.01.01.01.TC" localSheetId="59">'S.09.01.01'!$A$6</definedName>
    <definedName name="S.09.01.01.01.TD" localSheetId="59">'S.09.01.01'!$B$10:$I$10</definedName>
    <definedName name="S.09.01.01.01.TK" localSheetId="59">'S.09.01.01'!$A$8</definedName>
    <definedName name="S.09.01.01.01.TKC" localSheetId="59">'S.09.01.01'!$A$9</definedName>
    <definedName name="S.09.01.01.01.TT" localSheetId="59">'S.09.01.01'!$B$8:$I$8</definedName>
    <definedName name="S.09.01.01.01.TTC" localSheetId="59">'S.09.01.01'!$B$9:$I$9</definedName>
    <definedName name="S.09.01.01.01.X" localSheetId="59">'S.09.01.01'!$B$11:$I$16</definedName>
    <definedName name="S.09.01.01.01.Y" localSheetId="59">'S.09.01.01'!$A$11:$A$13</definedName>
    <definedName name="S.09.01.01.VC" localSheetId="59">'S.09.01.01'!$A$2</definedName>
    <definedName name="S.09.01.04" localSheetId="60">'S.09.01.04'!$A$1</definedName>
    <definedName name="S.09.01.04.01" localSheetId="60">'S.09.01.04'!$A$4</definedName>
    <definedName name="S.09.01.04.01.TC" localSheetId="60">'S.09.01.04'!$A$6</definedName>
    <definedName name="S.09.01.04.01.TD" localSheetId="60">'S.09.01.04'!$C$10:$K$10</definedName>
    <definedName name="S.09.01.04.01.TK" localSheetId="60">'S.09.01.04'!$A$8:$B$8</definedName>
    <definedName name="S.09.01.04.01.TKC" localSheetId="60">'S.09.01.04'!$A$9:$B$9</definedName>
    <definedName name="S.09.01.04.01.TT" localSheetId="60">'S.09.01.04'!$C$8:$K$8</definedName>
    <definedName name="S.09.01.04.01.TTC" localSheetId="60">'S.09.01.04'!$C$9:$K$9</definedName>
    <definedName name="S.09.01.04.01.X" localSheetId="60">'S.09.01.04'!$C$11:$K$16</definedName>
    <definedName name="S.09.01.04.01.Y" localSheetId="60">'S.09.01.04'!$A$11:$B$13</definedName>
    <definedName name="S.09.01.04.VC" localSheetId="60">'S.09.01.04'!$A$2</definedName>
    <definedName name="S.10.01.01" localSheetId="61">'S.10.01.01'!$A$1</definedName>
    <definedName name="S.10.01.01.01" localSheetId="61">'S.10.01.01'!$A$4</definedName>
    <definedName name="S.10.01.01.01.TC" localSheetId="61">'S.10.01.01'!$A$6</definedName>
    <definedName name="S.10.01.01.01.TD" localSheetId="61">'S.10.01.01'!$C$10:$N$10</definedName>
    <definedName name="S.10.01.01.01.TK" localSheetId="61">'S.10.01.01'!$A$8:$B$8</definedName>
    <definedName name="S.10.01.01.01.TKC" localSheetId="61">'S.10.01.01'!$A$9:$B$9</definedName>
    <definedName name="S.10.01.01.01.TT" localSheetId="61">'S.10.01.01'!$C$8:$N$8</definedName>
    <definedName name="S.10.01.01.01.TTC" localSheetId="61">'S.10.01.01'!$C$9:$N$9</definedName>
    <definedName name="S.10.01.01.01.X" localSheetId="61">'S.10.01.01'!$C$11:$N$14</definedName>
    <definedName name="S.10.01.01.01.Y" localSheetId="61">'S.10.01.01'!$A$11:$B$13</definedName>
    <definedName name="S.10.01.01.VC" localSheetId="61">'S.10.01.01'!$A$2</definedName>
    <definedName name="S.10.01.04" localSheetId="62">'S.10.01.04'!$A$1</definedName>
    <definedName name="S.10.01.04.01" localSheetId="62">'S.10.01.04'!$A$4</definedName>
    <definedName name="S.10.01.04.01.TC" localSheetId="62">'S.10.01.04'!$A$6</definedName>
    <definedName name="S.10.01.04.01.TD" localSheetId="62">'S.10.01.04'!$D$10:$P$10</definedName>
    <definedName name="S.10.01.04.01.TK" localSheetId="62">'S.10.01.04'!$A$8:$C$8</definedName>
    <definedName name="S.10.01.04.01.TKC" localSheetId="62">'S.10.01.04'!$A$9:$C$9</definedName>
    <definedName name="S.10.01.04.01.TT" localSheetId="62">'S.10.01.04'!$D$8:$P$8</definedName>
    <definedName name="S.10.01.04.01.TTC" localSheetId="62">'S.10.01.04'!$D$9:$P$9</definedName>
    <definedName name="S.10.01.04.01.X" localSheetId="62">'S.10.01.04'!$D$11:$P$14</definedName>
    <definedName name="S.10.01.04.01.Y" localSheetId="62">'S.10.01.04'!$A$11:$C$13</definedName>
    <definedName name="S.10.01.04.VC" localSheetId="62">'S.10.01.04'!$A$2</definedName>
    <definedName name="S.11.01.01" localSheetId="63">'S.11.01.01'!$A$1</definedName>
    <definedName name="S.11.01.01.01" localSheetId="63">'S.11.01.01'!$A$4</definedName>
    <definedName name="S.11.01.01.01.TC" localSheetId="63">'S.11.01.01'!$A$8</definedName>
    <definedName name="S.11.01.01.01.TD" localSheetId="63">'S.11.01.01'!$C$13:$K$13</definedName>
    <definedName name="S.11.01.01.01.TK" localSheetId="63">'S.11.01.01'!$A$10:$B$11</definedName>
    <definedName name="S.11.01.01.01.TKC" localSheetId="63">'S.11.01.01'!$A$12:$B$12</definedName>
    <definedName name="S.11.01.01.01.TT" localSheetId="63">'S.11.01.01'!$C$10:$K$11</definedName>
    <definedName name="S.11.01.01.01.TTC" localSheetId="63">'S.11.01.01'!$C$12:$K$12</definedName>
    <definedName name="S.11.01.01.01.X" localSheetId="63">'S.11.01.01'!$C$14:$K$18</definedName>
    <definedName name="S.11.01.01.01.Y" localSheetId="63">'S.11.01.01'!$A$14:$B$17</definedName>
    <definedName name="S.11.01.01.01.Z" localSheetId="63">'S.11.01.01'!$A$5:$A$6</definedName>
    <definedName name="S.11.01.01.02" localSheetId="63">'S.11.01.01'!$A$19</definedName>
    <definedName name="S.11.01.01.02.TC" localSheetId="63">'S.11.01.01'!$A$23</definedName>
    <definedName name="S.11.01.01.02.TD" localSheetId="63">'S.11.01.01'!$B$28:$M$28</definedName>
    <definedName name="S.11.01.01.02.TK" localSheetId="63">'S.11.01.01'!$A$25:$A$25</definedName>
    <definedName name="S.11.01.01.02.TKC" localSheetId="63">'S.11.01.01'!$A$27</definedName>
    <definedName name="S.11.01.01.02.TT" localSheetId="63">'S.11.01.01'!$B$25:$M$26</definedName>
    <definedName name="S.11.01.01.02.TTC" localSheetId="63">'S.11.01.01'!$B$27:$M$27</definedName>
    <definedName name="S.11.01.01.02.X" localSheetId="63">'S.11.01.01'!$B$29:$M$32</definedName>
    <definedName name="S.11.01.01.02.Y" localSheetId="63">'S.11.01.01'!$A$29:$A$31</definedName>
    <definedName name="S.11.01.01.02.Z" localSheetId="63">'S.11.01.01'!$A$20:$A$21</definedName>
    <definedName name="S.11.01.01.VC" localSheetId="63">'S.11.01.01'!$A$2</definedName>
    <definedName name="S.11.01.04" localSheetId="64">'S.11.01.04'!$A$1</definedName>
    <definedName name="S.11.01.04.01" localSheetId="64">'S.11.01.04'!$A$4</definedName>
    <definedName name="S.11.01.04.01.TC" localSheetId="64">'S.11.01.04'!$A$8</definedName>
    <definedName name="S.11.01.04.01.TD" localSheetId="64">'S.11.01.04'!$D$13:$M$13</definedName>
    <definedName name="S.11.01.04.01.TK" localSheetId="64">'S.11.01.04'!$A$10:$C$11</definedName>
    <definedName name="S.11.01.04.01.TKC" localSheetId="64">'S.11.01.04'!$A$12:$C$12</definedName>
    <definedName name="S.11.01.04.01.TT" localSheetId="64">'S.11.01.04'!$D$10:$M$11</definedName>
    <definedName name="S.11.01.04.01.TTC" localSheetId="64">'S.11.01.04'!$D$12:$M$12</definedName>
    <definedName name="S.11.01.04.01.X" localSheetId="64">'S.11.01.04'!$D$14:$M$18</definedName>
    <definedName name="S.11.01.04.01.Y" localSheetId="64">'S.11.01.04'!$A$14:$C$17</definedName>
    <definedName name="S.11.01.04.01.Z" localSheetId="64">'S.11.01.04'!$A$5:$A$6</definedName>
    <definedName name="S.11.01.04.02" localSheetId="64">'S.11.01.04'!$A$19</definedName>
    <definedName name="S.11.01.04.02.TC" localSheetId="64">'S.11.01.04'!$A$23</definedName>
    <definedName name="S.11.01.04.02.TD" localSheetId="64">'S.11.01.04'!$B$28:$M$28</definedName>
    <definedName name="S.11.01.04.02.TK" localSheetId="64">'S.11.01.04'!$A$25:$A$25</definedName>
    <definedName name="S.11.01.04.02.TKC" localSheetId="64">'S.11.01.04'!$A$27:$A$27</definedName>
    <definedName name="S.11.01.04.02.TT" localSheetId="64">'S.11.01.04'!$B$25:$M$26</definedName>
    <definedName name="S.11.01.04.02.TTC" localSheetId="64">'S.11.01.04'!$B$27:$M$27</definedName>
    <definedName name="S.11.01.04.02.X" localSheetId="64">'S.11.01.04'!$B$29:$M$32</definedName>
    <definedName name="S.11.01.04.02.Y" localSheetId="64">'S.11.01.04'!$A$29:$A$31</definedName>
    <definedName name="S.11.01.04.02.Z" localSheetId="64">'S.11.01.04'!$A$20:$A$21</definedName>
    <definedName name="S.11.01.04.VC" localSheetId="64">'S.11.01.04'!$A$2</definedName>
    <definedName name="S.12.01.01" localSheetId="65">'S.12.01.01'!$A$1</definedName>
    <definedName name="S.12.01.01.01" localSheetId="65">'S.12.01.01'!$A$4</definedName>
    <definedName name="S.12.01.01.01.TC" localSheetId="65">'S.12.01.01'!$A$6</definedName>
    <definedName name="S.12.01.01.01.TD" localSheetId="65">'S.12.01.01'!$C$11:$V$47</definedName>
    <definedName name="S.12.01.01.01.TL" localSheetId="65">'S.12.01.01'!$A$11:$A$47</definedName>
    <definedName name="S.12.01.01.01.TLC" localSheetId="65">'S.12.01.01'!$B$11:$B$47</definedName>
    <definedName name="S.12.01.01.01.TT" localSheetId="65">'S.12.01.01'!$C$8:$V$9</definedName>
    <definedName name="S.12.01.01.01.TTC" localSheetId="65">'S.12.01.01'!$C$10:$V$10</definedName>
    <definedName name="S.12.01.01.01.X" localSheetId="65">'S.12.01.01'!$C$48:$V$50</definedName>
    <definedName name="S.12.01.01.01.Y" localSheetId="65">'S.12.01.01'!$W$11:$AH$47</definedName>
    <definedName name="S.12.01.01.VC" localSheetId="65">'S.12.01.01'!$A$2</definedName>
    <definedName name="S.12.01.02" localSheetId="66">'S.12.01.02'!$A$1</definedName>
    <definedName name="S.12.01.02.01" localSheetId="66">'S.12.01.02'!$A$4</definedName>
    <definedName name="S.12.01.02.01.TC" localSheetId="66">'S.12.01.02'!$A$6</definedName>
    <definedName name="S.12.01.02.01.TD" localSheetId="66">'S.12.01.02'!$C$11:$R$19</definedName>
    <definedName name="S.12.01.02.01.TL" localSheetId="66">'S.12.01.02'!$A$11:$A$19</definedName>
    <definedName name="S.12.01.02.01.TLC" localSheetId="66">'S.12.01.02'!$B$11:$B$19</definedName>
    <definedName name="S.12.01.02.01.TT" localSheetId="66">'S.12.01.02'!$C$8:$R$9</definedName>
    <definedName name="S.12.01.02.01.TTC" localSheetId="66">'S.12.01.02'!$C$10:$R$10</definedName>
    <definedName name="S.12.01.02.01.X" localSheetId="66">'S.12.01.02'!$C$20:$R$22</definedName>
    <definedName name="S.12.01.02.01.Y" localSheetId="66">'S.12.01.02'!$S$11:$AB$19</definedName>
    <definedName name="S.12.01.02.VC" localSheetId="66">'S.12.01.02'!$A$2</definedName>
    <definedName name="S.12.02.01" localSheetId="68">'S.12.02.01'!$A$1</definedName>
    <definedName name="S.12.02.01.01" localSheetId="68">'S.12.02.01'!$A$5</definedName>
    <definedName name="S.12.02.01.01.TC" localSheetId="68">'S.12.02.01'!$A$7</definedName>
    <definedName name="S.12.02.01.01.TD" localSheetId="68">'S.12.02.01'!$C$11:$J$13</definedName>
    <definedName name="S.12.02.01.01.TL" localSheetId="68">'S.12.02.01'!$A$11:$A$13</definedName>
    <definedName name="S.12.02.01.01.TLC" localSheetId="68">'S.12.02.01'!$B$11:$B$13</definedName>
    <definedName name="S.12.02.01.01.TT" localSheetId="68">'S.12.02.01'!$C$9:$J$9</definedName>
    <definedName name="S.12.02.01.01.TTC" localSheetId="68">'S.12.02.01'!$C$10:$J$10</definedName>
    <definedName name="S.12.02.01.01.X" localSheetId="68">'S.12.02.01'!$C$22:$J$23</definedName>
    <definedName name="S.12.02.01.01.Y" localSheetId="68">'S.12.02.01'!$K$11:$Q$13</definedName>
    <definedName name="S.12.02.01.02" localSheetId="68">'S.12.02.01'!$A$15</definedName>
    <definedName name="S.12.02.01.02.TC" localSheetId="68">'S.12.02.01'!$A$19</definedName>
    <definedName name="S.12.02.01.02.TD" localSheetId="68">'S.12.02.01'!$C$21:$J$21</definedName>
    <definedName name="S.12.02.01.02.TL" localSheetId="68">'S.12.02.01'!$A$21:$A$21</definedName>
    <definedName name="S.12.02.01.02.TLC" localSheetId="68">'S.12.02.01'!$B$21:$B$21</definedName>
    <definedName name="S.12.02.01.02.TT" localSheetId="68">'S.12.02.01'!$C$9:$J$9</definedName>
    <definedName name="S.12.02.01.02.TTC" localSheetId="68">'S.12.02.01'!$C$10:$J$10</definedName>
    <definedName name="S.12.02.01.02.X" localSheetId="68">'S.12.02.01'!$C$22:$J$23</definedName>
    <definedName name="S.12.02.01.02.Y" localSheetId="68">'S.12.02.01'!$K$21:$Q$21</definedName>
    <definedName name="S.12.02.01.02.YAX" localSheetId="68">'S.12.02.01'!$A$17:$D$17</definedName>
    <definedName name="S.12.02.01.VC" localSheetId="68">'S.12.02.01'!$A$2</definedName>
    <definedName name="S.13.01.01" localSheetId="69">'S.13.01.01'!$A$1</definedName>
    <definedName name="S.13.01.01.01" localSheetId="69">'S.13.01.01'!$A$4</definedName>
    <definedName name="S.13.01.01.01.TC" localSheetId="69">'S.13.01.01'!$A$6</definedName>
    <definedName name="S.13.01.01.01.TD" localSheetId="69">'S.13.01.01'!$C$12:$AS$45</definedName>
    <definedName name="S.13.01.01.01.TL" localSheetId="69">'S.13.01.01'!$A$12:$A$45</definedName>
    <definedName name="S.13.01.01.01.TLC" localSheetId="69">'S.13.01.01'!$B$12:$B$45</definedName>
    <definedName name="S.13.01.01.01.TT" localSheetId="69">'S.13.01.01'!$C$8:$AS$10</definedName>
    <definedName name="S.13.01.01.01.TTC" localSheetId="69">'S.13.01.01'!$C$11:$AS$11</definedName>
    <definedName name="S.13.01.01.01.X" localSheetId="69">'S.13.01.01'!$C$46:$AS$57</definedName>
    <definedName name="S.13.01.01.01.Y" localSheetId="69">'S.13.01.01'!$AT$12:$AT$45</definedName>
    <definedName name="S.13.01.01.VC" localSheetId="69">'S.13.01.01'!$A$2</definedName>
    <definedName name="S.14.01.01" localSheetId="70">'S.14.01.01'!$A$1</definedName>
    <definedName name="S.14.01.01.01" localSheetId="70">'S.14.01.01'!$A$4</definedName>
    <definedName name="S.14.01.01.01.TC" localSheetId="70">'S.14.01.01'!$A$5</definedName>
    <definedName name="S.14.01.01.01.TD" localSheetId="70">'S.14.01.01'!$B$10:$I$10</definedName>
    <definedName name="S.14.01.01.01.TK" localSheetId="70">'S.14.01.01'!$A$7:$A$8</definedName>
    <definedName name="S.14.01.01.01.TKC" localSheetId="70">'S.14.01.01'!$A$9:$A$9</definedName>
    <definedName name="S.14.01.01.01.TT" localSheetId="70">'S.14.01.01'!$B$7:$I$8</definedName>
    <definedName name="S.14.01.01.01.TTC" localSheetId="70">'S.14.01.01'!$B$9:$I$9</definedName>
    <definedName name="S.14.01.01.01.X" localSheetId="70">'S.14.01.01'!$B$11:$I$14</definedName>
    <definedName name="S.14.01.01.01.Y" localSheetId="70">'S.14.01.01'!$A$11:$A$12</definedName>
    <definedName name="S.14.01.01.02" localSheetId="70">'S.14.01.01'!$A$32</definedName>
    <definedName name="S.14.01.01.02.TC" localSheetId="70">'S.14.01.01'!$A$33</definedName>
    <definedName name="S.14.01.01.02.TD" localSheetId="70">'S.14.01.01'!$B$37:$H$37</definedName>
    <definedName name="S.14.01.01.02.TK" localSheetId="70">'S.14.01.01'!$A$35:$A$35</definedName>
    <definedName name="S.14.01.01.02.TKC" localSheetId="70">'S.14.01.01'!$A$36:$A$36</definedName>
    <definedName name="S.14.01.01.02.TT" localSheetId="70">'S.14.01.01'!$B$35:$H$35</definedName>
    <definedName name="S.14.01.01.02.TTC" localSheetId="70">'S.14.01.01'!$B$36:$H$36</definedName>
    <definedName name="S.14.01.01.02.X" localSheetId="70">'S.14.01.01'!$B$38:$H$39</definedName>
    <definedName name="S.14.01.01.02.Y" localSheetId="70">'S.14.01.01'!$A$38:$A$39</definedName>
    <definedName name="S.14.01.01.05" localSheetId="70">'S.14.01.01'!$A$16</definedName>
    <definedName name="S.14.01.01.05.TC" localSheetId="70">'S.14.01.01'!$A$17</definedName>
    <definedName name="S.14.01.01.05.TD" localSheetId="70">'S.14.01.01'!$C$22:$Q$22</definedName>
    <definedName name="S.14.01.01.05.TK" localSheetId="70">'S.14.01.01'!$A$19:$B$20</definedName>
    <definedName name="S.14.01.01.05.TKC" localSheetId="70">'S.14.01.01'!$A$21:$B$21</definedName>
    <definedName name="S.14.01.01.05.TT" localSheetId="70">'S.14.01.01'!$C$19:$Q$20</definedName>
    <definedName name="S.14.01.01.05.TTC" localSheetId="70">'S.14.01.01'!$C$21:$Q$21</definedName>
    <definedName name="S.14.01.01.05.X" localSheetId="70">'S.14.01.01'!$C$23:$Q$30</definedName>
    <definedName name="S.14.01.01.05.Y" localSheetId="70">'S.14.01.01'!$A$23:$B$24</definedName>
    <definedName name="S.14.01.01.VC" localSheetId="70">'S.14.01.01'!$A$2</definedName>
    <definedName name="S.14.02.01" localSheetId="71">'S.14.02.01'!$A$1</definedName>
    <definedName name="S.14.02.01.01" localSheetId="71">'S.14.02.01'!$A$4</definedName>
    <definedName name="S.14.02.01.01.TC" localSheetId="71">'S.14.02.01'!$A$5</definedName>
    <definedName name="S.14.02.01.01.TD" localSheetId="71">'S.14.02.01'!$C$10:$N$10</definedName>
    <definedName name="S.14.02.01.01.TK" localSheetId="71">'S.14.02.01'!$A$8:$B$8</definedName>
    <definedName name="S.14.02.01.01.TKC" localSheetId="71">'S.14.02.01'!$A$9:$B$9</definedName>
    <definedName name="S.14.02.01.01.TT" localSheetId="71">'S.14.02.01'!$C$7:$N$8</definedName>
    <definedName name="S.14.02.01.01.TTC" localSheetId="71">'S.14.02.01'!$C$9:$N$9</definedName>
    <definedName name="S.14.02.01.01.X" localSheetId="71">'S.14.02.01'!$C$11:$N$16</definedName>
    <definedName name="S.14.02.01.01.Y" localSheetId="71">'S.14.02.01'!$A$11:$B$12</definedName>
    <definedName name="S.14.02.01.VC" localSheetId="71">'S.14.02.01'!$A$2</definedName>
    <definedName name="S.14.03.01" localSheetId="72">'S.14.03.01'!$A$1</definedName>
    <definedName name="S.14.03.01.01" localSheetId="72">'S.14.03.01'!$A$4</definedName>
    <definedName name="S.14.03.01.01.TC" localSheetId="72">'S.14.03.01'!$A$5</definedName>
    <definedName name="S.14.03.01.01.TD" localSheetId="72">'S.14.03.01'!$B$9:$O$9</definedName>
    <definedName name="S.14.03.01.01.TK" localSheetId="72">'S.14.03.01'!$A$7:$A$7</definedName>
    <definedName name="S.14.03.01.01.TKC" localSheetId="72">'S.14.03.01'!$A$8</definedName>
    <definedName name="S.14.03.01.01.TT" localSheetId="72">'S.14.03.01'!$B$7:$O$7</definedName>
    <definedName name="S.14.03.01.01.TTC" localSheetId="72">'S.14.03.01'!$B$8:$O$8</definedName>
    <definedName name="S.14.03.01.01.X" localSheetId="72">'S.14.03.01'!$B$10:$O$15</definedName>
    <definedName name="S.14.03.01.01.Y" localSheetId="72">'S.14.03.01'!$A$10:$A$11</definedName>
    <definedName name="S.14.03.01.VC" localSheetId="72">'S.14.03.01'!$A$2</definedName>
    <definedName name="S.14.04.11" localSheetId="73">'S.14.04.11'!$A$1</definedName>
    <definedName name="S.14.04.11.01" localSheetId="73">'S.14.04.11'!$A$4</definedName>
    <definedName name="S.14.04.11.01.TC" localSheetId="73">'S.14.04.11'!$A$5</definedName>
    <definedName name="S.14.04.11.01.TD" localSheetId="73">'S.14.04.11'!$C$9:$D$9</definedName>
    <definedName name="S.14.04.11.01.TK" localSheetId="73">'S.14.04.11'!$A$7:$B$7</definedName>
    <definedName name="S.14.04.11.01.TKC" localSheetId="73">'S.14.04.11'!$A$8:$B$8</definedName>
    <definedName name="S.14.04.11.01.TT" localSheetId="73">'S.14.04.11'!$C$7:$D$7</definedName>
    <definedName name="S.14.04.11.01.TTC" localSheetId="73">'S.14.04.11'!$C$8:$D$8</definedName>
    <definedName name="S.14.04.11.01.X" localSheetId="73">'S.14.04.11'!$C$10:$D$11</definedName>
    <definedName name="S.14.04.11.01.Y" localSheetId="73">'S.14.04.11'!$A$10:$B$11</definedName>
    <definedName name="S.14.04.11.02" localSheetId="73">'S.14.04.11'!$A$13</definedName>
    <definedName name="S.14.04.11.02.TC" localSheetId="73">'S.14.04.11'!$A$14</definedName>
    <definedName name="S.14.04.11.02.TD" localSheetId="73">'S.14.04.11'!$C$18:$I$18</definedName>
    <definedName name="S.14.04.11.02.TK" localSheetId="73">'S.14.04.11'!$A$16:$B$16</definedName>
    <definedName name="S.14.04.11.02.TKC" localSheetId="73">'S.14.04.11'!$A$17:$B$17</definedName>
    <definedName name="S.14.04.11.02.TT" localSheetId="73">'S.14.04.11'!$C$16:$I$16</definedName>
    <definedName name="S.14.04.11.02.TTC" localSheetId="73">'S.14.04.11'!$C$17:$I$17</definedName>
    <definedName name="S.14.04.11.02.X" localSheetId="73">'S.14.04.11'!$C$19:$I$23</definedName>
    <definedName name="S.14.04.11.02.Y" localSheetId="73">'S.14.04.11'!$A$19:$B$20</definedName>
    <definedName name="S.14.04.11.VC" localSheetId="73">'S.14.04.11'!$A$2</definedName>
    <definedName name="S.14.05.11" localSheetId="74">'S.14.05.11'!$A$1</definedName>
    <definedName name="S.14.05.11.01" localSheetId="74">'S.14.05.11'!$A$4</definedName>
    <definedName name="S.14.05.11.01.TC" localSheetId="74">'S.14.05.11'!$A$5</definedName>
    <definedName name="S.14.05.11.01.TD" localSheetId="74">'S.14.05.11'!$B$9</definedName>
    <definedName name="S.14.05.11.01.TK" localSheetId="74">'S.14.05.11'!$A$7</definedName>
    <definedName name="S.14.05.11.01.TKC" localSheetId="74">'S.14.05.11'!$A$8</definedName>
    <definedName name="S.14.05.11.01.TT" localSheetId="74">'S.14.05.11'!$B$7</definedName>
    <definedName name="S.14.05.11.01.TTC" localSheetId="74">'S.14.05.11'!$B$8</definedName>
    <definedName name="S.14.05.11.01.X" localSheetId="74">'S.14.05.11'!$B$10:$B$11</definedName>
    <definedName name="S.14.05.11.01.Y" localSheetId="74">'S.14.05.11'!$A$10:$A$11</definedName>
    <definedName name="S.14.05.11.02" localSheetId="74">'S.14.05.11'!$A$13</definedName>
    <definedName name="S.14.05.11.02.TC" localSheetId="74">'S.14.05.11'!$A$14</definedName>
    <definedName name="S.14.05.11.02.TD" localSheetId="74">'S.14.05.11'!$C$18:$G$18</definedName>
    <definedName name="S.14.05.11.02.TK" localSheetId="74">'S.14.05.11'!$A$16:$B$16</definedName>
    <definedName name="S.14.05.11.02.TKC" localSheetId="74">'S.14.05.11'!$A$17:$B$17</definedName>
    <definedName name="S.14.05.11.02.TT" localSheetId="74">'S.14.05.11'!$C$16:$G$16</definedName>
    <definedName name="S.14.05.11.02.TTC" localSheetId="74">'S.14.05.11'!$C$17:$G$17</definedName>
    <definedName name="S.14.05.11.02.X" localSheetId="74">'S.14.05.11'!$C$19:$G$25</definedName>
    <definedName name="S.14.05.11.02.Y" localSheetId="74">'S.14.05.11'!$A$19:$B$20</definedName>
    <definedName name="S.14.05.11.VC" localSheetId="74">'S.14.05.11'!$A$2</definedName>
    <definedName name="S.16.01.01" localSheetId="75">'S.16.01.01'!$A$1</definedName>
    <definedName name="S.16.01.01.01" localSheetId="75">'S.16.01.01'!$A$4</definedName>
    <definedName name="S.16.01.01.01.TC" localSheetId="75">'S.16.01.01'!$A$13</definedName>
    <definedName name="S.16.01.01.01.TD" localSheetId="75">'S.16.01.01'!$C$15:$C$17</definedName>
    <definedName name="S.16.01.01.01.TL" localSheetId="75">'S.16.01.01'!$A$15:$A$17</definedName>
    <definedName name="S.16.01.01.01.TLC" localSheetId="75">'S.16.01.01'!$B$15:$B$17</definedName>
    <definedName name="S.16.01.01.01.TT" localSheetId="75">'S.16.01.01'!$C$13</definedName>
    <definedName name="S.16.01.01.01.TTC" localSheetId="75">'S.16.01.01'!$C$14</definedName>
    <definedName name="S.16.01.01.01.X" localSheetId="75">'S.16.01.01'!$C$18</definedName>
    <definedName name="S.16.01.01.01.Y" localSheetId="75">'S.16.01.01'!$D$15:$F$17</definedName>
    <definedName name="S.16.01.01.01.Z" localSheetId="75">'S.16.01.01'!$A$5:$A$11</definedName>
    <definedName name="S.16.01.01.01.ZHI" localSheetId="75">'S.16.01.01'!$A$9:$D$11</definedName>
    <definedName name="S.16.01.01.02" localSheetId="75">'S.16.01.01'!$A$20</definedName>
    <definedName name="S.16.01.01.02.TC" localSheetId="75">'S.16.01.01'!$A$29</definedName>
    <definedName name="S.16.01.01.02.TD" localSheetId="75">'S.16.01.01'!$C$33:$I$49</definedName>
    <definedName name="S.16.01.01.02.TL" localSheetId="75">'S.16.01.01'!$A$33:$A$49</definedName>
    <definedName name="S.16.01.01.02.TLC" localSheetId="75">'S.16.01.01'!$B$33:$B$49</definedName>
    <definedName name="S.16.01.01.02.TT" localSheetId="75">'S.16.01.01'!$C$31:$I$31</definedName>
    <definedName name="S.16.01.01.02.TTC" localSheetId="75">'S.16.01.01'!$C$32:$I$32</definedName>
    <definedName name="S.16.01.01.02.X" localSheetId="75">'S.16.01.01'!$C$50:$I$55</definedName>
    <definedName name="S.16.01.01.02.Y" localSheetId="75">'S.16.01.01'!$J$33:$J$49</definedName>
    <definedName name="S.16.01.01.02.Z" localSheetId="75">'S.16.01.01'!$A$21:$A$27</definedName>
    <definedName name="S.16.01.01.02.ZHI" localSheetId="75">'S.16.01.01'!$A$24:$D$27</definedName>
    <definedName name="S.16.01.01.VC" localSheetId="75">'S.16.01.01'!$A$2</definedName>
    <definedName name="S.17.01.01" localSheetId="76">'S.17.01.01'!$A$1</definedName>
    <definedName name="S.17.01.01.01" localSheetId="76">'S.17.01.01'!$A$4</definedName>
    <definedName name="S.17.01.01.01.TC" localSheetId="76">'S.17.01.01'!$A$6</definedName>
    <definedName name="S.17.01.01.01.TD" localSheetId="76">'S.17.01.01'!$C$11:$S$73</definedName>
    <definedName name="S.17.01.01.01.TL" localSheetId="76">'S.17.01.01'!$A$11:$A$73</definedName>
    <definedName name="S.17.01.01.01.TLC" localSheetId="76">'S.17.01.01'!$B$11:$B$73</definedName>
    <definedName name="S.17.01.01.01.TT" localSheetId="76">'S.17.01.01'!$C$8:$S$9</definedName>
    <definedName name="S.17.01.01.01.TTC" localSheetId="76">'S.17.01.01'!$C$10:$S$10</definedName>
    <definedName name="S.17.01.01.01.X" localSheetId="76">'S.17.01.01'!$C$74:$S$74</definedName>
    <definedName name="S.17.01.01.01.Y" localSheetId="76">'S.17.01.01'!$T$11:$AC$73</definedName>
    <definedName name="S.17.01.01.VC" localSheetId="76">'S.17.01.01'!$A$2</definedName>
    <definedName name="S.17.01.02" localSheetId="77">'S.17.01.02'!$A$1</definedName>
    <definedName name="S.17.01.02.01" localSheetId="77">'S.17.01.02'!$A$4</definedName>
    <definedName name="S.17.01.02.01.TC" localSheetId="77">'S.17.01.02'!$A$6</definedName>
    <definedName name="S.17.01.02.01.TD" localSheetId="77">'S.17.01.02'!$C$11:$S$29</definedName>
    <definedName name="S.17.01.02.01.TL" localSheetId="77">'S.17.01.02'!$A$11:$A$29</definedName>
    <definedName name="S.17.01.02.01.TLC" localSheetId="77">'S.17.01.02'!$B$11:$B$29</definedName>
    <definedName name="S.17.01.02.01.TT" localSheetId="77">'S.17.01.02'!$C$8:$S$9</definedName>
    <definedName name="S.17.01.02.01.TTC" localSheetId="77">'S.17.01.02'!$C$10:$S$10</definedName>
    <definedName name="S.17.01.02.01.X" localSheetId="77">'S.17.01.02'!$C$30:$S$30</definedName>
    <definedName name="S.17.01.02.01.Y" localSheetId="77">'S.17.01.02'!$T$11:$AA$29</definedName>
    <definedName name="S.17.01.02.VC" localSheetId="77">'S.17.01.02'!$A$2</definedName>
    <definedName name="S.17.03.01" localSheetId="79">'S.17.03.01'!$A$1</definedName>
    <definedName name="S.17.03.01.01" localSheetId="79">'S.17.03.01'!$A$4</definedName>
    <definedName name="S.17.03.01.01.TC" localSheetId="79">'S.17.03.01'!$A$6</definedName>
    <definedName name="S.17.03.01.01.TD" localSheetId="79">'S.17.03.01'!$C$11:$R$22</definedName>
    <definedName name="S.17.03.01.01.TL" localSheetId="79">'S.17.03.01'!$A$11:$A$22</definedName>
    <definedName name="S.17.03.01.01.TLC" localSheetId="79">'S.17.03.01'!$B$11:$B$22</definedName>
    <definedName name="S.17.03.01.01.TT" localSheetId="79">'S.17.03.01'!$C$8:$R$9</definedName>
    <definedName name="S.17.03.01.01.TTC" localSheetId="79">'S.17.03.01'!$C$10:$R$10</definedName>
    <definedName name="S.17.03.01.01.X" localSheetId="79">'S.17.03.01'!$C$23:$R$23</definedName>
    <definedName name="S.17.03.01.01.Y" localSheetId="79">'S.17.03.01'!$S$11:$AA$22</definedName>
    <definedName name="S.17.03.01.02" localSheetId="79">'S.17.03.01'!$A$26</definedName>
    <definedName name="S.17.03.01.02.TC" localSheetId="79">'S.17.03.01'!$A$31</definedName>
    <definedName name="S.17.03.01.02.TD" localSheetId="79">'S.17.03.01'!$C$35:$N$35</definedName>
    <definedName name="S.17.03.01.02.TL" localSheetId="79">'S.17.03.01'!$A$35:$A$35</definedName>
    <definedName name="S.17.03.01.02.TLC" localSheetId="79">'S.17.03.01'!$B$35:$B$35</definedName>
    <definedName name="S.17.03.01.02.TT" localSheetId="79">'S.17.03.01'!$C$33:$N$33</definedName>
    <definedName name="S.17.03.01.02.TTC" localSheetId="79">'S.17.03.01'!$C$34:$N$34</definedName>
    <definedName name="S.17.03.01.02.X" localSheetId="79">'S.17.03.01'!$C$36:$N$36</definedName>
    <definedName name="S.17.03.01.02.Y" localSheetId="79">'S.17.03.01'!$O$35:$U$35</definedName>
    <definedName name="S.17.03.01.02.YAX" localSheetId="79">'S.17.03.01'!$A$28:$D$29</definedName>
    <definedName name="S.17.03.01.03" localSheetId="79">'S.17.03.01'!$A$38</definedName>
    <definedName name="S.17.03.01.03.TC" localSheetId="79">'S.17.03.01'!$A$44</definedName>
    <definedName name="S.17.03.01.03.TD" localSheetId="79">'S.17.03.01'!$C$48:$F$48</definedName>
    <definedName name="S.17.03.01.03.TL" localSheetId="79">'S.17.03.01'!$A$48</definedName>
    <definedName name="S.17.03.01.03.TLC" localSheetId="79">'S.17.03.01'!$B$48</definedName>
    <definedName name="S.17.03.01.03.TT" localSheetId="79">'S.17.03.01'!$C$46:$F$46</definedName>
    <definedName name="S.17.03.01.03.TTC" localSheetId="79">'S.17.03.01'!$C$47:$F$47</definedName>
    <definedName name="S.17.03.01.03.X" localSheetId="79">'S.17.03.01'!$C$49:$F$49</definedName>
    <definedName name="S.17.03.01.03.Y" localSheetId="79">'S.17.03.01'!$G$48:$M$48</definedName>
    <definedName name="S.17.03.01.03.YAX" localSheetId="79">'S.17.03.01'!$A$42:$D$42</definedName>
    <definedName name="S.17.03.01.03.Z" localSheetId="79">'S.17.03.01'!$A$39:$A$40</definedName>
    <definedName name="S.17.03.01.VC" localSheetId="79">'S.17.03.01'!$A$2:$A$2</definedName>
    <definedName name="S.18.01.01" localSheetId="80">'S.18.01.01'!$A$1</definedName>
    <definedName name="S.18.01.01.01" localSheetId="80">'S.18.01.01'!$A$4</definedName>
    <definedName name="S.18.01.01.01.TC" localSheetId="80">'S.18.01.01'!$A$9</definedName>
    <definedName name="S.18.01.01.01.TD" localSheetId="80">'S.18.01.01'!$C$15:$K$46</definedName>
    <definedName name="S.18.01.01.01.TL" localSheetId="80">'S.18.01.01'!$A$15:$A$46</definedName>
    <definedName name="S.18.01.01.01.TLC" localSheetId="80">'S.18.01.01'!$B$15:$B$46</definedName>
    <definedName name="S.18.01.01.01.TT" localSheetId="80">'S.18.01.01'!$C$11:$K$13</definedName>
    <definedName name="S.18.01.01.01.TTC" localSheetId="80">'S.18.01.01'!$C$14:$K$14</definedName>
    <definedName name="S.18.01.01.01.X" localSheetId="80">'S.18.01.01'!$C$47:$K$55</definedName>
    <definedName name="S.18.01.01.01.Y" localSheetId="80">'S.18.01.01'!$L$15:$L$46</definedName>
    <definedName name="S.18.01.01.01.Z" localSheetId="80">'S.18.01.01'!$A$5:$A$7</definedName>
    <definedName name="S.18.01.01.02" localSheetId="80">'S.18.01.01'!$A$61</definedName>
    <definedName name="S.18.01.01.02.TC" localSheetId="80">'S.18.01.01'!$A$63</definedName>
    <definedName name="S.18.01.01.02.TD" localSheetId="80">'S.18.01.01'!$C$67</definedName>
    <definedName name="S.18.01.01.02.TLC" localSheetId="80">'S.18.01.01'!$B$67</definedName>
    <definedName name="S.18.01.01.02.TT" localSheetId="80">'S.18.01.01'!$C$65</definedName>
    <definedName name="S.18.01.01.02.TTC" localSheetId="80">'S.18.01.01'!$C$66</definedName>
    <definedName name="S.18.01.01.02.X" localSheetId="80">'S.18.01.01'!$C$68</definedName>
    <definedName name="S.18.01.01.VC" localSheetId="80">'S.18.01.01'!$A$2</definedName>
    <definedName name="S.19.01.01" localSheetId="81">'S.19.01.01'!$A$1</definedName>
    <definedName name="S.19.01.01.01" localSheetId="81">'S.19.01.01'!$A$5</definedName>
    <definedName name="S.19.01.01.01.TC" localSheetId="81">'S.19.01.01'!$A$17</definedName>
    <definedName name="S.19.01.01.01.TD" localSheetId="81">'S.19.01.01'!$C$22:$R$37</definedName>
    <definedName name="S.19.01.01.01.TL" localSheetId="81">'S.19.01.01'!$A$22:$A$37</definedName>
    <definedName name="S.19.01.01.01.TLC" localSheetId="81">'S.19.01.01'!$B$22:$B$37</definedName>
    <definedName name="S.19.01.01.01.TT" localSheetId="81">'S.19.01.01'!$C$20:$R$20</definedName>
    <definedName name="S.19.01.01.01.TTC" localSheetId="81">'S.19.01.01'!$C$21:$R$21</definedName>
    <definedName name="S.19.01.01.01.X" localSheetId="81">'S.19.01.01'!$C$38:$R$38</definedName>
    <definedName name="S.19.01.01.01.Y" localSheetId="81">'S.19.01.01'!$S$22:$S$37</definedName>
    <definedName name="S.19.01.01.01.Z" localSheetId="81">'S.19.01.01'!$A$6:$A$14</definedName>
    <definedName name="S.19.01.01.01.ZHI" localSheetId="81">'S.19.01.01'!$A$11:$D$14</definedName>
    <definedName name="S.19.01.01.02" localSheetId="81">'S.19.01.01'!$U$5</definedName>
    <definedName name="S.19.01.01.02.TC" localSheetId="81">'S.19.01.01'!$U$17</definedName>
    <definedName name="S.19.01.01.02.TD" localSheetId="81">'S.19.01.01'!$W$22:$X$38</definedName>
    <definedName name="S.19.01.01.02.TL" localSheetId="81">'S.19.01.01'!$U$22:$U$38</definedName>
    <definedName name="S.19.01.01.02.TLC" localSheetId="81">'S.19.01.01'!$V$22:$V$38</definedName>
    <definedName name="S.19.01.01.02.TT" localSheetId="81">'S.19.01.01'!$W$20:$X$20</definedName>
    <definedName name="S.19.01.01.02.TTC" localSheetId="81">'S.19.01.01'!$W$21:$X$21</definedName>
    <definedName name="S.19.01.01.02.X" localSheetId="81">'S.19.01.01'!$W$39:$X$39</definedName>
    <definedName name="S.19.01.01.02.Y" localSheetId="81">'S.19.01.01'!$Y$22:$Z$38</definedName>
    <definedName name="S.19.01.01.02.Z" localSheetId="81">'S.19.01.01'!$U$6:$U$13</definedName>
    <definedName name="S.19.01.01.02.ZHI" localSheetId="81">'S.19.01.01'!$U$10:$X$13</definedName>
    <definedName name="S.19.01.01.03" localSheetId="81">'S.19.01.01'!$AB$5</definedName>
    <definedName name="S.19.01.01.03.TC" localSheetId="81">'S.19.01.01'!$AB$17</definedName>
    <definedName name="S.19.01.01.03.TD" localSheetId="81">'S.19.01.01'!$AD$22:$AS$37</definedName>
    <definedName name="S.19.01.01.03.TL" localSheetId="81">'S.19.01.01'!$AB$22:$AB$37</definedName>
    <definedName name="S.19.01.01.03.TLC" localSheetId="81">'S.19.01.01'!$AC$22:$AC$37</definedName>
    <definedName name="S.19.01.01.03.TT" localSheetId="81">'S.19.01.01'!$AD$20:$AS$20</definedName>
    <definedName name="S.19.01.01.03.TTC" localSheetId="81">'S.19.01.01'!$AD$21:$AS$21</definedName>
    <definedName name="S.19.01.01.03.X" localSheetId="81">'S.19.01.01'!$AD$38:$AS$38</definedName>
    <definedName name="S.19.01.01.03.Y" localSheetId="81">'S.19.01.01'!$AT$22:$AT$37</definedName>
    <definedName name="S.19.01.01.03.Z" localSheetId="81">'S.19.01.01'!$AB$6:$AB$15</definedName>
    <definedName name="S.19.01.01.03.ZHI" localSheetId="81">'S.19.01.01'!$AB$12:$AE$15</definedName>
    <definedName name="S.19.01.01.04" localSheetId="81">'S.19.01.01'!$AV$5</definedName>
    <definedName name="S.19.01.01.04.TC" localSheetId="81">'S.19.01.01'!$AV$17</definedName>
    <definedName name="S.19.01.01.04.TD" localSheetId="81">'S.19.01.01'!$AX$22:$AX$38</definedName>
    <definedName name="S.19.01.01.04.TL" localSheetId="81">'S.19.01.01'!$AV$22:$AV$38</definedName>
    <definedName name="S.19.01.01.04.TLC" localSheetId="81">'S.19.01.01'!$AW$22:$AW$38</definedName>
    <definedName name="S.19.01.01.04.TT" localSheetId="81">'S.19.01.01'!$AX$20</definedName>
    <definedName name="S.19.01.01.04.TTC" localSheetId="81">'S.19.01.01'!$AX$21</definedName>
    <definedName name="S.19.01.01.04.Y" localSheetId="81">'S.19.01.01'!$AY$22:$AY$38</definedName>
    <definedName name="S.19.01.01.04.Z" localSheetId="81">'S.19.01.01'!$AV$6:$AV$15</definedName>
    <definedName name="S.19.01.01.04.ZHI" localSheetId="81">'S.19.01.01'!$AV$12:$AY$15</definedName>
    <definedName name="S.19.01.01.05" localSheetId="81">'S.19.01.01'!$BA$5</definedName>
    <definedName name="S.19.01.01.05.TC" localSheetId="81">'S.19.01.01'!$BA$17</definedName>
    <definedName name="S.19.01.01.05.TD" localSheetId="81">'S.19.01.01'!$BC$22:$BR$37</definedName>
    <definedName name="S.19.01.01.05.TL" localSheetId="81">'S.19.01.01'!$BA$22:$BA$37</definedName>
    <definedName name="S.19.01.01.05.TLC" localSheetId="81">'S.19.01.01'!$BB$22:$BB$37</definedName>
    <definedName name="S.19.01.01.05.TT" localSheetId="81">'S.19.01.01'!$BC$20:$BR$20</definedName>
    <definedName name="S.19.01.01.05.TTC" localSheetId="81">'S.19.01.01'!$BC$21:$BR$21</definedName>
    <definedName name="S.19.01.01.05.X" localSheetId="81">'S.19.01.01'!$BC$38:$BR$38</definedName>
    <definedName name="S.19.01.01.05.Y" localSheetId="81">'S.19.01.01'!$BS$22:$BS$37</definedName>
    <definedName name="S.19.01.01.05.Z" localSheetId="81">'S.19.01.01'!$BA$6:$BA$14</definedName>
    <definedName name="S.19.01.01.05.ZHI" localSheetId="81">'S.19.01.01'!$BA$11:$BD$14</definedName>
    <definedName name="S.19.01.01.06" localSheetId="81">'S.19.01.01'!$BU$5</definedName>
    <definedName name="S.19.01.01.06.TC" localSheetId="81">'S.19.01.01'!$BU$17</definedName>
    <definedName name="S.19.01.01.06.TD" localSheetId="81">'S.19.01.01'!$BW$22:$BW$38</definedName>
    <definedName name="S.19.01.01.06.TL" localSheetId="81">'S.19.01.01'!$BU$22:$BU$38</definedName>
    <definedName name="S.19.01.01.06.TLC" localSheetId="81">'S.19.01.01'!$BV$22:$BV$38</definedName>
    <definedName name="S.19.01.01.06.TT" localSheetId="81">'S.19.01.01'!$BW$20</definedName>
    <definedName name="S.19.01.01.06.TTC" localSheetId="81">'S.19.01.01'!$BW$21</definedName>
    <definedName name="S.19.01.01.06.Y" localSheetId="81">'S.19.01.01'!$BX$22:$BY$38</definedName>
    <definedName name="S.19.01.01.06.Z" localSheetId="81">'S.19.01.01'!$BU$6:$BU$14</definedName>
    <definedName name="S.19.01.01.06.ZHI" localSheetId="81">'S.19.01.01'!$BU$11:$BX$14</definedName>
    <definedName name="S.19.01.01.07" localSheetId="81">'S.19.01.01'!$A$41</definedName>
    <definedName name="S.19.01.01.07.TC" localSheetId="81">'S.19.01.01'!$A$54</definedName>
    <definedName name="S.19.01.01.07.TD" localSheetId="81">'S.19.01.01'!$C$60:$R$75</definedName>
    <definedName name="S.19.01.01.07.TL" localSheetId="81">'S.19.01.01'!$A$60:$A$75</definedName>
    <definedName name="S.19.01.01.07.TLC" localSheetId="81">'S.19.01.01'!$B$60:$B$75</definedName>
    <definedName name="S.19.01.01.07.TT" localSheetId="81">'S.19.01.01'!$C$58:$R$58</definedName>
    <definedName name="S.19.01.01.07.TTC" localSheetId="81">'S.19.01.01'!$C$59:$R$59</definedName>
    <definedName name="S.19.01.01.07.X" localSheetId="81">'S.19.01.01'!$C$76:$R$76</definedName>
    <definedName name="S.19.01.01.07.Y" localSheetId="81">'S.19.01.01'!$S$60:$S$75</definedName>
    <definedName name="S.19.01.01.07.Z" localSheetId="81">'S.19.01.01'!$A$42:$A$51</definedName>
    <definedName name="S.19.01.01.07.ZHI" localSheetId="81">'S.19.01.01'!$A$48:$D$51</definedName>
    <definedName name="S.19.01.01.08" localSheetId="81">'S.19.01.01'!$U$41</definedName>
    <definedName name="S.19.01.01.08.TC" localSheetId="81">'S.19.01.01'!$U$54</definedName>
    <definedName name="S.19.01.01.08.TD" localSheetId="81">'S.19.01.01'!$W$60:$X$76</definedName>
    <definedName name="S.19.01.01.08.TL" localSheetId="81">'S.19.01.01'!$U$60:$U$76</definedName>
    <definedName name="S.19.01.01.08.TLC" localSheetId="81">'S.19.01.01'!$V$60:$V$76</definedName>
    <definedName name="S.19.01.01.08.TT" localSheetId="81">'S.19.01.01'!$W$58:$X$58</definedName>
    <definedName name="S.19.01.01.08.TTC" localSheetId="81">'S.19.01.01'!$W$59:$X$59</definedName>
    <definedName name="S.19.01.01.08.X" localSheetId="81">'S.19.01.01'!$W$77:$X$77</definedName>
    <definedName name="S.19.01.01.08.Y" localSheetId="81">'S.19.01.01'!$Y$60:$Z$76</definedName>
    <definedName name="S.19.01.01.08.Z" localSheetId="81">'S.19.01.01'!$U$42:$U$50</definedName>
    <definedName name="S.19.01.01.08.ZHI" localSheetId="81">'S.19.01.01'!$U$47:$X$50</definedName>
    <definedName name="S.19.01.01.09" localSheetId="81">'S.19.01.01'!$AB$41</definedName>
    <definedName name="S.19.01.01.09.TC" localSheetId="81">'S.19.01.01'!$AB$54</definedName>
    <definedName name="S.19.01.01.09.TD" localSheetId="81">'S.19.01.01'!$AD$60:$AS$75</definedName>
    <definedName name="S.19.01.01.09.TL" localSheetId="81">'S.19.01.01'!$AB$60:$AB$75</definedName>
    <definedName name="S.19.01.01.09.TLC" localSheetId="81">'S.19.01.01'!$AC$60:$AC$75</definedName>
    <definedName name="S.19.01.01.09.TT" localSheetId="81">'S.19.01.01'!$AD$58:$AS$58</definedName>
    <definedName name="S.19.01.01.09.TTC" localSheetId="81">'S.19.01.01'!$AD$59:$AS$59</definedName>
    <definedName name="S.19.01.01.09.X" localSheetId="81">'S.19.01.01'!$AD$76:$AS$76</definedName>
    <definedName name="S.19.01.01.09.Y" localSheetId="81">'S.19.01.01'!$AT$60:$AT$75</definedName>
    <definedName name="S.19.01.01.09.Z" localSheetId="81">'S.19.01.01'!$AB$42:$AB$52</definedName>
    <definedName name="S.19.01.01.09.ZHI" localSheetId="81">'S.19.01.01'!$AB$49:$AE$52</definedName>
    <definedName name="S.19.01.01.10" localSheetId="81">'S.19.01.01'!$AV$41</definedName>
    <definedName name="S.19.01.01.10.TC" localSheetId="81">'S.19.01.01'!$AV$54</definedName>
    <definedName name="S.19.01.01.10.TD" localSheetId="81">'S.19.01.01'!$AX$60:$AX$76</definedName>
    <definedName name="S.19.01.01.10.TL" localSheetId="81">'S.19.01.01'!$AV$60:$AV$76</definedName>
    <definedName name="S.19.01.01.10.TLC" localSheetId="81">'S.19.01.01'!$AW$60:$AW$76</definedName>
    <definedName name="S.19.01.01.10.TT" localSheetId="81">'S.19.01.01'!$AX$58</definedName>
    <definedName name="S.19.01.01.10.TTC" localSheetId="81">'S.19.01.01'!$AX$59</definedName>
    <definedName name="S.19.01.01.10.Y" localSheetId="81">'S.19.01.01'!$AY$60:$AY$76</definedName>
    <definedName name="S.19.01.01.10.Z" localSheetId="81">'S.19.01.01'!$AV$42:$AV$52</definedName>
    <definedName name="S.19.01.01.10.ZHI" localSheetId="81">'S.19.01.01'!$AV$49:$AY$52</definedName>
    <definedName name="S.19.01.01.11" localSheetId="81">'S.19.01.01'!$BA$41</definedName>
    <definedName name="S.19.01.01.11.TC" localSheetId="81">'S.19.01.01'!$BA$54</definedName>
    <definedName name="S.19.01.01.11.TD" localSheetId="81">'S.19.01.01'!$BC$60:$BR$75</definedName>
    <definedName name="S.19.01.01.11.TL" localSheetId="81">'S.19.01.01'!$BA$60:$BA$75</definedName>
    <definedName name="S.19.01.01.11.TLC" localSheetId="81">'S.19.01.01'!$BB$60:$BB$75</definedName>
    <definedName name="S.19.01.01.11.TT" localSheetId="81">'S.19.01.01'!$BC$58:$BR$58</definedName>
    <definedName name="S.19.01.01.11.TTC" localSheetId="81">'S.19.01.01'!$BC$59:$BR$59</definedName>
    <definedName name="S.19.01.01.11.X" localSheetId="81">'S.19.01.01'!$BC$76:$BR$76</definedName>
    <definedName name="S.19.01.01.11.Y" localSheetId="81">'S.19.01.01'!$BS$60:$BS$75</definedName>
    <definedName name="S.19.01.01.11.Z" localSheetId="81">'S.19.01.01'!$BA$42:$BA$51</definedName>
    <definedName name="S.19.01.01.11.ZHI" localSheetId="81">'S.19.01.01'!$BA$48:$BD$51</definedName>
    <definedName name="S.19.01.01.12" localSheetId="81">'S.19.01.01'!$BU$41</definedName>
    <definedName name="S.19.01.01.12.TC" localSheetId="81">'S.19.01.01'!$BU$54</definedName>
    <definedName name="S.19.01.01.12.TD" localSheetId="81">'S.19.01.01'!$BW$60:$BW$76</definedName>
    <definedName name="S.19.01.01.12.TL" localSheetId="81">'S.19.01.01'!$BU$60:$BU$76</definedName>
    <definedName name="S.19.01.01.12.TLC" localSheetId="81">'S.19.01.01'!$BV$60:$BV$76</definedName>
    <definedName name="S.19.01.01.12.TT" localSheetId="81">'S.19.01.01'!$BW$58</definedName>
    <definedName name="S.19.01.01.12.TTC" localSheetId="81">'S.19.01.01'!$BW$59</definedName>
    <definedName name="S.19.01.01.12.Y" localSheetId="81">'S.19.01.01'!$BX$60:$BY$76</definedName>
    <definedName name="S.19.01.01.12.Z" localSheetId="81">'S.19.01.01'!$BU$42:$BU$51</definedName>
    <definedName name="S.19.01.01.12.ZHI" localSheetId="81">'S.19.01.01'!$BU$48:$BX$51</definedName>
    <definedName name="S.19.01.01.13" localSheetId="81">'S.19.01.01'!$A$80</definedName>
    <definedName name="S.19.01.01.13.TC" localSheetId="81">'S.19.01.01'!$A$93</definedName>
    <definedName name="S.19.01.01.13.TD" localSheetId="81">'S.19.01.01'!$C$98:$R$113</definedName>
    <definedName name="S.19.01.01.13.TL" localSheetId="81">'S.19.01.01'!$A$98:$A$113</definedName>
    <definedName name="S.19.01.01.13.TLC" localSheetId="81">'S.19.01.01'!$B$98:$B$113</definedName>
    <definedName name="S.19.01.01.13.TT" localSheetId="81">'S.19.01.01'!$C$96:$R$96</definedName>
    <definedName name="S.19.01.01.13.TTC" localSheetId="81">'S.19.01.01'!$C$97:$R$97</definedName>
    <definedName name="S.19.01.01.13.X" localSheetId="81">'S.19.01.01'!$C$114:$R$114</definedName>
    <definedName name="S.19.01.01.13.Y" localSheetId="81">'S.19.01.01'!$S$98:$S$113</definedName>
    <definedName name="S.19.01.01.13.Z" localSheetId="81">'S.19.01.01'!$A$81:$A$90</definedName>
    <definedName name="S.19.01.01.13.ZHI" localSheetId="81">'S.19.01.01'!$A$87:$D$90</definedName>
    <definedName name="S.19.01.01.14" localSheetId="81">'S.19.01.01'!$U$80</definedName>
    <definedName name="S.19.01.01.14.TC" localSheetId="81">'S.19.01.01'!$U$93</definedName>
    <definedName name="S.19.01.01.14.TD" localSheetId="81">'S.19.01.01'!$W$98:$X$114</definedName>
    <definedName name="S.19.01.01.14.TL" localSheetId="81">'S.19.01.01'!$U$98:$U$114</definedName>
    <definedName name="S.19.01.01.14.TLC" localSheetId="81">'S.19.01.01'!$V$98:$V$114</definedName>
    <definedName name="S.19.01.01.14.TT" localSheetId="81">'S.19.01.01'!$W$96:$X$96</definedName>
    <definedName name="S.19.01.01.14.TTC" localSheetId="81">'S.19.01.01'!$W$97:$X$97</definedName>
    <definedName name="S.19.01.01.14.X" localSheetId="81">'S.19.01.01'!$W$115:$X$115</definedName>
    <definedName name="S.19.01.01.14.Y" localSheetId="81">'S.19.01.01'!$Y$98:$Z$114</definedName>
    <definedName name="S.19.01.01.14.Z" localSheetId="81">'S.19.01.01'!$U$81:$U$89</definedName>
    <definedName name="S.19.01.01.14.ZHI" localSheetId="81">'S.19.01.01'!$U$86:$X$89</definedName>
    <definedName name="S.19.01.01.15" localSheetId="81">'S.19.01.01'!$AB$80</definedName>
    <definedName name="S.19.01.01.15.TC" localSheetId="81">'S.19.01.01'!$AB$93</definedName>
    <definedName name="S.19.01.01.15.TD" localSheetId="81">'S.19.01.01'!$AD$98:$AS$113</definedName>
    <definedName name="S.19.01.01.15.TL" localSheetId="81">'S.19.01.01'!$AB$98:$AB$113</definedName>
    <definedName name="S.19.01.01.15.TLC" localSheetId="81">'S.19.01.01'!$AC$98:$AC$113</definedName>
    <definedName name="S.19.01.01.15.TT" localSheetId="81">'S.19.01.01'!$AD$96:$AS$96</definedName>
    <definedName name="S.19.01.01.15.TTC" localSheetId="81">'S.19.01.01'!$AD$97:$AS$97</definedName>
    <definedName name="S.19.01.01.15.X" localSheetId="81">'S.19.01.01'!$AD$114:$AS$114</definedName>
    <definedName name="S.19.01.01.15.Y" localSheetId="81">'S.19.01.01'!$AT$98:$AT$113</definedName>
    <definedName name="S.19.01.01.15.Z" localSheetId="81">'S.19.01.01'!$AB$81:$AB$91</definedName>
    <definedName name="S.19.01.01.15.ZHI" localSheetId="81">'S.19.01.01'!$AB$88:$AE$91</definedName>
    <definedName name="S.19.01.01.16" localSheetId="81">'S.19.01.01'!$AV$80</definedName>
    <definedName name="S.19.01.01.16.TC" localSheetId="81">'S.19.01.01'!$AV$93</definedName>
    <definedName name="S.19.01.01.16.TD" localSheetId="81">'S.19.01.01'!$AX$98:$AX$114</definedName>
    <definedName name="S.19.01.01.16.TL" localSheetId="81">'S.19.01.01'!$AV$98:$AV$114</definedName>
    <definedName name="S.19.01.01.16.TLC" localSheetId="81">'S.19.01.01'!$AW$98:$AW$114</definedName>
    <definedName name="S.19.01.01.16.TT" localSheetId="81">'S.19.01.01'!$AX$96</definedName>
    <definedName name="S.19.01.01.16.TTC" localSheetId="81">'S.19.01.01'!$AX$97</definedName>
    <definedName name="S.19.01.01.16.Y" localSheetId="81">'S.19.01.01'!$AY$98:$AY$114</definedName>
    <definedName name="S.19.01.01.16.Z" localSheetId="81">'S.19.01.01'!$AV$81:$AV$91</definedName>
    <definedName name="S.19.01.01.16.ZHI" localSheetId="81">'S.19.01.01'!$AV$88:$AY$91</definedName>
    <definedName name="S.19.01.01.17" localSheetId="81">'S.19.01.01'!$BA$80</definedName>
    <definedName name="S.19.01.01.17.TC" localSheetId="81">'S.19.01.01'!$BA$93</definedName>
    <definedName name="S.19.01.01.17.TD" localSheetId="81">'S.19.01.01'!$BC$98:$BR$113</definedName>
    <definedName name="S.19.01.01.17.TL" localSheetId="81">'S.19.01.01'!$BA$98:$BA$113</definedName>
    <definedName name="S.19.01.01.17.TLC" localSheetId="81">'S.19.01.01'!$BB$98:$BB$113</definedName>
    <definedName name="S.19.01.01.17.TT" localSheetId="81">'S.19.01.01'!$BC$96:$BR$96</definedName>
    <definedName name="S.19.01.01.17.TTC" localSheetId="81">'S.19.01.01'!$BC$97:$BR$97</definedName>
    <definedName name="S.19.01.01.17.X" localSheetId="81">'S.19.01.01'!$BC$114:$BR$114</definedName>
    <definedName name="S.19.01.01.17.Y" localSheetId="81">'S.19.01.01'!$BS$98:$BS$113</definedName>
    <definedName name="S.19.01.01.17.Z" localSheetId="81">'S.19.01.01'!$BA$81:$BA$90</definedName>
    <definedName name="S.19.01.01.17.ZHI" localSheetId="81">'S.19.01.01'!$BA$87:$BD$90</definedName>
    <definedName name="S.19.01.01.18" localSheetId="81">'S.19.01.01'!$BU$80</definedName>
    <definedName name="S.19.01.01.18.TC" localSheetId="81">'S.19.01.01'!$BU$93</definedName>
    <definedName name="S.19.01.01.18.TD" localSheetId="81">'S.19.01.01'!$BW$98:$BW$114</definedName>
    <definedName name="S.19.01.01.18.TL" localSheetId="81">'S.19.01.01'!$BU$98:$BU$114</definedName>
    <definedName name="S.19.01.01.18.TLC" localSheetId="81">'S.19.01.01'!$BV$98:$BV$114</definedName>
    <definedName name="S.19.01.01.18.TT" localSheetId="81">'S.19.01.01'!$BW$96</definedName>
    <definedName name="S.19.01.01.18.TTC" localSheetId="81">'S.19.01.01'!$BW$97</definedName>
    <definedName name="S.19.01.01.18.Y" localSheetId="81">'S.19.01.01'!$BX$98:$BY$114</definedName>
    <definedName name="S.19.01.01.18.Z" localSheetId="81">'S.19.01.01'!$BU$81:$BU$90</definedName>
    <definedName name="S.19.01.01.18.ZHI" localSheetId="81">'S.19.01.01'!$BU$87:$BX$90</definedName>
    <definedName name="S.19.01.01.19" localSheetId="81">'S.19.01.01'!$A$117</definedName>
    <definedName name="S.19.01.01.19.TC" localSheetId="81">'S.19.01.01'!$A$122</definedName>
    <definedName name="S.19.01.01.19.TD" localSheetId="81">'S.19.01.01'!$C$127:$Q$129</definedName>
    <definedName name="S.19.01.01.19.TL" localSheetId="81">'S.19.01.01'!$A$127:$A$129</definedName>
    <definedName name="S.19.01.01.19.TLC" localSheetId="81">'S.19.01.01'!$B$127:$B$129</definedName>
    <definedName name="S.19.01.01.19.TT" localSheetId="81">'S.19.01.01'!$C$125:$Q$125</definedName>
    <definedName name="S.19.01.01.19.TTC" localSheetId="81">'S.19.01.01'!$C$126:$Q$126</definedName>
    <definedName name="S.19.01.01.19.X" localSheetId="81">'S.19.01.01'!$C$130:$Q$130</definedName>
    <definedName name="S.19.01.01.19.Y" localSheetId="81">'S.19.01.01'!$R$127:$T$129</definedName>
    <definedName name="S.19.01.01.19.Z" localSheetId="81">'S.19.01.01'!$A$118:$A$120</definedName>
    <definedName name="S.19.01.01.19.ZHI" localSheetId="81">'S.19.01.01'!$A$119:$D$120</definedName>
    <definedName name="S.19.01.01.20" localSheetId="81">'S.19.01.01'!$A$132</definedName>
    <definedName name="S.19.01.01.20.TC" localSheetId="81">'S.19.01.01'!$A$137</definedName>
    <definedName name="S.19.01.01.20.TD" localSheetId="81">'S.19.01.01'!$C$141:$Q$143</definedName>
    <definedName name="S.19.01.01.20.TL" localSheetId="81">'S.19.01.01'!$A$141:$A$143</definedName>
    <definedName name="S.19.01.01.20.TLC" localSheetId="81">'S.19.01.01'!$B$141:$B$143</definedName>
    <definedName name="S.19.01.01.20.TT" localSheetId="81">'S.19.01.01'!$C$139:$Q$139</definedName>
    <definedName name="S.19.01.01.20.TTC" localSheetId="81">'S.19.01.01'!$C$140:$Q$140</definedName>
    <definedName name="S.19.01.01.20.X" localSheetId="81">'S.19.01.01'!$C$144:$Q$144</definedName>
    <definedName name="S.19.01.01.20.Y" localSheetId="81">'S.19.01.01'!$R$141:$T$143</definedName>
    <definedName name="S.19.01.01.20.Z" localSheetId="81">'S.19.01.01'!$A$133:$A$135</definedName>
    <definedName name="S.19.01.01.20.ZHI" localSheetId="81">'S.19.01.01'!$A$134:$D$135</definedName>
    <definedName name="S.19.01.01.21" localSheetId="81">'S.19.01.01'!$A$146</definedName>
    <definedName name="S.19.01.01.21.TC" localSheetId="81">'S.19.01.01'!$A$151</definedName>
    <definedName name="S.19.01.01.21.TD" localSheetId="81">'S.19.01.01'!$C$155</definedName>
    <definedName name="S.19.01.01.21.TL" localSheetId="81">'S.19.01.01'!$A$155</definedName>
    <definedName name="S.19.01.01.21.TLC" localSheetId="81">'S.19.01.01'!$B$155</definedName>
    <definedName name="S.19.01.01.21.TT" localSheetId="81">'S.19.01.01'!$C$153</definedName>
    <definedName name="S.19.01.01.21.TTC" localSheetId="81">'S.19.01.01'!$C$154</definedName>
    <definedName name="S.19.01.01.21.Y" localSheetId="81">'S.19.01.01'!$D$155:$E$155</definedName>
    <definedName name="S.19.01.01.21.Z" localSheetId="81">'S.19.01.01'!$A$147:$A$149</definedName>
    <definedName name="S.19.01.01.21.ZHI" localSheetId="81">'S.19.01.01'!$A$148:$D$149</definedName>
    <definedName name="S.19.01.01.VC" localSheetId="81">'S.19.01.01'!$A$2</definedName>
    <definedName name="S.19.01.21" localSheetId="82">'S.19.01.21'!$A$1</definedName>
    <definedName name="S.19.01.21.01" localSheetId="82">'S.19.01.21'!$A$5</definedName>
    <definedName name="S.19.01.21.01.TC" localSheetId="82">'S.19.01.21'!$A$17</definedName>
    <definedName name="S.19.01.21.01.TD" localSheetId="82">'S.19.01.21'!$C$22:$M$32</definedName>
    <definedName name="S.19.01.21.01.TL" localSheetId="82">'S.19.01.21'!$A$22:$A$32</definedName>
    <definedName name="S.19.01.21.01.TLC" localSheetId="82">'S.19.01.21'!$B$22:$B$32</definedName>
    <definedName name="S.19.01.21.01.TT" localSheetId="82">'S.19.01.21'!$C$20:$M$20</definedName>
    <definedName name="S.19.01.21.01.TTC" localSheetId="82">'S.19.01.21'!$C$21:$M$21</definedName>
    <definedName name="S.19.01.21.01.X" localSheetId="82">'S.19.01.21'!$C$33:$M$33</definedName>
    <definedName name="S.19.01.21.01.Y" localSheetId="82">'S.19.01.21'!$N$22:$N$32</definedName>
    <definedName name="S.19.01.21.01.Z" localSheetId="82">'S.19.01.21'!$A$6:$A$12</definedName>
    <definedName name="S.19.01.21.01.ZHI" localSheetId="82">'S.19.01.21'!$A$12:$D$12</definedName>
    <definedName name="S.19.01.21.02" localSheetId="82">'S.19.01.21'!$P$5</definedName>
    <definedName name="S.19.01.21.02.TC" localSheetId="82">'S.19.01.21'!$P$17</definedName>
    <definedName name="S.19.01.21.02.TD" localSheetId="82">'S.19.01.21'!$R$22:$S$33</definedName>
    <definedName name="S.19.01.21.02.TL" localSheetId="82">'S.19.01.21'!$P$22:$P$33</definedName>
    <definedName name="S.19.01.21.02.TLC" localSheetId="82">'S.19.01.21'!$Q$22:$Q$33</definedName>
    <definedName name="S.19.01.21.02.TT" localSheetId="82">'S.19.01.21'!$R$20:$S$20</definedName>
    <definedName name="S.19.01.21.02.TTC" localSheetId="82">'S.19.01.21'!$R$21:$S$21</definedName>
    <definedName name="S.19.01.21.02.X" localSheetId="82">'S.19.01.21'!$R$34:$S$34</definedName>
    <definedName name="S.19.01.21.02.Y" localSheetId="82">'S.19.01.21'!$T$22:$U$33</definedName>
    <definedName name="S.19.01.21.02.Z" localSheetId="82">'S.19.01.21'!$P$6:$P$11</definedName>
    <definedName name="S.19.01.21.02.ZHI" localSheetId="82">'S.19.01.21'!$P$11:$S$11</definedName>
    <definedName name="S.19.01.21.03" localSheetId="82">'S.19.01.21'!$W$5</definedName>
    <definedName name="S.19.01.21.03.TC" localSheetId="82">'S.19.01.21'!$W$17</definedName>
    <definedName name="S.19.01.21.03.TD" localSheetId="82">'S.19.01.21'!$Y$22:$AI$32</definedName>
    <definedName name="S.19.01.21.03.TL" localSheetId="82">'S.19.01.21'!$W$22:$W$32</definedName>
    <definedName name="S.19.01.21.03.TLC" localSheetId="82">'S.19.01.21'!$X$22:$X$32</definedName>
    <definedName name="S.19.01.21.03.TT" localSheetId="82">'S.19.01.21'!$Y$20:$AI$20</definedName>
    <definedName name="S.19.01.21.03.TTC" localSheetId="82">'S.19.01.21'!$Y$21:$AI$21</definedName>
    <definedName name="S.19.01.21.03.X" localSheetId="82">'S.19.01.21'!$Y$33:$AI$33</definedName>
    <definedName name="S.19.01.21.03.Y" localSheetId="82">'S.19.01.21'!$AJ$22:$AJ$32</definedName>
    <definedName name="S.19.01.21.03.Z" localSheetId="82">'S.19.01.21'!$W$6:$W$13</definedName>
    <definedName name="S.19.01.21.03.ZHI" localSheetId="82">'S.19.01.21'!$W$13:$Z$13</definedName>
    <definedName name="S.19.01.21.04" localSheetId="82">'S.19.01.21'!$AL$5</definedName>
    <definedName name="S.19.01.21.04.TC" localSheetId="82">'S.19.01.21'!$AL$17</definedName>
    <definedName name="S.19.01.21.04.TD" localSheetId="82">'S.19.01.21'!$AN$22:$AN$33</definedName>
    <definedName name="S.19.01.21.04.TL" localSheetId="82">'S.19.01.21'!$AL$22:$AL$33</definedName>
    <definedName name="S.19.01.21.04.TLC" localSheetId="82">'S.19.01.21'!$AM$22:$AM$33</definedName>
    <definedName name="S.19.01.21.04.TT" localSheetId="82">'S.19.01.21'!$AN$20</definedName>
    <definedName name="S.19.01.21.04.TTC" localSheetId="82">'S.19.01.21'!$AN$21</definedName>
    <definedName name="S.19.01.21.04.Y" localSheetId="82">'S.19.01.21'!$AO$22:$AO$33</definedName>
    <definedName name="S.19.01.21.04.Z" localSheetId="82">'S.19.01.21'!$AL$6:$AL$13</definedName>
    <definedName name="S.19.01.21.04.ZHI" localSheetId="82">'S.19.01.21'!$AL$13:$AO$13</definedName>
    <definedName name="S.19.01.21.VC" localSheetId="82">'S.19.01.21'!$A$2</definedName>
    <definedName name="S.20.01.01" localSheetId="83">'S.20.01.01'!$A$1</definedName>
    <definedName name="S.20.01.01.01" localSheetId="83">'S.20.01.01'!$A$4</definedName>
    <definedName name="S.20.01.01.01.TC" localSheetId="83">'S.20.01.01'!$A$9</definedName>
    <definedName name="S.20.01.01.01.TD" localSheetId="83">'S.20.01.01'!$C$16:$V$33</definedName>
    <definedName name="S.20.01.01.01.TL" localSheetId="83">'S.20.01.01'!$A$16:$A$33</definedName>
    <definedName name="S.20.01.01.01.TLC" localSheetId="83">'S.20.01.01'!$B$16:$B$33</definedName>
    <definedName name="S.20.01.01.01.TT" localSheetId="83">'S.20.01.01'!$C$11:$V$14</definedName>
    <definedName name="S.20.01.01.01.TTC" localSheetId="83">'S.20.01.01'!$C$15:$V$15</definedName>
    <definedName name="S.20.01.01.01.X" localSheetId="83">'S.20.01.01'!$C$34:$V$39</definedName>
    <definedName name="S.20.01.01.01.Y" localSheetId="83">'S.20.01.01'!$W$16:$W$33</definedName>
    <definedName name="S.20.01.01.01.Z" localSheetId="83">'S.20.01.01'!$A$5:$A$7</definedName>
    <definedName name="S.20.01.01.01.ZHI" localSheetId="83">'S.20.01.01'!$A$6:$D$7</definedName>
    <definedName name="S.20.01.01.VC" localSheetId="83">'S.20.01.01'!$A$2</definedName>
    <definedName name="S.21.01.01" localSheetId="84">'S.21.01.01'!$A$1</definedName>
    <definedName name="S.21.01.01.01" localSheetId="84">'S.21.01.01'!$A$4</definedName>
    <definedName name="S.21.01.01.01.TC" localSheetId="84">'S.21.01.01'!$A$9</definedName>
    <definedName name="S.21.01.01.01.TD" localSheetId="84">'S.21.01.01'!$C$13:$AH$34</definedName>
    <definedName name="S.21.01.01.01.TL" localSheetId="84">'S.21.01.01'!$A$13:$A$34</definedName>
    <definedName name="S.21.01.01.01.TLC" localSheetId="84">'S.21.01.01'!$B$13:$B$34</definedName>
    <definedName name="S.21.01.01.01.TT" localSheetId="84">'S.21.01.01'!$C$11:$AH$11</definedName>
    <definedName name="S.21.01.01.01.TTC" localSheetId="84">'S.21.01.01'!$C$12:$AH$12</definedName>
    <definedName name="S.21.01.01.01.X" localSheetId="84">'S.21.01.01'!$C$35:$AH$40</definedName>
    <definedName name="S.21.01.01.01.Y" localSheetId="84">'S.21.01.01'!$AI$13:$AI$34</definedName>
    <definedName name="S.21.01.01.01.Z" localSheetId="84">'S.21.01.01'!$A$5:$A$7</definedName>
    <definedName name="S.21.01.01.01.ZHI" localSheetId="84">'S.21.01.01'!$A$6:$D$7</definedName>
    <definedName name="S.21.01.01.VC" localSheetId="84">'S.21.01.01'!$A$2</definedName>
    <definedName name="S.21.02.01" localSheetId="85">'S.21.02.01'!$A$1</definedName>
    <definedName name="S.21.02.01.01" localSheetId="85">'S.21.02.01'!$A$4</definedName>
    <definedName name="S.21.02.01.01.TC" localSheetId="85">'S.21.02.01'!$A$6</definedName>
    <definedName name="S.21.02.01.01.TD" localSheetId="85">'S.21.02.01'!$B$10:$O$10</definedName>
    <definedName name="S.21.02.01.01.TK" localSheetId="85">'S.21.02.01'!$A$8</definedName>
    <definedName name="S.21.02.01.01.TKC" localSheetId="85">'S.21.02.01'!$A$9</definedName>
    <definedName name="S.21.02.01.01.TT" localSheetId="85">'S.21.02.01'!$B$8:$O$8</definedName>
    <definedName name="S.21.02.01.01.TTC" localSheetId="85">'S.21.02.01'!$B$9:$O$9</definedName>
    <definedName name="S.21.02.01.01.X" localSheetId="85">'S.21.02.01'!$B$11:$O$15</definedName>
    <definedName name="S.21.02.01.01.Y" localSheetId="85">'S.21.02.01'!$A$11:$A$13</definedName>
    <definedName name="S.21.02.01.VC" localSheetId="85">'S.21.02.01'!$A$2</definedName>
    <definedName name="S.21.03.01" localSheetId="86">'S.21.03.01'!$A$1</definedName>
    <definedName name="S.21.03.01.01" localSheetId="86">'S.21.03.01'!$A$4</definedName>
    <definedName name="S.21.03.01.01.TC" localSheetId="86">'S.21.03.01'!$A$8</definedName>
    <definedName name="S.21.03.01.01.TD" localSheetId="86">'S.21.03.01'!$C$12:$G$33</definedName>
    <definedName name="S.21.03.01.01.TL" localSheetId="86">'S.21.03.01'!$A$12:$A$33</definedName>
    <definedName name="S.21.03.01.01.TLC" localSheetId="86">'S.21.03.01'!$B$12:$B$33</definedName>
    <definedName name="S.21.03.01.01.TT" localSheetId="86">'S.21.03.01'!$C$10:$G$10</definedName>
    <definedName name="S.21.03.01.01.TTC" localSheetId="86">'S.21.03.01'!$C$11:$G$11</definedName>
    <definedName name="S.21.03.01.01.X" localSheetId="86">'S.21.03.01'!$C$34:$G$37</definedName>
    <definedName name="S.21.03.01.01.Y" localSheetId="86">'S.21.03.01'!$H$12:$H$33</definedName>
    <definedName name="S.21.03.01.01.Z" localSheetId="86">'S.21.03.01'!$A$5:$A$6</definedName>
    <definedName name="S.21.03.01.01.ZHI" localSheetId="86">'S.21.03.01'!$A$6:$D$6</definedName>
    <definedName name="S.21.03.01.VC" localSheetId="86">'S.21.03.01'!$A$2</definedName>
    <definedName name="S.22.01.01" localSheetId="87">'S.22.01.01'!$A$1</definedName>
    <definedName name="S.22.01.01.01" localSheetId="87">'S.22.01.01'!$A$4</definedName>
    <definedName name="S.22.01.01.01.TC" localSheetId="87">'S.22.01.01'!$A$8</definedName>
    <definedName name="S.22.01.01.01.TD" localSheetId="87">'S.22.01.01'!$C$13:$L$25</definedName>
    <definedName name="S.22.01.01.01.TL" localSheetId="87">'S.22.01.01'!$A$13:$A$25</definedName>
    <definedName name="S.22.01.01.01.TLC" localSheetId="87">'S.22.01.01'!$B$13:$B$25</definedName>
    <definedName name="S.22.01.01.01.TT" localSheetId="87">'S.22.01.01'!$C$10:$L$11</definedName>
    <definedName name="S.22.01.01.01.TTC" localSheetId="87">'S.22.01.01'!$C$12:$L$12</definedName>
    <definedName name="S.22.01.01.01.X" localSheetId="87">'S.22.01.01'!$C$26:$L$26</definedName>
    <definedName name="S.22.01.01.01.Y" localSheetId="87">'S.22.01.01'!$M$13:$R$25</definedName>
    <definedName name="S.22.01.01.01.Z" localSheetId="87">'S.22.01.01'!$A$5:$A$6</definedName>
    <definedName name="S.22.01.01.VC" localSheetId="87">'S.22.01.01'!$A$2</definedName>
    <definedName name="S.22.01.04" localSheetId="88">'S.22.01.04'!$A$1</definedName>
    <definedName name="S.22.01.04.01" localSheetId="88">'S.22.01.04'!$A$4</definedName>
    <definedName name="S.22.01.04.01.TC" localSheetId="88">'S.22.01.04'!$A$8</definedName>
    <definedName name="S.22.01.04.01.TD" localSheetId="88">'S.22.01.04'!$C$13:$L$23</definedName>
    <definedName name="S.22.01.04.01.TL" localSheetId="88">'S.22.01.04'!$A$13:$A$23</definedName>
    <definedName name="S.22.01.04.01.TLC" localSheetId="88">'S.22.01.04'!$B$13:$B$23</definedName>
    <definedName name="S.22.01.04.01.TT" localSheetId="88">'S.22.01.04'!$C$10:$L$11</definedName>
    <definedName name="S.22.01.04.01.TTC" localSheetId="88">'S.22.01.04'!$C$12:$L$12</definedName>
    <definedName name="S.22.01.04.01.X" localSheetId="88">'S.22.01.04'!$C$24:$L$24</definedName>
    <definedName name="S.22.01.04.01.Y" localSheetId="88">'S.22.01.04'!$M$13:$R$23</definedName>
    <definedName name="S.22.01.04.01.Z" localSheetId="88">'S.22.01.04'!$A$5:$A$6</definedName>
    <definedName name="S.22.01.04.VC" localSheetId="88">'S.22.01.04'!$A$2</definedName>
    <definedName name="S.22.01.21" localSheetId="89">'S.22.01.21'!$A$1</definedName>
    <definedName name="S.22.01.21.01" localSheetId="89">'S.22.01.21'!$A$4</definedName>
    <definedName name="S.22.01.21.01.TC" localSheetId="89">'S.22.01.21'!$A$8</definedName>
    <definedName name="S.22.01.21.01.TD" localSheetId="89">'S.22.01.21'!$C$12:$G$17</definedName>
    <definedName name="S.22.01.21.01.TL" localSheetId="89">'S.22.01.21'!$A$12:$A$17</definedName>
    <definedName name="S.22.01.21.01.TLC" localSheetId="89">'S.22.01.21'!$B$12:$B$17</definedName>
    <definedName name="S.22.01.21.01.TT" localSheetId="89">'S.22.01.21'!$C$10:$G$10</definedName>
    <definedName name="S.22.01.21.01.TTC" localSheetId="89">'S.22.01.21'!$C$11:$G$11</definedName>
    <definedName name="S.22.01.21.01.X" localSheetId="89">'S.22.01.21'!$C$18:$G$18</definedName>
    <definedName name="S.22.01.21.01.Y" localSheetId="89">'S.22.01.21'!$H$12:$K$17</definedName>
    <definedName name="S.22.01.21.01.Z" localSheetId="89">'S.22.01.21'!$A$5:$A$6</definedName>
    <definedName name="S.22.01.21.VC" localSheetId="89">'S.22.01.21'!$A$2</definedName>
    <definedName name="S.22.01.22" localSheetId="90">'S.22.01.22'!$A$1</definedName>
    <definedName name="S.22.01.22.01" localSheetId="90">'S.22.01.22'!$A$4</definedName>
    <definedName name="S.22.01.22.01.TC" localSheetId="90">'S.22.01.22'!$A$8</definedName>
    <definedName name="S.22.01.22.01.TD" localSheetId="90">'S.22.01.22'!$C$12:$G$15</definedName>
    <definedName name="S.22.01.22.01.TL" localSheetId="90">'S.22.01.22'!$A$12:$A$15</definedName>
    <definedName name="S.22.01.22.01.TLC" localSheetId="90">'S.22.01.22'!$B$12:$B$15</definedName>
    <definedName name="S.22.01.22.01.TT" localSheetId="90">'S.22.01.22'!$C$10:$G$10</definedName>
    <definedName name="S.22.01.22.01.TTC" localSheetId="90">'S.22.01.22'!$C$11:$G$11</definedName>
    <definedName name="S.22.01.22.01.X" localSheetId="90">'S.22.01.22'!$C$17:$G$17</definedName>
    <definedName name="S.22.01.22.01.Y" localSheetId="90">'S.22.01.22'!$H$12:$K$15</definedName>
    <definedName name="S.22.01.22.01.Z" localSheetId="90">'S.22.01.22'!$A$5:$A$6</definedName>
    <definedName name="S.22.01.22.VC" localSheetId="90">'S.22.01.22'!$A$2</definedName>
    <definedName name="S.22.04.01" localSheetId="93">'S.22.04.01'!$A$1</definedName>
    <definedName name="S.22.04.01.01" localSheetId="93">'S.22.04.01'!$A$4</definedName>
    <definedName name="S.22.04.01.01.TC" localSheetId="93">'S.22.04.01'!$A$8</definedName>
    <definedName name="S.22.04.01.01.TD" localSheetId="93">'S.22.04.01'!$D$12:$D$15</definedName>
    <definedName name="S.22.04.01.01.TL" localSheetId="93">'S.22.04.01'!$B$12:$B$15</definedName>
    <definedName name="S.22.04.01.01.TLC" localSheetId="93">'S.22.04.01'!$C$12:$C$15</definedName>
    <definedName name="S.22.04.01.01.TT" localSheetId="93">'S.22.04.01'!$D$10</definedName>
    <definedName name="S.22.04.01.01.TTC" localSheetId="93">'S.22.04.01'!$D$11</definedName>
    <definedName name="S.22.04.01.01.Y" localSheetId="93">'S.22.04.01'!$E$12:$G$15</definedName>
    <definedName name="S.22.04.01.01.Z" localSheetId="93">'S.22.04.01'!$A$5:$A$6</definedName>
    <definedName name="S.22.04.01.01.ZHI" localSheetId="93">'S.22.04.01'!$A$6:$D$6</definedName>
    <definedName name="S.22.04.01.02" localSheetId="93">'S.22.04.01'!$A$18</definedName>
    <definedName name="S.22.04.01.02.TC" localSheetId="93">'S.22.04.01'!$A$23</definedName>
    <definedName name="S.22.04.01.02.TD" localSheetId="93">'S.22.04.01'!$D$27:$E$38</definedName>
    <definedName name="S.22.04.01.02.TL" localSheetId="93">'S.22.04.01'!$B$27:$B$38</definedName>
    <definedName name="S.22.04.01.02.TLC" localSheetId="93">'S.22.04.01'!$C$27:$C$38</definedName>
    <definedName name="S.22.04.01.02.TT" localSheetId="93">'S.22.04.01'!$D$25:$E$25</definedName>
    <definedName name="S.22.04.01.02.TTC" localSheetId="93">'S.22.04.01'!$D$26:$E$26</definedName>
    <definedName name="S.22.04.01.02.X" localSheetId="93">'S.22.04.01'!$D$39:$E$42</definedName>
    <definedName name="S.22.04.01.02.Y" localSheetId="93">'S.22.04.01'!$F$27:$F$38</definedName>
    <definedName name="S.22.04.01.02.Z" localSheetId="93">'S.22.04.01'!$A$19:$A$21</definedName>
    <definedName name="S.22.04.01.02.ZHI" localSheetId="93">'S.22.04.01'!$A$21:$D$21</definedName>
    <definedName name="S.22.04.01.VC" localSheetId="93">'S.22.04.01'!$A$2</definedName>
    <definedName name="S.22.05.01" localSheetId="94">'S.22.05.01'!$A$1</definedName>
    <definedName name="S.22.05.01.01" localSheetId="94">'S.22.05.01'!$A$4</definedName>
    <definedName name="S.22.05.01.01.TC" localSheetId="94">'S.22.05.01'!$A$6</definedName>
    <definedName name="S.22.05.01.01.TD" localSheetId="94">'S.22.05.01'!$C$9:$C$17</definedName>
    <definedName name="S.22.05.01.01.TL" localSheetId="94">'S.22.05.01'!$A$9:$A$17</definedName>
    <definedName name="S.22.05.01.01.TLC" localSheetId="94">'S.22.05.01'!$B$9:$B$17</definedName>
    <definedName name="S.22.05.01.01.TTC" localSheetId="94">'S.22.05.01'!$C$8</definedName>
    <definedName name="S.22.05.01.01.Y" localSheetId="94">'S.22.05.01'!$D$9:$I$17</definedName>
    <definedName name="S.22.05.01.VC" localSheetId="94">'S.22.05.01'!$A$2</definedName>
    <definedName name="S.22.06.01" localSheetId="95">'S.22.06.01'!$A$1</definedName>
    <definedName name="S.22.06.01.01" localSheetId="95">'S.22.06.01'!$A$4</definedName>
    <definedName name="S.22.06.01.01.TC" localSheetId="95">'S.22.06.01'!$A$13</definedName>
    <definedName name="S.22.06.01.01.TD" localSheetId="95">'S.22.06.01'!$C$17:$D$18</definedName>
    <definedName name="S.22.06.01.01.TL" localSheetId="95">'S.22.06.01'!$A$17:$A$18</definedName>
    <definedName name="S.22.06.01.01.TLC" localSheetId="95">'S.22.06.01'!$B$17:$B$18</definedName>
    <definedName name="S.22.06.01.01.TT" localSheetId="95">'S.22.06.01'!$C$15:$D$15</definedName>
    <definedName name="S.22.06.01.01.TTC" localSheetId="95">'S.22.06.01'!$C$16:$D$16</definedName>
    <definedName name="S.22.06.01.01.X" localSheetId="95">'S.22.06.01'!$C$39:$D$39</definedName>
    <definedName name="S.22.06.01.01.Y" localSheetId="95">'S.22.06.01'!$H$17:$L$18</definedName>
    <definedName name="S.22.06.01.01.Z" localSheetId="95">'S.22.06.01'!$A$5:$A$8</definedName>
    <definedName name="S.22.06.01.01.ZHI" localSheetId="95">'S.22.06.01'!$A$8:$D$8</definedName>
    <definedName name="S.22.06.01.02" localSheetId="95">'S.22.06.01'!$G$4</definedName>
    <definedName name="S.22.06.01.02.TC" localSheetId="95">'S.22.06.01'!$G$13</definedName>
    <definedName name="S.22.06.01.02.TD" localSheetId="95">'S.22.06.01'!$G$17:$G$18</definedName>
    <definedName name="S.22.06.01.02.TL" localSheetId="95">'S.22.06.01'!$A$17:$A$18</definedName>
    <definedName name="S.22.06.01.02.TLC" localSheetId="95">'S.22.06.01'!$B$17:$B$18</definedName>
    <definedName name="S.22.06.01.02.TT" localSheetId="95">'S.22.06.01'!$G$15</definedName>
    <definedName name="S.22.06.01.02.TTC" localSheetId="95">'S.22.06.01'!$G$16</definedName>
    <definedName name="S.22.06.01.02.XAX" localSheetId="95">'S.22.06.01'!$G$11:$J$11</definedName>
    <definedName name="S.22.06.01.02.Y" localSheetId="95">'S.22.06.01'!$H$17:$L$18</definedName>
    <definedName name="S.22.06.01.02.Z" localSheetId="95">'S.22.06.01'!$G$5:$G$9</definedName>
    <definedName name="S.22.06.01.02.ZHI" localSheetId="95">'S.22.06.01'!$G$9:$J$9</definedName>
    <definedName name="S.22.06.01.03" localSheetId="95">'S.22.06.01'!$A$24</definedName>
    <definedName name="S.22.06.01.03.TC" localSheetId="95">'S.22.06.01'!$A$36</definedName>
    <definedName name="S.22.06.01.03.TD" localSheetId="95">'S.22.06.01'!$C$38:$D$38</definedName>
    <definedName name="S.22.06.01.03.TL" localSheetId="95">'S.22.06.01'!$A$38</definedName>
    <definedName name="S.22.06.01.03.TLC" localSheetId="95">'S.22.06.01'!$B$38</definedName>
    <definedName name="S.22.06.01.03.TT" localSheetId="95">'S.22.06.01'!$C$15:$D$15</definedName>
    <definedName name="S.22.06.01.03.TTC" localSheetId="95">'S.22.06.01'!$C$16:$D$16</definedName>
    <definedName name="S.22.06.01.03.X" localSheetId="95">'S.22.06.01'!$C$39:$D$39</definedName>
    <definedName name="S.22.06.01.03.Y" localSheetId="95">'S.22.06.01'!$H$38:$K$38</definedName>
    <definedName name="S.22.06.01.03.YAX" localSheetId="95">'S.22.06.01'!$A$31:$D$31</definedName>
    <definedName name="S.22.06.01.03.Z" localSheetId="95">'S.22.06.01'!$A$25:$A$29</definedName>
    <definedName name="S.22.06.01.03.ZHI" localSheetId="95">'S.22.06.01'!$A$29:$D$29</definedName>
    <definedName name="S.22.06.01.04" localSheetId="95">'S.22.06.01'!$G$24</definedName>
    <definedName name="S.22.06.01.04.TC" localSheetId="95">'S.22.06.01'!$G$36</definedName>
    <definedName name="S.22.06.01.04.TD" localSheetId="95">'S.22.06.01'!$G$38</definedName>
    <definedName name="S.22.06.01.04.TL" localSheetId="95">'S.22.06.01'!$A$38</definedName>
    <definedName name="S.22.06.01.04.TLC" localSheetId="95">'S.22.06.01'!$B$38</definedName>
    <definedName name="S.22.06.01.04.TT" localSheetId="95">'S.22.06.01'!$G$15</definedName>
    <definedName name="S.22.06.01.04.TTC" localSheetId="95">'S.22.06.01'!$G$16</definedName>
    <definedName name="S.22.06.01.04.XAX" localSheetId="95">'S.22.06.01'!$G$32:$J$32</definedName>
    <definedName name="S.22.06.01.04.Y" localSheetId="95">'S.22.06.01'!$H$38:$K$38</definedName>
    <definedName name="S.22.06.01.04.YAX" localSheetId="95">'S.22.06.01'!$G$34:$J$34</definedName>
    <definedName name="S.22.06.01.04.Z" localSheetId="95">'S.22.06.01'!$G$25:$G$30</definedName>
    <definedName name="S.22.06.01.04.ZHI" localSheetId="95">'S.22.06.01'!$G$30:$J$30</definedName>
    <definedName name="S.22.06.01.VC" localSheetId="95">'S.22.06.01'!$A$2</definedName>
    <definedName name="S.23.01.01" localSheetId="96">'S.23.01.01'!$A$1</definedName>
    <definedName name="S.23.01.01" localSheetId="97">'S.23.01.02'!$A$1</definedName>
    <definedName name="S.23.01.01.01" localSheetId="96">'S.23.01.01'!$A$4</definedName>
    <definedName name="S.23.01.01.01" localSheetId="97">'S.23.01.02'!$A$4</definedName>
    <definedName name="S.23.01.01.01.TC" localSheetId="96">'S.23.01.01'!$A$8</definedName>
    <definedName name="S.23.01.01.01.TC" localSheetId="97">'S.23.01.02'!$A$8</definedName>
    <definedName name="S.23.01.01.01.TD" localSheetId="96">'S.23.01.01'!$D$12:$H$48</definedName>
    <definedName name="S.23.01.01.01.TD" localSheetId="97">'S.23.01.02'!$D$12:$H$48</definedName>
    <definedName name="S.23.01.01.01.TL" localSheetId="96">'S.23.01.01'!$B$12:$B$48</definedName>
    <definedName name="S.23.01.01.01.TL" localSheetId="97">'S.23.01.02'!$B$12:$B$48</definedName>
    <definedName name="S.23.01.01.01.TLC" localSheetId="96">'S.23.01.01'!$C$12:$C$48</definedName>
    <definedName name="S.23.01.01.01.TLC" localSheetId="97">'S.23.01.02'!$C$12:$C$48</definedName>
    <definedName name="S.23.01.01.01.TT" localSheetId="96">'S.23.01.01'!$D$10:$H$10</definedName>
    <definedName name="S.23.01.01.01.TT" localSheetId="97">'S.23.01.02'!$D$10:$H$10</definedName>
    <definedName name="S.23.01.01.01.TTC" localSheetId="96">'S.23.01.01'!$D$11:$H$11</definedName>
    <definedName name="S.23.01.01.01.TTC" localSheetId="97">'S.23.01.02'!$D$11:$H$11</definedName>
    <definedName name="S.23.01.01.01.X" localSheetId="96">'S.23.01.01'!$D$49:$H$49</definedName>
    <definedName name="S.23.01.01.01.X" localSheetId="97">'S.23.01.02'!$D$49:$H$49</definedName>
    <definedName name="S.23.01.01.01.Y" localSheetId="96">'S.23.01.01'!$I$12:$N$48</definedName>
    <definedName name="S.23.01.01.01.Y" localSheetId="97">'S.23.01.02'!$I$12:$N$48</definedName>
    <definedName name="S.23.01.01.01.Z" localSheetId="96">'S.23.01.01'!$A$5:$A$6</definedName>
    <definedName name="S.23.01.01.01.Z" localSheetId="97">'S.23.01.02'!$A$5:$A$6</definedName>
    <definedName name="S.23.01.01.02" localSheetId="96">'S.23.01.01'!$A$52</definedName>
    <definedName name="S.23.01.01.02" localSheetId="97">'S.23.01.02'!$A$52</definedName>
    <definedName name="S.23.01.01.02.TC" localSheetId="96">'S.23.01.01'!$A$56</definedName>
    <definedName name="S.23.01.01.02.TC" localSheetId="97">'S.23.01.02'!$A$56</definedName>
    <definedName name="S.23.01.01.02.TD" localSheetId="96">'S.23.01.01'!$D$59:$D$69</definedName>
    <definedName name="S.23.01.01.02.TD" localSheetId="97">'S.23.01.02'!$D$59:$D$65</definedName>
    <definedName name="S.23.01.01.02.TL" localSheetId="96">'S.23.01.01'!$B$59:$B$69</definedName>
    <definedName name="S.23.01.01.02.TL" localSheetId="97">'S.23.01.02'!$B$59:$B$65</definedName>
    <definedName name="S.23.01.01.02.TLC" localSheetId="96">'S.23.01.01'!$C$59:$C$69</definedName>
    <definedName name="S.23.01.01.02.TLC" localSheetId="97">'S.23.01.02'!$C$59:$C$65</definedName>
    <definedName name="S.23.01.01.02.TTC" localSheetId="96">'S.23.01.01'!$D$58</definedName>
    <definedName name="S.23.01.01.02.TTC" localSheetId="97">'S.23.01.02'!$D$58</definedName>
    <definedName name="S.23.01.01.02.Y" localSheetId="96">'S.23.01.01'!$E$59:$J$69</definedName>
    <definedName name="S.23.01.01.02.Y" localSheetId="97">'S.23.01.02'!$E$59:$I$65</definedName>
    <definedName name="S.23.01.01.02.Z" localSheetId="96">'S.23.01.01'!$A$53:$A$54</definedName>
    <definedName name="S.23.01.01.02.Z" localSheetId="97">'S.23.01.02'!$A$53:$A$54</definedName>
    <definedName name="S.23.01.01.VC" localSheetId="96">'S.23.01.01'!$A$2</definedName>
    <definedName name="S.23.01.01.VC" localSheetId="97">'S.23.01.02'!$A$2</definedName>
    <definedName name="S.23.01.04" localSheetId="98">'S.23.01.04'!$A$1</definedName>
    <definedName name="S.23.01.04.01" localSheetId="98">'S.23.01.04'!$A$4</definedName>
    <definedName name="S.23.01.04.01.TC" localSheetId="98">'S.23.01.04'!$A$8</definedName>
    <definedName name="S.23.01.04.01.TD" localSheetId="98">'S.23.01.04'!$D$12:$H$82</definedName>
    <definedName name="S.23.01.04.01.TL" localSheetId="98">'S.23.01.04'!$B$12:$B$82</definedName>
    <definedName name="S.23.01.04.01.TLC" localSheetId="98">'S.23.01.04'!$C$12:$C$82</definedName>
    <definedName name="S.23.01.04.01.TT" localSheetId="98">'S.23.01.04'!$D$10:$H$10</definedName>
    <definedName name="S.23.01.04.01.TTC" localSheetId="98">'S.23.01.04'!$D$11:$H$11</definedName>
    <definedName name="S.23.01.04.01.X" localSheetId="98">'S.23.01.04'!$D$83:$H$83</definedName>
    <definedName name="S.23.01.04.01.Y" localSheetId="98">'S.23.01.04'!$I$12:$S$82</definedName>
    <definedName name="S.23.01.04.01.Z" localSheetId="98">'S.23.01.04'!$A$5:$A$6</definedName>
    <definedName name="S.23.01.04.02" localSheetId="98">'S.23.01.04'!$A$85</definedName>
    <definedName name="S.23.01.04.02.TC" localSheetId="98">'S.23.01.04'!$A$89</definedName>
    <definedName name="S.23.01.04.02.TD" localSheetId="98">'S.23.01.04'!$D$92:$D$103</definedName>
    <definedName name="S.23.01.04.02.TL" localSheetId="98">'S.23.01.04'!$B$92:$B$103</definedName>
    <definedName name="S.23.01.04.02.TLC" localSheetId="98">'S.23.01.04'!$C$92:$C$103</definedName>
    <definedName name="S.23.01.04.02.TTC" localSheetId="98">'S.23.01.04'!$D$91</definedName>
    <definedName name="S.23.01.04.02.Y" localSheetId="98">'S.23.01.04'!$E$92:$N$103</definedName>
    <definedName name="S.23.01.04.02.Z" localSheetId="98">'S.23.01.04'!$A$86:$A$87</definedName>
    <definedName name="S.23.01.04.VC" localSheetId="98">'S.23.01.04'!$A$2</definedName>
    <definedName name="S.23.01.05" localSheetId="99">'S.23.01.05'!$A$1</definedName>
    <definedName name="S.23.01.05.01" localSheetId="99">'S.23.01.05'!$A$4</definedName>
    <definedName name="S.23.01.05.01.TC" localSheetId="99">'S.23.01.05'!$A$8</definedName>
    <definedName name="S.23.01.05.01.TD" localSheetId="99">'S.23.01.05'!$D$12:$H$82</definedName>
    <definedName name="S.23.01.05.01.TL" localSheetId="99">'S.23.01.05'!$B$12:$B$82</definedName>
    <definedName name="S.23.01.05.01.TLC" localSheetId="99">'S.23.01.05'!$C$12:$C$82</definedName>
    <definedName name="S.23.01.05.01.TT" localSheetId="99">'S.23.01.05'!$D$10:$H$10</definedName>
    <definedName name="S.23.01.05.01.TTC" localSheetId="99">'S.23.01.05'!$D$11:$H$11</definedName>
    <definedName name="S.23.01.05.01.X" localSheetId="99">'S.23.01.05'!$D$83:$H$83</definedName>
    <definedName name="S.23.01.05.01.Y" localSheetId="99">'S.23.01.05'!$I$12:$S$82</definedName>
    <definedName name="S.23.01.05.01.Z" localSheetId="99">'S.23.01.05'!$A$5:$A$6</definedName>
    <definedName name="S.23.01.05.02" localSheetId="99">'S.23.01.05'!$A$85</definedName>
    <definedName name="S.23.01.05.02.TC" localSheetId="99">'S.23.01.05'!$A$89</definedName>
    <definedName name="S.23.01.05.02.TD" localSheetId="99">'S.23.01.05'!$D$92:$D$99</definedName>
    <definedName name="S.23.01.05.02.TL" localSheetId="99">'S.23.01.05'!$B$92:$B$99</definedName>
    <definedName name="S.23.01.05.02.TLC" localSheetId="99">'S.23.01.05'!$C$92:$C$99</definedName>
    <definedName name="S.23.01.05.02.TTC" localSheetId="99">'S.23.01.05'!$D$91</definedName>
    <definedName name="S.23.01.05.02.Y" localSheetId="99">'S.23.01.05'!$E$92:$M$99</definedName>
    <definedName name="S.23.01.05.02.Z" localSheetId="99">'S.23.01.05'!$A$86:$A$87</definedName>
    <definedName name="S.23.01.05.VC" localSheetId="99">'S.23.01.05'!$A$2</definedName>
    <definedName name="S.23.01.07" localSheetId="100">'S.23.01.07'!$A$1</definedName>
    <definedName name="S.23.01.07.01" localSheetId="100">'S.23.01.07'!$A$4</definedName>
    <definedName name="S.23.01.07.01.TC" localSheetId="100">'S.23.01.07'!$A$8</definedName>
    <definedName name="S.23.01.07.01.TD" localSheetId="100">'S.23.01.07'!$D$12:$H$31</definedName>
    <definedName name="S.23.01.07.01.TL" localSheetId="100">'S.23.01.07'!$B$12:$B$31</definedName>
    <definedName name="S.23.01.07.01.TLC" localSheetId="100">'S.23.01.07'!$C$12:$C$31</definedName>
    <definedName name="S.23.01.07.01.TT" localSheetId="100">'S.23.01.07'!$D$10:$H$10</definedName>
    <definedName name="S.23.01.07.01.TTC" localSheetId="100">'S.23.01.07'!$D$11:$H$11</definedName>
    <definedName name="S.23.01.07.01.X" localSheetId="100">'S.23.01.07'!$D$32:$H$32</definedName>
    <definedName name="S.23.01.07.01.Y" localSheetId="100">'S.23.01.07'!$I$12:$Q$31</definedName>
    <definedName name="S.23.01.07.01.Z" localSheetId="100">'S.23.01.07'!$A$5:$A$6</definedName>
    <definedName name="S.23.01.07.02" localSheetId="100">'S.23.01.07'!$A$36</definedName>
    <definedName name="S.23.01.07.02.TC" localSheetId="100">'S.23.01.07'!$A$40</definedName>
    <definedName name="S.23.01.07.02.TD" localSheetId="100">'S.23.01.07'!$D$43:$D$51</definedName>
    <definedName name="S.23.01.07.02.TL" localSheetId="100">'S.23.01.07'!$B$43:$B$51</definedName>
    <definedName name="S.23.01.07.02.TLC" localSheetId="100">'S.23.01.07'!$C$43:$C$51</definedName>
    <definedName name="S.23.01.07.02.TTC" localSheetId="100">'S.23.01.07'!$D$42</definedName>
    <definedName name="S.23.01.07.02.Y" localSheetId="100">'S.23.01.07'!$E$43:$J$51</definedName>
    <definedName name="S.23.01.07.02.Z" localSheetId="100">'S.23.01.07'!$A$37:$A$38</definedName>
    <definedName name="S.23.01.07.VC" localSheetId="100">'S.23.01.07'!$A$2</definedName>
    <definedName name="S.23.01.08" localSheetId="101">'S.23.01.08'!$A$1</definedName>
    <definedName name="S.23.01.08.01" localSheetId="101">'S.23.01.08'!$A$4</definedName>
    <definedName name="S.23.01.08.01.TC" localSheetId="101">'S.23.01.08'!$A$8</definedName>
    <definedName name="S.23.01.08.01.TD" localSheetId="101">'S.23.01.08'!$D$12:$H$31</definedName>
    <definedName name="S.23.01.08.01.TL" localSheetId="101">'S.23.01.08'!$B$12:$B$31</definedName>
    <definedName name="S.23.01.08.01.TLC" localSheetId="101">'S.23.01.08'!$C$12:$C$31</definedName>
    <definedName name="S.23.01.08.01.TT" localSheetId="101">'S.23.01.08'!$D$10:$H$10</definedName>
    <definedName name="S.23.01.08.01.TTC" localSheetId="101">'S.23.01.08'!$D$11:$H$11</definedName>
    <definedName name="S.23.01.08.01.X" localSheetId="101">'S.23.01.08'!$D$32:$H$32</definedName>
    <definedName name="S.23.01.08.01.Y" localSheetId="101">'S.23.01.08'!$I$12:$Q$31</definedName>
    <definedName name="S.23.01.08.01.Z" localSheetId="101">'S.23.01.08'!$A$5:$A$6</definedName>
    <definedName name="S.23.01.08.02" localSheetId="101">'S.23.01.08'!$A$36</definedName>
    <definedName name="S.23.01.08.02.TC" localSheetId="101">'S.23.01.08'!$A$40</definedName>
    <definedName name="S.23.01.08.02.TD" localSheetId="101">'S.23.01.08'!$D$43:$D$47</definedName>
    <definedName name="S.23.01.08.02.TL" localSheetId="101">'S.23.01.08'!$B$43:$B$47</definedName>
    <definedName name="S.23.01.08.02.TLC" localSheetId="101">'S.23.01.08'!$C$43:$C$47</definedName>
    <definedName name="S.23.01.08.02.TTC" localSheetId="101">'S.23.01.08'!$D$42</definedName>
    <definedName name="S.23.01.08.02.Y" localSheetId="101">'S.23.01.08'!$E$43:$J$47</definedName>
    <definedName name="S.23.01.08.02.Z" localSheetId="101">'S.23.01.08'!$A$37:$A$38</definedName>
    <definedName name="S.23.01.08.VC" localSheetId="101">'S.23.01.08'!$A$2</definedName>
    <definedName name="S.23.01.13" localSheetId="102">'S.23.01.13'!$A$1</definedName>
    <definedName name="S.23.01.13.01" localSheetId="102">'S.23.01.13'!$A$4</definedName>
    <definedName name="S.23.01.13.01.TC" localSheetId="102">'S.23.01.13'!$A$8</definedName>
    <definedName name="S.23.01.13.01.TD" localSheetId="102">'S.23.01.13'!$D$12:$H$15</definedName>
    <definedName name="S.23.01.13.01.TL" localSheetId="102">'S.23.01.13'!$B$12:$B$15</definedName>
    <definedName name="S.23.01.13.01.TLC" localSheetId="102">'S.23.01.13'!$C$12:$C$15</definedName>
    <definedName name="S.23.01.13.01.TT" localSheetId="102">'S.23.01.13'!$D$10:$H$10</definedName>
    <definedName name="S.23.01.13.01.TTC" localSheetId="102">'S.23.01.13'!$D$11:$H$11</definedName>
    <definedName name="S.23.01.13.01.X" localSheetId="102">'S.23.01.13'!$D$16:$H$16</definedName>
    <definedName name="S.23.01.13.01.Y" localSheetId="102">'S.23.01.13'!$I$12:$P$15</definedName>
    <definedName name="S.23.01.13.01.Z" localSheetId="102">'S.23.01.13'!$A$5:$A$6</definedName>
    <definedName name="S.23.01.13.VC" localSheetId="102">'S.23.01.13'!$A$2</definedName>
    <definedName name="S.23.01.22" localSheetId="103">'S.23.01.22'!$A$1</definedName>
    <definedName name="S.23.01.22.01" localSheetId="103">'S.23.01.22'!$A$4</definedName>
    <definedName name="S.23.01.22.01.TC" localSheetId="103">'S.23.01.22'!$A$8</definedName>
    <definedName name="S.23.01.22.01.TD" localSheetId="103">'S.23.01.22'!$D$12:$H$72</definedName>
    <definedName name="S.23.01.22.01.TL" localSheetId="103">'S.23.01.22'!$B$12:$B$72</definedName>
    <definedName name="S.23.01.22.01.TLC" localSheetId="103">'S.23.01.22'!$C$12:$C$72</definedName>
    <definedName name="S.23.01.22.01.TT" localSheetId="103">'S.23.01.22'!$D$10:$H$10</definedName>
    <definedName name="S.23.01.22.01.TTC" localSheetId="103">'S.23.01.22'!$D$11:$H$11</definedName>
    <definedName name="S.23.01.22.01.X" localSheetId="103">'S.23.01.22'!$D$73:$H$73</definedName>
    <definedName name="S.23.01.22.01.Y" localSheetId="103">'S.23.01.22'!$I$12:$R$72</definedName>
    <definedName name="S.23.01.22.01.Z" localSheetId="103">'S.23.01.22'!$A$5:$A$6</definedName>
    <definedName name="S.23.01.22.02" localSheetId="103">'S.23.01.22'!$A$79</definedName>
    <definedName name="S.23.01.22.02.TC" localSheetId="103">'S.23.01.22'!$A$83</definedName>
    <definedName name="S.23.01.22.02.TD" localSheetId="103">'S.23.01.22'!$D$86:$D$97</definedName>
    <definedName name="S.23.01.22.02.TL" localSheetId="103">'S.23.01.22'!$B$86:$B$97</definedName>
    <definedName name="S.23.01.22.02.TLC" localSheetId="103">'S.23.01.22'!$C$86:$C$97</definedName>
    <definedName name="S.23.01.22.02.TTC" localSheetId="103">'S.23.01.22'!$D$85</definedName>
    <definedName name="S.23.01.22.02.Y" localSheetId="103">'S.23.01.22'!$E$86:$N$97</definedName>
    <definedName name="S.23.01.22.02.Z" localSheetId="103">'S.23.01.22'!$A$80:$A$81</definedName>
    <definedName name="S.23.01.22.VC" localSheetId="103">'S.23.01.22'!$A$2</definedName>
    <definedName name="S.23.02.01" localSheetId="104">'S.23.02.01'!$A$1</definedName>
    <definedName name="S.23.02.01.01" localSheetId="104">'S.23.02.01'!$A$4</definedName>
    <definedName name="S.23.02.01.01.TC" localSheetId="104">'S.23.02.01'!$A$8</definedName>
    <definedName name="S.23.02.01.01.TD" localSheetId="104">'S.23.02.01'!$D$12:$I$35</definedName>
    <definedName name="S.23.02.01.01.TL" localSheetId="104">'S.23.02.01'!$B$12:$B$35</definedName>
    <definedName name="S.23.02.01.01.TLC" localSheetId="104">'S.23.02.01'!$C$12:$C$35</definedName>
    <definedName name="S.23.02.01.01.TT" localSheetId="104">'S.23.02.01'!$D$9:$I$10</definedName>
    <definedName name="S.23.02.01.01.TTC" localSheetId="104">'S.23.02.01'!$D$11:$I$11</definedName>
    <definedName name="S.23.02.01.01.X" localSheetId="104">'S.23.02.01'!$D$36:$I$37</definedName>
    <definedName name="S.23.02.01.01.Y" localSheetId="104">'S.23.02.01'!$J$12:$Q$35</definedName>
    <definedName name="S.23.02.01.01.Z" localSheetId="104">'S.23.02.01'!$A$5:$A$6</definedName>
    <definedName name="S.23.02.01.02" localSheetId="104">'S.23.02.01'!$A$40</definedName>
    <definedName name="S.23.02.01.02.TC" localSheetId="104">'S.23.02.01'!$A$44</definedName>
    <definedName name="S.23.02.01.02.TD" localSheetId="104">'S.23.02.01'!$D$49:$G$51</definedName>
    <definedName name="S.23.02.01.02.TL" localSheetId="104">'S.23.02.01'!$B$49:$B$51</definedName>
    <definedName name="S.23.02.01.02.TLC" localSheetId="104">'S.23.02.01'!$C$49:$C$51</definedName>
    <definedName name="S.23.02.01.02.TT" localSheetId="104">'S.23.02.01'!$D$46:$G$47</definedName>
    <definedName name="S.23.02.01.02.TTC" localSheetId="104">'S.23.02.01'!$D$48:$G$48</definedName>
    <definedName name="S.23.02.01.02.X" localSheetId="104">'S.23.02.01'!$D$52:$G$53</definedName>
    <definedName name="S.23.02.01.02.Y" localSheetId="104">'S.23.02.01'!$H$49:$M$51</definedName>
    <definedName name="S.23.02.01.02.Z" localSheetId="104">'S.23.02.01'!$A$41:$A$42</definedName>
    <definedName name="S.23.02.01.VC" localSheetId="104">'S.23.02.01'!$A$2</definedName>
    <definedName name="S.23.02.04" localSheetId="105">'S.23.02.04'!$A$1</definedName>
    <definedName name="S.23.02.04.01" localSheetId="105">'S.23.02.04'!$A$4</definedName>
    <definedName name="S.23.02.04.01.TC" localSheetId="105">'S.23.02.04'!$A$9</definedName>
    <definedName name="S.23.02.04.01.TD" localSheetId="105">'S.23.02.04'!$D$14:$I$37</definedName>
    <definedName name="S.23.02.04.01.TL" localSheetId="105">'S.23.02.04'!$B$14:$B$37</definedName>
    <definedName name="S.23.02.04.01.TLC" localSheetId="105">'S.23.02.04'!$C$14:$C$37</definedName>
    <definedName name="S.23.02.04.01.TT" localSheetId="105">'S.23.02.04'!$D$11:$I$12</definedName>
    <definedName name="S.23.02.04.01.TTC" localSheetId="105">'S.23.02.04'!$D$13:$I$13</definedName>
    <definedName name="S.23.02.04.01.X" localSheetId="105">'S.23.02.04'!$D$38:$I$39</definedName>
    <definedName name="S.23.02.04.01.Y" localSheetId="105">'S.23.02.04'!$J$14:$T$37</definedName>
    <definedName name="S.23.02.04.01.Z" localSheetId="105">'S.23.02.04'!$A$5:$A$7</definedName>
    <definedName name="S.23.02.04.02" localSheetId="105">'S.23.02.04'!$A$42</definedName>
    <definedName name="S.23.02.04.02.TC" localSheetId="105">'S.23.02.04'!$A$47</definedName>
    <definedName name="S.23.02.04.02.TD" localSheetId="105">'S.23.02.04'!$D$52:$G$54</definedName>
    <definedName name="S.23.02.04.02.TL" localSheetId="105">'S.23.02.04'!$B$52:$B$54</definedName>
    <definedName name="S.23.02.04.02.TLC" localSheetId="105">'S.23.02.04'!$C$52:$C$54</definedName>
    <definedName name="S.23.02.04.02.TT" localSheetId="105">'S.23.02.04'!$D$49:$G$50</definedName>
    <definedName name="S.23.02.04.02.TTC" localSheetId="105">'S.23.02.04'!$D$51:$G$51</definedName>
    <definedName name="S.23.02.04.02.X" localSheetId="105">'S.23.02.04'!$D$55:$G$56</definedName>
    <definedName name="S.23.02.04.02.Y" localSheetId="105">'S.23.02.04'!$H$52:$M$54</definedName>
    <definedName name="S.23.02.04.02.Z" localSheetId="105">'S.23.02.04'!$A$43:$A$45</definedName>
    <definedName name="S.23.02.04.03" localSheetId="105">'S.23.02.04'!$A$59</definedName>
    <definedName name="S.23.02.04.03.TC" localSheetId="105">'S.23.02.04'!$A$63</definedName>
    <definedName name="S.23.02.04.03.TD" localSheetId="105">'S.23.02.04'!$D$67:$D$75</definedName>
    <definedName name="S.23.02.04.03.TL" localSheetId="105">'S.23.02.04'!$B$67:$B$75</definedName>
    <definedName name="S.23.02.04.03.TLC" localSheetId="105">'S.23.02.04'!$C$67:$C$75</definedName>
    <definedName name="S.23.02.04.03.TT" localSheetId="105">'S.23.02.04'!$D$65:$D$65</definedName>
    <definedName name="S.23.02.04.03.TTC" localSheetId="105">'S.23.02.04'!$D$66:$D$66</definedName>
    <definedName name="S.23.02.04.03.Y" localSheetId="105">'S.23.02.04'!$E$67:$M$75</definedName>
    <definedName name="S.23.02.04.03.Z" localSheetId="105">'S.23.02.04'!$A$60:$A$61</definedName>
    <definedName name="S.23.02.04.04" localSheetId="105">'S.23.02.04'!$A$78</definedName>
    <definedName name="S.23.02.04.04.TC" localSheetId="105">'S.23.02.04'!$A$82</definedName>
    <definedName name="S.23.02.04.04.TD" localSheetId="105">'S.23.02.04'!$D$86</definedName>
    <definedName name="S.23.02.04.04.TL" localSheetId="105">'S.23.02.04'!$B$86</definedName>
    <definedName name="S.23.02.04.04.TLC" localSheetId="105">'S.23.02.04'!$C$86</definedName>
    <definedName name="S.23.02.04.04.TT" localSheetId="105">'S.23.02.04'!$D$84</definedName>
    <definedName name="S.23.02.04.04.TTC" localSheetId="105">'S.23.02.04'!$D$85</definedName>
    <definedName name="S.23.02.04.04.Y" localSheetId="105">'S.23.02.04'!$E$86:$F$86</definedName>
    <definedName name="S.23.02.04.04.Z" localSheetId="105">'S.23.02.04'!$A$79:$A$80</definedName>
    <definedName name="S.23.02.04.VC" localSheetId="105">'S.23.02.04'!$A$2</definedName>
    <definedName name="S.23.03.01" localSheetId="106">'S.23.03.01'!$A$1</definedName>
    <definedName name="S.23.03.01.01" localSheetId="106">'S.23.03.01'!$A$4</definedName>
    <definedName name="S.23.03.01.01.TC" localSheetId="106">'S.23.03.01'!$A$8</definedName>
    <definedName name="S.23.03.01.01.TD" localSheetId="106">'S.23.03.01'!$D$12:$G$24</definedName>
    <definedName name="S.23.03.01.01.TL" localSheetId="106">'S.23.03.01'!$B$12:$B$24</definedName>
    <definedName name="S.23.03.01.01.TLC" localSheetId="106">'S.23.03.01'!$C$12:$C$24</definedName>
    <definedName name="S.23.03.01.01.TT" localSheetId="106">'S.23.03.01'!$D$10:$G$10</definedName>
    <definedName name="S.23.03.01.01.TTC" localSheetId="106">'S.23.03.01'!$D$11:$G$11</definedName>
    <definedName name="S.23.03.01.01.X" localSheetId="106">'S.23.03.01'!$D$25:$G$26</definedName>
    <definedName name="S.23.03.01.01.Y" localSheetId="106">'S.23.03.01'!$H$12:$O$24</definedName>
    <definedName name="S.23.03.01.01.Z" localSheetId="106">'S.23.03.01'!$A$5:$A$6</definedName>
    <definedName name="S.23.03.01.02" localSheetId="106">'S.23.03.01'!$A$29</definedName>
    <definedName name="S.23.03.01.02.TC" localSheetId="106">'S.23.03.01'!$A$33</definedName>
    <definedName name="S.23.03.01.02.TD" localSheetId="106">'S.23.03.01'!$D$37:$I$41</definedName>
    <definedName name="S.23.03.01.02.TL" localSheetId="106">'S.23.03.01'!$B$37:$B$41</definedName>
    <definedName name="S.23.03.01.02.TLC" localSheetId="106">'S.23.03.01'!$C$37:$C$41</definedName>
    <definedName name="S.23.03.01.02.TT" localSheetId="106">'S.23.03.01'!$D$35:$I$35</definedName>
    <definedName name="S.23.03.01.02.TTC" localSheetId="106">'S.23.03.01'!$D$36:$I$36</definedName>
    <definedName name="S.23.03.01.02.X" localSheetId="106">'S.23.03.01'!$D$42:$I$43</definedName>
    <definedName name="S.23.03.01.02.Y" localSheetId="106">'S.23.03.01'!$J$37:$O$41</definedName>
    <definedName name="S.23.03.01.02.Z" localSheetId="106">'S.23.03.01'!$A$30:$A$31</definedName>
    <definedName name="S.23.03.01.03" localSheetId="106">'S.23.03.01'!$A$45</definedName>
    <definedName name="S.23.03.01.03.TC" localSheetId="106">'S.23.03.01'!$A$49</definedName>
    <definedName name="S.23.03.01.03.TD" localSheetId="106">'S.23.03.01'!$D$52:$E$52</definedName>
    <definedName name="S.23.03.01.03.TL" localSheetId="106">'S.23.03.01'!$B$52</definedName>
    <definedName name="S.23.03.01.03.TLC" localSheetId="106">'S.23.03.01'!$C$52</definedName>
    <definedName name="S.23.03.01.03.TT" localSheetId="106">'S.23.03.01'!$D$50:$E$50</definedName>
    <definedName name="S.23.03.01.03.TTC" localSheetId="106">'S.23.03.01'!$D$51:$E$51</definedName>
    <definedName name="S.23.03.01.03.X" localSheetId="106">'S.23.03.01'!$D$53:$E$53</definedName>
    <definedName name="S.23.03.01.03.Y" localSheetId="106">'S.23.03.01'!$F$52:$I$52</definedName>
    <definedName name="S.23.03.01.03.Z" localSheetId="106">'S.23.03.01'!$A$46:$A$47</definedName>
    <definedName name="S.23.03.01.04" localSheetId="106">'S.23.03.01'!$A$56</definedName>
    <definedName name="S.23.03.01.04.TC" localSheetId="106">'S.23.03.01'!$A$60</definedName>
    <definedName name="S.23.03.01.04.TD" localSheetId="106">'S.23.03.01'!$D$64:$G$73</definedName>
    <definedName name="S.23.03.01.04.TL" localSheetId="106">'S.23.03.01'!$B$64:$B$73</definedName>
    <definedName name="S.23.03.01.04.TLC" localSheetId="106">'S.23.03.01'!$C$64:$C$73</definedName>
    <definedName name="S.23.03.01.04.TT" localSheetId="106">'S.23.03.01'!$D$62:$G$62</definedName>
    <definedName name="S.23.03.01.04.TTC" localSheetId="106">'S.23.03.01'!$D$63:$G$63</definedName>
    <definedName name="S.23.03.01.04.X" localSheetId="106">'S.23.03.01'!$D$74:$G$75</definedName>
    <definedName name="S.23.03.01.04.Y" localSheetId="106">'S.23.03.01'!$H$64:$M$73</definedName>
    <definedName name="S.23.03.01.04.Z" localSheetId="106">'S.23.03.01'!$A$57:$A$58</definedName>
    <definedName name="S.23.03.01.05" localSheetId="106">'S.23.03.01'!$A$78</definedName>
    <definedName name="S.23.03.01.05.TC" localSheetId="106">'S.23.03.01'!$A$82</definedName>
    <definedName name="S.23.03.01.05.TD" localSheetId="106">'S.23.03.01'!$D$86:$I$90</definedName>
    <definedName name="S.23.03.01.05.TL" localSheetId="106">'S.23.03.01'!$B$86:$B$90</definedName>
    <definedName name="S.23.03.01.05.TLC" localSheetId="106">'S.23.03.01'!$C$86:$C$90</definedName>
    <definedName name="S.23.03.01.05.TT" localSheetId="106">'S.23.03.01'!$D$84:$I$84</definedName>
    <definedName name="S.23.03.01.05.TTC" localSheetId="106">'S.23.03.01'!$D$85:$I$85</definedName>
    <definedName name="S.23.03.01.05.X" localSheetId="106">'S.23.03.01'!$D$91:$I$92</definedName>
    <definedName name="S.23.03.01.05.Y" localSheetId="106">'S.23.03.01'!$J$86:$O$90</definedName>
    <definedName name="S.23.03.01.05.Z" localSheetId="106">'S.23.03.01'!$A$79:$A$80</definedName>
    <definedName name="S.23.03.01.06" localSheetId="106">'S.23.03.01'!$A$95</definedName>
    <definedName name="S.23.03.01.06.TC" localSheetId="106">'S.23.03.01'!$A$99</definedName>
    <definedName name="S.23.03.01.06.TD" localSheetId="106">'S.23.03.01'!$D$103:$E$103</definedName>
    <definedName name="S.23.03.01.06.TL" localSheetId="106">'S.23.03.01'!$B$103</definedName>
    <definedName name="S.23.03.01.06.TLC" localSheetId="106">'S.23.03.01'!$C$103</definedName>
    <definedName name="S.23.03.01.06.TT" localSheetId="106">'S.23.03.01'!$D$101:$E$101</definedName>
    <definedName name="S.23.03.01.06.TTC" localSheetId="106">'S.23.03.01'!$D$102:$E$102</definedName>
    <definedName name="S.23.03.01.06.X" localSheetId="106">'S.23.03.01'!$D$104:$E$104</definedName>
    <definedName name="S.23.03.01.06.Y" localSheetId="106">'S.23.03.01'!$F$103:$I$103</definedName>
    <definedName name="S.23.03.01.06.Z" localSheetId="106">'S.23.03.01'!$A$96:$A$97</definedName>
    <definedName name="S.23.03.01.07" localSheetId="106">'S.23.03.01'!$A$107</definedName>
    <definedName name="S.23.03.01.07.TC" localSheetId="106">'S.23.03.01'!$A$111</definedName>
    <definedName name="S.23.03.01.07.TD" localSheetId="106">'S.23.03.01'!$D$115:$H$120</definedName>
    <definedName name="S.23.03.01.07.TL" localSheetId="106">'S.23.03.01'!$B$115:$B$120</definedName>
    <definedName name="S.23.03.01.07.TLC" localSheetId="106">'S.23.03.01'!$C$115:$C$120</definedName>
    <definedName name="S.23.03.01.07.TT" localSheetId="106">'S.23.03.01'!$D$113:$H$113</definedName>
    <definedName name="S.23.03.01.07.TTC" localSheetId="106">'S.23.03.01'!$D$114:$H$114</definedName>
    <definedName name="S.23.03.01.07.X" localSheetId="106">'S.23.03.01'!$D$121:$H$122</definedName>
    <definedName name="S.23.03.01.07.Y" localSheetId="106">'S.23.03.01'!$I$115:$N$120</definedName>
    <definedName name="S.23.03.01.07.Z" localSheetId="106">'S.23.03.01'!$A$108:$A$109</definedName>
    <definedName name="S.23.03.01.08" localSheetId="106">'S.23.03.01'!$A$125</definedName>
    <definedName name="S.23.03.01.08.TC" localSheetId="106">'S.23.03.01'!$A$129</definedName>
    <definedName name="S.23.03.01.08.TD" localSheetId="106">'S.23.03.01'!$D$133:$H$136</definedName>
    <definedName name="S.23.03.01.08.TL" localSheetId="106">'S.23.03.01'!$B$133:$B$136</definedName>
    <definedName name="S.23.03.01.08.TLC" localSheetId="106">'S.23.03.01'!$C$133:$C$136</definedName>
    <definedName name="S.23.03.01.08.TT" localSheetId="106">'S.23.03.01'!$D$131:$H$131</definedName>
    <definedName name="S.23.03.01.08.TTC" localSheetId="106">'S.23.03.01'!$D$132:$H$132</definedName>
    <definedName name="S.23.03.01.08.X" localSheetId="106">'S.23.03.01'!$D$137:$H$138</definedName>
    <definedName name="S.23.03.01.08.Y" localSheetId="106">'S.23.03.01'!$I$133:$N$136</definedName>
    <definedName name="S.23.03.01.08.Z" localSheetId="106">'S.23.03.01'!$A$126:$A$127</definedName>
    <definedName name="S.23.03.01.VC" localSheetId="106">'S.23.03.01'!$A$2</definedName>
    <definedName name="S.23.03.04" localSheetId="107">'S.23.03.04'!$A$1</definedName>
    <definedName name="S.23.03.04.01" localSheetId="107">'S.23.03.04'!$A$4</definedName>
    <definedName name="S.23.03.04.01.TC" localSheetId="107">'S.23.03.04'!$A$9</definedName>
    <definedName name="S.23.03.04.01.TD" localSheetId="107">'S.23.03.04'!$D$13:$G$25</definedName>
    <definedName name="S.23.03.04.01.TL" localSheetId="107">'S.23.03.04'!$B$13:$B$25</definedName>
    <definedName name="S.23.03.04.01.TLC" localSheetId="107">'S.23.03.04'!$C$13:$C$25</definedName>
    <definedName name="S.23.03.04.01.TT" localSheetId="107">'S.23.03.04'!$D$11:$G$11</definedName>
    <definedName name="S.23.03.04.01.TTC" localSheetId="107">'S.23.03.04'!$D$12:$G$12</definedName>
    <definedName name="S.23.03.04.01.X" localSheetId="107">'S.23.03.04'!$D$26:$G$27</definedName>
    <definedName name="S.23.03.04.01.Y" localSheetId="107">'S.23.03.04'!$H$13:$O$25</definedName>
    <definedName name="S.23.03.04.01.Z" localSheetId="107">'S.23.03.04'!$A$5:$A$7</definedName>
    <definedName name="S.23.03.04.02" localSheetId="107">'S.23.03.04'!$A$30</definedName>
    <definedName name="S.23.03.04.02.TC" localSheetId="107">'S.23.03.04'!$A$35</definedName>
    <definedName name="S.23.03.04.02.TD" localSheetId="107">'S.23.03.04'!$D$39:$I$43</definedName>
    <definedName name="S.23.03.04.02.TL" localSheetId="107">'S.23.03.04'!$B$39:$B$43</definedName>
    <definedName name="S.23.03.04.02.TLC" localSheetId="107">'S.23.03.04'!$C$39:$C$43</definedName>
    <definedName name="S.23.03.04.02.TT" localSheetId="107">'S.23.03.04'!$D$37:$I$37</definedName>
    <definedName name="S.23.03.04.02.TTC" localSheetId="107">'S.23.03.04'!$D$38:$I$38</definedName>
    <definedName name="S.23.03.04.02.X" localSheetId="107">'S.23.03.04'!$D$44:$I$45</definedName>
    <definedName name="S.23.03.04.02.Y" localSheetId="107">'S.23.03.04'!$J$39:$O$43</definedName>
    <definedName name="S.23.03.04.02.Z" localSheetId="107">'S.23.03.04'!$A$31:$A$33</definedName>
    <definedName name="S.23.03.04.03" localSheetId="107">'S.23.03.04'!$A$48</definedName>
    <definedName name="S.23.03.04.03.TC" localSheetId="107">'S.23.03.04'!$A$53</definedName>
    <definedName name="S.23.03.04.03.TD" localSheetId="107">'S.23.03.04'!$D$56:$E$56</definedName>
    <definedName name="S.23.03.04.03.TL" localSheetId="107">'S.23.03.04'!$B$56</definedName>
    <definedName name="S.23.03.04.03.TLC" localSheetId="107">'S.23.03.04'!$C$56</definedName>
    <definedName name="S.23.03.04.03.TT" localSheetId="107">'S.23.03.04'!$D$54:$E$54</definedName>
    <definedName name="S.23.03.04.03.TTC" localSheetId="107">'S.23.03.04'!$D$55:$E$55</definedName>
    <definedName name="S.23.03.04.03.X" localSheetId="107">'S.23.03.04'!$D$57:$E$57</definedName>
    <definedName name="S.23.03.04.03.Y" localSheetId="107">'S.23.03.04'!$F$56:$J$56</definedName>
    <definedName name="S.23.03.04.03.Z" localSheetId="107">'S.23.03.04'!$A$49:$A$51</definedName>
    <definedName name="S.23.03.04.04" localSheetId="107">'S.23.03.04'!$A$59</definedName>
    <definedName name="S.23.03.04.04.TC" localSheetId="107">'S.23.03.04'!$A$64</definedName>
    <definedName name="S.23.03.04.04.TD" localSheetId="107">'S.23.03.04'!$D$68:$G$77</definedName>
    <definedName name="S.23.03.04.04.TL" localSheetId="107">'S.23.03.04'!$B$68:$B$77</definedName>
    <definedName name="S.23.03.04.04.TLC" localSheetId="107">'S.23.03.04'!$C$68:$C$77</definedName>
    <definedName name="S.23.03.04.04.TT" localSheetId="107">'S.23.03.04'!$D$66:$G$66</definedName>
    <definedName name="S.23.03.04.04.TTC" localSheetId="107">'S.23.03.04'!$D$67:$G$67</definedName>
    <definedName name="S.23.03.04.04.X" localSheetId="107">'S.23.03.04'!$D$78:$G$79</definedName>
    <definedName name="S.23.03.04.04.Y" localSheetId="107">'S.23.03.04'!$H$68:$M$77</definedName>
    <definedName name="S.23.03.04.04.Z" localSheetId="107">'S.23.03.04'!$A$60:$A$62</definedName>
    <definedName name="S.23.03.04.05" localSheetId="107">'S.23.03.04'!$A$81</definedName>
    <definedName name="S.23.03.04.05.TC" localSheetId="107">'S.23.03.04'!$A$86</definedName>
    <definedName name="S.23.03.04.05.TD" localSheetId="107">'S.23.03.04'!$D$90:$I$94</definedName>
    <definedName name="S.23.03.04.05.TL" localSheetId="107">'S.23.03.04'!$B$90:$B$94</definedName>
    <definedName name="S.23.03.04.05.TLC" localSheetId="107">'S.23.03.04'!$C$90:$C$94</definedName>
    <definedName name="S.23.03.04.05.TT" localSheetId="107">'S.23.03.04'!$D$88:$I$88</definedName>
    <definedName name="S.23.03.04.05.TTC" localSheetId="107">'S.23.03.04'!$D$89:$I$89</definedName>
    <definedName name="S.23.03.04.05.X" localSheetId="107">'S.23.03.04'!$D$95:$I$96</definedName>
    <definedName name="S.23.03.04.05.Y" localSheetId="107">'S.23.03.04'!$J$90:$O$94</definedName>
    <definedName name="S.23.03.04.05.Z" localSheetId="107">'S.23.03.04'!$A$82:$A$84</definedName>
    <definedName name="S.23.03.04.06" localSheetId="107">'S.23.03.04'!$A$98</definedName>
    <definedName name="S.23.03.04.06.TC" localSheetId="107">'S.23.03.04'!$A$103</definedName>
    <definedName name="S.23.03.04.06.TD" localSheetId="107">'S.23.03.04'!$D$107:$E$107</definedName>
    <definedName name="S.23.03.04.06.TL" localSheetId="107">'S.23.03.04'!$B$107</definedName>
    <definedName name="S.23.03.04.06.TLC" localSheetId="107">'S.23.03.04'!$C$107</definedName>
    <definedName name="S.23.03.04.06.TT" localSheetId="107">'S.23.03.04'!$D$105:$E$105</definedName>
    <definedName name="S.23.03.04.06.TTC" localSheetId="107">'S.23.03.04'!$D$106:$E$106</definedName>
    <definedName name="S.23.03.04.06.X" localSheetId="107">'S.23.03.04'!$D$108:$E$108</definedName>
    <definedName name="S.23.03.04.06.Y" localSheetId="107">'S.23.03.04'!$F$107:$J$107</definedName>
    <definedName name="S.23.03.04.06.Z" localSheetId="107">'S.23.03.04'!$A$99:$A$101</definedName>
    <definedName name="S.23.03.04.07" localSheetId="107">'S.23.03.04'!$A$110</definedName>
    <definedName name="S.23.03.04.07.TC" localSheetId="107">'S.23.03.04'!$A$115</definedName>
    <definedName name="S.23.03.04.07.TD" localSheetId="107">'S.23.03.04'!$D$119:$H$124</definedName>
    <definedName name="S.23.03.04.07.TL" localSheetId="107">'S.23.03.04'!$B$119:$B$124</definedName>
    <definedName name="S.23.03.04.07.TLC" localSheetId="107">'S.23.03.04'!$C$119:$C$124</definedName>
    <definedName name="S.23.03.04.07.TT" localSheetId="107">'S.23.03.04'!$D$117:$H$117</definedName>
    <definedName name="S.23.03.04.07.TTC" localSheetId="107">'S.23.03.04'!$D$118:$H$118</definedName>
    <definedName name="S.23.03.04.07.X" localSheetId="107">'S.23.03.04'!$D$125:$H$126</definedName>
    <definedName name="S.23.03.04.07.Y" localSheetId="107">'S.23.03.04'!$I$119:$N$124</definedName>
    <definedName name="S.23.03.04.07.Z" localSheetId="107">'S.23.03.04'!$A$111:$A$113</definedName>
    <definedName name="S.23.03.04.08" localSheetId="107">'S.23.03.04'!$A$129</definedName>
    <definedName name="S.23.03.04.08.TC" localSheetId="107">'S.23.03.04'!$A$134</definedName>
    <definedName name="S.23.03.04.08.TD" localSheetId="107">'S.23.03.04'!$D$138:$H$141</definedName>
    <definedName name="S.23.03.04.08.TL" localSheetId="107">'S.23.03.04'!$B$138:$B$141</definedName>
    <definedName name="S.23.03.04.08.TLC" localSheetId="107">'S.23.03.04'!$C$138:$C$141</definedName>
    <definedName name="S.23.03.04.08.TT" localSheetId="107">'S.23.03.04'!$D$136:$H$136</definedName>
    <definedName name="S.23.03.04.08.TTC" localSheetId="107">'S.23.03.04'!$D$137:$H$137</definedName>
    <definedName name="S.23.03.04.08.X" localSheetId="107">'S.23.03.04'!$D$142:$H$143</definedName>
    <definedName name="S.23.03.04.08.Y" localSheetId="107">'S.23.03.04'!$I$138:$N$141</definedName>
    <definedName name="S.23.03.04.08.Z" localSheetId="107">'S.23.03.04'!$A$130:$A$132</definedName>
    <definedName name="S.23.03.04.VC" localSheetId="107">'S.23.03.04'!$A$2</definedName>
    <definedName name="S.23.03.07" localSheetId="108">'S.23.03.07'!$A$1</definedName>
    <definedName name="S.23.03.07.01" localSheetId="108">'S.23.03.07'!$A$4</definedName>
    <definedName name="S.23.03.07.01.TC" localSheetId="108">'S.23.03.07'!$A$8</definedName>
    <definedName name="S.23.03.07.01.TD" localSheetId="108">'S.23.03.07'!$D$12:$E$12</definedName>
    <definedName name="S.23.03.07.01.TL" localSheetId="108">'S.23.03.07'!$B$12</definedName>
    <definedName name="S.23.03.07.01.TLC" localSheetId="108">'S.23.03.07'!$C$12</definedName>
    <definedName name="S.23.03.07.01.TT" localSheetId="108">'S.23.03.07'!$D$10:$E$10</definedName>
    <definedName name="S.23.03.07.01.TTC" localSheetId="108">'S.23.03.07'!$D$11:$E$11</definedName>
    <definedName name="S.23.03.07.01.X" localSheetId="108">'S.23.03.07'!$D$13:$E$13</definedName>
    <definedName name="S.23.03.07.01.Y" localSheetId="108">'S.23.03.07'!$F$12:$I$12</definedName>
    <definedName name="S.23.03.07.01.Z" localSheetId="108">'S.23.03.07'!$A$5:$A$6</definedName>
    <definedName name="S.23.03.07.02" localSheetId="108">'S.23.03.07'!$A$16</definedName>
    <definedName name="S.23.03.07.02.TC" localSheetId="108">'S.23.03.07'!$A$20</definedName>
    <definedName name="S.23.03.07.02.TD" localSheetId="108">'S.23.03.07'!$D$24:$H$27</definedName>
    <definedName name="S.23.03.07.02.TL" localSheetId="108">'S.23.03.07'!$B$24:$B$27</definedName>
    <definedName name="S.23.03.07.02.TLC" localSheetId="108">'S.23.03.07'!$C$24:$C$27</definedName>
    <definedName name="S.23.03.07.02.TT" localSheetId="108">'S.23.03.07'!$D$22:$H$22</definedName>
    <definedName name="S.23.03.07.02.TTC" localSheetId="108">'S.23.03.07'!$D$23:$H$23</definedName>
    <definedName name="S.23.03.07.02.X" localSheetId="108">'S.23.03.07'!$D$28:$H$29</definedName>
    <definedName name="S.23.03.07.02.Y" localSheetId="108">'S.23.03.07'!$I$24:$N$27</definedName>
    <definedName name="S.23.03.07.02.Z" localSheetId="108">'S.23.03.07'!$A$17:$A$18</definedName>
    <definedName name="S.23.03.07.VC" localSheetId="108">'S.23.03.07'!$A$2</definedName>
    <definedName name="S.23.04.01" localSheetId="109">'S.23.04.01'!$A$1</definedName>
    <definedName name="S.23.04.01.01" localSheetId="109">'S.23.04.01'!$A$4</definedName>
    <definedName name="S.23.04.01.01.TC" localSheetId="109">'S.23.04.01'!$A$6</definedName>
    <definedName name="S.23.04.01.01.TD" localSheetId="109">'S.23.04.01'!$B$10:$N$10</definedName>
    <definedName name="S.23.04.01.01.TK" localSheetId="109">'S.23.04.01'!$A$8</definedName>
    <definedName name="S.23.04.01.01.TKC" localSheetId="109">'S.23.04.01'!$A$9</definedName>
    <definedName name="S.23.04.01.01.TT" localSheetId="109">'S.23.04.01'!$B$8:$N$8</definedName>
    <definedName name="S.23.04.01.01.TTC" localSheetId="109">'S.23.04.01'!$B$9:$N$9</definedName>
    <definedName name="S.23.04.01.01.X" localSheetId="109">'S.23.04.01'!$B$11:$N$15</definedName>
    <definedName name="S.23.04.01.01.Y" localSheetId="109">'S.23.04.01'!$A$11:$A$13</definedName>
    <definedName name="S.23.04.01.02" localSheetId="109">'S.23.04.01'!$A$16</definedName>
    <definedName name="S.23.04.01.02.TC" localSheetId="109">'S.23.04.01'!$A$18</definedName>
    <definedName name="S.23.04.01.02.TD" localSheetId="109">'S.23.04.01'!$B$22:$I$22</definedName>
    <definedName name="S.23.04.01.02.TK" localSheetId="109">'S.23.04.01'!$A$20</definedName>
    <definedName name="S.23.04.01.02.TKC" localSheetId="109">'S.23.04.01'!$A$21</definedName>
    <definedName name="S.23.04.01.02.TT" localSheetId="109">'S.23.04.01'!$B$20:$I$20</definedName>
    <definedName name="S.23.04.01.02.TTC" localSheetId="109">'S.23.04.01'!$B$21:$I$21</definedName>
    <definedName name="S.23.04.01.02.X" localSheetId="109">'S.23.04.01'!$B$23:$I$27</definedName>
    <definedName name="S.23.04.01.02.Y" localSheetId="109">'S.23.04.01'!$A$23:$A$25</definedName>
    <definedName name="S.23.04.01.03" localSheetId="109">'S.23.04.01'!$A$28</definedName>
    <definedName name="S.23.04.01.03.TC" localSheetId="109">'S.23.04.01'!$A$30</definedName>
    <definedName name="S.23.04.01.03.TD" localSheetId="109">'S.23.04.01'!$B$34:$M$34</definedName>
    <definedName name="S.23.04.01.03.TK" localSheetId="109">'S.23.04.01'!$A$32</definedName>
    <definedName name="S.23.04.01.03.TKC" localSheetId="109">'S.23.04.01'!$A$33</definedName>
    <definedName name="S.23.04.01.03.TT" localSheetId="109">'S.23.04.01'!$B$32:$M$32</definedName>
    <definedName name="S.23.04.01.03.TTC" localSheetId="109">'S.23.04.01'!$B$33:$M$33</definedName>
    <definedName name="S.23.04.01.03.X" localSheetId="109">'S.23.04.01'!$B$35:$M$39</definedName>
    <definedName name="S.23.04.01.03.Y" localSheetId="109">'S.23.04.01'!$A$35:$A$37</definedName>
    <definedName name="S.23.04.01.04" localSheetId="109">'S.23.04.01'!$A$41</definedName>
    <definedName name="S.23.04.01.04.TC" localSheetId="109">'S.23.04.01'!$A$43</definedName>
    <definedName name="S.23.04.01.04.TD" localSheetId="109">'S.23.04.01'!$B$47:$H$47</definedName>
    <definedName name="S.23.04.01.04.TK" localSheetId="109">'S.23.04.01'!$A$45</definedName>
    <definedName name="S.23.04.01.04.TKC" localSheetId="109">'S.23.04.01'!$A$46</definedName>
    <definedName name="S.23.04.01.04.TT" localSheetId="109">'S.23.04.01'!$B$45:$H$45</definedName>
    <definedName name="S.23.04.01.04.TTC" localSheetId="109">'S.23.04.01'!$B$46:$H$46</definedName>
    <definedName name="S.23.04.01.04.X" localSheetId="109">'S.23.04.01'!$B$48:$H$53</definedName>
    <definedName name="S.23.04.01.04.Y" localSheetId="109">'S.23.04.01'!$A$48:$A$50</definedName>
    <definedName name="S.23.04.01.05" localSheetId="109">'S.23.04.01'!$A$55</definedName>
    <definedName name="S.23.04.01.05.TC" localSheetId="109">'S.23.04.01'!$A$57</definedName>
    <definedName name="S.23.04.01.05.TD" localSheetId="109">'S.23.04.01'!$B$61:$C$61</definedName>
    <definedName name="S.23.04.01.05.TK" localSheetId="109">'S.23.04.01'!$A$59</definedName>
    <definedName name="S.23.04.01.05.TKC" localSheetId="109">'S.23.04.01'!$A$60</definedName>
    <definedName name="S.23.04.01.05.TT" localSheetId="109">'S.23.04.01'!$B$59:$C$59</definedName>
    <definedName name="S.23.04.01.05.TTC" localSheetId="109">'S.23.04.01'!$B$60:$C$60</definedName>
    <definedName name="S.23.04.01.05.X" localSheetId="109">'S.23.04.01'!$B$62:$C$65</definedName>
    <definedName name="S.23.04.01.05.Y" localSheetId="109">'S.23.04.01'!$A$62:$A$64</definedName>
    <definedName name="S.23.04.01.06" localSheetId="109">'S.23.04.01'!$A$67</definedName>
    <definedName name="S.23.04.01.06.TC" localSheetId="109">'S.23.04.01'!$A$69</definedName>
    <definedName name="S.23.04.01.06.TD" localSheetId="109">'S.23.04.01'!$B$74:$F$74</definedName>
    <definedName name="S.23.04.01.06.TK" localSheetId="109">'S.23.04.01'!$A$72</definedName>
    <definedName name="S.23.04.01.06.TKC" localSheetId="109">'S.23.04.01'!$A$73</definedName>
    <definedName name="S.23.04.01.06.TT" localSheetId="109">'S.23.04.01'!$B$72:$F$72</definedName>
    <definedName name="S.23.04.01.06.TTC" localSheetId="109">'S.23.04.01'!$B$73:$F$73</definedName>
    <definedName name="S.23.04.01.06.X" localSheetId="109">'S.23.04.01'!$B$75:$F$79</definedName>
    <definedName name="S.23.04.01.06.Y" localSheetId="109">'S.23.04.01'!$A$75:$A$77</definedName>
    <definedName name="S.23.04.01.07" localSheetId="109">'S.23.04.01'!$A$80</definedName>
    <definedName name="S.23.04.01.07.TC" localSheetId="109">'S.23.04.01'!$A$82</definedName>
    <definedName name="S.23.04.01.07.TD" localSheetId="109">'S.23.04.01'!$B$87:$F$87</definedName>
    <definedName name="S.23.04.01.07.TK" localSheetId="109">'S.23.04.01'!$A$85</definedName>
    <definedName name="S.23.04.01.07.TKC" localSheetId="109">'S.23.04.01'!$A$86</definedName>
    <definedName name="S.23.04.01.07.TT" localSheetId="109">'S.23.04.01'!$B$85:$F$85</definedName>
    <definedName name="S.23.04.01.07.TTC" localSheetId="109">'S.23.04.01'!$B$86:$F$86</definedName>
    <definedName name="S.23.04.01.07.X" localSheetId="109">'S.23.04.01'!$B$88:$F$94</definedName>
    <definedName name="S.23.04.01.07.Y" localSheetId="109">'S.23.04.01'!$A$88:$A$90</definedName>
    <definedName name="S.23.04.01.09" localSheetId="109">'S.23.04.01'!$A$99</definedName>
    <definedName name="S.23.04.01.09.TC" localSheetId="109">'S.23.04.01'!$A$103</definedName>
    <definedName name="S.23.04.01.09.TD" localSheetId="109">'S.23.04.01'!$D$107</definedName>
    <definedName name="S.23.04.01.09.TL" localSheetId="109">'S.23.04.01'!$B$107</definedName>
    <definedName name="S.23.04.01.09.TLC" localSheetId="109">'S.23.04.01'!$C$107</definedName>
    <definedName name="S.23.04.01.09.TT" localSheetId="109">'S.23.04.01'!$D$105</definedName>
    <definedName name="S.23.04.01.09.TTC" localSheetId="109">'S.23.04.01'!$D$106</definedName>
    <definedName name="S.23.04.01.09.X" localSheetId="109">'S.23.04.01'!$D$108:$D$113</definedName>
    <definedName name="S.23.04.01.09.Z" localSheetId="109">'S.23.04.01'!$A$100:$A$101</definedName>
    <definedName name="S.23.04.01.VC" localSheetId="109">'S.23.04.01'!$A$2</definedName>
    <definedName name="S.23.04.04" localSheetId="110">'S.23.04.04'!$A$1</definedName>
    <definedName name="S.23.04.04.01" localSheetId="110">'S.23.04.04'!$A$4</definedName>
    <definedName name="S.23.04.04.01.TC" localSheetId="110">'S.23.04.04'!$A$8</definedName>
    <definedName name="S.23.04.04.01.TD" localSheetId="110">'S.23.04.04'!$B$12:$S$12</definedName>
    <definedName name="S.23.04.04.01.TK" localSheetId="110">'S.23.04.04'!$A$10</definedName>
    <definedName name="S.23.04.04.01.TKC" localSheetId="110">'S.23.04.04'!$A$11</definedName>
    <definedName name="S.23.04.04.01.TT" localSheetId="110">'S.23.04.04'!$B$10:$S$10</definedName>
    <definedName name="S.23.04.04.01.TTC" localSheetId="110">'S.23.04.04'!$B$11:$S$11</definedName>
    <definedName name="S.23.04.04.01.X" localSheetId="110">'S.23.04.04'!$B$13:$S$18</definedName>
    <definedName name="S.23.04.04.01.Y" localSheetId="110">'S.23.04.04'!$A$13:$A$15</definedName>
    <definedName name="S.23.04.04.01.Z" localSheetId="110">'S.23.04.04'!$A$5:$A$6</definedName>
    <definedName name="S.23.04.04.02" localSheetId="110">'S.23.04.04'!$A$21</definedName>
    <definedName name="S.23.04.04.02.TC" localSheetId="110">'S.23.04.04'!$A$25</definedName>
    <definedName name="S.23.04.04.02.TD" localSheetId="110">'S.23.04.04'!$B$29:$I$29</definedName>
    <definedName name="S.23.04.04.02.TK" localSheetId="110">'S.23.04.04'!$A$27</definedName>
    <definedName name="S.23.04.04.02.TKC" localSheetId="110">'S.23.04.04'!$A$28</definedName>
    <definedName name="S.23.04.04.02.TT" localSheetId="110">'S.23.04.04'!$B$27:$I$27</definedName>
    <definedName name="S.23.04.04.02.TTC" localSheetId="110">'S.23.04.04'!$B$28:$I$28</definedName>
    <definedName name="S.23.04.04.02.X" localSheetId="110">'S.23.04.04'!$B$30:$I$34</definedName>
    <definedName name="S.23.04.04.02.Y" localSheetId="110">'S.23.04.04'!$A$30:$A$32</definedName>
    <definedName name="S.23.04.04.02.Z" localSheetId="110">'S.23.04.04'!$A$22:$A$23</definedName>
    <definedName name="S.23.04.04.03" localSheetId="110">'S.23.04.04'!$A$37</definedName>
    <definedName name="S.23.04.04.03.TC" localSheetId="110">'S.23.04.04'!$A$41</definedName>
    <definedName name="S.23.04.04.03.TD" localSheetId="110">'S.23.04.04'!$B$45:$Q$45</definedName>
    <definedName name="S.23.04.04.03.TK" localSheetId="110">'S.23.04.04'!$A$43</definedName>
    <definedName name="S.23.04.04.03.TKC" localSheetId="110">'S.23.04.04'!$A$44</definedName>
    <definedName name="S.23.04.04.03.TT" localSheetId="110">'S.23.04.04'!$B$43:$Q$43</definedName>
    <definedName name="S.23.04.04.03.TTC" localSheetId="110">'S.23.04.04'!$B$44:$Q$44</definedName>
    <definedName name="S.23.04.04.03.X" localSheetId="110">'S.23.04.04'!$B$46:$Q$53</definedName>
    <definedName name="S.23.04.04.03.Y" localSheetId="110">'S.23.04.04'!$A$46:$A$48</definedName>
    <definedName name="S.23.04.04.03.Z" localSheetId="110">'S.23.04.04'!$A$38:$A$39</definedName>
    <definedName name="S.23.04.04.04" localSheetId="110">'S.23.04.04'!$A$53</definedName>
    <definedName name="S.23.04.04.04.TC" localSheetId="110">'S.23.04.04'!$A$57</definedName>
    <definedName name="S.23.04.04.04.TD" localSheetId="110">'S.23.04.04'!$B$61:$M$61</definedName>
    <definedName name="S.23.04.04.04.TK" localSheetId="110">'S.23.04.04'!$A$59</definedName>
    <definedName name="S.23.04.04.04.TKC" localSheetId="110">'S.23.04.04'!$A$60</definedName>
    <definedName name="S.23.04.04.04.TT" localSheetId="110">'S.23.04.04'!$B$59:$M$59</definedName>
    <definedName name="S.23.04.04.04.TTC" localSheetId="110">'S.23.04.04'!$B$60:$M$60</definedName>
    <definedName name="S.23.04.04.04.X" localSheetId="110">'S.23.04.04'!$B$62:$M$68</definedName>
    <definedName name="S.23.04.04.04.Y" localSheetId="110">'S.23.04.04'!$A$62:$A$64</definedName>
    <definedName name="S.23.04.04.04.Z" localSheetId="110">'S.23.04.04'!$A$54:$A$55</definedName>
    <definedName name="S.23.04.04.05" localSheetId="110">'S.23.04.04'!$A$71</definedName>
    <definedName name="S.23.04.04.05.TC" localSheetId="110">'S.23.04.04'!$A$75</definedName>
    <definedName name="S.23.04.04.05.TD" localSheetId="110">'S.23.04.04'!$B$80:$C$80</definedName>
    <definedName name="S.23.04.04.05.TK" localSheetId="110">'S.23.04.04'!$A$78</definedName>
    <definedName name="S.23.04.04.05.TKC" localSheetId="110">'S.23.04.04'!$A$79</definedName>
    <definedName name="S.23.04.04.05.TT" localSheetId="110">'S.23.04.04'!$B$78:$C$78</definedName>
    <definedName name="S.23.04.04.05.TTC" localSheetId="110">'S.23.04.04'!$B$79:$C$79</definedName>
    <definedName name="S.23.04.04.05.X" localSheetId="110">'S.23.04.04'!$B$81:$C$84</definedName>
    <definedName name="S.23.04.04.05.Y" localSheetId="110">'S.23.04.04'!$A$81:$A$83</definedName>
    <definedName name="S.23.04.04.05.Z" localSheetId="110">'S.23.04.04'!$A$72:$A$73</definedName>
    <definedName name="S.23.04.04.06" localSheetId="110">'S.23.04.04'!$A$89</definedName>
    <definedName name="S.23.04.04.06.TC" localSheetId="110">'S.23.04.04'!$A$93</definedName>
    <definedName name="S.23.04.04.06.TD" localSheetId="110">'S.23.04.04'!$B$97:$H$97</definedName>
    <definedName name="S.23.04.04.06.TK" localSheetId="110">'S.23.04.04'!$A$95</definedName>
    <definedName name="S.23.04.04.06.TKC" localSheetId="110">'S.23.04.04'!$A$96</definedName>
    <definedName name="S.23.04.04.06.TT" localSheetId="110">'S.23.04.04'!$B$95:$H$95</definedName>
    <definedName name="S.23.04.04.06.TTC" localSheetId="110">'S.23.04.04'!$B$96:$H$96</definedName>
    <definedName name="S.23.04.04.06.X" localSheetId="110">'S.23.04.04'!$B$98:$H$102</definedName>
    <definedName name="S.23.04.04.06.Y" localSheetId="110">'S.23.04.04'!$A$98:$A$100</definedName>
    <definedName name="S.23.04.04.06.Z" localSheetId="110">'S.23.04.04'!$A$90:$A$91</definedName>
    <definedName name="S.23.04.04.07" localSheetId="110">'S.23.04.04'!$A$105</definedName>
    <definedName name="S.23.04.04.07.TC" localSheetId="110">'S.23.04.04'!$A$109</definedName>
    <definedName name="S.23.04.04.07.TD" localSheetId="110">'S.23.04.04'!$B$114:$F$114</definedName>
    <definedName name="S.23.04.04.07.TK" localSheetId="110">'S.23.04.04'!$A$112</definedName>
    <definedName name="S.23.04.04.07.TKC" localSheetId="110">'S.23.04.04'!$A$113</definedName>
    <definedName name="S.23.04.04.07.TT" localSheetId="110">'S.23.04.04'!$B$112:$F$112</definedName>
    <definedName name="S.23.04.04.07.TTC" localSheetId="110">'S.23.04.04'!$B$113:$F$113</definedName>
    <definedName name="S.23.04.04.07.X" localSheetId="110">'S.23.04.04'!$B$115:$F$120</definedName>
    <definedName name="S.23.04.04.07.Y" localSheetId="110">'S.23.04.04'!$A$115:$A$117</definedName>
    <definedName name="S.23.04.04.07.Z" localSheetId="110">'S.23.04.04'!$A$106:$A$107</definedName>
    <definedName name="S.23.04.04.09" localSheetId="110">'S.23.04.04'!$A$125</definedName>
    <definedName name="S.23.04.04.09.TC" localSheetId="110">'S.23.04.04'!$A$131</definedName>
    <definedName name="S.23.04.04.09.TD" localSheetId="110">'S.23.04.04'!$D$134</definedName>
    <definedName name="S.23.04.04.09.TL" localSheetId="110">'S.23.04.04'!$B$134</definedName>
    <definedName name="S.23.04.04.09.TLC" localSheetId="110">'S.23.04.04'!$C$134</definedName>
    <definedName name="S.23.04.04.09.TT" localSheetId="110">'S.23.04.04'!$D$132</definedName>
    <definedName name="S.23.04.04.09.TTC" localSheetId="110">'S.23.04.04'!$D$133</definedName>
    <definedName name="S.23.04.04.09.X" localSheetId="110">'S.23.04.04'!$D$135:$D$138</definedName>
    <definedName name="S.23.04.04.09.Z" localSheetId="110">'S.23.04.04'!$A$126:$A$129</definedName>
    <definedName name="S.23.04.04.10" localSheetId="110">'S.23.04.04'!$A$141</definedName>
    <definedName name="S.23.04.04.10.TC" localSheetId="110">'S.23.04.04'!$A$145</definedName>
    <definedName name="S.23.04.04.10.TD" localSheetId="110">'S.23.04.04'!$B$150:$R$150</definedName>
    <definedName name="S.23.04.04.10.TK" localSheetId="110">'S.23.04.04'!$A$148</definedName>
    <definedName name="S.23.04.04.10.TKC" localSheetId="110">'S.23.04.04'!$A$149</definedName>
    <definedName name="S.23.04.04.10.TT" localSheetId="110">'S.23.04.04'!$B$148:$R$148</definedName>
    <definedName name="S.23.04.04.10.TTC" localSheetId="110">'S.23.04.04'!$B$149:$R$149</definedName>
    <definedName name="S.23.04.04.10.X" localSheetId="110">'S.23.04.04'!$B$151:$R$158</definedName>
    <definedName name="S.23.04.04.10.Y" localSheetId="110">'S.23.04.04'!$A$151:$A$153</definedName>
    <definedName name="S.23.04.04.10.Z" localSheetId="110">'S.23.04.04'!$A$142:$A$143</definedName>
    <definedName name="S.23.04.04.11" localSheetId="110">'S.23.04.04'!$A$162</definedName>
    <definedName name="S.23.04.04.11.TC" localSheetId="110">'S.23.04.04'!$A$166</definedName>
    <definedName name="S.23.04.04.11.TD" localSheetId="110">'S.23.04.04'!$C$170:$P$170</definedName>
    <definedName name="S.23.04.04.11.TL" localSheetId="110">'S.23.04.04'!$A$170</definedName>
    <definedName name="S.23.04.04.11.TLC" localSheetId="110">'S.23.04.04'!$B$170</definedName>
    <definedName name="S.23.04.04.11.TT" localSheetId="110">'S.23.04.04'!$C$167:$P$168</definedName>
    <definedName name="S.23.04.04.11.TTC" localSheetId="110">'S.23.04.04'!$C$169:$P$169</definedName>
    <definedName name="S.23.04.04.11.X" localSheetId="110">'S.23.04.04'!$C$171:$P$178</definedName>
    <definedName name="S.23.04.04.11.Z" localSheetId="110">'S.23.04.04'!$A$163:$A$164</definedName>
    <definedName name="S.23.04.04.VC" localSheetId="110">'S.23.04.04'!$A$2</definedName>
    <definedName name="S.24.01.01" localSheetId="111">'S.24.01.01'!$A$1</definedName>
    <definedName name="S.24.01.01.01" localSheetId="111">'S.24.01.01'!$A$4</definedName>
    <definedName name="S.24.01.01.01.TC" localSheetId="111">'S.24.01.01'!$A$8</definedName>
    <definedName name="S.24.01.01.01.TD" localSheetId="111">'S.24.01.01'!$B$12:$F$12</definedName>
    <definedName name="S.24.01.01.01.TK" localSheetId="111">'S.24.01.01'!$A$10:$A$10</definedName>
    <definedName name="S.24.01.01.01.TKC" localSheetId="111">'S.24.01.01'!$A$11:$A$11</definedName>
    <definedName name="S.24.01.01.01.TT" localSheetId="111">'S.24.01.01'!$B$10:$F$10</definedName>
    <definedName name="S.24.01.01.01.TTC" localSheetId="111">'S.24.01.01'!$B$11:$F$11</definedName>
    <definedName name="S.24.01.01.01.X" localSheetId="111">'S.24.01.01'!$B$13:$F$19</definedName>
    <definedName name="S.24.01.01.01.Y" localSheetId="111">'S.24.01.01'!$A$13:$A$15</definedName>
    <definedName name="S.24.01.01.01.Z" localSheetId="111">'S.24.01.01'!$A$5:$A$6</definedName>
    <definedName name="S.24.01.01.02" localSheetId="111">'S.24.01.01'!$A$21</definedName>
    <definedName name="S.24.01.01.02.TC" localSheetId="111">'S.24.01.01'!$A$25</definedName>
    <definedName name="S.24.01.01.02.TD" localSheetId="111">'S.24.01.01'!$B$29:$F$29</definedName>
    <definedName name="S.24.01.01.02.TK" localSheetId="111">'S.24.01.01'!$A$27:$A$27</definedName>
    <definedName name="S.24.01.01.02.TKC" localSheetId="111">'S.24.01.01'!$A$28:$A$28</definedName>
    <definedName name="S.24.01.01.02.TT" localSheetId="111">'S.24.01.01'!$B$27:$F$27</definedName>
    <definedName name="S.24.01.01.02.TTC" localSheetId="111">'S.24.01.01'!$B$28:$F$28</definedName>
    <definedName name="S.24.01.01.02.X" localSheetId="111">'S.24.01.01'!$B$30:$F$36</definedName>
    <definedName name="S.24.01.01.02.Y" localSheetId="111">'S.24.01.01'!$A$30:$A$32</definedName>
    <definedName name="S.24.01.01.02.Z" localSheetId="111">'S.24.01.01'!$A$22:$A$23</definedName>
    <definedName name="S.24.01.01.03" localSheetId="111">'S.24.01.01'!$A$39</definedName>
    <definedName name="S.24.01.01.03.TC" localSheetId="111">'S.24.01.01'!$A$43</definedName>
    <definedName name="S.24.01.01.03.TD" localSheetId="111">'S.24.01.01'!$C$47:$F$47</definedName>
    <definedName name="S.24.01.01.03.TL" localSheetId="111">'S.24.01.01'!$A$47</definedName>
    <definedName name="S.24.01.01.03.TLC" localSheetId="111">'S.24.01.01'!$B$47</definedName>
    <definedName name="S.24.01.01.03.TT" localSheetId="111">'S.24.01.01'!$C$45:$F$45</definedName>
    <definedName name="S.24.01.01.03.TTC" localSheetId="111">'S.24.01.01'!$C$46:$F$46</definedName>
    <definedName name="S.24.01.01.03.X" localSheetId="111">'S.24.01.01'!$C$48:$F$54</definedName>
    <definedName name="S.24.01.01.03.Z" localSheetId="111">'S.24.01.01'!$A$40:$A$41</definedName>
    <definedName name="S.24.01.01.04" localSheetId="111">'S.24.01.01'!$A$57</definedName>
    <definedName name="S.24.01.01.04.TC" localSheetId="111">'S.24.01.01'!$A$61</definedName>
    <definedName name="S.24.01.01.04.TD" localSheetId="111">'S.24.01.01'!$C$65:$F$67</definedName>
    <definedName name="S.24.01.01.04.TL" localSheetId="111">'S.24.01.01'!$A$65:$A$67</definedName>
    <definedName name="S.24.01.01.04.TLC" localSheetId="111">'S.24.01.01'!$B$65:$B$67</definedName>
    <definedName name="S.24.01.01.04.TT" localSheetId="111">'S.24.01.01'!$C$63:$F$63</definedName>
    <definedName name="S.24.01.01.04.TTC" localSheetId="111">'S.24.01.01'!$C$64:$F$64</definedName>
    <definedName name="S.24.01.01.04.X" localSheetId="111">'S.24.01.01'!$C$68:$F$68</definedName>
    <definedName name="S.24.01.01.04.Y" localSheetId="111">'S.24.01.01'!$G$65:$J$67</definedName>
    <definedName name="S.24.01.01.04.Z" localSheetId="111">'S.24.01.01'!$A$58:$A$59</definedName>
    <definedName name="S.24.01.01.05" localSheetId="111">'S.24.01.01'!$A$71</definedName>
    <definedName name="S.24.01.01.05.TC" localSheetId="111">'S.24.01.01'!$A$75</definedName>
    <definedName name="S.24.01.01.05.TD" localSheetId="111">'S.24.01.01'!$B$79:$F$79</definedName>
    <definedName name="S.24.01.01.05.TK" localSheetId="111">'S.24.01.01'!$A$77:$A$77</definedName>
    <definedName name="S.24.01.01.05.TKC" localSheetId="111">'S.24.01.01'!$A$78:$A$78</definedName>
    <definedName name="S.24.01.01.05.TT" localSheetId="111">'S.24.01.01'!$B$77:$F$77</definedName>
    <definedName name="S.24.01.01.05.TTC" localSheetId="111">'S.24.01.01'!$B$78:$F$78</definedName>
    <definedName name="S.24.01.01.05.X" localSheetId="111">'S.24.01.01'!$B$80:$F$86</definedName>
    <definedName name="S.24.01.01.05.Y" localSheetId="111">'S.24.01.01'!$A$80:$A$82</definedName>
    <definedName name="S.24.01.01.05.Z" localSheetId="111">'S.24.01.01'!$A$72:$A$73</definedName>
    <definedName name="S.24.01.01.06" localSheetId="111">'S.24.01.01'!$A$88</definedName>
    <definedName name="S.24.01.01.06.TC" localSheetId="111">'S.24.01.01'!$A$92</definedName>
    <definedName name="S.24.01.01.06.TD" localSheetId="111">'S.24.01.01'!$B$96:$F$96</definedName>
    <definedName name="S.24.01.01.06.TK" localSheetId="111">'S.24.01.01'!$A$94:$A$94</definedName>
    <definedName name="S.24.01.01.06.TKC" localSheetId="111">'S.24.01.01'!$A$95:$A$95</definedName>
    <definedName name="S.24.01.01.06.TT" localSheetId="111">'S.24.01.01'!$B$94:$F$94</definedName>
    <definedName name="S.24.01.01.06.TTC" localSheetId="111">'S.24.01.01'!$B$95:$F$95</definedName>
    <definedName name="S.24.01.01.06.X" localSheetId="111">'S.24.01.01'!$B$97:$F$103</definedName>
    <definedName name="S.24.01.01.06.Y" localSheetId="111">'S.24.01.01'!$A$97:$A$99</definedName>
    <definedName name="S.24.01.01.06.Z" localSheetId="111">'S.24.01.01'!$A$89:$A$90</definedName>
    <definedName name="S.24.01.01.07" localSheetId="111">'S.24.01.01'!$A$107</definedName>
    <definedName name="S.24.01.01.07.TC" localSheetId="111">'S.24.01.01'!$A$111</definedName>
    <definedName name="S.24.01.01.07.TD" localSheetId="111">'S.24.01.01'!$B$115:$F$115</definedName>
    <definedName name="S.24.01.01.07.TK" localSheetId="111">'S.24.01.01'!$A$113:$A$113</definedName>
    <definedName name="S.24.01.01.07.TKC" localSheetId="111">'S.24.01.01'!$A$114:$A$114</definedName>
    <definedName name="S.24.01.01.07.TT" localSheetId="111">'S.24.01.01'!$B$113:$F$113</definedName>
    <definedName name="S.24.01.01.07.TTC" localSheetId="111">'S.24.01.01'!$B$114:$F$114</definedName>
    <definedName name="S.24.01.01.07.X" localSheetId="111">'S.24.01.01'!$B$116:$F$121</definedName>
    <definedName name="S.24.01.01.07.Y" localSheetId="111">'S.24.01.01'!$A$116:$A$118</definedName>
    <definedName name="S.24.01.01.07.Z" localSheetId="111">'S.24.01.01'!$A$108:$A$109</definedName>
    <definedName name="S.24.01.01.08" localSheetId="111">'S.24.01.01'!$A$124</definedName>
    <definedName name="S.24.01.01.08.TC" localSheetId="111">'S.24.01.01'!$A$128</definedName>
    <definedName name="S.24.01.01.08.TD" localSheetId="111">'S.24.01.01'!$B$132:$F$132</definedName>
    <definedName name="S.24.01.01.08.TK" localSheetId="111">'S.24.01.01'!$A$130:$A$130</definedName>
    <definedName name="S.24.01.01.08.TKC" localSheetId="111">'S.24.01.01'!$A$131:$A$131</definedName>
    <definedName name="S.24.01.01.08.TT" localSheetId="111">'S.24.01.01'!$B$130:$F$130</definedName>
    <definedName name="S.24.01.01.08.TTC" localSheetId="111">'S.24.01.01'!$B$131:$F$131</definedName>
    <definedName name="S.24.01.01.08.X" localSheetId="111">'S.24.01.01'!$B$133:$F$138</definedName>
    <definedName name="S.24.01.01.08.Y" localSheetId="111">'S.24.01.01'!$A$133:$A$135</definedName>
    <definedName name="S.24.01.01.08.Z" localSheetId="111">'S.24.01.01'!$A$125:$A$126</definedName>
    <definedName name="S.24.01.01.09" localSheetId="111">'S.24.01.01'!$A$142</definedName>
    <definedName name="S.24.01.01.09.TC" localSheetId="111">'S.24.01.01'!$A$146</definedName>
    <definedName name="S.24.01.01.09.TD" localSheetId="111">'S.24.01.01'!$B$150:$F$150</definedName>
    <definedName name="S.24.01.01.09.TK" localSheetId="111">'S.24.01.01'!$A$148:$A$148</definedName>
    <definedName name="S.24.01.01.09.TKC" localSheetId="111">'S.24.01.01'!$A$149:$A$149</definedName>
    <definedName name="S.24.01.01.09.TT" localSheetId="111">'S.24.01.01'!$B$148:$F$148</definedName>
    <definedName name="S.24.01.01.09.TTC" localSheetId="111">'S.24.01.01'!$B$149:$F$149</definedName>
    <definedName name="S.24.01.01.09.X" localSheetId="111">'S.24.01.01'!$B$151:$F$156</definedName>
    <definedName name="S.24.01.01.09.Y" localSheetId="111">'S.24.01.01'!$A$151:$A$153</definedName>
    <definedName name="S.24.01.01.09.Z" localSheetId="111">'S.24.01.01'!$A$143:$A$144</definedName>
    <definedName name="S.24.01.01.10" localSheetId="111">'S.24.01.01'!$A$159</definedName>
    <definedName name="S.24.01.01.10.TC" localSheetId="111">'S.24.01.01'!$A$163</definedName>
    <definedName name="S.24.01.01.10.TD" localSheetId="111">'S.24.01.01'!$C$167:$F$172</definedName>
    <definedName name="S.24.01.01.10.TL" localSheetId="111">'S.24.01.01'!$A$167:$A$172</definedName>
    <definedName name="S.24.01.01.10.TLC" localSheetId="111">'S.24.01.01'!$B$167:$B$172</definedName>
    <definedName name="S.24.01.01.10.TT" localSheetId="111">'S.24.01.01'!$C$165:$F$165</definedName>
    <definedName name="S.24.01.01.10.TTC" localSheetId="111">'S.24.01.01'!$C$166:$F$166</definedName>
    <definedName name="S.24.01.01.10.X" localSheetId="111">'S.24.01.01'!$C$173:$F$173</definedName>
    <definedName name="S.24.01.01.10.Y" localSheetId="111">'S.24.01.01'!$G$167:$L$172</definedName>
    <definedName name="S.24.01.01.10.Z" localSheetId="111">'S.24.01.01'!$A$160:$A$161</definedName>
    <definedName name="S.24.01.01.11" localSheetId="111">'S.24.01.01'!$A$176</definedName>
    <definedName name="S.24.01.01.11.TC" localSheetId="111">'S.24.01.01'!$A$180</definedName>
    <definedName name="S.24.01.01.11.TD" localSheetId="111">'S.24.01.01'!$C$184</definedName>
    <definedName name="S.24.01.01.11.TL" localSheetId="111">'S.24.01.01'!$A$184</definedName>
    <definedName name="S.24.01.01.11.TLC" localSheetId="111">'S.24.01.01'!$B$184</definedName>
    <definedName name="S.24.01.01.11.TT" localSheetId="111">'S.24.01.01'!$C$182</definedName>
    <definedName name="S.24.01.01.11.TTC" localSheetId="111">'S.24.01.01'!$C$183</definedName>
    <definedName name="S.24.01.01.11.Y" localSheetId="111">'S.24.01.01'!$D$184:$G$184</definedName>
    <definedName name="S.24.01.01.11.Z" localSheetId="111">'S.24.01.01'!$A$177:$A$178</definedName>
    <definedName name="S.24.01.01.VC" localSheetId="111">'S.24.01.01'!$A$2</definedName>
    <definedName name="S.25.01.01" localSheetId="112">'S.25.01.01'!$A$1</definedName>
    <definedName name="S.25.01.01.01" localSheetId="112">'S.25.01.01'!$A$4</definedName>
    <definedName name="S.25.01.01.01.TC" localSheetId="112">'S.25.01.01'!$A$9</definedName>
    <definedName name="S.25.01.01.01.TD" localSheetId="112">'S.25.01.01'!$C$13:$E$20</definedName>
    <definedName name="S.25.01.01.01.TL" localSheetId="112">'S.25.01.01'!$A$13:$A$20</definedName>
    <definedName name="S.25.01.01.01.TLC" localSheetId="112">'S.25.01.01'!$B$13:$B$20</definedName>
    <definedName name="S.25.01.01.01.TT" localSheetId="112">'S.25.01.01'!$C$11:$E$11</definedName>
    <definedName name="S.25.01.01.01.TTC" localSheetId="112">'S.25.01.01'!$C$12:$E$12</definedName>
    <definedName name="S.25.01.01.01.X" localSheetId="112">'S.25.01.01'!$C$21:$E$26</definedName>
    <definedName name="S.25.01.01.01.Y" localSheetId="112">'S.25.01.01'!$F$13:$G$20</definedName>
    <definedName name="S.25.01.01.01.Z" localSheetId="112">'S.25.01.01'!$A$5:$A$7</definedName>
    <definedName name="S.25.01.01.01.ZHI" localSheetId="112">'S.25.01.01'!$A$7:$D$7</definedName>
    <definedName name="S.25.01.01.02" localSheetId="112">'S.25.01.01'!$A$28</definedName>
    <definedName name="S.25.01.01.02.TC" localSheetId="112">'S.25.01.01'!$A$32</definedName>
    <definedName name="S.25.01.01.02.TD" localSheetId="112">'S.25.01.01'!$C$36:$C$55</definedName>
    <definedName name="S.25.01.01.02.TL" localSheetId="112">'S.25.01.01'!$A$36:$A$55</definedName>
    <definedName name="S.25.01.01.02.TLC" localSheetId="112">'S.25.01.01'!$B$36:$B$55</definedName>
    <definedName name="S.25.01.01.02.TT" localSheetId="112">'S.25.01.01'!$C$34</definedName>
    <definedName name="S.25.01.01.02.TTC" localSheetId="112">'S.25.01.01'!$C$35</definedName>
    <definedName name="S.25.01.01.02.Y" localSheetId="112">'S.25.01.01'!$D$36:$P$55</definedName>
    <definedName name="S.25.01.01.02.Z" localSheetId="112">'S.25.01.01'!$A$29:$A$30</definedName>
    <definedName name="S.25.01.01.02.ZHI" localSheetId="112">'S.25.01.01'!$A$30:$D$30</definedName>
    <definedName name="S.25.01.01.03" localSheetId="112">'S.25.01.01'!$A$57</definedName>
    <definedName name="S.25.01.01.03.TC" localSheetId="112">'S.25.01.01'!$A$62</definedName>
    <definedName name="S.25.01.01.03.TD" localSheetId="112">'S.25.01.01'!$C$66</definedName>
    <definedName name="S.25.01.01.03.TL" localSheetId="112">'S.25.01.01'!$A$66</definedName>
    <definedName name="S.25.01.01.03.TLC" localSheetId="112">'S.25.01.01'!$B$66</definedName>
    <definedName name="S.25.01.01.03.TT" localSheetId="112">'S.25.01.01'!$C$64</definedName>
    <definedName name="S.25.01.01.03.TTC" localSheetId="112">'S.25.01.01'!$C$65</definedName>
    <definedName name="S.25.01.01.03.Y" localSheetId="112">'S.25.01.01'!$D$66:$E$66</definedName>
    <definedName name="S.25.01.01.03.Z" localSheetId="112">'S.25.01.01'!$A$59:$A$60</definedName>
    <definedName name="S.25.01.01.03.ZHI" localSheetId="112">'S.25.01.01'!$A$60:$D$60</definedName>
    <definedName name="S.25.01.01.04" localSheetId="112">'S.25.01.01'!$A$68</definedName>
    <definedName name="S.25.01.01.04.TC" localSheetId="112">'S.25.01.01'!$A$73</definedName>
    <definedName name="S.25.01.01.04.TD" localSheetId="112">'S.25.01.01'!$C$77:$D$80</definedName>
    <definedName name="S.25.01.01.04.TL" localSheetId="112">'S.25.01.01'!$A$77:$A$80</definedName>
    <definedName name="S.25.01.01.04.TLC" localSheetId="112">'S.25.01.01'!$B$77:$B$80</definedName>
    <definedName name="S.25.01.01.04.TT" localSheetId="112">'S.25.01.01'!$C$75:$D$75</definedName>
    <definedName name="S.25.01.01.04.TTC" localSheetId="112">'S.25.01.01'!$C$76:$D$76</definedName>
    <definedName name="S.25.01.01.04.X" localSheetId="112">'S.25.01.01'!$C$81:$D$82</definedName>
    <definedName name="S.25.01.01.04.Y" localSheetId="112">'S.25.01.01'!$E$77:$H$80</definedName>
    <definedName name="S.25.01.01.04.Z" localSheetId="112">'S.25.01.01'!$A$70:$A$71</definedName>
    <definedName name="S.25.01.01.04.ZHI" localSheetId="112">'S.25.01.01'!$A$71:$D$71</definedName>
    <definedName name="S.25.01.01.05" localSheetId="112">'S.25.01.01'!$A$84</definedName>
    <definedName name="S.25.01.01.05.TC" localSheetId="112">'S.25.01.01'!$A$89</definedName>
    <definedName name="S.25.01.01.05.TD" localSheetId="112">'S.25.01.01'!$C$93:$C$98</definedName>
    <definedName name="S.25.01.01.05.TL" localSheetId="112">'S.25.01.01'!$A$93:$A$98</definedName>
    <definedName name="S.25.01.01.05.TLC" localSheetId="112">'S.25.01.01'!$B$93:$B$98</definedName>
    <definedName name="S.25.01.01.05.TT" localSheetId="112">'S.25.01.01'!$C$91</definedName>
    <definedName name="S.25.01.01.05.TTC" localSheetId="112">'S.25.01.01'!$C$92</definedName>
    <definedName name="S.25.01.01.05.X" localSheetId="112">'S.25.01.01'!$C$99</definedName>
    <definedName name="S.25.01.01.05.Y" localSheetId="112">'S.25.01.01'!$D$93:$I$98</definedName>
    <definedName name="S.25.01.01.05.Z" localSheetId="112">'S.25.01.01'!$A$86:$A$87</definedName>
    <definedName name="S.25.01.01.05.ZHI" localSheetId="112">'S.25.01.01'!$A$87:$D$87</definedName>
    <definedName name="S.25.01.01.VC" localSheetId="112">'S.25.01.01'!$A$2</definedName>
    <definedName name="S.25.01.04" localSheetId="113">'S.25.01.04'!$A$1</definedName>
    <definedName name="S.25.01.04.01" localSheetId="113">'S.25.01.04'!$A$4</definedName>
    <definedName name="S.25.01.04.01.TC" localSheetId="113">'S.25.01.04'!$A$11</definedName>
    <definedName name="S.25.01.04.01.TD" localSheetId="113">'S.25.01.04'!$C$15:$E$22</definedName>
    <definedName name="S.25.01.04.01.TL" localSheetId="113">'S.25.01.04'!$A$15:$A$22</definedName>
    <definedName name="S.25.01.04.01.TLC" localSheetId="113">'S.25.01.04'!$B$15:$B$22</definedName>
    <definedName name="S.25.01.04.01.TT" localSheetId="113">'S.25.01.04'!$C$13:$E$13</definedName>
    <definedName name="S.25.01.04.01.TTC" localSheetId="113">'S.25.01.04'!$C$14:$E$14</definedName>
    <definedName name="S.25.01.04.01.X" localSheetId="113">'S.25.01.04'!$C$23:$E$28</definedName>
    <definedName name="S.25.01.04.01.Y" localSheetId="113">'S.25.01.04'!$F$15:$G$22</definedName>
    <definedName name="S.25.01.04.01.Z" localSheetId="113">'S.25.01.04'!$A$5:$A$9</definedName>
    <definedName name="S.25.01.04.01.ZHI" localSheetId="113">'S.25.01.04'!$A$9:$D$9</definedName>
    <definedName name="S.25.01.04.02" localSheetId="113">'S.25.01.04'!$A$31</definedName>
    <definedName name="S.25.01.04.02.TC" localSheetId="113">'S.25.01.04'!$A$35</definedName>
    <definedName name="S.25.01.04.02.TD" localSheetId="113">'S.25.01.04'!$C$39:$C$70</definedName>
    <definedName name="S.25.01.04.02.TL" localSheetId="113">'S.25.01.04'!$A$39:$A$70</definedName>
    <definedName name="S.25.01.04.02.TLC" localSheetId="113">'S.25.01.04'!$B$39:$B$70</definedName>
    <definedName name="S.25.01.04.02.TT" localSheetId="113">'S.25.01.04'!$C$37</definedName>
    <definedName name="S.25.01.04.02.TTC" localSheetId="113">'S.25.01.04'!$C$38</definedName>
    <definedName name="S.25.01.04.02.Y" localSheetId="113">'S.25.01.04'!$D$39:$R$70</definedName>
    <definedName name="S.25.01.04.02.Z" localSheetId="113">'S.25.01.04'!$A$32:$A$33</definedName>
    <definedName name="S.25.01.04.02.ZHI" localSheetId="113">'S.25.01.04'!$A$33:$D$33</definedName>
    <definedName name="S.25.01.04.VC" localSheetId="113">'S.25.01.04'!$A$2</definedName>
    <definedName name="S.25.01.21" localSheetId="114">'S.25.01.21'!$A$1</definedName>
    <definedName name="S.25.01.21.01" localSheetId="114">'S.25.01.21'!$A$4</definedName>
    <definedName name="S.25.01.21.01.TC" localSheetId="114">'S.25.01.21'!$A$6</definedName>
    <definedName name="S.25.01.21.01.TD" localSheetId="114">'S.25.01.21'!$C$10:$D$17</definedName>
    <definedName name="S.25.01.21.01.TL" localSheetId="114">'S.25.01.21'!$A$10:$A$17</definedName>
    <definedName name="S.25.01.21.01.TLC" localSheetId="114">'S.25.01.21'!$B$10:$B$17</definedName>
    <definedName name="S.25.01.21.01.TT" localSheetId="114">'S.25.01.21'!$C$8:$D$8</definedName>
    <definedName name="S.25.01.21.01.TTC" localSheetId="114">'S.25.01.21'!$C$9:$D$9</definedName>
    <definedName name="S.25.01.21.01.X" localSheetId="114">'S.25.01.21'!$C$18:$D$24</definedName>
    <definedName name="S.25.01.21.01.Y" localSheetId="114">'S.25.01.21'!$E$10:$F$17</definedName>
    <definedName name="S.25.01.21.02" localSheetId="114">'S.25.01.21'!$A$40</definedName>
    <definedName name="S.25.01.21.02.TC" localSheetId="114">'S.25.01.21'!$A$42</definedName>
    <definedName name="S.25.01.21.02.TD" localSheetId="114">'S.25.01.21'!$C$46:$C$62</definedName>
    <definedName name="S.25.01.21.02.TL" localSheetId="114">'S.25.01.21'!$A$46:$A$62</definedName>
    <definedName name="S.25.01.21.02.TLC" localSheetId="114">'S.25.01.21'!$B$46:$B$62</definedName>
    <definedName name="S.25.01.21.02.TT" localSheetId="114">'S.25.01.21'!$C$44</definedName>
    <definedName name="S.25.01.21.02.TTC" localSheetId="114">'S.25.01.21'!$C$45</definedName>
    <definedName name="S.25.01.21.02.Y" localSheetId="114">'S.25.01.21'!$D$46:$R$62</definedName>
    <definedName name="S.25.01.21.03" localSheetId="114">'S.25.01.21'!$A$28</definedName>
    <definedName name="S.25.01.21.03.TC" localSheetId="114">'S.25.01.21'!$A$30</definedName>
    <definedName name="S.25.01.21.03.TD" localSheetId="114">'S.25.01.21'!$C$34:$C$36</definedName>
    <definedName name="S.25.01.21.03.TL" localSheetId="114">'S.25.01.21'!$A$34:$A$36</definedName>
    <definedName name="S.25.01.21.03.TLC" localSheetId="89">'S.25.01.21'!$B$34:$B$36</definedName>
    <definedName name="S.25.01.21.03.TLC" localSheetId="114">'S.25.01.21'!$B$34:$B$36</definedName>
    <definedName name="S.25.01.21.03.TT" localSheetId="114">'S.25.01.21'!$C$32</definedName>
    <definedName name="S.25.01.21.03.TTC" localSheetId="114">'S.25.01.21'!$C$33</definedName>
    <definedName name="S.25.01.21.03.Y" localSheetId="114">'S.25.01.21'!$D$34:$E$36</definedName>
    <definedName name="S.25.01.21.04" localSheetId="114">'S.25.01.21'!$A$66</definedName>
    <definedName name="S.25.01.21.04.TC" localSheetId="114">'S.25.01.21'!$A$68</definedName>
    <definedName name="S.25.01.21.04.TD" localSheetId="114">'S.25.01.21'!$C$72</definedName>
    <definedName name="S.25.01.21.04.TL" localSheetId="114">'S.25.01.21'!$A$72</definedName>
    <definedName name="S.25.01.21.04.TLC" localSheetId="114">'S.25.01.21'!$B$72</definedName>
    <definedName name="S.25.01.21.04.TT" localSheetId="114">'S.25.01.21'!$C$70</definedName>
    <definedName name="S.25.01.21.04.TTC" localSheetId="114">'S.25.01.21'!$C$71</definedName>
    <definedName name="S.25.01.21.04.Y" localSheetId="114">'S.25.01.21'!$D$72:$E$72</definedName>
    <definedName name="S.25.01.21.05" localSheetId="114">'S.25.01.21'!$A$74</definedName>
    <definedName name="S.25.01.21.05.TC" localSheetId="114">'S.25.01.21'!$A$76</definedName>
    <definedName name="S.25.01.21.05.TD" localSheetId="114">'S.25.01.21'!$C$80:$C$85</definedName>
    <definedName name="S.25.01.21.05.TL" localSheetId="114">'S.25.01.21'!$A$80:$A$85</definedName>
    <definedName name="S.25.01.21.05.TLC" localSheetId="114">'S.25.01.21'!$B$80:$B$85</definedName>
    <definedName name="S.25.01.21.05.TT" localSheetId="114">'S.25.01.21'!$C$78</definedName>
    <definedName name="S.25.01.21.05.TTC" localSheetId="114">'S.25.01.21'!$C$79</definedName>
    <definedName name="S.25.01.21.05.X" localSheetId="114">'S.25.01.21'!$C$86</definedName>
    <definedName name="S.25.01.21.05.Y" localSheetId="114">'S.25.01.21'!$D$80:$K$85</definedName>
    <definedName name="S.25.01.21.VC" localSheetId="114">'S.25.01.21'!$A$2</definedName>
    <definedName name="S.25.01.22" localSheetId="115">'S.25.01.22'!$A$1</definedName>
    <definedName name="S.25.01.22.01" localSheetId="115">'S.25.01.22'!$A$4</definedName>
    <definedName name="S.25.01.22.01.TC" localSheetId="115">'S.25.01.22'!$A$9</definedName>
    <definedName name="S.25.01.22.01.TD" localSheetId="115">'S.25.01.22'!$C$13:$D$20</definedName>
    <definedName name="S.25.01.22.01.TL" localSheetId="115">'S.25.01.22'!$A$13:$A$20</definedName>
    <definedName name="S.25.01.22.01.TL" localSheetId="123">'S.25.01.22'!$A$13:$A$20</definedName>
    <definedName name="S.25.01.22.01.TLC" localSheetId="115">'S.25.01.22'!$B$13:$B$20</definedName>
    <definedName name="S.25.01.22.01.TT" localSheetId="115">'S.25.01.22'!$C$11:$D$11</definedName>
    <definedName name="S.25.01.22.01.TTC" localSheetId="115">'S.25.01.22'!$C$12:$D$12</definedName>
    <definedName name="S.25.01.22.01.X" localSheetId="115">'S.25.01.22'!$C$21:$D$27</definedName>
    <definedName name="S.25.01.22.01.Y" localSheetId="115">'S.25.01.22'!$E$13:$F$20</definedName>
    <definedName name="S.25.01.22.01.Z" localSheetId="115">'S.25.01.22'!$A$5:$A$7</definedName>
    <definedName name="S.25.01.22.02" localSheetId="115">'S.25.01.22'!$A$44</definedName>
    <definedName name="S.25.01.22.02.TC" localSheetId="115">'S.25.01.22'!$A$46</definedName>
    <definedName name="S.25.01.22.02.TD" localSheetId="115">'S.25.01.22'!$C$50:$C$78</definedName>
    <definedName name="S.25.01.22.02.TL" localSheetId="115">'S.25.01.22'!$A$50:$A$78</definedName>
    <definedName name="S.25.01.22.02.TLC" localSheetId="115">'S.25.01.22'!$B$50:$B$78</definedName>
    <definedName name="S.25.01.22.02.TT" localSheetId="115">'S.25.01.22'!$C$48</definedName>
    <definedName name="S.25.01.22.02.TTC" localSheetId="115">'S.25.01.22'!$C$49</definedName>
    <definedName name="S.25.01.22.02.Y" localSheetId="115">'S.25.01.22'!$D$50:$Q$78</definedName>
    <definedName name="S.25.01.22.03" localSheetId="115">'S.25.01.22'!$A$30</definedName>
    <definedName name="S.25.01.22.03.TC" localSheetId="115">'S.25.01.22'!$A$35</definedName>
    <definedName name="S.25.01.22.03.TD" localSheetId="115">'S.25.01.22'!$C$39:$C$41</definedName>
    <definedName name="S.25.01.22.03.TL" localSheetId="115">'S.25.01.22'!$A$39:$A$41</definedName>
    <definedName name="S.25.01.22.03.TLC" localSheetId="115">'S.25.01.22'!$B$39:$B$41</definedName>
    <definedName name="S.25.01.22.03.TLC" localSheetId="123">'S.25.01.22'!$B$39:$B$41</definedName>
    <definedName name="S.25.01.22.03.TT" localSheetId="115">'S.25.01.22'!$C$37</definedName>
    <definedName name="S.25.01.22.03.TTC" localSheetId="115">'S.25.01.22'!$C$38</definedName>
    <definedName name="S.25.01.22.03.Y" localSheetId="115">'S.25.01.22'!$D$39:$E$41</definedName>
    <definedName name="S.25.01.22.03.Z" localSheetId="115">'S.25.01.22'!$A$31:$A$32</definedName>
    <definedName name="S.25.01.22.VC" localSheetId="115">'S.25.01.22'!$A$2</definedName>
    <definedName name="S.25.04.11" localSheetId="118">'S.25.04.11'!$A$1</definedName>
    <definedName name="S.25.04.11.01" localSheetId="118">'S.25.04.11'!$A$4</definedName>
    <definedName name="S.25.04.11.01.TC" localSheetId="118">'S.25.04.11'!$A$8</definedName>
    <definedName name="S.25.04.11.01.TD" localSheetId="118">'S.25.04.11'!$C$12:$C$13</definedName>
    <definedName name="S.25.04.11.01.TL" localSheetId="118">'S.25.04.11'!$A$12:$A$13</definedName>
    <definedName name="S.25.04.11.01.TLC" localSheetId="118">'S.25.04.11'!$B$12:$B$13</definedName>
    <definedName name="S.25.04.11.01.TT" localSheetId="118">'S.25.04.11'!$C$10</definedName>
    <definedName name="S.25.04.11.01.TTC" localSheetId="118">'S.25.04.11'!$C$11</definedName>
    <definedName name="S.25.04.11.01.Y" localSheetId="118">'S.25.04.11'!$D$12:$G$13</definedName>
    <definedName name="S.25.04.11.01.Z" localSheetId="118">'S.25.04.11'!$A$5:$A$6</definedName>
    <definedName name="S.25.04.11.VC" localSheetId="118">'S.25.04.11'!$A$2</definedName>
    <definedName name="S.25.04.13" localSheetId="119">'S.25.04.13'!$A$1</definedName>
    <definedName name="S.25.04.13.01" localSheetId="119">'S.25.04.13'!$A$4</definedName>
    <definedName name="S.25.04.13.01.TC" localSheetId="119">'S.25.04.13'!$A$8</definedName>
    <definedName name="S.25.04.13.01.TD" localSheetId="119">'S.25.04.13'!$C$12:$C$13</definedName>
    <definedName name="S.25.04.13.01.TL" localSheetId="119">'S.25.04.13'!$A$12:$A$13</definedName>
    <definedName name="S.25.04.13.01.TLC" localSheetId="119">'S.25.04.13'!$B$12:$B$13</definedName>
    <definedName name="S.25.04.13.01.TT" localSheetId="119">'S.25.04.13'!$C$10</definedName>
    <definedName name="S.25.04.13.01.TTC" localSheetId="119">'S.25.04.13'!$C$11</definedName>
    <definedName name="S.25.04.13.01.Y" localSheetId="119">'S.25.04.13'!$D$12:$G$13</definedName>
    <definedName name="S.25.04.13.01.Z" localSheetId="119">'S.25.04.13'!$A$5:$A$6</definedName>
    <definedName name="S.25.04.13.VC" localSheetId="119">'S.25.04.13'!$A$2</definedName>
    <definedName name="S.25.05.01" localSheetId="120">'S.25.05.01'!$A$1</definedName>
    <definedName name="S.25.05.01.01" localSheetId="120">'S.25.05.01'!$A$4</definedName>
    <definedName name="S.25.05.01.01.TC" localSheetId="120">'S.25.05.01'!$A$5</definedName>
    <definedName name="S.25.05.01.01.TD" localSheetId="120">'S.25.05.01'!$C$12:$F$28</definedName>
    <definedName name="S.25.05.01.01.TL" localSheetId="120">'S.25.05.01'!$A$12:$A$28</definedName>
    <definedName name="S.25.05.01.01.TLC" localSheetId="120">'S.25.05.01'!$B$12:$B$28</definedName>
    <definedName name="S.25.05.01.01.TT" localSheetId="120">'S.25.05.01'!$C$10:$F$10</definedName>
    <definedName name="S.25.05.01.01.TTC" localSheetId="120">'S.25.05.01'!$C$11:$F$11</definedName>
    <definedName name="S.25.05.01.01.X" localSheetId="120">'S.25.05.01'!$C$29:$F$34</definedName>
    <definedName name="S.25.05.01.01.Y" localSheetId="120">'S.25.05.01'!$G$12:$K$28</definedName>
    <definedName name="S.25.05.01.01.Z" localSheetId="120">'S.25.05.01'!$A$7:$A$8</definedName>
    <definedName name="S.25.05.01.02" localSheetId="120">'S.25.05.01'!$A$37</definedName>
    <definedName name="S.25.05.01.02.TC" localSheetId="120">'S.25.05.01'!$A$38</definedName>
    <definedName name="S.25.05.01.02.TD" localSheetId="120">'S.25.05.01'!$C$44:$C$64</definedName>
    <definedName name="S.25.05.01.02.TL" localSheetId="120">'S.25.05.01'!$A$44:$A$64</definedName>
    <definedName name="S.25.05.01.02.TLC" localSheetId="120">'S.25.05.01'!$B$44:$B$64</definedName>
    <definedName name="S.25.05.01.02.TTC" localSheetId="120">'S.25.05.01'!$C$43</definedName>
    <definedName name="S.25.05.01.02.Y" localSheetId="120">'S.25.05.01'!$D$44:$O$64</definedName>
    <definedName name="S.25.05.01.02.Z" localSheetId="120">'S.25.05.01'!$A$40:$A$41</definedName>
    <definedName name="S.25.05.01.03" localSheetId="120">'S.25.05.01'!$A$66</definedName>
    <definedName name="S.25.05.01.03.TC" localSheetId="120">'S.25.05.01'!$A$67</definedName>
    <definedName name="S.25.05.01.03.TD" localSheetId="120">'S.25.05.01'!$C$71</definedName>
    <definedName name="S.25.05.01.03.TL" localSheetId="120">'S.25.05.01'!$A$71</definedName>
    <definedName name="S.25.05.01.03.TLC" localSheetId="120">'S.25.05.01'!$B$71</definedName>
    <definedName name="S.25.05.01.03.TT" localSheetId="120">'S.25.05.01'!$C$69</definedName>
    <definedName name="S.25.05.01.03.TTC" localSheetId="120">'S.25.05.01'!$C$70</definedName>
    <definedName name="S.25.05.01.03.Y" localSheetId="120">'S.25.05.01'!$D$71:$E$71</definedName>
    <definedName name="S.25.05.01.04" localSheetId="120">'S.25.05.01'!$A$73</definedName>
    <definedName name="S.25.05.01.04.TC" localSheetId="120">'S.25.05.01'!$A$74</definedName>
    <definedName name="S.25.05.01.04.TD" localSheetId="120">'S.25.05.01'!$C$81:$D$84</definedName>
    <definedName name="S.25.05.01.04.TL" localSheetId="120">'S.25.05.01'!$A$81:$A$84</definedName>
    <definedName name="S.25.05.01.04.TLC" localSheetId="120">'S.25.05.01'!$B$81:$B$84</definedName>
    <definedName name="S.25.05.01.04.TT" localSheetId="120">'S.25.05.01'!$C$79:$D$79</definedName>
    <definedName name="S.25.05.01.04.TTC" localSheetId="120">'S.25.05.01'!$C$80:$D$80</definedName>
    <definedName name="S.25.05.01.04.X" localSheetId="120">'S.25.05.01'!$C$85:$D$85</definedName>
    <definedName name="S.25.05.01.04.Y" localSheetId="120">'S.25.05.01'!$E$81:$K$84</definedName>
    <definedName name="S.25.05.01.04.Z" localSheetId="120">'S.25.05.01'!$A$76:$A$77</definedName>
    <definedName name="S.25.05.01.05" localSheetId="120">'S.25.05.01'!$A$87</definedName>
    <definedName name="S.25.05.01.05.TC" localSheetId="120">'S.25.05.01'!$A$88</definedName>
    <definedName name="S.25.05.01.05.TD" localSheetId="120">'S.25.05.01'!$C$95:$C$100</definedName>
    <definedName name="S.25.05.01.05.TL" localSheetId="120">'S.25.05.01'!$A$95:$A$100</definedName>
    <definedName name="S.25.05.01.05.TLC" localSheetId="120">'S.25.05.01'!$B$95:$B$100</definedName>
    <definedName name="S.25.05.01.05.TT" localSheetId="120">'S.25.05.01'!$C$93</definedName>
    <definedName name="S.25.05.01.05.TTC" localSheetId="120">'S.25.05.01'!$C$94</definedName>
    <definedName name="S.25.05.01.05.Y" localSheetId="120">'S.25.05.01'!$D$95:$K$100</definedName>
    <definedName name="S.25.05.01.05.Z" localSheetId="120">'S.25.05.01'!$A$90:$A$91</definedName>
    <definedName name="S.25.05.01.VC" localSheetId="120">'S.25.05.01'!$A$2</definedName>
    <definedName name="S.25.05.04" localSheetId="121">'S.25.05.04'!$A$1</definedName>
    <definedName name="S.25.05.04.01" localSheetId="121">'S.25.05.04'!$A$4</definedName>
    <definedName name="S.25.05.04.01.TC" localSheetId="121">'S.25.05.04'!$A$5</definedName>
    <definedName name="S.25.05.04.01.TD" localSheetId="121">'S.25.05.04'!$C$12:$F$28</definedName>
    <definedName name="S.25.05.04.01.TL" localSheetId="121">'S.25.05.04'!$A$12:$A$28</definedName>
    <definedName name="S.25.05.04.01.TLC" localSheetId="121">'S.25.05.04'!$B$12:$B$28</definedName>
    <definedName name="S.25.05.04.01.TT" localSheetId="121">'S.25.05.04'!$C$10:$F$10</definedName>
    <definedName name="S.25.05.04.01.TTC" localSheetId="121">'S.25.05.04'!$C$11:$F$11</definedName>
    <definedName name="S.25.05.21" localSheetId="122">'S.25.05.21'!$A$1</definedName>
    <definedName name="S.25.05.21.01" localSheetId="122">'S.25.05.21'!$A$4</definedName>
    <definedName name="S.25.05.21.01.TC" localSheetId="122">'S.25.05.21'!$A$5</definedName>
    <definedName name="S.25.05.21.01.TD" localSheetId="122">'S.25.05.21'!$C$12:$F$28</definedName>
    <definedName name="S.25.05.21.01.TL" localSheetId="122">'S.25.05.21'!$A$12:$A$28</definedName>
    <definedName name="S.25.05.21.01.TLC" localSheetId="122">'S.25.05.21'!$B$12:$B$28</definedName>
    <definedName name="S.25.05.21.01.TT" localSheetId="122">'S.25.05.21'!$C$10:$F$10</definedName>
    <definedName name="S.25.05.21.01.TTC" localSheetId="122">'S.25.05.21'!$C$11:$F$11</definedName>
    <definedName name="S.25.05.21.01.X" localSheetId="122">'S.25.05.21'!$C$29:$F$33</definedName>
    <definedName name="S.25.05.21.01.Y" localSheetId="122">'S.25.05.21'!$G$12:$K$28</definedName>
    <definedName name="S.25.05.21.01.Z" localSheetId="122">'S.25.05.21'!$A$7:$A$8</definedName>
    <definedName name="S.25.05.21.02" localSheetId="122">'S.25.05.21'!$A$36</definedName>
    <definedName name="S.25.05.21.02.TC" localSheetId="122">'S.25.05.21'!$A$37</definedName>
    <definedName name="S.25.05.21.02.TD" localSheetId="122">'S.25.05.21'!$C$43:$C$63</definedName>
    <definedName name="S.25.05.21.02.TL" localSheetId="122">'S.25.05.21'!$A$43:$A$63</definedName>
    <definedName name="S.25.05.21.02.TLC" localSheetId="122">'S.25.05.21'!$B$43:$B$63</definedName>
    <definedName name="S.25.05.21.02.TTC" localSheetId="122">'S.25.05.21'!$C$42</definedName>
    <definedName name="S.25.05.21.02.Y" localSheetId="122">'S.25.05.21'!$D$43:$O$63</definedName>
    <definedName name="S.25.05.21.02.Z" localSheetId="122">'S.25.05.21'!$A$39:$A$40</definedName>
    <definedName name="S.25.05.21.03" localSheetId="122">'S.25.05.21'!$A$68</definedName>
    <definedName name="S.25.05.21.03.TC" localSheetId="122">'S.25.05.21'!$A$70</definedName>
    <definedName name="S.25.05.21.03.TD" localSheetId="122">'S.25.05.21'!$C$74</definedName>
    <definedName name="S.25.05.21.03.TL" localSheetId="122">'S.25.05.21'!$A$74</definedName>
    <definedName name="S.25.05.21.03.TLC" localSheetId="122">'S.25.05.21'!$B$74</definedName>
    <definedName name="S.25.05.21.03.TT" localSheetId="122">'S.25.05.21'!$C$72</definedName>
    <definedName name="S.25.05.21.03.TTC" localSheetId="122">'S.25.05.21'!$C$73</definedName>
    <definedName name="S.25.05.21.03.Y" localSheetId="122">'S.25.05.21'!$D$74:$E$74</definedName>
    <definedName name="S.25.05.21.04" localSheetId="122">'S.25.05.21'!$A$76</definedName>
    <definedName name="S.25.05.21.04.TC" localSheetId="122">'S.25.05.21'!$A$78</definedName>
    <definedName name="S.25.05.21.04.TD" localSheetId="122">'S.25.05.21'!$C$82:$C$87</definedName>
    <definedName name="S.25.05.21.04.TL" localSheetId="122">'S.25.05.21'!$A$82:$A$87</definedName>
    <definedName name="S.25.05.21.04.TLC" localSheetId="122">'S.25.05.21'!$B$82:$B$87</definedName>
    <definedName name="S.25.05.21.04.TT" localSheetId="122">'S.25.05.21'!$C$80</definedName>
    <definedName name="S.25.05.21.04.TTC" localSheetId="122">'S.25.05.21'!$C$81</definedName>
    <definedName name="S.25.05.21.04.X" localSheetId="122">'S.25.05.21'!$C$88</definedName>
    <definedName name="S.25.05.21.04.Y" localSheetId="122">'S.25.05.21'!$D$82:$K$87</definedName>
    <definedName name="S.25.05.21.VC" localSheetId="122">'S.25.05.21'!$A$2</definedName>
    <definedName name="S.25.05.22" localSheetId="123">'S.25.05.22'!$A$1</definedName>
    <definedName name="S.25.05.22.01" localSheetId="123">'S.25.05.22'!$A$4</definedName>
    <definedName name="S.25.05.22.01.TC" localSheetId="123">'S.25.05.22'!$A$5</definedName>
    <definedName name="S.25.05.22.01.TD" localSheetId="123">'S.25.05.22'!$C$12:$F$28</definedName>
    <definedName name="S.25.05.22.01.TL" localSheetId="123">'S.25.05.22'!$A$12:$A$28</definedName>
    <definedName name="S.25.05.22.01.TLC" localSheetId="123">'S.25.05.22'!$B$12:$B$28</definedName>
    <definedName name="S.25.05.22.01.TT" localSheetId="123">'S.25.05.22'!$C$10:$F$10</definedName>
    <definedName name="S.25.05.22.01.TTC" localSheetId="123">'S.25.05.22'!$C$11:$F$11</definedName>
    <definedName name="S.25.05.22.01.X" localSheetId="123">'S.25.05.22'!$C$29:$F$33</definedName>
    <definedName name="S.25.05.22.01.Y" localSheetId="123">'S.25.05.22'!$G$12:$K$28</definedName>
    <definedName name="S.25.05.22.01.Z" localSheetId="123">'S.25.05.22'!$A$7:$A$8</definedName>
    <definedName name="S.25.05.22.02.TC" localSheetId="123">'S.25.05.22'!$A$37</definedName>
    <definedName name="S.25.05.22.02.TD" localSheetId="123">'S.25.05.22'!$C$41:$C$71</definedName>
    <definedName name="S.25.05.22.02.TL" localSheetId="123">'S.25.05.22'!$A$41:$A$71</definedName>
    <definedName name="S.25.05.22.02.TLC" localSheetId="123">'S.25.05.22'!$B$41:$B$71</definedName>
    <definedName name="S.25.05.22.02.TTC" localSheetId="123">'S.25.05.22'!$C$40</definedName>
    <definedName name="S.25.05.22.02.Y" localSheetId="123">'S.25.05.22'!$D$41:$S$71</definedName>
    <definedName name="S.25.05.22.VC" localSheetId="123">'S.25.05.22'!$A$2</definedName>
    <definedName name="S.26.01.01" localSheetId="126">'S.26.01.01'!$A$1</definedName>
    <definedName name="S.26.01.01.01" localSheetId="126">'S.26.01.01'!$A$18</definedName>
    <definedName name="S.26.01.01.01.TC" localSheetId="126">'S.26.01.01'!$A$23</definedName>
    <definedName name="S.26.01.01.01.TD" localSheetId="126">'S.26.01.01'!$D$29:$H$72</definedName>
    <definedName name="S.26.01.01.01.TL" localSheetId="126">'S.26.01.01'!$B$29:$B$72</definedName>
    <definedName name="S.26.01.01.01.TLC" localSheetId="126">'S.26.01.01'!$C$29:$C$72</definedName>
    <definedName name="S.26.01.01.01.TT" localSheetId="126">'S.26.01.01'!$D$25:$H$27</definedName>
    <definedName name="S.26.01.01.01.TTC" localSheetId="126">'S.26.01.01'!$D$28:$H$28</definedName>
    <definedName name="S.26.01.01.01.X" localSheetId="126">'S.26.01.01'!$D$73:$H$75</definedName>
    <definedName name="S.26.01.01.01.Y" localSheetId="126">'S.26.01.01'!$I$29:$U$72</definedName>
    <definedName name="S.26.01.01.01.Z" localSheetId="126">'S.26.01.01'!$A$19:$A$21</definedName>
    <definedName name="S.26.01.01.01.ZHI" localSheetId="126">'S.26.01.01'!$A$21:$D$21</definedName>
    <definedName name="S.26.01.01.02" localSheetId="126">'S.26.01.01'!$A$78</definedName>
    <definedName name="S.26.01.01.02.TC" localSheetId="126">'S.26.01.01'!$A$83</definedName>
    <definedName name="S.26.01.01.02.TD" localSheetId="126">'S.26.01.01'!$D$89:$E$132</definedName>
    <definedName name="S.26.01.01.02.TL" localSheetId="126">'S.26.01.01'!$B$89:$B$132</definedName>
    <definedName name="S.26.01.01.02.TLC" localSheetId="126">'S.26.01.01'!$C$89:$C$132</definedName>
    <definedName name="S.26.01.01.02.TT" localSheetId="126">'S.26.01.01'!$D$86:$E$87</definedName>
    <definedName name="S.26.01.01.02.TTC" localSheetId="126">'S.26.01.01'!$D$88:$E$88</definedName>
    <definedName name="S.26.01.01.02.X" localSheetId="126">'S.26.01.01'!$D$133:$E$133</definedName>
    <definedName name="S.26.01.01.02.Y" localSheetId="126">'S.26.01.01'!$F$89:$N$132</definedName>
    <definedName name="S.26.01.01.02.Z" localSheetId="126">'S.26.01.01'!$A$79:$A$81</definedName>
    <definedName name="S.26.01.01.02.ZHI" localSheetId="126">'S.26.01.01'!$A$81:$D$81</definedName>
    <definedName name="S.26.01.01.03" localSheetId="126">'S.26.01.01'!$A$4</definedName>
    <definedName name="S.26.01.01.03.TC" localSheetId="126">'S.26.01.01'!$A$8</definedName>
    <definedName name="S.26.01.01.03.TD" localSheetId="126">'S.26.01.01'!$F$11:$F$15</definedName>
    <definedName name="S.26.01.01.03.TL" localSheetId="126">'S.26.01.01'!$D$11:$D$15</definedName>
    <definedName name="S.26.01.01.03.TLC" localSheetId="126">'S.26.01.01'!$E$11:$E$15</definedName>
    <definedName name="S.26.01.01.03.TT" localSheetId="126">'S.26.01.01'!$F$9</definedName>
    <definedName name="S.26.01.01.03.TTC" localSheetId="126">'S.26.01.01'!$F$10</definedName>
    <definedName name="S.26.01.01.03.Y" localSheetId="126">'S.26.01.01'!$G$11:$I$15</definedName>
    <definedName name="S.26.01.01.03.Z" localSheetId="126">'S.26.01.01'!$A$5:$A$6</definedName>
    <definedName name="S.26.01.01.03.ZHI" localSheetId="126">'S.26.01.01'!$A$6:$D$6</definedName>
    <definedName name="S.26.01.01.VC" localSheetId="126">'S.26.01.01'!$A$2</definedName>
    <definedName name="S.26.01.04" localSheetId="127">'S.26.01.04'!$A$1</definedName>
    <definedName name="S.26.01.04.01" localSheetId="127">'S.26.01.04'!$A$23</definedName>
    <definedName name="S.26.01.04.01.TC" localSheetId="127">'S.26.01.04'!$A$30</definedName>
    <definedName name="S.26.01.04.01.TD" localSheetId="127">'S.26.01.04'!$D$36:$H$79</definedName>
    <definedName name="S.26.01.04.01.TL" localSheetId="127">'S.26.01.04'!$B$36:$B$79</definedName>
    <definedName name="S.26.01.04.01.TLC" localSheetId="127">'S.26.01.04'!$C$36:$C$79</definedName>
    <definedName name="S.26.01.04.01.TT" localSheetId="127">'S.26.01.04'!$D$32:$H$34</definedName>
    <definedName name="S.26.01.04.01.TTC" localSheetId="127">'S.26.01.04'!$D$35:$H$35</definedName>
    <definedName name="S.26.01.04.01.X" localSheetId="127">'S.26.01.04'!$D$80:$H$82</definedName>
    <definedName name="S.26.01.04.01.Y" localSheetId="127">'S.26.01.04'!$I$36:$X$79</definedName>
    <definedName name="S.26.01.04.01.Z" localSheetId="127">'S.26.01.04'!$A$24:$A$28</definedName>
    <definedName name="S.26.01.04.01.ZHI" localSheetId="127">'S.26.01.04'!$A$28:$D$28</definedName>
    <definedName name="S.26.01.04.02" localSheetId="127">'S.26.01.04'!$A$87</definedName>
    <definedName name="S.26.01.04.02.TC" localSheetId="127">'S.26.01.04'!$A$94</definedName>
    <definedName name="S.26.01.04.02.TD" localSheetId="127">'S.26.01.04'!$D$99:$E$142</definedName>
    <definedName name="S.26.01.04.02.TL" localSheetId="127">'S.26.01.04'!$B$99:$B$142</definedName>
    <definedName name="S.26.01.04.02.TLC" localSheetId="127">'S.26.01.04'!$C$99:$C$142</definedName>
    <definedName name="S.26.01.04.02.TT" localSheetId="127">'S.26.01.04'!$D$96:$E$97</definedName>
    <definedName name="S.26.01.04.02.TTC" localSheetId="127">'S.26.01.04'!$D$98:$E$98</definedName>
    <definedName name="S.26.01.04.02.X" localSheetId="127">'S.26.01.04'!$D$143:$E$143</definedName>
    <definedName name="S.26.01.04.02.Y" localSheetId="127">'S.26.01.04'!$F$99:$S$142</definedName>
    <definedName name="S.26.01.04.02.Z" localSheetId="127">'S.26.01.04'!$A$88:$A$92</definedName>
    <definedName name="S.26.01.04.02.ZHI" localSheetId="127">'S.26.01.04'!$A$92:$D$92</definedName>
    <definedName name="S.26.01.04.03" localSheetId="127">'S.26.01.04'!$A$4</definedName>
    <definedName name="S.26.01.04.03.TC" localSheetId="127">'S.26.01.04'!$A$10</definedName>
    <definedName name="S.26.01.04.03.TD" localSheetId="127">'S.26.01.04'!$F$14:$F$18</definedName>
    <definedName name="S.26.01.04.03.TL" localSheetId="127">'S.26.01.04'!$D$14:$D$18</definedName>
    <definedName name="S.26.01.04.03.TLC" localSheetId="127">'S.26.01.04'!$E$14:$E$18</definedName>
    <definedName name="S.26.01.04.03.TT" localSheetId="127">'S.26.01.04'!$F$12</definedName>
    <definedName name="S.26.01.04.03.TTC" localSheetId="127">'S.26.01.04'!$F$13</definedName>
    <definedName name="S.26.01.04.03.Y" localSheetId="127">'S.26.01.04'!$G$14:$I$18</definedName>
    <definedName name="S.26.01.04.03.Z" localSheetId="127">'S.26.01.04'!$A$5:$A$8</definedName>
    <definedName name="S.26.01.04.03.ZHI" localSheetId="127">'S.26.01.04'!$A$8:$D$8</definedName>
    <definedName name="S.26.01.04.04" localSheetId="127">'S.26.01.04'!$A$145</definedName>
    <definedName name="S.26.01.04.04.TC" localSheetId="127">'S.26.01.04'!$A$149</definedName>
    <definedName name="S.26.01.04.04.TD" localSheetId="127">'S.26.01.04'!$D$152</definedName>
    <definedName name="S.26.01.04.04.TL" localSheetId="127">'S.26.01.04'!$B$152</definedName>
    <definedName name="S.26.01.04.04.TLC" localSheetId="127">'S.26.01.04'!$C$152</definedName>
    <definedName name="S.26.01.04.04.TTC" localSheetId="127">'S.26.01.04'!$D$151</definedName>
    <definedName name="S.26.01.04.04.Y" localSheetId="127">'S.26.01.04'!$E$152:$G$152</definedName>
    <definedName name="S.26.01.04.04.Z" localSheetId="127">'S.26.01.04'!$A$146:$A$147</definedName>
    <definedName name="S.26.01.04.04.ZHI" localSheetId="127">'S.26.01.04'!$A$147:$D$147</definedName>
    <definedName name="S.26.01.04.VC" localSheetId="127">'S.26.01.04'!$A$2</definedName>
    <definedName name="S.26.02.01" localSheetId="130">'S.26.02.01'!$A$1</definedName>
    <definedName name="S.26.02.01.01" localSheetId="130">'S.26.02.01'!$A$16</definedName>
    <definedName name="S.26.02.01.01.TC" localSheetId="130">'S.26.02.01'!$A$20</definedName>
    <definedName name="S.26.02.01.01.TD" localSheetId="130">'S.26.02.01'!$D$24:$I$39</definedName>
    <definedName name="S.26.02.01.01.TL" localSheetId="130">'S.26.02.01'!$B$24:$B$39</definedName>
    <definedName name="S.26.02.01.01.TLC" localSheetId="130">'S.26.02.01'!$C$24:$C$39</definedName>
    <definedName name="S.26.02.01.01.TT" localSheetId="130">'S.26.02.01'!$D$22:$I$22</definedName>
    <definedName name="S.26.02.01.01.TTC" localSheetId="130">'S.26.02.01'!$D$23:$I$23</definedName>
    <definedName name="S.26.02.01.01.X" localSheetId="130">'S.26.02.01'!$D$40:$I$45</definedName>
    <definedName name="S.26.02.01.01.Y" localSheetId="130">'S.26.02.01'!$J$24:$L$39</definedName>
    <definedName name="S.26.02.01.01.Z" localSheetId="130">'S.26.02.01'!$A$17:$A$18</definedName>
    <definedName name="S.26.02.01.01.ZHI" localSheetId="130">'S.26.02.01'!$A$18:$D$18</definedName>
    <definedName name="S.26.02.01.02" localSheetId="130">'S.26.02.01'!$A$4</definedName>
    <definedName name="S.26.02.01.02.TC" localSheetId="130">'S.26.02.01'!$A$8</definedName>
    <definedName name="S.26.02.01.02.TD" localSheetId="130">'S.26.02.01'!$D$12</definedName>
    <definedName name="S.26.02.01.02.TL" localSheetId="130">'S.26.02.01'!$B$12</definedName>
    <definedName name="S.26.02.01.02.TLC" localSheetId="130">'S.26.02.01'!$C$12</definedName>
    <definedName name="S.26.02.01.02.TT" localSheetId="130">'S.26.02.01'!$D$10</definedName>
    <definedName name="S.26.02.01.02.TTC" localSheetId="130">'S.26.02.01'!$D$11</definedName>
    <definedName name="S.26.02.01.02.Y" localSheetId="130">'S.26.02.01'!$E$12:$F$12</definedName>
    <definedName name="S.26.02.01.02.Z" localSheetId="130">'S.26.02.01'!$A$5:$A$6</definedName>
    <definedName name="S.26.02.01.02.ZHI" localSheetId="130">'S.26.02.01'!$A$6:$D$6</definedName>
    <definedName name="S.26.02.01.03" localSheetId="130">'S.26.02.01'!$A$50</definedName>
    <definedName name="S.26.02.01.03.TC" localSheetId="130">'S.26.02.01'!$A$55</definedName>
    <definedName name="S.26.02.01.03.TD" localSheetId="130">'S.26.02.01'!$D$58:$D$59</definedName>
    <definedName name="S.26.02.01.03.TL" localSheetId="130">'S.26.02.01'!$B$58:$B$59</definedName>
    <definedName name="S.26.02.01.03.TLC" localSheetId="130">'S.26.02.01'!$C$58:$C$59</definedName>
    <definedName name="S.26.02.01.03.TTC" localSheetId="130">'S.26.02.01'!$D$57</definedName>
    <definedName name="S.26.02.01.03.Y" localSheetId="130">'S.26.02.01'!$E$58:$J$59</definedName>
    <definedName name="S.26.02.01.03.Z" localSheetId="130">'S.26.02.01'!$A$51:$A$53</definedName>
    <definedName name="S.26.02.01.03.ZHI" localSheetId="130">'S.26.02.01'!$A$53:$D$53</definedName>
    <definedName name="S.26.02.01.VC" localSheetId="130">'S.26.02.01'!$A$2</definedName>
    <definedName name="S.26.02.04" localSheetId="131">'S.26.02.04'!$A$1</definedName>
    <definedName name="S.26.02.04.01" localSheetId="131">'S.26.02.04'!$A$17</definedName>
    <definedName name="S.26.02.04.01.TC" localSheetId="131">'S.26.02.04'!$A$23</definedName>
    <definedName name="S.26.02.04.01.TD" localSheetId="131">'S.26.02.04'!$D$27:$I$42</definedName>
    <definedName name="S.26.02.04.01.TL" localSheetId="131">'S.26.02.04'!$B$27:$B$42</definedName>
    <definedName name="S.26.02.04.01.TLC" localSheetId="131">'S.26.02.04'!$C$27:$C$42</definedName>
    <definedName name="S.26.02.04.01.TT" localSheetId="131">'S.26.02.04'!$D$25:$I$25</definedName>
    <definedName name="S.26.02.04.01.TTC" localSheetId="131">'S.26.02.04'!$D$26:$I$26</definedName>
    <definedName name="S.26.02.04.01.X" localSheetId="131">'S.26.02.04'!$D$43:$I$48</definedName>
    <definedName name="S.26.02.04.01.Y" localSheetId="131">'S.26.02.04'!$J$27:$L$42</definedName>
    <definedName name="S.26.02.04.01.Z" localSheetId="131">'S.26.02.04'!$A$18:$A$21</definedName>
    <definedName name="S.26.02.04.01.ZHI" localSheetId="131">'S.26.02.04'!$A$21:$D$21</definedName>
    <definedName name="S.26.02.04.02" localSheetId="131">'S.26.02.04'!$A$4</definedName>
    <definedName name="S.26.02.04.02.TC" localSheetId="131">'S.26.02.04'!$A$10</definedName>
    <definedName name="S.26.02.04.02.TD" localSheetId="131">'S.26.02.04'!$E$15</definedName>
    <definedName name="S.26.02.04.02.TL" localSheetId="131">'S.26.02.04'!$C$15</definedName>
    <definedName name="S.26.02.04.02.TLC" localSheetId="131">'S.26.02.04'!$D$15</definedName>
    <definedName name="S.26.02.04.02.TT" localSheetId="131">'S.26.02.04'!$E$13</definedName>
    <definedName name="S.26.02.04.02.TTC" localSheetId="131">'S.26.02.04'!$E$14</definedName>
    <definedName name="S.26.02.04.02.Y" localSheetId="131">'S.26.02.04'!$F$15:$G$15</definedName>
    <definedName name="S.26.02.04.02.Z" localSheetId="131">'S.26.02.04'!$A$5:$A$8</definedName>
    <definedName name="S.26.02.04.02.ZHI" localSheetId="131">'S.26.02.04'!$A$8:$D$8</definedName>
    <definedName name="S.26.02.04.03" localSheetId="131">'S.26.02.04'!$A$52</definedName>
    <definedName name="S.26.02.04.03.TC" localSheetId="131">'S.26.02.04'!$A$59</definedName>
    <definedName name="S.26.02.04.03.TD" localSheetId="131">'S.26.02.04'!$D$62:$D$63</definedName>
    <definedName name="S.26.02.04.03.TL" localSheetId="131">'S.26.02.04'!$B$62:$B$63</definedName>
    <definedName name="S.26.02.04.03.TLC" localSheetId="131">'S.26.02.04'!$C$62:$C$63</definedName>
    <definedName name="S.26.02.04.03.TTC" localSheetId="131">'S.26.02.04'!$D$61</definedName>
    <definedName name="S.26.02.04.03.Y" localSheetId="131">'S.26.02.04'!$E$62:$J$63</definedName>
    <definedName name="S.26.02.04.03.Z" localSheetId="131">'S.26.02.04'!$A$53:$A$57</definedName>
    <definedName name="S.26.02.04.03.ZHI" localSheetId="131">'S.26.02.04'!$A$57:$D$57</definedName>
    <definedName name="S.26.02.04.VC" localSheetId="131">'S.26.02.04'!$A$2</definedName>
    <definedName name="S.26.03.01" localSheetId="133">'S.26.03.01'!$A$1</definedName>
    <definedName name="S.26.03.01.01" localSheetId="133">'S.26.03.01'!$A$20</definedName>
    <definedName name="S.26.03.01.01.TC" localSheetId="133">'S.26.03.01'!$A$25</definedName>
    <definedName name="S.26.03.01.01.TD" localSheetId="133">'S.26.03.01'!$D$30:$H$41</definedName>
    <definedName name="S.26.03.01.01.TL" localSheetId="133">'S.26.03.01'!$B$30:$B$41</definedName>
    <definedName name="S.26.03.01.01.TLC" localSheetId="133">'S.26.03.01'!$C$30:$C$41</definedName>
    <definedName name="S.26.03.01.01.TT" localSheetId="133">'S.26.03.01'!$D$27:$H$28</definedName>
    <definedName name="S.26.03.01.01.TTC" localSheetId="133">'S.26.03.01'!$D$29:$H$29</definedName>
    <definedName name="S.26.03.01.01.X" localSheetId="133">'S.26.03.01'!$D$42:$H$45</definedName>
    <definedName name="S.26.03.01.01.Y" localSheetId="133">'S.26.03.01'!$I$30:$N$41</definedName>
    <definedName name="S.26.03.01.01.Z" localSheetId="133">'S.26.03.01'!$A$21:$A$23</definedName>
    <definedName name="S.26.03.01.01.ZHI" localSheetId="133">'S.26.03.01'!$A$23:$D$23</definedName>
    <definedName name="S.26.03.01.02" localSheetId="133">'S.26.03.01'!$A$74</definedName>
    <definedName name="S.26.03.01.02.TC" localSheetId="133">'S.26.03.01'!$A$80</definedName>
    <definedName name="S.26.03.01.02.TD" localSheetId="133">'S.26.03.01'!$D$84</definedName>
    <definedName name="S.26.03.01.02.TL" localSheetId="133">'S.26.03.01'!$B$84</definedName>
    <definedName name="S.26.03.01.02.TLC" localSheetId="133">'S.26.03.01'!$C$84</definedName>
    <definedName name="S.26.03.01.02.TT" localSheetId="133">'S.26.03.01'!$D$82</definedName>
    <definedName name="S.26.03.01.02.TTC" localSheetId="133">'S.26.03.01'!$D$83</definedName>
    <definedName name="S.26.03.01.02.Y" localSheetId="133">'S.26.03.01'!$E$84:$H$84</definedName>
    <definedName name="S.26.03.01.02.Z" localSheetId="133">'S.26.03.01'!$A$75:$A$77</definedName>
    <definedName name="S.26.03.01.02.ZHI" localSheetId="133">'S.26.03.01'!$A$77:$D$77</definedName>
    <definedName name="S.26.03.01.03" localSheetId="133">'S.26.03.01'!$A$4</definedName>
    <definedName name="S.26.03.01.03.TC" localSheetId="133">'S.26.03.01'!$A$9</definedName>
    <definedName name="S.26.03.01.03.TD" localSheetId="133">'S.26.03.01'!$G$12:$G$17</definedName>
    <definedName name="S.26.03.01.03.TL" localSheetId="133">'S.26.03.01'!$E$12:$E$17</definedName>
    <definedName name="S.26.03.01.03.TLC" localSheetId="133">'S.26.03.01'!$F$12:$F$17</definedName>
    <definedName name="S.26.03.01.03.TT" localSheetId="133">'S.26.03.01'!$G$10</definedName>
    <definedName name="S.26.03.01.03.TTC" localSheetId="133">'S.26.03.01'!$G$11</definedName>
    <definedName name="S.26.03.01.03.Y" localSheetId="133">'S.26.03.01'!$H$12:$I$17</definedName>
    <definedName name="S.26.03.01.03.Z" localSheetId="133">'S.26.03.01'!$A$5:$A$6</definedName>
    <definedName name="S.26.03.01.03.ZHI" localSheetId="133">'S.26.03.01'!$A$6:$D$6</definedName>
    <definedName name="S.26.03.01.04" localSheetId="133">'S.26.03.01'!$A$47</definedName>
    <definedName name="S.26.03.01.04.TC" localSheetId="133">'S.26.03.01'!$A$52</definedName>
    <definedName name="S.26.03.01.04.TD" localSheetId="133">'S.26.03.01'!$D$57:$E$68</definedName>
    <definedName name="S.26.03.01.04.TL" localSheetId="133">'S.26.03.01'!$B$57:$B$68</definedName>
    <definedName name="S.26.03.01.04.TLC" localSheetId="133">'S.26.03.01'!$C$57:$C$68</definedName>
    <definedName name="S.26.03.01.04.TT" localSheetId="133">'S.26.03.01'!$D$54:$E$55</definedName>
    <definedName name="S.26.03.01.04.TTC" localSheetId="133">'S.26.03.01'!$D$56:$E$56</definedName>
    <definedName name="S.26.03.01.04.X" localSheetId="133">'S.26.03.01'!$D$69:$E$70</definedName>
    <definedName name="S.26.03.01.04.Y" localSheetId="133">'S.26.03.01'!$F$57:$K$68</definedName>
    <definedName name="S.26.03.01.04.Z" localSheetId="133">'S.26.03.01'!$A$48:$A$50</definedName>
    <definedName name="S.26.03.01.04.ZHI" localSheetId="133">'S.26.03.01'!$A$50:$D$50</definedName>
    <definedName name="S.26.03.01.VC" localSheetId="133">'S.26.03.01'!$A$2</definedName>
    <definedName name="S.26.03.04" localSheetId="134">'S.26.03.04'!$A$1</definedName>
    <definedName name="S.26.03.04.01" localSheetId="134">'S.26.03.04'!$A$26</definedName>
    <definedName name="S.26.03.04.01.TC" localSheetId="134">'S.26.03.04'!$A$33</definedName>
    <definedName name="S.26.03.04.01.TD" localSheetId="134">'S.26.03.04'!$D$38:$H$49</definedName>
    <definedName name="S.26.03.04.01.TL" localSheetId="134">'S.26.03.04'!$B$38:$B$49</definedName>
    <definedName name="S.26.03.04.01.TLC" localSheetId="134">'S.26.03.04'!$C$38:$C$49</definedName>
    <definedName name="S.26.03.04.01.TT" localSheetId="134">'S.26.03.04'!$D$35:$H$36</definedName>
    <definedName name="S.26.03.04.01.TTC" localSheetId="134">'S.26.03.04'!$D$37:$H$37</definedName>
    <definedName name="S.26.03.04.01.X" localSheetId="134">'S.26.03.04'!$D$50:$H$53</definedName>
    <definedName name="S.26.03.04.01.Y" localSheetId="134">'S.26.03.04'!$I$38:$P$49</definedName>
    <definedName name="S.26.03.04.01.Z" localSheetId="134">'S.26.03.04'!$A$27:$A$31</definedName>
    <definedName name="S.26.03.04.01.ZHI" localSheetId="134">'S.26.03.04'!$A$31:$D$31</definedName>
    <definedName name="S.26.03.04.02" localSheetId="134">'S.26.03.04'!$A$85</definedName>
    <definedName name="S.26.03.04.02.TC" localSheetId="134">'S.26.03.04'!$A$91</definedName>
    <definedName name="S.26.03.04.02.TD" localSheetId="134">'S.26.03.04'!$D$95</definedName>
    <definedName name="S.26.03.04.02.TL" localSheetId="134">'S.26.03.04'!$B$95</definedName>
    <definedName name="S.26.03.04.02.TLC" localSheetId="134">'S.26.03.04'!$C$95</definedName>
    <definedName name="S.26.03.04.02.TT" localSheetId="134">'S.26.03.04'!$D$93</definedName>
    <definedName name="S.26.03.04.02.TTC" localSheetId="134">'S.26.03.04'!$D$94</definedName>
    <definedName name="S.26.03.04.02.X" localSheetId="134">'S.26.03.04'!$D$96</definedName>
    <definedName name="S.26.03.04.02.Y" localSheetId="134">'S.26.03.04'!$E$95:$H$95</definedName>
    <definedName name="S.26.03.04.02.Z" localSheetId="134">'S.26.03.04'!$A$86:$A$89</definedName>
    <definedName name="S.26.03.04.02.ZHI" localSheetId="134">'S.26.03.04'!$A$89:$D$89</definedName>
    <definedName name="S.26.03.04.03" localSheetId="134">'S.26.03.04'!$A$4</definedName>
    <definedName name="S.26.03.04.03.TC" localSheetId="134">'S.26.03.04'!$A$10</definedName>
    <definedName name="S.26.03.04.03.TD" localSheetId="134">'S.26.03.04'!$G$14:$G$19</definedName>
    <definedName name="S.26.03.04.03.TL" localSheetId="134">'S.26.03.04'!$E$14:$E$19</definedName>
    <definedName name="S.26.03.04.03.TLC" localSheetId="134">'S.26.03.04'!$F$14:$F$19</definedName>
    <definedName name="S.26.03.04.03.TT" localSheetId="134">'S.26.03.04'!$G$12</definedName>
    <definedName name="S.26.03.04.03.TTC" localSheetId="134">'S.26.03.04'!$G$13</definedName>
    <definedName name="S.26.03.04.03.Y" localSheetId="134">'S.26.03.04'!$H$14:$I$19</definedName>
    <definedName name="S.26.03.04.03.Z" localSheetId="134">'S.26.03.04'!$A$5:$A$8</definedName>
    <definedName name="S.26.03.04.03.ZHI" localSheetId="134">'S.26.03.04'!$A$8:$D$8</definedName>
    <definedName name="S.26.03.04.04" localSheetId="134">'S.26.03.04'!$A$56</definedName>
    <definedName name="S.26.03.04.04.TC" localSheetId="134">'S.26.03.04'!$A$63</definedName>
    <definedName name="S.26.03.04.04.TD" localSheetId="134">'S.26.03.04'!$D$68:$E$79</definedName>
    <definedName name="S.26.03.04.04.TL" localSheetId="134">'S.26.03.04'!$B$68:$B$79</definedName>
    <definedName name="S.26.03.04.04.TLC" localSheetId="134">'S.26.03.04'!$C$68:$C$79</definedName>
    <definedName name="S.26.03.04.04.TT" localSheetId="134">'S.26.03.04'!$D$65:$E$66</definedName>
    <definedName name="S.26.03.04.04.TTC" localSheetId="134">'S.26.03.04'!$D$67:$E$67</definedName>
    <definedName name="S.26.03.04.04.X" localSheetId="134">'S.26.03.04'!$D$80:$E$81</definedName>
    <definedName name="S.26.03.04.04.Y" localSheetId="134">'S.26.03.04'!$F$68:$K$79</definedName>
    <definedName name="S.26.03.04.04.Z" localSheetId="134">'S.26.03.04'!$A$57:$A$61</definedName>
    <definedName name="S.26.03.04.04.ZHI" localSheetId="134">'S.26.03.04'!$A$61:$D$61</definedName>
    <definedName name="S.26.03.04.VC" localSheetId="134">'S.26.03.04'!$A$2</definedName>
    <definedName name="S.26.04.01" localSheetId="136">'S.26.04.01'!$A$1</definedName>
    <definedName name="S.26.04.01.01" localSheetId="136">'S.26.04.01'!$A$22</definedName>
    <definedName name="S.26.04.01.01.TC" localSheetId="136">'S.26.04.01'!$A$27</definedName>
    <definedName name="S.26.04.01.01.TD" localSheetId="136">'S.26.04.01'!$C$32:$I$46</definedName>
    <definedName name="S.26.04.01.01.TL" localSheetId="136">'S.26.04.01'!$A$32:$A$46</definedName>
    <definedName name="S.26.04.01.01.TLC" localSheetId="136">'S.26.04.01'!$B$32:$B$46</definedName>
    <definedName name="S.26.04.01.01.TT" localSheetId="136">'S.26.04.01'!$C$29:$I$30</definedName>
    <definedName name="S.26.04.01.01.TTC" localSheetId="136">'S.26.04.01'!$C$31:$I$31</definedName>
    <definedName name="S.26.04.01.01.X" localSheetId="136">'S.26.04.01'!$C$47:$I$53</definedName>
    <definedName name="S.26.04.01.01.Y" localSheetId="136">'S.26.04.01'!$J$32:$K$46</definedName>
    <definedName name="S.26.04.01.01.Z" localSheetId="136">'S.26.04.01'!$A$23:$A$25</definedName>
    <definedName name="S.26.04.01.01.ZHI" localSheetId="136">'S.26.04.01'!$A$25:$D$25</definedName>
    <definedName name="S.26.04.01.02" localSheetId="136">'S.26.04.01'!$A$57</definedName>
    <definedName name="S.26.04.01.02.TC" localSheetId="136">'S.26.04.01'!$A$61</definedName>
    <definedName name="S.26.04.01.02.TD" localSheetId="136">'S.26.04.01'!$C$65</definedName>
    <definedName name="S.26.04.01.02.TL" localSheetId="136">'S.26.04.01'!$A$65</definedName>
    <definedName name="S.26.04.01.02.TLC" localSheetId="136">'S.26.04.01'!$B$65</definedName>
    <definedName name="S.26.04.01.02.TT" localSheetId="136">'S.26.04.01'!$C$63</definedName>
    <definedName name="S.26.04.01.02.TTC" localSheetId="136">'S.26.04.01'!$C$64</definedName>
    <definedName name="S.26.04.01.02.X" localSheetId="136">'S.26.04.01'!$C$66</definedName>
    <definedName name="S.26.04.01.02.Y" localSheetId="136">'S.26.04.01'!$D$65:$G$65</definedName>
    <definedName name="S.26.04.01.02.Z" localSheetId="136">'S.26.04.01'!$A$58:$A$59</definedName>
    <definedName name="S.26.04.01.02.ZHI" localSheetId="136">'S.26.04.01'!$A$59:$D$59</definedName>
    <definedName name="S.26.04.01.03" localSheetId="136">'S.26.04.01'!$A$71</definedName>
    <definedName name="S.26.04.01.03.TC" localSheetId="136">'S.26.04.01'!$A$75</definedName>
    <definedName name="S.26.04.01.03.TD" localSheetId="136">'S.26.04.01'!$C$80:$J$85</definedName>
    <definedName name="S.26.04.01.03.TL" localSheetId="136">'S.26.04.01'!$A$80:$A$85</definedName>
    <definedName name="S.26.04.01.03.TLC" localSheetId="136">'S.26.04.01'!$B$80:$B$85</definedName>
    <definedName name="S.26.04.01.03.TT" localSheetId="136">'S.26.04.01'!$C$77:$J$78</definedName>
    <definedName name="S.26.04.01.03.TTC" localSheetId="136">'S.26.04.01'!$C$79:$J$79</definedName>
    <definedName name="S.26.04.01.03.X" localSheetId="136">'S.26.04.01'!$C$86:$J$92</definedName>
    <definedName name="S.26.04.01.03.Y" localSheetId="136">'S.26.04.01'!$K$80:$K$85</definedName>
    <definedName name="S.26.04.01.03.Z" localSheetId="136">'S.26.04.01'!$A$72:$A$73</definedName>
    <definedName name="S.26.04.01.03.ZHI" localSheetId="136">'S.26.04.01'!$A$73:$D$73</definedName>
    <definedName name="S.26.04.01.04" localSheetId="136">'S.26.04.01'!$A$98</definedName>
    <definedName name="S.26.04.01.04.TC" localSheetId="136">'S.26.04.01'!$A$102</definedName>
    <definedName name="S.26.04.01.04.TD" localSheetId="136">'S.26.04.01'!$C$105</definedName>
    <definedName name="S.26.04.01.04.TL" localSheetId="136">'S.26.04.01'!$A$105</definedName>
    <definedName name="S.26.04.01.04.TLC" localSheetId="136">'S.26.04.01'!$B$105</definedName>
    <definedName name="S.26.04.01.04.TT" localSheetId="136">'S.26.04.01'!$C$103</definedName>
    <definedName name="S.26.04.01.04.TTC" localSheetId="136">'S.26.04.01'!$C$104</definedName>
    <definedName name="S.26.04.01.04.X" localSheetId="136">'S.26.04.01'!$C$106</definedName>
    <definedName name="S.26.04.01.04.Y" localSheetId="136">'S.26.04.01'!$D$105:$I$105</definedName>
    <definedName name="S.26.04.01.04.Z" localSheetId="136">'S.26.04.01'!$A$99:$A$100</definedName>
    <definedName name="S.26.04.01.04.ZHI" localSheetId="136">'S.26.04.01'!$A$100:$D$100</definedName>
    <definedName name="S.26.04.01.05" localSheetId="136">'S.26.04.01'!$A$112</definedName>
    <definedName name="S.26.04.01.05.TC" localSheetId="136">'S.26.04.01'!$A$117</definedName>
    <definedName name="S.26.04.01.05.TD" localSheetId="136">'S.26.04.01'!$C$122:$G$122</definedName>
    <definedName name="S.26.04.01.05.TL" localSheetId="136">'S.26.04.01'!$A$122</definedName>
    <definedName name="S.26.04.01.05.TLC" localSheetId="136">'S.26.04.01'!$B$122</definedName>
    <definedName name="S.26.04.01.05.TT" localSheetId="136">'S.26.04.01'!$C$119:$G$120</definedName>
    <definedName name="S.26.04.01.05.TTC" localSheetId="136">'S.26.04.01'!$C$121:$G$121</definedName>
    <definedName name="S.26.04.01.05.X" localSheetId="136">'S.26.04.01'!$C$123:$G$129</definedName>
    <definedName name="S.26.04.01.05.Y" localSheetId="136">'S.26.04.01'!$H$122:$I$122</definedName>
    <definedName name="S.26.04.01.05.Z" localSheetId="136">'S.26.04.01'!$A$113:$A$115</definedName>
    <definedName name="S.26.04.01.05.ZHI" localSheetId="136">'S.26.04.01'!$A$115:$D$115</definedName>
    <definedName name="S.26.04.01.06" localSheetId="136">'S.26.04.01'!$A$133</definedName>
    <definedName name="S.26.04.01.06.TC" localSheetId="136">'S.26.04.01'!$A$138</definedName>
    <definedName name="S.26.04.01.06.TD" localSheetId="136">'S.26.04.01'!$C$142:$C$143</definedName>
    <definedName name="S.26.04.01.06.TL" localSheetId="136">'S.26.04.01'!$A$142:$A$143</definedName>
    <definedName name="S.26.04.01.06.TLC" localSheetId="136">'S.26.04.01'!$B$142:$B$143</definedName>
    <definedName name="S.26.04.01.06.TT" localSheetId="136">'S.26.04.01'!$C$140</definedName>
    <definedName name="S.26.04.01.06.TTC" localSheetId="136">'S.26.04.01'!$C$141</definedName>
    <definedName name="S.26.04.01.06.X" localSheetId="136">'S.26.04.01'!$C$144:$C$147</definedName>
    <definedName name="S.26.04.01.06.Y" localSheetId="136">'S.26.04.01'!$D$142:$E$143</definedName>
    <definedName name="S.26.04.01.06.Z" localSheetId="136">'S.26.04.01'!$A$134:$A$136</definedName>
    <definedName name="S.26.04.01.06.ZHI" localSheetId="136">'S.26.04.01'!$A$136:$D$136</definedName>
    <definedName name="S.26.04.01.07" localSheetId="136">'S.26.04.01'!$A$152</definedName>
    <definedName name="S.26.04.01.07.TC" localSheetId="136">'S.26.04.01'!$A$157</definedName>
    <definedName name="S.26.04.01.07.TD" localSheetId="136">'S.26.04.01'!$C$160:$D$164</definedName>
    <definedName name="S.26.04.01.07.TL" localSheetId="136">'S.26.04.01'!$A$160:$A$164</definedName>
    <definedName name="S.26.04.01.07.TLC" localSheetId="136">'S.26.04.01'!$B$160:$B$164</definedName>
    <definedName name="S.26.04.01.07.TT" localSheetId="136">'S.26.04.01'!$C$158:$D$158</definedName>
    <definedName name="S.26.04.01.07.TTC" localSheetId="136">'S.26.04.01'!$C$159:$D$159</definedName>
    <definedName name="S.26.04.01.07.X" localSheetId="136">'S.26.04.01'!$C$165:$D$169</definedName>
    <definedName name="S.26.04.01.07.Y" localSheetId="136">'S.26.04.01'!$E$160:$F$164</definedName>
    <definedName name="S.26.04.01.07.Z" localSheetId="136">'S.26.04.01'!$A$153:$A$155</definedName>
    <definedName name="S.26.04.01.07.ZHI" localSheetId="136">'S.26.04.01'!$A$155:$D$155</definedName>
    <definedName name="S.26.04.01.08" localSheetId="136">'S.26.04.01'!$A$173</definedName>
    <definedName name="S.26.04.01.08.TC" localSheetId="136">'S.26.04.01'!$A$178</definedName>
    <definedName name="S.26.04.01.08.TD" localSheetId="136">'S.26.04.01'!$C$182:$D$183</definedName>
    <definedName name="S.26.04.01.08.TL" localSheetId="136">'S.26.04.01'!$A$182:$A$183</definedName>
    <definedName name="S.26.04.01.08.TLC" localSheetId="136">'S.26.04.01'!$B$182:$B$183</definedName>
    <definedName name="S.26.04.01.08.TT" localSheetId="136">'S.26.04.01'!$C$180:$D$180</definedName>
    <definedName name="S.26.04.01.08.TTC" localSheetId="136">'S.26.04.01'!$C$181:$D$181</definedName>
    <definedName name="S.26.04.01.08.X" localSheetId="136">'S.26.04.01'!$C$184:$D$188</definedName>
    <definedName name="S.26.04.01.08.Y" localSheetId="136">'S.26.04.01'!$E$182:$F$183</definedName>
    <definedName name="S.26.04.01.08.Z" localSheetId="136">'S.26.04.01'!$A$174:$A$176</definedName>
    <definedName name="S.26.04.01.08.ZHI" localSheetId="136">'S.26.04.01'!$A$176:$D$176</definedName>
    <definedName name="S.26.04.01.09" localSheetId="136">'S.26.04.01'!$A$4</definedName>
    <definedName name="S.26.04.01.09.TC" localSheetId="136">'S.26.04.01'!$A$8</definedName>
    <definedName name="S.26.04.01.09.TD" localSheetId="136">'S.26.04.01'!$E$12:$E$18</definedName>
    <definedName name="S.26.04.01.09.TL" localSheetId="136">'S.26.04.01'!$C$12:$C$18</definedName>
    <definedName name="S.26.04.01.09.TLC" localSheetId="136">'S.26.04.01'!$D$12:$D$18</definedName>
    <definedName name="S.26.04.01.09.TT" localSheetId="136">'S.26.04.01'!$E$10</definedName>
    <definedName name="S.26.04.01.09.TTC" localSheetId="136">'S.26.04.01'!$E$11</definedName>
    <definedName name="S.26.04.01.09.Y" localSheetId="136">'S.26.04.01'!$F$12:$G$18</definedName>
    <definedName name="S.26.04.01.09.Z" localSheetId="136">'S.26.04.01'!$A$5:$A$6</definedName>
    <definedName name="S.26.04.01.09.ZHI" localSheetId="136">'S.26.04.01'!$A$6:$D$6</definedName>
    <definedName name="S.26.04.01.VC" localSheetId="136">'S.26.04.01'!$A$2</definedName>
    <definedName name="S.26.04.04" localSheetId="137">'S.26.04.04'!$A$1</definedName>
    <definedName name="S.26.04.04.01" localSheetId="137">'S.26.04.04'!$A$28</definedName>
    <definedName name="S.26.04.04.01.TC" localSheetId="137">'S.26.04.04'!$A$35</definedName>
    <definedName name="S.26.04.04.01.TD" localSheetId="137">'S.26.04.04'!$C$40:$I$54</definedName>
    <definedName name="S.26.04.04.01.TL" localSheetId="137">'S.26.04.04'!$A$40:$A$54</definedName>
    <definedName name="S.26.04.04.01.TLC" localSheetId="137">'S.26.04.04'!$B$40:$B$54</definedName>
    <definedName name="S.26.04.04.01.TT" localSheetId="137">'S.26.04.04'!$C$37:$I$38</definedName>
    <definedName name="S.26.04.04.01.TTC" localSheetId="137">'S.26.04.04'!$C$39:$I$39</definedName>
    <definedName name="S.26.04.04.01.X" localSheetId="137">'S.26.04.04'!$C$55:$I$61</definedName>
    <definedName name="S.26.04.04.01.Y" localSheetId="137">'S.26.04.04'!$J$40:$K$54</definedName>
    <definedName name="S.26.04.04.01.Z" localSheetId="137">'S.26.04.04'!$A$29:$A$33</definedName>
    <definedName name="S.26.04.04.01.ZHI" localSheetId="137">'S.26.04.04'!$A$33:$D$33</definedName>
    <definedName name="S.26.04.04.02" localSheetId="137">'S.26.04.04'!$A$68</definedName>
    <definedName name="S.26.04.04.02.TC" localSheetId="137">'S.26.04.04'!$A$74</definedName>
    <definedName name="S.26.04.04.02.TD" localSheetId="137">'S.26.04.04'!$C$78</definedName>
    <definedName name="S.26.04.04.02.TL" localSheetId="137">'S.26.04.04'!$A$78</definedName>
    <definedName name="S.26.04.04.02.TLC" localSheetId="137">'S.26.04.04'!$B$78</definedName>
    <definedName name="S.26.04.04.02.TT" localSheetId="137">'S.26.04.04'!$C$76</definedName>
    <definedName name="S.26.04.04.02.TTC" localSheetId="137">'S.26.04.04'!$C$77</definedName>
    <definedName name="S.26.04.04.02.X" localSheetId="137">'S.26.04.04'!$C$79</definedName>
    <definedName name="S.26.04.04.02.Y" localSheetId="137">'S.26.04.04'!$D$78:$G$78</definedName>
    <definedName name="S.26.04.04.02.Z" localSheetId="137">'S.26.04.04'!$A$69:$A$72</definedName>
    <definedName name="S.26.04.04.02.ZHI" localSheetId="137">'S.26.04.04'!$A$72:$D$72</definedName>
    <definedName name="S.26.04.04.03" localSheetId="137">'S.26.04.04'!$A$85</definedName>
    <definedName name="S.26.04.04.03.TC" localSheetId="137">'S.26.04.04'!$A$91</definedName>
    <definedName name="S.26.04.04.03.TD" localSheetId="137">'S.26.04.04'!$C$96:$J$101</definedName>
    <definedName name="S.26.04.04.03.TL" localSheetId="137">'S.26.04.04'!$A$96:$A$101</definedName>
    <definedName name="S.26.04.04.03.TLC" localSheetId="137">'S.26.04.04'!$B$96:$B$101</definedName>
    <definedName name="S.26.04.04.03.TT" localSheetId="137">'S.26.04.04'!$C$93:$J$94</definedName>
    <definedName name="S.26.04.04.03.TTC" localSheetId="137">'S.26.04.04'!$C$95:$J$95</definedName>
    <definedName name="S.26.04.04.03.X" localSheetId="137">'S.26.04.04'!$C$102:$J$108</definedName>
    <definedName name="S.26.04.04.03.Y" localSheetId="137">'S.26.04.04'!$K$96:$K$101</definedName>
    <definedName name="S.26.04.04.03.Z" localSheetId="137">'S.26.04.04'!$A$86:$A$89</definedName>
    <definedName name="S.26.04.04.03.ZHI" localSheetId="137">'S.26.04.04'!$A$89:$D$89</definedName>
    <definedName name="S.26.04.04.04" localSheetId="137">'S.26.04.04'!$A$112</definedName>
    <definedName name="S.26.04.04.04.TC" localSheetId="137">'S.26.04.04'!$A$118</definedName>
    <definedName name="S.26.04.04.04.TD" localSheetId="137">'S.26.04.04'!$C$122</definedName>
    <definedName name="S.26.04.04.04.TL" localSheetId="137">'S.26.04.04'!$A$122</definedName>
    <definedName name="S.26.04.04.04.TLC" localSheetId="137">'S.26.04.04'!$B$122</definedName>
    <definedName name="S.26.04.04.04.TT" localSheetId="137">'S.26.04.04'!$C$120</definedName>
    <definedName name="S.26.04.04.04.TTC" localSheetId="137">'S.26.04.04'!$C$121</definedName>
    <definedName name="S.26.04.04.04.X" localSheetId="137">'S.26.04.04'!$C$123</definedName>
    <definedName name="S.26.04.04.04.Y" localSheetId="137">'S.26.04.04'!$D$122:$I$122</definedName>
    <definedName name="S.26.04.04.04.Z" localSheetId="137">'S.26.04.04'!$A$113:$A$116</definedName>
    <definedName name="S.26.04.04.04.ZHI" localSheetId="137">'S.26.04.04'!$A$116:$D$116</definedName>
    <definedName name="S.26.04.04.05" localSheetId="137">'S.26.04.04'!$A$129</definedName>
    <definedName name="S.26.04.04.05.TC" localSheetId="137">'S.26.04.04'!$A$137</definedName>
    <definedName name="S.26.04.04.05.TD" localSheetId="137">'S.26.04.04'!$C$141:$G$141</definedName>
    <definedName name="S.26.04.04.05.TL" localSheetId="137">'S.26.04.04'!$A$141</definedName>
    <definedName name="S.26.04.04.05.TLC" localSheetId="137">'S.26.04.04'!$B$141</definedName>
    <definedName name="S.26.04.04.05.TT" localSheetId="137">'S.26.04.04'!$C$138:$G$139</definedName>
    <definedName name="S.26.04.04.05.TTC" localSheetId="137">'S.26.04.04'!$C$140:$G$140</definedName>
    <definedName name="S.26.04.04.05.X" localSheetId="137">'S.26.04.04'!$C$142:$G$148</definedName>
    <definedName name="S.26.04.04.05.Y" localSheetId="137">'S.26.04.04'!$H$141:$I$141</definedName>
    <definedName name="S.26.04.04.05.Z" localSheetId="137">'S.26.04.04'!$A$130:$A$134</definedName>
    <definedName name="S.26.04.04.05.ZHI" localSheetId="137">'S.26.04.04'!$A$134:$D$134</definedName>
    <definedName name="S.26.04.04.06" localSheetId="137">'S.26.04.04'!$A$153</definedName>
    <definedName name="S.26.04.04.06.TC" localSheetId="137">'S.26.04.04'!$A$160</definedName>
    <definedName name="S.26.04.04.06.TD" localSheetId="137">'S.26.04.04'!$C$164:$C$165</definedName>
    <definedName name="S.26.04.04.06.TL" localSheetId="137">'S.26.04.04'!$A$164:$A$165</definedName>
    <definedName name="S.26.04.04.06.TLC" localSheetId="137">'S.26.04.04'!$B$164:$B$165</definedName>
    <definedName name="S.26.04.04.06.TT" localSheetId="137">'S.26.04.04'!$C$162</definedName>
    <definedName name="S.26.04.04.06.TTC" localSheetId="137">'S.26.04.04'!$C$163</definedName>
    <definedName name="S.26.04.04.06.X" localSheetId="137">'S.26.04.04'!$C$166:$C$169</definedName>
    <definedName name="S.26.04.04.06.Y" localSheetId="137">'S.26.04.04'!$D$164:$E$165</definedName>
    <definedName name="S.26.04.04.06.Z" localSheetId="137">'S.26.04.04'!$A$154:$A$158</definedName>
    <definedName name="S.26.04.04.06.ZHI" localSheetId="137">'S.26.04.04'!$A$158:$D$158</definedName>
    <definedName name="S.26.04.04.07" localSheetId="137">'S.26.04.04'!$A$175</definedName>
    <definedName name="S.26.04.04.07.TC" localSheetId="137">'S.26.04.04'!$A$182</definedName>
    <definedName name="S.26.04.04.07.TD" localSheetId="137">'S.26.04.04'!$C$186:$D$190</definedName>
    <definedName name="S.26.04.04.07.TL" localSheetId="137">'S.26.04.04'!$A$186:$A$190</definedName>
    <definedName name="S.26.04.04.07.TLC" localSheetId="137">'S.26.04.04'!$B$186:$B$190</definedName>
    <definedName name="S.26.04.04.07.TT" localSheetId="137">'S.26.04.04'!$C$184:$D$184</definedName>
    <definedName name="S.26.04.04.07.TTC" localSheetId="137">'S.26.04.04'!$C$185:$D$185</definedName>
    <definedName name="S.26.04.04.07.X" localSheetId="137">'S.26.04.04'!$C$191:$D$195</definedName>
    <definedName name="S.26.04.04.07.Y" localSheetId="137">'S.26.04.04'!$E$186:$F$190</definedName>
    <definedName name="S.26.04.04.07.Z" localSheetId="137">'S.26.04.04'!$A$176:$A$180</definedName>
    <definedName name="S.26.04.04.07.ZHI" localSheetId="137">'S.26.04.04'!$A$180:$D$180</definedName>
    <definedName name="S.26.04.04.08" localSheetId="137">'S.26.04.04'!$A$201</definedName>
    <definedName name="S.26.04.04.08.TC" localSheetId="137">'S.26.04.04'!$A$208</definedName>
    <definedName name="S.26.04.04.08.TD" localSheetId="137">'S.26.04.04'!$C$212:$D$213</definedName>
    <definedName name="S.26.04.04.08.TL" localSheetId="137">'S.26.04.04'!$A$212:$A$213</definedName>
    <definedName name="S.26.04.04.08.TLC" localSheetId="137">'S.26.04.04'!$B$212:$B$213</definedName>
    <definedName name="S.26.04.04.08.TT" localSheetId="137">'S.26.04.04'!$C$210:$D$210</definedName>
    <definedName name="S.26.04.04.08.TTC" localSheetId="137">'S.26.04.04'!$C$211:$D$211</definedName>
    <definedName name="S.26.04.04.08.X" localSheetId="137">'S.26.04.04'!$C$214:$D$218</definedName>
    <definedName name="S.26.04.04.08.Y" localSheetId="137">'S.26.04.04'!$E$212:$F$213</definedName>
    <definedName name="S.26.04.04.08.Z" localSheetId="137">'S.26.04.04'!$A$202:$A$206</definedName>
    <definedName name="S.26.04.04.08.ZHI" localSheetId="137">'S.26.04.04'!$A$206:$D$206</definedName>
    <definedName name="S.26.04.04.09" localSheetId="137">'S.26.04.04'!$A$4</definedName>
    <definedName name="S.26.04.04.09.TC" localSheetId="137">'S.26.04.04'!$A$10</definedName>
    <definedName name="S.26.04.04.09.TD" localSheetId="137">'S.26.04.04'!$E$14:$E$20</definedName>
    <definedName name="S.26.04.04.09.TL" localSheetId="137">'S.26.04.04'!$C$14:$C$20</definedName>
    <definedName name="S.26.04.04.09.TLC" localSheetId="137">'S.26.04.04'!$D$14:$D$20</definedName>
    <definedName name="S.26.04.04.09.TT" localSheetId="137">'S.26.04.04'!$E$12</definedName>
    <definedName name="S.26.04.04.09.TTC" localSheetId="137">'S.26.04.04'!$E$13</definedName>
    <definedName name="S.26.04.04.09.Y" localSheetId="137">'S.26.04.04'!$F$14:$G$20</definedName>
    <definedName name="S.26.04.04.09.Z" localSheetId="137">'S.26.04.04'!$A$5:$A$8</definedName>
    <definedName name="S.26.04.04.09.ZHI" localSheetId="137">'S.26.04.04'!$A$8:$D$8</definedName>
    <definedName name="S.26.04.04.VC" localSheetId="137">'S.26.04.04'!$A$2</definedName>
    <definedName name="S.26.05.01" localSheetId="139">'S.26.05.01'!$A$1</definedName>
    <definedName name="S.26.05.01.01" localSheetId="139">'S.26.05.01'!$A$18</definedName>
    <definedName name="S.26.05.01.01.TC" localSheetId="139">'S.26.05.01'!$A$22</definedName>
    <definedName name="S.26.05.01.01.TD" localSheetId="139">'S.26.05.01'!$C$28:$J$41</definedName>
    <definedName name="S.26.05.01.01.TL" localSheetId="139">'S.26.05.01'!$A$28:$A$41</definedName>
    <definedName name="S.26.05.01.01.TLC" localSheetId="139">'S.26.05.01'!$B$28:$B$41</definedName>
    <definedName name="S.26.05.01.01.TT" localSheetId="139">'S.26.05.01'!$C$25:$J$26</definedName>
    <definedName name="S.26.05.01.01.TTC" localSheetId="139">'S.26.05.01'!$C$27:$J$27</definedName>
    <definedName name="S.26.05.01.01.X" localSheetId="139">'S.26.05.01'!$C$42:$J$48</definedName>
    <definedName name="S.26.05.01.01.Y" localSheetId="139">'S.26.05.01'!$K$28:$K$41</definedName>
    <definedName name="S.26.05.01.01.Z" localSheetId="139">'S.26.05.01'!$A$19:$A$20</definedName>
    <definedName name="S.26.05.01.01.ZHI" localSheetId="139">'S.26.05.01'!$A$20:$D$20</definedName>
    <definedName name="S.26.05.01.02" localSheetId="139">'S.26.05.01'!$A$56</definedName>
    <definedName name="S.26.05.01.02.TC" localSheetId="139">'S.26.05.01'!$A$60</definedName>
    <definedName name="S.26.05.01.02.TD" localSheetId="139">'S.26.05.01'!$C$64</definedName>
    <definedName name="S.26.05.01.02.TL" localSheetId="139">'S.26.05.01'!$A$64</definedName>
    <definedName name="S.26.05.01.02.TLC" localSheetId="139">'S.26.05.01'!$B$64</definedName>
    <definedName name="S.26.05.01.02.TT" localSheetId="139">'S.26.05.01'!$C$62</definedName>
    <definedName name="S.26.05.01.02.TTC" localSheetId="139">'S.26.05.01'!$C$63</definedName>
    <definedName name="S.26.05.01.02.X" localSheetId="139">'S.26.05.01'!$C$65</definedName>
    <definedName name="S.26.05.01.02.Y" localSheetId="139">'S.26.05.01'!$D$64:$I$64</definedName>
    <definedName name="S.26.05.01.02.Z" localSheetId="139">'S.26.05.01'!$A$57:$A$58</definedName>
    <definedName name="S.26.05.01.02.ZHI" localSheetId="139">'S.26.05.01'!$A$58:$D$58</definedName>
    <definedName name="S.26.05.01.03" localSheetId="139">'S.26.05.01'!$A$73</definedName>
    <definedName name="S.26.05.01.03.TC" localSheetId="139">'S.26.05.01'!$A$78</definedName>
    <definedName name="S.26.05.01.03.TD" localSheetId="139">'S.26.05.01'!$C$83:$G$83</definedName>
    <definedName name="S.26.05.01.03.TL" localSheetId="139">'S.26.05.01'!$A$83</definedName>
    <definedName name="S.26.05.01.03.TLC" localSheetId="139">'S.26.05.01'!$B$83</definedName>
    <definedName name="S.26.05.01.03.TT" localSheetId="139">'S.26.05.01'!$C$80:$G$81</definedName>
    <definedName name="S.26.05.01.03.TTC" localSheetId="139">'S.26.05.01'!$C$82:$G$82</definedName>
    <definedName name="S.26.05.01.03.X" localSheetId="139">'S.26.05.01'!$C$84:$G$90</definedName>
    <definedName name="S.26.05.01.03.Y" localSheetId="139">'S.26.05.01'!$H$83</definedName>
    <definedName name="S.26.05.01.03.Z" localSheetId="139">'S.26.05.01'!$A$74:$A$76</definedName>
    <definedName name="S.26.05.01.03.ZHI" localSheetId="139">'S.26.05.01'!$A$76:$D$76</definedName>
    <definedName name="S.26.05.01.04" localSheetId="139">'S.26.05.01'!$A$98</definedName>
    <definedName name="S.26.05.01.04.TC" localSheetId="139">'S.26.05.01'!$A$102</definedName>
    <definedName name="S.26.05.01.04.TD" localSheetId="139">'S.26.05.01'!$C$106:$C$108</definedName>
    <definedName name="S.26.05.01.04.TL" localSheetId="139">'S.26.05.01'!$A$106:$A$108</definedName>
    <definedName name="S.26.05.01.04.TLC" localSheetId="139">'S.26.05.01'!$B$106:$B$108</definedName>
    <definedName name="S.26.05.01.04.TT" localSheetId="139">'S.26.05.01'!$C$104</definedName>
    <definedName name="S.26.05.01.04.TTC" localSheetId="139">'S.26.05.01'!$C$105</definedName>
    <definedName name="S.26.05.01.04.X" localSheetId="139">'S.26.05.01'!$C$109</definedName>
    <definedName name="S.26.05.01.04.Y" localSheetId="139">'S.26.05.01'!$D$106:$J$108</definedName>
    <definedName name="S.26.05.01.04.Z" localSheetId="139">'S.26.05.01'!$A$99:$A$100</definedName>
    <definedName name="S.26.05.01.04.ZHI" localSheetId="139">'S.26.05.01'!$A$100:$D$100</definedName>
    <definedName name="S.26.05.01.05" localSheetId="139">'S.26.05.01'!$A$4</definedName>
    <definedName name="S.26.05.01.05.TC" localSheetId="139">'S.26.05.01'!$A$8</definedName>
    <definedName name="S.26.05.01.05.TD" localSheetId="139">'S.26.05.01'!$G$12:$G$13</definedName>
    <definedName name="S.26.05.01.05.TL" localSheetId="139">'S.26.05.01'!$E$12:$E$13</definedName>
    <definedName name="S.26.05.01.05.TLC" localSheetId="139">'S.26.05.01'!$F$12:$F$13</definedName>
    <definedName name="S.26.05.01.05.TT" localSheetId="139">'S.26.05.01'!$G$10</definedName>
    <definedName name="S.26.05.01.05.TTC" localSheetId="139">'S.26.05.01'!$G$11</definedName>
    <definedName name="S.26.05.01.05.Y" localSheetId="139">'S.26.05.01'!$H$12:$H$13</definedName>
    <definedName name="S.26.05.01.05.Z" localSheetId="139">'S.26.05.01'!$A$5:$A$6</definedName>
    <definedName name="S.26.05.01.05.ZHI" localSheetId="139">'S.26.05.01'!$A$6:$D$6</definedName>
    <definedName name="S.26.05.01.VC" localSheetId="139">'S.26.05.01'!$A$2</definedName>
    <definedName name="S.26.05.04" localSheetId="140">'S.26.05.04'!$A$1</definedName>
    <definedName name="S.26.05.04.01" localSheetId="140">'S.26.05.04'!$A$21</definedName>
    <definedName name="S.26.05.04.01.TC" localSheetId="140">'S.26.05.04'!$A$27</definedName>
    <definedName name="S.26.05.04.01.TD" localSheetId="140">'S.26.05.04'!$C$33:$J$46</definedName>
    <definedName name="S.26.05.04.01.TL" localSheetId="140">'S.26.05.04'!$A$33:$A$46</definedName>
    <definedName name="S.26.05.04.01.TLC" localSheetId="140">'S.26.05.04'!$B$33:$B$46</definedName>
    <definedName name="S.26.05.04.01.TT" localSheetId="140">'S.26.05.04'!$C$30:$J$31</definedName>
    <definedName name="S.26.05.04.01.TTC" localSheetId="140">'S.26.05.04'!$C$32:$J$32</definedName>
    <definedName name="S.26.05.04.01.X" localSheetId="140">'S.26.05.04'!$C$47:$J$53</definedName>
    <definedName name="S.26.05.04.01.Y" localSheetId="140">'S.26.05.04'!$K$33:$K$46</definedName>
    <definedName name="S.26.05.04.01.Z" localSheetId="140">'S.26.05.04'!$A$22:$A$25</definedName>
    <definedName name="S.26.05.04.01.ZHI" localSheetId="140">'S.26.05.04'!$A$25:$D$25</definedName>
    <definedName name="S.26.05.04.02" localSheetId="140">'S.26.05.04'!$A$60</definedName>
    <definedName name="S.26.05.04.02.TC" localSheetId="140">'S.26.05.04'!$A$66</definedName>
    <definedName name="S.26.05.04.02.TD" localSheetId="140">'S.26.05.04'!$C$70</definedName>
    <definedName name="S.26.05.04.02.TL" localSheetId="140">'S.26.05.04'!$A$70</definedName>
    <definedName name="S.26.05.04.02.TLC" localSheetId="140">'S.26.05.04'!$B$70</definedName>
    <definedName name="S.26.05.04.02.TT" localSheetId="140">'S.26.05.04'!$C$68</definedName>
    <definedName name="S.26.05.04.02.TTC" localSheetId="140">'S.26.05.04'!$C$69</definedName>
    <definedName name="S.26.05.04.02.X" localSheetId="140">'S.26.05.04'!$C$71</definedName>
    <definedName name="S.26.05.04.02.Y" localSheetId="140">'S.26.05.04'!$D$70:$I$70</definedName>
    <definedName name="S.26.05.04.02.Z" localSheetId="140">'S.26.05.04'!$A$61:$A$64</definedName>
    <definedName name="S.26.05.04.02.ZHI" localSheetId="140">'S.26.05.04'!$A$64:$D$64</definedName>
    <definedName name="S.26.05.04.03" localSheetId="140">'S.26.05.04'!$A$79</definedName>
    <definedName name="S.26.05.04.03.TC" localSheetId="140">'S.26.05.04'!$A$86</definedName>
    <definedName name="S.26.05.04.03.TD" localSheetId="140">'S.26.05.04'!$C$91:$G$91</definedName>
    <definedName name="S.26.05.04.03.TL" localSheetId="140">'S.26.05.04'!$A$91</definedName>
    <definedName name="S.26.05.04.03.TLC" localSheetId="140">'S.26.05.04'!$B$91</definedName>
    <definedName name="S.26.05.04.03.TT" localSheetId="140">'S.26.05.04'!$C$88:$G$89</definedName>
    <definedName name="S.26.05.04.03.TTC" localSheetId="140">'S.26.05.04'!$C$90:$G$90</definedName>
    <definedName name="S.26.05.04.03.X" localSheetId="140">'S.26.05.04'!$C$92:$G$98</definedName>
    <definedName name="S.26.05.04.03.Y" localSheetId="140">'S.26.05.04'!$H$91</definedName>
    <definedName name="S.26.05.04.03.Z" localSheetId="140">'S.26.05.04'!$A$80:$A$84</definedName>
    <definedName name="S.26.05.04.03.ZHI" localSheetId="140">'S.26.05.04'!$A$84:$D$84</definedName>
    <definedName name="S.26.05.04.04" localSheetId="140">'S.26.05.04'!$A$108</definedName>
    <definedName name="S.26.05.04.04.TC" localSheetId="140">'S.26.05.04'!$A$114</definedName>
    <definedName name="S.26.05.04.04.TD" localSheetId="140">'S.26.05.04'!$C$117:$C$119</definedName>
    <definedName name="S.26.05.04.04.TL" localSheetId="140">'S.26.05.04'!$A$117:$A$119</definedName>
    <definedName name="S.26.05.04.04.TLC" localSheetId="140">'S.26.05.04'!$B$117:$B$119</definedName>
    <definedName name="S.26.05.04.04.TT" localSheetId="140">'S.26.05.04'!$C$115</definedName>
    <definedName name="S.26.05.04.04.TTC" localSheetId="140">'S.26.05.04'!$C$116</definedName>
    <definedName name="S.26.05.04.04.X" localSheetId="140">'S.26.05.04'!$C$120</definedName>
    <definedName name="S.26.05.04.04.Y" localSheetId="140">'S.26.05.04'!$D$117:$J$119</definedName>
    <definedName name="S.26.05.04.04.Z" localSheetId="140">'S.26.05.04'!$A$109:$A$112</definedName>
    <definedName name="S.26.05.04.04.ZHI" localSheetId="140">'S.26.05.04'!$A$112:$D$112</definedName>
    <definedName name="S.26.05.04.05" localSheetId="140">'S.26.05.04'!$A$4</definedName>
    <definedName name="S.26.05.04.05.TC" localSheetId="140">'S.26.05.04'!$A$10</definedName>
    <definedName name="S.26.05.04.05.TD" localSheetId="140">'S.26.05.04'!$D$14:$D$15</definedName>
    <definedName name="S.26.05.04.05.TL" localSheetId="140">'S.26.05.04'!$B$14:$B$15</definedName>
    <definedName name="S.26.05.04.05.TLC" localSheetId="140">'S.26.05.04'!$C$14:$C$15</definedName>
    <definedName name="S.26.05.04.05.TT" localSheetId="140">'S.26.05.04'!$D$12</definedName>
    <definedName name="S.26.05.04.05.TTC" localSheetId="140">'S.26.05.04'!$D$13</definedName>
    <definedName name="S.26.05.04.05.Y" localSheetId="140">'S.26.05.04'!$E$14:$E$15</definedName>
    <definedName name="S.26.05.04.05.Z" localSheetId="140">'S.26.05.04'!$A$5:$A$8</definedName>
    <definedName name="S.26.05.04.05.ZHI" localSheetId="140">'S.26.05.04'!$A$8:$D$8</definedName>
    <definedName name="S.26.05.04.VC" localSheetId="140">'S.26.05.04'!$A$2</definedName>
    <definedName name="S.26.06.01" localSheetId="142">'S.26.06.01'!$A$1</definedName>
    <definedName name="S.26.06.01.01" localSheetId="142">'S.26.06.01'!$A$4</definedName>
    <definedName name="S.26.06.01.01.TC" localSheetId="142">'S.26.06.01'!$A$8</definedName>
    <definedName name="S.26.06.01.01.TD" localSheetId="142">'S.26.06.01'!$C$12:$C$30</definedName>
    <definedName name="S.26.06.01.01.TL" localSheetId="142">'S.26.06.01'!$A$12:$A$30</definedName>
    <definedName name="S.26.06.01.01.TLC" localSheetId="142">'S.26.06.01'!$B$12:$B$30</definedName>
    <definedName name="S.26.06.01.01.TT" localSheetId="142">'S.26.06.01'!$C$10</definedName>
    <definedName name="S.26.06.01.01.TTC" localSheetId="142">'S.26.06.01'!$C$11</definedName>
    <definedName name="S.26.06.01.01.X" localSheetId="142">'S.26.06.01'!$C$31:$C$32</definedName>
    <definedName name="S.26.06.01.01.Y" localSheetId="142">'S.26.06.01'!$D$12:$J$30</definedName>
    <definedName name="S.26.06.01.01.Z" localSheetId="142">'S.26.06.01'!$A$5:$A$6</definedName>
    <definedName name="S.26.06.01.01.ZHI" localSheetId="142">'S.26.06.01'!$A$6:$D$6</definedName>
    <definedName name="S.26.06.01.VC" localSheetId="142">'S.26.06.01'!$A$2</definedName>
    <definedName name="S.26.06.04" localSheetId="143">'S.26.06.04'!$A$1</definedName>
    <definedName name="S.26.06.04.01" localSheetId="143">'S.26.06.04'!$A$4</definedName>
    <definedName name="S.26.06.04.01.TC" localSheetId="143">'S.26.06.04'!$A$10</definedName>
    <definedName name="S.26.06.04.01.TD" localSheetId="143">'S.26.06.04'!$C$14:$C$32</definedName>
    <definedName name="S.26.06.04.01.TL" localSheetId="143">'S.26.06.04'!$A$14:$A$32</definedName>
    <definedName name="S.26.06.04.01.TLC" localSheetId="143">'S.26.06.04'!$B$14:$B$32</definedName>
    <definedName name="S.26.06.04.01.TT" localSheetId="143">'S.26.06.04'!$C$12</definedName>
    <definedName name="S.26.06.04.01.TTC" localSheetId="143">'S.26.06.04'!$C$13</definedName>
    <definedName name="S.26.06.04.01.X" localSheetId="143">'S.26.06.04'!$C$33:$C$34</definedName>
    <definedName name="S.26.06.04.01.Y" localSheetId="143">'S.26.06.04'!$D$14:$J$32</definedName>
    <definedName name="S.26.06.04.01.Z" localSheetId="143">'S.26.06.04'!$A$5:$A$8</definedName>
    <definedName name="S.26.06.04.01.ZHI" localSheetId="143">'S.26.06.04'!$A$8:$D$8</definedName>
    <definedName name="S.26.06.04.VC" localSheetId="143">'S.26.06.04'!$A$2</definedName>
    <definedName name="S.26.07.01" localSheetId="145">'S.26.07.01'!$A$1</definedName>
    <definedName name="S.26.07.01.01" localSheetId="145">'S.26.07.01'!$A$4</definedName>
    <definedName name="S.26.07.01.01.TC" localSheetId="145">'S.26.07.01'!$A$8</definedName>
    <definedName name="S.26.07.01.01.TD" localSheetId="145">'S.26.07.01'!$C$14:$J$15</definedName>
    <definedName name="S.26.07.01.01.TL" localSheetId="145">'S.26.07.01'!$A$14:$A$15</definedName>
    <definedName name="S.26.07.01.01.TLC" localSheetId="145">'S.26.07.01'!$B$14:$B$15</definedName>
    <definedName name="S.26.07.01.01.TT" localSheetId="145">'S.26.07.01'!$C$11:$J$12</definedName>
    <definedName name="S.26.07.01.01.TTC" localSheetId="145">'S.26.07.01'!$C$13:$J$13</definedName>
    <definedName name="S.26.07.01.01.X" localSheetId="145">'S.26.07.01'!$C$16:$J$16</definedName>
    <definedName name="S.26.07.01.01.Y" localSheetId="145">'S.26.07.01'!$K$14:$R$15</definedName>
    <definedName name="S.26.07.01.01.Z" localSheetId="145">'S.26.07.01'!$A$5:$A$6</definedName>
    <definedName name="S.26.07.01.01.ZHI" localSheetId="145">'S.26.07.01'!$A$6:$D$6</definedName>
    <definedName name="S.26.07.01.02" localSheetId="145">'S.26.07.01'!$A$22</definedName>
    <definedName name="S.26.07.01.02.TC" localSheetId="145">'S.26.07.01'!$A$26</definedName>
    <definedName name="S.26.07.01.02.TD" localSheetId="145">'S.26.07.01'!$C$29</definedName>
    <definedName name="S.26.07.01.02.TL" localSheetId="145">'S.26.07.01'!$A$29</definedName>
    <definedName name="S.26.07.01.02.TLC" localSheetId="145">'S.26.07.01'!$B$29</definedName>
    <definedName name="S.26.07.01.02.TTC" localSheetId="145">'S.26.07.01'!$C$28</definedName>
    <definedName name="S.26.07.01.02.Y" localSheetId="145">'S.26.07.01'!$D$29:$M$29</definedName>
    <definedName name="S.26.07.01.02.Z" localSheetId="145">'S.26.07.01'!$A$23:$A$24</definedName>
    <definedName name="S.26.07.01.02.ZHI" localSheetId="145">'S.26.07.01'!$A$24:$D$24</definedName>
    <definedName name="S.26.07.01.03" localSheetId="145">'S.26.07.01'!$A$35</definedName>
    <definedName name="S.26.07.01.03.TC" localSheetId="145">'S.26.07.01'!$A$41</definedName>
    <definedName name="S.26.07.01.03.TD" localSheetId="145">'S.26.07.01'!$C$46:$D$46</definedName>
    <definedName name="S.26.07.01.03.TL" localSheetId="145">'S.26.07.01'!$A$46</definedName>
    <definedName name="S.26.07.01.03.TLC" localSheetId="145">'S.26.07.01'!$B$46</definedName>
    <definedName name="S.26.07.01.03.TT" localSheetId="145">'S.26.07.01'!$C$43:$D$44</definedName>
    <definedName name="S.26.07.01.03.TTC" localSheetId="145">'S.26.07.01'!$C$45:$D$45</definedName>
    <definedName name="S.26.07.01.03.X" localSheetId="145">'S.26.07.01'!$C$47:$D$52</definedName>
    <definedName name="S.26.07.01.03.Z" localSheetId="145">'S.26.07.01'!$A$36:$A$39</definedName>
    <definedName name="S.26.07.01.03.ZHI" localSheetId="145">'S.26.07.01'!$A$38:$D$39</definedName>
    <definedName name="S.26.07.01.04" localSheetId="145">'S.26.07.01'!$A$56</definedName>
    <definedName name="S.26.07.01.04.TC" localSheetId="145">'S.26.07.01'!$A$60</definedName>
    <definedName name="S.26.07.01.04.TD" localSheetId="145">'S.26.07.01'!$C$64:$M$80</definedName>
    <definedName name="S.26.07.01.04.TL" localSheetId="145">'S.26.07.01'!$A$64:$A$80</definedName>
    <definedName name="S.26.07.01.04.TLC" localSheetId="145">'S.26.07.01'!$B$64:$B$80</definedName>
    <definedName name="S.26.07.01.04.TT" localSheetId="145">'S.26.07.01'!$C$62:$M$62</definedName>
    <definedName name="S.26.07.01.04.TTC" localSheetId="145">'S.26.07.01'!$C$63:$M$63</definedName>
    <definedName name="S.26.07.01.04.X" localSheetId="145">'S.26.07.01'!$C$81:$M$87</definedName>
    <definedName name="S.26.07.01.04.Y" localSheetId="145">'S.26.07.01'!$N$64:$N$80</definedName>
    <definedName name="S.26.07.01.04.Z" localSheetId="145">'S.26.07.01'!$A$57:$A$58</definedName>
    <definedName name="S.26.07.01.04.ZHI" localSheetId="145">'S.26.07.01'!$A$58:$D$58</definedName>
    <definedName name="S.26.07.01.05" localSheetId="145">'S.26.07.01'!$A$89</definedName>
    <definedName name="S.26.07.01.05.TC" localSheetId="145">'S.26.07.01'!$A$93</definedName>
    <definedName name="S.26.07.01.05.TD" localSheetId="145">'S.26.07.01'!$C$96</definedName>
    <definedName name="S.26.07.01.05.TL" localSheetId="145">'S.26.07.01'!$A$96</definedName>
    <definedName name="S.26.07.01.05.TLC" localSheetId="145">'S.26.07.01'!$B$96</definedName>
    <definedName name="S.26.07.01.05.TTC" localSheetId="145">'S.26.07.01'!$C$95</definedName>
    <definedName name="S.26.07.01.05.Y" localSheetId="145">'S.26.07.01'!$D$96:$K$96</definedName>
    <definedName name="S.26.07.01.05.Z" localSheetId="145">'S.26.07.01'!$A$90:$A$91</definedName>
    <definedName name="S.26.07.01.05.ZHI" localSheetId="145">'S.26.07.01'!$A$91:$D$91</definedName>
    <definedName name="S.26.07.01.06" localSheetId="145">'S.26.07.01'!$A$99</definedName>
    <definedName name="S.26.07.01.06.TC" localSheetId="145">'S.26.07.01'!$A$103</definedName>
    <definedName name="S.26.07.01.06.TD" localSheetId="145">'S.26.07.01'!$C$106:$C$110</definedName>
    <definedName name="S.26.07.01.06.TL" localSheetId="145">'S.26.07.01'!$A$106:$A$110</definedName>
    <definedName name="S.26.07.01.06.TLC" localSheetId="145">'S.26.07.01'!$B$106:$B$110</definedName>
    <definedName name="S.26.07.01.06.TT" localSheetId="145">'S.26.07.01'!$C$104</definedName>
    <definedName name="S.26.07.01.06.TTC" localSheetId="145">'S.26.07.01'!$C$105</definedName>
    <definedName name="S.26.07.01.06.X" localSheetId="145">'S.26.07.01'!$C$111:$C$115</definedName>
    <definedName name="S.26.07.01.06.Y" localSheetId="145">'S.26.07.01'!$D$106:$D$110</definedName>
    <definedName name="S.26.07.01.06.Z" localSheetId="145">'S.26.07.01'!$A$100:$A$101</definedName>
    <definedName name="S.26.07.01.06.ZHI" localSheetId="145">'S.26.07.01'!$A$101:$D$101</definedName>
    <definedName name="S.26.07.01.VC" localSheetId="145">'S.26.07.01'!$A$2</definedName>
    <definedName name="S.26.07.04" localSheetId="146">'S.26.07.04'!$A$1</definedName>
    <definedName name="S.26.07.04.01" localSheetId="146">'S.26.07.04'!$A$4</definedName>
    <definedName name="S.26.07.04.01.TC" localSheetId="146">'S.26.07.04'!$A$9</definedName>
    <definedName name="S.26.07.04.01.TD" localSheetId="146">'S.26.07.04'!$C$15:$J$16</definedName>
    <definedName name="S.26.07.04.01.TL" localSheetId="146">'S.26.07.04'!$A$15:$A$16</definedName>
    <definedName name="S.26.07.04.01.TLC" localSheetId="146">'S.26.07.04'!$B$15:$B$16</definedName>
    <definedName name="S.26.07.04.01.TT" localSheetId="146">'S.26.07.04'!$C$12:$J$13</definedName>
    <definedName name="S.26.07.04.01.TTC" localSheetId="146">'S.26.07.04'!$C$14:$J$14</definedName>
    <definedName name="S.26.07.04.01.X" localSheetId="146">'S.26.07.04'!$C$17:$J$17</definedName>
    <definedName name="S.26.07.04.01.Y" localSheetId="146">'S.26.07.04'!$K$15:$R$16</definedName>
    <definedName name="S.26.07.04.01.Z" localSheetId="146">'S.26.07.04'!$A$5:$A$7</definedName>
    <definedName name="S.26.07.04.01.ZHI" localSheetId="146">'S.26.07.04'!$A$7:$D$7</definedName>
    <definedName name="S.26.07.04.02" localSheetId="146">'S.26.07.04'!$A$23</definedName>
    <definedName name="S.26.07.04.02.TC" localSheetId="146">'S.26.07.04'!$A$28</definedName>
    <definedName name="S.26.07.04.02.TD" localSheetId="146">'S.26.07.04'!$C$31</definedName>
    <definedName name="S.26.07.04.02.TL" localSheetId="146">'S.26.07.04'!$A$31</definedName>
    <definedName name="S.26.07.04.02.TLC" localSheetId="146">'S.26.07.04'!$B$31</definedName>
    <definedName name="S.26.07.04.02.TTC" localSheetId="146">'S.26.07.04'!$C$30</definedName>
    <definedName name="S.26.07.04.02.Y" localSheetId="146">'S.26.07.04'!$D$31:$O$31</definedName>
    <definedName name="S.26.07.04.02.Z" localSheetId="146">'S.26.07.04'!$A$24:$A$26</definedName>
    <definedName name="S.26.07.04.02.ZHI" localSheetId="146">'S.26.07.04'!$A$26:$D$26</definedName>
    <definedName name="S.26.07.04.03" localSheetId="146">'S.26.07.04'!$A$38</definedName>
    <definedName name="S.26.07.04.03.TC" localSheetId="146">'S.26.07.04'!$A$45</definedName>
    <definedName name="S.26.07.04.03.TD" localSheetId="146">'S.26.07.04'!$C$50:$D$50</definedName>
    <definedName name="S.26.07.04.03.TL" localSheetId="146">'S.26.07.04'!$A$50</definedName>
    <definedName name="S.26.07.04.03.TLC" localSheetId="146">'S.26.07.04'!$B$50</definedName>
    <definedName name="S.26.07.04.03.TT" localSheetId="146">'S.26.07.04'!$C$47:$D$48</definedName>
    <definedName name="S.26.07.04.03.TTC" localSheetId="146">'S.26.07.04'!$C$49:$D$49</definedName>
    <definedName name="S.26.07.04.03.X" localSheetId="146">'S.26.07.04'!$C$51:$D$56</definedName>
    <definedName name="S.26.07.04.03.Z" localSheetId="146">'S.26.07.04'!$A$39:$A$43</definedName>
    <definedName name="S.26.07.04.03.ZHI" localSheetId="146">'S.26.07.04'!$A$42:$D$43</definedName>
    <definedName name="S.26.07.04.04" localSheetId="146">'S.26.07.04'!$A$62</definedName>
    <definedName name="S.26.07.04.04.TC" localSheetId="146">'S.26.07.04'!$A$67</definedName>
    <definedName name="S.26.07.04.04.TD" localSheetId="146">'S.26.07.04'!$C$71:$M$87</definedName>
    <definedName name="S.26.07.04.04.TL" localSheetId="146">'S.26.07.04'!$A$71:$A$87</definedName>
    <definedName name="S.26.07.04.04.TLC" localSheetId="146">'S.26.07.04'!$B$71:$B$87</definedName>
    <definedName name="S.26.07.04.04.TT" localSheetId="146">'S.26.07.04'!$C$69:$M$69</definedName>
    <definedName name="S.26.07.04.04.TTC" localSheetId="146">'S.26.07.04'!$C$70:$M$70</definedName>
    <definedName name="S.26.07.04.04.X" localSheetId="146">'S.26.07.04'!$C$88:$M$94</definedName>
    <definedName name="S.26.07.04.04.Y" localSheetId="146">'S.26.07.04'!$N$71:$Q$87</definedName>
    <definedName name="S.26.07.04.04.Z" localSheetId="146">'S.26.07.04'!$A$63:$A$65</definedName>
    <definedName name="S.26.07.04.04.ZHI" localSheetId="146">'S.26.07.04'!$A$65:$D$65</definedName>
    <definedName name="S.26.07.04.05" localSheetId="146">'S.26.07.04'!$A$97</definedName>
    <definedName name="S.26.07.04.05.TC" localSheetId="146">'S.26.07.04'!$A$101</definedName>
    <definedName name="S.26.07.04.05.TD" localSheetId="146">'S.26.07.04'!$C$104</definedName>
    <definedName name="S.26.07.04.05.TL" localSheetId="146">'S.26.07.04'!$A$104</definedName>
    <definedName name="S.26.07.04.05.TLC" localSheetId="146">'S.26.07.04'!$B$104</definedName>
    <definedName name="S.26.07.04.05.TTC" localSheetId="146">'S.26.07.04'!$C$103</definedName>
    <definedName name="S.26.07.04.05.Y" localSheetId="146">'S.26.07.04'!$D$104:$L$104</definedName>
    <definedName name="S.26.07.04.05.Z" localSheetId="146">'S.26.07.04'!$A$98:$A$99</definedName>
    <definedName name="S.26.07.04.05.ZHI" localSheetId="146">'S.26.07.04'!$A$99:$D$99</definedName>
    <definedName name="S.26.07.04.06" localSheetId="146">'S.26.07.04'!$A$106</definedName>
    <definedName name="S.26.07.04.06.TC" localSheetId="146">'S.26.07.04'!$A$110</definedName>
    <definedName name="S.26.07.04.06.TD" localSheetId="146">'S.26.07.04'!$C$113:$C$117</definedName>
    <definedName name="S.26.07.04.06.TL" localSheetId="146">'S.26.07.04'!$A$113:$A$117</definedName>
    <definedName name="S.26.07.04.06.TLC" localSheetId="146">'S.26.07.04'!$B$113:$B$117</definedName>
    <definedName name="S.26.07.04.06.TT" localSheetId="146">'S.26.07.04'!$C$111</definedName>
    <definedName name="S.26.07.04.06.TTC" localSheetId="146">'S.26.07.04'!$C$112</definedName>
    <definedName name="S.26.07.04.06.X" localSheetId="146">'S.26.07.04'!$C$118:$C$122</definedName>
    <definedName name="S.26.07.04.06.Y" localSheetId="146">'S.26.07.04'!$D$113:$D$117</definedName>
    <definedName name="S.26.07.04.06.Z" localSheetId="146">'S.26.07.04'!$A$107:$A$108</definedName>
    <definedName name="S.26.07.04.06.ZHI" localSheetId="146">'S.26.07.04'!$A$108:$D$108</definedName>
    <definedName name="S.26.07.04.VC" localSheetId="146">'S.26.07.04'!$A$2</definedName>
    <definedName name="S.26.08.01" localSheetId="148">'S.26.08.01'!$A$1</definedName>
    <definedName name="S.26.08.01.01" localSheetId="148">'S.26.08.01'!$A$4</definedName>
    <definedName name="S.26.08.01.01.TC" localSheetId="148">'S.26.08.01'!$A$5</definedName>
    <definedName name="S.26.08.01.01.TD" localSheetId="148">'S.26.08.01'!$C$12:$G$63</definedName>
    <definedName name="S.26.08.01.01.TL" localSheetId="148">'S.26.08.01'!$A$12:$A$63</definedName>
    <definedName name="S.26.08.01.01.TLC" localSheetId="148">'S.26.08.01'!$B$12:$B$63</definedName>
    <definedName name="S.26.08.01.01.TT" localSheetId="148">'S.26.08.01'!$C$10:$G$10</definedName>
    <definedName name="S.26.08.01.01.TTC" localSheetId="148">'S.26.08.01'!$C$11:$G$11</definedName>
    <definedName name="S.26.08.01.01.X" localSheetId="148">'S.26.08.01'!$C$64:$G$69</definedName>
    <definedName name="S.26.08.01.01.Y" localSheetId="148">'S.26.08.01'!$H$12:$K$63</definedName>
    <definedName name="S.26.08.01.01.Z" localSheetId="148">'S.26.08.01'!$A$7:$A$8</definedName>
    <definedName name="S.26.08.01.02" localSheetId="148">'S.26.08.01'!$A$71</definedName>
    <definedName name="S.26.08.01.02.TC" localSheetId="148">'S.26.08.01'!$A$72</definedName>
    <definedName name="S.26.08.01.02.TD" localSheetId="148">'S.26.08.01'!$C$76:$H$88</definedName>
    <definedName name="S.26.08.01.02.TL" localSheetId="148">'S.26.08.01'!$A$76:$A$88</definedName>
    <definedName name="S.26.08.01.02.TLC" localSheetId="148">'S.26.08.01'!$B$76:$B$88</definedName>
    <definedName name="S.26.08.01.02.TT" localSheetId="148">'S.26.08.01'!$C$74:$H$74</definedName>
    <definedName name="S.26.08.01.02.TTC" localSheetId="148">'S.26.08.01'!$C$75:$H$75</definedName>
    <definedName name="S.26.08.01.02.X" localSheetId="148">'S.26.08.01'!$C$89:$H$89</definedName>
    <definedName name="S.26.08.01.02.Y" localSheetId="148">'S.26.08.01'!$I$76:$I$88</definedName>
    <definedName name="S.26.08.01.VC" localSheetId="148">'S.26.08.01'!$A$2</definedName>
    <definedName name="S.26.08.04" localSheetId="149">'S.26.08.04'!$A$1</definedName>
    <definedName name="S.26.08.04.01" localSheetId="149">'S.26.08.04'!$A$4</definedName>
    <definedName name="S.26.08.04.01.TC" localSheetId="149">'S.26.08.04'!$A$5</definedName>
    <definedName name="S.26.08.04.01.TD" localSheetId="149">'S.26.08.04'!$C$12:$G$63</definedName>
    <definedName name="S.26.08.04.01.TL" localSheetId="149">'S.26.08.04'!$A$12:$A$63</definedName>
    <definedName name="S.26.08.04.01.TLC" localSheetId="149">'S.26.08.04'!$B$12:$B$63</definedName>
    <definedName name="S.26.08.04.01.TT" localSheetId="149">'S.26.08.04'!$C$10:$G$10</definedName>
    <definedName name="S.26.08.04.01.TTC" localSheetId="149">'S.26.08.04'!$C$11:$G$11</definedName>
    <definedName name="S.26.08.04.01.X" localSheetId="149">'S.26.08.04'!$C$64:$G$69</definedName>
    <definedName name="S.26.08.04.01.Y" localSheetId="149">'S.26.08.04'!$H$12:$K$63</definedName>
    <definedName name="S.26.08.04.01.Z" localSheetId="149">'S.26.08.04'!$A$7:$A$8</definedName>
    <definedName name="S.26.08.04.02" localSheetId="149">'S.26.08.04'!$A$71</definedName>
    <definedName name="S.26.08.04.02.TC" localSheetId="149">'S.26.08.04'!$A$72</definedName>
    <definedName name="S.26.08.04.02.TD" localSheetId="149">'S.26.08.04'!$C$76:$H$88</definedName>
    <definedName name="S.26.08.04.02.TL" localSheetId="149">'S.26.08.04'!$A$76:$A$88</definedName>
    <definedName name="S.26.08.04.02.TLC" localSheetId="149">'S.26.08.04'!$B$76:$B$88</definedName>
    <definedName name="S.26.08.04.02.TT" localSheetId="149">'S.26.08.04'!$C$74:$H$74</definedName>
    <definedName name="S.26.08.04.02.TTC" localSheetId="149">'S.26.08.04'!$C$75:$H$75</definedName>
    <definedName name="S.26.08.04.02.X" localSheetId="149">'S.26.08.04'!$C$89:$H$89</definedName>
    <definedName name="S.26.08.04.02.Y" localSheetId="149">'S.26.08.04'!$I$76:$I$88</definedName>
    <definedName name="S.26.08.04.VC" localSheetId="149">'S.26.08.04'!$A$2</definedName>
    <definedName name="S.26.09.01" localSheetId="152">'S.26.09.01'!$A$1</definedName>
    <definedName name="S.26.09.01.01" localSheetId="152">'S.26.09.01'!$A$4</definedName>
    <definedName name="S.26.09.01.01.TC" localSheetId="152">'S.26.09.01'!$A$5</definedName>
    <definedName name="S.26.09.01.01.TD" localSheetId="152">'S.26.09.01'!$C$11:$C$14</definedName>
    <definedName name="S.26.09.01.01.TL" localSheetId="152">'S.26.09.01'!$A$11:$A$14</definedName>
    <definedName name="S.26.09.01.01.TLC" localSheetId="152">'S.26.09.01'!$B$11:$B$14</definedName>
    <definedName name="S.26.09.01.01.TTC" localSheetId="152">'S.26.09.01'!$C$10</definedName>
    <definedName name="S.26.09.01.01.Y" localSheetId="152">'S.26.09.01'!$D$11:$D$14</definedName>
    <definedName name="S.26.09.01.01.Z" localSheetId="152">'S.26.09.01'!$A$7:$A$8</definedName>
    <definedName name="S.26.09.01.02" localSheetId="152">'S.26.09.01'!$A$16</definedName>
    <definedName name="S.26.09.01.02.TC" localSheetId="152">'S.26.09.01'!$A$17</definedName>
    <definedName name="S.26.09.01.02.TD" localSheetId="152">'S.26.09.01'!$C$26:$AE$46</definedName>
    <definedName name="S.26.09.01.02.TL" localSheetId="152">'S.26.09.01'!$A$26:$A$46</definedName>
    <definedName name="S.26.09.01.02.TLC" localSheetId="152">'S.26.09.01'!$B$26:$B$46</definedName>
    <definedName name="S.26.09.01.02.TT" localSheetId="152">'S.26.09.01'!$C$23:$AE$24</definedName>
    <definedName name="S.26.09.01.02.TTC" localSheetId="152">'S.26.09.01'!$C$25:$AE$25</definedName>
    <definedName name="S.26.09.01.02.X" localSheetId="152">'S.26.09.01'!$C$47:$AE$54</definedName>
    <definedName name="S.26.09.01.02.Y" localSheetId="152">'S.26.09.01'!$AF$26:$AI$46</definedName>
    <definedName name="S.26.09.01.02.Z" localSheetId="152">'S.26.09.01'!$A$19:$A$21</definedName>
    <definedName name="S.26.09.01.03" localSheetId="152">'S.26.09.01'!$A$56</definedName>
    <definedName name="S.26.09.01.03.TC" localSheetId="152">'S.26.09.01'!$A$57</definedName>
    <definedName name="S.26.09.01.03.TD" localSheetId="152">'S.26.09.01'!$C$65:$H$111</definedName>
    <definedName name="S.26.09.01.03.TL" localSheetId="152">'S.26.09.01'!$A$65:$A$111</definedName>
    <definedName name="S.26.09.01.03.TLC" localSheetId="152">'S.26.09.01'!$B$65:$B$111</definedName>
    <definedName name="S.26.09.01.03.TT" localSheetId="152">'S.26.09.01'!$C$63:$H$63</definedName>
    <definedName name="S.26.09.01.03.TTC" localSheetId="152">'S.26.09.01'!$C$64:$H$64</definedName>
    <definedName name="S.26.09.01.03.X" localSheetId="152">'S.26.09.01'!$C$112:$H$115</definedName>
    <definedName name="S.26.09.01.03.Y" localSheetId="152">'S.26.09.01'!$I$65:$K$111</definedName>
    <definedName name="S.26.09.01.03.Z" localSheetId="152">'S.26.09.01'!$A$59:$A$61</definedName>
    <definedName name="S.26.09.01.VC" localSheetId="152">'S.26.09.01'!$A$2</definedName>
    <definedName name="S.26.09.04" localSheetId="153">'S.26.09.04'!$A$1</definedName>
    <definedName name="S.26.09.04.01" localSheetId="153">'S.26.09.04'!$A$4</definedName>
    <definedName name="S.26.09.04.01.TC" localSheetId="153">'S.26.09.04'!$A$5</definedName>
    <definedName name="S.26.09.04.01.TD" localSheetId="153">'S.26.09.04'!$C$11:$C$13</definedName>
    <definedName name="S.26.09.04.01.TL" localSheetId="153">'S.26.09.04'!$A$11:$A$13</definedName>
    <definedName name="S.26.09.04.01.TLC" localSheetId="153">'S.26.09.04'!$B$11:$B$13</definedName>
    <definedName name="S.26.09.04.01.TTC" localSheetId="153">'S.26.09.04'!$C$10</definedName>
    <definedName name="S.26.09.04.01.Y" localSheetId="153">'S.26.09.04'!$D$11:$D$13</definedName>
    <definedName name="S.26.09.04.01.Z" localSheetId="153">'S.26.09.04'!$A$7:$A$8</definedName>
    <definedName name="S.26.09.04.02" localSheetId="153">'S.26.09.04'!$A$15</definedName>
    <definedName name="S.26.09.04.02.TC" localSheetId="153">'S.26.09.04'!$A$16</definedName>
    <definedName name="S.26.09.04.02.TD" localSheetId="153">'S.26.09.04'!$C$25:$AE$45</definedName>
    <definedName name="S.26.09.04.02.TL" localSheetId="153">'S.26.09.04'!$A$25:$A$45</definedName>
    <definedName name="S.26.09.04.02.TLC" localSheetId="153">'S.26.09.04'!$B$25:$B$45</definedName>
    <definedName name="S.26.09.04.02.TT" localSheetId="153">'S.26.09.04'!$C$22:$AE$23</definedName>
    <definedName name="S.26.09.04.02.TTC" localSheetId="153">'S.26.09.04'!$C$24:$AE$24</definedName>
    <definedName name="S.26.09.04.02.X" localSheetId="153">'S.26.09.04'!$C$46:$AE$53</definedName>
    <definedName name="S.26.09.04.02.Y" localSheetId="153">'S.26.09.04'!$AF$25:$AI$45</definedName>
    <definedName name="S.26.09.04.02.Z" localSheetId="153">'S.26.09.04'!$A$18:$A$20</definedName>
    <definedName name="S.26.09.04.03" localSheetId="153">'S.26.09.04'!$A$55</definedName>
    <definedName name="S.26.09.04.03.TC" localSheetId="153">'S.26.09.04'!$A$56</definedName>
    <definedName name="S.26.09.04.03.TD" localSheetId="153">'S.26.09.04'!$C$64:$H$110</definedName>
    <definedName name="S.26.09.04.03.TL" localSheetId="153">'S.26.09.04'!$A$64:$A$110</definedName>
    <definedName name="S.26.09.04.03.TLC" localSheetId="153">'S.26.09.04'!$B$64:$B$110</definedName>
    <definedName name="S.26.09.04.03.TT" localSheetId="153">'S.26.09.04'!$C$62:$H$62</definedName>
    <definedName name="S.26.09.04.03.TTC" localSheetId="153">'S.26.09.04'!$C$63:$H$63</definedName>
    <definedName name="S.26.09.04.03.X" localSheetId="153">'S.26.09.04'!$C$111:$H$114</definedName>
    <definedName name="S.26.09.04.03.Y" localSheetId="153">'S.26.09.04'!$I$64:$K$110</definedName>
    <definedName name="S.26.09.04.03.Z" localSheetId="153">'S.26.09.04'!$A$58:$A$60</definedName>
    <definedName name="S.26.09.04.VC" localSheetId="153">'S.26.09.04'!$A$2</definedName>
    <definedName name="S.26.10.01" localSheetId="154">'S.26.10.01'!$A$1</definedName>
    <definedName name="S.26.10.01.01" localSheetId="154">'S.26.10.01'!$A$4</definedName>
    <definedName name="S.26.10.01.01.TC" localSheetId="154">'S.26.10.01'!$A$5</definedName>
    <definedName name="S.26.10.01.01.TD" localSheetId="154">'S.26.10.01'!$C$11:$J$24</definedName>
    <definedName name="S.26.10.01.01.TL" localSheetId="154">'S.26.10.01'!$A$11:$A$24</definedName>
    <definedName name="S.26.10.01.01.TLC" localSheetId="154">'S.26.10.01'!$B$11:$B$24</definedName>
    <definedName name="S.26.10.01.01.TT" localSheetId="154">'S.26.10.01'!$C$9:$J$9</definedName>
    <definedName name="S.26.10.01.01.TTC" localSheetId="154">'S.26.10.01'!$C$10:$J$10</definedName>
    <definedName name="S.26.10.01.01.X" localSheetId="154">'S.26.10.01'!$C$25:$J$28</definedName>
    <definedName name="S.26.10.01.01.Y" localSheetId="154">'S.26.10.01'!$K$11:$L$24</definedName>
    <definedName name="S.26.10.01.01.Z" localSheetId="154">'S.26.10.01'!$A$6:$A$7</definedName>
    <definedName name="S.26.10.01.02" localSheetId="154">'S.26.10.01'!$A$30</definedName>
    <definedName name="S.26.10.01.02.TC" localSheetId="154">'S.26.10.01'!$A$31</definedName>
    <definedName name="S.26.10.01.02.TD" localSheetId="154">'S.26.10.01'!$C$37:$J$50</definedName>
    <definedName name="S.26.10.01.02.TL" localSheetId="154">'S.26.10.01'!$A$37:$A$50</definedName>
    <definedName name="S.26.10.01.02.TLC" localSheetId="154">'S.26.10.01'!$B$37:$B$50</definedName>
    <definedName name="S.26.10.01.02.TT" localSheetId="154">'S.26.10.01'!$C$35:$J$35</definedName>
    <definedName name="S.26.10.01.02.TTC" localSheetId="154">'S.26.10.01'!$C$36:$J$36</definedName>
    <definedName name="S.26.10.01.02.X" localSheetId="154">'S.26.10.01'!$C$51:$J$54</definedName>
    <definedName name="S.26.10.01.02.Y" localSheetId="154">'S.26.10.01'!$K$37:$L$50</definedName>
    <definedName name="S.26.10.01.02.Z" localSheetId="154">'S.26.10.01'!$A$32:$A$33</definedName>
    <definedName name="S.26.10.01.03" localSheetId="154">'S.26.10.01'!$A$57</definedName>
    <definedName name="S.26.10.01.03.TC" localSheetId="154">'S.26.10.01'!$A$58</definedName>
    <definedName name="S.26.10.01.03.TD" localSheetId="154">'S.26.10.01'!$C$64:$J$77</definedName>
    <definedName name="S.26.10.01.03.TL" localSheetId="154">'S.26.10.01'!$A$64:$A$77</definedName>
    <definedName name="S.26.10.01.03.TLC" localSheetId="154">'S.26.10.01'!$B$64:$B$77</definedName>
    <definedName name="S.26.10.01.03.TT" localSheetId="154">'S.26.10.01'!$C$62:$J$62</definedName>
    <definedName name="S.26.10.01.03.TTC" localSheetId="154">'S.26.10.01'!$C$63:$J$63</definedName>
    <definedName name="S.26.10.01.03.X" localSheetId="154">'S.26.10.01'!$C$78:$J$81</definedName>
    <definedName name="S.26.10.01.03.Y" localSheetId="154">'S.26.10.01'!$K$64:$L$77</definedName>
    <definedName name="S.26.10.01.03.Z" localSheetId="154">'S.26.10.01'!$A$59:$A$60</definedName>
    <definedName name="S.26.10.01.04" localSheetId="154">'S.26.10.01'!$A$84</definedName>
    <definedName name="S.26.10.01.04.TC" localSheetId="154">'S.26.10.01'!$A$85</definedName>
    <definedName name="S.26.10.01.04.TD" localSheetId="154">'S.26.10.01'!$C$91:$J$104</definedName>
    <definedName name="S.26.10.01.04.TL" localSheetId="154">'S.26.10.01'!$A$91:$A$104</definedName>
    <definedName name="S.26.10.01.04.TLC" localSheetId="154">'S.26.10.01'!$B$91:$B$104</definedName>
    <definedName name="S.26.10.01.04.TT" localSheetId="154">'S.26.10.01'!$C$89:$J$89</definedName>
    <definedName name="S.26.10.01.04.TTC" localSheetId="154">'S.26.10.01'!$C$90:$J$90</definedName>
    <definedName name="S.26.10.01.04.X" localSheetId="154">'S.26.10.01'!$C$105:$J$108</definedName>
    <definedName name="S.26.10.01.04.Y" localSheetId="154">'S.26.10.01'!$K$91:$L$104</definedName>
    <definedName name="S.26.10.01.04.Z" localSheetId="154">'S.26.10.01'!$A$86:$A$87</definedName>
    <definedName name="S.26.10.01.05" localSheetId="154">'S.26.10.01'!$A$111</definedName>
    <definedName name="S.26.10.01.05.TC" localSheetId="154">'S.26.10.01'!$A$112</definedName>
    <definedName name="S.26.10.01.05.TD" localSheetId="154">'S.26.10.01'!$C$116:$I$128</definedName>
    <definedName name="S.26.10.01.05.TL" localSheetId="154">'S.26.10.01'!$A$116:$A$128</definedName>
    <definedName name="S.26.10.01.05.TLC" localSheetId="154">'S.26.10.01'!$B$116:$B$128</definedName>
    <definedName name="S.26.10.01.05.TT" localSheetId="154">'S.26.10.01'!$C$114:$I$114</definedName>
    <definedName name="S.26.10.01.05.TTC" localSheetId="154">'S.26.10.01'!$C$115:$I$115</definedName>
    <definedName name="S.26.10.01.05.X" localSheetId="154">'S.26.10.01'!$C$129:$I$132</definedName>
    <definedName name="S.26.10.01.05.Y" localSheetId="154">'S.26.10.01'!$J$116:$J$128</definedName>
    <definedName name="S.26.10.01.06" localSheetId="154">'S.26.10.01'!$A$134</definedName>
    <definedName name="S.26.10.01.06.TC" localSheetId="154">'S.26.10.01'!$A$135</definedName>
    <definedName name="S.26.10.01.06.TD" localSheetId="154">'S.26.10.01'!$C$139:$I$148</definedName>
    <definedName name="S.26.10.01.06.TL" localSheetId="154">'S.26.10.01'!$A$139:$A$148</definedName>
    <definedName name="S.26.10.01.06.TLC" localSheetId="154">'S.26.10.01'!$B$139:$B$148</definedName>
    <definedName name="S.26.10.01.06.TT" localSheetId="154">'S.26.10.01'!$C$137:$I$137</definedName>
    <definedName name="S.26.10.01.06.TTC" localSheetId="154">'S.26.10.01'!$C$138:$I$138</definedName>
    <definedName name="S.26.10.01.06.X" localSheetId="154">'S.26.10.01'!$C$149:$I$152</definedName>
    <definedName name="S.26.10.01.06.Y" localSheetId="154">'S.26.10.01'!$J$139:$J$148</definedName>
    <definedName name="S.26.10.01.07" localSheetId="154">'S.26.10.01'!$A$154</definedName>
    <definedName name="S.26.10.01.07.TC" localSheetId="154">'S.26.10.01'!$A$155</definedName>
    <definedName name="S.26.10.01.07.TD" localSheetId="154">'S.26.10.01'!$C$159:$C$160</definedName>
    <definedName name="S.26.10.01.07.TL" localSheetId="154">'S.26.10.01'!$A$159:$A$160</definedName>
    <definedName name="S.26.10.01.07.TLC" localSheetId="154">'S.26.10.01'!$B$159:$B$160</definedName>
    <definedName name="S.26.10.01.07.TT" localSheetId="154">'S.26.10.01'!$C$157</definedName>
    <definedName name="S.26.10.01.07.TTC" localSheetId="154">'S.26.10.01'!$C$158</definedName>
    <definedName name="S.26.10.01.07.X" localSheetId="154">'S.26.10.01'!$C$161:$C$162</definedName>
    <definedName name="S.26.10.01.07.Y" localSheetId="154">'S.26.10.01'!$D$159:$K$160</definedName>
    <definedName name="S.26.10.01.VC" localSheetId="154">'S.26.10.01'!$A$2</definedName>
    <definedName name="S.26.11.01" localSheetId="155">'S.26.11.01'!$A$1</definedName>
    <definedName name="S.26.11.01.01" localSheetId="155">'S.26.11.01'!$A$4</definedName>
    <definedName name="S.26.11.01.01.TC" localSheetId="155">'S.26.11.01'!$A$5</definedName>
    <definedName name="S.26.11.01.01.TD" localSheetId="155">'S.26.11.01'!$C$13:$K$21</definedName>
    <definedName name="S.26.11.01.01.TL" localSheetId="155">'S.26.11.01'!$A$13:$A$21</definedName>
    <definedName name="S.26.11.01.01.TLC" localSheetId="155">'S.26.11.01'!$B$13:$B$21</definedName>
    <definedName name="S.26.11.01.01.TT" localSheetId="155">'S.26.11.01'!$C$11:$K$11</definedName>
    <definedName name="S.26.11.01.01.TTC" localSheetId="155">'S.26.11.01'!$C$12:$K$12</definedName>
    <definedName name="S.26.11.01.01.X" localSheetId="155">'S.26.11.01'!$C$22:$K$23</definedName>
    <definedName name="S.26.11.01.01.Y" localSheetId="155">'S.26.11.01'!$L$13:$P$21</definedName>
    <definedName name="S.26.11.01.01.Z" localSheetId="155">'S.26.11.01'!$A$7:$A$9</definedName>
    <definedName name="S.26.11.01.02" localSheetId="155">'S.26.11.01'!$A$26</definedName>
    <definedName name="S.26.11.01.02.TC" localSheetId="155">'S.26.11.01'!$A$27</definedName>
    <definedName name="S.26.11.01.02.TD" localSheetId="155">'S.26.11.01'!$C$34:$K$42</definedName>
    <definedName name="S.26.11.01.02.TL" localSheetId="155">'S.26.11.01'!$A$34:$A$42</definedName>
    <definedName name="S.26.11.01.02.TLC" localSheetId="155">'S.26.11.01'!$B$34:$B$42</definedName>
    <definedName name="S.26.11.01.02.TT" localSheetId="155">'S.26.11.01'!$C$32:$K$32</definedName>
    <definedName name="S.26.11.01.02.TTC" localSheetId="155">'S.26.11.01'!$C$33:$K$33</definedName>
    <definedName name="S.26.11.01.02.X" localSheetId="155">'S.26.11.01'!$C$43:$K$44</definedName>
    <definedName name="S.26.11.01.02.Y" localSheetId="155">'S.26.11.01'!$L$34:$P$42</definedName>
    <definedName name="S.26.11.01.02.Z" localSheetId="155">'S.26.11.01'!$A$29:$A$30</definedName>
    <definedName name="S.26.11.01.03" localSheetId="155">'S.26.11.01'!$A$46</definedName>
    <definedName name="S.26.11.01.03.TC" localSheetId="155">'S.26.11.01'!$A$47</definedName>
    <definedName name="S.26.11.01.03.TD" localSheetId="155">'S.26.11.01'!$C$53</definedName>
    <definedName name="S.26.11.01.03.TL" localSheetId="155">'S.26.11.01'!$A$53</definedName>
    <definedName name="S.26.11.01.03.TLC" localSheetId="155">'S.26.11.01'!$B$53</definedName>
    <definedName name="S.26.11.01.03.TTC" localSheetId="155">'S.26.11.01'!$C$52</definedName>
    <definedName name="S.26.11.01.03.Y" localSheetId="155">'S.26.11.01'!$D$53:$G$53</definedName>
    <definedName name="S.26.11.01.03.Z" localSheetId="155">'S.26.11.01'!$A$49:$A$50</definedName>
    <definedName name="S.26.11.01.04" localSheetId="155">'S.26.11.01'!$A$55</definedName>
    <definedName name="S.26.11.01.04.TC" localSheetId="155">'S.26.11.01'!$A$56</definedName>
    <definedName name="S.26.11.01.04.TD" localSheetId="155">'S.26.11.01'!$C$64:$C$66</definedName>
    <definedName name="S.26.11.01.04.TL" localSheetId="155">'S.26.11.01'!$A$64:$A$66</definedName>
    <definedName name="S.26.11.01.04.TLC" localSheetId="155">'S.26.11.01'!$B$64:$B$66</definedName>
    <definedName name="S.26.11.01.04.TT" localSheetId="155">'S.26.11.01'!$C$62</definedName>
    <definedName name="S.26.11.01.04.TTC" localSheetId="155">'S.26.11.01'!$C$63</definedName>
    <definedName name="S.26.11.01.04.X" localSheetId="155">'S.26.11.01'!$C$67:$C$71</definedName>
    <definedName name="S.26.11.01.04.Y" localSheetId="155">'S.26.11.01'!$D$64:$G$66</definedName>
    <definedName name="S.26.11.01.04.Z" localSheetId="155">'S.26.11.01'!$A$58:$A$60</definedName>
    <definedName name="S.26.11.01.VC" localSheetId="155">'S.26.11.01'!$A$2</definedName>
    <definedName name="S.26.12.01" localSheetId="156">'S.26.12.01'!$A$1</definedName>
    <definedName name="S.26.12.01.01" localSheetId="156">'S.26.12.01'!$A$4</definedName>
    <definedName name="S.26.12.01.01.TC" localSheetId="156">'S.26.12.01'!$A$5</definedName>
    <definedName name="S.26.12.01.01.TD" localSheetId="156">'S.26.12.01'!$C$12:$G$24</definedName>
    <definedName name="S.26.12.01.01.TL" localSheetId="156">'S.26.12.01'!$A$12:$A$24</definedName>
    <definedName name="S.26.12.01.01.TLC" localSheetId="156">'S.26.12.01'!$B$12:$B$24</definedName>
    <definedName name="S.26.12.01.01.TT" localSheetId="156">'S.26.12.01'!$C$10:$G$10</definedName>
    <definedName name="S.26.12.01.01.TTC" localSheetId="156">'S.26.12.01'!$C$11:$G$11</definedName>
    <definedName name="S.26.12.01.01.X" localSheetId="156">'S.26.12.01'!$C$25:$G$30</definedName>
    <definedName name="S.26.12.01.01.Y" localSheetId="156">'S.26.12.01'!$H$12:$I$24</definedName>
    <definedName name="S.26.12.01.01.Z" localSheetId="156">'S.26.12.01'!$A$7:$A$8</definedName>
    <definedName name="S.26.12.01.02" localSheetId="156">'S.26.12.01'!$A$32</definedName>
    <definedName name="S.26.12.01.02.TC" localSheetId="156">'S.26.12.01'!$A$33</definedName>
    <definedName name="S.26.12.01.02.TD" localSheetId="156">'S.26.12.01'!$C$40:$F$47</definedName>
    <definedName name="S.26.12.01.02.TL" localSheetId="156">'S.26.12.01'!$A$40:$A$47</definedName>
    <definedName name="S.26.12.01.02.TLC" localSheetId="156">'S.26.12.01'!$B$40:$B$47</definedName>
    <definedName name="S.26.12.01.02.TT" localSheetId="156">'S.26.12.01'!$C$38:$F$38</definedName>
    <definedName name="S.26.12.01.02.TTC" localSheetId="156">'S.26.12.01'!$C$39:$F$39</definedName>
    <definedName name="S.26.12.01.02.X" localSheetId="156">'S.26.12.01'!$C$48:$F$52</definedName>
    <definedName name="S.26.12.01.02.Y" localSheetId="156">'S.26.12.01'!$G$40:$H$47</definedName>
    <definedName name="S.26.12.01.02.Z" localSheetId="156">'S.26.12.01'!$A$35:$A$36</definedName>
    <definedName name="S.26.12.01.03" localSheetId="156">'S.26.12.01'!$A$54</definedName>
    <definedName name="S.26.12.01.03.TC" localSheetId="156">'S.26.12.01'!$A$55</definedName>
    <definedName name="S.26.12.01.03.TD" localSheetId="156">'S.26.12.01'!$C$63:$C$65</definedName>
    <definedName name="S.26.12.01.03.TL" localSheetId="156">'S.26.12.01'!$A$63:$A$65</definedName>
    <definedName name="S.26.12.01.03.TLC" localSheetId="156">'S.26.12.01'!$B$63:$B$65</definedName>
    <definedName name="S.26.12.01.03.TT" localSheetId="156">'S.26.12.01'!$C$61</definedName>
    <definedName name="S.26.12.01.03.TTC" localSheetId="156">'S.26.12.01'!$C$62</definedName>
    <definedName name="S.26.12.01.03.X" localSheetId="156">'S.26.12.01'!$C$66:$C$70</definedName>
    <definedName name="S.26.12.01.03.Y" localSheetId="156">'S.26.12.01'!$D$63:$G$65</definedName>
    <definedName name="S.26.12.01.03.Z" localSheetId="156">'S.26.12.01'!$A$57:$A$59</definedName>
    <definedName name="S.26.12.01.VC" localSheetId="156">'S.26.12.01'!$A$2</definedName>
    <definedName name="S.26.13.01" localSheetId="157">'S.26.13.01'!$A$1</definedName>
    <definedName name="S.26.13.01.01" localSheetId="157">'S.26.13.01'!$A$4</definedName>
    <definedName name="S.26.13.01.01.TC" localSheetId="157">'S.26.13.01'!$A$5</definedName>
    <definedName name="S.26.13.01.01.TD" localSheetId="157">'S.26.13.01'!$C$11:$C$16</definedName>
    <definedName name="S.26.13.01.01.TL" localSheetId="157">'S.26.13.01'!$A$11:$A$16</definedName>
    <definedName name="S.26.13.01.01.TLC" localSheetId="157">'S.26.13.01'!$B$11:$B$16</definedName>
    <definedName name="S.26.13.01.01.TTC" localSheetId="157">'S.26.13.01'!$C$10</definedName>
    <definedName name="S.26.13.01.01.Y" localSheetId="157">'S.26.13.01'!$D$11:$E$16</definedName>
    <definedName name="S.26.13.01.01.Z" localSheetId="157">'S.26.13.01'!$A$7:$A$8</definedName>
    <definedName name="S.26.13.01.02" localSheetId="157">'S.26.13.01'!$A$18</definedName>
    <definedName name="S.26.13.01.02.TC" localSheetId="157">'S.26.13.01'!$A$19</definedName>
    <definedName name="S.26.13.01.02.TD" localSheetId="157">'S.26.13.01'!$C$23:$E$23</definedName>
    <definedName name="S.26.13.01.02.TK" localSheetId="157">'S.26.13.01'!$A$21:$B$21</definedName>
    <definedName name="S.26.13.01.02.TKC" localSheetId="157">'S.26.13.01'!$A$22:$B$22</definedName>
    <definedName name="S.26.13.01.02.TT" localSheetId="157">'S.26.13.01'!$C$21:$E$21</definedName>
    <definedName name="S.26.13.01.02.TTC" localSheetId="157">'S.26.13.01'!$C$22:$E$22</definedName>
    <definedName name="S.26.13.01.02.X" localSheetId="157">'S.26.13.01'!$C$24:$E$25</definedName>
    <definedName name="S.26.13.01.02.Y" localSheetId="157">'S.26.13.01'!$A$24:$B$26</definedName>
    <definedName name="S.26.13.01.03" localSheetId="157">'S.26.13.01'!$A$28</definedName>
    <definedName name="S.26.13.01.03.TC" localSheetId="157">'S.26.13.01'!$A$29</definedName>
    <definedName name="S.26.13.01.03.TD" localSheetId="157">'S.26.13.01'!$C$37:$C$94</definedName>
    <definedName name="S.26.13.01.03.TL" localSheetId="157">'S.26.13.01'!$A$37:$A$94</definedName>
    <definedName name="S.26.13.01.03.TLC" localSheetId="157">'S.26.13.01'!$B$37:$B$94</definedName>
    <definedName name="S.26.13.01.03.TT" localSheetId="157">'S.26.13.01'!$C$35</definedName>
    <definedName name="S.26.13.01.03.TTC" localSheetId="157">'S.26.13.01'!$C$36</definedName>
    <definedName name="S.26.13.01.03.Y" localSheetId="157">'S.26.13.01'!$D$37:$P$94</definedName>
    <definedName name="S.26.13.01.03.Z" localSheetId="157">'S.26.13.01'!$A$31:$A$33</definedName>
    <definedName name="S.26.13.01.03.ZHI" localSheetId="157">'S.26.13.01'!$A$33:$D$33</definedName>
    <definedName name="S.26.13.01.04" localSheetId="157">'S.26.13.01'!$A$97</definedName>
    <definedName name="S.26.13.01.04.TC" localSheetId="157">'S.26.13.01'!$A$98</definedName>
    <definedName name="S.26.13.01.04.TD" localSheetId="157">'S.26.13.01'!$C$107:$C$164</definedName>
    <definedName name="S.26.13.01.04.TL" localSheetId="157">'S.26.13.01'!$A$107:$A$164</definedName>
    <definedName name="S.26.13.01.04.TLC" localSheetId="157">'S.26.13.01'!$B$107:$B$164</definedName>
    <definedName name="S.26.13.01.04.TT" localSheetId="157">'S.26.13.01'!$C$105</definedName>
    <definedName name="S.26.13.01.04.TTC" localSheetId="157">'S.26.13.01'!$C$106</definedName>
    <definedName name="S.26.13.01.04.X" localSheetId="157">'S.26.13.01'!$C$165</definedName>
    <definedName name="S.26.13.01.04.Y" localSheetId="157">'S.26.13.01'!$D$107:$P$164</definedName>
    <definedName name="S.26.13.01.04.Z" localSheetId="157">'S.26.13.01'!$A$100:$A$103</definedName>
    <definedName name="S.26.13.01.04.ZHI" localSheetId="157">'S.26.13.01'!$A$102:$D$103</definedName>
    <definedName name="S.26.13.01.05" localSheetId="157">'S.26.13.01'!$A$167</definedName>
    <definedName name="S.26.13.01.05.TC" localSheetId="157">'S.26.13.01'!$A$168</definedName>
    <definedName name="S.26.13.01.05.TD" localSheetId="157">'S.26.13.01'!$C$177:$C$234</definedName>
    <definedName name="S.26.13.01.05.TL" localSheetId="157">'S.26.13.01'!$A$177:$A$234</definedName>
    <definedName name="S.26.13.01.05.TLC" localSheetId="157">'S.26.13.01'!$B$177:$B$234</definedName>
    <definedName name="S.26.13.01.05.TT" localSheetId="157">'S.26.13.01'!$C$175</definedName>
    <definedName name="S.26.13.01.05.TTC" localSheetId="157">'S.26.13.01'!$C$176</definedName>
    <definedName name="S.26.13.01.05.X" localSheetId="157">'S.26.13.01'!$C$235</definedName>
    <definedName name="S.26.13.01.05.Y" localSheetId="157">'S.26.13.01'!$D$177:$Q$234</definedName>
    <definedName name="S.26.13.01.05.Z" localSheetId="157">'S.26.13.01'!$A$170:$A$173</definedName>
    <definedName name="S.26.13.01.05.ZHI" localSheetId="157">'S.26.13.01'!$A$172:$D$173</definedName>
    <definedName name="S.26.13.01.06" localSheetId="157">'S.26.13.01'!$A$237</definedName>
    <definedName name="S.26.13.01.06.TC" localSheetId="157">'S.26.13.01'!$A$238</definedName>
    <definedName name="S.26.13.01.06.TD" localSheetId="157">'S.26.13.01'!$C$247:$C$310</definedName>
    <definedName name="S.26.13.01.06.TL" localSheetId="157">'S.26.13.01'!$A$247:$A$310</definedName>
    <definedName name="S.26.13.01.06.TLC" localSheetId="157">'S.26.13.01'!$B$247:$B$310</definedName>
    <definedName name="S.26.13.01.06.TT" localSheetId="157">'S.26.13.01'!$C$245</definedName>
    <definedName name="S.26.13.01.06.TTC" localSheetId="157">'S.26.13.01'!$C$246</definedName>
    <definedName name="S.26.13.01.06.Y" localSheetId="157">'S.26.13.01'!$D$247:$Q$310</definedName>
    <definedName name="S.26.13.01.06.Z" localSheetId="157">'S.26.13.01'!$A$240:$A$243</definedName>
    <definedName name="S.26.13.01.06.ZHI" localSheetId="157">'S.26.13.01'!$A$242:$D$243</definedName>
    <definedName name="S.26.13.01.07" localSheetId="157">'S.26.13.01'!$A$312</definedName>
    <definedName name="S.26.13.01.07.TC" localSheetId="157">'S.26.13.01'!$A$313</definedName>
    <definedName name="S.26.13.01.07.TD" localSheetId="157">'S.26.13.01'!$C$322:$C$385</definedName>
    <definedName name="S.26.13.01.07.TL" localSheetId="157">'S.26.13.01'!$A$322:$A$385</definedName>
    <definedName name="S.26.13.01.07.TLC" localSheetId="157">'S.26.13.01'!$B$322:$B$385</definedName>
    <definedName name="S.26.13.01.07.TT" localSheetId="157">'S.26.13.01'!$C$320</definedName>
    <definedName name="S.26.13.01.07.TTC" localSheetId="157">'S.26.13.01'!$C$321</definedName>
    <definedName name="S.26.13.01.07.X" localSheetId="157">'S.26.13.01'!$C$386</definedName>
    <definedName name="S.26.13.01.07.Y" localSheetId="157">'S.26.13.01'!$D$322:$P$385</definedName>
    <definedName name="S.26.13.01.07.Z" localSheetId="157">'S.26.13.01'!$A$315:$A$318</definedName>
    <definedName name="S.26.13.01.07.ZHI" localSheetId="157">'S.26.13.01'!$A$317:$D$318</definedName>
    <definedName name="S.26.13.01.08" localSheetId="157">'S.26.13.01'!$A$388</definedName>
    <definedName name="S.26.13.01.08.TC" localSheetId="157">'S.26.13.01'!$A$389</definedName>
    <definedName name="S.26.13.01.08.TD" localSheetId="157">'S.26.13.01'!$C$398:$C$461</definedName>
    <definedName name="S.26.13.01.08.TL" localSheetId="157">'S.26.13.01'!$A$398:$A$461</definedName>
    <definedName name="S.26.13.01.08.TLC" localSheetId="157">'S.26.13.01'!$B$398:$B$461</definedName>
    <definedName name="S.26.13.01.08.TT" localSheetId="157">'S.26.13.01'!$C$396</definedName>
    <definedName name="S.26.13.01.08.TTC" localSheetId="157">'S.26.13.01'!$C$397</definedName>
    <definedName name="S.26.13.01.08.X" localSheetId="157">'S.26.13.01'!$C$462</definedName>
    <definedName name="S.26.13.01.08.Y" localSheetId="157">'S.26.13.01'!$D$398:$P$461</definedName>
    <definedName name="S.26.13.01.08.Z" localSheetId="157">'S.26.13.01'!$A$391:$A$394</definedName>
    <definedName name="S.26.13.01.08.ZHI" localSheetId="157">'S.26.13.01'!$A$393:$D$394</definedName>
    <definedName name="S.26.13.01.09" localSheetId="157">'S.26.13.01'!$A$464</definedName>
    <definedName name="S.26.13.01.09.TC" localSheetId="157">'S.26.13.01'!$A$465</definedName>
    <definedName name="S.26.13.01.09.TD" localSheetId="157">'S.26.13.01'!$C$474:$E$527</definedName>
    <definedName name="S.26.13.01.09.TL" localSheetId="157">'S.26.13.01'!$A$474:$A$527</definedName>
    <definedName name="S.26.13.01.09.TLC" localSheetId="157">'S.26.13.01'!$B$474:$B$527</definedName>
    <definedName name="S.26.13.01.09.TT" localSheetId="157">'S.26.13.01'!$C$471:$E$472</definedName>
    <definedName name="S.26.13.01.09.TTC" localSheetId="157">'S.26.13.01'!$C$473:$E$473</definedName>
    <definedName name="S.26.13.01.09.X" localSheetId="157">'S.26.13.01'!$C$528:$E$528</definedName>
    <definedName name="S.26.13.01.09.Y" localSheetId="157">'S.26.13.01'!$F$474:$N$527</definedName>
    <definedName name="S.26.13.01.09.Z" localSheetId="157">'S.26.13.01'!$A$467:$A$469</definedName>
    <definedName name="S.26.13.01.09.ZHI" localSheetId="157">'S.26.13.01'!$A$469:$D$469</definedName>
    <definedName name="S.26.13.01.10" localSheetId="157">'S.26.13.01'!$A$531</definedName>
    <definedName name="S.26.13.01.10.TC" localSheetId="157">'S.26.13.01'!$A$532</definedName>
    <definedName name="S.26.13.01.10.TD" localSheetId="157">'S.26.13.01'!$B$536:$H$536</definedName>
    <definedName name="S.26.13.01.10.TK" localSheetId="157">'S.26.13.01'!$A$534</definedName>
    <definedName name="S.26.13.01.10.TKC" localSheetId="157">'S.26.13.01'!$A$535</definedName>
    <definedName name="S.26.13.01.10.TT" localSheetId="157">'S.26.13.01'!$B$534:$H$534</definedName>
    <definedName name="S.26.13.01.10.TTC" localSheetId="157">'S.26.13.01'!$B$535:$H$535</definedName>
    <definedName name="S.26.13.01.10.X" localSheetId="157">'S.26.13.01'!$B$537:$H$539</definedName>
    <definedName name="S.26.13.01.10.Y" localSheetId="157">'S.26.13.01'!$A$537:$A$538</definedName>
    <definedName name="S.26.13.01.11" localSheetId="157">'S.26.13.01'!$A$541</definedName>
    <definedName name="S.26.13.01.11.TC" localSheetId="157">'S.26.13.01'!$A$542</definedName>
    <definedName name="S.26.13.01.11.TD" localSheetId="157">'S.26.13.01'!$C$552:$T$563</definedName>
    <definedName name="S.26.13.01.11.TL" localSheetId="157">'S.26.13.01'!$A$552:$A$563</definedName>
    <definedName name="S.26.13.01.11.TLC" localSheetId="157">'S.26.13.01'!$B$552:$B$563</definedName>
    <definedName name="S.26.13.01.11.TT" localSheetId="157">'S.26.13.01'!$C$548:$T$550</definedName>
    <definedName name="S.26.13.01.11.TTC" localSheetId="157">'S.26.13.01'!$C$551:$T$551</definedName>
    <definedName name="S.26.13.01.11.X" localSheetId="157">'S.26.13.01'!$C$564:$T$572</definedName>
    <definedName name="S.26.13.01.11.Y" localSheetId="157">'S.26.13.01'!$U$552:$W$563</definedName>
    <definedName name="S.26.13.01.11.Z" localSheetId="157">'S.26.13.01'!$A$544:$A$546</definedName>
    <definedName name="S.26.13.01.11.ZHI" localSheetId="157">'S.26.13.01'!$A$546:$D$546</definedName>
    <definedName name="S.26.13.01.12" localSheetId="157">'S.26.13.01'!$A$573</definedName>
    <definedName name="S.26.13.01.12.TC" localSheetId="157">'S.26.13.01'!$A$574</definedName>
    <definedName name="S.26.13.01.12.TD" localSheetId="157">'S.26.13.01'!$C$581:$D$600</definedName>
    <definedName name="S.26.13.01.12.TL" localSheetId="157">'S.26.13.01'!$A$581:$A$600</definedName>
    <definedName name="S.26.13.01.12.TLC" localSheetId="157">'S.26.13.01'!$B$581:$B$600</definedName>
    <definedName name="S.26.13.01.12.TT" localSheetId="157">'S.26.13.01'!$C$579:$D$579</definedName>
    <definedName name="S.26.13.01.12.TTC" localSheetId="157">'S.26.13.01'!$C$580:$D$580</definedName>
    <definedName name="S.26.13.01.12.X" localSheetId="157">'S.26.13.01'!$C$601:$D$603</definedName>
    <definedName name="S.26.13.01.12.Y" localSheetId="157">'S.26.13.01'!$E$581:$I$600</definedName>
    <definedName name="S.26.13.01.12.Z" localSheetId="157">'S.26.13.01'!$A$576:$A$577</definedName>
    <definedName name="S.26.13.01.13" localSheetId="157">'S.26.13.01'!$A$605</definedName>
    <definedName name="S.26.13.01.13.TC" localSheetId="157">'S.26.13.01'!$A$606</definedName>
    <definedName name="S.26.13.01.13.TD" localSheetId="157">'S.26.13.01'!$C$612:$C$614</definedName>
    <definedName name="S.26.13.01.13.TL" localSheetId="157">'S.26.13.01'!$A$612:$A$614</definedName>
    <definedName name="S.26.13.01.13.TLC" localSheetId="157">'S.26.13.01'!$B$612:$B$614</definedName>
    <definedName name="S.26.13.01.13.TTC" localSheetId="157">'S.26.13.01'!$C$611</definedName>
    <definedName name="S.26.13.01.13.Y" localSheetId="157">'S.26.13.01'!$D$612:$F$614</definedName>
    <definedName name="S.26.13.01.13.Z" localSheetId="157">'S.26.13.01'!$A$608:$A$609</definedName>
    <definedName name="S.26.13.01.14" localSheetId="157">'S.26.13.01'!$A$616</definedName>
    <definedName name="S.26.13.01.14.TC" localSheetId="157">'S.26.13.01'!$A$617</definedName>
    <definedName name="S.26.13.01.14.TD" localSheetId="157">'S.26.13.01'!$C$623:$C$624</definedName>
    <definedName name="S.26.13.01.14.TL" localSheetId="157">'S.26.13.01'!$A$623:$A$624</definedName>
    <definedName name="S.26.13.01.14.TLC" localSheetId="157">'S.26.13.01'!$B$623:$B$624</definedName>
    <definedName name="S.26.13.01.14.TTC" localSheetId="157">'S.26.13.01'!$C$622</definedName>
    <definedName name="S.26.13.01.14.Y" localSheetId="157">'S.26.13.01'!$D$623:$E$624</definedName>
    <definedName name="S.26.13.01.14.Z" localSheetId="157">'S.26.13.01'!$A$619:$A$620</definedName>
    <definedName name="S.26.13.01.15" localSheetId="157">'S.26.13.01'!$A$626</definedName>
    <definedName name="S.26.13.01.15.TC" localSheetId="157">'S.26.13.01'!$A$627</definedName>
    <definedName name="S.26.13.01.15.TD" localSheetId="157">'S.26.13.01'!$C$634:$C$641</definedName>
    <definedName name="S.26.13.01.15.TL" localSheetId="157">'S.26.13.01'!$A$634:$A$641</definedName>
    <definedName name="S.26.13.01.15.TLC" localSheetId="157">'S.26.13.01'!$B$634:$B$641</definedName>
    <definedName name="S.26.13.01.15.TT" localSheetId="157">'S.26.13.01'!$C$632</definedName>
    <definedName name="S.26.13.01.15.TTC" localSheetId="157">'S.26.13.01'!$C$633</definedName>
    <definedName name="S.26.13.01.15.X" localSheetId="157">'S.26.13.01'!$C$642</definedName>
    <definedName name="S.26.13.01.15.Y" localSheetId="157">'S.26.13.01'!$D$634:$H$641</definedName>
    <definedName name="S.26.13.01.15.Z" localSheetId="157">'S.26.13.01'!$A$629:$A$630</definedName>
    <definedName name="S.26.13.01.VC" localSheetId="157">'S.26.13.01'!$A$2</definedName>
    <definedName name="S.26.14.01" localSheetId="158">'S.26.14.01'!$A$1</definedName>
    <definedName name="S.26.14.01.01" localSheetId="158">'S.26.14.01'!$A$4</definedName>
    <definedName name="S.26.14.01.01.TC" localSheetId="158">'S.26.14.01'!$A$5</definedName>
    <definedName name="S.26.14.01.01.TD" localSheetId="158">'S.26.14.01'!$C$14:$AF$40</definedName>
    <definedName name="S.26.14.01.01.TL" localSheetId="158">'S.26.14.01'!$A$14:$A$40</definedName>
    <definedName name="S.26.14.01.01.TLC" localSheetId="158">'S.26.14.01'!$B$14:$B$40</definedName>
    <definedName name="S.26.14.01.01.TT" localSheetId="158">'S.26.14.01'!$C$11:$AF$12</definedName>
    <definedName name="S.26.14.01.01.TTC" localSheetId="158">'S.26.14.01'!$C$13:$AF$13</definedName>
    <definedName name="S.26.14.01.01.X" localSheetId="158">'S.26.14.01'!$C$41:$AF$48</definedName>
    <definedName name="S.26.14.01.01.Y" localSheetId="158">'S.26.14.01'!$AG$14:$AH$40</definedName>
    <definedName name="S.26.14.01.01.Z" localSheetId="158">'S.26.14.01'!$A$7:$A$9</definedName>
    <definedName name="S.26.14.01.02" localSheetId="158">'S.26.14.01'!$A$49</definedName>
    <definedName name="S.26.14.01.02.TC" localSheetId="158">'S.26.14.01'!$A$50</definedName>
    <definedName name="S.26.14.01.02.TD" localSheetId="158">'S.26.14.01'!$C$59:$AF$61</definedName>
    <definedName name="S.26.14.01.02.TL" localSheetId="158">'S.26.14.01'!$A$59:$A$61</definedName>
    <definedName name="S.26.14.01.02.TLC" localSheetId="158">'S.26.14.01'!$B$59:$B$61</definedName>
    <definedName name="S.26.14.01.02.TT" localSheetId="158">'S.26.14.01'!$C$56:$AF$57</definedName>
    <definedName name="S.26.14.01.02.TTC" localSheetId="158">'S.26.14.01'!$C$58:$AF$58</definedName>
    <definedName name="S.26.14.01.02.X" localSheetId="158">'S.26.14.01'!$C$62:$AF$68</definedName>
    <definedName name="S.26.14.01.02.Y" localSheetId="158">'S.26.14.01'!$AG$59:$AI$61</definedName>
    <definedName name="S.26.14.01.02.Z" localSheetId="158">'S.26.14.01'!$A$52:$A$54</definedName>
    <definedName name="S.26.14.01.03" localSheetId="158">'S.26.14.01'!$A$70</definedName>
    <definedName name="S.26.14.01.03.TC" localSheetId="158">'S.26.14.01'!$A$71</definedName>
    <definedName name="S.26.14.01.03.TD" localSheetId="158">'S.26.14.01'!$C$81:$AF$107</definedName>
    <definedName name="S.26.14.01.03.TL" localSheetId="158">'S.26.14.01'!$A$81:$A$107</definedName>
    <definedName name="S.26.14.01.03.TLC" localSheetId="158">'S.26.14.01'!$B$81:$B$107</definedName>
    <definedName name="S.26.14.01.03.TT" localSheetId="158">'S.26.14.01'!$C$78:$AF$79</definedName>
    <definedName name="S.26.14.01.03.TTC" localSheetId="158">'S.26.14.01'!$C$80:$AF$80</definedName>
    <definedName name="S.26.14.01.03.X" localSheetId="158">'S.26.14.01'!$C$108:$AF$114</definedName>
    <definedName name="S.26.14.01.03.Y" localSheetId="158">'S.26.14.01'!$AG$81:$AG$107</definedName>
    <definedName name="S.26.14.01.03.Z" localSheetId="158">'S.26.14.01'!$A$73:$A$76</definedName>
    <definedName name="S.26.14.01.03.ZHI" localSheetId="158">'S.26.14.01'!$A$76:$D$76</definedName>
    <definedName name="S.26.14.01.04" localSheetId="158">'S.26.14.01'!$A$138</definedName>
    <definedName name="S.26.14.01.04.TC" localSheetId="158">'S.26.14.01'!$A$139</definedName>
    <definedName name="S.26.14.01.04.TD" localSheetId="158">'S.26.14.01'!$C$148:$C$150</definedName>
    <definedName name="S.26.14.01.04.TL" localSheetId="158">'S.26.14.01'!$A$148:$A$150</definedName>
    <definedName name="S.26.14.01.04.TLC" localSheetId="158">'S.26.14.01'!$B$148:$B$150</definedName>
    <definedName name="S.26.14.01.04.TT" localSheetId="158">'S.26.14.01'!$C$146</definedName>
    <definedName name="S.26.14.01.04.TTC" localSheetId="158">'S.26.14.01'!$C$147</definedName>
    <definedName name="S.26.14.01.04.Y" localSheetId="158">'S.26.14.01'!$D$148:$G$150</definedName>
    <definedName name="S.26.14.01.04.Z" localSheetId="158">'S.26.14.01'!$A$141:$A$144</definedName>
    <definedName name="S.26.14.01.04.ZHI" localSheetId="158">'S.26.14.01'!$A$144:$D$144</definedName>
    <definedName name="S.26.14.01.05" localSheetId="158">'S.26.14.01'!$A$116</definedName>
    <definedName name="S.26.14.01.05.TC" localSheetId="158">'S.26.14.01'!$A$117</definedName>
    <definedName name="S.26.14.01.05.TD" localSheetId="158">'S.26.14.01'!$C$127:$AF$129</definedName>
    <definedName name="S.26.14.01.05.TL" localSheetId="158">'S.26.14.01'!$A$127:$A$129</definedName>
    <definedName name="S.26.14.01.05.TLC" localSheetId="158">'S.26.14.01'!$B$127:$B$129</definedName>
    <definedName name="S.26.14.01.05.TT" localSheetId="158">'S.26.14.01'!$C$124:$AF$125</definedName>
    <definedName name="S.26.14.01.05.TTC" localSheetId="158">'S.26.14.01'!$C$126:$AF$126</definedName>
    <definedName name="S.26.14.01.05.X" localSheetId="158">'S.26.14.01'!$C$130:$AF$136</definedName>
    <definedName name="S.26.14.01.05.Y" localSheetId="158">'S.26.14.01'!$AG$127:$AI$129</definedName>
    <definedName name="S.26.14.01.05.Z" localSheetId="158">'S.26.14.01'!$A$119:$A$122</definedName>
    <definedName name="S.26.14.01.05.ZHI" localSheetId="158">'S.26.14.01'!$A$122:$D$122</definedName>
    <definedName name="S.26.14.01.VC" localSheetId="158">'S.26.14.01'!$A$2</definedName>
    <definedName name="S.26.15.01" localSheetId="159">'S.26.15.01'!$A$1</definedName>
    <definedName name="S.26.15.01.01" localSheetId="159">'S.26.15.01'!$A$4</definedName>
    <definedName name="S.26.15.01.01.TC" localSheetId="159">'S.26.15.01'!$A$5</definedName>
    <definedName name="S.26.15.01.01.TD" localSheetId="159">'S.26.15.01'!$C$11:$C$12</definedName>
    <definedName name="S.26.15.01.01.TL" localSheetId="159">'S.26.15.01'!$A$11:$A$12</definedName>
    <definedName name="S.26.15.01.01.TLC" localSheetId="159">'S.26.15.01'!$B$11:$B$12</definedName>
    <definedName name="S.26.15.01.01.TTC" localSheetId="159">'S.26.15.01'!$C$10</definedName>
    <definedName name="S.26.15.01.01.Y" localSheetId="159">'S.26.15.01'!$D$11:$D$12</definedName>
    <definedName name="S.26.15.01.01.Z" localSheetId="159">'S.26.15.01'!$A$7:$A$8</definedName>
    <definedName name="S.26.15.01.02" localSheetId="159">'S.26.15.01'!$A$14</definedName>
    <definedName name="S.26.15.01.02.TC" localSheetId="159">'S.26.15.01'!$A$15</definedName>
    <definedName name="S.26.15.01.02.TD" localSheetId="159">'S.26.15.01'!$D$23:$T$23</definedName>
    <definedName name="S.26.15.01.02.TK" localSheetId="159">'S.26.15.01'!$A$20:$C$21</definedName>
    <definedName name="S.26.15.01.02.TKC" localSheetId="159">'S.26.15.01'!$A$22:$C$22</definedName>
    <definedName name="S.26.15.01.02.TT" localSheetId="159">'S.26.15.01'!$D$20:$T$21</definedName>
    <definedName name="S.26.15.01.02.TTC" localSheetId="159">'S.26.15.01'!$D$22:$T$22</definedName>
    <definedName name="S.26.15.01.02.X" localSheetId="159">'S.26.15.01'!$D$24:$T$30</definedName>
    <definedName name="S.26.15.01.02.Y" localSheetId="159">'S.26.15.01'!$A$24:$C$25</definedName>
    <definedName name="S.26.15.01.02.Z" localSheetId="159">'S.26.15.01'!$A$17:$A$18</definedName>
    <definedName name="S.26.15.01.03" localSheetId="159">'S.26.15.01'!$A$32</definedName>
    <definedName name="S.26.15.01.03.TC" localSheetId="159">'S.26.15.01'!$A$33</definedName>
    <definedName name="S.26.15.01.03.TD" localSheetId="159">'S.26.15.01'!$C$41:$C$45</definedName>
    <definedName name="S.26.15.01.03.TL" localSheetId="159">'S.26.15.01'!$A$41:$A$45</definedName>
    <definedName name="S.26.15.01.03.TLC" localSheetId="159">'S.26.15.01'!$B$41:$B$45</definedName>
    <definedName name="S.26.15.01.03.TT" localSheetId="159">'S.26.15.01'!$C$39</definedName>
    <definedName name="S.26.15.01.03.TTC" localSheetId="159">'S.26.15.01'!$C$40</definedName>
    <definedName name="S.26.15.01.03.X" localSheetId="159">'S.26.15.01'!$C$46</definedName>
    <definedName name="S.26.15.01.03.Y" localSheetId="159">'S.26.15.01'!$D$41:$I$45</definedName>
    <definedName name="S.26.15.01.03.Z" localSheetId="159">'S.26.15.01'!$A$35:$A$37</definedName>
    <definedName name="S.26.15.01.VC" localSheetId="159">'S.26.15.01'!$A$2</definedName>
    <definedName name="S.26.16.01" localSheetId="160">'S.26.16.01'!$A$1</definedName>
    <definedName name="S.26.16.01.01" localSheetId="160">'S.26.16.01'!$A$4</definedName>
    <definedName name="S.26.16.01.01.TC" localSheetId="160">'S.26.16.01'!$A$5</definedName>
    <definedName name="S.26.16.01.01.TD" localSheetId="160">'S.26.16.01'!$C$9:$E$9</definedName>
    <definedName name="S.26.16.01.01.TK" localSheetId="160">'S.26.16.01'!$B$7</definedName>
    <definedName name="S.26.16.01.01.TKC" localSheetId="160">'S.26.16.01'!$B$8</definedName>
    <definedName name="S.26.16.01.01.TT" localSheetId="160">'S.26.16.01'!$C$7:$E$7</definedName>
    <definedName name="S.26.16.01.01.TTC" localSheetId="160">'S.26.16.01'!$C$8:$E$8</definedName>
    <definedName name="S.26.16.01.01.X" localSheetId="160">'S.26.16.01'!$C$10:$E$12</definedName>
    <definedName name="S.26.16.01.01.Y" localSheetId="160">'S.26.16.01'!$B$10:$B$11</definedName>
    <definedName name="S.26.16.01.02" localSheetId="160">'S.26.16.01'!$A$14</definedName>
    <definedName name="S.26.16.01.02.TC" localSheetId="160">'S.26.16.01'!$A$15</definedName>
    <definedName name="S.26.16.01.02.TD" localSheetId="160">'S.26.16.01'!$C$20:$Z$20</definedName>
    <definedName name="S.26.16.01.02.TK" localSheetId="160">'S.26.16.01'!$A$17:$B$18</definedName>
    <definedName name="S.26.16.01.02.TKC" localSheetId="160">'S.26.16.01'!$A$19:$B$19</definedName>
    <definedName name="S.26.16.01.02.TT" localSheetId="160">'S.26.16.01'!$C$17:$Z$18</definedName>
    <definedName name="S.26.16.01.02.TTC" localSheetId="160">'S.26.16.01'!$C$19:$Z$19</definedName>
    <definedName name="S.26.16.01.02.X" localSheetId="160">'S.26.16.01'!$C$21:$Z$28</definedName>
    <definedName name="S.26.16.01.02.Y" localSheetId="160">'S.26.16.01'!$A$21:$B$22</definedName>
    <definedName name="S.26.16.01.03" localSheetId="160">'S.26.16.01'!$A$29</definedName>
    <definedName name="S.26.16.01.03..TT" localSheetId="160">'S.26.16.01'!$C$32:$J$32</definedName>
    <definedName name="S.26.16.01.03.TC" localSheetId="160">'S.26.16.01'!$A$30</definedName>
    <definedName name="S.26.16.01.03.TD" localSheetId="160">'S.26.16.01'!$C$34:$J$34</definedName>
    <definedName name="S.26.16.01.03.TL" localSheetId="160">'S.26.16.01'!$A$34</definedName>
    <definedName name="S.26.16.01.03.TLC" localSheetId="160">'S.26.16.01'!$B$34</definedName>
    <definedName name="S.26.16.01.03.TTC" localSheetId="160">'S.26.16.01'!$C$33:$J$33</definedName>
    <definedName name="S.26.16.01.VC" localSheetId="160">'S.26.16.01'!$A$2</definedName>
    <definedName name="S.27.01.01" localSheetId="161">'S.27.01.01'!$A$1</definedName>
    <definedName name="S.27.01.01.01" localSheetId="161">'S.27.01.01'!$A$13</definedName>
    <definedName name="S.27.01.01.01.TC" localSheetId="161">'S.27.01.01'!$A$17</definedName>
    <definedName name="S.27.01.01.01.TD" localSheetId="161">'S.27.01.01'!$C$21:$E$48</definedName>
    <definedName name="S.27.01.01.01.TL" localSheetId="161">'S.27.01.01'!$A$21:$A$48</definedName>
    <definedName name="S.27.01.01.01.TLC" localSheetId="161">'S.27.01.01'!$B$21:$B$48</definedName>
    <definedName name="S.27.01.01.01.TT" localSheetId="161">'S.27.01.01'!$C$19:$E$19</definedName>
    <definedName name="S.27.01.01.01.TTC" localSheetId="161">'S.27.01.01'!$C$20:$E$20</definedName>
    <definedName name="S.27.01.01.01.X" localSheetId="161">'S.27.01.01'!$C$49:$E$53</definedName>
    <definedName name="S.27.01.01.01.Y" localSheetId="161">'S.27.01.01'!$F$21:$G$48</definedName>
    <definedName name="S.27.01.01.01.Z" localSheetId="161">'S.27.01.01'!$A$14:$A$15</definedName>
    <definedName name="S.27.01.01.02" localSheetId="161">'S.27.01.01'!$A$55</definedName>
    <definedName name="S.27.01.01.02.TC" localSheetId="161">'S.27.01.01'!$A$59</definedName>
    <definedName name="S.27.01.01.02.TD" localSheetId="161">'S.27.01.01'!$C$63:$K$109</definedName>
    <definedName name="S.27.01.01.02.TL" localSheetId="161">'S.27.01.01'!$A$63:$A$109</definedName>
    <definedName name="S.27.01.01.02.TLC" localSheetId="161">'S.27.01.01'!$B$63:$B$109</definedName>
    <definedName name="S.27.01.01.02.TT" localSheetId="161">'S.27.01.01'!$C$61:$K$61</definedName>
    <definedName name="S.27.01.01.02.TTC" localSheetId="161">'S.27.01.01'!$C$62:$K$62</definedName>
    <definedName name="S.27.01.01.02.X" localSheetId="161">'S.27.01.01'!$C$110:$K$117</definedName>
    <definedName name="S.27.01.01.02.Y" localSheetId="161">'S.27.01.01'!$L$63:$M$109</definedName>
    <definedName name="S.27.01.01.02.Z" localSheetId="161">'S.27.01.01'!$A$56:$A$57</definedName>
    <definedName name="S.27.01.01.03" localSheetId="161">'S.27.01.01'!$A$119</definedName>
    <definedName name="S.27.01.01.03.TC" localSheetId="161">'S.27.01.01'!$A$124</definedName>
    <definedName name="S.27.01.01.03.TD" localSheetId="161">'S.27.01.01'!$C$128:$J$171</definedName>
    <definedName name="S.27.01.01.03.TL" localSheetId="161">'S.27.01.01'!$A$128:$A$171</definedName>
    <definedName name="S.27.01.01.03.TLC" localSheetId="161">'S.27.01.01'!$B$128:$B$171</definedName>
    <definedName name="S.27.01.01.03.TT" localSheetId="161">'S.27.01.01'!$C$126:$J$126</definedName>
    <definedName name="S.27.01.01.03.TTC" localSheetId="161">'S.27.01.01'!$C$127:$J$127</definedName>
    <definedName name="S.27.01.01.03.X" localSheetId="161">'S.27.01.01'!$C$172:$J$177</definedName>
    <definedName name="S.27.01.01.03.Y" localSheetId="161">'S.27.01.01'!$K$128:$L$171</definedName>
    <definedName name="S.27.01.01.03.Z" localSheetId="161">'S.27.01.01'!$A$120:$A$122</definedName>
    <definedName name="S.27.01.01.04" localSheetId="161">'S.27.01.01'!$A$179</definedName>
    <definedName name="S.27.01.01.04.TC" localSheetId="161">'S.27.01.01'!$A$183</definedName>
    <definedName name="S.27.01.01.04.TD" localSheetId="161">'S.27.01.01'!$C$187:$K$224</definedName>
    <definedName name="S.27.01.01.04.TL" localSheetId="161">'S.27.01.01'!$A$187:$A$224</definedName>
    <definedName name="S.27.01.01.04.TLC" localSheetId="161">'S.27.01.01'!$B$187:$B$224</definedName>
    <definedName name="S.27.01.01.04.TT" localSheetId="161">'S.27.01.01'!$C$185:$K$185</definedName>
    <definedName name="S.27.01.01.04.TTC" localSheetId="161">'S.27.01.01'!$C$186:$K$186</definedName>
    <definedName name="S.27.01.01.04.X" localSheetId="161">'S.27.01.01'!$C$225:$K$232</definedName>
    <definedName name="S.27.01.01.04.Y" localSheetId="161">'S.27.01.01'!$L$187:$M$224</definedName>
    <definedName name="S.27.01.01.04.Z" localSheetId="161">'S.27.01.01'!$A$180:$A$181</definedName>
    <definedName name="S.27.01.01.05" localSheetId="161">'S.27.01.01'!$A$234</definedName>
    <definedName name="S.27.01.01.05.TC" localSheetId="161">'S.27.01.01'!$A$238</definedName>
    <definedName name="S.27.01.01.05.TD" localSheetId="161">'S.27.01.01'!$C$242:$K$276</definedName>
    <definedName name="S.27.01.01.05.TL" localSheetId="161">'S.27.01.01'!$A$242:$A$276</definedName>
    <definedName name="S.27.01.01.05.TLC" localSheetId="161">'S.27.01.01'!$B$242:$B$276</definedName>
    <definedName name="S.27.01.01.05.TT" localSheetId="161">'S.27.01.01'!$C$240:$K$240</definedName>
    <definedName name="S.27.01.01.05.TTC" localSheetId="161">'S.27.01.01'!$C$241:$K$241</definedName>
    <definedName name="S.27.01.01.05.X" localSheetId="161">'S.27.01.01'!$C$277:$K$284</definedName>
    <definedName name="S.27.01.01.05.Y" localSheetId="161">'S.27.01.01'!$L$242:$M$276</definedName>
    <definedName name="S.27.01.01.05.Z" localSheetId="161">'S.27.01.01'!$A$235:$A$236</definedName>
    <definedName name="S.27.01.01.06" localSheetId="161">'S.27.01.01'!$A$286</definedName>
    <definedName name="S.27.01.01.06.TC" localSheetId="161">'S.27.01.01'!$A$291</definedName>
    <definedName name="S.27.01.01.06.TD" localSheetId="161">'S.27.01.01'!$C$295:$J$298</definedName>
    <definedName name="S.27.01.01.06.TL" localSheetId="161">'S.27.01.01'!$A$295:$A$298</definedName>
    <definedName name="S.27.01.01.06.TLC" localSheetId="161">'S.27.01.01'!$B$295:$B$298</definedName>
    <definedName name="S.27.01.01.06.TT" localSheetId="161">'S.27.01.01'!$C$293:$J$293</definedName>
    <definedName name="S.27.01.01.06.TTC" localSheetId="161">'S.27.01.01'!$C$294:$J$294</definedName>
    <definedName name="S.27.01.01.06.X" localSheetId="161">'S.27.01.01'!$C$299:$J$304</definedName>
    <definedName name="S.27.01.01.06.Y" localSheetId="161">'S.27.01.01'!$K$295:$K$298</definedName>
    <definedName name="S.27.01.01.06.Z" localSheetId="161">'S.27.01.01'!$A$287:$A$289</definedName>
    <definedName name="S.27.01.01.07" localSheetId="161">'S.27.01.01'!$A$306</definedName>
    <definedName name="S.27.01.01.07.TC" localSheetId="161">'S.27.01.01'!$A$310</definedName>
    <definedName name="S.27.01.01.07.TD" localSheetId="161">'S.27.01.01'!$C$315:$G$315</definedName>
    <definedName name="S.27.01.01.07.TL" localSheetId="161">'S.27.01.01'!$A$315</definedName>
    <definedName name="S.27.01.01.07.TLC" localSheetId="161">'S.27.01.01'!$B$315</definedName>
    <definedName name="S.27.01.01.07.TT" localSheetId="161">'S.27.01.01'!$C$312:$G$313</definedName>
    <definedName name="S.27.01.01.07.TTC" localSheetId="161">'S.27.01.01'!$C$314:$G$314</definedName>
    <definedName name="S.27.01.01.07.X" localSheetId="161">'S.27.01.01'!$C$316:$G$321</definedName>
    <definedName name="S.27.01.01.07.Y" localSheetId="161">'S.27.01.01'!$H$315</definedName>
    <definedName name="S.27.01.01.07.Z" localSheetId="161">'S.27.01.01'!$A$307:$A$308</definedName>
    <definedName name="S.27.01.01.08" localSheetId="161">'S.27.01.01'!$A$323</definedName>
    <definedName name="S.27.01.01.08.TC" localSheetId="161">'S.27.01.01'!$A$327</definedName>
    <definedName name="S.27.01.01.08.TD" localSheetId="161">'S.27.01.01'!$C$332:$H$332</definedName>
    <definedName name="S.27.01.01.08.TL" localSheetId="161">'S.27.01.01'!$A$332</definedName>
    <definedName name="S.27.01.01.08.TLC" localSheetId="161">'S.27.01.01'!$B$332</definedName>
    <definedName name="S.27.01.01.08.TT" localSheetId="161">'S.27.01.01'!$C$329:$H$330</definedName>
    <definedName name="S.27.01.01.08.TTC" localSheetId="161">'S.27.01.01'!$C$331:$H$331</definedName>
    <definedName name="S.27.01.01.08.X" localSheetId="161">'S.27.01.01'!$C$333:$H$337</definedName>
    <definedName name="S.27.01.01.08.Y" localSheetId="161">'S.27.01.01'!$I$332</definedName>
    <definedName name="S.27.01.01.08.Z" localSheetId="161">'S.27.01.01'!$A$324:$A$325</definedName>
    <definedName name="S.27.01.01.09" localSheetId="161">'S.27.01.01'!$A$339</definedName>
    <definedName name="S.27.01.01.09.TC" localSheetId="161">'S.27.01.01'!$A$341</definedName>
    <definedName name="S.27.01.01.09.TD" localSheetId="161">'S.27.01.01'!$C$346:$J$346</definedName>
    <definedName name="S.27.01.01.09.TL" localSheetId="161">'S.27.01.01'!$A$346</definedName>
    <definedName name="S.27.01.01.09.TLC" localSheetId="161">'S.27.01.01'!$B$346</definedName>
    <definedName name="S.27.01.01.09.TT" localSheetId="161">'S.27.01.01'!$C$344:$J$344</definedName>
    <definedName name="S.27.01.01.09.TTC" localSheetId="161">'S.27.01.01'!$C$345:$J$345</definedName>
    <definedName name="S.27.01.01.09.X" localSheetId="161">'S.27.01.01'!$C$347:$J$354</definedName>
    <definedName name="S.27.01.01.10" localSheetId="161">'S.27.01.01'!$A$355</definedName>
    <definedName name="S.27.01.01.10.TC" localSheetId="161">'S.27.01.01'!$A$357</definedName>
    <definedName name="S.27.01.01.10.TD" localSheetId="161">'S.27.01.01'!$C$362:$L$362</definedName>
    <definedName name="S.27.01.01.10.TL" localSheetId="161">'S.27.01.01'!$A$362</definedName>
    <definedName name="S.27.01.01.10.TLC" localSheetId="161">'S.27.01.01'!$B$362</definedName>
    <definedName name="S.27.01.01.10.TT" localSheetId="161">'S.27.01.01'!$C$360:$L$360</definedName>
    <definedName name="S.27.01.01.10.TTC" localSheetId="161">'S.27.01.01'!$C$361:$L$361</definedName>
    <definedName name="S.27.01.01.10.X" localSheetId="161">'S.27.01.01'!$C$363:$L$370</definedName>
    <definedName name="S.27.01.01.11" localSheetId="161">'S.27.01.01'!$A$372</definedName>
    <definedName name="S.27.01.01.11.TC" localSheetId="161">'S.27.01.01'!$A$376</definedName>
    <definedName name="S.27.01.01.11.TD" localSheetId="161">'S.27.01.01'!$C$381:$E$383</definedName>
    <definedName name="S.27.01.01.11.TL" localSheetId="161">'S.27.01.01'!$A$381:$A$383</definedName>
    <definedName name="S.27.01.01.11.TLC" localSheetId="161">'S.27.01.01'!$B$381:$B$383</definedName>
    <definedName name="S.27.01.01.11.TT" localSheetId="161">'S.27.01.01'!$C$378:$E$379</definedName>
    <definedName name="S.27.01.01.11.TTC" localSheetId="161">'S.27.01.01'!$C$380:$E$380</definedName>
    <definedName name="S.27.01.01.11.X" localSheetId="161">'S.27.01.01'!$C$384:$E$389</definedName>
    <definedName name="S.27.01.01.11.Y" localSheetId="161">'S.27.01.01'!$F$381:$F$383</definedName>
    <definedName name="S.27.01.01.11.Z" localSheetId="161">'S.27.01.01'!$A$373:$A$374</definedName>
    <definedName name="S.27.01.01.12" localSheetId="161">'S.27.01.01'!$A$399</definedName>
    <definedName name="S.27.01.01.12.TC" localSheetId="161">'S.27.01.01'!$A$403</definedName>
    <definedName name="S.27.01.01.12.TD" localSheetId="161">'S.27.01.01'!$C$408:$H$408</definedName>
    <definedName name="S.27.01.01.12.TL" localSheetId="161">'S.27.01.01'!$A$408</definedName>
    <definedName name="S.27.01.01.12.TLC" localSheetId="161">'S.27.01.01'!$B$408</definedName>
    <definedName name="S.27.01.01.12.TT" localSheetId="161">'S.27.01.01'!$C$405:$H$406</definedName>
    <definedName name="S.27.01.01.12.TTC" localSheetId="161">'S.27.01.01'!$C$407:$H$407</definedName>
    <definedName name="S.27.01.01.12.X" localSheetId="161">'S.27.01.01'!$C$409:$H$414</definedName>
    <definedName name="S.27.01.01.12.Z" localSheetId="161">'S.27.01.01'!$A$400:$A$401</definedName>
    <definedName name="S.27.01.01.13" localSheetId="161">'S.27.01.01'!$A$416</definedName>
    <definedName name="S.27.01.01.13.TC" localSheetId="161">'S.27.01.01'!$A$421</definedName>
    <definedName name="S.27.01.01.13.TD" localSheetId="161">'S.27.01.01'!$C$426:$F$426</definedName>
    <definedName name="S.27.01.01.13.TL" localSheetId="161">'S.27.01.01'!$A$426</definedName>
    <definedName name="S.27.01.01.13.TLC" localSheetId="161">'S.27.01.01'!$B$426</definedName>
    <definedName name="S.27.01.01.13.TT" localSheetId="161">'S.27.01.01'!$C$423:$F$424</definedName>
    <definedName name="S.27.01.01.13.TTC" localSheetId="161">'S.27.01.01'!$C$425:$F$425</definedName>
    <definedName name="S.27.01.01.13.X" localSheetId="161">'S.27.01.01'!$C$427:$F$430</definedName>
    <definedName name="S.27.01.01.13.Y" localSheetId="161">'S.27.01.01'!$G$426</definedName>
    <definedName name="S.27.01.01.13.Z" localSheetId="161">'S.27.01.01'!$A$417:$A$419</definedName>
    <definedName name="S.27.01.01.14" localSheetId="161">'S.27.01.01'!$A$432</definedName>
    <definedName name="S.27.01.01.14.TC" localSheetId="161">'S.27.01.01'!$A$436</definedName>
    <definedName name="S.27.01.01.14.TD" localSheetId="161">'S.27.01.01'!$C$441:$I$446</definedName>
    <definedName name="S.27.01.01.14.TL" localSheetId="161">'S.27.01.01'!$A$441:$A$446</definedName>
    <definedName name="S.27.01.01.14.TLC" localSheetId="161">'S.27.01.01'!$B$441:$B$446</definedName>
    <definedName name="S.27.01.01.14.TT" localSheetId="161">'S.27.01.01'!$C$438:$I$439</definedName>
    <definedName name="S.27.01.01.14.TTC" localSheetId="161">'S.27.01.01'!$C$440:$I$440</definedName>
    <definedName name="S.27.01.01.14.X" localSheetId="161">'S.27.01.01'!$C$447:$I$452</definedName>
    <definedName name="S.27.01.01.14.Y" localSheetId="161">'S.27.01.01'!$J$441:$K$446</definedName>
    <definedName name="S.27.01.01.14.Z" localSheetId="161">'S.27.01.01'!$A$433:$A$434</definedName>
    <definedName name="S.27.01.01.15" localSheetId="161">'S.27.01.01'!$A$454</definedName>
    <definedName name="S.27.01.01.15.TC" localSheetId="161">'S.27.01.01'!$A$460</definedName>
    <definedName name="S.27.01.01.15.TD" localSheetId="161">'S.27.01.01'!$C$465:$E$467</definedName>
    <definedName name="S.27.01.01.15.TL" localSheetId="161">'S.27.01.01'!$A$465:$A$467</definedName>
    <definedName name="S.27.01.01.15.TLC" localSheetId="161">'S.27.01.01'!$B$465:$B$467</definedName>
    <definedName name="S.27.01.01.15.TT" localSheetId="161">'S.27.01.01'!$C$462:$E$463</definedName>
    <definedName name="S.27.01.01.15.TTC" localSheetId="161">'S.27.01.01'!$C$464:$E$464</definedName>
    <definedName name="S.27.01.01.15.X" localSheetId="161">'S.27.01.01'!$C$468:$E$471</definedName>
    <definedName name="S.27.01.01.15.Y" localSheetId="161">'S.27.01.01'!$F$465:$F$467</definedName>
    <definedName name="S.27.01.01.15.Z" localSheetId="161">'S.27.01.01'!$A$455:$A$458</definedName>
    <definedName name="S.27.01.01.16" localSheetId="161">'S.27.01.01'!$A$473</definedName>
    <definedName name="S.27.01.01.16.TC" localSheetId="161">'S.27.01.01'!$A$477</definedName>
    <definedName name="S.27.01.01.16.TD" localSheetId="161">'S.27.01.01'!$C$482:$H$484</definedName>
    <definedName name="S.27.01.01.16.TL" localSheetId="161">'S.27.01.01'!$A$482:$A$484</definedName>
    <definedName name="S.27.01.01.16.TLC" localSheetId="161">'S.27.01.01'!$B$482:$B$484</definedName>
    <definedName name="S.27.01.01.16.TT" localSheetId="161">'S.27.01.01'!$C$479:$H$480</definedName>
    <definedName name="S.27.01.01.16.TTC" localSheetId="161">'S.27.01.01'!$C$481:$H$481</definedName>
    <definedName name="S.27.01.01.16.X" localSheetId="161">'S.27.01.01'!$C$485:$H$489</definedName>
    <definedName name="S.27.01.01.16.Y" localSheetId="161">'S.27.01.01'!$I$482:$I$484</definedName>
    <definedName name="S.27.01.01.16.Z" localSheetId="161">'S.27.01.01'!$A$474:$A$475</definedName>
    <definedName name="S.27.01.01.17" localSheetId="161">'S.27.01.01'!$A$491</definedName>
    <definedName name="S.27.01.01.17.TC" localSheetId="161">'S.27.01.01'!$A$496</definedName>
    <definedName name="S.27.01.01.17.TD" localSheetId="161">'S.27.01.01'!$C$501:$G$501</definedName>
    <definedName name="S.27.01.01.17.TL" localSheetId="161">'S.27.01.01'!$A$501</definedName>
    <definedName name="S.27.01.01.17.TLC" localSheetId="161">'S.27.01.01'!$B$501</definedName>
    <definedName name="S.27.01.01.17.TT" localSheetId="161">'S.27.01.01'!$C$498:$G$499</definedName>
    <definedName name="S.27.01.01.17.TTC" localSheetId="161">'S.27.01.01'!$C$500:$G$500</definedName>
    <definedName name="S.27.01.01.17.X" localSheetId="161">'S.27.01.01'!$C$502:$G$507</definedName>
    <definedName name="S.27.01.01.17.Z" localSheetId="161">'S.27.01.01'!$A$492:$A$494</definedName>
    <definedName name="S.27.01.01.18" localSheetId="161">'S.27.01.01'!$A$509</definedName>
    <definedName name="S.27.01.01.18.TC" localSheetId="161">'S.27.01.01'!$A$515</definedName>
    <definedName name="S.27.01.01.18.TD" localSheetId="161">'S.27.01.01'!$C$520:$E$522</definedName>
    <definedName name="S.27.01.01.18.TL" localSheetId="161">'S.27.01.01'!$A$520:$A$522</definedName>
    <definedName name="S.27.01.01.18.TLC" localSheetId="161">'S.27.01.01'!$B$520:$B$522</definedName>
    <definedName name="S.27.01.01.18.TT" localSheetId="161">'S.27.01.01'!$C$517:$E$518</definedName>
    <definedName name="S.27.01.01.18.TTC" localSheetId="161">'S.27.01.01'!$C$519:$E$519</definedName>
    <definedName name="S.27.01.01.18.X" localSheetId="161">'S.27.01.01'!$C$523:$E$526</definedName>
    <definedName name="S.27.01.01.18.Y" localSheetId="161">'S.27.01.01'!$F$520:$F$522</definedName>
    <definedName name="S.27.01.01.18.Z" localSheetId="161">'S.27.01.01'!$A$510:$A$513</definedName>
    <definedName name="S.27.01.01.19" localSheetId="161">'S.27.01.01'!$A$528</definedName>
    <definedName name="S.27.01.01.19.TC" localSheetId="161">'S.27.01.01'!$A$532</definedName>
    <definedName name="S.27.01.01.19.TD" localSheetId="161">'S.27.01.01'!$C$537:$F$544</definedName>
    <definedName name="S.27.01.01.19.TL" localSheetId="161">'S.27.01.01'!$A$537:$A$544</definedName>
    <definedName name="S.27.01.01.19.TLC" localSheetId="161">'S.27.01.01'!$B$537:$B$544</definedName>
    <definedName name="S.27.01.01.19.TT" localSheetId="161">'S.27.01.01'!$C$534:$F$535</definedName>
    <definedName name="S.27.01.01.19.TTC" localSheetId="161">'S.27.01.01'!$C$536:$F$536</definedName>
    <definedName name="S.27.01.01.19.X" localSheetId="161">'S.27.01.01'!$C$545:$F$549</definedName>
    <definedName name="S.27.01.01.19.Y" localSheetId="161">'S.27.01.01'!$G$537:$H$544</definedName>
    <definedName name="S.27.01.01.19.Z" localSheetId="161">'S.27.01.01'!$A$529:$A$530</definedName>
    <definedName name="S.27.01.01.20" localSheetId="161">'S.27.01.01'!$A$551</definedName>
    <definedName name="S.27.01.01.20.TC" localSheetId="161">'S.27.01.01'!$A$553</definedName>
    <definedName name="S.27.01.01.20.TD" localSheetId="161">'S.27.01.01'!$C$558:$N$592</definedName>
    <definedName name="S.27.01.01.20.TL" localSheetId="161">'S.27.01.01'!$A$558:$A$592</definedName>
    <definedName name="S.27.01.01.20.TLC" localSheetId="161">'S.27.01.01'!$B$558:$B$592</definedName>
    <definedName name="S.27.01.01.20.TT" localSheetId="161">'S.27.01.01'!$C$555:$N$556</definedName>
    <definedName name="S.27.01.01.20.TTC" localSheetId="161">'S.27.01.01'!$C$557:$N$557</definedName>
    <definedName name="S.27.01.01.20.X" localSheetId="161">'S.27.01.01'!$C$593:$P$599</definedName>
    <definedName name="S.27.01.01.20.Y" localSheetId="161">'S.27.01.01'!$O$558:$P$592</definedName>
    <definedName name="S.27.01.01.21" localSheetId="161">'S.27.01.01'!$A$601</definedName>
    <definedName name="S.27.01.01.21.TC" localSheetId="161">'S.27.01.01'!$A$605</definedName>
    <definedName name="S.27.01.01.21.TD" localSheetId="161">'S.27.01.01'!$C$610:$K$641</definedName>
    <definedName name="S.27.01.01.21.TL" localSheetId="161">'S.27.01.01'!$A$610:$A$641</definedName>
    <definedName name="S.27.01.01.21.TLC" localSheetId="161">'S.27.01.01'!$B$610:$B$641</definedName>
    <definedName name="S.27.01.01.21.TT" localSheetId="161">'S.27.01.01'!$C$607:$K$608</definedName>
    <definedName name="S.27.01.01.21.TTC" localSheetId="161">'S.27.01.01'!$C$609:$K$609</definedName>
    <definedName name="S.27.01.01.21.X" localSheetId="161">'S.27.01.01'!$C$642:$L$648</definedName>
    <definedName name="S.27.01.01.21.Y" localSheetId="161">'S.27.01.01'!$L$610:$L$641</definedName>
    <definedName name="S.27.01.01.22" localSheetId="161">'S.27.01.01'!$A$692</definedName>
    <definedName name="S.27.01.01.22.TC" localSheetId="161">'S.27.01.01'!$A$694</definedName>
    <definedName name="S.27.01.01.22.TD" localSheetId="161">'S.27.01.01'!$C$699:$O$730</definedName>
    <definedName name="S.27.01.01.22.TL" localSheetId="161">'S.27.01.01'!$A$699:$A$730</definedName>
    <definedName name="S.27.01.01.22.TLC" localSheetId="161">'S.27.01.01'!$B$699:$B$730</definedName>
    <definedName name="S.27.01.01.22.TT" localSheetId="161">'S.27.01.01'!$C$696:$O$697</definedName>
    <definedName name="S.27.01.01.22.TTC" localSheetId="161">'S.27.01.01'!$C$698:$O$698</definedName>
    <definedName name="S.27.01.01.22.X" localSheetId="161">'S.27.01.01'!$C$731:$O$737</definedName>
    <definedName name="S.27.01.01.22.Y" localSheetId="161">'S.27.01.01'!$P$699:$P$730</definedName>
    <definedName name="S.27.01.01.23" localSheetId="161">'S.27.01.01'!$A$650</definedName>
    <definedName name="S.27.01.01.23.TC" localSheetId="161">'S.27.01.01'!$A$656</definedName>
    <definedName name="S.27.01.01.23.TD" localSheetId="161">'S.27.01.01'!$C$661:$K$662</definedName>
    <definedName name="S.27.01.01.23.TL" localSheetId="161">'S.27.01.01'!$A$661:$A$662</definedName>
    <definedName name="S.27.01.01.23.TLC" localSheetId="161">'S.27.01.01'!$B$661:$B$662</definedName>
    <definedName name="S.27.01.01.23.TT" localSheetId="161">'S.27.01.01'!$C$658:$K$659</definedName>
    <definedName name="S.27.01.01.23.TTC" localSheetId="161">'S.27.01.01'!$C$660:$K$660</definedName>
    <definedName name="S.27.01.01.23.X" localSheetId="161">'S.27.01.01'!$C$663:$L$669</definedName>
    <definedName name="S.27.01.01.23.Y" localSheetId="161">'S.27.01.01'!$L$661:$L$662</definedName>
    <definedName name="S.27.01.01.23.YAX" localSheetId="161">'S.27.01.01'!$A$654:$D$654</definedName>
    <definedName name="S.27.01.01.23.Z" localSheetId="161">'S.27.01.01'!$A$651:$A$652</definedName>
    <definedName name="S.27.01.01.24" localSheetId="161">'S.27.01.01'!$A$739</definedName>
    <definedName name="S.27.01.01.24.TC" localSheetId="161">'S.27.01.01'!$A$745</definedName>
    <definedName name="S.27.01.01.24.TD" localSheetId="161">'S.27.01.01'!$C$750:$O$751</definedName>
    <definedName name="S.27.01.01.24.TL" localSheetId="161">'S.27.01.01'!$A$750:$A$751</definedName>
    <definedName name="S.27.01.01.24.TLC" localSheetId="161">'S.27.01.01'!$B$750:$B$751</definedName>
    <definedName name="S.27.01.01.24.TT" localSheetId="161">'S.27.01.01'!$C$747:$O$748</definedName>
    <definedName name="S.27.01.01.24.TTC" localSheetId="161">'S.27.01.01'!$C$749:$O$749</definedName>
    <definedName name="S.27.01.01.24.X" localSheetId="161">'S.27.01.01'!$C$752:$O$758</definedName>
    <definedName name="S.27.01.01.24.Y" localSheetId="161">'S.27.01.01'!$P$750:$P$751</definedName>
    <definedName name="S.27.01.01.24.YAX" localSheetId="161">'S.27.01.01'!$A$743:$D$743</definedName>
    <definedName name="S.27.01.01.24.Z" localSheetId="161">'S.27.01.01'!$A$740:$A$741</definedName>
    <definedName name="S.27.01.01.25" localSheetId="161">'S.27.01.01'!$A$760</definedName>
    <definedName name="S.27.01.01.25.TC" localSheetId="161">'S.27.01.01'!$A$762</definedName>
    <definedName name="S.27.01.01.25.TD" localSheetId="161">'S.27.01.01'!$C$767:$O$768</definedName>
    <definedName name="S.27.01.01.25.TL" localSheetId="161">'S.27.01.01'!$A$767:$A$768</definedName>
    <definedName name="S.27.01.01.25.TLC" localSheetId="161">'S.27.01.01'!$B$767:$B$768</definedName>
    <definedName name="S.27.01.01.25.TT" localSheetId="161">'S.27.01.01'!$C$764:$O$765</definedName>
    <definedName name="S.27.01.01.25.TTC" localSheetId="161">'S.27.01.01'!$C$766:$O$766</definedName>
    <definedName name="S.27.01.01.25.X" localSheetId="161">'S.27.01.01'!$C$769:$O$775</definedName>
    <definedName name="S.27.01.01.26" localSheetId="161">'S.27.01.01'!$A$671</definedName>
    <definedName name="S.27.01.01.26.TC" localSheetId="161">'S.27.01.01'!$A$675</definedName>
    <definedName name="S.27.01.01.26.TD" localSheetId="161">'S.27.01.01'!$C$680:$K$683</definedName>
    <definedName name="S.27.01.01.26.TL" localSheetId="161">'S.27.01.01'!$A$680:$A$683</definedName>
    <definedName name="S.27.01.01.26.TLC" localSheetId="161">'S.27.01.01'!$B$680:$B$683</definedName>
    <definedName name="S.27.01.01.26.TT" localSheetId="161">'S.27.01.01'!$C$677:$K$678</definedName>
    <definedName name="S.27.01.01.26.TTC" localSheetId="161">'S.27.01.01'!$C$679:$K$679</definedName>
    <definedName name="S.27.01.01.26.X" localSheetId="161">'S.27.01.01'!$C$684:$K$690</definedName>
    <definedName name="S.27.01.01.26.Y" localSheetId="161">'S.27.01.01'!$L$680:$L$683</definedName>
    <definedName name="S.27.01.01.27" localSheetId="161">'S.27.01.01'!$A$4</definedName>
    <definedName name="S.27.01.01.27.TC" localSheetId="161">'S.27.01.01'!$A$6</definedName>
    <definedName name="S.27.01.01.27.TD" localSheetId="161">'S.27.01.01'!$C$10:$C$11</definedName>
    <definedName name="S.27.01.01.27.TL" localSheetId="161">'S.27.01.01'!$A$10:$A$11</definedName>
    <definedName name="S.27.01.01.27.TLC" localSheetId="161">'S.27.01.01'!$B$10:$B$11</definedName>
    <definedName name="S.27.01.01.27.TT" localSheetId="161">'S.27.01.01'!$C$8</definedName>
    <definedName name="S.27.01.01.27.TTC" localSheetId="161">'S.27.01.01'!$C$9</definedName>
    <definedName name="S.27.01.01.27.Y" localSheetId="161">'S.27.01.01'!$D$10:$E$11</definedName>
    <definedName name="S.27.01.01.28" localSheetId="161">'S.27.01.01'!$A$391</definedName>
    <definedName name="S.27.01.01.28.TC" localSheetId="161">'S.27.01.01'!$A$393</definedName>
    <definedName name="S.27.01.01.28.TD" localSheetId="161">'S.27.01.01'!$C$397</definedName>
    <definedName name="S.27.01.01.28.TL" localSheetId="161">'S.27.01.01'!$A$397</definedName>
    <definedName name="S.27.01.01.28.TLC" localSheetId="161">'S.27.01.01'!$B$397</definedName>
    <definedName name="S.27.01.01.28.TT" localSheetId="161">'S.27.01.01'!$C$395</definedName>
    <definedName name="S.27.01.01.28.TTC" localSheetId="161">'S.27.01.01'!$C$396</definedName>
    <definedName name="S.27.01.01.28.Y" localSheetId="161">'S.27.01.01'!$D$397:$E$397</definedName>
    <definedName name="S.27.01.01.VC" localSheetId="161">'S.27.01.01'!$A$2</definedName>
    <definedName name="S.27.01.04" localSheetId="162">'S.27.01.04'!$A$1</definedName>
    <definedName name="S.27.01.04.01" localSheetId="162">'S.27.01.04'!$A$13</definedName>
    <definedName name="S.27.01.04.01.TC" localSheetId="162">'S.27.01.04'!$A$19</definedName>
    <definedName name="S.27.01.04.01.TD" localSheetId="162">'S.27.01.04'!$C$23:$E$50</definedName>
    <definedName name="S.27.01.04.01.TL" localSheetId="162">'S.27.01.04'!$A$23:$A$50</definedName>
    <definedName name="S.27.01.04.01.TLC" localSheetId="162">'S.27.01.04'!$B$23:$B$50</definedName>
    <definedName name="S.27.01.04.01.TT" localSheetId="162">'S.27.01.04'!$C$21:$E$21</definedName>
    <definedName name="S.27.01.04.01.TTC" localSheetId="162">'S.27.01.04'!$C$22:$E$22</definedName>
    <definedName name="S.27.01.04.01.X" localSheetId="162">'S.27.01.04'!$C$51:$E$55</definedName>
    <definedName name="S.27.01.04.01.Y" localSheetId="162">'S.27.01.04'!$F$23:$G$50</definedName>
    <definedName name="S.27.01.04.01.Z" localSheetId="162">'S.27.01.04'!$A$14:$A$17</definedName>
    <definedName name="S.27.01.04.02" localSheetId="162">'S.27.01.04'!$A$57</definedName>
    <definedName name="S.27.01.04.02.TC" localSheetId="162">'S.27.01.04'!$A$63</definedName>
    <definedName name="S.27.01.04.02.TD" localSheetId="162">'S.27.01.04'!$C$67:$K$113</definedName>
    <definedName name="S.27.01.04.02.TL" localSheetId="162">'S.27.01.04'!$A$67:$A$113</definedName>
    <definedName name="S.27.01.04.02.TLC" localSheetId="162">'S.27.01.04'!$B$67:$B$113</definedName>
    <definedName name="S.27.01.04.02.TT" localSheetId="162">'S.27.01.04'!$C$65:$K$65</definedName>
    <definedName name="S.27.01.04.02.TTC" localSheetId="162">'S.27.01.04'!$C$66:$K$66</definedName>
    <definedName name="S.27.01.04.02.X" localSheetId="162">'S.27.01.04'!$C$114:$K$121</definedName>
    <definedName name="S.27.01.04.02.Y" localSheetId="162">'S.27.01.04'!$L$67:$M$113</definedName>
    <definedName name="S.27.01.04.02.Z" localSheetId="162">'S.27.01.04'!$A$58:$A$61</definedName>
    <definedName name="S.27.01.04.03" localSheetId="162">'S.27.01.04'!$A$123</definedName>
    <definedName name="S.27.01.04.03.TC" localSheetId="162">'S.27.01.04'!$A$130</definedName>
    <definedName name="S.27.01.04.03.TD" localSheetId="162">'S.27.01.04'!$C$134:$J$177</definedName>
    <definedName name="S.27.01.04.03.TL" localSheetId="162">'S.27.01.04'!$A$134:$A$177</definedName>
    <definedName name="S.27.01.04.03.TLC" localSheetId="162">'S.27.01.04'!$B$134:$B$177</definedName>
    <definedName name="S.27.01.04.03.TT" localSheetId="162">'S.27.01.04'!$C$132:$J$132</definedName>
    <definedName name="S.27.01.04.03.TTC" localSheetId="162">'S.27.01.04'!$C$133:$J$133</definedName>
    <definedName name="S.27.01.04.03.X" localSheetId="162">'S.27.01.04'!$C$178:$J$183</definedName>
    <definedName name="S.27.01.04.03.Y" localSheetId="162">'S.27.01.04'!$K$134:$L$177</definedName>
    <definedName name="S.27.01.04.03.Z" localSheetId="162">'S.27.01.04'!$A$124:$A$128</definedName>
    <definedName name="S.27.01.04.04" localSheetId="162">'S.27.01.04'!$A$185</definedName>
    <definedName name="S.27.01.04.04.TC" localSheetId="162">'S.27.01.04'!$A$191</definedName>
    <definedName name="S.27.01.04.04.TD" localSheetId="162">'S.27.01.04'!$C$195:$K$232</definedName>
    <definedName name="S.27.01.04.04.TL" localSheetId="162">'S.27.01.04'!$A$195:$A$232</definedName>
    <definedName name="S.27.01.04.04.TLC" localSheetId="162">'S.27.01.04'!$B$195:$B$232</definedName>
    <definedName name="S.27.01.04.04.TT" localSheetId="162">'S.27.01.04'!$C$193:$K$193</definedName>
    <definedName name="S.27.01.04.04.TTC" localSheetId="162">'S.27.01.04'!$C$194:$K$194</definedName>
    <definedName name="S.27.01.04.04.X" localSheetId="162">'S.27.01.04'!$C$233:$K$240</definedName>
    <definedName name="S.27.01.04.04.Y" localSheetId="162">'S.27.01.04'!$L$195:$M$232</definedName>
    <definedName name="S.27.01.04.04.Z" localSheetId="162">'S.27.01.04'!$A$186:$A$189</definedName>
    <definedName name="S.27.01.04.05" localSheetId="162">'S.27.01.04'!$A$242</definedName>
    <definedName name="S.27.01.04.05.TC" localSheetId="162">'S.27.01.04'!$A$248</definedName>
    <definedName name="S.27.01.04.05.TD" localSheetId="162">'S.27.01.04'!$C$252:$K$286</definedName>
    <definedName name="S.27.01.04.05.TL" localSheetId="162">'S.27.01.04'!$A$252:$A$286</definedName>
    <definedName name="S.27.01.04.05.TLC" localSheetId="162">'S.27.01.04'!$B$252:$B$286</definedName>
    <definedName name="S.27.01.04.05.TT" localSheetId="162">'S.27.01.04'!$C$250:$K$250</definedName>
    <definedName name="S.27.01.04.05.TTC" localSheetId="162">'S.27.01.04'!$C$251:$K$251</definedName>
    <definedName name="S.27.01.04.05.X" localSheetId="162">'S.27.01.04'!$C$287:$K$294</definedName>
    <definedName name="S.27.01.04.05.Y" localSheetId="162">'S.27.01.04'!$L$252:$M$286</definedName>
    <definedName name="S.27.01.04.05.Z" localSheetId="162">'S.27.01.04'!$A$243:$A$246</definedName>
    <definedName name="S.27.01.04.06" localSheetId="162">'S.27.01.04'!$A$296</definedName>
    <definedName name="S.27.01.04.06.TC" localSheetId="162">'S.27.01.04'!$A$303</definedName>
    <definedName name="S.27.01.04.06.TD" localSheetId="162">'S.27.01.04'!$C$307:$J$310</definedName>
    <definedName name="S.27.01.04.06.TL" localSheetId="162">'S.27.01.04'!$A$307:$A$310</definedName>
    <definedName name="S.27.01.04.06.TLC" localSheetId="162">'S.27.01.04'!$B$307:$B$310</definedName>
    <definedName name="S.27.01.04.06.TT" localSheetId="162">'S.27.01.04'!$C$305:$J$305</definedName>
    <definedName name="S.27.01.04.06.TTC" localSheetId="162">'S.27.01.04'!$C$306:$J$306</definedName>
    <definedName name="S.27.01.04.06.X" localSheetId="162">'S.27.01.04'!$C$311:$J$316</definedName>
    <definedName name="S.27.01.04.06.Y" localSheetId="162">'S.27.01.04'!$K$307:$K$310</definedName>
    <definedName name="S.27.01.04.06.Z" localSheetId="162">'S.27.01.04'!$A$297:$A$301</definedName>
    <definedName name="S.27.01.04.07" localSheetId="162">'S.27.01.04'!$A$318</definedName>
    <definedName name="S.27.01.04.07.TC" localSheetId="162">'S.27.01.04'!$A$324</definedName>
    <definedName name="S.27.01.04.07.TD" localSheetId="162">'S.27.01.04'!$C$329:$G$329</definedName>
    <definedName name="S.27.01.04.07.TL" localSheetId="162">'S.27.01.04'!$A$329</definedName>
    <definedName name="S.27.01.04.07.TLC" localSheetId="162">'S.27.01.04'!$B$329</definedName>
    <definedName name="S.27.01.04.07.TT" localSheetId="162">'S.27.01.04'!$C$326:$G$327</definedName>
    <definedName name="S.27.01.04.07.TTC" localSheetId="162">'S.27.01.04'!$C$328:$G$328</definedName>
    <definedName name="S.27.01.04.07.X" localSheetId="162">'S.27.01.04'!$C$330:$G$335</definedName>
    <definedName name="S.27.01.04.07.Y" localSheetId="162">'S.27.01.04'!$H$329</definedName>
    <definedName name="S.27.01.04.07.Z" localSheetId="162">'S.27.01.04'!$A$319:$A$322</definedName>
    <definedName name="S.27.01.04.08" localSheetId="162">'S.27.01.04'!$A$337</definedName>
    <definedName name="S.27.01.04.08.TC" localSheetId="162">'S.27.01.04'!$A$343</definedName>
    <definedName name="S.27.01.04.08.TD" localSheetId="162">'S.27.01.04'!$C$348:$H$348</definedName>
    <definedName name="S.27.01.04.08.TL" localSheetId="162">'S.27.01.04'!$A$348</definedName>
    <definedName name="S.27.01.04.08.TLC" localSheetId="162">'S.27.01.04'!$B$348</definedName>
    <definedName name="S.27.01.04.08.TT" localSheetId="162">'S.27.01.04'!$C$345:$H$346</definedName>
    <definedName name="S.27.01.04.08.TTC" localSheetId="162">'S.27.01.04'!$C$347:$H$347</definedName>
    <definedName name="S.27.01.04.08.X" localSheetId="162">'S.27.01.04'!$C$349:$H$353</definedName>
    <definedName name="S.27.01.04.08.Y" localSheetId="162">'S.27.01.04'!$I$348</definedName>
    <definedName name="S.27.01.04.08.Z" localSheetId="162">'S.27.01.04'!$A$338:$A$341</definedName>
    <definedName name="S.27.01.04.09" localSheetId="162">'S.27.01.04'!$A$355</definedName>
    <definedName name="S.27.01.04.09.TC" localSheetId="162">'S.27.01.04'!$A$360</definedName>
    <definedName name="S.27.01.04.09.TD" localSheetId="162">'S.27.01.04'!$C$365:$J$365</definedName>
    <definedName name="S.27.01.04.09.TL" localSheetId="162">'S.27.01.04'!$A$365</definedName>
    <definedName name="S.27.01.04.09.TLC" localSheetId="162">'S.27.01.04'!$B$365</definedName>
    <definedName name="S.27.01.04.09.TT" localSheetId="162">'S.27.01.04'!$C$363:$J$363</definedName>
    <definedName name="S.27.01.04.09.TTC" localSheetId="162">'S.27.01.04'!$C$364:$J$364</definedName>
    <definedName name="S.27.01.04.09.X" localSheetId="162">'S.27.01.04'!$C$366:$J$373</definedName>
    <definedName name="S.27.01.04.09.Z" localSheetId="162">'S.27.01.04'!$A$356:$A$358</definedName>
    <definedName name="S.27.01.04.10" localSheetId="162">'S.27.01.04'!$A$375</definedName>
    <definedName name="S.27.01.04.10.TC" localSheetId="162">'S.27.01.04'!$A$380</definedName>
    <definedName name="S.27.01.04.10.TD" localSheetId="162">'S.27.01.04'!$C$385:$L$385</definedName>
    <definedName name="S.27.01.04.10.TL" localSheetId="162">'S.27.01.04'!$A$385</definedName>
    <definedName name="S.27.01.04.10.TLC" localSheetId="162">'S.27.01.04'!$B$385</definedName>
    <definedName name="S.27.01.04.10.TT" localSheetId="162">'S.27.01.04'!$C$383:$L$383</definedName>
    <definedName name="S.27.01.04.10.TTC" localSheetId="162">'S.27.01.04'!$C$384:$L$384</definedName>
    <definedName name="S.27.01.04.10.X" localSheetId="162">'S.27.01.04'!$C$386:$L$393</definedName>
    <definedName name="S.27.01.04.10.Z" localSheetId="162">'S.27.01.04'!$A$376:$A$378</definedName>
    <definedName name="S.27.01.04.11" localSheetId="162">'S.27.01.04'!$A$395</definedName>
    <definedName name="S.27.01.04.11.TC" localSheetId="162">'S.27.01.04'!$A$401</definedName>
    <definedName name="S.27.01.04.11.TD" localSheetId="162">'S.27.01.04'!$C$406:$E$408</definedName>
    <definedName name="S.27.01.04.11.TL" localSheetId="162">'S.27.01.04'!$A$406:$A$408</definedName>
    <definedName name="S.27.01.04.11.TLC" localSheetId="162">'S.27.01.04'!$B$406:$B$408</definedName>
    <definedName name="S.27.01.04.11.TT" localSheetId="162">'S.27.01.04'!$C$403:$E$404</definedName>
    <definedName name="S.27.01.04.11.TTC" localSheetId="162">'S.27.01.04'!$C$405:$E$405</definedName>
    <definedName name="S.27.01.04.11.X" localSheetId="162">'S.27.01.04'!$C$409:$E$414</definedName>
    <definedName name="S.27.01.04.11.Y" localSheetId="162">'S.27.01.04'!$F$406:$F$408</definedName>
    <definedName name="S.27.01.04.11.Z" localSheetId="162">'S.27.01.04'!$A$396:$A$399</definedName>
    <definedName name="S.27.01.04.12" localSheetId="162">'S.27.01.04'!$A$424</definedName>
    <definedName name="S.27.01.04.12.TC" localSheetId="162">'S.27.01.04'!$A$430</definedName>
    <definedName name="S.27.01.04.12.TD" localSheetId="162">'S.27.01.04'!$C$435:$H$435</definedName>
    <definedName name="S.27.01.04.12.TL" localSheetId="162">'S.27.01.04'!$A$435</definedName>
    <definedName name="S.27.01.04.12.TLC" localSheetId="162">'S.27.01.04'!$B$435</definedName>
    <definedName name="S.27.01.04.12.TT" localSheetId="162">'S.27.01.04'!$C$432:$H$433</definedName>
    <definedName name="S.27.01.04.12.TTC" localSheetId="162">'S.27.01.04'!$C$434:$H$434</definedName>
    <definedName name="S.27.01.04.12.X" localSheetId="162">'S.27.01.04'!$C$436:$H$441</definedName>
    <definedName name="S.27.01.04.12.Z" localSheetId="162">'S.27.01.04'!$A$425:$A$428</definedName>
    <definedName name="S.27.01.04.13" localSheetId="162">'S.27.01.04'!$A$443</definedName>
    <definedName name="S.27.01.04.13.TC" localSheetId="162">'S.27.01.04'!$A$450</definedName>
    <definedName name="S.27.01.04.13.TD" localSheetId="162">'S.27.01.04'!$C$455:$F$455</definedName>
    <definedName name="S.27.01.04.13.TL" localSheetId="162">'S.27.01.04'!$A$455</definedName>
    <definedName name="S.27.01.04.13.TLC" localSheetId="162">'S.27.01.04'!$B$455</definedName>
    <definedName name="S.27.01.04.13.TT" localSheetId="162">'S.27.01.04'!$C$452:$F$453</definedName>
    <definedName name="S.27.01.04.13.TTC" localSheetId="162">'S.27.01.04'!$C$454:$F$454</definedName>
    <definedName name="S.27.01.04.13.X" localSheetId="162">'S.27.01.04'!$C$456:$F$459</definedName>
    <definedName name="S.27.01.04.13.Y" localSheetId="162">'S.27.01.04'!$G$455</definedName>
    <definedName name="S.27.01.04.13.Z" localSheetId="162">'S.27.01.04'!$A$444:$A$448</definedName>
    <definedName name="S.27.01.04.14" localSheetId="162">'S.27.01.04'!$A$461</definedName>
    <definedName name="S.27.01.04.14.TC" localSheetId="162">'S.27.01.04'!$A$467</definedName>
    <definedName name="S.27.01.04.14.TD" localSheetId="162">'S.27.01.04'!$C$472:$I$477</definedName>
    <definedName name="S.27.01.04.14.TL" localSheetId="162">'S.27.01.04'!$A$472:$A$477</definedName>
    <definedName name="S.27.01.04.14.TLC" localSheetId="162">'S.27.01.04'!$B$472:$B$477</definedName>
    <definedName name="S.27.01.04.14.TT" localSheetId="162">'S.27.01.04'!$C$469:$I$470</definedName>
    <definedName name="S.27.01.04.14.TTC" localSheetId="162">'S.27.01.04'!$C$471:$I$471</definedName>
    <definedName name="S.27.01.04.14.X" localSheetId="162">'S.27.01.04'!$C$478:$I$483</definedName>
    <definedName name="S.27.01.04.14.Y" localSheetId="162">'S.27.01.04'!$J$472:$K$477</definedName>
    <definedName name="S.27.01.04.14.Z" localSheetId="162">'S.27.01.04'!$A$462:$A$465</definedName>
    <definedName name="S.27.01.04.15" localSheetId="162">'S.27.01.04'!$A$485</definedName>
    <definedName name="S.27.01.04.15.TC" localSheetId="162">'S.27.01.04'!$A$493</definedName>
    <definedName name="S.27.01.04.15.TD" localSheetId="162">'S.27.01.04'!$C$498:$E$500</definedName>
    <definedName name="S.27.01.04.15.TL" localSheetId="162">'S.27.01.04'!$A$498:$A$500</definedName>
    <definedName name="S.27.01.04.15.TLC" localSheetId="162">'S.27.01.04'!$B$498:$B$500</definedName>
    <definedName name="S.27.01.04.15.TT" localSheetId="162">'S.27.01.04'!$C$495:$E$496</definedName>
    <definedName name="S.27.01.04.15.TTC" localSheetId="162">'S.27.01.04'!$C$497:$E$497</definedName>
    <definedName name="S.27.01.04.15.X" localSheetId="162">'S.27.01.04'!$C$501:$E$504</definedName>
    <definedName name="S.27.01.04.15.Y" localSheetId="162">'S.27.01.04'!$F$498:$F$500</definedName>
    <definedName name="S.27.01.04.15.Z" localSheetId="162">'S.27.01.04'!$A$486:$A$491</definedName>
    <definedName name="S.27.01.04.16" localSheetId="162">'S.27.01.04'!$A$506</definedName>
    <definedName name="S.27.01.04.16.TC" localSheetId="162">'S.27.01.04'!$A$512</definedName>
    <definedName name="S.27.01.04.16.TD" localSheetId="162">'S.27.01.04'!$C$517:$H$519</definedName>
    <definedName name="S.27.01.04.16.TL" localSheetId="162">'S.27.01.04'!$A$517:$A$519</definedName>
    <definedName name="S.27.01.04.16.TLC" localSheetId="162">'S.27.01.04'!$B$517:$B$519</definedName>
    <definedName name="S.27.01.04.16.TT" localSheetId="162">'S.27.01.04'!$C$514:$H$515</definedName>
    <definedName name="S.27.01.04.16.TTC" localSheetId="162">'S.27.01.04'!$C$516:$H$516</definedName>
    <definedName name="S.27.01.04.16.X" localSheetId="162">'S.27.01.04'!$C$520:$H$524</definedName>
    <definedName name="S.27.01.04.16.Y" localSheetId="162">'S.27.01.04'!$I$517:$I$519</definedName>
    <definedName name="S.27.01.04.16.Z" localSheetId="162">'S.27.01.04'!$A$507:$A$510</definedName>
    <definedName name="S.27.01.04.17" localSheetId="162">'S.27.01.04'!$A$526</definedName>
    <definedName name="S.27.01.04.17.TC" localSheetId="162">'S.27.01.04'!$A$533</definedName>
    <definedName name="S.27.01.04.17.TD" localSheetId="162">'S.27.01.04'!$C$538:$G$538</definedName>
    <definedName name="S.27.01.04.17.TL" localSheetId="162">'S.27.01.04'!$A$538</definedName>
    <definedName name="S.27.01.04.17.TLC" localSheetId="162">'S.27.01.04'!$B$538</definedName>
    <definedName name="S.27.01.04.17.TT" localSheetId="162">'S.27.01.04'!$C$535:$G$536</definedName>
    <definedName name="S.27.01.04.17.TTC" localSheetId="162">'S.27.01.04'!$C$537:$G$537</definedName>
    <definedName name="S.27.01.04.17.X" localSheetId="162">'S.27.01.04'!$C$539:$G$544</definedName>
    <definedName name="S.27.01.04.17.Z" localSheetId="162">'S.27.01.04'!$A$527:$A$531</definedName>
    <definedName name="S.27.01.04.18" localSheetId="162">'S.27.01.04'!$A$546</definedName>
    <definedName name="S.27.01.04.18.TC" localSheetId="162">'S.27.01.04'!$A$554</definedName>
    <definedName name="S.27.01.04.18.TD" localSheetId="162">'S.27.01.04'!$C$559:$E$561</definedName>
    <definedName name="S.27.01.04.18.TL" localSheetId="162">'S.27.01.04'!$A$559:$A$561</definedName>
    <definedName name="S.27.01.04.18.TLC" localSheetId="162">'S.27.01.04'!$B$559:$B$561</definedName>
    <definedName name="S.27.01.04.18.TT" localSheetId="162">'S.27.01.04'!$C$556:$E$557</definedName>
    <definedName name="S.27.01.04.18.TTC" localSheetId="162">'S.27.01.04'!$C$558:$E$558</definedName>
    <definedName name="S.27.01.04.18.X" localSheetId="162">'S.27.01.04'!$C$562:$E$565</definedName>
    <definedName name="S.27.01.04.18.Y" localSheetId="162">'S.27.01.04'!$F$559:$F$561</definedName>
    <definedName name="S.27.01.04.18.Z" localSheetId="162">'S.27.01.04'!$A$547:$A$552</definedName>
    <definedName name="S.27.01.04.19" localSheetId="162">'S.27.01.04'!$A$567</definedName>
    <definedName name="S.27.01.04.19.TC" localSheetId="162">'S.27.01.04'!$A$573</definedName>
    <definedName name="S.27.01.04.19.TD" localSheetId="162">'S.27.01.04'!$C$578:$F$585</definedName>
    <definedName name="S.27.01.04.19.TL" localSheetId="162">'S.27.01.04'!$A$578:$A$585</definedName>
    <definedName name="S.27.01.04.19.TLC" localSheetId="162">'S.27.01.04'!$B$578:$B$585</definedName>
    <definedName name="S.27.01.04.19.TT" localSheetId="162">'S.27.01.04'!$C$575:$F$576</definedName>
    <definedName name="S.27.01.04.19.TTC" localSheetId="162">'S.27.01.04'!$C$577:$F$577</definedName>
    <definedName name="S.27.01.04.19.X" localSheetId="162">'S.27.01.04'!$C$586:$F$590</definedName>
    <definedName name="S.27.01.04.19.Y" localSheetId="162">'S.27.01.04'!$G$578:$H$585</definedName>
    <definedName name="S.27.01.04.19.Z" localSheetId="162">'S.27.01.04'!$A$568:$A$571</definedName>
    <definedName name="S.27.01.04.20" localSheetId="162">'S.27.01.04'!$A$592</definedName>
    <definedName name="S.27.01.04.20.TC" localSheetId="162">'S.27.01.04'!$A$597</definedName>
    <definedName name="S.27.01.04.20.TD" localSheetId="162">'S.27.01.04'!$C$602:$N$636</definedName>
    <definedName name="S.27.01.04.20.TL" localSheetId="162">'S.27.01.04'!$A$602:$A$636</definedName>
    <definedName name="S.27.01.04.20.TLC" localSheetId="162">'S.27.01.04'!$B$602:$B$636</definedName>
    <definedName name="S.27.01.04.20.TT" localSheetId="162">'S.27.01.04'!$C$599:$N$600</definedName>
    <definedName name="S.27.01.04.20.TTC" localSheetId="162">'S.27.01.04'!$C$601:$N$601</definedName>
    <definedName name="S.27.01.04.20.X" localSheetId="162">'S.27.01.04'!$C$637:$P$643</definedName>
    <definedName name="S.27.01.04.20.Y" localSheetId="162">'S.27.01.04'!$O$602:$P$636</definedName>
    <definedName name="S.27.01.04.20.Z" localSheetId="162">'S.27.01.04'!$A$593:$A$595</definedName>
    <definedName name="S.27.01.04.21" localSheetId="162">'S.27.01.04'!$A$645</definedName>
    <definedName name="S.27.01.04.21.TC" localSheetId="162">'S.27.01.04'!$A$650</definedName>
    <definedName name="S.27.01.04.21.TD" localSheetId="162">'S.27.01.04'!$C$655:$K$686</definedName>
    <definedName name="S.27.01.04.21.TL" localSheetId="162">'S.27.01.04'!$A$655:$A$686</definedName>
    <definedName name="S.27.01.04.21.TLC" localSheetId="162">'S.27.01.04'!$B$655:$B$686</definedName>
    <definedName name="S.27.01.04.21.TT" localSheetId="162">'S.27.01.04'!$C$652:$K$653</definedName>
    <definedName name="S.27.01.04.21.TTC" localSheetId="162">'S.27.01.04'!$C$654:$K$654</definedName>
    <definedName name="S.27.01.04.21.X" localSheetId="162">'S.27.01.04'!$C$687:$L$693</definedName>
    <definedName name="S.27.01.04.21.Y" localSheetId="162">'S.27.01.04'!$L$655:$L$686</definedName>
    <definedName name="S.27.01.04.21.Z" localSheetId="162">'S.27.01.04'!$A$646:$A$648</definedName>
    <definedName name="S.27.01.04.22" localSheetId="162">'S.27.01.04'!$A$740</definedName>
    <definedName name="S.27.01.04.22.TC" localSheetId="162">'S.27.01.04'!$A$745</definedName>
    <definedName name="S.27.01.04.22.TD" localSheetId="162">'S.27.01.04'!$C$750:$O$781</definedName>
    <definedName name="S.27.01.04.22.TL" localSheetId="162">'S.27.01.04'!$A$750:$A$781</definedName>
    <definedName name="S.27.01.04.22.TLC" localSheetId="162">'S.27.01.04'!$B$750:$B$781</definedName>
    <definedName name="S.27.01.04.22.TT" localSheetId="162">'S.27.01.04'!$C$747:$O$748</definedName>
    <definedName name="S.27.01.04.22.TTC" localSheetId="162">'S.27.01.04'!$C$749:$O$749</definedName>
    <definedName name="S.27.01.04.22.X" localSheetId="162">'S.27.01.04'!$C$782:$O$788</definedName>
    <definedName name="S.27.01.04.22.Y" localSheetId="162">'S.27.01.04'!$P$750:$P$781</definedName>
    <definedName name="S.27.01.04.22.Z" localSheetId="162">'S.27.01.04'!$A$741:$A$743</definedName>
    <definedName name="S.27.01.04.23" localSheetId="162">'S.27.01.04'!$A$695</definedName>
    <definedName name="S.27.01.04.23.TC" localSheetId="162">'S.27.01.04'!$A$703</definedName>
    <definedName name="S.27.01.04.23.TD" localSheetId="162">'S.27.01.04'!$C$708:$K$709</definedName>
    <definedName name="S.27.01.04.23.TL" localSheetId="162">'S.27.01.04'!$A$708:$A$709</definedName>
    <definedName name="S.27.01.04.23.TLC" localSheetId="162">'S.27.01.04'!$B$708:$B$709</definedName>
    <definedName name="S.27.01.04.23.TT" localSheetId="162">'S.27.01.04'!$C$705:$K$706</definedName>
    <definedName name="S.27.01.04.23.TTC" localSheetId="162">'S.27.01.04'!$C$707:$K$707</definedName>
    <definedName name="S.27.01.04.23.X" localSheetId="162">'S.27.01.04'!$C$710:$K$716</definedName>
    <definedName name="S.27.01.04.23.Y" localSheetId="162">'S.27.01.04'!$L$708:$L$709</definedName>
    <definedName name="S.27.01.04.23.YAX" localSheetId="162">'S.27.01.04'!$A$701:$D$701</definedName>
    <definedName name="S.27.01.04.23.Z" localSheetId="162">'S.27.01.04'!$A$696:$A$699</definedName>
    <definedName name="S.27.01.04.24" localSheetId="162">'S.27.01.04'!$A$790</definedName>
    <definedName name="S.27.01.04.24.TC" localSheetId="162">'S.27.01.04'!$A$798</definedName>
    <definedName name="S.27.01.04.24.TD" localSheetId="162">'S.27.01.04'!$C$803:$O$804</definedName>
    <definedName name="S.27.01.04.24.TL" localSheetId="162">'S.27.01.04'!$A$803:$A$804</definedName>
    <definedName name="S.27.01.04.24.TLC" localSheetId="162">'S.27.01.04'!$B$803:$B$804</definedName>
    <definedName name="S.27.01.04.24.TT" localSheetId="162">'S.27.01.04'!$C$800:$O$801</definedName>
    <definedName name="S.27.01.04.24.TTC" localSheetId="162">'S.27.01.04'!$C$802:$O$802</definedName>
    <definedName name="S.27.01.04.24.X" localSheetId="162">'S.27.01.04'!$C$805:$O$811</definedName>
    <definedName name="S.27.01.04.24.Y" localSheetId="162">'S.27.01.04'!$P$803:$P$804</definedName>
    <definedName name="S.27.01.04.24.YAX" localSheetId="162">'S.27.01.04'!$A$796:$D$796</definedName>
    <definedName name="S.27.01.04.24.Z" localSheetId="162">'S.27.01.04'!$A$791:$A$794</definedName>
    <definedName name="S.27.01.04.25" localSheetId="162">'S.27.01.04'!$A$813</definedName>
    <definedName name="S.27.01.04.25.TC" localSheetId="162">'S.27.01.04'!$A$818</definedName>
    <definedName name="S.27.01.04.25.TD" localSheetId="162">'S.27.01.04'!$C$823:$O$824</definedName>
    <definedName name="S.27.01.04.25.TL" localSheetId="162">'S.27.01.04'!$A$823:$A$824</definedName>
    <definedName name="S.27.01.04.25.TLC" localSheetId="162">'S.27.01.04'!$B$823:$B$824</definedName>
    <definedName name="S.27.01.04.25.TT" localSheetId="162">'S.27.01.04'!$C$820:$O$821</definedName>
    <definedName name="S.27.01.04.25.TTC" localSheetId="162">'S.27.01.04'!$C$822:$O$822</definedName>
    <definedName name="S.27.01.04.25.X" localSheetId="162">'S.27.01.04'!$C$825:$O$831</definedName>
    <definedName name="S.27.01.04.25.Z" localSheetId="162">'S.27.01.04'!$A$814:$A$816</definedName>
    <definedName name="S.27.01.04.26" localSheetId="162">'S.27.01.04'!$A$718</definedName>
    <definedName name="S.27.01.04.26.TC" localSheetId="162">'S.27.01.04'!$A$723</definedName>
    <definedName name="S.27.01.04.26.TD" localSheetId="162">'S.27.01.04'!$C$728:$K$731</definedName>
    <definedName name="S.27.01.04.26.TL" localSheetId="162">'S.27.01.04'!$A$728:$A$731</definedName>
    <definedName name="S.27.01.04.26.TLC" localSheetId="162">'S.27.01.04'!$B$728:$B$731</definedName>
    <definedName name="S.27.01.04.26.TT" localSheetId="162">'S.27.01.04'!$C$725:$K$726</definedName>
    <definedName name="S.27.01.04.26.TTC" localSheetId="162">'S.27.01.04'!$C$727:$K$727</definedName>
    <definedName name="S.27.01.04.26.X" localSheetId="162">'S.27.01.04'!$C$732:$K$738</definedName>
    <definedName name="S.27.01.04.26.Y" localSheetId="162">'S.27.01.04'!$L$728:$L$731</definedName>
    <definedName name="S.27.01.04.26.Z" localSheetId="162">'S.27.01.04'!$A$719:$A$721</definedName>
    <definedName name="S.27.01.04.27" localSheetId="162">'S.27.01.04'!$A$4</definedName>
    <definedName name="S.27.01.04.27.TC" localSheetId="162">'S.27.01.04'!$A$6</definedName>
    <definedName name="S.27.01.04.27.TD" localSheetId="162">'S.27.01.04'!$C$10:$C$11</definedName>
    <definedName name="S.27.01.04.27.TL" localSheetId="162">'S.27.01.04'!$A$10:$A$11</definedName>
    <definedName name="S.27.01.04.27.TLC" localSheetId="162">'S.27.01.04'!$B$10:$B$11</definedName>
    <definedName name="S.27.01.04.27.TT" localSheetId="162">'S.27.01.04'!$C$8</definedName>
    <definedName name="S.27.01.04.27.TTC" localSheetId="162">'S.27.01.04'!$C$9</definedName>
    <definedName name="S.27.01.04.27.Y" localSheetId="162">'S.27.01.04'!$D$10:$E$11</definedName>
    <definedName name="S.27.01.04.28" localSheetId="162">'S.27.01.04'!$A$416</definedName>
    <definedName name="S.27.01.04.28.TC" localSheetId="162">'S.27.01.04'!$A$418</definedName>
    <definedName name="S.27.01.04.28.TD" localSheetId="162">'S.27.01.04'!$C$422</definedName>
    <definedName name="S.27.01.04.28.TL" localSheetId="162">'S.27.01.04'!$A$422</definedName>
    <definedName name="S.27.01.04.28.TLC" localSheetId="162">'S.27.01.04'!$B$422</definedName>
    <definedName name="S.27.01.04.28.TT" localSheetId="162">'S.27.01.04'!$C$420</definedName>
    <definedName name="S.27.01.04.28.TTC" localSheetId="162">'S.27.01.04'!$C$421</definedName>
    <definedName name="S.27.01.04.28.Y" localSheetId="162">'S.27.01.04'!$D$422:$E$422</definedName>
    <definedName name="S.27.01.04.VC" localSheetId="162">'S.27.01.04'!$A$2</definedName>
    <definedName name="S.28.01.01" localSheetId="164">'S.28.01.01'!$A$1</definedName>
    <definedName name="S.28.01.01.01" localSheetId="164">'S.28.01.01'!$A$4</definedName>
    <definedName name="S.28.01.01.01.TC" localSheetId="164">'S.28.01.01'!$A$6</definedName>
    <definedName name="S.28.01.01.01.TD" localSheetId="164">'S.28.01.01'!$C$10</definedName>
    <definedName name="S.28.01.01.01.TL" localSheetId="164">'S.28.01.01'!$A$10</definedName>
    <definedName name="S.28.01.01.01.TLC" localSheetId="164">'S.28.01.01'!$B$10</definedName>
    <definedName name="S.28.01.01.01.TT" localSheetId="164">'S.28.01.01'!$C$8</definedName>
    <definedName name="S.28.01.01.01.TTC" localSheetId="164">'S.28.01.01'!$C$9</definedName>
    <definedName name="S.28.01.01.01.Y" localSheetId="164">'S.28.01.01'!$D$10:$J$10</definedName>
    <definedName name="S.28.01.01.02" localSheetId="164">'S.28.01.01'!$A$12</definedName>
    <definedName name="S.28.01.01.02.TC" localSheetId="164">'S.28.01.01'!$A$16</definedName>
    <definedName name="S.28.01.01.02.TD" localSheetId="164">'S.28.01.01'!$C$21:$D$36</definedName>
    <definedName name="S.28.01.01.02.TL" localSheetId="164">'S.28.01.01'!$A$21:$A$36</definedName>
    <definedName name="S.28.01.01.02.TLC" localSheetId="164">'S.28.01.01'!$B$21:$B$36</definedName>
    <definedName name="S.28.01.01.02.TT" localSheetId="164">'S.28.01.01'!$C$18:$D$19</definedName>
    <definedName name="S.28.01.01.02.TTC" localSheetId="164">'S.28.01.01'!$C$20:$D$20</definedName>
    <definedName name="S.28.01.01.02.X" localSheetId="164">'S.28.01.01'!$C$37:$D$42</definedName>
    <definedName name="S.28.01.01.02.Y" localSheetId="164">'S.28.01.01'!$E$21:$E$36</definedName>
    <definedName name="S.28.01.01.02.Z" localSheetId="164">'S.28.01.01'!$A$13:$A$14</definedName>
    <definedName name="S.28.01.01.03" localSheetId="164">'S.28.01.01'!$A$44</definedName>
    <definedName name="S.28.01.01.03.TC" localSheetId="164">'S.28.01.01'!$A$46</definedName>
    <definedName name="S.28.01.01.03.TD" localSheetId="164">'S.28.01.01'!$C$49</definedName>
    <definedName name="S.28.01.01.03.TL" localSheetId="164">'S.28.01.01'!$A$49</definedName>
    <definedName name="S.28.01.01.03.TLC" localSheetId="164">'S.28.01.01'!$B$49</definedName>
    <definedName name="S.28.01.01.03.TTC" localSheetId="164">'S.28.01.01'!$C$48</definedName>
    <definedName name="S.28.01.01.03.Y" localSheetId="164">'S.28.01.01'!$D$49:$J$49</definedName>
    <definedName name="S.28.01.01.04" localSheetId="164">'S.28.01.01'!$A$51</definedName>
    <definedName name="S.28.01.01.04.TC" localSheetId="164">'S.28.01.01'!$A$55</definedName>
    <definedName name="S.28.01.01.04.TD" localSheetId="164">'S.28.01.01'!$C$59:$D$63</definedName>
    <definedName name="S.28.01.01.04.TL" localSheetId="164">'S.28.01.01'!$A$59:$A$63</definedName>
    <definedName name="S.28.01.01.04.TLC" localSheetId="164">'S.28.01.01'!$B$59:$B$63</definedName>
    <definedName name="S.28.01.01.04.TT" localSheetId="164">'S.28.01.01'!$C$57:$D$57</definedName>
    <definedName name="S.28.01.01.04.TTC" localSheetId="164">'S.28.01.01'!$C$58:$D$58</definedName>
    <definedName name="S.28.01.01.04.X" localSheetId="164">'S.28.01.01'!$C$64:$D$68</definedName>
    <definedName name="S.28.01.01.04.Y" localSheetId="164">'S.28.01.01'!$E$59:$F$63</definedName>
    <definedName name="S.28.01.01.04.Z" localSheetId="164">'S.28.01.01'!$A$52:$A$53</definedName>
    <definedName name="S.28.01.01.05" localSheetId="164">'S.28.01.01'!$A$70</definedName>
    <definedName name="S.28.01.01.05.TC" localSheetId="164">'S.28.01.01'!$A$74</definedName>
    <definedName name="S.28.01.01.05.TD" localSheetId="164">'S.28.01.01'!$C$77:$C$83</definedName>
    <definedName name="S.28.01.01.05.TL" localSheetId="164">'S.28.01.01'!$A$77:$A$83</definedName>
    <definedName name="S.28.01.01.05.TLC" localSheetId="164">'S.28.01.01'!$B$77:$B$83</definedName>
    <definedName name="S.28.01.01.05.TTC" localSheetId="164">'S.28.01.01'!$C$76</definedName>
    <definedName name="S.28.01.01.05.Y" localSheetId="164">'S.28.01.01'!$D$77:$G$83</definedName>
    <definedName name="S.28.01.01.05.Z" localSheetId="164">'S.28.01.01'!$A$71:$A$72</definedName>
    <definedName name="S.28.01.01.VC" localSheetId="164">'S.28.01.01'!$A$2</definedName>
    <definedName name="S.28.02.01" localSheetId="165">'S.28.02.01'!$A$1</definedName>
    <definedName name="S.28.02.01.01" localSheetId="165">'S.28.02.01'!$A$4</definedName>
    <definedName name="S.28.02.01.01.TC" localSheetId="165">'S.28.02.01'!$A$6</definedName>
    <definedName name="S.28.02.01.01.TD" localSheetId="165">'S.28.02.01'!$C$12:$D$12</definedName>
    <definedName name="S.28.02.01.01.TL" localSheetId="165">'S.28.02.01'!$A$12</definedName>
    <definedName name="S.28.02.01.01.TLC" localSheetId="165">'S.28.02.01'!$B$12</definedName>
    <definedName name="S.28.02.01.01.TT" localSheetId="165">'S.28.02.01'!$C$8:$D$10</definedName>
    <definedName name="S.28.02.01.01.TTC" localSheetId="165">'S.28.02.01'!$C$11:$D$11</definedName>
    <definedName name="S.28.02.01.01.X" localSheetId="165">'S.28.02.01'!$C$13:$D$13</definedName>
    <definedName name="S.28.02.01.01.Y" localSheetId="165">'S.28.02.01'!$E$12:$J$12</definedName>
    <definedName name="S.28.02.01.02" localSheetId="165">'S.28.02.01'!$A$15</definedName>
    <definedName name="S.28.02.01.02.TC" localSheetId="165">'S.28.02.01'!$A$19</definedName>
    <definedName name="S.28.02.01.02.TD" localSheetId="165">'S.28.02.01'!$C$25:$F$40</definedName>
    <definedName name="S.28.02.01.02.TL" localSheetId="165">'S.28.02.01'!$A$25:$A$40</definedName>
    <definedName name="S.28.02.01.02.TLC" localSheetId="165">'S.28.02.01'!$B$25:$B$40</definedName>
    <definedName name="S.28.02.01.02.TT" localSheetId="165">'S.28.02.01'!$C$21:$F$23</definedName>
    <definedName name="S.28.02.01.02.TTC" localSheetId="165">'S.28.02.01'!$C$24:$F$24</definedName>
    <definedName name="S.28.02.01.02.X" localSheetId="165">'S.28.02.01'!$C$41:$F$48</definedName>
    <definedName name="S.28.02.01.02.Y" localSheetId="165">'S.28.02.01'!$G$25:$G$40</definedName>
    <definedName name="S.28.02.01.02.Z" localSheetId="165">'S.28.02.01'!$A$16:$A$17</definedName>
    <definedName name="S.28.02.01.03" localSheetId="165">'S.28.02.01'!$A$51</definedName>
    <definedName name="S.28.02.01.03.TC" localSheetId="165">'S.28.02.01'!$A$53</definedName>
    <definedName name="S.28.02.01.03.TD" localSheetId="165">'S.28.02.01'!$C$58:$D$58</definedName>
    <definedName name="S.28.02.01.03.TL" localSheetId="165">'S.28.02.01'!$A$58</definedName>
    <definedName name="S.28.02.01.03.TLC" localSheetId="165">'S.28.02.01'!$B$58</definedName>
    <definedName name="S.28.02.01.03.TT" localSheetId="165">'S.28.02.01'!$C$55:$D$56</definedName>
    <definedName name="S.28.02.01.03.TTC" localSheetId="165">'S.28.02.01'!$C$57:$D$57</definedName>
    <definedName name="S.28.02.01.03.X" localSheetId="165">'S.28.02.01'!$C$59:$D$59</definedName>
    <definedName name="S.28.02.01.03.Y" localSheetId="165">'S.28.02.01'!$E$58:$J$58</definedName>
    <definedName name="S.28.02.01.04" localSheetId="165">'S.28.02.01'!$A$61</definedName>
    <definedName name="S.28.02.01.04.TC" localSheetId="165">'S.28.02.01'!$A$65</definedName>
    <definedName name="S.28.02.01.04.TD" localSheetId="165">'S.28.02.01'!$C$70:$F$74</definedName>
    <definedName name="S.28.02.01.04.TL" localSheetId="165">'S.28.02.01'!$A$70:$A$74</definedName>
    <definedName name="S.28.02.01.04.TLC" localSheetId="165">'S.28.02.01'!$B$70:$B$74</definedName>
    <definedName name="S.28.02.01.04.TT" localSheetId="165">'S.28.02.01'!$C$67:$F$68</definedName>
    <definedName name="S.28.02.01.04.TTC" localSheetId="165">'S.28.02.01'!$C$69:$F$69</definedName>
    <definedName name="S.28.02.01.04.X" localSheetId="165">'S.28.02.01'!$C$75:$F$80</definedName>
    <definedName name="S.28.02.01.04.Y" localSheetId="165">'S.28.02.01'!$G$70:$H$74</definedName>
    <definedName name="S.28.02.01.04.Z" localSheetId="165">'S.28.02.01'!$A$62:$A$63</definedName>
    <definedName name="S.28.02.01.05" localSheetId="165">'S.28.02.01'!$A$83</definedName>
    <definedName name="S.28.02.01.05.TC" localSheetId="165">'S.28.02.01'!$A$87</definedName>
    <definedName name="S.28.02.01.05.TD" localSheetId="165">'S.28.02.01'!$C$90:$C$96</definedName>
    <definedName name="S.28.02.01.05.TL" localSheetId="165">'S.28.02.01'!$A$90:$A$96</definedName>
    <definedName name="S.28.02.01.05.TLC" localSheetId="165">'S.28.02.01'!$B$90:$B$96</definedName>
    <definedName name="S.28.02.01.05.TTC" localSheetId="165">'S.28.02.01'!$C$89</definedName>
    <definedName name="S.28.02.01.05.Y" localSheetId="165">'S.28.02.01'!$D$90:$G$96</definedName>
    <definedName name="S.28.02.01.05.Z" localSheetId="165">'S.28.02.01'!$A$84:$A$85</definedName>
    <definedName name="S.28.02.01.06" localSheetId="165">'S.28.02.01'!$A$98</definedName>
    <definedName name="S.28.02.01.06.TC" localSheetId="165">'S.28.02.01'!$A$102</definedName>
    <definedName name="S.28.02.01.06.TD" localSheetId="165">'S.28.02.01'!$C$106:$D$112</definedName>
    <definedName name="S.28.02.01.06.TL" localSheetId="165">'S.28.02.01'!$A$106:$A$112</definedName>
    <definedName name="S.28.02.01.06.TLC" localSheetId="165">'S.28.02.01'!$B$106:$B$112</definedName>
    <definedName name="S.28.02.01.06.TT" localSheetId="165">'S.28.02.01'!$C$104:$D$104</definedName>
    <definedName name="S.28.02.01.06.TTC" localSheetId="165">'S.28.02.01'!$C$105:$D$105</definedName>
    <definedName name="S.28.02.01.06.X" localSheetId="165">'S.28.02.01'!$C$113:$D$113</definedName>
    <definedName name="S.28.02.01.06.Y" localSheetId="165">'S.28.02.01'!$E$106:$H$112</definedName>
    <definedName name="S.28.02.01.06.Z" localSheetId="165">'S.28.02.01'!$A$99:$A$100</definedName>
    <definedName name="S.28.02.01.VC" localSheetId="165">'S.28.02.01'!$A$2</definedName>
    <definedName name="S.29.01.01" localSheetId="166">'S.29.01.01'!$A$1</definedName>
    <definedName name="S.29.01.01.01" localSheetId="166">'S.29.01.01'!$A$4</definedName>
    <definedName name="S.29.01.01.01.TC" localSheetId="166">'S.29.01.01'!$A$8</definedName>
    <definedName name="S.29.01.01.01.TD" localSheetId="166">'S.29.01.01'!$C$12:$E$24</definedName>
    <definedName name="S.29.01.01.01.TL" localSheetId="166">'S.29.01.01'!$A$12:$A$24</definedName>
    <definedName name="S.29.01.01.01.TLC" localSheetId="166">'S.29.01.01'!$B$12:$B$24</definedName>
    <definedName name="S.29.01.01.01.TT" localSheetId="166">'S.29.01.01'!$C$10:$E$10</definedName>
    <definedName name="S.29.01.01.01.TTC" localSheetId="166">'S.29.01.01'!$C$11:$E$11</definedName>
    <definedName name="S.29.01.01.01.X" localSheetId="166">'S.29.01.01'!$C$25:$E$25</definedName>
    <definedName name="S.29.01.01.01.Y" localSheetId="166">'S.29.01.01'!$F$12:$I$24</definedName>
    <definedName name="S.29.01.01.01.Z" localSheetId="166">'S.29.01.01'!$A$5:$A$6</definedName>
    <definedName name="S.29.01.01.02" localSheetId="166">'S.29.01.01'!$A$29</definedName>
    <definedName name="S.29.01.01.02.TC" localSheetId="166">'S.29.01.01'!$A$33</definedName>
    <definedName name="S.29.01.01.02.TD" localSheetId="166">'S.29.01.01'!$C$37:$C$51</definedName>
    <definedName name="S.29.01.01.02.TL" localSheetId="166">'S.29.01.01'!$A$37:$A$51</definedName>
    <definedName name="S.29.01.01.02.TLC" localSheetId="166">'S.29.01.01'!$B$37:$B$51</definedName>
    <definedName name="S.29.01.01.02.TT" localSheetId="166">'S.29.01.01'!$C$35</definedName>
    <definedName name="S.29.01.01.02.TTC" localSheetId="166">'S.29.01.01'!$C$36</definedName>
    <definedName name="S.29.01.01.02.X" localSheetId="166">'S.29.01.01'!$C$52</definedName>
    <definedName name="S.29.01.01.02.Y" localSheetId="166">'S.29.01.01'!$D$37:$H$51</definedName>
    <definedName name="S.29.01.01.02.Z" localSheetId="166">'S.29.01.01'!$A$30:$A$31</definedName>
    <definedName name="S.29.01.01.VC" localSheetId="166">'S.29.01.01'!$A$2</definedName>
    <definedName name="S.29.01.07" localSheetId="167">'S.29.01.07'!$A$1</definedName>
    <definedName name="S.29.01.07.01" localSheetId="167">'S.29.01.07'!$A$4</definedName>
    <definedName name="S.29.01.07.01.TC" localSheetId="167">'S.29.01.07'!$A$8</definedName>
    <definedName name="S.29.01.07.01.TD" localSheetId="167">'S.29.01.07'!$C$12:$C$26</definedName>
    <definedName name="S.29.01.07.01.TL" localSheetId="167">'S.29.01.07'!$A$12:$A$26</definedName>
    <definedName name="S.29.01.07.01.TLC" localSheetId="167">'S.29.01.07'!$B$12:$B$26</definedName>
    <definedName name="S.29.01.07.01.TT" localSheetId="167">'S.29.01.07'!$C$10:$C$10</definedName>
    <definedName name="S.29.01.07.01.TTC" localSheetId="167">'S.29.01.07'!$C$11:$C$11</definedName>
    <definedName name="S.29.01.07.01.X" localSheetId="167">'S.29.01.07'!$C$27:$C$27</definedName>
    <definedName name="S.29.01.07.01.Y" localSheetId="167">'S.29.01.07'!$D$12:$G$26</definedName>
    <definedName name="S.29.01.07.01.Z" localSheetId="167">'S.29.01.07'!$A$5:$A$6</definedName>
    <definedName name="S.29.01.07.VC" localSheetId="167">'S.29.01.07'!$A$2</definedName>
    <definedName name="S.29.02.01" localSheetId="168">'S.29.02.01'!$A$1</definedName>
    <definedName name="S.29.02.01.01" localSheetId="168">'S.29.02.01'!$A$4</definedName>
    <definedName name="S.29.02.01.01.TC" localSheetId="168">'S.29.02.01'!$A$8</definedName>
    <definedName name="S.29.02.01.01.TD" localSheetId="168">'S.29.02.01'!$C$12:$C$24</definedName>
    <definedName name="S.29.02.01.01.TL" localSheetId="168">'S.29.02.01'!$A$12:$A$24</definedName>
    <definedName name="S.29.02.01.01.TLC" localSheetId="168">'S.29.02.01'!$B$12:$B$24</definedName>
    <definedName name="S.29.02.01.01.TT" localSheetId="168">'S.29.02.01'!$C$10</definedName>
    <definedName name="S.29.02.01.01.TTC" localSheetId="168">'S.29.02.01'!$C$11</definedName>
    <definedName name="S.29.02.01.01.X" localSheetId="168">'S.29.02.01'!$C$25</definedName>
    <definedName name="S.29.02.01.01.Y" localSheetId="168">'S.29.02.01'!$D$12:$F$24</definedName>
    <definedName name="S.29.02.01.01.Z" localSheetId="168">'S.29.02.01'!$A$5:$A$6</definedName>
    <definedName name="S.29.02.01.VC" localSheetId="168">'S.29.02.01'!$A$2</definedName>
    <definedName name="S.29.03.01" localSheetId="169">'S.29.03.01'!$A$1</definedName>
    <definedName name="S.29.03.01.01" localSheetId="169">'S.29.03.01'!$A$4</definedName>
    <definedName name="S.29.03.01.01.TC" localSheetId="169">'S.29.03.01'!$A$10:$A$11</definedName>
    <definedName name="S.29.03.01.01.TD" localSheetId="169">'S.29.03.01'!$C$16:$D$27</definedName>
    <definedName name="S.29.03.01.01.TL" localSheetId="169">'S.29.03.01'!$A$16:$A$27</definedName>
    <definedName name="S.29.03.01.01.TLC" localSheetId="169">'S.29.03.01'!$B$16:$B$27</definedName>
    <definedName name="S.29.03.01.01.TT" localSheetId="169">'S.29.03.01'!$C$14:$D$14</definedName>
    <definedName name="S.29.03.01.01.TTC" localSheetId="169">'S.29.03.01'!$C$15:$D$15</definedName>
    <definedName name="S.29.03.01.01.X" localSheetId="169">'S.29.03.01'!$C$28:$D$32</definedName>
    <definedName name="S.29.03.01.01.Y" localSheetId="169">'S.29.03.01'!$E$16:$G$27</definedName>
    <definedName name="S.29.03.01.01.Z" localSheetId="169">'S.29.03.01'!$A$5:$A$8</definedName>
    <definedName name="S.29.03.01.02" localSheetId="169">'S.29.03.01'!$A$34</definedName>
    <definedName name="S.29.03.01.02.TC" localSheetId="169">'S.29.03.01'!$A$40</definedName>
    <definedName name="S.29.03.01.02.TD" localSheetId="169">'S.29.03.01'!$C$44:$D$45</definedName>
    <definedName name="S.29.03.01.02.TL" localSheetId="169">'S.29.03.01'!$A$44:$A$45</definedName>
    <definedName name="S.29.03.01.02.TLC" localSheetId="169">'S.29.03.01'!$B$44:$B$45</definedName>
    <definedName name="S.29.03.01.02.TT" localSheetId="169">'S.29.03.01'!$C$42:$D$42</definedName>
    <definedName name="S.29.03.01.02.TTC" localSheetId="169">'S.29.03.01'!$C$43:$D$43</definedName>
    <definedName name="S.29.03.01.02.X" localSheetId="169">'S.29.03.01'!$C$46:$D$52</definedName>
    <definedName name="S.29.03.01.02.Y" localSheetId="169">'S.29.03.01'!$E$44:$E$45</definedName>
    <definedName name="S.29.03.01.02.Z" localSheetId="169">'S.29.03.01'!$A$35:$A$38</definedName>
    <definedName name="S.29.03.01.03" localSheetId="169">'S.29.03.01'!$A$54</definedName>
    <definedName name="S.29.03.01.03.TC" localSheetId="169">'S.29.03.01'!$A$60:$A$61</definedName>
    <definedName name="S.29.03.01.03.TD" localSheetId="169">'S.29.03.01'!$C$66:$D$78</definedName>
    <definedName name="S.29.03.01.03.TL" localSheetId="169">'S.29.03.01'!$A$66:$A$78</definedName>
    <definedName name="S.29.03.01.03.TLC" localSheetId="169">'S.29.03.01'!$B$66:$B$78</definedName>
    <definedName name="S.29.03.01.03.TT" localSheetId="169">'S.29.03.01'!$C$64:$D$64</definedName>
    <definedName name="S.29.03.01.03.TTC" localSheetId="169">'S.29.03.01'!$C$65:$D$65</definedName>
    <definedName name="S.29.03.01.03.X" localSheetId="169">'S.29.03.01'!$C$79:$D$83</definedName>
    <definedName name="S.29.03.01.03.Y" localSheetId="169">'S.29.03.01'!$E$66:$G$78</definedName>
    <definedName name="S.29.03.01.03.Z" localSheetId="169">'S.29.03.01'!$A$55:$A$58</definedName>
    <definedName name="S.29.03.01.04" localSheetId="169">'S.29.03.01'!$A$87</definedName>
    <definedName name="S.29.03.01.04.TC" localSheetId="169">'S.29.03.01'!$A$93</definedName>
    <definedName name="S.29.03.01.04.TD" localSheetId="169">'S.29.03.01'!$C$97:$D$98</definedName>
    <definedName name="S.29.03.01.04.TL" localSheetId="169">'S.29.03.01'!$A$97:$A$98</definedName>
    <definedName name="S.29.03.01.04.TLC" localSheetId="169">'S.29.03.01'!$B$97:$B$98</definedName>
    <definedName name="S.29.03.01.04.TT" localSheetId="169">'S.29.03.01'!$C$95:$D$95</definedName>
    <definedName name="S.29.03.01.04.TTC" localSheetId="169">'S.29.03.01'!$C$96:$D$96</definedName>
    <definedName name="S.29.03.01.04.X" localSheetId="169">'S.29.03.01'!$C$99:$D$105</definedName>
    <definedName name="S.29.03.01.04.Y" localSheetId="169">'S.29.03.01'!$E$97:$E$98</definedName>
    <definedName name="S.29.03.01.04.Z" localSheetId="169">'S.29.03.01'!$A$88:$A$91</definedName>
    <definedName name="S.29.03.01.05" localSheetId="169">'S.29.03.01'!$A$107</definedName>
    <definedName name="S.29.03.01.05.TC" localSheetId="169">'S.29.03.01'!$A$111:$A$112</definedName>
    <definedName name="S.29.03.01.05.TD" localSheetId="169">'S.29.03.01'!$C$116</definedName>
    <definedName name="S.29.03.01.05.TL" localSheetId="169">'S.29.03.01'!$A$116</definedName>
    <definedName name="S.29.03.01.05.TLC" localSheetId="169">'S.29.03.01'!$B$116</definedName>
    <definedName name="S.29.03.01.05.TT" localSheetId="169">'S.29.03.01'!$C$114</definedName>
    <definedName name="S.29.03.01.05.TTC" localSheetId="169">'S.29.03.01'!$C$115</definedName>
    <definedName name="S.29.03.01.05.Y" localSheetId="169">'S.29.03.01'!$D$116:$I$116</definedName>
    <definedName name="S.29.03.01.05.Z" localSheetId="169">'S.29.03.01'!$A$108:$A$109</definedName>
    <definedName name="S.29.03.01.06" localSheetId="169">'S.29.03.01'!$A$118</definedName>
    <definedName name="S.29.03.01.06.TC" localSheetId="169">'S.29.03.01'!$A$123</definedName>
    <definedName name="S.29.03.01.06.TD" localSheetId="169">'S.29.03.01'!$C$127:$D$131</definedName>
    <definedName name="S.29.03.01.06.TL" localSheetId="169">'S.29.03.01'!$A$127:$A$131</definedName>
    <definedName name="S.29.03.01.06.TLC" localSheetId="169">'S.29.03.01'!$B$127:$B$131</definedName>
    <definedName name="S.29.03.01.06.TT" localSheetId="169">'S.29.03.01'!$C$125:$D$125</definedName>
    <definedName name="S.29.03.01.06.TTC" localSheetId="169">'S.29.03.01'!$C$126:$D$126</definedName>
    <definedName name="S.29.03.01.06.X" localSheetId="169">'S.29.03.01'!$C$132:$D$132</definedName>
    <definedName name="S.29.03.01.06.Y" localSheetId="169">'S.29.03.01'!$E$127:$H$131</definedName>
    <definedName name="S.29.03.01.06.Z" localSheetId="169">'S.29.03.01'!$A$119:$A$121</definedName>
    <definedName name="S.29.03.01.07" localSheetId="169">'S.29.03.01'!$A$134</definedName>
    <definedName name="S.29.03.01.07.TC" localSheetId="169">'S.29.03.01'!$A$140</definedName>
    <definedName name="S.29.03.01.07.TD" localSheetId="169">'S.29.03.01'!$C$144:$D$145</definedName>
    <definedName name="S.29.03.01.07.TL" localSheetId="169">'S.29.03.01'!$A$144:$A$145</definedName>
    <definedName name="S.29.03.01.07.TLC" localSheetId="169">'S.29.03.01'!$B$144:$B$145</definedName>
    <definedName name="S.29.03.01.07.TT" localSheetId="169">'S.29.03.01'!$C$142:$D$142</definedName>
    <definedName name="S.29.03.01.07.TTC" localSheetId="169">'S.29.03.01'!$C$143:$D$143</definedName>
    <definedName name="S.29.03.01.07.X" localSheetId="169">'S.29.03.01'!$C$146:$D$146</definedName>
    <definedName name="S.29.03.01.07.Y" localSheetId="169">'S.29.03.01'!$E$144:$J$145</definedName>
    <definedName name="S.29.03.01.07.Z" localSheetId="169">'S.29.03.01'!$A$135:$A$138</definedName>
    <definedName name="S.29.03.01.VC" localSheetId="169">'S.29.03.01'!$A$2</definedName>
    <definedName name="S.29.04.01" localSheetId="170">'S.29.04.01'!$A$1</definedName>
    <definedName name="S.29.04.01.01" localSheetId="170">'S.29.04.01'!$A$4</definedName>
    <definedName name="S.29.04.01.01.TC" localSheetId="170">'S.29.04.01'!$A$11</definedName>
    <definedName name="S.29.04.01.01.TD" localSheetId="170">'S.29.04.01'!$C$15:$D$21</definedName>
    <definedName name="S.29.04.01.01.TL" localSheetId="170">'S.29.04.01'!$A$15:$A$21</definedName>
    <definedName name="S.29.04.01.01.TLC" localSheetId="170">'S.29.04.01'!$B$15:$B$21</definedName>
    <definedName name="S.29.04.01.01.TT" localSheetId="170">'S.29.04.01'!$C$13:$D$13</definedName>
    <definedName name="S.29.04.01.01.TTC" localSheetId="170">'S.29.04.01'!$C$14:$D$14</definedName>
    <definedName name="S.29.04.01.01.X" localSheetId="170">'S.29.04.01'!$C$22:$D$22</definedName>
    <definedName name="S.29.04.01.01.Y" localSheetId="170">'S.29.04.01'!$E$15:$J$21</definedName>
    <definedName name="S.29.04.01.01.Z" localSheetId="170">'S.29.04.01'!$A$5:$A$9</definedName>
    <definedName name="S.29.04.01.01.ZHI" localSheetId="170">'S.29.04.01'!$A$9:$D$9</definedName>
    <definedName name="S.29.04.01.02" localSheetId="170">'S.29.04.01'!$A$24</definedName>
    <definedName name="S.29.04.01.02.TC" localSheetId="170">'S.29.04.01'!$A$31</definedName>
    <definedName name="S.29.04.01.02.TD" localSheetId="170">'S.29.04.01'!$C$35:$E$41</definedName>
    <definedName name="S.29.04.01.02.TL" localSheetId="170">'S.29.04.01'!$A$35:$A$41</definedName>
    <definedName name="S.29.04.01.02.TLC" localSheetId="170">'S.29.04.01'!$B$35:$B$41</definedName>
    <definedName name="S.29.04.01.02.TT" localSheetId="170">'S.29.04.01'!$C$33:$E$33</definedName>
    <definedName name="S.29.04.01.02.TTC" localSheetId="170">'S.29.04.01'!$C$34:$E$34</definedName>
    <definedName name="S.29.04.01.02.X" localSheetId="170">'S.29.04.01'!$C$42:$E$42</definedName>
    <definedName name="S.29.04.01.02.Y" localSheetId="170">'S.29.04.01'!$F$35:$K$41</definedName>
    <definedName name="S.29.04.01.02.Z" localSheetId="170">'S.29.04.01'!$A$25:$A$29</definedName>
    <definedName name="S.29.04.01.02.ZHI" localSheetId="170">'S.29.04.01'!$A$29:$D$29</definedName>
    <definedName name="S.29.04.01.VC" localSheetId="170">'S.29.04.01'!$A$2</definedName>
    <definedName name="S.30.01.01" localSheetId="171">'S.30.01.01'!$A$1</definedName>
    <definedName name="S.30.01.01.01" localSheetId="171">'S.30.01.01'!$A$4</definedName>
    <definedName name="S.30.01.01.01.TC" localSheetId="171">'S.30.01.01'!$A$8</definedName>
    <definedName name="S.30.01.01.01.TD" localSheetId="171">'S.30.01.01'!$D$12:$R$12</definedName>
    <definedName name="S.30.01.01.01.TK" localSheetId="171">'S.30.01.01'!$A$10:$C$10</definedName>
    <definedName name="S.30.01.01.01.TKC" localSheetId="171">'S.30.01.01'!$A$11:$C$11</definedName>
    <definedName name="S.30.01.01.01.TT" localSheetId="171">'S.30.01.01'!$D$10:$R$10</definedName>
    <definedName name="S.30.01.01.01.TTC" localSheetId="171">'S.30.01.01'!$D$11:$R$11</definedName>
    <definedName name="S.30.01.01.01.X" localSheetId="171">'S.30.01.01'!$D$13:$R$16</definedName>
    <definedName name="S.30.01.01.01.Y" localSheetId="171">'S.30.01.01'!$A$13:$C$15</definedName>
    <definedName name="S.30.01.01.01.Z" localSheetId="171">'S.30.01.01'!$A$5:$A$6</definedName>
    <definedName name="S.30.01.01.02" localSheetId="171">'S.30.01.01'!$A$20</definedName>
    <definedName name="S.30.01.01.02.TC" localSheetId="171">'S.30.01.01'!$A$24</definedName>
    <definedName name="S.30.01.01.02.TD" localSheetId="171">'S.30.01.01'!$D$28:$P$28</definedName>
    <definedName name="S.30.01.01.02.TK" localSheetId="171">'S.30.01.01'!$A$26:$C$26</definedName>
    <definedName name="S.30.01.01.02.TKC" localSheetId="171">'S.30.01.01'!$A$27:$C$27</definedName>
    <definedName name="S.30.01.01.02.TT" localSheetId="60">'S.30.01.01'!$D$26:$P$26</definedName>
    <definedName name="S.30.01.01.02.TT" localSheetId="171">'S.30.01.01'!$D$26:$P$26</definedName>
    <definedName name="S.30.01.01.02.TTC" localSheetId="171">'S.30.01.01'!$D$27:$P$27</definedName>
    <definedName name="S.30.01.01.02.X" localSheetId="171">'S.30.01.01'!$D$29:$P$32</definedName>
    <definedName name="S.30.01.01.02.Y" localSheetId="171">'S.30.01.01'!$A$29:$C$30</definedName>
    <definedName name="S.30.01.01.02.Z" localSheetId="171">'S.30.01.01'!$A$21:$A$22</definedName>
    <definedName name="S.30.01.01.VC" localSheetId="171">'S.30.01.01'!$A$2</definedName>
    <definedName name="S.30.02.01" localSheetId="172">'S.30.02.01'!$A$1</definedName>
    <definedName name="S.30.02.01.01" localSheetId="172">'S.30.02.01'!$A$4</definedName>
    <definedName name="S.30.02.01.01.TC" localSheetId="172">'S.30.02.01'!$A$8</definedName>
    <definedName name="S.30.02.01.01.TD" localSheetId="172">'S.30.02.01'!$E$12:$K$12</definedName>
    <definedName name="S.30.02.01.01.TK" localSheetId="172">'S.30.02.01'!$A$10:$D$10</definedName>
    <definedName name="S.30.02.01.01.TKC" localSheetId="172">'S.30.02.01'!$A$11:$D$11</definedName>
    <definedName name="S.30.02.01.01.TT" localSheetId="172">'S.30.02.01'!$E$10:$K$10</definedName>
    <definedName name="S.30.02.01.01.TTC" localSheetId="172">'S.30.02.01'!$E$11:$K$11</definedName>
    <definedName name="S.30.02.01.01.X" localSheetId="172">'S.30.02.01'!$E$13:$K$16</definedName>
    <definedName name="S.30.02.01.01.Y" localSheetId="172">'S.30.02.01'!$A$13:$D$14</definedName>
    <definedName name="S.30.02.01.01.Z" localSheetId="172">'S.30.02.01'!$A$5:$A$6</definedName>
    <definedName name="S.30.02.01.02" localSheetId="172">'S.30.02.01'!$A$18</definedName>
    <definedName name="S.30.02.01.02.TC" localSheetId="172">'S.30.02.01'!$A$22</definedName>
    <definedName name="S.30.02.01.02.TD" localSheetId="172">'S.30.02.01'!$E$26:$K$26</definedName>
    <definedName name="S.30.02.01.02.TK" localSheetId="172">'S.30.02.01'!$A$24:$D$24</definedName>
    <definedName name="S.30.02.01.02.TKC" localSheetId="172">'S.30.02.01'!$A$25:$D$25</definedName>
    <definedName name="S.30.02.01.02.TT" localSheetId="172">'S.30.02.01'!$E$24:$K$24</definedName>
    <definedName name="S.30.02.01.02.TTC" localSheetId="172">'S.30.02.01'!$E$25:$K$25</definedName>
    <definedName name="S.30.02.01.02.X" localSheetId="172">'S.30.02.01'!$E$27:$K$30</definedName>
    <definedName name="S.30.02.01.02.Y" localSheetId="172">'S.30.02.01'!$A$27:$D$28</definedName>
    <definedName name="S.30.02.01.02.Z" localSheetId="172">'S.30.02.01'!$A$19:$A$20</definedName>
    <definedName name="S.30.02.01.03" localSheetId="172">'S.30.02.01'!$A$32</definedName>
    <definedName name="S.30.02.01.03.TC" localSheetId="172">'S.30.02.01'!$A$36</definedName>
    <definedName name="S.30.02.01.03.TD" localSheetId="172">'S.30.02.01'!$B$40:$H$40</definedName>
    <definedName name="S.30.02.01.03.TK" localSheetId="172">'S.30.02.01'!$A$38</definedName>
    <definedName name="S.30.02.01.03.TKC" localSheetId="172">'S.30.02.01'!$A$39</definedName>
    <definedName name="S.30.02.01.03.TT" localSheetId="172">'S.30.02.01'!$B$38:$H$38</definedName>
    <definedName name="S.30.02.01.03.TTC" localSheetId="172">'S.30.02.01'!$B$39:$H$39</definedName>
    <definedName name="S.30.02.01.03.X" localSheetId="172">'S.30.02.01'!$B$41:$H$42</definedName>
    <definedName name="S.30.02.01.03.Y" localSheetId="172">'S.30.02.01'!$A$41:$A$43</definedName>
    <definedName name="S.30.02.01.03.Z" localSheetId="172">'S.30.02.01'!$A$33:$A$34</definedName>
    <definedName name="S.30.02.01.VC" localSheetId="172">'S.30.02.01'!$A$2</definedName>
    <definedName name="S.30.03.01" localSheetId="173">'S.30.03.01'!$A$1</definedName>
    <definedName name="S.30.03.01.01" localSheetId="173">'S.30.03.01'!$A$4</definedName>
    <definedName name="S.30.03.01.01.TC" localSheetId="173">'S.30.03.01'!$A$8</definedName>
    <definedName name="S.30.03.01.01.TD" localSheetId="173">'S.30.03.01'!$F$12:$AG$12</definedName>
    <definedName name="S.30.03.01.01.TK" localSheetId="173">'S.30.03.01'!$A$10:$E$10</definedName>
    <definedName name="S.30.03.01.01.TKC" localSheetId="173">'S.30.03.01'!$A$11:$E$11</definedName>
    <definedName name="S.30.03.01.01.TT" localSheetId="173">'S.30.03.01'!$F$10:$AJ$10</definedName>
    <definedName name="S.30.03.01.01.TTC" localSheetId="173">'S.30.03.01'!$F$11:$AJ$11</definedName>
    <definedName name="S.30.03.01.01.X" localSheetId="173">'S.30.03.01'!$F$13:$AJ$17</definedName>
    <definedName name="S.30.03.01.01.Y" localSheetId="173">'S.30.03.01'!$A$13:$E$16</definedName>
    <definedName name="S.30.03.01.01.YHI" localSheetId="173">'S.30.03.01'!$E$10:$E$15</definedName>
    <definedName name="S.30.03.01.01.Z" localSheetId="173">'S.30.03.01'!$A$5:$A$6</definedName>
    <definedName name="S.30.03.01.VC" localSheetId="173">'S.30.03.01'!$A$2</definedName>
    <definedName name="S.30.04.01" localSheetId="174">'S.30.04.01'!$A$1</definedName>
    <definedName name="S.30.04.01.01" localSheetId="174">'S.30.04.01'!$A$4</definedName>
    <definedName name="S.30.04.01.01.TC" localSheetId="174">'S.30.04.01'!$A$8</definedName>
    <definedName name="S.30.04.01.01.TD" localSheetId="174">'S.30.04.01'!$H$13:$N$13</definedName>
    <definedName name="S.30.04.01.01.TK" localSheetId="174">'S.30.04.01'!$A$11:$G$11</definedName>
    <definedName name="S.30.04.01.01.TKC" localSheetId="174">'S.30.04.01'!$A$12:$G$12</definedName>
    <definedName name="S.30.04.01.01.TT" localSheetId="174">'S.30.04.01'!$H$11:$N$11</definedName>
    <definedName name="S.30.04.01.01.TTC" localSheetId="174">'S.30.04.01'!$H$12:$N$12</definedName>
    <definedName name="S.30.04.01.01.X" localSheetId="174">'S.30.04.01'!$H$14:$N$17</definedName>
    <definedName name="S.30.04.01.01.Y" localSheetId="174">'S.30.04.01'!$A$14:$G$16</definedName>
    <definedName name="S.30.04.01.01.Z" localSheetId="174">'S.30.04.01'!$A$5:$A$6</definedName>
    <definedName name="S.30.04.01.02" localSheetId="174">'S.30.04.01'!$A$19</definedName>
    <definedName name="S.30.04.01.02.TC" localSheetId="174">'S.30.04.01'!$A$23</definedName>
    <definedName name="S.30.04.01.02.TD" localSheetId="174">'S.30.04.01'!$B$27:$H$27</definedName>
    <definedName name="S.30.04.01.02.TK" localSheetId="174">'S.30.04.01'!$A$25</definedName>
    <definedName name="S.30.04.01.02.TKC" localSheetId="174">'S.30.04.01'!$A$26</definedName>
    <definedName name="S.30.04.01.02.TT" localSheetId="174">'S.30.04.01'!$B$25:$H$25</definedName>
    <definedName name="S.30.04.01.02.TTC" localSheetId="174">'S.30.04.01'!$B$26:$H$26</definedName>
    <definedName name="S.30.04.01.02.X" localSheetId="174">'S.30.04.01'!$B$28:$H$29</definedName>
    <definedName name="S.30.04.01.02.Y" localSheetId="174">'S.30.04.01'!$A$28:$A$29</definedName>
    <definedName name="S.30.04.01.02.Z" localSheetId="174">'S.30.04.01'!$A$20:$A$21</definedName>
    <definedName name="S.30.04.01.VC" localSheetId="174">'S.30.04.01'!$A$2</definedName>
    <definedName name="S.31.01.01" localSheetId="175">'S.31.01.01'!$A$1</definedName>
    <definedName name="S.31.01.01.01" localSheetId="175">'S.31.01.01'!$A$4</definedName>
    <definedName name="S.31.01.01.01.TC" localSheetId="175">'S.31.01.01'!$A$8</definedName>
    <definedName name="S.31.01.01.01.TD" localSheetId="175">'S.31.01.01'!$B$12:$L$12</definedName>
    <definedName name="S.31.01.01.01.TK" localSheetId="175">'S.31.01.01'!$A$10</definedName>
    <definedName name="S.31.01.01.01.TKC" localSheetId="175">'S.31.01.01'!$A$11</definedName>
    <definedName name="S.31.01.01.01.TT" localSheetId="175">'S.31.01.01'!$B$10:$L$10</definedName>
    <definedName name="S.31.01.01.01.TTC" localSheetId="175">'S.31.01.01'!$B$11:$L$11</definedName>
    <definedName name="S.31.01.01.01.X" localSheetId="175">'S.31.01.01'!$B$13:$L$19</definedName>
    <definedName name="S.31.01.01.01.Y" localSheetId="175">'S.31.01.01'!$A$13:$A$15</definedName>
    <definedName name="S.31.01.01.01.Z" localSheetId="175">'S.31.01.01'!$A$5:$A$6</definedName>
    <definedName name="S.31.01.01.02" localSheetId="175">'S.31.01.01'!$A$26</definedName>
    <definedName name="S.31.01.01.02.TC" localSheetId="175">'S.31.01.01'!$A$28</definedName>
    <definedName name="S.31.01.01.02.TD" localSheetId="175">'S.31.01.01'!$B$32:$H$32</definedName>
    <definedName name="S.31.01.01.02.TK" localSheetId="175">'S.31.01.01'!$A$30</definedName>
    <definedName name="S.31.01.01.02.TKC" localSheetId="175">'S.31.01.01'!$A$31</definedName>
    <definedName name="S.31.01.01.02.TT" localSheetId="175">'S.31.01.01'!$B$30:$H$30</definedName>
    <definedName name="S.31.01.01.02.TTC" localSheetId="175">'S.31.01.01'!$B$31:$H$31</definedName>
    <definedName name="S.31.01.01.02.X" localSheetId="175">'S.31.01.01'!$B$33:$H$34</definedName>
    <definedName name="S.31.01.01.02.Y" localSheetId="175">'S.31.01.01'!$A$33:$A$35</definedName>
    <definedName name="S.31.01.01.VC" localSheetId="175">'S.31.01.01'!$A$2</definedName>
    <definedName name="S.31.01.04" localSheetId="176">'S.31.01.04'!$A$1</definedName>
    <definedName name="S.31.01.04.01" localSheetId="176">'S.31.01.04'!$A$4</definedName>
    <definedName name="S.31.01.04.01.TC" localSheetId="176">'S.31.01.04'!$A$8</definedName>
    <definedName name="S.31.01.04.01.TD" localSheetId="176">'S.31.01.04'!$C$12:$N$12</definedName>
    <definedName name="S.31.01.04.01.TK" localSheetId="176">'S.31.01.04'!$A$10:$B$10</definedName>
    <definedName name="S.31.01.04.01.TKC" localSheetId="176">'S.31.01.04'!$A$11:$B$11</definedName>
    <definedName name="S.31.01.04.01.TT" localSheetId="176">'S.31.01.04'!$C$10:$N$10</definedName>
    <definedName name="S.31.01.04.01.TTC" localSheetId="176">'S.31.01.04'!$C$11:$N$11</definedName>
    <definedName name="S.31.01.04.01.X" localSheetId="176">'S.31.01.04'!$C$13:$N$19</definedName>
    <definedName name="S.31.01.04.01.Y" localSheetId="176">'S.31.01.04'!$A$13:$B$15</definedName>
    <definedName name="S.31.01.04.01.Z" localSheetId="176">'S.31.01.04'!$A$5:$A$6</definedName>
    <definedName name="S.31.01.04.02" localSheetId="176">'S.31.01.04'!$A$22</definedName>
    <definedName name="S.31.01.04.02.TC" localSheetId="176">'S.31.01.04'!$A$24</definedName>
    <definedName name="S.31.01.04.02.TD" localSheetId="176">'S.31.01.04'!$B$28:$H$28</definedName>
    <definedName name="S.31.01.04.02.TK" localSheetId="176">'S.31.01.04'!$A$26</definedName>
    <definedName name="S.31.01.04.02.TKC" localSheetId="176">'S.31.01.04'!$A$27</definedName>
    <definedName name="S.31.01.04.02.TT" localSheetId="176">'S.31.01.04'!$B$26:$H$26</definedName>
    <definedName name="S.31.01.04.02.TTC" localSheetId="176">'S.31.01.04'!$B$27:$H$27</definedName>
    <definedName name="S.31.01.04.02.X" localSheetId="176">'S.31.01.04'!$B$29:$H$30</definedName>
    <definedName name="S.31.01.04.02.Y" localSheetId="176">'S.31.01.04'!$A$29:$A$31</definedName>
    <definedName name="S.31.01.04.VC" localSheetId="176">'S.31.01.04'!$A$2</definedName>
    <definedName name="S.31.02.01" localSheetId="177">'S.31.02.01'!$A$1</definedName>
    <definedName name="S.31.02.01.01" localSheetId="177">'S.31.02.01'!$A$4</definedName>
    <definedName name="S.31.02.01.01.TC" localSheetId="177">'S.31.02.01'!$A$6</definedName>
    <definedName name="S.31.02.01.01.TD" localSheetId="177">'S.31.02.01'!$E$10:$Q$10</definedName>
    <definedName name="S.31.02.01.01.TK" localSheetId="177">'S.31.02.01'!$A$8:$D$8</definedName>
    <definedName name="S.31.02.01.01.TKC" localSheetId="177">'S.31.02.01'!$A$9:$D$9</definedName>
    <definedName name="S.31.02.01.01.TT" localSheetId="177">'S.31.02.01'!$E$8:$Q$8</definedName>
    <definedName name="S.31.02.01.01.TTC" localSheetId="177">'S.31.02.01'!$E$9:$Q$9</definedName>
    <definedName name="S.31.02.01.01.X" localSheetId="177">'S.31.02.01'!$E$11:$Q$15</definedName>
    <definedName name="S.31.02.01.01.Y" localSheetId="177">'S.31.02.01'!$A$11:$D$14</definedName>
    <definedName name="S.31.02.01.01.YHI" localSheetId="177">'S.31.02.01'!$D$8:$D$13</definedName>
    <definedName name="S.31.02.01.02" localSheetId="177">'S.31.02.01'!$A$20</definedName>
    <definedName name="S.31.02.01.02.TC" localSheetId="177">'S.31.02.01'!$A$22</definedName>
    <definedName name="S.31.02.01.02.TD" localSheetId="177">'S.31.02.01'!$B$26:$J$26</definedName>
    <definedName name="S.31.02.01.02.TK" localSheetId="177">'S.31.02.01'!$A$24</definedName>
    <definedName name="S.31.02.01.02.TKC" localSheetId="177">'S.31.02.01'!$A$25</definedName>
    <definedName name="S.31.02.01.02.TT" localSheetId="177">'S.31.02.01'!$B$24:$J$24</definedName>
    <definedName name="S.31.02.01.02.TTC" localSheetId="177">'S.31.02.01'!$B$25:$J$25</definedName>
    <definedName name="S.31.02.01.02.X" localSheetId="177">'S.31.02.01'!$B$27:$J$28</definedName>
    <definedName name="S.31.02.01.02.Y" localSheetId="177">'S.31.02.01'!$A$27:$A$29</definedName>
    <definedName name="S.31.02.01.VC" localSheetId="177">'S.31.02.01'!$A$2</definedName>
    <definedName name="S.31.02.04" localSheetId="178">'S.31.02.04'!$A$1</definedName>
    <definedName name="S.31.02.04.01" localSheetId="178">'S.31.02.04'!$A$4</definedName>
    <definedName name="S.31.02.04.01.TC" localSheetId="178">'S.31.02.04'!$A$6</definedName>
    <definedName name="S.31.02.04.01.TD" localSheetId="178">'S.31.02.04'!$F$10:$S$10</definedName>
    <definedName name="S.31.02.04.01.TK" localSheetId="178">'S.31.02.04'!$A$8:$E$8</definedName>
    <definedName name="S.31.02.04.01.TKC" localSheetId="178">'S.31.02.04'!$A$9:$E$9</definedName>
    <definedName name="S.31.02.04.01.TT" localSheetId="178">'S.31.02.04'!$F$8:$S$8</definedName>
    <definedName name="S.31.02.04.01.TTC" localSheetId="178">'S.31.02.04'!$F$9:$S$9</definedName>
    <definedName name="S.31.02.04.01.X" localSheetId="178">'S.31.02.04'!$F$11:$S$16</definedName>
    <definedName name="S.31.02.04.01.Y" localSheetId="178">'S.31.02.04'!$A$11:$E$14</definedName>
    <definedName name="S.31.02.04.01.YHI" localSheetId="178">'S.31.02.04'!$E$8:$E$13</definedName>
    <definedName name="S.31.02.04.02" localSheetId="178">'S.31.02.04'!$A$20</definedName>
    <definedName name="S.31.02.04.02.TC" localSheetId="178">'S.31.02.04'!$A$22</definedName>
    <definedName name="S.31.02.04.02.TD" localSheetId="178">'S.31.02.04'!$B$26:$J$26</definedName>
    <definedName name="S.31.02.04.02.TK" localSheetId="178">'S.31.02.04'!$A$24</definedName>
    <definedName name="S.31.02.04.02.TKC" localSheetId="178">'S.31.02.04'!$A$25</definedName>
    <definedName name="S.31.02.04.02.TT" localSheetId="178">'S.31.02.04'!$B$24:$J$24</definedName>
    <definedName name="S.31.02.04.02.TTC" localSheetId="178">'S.31.02.04'!$B$25:$J$25</definedName>
    <definedName name="S.31.02.04.02.X" localSheetId="178">'S.31.02.04'!$B$27:$J$28</definedName>
    <definedName name="S.31.02.04.02.Y" localSheetId="178">'S.31.02.04'!$A$27:$A$29</definedName>
    <definedName name="S.31.02.04.VC" localSheetId="178">'S.31.02.04'!$A$2</definedName>
    <definedName name="S.32.01.04" localSheetId="179">'S.32.01.04'!$A$1</definedName>
    <definedName name="S.32.01.04.01" localSheetId="179">'S.32.01.04'!$A$4</definedName>
    <definedName name="S.32.01.04.01.TC" localSheetId="179">'S.32.01.04'!$A$6</definedName>
    <definedName name="S.32.01.04.01.TD" localSheetId="179">'S.32.01.04'!$B$12:$AA$12</definedName>
    <definedName name="S.32.01.04.01.TK" localSheetId="179">'S.32.01.04'!$A$9</definedName>
    <definedName name="S.32.01.04.01.TKC" localSheetId="179">'S.32.01.04'!$A$11</definedName>
    <definedName name="S.32.01.04.01.TT" localSheetId="179">'S.32.01.04'!$B$9:$AA$10</definedName>
    <definedName name="S.32.01.04.01.TTC" localSheetId="179">'S.32.01.04'!$B$11:$AA$11</definedName>
    <definedName name="S.32.01.04.01.X" localSheetId="179">'S.32.01.04'!$B$13:$AA$18</definedName>
    <definedName name="S.32.01.04.01.Y" localSheetId="179">'S.32.01.04'!$A$13:$A$15</definedName>
    <definedName name="S.32.01.04.VC" localSheetId="179">'S.32.01.04'!$A$2</definedName>
    <definedName name="S.32.01.22" localSheetId="180">'S.32.01.22'!$A$1</definedName>
    <definedName name="S.32.01.22.01" localSheetId="180">'S.32.01.22'!$A$4</definedName>
    <definedName name="S.32.01.22.01.TC" localSheetId="180">'S.32.01.22'!$A$6</definedName>
    <definedName name="S.32.01.22.01.TD" localSheetId="180">'S.32.01.22'!$B$12:$P$12</definedName>
    <definedName name="S.32.01.22.01.TK" localSheetId="180">'S.32.01.22'!$A$9</definedName>
    <definedName name="S.32.01.22.01.TKC" localSheetId="180">'S.32.01.22'!$A$11</definedName>
    <definedName name="S.32.01.22.01.TT" localSheetId="180">'S.32.01.22'!$B$9:$P$10</definedName>
    <definedName name="S.32.01.22.01.TTC" localSheetId="180">'S.32.01.22'!$B$11:$P$11</definedName>
    <definedName name="S.32.01.22.01.X" localSheetId="180">'S.32.01.22'!$B$13:$P$14</definedName>
    <definedName name="S.32.01.22.01.Y" localSheetId="180">'S.32.01.22'!$A$13:$A$14</definedName>
    <definedName name="S.32.01.22.VC" localSheetId="180">'S.32.01.22'!$A$2</definedName>
    <definedName name="S.33.01.04" localSheetId="181">'S.33.01.04'!$A$1</definedName>
    <definedName name="S.33.01.04.01" localSheetId="181">'S.33.01.04'!$A$4</definedName>
    <definedName name="S.33.01.04.01.TC" localSheetId="181">'S.33.01.04'!$A$8</definedName>
    <definedName name="S.33.01.04.01.TD" localSheetId="181">'S.33.01.04'!$D$14:$Z$14</definedName>
    <definedName name="S.33.01.04.01.TK" localSheetId="181">'S.33.01.04'!$A$10:$C$12</definedName>
    <definedName name="S.33.01.04.01.TKC" localSheetId="181">'S.33.01.04'!$A$13:$C$13</definedName>
    <definedName name="S.33.01.04.01.TT" localSheetId="181">'S.33.01.04'!$D$10:$Z$12</definedName>
    <definedName name="S.33.01.04.01.TTC" localSheetId="181">'S.33.01.04'!$D$13:$Z$13</definedName>
    <definedName name="S.33.01.04.01.X" localSheetId="181">'S.33.01.04'!$D$15:$Z$20</definedName>
    <definedName name="S.33.01.04.01.Y" localSheetId="181">'S.33.01.04'!$A$15:$C$18</definedName>
    <definedName name="S.33.01.04.01.YHI" localSheetId="181">'S.33.01.04'!$B$10:$B$17</definedName>
    <definedName name="S.33.01.04.01.Z" localSheetId="181">'S.33.01.04'!$A$5:$A$6</definedName>
    <definedName name="S.33.01.04.VC" localSheetId="181">'S.33.01.04'!$A$2</definedName>
    <definedName name="S.34.01.04" localSheetId="182">'S.34.01.04'!$A$1</definedName>
    <definedName name="S.34.01.04.01" localSheetId="182">'S.34.01.04'!$A$4</definedName>
    <definedName name="S.34.01.04.01.TC" localSheetId="182">'S.34.01.04'!$A$8</definedName>
    <definedName name="S.34.01.04.01.TD" localSheetId="182">'S.34.01.04'!$B$12:$H$12</definedName>
    <definedName name="S.34.01.04.01.TK" localSheetId="182">'S.34.01.04'!$A$10</definedName>
    <definedName name="S.34.01.04.01.TKC" localSheetId="182">'S.34.01.04'!$A$11</definedName>
    <definedName name="S.34.01.04.01.TT" localSheetId="182">'S.34.01.04'!$B$10:$H$10</definedName>
    <definedName name="S.34.01.04.01.TTC" localSheetId="182">'S.34.01.04'!$B$11:$H$11</definedName>
    <definedName name="S.34.01.04.01.X" localSheetId="182">'S.34.01.04'!$B$13:$H$17</definedName>
    <definedName name="S.34.01.04.01.Y" localSheetId="182">'S.34.01.04'!$A$13:$A$15</definedName>
    <definedName name="S.34.01.04.01.Z" localSheetId="182">'S.34.01.04'!$A$5:$A$6</definedName>
    <definedName name="S.34.01.04.VC" localSheetId="182">'S.34.01.04'!$A$2</definedName>
    <definedName name="S.35.01.04" localSheetId="183">'S.35.01.04'!$A$1</definedName>
    <definedName name="S.35.01.04.01" localSheetId="183">'S.35.01.04'!$A$4</definedName>
    <definedName name="S.35.01.04.01.TC" localSheetId="183">'S.35.01.04'!$A$6</definedName>
    <definedName name="S.35.01.04.01.TD" localSheetId="183">'S.35.01.04'!$B$11:$Y$11</definedName>
    <definedName name="S.35.01.04.01.TK" localSheetId="183">'S.35.01.04'!$A$8</definedName>
    <definedName name="S.35.01.04.01.TKC" localSheetId="183">'S.35.01.04'!$A$10</definedName>
    <definedName name="S.35.01.04.01.TT" localSheetId="183">'S.35.01.04'!$B$8:$Y$9</definedName>
    <definedName name="S.35.01.04.01.TTC" localSheetId="183">'S.35.01.04'!$B$10:$Y$10</definedName>
    <definedName name="S.35.01.04.01.X" localSheetId="183">'S.35.01.04'!$B$12:$Y$18</definedName>
    <definedName name="S.35.01.04.01.Y" localSheetId="183">'S.35.01.04'!$A$12:$A$14</definedName>
    <definedName name="S.35.01.04.VC" localSheetId="183">'S.35.01.04'!$A$2</definedName>
    <definedName name="S.36.01.01" localSheetId="184">'S.36.01.01'!$A$1</definedName>
    <definedName name="S.36.01.01.01" localSheetId="184">'S.36.01.01'!$A$4</definedName>
    <definedName name="S.36.01.01.01.TC" localSheetId="184">'S.36.01.01'!$A$8</definedName>
    <definedName name="S.36.01.01.01.TD" localSheetId="184">'S.36.01.01'!$F$14:$V$14</definedName>
    <definedName name="S.36.01.01.01.TK" localSheetId="184">'S.36.01.01'!$A$10:$E$12</definedName>
    <definedName name="S.36.01.01.01.TKC" localSheetId="184">'S.36.01.01'!$A$13:$E$13</definedName>
    <definedName name="S.36.01.01.01.TT" localSheetId="184">'S.36.01.01'!$F$10:$V$12</definedName>
    <definedName name="S.36.01.01.01.TTC" localSheetId="184">'S.36.01.01'!$F$13:$V$13</definedName>
    <definedName name="S.36.01.01.01.X" localSheetId="184">'S.36.01.01'!$F$15:$V$19</definedName>
    <definedName name="S.36.01.01.01.Y" localSheetId="184">'S.36.01.01'!$A$15:$E$17</definedName>
    <definedName name="S.36.01.01.01.Z" localSheetId="184">'S.36.01.01'!$A$5:$A$6</definedName>
    <definedName name="S.36.01.01.VC" localSheetId="184">'S.36.01.01'!$A$2</definedName>
    <definedName name="S.36.02.01" localSheetId="185">'S.36.02.01'!$A$1</definedName>
    <definedName name="S.36.02.01.01" localSheetId="185">'S.36.02.01'!$A$4</definedName>
    <definedName name="S.36.02.01.01.TC" localSheetId="185">'S.36.02.01'!$A$8</definedName>
    <definedName name="S.36.02.01.01.TD" localSheetId="185">'S.36.02.01'!$F$14:$AB$14</definedName>
    <definedName name="S.36.02.01.01.TK" localSheetId="185">'S.36.02.01'!$A$10:$E$12</definedName>
    <definedName name="S.36.02.01.01.TKC" localSheetId="185">'S.36.02.01'!$A$13:$E$13</definedName>
    <definedName name="S.36.02.01.01.TT" localSheetId="185">'S.36.02.01'!$F$10:$AB$12</definedName>
    <definedName name="S.36.02.01.01.TTC" localSheetId="185">'S.36.02.01'!$F$13:$AB$13</definedName>
    <definedName name="S.36.02.01.01.X" localSheetId="185">'S.36.02.01'!$F$15:$AB$18</definedName>
    <definedName name="S.36.02.01.01.Y" localSheetId="185">'S.36.02.01'!$A$15:$E$16</definedName>
    <definedName name="S.36.02.01.01.Z" localSheetId="185">'S.36.02.01'!$A$5:$A$6</definedName>
    <definedName name="S.36.02.01.VC" localSheetId="185">'S.36.02.01'!$A$2</definedName>
    <definedName name="S.36.03.01" localSheetId="186">'S.36.03.01'!$A$1</definedName>
    <definedName name="S.36.03.01.01" localSheetId="186">'S.36.03.01'!$A$4</definedName>
    <definedName name="S.36.03.01.01.TC" localSheetId="186">'S.36.03.01'!$A$8</definedName>
    <definedName name="S.36.03.01.01.TD" localSheetId="186">'S.36.03.01'!$E$15:$U$15</definedName>
    <definedName name="S.36.03.01.01.TK" localSheetId="186">'S.36.03.01'!$A$11:$D$13</definedName>
    <definedName name="S.36.03.01.01.TKC" localSheetId="186">'S.36.03.01'!$A$14:$D$14</definedName>
    <definedName name="S.36.03.01.01.TT" localSheetId="186">'S.36.03.01'!$E$11:$U$13</definedName>
    <definedName name="S.36.03.01.01.TTC" localSheetId="186">'S.36.03.01'!$E$14:$U$14</definedName>
    <definedName name="S.36.03.01.01.X" localSheetId="186">'S.36.03.01'!$E$16:$U$21</definedName>
    <definedName name="S.36.03.01.01.Y" localSheetId="186">'S.36.03.01'!$A$16:$D$17</definedName>
    <definedName name="S.36.03.01.01.Z" localSheetId="186">'S.36.03.01'!$A$5:$A$6</definedName>
    <definedName name="S.36.03.01.VC" localSheetId="186">'S.36.03.01'!$A$2</definedName>
    <definedName name="S.36.04.01" localSheetId="187">'S.36.04.01'!$A$1</definedName>
    <definedName name="S.36.04.01.01" localSheetId="187">'S.36.04.01'!$A$4</definedName>
    <definedName name="S.36.04.01.01.TC" localSheetId="187">'S.36.04.01'!$A$8</definedName>
    <definedName name="S.36.04.01.01.TD" localSheetId="187">'S.36.04.01'!$E$14:$W$14</definedName>
    <definedName name="S.36.04.01.01.TK" localSheetId="187">'S.36.04.01'!$A$10:$D$12</definedName>
    <definedName name="S.36.04.01.01.TKC" localSheetId="187">'S.36.04.01'!$A$13:$D$13</definedName>
    <definedName name="S.36.04.01.01.TT" localSheetId="187">'S.36.04.01'!$E$10:$W$12</definedName>
    <definedName name="S.36.04.01.01.TTC" localSheetId="187">'S.36.04.01'!$E$13:$W$13</definedName>
    <definedName name="S.36.04.01.01.X" localSheetId="187">'S.36.04.01'!$E$15:$W$21</definedName>
    <definedName name="S.36.04.01.01.Y" localSheetId="187">'S.36.04.01'!$A$15:$D$16</definedName>
    <definedName name="S.36.04.01.01.Z" localSheetId="187">'S.36.04.01'!$A$5:$A$6</definedName>
    <definedName name="S.36.04.01.VC" localSheetId="187">'S.36.04.01'!$A$2</definedName>
    <definedName name="S.36.05.01" localSheetId="188">'S.36.05.01'!$A$1</definedName>
    <definedName name="S.36.05.01.01" localSheetId="188">'S.36.05.01'!$A$4</definedName>
    <definedName name="S.36.05.01.01.TC" localSheetId="188">'S.36.05.01'!$A$8</definedName>
    <definedName name="S.36.05.01.01.TD" localSheetId="188">'S.36.05.01'!$E$13:$P$13</definedName>
    <definedName name="S.36.05.01.01.TK" localSheetId="188">'S.36.05.01'!$A$10:$D$11</definedName>
    <definedName name="S.36.05.01.01.TKC" localSheetId="188">'S.36.05.01'!$A$12:$D$12</definedName>
    <definedName name="S.36.05.01.01.TT" localSheetId="188">'S.36.05.01'!$E$10:$P$11</definedName>
    <definedName name="S.36.05.01.01.TTC" localSheetId="188">'S.36.05.01'!$E$12:$P$12</definedName>
    <definedName name="S.36.05.01.01.X" localSheetId="188">'S.36.05.01'!$E$14:$P$18</definedName>
    <definedName name="S.36.05.01.01.Y" localSheetId="188">'S.36.05.01'!$A$14:$D$15</definedName>
    <definedName name="S.36.05.01.01.Z" localSheetId="188">'S.36.05.01'!$A$5:$A$6</definedName>
    <definedName name="S.36.05.01.VC" localSheetId="188">'S.36.05.01'!$A$2</definedName>
    <definedName name="S.37.01.04" localSheetId="189">'S.37.01.04'!$A$1</definedName>
    <definedName name="S.37.01.04.01" localSheetId="189">'S.37.01.04'!$A$4</definedName>
    <definedName name="S.37.01.04.01.TC" localSheetId="189">'S.37.01.04'!$A$6</definedName>
    <definedName name="S.37.01.04.01.TD" localSheetId="189">'S.37.01.04'!$D$10:$AB$10</definedName>
    <definedName name="S.37.01.04.01.TK" localSheetId="189">'S.37.01.04'!$A$8:$C$8</definedName>
    <definedName name="S.37.01.04.01.TKC" localSheetId="189">'S.37.01.04'!$A$9:$C$9</definedName>
    <definedName name="S.37.01.04.01.TT" localSheetId="189">'S.37.01.04'!$D$8:$AB$8</definedName>
    <definedName name="S.37.01.04.01.TTC" localSheetId="189">'S.37.01.04'!$D$9:$AB$9</definedName>
    <definedName name="S.37.01.04.01.X" localSheetId="189">'S.37.01.04'!$D$11:$AB$15</definedName>
    <definedName name="S.37.01.04.01.Y" localSheetId="189">'S.37.01.04'!$A$11:$C$13</definedName>
    <definedName name="S.37.01.04.VC" localSheetId="189">'S.37.01.04'!$A$2</definedName>
    <definedName name="S.37.02.04" localSheetId="190">'S.37.02.04'!$A$1</definedName>
    <definedName name="S.37.02.04.01" localSheetId="190">'S.37.02.04'!$A$4</definedName>
    <definedName name="S.37.02.04.01.TC" localSheetId="190">'S.37.02.04'!$A$5</definedName>
    <definedName name="S.37.02.04.01.TD" localSheetId="190">'S.37.02.04'!$B$9:$C$9</definedName>
    <definedName name="S.37.02.04.01.TK" localSheetId="190">'S.37.02.04'!$A$7</definedName>
    <definedName name="S.37.02.04.01.TKC" localSheetId="190">'S.37.02.04'!$A$8</definedName>
    <definedName name="S.37.02.04.01.TT" localSheetId="190">'S.37.02.04'!$B$7:$C$7</definedName>
    <definedName name="S.37.02.04.01.TTC" localSheetId="190">'S.37.02.04'!$B$8:$C$8</definedName>
    <definedName name="S.37.02.04.01.X" localSheetId="190">'S.37.02.04'!$B$10:$C$13</definedName>
    <definedName name="S.37.02.04.01.Y" localSheetId="190">'S.37.02.04'!$A$10:$A$12</definedName>
    <definedName name="S.37.02.04.02" localSheetId="190">'S.37.02.04'!$A$15</definedName>
    <definedName name="S.37.02.04.02.TC" localSheetId="190">'S.37.02.04'!$A$16</definedName>
    <definedName name="S.37.02.04.02.TD" localSheetId="190">'S.37.02.04'!$B$20:$C$20</definedName>
    <definedName name="S.37.02.04.02.TK" localSheetId="190">'S.37.02.04'!$A$18</definedName>
    <definedName name="S.37.02.04.02.TKC" localSheetId="190">'S.37.02.04'!$A$19</definedName>
    <definedName name="S.37.02.04.02.TT" localSheetId="190">'S.37.02.04'!$B$18:$C$18</definedName>
    <definedName name="S.37.02.04.02.TTC" localSheetId="190">'S.37.02.04'!$B$19:$C$19</definedName>
    <definedName name="S.37.02.04.02.X" localSheetId="190">'S.37.02.04'!$B$21:$C$24</definedName>
    <definedName name="S.37.02.04.02.Y" localSheetId="190">'S.37.02.04'!$A$21:$A$22</definedName>
    <definedName name="S.37.02.04.03" localSheetId="190">'S.37.02.04'!$A$26</definedName>
    <definedName name="S.37.02.04.03.TC" localSheetId="190">'S.37.02.04'!$A$27</definedName>
    <definedName name="S.37.02.04.03.TD" localSheetId="190">'S.37.02.04'!$B$31:$C$31</definedName>
    <definedName name="S.37.02.04.03.TK" localSheetId="190">'S.37.02.04'!$A$29</definedName>
    <definedName name="S.37.02.04.03.TKC" localSheetId="190">'S.37.02.04'!$A$30</definedName>
    <definedName name="S.37.02.04.03.TT" localSheetId="190">'S.37.02.04'!$B$29:$C$29</definedName>
    <definedName name="S.37.02.04.03.TTC" localSheetId="190">'S.37.02.04'!$B$30:$C$30</definedName>
    <definedName name="S.37.02.04.03.X" localSheetId="190">'S.37.02.04'!$B$32:$C$35</definedName>
    <definedName name="S.37.02.04.03.Y" localSheetId="190">'S.37.02.04'!$A$32:$A$34</definedName>
    <definedName name="S.37.02.04.04" localSheetId="190">'S.37.02.04'!$A$37</definedName>
    <definedName name="S.37.02.04.04.TC" localSheetId="190">'S.37.02.04'!$A$38</definedName>
    <definedName name="S.37.02.04.04.TD" localSheetId="190">'S.37.02.04'!$C$42:$C$44</definedName>
    <definedName name="S.37.02.04.04.TL" localSheetId="190">'S.37.02.04'!$A$42:$A$44</definedName>
    <definedName name="S.37.02.04.04.TLC" localSheetId="190">'S.37.02.04'!$B$42:$B$44</definedName>
    <definedName name="S.37.02.04.04.TT" localSheetId="190">'S.37.02.04'!$C$40</definedName>
    <definedName name="S.37.02.04.04.TTC" localSheetId="190">'S.37.02.04'!$C$41</definedName>
    <definedName name="S.37.02.04.04.X" localSheetId="190">'S.37.02.04'!$C$45:$C$48</definedName>
    <definedName name="S.37.02.04.VC" localSheetId="190">'S.37.02.04'!$A$2</definedName>
    <definedName name="S.37.03.04" localSheetId="191">'S.37.03.04'!$A$1</definedName>
    <definedName name="S.37.03.04.01" localSheetId="191">'S.37.03.04'!$A$4</definedName>
    <definedName name="S.37.03.04.01.TC" localSheetId="191">'S.37.03.04'!$A$9</definedName>
    <definedName name="S.37.03.04.01.TD" localSheetId="191">'S.37.03.04'!$C$13</definedName>
    <definedName name="S.37.03.04.01.TL" localSheetId="191">'S.37.03.04'!$A$13</definedName>
    <definedName name="S.37.03.04.01.TLC" localSheetId="191">'S.37.03.04'!$B$13</definedName>
    <definedName name="S.37.03.04.01.TT" localSheetId="191">'S.37.03.04'!$C$11</definedName>
    <definedName name="S.37.03.04.01.TTC" localSheetId="191">'S.37.03.04'!$C$12</definedName>
    <definedName name="S.37.03.04.01.X" localSheetId="191">'S.37.03.04'!$C$14:$C$17</definedName>
    <definedName name="S.37.03.04.01.Z" localSheetId="191">'S.37.03.04'!$A$6:$A$7</definedName>
    <definedName name="S.37.03.04.02" localSheetId="191">'S.37.03.04'!$A$19</definedName>
    <definedName name="S.37.03.04.02.TC" localSheetId="191">'S.37.03.04'!$A$24</definedName>
    <definedName name="S.37.03.04.02.TD" localSheetId="191">'S.37.03.04'!$C$28:$D$33</definedName>
    <definedName name="S.37.03.04.02.TL" localSheetId="191">'S.37.03.04'!$A$28:$A$33</definedName>
    <definedName name="S.37.03.04.02.TLC" localSheetId="191">'S.37.03.04'!$B$28:$B$33</definedName>
    <definedName name="S.37.03.04.02.TT" localSheetId="191">'S.37.03.04'!$C$26:$D$26</definedName>
    <definedName name="S.37.03.04.02.TTC" localSheetId="191">'S.37.03.04'!$C$27:$D$27</definedName>
    <definedName name="S.37.03.04.02.X" localSheetId="191">'S.37.03.04'!$C$34:$D$37</definedName>
    <definedName name="S.37.03.04.02.Y" localSheetId="191">'S.37.03.04'!$E$28:$E$33</definedName>
    <definedName name="S.37.03.04.02.Z" localSheetId="191">'S.37.03.04'!$A$21:$A$22</definedName>
    <definedName name="S.37.03.04.02.ZHI" localSheetId="191">'S.37.03.04'!$A$22:$D$22</definedName>
    <definedName name="S.37.03.04.VC" localSheetId="191">'S.37.03.04'!$A$2</definedName>
    <definedName name="S.38.01.11" localSheetId="192">'S.38.01.11'!$A$1</definedName>
    <definedName name="S.38.01.11.01" localSheetId="192">'S.38.01.11'!$A$4</definedName>
    <definedName name="S.38.01.11.01.TC" localSheetId="192">'S.38.01.11'!$A$6</definedName>
    <definedName name="S.38.01.11.01.TD" localSheetId="192">'S.38.01.11'!$C$9:$D$10</definedName>
    <definedName name="S.38.01.11.01.TL" localSheetId="192">'S.38.01.11'!$A$9:$A$10</definedName>
    <definedName name="S.38.01.11.01.TLC" localSheetId="192">'S.38.01.11'!$B$9:$B$10</definedName>
    <definedName name="S.38.01.11.01.TT" localSheetId="192">'S.38.01.11'!$C$7:$D$7</definedName>
    <definedName name="S.38.01.11.01.TTC" localSheetId="192">'S.38.01.11'!$C$8:$D$8</definedName>
    <definedName name="S.38.01.11.01.X" localSheetId="192">'S.38.01.11'!$C$11:$D$15</definedName>
    <definedName name="S.38.01.11.01.Y" localSheetId="192">'S.38.01.11'!$E$9:$E$10</definedName>
    <definedName name="S.38.01.11.02" localSheetId="192">'S.38.01.11'!$A$18</definedName>
    <definedName name="S.38.01.11.02.TC" localSheetId="192">'S.38.01.11'!$A$20</definedName>
    <definedName name="S.38.01.11.02.TD" localSheetId="192">'S.38.01.11'!$C$24:$D$25</definedName>
    <definedName name="S.38.01.11.02.TL" localSheetId="192">'S.38.01.11'!$A$24:$A$25</definedName>
    <definedName name="S.38.01.11.02.TLC" localSheetId="192">'S.38.01.11'!$B$24:$B$25</definedName>
    <definedName name="S.38.01.11.02.TT" localSheetId="192">'S.38.01.11'!$C$22:$D$22</definedName>
    <definedName name="S.38.01.11.02.TTC" localSheetId="192">'S.38.01.11'!$C$23:$D$23</definedName>
    <definedName name="S.38.01.11.02.X" localSheetId="192">'S.38.01.11'!$C$26:$D$30</definedName>
    <definedName name="S.38.01.11.02.Y" localSheetId="192">'S.38.01.11'!$E$24:$E$25</definedName>
    <definedName name="S.38.01.11.VC" localSheetId="192">'S.38.01.11'!$A$2</definedName>
    <definedName name="S.39.01.11" localSheetId="193">'S.39.01.11'!$A$1</definedName>
    <definedName name="S.39.01.11.01" localSheetId="193">'S.39.01.11'!$A$4</definedName>
    <definedName name="S.39.01.11.01.TC" localSheetId="193">'S.39.01.11'!$A$5</definedName>
    <definedName name="S.39.01.11.01.TD" localSheetId="193">'S.39.01.11'!$C$8</definedName>
    <definedName name="S.39.01.11.01.TL" localSheetId="193">'S.39.01.11'!$A$8</definedName>
    <definedName name="S.39.01.11.01.TLC" localSheetId="193">'S.39.01.11'!$B$8</definedName>
    <definedName name="S.39.01.11.01.TTC" localSheetId="193">'S.39.01.11'!$C$7</definedName>
    <definedName name="S.39.01.11.01.Y" localSheetId="193">'S.39.01.11'!$D$8:$K$8</definedName>
    <definedName name="S.39.01.11.02" localSheetId="193">'S.39.01.11'!$A$10</definedName>
    <definedName name="S.39.01.11.02.TC" localSheetId="193">'S.39.01.11'!$A$11</definedName>
    <definedName name="S.39.01.11.02.TD" localSheetId="193">'S.39.01.11'!$C$14:$C$17</definedName>
    <definedName name="S.39.01.11.02.TL" localSheetId="193">'S.39.01.11'!$A$14:$A$17</definedName>
    <definedName name="S.39.01.11.02.TLC" localSheetId="193">'S.39.01.11'!$B$14:$B$17</definedName>
    <definedName name="S.39.01.11.02.TTC" localSheetId="193">'S.39.01.11'!$C$13</definedName>
    <definedName name="S.39.01.11.02.Y" localSheetId="193">'S.39.01.11'!$D$14:$J$17</definedName>
    <definedName name="S.39.01.11.VC" localSheetId="193">'S.39.01.11'!$A$2</definedName>
    <definedName name="S.41.01.11" localSheetId="194">'S.41.01.11'!$A$1</definedName>
    <definedName name="S.41.01.11.01" localSheetId="194">'S.41.01.11'!$A$4</definedName>
    <definedName name="S.41.01.11.01.TC" localSheetId="194">'S.41.01.11'!$A$6</definedName>
    <definedName name="S.41.01.11.01.TD" localSheetId="194">'S.41.01.11'!$C$9:$C$10</definedName>
    <definedName name="S.41.01.11.01.TL" localSheetId="194">'S.41.01.11'!$A$9:$A$10</definedName>
    <definedName name="S.41.01.11.01.TLC" localSheetId="194">'S.41.01.11'!$B$9:$B$10</definedName>
    <definedName name="S.41.01.11.01.TTC" localSheetId="194">'S.41.01.11'!$C$8</definedName>
    <definedName name="S.41.01.11.01.Y" localSheetId="194">'S.41.01.11'!$D$9:$M$10</definedName>
    <definedName name="S.41.01.11.VC" localSheetId="194">'S.41.01.11'!$A$2</definedName>
    <definedName name="SAPBEXhrIndnt" hidden="1">1</definedName>
    <definedName name="SAPBEXrevision" hidden="1">2</definedName>
    <definedName name="SAPBEXsysID" hidden="1">"EBI"</definedName>
    <definedName name="SAPBEXwbID" hidden="1">"4TK6035EHKZ2TQ7OZCCVUZUWB"</definedName>
    <definedName name="SE.01.01.16" localSheetId="15">'SE.01.01.16'!$A$1</definedName>
    <definedName name="SE.01.01.16.01" localSheetId="15">'SE.01.01.16'!$A$4</definedName>
    <definedName name="SE.01.01.16.01.TC" localSheetId="15">'SE.01.01.16'!$A$6</definedName>
    <definedName name="SE.01.01.16.01.TD" localSheetId="15">'SE.01.01.16'!$D$8:$D$89</definedName>
    <definedName name="SE.01.01.16.01.TL" localSheetId="15">'SE.01.01.16'!$B$8:$B$89</definedName>
    <definedName name="SE.01.01.16.01.TLC" localSheetId="15">'SE.01.01.16'!$C$8:$C$89</definedName>
    <definedName name="SE.01.01.16.01.TTC" localSheetId="15">'SE.01.01.16'!$D$7</definedName>
    <definedName name="SE.01.01.16.01.Y" localSheetId="15">'SE.01.01.16'!$E$8:$E$89</definedName>
    <definedName name="SE.01.01.16.VC" localSheetId="15">'SE.01.01.16'!$A$2</definedName>
    <definedName name="SE.01.01.17" localSheetId="16">'SE.01.01.17'!$A$1</definedName>
    <definedName name="SE.01.01.17.01" localSheetId="16">'SE.01.01.17'!$A$4</definedName>
    <definedName name="SE.01.01.17.01.TC" localSheetId="16">'SE.01.01.17'!$A$6</definedName>
    <definedName name="SE.01.01.17.01.TD" localSheetId="16">'SE.01.01.17'!$D$8:$D$20</definedName>
    <definedName name="SE.01.01.17.01.TL" localSheetId="16">'SE.01.01.17'!$B$8:$B$20</definedName>
    <definedName name="SE.01.01.17.01.TLC" localSheetId="16">'SE.01.01.17'!$C$8:$C$20</definedName>
    <definedName name="SE.01.01.17.01.TTC" localSheetId="16">'SE.01.01.17'!$D$7</definedName>
    <definedName name="SE.01.01.17.01.Y" localSheetId="16">'SE.01.01.17'!$E$8:$E$20</definedName>
    <definedName name="SE.01.01.17.VC" localSheetId="16">'SE.01.01.17'!$A$2</definedName>
    <definedName name="SE.01.01.18" localSheetId="17">'SE.01.01.18'!$A$1</definedName>
    <definedName name="SE.01.01.18.01" localSheetId="17">'SE.01.01.18'!$A$4</definedName>
    <definedName name="SE.01.01.18.01.TC" localSheetId="17">'SE.01.01.18'!$A$6</definedName>
    <definedName name="SE.01.01.18.01.TD" localSheetId="17">'SE.01.01.18'!$D$8:$D$79</definedName>
    <definedName name="SE.01.01.18.01.TL" localSheetId="17">'SE.01.01.18'!$B$8:$B$79</definedName>
    <definedName name="SE.01.01.18.01.TLC" localSheetId="17">'SE.01.01.18'!$C$8:$C$79</definedName>
    <definedName name="SE.01.01.18.01.TTC" localSheetId="17">'SE.01.01.18'!$D$7</definedName>
    <definedName name="SE.01.01.18.01.Y" localSheetId="17">'SE.01.01.18'!$E$8:$E$79</definedName>
    <definedName name="SE.01.01.18.VC" localSheetId="17">'SE.01.01.18'!$A$2</definedName>
    <definedName name="SE.01.01.19" localSheetId="18">'SE.01.01.19'!$A$1</definedName>
    <definedName name="SE.01.01.19.01" localSheetId="18">'SE.01.01.19'!$A$4</definedName>
    <definedName name="SE.01.01.19.01.TC" localSheetId="18">'SE.01.01.19'!$A$6</definedName>
    <definedName name="SE.01.01.19.01.TD" localSheetId="18">'SE.01.01.19'!$D$8:$D$20</definedName>
    <definedName name="SE.01.01.19.01.TL" localSheetId="18">'SE.01.01.19'!$B$8:$B$20</definedName>
    <definedName name="SE.01.01.19.01.TLC" localSheetId="18">'SE.01.01.19'!$C$8:$C$20</definedName>
    <definedName name="SE.01.01.19.01.TTC" localSheetId="18">'SE.01.01.19'!$D$7</definedName>
    <definedName name="SE.01.01.19.01.Y" localSheetId="18">'SE.01.01.19'!$E$8:$E$20</definedName>
    <definedName name="SE.01.01.19.VC" localSheetId="18">'SE.01.01.19'!$A$2</definedName>
    <definedName name="SE.02.01.16" localSheetId="30">'SE.02.01.16'!$A$1</definedName>
    <definedName name="SE.02.01.16.01" localSheetId="30">'SE.02.01.16'!$A$4</definedName>
    <definedName name="SE.02.01.16.01.TC" localSheetId="30">'SE.02.01.16'!$A$6</definedName>
    <definedName name="SE.02.01.16.01.TD" localSheetId="30">'SE.02.01.16'!$C$10:$E$102</definedName>
    <definedName name="SE.02.01.16.01.TL" localSheetId="30">'SE.02.01.16'!$A$10:$A$102</definedName>
    <definedName name="SE.02.01.16.01.TLC" localSheetId="30">'SE.02.01.16'!$B$10:$B$102</definedName>
    <definedName name="SE.02.01.16.01.TT" localSheetId="30">'SE.02.01.16'!$C$8:$E$8</definedName>
    <definedName name="SE.02.01.16.01.TTC" localSheetId="30">'SE.02.01.16'!$C$9:$E$9</definedName>
    <definedName name="SE.02.01.16.01.X" localSheetId="30">'SE.02.01.16'!$C$103:$E$103</definedName>
    <definedName name="SE.02.01.16.01.Y" localSheetId="30">'SE.02.01.16'!$F$10:$O$102</definedName>
    <definedName name="SE.02.01.16.VC" localSheetId="30">'SE.02.01.16'!$A$2</definedName>
    <definedName name="SE.02.01.17" localSheetId="31">'SE.02.01.17'!$A$1</definedName>
    <definedName name="SE.02.01.17.01" localSheetId="31">'SE.02.01.17'!$A$4</definedName>
    <definedName name="SE.02.01.17.01.TC" localSheetId="31">'SE.02.01.17'!$A$6</definedName>
    <definedName name="SE.02.01.17.01.TD" localSheetId="31">'SE.02.01.17'!$C$10:$D$102</definedName>
    <definedName name="SE.02.01.17.01.TL" localSheetId="31">'SE.02.01.17'!$A$10:$A$102</definedName>
    <definedName name="SE.02.01.17.01.TLC" localSheetId="31">'SE.02.01.17'!$B$10:$B$102</definedName>
    <definedName name="SE.02.01.17.01.TT" localSheetId="31">'SE.02.01.17'!$C$8:$D$8</definedName>
    <definedName name="SE.02.01.17.01.TTC" localSheetId="31">'SE.02.01.17'!$C$9:$D$9</definedName>
    <definedName name="SE.02.01.17.01.X" localSheetId="31">'SE.02.01.17'!$C$103:$D$103</definedName>
    <definedName name="SE.02.01.17.01.Y" localSheetId="31">'SE.02.01.17'!$E$10:$L$102</definedName>
    <definedName name="SE.02.01.17.VC" localSheetId="31">'SE.02.01.17'!$A$2</definedName>
    <definedName name="SE.02.01.18" localSheetId="32">'SE.02.01.18'!$A$1</definedName>
    <definedName name="SE.02.01.18.01" localSheetId="32">'SE.02.01.18'!$A$4</definedName>
    <definedName name="SE.02.01.18.01.TC" localSheetId="32">'SE.02.01.18'!$A$6</definedName>
    <definedName name="SE.02.01.18.01.TD" localSheetId="32">'SE.02.01.18'!$C$10:$E$97</definedName>
    <definedName name="SE.02.01.18.01.TL" localSheetId="32">'SE.02.01.18'!$A$10:$A$97</definedName>
    <definedName name="SE.02.01.18.01.TLC" localSheetId="32">'SE.02.01.18'!$B$10:$B$97</definedName>
    <definedName name="SE.02.01.18.01.TT" localSheetId="32">'SE.02.01.18'!$C$8:$E$8</definedName>
    <definedName name="SE.02.01.18.01.TTC" localSheetId="32">'SE.02.01.18'!$C$9:$E$9</definedName>
    <definedName name="SE.02.01.18.01.X" localSheetId="32">'SE.02.01.18'!$C$98:$E$98</definedName>
    <definedName name="SE.02.01.18.01.Y" localSheetId="32">'SE.02.01.18'!$F$10:$N$97</definedName>
    <definedName name="SE.02.01.18.VC" localSheetId="32">'SE.02.01.18'!$A$2</definedName>
    <definedName name="SE.02.01.19" localSheetId="33">'SE.02.01.19'!$A$1</definedName>
    <definedName name="SE.02.01.19.01" localSheetId="33">'SE.02.01.19'!$A$4</definedName>
    <definedName name="SE.02.01.19.01.TC" localSheetId="33">'SE.02.01.19'!$A$6</definedName>
    <definedName name="SE.02.01.19.01.TD" localSheetId="33">'SE.02.01.19'!$C$10:$D$97</definedName>
    <definedName name="SE.02.01.19.01.TL" localSheetId="33">'SE.02.01.19'!$A$10:$A$97</definedName>
    <definedName name="SE.02.01.19.01.TLC" localSheetId="33">'SE.02.01.19'!$B$10:$B$97</definedName>
    <definedName name="SE.02.01.19.01.TT" localSheetId="33">'SE.02.01.19'!$C$8:$D$8</definedName>
    <definedName name="SE.02.01.19.01.TTC" localSheetId="33">'SE.02.01.19'!$C$9:$D$9</definedName>
    <definedName name="SE.02.01.19.01.X" localSheetId="33">'SE.02.01.19'!$C$98:$D$98</definedName>
    <definedName name="SE.02.01.19.01.Y" localSheetId="33">'SE.02.01.19'!$E$10:$L$97</definedName>
    <definedName name="SE.02.01.19.VC" localSheetId="33">'SE.02.01.19'!$A$2</definedName>
    <definedName name="SE.06.02.16" localSheetId="50">'SE.06.02.16'!$A$1</definedName>
    <definedName name="SE.06.02.16.01" localSheetId="50">'SE.06.02.16'!$A$4</definedName>
    <definedName name="SE.06.02.16.01.TC" localSheetId="50">'SE.06.02.16'!$A$8</definedName>
    <definedName name="SE.06.02.16.01.TD" localSheetId="50">'SE.06.02.16'!$E$12:$Q$12</definedName>
    <definedName name="SE.06.02.16.01.TK" localSheetId="50">'SE.06.02.16'!$A$10:$D$10</definedName>
    <definedName name="SE.06.02.16.01.TKC" localSheetId="50">'SE.06.02.16'!$A$11:$D$11</definedName>
    <definedName name="SE.06.02.16.01.TT" localSheetId="50">'SE.06.02.16'!$E$10:$Q$10</definedName>
    <definedName name="SE.06.02.16.01.TTC" localSheetId="50">'SE.06.02.16'!$E$11:$Q$11</definedName>
    <definedName name="SE.06.02.16.01.X" localSheetId="50">'SE.06.02.16'!$E$13:$Q$16</definedName>
    <definedName name="SE.06.02.16.01.Y" localSheetId="50">'SE.06.02.16'!$A$13:$D$15</definedName>
    <definedName name="SE.06.02.16.01.Z" localSheetId="50">'SE.06.02.16'!$A$5:$A$6</definedName>
    <definedName name="SE.06.02.16.02" localSheetId="50">'SE.06.02.16'!$A$18</definedName>
    <definedName name="SE.06.02.16.02.TC" localSheetId="50">'SE.06.02.16'!$A$22</definedName>
    <definedName name="SE.06.02.16.02.TD" localSheetId="50">'SE.06.02.16'!$B$26:$AC$26</definedName>
    <definedName name="SE.06.02.16.02.TK" localSheetId="50">'SE.06.02.16'!$A$24:$A$24</definedName>
    <definedName name="SE.06.02.16.02.TKC" localSheetId="50">'SE.06.02.16'!$A$25:$A$25</definedName>
    <definedName name="SE.06.02.16.02.TT" localSheetId="50">'SE.06.02.16'!$B$24:$AC$24</definedName>
    <definedName name="SE.06.02.16.02.TTC" localSheetId="50">'SE.06.02.16'!$B$25:$AC$25</definedName>
    <definedName name="SE.06.02.16.02.X" localSheetId="50">'SE.06.02.16'!$B$27:$AC$30</definedName>
    <definedName name="SE.06.02.16.02.Y" localSheetId="50">'SE.06.02.16'!$A$27:$A$29</definedName>
    <definedName name="SE.06.02.16.02.Z" localSheetId="50">'SE.06.02.16'!$A$19:$A$20</definedName>
    <definedName name="SE.06.02.16.VC" localSheetId="50">'SE.06.02.16'!$A$2</definedName>
    <definedName name="SE.06.02.18" localSheetId="51">'SE.06.02.18'!$A$1</definedName>
    <definedName name="SE.06.02.18.01" localSheetId="51">'SE.06.02.18'!$A$4</definedName>
    <definedName name="SE.06.02.18.01.TC" localSheetId="51">'SE.06.02.18'!$A$8</definedName>
    <definedName name="SE.06.02.18.01.TD" localSheetId="51">'SE.06.02.18'!$E$12:$S$12</definedName>
    <definedName name="SE.06.02.18.01.TK" localSheetId="51">'SE.06.02.18'!$A$10:$D$10</definedName>
    <definedName name="SE.06.02.18.01.TKC" localSheetId="51">'SE.06.02.18'!$A$11:$D$11</definedName>
    <definedName name="SE.06.02.18.01.TT" localSheetId="51">'SE.06.02.18'!$E$10:$S$10</definedName>
    <definedName name="SE.06.02.18.01.TTC" localSheetId="51">'SE.06.02.18'!$E$11:$S$11</definedName>
    <definedName name="SE.06.02.18.01.X" localSheetId="51">'SE.06.02.18'!$E$13:$S$16</definedName>
    <definedName name="SE.06.02.18.01.Y" localSheetId="51">'SE.06.02.18'!$A$13:$D$15</definedName>
    <definedName name="SE.06.02.18.01.Z" localSheetId="51">'SE.06.02.18'!$A$5:$A$6</definedName>
    <definedName name="SE.06.02.18.02" localSheetId="51">'SE.06.02.18'!$A$17</definedName>
    <definedName name="SE.06.02.18.02.TC" localSheetId="51">'SE.06.02.18'!$A$21</definedName>
    <definedName name="SE.06.02.18.02.TD" localSheetId="51">'SE.06.02.18'!$B$25:$AC$25</definedName>
    <definedName name="SE.06.02.18.02.TK" localSheetId="51">'SE.06.02.18'!$A$23:$A$23</definedName>
    <definedName name="SE.06.02.18.02.TKC" localSheetId="51">'SE.06.02.18'!$A$24:$A$24</definedName>
    <definedName name="SE.06.02.18.02.TT" localSheetId="51">'SE.06.02.18'!$B$23:$AC$23</definedName>
    <definedName name="SE.06.02.18.02.TTC" localSheetId="51">'SE.06.02.18'!$B$24:$AC$24</definedName>
    <definedName name="SE.06.02.18.02.X" localSheetId="51">'SE.06.02.18'!$B$26:$AC$29</definedName>
    <definedName name="SE.06.02.18.02.Y" localSheetId="51">'SE.06.02.18'!$A$26:$A$28</definedName>
    <definedName name="SE.06.02.18.02.Z" localSheetId="51">'SE.06.02.18'!$A$18:$A$19</definedName>
    <definedName name="SE.06.02.18.VC" localSheetId="51">'SE.06.02.18'!$A$2</definedName>
    <definedName name="SPV.01.01.20" localSheetId="198">'SPV.01.01.20'!$A$1</definedName>
    <definedName name="SPV.01.01.20.01" localSheetId="198">'SPV.01.01.20'!$A$4</definedName>
    <definedName name="SPV.01.01.20.01.TC" localSheetId="198">'SPV.01.01.20'!$A$6</definedName>
    <definedName name="SPV.01.01.20.01.TD" localSheetId="198">'SPV.01.01.20'!$D$8:$D$13</definedName>
    <definedName name="SPV.01.01.20.01.TL" localSheetId="198">'SPV.01.01.20'!$B$8:$B$13</definedName>
    <definedName name="SPV.01.01.20.01.TLC" localSheetId="198">'SPV.01.01.20'!$C$8:$C$13</definedName>
    <definedName name="SPV.01.01.20.01.TTC" localSheetId="198">'SPV.01.01.20'!$D$7</definedName>
    <definedName name="SPV.01.01.20.01.Y" localSheetId="198">'SPV.01.01.20'!$E$8:$E$13</definedName>
    <definedName name="SPV.01.01.20.VC" localSheetId="198">'SPV.01.01.20'!$A$2</definedName>
    <definedName name="SPV.01.02.20" localSheetId="199">'SPV.01.02.20'!$A$1</definedName>
    <definedName name="SPV.01.02.20.01" localSheetId="199">'SPV.01.02.20'!$A$4</definedName>
    <definedName name="SPV.01.02.20.01.TC" localSheetId="199">'SPV.01.02.20'!$A$6</definedName>
    <definedName name="SPV.01.02.20.01.TD" localSheetId="199">'SPV.01.02.20'!$D$9:$D$19</definedName>
    <definedName name="SPV.01.02.20.01.TL" localSheetId="199">'SPV.01.02.20'!$B$9:$B$19</definedName>
    <definedName name="SPV.01.02.20.01.TLC" localSheetId="199">'SPV.01.02.20'!$C$9:$C$19</definedName>
    <definedName name="SPV.01.02.20.01.TTC" localSheetId="199">'SPV.01.02.20'!$D$8</definedName>
    <definedName name="SPV.01.02.20.01.Y" localSheetId="199">'SPV.01.02.20'!$E$9:$F$19</definedName>
    <definedName name="SPV.01.02.20.VC" localSheetId="199">'SPV.01.02.20'!$A$2</definedName>
    <definedName name="SPV.02.01.20" localSheetId="200">'SPV.02.01.20'!$A$1</definedName>
    <definedName name="SPV.02.01.20.01" localSheetId="200">'SPV.02.01.20'!$A$4</definedName>
    <definedName name="SPV.02.01.20.01.TC" localSheetId="200">'SPV.02.01.20'!$A$6</definedName>
    <definedName name="SPV.02.01.20.01.TD" localSheetId="200">'SPV.02.01.20'!$C$10:$C$29</definedName>
    <definedName name="SPV.02.01.20.01.TL" localSheetId="200">'SPV.02.01.20'!$A$10:$A$29</definedName>
    <definedName name="SPV.02.01.20.01.TLC" localSheetId="200">'SPV.02.01.20'!$B$10:$B$29</definedName>
    <definedName name="SPV.02.01.20.01.TT" localSheetId="200">'SPV.02.01.20'!$C$8:$C$8</definedName>
    <definedName name="SPV.02.01.20.01.TTC" localSheetId="200">'SPV.02.01.20'!$C$9:$C$9</definedName>
    <definedName name="SPV.02.01.20.01.X" localSheetId="200">'SPV.02.01.20'!$C$30:$C$30</definedName>
    <definedName name="SPV.02.01.20.01.Y" localSheetId="200">'SPV.02.01.20'!$D$10:$K$29</definedName>
    <definedName name="SPV.02.01.20.02" localSheetId="200">'SPV.02.01.20'!$A$34</definedName>
    <definedName name="SPV.02.01.20.02.TC" localSheetId="200">'SPV.02.01.20'!$A$38</definedName>
    <definedName name="SPV.02.01.20.02.TD" localSheetId="200">'SPV.02.01.20'!$B$42</definedName>
    <definedName name="SPV.02.01.20.02.TK" localSheetId="200">'SPV.02.01.20'!$A$40</definedName>
    <definedName name="SPV.02.01.20.02.TKC" localSheetId="200">'SPV.02.01.20'!$A$41</definedName>
    <definedName name="SPV.02.01.20.02.TT" localSheetId="200">'SPV.02.01.20'!$B$40</definedName>
    <definedName name="SPV.02.01.20.02.TTC" localSheetId="200">'SPV.02.01.20'!$B$41</definedName>
    <definedName name="SPV.02.01.20.02.X" localSheetId="200">'SPV.02.01.20'!$B$43:$B$45</definedName>
    <definedName name="SPV.02.01.20.02.Y" localSheetId="200">'SPV.02.01.20'!$A$43:$A$44</definedName>
    <definedName name="SPV.02.01.20.02.Z" localSheetId="200">'SPV.02.01.20'!$A$35:$A$36</definedName>
    <definedName name="SPV.02.01.20.03" localSheetId="200">'SPV.02.01.20'!$A$48</definedName>
    <definedName name="SPV.02.01.20.03.TC" localSheetId="200">'SPV.02.01.20'!$A$52</definedName>
    <definedName name="SPV.02.01.20.03.TD" localSheetId="200">'SPV.02.01.20'!$B$57</definedName>
    <definedName name="SPV.02.01.20.03.TK" localSheetId="200">'SPV.02.01.20'!$A$55</definedName>
    <definedName name="SPV.02.01.20.03.TKC" localSheetId="200">'SPV.02.01.20'!$A$56</definedName>
    <definedName name="SPV.02.01.20.03.TT" localSheetId="200">'SPV.02.01.20'!$B$55</definedName>
    <definedName name="SPV.02.01.20.03.TTC" localSheetId="200">'SPV.02.01.20'!$B$56</definedName>
    <definedName name="SPV.02.01.20.03.X" localSheetId="200">'SPV.02.01.20'!$B$58:$B$60</definedName>
    <definedName name="SPV.02.01.20.03.Y" localSheetId="200">'SPV.02.01.20'!$A$58:$A$59</definedName>
    <definedName name="SPV.02.01.20.03.Z" localSheetId="200">'SPV.02.01.20'!$A$49:$A$50</definedName>
    <definedName name="SPV.02.01.20.04" localSheetId="200">'SPV.02.01.20'!$A$64</definedName>
    <definedName name="SPV.02.01.20.04.TC" localSheetId="200">'SPV.02.01.20'!$A$68</definedName>
    <definedName name="SPV.02.01.20.04.TD" localSheetId="200">'SPV.02.01.20'!$B$74</definedName>
    <definedName name="SPV.02.01.20.04.TK" localSheetId="200">'SPV.02.01.20'!$A$72</definedName>
    <definedName name="SPV.02.01.20.04.TKC" localSheetId="200">'SPV.02.01.20'!$A$73</definedName>
    <definedName name="SPV.02.01.20.04.TT" localSheetId="200">'SPV.02.01.20'!$B$72</definedName>
    <definedName name="SPV.02.01.20.04.TTC" localSheetId="200">'SPV.02.01.20'!$B$73</definedName>
    <definedName name="SPV.02.01.20.04.X" localSheetId="200">'SPV.02.01.20'!$B$75:$B$76</definedName>
    <definedName name="SPV.02.01.20.04.Y" localSheetId="200">'SPV.02.01.20'!$A$75:$A$76</definedName>
    <definedName name="SPV.02.01.20.04.Z" localSheetId="200">'SPV.02.01.20'!$A$65:$A$66</definedName>
    <definedName name="SPV.02.01.20.VC" localSheetId="200">'SPV.02.01.20'!$A$2</definedName>
    <definedName name="SPV.02.02.20" localSheetId="201">'SPV.02.02.20'!$A$1</definedName>
    <definedName name="SPV.02.02.20.01" localSheetId="201">'SPV.02.02.20'!$A$5</definedName>
    <definedName name="SPV.02.02.20.01.TC" localSheetId="201">'SPV.02.02.20'!$A$7</definedName>
    <definedName name="SPV.02.02.20.01.TD" localSheetId="201">'SPV.02.02.20'!$C$11:$C$17</definedName>
    <definedName name="SPV.02.02.20.01.TL" localSheetId="201">'SPV.02.02.20'!$A$11:$A$17</definedName>
    <definedName name="SPV.02.02.20.01.TLC" localSheetId="201">'SPV.02.02.20'!$B$11:$B$17</definedName>
    <definedName name="SPV.02.02.20.01.TT" localSheetId="201">'SPV.02.02.20'!$C$9</definedName>
    <definedName name="SPV.02.02.20.01.TTC" localSheetId="201">'SPV.02.02.20'!$C$10</definedName>
    <definedName name="SPV.02.02.20.01.X" localSheetId="201">'SPV.02.02.20'!$C$18</definedName>
    <definedName name="SPV.02.02.20.01.Y" localSheetId="201">'SPV.02.02.20'!$D$11:$F$17</definedName>
    <definedName name="SPV.02.02.20.02" localSheetId="201">'SPV.02.02.20'!$A$25</definedName>
    <definedName name="SPV.02.02.20.02.TC" localSheetId="201">'SPV.02.02.20'!$A$27</definedName>
    <definedName name="SPV.02.02.20.02.TD" localSheetId="201">'SPV.02.02.20'!$B$32</definedName>
    <definedName name="SPV.02.02.20.02.TK" localSheetId="201">'SPV.02.02.20'!$A$30</definedName>
    <definedName name="SPV.02.02.20.02.TKC" localSheetId="201">'SPV.02.02.20'!$A$31</definedName>
    <definedName name="SPV.02.02.20.02.TT" localSheetId="201">'SPV.02.02.20'!$B$30</definedName>
    <definedName name="SPV.02.02.20.02.TTC" localSheetId="201">'SPV.02.02.20'!$B$31</definedName>
    <definedName name="SPV.02.02.20.02.X" localSheetId="201">'SPV.02.02.20'!$B$33:$B$36</definedName>
    <definedName name="SPV.02.02.20.02.Y" localSheetId="201">'SPV.02.02.20'!$A$33:$A$35</definedName>
    <definedName name="SPV.02.02.20.03" localSheetId="201">'SPV.02.02.20'!$A$42</definedName>
    <definedName name="SPV.02.02.20.03.TC" localSheetId="201">'SPV.02.02.20'!$A$44</definedName>
    <definedName name="SPV.02.02.20.03.TD" localSheetId="201">'SPV.02.02.20'!$B$49</definedName>
    <definedName name="SPV.02.02.20.03.TK" localSheetId="201">'SPV.02.02.20'!$A$47</definedName>
    <definedName name="SPV.02.02.20.03.TKC" localSheetId="201">'SPV.02.02.20'!$A$48</definedName>
    <definedName name="SPV.02.02.20.03.TT" localSheetId="201">'SPV.02.02.20'!$B$47</definedName>
    <definedName name="SPV.02.02.20.03.TTC" localSheetId="201">'SPV.02.02.20'!$B$48</definedName>
    <definedName name="SPV.02.02.20.03.X" localSheetId="201">'SPV.02.02.20'!$B$50:$B$53</definedName>
    <definedName name="SPV.02.02.20.03.Y" localSheetId="201">'SPV.02.02.20'!$A$50:$A$52</definedName>
    <definedName name="SPV.02.02.20.VC" localSheetId="201">'SPV.02.02.20'!$A$3</definedName>
    <definedName name="SPV.03.01.20" localSheetId="202">'SPV.03.01.20'!$A$1</definedName>
    <definedName name="SPV.03.01.20.01" localSheetId="202">'SPV.03.01.20'!$A$5</definedName>
    <definedName name="SPV.03.01.20.01.TC" localSheetId="202">'SPV.03.01.20'!$A$9</definedName>
    <definedName name="SPV.03.01.20.01.TD" localSheetId="202">'SPV.03.01.20'!$C$14:$D$14</definedName>
    <definedName name="SPV.03.01.20.01.TL" localSheetId="202">'SPV.03.01.20'!$A$14</definedName>
    <definedName name="SPV.03.01.20.01.TLC" localSheetId="202">'SPV.03.01.20'!$B$14</definedName>
    <definedName name="SPV.03.01.20.01.TT" localSheetId="202">'SPV.03.01.20'!$C$12:$D$12</definedName>
    <definedName name="SPV.03.01.20.01.TTC" localSheetId="202">'SPV.03.01.20'!$C$13:$D$13</definedName>
    <definedName name="SPV.03.01.20.01.X" localSheetId="202">'SPV.03.01.20'!$C$15:$D$17</definedName>
    <definedName name="SPV.03.01.20.01.Z" localSheetId="202">'SPV.03.01.20'!$A$6:$A$7</definedName>
    <definedName name="SPV.03.01.20.02" localSheetId="202">'SPV.03.01.20'!$A$24</definedName>
    <definedName name="SPV.03.01.20.02.TC" localSheetId="202">'SPV.03.01.20'!$A$26</definedName>
    <definedName name="SPV.03.01.20.02.TD" localSheetId="202">'SPV.03.01.20'!$B$30:$I$30</definedName>
    <definedName name="SPV.03.01.20.02.TK" localSheetId="202">'SPV.03.01.20'!$A$28</definedName>
    <definedName name="SPV.03.01.20.02.TKC" localSheetId="202">'SPV.03.01.20'!$A$29</definedName>
    <definedName name="SPV.03.01.20.02.TT" localSheetId="202">'SPV.03.01.20'!$B$28:$I$28</definedName>
    <definedName name="SPV.03.01.20.02.TTC" localSheetId="202">'SPV.03.01.20'!$B$29:$I$29</definedName>
    <definedName name="SPV.03.01.20.02.X" localSheetId="202">'SPV.03.01.20'!$B$31:$I$34</definedName>
    <definedName name="SPV.03.01.20.02.Y" localSheetId="202">'SPV.03.01.20'!$A$31:$A$33</definedName>
    <definedName name="SPV.03.01.20.VC" localSheetId="202">'SPV.03.01.20'!$A$3</definedName>
    <definedName name="SPV.03.02.20" localSheetId="203">'SPV.03.02.20'!$A$1</definedName>
    <definedName name="SPV.03.02.20.01" localSheetId="203">'SPV.03.02.20'!$A$5</definedName>
    <definedName name="SPV.03.02.20.01.TC" localSheetId="203">'SPV.03.02.20'!$A$10</definedName>
    <definedName name="SPV.03.02.20.01.TD" localSheetId="203">'SPV.03.02.20'!$C$14</definedName>
    <definedName name="SPV.03.02.20.01.TL" localSheetId="203">'SPV.03.02.20'!$A$14</definedName>
    <definedName name="SPV.03.02.20.01.TLC" localSheetId="203">'SPV.03.02.20'!$B$14</definedName>
    <definedName name="SPV.03.02.20.01.TT" localSheetId="203">'SPV.03.02.20'!$C$12</definedName>
    <definedName name="SPV.03.02.20.01.TTC" localSheetId="203">'SPV.03.02.20'!$C$13</definedName>
    <definedName name="SPV.03.02.20.01.X" localSheetId="203">'SPV.03.02.20'!$C$15:$C$18</definedName>
    <definedName name="SPV.03.02.20.01.Z" localSheetId="203">'SPV.03.02.20'!$A$6:$A$7</definedName>
    <definedName name="SPV.03.02.20.02" localSheetId="203">'SPV.03.02.20'!$A$20</definedName>
    <definedName name="SPV.03.02.20.02.TC" localSheetId="203">'SPV.03.02.20'!$A$22</definedName>
    <definedName name="SPV.03.02.20.02.TD" localSheetId="203">'SPV.03.02.20'!$B$26:$C$26</definedName>
    <definedName name="SPV.03.02.20.02.TK" localSheetId="203">'SPV.03.02.20'!$A$24</definedName>
    <definedName name="SPV.03.02.20.02.TKC" localSheetId="203">'SPV.03.02.20'!$A$25</definedName>
    <definedName name="SPV.03.02.20.02.TT" localSheetId="203">'SPV.03.02.20'!$B$24:$C$24</definedName>
    <definedName name="SPV.03.02.20.02.TTC" localSheetId="203">'SPV.03.02.20'!$B$25:$C$25</definedName>
    <definedName name="SPV.03.02.20.02.X" localSheetId="203">'SPV.03.02.20'!$B$27:$C$31</definedName>
    <definedName name="SPV.03.02.20.02.Y" localSheetId="203">'SPV.03.02.20'!$A$27:$A$29</definedName>
    <definedName name="SPV.03.02.20.VC" localSheetId="203">'SPV.03.02.20'!$A$3</definedName>
    <definedName name="SR.01.01.01" localSheetId="12">'SR.01.01.01'!$A$1</definedName>
    <definedName name="SR.01.01.01.01" localSheetId="12">'SR.01.01.01'!$A$4</definedName>
    <definedName name="SR.01.01.01.01.TC" localSheetId="12">'SR.01.01.01'!$A$9</definedName>
    <definedName name="SR.01.01.01.01.TD" localSheetId="12">'SR.01.01.01'!$D$11:$D$27</definedName>
    <definedName name="SR.01.01.01.01.TL" localSheetId="12">'SR.01.01.01'!$B$11:$B$27</definedName>
    <definedName name="SR.01.01.01.01.TLC" localSheetId="12">'SR.01.01.01'!$C$11:$C$27</definedName>
    <definedName name="SR.01.01.01.01.TTC" localSheetId="12">'SR.01.01.01'!$D$10</definedName>
    <definedName name="SR.01.01.01.01.Y" localSheetId="12">'SR.01.01.01'!$E$11:$E$27</definedName>
    <definedName name="SR.01.01.01.01.Z" localSheetId="12">'SR.01.01.01'!$A$5:$A$7</definedName>
    <definedName name="SR.01.01.01.01.ZHI" localSheetId="12">'SR.01.01.01'!$A$6:$D$7</definedName>
    <definedName name="SR.01.01.01.VC" localSheetId="12">'SR.01.01.01'!$A$2</definedName>
    <definedName name="SR.01.01.04" localSheetId="13">'SR.01.01.04'!$A$1</definedName>
    <definedName name="SR.01.01.04.01" localSheetId="13">'SR.01.01.04'!$A$4</definedName>
    <definedName name="SR.01.01.04.01.TC" localSheetId="13">'SR.01.01.04'!$A$9</definedName>
    <definedName name="SR.01.01.04.01.TD" localSheetId="13">'SR.01.01.04'!$D$11:$D$23</definedName>
    <definedName name="SR.01.01.04.01.TL" localSheetId="13">'SR.01.01.04'!$B$11:$B$23</definedName>
    <definedName name="SR.01.01.04.01.TLC" localSheetId="13">'SR.01.01.04'!$C$11:$C$23</definedName>
    <definedName name="SR.01.01.04.01.TTC" localSheetId="13">'SR.01.01.04'!$D$10</definedName>
    <definedName name="SR.01.01.04.01.Y" localSheetId="13">'SR.01.01.04'!$E$11:$E$23</definedName>
    <definedName name="SR.01.01.04.01.Z" localSheetId="13">'SR.01.01.04'!$A$5:$A$7</definedName>
    <definedName name="SR.01.01.04.01.ZHI" localSheetId="13">'SR.01.01.04'!$A$6:$D$7</definedName>
    <definedName name="SR.01.01.04.VC" localSheetId="13">'SR.01.01.04'!$A$2</definedName>
    <definedName name="SR.01.01.07" localSheetId="14">'SR.01.01.07'!$A$1</definedName>
    <definedName name="SR.01.01.07.01" localSheetId="14">'SR.01.01.07'!$A$4</definedName>
    <definedName name="SR.01.01.07.01.TC" localSheetId="14">'SR.01.01.07'!$A$9</definedName>
    <definedName name="SR.01.01.07.01.TD" localSheetId="14">'SR.01.01.07'!$D$11:$D$27</definedName>
    <definedName name="SR.01.01.07.01.TL" localSheetId="14">'SR.01.01.07'!$B$11:$B$27</definedName>
    <definedName name="SR.01.01.07.01.TLC" localSheetId="14">'SR.01.01.07'!$C$11:$C$27</definedName>
    <definedName name="SR.01.01.07.01.TTC" localSheetId="14">'SR.01.01.07'!$D$10</definedName>
    <definedName name="SR.01.01.07.01.Y" localSheetId="14">'SR.01.01.07'!$E$11:$E$27</definedName>
    <definedName name="SR.01.01.07.01.Z" localSheetId="14">'SR.01.01.07'!$A$5:$A$7</definedName>
    <definedName name="SR.01.01.07.01.ZHI" localSheetId="14">'SR.01.01.07'!$A$6:$D$7</definedName>
    <definedName name="SR.01.01.07.VC" localSheetId="14">'SR.01.01.07'!$A$2</definedName>
    <definedName name="SR.02.01.01" localSheetId="28">'SR.02.01.01'!$A$1</definedName>
    <definedName name="SR.02.01.01.01" localSheetId="28">'SR.02.01.01'!$A$4</definedName>
    <definedName name="SR.02.01.01.01.TC" localSheetId="28">'SR.02.01.01'!$A$9</definedName>
    <definedName name="SR.02.01.01.01.TD" localSheetId="28">'SR.02.01.01'!$C$13:$D$97</definedName>
    <definedName name="SR.02.01.01.01.TL" localSheetId="28">'SR.02.01.01'!$A$13:$A$97</definedName>
    <definedName name="SR.02.01.01.01.TLC" localSheetId="28">'SR.02.01.01'!$B$13:$B$97</definedName>
    <definedName name="SR.02.01.01.01.TT" localSheetId="28">'SR.02.01.01'!$C$11:$D$11</definedName>
    <definedName name="SR.02.01.01.01.TTC" localSheetId="28">'SR.02.01.01'!$C$12:$D$12</definedName>
    <definedName name="SR.02.01.01.01.X" localSheetId="28">'SR.02.01.01'!$C$98:$D$98</definedName>
    <definedName name="SR.02.01.01.01.Y" localSheetId="28">'SR.02.01.01'!$E$13:$L$97</definedName>
    <definedName name="SR.02.01.01.01.Z" localSheetId="28">'SR.02.01.01'!$A$5:$A$7</definedName>
    <definedName name="SR.02.01.01.01.ZHI" localSheetId="28">'SR.02.01.01'!$A$6:$D$7</definedName>
    <definedName name="SR.02.01.01.VC" localSheetId="28">'SR.02.01.01'!$A$2</definedName>
    <definedName name="SR.02.01.07" localSheetId="29">'SR.02.01.07'!$A$1</definedName>
    <definedName name="SR.02.01.07.01" localSheetId="29">'SR.02.01.07'!$A$4</definedName>
    <definedName name="SR.02.01.07.01.TC" localSheetId="29">'SR.02.01.07'!$A$9</definedName>
    <definedName name="SR.02.01.07.01.TD" localSheetId="29">'SR.02.01.07'!$C$13:$D$92</definedName>
    <definedName name="SR.02.01.07.01.TL" localSheetId="29">'SR.02.01.07'!$A$13:$A$92</definedName>
    <definedName name="SR.02.01.07.01.TLC" localSheetId="29">'SR.02.01.07'!$B$13:$B$92</definedName>
    <definedName name="SR.02.01.07.01.TT" localSheetId="29">'SR.02.01.07'!$C$11:$D$11</definedName>
    <definedName name="SR.02.01.07.01.TTC" localSheetId="29">'SR.02.01.07'!$C$12:$D$12</definedName>
    <definedName name="SR.02.01.07.01.X" localSheetId="29">'SR.02.01.07'!$C$93:$D$93</definedName>
    <definedName name="SR.02.01.07.01.Y" localSheetId="29">'SR.02.01.07'!$E$13:$L$92</definedName>
    <definedName name="SR.02.01.07.01.Z" localSheetId="29">'SR.02.01.07'!$A$5:$A$7</definedName>
    <definedName name="SR.02.01.07.01.ZHI" localSheetId="29">'SR.02.01.07'!$A$6:$D$7</definedName>
    <definedName name="SR.02.01.07.VC" localSheetId="29">'SR.02.01.07'!$A$2</definedName>
    <definedName name="SR.12.01.01" localSheetId="67">'SR.12.01.01'!$A$1</definedName>
    <definedName name="SR.12.01.01.01" localSheetId="67">'SR.12.01.01'!$A$4</definedName>
    <definedName name="SR.12.01.01.01.TC" localSheetId="67">'SR.12.01.01'!$A$9</definedName>
    <definedName name="SR.12.01.01.01.TD" localSheetId="67">'SR.12.01.01'!$C$14:$R$27</definedName>
    <definedName name="SR.12.01.01.01.TL" localSheetId="67">'SR.12.01.01'!$A$14:$A$27</definedName>
    <definedName name="SR.12.01.01.01.TLC" localSheetId="67">'SR.12.01.01'!$B$14:$B$27</definedName>
    <definedName name="SR.12.01.01.01.TT" localSheetId="67">'SR.12.01.01'!$C$11:$R$12</definedName>
    <definedName name="SR.12.01.01.01.TTC" localSheetId="67">'SR.12.01.01'!$C$13:$R$13</definedName>
    <definedName name="SR.12.01.01.01.X" localSheetId="67">'SR.12.01.01'!$C$28:$R$30</definedName>
    <definedName name="SR.12.01.01.01.Y" localSheetId="67">'SR.12.01.01'!$S$14:$AB$27</definedName>
    <definedName name="SR.12.01.01.01.Z" localSheetId="67">'SR.12.01.01'!$A$5:$A$7</definedName>
    <definedName name="SR.12.01.01.01.ZHI" localSheetId="67">'SR.12.01.01'!$A$6:$D$7</definedName>
    <definedName name="SR.12.01.01.VC" localSheetId="67">'SR.12.01.01'!$A$2</definedName>
    <definedName name="SR.17.01.01" localSheetId="78">'SR.17.01.01'!$A$1</definedName>
    <definedName name="SR.17.01.01.01" localSheetId="78">'SR.17.01.01'!$A$4</definedName>
    <definedName name="SR.17.01.01.01.TC" localSheetId="78">'SR.17.01.01'!$A$9</definedName>
    <definedName name="SR.17.01.01.01.TD" localSheetId="78">'SR.17.01.01'!$C$14:$S$37</definedName>
    <definedName name="SR.17.01.01.01.TL" localSheetId="78">'SR.17.01.01'!$A$14:$A$37</definedName>
    <definedName name="SR.17.01.01.01.TLC" localSheetId="78">'SR.17.01.01'!$B$14:$B$37</definedName>
    <definedName name="SR.17.01.01.01.TT" localSheetId="78">'SR.17.01.01'!$C$11:$S$12</definedName>
    <definedName name="SR.17.01.01.01.TTC" localSheetId="78">'SR.17.01.01'!$C$13:$S$13</definedName>
    <definedName name="SR.17.01.01.01.X" localSheetId="78">'SR.17.01.01'!$C$38:$S$38</definedName>
    <definedName name="SR.17.01.01.01.Y" localSheetId="78">'SR.17.01.01'!$T$14:$AA$37</definedName>
    <definedName name="SR.17.01.01.01.Z" localSheetId="78">'SR.17.01.01'!$A$5:$A$7</definedName>
    <definedName name="SR.17.01.01.01.ZHI" localSheetId="78">'SR.17.01.01'!$A$6:$D$7</definedName>
    <definedName name="SR.17.01.01.VC" localSheetId="78">'SR.17.01.01'!$A$2</definedName>
    <definedName name="SR.22.02.01" localSheetId="91">'SR.22.02.01'!$A$1</definedName>
    <definedName name="SR.22.02.01.01" localSheetId="91">'SR.22.02.01'!$A$4</definedName>
    <definedName name="SR.22.02.01.01.TC" localSheetId="91">'SR.22.02.01'!$A$10</definedName>
    <definedName name="SR.22.02.01.01.TD" localSheetId="91">'SR.22.02.01'!$D$15:$H$60</definedName>
    <definedName name="SR.22.02.01.01.TL" localSheetId="91">'SR.22.02.01'!$B$15:$B$60</definedName>
    <definedName name="SR.22.02.01.01.TLC" localSheetId="91">'SR.22.02.01'!$C$15:$C$60</definedName>
    <definedName name="SR.22.02.01.01.TT" localSheetId="91">'SR.22.02.01'!$D$12:$H$13</definedName>
    <definedName name="SR.22.02.01.01.TTC" localSheetId="91">'SR.22.02.01'!$D$14:$H$14</definedName>
    <definedName name="SR.22.02.01.01.X" localSheetId="91">'SR.22.02.01'!$D$61:$H$67</definedName>
    <definedName name="SR.22.02.01.01.Y" localSheetId="91">'SR.22.02.01'!$I$15:$I$60</definedName>
    <definedName name="SR.22.02.01.01.Z" localSheetId="91">'SR.22.02.01'!$A$5:$A$8</definedName>
    <definedName name="SR.22.02.01.01.ZHI" localSheetId="91">'SR.22.02.01'!$A$8:$D$8</definedName>
    <definedName name="SR.22.02.01.VC" localSheetId="91">'SR.22.02.01'!$A$2</definedName>
    <definedName name="SR.22.03.01" localSheetId="92">'SR.22.03.01'!$A$1</definedName>
    <definedName name="SR.22.03.01.01" localSheetId="92">'SR.22.03.01'!$A$4</definedName>
    <definedName name="SR.22.03.01.01.TC" localSheetId="92">'SR.22.03.01'!$A$10</definedName>
    <definedName name="SR.22.03.01.01.TD" localSheetId="92">'SR.22.03.01'!$C$14:$C$34</definedName>
    <definedName name="SR.22.03.01.01.TL" localSheetId="92">'SR.22.03.01'!$A$14:$A$34</definedName>
    <definedName name="SR.22.03.01.01.TLC" localSheetId="92">'SR.22.03.01'!$B$14:$B$34</definedName>
    <definedName name="SR.22.03.01.01.TT" localSheetId="92">'SR.22.03.01'!$C$12</definedName>
    <definedName name="SR.22.03.01.01.TTC" localSheetId="92">'SR.22.03.01'!$C$13</definedName>
    <definedName name="SR.22.03.01.01.Y" localSheetId="92">'SR.22.03.01'!$D$14:$J$34</definedName>
    <definedName name="SR.22.03.01.01.Z" localSheetId="92">'SR.22.03.01'!$A$5:$A$8</definedName>
    <definedName name="SR.22.03.01.01.ZHI" localSheetId="92">'SR.22.03.01'!$A$8:$D$8</definedName>
    <definedName name="SR.22.03.01.VC" localSheetId="92">'SR.22.03.01'!$A$2</definedName>
    <definedName name="SR.25.01.01" localSheetId="116">'SR.25.01.01'!$A$1</definedName>
    <definedName name="SR.25.01.01.01" localSheetId="116">'SR.25.01.01'!$A$4</definedName>
    <definedName name="SR.25.01.01.01.TC" localSheetId="116">'SR.25.01.01'!$A$11</definedName>
    <definedName name="SR.25.01.01.01.TD" localSheetId="116">'SR.25.01.01'!$C$15:$D$22</definedName>
    <definedName name="SR.25.01.01.01.TL" localSheetId="116">'SR.25.01.01'!$A$15:$A$22</definedName>
    <definedName name="SR.25.01.01.01.TLC" localSheetId="116">'SR.25.01.01'!$B$15:$B$22</definedName>
    <definedName name="SR.25.01.01.01.TT" localSheetId="116">'SR.25.01.01'!$C$13:$D$13</definedName>
    <definedName name="SR.25.01.01.01.TTC" localSheetId="116">'SR.25.01.01'!$C$14:$D$14</definedName>
    <definedName name="SR.25.01.01.01.X" localSheetId="116">'SR.25.01.01'!$C$23:$D$28</definedName>
    <definedName name="SR.25.01.01.01.Y" localSheetId="116">'SR.25.01.01'!$E$15:$F$22</definedName>
    <definedName name="SR.25.01.01.01.Z" localSheetId="116">'SR.25.01.01'!$A$5:$A$9</definedName>
    <definedName name="SR.25.01.01.01.ZHI" localSheetId="116">'SR.25.01.01'!$A$7:$D$9</definedName>
    <definedName name="SR.25.01.01.02" localSheetId="116">'SR.25.01.01'!$A$35</definedName>
    <definedName name="SR.25.01.01.02.TC" localSheetId="116">'SR.25.01.01'!$A$42</definedName>
    <definedName name="SR.25.01.01.02.TD" localSheetId="116">'SR.25.01.01'!$C$46:$C$50</definedName>
    <definedName name="SR.25.01.01.02.TL" localSheetId="116">'SR.25.01.01'!$A$46:$A$50</definedName>
    <definedName name="SR.25.01.01.02.TLC" localSheetId="116">'SR.25.01.01'!$B$46:$B$50</definedName>
    <definedName name="SR.25.01.01.02.TT" localSheetId="116">'SR.25.01.01'!$C$44</definedName>
    <definedName name="SR.25.01.01.02.TTC" localSheetId="116">'SR.25.01.01'!$C$45</definedName>
    <definedName name="SR.25.01.01.02.Y" localSheetId="116">'SR.25.01.01'!$D$46:$O$50</definedName>
    <definedName name="SR.25.01.01.02.Z" localSheetId="116">'SR.25.01.01'!$A$36:$A$40</definedName>
    <definedName name="SR.25.01.01.02.ZHI" localSheetId="116">'SR.25.01.01'!$A$38:$D$40</definedName>
    <definedName name="SR.25.01.01.03" localSheetId="116">'SR.25.01.01'!$A$52</definedName>
    <definedName name="SR.25.01.01.03.TC" localSheetId="116">'SR.25.01.01'!$A$58</definedName>
    <definedName name="SR.25.01.01.03.TD" localSheetId="116">'SR.25.01.01'!$C$62</definedName>
    <definedName name="SR.25.01.01.03.TL" localSheetId="116">'SR.25.01.01'!$A$62</definedName>
    <definedName name="SR.25.01.01.03.TLC" localSheetId="116">'SR.25.01.01'!$B$62</definedName>
    <definedName name="SR.25.01.01.03.TT" localSheetId="116">'SR.25.01.01'!$C$60</definedName>
    <definedName name="SR.25.01.01.03.TTC" localSheetId="116">'SR.25.01.01'!$C$61</definedName>
    <definedName name="SR.25.01.01.03.Y" localSheetId="116">'SR.25.01.01'!$D$62</definedName>
    <definedName name="SR.25.01.01.03.Z" localSheetId="116">'SR.25.01.01'!$A$53:$A$56</definedName>
    <definedName name="SR.25.01.01.03.ZHI" localSheetId="116">'SR.25.01.01'!$A$54:$D$56</definedName>
    <definedName name="SR.25.01.01.04" localSheetId="116">'SR.25.01.01'!$A$64</definedName>
    <definedName name="SR.25.01.01.04.TC" localSheetId="116">'SR.25.01.01'!$A$71</definedName>
    <definedName name="SR.25.01.01.04.TD" localSheetId="116">'SR.25.01.01'!$C$75:$D$78</definedName>
    <definedName name="SR.25.01.01.04.TL" localSheetId="116">'SR.25.01.01'!$A$75:$A$78</definedName>
    <definedName name="SR.25.01.01.04.TLC" localSheetId="116">'SR.25.01.01'!$B$75:$B$78</definedName>
    <definedName name="SR.25.01.01.04.TT" localSheetId="116">'SR.25.01.01'!$C$73:$D$73</definedName>
    <definedName name="SR.25.01.01.04.TTC" localSheetId="116">'SR.25.01.01'!$C$74:$D$74</definedName>
    <definedName name="SR.25.01.01.04.X" localSheetId="116">'SR.25.01.01'!$C$79:$D$79</definedName>
    <definedName name="SR.25.01.01.04.Y" localSheetId="116">'SR.25.01.01'!$E$75:$J$78</definedName>
    <definedName name="SR.25.01.01.04.Z" localSheetId="116">'SR.25.01.01'!$A$65:$A$69</definedName>
    <definedName name="SR.25.01.01.04.ZHI" localSheetId="116">'SR.25.01.01'!$A$67:$D$69</definedName>
    <definedName name="SR.25.01.01.05" localSheetId="116">'SR.25.01.01'!$A$81</definedName>
    <definedName name="SR.25.01.01.05.TC" localSheetId="116">'SR.25.01.01'!$A$88</definedName>
    <definedName name="SR.25.01.01.05.TD" localSheetId="116">'SR.25.01.01'!$C$92:$C$97</definedName>
    <definedName name="SR.25.01.01.05.TL" localSheetId="116">'SR.25.01.01'!$A$92:$A$97</definedName>
    <definedName name="SR.25.01.01.05.TLC" localSheetId="116">'SR.25.01.01'!$B$92:$B$97</definedName>
    <definedName name="SR.25.01.01.05.TT" localSheetId="116">'SR.25.01.01'!$C$90</definedName>
    <definedName name="SR.25.01.01.05.TTC" localSheetId="116">'SR.25.01.01'!$C$91</definedName>
    <definedName name="SR.25.01.01.05.Y" localSheetId="116">'SR.25.01.01'!$D$92:$I$97</definedName>
    <definedName name="SR.25.01.01.05.Z" localSheetId="116">'SR.25.01.01'!$A$82:$A$86</definedName>
    <definedName name="SR.25.01.01.05.ZHI" localSheetId="116">'SR.25.01.01'!$A$84:$D$86</definedName>
    <definedName name="SR.25.01.01.VC" localSheetId="116">'SR.25.01.01'!$A$2</definedName>
    <definedName name="SR.25.01.04" localSheetId="117">'SR.25.01.04'!$A$1</definedName>
    <definedName name="SR.25.01.04.01" localSheetId="117">'SR.25.01.04'!$A$4</definedName>
    <definedName name="SR.25.01.04.01.TC" localSheetId="117">'SR.25.01.04'!$A$11</definedName>
    <definedName name="SR.25.01.04.01.TD" localSheetId="117">'SR.25.01.04'!$C$15:$D$22</definedName>
    <definedName name="SR.25.01.04.01.TL" localSheetId="117">'SR.25.01.04'!$A$15:$A$22</definedName>
    <definedName name="SR.25.01.04.01.TLC" localSheetId="117">'SR.25.01.04'!$B$15:$B$22</definedName>
    <definedName name="SR.25.01.04.01.TT" localSheetId="117">'SR.25.01.04'!$C$13:$D$13</definedName>
    <definedName name="SR.25.01.04.01.TTC" localSheetId="117">'SR.25.01.04'!$C$14:$D$14</definedName>
    <definedName name="SR.25.01.04.01.X" localSheetId="117">'SR.25.01.04'!$C$23:$D$28</definedName>
    <definedName name="SR.25.01.04.01.Y" localSheetId="117">'SR.25.01.04'!$E$15:$F$22</definedName>
    <definedName name="SR.25.01.04.01.Z" localSheetId="117">'SR.25.01.04'!$A$5:$A$9</definedName>
    <definedName name="SR.25.01.04.01.ZHI" localSheetId="117">'SR.25.01.04'!$A$7:$D$9</definedName>
    <definedName name="SR.25.01.04.02" localSheetId="117">'SR.25.01.04'!$A$35</definedName>
    <definedName name="SR.25.01.04.02.TC" localSheetId="117">'SR.25.01.04'!$A$42</definedName>
    <definedName name="SR.25.01.04.02.TD" localSheetId="117">'SR.25.01.04'!$C$46:$C$50</definedName>
    <definedName name="SR.25.01.04.02.TL" localSheetId="117">'SR.25.01.04'!$A$46:$A$50</definedName>
    <definedName name="SR.25.01.04.02.TLC" localSheetId="117">'SR.25.01.04'!$B$46:$B$50</definedName>
    <definedName name="SR.25.01.04.02.TT" localSheetId="117">'SR.25.01.04'!$C$44</definedName>
    <definedName name="SR.25.01.04.02.TTC" localSheetId="117">'SR.25.01.04'!$C$45</definedName>
    <definedName name="SR.25.01.04.02.Y" localSheetId="117">'SR.25.01.04'!$D$46:$O$50</definedName>
    <definedName name="SR.25.01.04.02.Z" localSheetId="117">'SR.25.01.04'!$A$36:$A$40</definedName>
    <definedName name="SR.25.01.04.02.ZHI" localSheetId="117">'SR.25.01.04'!$A$38:$D$40</definedName>
    <definedName name="SR.25.01.04.VC" localSheetId="117">'SR.25.01.04'!$A$2</definedName>
    <definedName name="SR.25.05.01" localSheetId="124">'SR.25.05.01'!$A$1</definedName>
    <definedName name="SR.25.05.01.01" localSheetId="124">'SR.25.05.01'!$A$4</definedName>
    <definedName name="SR.25.05.01.01.TC" localSheetId="124">'SR.25.05.01'!$A$5</definedName>
    <definedName name="SR.25.05.01.01.TD" localSheetId="124">'SR.25.05.01'!$C$14:$E$30</definedName>
    <definedName name="SR.25.05.01.01.TL" localSheetId="124">'SR.25.05.01'!$A$14:$A$30</definedName>
    <definedName name="SR.25.05.01.01.TLC" localSheetId="124">'SR.25.05.01'!$B$14:$B$30</definedName>
    <definedName name="SR.25.05.01.01.TT" localSheetId="124">'SR.25.05.01'!$C$12:$E$12</definedName>
    <definedName name="SR.25.05.01.01.TTC" localSheetId="124">'SR.25.05.01'!$C$13:$E$13</definedName>
    <definedName name="SR.25.05.01.01.X" localSheetId="124">'SR.25.05.01'!$C$31:$E$35</definedName>
    <definedName name="SR.25.05.01.01.Y" localSheetId="124">'SR.25.05.01'!$F$14:$I$30</definedName>
    <definedName name="SR.25.05.01.01.Z" localSheetId="124">'SR.25.05.01'!$A$7:$A$10</definedName>
    <definedName name="SR.25.05.01.01.ZHI" localSheetId="124">'SR.25.05.01'!$A$9:$D$10</definedName>
    <definedName name="SR.25.05.01.02" localSheetId="124">'SR.25.05.01'!$A$38</definedName>
    <definedName name="SR.25.05.01.02.TC" localSheetId="124">'SR.25.05.01'!$A$39</definedName>
    <definedName name="SR.25.05.01.02.TD" localSheetId="124">'SR.25.05.01'!$C$47:$C$59</definedName>
    <definedName name="SR.25.05.01.02.TL" localSheetId="124">'SR.25.05.01'!$A$47:$A$59</definedName>
    <definedName name="SR.25.05.01.02.TLC" localSheetId="124">'SR.25.05.01'!$B$47:$B$59</definedName>
    <definedName name="SR.25.05.01.02.TTC" localSheetId="124">'SR.25.05.01'!$C$46</definedName>
    <definedName name="SR.25.05.01.02.Y" localSheetId="124">'SR.25.05.01'!$D$47:$L$59</definedName>
    <definedName name="SR.25.05.01.02.Z" localSheetId="124">'SR.25.05.01'!$A$41:$A$44</definedName>
    <definedName name="SR.25.05.01.02.ZHI" localSheetId="124">'SR.25.05.01'!$A$43:$D$44</definedName>
    <definedName name="SR.25.05.01.VC" localSheetId="124">'SR.25.05.01'!$A$2</definedName>
    <definedName name="SR.25.05.04" localSheetId="125">'SR.25.05.04'!$A$1</definedName>
    <definedName name="SR.25.05.04.01" localSheetId="125">'SR.25.05.04'!$A$4</definedName>
    <definedName name="SR.25.05.04.01.TC" localSheetId="125">'SR.25.05.04'!$A$5</definedName>
    <definedName name="SR.25.05.04.01.TD" localSheetId="125">'SR.25.05.04'!$C$14:$F$30</definedName>
    <definedName name="SR.25.05.04.01.TL" localSheetId="125">'SR.25.05.04'!$A$14:$A$30</definedName>
    <definedName name="SR.25.05.04.01.TLC" localSheetId="125">'SR.25.05.04'!$B$14:$B$30</definedName>
    <definedName name="SR.25.05.04.01.TT" localSheetId="125">'SR.25.05.04'!$C$12:$F$12</definedName>
    <definedName name="SR.25.05.04.01.TTC" localSheetId="125">'SR.25.05.04'!$C$13:$F$13</definedName>
    <definedName name="SR.25.05.04.01.X" localSheetId="125">'SR.25.05.04'!$C$31:$F$36</definedName>
    <definedName name="SR.25.05.04.01.Y" localSheetId="125">'SR.25.05.04'!$G$14:$K$30</definedName>
    <definedName name="SR.25.05.04.01.Z" localSheetId="125">'SR.25.05.04'!$A$7:$A$10</definedName>
    <definedName name="SR.25.05.04.01.ZHI" localSheetId="125">'SR.25.05.04'!$A$9:$D$10</definedName>
    <definedName name="SR.25.05.04.02" localSheetId="125">'SR.25.05.04'!$A$40</definedName>
    <definedName name="SR.25.05.04.02.TC" localSheetId="125">'SR.25.05.04'!$A$42</definedName>
    <definedName name="SR.25.05.04.02.TD" localSheetId="125">'SR.25.05.04'!$C$48:$C$80</definedName>
    <definedName name="SR.25.05.04.02.TL" localSheetId="125">'SR.25.05.04'!$A$48:$A$80</definedName>
    <definedName name="SR.25.05.04.02.TLC" localSheetId="125">'SR.25.05.04'!$B$48:$B$80</definedName>
    <definedName name="SR.25.05.04.02.TTC" localSheetId="125">'SR.25.05.04'!$C$47</definedName>
    <definedName name="SR.25.05.04.02.Y" localSheetId="125">'SR.25.05.04'!$D$48:$R$80</definedName>
    <definedName name="SR.25.05.04.02.Z" localSheetId="125">'SR.25.05.04'!$A$44:$A$45</definedName>
    <definedName name="SR.25.05.04.02.ZHI" localSheetId="125">'SR.25.05.04'!$A$45:$D$45</definedName>
    <definedName name="SR.25.05.04.VC" localSheetId="125">'SR.25.05.04'!$A$2</definedName>
    <definedName name="SR.26.01.01" localSheetId="128">'SR.26.01.01'!$A$1</definedName>
    <definedName name="SR.26.01.01.01" localSheetId="128">'SR.26.01.01'!$A$20</definedName>
    <definedName name="SR.26.01.01.01.TC" localSheetId="128">'SR.26.01.01'!$A$27</definedName>
    <definedName name="SR.26.01.01.01.TD" localSheetId="128">'SR.26.01.01'!$D$33:$H$76</definedName>
    <definedName name="SR.26.01.01.01.TL" localSheetId="128">'SR.26.01.01'!$B$33:$B$76</definedName>
    <definedName name="SR.26.01.01.01.TLC" localSheetId="128">'SR.26.01.01'!$C$33:$C$76</definedName>
    <definedName name="SR.26.01.01.01.TT" localSheetId="128">'SR.26.01.01'!$D$29:$H$31</definedName>
    <definedName name="SR.26.01.01.01.TTC" localSheetId="128">'SR.26.01.01'!$D$32:$H$32</definedName>
    <definedName name="SR.26.01.01.01.X" localSheetId="128">'SR.26.01.01'!$D$77:$H$79</definedName>
    <definedName name="SR.26.01.01.01.Y" localSheetId="128">'SR.26.01.01'!$I$33:$U$76</definedName>
    <definedName name="SR.26.01.01.01.Z" localSheetId="128">'SR.26.01.01'!$A$21:$A$25</definedName>
    <definedName name="SR.26.01.01.01.ZHI" localSheetId="128">'SR.26.01.01'!$A$23:$D$25</definedName>
    <definedName name="SR.26.01.01.02" localSheetId="128">'SR.26.01.01'!$A$81</definedName>
    <definedName name="SR.26.01.01.02.TC" localSheetId="128">'SR.26.01.01'!$A$88</definedName>
    <definedName name="SR.26.01.01.02.TD" localSheetId="128">'SR.26.01.01'!$D$94:$E$137</definedName>
    <definedName name="SR.26.01.01.02.TL" localSheetId="128">'SR.26.01.01'!$B$94:$B$137</definedName>
    <definedName name="SR.26.01.01.02.TLC" localSheetId="128">'SR.26.01.01'!$C$94:$C$137</definedName>
    <definedName name="SR.26.01.01.02.TT" localSheetId="128">'SR.26.01.01'!$D$91:$E$92</definedName>
    <definedName name="SR.26.01.01.02.TTC" localSheetId="128">'SR.26.01.01'!$D$93:$E$93</definedName>
    <definedName name="SR.26.01.01.02.X" localSheetId="128">'SR.26.01.01'!$D$138:$E$138</definedName>
    <definedName name="SR.26.01.01.02.Y" localSheetId="128">'SR.26.01.01'!$F$94:$O$137</definedName>
    <definedName name="SR.26.01.01.02.Z" localSheetId="128">'SR.26.01.01'!$A$82:$A$86</definedName>
    <definedName name="SR.26.01.01.02.ZHI" localSheetId="128">'SR.26.01.01'!$A$84:$D$86</definedName>
    <definedName name="SR.26.01.01.03" localSheetId="128">'SR.26.01.01'!$A$4</definedName>
    <definedName name="SR.26.01.01.03.TC" localSheetId="128">'SR.26.01.01'!$A$10</definedName>
    <definedName name="SR.26.01.01.03.TD" localSheetId="128">'SR.26.01.01'!$F$13:$F$17</definedName>
    <definedName name="SR.26.01.01.03.TL" localSheetId="128">'SR.26.01.01'!$D$13:$D$17</definedName>
    <definedName name="SR.26.01.01.03.TLC" localSheetId="128">'SR.26.01.01'!$E$13:$E$17</definedName>
    <definedName name="SR.26.01.01.03.TT" localSheetId="128">'SR.26.01.01'!$F$11</definedName>
    <definedName name="SR.26.01.01.03.TTC" localSheetId="128">'SR.26.01.01'!$F$12</definedName>
    <definedName name="SR.26.01.01.03.Y" localSheetId="128">'SR.26.01.01'!$G$13:$I$17</definedName>
    <definedName name="SR.26.01.01.03.Z" localSheetId="128">'SR.26.01.01'!$A$5:$A$8</definedName>
    <definedName name="SR.26.01.01.03.ZHI" localSheetId="128">'SR.26.01.01'!$A$6:$D$8</definedName>
    <definedName name="SR.26.01.01.VC" localSheetId="128">'SR.26.01.01'!$A$2</definedName>
    <definedName name="SR.26.01.04" localSheetId="129">'SR.26.01.04'!$A$1</definedName>
    <definedName name="SR.26.01.04.01" localSheetId="129">'SR.26.01.04'!$A$25</definedName>
    <definedName name="SR.26.01.04.01.TC" localSheetId="129">'SR.26.01.04'!$A$34</definedName>
    <definedName name="SR.26.01.04.01.TD" localSheetId="129">'SR.26.01.04'!$D$40:$H$83</definedName>
    <definedName name="SR.26.01.04.01.TL" localSheetId="129">'SR.26.01.04'!$B$40:$B$83</definedName>
    <definedName name="SR.26.01.04.01.TLC" localSheetId="129">'SR.26.01.04'!$C$40:$C$83</definedName>
    <definedName name="SR.26.01.04.01.TT" localSheetId="129">'SR.26.01.04'!$D$36:$H$38</definedName>
    <definedName name="SR.26.01.04.01.TTC" localSheetId="129">'SR.26.01.04'!$D$39:$H$39</definedName>
    <definedName name="SR.26.01.04.01.X" localSheetId="129">'SR.26.01.04'!$D$84:$H$86</definedName>
    <definedName name="SR.26.01.04.01.Y" localSheetId="129">'SR.26.01.04'!$I$40:$T$83</definedName>
    <definedName name="SR.26.01.04.01.Z" localSheetId="129">'SR.26.01.04'!$A$26:$A$32</definedName>
    <definedName name="SR.26.01.04.01.ZHI" localSheetId="129">'SR.26.01.04'!$A$30:$D$32</definedName>
    <definedName name="SR.26.01.04.02" localSheetId="129">'SR.26.01.04'!$A$91</definedName>
    <definedName name="SR.26.01.04.02.TC" localSheetId="129">'SR.26.01.04'!$A$100</definedName>
    <definedName name="SR.26.01.04.02.TD" localSheetId="129">'SR.26.01.04'!$D$105:$E$148</definedName>
    <definedName name="SR.26.01.04.02.TL" localSheetId="129">'SR.26.01.04'!$B$105:$B$148</definedName>
    <definedName name="SR.26.01.04.02.TLC" localSheetId="129">'SR.26.01.04'!$C$105:$C$148</definedName>
    <definedName name="SR.26.01.04.02.TT" localSheetId="129">'SR.26.01.04'!$D$102:$E$103</definedName>
    <definedName name="SR.26.01.04.02.TTC" localSheetId="129">'SR.26.01.04'!$D$104:$E$104</definedName>
    <definedName name="SR.26.01.04.02.X" localSheetId="129">'SR.26.01.04'!$D$149:$E$149</definedName>
    <definedName name="SR.26.01.04.02.Y" localSheetId="129">'SR.26.01.04'!$F$105:$P$148</definedName>
    <definedName name="SR.26.01.04.02.Z" localSheetId="129">'SR.26.01.04'!$A$92:$A$98</definedName>
    <definedName name="SR.26.01.04.02.ZHI" localSheetId="129">'SR.26.01.04'!$A$96:$D$98</definedName>
    <definedName name="SR.26.01.04.03" localSheetId="129">'SR.26.01.04'!$A$4</definedName>
    <definedName name="SR.26.01.04.03.TC" localSheetId="129">'SR.26.01.04'!$A$12</definedName>
    <definedName name="SR.26.01.04.03.TD" localSheetId="129">'SR.26.01.04'!$F$16:$F$20</definedName>
    <definedName name="SR.26.01.04.03.TL" localSheetId="129">'SR.26.01.04'!$D$16:$D$20</definedName>
    <definedName name="SR.26.01.04.03.TLC" localSheetId="129">'SR.26.01.04'!$E$16:$E$20</definedName>
    <definedName name="SR.26.01.04.03.TT" localSheetId="129">'SR.26.01.04'!$F$14</definedName>
    <definedName name="SR.26.01.04.03.TTC" localSheetId="129">'SR.26.01.04'!$F$15</definedName>
    <definedName name="SR.26.01.04.03.Y" localSheetId="129">'SR.26.01.04'!$G$16:$I$20</definedName>
    <definedName name="SR.26.01.04.03.Z" localSheetId="129">'SR.26.01.04'!$A$5:$A$10</definedName>
    <definedName name="SR.26.01.04.03.ZHI" localSheetId="129">'SR.26.01.04'!$A$8:$D$10</definedName>
    <definedName name="SR.26.01.04.04" localSheetId="129">'SR.26.01.04'!$A$151</definedName>
    <definedName name="SR.26.01.04.04.TC" localSheetId="129">'SR.26.01.04'!$A$157</definedName>
    <definedName name="SR.26.01.04.04.TD" localSheetId="129">'SR.26.01.04'!$D$160</definedName>
    <definedName name="SR.26.01.04.04.TL" localSheetId="129">'SR.26.01.04'!$B$160</definedName>
    <definedName name="SR.26.01.04.04.TLC" localSheetId="129">'SR.26.01.04'!$C$160</definedName>
    <definedName name="SR.26.01.04.04.TTC" localSheetId="129">'SR.26.01.04'!$D$159</definedName>
    <definedName name="SR.26.01.04.04.Y" localSheetId="129">'SR.26.01.04'!$E$160:$G$160</definedName>
    <definedName name="SR.26.01.04.04.Z" localSheetId="129">'SR.26.01.04'!$A$152:$A$155</definedName>
    <definedName name="SR.26.01.04.04.ZHI" localSheetId="129">'SR.26.01.04'!$A$153:$D$155</definedName>
    <definedName name="SR.26.01.04.VC" localSheetId="129">'SR.26.01.04'!$A$2</definedName>
    <definedName name="SR.26.02.01" localSheetId="132">'SR.26.02.01'!$A$1</definedName>
    <definedName name="SR.26.02.01.01" localSheetId="132">'SR.26.02.01'!$A$18</definedName>
    <definedName name="SR.26.02.01.01.TC" localSheetId="132">'SR.26.02.01'!$A$24</definedName>
    <definedName name="SR.26.02.01.01.TD" localSheetId="132">'SR.26.02.01'!$D$28:$I$43</definedName>
    <definedName name="SR.26.02.01.01.TL" localSheetId="132">'SR.26.02.01'!$B$28:$B$43</definedName>
    <definedName name="SR.26.02.01.01.TLC" localSheetId="132">'SR.26.02.01'!$C$28:$C$43</definedName>
    <definedName name="SR.26.02.01.01.TT" localSheetId="132">'SR.26.02.01'!$D$26:$I$26</definedName>
    <definedName name="SR.26.02.01.01.TTC" localSheetId="132">'SR.26.02.01'!$D$27:$I$27</definedName>
    <definedName name="SR.26.02.01.01.X" localSheetId="132">'SR.26.02.01'!$D$44:$I$49</definedName>
    <definedName name="SR.26.02.01.01.Y" localSheetId="132">'SR.26.02.01'!$J$28:$L$43</definedName>
    <definedName name="SR.26.02.01.01.Z" localSheetId="132">'SR.26.02.01'!$A$19:$A$22</definedName>
    <definedName name="SR.26.02.01.01.ZHI" localSheetId="132">'SR.26.02.01'!$A$20:$D$22</definedName>
    <definedName name="SR.26.02.01.02" localSheetId="132">'SR.26.02.01'!$A$4</definedName>
    <definedName name="SR.26.02.01.02.TC" localSheetId="132">'SR.26.02.01'!$A$10</definedName>
    <definedName name="SR.26.02.01.02.TD" localSheetId="132">'SR.26.02.01'!$E$14</definedName>
    <definedName name="SR.26.02.01.02.TL" localSheetId="132">'SR.26.02.01'!$C$14</definedName>
    <definedName name="SR.26.02.01.02.TLC" localSheetId="132">'SR.26.02.01'!$D$14</definedName>
    <definedName name="SR.26.02.01.02.TT" localSheetId="132">'SR.26.02.01'!$E$12</definedName>
    <definedName name="SR.26.02.01.02.TTC" localSheetId="132">'SR.26.02.01'!$E$13</definedName>
    <definedName name="SR.26.02.01.02.Y" localSheetId="132">'SR.26.02.01'!$F$14:$G$14</definedName>
    <definedName name="SR.26.02.01.02.Z" localSheetId="132">'SR.26.02.01'!$A$5:$A$8</definedName>
    <definedName name="SR.26.02.01.02.ZHI" localSheetId="132">'SR.26.02.01'!$A$6:$D$8</definedName>
    <definedName name="SR.26.02.01.VC" localSheetId="132">'SR.26.02.01'!$A$2</definedName>
    <definedName name="SR.26.03.01" localSheetId="135">'SR.26.03.01'!$A$1</definedName>
    <definedName name="SR.26.03.01.01" localSheetId="135">'SR.26.03.01'!$A$22</definedName>
    <definedName name="SR.26.03.01.01.TC" localSheetId="135">'SR.26.03.01'!$A$29</definedName>
    <definedName name="SR.26.03.01.01.TD" localSheetId="135">'SR.26.03.01'!$D$34:$H$45</definedName>
    <definedName name="SR.26.03.01.01.TL" localSheetId="135">'SR.26.03.01'!$B$34:$B$45</definedName>
    <definedName name="SR.26.03.01.01.TLC" localSheetId="135">'SR.26.03.01'!$C$34:$C$45</definedName>
    <definedName name="SR.26.03.01.01.TT" localSheetId="135">'SR.26.03.01'!$D$31:$H$32</definedName>
    <definedName name="SR.26.03.01.01.TTC" localSheetId="135">'SR.26.03.01'!$D$33:$H$33</definedName>
    <definedName name="SR.26.03.01.01.X" localSheetId="135">'SR.26.03.01'!$D$46:$H$49</definedName>
    <definedName name="SR.26.03.01.01.Y" localSheetId="135">'SR.26.03.01'!$I$34:$Q$45</definedName>
    <definedName name="SR.26.03.01.01.Z" localSheetId="135">'SR.26.03.01'!$A$23:$A$27</definedName>
    <definedName name="SR.26.03.01.01.ZHI" localSheetId="135">'SR.26.03.01'!$A$25:$D$27</definedName>
    <definedName name="SR.26.03.01.02" localSheetId="135">'SR.26.03.01'!$A$80</definedName>
    <definedName name="SR.26.03.01.02.TC" localSheetId="135">'SR.26.03.01'!$A$88</definedName>
    <definedName name="SR.26.03.01.02.TD" localSheetId="135">'SR.26.03.01'!$D$92</definedName>
    <definedName name="SR.26.03.01.02.TL" localSheetId="135">'SR.26.03.01'!$B$92</definedName>
    <definedName name="SR.26.03.01.02.TLC" localSheetId="135">'SR.26.03.01'!$C$92</definedName>
    <definedName name="SR.26.03.01.02.TT" localSheetId="135">'SR.26.03.01'!$D$90</definedName>
    <definedName name="SR.26.03.01.02.TTC" localSheetId="135">'SR.26.03.01'!$D$91</definedName>
    <definedName name="SR.26.03.01.02.Y" localSheetId="135">'SR.26.03.01'!$E$92:$H$92</definedName>
    <definedName name="SR.26.03.01.02.Z" localSheetId="135">'SR.26.03.01'!$A$81:$A$85</definedName>
    <definedName name="SR.26.03.01.02.ZHI" localSheetId="135">'SR.26.03.01'!$A$83:$D$85</definedName>
    <definedName name="SR.26.03.01.03" localSheetId="135">'SR.26.03.01'!$A$4</definedName>
    <definedName name="SR.26.03.01.03.TC" localSheetId="135">'SR.26.03.01'!$A$11</definedName>
    <definedName name="SR.26.03.01.03.TD" localSheetId="135">'SR.26.03.01'!$G$14:$G$19</definedName>
    <definedName name="SR.26.03.01.03.TL" localSheetId="135">'SR.26.03.01'!$E$14:$E$19</definedName>
    <definedName name="SR.26.03.01.03.TLC" localSheetId="135">'SR.26.03.01'!$F$14:$F$19</definedName>
    <definedName name="SR.26.03.01.03.TT" localSheetId="135">'SR.26.03.01'!$G$12</definedName>
    <definedName name="SR.26.03.01.03.TTC" localSheetId="135">'SR.26.03.01'!$G$13</definedName>
    <definedName name="SR.26.03.01.03.Y" localSheetId="135">'SR.26.03.01'!$H$14:$I$19</definedName>
    <definedName name="SR.26.03.01.03.Z" localSheetId="135">'SR.26.03.01'!$A$5:$A$8</definedName>
    <definedName name="SR.26.03.01.03.ZHI" localSheetId="135">'SR.26.03.01'!$A$6:$D$8</definedName>
    <definedName name="SR.26.03.01.04" localSheetId="135">'SR.26.03.01'!$A$51</definedName>
    <definedName name="SR.26.03.01.04.TC" localSheetId="135">'SR.26.03.01'!$A$58</definedName>
    <definedName name="SR.26.03.01.04.TD" localSheetId="135">'SR.26.03.01'!$D$63:$E$74</definedName>
    <definedName name="SR.26.03.01.04.TL" localSheetId="135">'SR.26.03.01'!$B$63:$B$74</definedName>
    <definedName name="SR.26.03.01.04.TLC" localSheetId="135">'SR.26.03.01'!$C$63:$C$74</definedName>
    <definedName name="SR.26.03.01.04.TT" localSheetId="135">'SR.26.03.01'!$D$60:$E$61</definedName>
    <definedName name="SR.26.03.01.04.TTC" localSheetId="135">'SR.26.03.01'!$D$62:$E$62</definedName>
    <definedName name="SR.26.03.01.04.X" localSheetId="135">'SR.26.03.01'!$D$75:$E$76</definedName>
    <definedName name="SR.26.03.01.04.Y" localSheetId="135">'SR.26.03.01'!$F$63:$K$74</definedName>
    <definedName name="SR.26.03.01.04.Z" localSheetId="135">'SR.26.03.01'!$A$52:$A$56</definedName>
    <definedName name="SR.26.03.01.04.ZHI" localSheetId="135">'SR.26.03.01'!$A$54:$D$56</definedName>
    <definedName name="SR.26.03.01.VC" localSheetId="135">'SR.26.03.01'!$A$2</definedName>
    <definedName name="SR.26.04.01" localSheetId="138">'SR.26.04.01'!$A$1</definedName>
    <definedName name="SR.26.04.01.01" localSheetId="138">'SR.26.04.01'!$A$23</definedName>
    <definedName name="SR.26.04.01.01.TC" localSheetId="138">'SR.26.04.01'!$A$30</definedName>
    <definedName name="SR.26.04.01.01.TD" localSheetId="138">'SR.26.04.01'!$C$35:$I$49</definedName>
    <definedName name="SR.26.04.01.01.TL" localSheetId="138">'SR.26.04.01'!$A$35:$A$49</definedName>
    <definedName name="SR.26.04.01.01.TLC" localSheetId="138">'SR.26.04.01'!$B$35:$B$49</definedName>
    <definedName name="SR.26.04.01.01.TT" localSheetId="138">'SR.26.04.01'!$C$32:$I$33</definedName>
    <definedName name="SR.26.04.01.01.TTC" localSheetId="138">'SR.26.04.01'!$C$34:$I$34</definedName>
    <definedName name="SR.26.04.01.01.X" localSheetId="138">'SR.26.04.01'!$C$50:$I$56</definedName>
    <definedName name="SR.26.04.01.01.Y" localSheetId="138">'SR.26.04.01'!$J$35:$K$49</definedName>
    <definedName name="SR.26.04.01.01.Z" localSheetId="138">'SR.26.04.01'!$A$24:$A$28</definedName>
    <definedName name="SR.26.04.01.01.ZHI" localSheetId="138">'SR.26.04.01'!$A$26:$D$28</definedName>
    <definedName name="SR.26.04.01.02" localSheetId="138">'SR.26.04.01'!$A$60</definedName>
    <definedName name="SR.26.04.01.02.TC" localSheetId="138">'SR.26.04.01'!$A$66</definedName>
    <definedName name="SR.26.04.01.02.TD" localSheetId="138">'SR.26.04.01'!$C$70</definedName>
    <definedName name="SR.26.04.01.02.TL" localSheetId="138">'SR.26.04.01'!$A$70</definedName>
    <definedName name="SR.26.04.01.02.TLC" localSheetId="138">'SR.26.04.01'!$B$70</definedName>
    <definedName name="SR.26.04.01.02.TT" localSheetId="138">'SR.26.04.01'!$C$68</definedName>
    <definedName name="SR.26.04.01.02.TTC" localSheetId="138">'SR.26.04.01'!$C$69</definedName>
    <definedName name="SR.26.04.01.02.X" localSheetId="138">'SR.26.04.01'!$C$71</definedName>
    <definedName name="SR.26.04.01.02.Y" localSheetId="138">'SR.26.04.01'!$D$70:$G$70</definedName>
    <definedName name="SR.26.04.01.02.Z" localSheetId="138">'SR.26.04.01'!$A$61:$A$64</definedName>
    <definedName name="SR.26.04.01.02.ZHI" localSheetId="138">'SR.26.04.01'!$A$62:$D$64</definedName>
    <definedName name="SR.26.04.01.03" localSheetId="138">'SR.26.04.01'!$A$76</definedName>
    <definedName name="SR.26.04.01.03.TC" localSheetId="138">'SR.26.04.01'!$A$82</definedName>
    <definedName name="SR.26.04.01.03.TD" localSheetId="138">'SR.26.04.01'!$C$87:$J$92</definedName>
    <definedName name="SR.26.04.01.03.TL" localSheetId="138">'SR.26.04.01'!$A$87:$A$92</definedName>
    <definedName name="SR.26.04.01.03.TLC" localSheetId="138">'SR.26.04.01'!$B$87:$B$92</definedName>
    <definedName name="SR.26.04.01.03.TT" localSheetId="138">'SR.26.04.01'!$C$84:$J$85</definedName>
    <definedName name="SR.26.04.01.03.TTC" localSheetId="138">'SR.26.04.01'!$C$86:$J$86</definedName>
    <definedName name="SR.26.04.01.03.X" localSheetId="138">'SR.26.04.01'!$C$93:$J$99</definedName>
    <definedName name="SR.26.04.01.03.Y" localSheetId="138">'SR.26.04.01'!$K$87:$K$92</definedName>
    <definedName name="SR.26.04.01.03.Z" localSheetId="138">'SR.26.04.01'!$A$77:$A$80</definedName>
    <definedName name="SR.26.04.01.03.ZHI" localSheetId="138">'SR.26.04.01'!$A$78:$D$80</definedName>
    <definedName name="SR.26.04.01.04" localSheetId="138">'SR.26.04.01'!$A$105</definedName>
    <definedName name="SR.26.04.01.04.TC" localSheetId="138">'SR.26.04.01'!$A$111</definedName>
    <definedName name="SR.26.04.01.04.TD" localSheetId="138">'SR.26.04.01'!$C$114</definedName>
    <definedName name="SR.26.04.01.04.TL" localSheetId="138">'SR.26.04.01'!$A$114</definedName>
    <definedName name="SR.26.04.01.04.TLC" localSheetId="138">'SR.26.04.01'!$B$114</definedName>
    <definedName name="SR.26.04.01.04.TT" localSheetId="138">'SR.26.04.01'!$C$112</definedName>
    <definedName name="SR.26.04.01.04.TTC" localSheetId="138">'SR.26.04.01'!$C$113</definedName>
    <definedName name="SR.26.04.01.04.X" localSheetId="138">'SR.26.04.01'!$C$115</definedName>
    <definedName name="SR.26.04.01.04.Y" localSheetId="138">'SR.26.04.01'!$D$114:$I$114</definedName>
    <definedName name="SR.26.04.01.04.Z" localSheetId="138">'SR.26.04.01'!$A$106:$A$109</definedName>
    <definedName name="SR.26.04.01.04.ZHI" localSheetId="138">'SR.26.04.01'!$A$107:$D$109</definedName>
    <definedName name="SR.26.04.01.05" localSheetId="138">'SR.26.04.01'!$A$121</definedName>
    <definedName name="SR.26.04.01.05.TC" localSheetId="138">'SR.26.04.01'!$A$128</definedName>
    <definedName name="SR.26.04.01.05.TD" localSheetId="138">'SR.26.04.01'!$C$133:$G$133</definedName>
    <definedName name="SR.26.04.01.05.TL" localSheetId="138">'SR.26.04.01'!$A$133</definedName>
    <definedName name="SR.26.04.01.05.TLC" localSheetId="138">'SR.26.04.01'!$B$133</definedName>
    <definedName name="SR.26.04.01.05.TT" localSheetId="138">'SR.26.04.01'!$C$130:$G$131</definedName>
    <definedName name="SR.26.04.01.05.TTC" localSheetId="138">'SR.26.04.01'!$C$132:$G$132</definedName>
    <definedName name="SR.26.04.01.05.X" localSheetId="138">'SR.26.04.01'!$C$134:$G$140</definedName>
    <definedName name="SR.26.04.01.05.Y" localSheetId="138">'SR.26.04.01'!$H$133:$I$133</definedName>
    <definedName name="SR.26.04.01.05.Z" localSheetId="138">'SR.26.04.01'!$A$122:$A$126</definedName>
    <definedName name="SR.26.04.01.05.ZHI" localSheetId="138">'SR.26.04.01'!$A$124:$D$126</definedName>
    <definedName name="SR.26.04.01.06" localSheetId="138">'SR.26.04.01'!$A$144</definedName>
    <definedName name="SR.26.04.01.06.TC" localSheetId="138">'SR.26.04.01'!$A$151</definedName>
    <definedName name="SR.26.04.01.06.TD" localSheetId="138">'SR.26.04.01'!$C$155:$C$156</definedName>
    <definedName name="SR.26.04.01.06.TL" localSheetId="138">'SR.26.04.01'!$A$155:$A$156</definedName>
    <definedName name="SR.26.04.01.06.TLC" localSheetId="138">'SR.26.04.01'!$B$155:$B$156</definedName>
    <definedName name="SR.26.04.01.06.TT" localSheetId="138">'SR.26.04.01'!$C$153</definedName>
    <definedName name="SR.26.04.01.06.TTC" localSheetId="138">'SR.26.04.01'!$C$154</definedName>
    <definedName name="SR.26.04.01.06.X" localSheetId="138">'SR.26.04.01'!$C$157:$C$160</definedName>
    <definedName name="SR.26.04.01.06.Y" localSheetId="138">'SR.26.04.01'!$D$155:$E$156</definedName>
    <definedName name="SR.26.04.01.06.Z" localSheetId="138">'SR.26.04.01'!$A$145:$A$149</definedName>
    <definedName name="SR.26.04.01.06.ZHI" localSheetId="138">'SR.26.04.01'!$A$147:$D$149</definedName>
    <definedName name="SR.26.04.01.07" localSheetId="138">'SR.26.04.01'!$A$165</definedName>
    <definedName name="SR.26.04.01.07.TC" localSheetId="138">'SR.26.04.01'!$A$172</definedName>
    <definedName name="SR.26.04.01.07.TD" localSheetId="138">'SR.26.04.01'!$C$175:$D$179</definedName>
    <definedName name="SR.26.04.01.07.TL" localSheetId="138">'SR.26.04.01'!$A$175:$A$179</definedName>
    <definedName name="SR.26.04.01.07.TLC" localSheetId="138">'SR.26.04.01'!$B$175:$B$179</definedName>
    <definedName name="SR.26.04.01.07.TT" localSheetId="138">'SR.26.04.01'!$C$173:$D$173</definedName>
    <definedName name="SR.26.04.01.07.TTC" localSheetId="138">'SR.26.04.01'!$C$174:$D$174</definedName>
    <definedName name="SR.26.04.01.07.X" localSheetId="138">'SR.26.04.01'!$C$180:$D$184</definedName>
    <definedName name="SR.26.04.01.07.Y" localSheetId="138">'SR.26.04.01'!$E$175:$F$179</definedName>
    <definedName name="SR.26.04.01.07.Z" localSheetId="138">'SR.26.04.01'!$A$166:$A$170</definedName>
    <definedName name="SR.26.04.01.07.ZHI" localSheetId="138">'SR.26.04.01'!$A$168:$D$170</definedName>
    <definedName name="SR.26.04.01.08" localSheetId="138">'SR.26.04.01'!$A$188</definedName>
    <definedName name="SR.26.04.01.08.TC" localSheetId="138">'SR.26.04.01'!$A$195</definedName>
    <definedName name="SR.26.04.01.08.TD" localSheetId="138">'SR.26.04.01'!$C$199:$D$200</definedName>
    <definedName name="SR.26.04.01.08.TL" localSheetId="138">'SR.26.04.01'!$A$199:$A$200</definedName>
    <definedName name="SR.26.04.01.08.TLC" localSheetId="138">'SR.26.04.01'!$B$199:$B$200</definedName>
    <definedName name="SR.26.04.01.08.TT" localSheetId="138">'SR.26.04.01'!$C$197:$D$197</definedName>
    <definedName name="SR.26.04.01.08.TTC" localSheetId="138">'SR.26.04.01'!$C$198:$D$198</definedName>
    <definedName name="SR.26.04.01.08.X" localSheetId="138">'SR.26.04.01'!$C$201:$D$205</definedName>
    <definedName name="SR.26.04.01.08.Y" localSheetId="138">'SR.26.04.01'!$E$199:$F$200</definedName>
    <definedName name="SR.26.04.01.08.Z" localSheetId="138">'SR.26.04.01'!$A$189:$A$193</definedName>
    <definedName name="SR.26.04.01.08.ZHI" localSheetId="138">'SR.26.04.01'!$A$191:$D$193</definedName>
    <definedName name="SR.26.04.01.09" localSheetId="138">'SR.26.04.01'!$A$4</definedName>
    <definedName name="SR.26.04.01.09.TC" localSheetId="138">'SR.26.04.01'!$A$10</definedName>
    <definedName name="SR.26.04.01.09.TD" localSheetId="138">'SR.26.04.01'!$E$14:$E$20</definedName>
    <definedName name="SR.26.04.01.09.TL" localSheetId="138">'SR.26.04.01'!$C$14:$C$20</definedName>
    <definedName name="SR.26.04.01.09.TLC" localSheetId="138">'SR.26.04.01'!$D$14:$D$20</definedName>
    <definedName name="SR.26.04.01.09.TT" localSheetId="138">'SR.26.04.01'!$E$12</definedName>
    <definedName name="SR.26.04.01.09.TTC" localSheetId="138">'SR.26.04.01'!$E$13</definedName>
    <definedName name="SR.26.04.01.09.Y" localSheetId="138">'SR.26.04.01'!$F$14:$G$20</definedName>
    <definedName name="SR.26.04.01.09.Z" localSheetId="138">'SR.26.04.01'!$A$5:$A$8</definedName>
    <definedName name="SR.26.04.01.09.ZHI" localSheetId="138">'SR.26.04.01'!$A$6:$D$8</definedName>
    <definedName name="SR.26.04.01.VC" localSheetId="138">'SR.26.04.01'!$A$2</definedName>
    <definedName name="SR.26.05.01" localSheetId="141">'SR.26.05.01'!$A$1</definedName>
    <definedName name="SR.26.05.01.01" localSheetId="141">'SR.26.05.01'!$A$20</definedName>
    <definedName name="SR.26.05.01.01.TC" localSheetId="141">'SR.26.05.01'!$A$26</definedName>
    <definedName name="SR.26.05.01.01.TD" localSheetId="141">'SR.26.05.01'!$C$32:$J$45</definedName>
    <definedName name="SR.26.05.01.01.TL" localSheetId="141">'SR.26.05.01'!$A$32:$A$45</definedName>
    <definedName name="SR.26.05.01.01.TLC" localSheetId="141">'SR.26.05.01'!$B$32:$B$45</definedName>
    <definedName name="SR.26.05.01.01.TT" localSheetId="141">'SR.26.05.01'!$C$29:$J$30</definedName>
    <definedName name="SR.26.05.01.01.TTC" localSheetId="141">'SR.26.05.01'!$C$31:$J$31</definedName>
    <definedName name="SR.26.05.01.01.X" localSheetId="141">'SR.26.05.01'!$C$46:$J$52</definedName>
    <definedName name="SR.26.05.01.01.Y" localSheetId="141">'SR.26.05.01'!$K$32:$K$45</definedName>
    <definedName name="SR.26.05.01.01.Z" localSheetId="141">'SR.26.05.01'!$A$21:$A$24</definedName>
    <definedName name="SR.26.05.01.01.ZHI" localSheetId="141">'SR.26.05.01'!$A$22:$D$24</definedName>
    <definedName name="SR.26.05.01.02" localSheetId="141">'SR.26.05.01'!$A$60</definedName>
    <definedName name="SR.26.05.01.02.TC" localSheetId="141">'SR.26.05.01'!$A$66</definedName>
    <definedName name="SR.26.05.01.02.TD" localSheetId="141">'SR.26.05.01'!$C$70</definedName>
    <definedName name="SR.26.05.01.02.TL" localSheetId="141">'SR.26.05.01'!$A$70</definedName>
    <definedName name="SR.26.05.01.02.TLC" localSheetId="141">'SR.26.05.01'!$B$70</definedName>
    <definedName name="SR.26.05.01.02.TT" localSheetId="141">'SR.26.05.01'!$C$68</definedName>
    <definedName name="SR.26.05.01.02.TTC" localSheetId="141">'SR.26.05.01'!$C$69</definedName>
    <definedName name="SR.26.05.01.02.X" localSheetId="141">'SR.26.05.01'!$C$71</definedName>
    <definedName name="SR.26.05.01.02.Y" localSheetId="141">'SR.26.05.01'!$D$70:$I$70</definedName>
    <definedName name="SR.26.05.01.02.Z" localSheetId="141">'SR.26.05.01'!$A$61:$A$64</definedName>
    <definedName name="SR.26.05.01.02.ZHI" localSheetId="141">'SR.26.05.01'!$A$62:$D$64</definedName>
    <definedName name="SR.26.05.01.03" localSheetId="141">'SR.26.05.01'!$A$79</definedName>
    <definedName name="SR.26.05.01.03.TC" localSheetId="141">'SR.26.05.01'!$A$86</definedName>
    <definedName name="SR.26.05.01.03.TD" localSheetId="141">'SR.26.05.01'!$C$91:$G$91</definedName>
    <definedName name="SR.26.05.01.03.TL" localSheetId="141">'SR.26.05.01'!$A$91</definedName>
    <definedName name="SR.26.05.01.03.TLC" localSheetId="141">'SR.26.05.01'!$B$91</definedName>
    <definedName name="SR.26.05.01.03.TT" localSheetId="141">'SR.26.05.01'!$C$88:$G$89</definedName>
    <definedName name="SR.26.05.01.03.TTC" localSheetId="141">'SR.26.05.01'!$C$90:$G$90</definedName>
    <definedName name="SR.26.05.01.03.X" localSheetId="141">'SR.26.05.01'!$C$92:$G$98</definedName>
    <definedName name="SR.26.05.01.03.Y" localSheetId="141">'SR.26.05.01'!$H$91</definedName>
    <definedName name="SR.26.05.01.03.Z" localSheetId="141">'SR.26.05.01'!$A$80:$A$84</definedName>
    <definedName name="SR.26.05.01.03.ZHI" localSheetId="141">'SR.26.05.01'!$A$82:$D$84</definedName>
    <definedName name="SR.26.05.01.04" localSheetId="141">'SR.26.05.01'!$A$106</definedName>
    <definedName name="SR.26.05.01.04.TC" localSheetId="141">'SR.26.05.01'!$A$112</definedName>
    <definedName name="SR.26.05.01.04.TD" localSheetId="141">'SR.26.05.01'!$C$116:$C$118</definedName>
    <definedName name="SR.26.05.01.04.TL" localSheetId="141">'SR.26.05.01'!$A$116:$A$118</definedName>
    <definedName name="SR.26.05.01.04.TLC" localSheetId="141">'SR.26.05.01'!$B$116:$B$118</definedName>
    <definedName name="SR.26.05.01.04.TT" localSheetId="141">'SR.26.05.01'!$C$114</definedName>
    <definedName name="SR.26.05.01.04.TTC" localSheetId="141">'SR.26.05.01'!$C$115</definedName>
    <definedName name="SR.26.05.01.04.X" localSheetId="141">'SR.26.05.01'!$C$119</definedName>
    <definedName name="SR.26.05.01.04.Y" localSheetId="141">'SR.26.05.01'!$D$116:$J$118</definedName>
    <definedName name="SR.26.05.01.04.Z" localSheetId="141">'SR.26.05.01'!$A$107:$A$110</definedName>
    <definedName name="SR.26.05.01.04.ZHI" localSheetId="141">'SR.26.05.01'!$A$108:$D$110</definedName>
    <definedName name="SR.26.05.01.05" localSheetId="141">'SR.26.05.01'!$A$4</definedName>
    <definedName name="SR.26.05.01.05.TC" localSheetId="141">'SR.26.05.01'!$A$10</definedName>
    <definedName name="SR.26.05.01.05.TD" localSheetId="141">'SR.26.05.01'!$G$14:$G$15</definedName>
    <definedName name="SR.26.05.01.05.TL" localSheetId="141">'SR.26.05.01'!$E$14:$E$15</definedName>
    <definedName name="SR.26.05.01.05.TLC" localSheetId="141">'SR.26.05.01'!$F$14:$F$15</definedName>
    <definedName name="SR.26.05.01.05.TT" localSheetId="141">'SR.26.05.01'!$G$12</definedName>
    <definedName name="SR.26.05.01.05.TTC" localSheetId="141">'SR.26.05.01'!$G$13</definedName>
    <definedName name="SR.26.05.01.05.Y" localSheetId="141">'SR.26.05.01'!$H$14:$H$15</definedName>
    <definedName name="SR.26.05.01.05.Z" localSheetId="141">'SR.26.05.01'!$A$5:$A$8</definedName>
    <definedName name="SR.26.05.01.05.ZHI" localSheetId="141">'SR.26.05.01'!$A$6:$D$8</definedName>
    <definedName name="SR.26.05.01.VC" localSheetId="141">'SR.26.05.01'!$A$2</definedName>
    <definedName name="SR.26.06.01" localSheetId="144">'SR.26.06.01'!$A$1</definedName>
    <definedName name="SR.26.06.01.01" localSheetId="144">'SR.26.06.01'!$A$4</definedName>
    <definedName name="SR.26.06.01.01.TC" localSheetId="144">'SR.26.06.01'!$A$10</definedName>
    <definedName name="SR.26.06.01.01.TD" localSheetId="144">'SR.26.06.01'!$C$14:$C$32</definedName>
    <definedName name="SR.26.06.01.01.TL" localSheetId="144">'SR.26.06.01'!$A$14:$A$32</definedName>
    <definedName name="SR.26.06.01.01.TLC" localSheetId="144">'SR.26.06.01'!$B$14:$B$32</definedName>
    <definedName name="SR.26.06.01.01.TT" localSheetId="144">'SR.26.06.01'!$C$12</definedName>
    <definedName name="SR.26.06.01.01.TTC" localSheetId="144">'SR.26.06.01'!$C$13</definedName>
    <definedName name="SR.26.06.01.01.X" localSheetId="144">'SR.26.06.01'!$C$33:$C$34</definedName>
    <definedName name="SR.26.06.01.01.Y" localSheetId="144">'SR.26.06.01'!$D$14:$J$32</definedName>
    <definedName name="SR.26.06.01.01.Z" localSheetId="144">'SR.26.06.01'!$A$5:$A$8</definedName>
    <definedName name="SR.26.06.01.01.ZHI" localSheetId="144">'SR.26.06.01'!$A$6:$D$8</definedName>
    <definedName name="SR.26.06.01.VC" localSheetId="144">'SR.26.06.01'!$A$2</definedName>
    <definedName name="SR.26.07.01" localSheetId="147" hidden="1">'SR.26.07.01'!$A$1</definedName>
    <definedName name="SR.26.07.01.01" localSheetId="147" hidden="1">'SR.26.07.01'!$A$4</definedName>
    <definedName name="SR.26.07.01.01.TC" localSheetId="147" hidden="1">'SR.26.07.01'!$A$10</definedName>
    <definedName name="SR.26.07.01.01.TD" localSheetId="147" hidden="1">'SR.26.07.01'!$C$16:$J$17</definedName>
    <definedName name="SR.26.07.01.01.TL" localSheetId="147">'SR.26.07.01'!$A$16:$A$17</definedName>
    <definedName name="SR.26.07.01.01.TLC" localSheetId="147">'SR.26.07.01'!$B$16:$B$17</definedName>
    <definedName name="SR.26.07.01.01.TT" localSheetId="147">'SR.26.07.01'!$C$13:$J$14</definedName>
    <definedName name="SR.26.07.01.01.TTC" localSheetId="147">'SR.26.07.01'!$C$15:$J$15</definedName>
    <definedName name="SR.26.07.01.01.X" localSheetId="147">'SR.26.07.01'!$C$18:$J$18</definedName>
    <definedName name="SR.26.07.01.01.Y" localSheetId="147">'SR.26.07.01'!$K$16:$Q$17</definedName>
    <definedName name="SR.26.07.01.01.Z" localSheetId="147">'SR.26.07.01'!$A$5:$A$8</definedName>
    <definedName name="SR.26.07.01.01.ZHI" localSheetId="147">'SR.26.07.01'!$A$6:$D$8</definedName>
    <definedName name="SR.26.07.01.02" localSheetId="147">'SR.26.07.01'!$A$24</definedName>
    <definedName name="SR.26.07.01.02.TC" localSheetId="147">'SR.26.07.01'!$A$30</definedName>
    <definedName name="SR.26.07.01.02.TD" localSheetId="147">'SR.26.07.01'!$C$33</definedName>
    <definedName name="SR.26.07.01.02.TL" localSheetId="147">'SR.26.07.01'!$A$33</definedName>
    <definedName name="SR.26.07.01.02.TLC" localSheetId="147">'SR.26.07.01'!$B$33</definedName>
    <definedName name="SR.26.07.01.02.TTC" localSheetId="147">'SR.26.07.01'!$C$32</definedName>
    <definedName name="SR.26.07.01.02.Y" localSheetId="147">'SR.26.07.01'!$D$33:$N$33</definedName>
    <definedName name="SR.26.07.01.02.Z" localSheetId="147">'SR.26.07.01'!$A$25:$A$28</definedName>
    <definedName name="SR.26.07.01.02.ZHI" localSheetId="147">'SR.26.07.01'!$A$26:$D$28</definedName>
    <definedName name="SR.26.07.01.03" localSheetId="147">'SR.26.07.01'!$A$39</definedName>
    <definedName name="SR.26.07.01.03.TC" localSheetId="147">'SR.26.07.01'!$A$47</definedName>
    <definedName name="SR.26.07.01.03.TD" localSheetId="147">'SR.26.07.01'!$C$52:$D$52</definedName>
    <definedName name="SR.26.07.01.03.TL" localSheetId="147">'SR.26.07.01'!$A$52</definedName>
    <definedName name="SR.26.07.01.03.TLC" localSheetId="147">'SR.26.07.01'!$B$52</definedName>
    <definedName name="SR.26.07.01.03.TT" localSheetId="147">'SR.26.07.01'!$C$49:$D$50</definedName>
    <definedName name="SR.26.07.01.03.TTC" localSheetId="147">'SR.26.07.01'!$C$51:$D$51</definedName>
    <definedName name="SR.26.07.01.03.X" localSheetId="147">'SR.26.07.01'!$C$53:$D$58</definedName>
    <definedName name="SR.26.07.01.03.Z" localSheetId="147">'SR.26.07.01'!$A$40:$A$45</definedName>
    <definedName name="SR.26.07.01.03.ZHI" localSheetId="147">'SR.26.07.01'!$A$42:$D$45</definedName>
    <definedName name="SR.26.07.01.04" localSheetId="147">'SR.26.07.01'!$A$65</definedName>
    <definedName name="SR.26.07.01.04.TC" localSheetId="147">'SR.26.07.01'!$A$71</definedName>
    <definedName name="SR.26.07.01.04.TD" localSheetId="147">'SR.26.07.01'!$C$75:$M$91</definedName>
    <definedName name="SR.26.07.01.04.TL" localSheetId="147">'SR.26.07.01'!$A$75:$A$91</definedName>
    <definedName name="SR.26.07.01.04.TLC" localSheetId="147">'SR.26.07.01'!$B$75:$B$91</definedName>
    <definedName name="SR.26.07.01.04.TT" localSheetId="147">'SR.26.07.01'!$C$73:$M$73</definedName>
    <definedName name="SR.26.07.01.04.TTC" localSheetId="147">'SR.26.07.01'!$C$74:$M$74</definedName>
    <definedName name="SR.26.07.01.04.X" localSheetId="147">'SR.26.07.01'!$C$92:$M$98</definedName>
    <definedName name="SR.26.07.01.04.Y" localSheetId="147">'SR.26.07.01'!$N$75:$N$91</definedName>
    <definedName name="SR.26.07.01.04.Z" localSheetId="147">'SR.26.07.01'!$A$66:$A$69</definedName>
    <definedName name="SR.26.07.01.04.ZHI" localSheetId="147">'SR.26.07.01'!$A$67:$D$69</definedName>
    <definedName name="SR.26.07.01.05" localSheetId="147">'SR.26.07.01'!$A$100</definedName>
    <definedName name="SR.26.07.01.05.TC" localSheetId="147">'SR.26.07.01'!$A$106</definedName>
    <definedName name="SR.26.07.01.05.TD" localSheetId="147">'SR.26.07.01'!$C$109</definedName>
    <definedName name="SR.26.07.01.05.TL" localSheetId="147">'SR.26.07.01'!$A$109</definedName>
    <definedName name="SR.26.07.01.05.TLC" localSheetId="147">'SR.26.07.01'!$B$109</definedName>
    <definedName name="SR.26.07.01.05.TTC" localSheetId="147">'SR.26.07.01'!$C$108</definedName>
    <definedName name="SR.26.07.01.05.Y" localSheetId="147">'SR.26.07.01'!$D$109:$J$109</definedName>
    <definedName name="SR.26.07.01.05.Z" localSheetId="147">'SR.26.07.01'!$A$101:$A$104</definedName>
    <definedName name="SR.26.07.01.05.ZHI" localSheetId="147">'SR.26.07.01'!$A$102:$D$104</definedName>
    <definedName name="SR.26.07.01.06" localSheetId="147">'SR.26.07.01'!$A$112</definedName>
    <definedName name="SR.26.07.01.06.TC" localSheetId="147">'SR.26.07.01'!$A$118</definedName>
    <definedName name="SR.26.07.01.06.TD" localSheetId="147">'SR.26.07.01'!$C$121:$C$125</definedName>
    <definedName name="SR.26.07.01.06.TL" localSheetId="147">'SR.26.07.01'!$A$121:$A$125</definedName>
    <definedName name="SR.26.07.01.06.TLC" localSheetId="147">'SR.26.07.01'!$B$121:$B$125</definedName>
    <definedName name="SR.26.07.01.06.TT" localSheetId="147">'SR.26.07.01'!$C$119</definedName>
    <definedName name="SR.26.07.01.06.TTC" localSheetId="147">'SR.26.07.01'!$C$120</definedName>
    <definedName name="SR.26.07.01.06.X" localSheetId="147">'SR.26.07.01'!$C$126:$C$130</definedName>
    <definedName name="SR.26.07.01.06.Y" localSheetId="147">'SR.26.07.01'!$D$121:$D$125</definedName>
    <definedName name="SR.26.07.01.06.Z" localSheetId="147">'SR.26.07.01'!$A$113:$A$116</definedName>
    <definedName name="SR.26.07.01.06.ZHI" localSheetId="147">'SR.26.07.01'!$A$114:$D$116</definedName>
    <definedName name="SR.26.07.01.VC" localSheetId="147">'SR.26.07.01'!$A$2</definedName>
    <definedName name="SR.26.08.01" localSheetId="150">'SR.26.08.01'!$A$1</definedName>
    <definedName name="SR.26.08.01.01" localSheetId="150">'SR.26.08.01'!$A$4</definedName>
    <definedName name="SR.26.08.01.01.TC" localSheetId="150">'SR.26.08.01'!$A$5</definedName>
    <definedName name="SR.26.08.01.01.TD" localSheetId="150">'SR.26.08.01'!$C$14:$G$65</definedName>
    <definedName name="SR.26.08.01.01.TL" localSheetId="150">'SR.26.08.01'!$A$14:$A$65</definedName>
    <definedName name="SR.26.08.01.01.TLC" localSheetId="150">'SR.26.08.01'!$B$14:$B$65</definedName>
    <definedName name="SR.26.08.01.01.TT" localSheetId="150">'SR.26.08.01'!$C$12:$G$12</definedName>
    <definedName name="SR.26.08.01.01.TTC" localSheetId="150">'SR.26.08.01'!$C$13:$G$13</definedName>
    <definedName name="SR.26.08.01.01.X" localSheetId="150">'SR.26.08.01'!$C$66:$G$71</definedName>
    <definedName name="SR.26.08.01.01.Y" localSheetId="150">'SR.26.08.01'!$H$14:$K$65</definedName>
    <definedName name="SR.26.08.01.01.Z" localSheetId="150">'SR.26.08.01'!$A$7:$A$10</definedName>
    <definedName name="SR.26.08.01.01.ZHI" localSheetId="150">'SR.26.08.01'!$A$9:$D$10</definedName>
    <definedName name="SR.26.08.01.VC" localSheetId="150">'SR.26.08.01'!$A$2</definedName>
    <definedName name="SR.26.08.04" localSheetId="151">'SR.26.08.04'!$A$1</definedName>
    <definedName name="SR.26.08.04.01" localSheetId="151">'SR.26.08.04'!$A$4</definedName>
    <definedName name="SR.26.08.04.01.TC" localSheetId="151">'SR.26.08.04'!$A$5</definedName>
    <definedName name="SR.26.08.04.01.TD" localSheetId="151">'SR.26.08.04'!$C$14:$G$65</definedName>
    <definedName name="SR.26.08.04.01.TL" localSheetId="151">'SR.26.08.04'!$A$14:$A$65</definedName>
    <definedName name="SR.26.08.04.01.TLC" localSheetId="151">'SR.26.08.04'!$B$14:$B$65</definedName>
    <definedName name="SR.26.08.04.01.TT" localSheetId="151">'SR.26.08.04'!$C$12:$G$12</definedName>
    <definedName name="SR.26.08.04.01.TTC" localSheetId="151">'SR.26.08.04'!$C$13:$G$13</definedName>
    <definedName name="SR.26.08.04.01.X" localSheetId="151">'SR.26.08.04'!$C$66:$G$71</definedName>
    <definedName name="SR.26.08.04.01.Y" localSheetId="151">'SR.26.08.04'!$H$14:$K$65</definedName>
    <definedName name="SR.26.08.04.01.Z" localSheetId="151">'SR.26.08.04'!$A$7:$A$10</definedName>
    <definedName name="SR.26.08.04.01.ZHI" localSheetId="151">'SR.26.08.04'!$A$9:$D$10</definedName>
    <definedName name="SR.26.08.04.VC" localSheetId="151">'SR.26.08.04'!$A$2</definedName>
    <definedName name="SR.27.01.01" localSheetId="163">'SR.27.01.01'!$A$1</definedName>
    <definedName name="SR.27.01.01.01" localSheetId="163">'SR.27.01.01'!$A$17</definedName>
    <definedName name="SR.27.01.01.01.TC" localSheetId="163">'SR.27.01.01'!$A$23</definedName>
    <definedName name="SR.27.01.01.01.TD" localSheetId="163">'SR.27.01.01'!$C$27:$E$54</definedName>
    <definedName name="SR.27.01.01.01.TL" localSheetId="163">'SR.27.01.01'!$A$27:$A$54</definedName>
    <definedName name="SR.27.01.01.01.TLC" localSheetId="163">'SR.27.01.01'!$B$27:$B$54</definedName>
    <definedName name="SR.27.01.01.01.TT" localSheetId="163">'SR.27.01.01'!$C$25:$E$25</definedName>
    <definedName name="SR.27.01.01.01.TTC" localSheetId="163">'SR.27.01.01'!$C$26:$E$26</definedName>
    <definedName name="SR.27.01.01.01.X" localSheetId="163">'SR.27.01.01'!$C$55:$E$59</definedName>
    <definedName name="SR.27.01.01.01.Y" localSheetId="163">'SR.27.01.01'!$F$27:$G$54</definedName>
    <definedName name="SR.27.01.01.01.Z" localSheetId="163">'SR.27.01.01'!$A$18:$A$21</definedName>
    <definedName name="SR.27.01.01.01.ZHI" localSheetId="163">'SR.27.01.01'!$A$20:$D$21</definedName>
    <definedName name="SR.27.01.01.02" localSheetId="163">'SR.27.01.01'!$A$61</definedName>
    <definedName name="SR.27.01.01.02.TC" localSheetId="163">'SR.27.01.01'!$A$67</definedName>
    <definedName name="SR.27.01.01.02.TD" localSheetId="163">'SR.27.01.01'!$C$71:$K$117</definedName>
    <definedName name="SR.27.01.01.02.TL" localSheetId="163">'SR.27.01.01'!$A$71:$A$117</definedName>
    <definedName name="SR.27.01.01.02.TLC" localSheetId="163">'SR.27.01.01'!$B$71:$B$117</definedName>
    <definedName name="SR.27.01.01.02.TT" localSheetId="163">'SR.27.01.01'!$C$69:$K$69</definedName>
    <definedName name="SR.27.01.01.02.TTC" localSheetId="163">'SR.27.01.01'!$C$70:$K$70</definedName>
    <definedName name="SR.27.01.01.02.X" localSheetId="163">'SR.27.01.01'!$C$118:$K$125</definedName>
    <definedName name="SR.27.01.01.02.Y" localSheetId="163">'SR.27.01.01'!$L$71:$M$117</definedName>
    <definedName name="SR.27.01.01.02.Z" localSheetId="163">'SR.27.01.01'!$A$62:$A$65</definedName>
    <definedName name="SR.27.01.01.02.ZHI" localSheetId="163">'SR.27.01.01'!$A$64:$D$65</definedName>
    <definedName name="SR.27.01.01.03" localSheetId="163">'SR.27.01.01'!$A$127</definedName>
    <definedName name="SR.27.01.01.03.TC" localSheetId="163">'SR.27.01.01'!$A$134</definedName>
    <definedName name="SR.27.01.01.03.TD" localSheetId="163">'SR.27.01.01'!$C$138:$J$181</definedName>
    <definedName name="SR.27.01.01.03.TL" localSheetId="163">'SR.27.01.01'!$A$138:$A$181</definedName>
    <definedName name="SR.27.01.01.03.TLC" localSheetId="163">'SR.27.01.01'!$B$138:$B$181</definedName>
    <definedName name="SR.27.01.01.03.TT" localSheetId="163">'SR.27.01.01'!$C$136:$J$136</definedName>
    <definedName name="SR.27.01.01.03.TTC" localSheetId="163">'SR.27.01.01'!$C$137:$J$137</definedName>
    <definedName name="SR.27.01.01.03.X" localSheetId="163">'SR.27.01.01'!$C$182:$J$187</definedName>
    <definedName name="SR.27.01.01.03.Y" localSheetId="163">'SR.27.01.01'!$K$138:$L$181</definedName>
    <definedName name="SR.27.01.01.03.Z" localSheetId="163">'SR.27.01.01'!$A$128:$A$132</definedName>
    <definedName name="SR.27.01.01.03.ZHI" localSheetId="163">'SR.27.01.01'!$A$131:$D$132</definedName>
    <definedName name="SR.27.01.01.04" localSheetId="163">'SR.27.01.01'!$A$189</definedName>
    <definedName name="SR.27.01.01.04.TC" localSheetId="163">'SR.27.01.01'!$A$195</definedName>
    <definedName name="SR.27.01.01.04.TD" localSheetId="163">'SR.27.01.01'!$C$199:$K$236</definedName>
    <definedName name="SR.27.01.01.04.TL" localSheetId="163">'SR.27.01.01'!$A$199:$A$236</definedName>
    <definedName name="SR.27.01.01.04.TLC" localSheetId="163">'SR.27.01.01'!$B$199:$B$236</definedName>
    <definedName name="SR.27.01.01.04.TT" localSheetId="163">'SR.27.01.01'!$C$197:$K$197</definedName>
    <definedName name="SR.27.01.01.04.TTC" localSheetId="163">'SR.27.01.01'!$C$198:$K$198</definedName>
    <definedName name="SR.27.01.01.04.X" localSheetId="163">'SR.27.01.01'!$C$237:$K$244</definedName>
    <definedName name="SR.27.01.01.04.Y" localSheetId="163">'SR.27.01.01'!$L$199:$M$236</definedName>
    <definedName name="SR.27.01.01.04.Z" localSheetId="163">'SR.27.01.01'!$A$190:$A$193</definedName>
    <definedName name="SR.27.01.01.04.ZHI" localSheetId="163">'SR.27.01.01'!$A$192:$D$193</definedName>
    <definedName name="SR.27.01.01.05" localSheetId="163">'SR.27.01.01'!$A$246</definedName>
    <definedName name="SR.27.01.01.05.TC" localSheetId="163">'SR.27.01.01'!$A$252</definedName>
    <definedName name="SR.27.01.01.05.TD" localSheetId="163">'SR.27.01.01'!$C$256:$K$290</definedName>
    <definedName name="SR.27.01.01.05.TL" localSheetId="163">'SR.27.01.01'!$A$256:$A$290</definedName>
    <definedName name="SR.27.01.01.05.TLC" localSheetId="163">'SR.27.01.01'!$B$256:$B$290</definedName>
    <definedName name="SR.27.01.01.05.TT" localSheetId="163">'SR.27.01.01'!$C$254:$K$254</definedName>
    <definedName name="SR.27.01.01.05.TTC" localSheetId="163">'SR.27.01.01'!$C$255:$K$255</definedName>
    <definedName name="SR.27.01.01.05.X" localSheetId="163">'SR.27.01.01'!$C$291:$K$298</definedName>
    <definedName name="SR.27.01.01.05.Y" localSheetId="163">'SR.27.01.01'!$L$256:$M$290</definedName>
    <definedName name="SR.27.01.01.05.Z" localSheetId="163">'SR.27.01.01'!$A$247:$A$250</definedName>
    <definedName name="SR.27.01.01.05.ZHI" localSheetId="163">'SR.27.01.01'!$A$249:$D$250</definedName>
    <definedName name="SR.27.01.01.06" localSheetId="163">'SR.27.01.01'!$A$300</definedName>
    <definedName name="SR.27.01.01.06.TC" localSheetId="163">'SR.27.01.01'!$A$307</definedName>
    <definedName name="SR.27.01.01.06.TD" localSheetId="163">'SR.27.01.01'!$C$311:$J$314</definedName>
    <definedName name="SR.27.01.01.06.TL" localSheetId="163">'SR.27.01.01'!$A$311:$A$314</definedName>
    <definedName name="SR.27.01.01.06.TLC" localSheetId="163">'SR.27.01.01'!$B$311:$B$314</definedName>
    <definedName name="SR.27.01.01.06.TT" localSheetId="163">'SR.27.01.01'!$C$309:$J$309</definedName>
    <definedName name="SR.27.01.01.06.TTC" localSheetId="163">'SR.27.01.01'!$C$310:$J$310</definedName>
    <definedName name="SR.27.01.01.06.X" localSheetId="163">'SR.27.01.01'!$C$315:$J$320</definedName>
    <definedName name="SR.27.01.01.06.Y" localSheetId="163">'SR.27.01.01'!$K$311:$K$314</definedName>
    <definedName name="SR.27.01.01.06.Z" localSheetId="163">'SR.27.01.01'!$A$301:$A$305</definedName>
    <definedName name="SR.27.01.01.06.ZHI" localSheetId="163">'SR.27.01.01'!$A$304:$D$305</definedName>
    <definedName name="SR.27.01.01.07" localSheetId="163">'SR.27.01.01'!$A$322</definedName>
    <definedName name="SR.27.01.01.07.TC" localSheetId="163">'SR.27.01.01'!$A$328</definedName>
    <definedName name="SR.27.01.01.07.TD" localSheetId="163">'SR.27.01.01'!$C$333:$G$333</definedName>
    <definedName name="SR.27.01.01.07.TL" localSheetId="163">'SR.27.01.01'!$A$333</definedName>
    <definedName name="SR.27.01.01.07.TLC" localSheetId="163">'SR.27.01.01'!$B$333</definedName>
    <definedName name="SR.27.01.01.07.TT" localSheetId="163">'SR.27.01.01'!$C$330:$G$331</definedName>
    <definedName name="SR.27.01.01.07.TTC" localSheetId="163">'SR.27.01.01'!$C$332:$G$332</definedName>
    <definedName name="SR.27.01.01.07.X" localSheetId="163">'SR.27.01.01'!$C$334:$G$339</definedName>
    <definedName name="SR.27.01.01.07.Y" localSheetId="163">'SR.27.01.01'!$H$333</definedName>
    <definedName name="SR.27.01.01.07.Z" localSheetId="163">'SR.27.01.01'!$A$323:$A$326</definedName>
    <definedName name="SR.27.01.01.07.ZHI" localSheetId="163">'SR.27.01.01'!$A$325:$D$326</definedName>
    <definedName name="SR.27.01.01.08" localSheetId="163">'SR.27.01.01'!$A$341</definedName>
    <definedName name="SR.27.01.01.08.TC" localSheetId="163">'SR.27.01.01'!$A$347</definedName>
    <definedName name="SR.27.01.01.08.TD" localSheetId="163">'SR.27.01.01'!$C$352:$H$352</definedName>
    <definedName name="SR.27.01.01.08.TL" localSheetId="163">'SR.27.01.01'!$A$352</definedName>
    <definedName name="SR.27.01.01.08.TLC" localSheetId="163">'SR.27.01.01'!$B$352</definedName>
    <definedName name="SR.27.01.01.08.TT" localSheetId="163">'SR.27.01.01'!$C$349:$H$350</definedName>
    <definedName name="SR.27.01.01.08.TTC" localSheetId="163">'SR.27.01.01'!$C$351:$H$351</definedName>
    <definedName name="SR.27.01.01.08.X" localSheetId="163">'SR.27.01.01'!$C$353:$H$357</definedName>
    <definedName name="SR.27.01.01.08.Y" localSheetId="163">'SR.27.01.01'!$I$352</definedName>
    <definedName name="SR.27.01.01.08.Z" localSheetId="163">'SR.27.01.01'!$A$342:$A$345</definedName>
    <definedName name="SR.27.01.01.08.ZHI" localSheetId="163">'SR.27.01.01'!$A$344:$D$345</definedName>
    <definedName name="SR.27.01.01.09" localSheetId="163">'SR.27.01.01'!$A$359</definedName>
    <definedName name="SR.27.01.01.09.TC" localSheetId="163">'SR.27.01.01'!$A$364</definedName>
    <definedName name="SR.27.01.01.09.TD" localSheetId="163">'SR.27.01.01'!$C$369:$J$369</definedName>
    <definedName name="SR.27.01.01.09.TL" localSheetId="163">'SR.27.01.01'!$A$369</definedName>
    <definedName name="SR.27.01.01.09.TLC" localSheetId="163">'SR.27.01.01'!$B$369</definedName>
    <definedName name="SR.27.01.01.09.TT" localSheetId="163">'SR.27.01.01'!$C$367:$J$367</definedName>
    <definedName name="SR.27.01.01.09.TTC" localSheetId="163">'SR.27.01.01'!$C$368:$J$368</definedName>
    <definedName name="SR.27.01.01.09.X" localSheetId="163">'SR.27.01.01'!$C$370:$J$377</definedName>
    <definedName name="SR.27.01.01.09.Z" localSheetId="163">'SR.27.01.01'!$A$360:$A$362</definedName>
    <definedName name="SR.27.01.01.09.ZHI" localSheetId="163">'SR.27.01.01'!$A$361:$D$362</definedName>
    <definedName name="SR.27.01.01.10" localSheetId="163">'SR.27.01.01'!$A$379</definedName>
    <definedName name="SR.27.01.01.10.TC" localSheetId="163">'SR.27.01.01'!$A$384</definedName>
    <definedName name="SR.27.01.01.10.TD" localSheetId="163">'SR.27.01.01'!$C$389:$L$389</definedName>
    <definedName name="SR.27.01.01.10.TL" localSheetId="163">'SR.27.01.01'!$A$389</definedName>
    <definedName name="SR.27.01.01.10.TLC" localSheetId="163">'SR.27.01.01'!$B$389</definedName>
    <definedName name="SR.27.01.01.10.TT" localSheetId="163">'SR.27.01.01'!$C$387:$L$387</definedName>
    <definedName name="SR.27.01.01.10.TTC" localSheetId="163">'SR.27.01.01'!$C$388:$L$388</definedName>
    <definedName name="SR.27.01.01.10.X" localSheetId="163">'SR.27.01.01'!$C$390:$L$397</definedName>
    <definedName name="SR.27.01.01.10.Z" localSheetId="163">'SR.27.01.01'!$A$380:$A$382</definedName>
    <definedName name="SR.27.01.01.10.ZHI" localSheetId="163">'SR.27.01.01'!$A$381:$D$382</definedName>
    <definedName name="SR.27.01.01.11" localSheetId="163">'SR.27.01.01'!$A$399</definedName>
    <definedName name="SR.27.01.01.11.TC" localSheetId="163">'SR.27.01.01'!$A$405</definedName>
    <definedName name="SR.27.01.01.11.TD" localSheetId="163">'SR.27.01.01'!$C$410:$E$412</definedName>
    <definedName name="SR.27.01.01.11.TL" localSheetId="163">'SR.27.01.01'!$A$410:$A$412</definedName>
    <definedName name="SR.27.01.01.11.TLC" localSheetId="163">'SR.27.01.01'!$B$410:$B$412</definedName>
    <definedName name="SR.27.01.01.11.TT" localSheetId="163">'SR.27.01.01'!$C$407:$E$408</definedName>
    <definedName name="SR.27.01.01.11.TTC" localSheetId="163">'SR.27.01.01'!$C$409:$E$409</definedName>
    <definedName name="SR.27.01.01.11.X" localSheetId="163">'SR.27.01.01'!$C$413:$E$418</definedName>
    <definedName name="SR.27.01.01.11.Y" localSheetId="163">'SR.27.01.01'!$F$410:$F$412</definedName>
    <definedName name="SR.27.01.01.11.Z" localSheetId="163">'SR.27.01.01'!$A$400:$A$403</definedName>
    <definedName name="SR.27.01.01.11.ZHI" localSheetId="163">'SR.27.01.01'!$A$402:$D$403</definedName>
    <definedName name="SR.27.01.01.12" localSheetId="163">'SR.27.01.01'!$A$431</definedName>
    <definedName name="SR.27.01.01.12.TC" localSheetId="163">'SR.27.01.01'!$A$437</definedName>
    <definedName name="SR.27.01.01.12.TD" localSheetId="163">'SR.27.01.01'!$C$442:$H$442</definedName>
    <definedName name="SR.27.01.01.12.TL" localSheetId="163">'SR.27.01.01'!$A$442</definedName>
    <definedName name="SR.27.01.01.12.TLC" localSheetId="163">'SR.27.01.01'!$B$442</definedName>
    <definedName name="SR.27.01.01.12.TT" localSheetId="163">'SR.27.01.01'!$C$439:$H$440</definedName>
    <definedName name="SR.27.01.01.12.TTC" localSheetId="163">'SR.27.01.01'!$C$441:$H$441</definedName>
    <definedName name="SR.27.01.01.12.X" localSheetId="163">'SR.27.01.01'!$C$443:$H$448</definedName>
    <definedName name="SR.27.01.01.12.Z" localSheetId="163">'SR.27.01.01'!$A$432:$A$435</definedName>
    <definedName name="SR.27.01.01.12.ZHI" localSheetId="163">'SR.27.01.01'!$A$434:$D$435</definedName>
    <definedName name="SR.27.01.01.13" localSheetId="163">'SR.27.01.01'!$A$450</definedName>
    <definedName name="SR.27.01.01.13.TC" localSheetId="163">'SR.27.01.01'!$A$457</definedName>
    <definedName name="SR.27.01.01.13.TD" localSheetId="163">'SR.27.01.01'!$C$462:$F$462</definedName>
    <definedName name="SR.27.01.01.13.TL" localSheetId="163">'SR.27.01.01'!$A$462</definedName>
    <definedName name="SR.27.01.01.13.TLC" localSheetId="163">'SR.27.01.01'!$B$462</definedName>
    <definedName name="SR.27.01.01.13.TT" localSheetId="163">'SR.27.01.01'!$C$459:$F$460</definedName>
    <definedName name="SR.27.01.01.13.TTC" localSheetId="163">'SR.27.01.01'!$C$461:$F$461</definedName>
    <definedName name="SR.27.01.01.13.X" localSheetId="163">'SR.27.01.01'!$C$463:$F$466</definedName>
    <definedName name="SR.27.01.01.13.Y" localSheetId="163">'SR.27.01.01'!$G$462</definedName>
    <definedName name="SR.27.01.01.13.Z" localSheetId="163">'SR.27.01.01'!$A$451:$A$455</definedName>
    <definedName name="SR.27.01.01.13.ZHI" localSheetId="163">'SR.27.01.01'!$A$454:$D$455</definedName>
    <definedName name="SR.27.01.01.14" localSheetId="163">'SR.27.01.01'!$A$468</definedName>
    <definedName name="SR.27.01.01.14.TC" localSheetId="163">'SR.27.01.01'!$A$474</definedName>
    <definedName name="SR.27.01.01.14.TD" localSheetId="163">'SR.27.01.01'!$C$479:$I$484</definedName>
    <definedName name="SR.27.01.01.14.TL" localSheetId="163">'SR.27.01.01'!$A$479:$A$484</definedName>
    <definedName name="SR.27.01.01.14.TLC" localSheetId="163">'SR.27.01.01'!$B$479:$B$484</definedName>
    <definedName name="SR.27.01.01.14.TT" localSheetId="163">'SR.27.01.01'!$C$476:$I$477</definedName>
    <definedName name="SR.27.01.01.14.TTC" localSheetId="163">'SR.27.01.01'!$C$478:$I$478</definedName>
    <definedName name="SR.27.01.01.14.X" localSheetId="163">'SR.27.01.01'!$C$485:$I$490</definedName>
    <definedName name="SR.27.01.01.14.Y" localSheetId="163">'SR.27.01.01'!$J$479:$K$484</definedName>
    <definedName name="SR.27.01.01.14.Z" localSheetId="163">'SR.27.01.01'!$A$469:$A$472</definedName>
    <definedName name="SR.27.01.01.14.ZHI" localSheetId="163">'SR.27.01.01'!$A$471:$D$472</definedName>
    <definedName name="SR.27.01.01.15" localSheetId="163">'SR.27.01.01'!$A$492</definedName>
    <definedName name="SR.27.01.01.15.TC" localSheetId="163">'SR.27.01.01'!$A$500</definedName>
    <definedName name="SR.27.01.01.15.TD" localSheetId="163">'SR.27.01.01'!$C$505:$E$507</definedName>
    <definedName name="SR.27.01.01.15.TL" localSheetId="163">'SR.27.01.01'!$A$505:$A$507</definedName>
    <definedName name="SR.27.01.01.15.TLC" localSheetId="163">'SR.27.01.01'!$B$505:$B$507</definedName>
    <definedName name="SR.27.01.01.15.TT" localSheetId="163">'SR.27.01.01'!$C$502:$E$503</definedName>
    <definedName name="SR.27.01.01.15.TTC" localSheetId="163">'SR.27.01.01'!$C$504:$E$504</definedName>
    <definedName name="SR.27.01.01.15.X" localSheetId="163">'SR.27.01.01'!$C$508:$E$511</definedName>
    <definedName name="SR.27.01.01.15.Y" localSheetId="163">'SR.27.01.01'!$F$505:$F$507</definedName>
    <definedName name="SR.27.01.01.15.Z" localSheetId="163">'SR.27.01.01'!$A$493:$A$498</definedName>
    <definedName name="SR.27.01.01.15.ZHI" localSheetId="163">'SR.27.01.01'!$A$497:$D$498</definedName>
    <definedName name="SR.27.01.01.16" localSheetId="163">'SR.27.01.01'!$A$513</definedName>
    <definedName name="SR.27.01.01.16.TC" localSheetId="163">'SR.27.01.01'!$A$519</definedName>
    <definedName name="SR.27.01.01.16.TD" localSheetId="163">'SR.27.01.01'!$C$524:$H$526</definedName>
    <definedName name="SR.27.01.01.16.TL" localSheetId="163">'SR.27.01.01'!$A$524:$A$526</definedName>
    <definedName name="SR.27.01.01.16.TLC" localSheetId="163">'SR.27.01.01'!$B$524:$B$526</definedName>
    <definedName name="SR.27.01.01.16.TT" localSheetId="163">'SR.27.01.01'!$C$521:$H$522</definedName>
    <definedName name="SR.27.01.01.16.TTC" localSheetId="163">'SR.27.01.01'!$C$523:$H$523</definedName>
    <definedName name="SR.27.01.01.16.X" localSheetId="163">'SR.27.01.01'!$C$527:$H$531</definedName>
    <definedName name="SR.27.01.01.16.Y" localSheetId="163">'SR.27.01.01'!$I$524:$I$526</definedName>
    <definedName name="SR.27.01.01.16.Z" localSheetId="163">'SR.27.01.01'!$A$514:$A$517</definedName>
    <definedName name="SR.27.01.01.16.ZHI" localSheetId="163">'SR.27.01.01'!$A$516:$D$517</definedName>
    <definedName name="SR.27.01.01.17" localSheetId="163">'SR.27.01.01'!$A$533</definedName>
    <definedName name="SR.27.01.01.17.TC" localSheetId="163">'SR.27.01.01'!$A$540</definedName>
    <definedName name="SR.27.01.01.17.TD" localSheetId="163">'SR.27.01.01'!$C$545:$G$545</definedName>
    <definedName name="SR.27.01.01.17.TL" localSheetId="163">'SR.27.01.01'!$A$545</definedName>
    <definedName name="SR.27.01.01.17.TLC" localSheetId="163">'SR.27.01.01'!$B$545</definedName>
    <definedName name="SR.27.01.01.17.TT" localSheetId="163">'SR.27.01.01'!$C$542:$G$543</definedName>
    <definedName name="SR.27.01.01.17.TTC" localSheetId="163">'SR.27.01.01'!$C$544:$G$544</definedName>
    <definedName name="SR.27.01.01.17.X" localSheetId="163">'SR.27.01.01'!$C$546:$G$551</definedName>
    <definedName name="SR.27.01.01.17.Z" localSheetId="163">'SR.27.01.01'!$A$534:$A$538</definedName>
    <definedName name="SR.27.01.01.17.ZHI" localSheetId="163">'SR.27.01.01'!$A$537:$D$538</definedName>
    <definedName name="SR.27.01.01.18" localSheetId="163">'SR.27.01.01'!$A$553</definedName>
    <definedName name="SR.27.01.01.18.TC" localSheetId="163">'SR.27.01.01'!$A$561</definedName>
    <definedName name="SR.27.01.01.18.TD" localSheetId="163">'SR.27.01.01'!$C$566:$E$568</definedName>
    <definedName name="SR.27.01.01.18.TL" localSheetId="163">'SR.27.01.01'!$A$566:$A$568</definedName>
    <definedName name="SR.27.01.01.18.TLC" localSheetId="163">'SR.27.01.01'!$B$566:$B$568</definedName>
    <definedName name="SR.27.01.01.18.TT" localSheetId="163">'SR.27.01.01'!$C$563:$E$564</definedName>
    <definedName name="SR.27.01.01.18.TTC" localSheetId="163">'SR.27.01.01'!$C$565:$E$565</definedName>
    <definedName name="SR.27.01.01.18.X" localSheetId="163">'SR.27.01.01'!$C$569:$E$572</definedName>
    <definedName name="SR.27.01.01.18.Y" localSheetId="163">'SR.27.01.01'!$F$566:$F$568</definedName>
    <definedName name="SR.27.01.01.18.Z" localSheetId="163">'SR.27.01.01'!$A$554:$A$559</definedName>
    <definedName name="SR.27.01.01.18.ZHI" localSheetId="163">'SR.27.01.01'!$A$558:$D$559</definedName>
    <definedName name="SR.27.01.01.19" localSheetId="163">'SR.27.01.01'!$A$574</definedName>
    <definedName name="SR.27.01.01.19.TC" localSheetId="163">'SR.27.01.01'!$A$580</definedName>
    <definedName name="SR.27.01.01.19.TD" localSheetId="163">'SR.27.01.01'!$C$585:$F$592</definedName>
    <definedName name="SR.27.01.01.19.TL" localSheetId="163">'SR.27.01.01'!$A$585:$A$592</definedName>
    <definedName name="SR.27.01.01.19.TLC" localSheetId="163">'SR.27.01.01'!$B$585:$B$592</definedName>
    <definedName name="SR.27.01.01.19.TT" localSheetId="163">'SR.27.01.01'!$C$582:$F$583</definedName>
    <definedName name="SR.27.01.01.19.TTC" localSheetId="163">'SR.27.01.01'!$C$584:$F$584</definedName>
    <definedName name="SR.27.01.01.19.X" localSheetId="163">'SR.27.01.01'!$C$593:$F$597</definedName>
    <definedName name="SR.27.01.01.19.Y" localSheetId="163">'SR.27.01.01'!$G$585:$H$592</definedName>
    <definedName name="SR.27.01.01.19.Z" localSheetId="163">'SR.27.01.01'!$A$575:$A$578</definedName>
    <definedName name="SR.27.01.01.19.ZHI" localSheetId="163">'SR.27.01.01'!$A$577:$D$578</definedName>
    <definedName name="SR.27.01.01.20" localSheetId="163">'SR.27.01.01'!$A$599</definedName>
    <definedName name="SR.27.01.01.20.TC" localSheetId="163">'SR.27.01.01'!$A$604</definedName>
    <definedName name="SR.27.01.01.20.TD" localSheetId="163">'SR.27.01.01'!$C$609:$N$643</definedName>
    <definedName name="SR.27.01.01.20.TL" localSheetId="163">'SR.27.01.01'!$A$609:$A$643</definedName>
    <definedName name="SR.27.01.01.20.TLC" localSheetId="163">'SR.27.01.01'!$B$609:$B$643</definedName>
    <definedName name="SR.27.01.01.20.TT" localSheetId="163">'SR.27.01.01'!$C$606:$N$607</definedName>
    <definedName name="SR.27.01.01.20.TTC" localSheetId="163">'SR.27.01.01'!$C$608:$N$608</definedName>
    <definedName name="SR.27.01.01.20.X" localSheetId="163">'SR.27.01.01'!$C$644:$P$650</definedName>
    <definedName name="SR.27.01.01.20.Y" localSheetId="163">'SR.27.01.01'!$O$609:$P$643</definedName>
    <definedName name="SR.27.01.01.20.Z" localSheetId="163">'SR.27.01.01'!$A$600:$A$602</definedName>
    <definedName name="SR.27.01.01.20.ZHI" localSheetId="163">'SR.27.01.01'!$A$601:$D$602</definedName>
    <definedName name="SR.27.01.01.21" localSheetId="163">'SR.27.01.01'!$A$652</definedName>
    <definedName name="SR.27.01.01.21.TC" localSheetId="163">'SR.27.01.01'!$A$657</definedName>
    <definedName name="SR.27.01.01.21.TD" localSheetId="163">'SR.27.01.01'!$C$662:$K$693</definedName>
    <definedName name="SR.27.01.01.21.TL" localSheetId="163">'SR.27.01.01'!$A$662:$A$693</definedName>
    <definedName name="SR.27.01.01.21.TLC" localSheetId="163">'SR.27.01.01'!$B$662:$B$693</definedName>
    <definedName name="SR.27.01.01.21.TT" localSheetId="163">'SR.27.01.01'!$C$659:$K$660</definedName>
    <definedName name="SR.27.01.01.21.TTC" localSheetId="163">'SR.27.01.01'!$C$661:$K$661</definedName>
    <definedName name="SR.27.01.01.21.X" localSheetId="163">'SR.27.01.01'!$C$694:$K$700</definedName>
    <definedName name="SR.27.01.01.21.Y" localSheetId="163">'SR.27.01.01'!$L$662:$L$693</definedName>
    <definedName name="SR.27.01.01.21.Z" localSheetId="163">'SR.27.01.01'!$A$653:$A$655</definedName>
    <definedName name="SR.27.01.01.21.ZHI" localSheetId="163">'SR.27.01.01'!$A$654:$D$655</definedName>
    <definedName name="SR.27.01.01.22" localSheetId="163">'SR.27.01.01'!$A$747</definedName>
    <definedName name="SR.27.01.01.22.TC" localSheetId="163">'SR.27.01.01'!$A$752</definedName>
    <definedName name="SR.27.01.01.22.TD" localSheetId="163">'SR.27.01.01'!$C$757:$O$788</definedName>
    <definedName name="SR.27.01.01.22.TL" localSheetId="163">'SR.27.01.01'!$A$757:$A$788</definedName>
    <definedName name="SR.27.01.01.22.TLC" localSheetId="163">'SR.27.01.01'!$B$757:$B$788</definedName>
    <definedName name="SR.27.01.01.22.TT" localSheetId="163">'SR.27.01.01'!$C$754:$O$755</definedName>
    <definedName name="SR.27.01.01.22.TTC" localSheetId="163">'SR.27.01.01'!$C$756:$O$756</definedName>
    <definedName name="SR.27.01.01.22.X" localSheetId="163">'SR.27.01.01'!$C$789:$O$795</definedName>
    <definedName name="SR.27.01.01.22.Y" localSheetId="163">'SR.27.01.01'!$P$757:$P$788</definedName>
    <definedName name="SR.27.01.01.22.Z" localSheetId="163">'SR.27.01.01'!$A$748:$A$750</definedName>
    <definedName name="SR.27.01.01.22.ZHI" localSheetId="163">'SR.27.01.01'!$A$749:$D$750</definedName>
    <definedName name="SR.27.01.01.23" localSheetId="163">'SR.27.01.01'!$A$702</definedName>
    <definedName name="SR.27.01.01.23.TC" localSheetId="163">'SR.27.01.01'!$A$710</definedName>
    <definedName name="SR.27.01.01.23.TD" localSheetId="163">'SR.27.01.01'!$C$715:$K$716</definedName>
    <definedName name="SR.27.01.01.23.TL" localSheetId="163">'SR.27.01.01'!$A$715:$A$716</definedName>
    <definedName name="SR.27.01.01.23.TLC" localSheetId="163">'SR.27.01.01'!$B$715:$B$716</definedName>
    <definedName name="SR.27.01.01.23.TT" localSheetId="163">'SR.27.01.01'!$C$712:$K$713</definedName>
    <definedName name="SR.27.01.01.23.TTC" localSheetId="163">'SR.27.01.01'!$C$714:$K$714</definedName>
    <definedName name="SR.27.01.01.23.X" localSheetId="163">'SR.27.01.01'!$C$717:$K$723</definedName>
    <definedName name="SR.27.01.01.23.Y" localSheetId="163">'SR.27.01.01'!$L$715:$L$716</definedName>
    <definedName name="SR.27.01.01.23.YAX" localSheetId="163">'SR.27.01.01'!$A$708:$D$708</definedName>
    <definedName name="SR.27.01.01.23.Z" localSheetId="163">'SR.27.01.01'!$A$703:$A$706</definedName>
    <definedName name="SR.27.01.01.23.ZHI" localSheetId="163">'SR.27.01.01'!$A$705:$D$706</definedName>
    <definedName name="SR.27.01.01.24" localSheetId="163">'SR.27.01.01'!$A$797</definedName>
    <definedName name="SR.27.01.01.24.TC" localSheetId="163">'SR.27.01.01'!$A$805</definedName>
    <definedName name="SR.27.01.01.24.TD" localSheetId="163">'SR.27.01.01'!$C$810:$O$811</definedName>
    <definedName name="SR.27.01.01.24.TL" localSheetId="163">'SR.27.01.01'!$A$810:$A$811</definedName>
    <definedName name="SR.27.01.01.24.TLC" localSheetId="163">'SR.27.01.01'!$B$810:$B$811</definedName>
    <definedName name="SR.27.01.01.24.TT" localSheetId="163">'SR.27.01.01'!$C$807:$O$808</definedName>
    <definedName name="SR.27.01.01.24.TTC" localSheetId="163">'SR.27.01.01'!$C$809:$O$809</definedName>
    <definedName name="SR.27.01.01.24.X" localSheetId="163">'SR.27.01.01'!$C$812:$O$818</definedName>
    <definedName name="SR.27.01.01.24.Y" localSheetId="163">'SR.27.01.01'!$P$810:$P$811</definedName>
    <definedName name="SR.27.01.01.24.YAX" localSheetId="163">'SR.27.01.01'!$A$803:$D$803</definedName>
    <definedName name="SR.27.01.01.24.Z" localSheetId="163">'SR.27.01.01'!$A$798:$A$801</definedName>
    <definedName name="SR.27.01.01.24.ZHI" localSheetId="163">'SR.27.01.01'!$A$800:$D$801</definedName>
    <definedName name="SR.27.01.01.25" localSheetId="163">'SR.27.01.01'!$A$820</definedName>
    <definedName name="SR.27.01.01.25.TC" localSheetId="163">'SR.27.01.01'!$A$825</definedName>
    <definedName name="SR.27.01.01.25.TD" localSheetId="163">'SR.27.01.01'!$C$830:$O$831</definedName>
    <definedName name="SR.27.01.01.25.TL" localSheetId="163">'SR.27.01.01'!$A$830:$A$831</definedName>
    <definedName name="SR.27.01.01.25.TLC" localSheetId="163">'SR.27.01.01'!$B$830:$B$831</definedName>
    <definedName name="SR.27.01.01.25.TT" localSheetId="163">'SR.27.01.01'!$C$827:$O$828</definedName>
    <definedName name="SR.27.01.01.25.TTC" localSheetId="163">'SR.27.01.01'!$C$829:$O$829</definedName>
    <definedName name="SR.27.01.01.25.X" localSheetId="163">'SR.27.01.01'!$C$832:$O$838</definedName>
    <definedName name="SR.27.01.01.25.Z" localSheetId="163">'SR.27.01.01'!$A$821:$A$823</definedName>
    <definedName name="SR.27.01.01.25.ZHI" localSheetId="163">'SR.27.01.01'!$A$822:$D$823</definedName>
    <definedName name="SR.27.01.01.26" localSheetId="163">'SR.27.01.01'!$A$725</definedName>
    <definedName name="SR.27.01.01.26.TC" localSheetId="163">'SR.27.01.01'!$A$730</definedName>
    <definedName name="SR.27.01.01.26.TD" localSheetId="163">'SR.27.01.01'!$C$735:$K$738</definedName>
    <definedName name="SR.27.01.01.26.TL" localSheetId="163">'SR.27.01.01'!$A$735:$A$738</definedName>
    <definedName name="SR.27.01.01.26.TLC" localSheetId="163">'SR.27.01.01'!$B$735:$B$738</definedName>
    <definedName name="SR.27.01.01.26.TT" localSheetId="163">'SR.27.01.01'!$C$732:$K$733</definedName>
    <definedName name="SR.27.01.01.26.TTC" localSheetId="163">'SR.27.01.01'!$C$734:$K$734</definedName>
    <definedName name="SR.27.01.01.26.X" localSheetId="163">'SR.27.01.01'!$C$739:$K$745</definedName>
    <definedName name="SR.27.01.01.26.Y" localSheetId="163">'SR.27.01.01'!$L$735:$L$738</definedName>
    <definedName name="SR.27.01.01.26.Z" localSheetId="163">'SR.27.01.01'!$A$726:$A$728</definedName>
    <definedName name="SR.27.01.01.26.ZHI" localSheetId="163">'SR.27.01.01'!$A$727:$D$728</definedName>
    <definedName name="SR.27.01.01.27" localSheetId="163">'SR.27.01.01'!$A$4</definedName>
    <definedName name="SR.27.01.01.27.TC" localSheetId="163">'SR.27.01.01'!$A$9</definedName>
    <definedName name="SR.27.01.01.27.TD" localSheetId="163">'SR.27.01.01'!$C$13:$C$14</definedName>
    <definedName name="SR.27.01.01.27.TL" localSheetId="163">'SR.27.01.01'!$A$13:$A$14</definedName>
    <definedName name="SR.27.01.01.27.TLC" localSheetId="163">'SR.27.01.01'!$B$13:$B$14</definedName>
    <definedName name="SR.27.01.01.27.TT" localSheetId="163">'SR.27.01.01'!$C$11</definedName>
    <definedName name="SR.27.01.01.27.TTC" localSheetId="163">'SR.27.01.01'!$C$12</definedName>
    <definedName name="SR.27.01.01.27.Y" localSheetId="163">'SR.27.01.01'!$D$13:$E$14</definedName>
    <definedName name="SR.27.01.01.27.Z" localSheetId="163">'SR.27.01.01'!$A$5:$A$7</definedName>
    <definedName name="SR.27.01.01.27.ZHI" localSheetId="163">'SR.27.01.01'!$A$6:$D$7</definedName>
    <definedName name="SR.27.01.01.28" localSheetId="163">'SR.27.01.01'!$A$420</definedName>
    <definedName name="SR.27.01.01.28.TC" localSheetId="163">'SR.27.01.01'!$A$425</definedName>
    <definedName name="SR.27.01.01.28.TD" localSheetId="163">'SR.27.01.01'!$C$429</definedName>
    <definedName name="SR.27.01.01.28.TL" localSheetId="163">'SR.27.01.01'!$A$429</definedName>
    <definedName name="SR.27.01.01.28.TLC" localSheetId="163">'SR.27.01.01'!$B$429</definedName>
    <definedName name="SR.27.01.01.28.TT" localSheetId="163">'SR.27.01.01'!$C$427</definedName>
    <definedName name="SR.27.01.01.28.TTC" localSheetId="163">'SR.27.01.01'!$C$428</definedName>
    <definedName name="SR.27.01.01.28.Y" localSheetId="163">'SR.27.01.01'!$D$429:$E$429</definedName>
    <definedName name="SR.27.01.01.28.Z" localSheetId="163">'SR.27.01.01'!$A$421:$A$423</definedName>
    <definedName name="SR.27.01.01.28.ZHI" localSheetId="163">'SR.27.01.01'!$A$422:$D$423</definedName>
    <definedName name="SR.27.01.01.VC" localSheetId="163">'SR.27.01.01'!$A$2</definedName>
    <definedName name="T.99.01.01" localSheetId="204">'T.99.01.01'!$A$1</definedName>
    <definedName name="T.99.01.01.01" localSheetId="204">'T.99.01.01'!$A$4</definedName>
    <definedName name="T.99.01.01.01.TC" localSheetId="204">'T.99.01.01'!$A$5</definedName>
    <definedName name="T.99.01.01.01.TD" localSheetId="204">'T.99.01.01'!$E$9:$L$9</definedName>
    <definedName name="T.99.01.01.01.TK" localSheetId="204">'T.99.01.01'!$A$7:$D$7</definedName>
    <definedName name="T.99.01.01.01.TKC" localSheetId="204">'T.99.01.01'!$A$8:$D$8</definedName>
    <definedName name="T.99.01.01.01.TT" localSheetId="204">'T.99.01.01'!$E$7:$L$7</definedName>
    <definedName name="T.99.01.01.01.TTC" localSheetId="204">'T.99.01.01'!$E$8:$L$8</definedName>
    <definedName name="T.99.01.01.01.X" localSheetId="204">'T.99.01.01'!$E$10:$L$11</definedName>
    <definedName name="T.99.01.01.01.Y" localSheetId="204">'T.99.01.01'!$A$10:$D$11</definedName>
    <definedName name="T.99.01.01.VC" localSheetId="204">'T.99.01.01'!$A$2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8" i="618" l="1"/>
  <c r="N128" i="618"/>
  <c r="M128" i="618"/>
  <c r="L128" i="618"/>
  <c r="N121" i="618"/>
  <c r="L121" i="618"/>
  <c r="N120" i="618"/>
  <c r="L120" i="618"/>
  <c r="O119" i="618"/>
  <c r="N119" i="618"/>
  <c r="M119" i="618"/>
  <c r="L119" i="618"/>
  <c r="O118" i="618"/>
  <c r="N118" i="618"/>
  <c r="M118" i="618"/>
  <c r="L118" i="618"/>
  <c r="O117" i="618"/>
  <c r="N117" i="618"/>
  <c r="M117" i="618"/>
  <c r="L117" i="618"/>
  <c r="O116" i="618"/>
  <c r="N116" i="618"/>
  <c r="M116" i="618"/>
  <c r="L116" i="618"/>
  <c r="N115" i="618"/>
  <c r="L115" i="618"/>
  <c r="N114" i="618"/>
  <c r="L114" i="618"/>
  <c r="N113" i="618"/>
  <c r="L113" i="618"/>
  <c r="N112" i="618"/>
  <c r="L112" i="618"/>
  <c r="N111" i="618"/>
  <c r="L111" i="618"/>
  <c r="N110" i="618"/>
  <c r="L110" i="618"/>
  <c r="N109" i="618"/>
  <c r="L109" i="618"/>
  <c r="N108" i="618"/>
  <c r="L108" i="618"/>
  <c r="N107" i="618"/>
  <c r="L107" i="618"/>
  <c r="N106" i="618"/>
  <c r="L106" i="618"/>
  <c r="N105" i="618"/>
  <c r="L105" i="618"/>
  <c r="N104" i="618"/>
  <c r="L104" i="618"/>
  <c r="N103" i="618"/>
  <c r="L103" i="618"/>
  <c r="N102" i="618"/>
  <c r="L102" i="618"/>
  <c r="N101" i="618"/>
  <c r="L101" i="618"/>
  <c r="N100" i="618"/>
  <c r="L100" i="618"/>
  <c r="N99" i="618"/>
  <c r="L99" i="618"/>
  <c r="L92" i="618"/>
  <c r="L91" i="618"/>
  <c r="L90" i="618"/>
  <c r="L89" i="618"/>
  <c r="L88" i="618"/>
  <c r="N83" i="618"/>
  <c r="L83" i="618"/>
  <c r="N82" i="618"/>
  <c r="L82" i="618"/>
  <c r="N81" i="618"/>
  <c r="L81" i="618"/>
  <c r="N80" i="618"/>
  <c r="L80" i="618"/>
  <c r="N79" i="618"/>
  <c r="L79" i="618"/>
  <c r="N78" i="618"/>
  <c r="L78" i="618"/>
  <c r="N77" i="618"/>
  <c r="L77" i="618"/>
  <c r="N76" i="618"/>
  <c r="L76" i="618"/>
  <c r="N75" i="618"/>
  <c r="L75" i="618"/>
  <c r="N74" i="618"/>
  <c r="L74" i="618"/>
  <c r="O73" i="618"/>
  <c r="N73" i="618"/>
  <c r="M73" i="618"/>
  <c r="L73" i="618"/>
  <c r="O72" i="618"/>
  <c r="N72" i="618"/>
  <c r="M72" i="618"/>
  <c r="L72" i="618"/>
  <c r="N71" i="618"/>
  <c r="L71" i="618"/>
  <c r="N70" i="618"/>
  <c r="L70" i="618"/>
  <c r="N69" i="618"/>
  <c r="L69" i="618"/>
  <c r="N68" i="618"/>
  <c r="L68" i="618"/>
  <c r="N67" i="618"/>
  <c r="L67" i="618"/>
  <c r="N66" i="618"/>
  <c r="L66" i="618"/>
  <c r="N65" i="618"/>
  <c r="L65" i="618"/>
  <c r="N64" i="618"/>
  <c r="L64" i="618"/>
  <c r="N63" i="618"/>
  <c r="L63" i="618"/>
  <c r="N62" i="618"/>
  <c r="L62" i="618"/>
  <c r="N61" i="618"/>
  <c r="L61" i="618"/>
  <c r="N60" i="618"/>
  <c r="L60" i="618"/>
  <c r="N59" i="618"/>
  <c r="L59" i="618"/>
  <c r="N58" i="618"/>
  <c r="L58" i="618"/>
  <c r="N57" i="618"/>
  <c r="L57" i="618"/>
  <c r="N56" i="618"/>
  <c r="L56" i="618"/>
  <c r="N55" i="618"/>
  <c r="L55" i="618"/>
  <c r="N54" i="618"/>
  <c r="L54" i="618"/>
  <c r="N52" i="618"/>
  <c r="L52" i="618"/>
  <c r="N51" i="618"/>
  <c r="L51" i="618"/>
  <c r="L50" i="618"/>
  <c r="N49" i="618"/>
  <c r="L49" i="618"/>
  <c r="L48" i="618"/>
  <c r="O47" i="618"/>
  <c r="N47" i="618"/>
  <c r="M47" i="618"/>
  <c r="L47" i="618"/>
  <c r="N46" i="618"/>
  <c r="L46" i="618"/>
  <c r="N45" i="618"/>
  <c r="L45" i="618"/>
  <c r="N44" i="618"/>
  <c r="L44" i="618"/>
  <c r="N43" i="618"/>
  <c r="L43" i="618"/>
  <c r="N42" i="618"/>
  <c r="L42" i="618"/>
  <c r="N41" i="618"/>
  <c r="L41" i="618"/>
  <c r="N40" i="618"/>
  <c r="L40" i="618"/>
  <c r="N39" i="618"/>
  <c r="L39" i="618"/>
  <c r="N38" i="618"/>
  <c r="L38" i="618"/>
  <c r="N37" i="618"/>
  <c r="L37" i="618"/>
  <c r="N36" i="618"/>
  <c r="L36" i="618"/>
  <c r="O35" i="618"/>
  <c r="N35" i="618"/>
  <c r="M35" i="618"/>
  <c r="L35" i="618"/>
  <c r="N34" i="618"/>
  <c r="L34" i="618"/>
  <c r="N31" i="618"/>
  <c r="L31" i="618"/>
  <c r="N29" i="618"/>
  <c r="L29" i="618"/>
  <c r="N28" i="618"/>
  <c r="L28" i="618"/>
  <c r="N27" i="618"/>
  <c r="L27" i="618"/>
  <c r="O26" i="618"/>
  <c r="N26" i="618"/>
  <c r="M26" i="618"/>
  <c r="L26" i="618"/>
  <c r="N25" i="618"/>
  <c r="L25" i="618"/>
  <c r="N24" i="618"/>
  <c r="L24" i="618"/>
  <c r="N23" i="618"/>
  <c r="L23" i="618"/>
  <c r="O22" i="618"/>
  <c r="N22" i="618"/>
  <c r="M22" i="618"/>
  <c r="L22" i="618"/>
  <c r="N21" i="618"/>
  <c r="L21" i="618"/>
  <c r="N20" i="618"/>
  <c r="L20" i="618"/>
  <c r="O19" i="618"/>
  <c r="N19" i="618"/>
  <c r="M19" i="618"/>
  <c r="L19" i="618"/>
  <c r="O16" i="618"/>
  <c r="N16" i="618"/>
  <c r="M16" i="618"/>
  <c r="L16" i="618"/>
  <c r="L15" i="618"/>
  <c r="L14" i="618"/>
  <c r="L13" i="618"/>
  <c r="L12" i="618"/>
  <c r="N11" i="618"/>
  <c r="L11" i="618"/>
  <c r="N10" i="618"/>
  <c r="N9" i="618"/>
  <c r="L9" i="618"/>
  <c r="N7" i="618"/>
  <c r="L7" i="618"/>
  <c r="O6" i="618"/>
  <c r="N6" i="618"/>
  <c r="M6" i="618"/>
  <c r="L6" i="618"/>
  <c r="P128" i="618"/>
  <c r="K128" i="618"/>
  <c r="J128" i="618"/>
  <c r="I128" i="618"/>
  <c r="H128" i="618"/>
  <c r="G128" i="618"/>
  <c r="F128" i="618"/>
  <c r="E128" i="618"/>
  <c r="D128" i="618"/>
  <c r="C128" i="618"/>
  <c r="P127" i="618"/>
  <c r="P126" i="618"/>
  <c r="P125" i="618"/>
  <c r="P124" i="618"/>
  <c r="P123" i="618"/>
  <c r="P122" i="618"/>
  <c r="K5" i="618"/>
  <c r="J5" i="618"/>
  <c r="I5" i="618"/>
  <c r="H5" i="618"/>
  <c r="G5" i="618"/>
  <c r="E5" i="618"/>
  <c r="F5" i="618"/>
  <c r="D5" i="618"/>
  <c r="C5" i="618"/>
  <c r="G36" i="618"/>
  <c r="C36" i="618"/>
  <c r="E93" i="618" l="1"/>
  <c r="K96" i="618" l="1"/>
  <c r="J96" i="618"/>
  <c r="I96" i="618"/>
  <c r="H47" i="618"/>
  <c r="F47" i="618"/>
  <c r="D47" i="618"/>
  <c r="E107" i="618" l="1"/>
  <c r="E106" i="618"/>
  <c r="E105" i="618"/>
  <c r="R17" i="618" l="1"/>
  <c r="J47" i="618" l="1"/>
  <c r="G20" i="618"/>
  <c r="G31" i="618"/>
  <c r="G70" i="618"/>
  <c r="G69" i="618"/>
  <c r="G68" i="618"/>
  <c r="G67" i="618"/>
  <c r="G66" i="618"/>
  <c r="G65" i="618"/>
  <c r="G64" i="618"/>
  <c r="G63" i="618"/>
  <c r="R54" i="618" l="1"/>
  <c r="Q54" i="618"/>
  <c r="E20" i="618" l="1"/>
  <c r="G114" i="618" l="1"/>
  <c r="E114" i="618"/>
  <c r="C114" i="618"/>
  <c r="E70" i="618"/>
  <c r="E69" i="618"/>
  <c r="E68" i="618"/>
  <c r="C70" i="618"/>
  <c r="C69" i="618"/>
  <c r="C68" i="618"/>
  <c r="E67" i="618"/>
  <c r="C67" i="618"/>
  <c r="E66" i="618"/>
  <c r="C66" i="618"/>
  <c r="E65" i="618"/>
  <c r="C65" i="618"/>
  <c r="E64" i="618"/>
  <c r="C64" i="618"/>
  <c r="E63" i="618"/>
  <c r="C63" i="618"/>
  <c r="E62" i="618"/>
  <c r="G62" i="618"/>
  <c r="C62" i="618"/>
  <c r="C31" i="618" l="1"/>
  <c r="J8" i="618" l="1"/>
  <c r="E17" i="618"/>
  <c r="E90" i="618" l="1"/>
  <c r="E91" i="618"/>
  <c r="C91" i="618"/>
  <c r="C90" i="618"/>
  <c r="G106" i="618"/>
  <c r="C106" i="618"/>
  <c r="G54" i="618"/>
  <c r="E54" i="618"/>
  <c r="C54" i="618"/>
  <c r="Q16" i="618" l="1"/>
  <c r="R16" i="618"/>
  <c r="Q15" i="618" l="1"/>
  <c r="E95" i="618" l="1"/>
  <c r="E94" i="618"/>
  <c r="E92" i="618"/>
  <c r="C92" i="618"/>
  <c r="C20" i="618" l="1"/>
  <c r="C15" i="618"/>
  <c r="C14" i="618"/>
  <c r="C13" i="618"/>
  <c r="G115" i="618" l="1"/>
  <c r="E115" i="618"/>
  <c r="C115" i="618"/>
  <c r="G113" i="618"/>
  <c r="E113" i="618"/>
  <c r="C113" i="618"/>
  <c r="G112" i="618"/>
  <c r="E112" i="618"/>
  <c r="C112" i="618"/>
  <c r="G111" i="618"/>
  <c r="E111" i="618"/>
  <c r="C111" i="618"/>
  <c r="G110" i="618"/>
  <c r="E110" i="618"/>
  <c r="C110" i="618"/>
  <c r="G109" i="618"/>
  <c r="E109" i="618"/>
  <c r="C109" i="618"/>
  <c r="G108" i="618"/>
  <c r="E108" i="618"/>
  <c r="C108" i="618"/>
  <c r="G107" i="618"/>
  <c r="C107" i="618"/>
  <c r="G105" i="618"/>
  <c r="C105" i="618"/>
  <c r="G104" i="618"/>
  <c r="C104" i="618"/>
  <c r="G103" i="618"/>
  <c r="C103" i="618"/>
  <c r="G102" i="618"/>
  <c r="C102" i="618"/>
  <c r="G101" i="618"/>
  <c r="C101" i="618"/>
  <c r="G100" i="618"/>
  <c r="E100" i="618"/>
  <c r="C100" i="618"/>
  <c r="G99" i="618"/>
  <c r="E99" i="618"/>
  <c r="C99" i="618"/>
  <c r="K98" i="618"/>
  <c r="J98" i="618"/>
  <c r="I98" i="618"/>
  <c r="K97" i="618"/>
  <c r="J97" i="618"/>
  <c r="I97" i="618"/>
  <c r="E89" i="618"/>
  <c r="C89" i="618"/>
  <c r="E88" i="618"/>
  <c r="C88" i="618"/>
  <c r="E87" i="618"/>
  <c r="E86" i="618"/>
  <c r="E85" i="618"/>
  <c r="R84" i="618"/>
  <c r="E84" i="618"/>
  <c r="G83" i="618"/>
  <c r="E83" i="618"/>
  <c r="C83" i="618"/>
  <c r="G82" i="618"/>
  <c r="E82" i="618"/>
  <c r="C82" i="618"/>
  <c r="G81" i="618"/>
  <c r="C81" i="618"/>
  <c r="G80" i="618"/>
  <c r="C80" i="618"/>
  <c r="G79" i="618"/>
  <c r="C79" i="618"/>
  <c r="G78" i="618"/>
  <c r="C78" i="618"/>
  <c r="G77" i="618"/>
  <c r="C77" i="618"/>
  <c r="G76" i="618"/>
  <c r="C76" i="618"/>
  <c r="G75" i="618"/>
  <c r="C75" i="618"/>
  <c r="G74" i="618"/>
  <c r="C74" i="618"/>
  <c r="Q73" i="618"/>
  <c r="H73" i="618"/>
  <c r="G73" i="618"/>
  <c r="D73" i="618"/>
  <c r="C73" i="618"/>
  <c r="Q72" i="618"/>
  <c r="H72" i="618"/>
  <c r="G72" i="618"/>
  <c r="D72" i="618"/>
  <c r="C72" i="618"/>
  <c r="G71" i="618"/>
  <c r="E71" i="618"/>
  <c r="C71" i="618"/>
  <c r="G61" i="618"/>
  <c r="E61" i="618"/>
  <c r="C61" i="618"/>
  <c r="G60" i="618"/>
  <c r="E60" i="618"/>
  <c r="C60" i="618"/>
  <c r="G59" i="618"/>
  <c r="E59" i="618"/>
  <c r="C59" i="618"/>
  <c r="G58" i="618"/>
  <c r="E58" i="618"/>
  <c r="C58" i="618"/>
  <c r="G57" i="618"/>
  <c r="E57" i="618"/>
  <c r="C57" i="618"/>
  <c r="G56" i="618"/>
  <c r="E56" i="618"/>
  <c r="C56" i="618"/>
  <c r="G55" i="618"/>
  <c r="E55" i="618"/>
  <c r="C55" i="618"/>
  <c r="K53" i="618"/>
  <c r="J53" i="618"/>
  <c r="I53" i="618"/>
  <c r="R52" i="618"/>
  <c r="Q52" i="618"/>
  <c r="G52" i="618"/>
  <c r="E52" i="618"/>
  <c r="C52" i="618"/>
  <c r="G51" i="618"/>
  <c r="C51" i="618"/>
  <c r="E50" i="618"/>
  <c r="C50" i="618"/>
  <c r="G49" i="618"/>
  <c r="E49" i="618"/>
  <c r="C49" i="618"/>
  <c r="E48" i="618"/>
  <c r="C48" i="618"/>
  <c r="R47" i="618"/>
  <c r="Q47" i="618"/>
  <c r="G47" i="618"/>
  <c r="E47" i="618"/>
  <c r="C47" i="618"/>
  <c r="G46" i="618"/>
  <c r="C46" i="618"/>
  <c r="G45" i="618"/>
  <c r="C45" i="618"/>
  <c r="G44" i="618"/>
  <c r="C44" i="618"/>
  <c r="R43" i="618"/>
  <c r="Q43" i="618"/>
  <c r="G43" i="618"/>
  <c r="E43" i="618"/>
  <c r="C43" i="618"/>
  <c r="G42" i="618"/>
  <c r="C42" i="618"/>
  <c r="G41" i="618"/>
  <c r="C41" i="618"/>
  <c r="G40" i="618"/>
  <c r="C40" i="618"/>
  <c r="G39" i="618"/>
  <c r="C39" i="618"/>
  <c r="Q38" i="618"/>
  <c r="G38" i="618"/>
  <c r="C38" i="618"/>
  <c r="G37" i="618"/>
  <c r="C37" i="618"/>
  <c r="Q35" i="618"/>
  <c r="H35" i="618"/>
  <c r="G35" i="618"/>
  <c r="D35" i="618"/>
  <c r="C35" i="618"/>
  <c r="G34" i="618"/>
  <c r="C34" i="618"/>
  <c r="G29" i="618"/>
  <c r="C29" i="618"/>
  <c r="G28" i="618"/>
  <c r="C28" i="618"/>
  <c r="G27" i="618"/>
  <c r="C27" i="618"/>
  <c r="Q26" i="618"/>
  <c r="H26" i="618"/>
  <c r="G26" i="618"/>
  <c r="D26" i="618"/>
  <c r="C26" i="618"/>
  <c r="G25" i="618"/>
  <c r="E25" i="618"/>
  <c r="C25" i="618"/>
  <c r="G24" i="618"/>
  <c r="E24" i="618"/>
  <c r="C24" i="618"/>
  <c r="G23" i="618"/>
  <c r="E23" i="618"/>
  <c r="C23" i="618"/>
  <c r="H22" i="618"/>
  <c r="G22" i="618"/>
  <c r="F22" i="618"/>
  <c r="E22" i="618"/>
  <c r="D22" i="618"/>
  <c r="C22" i="618"/>
  <c r="G21" i="618"/>
  <c r="E21" i="618"/>
  <c r="C21" i="618"/>
  <c r="H19" i="618"/>
  <c r="G19" i="618"/>
  <c r="F19" i="618"/>
  <c r="E19" i="618"/>
  <c r="D19" i="618"/>
  <c r="C19" i="618"/>
  <c r="J18" i="618"/>
  <c r="H18" i="618"/>
  <c r="G18" i="618"/>
  <c r="F18" i="618"/>
  <c r="E18" i="618"/>
  <c r="D18" i="618"/>
  <c r="C18" i="618"/>
  <c r="J16" i="618"/>
  <c r="H16" i="618"/>
  <c r="G16" i="618"/>
  <c r="F16" i="618"/>
  <c r="E16" i="618"/>
  <c r="D16" i="618"/>
  <c r="C16" i="618"/>
  <c r="C12" i="618"/>
  <c r="G11" i="618"/>
  <c r="E11" i="618"/>
  <c r="C11" i="618"/>
  <c r="G10" i="618"/>
  <c r="G9" i="618"/>
  <c r="E9" i="618"/>
  <c r="C9" i="618"/>
  <c r="R8" i="618"/>
  <c r="Q8" i="618"/>
  <c r="H8" i="618"/>
  <c r="G8" i="618"/>
  <c r="F8" i="618"/>
  <c r="E8" i="618"/>
  <c r="D8" i="618"/>
  <c r="C8" i="618"/>
  <c r="G7" i="618"/>
  <c r="E7" i="618"/>
  <c r="C7" i="618"/>
  <c r="K6" i="618"/>
  <c r="J6" i="618"/>
  <c r="I6" i="618"/>
  <c r="H6" i="618"/>
  <c r="G6" i="618"/>
  <c r="F6" i="618"/>
  <c r="E6" i="618"/>
  <c r="D6" i="618"/>
  <c r="C6" i="618"/>
</calcChain>
</file>

<file path=xl/sharedStrings.xml><?xml version="1.0" encoding="utf-8"?>
<sst xmlns="http://schemas.openxmlformats.org/spreadsheetml/2006/main" count="58343" uniqueCount="6673">
  <si>
    <t>R0600</t>
  </si>
  <si>
    <t>R0590</t>
  </si>
  <si>
    <t>R0430</t>
  </si>
  <si>
    <t>R0290</t>
  </si>
  <si>
    <t>R0210</t>
  </si>
  <si>
    <t>R0170</t>
  </si>
  <si>
    <t>R0160</t>
  </si>
  <si>
    <t>R0140</t>
  </si>
  <si>
    <t>R0130</t>
  </si>
  <si>
    <t>R0110</t>
  </si>
  <si>
    <t>R0100</t>
  </si>
  <si>
    <t>R0030</t>
  </si>
  <si>
    <t>R0010</t>
  </si>
  <si>
    <t>C0010</t>
  </si>
  <si>
    <t>R0780</t>
  </si>
  <si>
    <t>R0770</t>
  </si>
  <si>
    <t>R0760</t>
  </si>
  <si>
    <t>R0750</t>
  </si>
  <si>
    <t>R0700</t>
  </si>
  <si>
    <t>R0690</t>
  </si>
  <si>
    <t>R0680</t>
  </si>
  <si>
    <t>R0670</t>
  </si>
  <si>
    <t>R0660</t>
  </si>
  <si>
    <t>R0650</t>
  </si>
  <si>
    <t>R0640</t>
  </si>
  <si>
    <t>R0630</t>
  </si>
  <si>
    <t>R0620</t>
  </si>
  <si>
    <t>R0610</t>
  </si>
  <si>
    <t>R0580</t>
  </si>
  <si>
    <t>R0570</t>
  </si>
  <si>
    <t>R0560</t>
  </si>
  <si>
    <t>R0550</t>
  </si>
  <si>
    <t>R0540</t>
  </si>
  <si>
    <t>R0530</t>
  </si>
  <si>
    <t>R0520</t>
  </si>
  <si>
    <t>R0510</t>
  </si>
  <si>
    <t>R0500</t>
  </si>
  <si>
    <t>R0490</t>
  </si>
  <si>
    <t>R0480</t>
  </si>
  <si>
    <t>R0470</t>
  </si>
  <si>
    <t>R0460</t>
  </si>
  <si>
    <t>R0450</t>
  </si>
  <si>
    <t>R0440</t>
  </si>
  <si>
    <t>R0420</t>
  </si>
  <si>
    <t>R0410</t>
  </si>
  <si>
    <t>R0380</t>
  </si>
  <si>
    <t>R0370</t>
  </si>
  <si>
    <t>R0360</t>
  </si>
  <si>
    <t>R0350</t>
  </si>
  <si>
    <t>R0340</t>
  </si>
  <si>
    <t>R0330</t>
  </si>
  <si>
    <t>R0320</t>
  </si>
  <si>
    <t>R0310</t>
  </si>
  <si>
    <t>R0300</t>
  </si>
  <si>
    <t>R0280</t>
  </si>
  <si>
    <t>R0270</t>
  </si>
  <si>
    <t>R0260</t>
  </si>
  <si>
    <t>R0250</t>
  </si>
  <si>
    <t>R0240</t>
  </si>
  <si>
    <t>R0230</t>
  </si>
  <si>
    <t>R0220</t>
  </si>
  <si>
    <t>R0200</t>
  </si>
  <si>
    <t>R0190</t>
  </si>
  <si>
    <t>R0180</t>
  </si>
  <si>
    <t>R0150</t>
  </si>
  <si>
    <t>R0120</t>
  </si>
  <si>
    <t>R0090</t>
  </si>
  <si>
    <t>R0080</t>
  </si>
  <si>
    <t>R0070</t>
  </si>
  <si>
    <t>R0060</t>
  </si>
  <si>
    <t>R0050</t>
  </si>
  <si>
    <t>R0040</t>
  </si>
  <si>
    <t>R0020</t>
  </si>
  <si>
    <t>R0790</t>
  </si>
  <si>
    <t>R0740</t>
  </si>
  <si>
    <t>R0730</t>
  </si>
  <si>
    <t>R0720</t>
  </si>
  <si>
    <t>R0710</t>
  </si>
  <si>
    <t>Metric: Date</t>
  </si>
  <si>
    <t>Metric: String</t>
  </si>
  <si>
    <t>C0120</t>
  </si>
  <si>
    <t>C0110</t>
  </si>
  <si>
    <t>C0100</t>
  </si>
  <si>
    <t>C0090</t>
  </si>
  <si>
    <t>C0080</t>
  </si>
  <si>
    <t>C0070</t>
  </si>
  <si>
    <t>C0060</t>
  </si>
  <si>
    <t>C0050</t>
  </si>
  <si>
    <t>C0040</t>
  </si>
  <si>
    <t>C0020</t>
  </si>
  <si>
    <t>VG/Solvency II</t>
  </si>
  <si>
    <t>Metric: Monetary</t>
  </si>
  <si>
    <t>BC/Liability</t>
  </si>
  <si>
    <t>CC/Ceded</t>
  </si>
  <si>
    <t>R0810</t>
  </si>
  <si>
    <t>R0800</t>
  </si>
  <si>
    <t>Derivatives</t>
  </si>
  <si>
    <t>LB/Gross technical provisions [other than local GAAP specific]</t>
  </si>
  <si>
    <t>VL/Best estimate</t>
  </si>
  <si>
    <t>Liabilities</t>
  </si>
  <si>
    <t>BC/Assets</t>
  </si>
  <si>
    <t>R0400</t>
  </si>
  <si>
    <t>R0390</t>
  </si>
  <si>
    <t>TB/Reinsurance accepted</t>
  </si>
  <si>
    <t>BL/Neither unit-linked nor index-linked</t>
  </si>
  <si>
    <t>AS/Derivatives</t>
  </si>
  <si>
    <t>Assets</t>
  </si>
  <si>
    <t>C0030</t>
  </si>
  <si>
    <t>Z0010</t>
  </si>
  <si>
    <t>Z Axis:</t>
  </si>
  <si>
    <t>AS/Loans and bonds</t>
  </si>
  <si>
    <t>BC/Expenses</t>
  </si>
  <si>
    <t>BC/Premiums written</t>
  </si>
  <si>
    <t>IZ/Accepted during the period</t>
  </si>
  <si>
    <t>Metric: Integer</t>
  </si>
  <si>
    <t>TB/Direct Business</t>
  </si>
  <si>
    <t>CC/Not ceded</t>
  </si>
  <si>
    <t>Net</t>
  </si>
  <si>
    <t>Gross</t>
  </si>
  <si>
    <t>IZ/Covered during the period</t>
  </si>
  <si>
    <t>C0300</t>
  </si>
  <si>
    <t>C0280</t>
  </si>
  <si>
    <t>C0270</t>
  </si>
  <si>
    <t>C0260</t>
  </si>
  <si>
    <t>C0250</t>
  </si>
  <si>
    <t>C0240</t>
  </si>
  <si>
    <t>C0230</t>
  </si>
  <si>
    <t>C0220</t>
  </si>
  <si>
    <t>C0210</t>
  </si>
  <si>
    <t>Total</t>
  </si>
  <si>
    <t>DI/Year to Date</t>
  </si>
  <si>
    <t>R1300</t>
  </si>
  <si>
    <t>R1200</t>
  </si>
  <si>
    <t>C0200</t>
  </si>
  <si>
    <t>C0160</t>
  </si>
  <si>
    <t>C0150</t>
  </si>
  <si>
    <t>C0140</t>
  </si>
  <si>
    <t>C0130</t>
  </si>
  <si>
    <t>Property</t>
  </si>
  <si>
    <t>R1100</t>
  </si>
  <si>
    <t>Equity</t>
  </si>
  <si>
    <t>Metric: Pure</t>
  </si>
  <si>
    <t>Metric: Decimal</t>
  </si>
  <si>
    <t>Metric: Original currency of exposure/transaction/instrument</t>
  </si>
  <si>
    <t>C0330</t>
  </si>
  <si>
    <t>C0320</t>
  </si>
  <si>
    <t>C0310</t>
  </si>
  <si>
    <t>C0290</t>
  </si>
  <si>
    <t>C0190</t>
  </si>
  <si>
    <t>Currency</t>
  </si>
  <si>
    <t>C0180</t>
  </si>
  <si>
    <t>C0170</t>
  </si>
  <si>
    <t>Line identification</t>
  </si>
  <si>
    <t>VV/Amount before transitional on Technical Provisions</t>
  </si>
  <si>
    <t>DD/Discounted</t>
  </si>
  <si>
    <t>VP/Future discretionary benefits</t>
  </si>
  <si>
    <t>Z0020</t>
  </si>
  <si>
    <t>DD/Undiscounted</t>
  </si>
  <si>
    <t>PY/1</t>
  </si>
  <si>
    <t>BC/Exposure</t>
  </si>
  <si>
    <t>BC/Claims paid</t>
  </si>
  <si>
    <t>LB/Claim provisions [other than local GAAP specific]</t>
  </si>
  <si>
    <t>Z0030</t>
  </si>
  <si>
    <t>LB/Premium provisions [other than local GAAP specific]</t>
  </si>
  <si>
    <t>Line of business</t>
  </si>
  <si>
    <t>BL/All members</t>
  </si>
  <si>
    <t>SD/Settled [with payment]</t>
  </si>
  <si>
    <t>SD/Settled [without payment]</t>
  </si>
  <si>
    <t>NT/Number of claims</t>
  </si>
  <si>
    <t>BC/Sum insured</t>
  </si>
  <si>
    <t>TS/Description of risk</t>
  </si>
  <si>
    <t>Sum insured</t>
  </si>
  <si>
    <t>VI/Amount before matching adjustment and without all the others</t>
  </si>
  <si>
    <t>VI/Amount before transitional on interest rate</t>
  </si>
  <si>
    <t>VI/Amount before transitional on Technical Provisions</t>
  </si>
  <si>
    <t>BC/Own funds</t>
  </si>
  <si>
    <t>BC/Solvency capital requirement [SCR]</t>
  </si>
  <si>
    <t>SCR</t>
  </si>
  <si>
    <t>R1120</t>
  </si>
  <si>
    <t>R1110</t>
  </si>
  <si>
    <t>AG/Decrease</t>
  </si>
  <si>
    <t>AG/Increase</t>
  </si>
  <si>
    <t>OU/Not to be deducted</t>
  </si>
  <si>
    <t>IT/After risk mitigation effect other than from finite reinsurance</t>
  </si>
  <si>
    <t>Net future discretionary benefits</t>
  </si>
  <si>
    <t>UG/Before diversification effect</t>
  </si>
  <si>
    <t>UH/Diversification effect</t>
  </si>
  <si>
    <t>EA/Including the loss-absorbing capacity of technical provisions and deferred taxes</t>
  </si>
  <si>
    <t>Diversification effects due to RFF nSCR aggregation for article 304</t>
  </si>
  <si>
    <t>UH/Before diversification effect</t>
  </si>
  <si>
    <t>Total amount of Notional Solvency Capital Requirements for remaining part</t>
  </si>
  <si>
    <t>IO/Non-strategic participation and investments other than participations</t>
  </si>
  <si>
    <t>RT/Equity risk [duration based]</t>
  </si>
  <si>
    <t>Capital requirement for duration-based equity risk sub-module</t>
  </si>
  <si>
    <t>Other information on SCR</t>
  </si>
  <si>
    <t>Solvency capital requirement</t>
  </si>
  <si>
    <t>EA/SCR before capital add-on</t>
  </si>
  <si>
    <t>EA/Capital requirement for business operated in accordance with Art. 4 of Directive 2003/41/EC [transitional]</t>
  </si>
  <si>
    <t>Capital requirement for business operated in accordance with Art. 4 of Directive 2003/41/EC</t>
  </si>
  <si>
    <t>EA/Loss-absorbing capacity of deferred taxes</t>
  </si>
  <si>
    <t>EA/Loss-absorbing capacity of technical provisions</t>
  </si>
  <si>
    <t>EA/Including the loss-absorbing capacity of technical provisions</t>
  </si>
  <si>
    <t>RT/Operational risk</t>
  </si>
  <si>
    <t>Adjustment due to RFF/MAP nSCR aggregation</t>
  </si>
  <si>
    <t>UG/Diversification effect</t>
  </si>
  <si>
    <t>DV/Before diversification effect</t>
  </si>
  <si>
    <t>DV/Diversification effect</t>
  </si>
  <si>
    <t>RT/Life underwriting risk</t>
  </si>
  <si>
    <t>RT/Counterparty default risk</t>
  </si>
  <si>
    <t>Allocation from adjustments due to RFF and Matching adjustments portfolios</t>
  </si>
  <si>
    <t>Amount/estimate of the overall loss-absorbing capacity of technical provisions</t>
  </si>
  <si>
    <t>Diversification</t>
  </si>
  <si>
    <t>Total undiversified components</t>
  </si>
  <si>
    <t>II/Partial internal model</t>
  </si>
  <si>
    <t>Metric: Consideration of the future management actions regarding technical provisions and/or deferred taxes</t>
  </si>
  <si>
    <t>Amount modelled</t>
  </si>
  <si>
    <t>II/Full internal model</t>
  </si>
  <si>
    <t>RT/Equity risk</t>
  </si>
  <si>
    <t>RT/Decrease currency risk</t>
  </si>
  <si>
    <t>RT/Increase currency risk</t>
  </si>
  <si>
    <t>RT/Currency risk</t>
  </si>
  <si>
    <t>Currency risk</t>
  </si>
  <si>
    <t>RT/Spread risk</t>
  </si>
  <si>
    <t>RT/Spread risk upward shock</t>
  </si>
  <si>
    <t>RT/Spread risk downward shock</t>
  </si>
  <si>
    <t>RT/Property risk</t>
  </si>
  <si>
    <t>Property risk</t>
  </si>
  <si>
    <t>RT/Interest rate up shock</t>
  </si>
  <si>
    <t>RT/Interest rate down shock</t>
  </si>
  <si>
    <t>RT/Interest rate risk</t>
  </si>
  <si>
    <t>PP/Probability of default</t>
  </si>
  <si>
    <t>BC/Loss given default</t>
  </si>
  <si>
    <t>TS/Single name exposure code</t>
  </si>
  <si>
    <t>TS/Single name exposure</t>
  </si>
  <si>
    <t>RT/Type 2 exposures</t>
  </si>
  <si>
    <t>EX/10th biggest</t>
  </si>
  <si>
    <t>RT/Type 1 exposures</t>
  </si>
  <si>
    <t>Single name exposure 10</t>
  </si>
  <si>
    <t>EX/9th biggest</t>
  </si>
  <si>
    <t>Single name exposure 9</t>
  </si>
  <si>
    <t>EX/8th biggest</t>
  </si>
  <si>
    <t>Single name exposure 8</t>
  </si>
  <si>
    <t>EX/7th biggest</t>
  </si>
  <si>
    <t>Single name exposure 7</t>
  </si>
  <si>
    <t>EX/6th biggest</t>
  </si>
  <si>
    <t>Single name exposure 6</t>
  </si>
  <si>
    <t>EX/5th biggest</t>
  </si>
  <si>
    <t>Single name exposure 5</t>
  </si>
  <si>
    <t>EX/4th biggest</t>
  </si>
  <si>
    <t>Single name exposure 4</t>
  </si>
  <si>
    <t>EX/3rd biggest</t>
  </si>
  <si>
    <t>Single name exposure 3</t>
  </si>
  <si>
    <t>EX/2nd biggest</t>
  </si>
  <si>
    <t>Single name exposure 2</t>
  </si>
  <si>
    <t>EX/1st biggest</t>
  </si>
  <si>
    <t>Single name exposure 1</t>
  </si>
  <si>
    <t>Probability of Default</t>
  </si>
  <si>
    <t>Loss Given Default</t>
  </si>
  <si>
    <t>Name of single name exposure</t>
  </si>
  <si>
    <t>RT/Life catastrophe risk</t>
  </si>
  <si>
    <t>Life catastrophe risk</t>
  </si>
  <si>
    <t>RT/Life expense risk</t>
  </si>
  <si>
    <t>Life expense risk</t>
  </si>
  <si>
    <t>RT/Life mass lapse risk</t>
  </si>
  <si>
    <t>mass lapse risk</t>
  </si>
  <si>
    <t>RT/Life risk of decrease in lapse rates</t>
  </si>
  <si>
    <t>risk of decrease in lapse rates</t>
  </si>
  <si>
    <t>RT/Life lapse risk</t>
  </si>
  <si>
    <t>RT/Life disability-morbidity risk</t>
  </si>
  <si>
    <t>RT/Life longevity risk</t>
  </si>
  <si>
    <t>Longevity risk</t>
  </si>
  <si>
    <t>RT/Life mortality risk</t>
  </si>
  <si>
    <t>Mortality risk</t>
  </si>
  <si>
    <t>risk of increase in lapse rates</t>
  </si>
  <si>
    <t>Income protection</t>
  </si>
  <si>
    <t>VL/Calculated as a whole and best estimate</t>
  </si>
  <si>
    <t>RT/Life risk of increase in lapse rates</t>
  </si>
  <si>
    <t>Medical expense</t>
  </si>
  <si>
    <t>R1470</t>
  </si>
  <si>
    <t>R1340</t>
  </si>
  <si>
    <t>R1330</t>
  </si>
  <si>
    <t>R1320</t>
  </si>
  <si>
    <t>R1310</t>
  </si>
  <si>
    <t>R1290</t>
  </si>
  <si>
    <t>R1280</t>
  </si>
  <si>
    <t>R1270</t>
  </si>
  <si>
    <t>R1260</t>
  </si>
  <si>
    <t>R1250</t>
  </si>
  <si>
    <t>R1240</t>
  </si>
  <si>
    <t>R1230</t>
  </si>
  <si>
    <t>R1220</t>
  </si>
  <si>
    <t>R1210</t>
  </si>
  <si>
    <t>R1180</t>
  </si>
  <si>
    <t>R1170</t>
  </si>
  <si>
    <t>R1160</t>
  </si>
  <si>
    <t>R1150</t>
  </si>
  <si>
    <t>R1140</t>
  </si>
  <si>
    <t>R1130</t>
  </si>
  <si>
    <t>R1090</t>
  </si>
  <si>
    <t>R1080</t>
  </si>
  <si>
    <t>Other non-life catastrophe risk</t>
  </si>
  <si>
    <t>RT/Man-made catastrophe risk</t>
  </si>
  <si>
    <t>RT/Natural catastrophe risk</t>
  </si>
  <si>
    <t>Other</t>
  </si>
  <si>
    <t>PO/All members</t>
  </si>
  <si>
    <t>QS/Credit quality step 0</t>
  </si>
  <si>
    <t>QS/Credit quality step 1</t>
  </si>
  <si>
    <t>QS/Credit quality step 2</t>
  </si>
  <si>
    <t>QS/Credit quality step 3</t>
  </si>
  <si>
    <t>QS/Credit quality step 4</t>
  </si>
  <si>
    <t>QS/Credit quality step 5</t>
  </si>
  <si>
    <t>QS/Credit quality step 6</t>
  </si>
  <si>
    <t>QS/No rating available</t>
  </si>
  <si>
    <t>PU_20</t>
  </si>
  <si>
    <t>Fund/Portfolio Number</t>
  </si>
  <si>
    <t>FN</t>
  </si>
  <si>
    <t>Solvency Capital Requirement</t>
  </si>
  <si>
    <t>VI/Amount before volatility adjustment and without others transitional measures</t>
  </si>
  <si>
    <t>RT/Market risk concentrations</t>
  </si>
  <si>
    <t>Metric: Method used to calculate the adjustment due to RFF/MAP nSCR aggregation</t>
  </si>
  <si>
    <t>FN: Fund/Matching portfolio Number</t>
  </si>
  <si>
    <t>Component-specific information</t>
  </si>
  <si>
    <t>Owner</t>
  </si>
  <si>
    <t>Framework code</t>
  </si>
  <si>
    <t>Framework name</t>
  </si>
  <si>
    <t>Taxonomy code</t>
  </si>
  <si>
    <t>Taxonomy name</t>
  </si>
  <si>
    <t>Version</t>
  </si>
  <si>
    <t>Publication Date</t>
  </si>
  <si>
    <t>s2md</t>
  </si>
  <si>
    <t>sol</t>
  </si>
  <si>
    <t>solvency</t>
  </si>
  <si>
    <t>sol2</t>
  </si>
  <si>
    <t>solvency2</t>
  </si>
  <si>
    <t>Entry point code:</t>
  </si>
  <si>
    <t>increase of medical payments</t>
  </si>
  <si>
    <t>decrease of medical payments</t>
  </si>
  <si>
    <t>R1190</t>
  </si>
  <si>
    <t>Calculation of Solvency Capital Requirement</t>
  </si>
  <si>
    <t>Ring Fenced Fund/Matching adjustment portfolio or remaining part</t>
  </si>
  <si>
    <t>IO/Other than investment, own use, own instruments held directly and cash and cash equivalents</t>
  </si>
  <si>
    <t>Method used to calculate the adjustment due to RFF/MAP nSCR aggregation</t>
  </si>
  <si>
    <t>Consideration of the future management actions regarding technical provisions and/or deferred taxes</t>
  </si>
  <si>
    <t>Template code</t>
  </si>
  <si>
    <t>Template title</t>
  </si>
  <si>
    <t>PO/Matching Adjustment Portfolios</t>
  </si>
  <si>
    <t>PO/Material Ring Fenced Funds</t>
  </si>
  <si>
    <t>PO/Remaining part [other than MAPs and material RFFs]</t>
  </si>
  <si>
    <t>"mandatory"</t>
  </si>
  <si>
    <t>*natural key*|"mandatory"</t>
  </si>
  <si>
    <t>*artificial key*|"mandatory"</t>
  </si>
  <si>
    <t>Comment</t>
  </si>
  <si>
    <t>Risk description</t>
  </si>
  <si>
    <t>Number of Claims settled with Payment</t>
  </si>
  <si>
    <t>Amount of Claims Paid</t>
  </si>
  <si>
    <t>Numbers of Claims settled without payment</t>
  </si>
  <si>
    <t>Technical Provisions</t>
  </si>
  <si>
    <t>Other risk detailed description</t>
  </si>
  <si>
    <t>Metric: Identification of the line of business for Cyber risk</t>
  </si>
  <si>
    <t>Metric: Cyber risks description</t>
  </si>
  <si>
    <t>C0061</t>
  </si>
  <si>
    <t>Gross of reinsurance</t>
  </si>
  <si>
    <t>R0214</t>
  </si>
  <si>
    <t>R0213</t>
  </si>
  <si>
    <t>R0212</t>
  </si>
  <si>
    <t>R0211</t>
  </si>
  <si>
    <t>EA/Capital add-on - Article 37 (1) Type a</t>
  </si>
  <si>
    <t>EA/Capital add-on - Article 37 (1) Type b</t>
  </si>
  <si>
    <t>EA/Capital add-on - Article 37 (1) Type c</t>
  </si>
  <si>
    <t>EA/Capital add-on - Article 37 (1) Type d</t>
  </si>
  <si>
    <t>Risk type</t>
  </si>
  <si>
    <t>Total stand-alone risk</t>
  </si>
  <si>
    <t>Total diversified risk before tax</t>
  </si>
  <si>
    <t>Participations</t>
  </si>
  <si>
    <t>Total diversified risk after tax</t>
  </si>
  <si>
    <t>Loss absorbing capacity of deferred taxes</t>
  </si>
  <si>
    <t>Loss absorbing capacity of technical provisions</t>
  </si>
  <si>
    <t>Basis risk financial instruments</t>
  </si>
  <si>
    <t>Derivatives risk</t>
  </si>
  <si>
    <t>Total market &amp; credit FinInstr risk</t>
  </si>
  <si>
    <t>Liquidity risk</t>
  </si>
  <si>
    <t>Pension risk</t>
  </si>
  <si>
    <t>Concentration risk</t>
  </si>
  <si>
    <t>Total Business risk</t>
  </si>
  <si>
    <t>Total Life &amp; Health underwriting risk</t>
  </si>
  <si>
    <t>Total underwriting risk</t>
  </si>
  <si>
    <t>Total Operational risk</t>
  </si>
  <si>
    <t>Other risk</t>
  </si>
  <si>
    <t>mVaR 99.50%</t>
  </si>
  <si>
    <t>mVaR 99.50% w/o transitional on TP</t>
  </si>
  <si>
    <t>mVaR 99.50% w/o transitional on IR</t>
  </si>
  <si>
    <t>mVaR 99.50% w/o VA and w/o other transitionals</t>
  </si>
  <si>
    <t>mVaR 99.50% w/o MA and w/o all the others</t>
  </si>
  <si>
    <t>Mean</t>
  </si>
  <si>
    <t>Standard deviation</t>
  </si>
  <si>
    <t>Standalone market risk</t>
  </si>
  <si>
    <t>Interest rate risk sum</t>
  </si>
  <si>
    <t>Inflation risk</t>
  </si>
  <si>
    <t>Equity risk sum</t>
  </si>
  <si>
    <t>Assets excl. Unit-linked</t>
  </si>
  <si>
    <t>Liabilities excl. Unit-linked</t>
  </si>
  <si>
    <t>Standalone stresses</t>
  </si>
  <si>
    <t>Exposure sensitive to interest rates</t>
  </si>
  <si>
    <t>base case / no shock</t>
  </si>
  <si>
    <t>Interest Rates (parallel shift all maturities)</t>
  </si>
  <si>
    <t>-100bp</t>
  </si>
  <si>
    <t>Exposure sensitive to inflation rates</t>
  </si>
  <si>
    <t>Inflation Rates</t>
  </si>
  <si>
    <t>Exposure sensitive to spreads</t>
  </si>
  <si>
    <t>Spread (uniform shift all maturities and assets)</t>
  </si>
  <si>
    <t>Exposure sensitive to equity values</t>
  </si>
  <si>
    <t>Exposure sensitive to interest rate volatility</t>
  </si>
  <si>
    <t>Interest Rates Volatility down</t>
  </si>
  <si>
    <t>Exposure sensitive to equity volatility</t>
  </si>
  <si>
    <t>Equity Volatility down</t>
  </si>
  <si>
    <t>Credit Quality Step 0</t>
  </si>
  <si>
    <t>Credit Quality Step 1</t>
  </si>
  <si>
    <t>Credit Quality Step 2</t>
  </si>
  <si>
    <t>Credit Quality Step 3</t>
  </si>
  <si>
    <t>Credit Quality Step 4</t>
  </si>
  <si>
    <t>Credit Quality Step 5</t>
  </si>
  <si>
    <t>Credit Quality Step 6</t>
  </si>
  <si>
    <t>Exposure at Default</t>
  </si>
  <si>
    <t>Split by asset class</t>
  </si>
  <si>
    <t>Bond and loans</t>
  </si>
  <si>
    <t>Cash</t>
  </si>
  <si>
    <t>Total undiversified credit risk</t>
  </si>
  <si>
    <t>Code of single name exposure</t>
  </si>
  <si>
    <t>Top 10 Type 1 exposures in terms of impact on SCR</t>
  </si>
  <si>
    <t>Sum</t>
  </si>
  <si>
    <t>Other exposures (aggregate)</t>
  </si>
  <si>
    <t>Description of exposure</t>
  </si>
  <si>
    <t>Type 2 exposures in terms of impact on SCR</t>
  </si>
  <si>
    <t>Other main exposures 1</t>
  </si>
  <si>
    <t>Other main exposures 2</t>
  </si>
  <si>
    <t>Other main exposures 3</t>
  </si>
  <si>
    <t>Total undiversified counterparty default risk</t>
  </si>
  <si>
    <t>Is SCR risk measure for Premium risk centered?</t>
  </si>
  <si>
    <t>Short description of SCR risk measure used for Premium risk</t>
  </si>
  <si>
    <t>Is SCR risk measure for Reserve risk centered?</t>
  </si>
  <si>
    <t>Short description of SCR risk measure used for Reserve risk</t>
  </si>
  <si>
    <t>Is SCR risk measure for Catastrophe risk centered?</t>
  </si>
  <si>
    <t>Short description of SCR risk measure used for Catastrophe risk</t>
  </si>
  <si>
    <t>Provision for claims outstanding - discounted</t>
  </si>
  <si>
    <t>Premium Provision - discounted (only if premium provision allocated to reserve risk)</t>
  </si>
  <si>
    <t>Simulated (output) standard deviation</t>
  </si>
  <si>
    <t>Net Written Premiums</t>
  </si>
  <si>
    <t>Solvency Capital Requirements</t>
  </si>
  <si>
    <t>Mortality risk aggregate</t>
  </si>
  <si>
    <t>trend</t>
  </si>
  <si>
    <t>volatility</t>
  </si>
  <si>
    <t>catastrophe</t>
  </si>
  <si>
    <t>Longevity risk aggregate</t>
  </si>
  <si>
    <t>Disability-morbidity risk aggregate</t>
  </si>
  <si>
    <t>Lapse risk aggregate</t>
  </si>
  <si>
    <t>Mortality &amp; Longevity risk combined aggregate</t>
  </si>
  <si>
    <t>Trend risk</t>
  </si>
  <si>
    <t>Level risk</t>
  </si>
  <si>
    <t>Catastrophe risk</t>
  </si>
  <si>
    <t>Health SLT expense risk</t>
  </si>
  <si>
    <t>Is Basel L1 classification used?</t>
  </si>
  <si>
    <t>Is Basel L1 &amp; L2 classification used?</t>
  </si>
  <si>
    <t>Probability distribution</t>
  </si>
  <si>
    <t>Total undiversified level 2</t>
  </si>
  <si>
    <t>Sum of diversification inside level 2 items</t>
  </si>
  <si>
    <t>Total undiversified level 1</t>
  </si>
  <si>
    <t>Operational risk - diversification between level 1 items</t>
  </si>
  <si>
    <t>Operational risk - diversified</t>
  </si>
  <si>
    <t>Market &amp; credit risk and sensitivities - memorandum items</t>
  </si>
  <si>
    <t>Market &amp; credit risk and sensitivities - Sensitivities (values)</t>
  </si>
  <si>
    <t>Credit event risk for financial instruments - Exposure at Default</t>
  </si>
  <si>
    <t>Credit event risk for financial instruments - Probability of Default</t>
  </si>
  <si>
    <t>Credit event risk for financial instruments - Probability of Default other description</t>
  </si>
  <si>
    <t>Credit event risk for financial instruments - mVaR 99.50%</t>
  </si>
  <si>
    <t>Internal model - Credit risk Non-Financial Instruments</t>
  </si>
  <si>
    <t>Internal model - Credit risk Non-Financial Instruments - Counterparty default risk Type 1 exposures</t>
  </si>
  <si>
    <t>Internal model - Credit risk Non-Financial Instruments - Counterparty default risk Type 2 exposures</t>
  </si>
  <si>
    <t>Credit risk Non-Financial Instruments - mVaR 99.50%</t>
  </si>
  <si>
    <t>Net of reinsurance</t>
  </si>
  <si>
    <t>Aggregate of all perils</t>
  </si>
  <si>
    <t>Aggregate of all NatCat perils</t>
  </si>
  <si>
    <t>Aggregate of all man-made perils</t>
  </si>
  <si>
    <t>OEP loss</t>
  </si>
  <si>
    <t>AEP loss</t>
  </si>
  <si>
    <t>Distribution of losses from Catastrophe Perils - Total (property and non-property) business - Own lines</t>
  </si>
  <si>
    <t>Direct insurance</t>
  </si>
  <si>
    <t>Europe</t>
  </si>
  <si>
    <t>North East US</t>
  </si>
  <si>
    <t>South East US</t>
  </si>
  <si>
    <t>South America</t>
  </si>
  <si>
    <t>Australia</t>
  </si>
  <si>
    <t>Rest of World</t>
  </si>
  <si>
    <t>Unallocated</t>
  </si>
  <si>
    <t>Reinsurance</t>
  </si>
  <si>
    <t>North America</t>
  </si>
  <si>
    <t>Gross Annual Premium</t>
  </si>
  <si>
    <t>Total Sum Insured</t>
  </si>
  <si>
    <t>Distribution of losses from Catastrophe Perils - Split of premium income</t>
  </si>
  <si>
    <t>Distribution of losses from Catastrophe Perils - Premium and sums insured data</t>
  </si>
  <si>
    <t>Retrocession</t>
  </si>
  <si>
    <t>Significant other perils</t>
  </si>
  <si>
    <t>Description of other perils</t>
  </si>
  <si>
    <t>Distribution of losses from Catastrophe Perils - SCR</t>
  </si>
  <si>
    <t>Total undiversified NatCat risk</t>
  </si>
  <si>
    <t>Diversification between NatCat perils</t>
  </si>
  <si>
    <t>Total undiversified man-made risk</t>
  </si>
  <si>
    <t>Diversification between man-made perils</t>
  </si>
  <si>
    <t>Diversification between other non-life catastrophe perils</t>
  </si>
  <si>
    <t>Non-life catastrophe risk - total diversification</t>
  </si>
  <si>
    <t>Total Non-life catastrophe risk - diversified</t>
  </si>
  <si>
    <t>Internal model - Operational risk</t>
  </si>
  <si>
    <t>Operational risk - Classification</t>
  </si>
  <si>
    <t>Internal model - Risk model data</t>
  </si>
  <si>
    <t>Internal model - SCR</t>
  </si>
  <si>
    <t>Probability distribution - discounted basis</t>
  </si>
  <si>
    <t>Distribution of losses from Catastrophe Perils - Vendor models - Own lines</t>
  </si>
  <si>
    <t>Annuities Paid Out</t>
  </si>
  <si>
    <t>Annuities Not Paid Out</t>
  </si>
  <si>
    <t>Type of change</t>
  </si>
  <si>
    <t>Change ID</t>
  </si>
  <si>
    <t>Description of change</t>
  </si>
  <si>
    <t>Change impact</t>
  </si>
  <si>
    <t>Date of approval</t>
  </si>
  <si>
    <t>Market risk impact</t>
  </si>
  <si>
    <t>CREDIT FinInstr risk impact</t>
  </si>
  <si>
    <t>CREDIT NonFinInstr impact</t>
  </si>
  <si>
    <t>Life &amp; Health risk impact</t>
  </si>
  <si>
    <t>Operational risk impact</t>
  </si>
  <si>
    <t>Pension risk impact</t>
  </si>
  <si>
    <t>Other (free text)</t>
  </si>
  <si>
    <t>Change resulting from</t>
  </si>
  <si>
    <t>Other categorization and explanation</t>
  </si>
  <si>
    <t>Change qualification</t>
  </si>
  <si>
    <t>Reference date of SCR impact</t>
  </si>
  <si>
    <t>Own Funds w/o change (amount)</t>
  </si>
  <si>
    <t>Own Funds with change (amount)</t>
  </si>
  <si>
    <t>Other trigger</t>
  </si>
  <si>
    <t>Other trigger impact (amount)</t>
  </si>
  <si>
    <t>Other trigger impact %</t>
  </si>
  <si>
    <t>Number of minor changes implemented during the reporting period</t>
  </si>
  <si>
    <t>Threshold for accumulation</t>
  </si>
  <si>
    <t>Reset</t>
  </si>
  <si>
    <t>Reason for reset</t>
  </si>
  <si>
    <t>Total minor</t>
  </si>
  <si>
    <t>Internal model - Model Changes</t>
  </si>
  <si>
    <t>Model Changes - Major changes</t>
  </si>
  <si>
    <t>Model Changes - Model Change Policy</t>
  </si>
  <si>
    <t>RT/Interest rate volatility risk</t>
  </si>
  <si>
    <t>RT/Inflation risk</t>
  </si>
  <si>
    <t>RT/Equity volatility risk</t>
  </si>
  <si>
    <t>RT/Basis risk financial instruments</t>
  </si>
  <si>
    <t>RT/Derivatives risk</t>
  </si>
  <si>
    <t>RT/Participations</t>
  </si>
  <si>
    <t>RT/Liquidity risk</t>
  </si>
  <si>
    <t>RT/Pension risk</t>
  </si>
  <si>
    <t>RT/Total Business risk</t>
  </si>
  <si>
    <t>Memorandum item: Other risk description</t>
  </si>
  <si>
    <t>RT/Life and health underwriting risk</t>
  </si>
  <si>
    <t>RT/Other kind of cyber risk</t>
  </si>
  <si>
    <t>VM/Value after taxation effects</t>
  </si>
  <si>
    <t>VM/Value before taxation effects</t>
  </si>
  <si>
    <t>RT/Non-life and NSLT health underwriting risk</t>
  </si>
  <si>
    <t>RT/Total underwriting risk</t>
  </si>
  <si>
    <t>of which: Interest rate risk diversified</t>
  </si>
  <si>
    <t>of which: Equity risk diversified</t>
  </si>
  <si>
    <t>RT/Credit events risk</t>
  </si>
  <si>
    <t>PI/1%</t>
  </si>
  <si>
    <t>PI/0,5%</t>
  </si>
  <si>
    <t>PI/30%</t>
  </si>
  <si>
    <t>PI/10%</t>
  </si>
  <si>
    <t>PI/25%</t>
  </si>
  <si>
    <t>TA/Standard deviation</t>
  </si>
  <si>
    <t>PT/99,80%</t>
  </si>
  <si>
    <t>PT/99,60%</t>
  </si>
  <si>
    <t>PT/95%</t>
  </si>
  <si>
    <t>PT/90%</t>
  </si>
  <si>
    <t>PT/80%</t>
  </si>
  <si>
    <t>PT/75%</t>
  </si>
  <si>
    <t>PT/50%</t>
  </si>
  <si>
    <t>PT/25%</t>
  </si>
  <si>
    <t>PT/10%</t>
  </si>
  <si>
    <t>PT/5%</t>
  </si>
  <si>
    <t>PT/1%</t>
  </si>
  <si>
    <t>PT/0,5%</t>
  </si>
  <si>
    <t>PT/0,1%</t>
  </si>
  <si>
    <t>VR/Value at risk</t>
  </si>
  <si>
    <t>Metric: Type of VA used</t>
  </si>
  <si>
    <t>AS/Government Bonds and loans</t>
  </si>
  <si>
    <t>AS/Structured notes and collateralised securities and loans</t>
  </si>
  <si>
    <t>AS/Cash</t>
  </si>
  <si>
    <t>AS/Other type of assets in credit event risk module</t>
  </si>
  <si>
    <t>CT/General government</t>
  </si>
  <si>
    <t>CT/Corporate</t>
  </si>
  <si>
    <t>BC/Exposure at Default</t>
  </si>
  <si>
    <t>TS/Description of Exposure</t>
  </si>
  <si>
    <t>EX/Other than 10 biggest</t>
  </si>
  <si>
    <t>EX/Insured portfolio</t>
  </si>
  <si>
    <t>EX/Receivables from intermediaries due for more than 3 months</t>
  </si>
  <si>
    <t>EX/Other main exposures 1</t>
  </si>
  <si>
    <t>EX/Other main exposures 2</t>
  </si>
  <si>
    <t>EX/Other main exposures 3</t>
  </si>
  <si>
    <t>EX/Other exposures</t>
  </si>
  <si>
    <t>TS/Description of SCR risk measure used for Premium risk</t>
  </si>
  <si>
    <t>TS/Description of SCR risk measure used for Reserve risk</t>
  </si>
  <si>
    <t>TS/Description of SCR risk measure used for Catastrophe risk</t>
  </si>
  <si>
    <t>IL</t>
  </si>
  <si>
    <t>PT/20%</t>
  </si>
  <si>
    <t>PT/30%</t>
  </si>
  <si>
    <t>PT/40%</t>
  </si>
  <si>
    <t>PT/60%</t>
  </si>
  <si>
    <t>PT/70%</t>
  </si>
  <si>
    <t>PT/97,5%</t>
  </si>
  <si>
    <t>PT/98%</t>
  </si>
  <si>
    <t>PT/98,5%</t>
  </si>
  <si>
    <t>PT/99%</t>
  </si>
  <si>
    <t>PT/99,5%</t>
  </si>
  <si>
    <t>PT/99,7%</t>
  </si>
  <si>
    <t>PT/99,9%</t>
  </si>
  <si>
    <t>Gross Written Premium</t>
  </si>
  <si>
    <t>Gross Earned Premium</t>
  </si>
  <si>
    <t>Gross written premium planned in the 12 months post the reporting Reference Date</t>
  </si>
  <si>
    <t>Gross written unearned premium at the Reference Date (only if premium provision allocated to premium risk)</t>
  </si>
  <si>
    <t>Premium Provision - discounted (only if premium provision allocated to premium risk)</t>
  </si>
  <si>
    <t>LB_63</t>
  </si>
  <si>
    <t>IZ/Accepted prior to the period [covered after the period]</t>
  </si>
  <si>
    <t>IZ/Accepted after the period</t>
  </si>
  <si>
    <t>RT/All members</t>
  </si>
  <si>
    <t>Metric: Commercially available vendor model used</t>
  </si>
  <si>
    <t>TS/Commercially available vendor model name and version used</t>
  </si>
  <si>
    <t>PT/96%</t>
  </si>
  <si>
    <t>PM/Aggregate Exceedance Probability (AEP)</t>
  </si>
  <si>
    <t>PM/Occurrence Exceedance Probability (OEP)</t>
  </si>
  <si>
    <t>LX/Europe</t>
  </si>
  <si>
    <t>LX/North East US</t>
  </si>
  <si>
    <t>LX/South East US</t>
  </si>
  <si>
    <t>LX/Mid West US</t>
  </si>
  <si>
    <t>LX/Caribbean</t>
  </si>
  <si>
    <t>LX/South America</t>
  </si>
  <si>
    <t>LX/North America</t>
  </si>
  <si>
    <t>LX/Not allocated to specific region</t>
  </si>
  <si>
    <t>LX/Rest of world other than Europe and North America</t>
  </si>
  <si>
    <t>Distribution of losses from Catastrophe Perils - Significant other perils</t>
  </si>
  <si>
    <t>PP/Split of premium income</t>
  </si>
  <si>
    <t>TB/Retrocession</t>
  </si>
  <si>
    <t>RT/Non-life Catastrophe risk group</t>
  </si>
  <si>
    <t>Metric: Significant other perils</t>
  </si>
  <si>
    <t>TS/Description of other perils</t>
  </si>
  <si>
    <t>Diversified</t>
  </si>
  <si>
    <t>RL/Trend risk sub-type</t>
  </si>
  <si>
    <t>RL/Level risk sub-type</t>
  </si>
  <si>
    <t>RL/Volatility risk sub-type</t>
  </si>
  <si>
    <t>RL/Catastrophe risk sub-type</t>
  </si>
  <si>
    <t>BC/Claims to be paid</t>
  </si>
  <si>
    <t>PT/2,5%</t>
  </si>
  <si>
    <t>RP/Health mortality risk</t>
  </si>
  <si>
    <t>RP/Health longevity risk</t>
  </si>
  <si>
    <t>RP/Health disability-morbidity risk</t>
  </si>
  <si>
    <t>RP/Health disability-morbidity risk [medical expenses]</t>
  </si>
  <si>
    <t>RP/Health disability-morbidity risk [increase of medical expenses]</t>
  </si>
  <si>
    <t>RP/Health disability-morbidity risk [decrease of medical expenses]</t>
  </si>
  <si>
    <t>RP/Health disability-morbidity risk [income protection]</t>
  </si>
  <si>
    <t>RP/SLT health lapse risk</t>
  </si>
  <si>
    <t>RP/SLT health risk of increase in lapse rates</t>
  </si>
  <si>
    <t>RP/SLT health risk of decrease in lapse rates</t>
  </si>
  <si>
    <t>RP/SLT health mass lapse risk</t>
  </si>
  <si>
    <t>RP/Health expense risk</t>
  </si>
  <si>
    <t>Metric: Basel Level 1 classification mapping</t>
  </si>
  <si>
    <t>Metric: Basel Level 2 classification mapping</t>
  </si>
  <si>
    <t>Metric: Probability Distribution type</t>
  </si>
  <si>
    <t>OJ: Internal scenario classification</t>
  </si>
  <si>
    <t>OL: Internal unique ID</t>
  </si>
  <si>
    <t>RL/Basel Level 2 classification for operational risk</t>
  </si>
  <si>
    <t>RL/Basel Level 1 classification for operational risk</t>
  </si>
  <si>
    <t>NT/Number of minor changes implemented during the reporting period</t>
  </si>
  <si>
    <t>TS/Threshold for accumulation</t>
  </si>
  <si>
    <t>TS/Description for the reset of the accumulation of minor changes</t>
  </si>
  <si>
    <t>TD/Date at which the reported SCR would change due to the model change</t>
  </si>
  <si>
    <t>Metric: Major model change impact on Market risk charge</t>
  </si>
  <si>
    <t>Metric: Major model change impact on CREDIT FinInstr risk charge</t>
  </si>
  <si>
    <t>Metric: Major model change impact on CREDIT NonFinInstr charge</t>
  </si>
  <si>
    <t>Metric: Major model change impact on Non-Life risk charge</t>
  </si>
  <si>
    <t>Metric: Major model change impact on Life &amp; Health risk charge</t>
  </si>
  <si>
    <t>Metric: Major model change impact on Operational risk charge</t>
  </si>
  <si>
    <t>Metric: Major model change impact on Pension risk charge</t>
  </si>
  <si>
    <t>Metric: Major model change impact on diversification benefit due to some change to the dependency model</t>
  </si>
  <si>
    <t>TS/Description of other modelled contributions to the SCR which were impacted by the model change</t>
  </si>
  <si>
    <t>TS/Other categorization and explanation for a model change</t>
  </si>
  <si>
    <t>Metric: Purpose for Internal model change</t>
  </si>
  <si>
    <t>Metric: Classification of Internal model change</t>
  </si>
  <si>
    <t>EJ/Model Change Policy</t>
  </si>
  <si>
    <t>EJ/Major change</t>
  </si>
  <si>
    <t>EJ/Total minor changes</t>
  </si>
  <si>
    <t>ED: Internal model change ID</t>
  </si>
  <si>
    <t>TD/Reference date of SCR impact caused by the model change</t>
  </si>
  <si>
    <t>PP/Relative change of total modelled SCR in percentage after major model change</t>
  </si>
  <si>
    <t>TS/List of criteria that are classifying the change as a major change</t>
  </si>
  <si>
    <t>PP/Percentage of impact to SCR in relation to the trigger assigned as a major model change</t>
  </si>
  <si>
    <t>EJ/Change assigned as major change but not fulfilling standard criteria</t>
  </si>
  <si>
    <t>VM/Value before risk model change</t>
  </si>
  <si>
    <t>VM/Value after risk model change</t>
  </si>
  <si>
    <t>RH/1</t>
  </si>
  <si>
    <t>RT/Other risks modelled in Internal models</t>
  </si>
  <si>
    <t>CT/Other than corporate and general government</t>
  </si>
  <si>
    <t>IL: Internal line of business code</t>
  </si>
  <si>
    <t>Non-life &amp; Health non-slt - Reserve risk model data - Own Lines</t>
  </si>
  <si>
    <t>Internal line of business</t>
  </si>
  <si>
    <t>Non-life &amp; Health non-slt - Premium risk model data - Own Lines</t>
  </si>
  <si>
    <t>Non-life &amp; Health non-slt - Risk model data</t>
  </si>
  <si>
    <t>Metric: Approach for risk capital measurement in premium risk</t>
  </si>
  <si>
    <t>Metric: Approach for risk capital measurement in reserve risk</t>
  </si>
  <si>
    <t>Metric: Approach for risk capital measurement in catastrophe risk</t>
  </si>
  <si>
    <t>Non-life &amp; Health non-slt - Internal LoB mapping</t>
  </si>
  <si>
    <t>Metric: Occurrence of internal model reset for minor changes in reporting period</t>
  </si>
  <si>
    <t>R0990</t>
  </si>
  <si>
    <t>Equity risk</t>
  </si>
  <si>
    <t>Interest rate risk</t>
  </si>
  <si>
    <t>Interest rate volatility risk</t>
  </si>
  <si>
    <t>Equity volatility risk</t>
  </si>
  <si>
    <t>Disability-Morbidity risk</t>
  </si>
  <si>
    <t>Lapse</t>
  </si>
  <si>
    <t>Expense risk</t>
  </si>
  <si>
    <t>Government bonds and loans</t>
  </si>
  <si>
    <t>Corporate bonds and loans</t>
  </si>
  <si>
    <t>Other bonds and loans</t>
  </si>
  <si>
    <t>Spread risk other</t>
  </si>
  <si>
    <t>Spread risk 'Government and central banks'</t>
  </si>
  <si>
    <t>-50bp</t>
  </si>
  <si>
    <t>0,3</t>
  </si>
  <si>
    <t>0,1</t>
  </si>
  <si>
    <t>0,25</t>
  </si>
  <si>
    <t>TE/Claims management</t>
  </si>
  <si>
    <t>Simulated (output) mean</t>
  </si>
  <si>
    <t>0,05</t>
  </si>
  <si>
    <t>0,2</t>
  </si>
  <si>
    <t>0,4</t>
  </si>
  <si>
    <t>0,5</t>
  </si>
  <si>
    <t>0,6</t>
  </si>
  <si>
    <t>0,7</t>
  </si>
  <si>
    <t>0,75</t>
  </si>
  <si>
    <t>0,8</t>
  </si>
  <si>
    <t>0,9</t>
  </si>
  <si>
    <t>0,95</t>
  </si>
  <si>
    <t>0,975</t>
  </si>
  <si>
    <t>0,98</t>
  </si>
  <si>
    <t>0,985</t>
  </si>
  <si>
    <t>0,99</t>
  </si>
  <si>
    <t>0,995</t>
  </si>
  <si>
    <t>0,997</t>
  </si>
  <si>
    <t>0,999</t>
  </si>
  <si>
    <t>0,001</t>
  </si>
  <si>
    <t>0,005</t>
  </si>
  <si>
    <t>0,01</t>
  </si>
  <si>
    <t>0,025</t>
  </si>
  <si>
    <t>level</t>
  </si>
  <si>
    <t>Total undiversified</t>
  </si>
  <si>
    <t>EV: Major change ID</t>
  </si>
  <si>
    <t>SP/Probability distribution</t>
  </si>
  <si>
    <t>TA/Estimation</t>
  </si>
  <si>
    <t>VR/Modelled Value at risk</t>
  </si>
  <si>
    <t>LX/AUSTRALIA</t>
  </si>
  <si>
    <t>RT/Non-life catastrophe risk</t>
  </si>
  <si>
    <t>Basel Level 1 classification mapping</t>
  </si>
  <si>
    <t>AS/Corporate Bonds and loans</t>
  </si>
  <si>
    <t>RT/Non-life and NSLT health reserve risk</t>
  </si>
  <si>
    <t>RT/Non-life and NSLT health premium risk</t>
  </si>
  <si>
    <t>Basel Level 2 classification mapping</t>
  </si>
  <si>
    <t>TA/Expected</t>
  </si>
  <si>
    <t>C0009</t>
  </si>
  <si>
    <t>RT/Life mortality and Life longevity risk</t>
  </si>
  <si>
    <t>Approach to tax rate</t>
  </si>
  <si>
    <t>Yes/No</t>
  </si>
  <si>
    <t>C0109</t>
  </si>
  <si>
    <t>Approach based on average tax rate</t>
  </si>
  <si>
    <t>Metric: Approach based on average tax rate</t>
  </si>
  <si>
    <t>Calculation of loss absorbing capacity of deferred taxes</t>
  </si>
  <si>
    <t>Before the shock</t>
  </si>
  <si>
    <t>After the shock</t>
  </si>
  <si>
    <t>DTA</t>
  </si>
  <si>
    <t>AS/Deferred tax</t>
  </si>
  <si>
    <t>DTA carry forward</t>
  </si>
  <si>
    <t>AS/Deferred tax carried forward</t>
  </si>
  <si>
    <t>DTA due to deductible temporary differences</t>
  </si>
  <si>
    <t>AS/Deferred tax from deductible temporary differences</t>
  </si>
  <si>
    <t>DTL</t>
  </si>
  <si>
    <t>LB/Deferred tax</t>
  </si>
  <si>
    <t>LAC DT</t>
  </si>
  <si>
    <t>EA/Loss-absorbing capacity of deferred taxes justified by reversion of deferred tax liabilities</t>
  </si>
  <si>
    <t>EA/Loss-absorbing capacity of deferred taxes justified by reference to probable future taxable economic profit</t>
  </si>
  <si>
    <t>EA/Loss-absorbing capacity of deferred taxes justified by carry back, current year</t>
  </si>
  <si>
    <t>EA/Loss-absorbing capacity of deferred taxes justified by carry back, future years</t>
  </si>
  <si>
    <t>TA/Absolute value before shock</t>
  </si>
  <si>
    <t>TA/Absolute value after shock</t>
  </si>
  <si>
    <t>TA/Maximum value</t>
  </si>
  <si>
    <t>FJ: Model Change Policy ID</t>
  </si>
  <si>
    <t>BC/Changes in own funds</t>
  </si>
  <si>
    <t>Non-life &amp; Health non-slt - Reserve risk model data - Aggregate</t>
  </si>
  <si>
    <t>Non-life &amp; Health non-slt - Reserve risk model data - SII LoB</t>
  </si>
  <si>
    <t>Non-life &amp; Health non-slt - Premium risk model data - Aggregate</t>
  </si>
  <si>
    <t>Non-life &amp; Health non-slt - Premium risk model data - SII LoB</t>
  </si>
  <si>
    <t>Net Best Estimate liability + Technical provisions calculated as a whole</t>
  </si>
  <si>
    <t>BC/Combination of impact on Assets and Liabilities</t>
  </si>
  <si>
    <t>IS/Central banks and general government</t>
  </si>
  <si>
    <t>IS/Other than central banks and general government</t>
  </si>
  <si>
    <t>Total diversification</t>
  </si>
  <si>
    <t>Total Business risk - diversified</t>
  </si>
  <si>
    <t>Total Operational risk - diversified</t>
  </si>
  <si>
    <t>Total Life &amp; Health underwriting risk - diversified</t>
  </si>
  <si>
    <t>Total underwriting risk - diversified</t>
  </si>
  <si>
    <t>RT/Credit events risk for financial instruments</t>
  </si>
  <si>
    <t>Aggregate</t>
  </si>
  <si>
    <t>Gross reserve risk</t>
  </si>
  <si>
    <t>Gross premium risk</t>
  </si>
  <si>
    <t>Component - specific information</t>
  </si>
  <si>
    <t>PP/Changes in simulated Loss Ratio</t>
  </si>
  <si>
    <t>Amount/estimate of LAC DT</t>
  </si>
  <si>
    <t>Amount/estimate of LAC DT justified by reversion of deferred tax liabilities</t>
  </si>
  <si>
    <t>Amount/estimate of LAC DT justified by reference to probable future taxable economic profit</t>
  </si>
  <si>
    <t>Amount/estimate of LAC DT justified by carry back, future years</t>
  </si>
  <si>
    <t>Amount/estimate of Maximum LAC DT</t>
  </si>
  <si>
    <t>Label change (not affecting template modelling).</t>
  </si>
  <si>
    <t>RT/Model dependant Life catastrophe risk</t>
  </si>
  <si>
    <t>90.00%</t>
  </si>
  <si>
    <t>Product Group Code</t>
  </si>
  <si>
    <t>Interest Rates Volatility up</t>
  </si>
  <si>
    <t>Equity Volatility up</t>
  </si>
  <si>
    <t>Annual loss</t>
  </si>
  <si>
    <t>Explanatory information (if AEP loss is not available)</t>
  </si>
  <si>
    <t>Africa</t>
  </si>
  <si>
    <t>Western US</t>
  </si>
  <si>
    <t>North America (excluding US)</t>
  </si>
  <si>
    <t>Japan</t>
  </si>
  <si>
    <t>Asia (excluding Japan)</t>
  </si>
  <si>
    <t>Life revision risk</t>
  </si>
  <si>
    <t>Lapse type split (other than mass lapse)</t>
  </si>
  <si>
    <t>full surrender</t>
  </si>
  <si>
    <t>partial surrender</t>
  </si>
  <si>
    <t>other</t>
  </si>
  <si>
    <t>Disability other than Medical expense and income protection</t>
  </si>
  <si>
    <t>Health SLT catastrophe risk</t>
  </si>
  <si>
    <t>Health SLT revision risk</t>
  </si>
  <si>
    <t>Unique ID of parent level</t>
  </si>
  <si>
    <t>TS/Product group code</t>
  </si>
  <si>
    <t>Sum(s) reinsured</t>
  </si>
  <si>
    <t>Sum(s) insured</t>
  </si>
  <si>
    <t>Coverage of non-financial instruments</t>
  </si>
  <si>
    <t>Metric: Coverage of non-financial instruments</t>
  </si>
  <si>
    <t>of which: Credit risk diversified</t>
  </si>
  <si>
    <t>Credit risk sum</t>
  </si>
  <si>
    <t>Name Group Exposure</t>
  </si>
  <si>
    <t>Market value</t>
  </si>
  <si>
    <t>Credit Risk Contribution</t>
  </si>
  <si>
    <t>Average Probability of Default (in %)</t>
  </si>
  <si>
    <t>Average Loss Given Default (in %)</t>
  </si>
  <si>
    <t>Top 10 exposures in terms of impact on SCR (group)</t>
  </si>
  <si>
    <t>Counterparty group exposure 1</t>
  </si>
  <si>
    <t>Counterparty group exposure 2</t>
  </si>
  <si>
    <t>Counterparty group exposure 3</t>
  </si>
  <si>
    <t>Counterparty group exposure 4</t>
  </si>
  <si>
    <t>Counterparty group exposure 5</t>
  </si>
  <si>
    <t>Counterparty group exposure 6</t>
  </si>
  <si>
    <t>Counterparty group exposure 7</t>
  </si>
  <si>
    <t>Counterparty group exposure 8</t>
  </si>
  <si>
    <t>Counterparty group exposure 9</t>
  </si>
  <si>
    <t>Counterparty group exposure 10</t>
  </si>
  <si>
    <t>Top exposures total</t>
  </si>
  <si>
    <t>Name Single Exposure</t>
  </si>
  <si>
    <t>Top 10 exposures in terms of impact on SCR (single)</t>
  </si>
  <si>
    <t>Counterparty single exposure 1</t>
  </si>
  <si>
    <t>Counterparty single exposure 2</t>
  </si>
  <si>
    <t>Counterparty single exposure 3</t>
  </si>
  <si>
    <t>Counterparty single exposure 4</t>
  </si>
  <si>
    <t>Counterparty single exposure 5</t>
  </si>
  <si>
    <t>Counterparty single exposure 6</t>
  </si>
  <si>
    <t>Counterparty single exposure 7</t>
  </si>
  <si>
    <t>Counterparty single exposure 8</t>
  </si>
  <si>
    <t>Counterparty single exposure 9</t>
  </si>
  <si>
    <t>Counterparty single exposure 10</t>
  </si>
  <si>
    <t>Top 10 exposures in terms of market value (group)</t>
  </si>
  <si>
    <t>Top 10 exposures in terms of market value (single)</t>
  </si>
  <si>
    <t>Receivables</t>
  </si>
  <si>
    <t>Reinsurance and derivatives</t>
  </si>
  <si>
    <t>Credit insurance</t>
  </si>
  <si>
    <t>Off BS and other</t>
  </si>
  <si>
    <t>Split by Credit Quality Step (CQS)</t>
  </si>
  <si>
    <t>Net Written Premium</t>
  </si>
  <si>
    <t>Net Earned Premium</t>
  </si>
  <si>
    <t>Net written premium planned in the 12 months post the reporting Reference Date</t>
  </si>
  <si>
    <t>Net written unearned premium at the Reference Date (only if premium provision allocated to premium risk)</t>
  </si>
  <si>
    <t>R0820</t>
  </si>
  <si>
    <t>R0830</t>
  </si>
  <si>
    <t>R0840</t>
  </si>
  <si>
    <t>R0850</t>
  </si>
  <si>
    <t>R0860</t>
  </si>
  <si>
    <t>R0870</t>
  </si>
  <si>
    <t>R0880</t>
  </si>
  <si>
    <t>R0890</t>
  </si>
  <si>
    <t>R0900</t>
  </si>
  <si>
    <t>R0910</t>
  </si>
  <si>
    <t>R0920</t>
  </si>
  <si>
    <t>R0930</t>
  </si>
  <si>
    <t>R0940</t>
  </si>
  <si>
    <t>R0950</t>
  </si>
  <si>
    <t>R0960</t>
  </si>
  <si>
    <t>R0970</t>
  </si>
  <si>
    <t>R0980</t>
  </si>
  <si>
    <t>R1000</t>
  </si>
  <si>
    <t>R1010</t>
  </si>
  <si>
    <t>R1020</t>
  </si>
  <si>
    <t>R1030</t>
  </si>
  <si>
    <t>R1040</t>
  </si>
  <si>
    <t>R1050</t>
  </si>
  <si>
    <t>R1060</t>
  </si>
  <si>
    <t>R1070</t>
  </si>
  <si>
    <t>Commercially available vendor model used (if applicable)</t>
  </si>
  <si>
    <t>Commercially available vendor model name and version used (if applicable)</t>
  </si>
  <si>
    <t>Catastrophe</t>
  </si>
  <si>
    <t>TS/Name of natural catastrophe per region</t>
  </si>
  <si>
    <t>TS/Explanatory information</t>
  </si>
  <si>
    <t>TS/Description of exposure metric</t>
  </si>
  <si>
    <t>Exposure amount</t>
  </si>
  <si>
    <t>R1350</t>
  </si>
  <si>
    <t>R1360</t>
  </si>
  <si>
    <t>R1370</t>
  </si>
  <si>
    <t>R1380</t>
  </si>
  <si>
    <t>R1390</t>
  </si>
  <si>
    <t>R1400</t>
  </si>
  <si>
    <t>R1410</t>
  </si>
  <si>
    <t>R1420</t>
  </si>
  <si>
    <t>R1430</t>
  </si>
  <si>
    <t>R1440</t>
  </si>
  <si>
    <t>R1450</t>
  </si>
  <si>
    <t>C0340</t>
  </si>
  <si>
    <t>C0350</t>
  </si>
  <si>
    <t>C0360</t>
  </si>
  <si>
    <t>C0370</t>
  </si>
  <si>
    <t>C0380</t>
  </si>
  <si>
    <t>C0390</t>
  </si>
  <si>
    <t>C0400</t>
  </si>
  <si>
    <t>R1460</t>
  </si>
  <si>
    <t>R1480</t>
  </si>
  <si>
    <t>R1490</t>
  </si>
  <si>
    <t>R1500</t>
  </si>
  <si>
    <t>R1510</t>
  </si>
  <si>
    <t>R1520</t>
  </si>
  <si>
    <t>R1530</t>
  </si>
  <si>
    <t>R1540</t>
  </si>
  <si>
    <t>R1550</t>
  </si>
  <si>
    <t>R1560</t>
  </si>
  <si>
    <t>R1570</t>
  </si>
  <si>
    <t>R1580</t>
  </si>
  <si>
    <t>R1590</t>
  </si>
  <si>
    <t>R1600</t>
  </si>
  <si>
    <t>R1610</t>
  </si>
  <si>
    <t>R1620</t>
  </si>
  <si>
    <t>R1630</t>
  </si>
  <si>
    <t>LX/Africa</t>
  </si>
  <si>
    <t>LX/Western US</t>
  </si>
  <si>
    <t>LX/North America (excluding US)</t>
  </si>
  <si>
    <t>LX/JAPAN</t>
  </si>
  <si>
    <t>LX/Asia (excluding Japan)</t>
  </si>
  <si>
    <t>C0410</t>
  </si>
  <si>
    <t>R1640</t>
  </si>
  <si>
    <t>R1650</t>
  </si>
  <si>
    <t>R1660</t>
  </si>
  <si>
    <t>C0420</t>
  </si>
  <si>
    <t>R1670</t>
  </si>
  <si>
    <t>R1680</t>
  </si>
  <si>
    <t>C0430</t>
  </si>
  <si>
    <t>R1690</t>
  </si>
  <si>
    <t>R1700</t>
  </si>
  <si>
    <t>R1710</t>
  </si>
  <si>
    <t>R1720</t>
  </si>
  <si>
    <t>R1730</t>
  </si>
  <si>
    <t>R1740</t>
  </si>
  <si>
    <t>R1750</t>
  </si>
  <si>
    <t>R1760</t>
  </si>
  <si>
    <t>RT/Life revision risk</t>
  </si>
  <si>
    <t>RT/Non-mass life lapse risk</t>
  </si>
  <si>
    <t>RP/Health disability-morbidity risk [other than medical expense and income protection]</t>
  </si>
  <si>
    <t>RP/Non-mass SLT health lapse risk</t>
  </si>
  <si>
    <t>RP/Full surrender SLT health lapse risk</t>
  </si>
  <si>
    <t>RP/Partial surrender SLT health lapse risk</t>
  </si>
  <si>
    <t>RP/Other than full surrender and partial surrender SLT health lapse risk</t>
  </si>
  <si>
    <t>RP/Health revision risk</t>
  </si>
  <si>
    <t>RP/Health catastrophe risk</t>
  </si>
  <si>
    <t>RP/Health underwriting risk</t>
  </si>
  <si>
    <t>Scenario name</t>
  </si>
  <si>
    <t>Unique ID</t>
  </si>
  <si>
    <t>Credit spread risk</t>
  </si>
  <si>
    <t>Credit event risk (migration &amp; default)</t>
  </si>
  <si>
    <t>Total market &amp; credit risk</t>
  </si>
  <si>
    <t>RT/Market &amp; credit risk</t>
  </si>
  <si>
    <t>Credit event risk not covered in market &amp; credit risk</t>
  </si>
  <si>
    <t>Credit event risk not covered in market &amp; credit risk - diversified</t>
  </si>
  <si>
    <t>RT/Credit event risk not covered in market &amp; credit risk</t>
  </si>
  <si>
    <t>Revision risk</t>
  </si>
  <si>
    <t>Internal model - Credit event risk Portfolio view details</t>
  </si>
  <si>
    <t>Internal model - Credit event risk Portfolio view details - Impact on SCR (group)</t>
  </si>
  <si>
    <t>Internal model - Credit event risk Portfolio view details - Impact on SCR (single)</t>
  </si>
  <si>
    <t>Internal model - Credit event risk Portfolio view details - Market value (group)</t>
  </si>
  <si>
    <t>Internal model - Credit event risk Portfolio view details - Market value (single)</t>
  </si>
  <si>
    <t>Internal model - Credit event risk Portfolio view details - Split by asset class</t>
  </si>
  <si>
    <t>Internal model - Credit event risk Portfolio view details - Split by Credit Quality Step</t>
  </si>
  <si>
    <t>TS/Name of group exposure</t>
  </si>
  <si>
    <t>TA/Market value</t>
  </si>
  <si>
    <t>BC/Credit risk contribution</t>
  </si>
  <si>
    <t>TA/Average</t>
  </si>
  <si>
    <t>RT/Counterparty group exposure</t>
  </si>
  <si>
    <t>EX/10 biggest</t>
  </si>
  <si>
    <t>RT/Counterparty single exposure</t>
  </si>
  <si>
    <t>AS/Mortgages</t>
  </si>
  <si>
    <t>AS/Receivables/payables</t>
  </si>
  <si>
    <t>AS/Covered bonds</t>
  </si>
  <si>
    <t>AS/Sovereign bonds</t>
  </si>
  <si>
    <t>AS/Asset backed</t>
  </si>
  <si>
    <t>AS/Other than covered bonds, sovereign bonds, mortgages and asset backed</t>
  </si>
  <si>
    <t>AS/Reinsurance and derivatives</t>
  </si>
  <si>
    <t>AS/Credit insurance</t>
  </si>
  <si>
    <t>AS/Off balance sheet items</t>
  </si>
  <si>
    <t>BC/Loss</t>
  </si>
  <si>
    <t>-20bp for normal vols</t>
  </si>
  <si>
    <t>Metric: Business or individual customers</t>
  </si>
  <si>
    <t>Metric: Type of shock model for market risk</t>
  </si>
  <si>
    <t>Metric: Type of shock model for credit risk</t>
  </si>
  <si>
    <t>SX/Product without surrender option</t>
  </si>
  <si>
    <t>SX/Product with full surrender option</t>
  </si>
  <si>
    <t>SX/Product with partial surrender option</t>
  </si>
  <si>
    <t>Date of submission</t>
  </si>
  <si>
    <t>TD/Date of the written application for approval</t>
  </si>
  <si>
    <t>Dependency structure and correlation impact</t>
  </si>
  <si>
    <t>Total SCR change %</t>
  </si>
  <si>
    <t>SCR sum for minor changes increasing SCR</t>
  </si>
  <si>
    <t>SCR sum for minor changes decreasing SCR</t>
  </si>
  <si>
    <t>S.14.01.01</t>
  </si>
  <si>
    <t>S.14.01.01.01</t>
  </si>
  <si>
    <t>Portfolio</t>
  </si>
  <si>
    <t>Product ID code</t>
  </si>
  <si>
    <t>Line of Business</t>
  </si>
  <si>
    <t>Number of contracts at the end of the year</t>
  </si>
  <si>
    <t>Number of new contracts during year</t>
  </si>
  <si>
    <t>Number of contracts surrendered during the year</t>
  </si>
  <si>
    <t>Number of insured at the end of the year</t>
  </si>
  <si>
    <t>Fiscal treatment of the products</t>
  </si>
  <si>
    <t>Country</t>
  </si>
  <si>
    <t>C0041</t>
  </si>
  <si>
    <t>C0051</t>
  </si>
  <si>
    <t>*foreign key to S.14.01.01.02*|"mandatory"</t>
  </si>
  <si>
    <t>IP: ID code of product</t>
  </si>
  <si>
    <t>NT/Number of contracts</t>
  </si>
  <si>
    <t>NT/Number of contracts with surrender option</t>
  </si>
  <si>
    <t>NT/Number of surrender options exercised</t>
  </si>
  <si>
    <t>NT/Number of people insured</t>
  </si>
  <si>
    <t>TS/Description of countries or group of countries</t>
  </si>
  <si>
    <t>S.14.01.01.05</t>
  </si>
  <si>
    <t>Portfolio product</t>
  </si>
  <si>
    <t>Fund number</t>
  </si>
  <si>
    <t>Total amount of claims paid during year</t>
  </si>
  <si>
    <t>Total amount of commissions paid during year</t>
  </si>
  <si>
    <t>Administrative expenses</t>
  </si>
  <si>
    <t>Expected future premiums</t>
  </si>
  <si>
    <t>C0063</t>
  </si>
  <si>
    <t>C0062</t>
  </si>
  <si>
    <t>C0065</t>
  </si>
  <si>
    <t>C0071</t>
  </si>
  <si>
    <t>C0074</t>
  </si>
  <si>
    <t>C0075</t>
  </si>
  <si>
    <t>"optional"</t>
  </si>
  <si>
    <t>NF: Number of fund</t>
  </si>
  <si>
    <t>VP/Future premiums</t>
  </si>
  <si>
    <t>TE/Commissions</t>
  </si>
  <si>
    <t>TE/Administration</t>
  </si>
  <si>
    <t>BC/Projection of future cash flows</t>
  </si>
  <si>
    <t>LQ/Own distribution channel</t>
  </si>
  <si>
    <t>LQ/Credit institution distribution channel</t>
  </si>
  <si>
    <t>LQ/Other insurance distributors</t>
  </si>
  <si>
    <t>S.14.01.01.02</t>
  </si>
  <si>
    <t>Characteristics of product</t>
  </si>
  <si>
    <t>Product classification</t>
  </si>
  <si>
    <t>Pension entitlements</t>
  </si>
  <si>
    <t>Type of product</t>
  </si>
  <si>
    <t>Product denomination</t>
  </si>
  <si>
    <t>Product still commercialised?</t>
  </si>
  <si>
    <t>Remaining contractual maturity</t>
  </si>
  <si>
    <t>C0141</t>
  </si>
  <si>
    <t>C0142</t>
  </si>
  <si>
    <t>Metric: Products commercialised or not</t>
  </si>
  <si>
    <t>Metric: Average contractually defined remaining maturity of the contracts</t>
  </si>
  <si>
    <t>TS/Description of type of product</t>
  </si>
  <si>
    <t>TS/Product denomination</t>
  </si>
  <si>
    <t>Best Estimate and Technical Provisions as a whole</t>
  </si>
  <si>
    <t>Capital-at-risk</t>
  </si>
  <si>
    <t>Surrender value</t>
  </si>
  <si>
    <t>Annualised guaranteed rate (over average duration of guarantee)</t>
  </si>
  <si>
    <t>Metric: Exit conditions for insurance product</t>
  </si>
  <si>
    <t>TA/Surrender value</t>
  </si>
  <si>
    <t>PP/Average guaranteed rate to the policy holder over the remaining life time of the contract</t>
  </si>
  <si>
    <t>S.14.01</t>
  </si>
  <si>
    <t>Life obligations analysis</t>
  </si>
  <si>
    <t>C0054</t>
  </si>
  <si>
    <t>Total amount of Written premiums</t>
  </si>
  <si>
    <t>of which written directly by the insurance undertaking</t>
  </si>
  <si>
    <t>of which written via credit institutions</t>
  </si>
  <si>
    <t>Expected future commissions</t>
  </si>
  <si>
    <t>C0077</t>
  </si>
  <si>
    <t>VP/Future expenses</t>
  </si>
  <si>
    <t>C0261</t>
  </si>
  <si>
    <t>Yearly interest rate guarantee for the reporting year</t>
  </si>
  <si>
    <t>PP/Yearly interest rate guarantee for the reporting year</t>
  </si>
  <si>
    <t>Amount on which interest rate is guaranteed</t>
  </si>
  <si>
    <t>TA/Amount on which interest rate is guaranteed</t>
  </si>
  <si>
    <t>S.03.01.01</t>
  </si>
  <si>
    <t>Off-balance sheet items - general</t>
  </si>
  <si>
    <t>S.03.01.01.01</t>
  </si>
  <si>
    <t>Value of guarantee / collateral / contingent liabilities</t>
  </si>
  <si>
    <t>Maximum value</t>
  </si>
  <si>
    <t>Guarantees provided by the undertaking, including letters of credit</t>
  </si>
  <si>
    <t>BC/Off-balance sheet</t>
  </si>
  <si>
    <t>Of which, guarantees, including letters of credit provided to other undertakings of the same group</t>
  </si>
  <si>
    <t>RO/Belonging to the same group</t>
  </si>
  <si>
    <t>Guarantees received by the undertaking, including letters of credit</t>
  </si>
  <si>
    <t>OB/Guarantees and letters of credit received</t>
  </si>
  <si>
    <t>Of which, guarantees, including letters of credit received from other undertakings of the same group</t>
  </si>
  <si>
    <t>Collateral held</t>
  </si>
  <si>
    <t>Collateral held for loans made or bonds purchased</t>
  </si>
  <si>
    <t>OB/Collateral held</t>
  </si>
  <si>
    <t>Collateral held for derivatives</t>
  </si>
  <si>
    <t>Assets pledged by reinsurers for ceded technical provisions</t>
  </si>
  <si>
    <t>AS/Reinsurance deposits</t>
  </si>
  <si>
    <t>Other collateral held</t>
  </si>
  <si>
    <t>AS/Other than loans, bonds, derivatives and reinsurance deposits</t>
  </si>
  <si>
    <t>Total collateral held</t>
  </si>
  <si>
    <t>Collateral pledged</t>
  </si>
  <si>
    <t>Collateral pledged for loans received or bonds issued</t>
  </si>
  <si>
    <t>LB/Debt instruments [not subordinated]</t>
  </si>
  <si>
    <t>OB/Collateral pledged</t>
  </si>
  <si>
    <t>Collateral pledged for derivatives</t>
  </si>
  <si>
    <t>LB/Derivatives</t>
  </si>
  <si>
    <t>Assets pledged to cedants for technical provisions (reinsurance accepted)</t>
  </si>
  <si>
    <t>LB/Reinsurance deposits</t>
  </si>
  <si>
    <t>Other collateral pledged</t>
  </si>
  <si>
    <t>LB/Other than debt instruments [not subordinated], derivatives and reinsurance deposit</t>
  </si>
  <si>
    <t>Total collateral pledged</t>
  </si>
  <si>
    <t>Contingent liabilities</t>
  </si>
  <si>
    <t>Contingent liabilities not in Solvency II Balance Sheet</t>
  </si>
  <si>
    <t>OB/Contingent liabilities</t>
  </si>
  <si>
    <t>Of which contingent liabilities toward entities of the same group</t>
  </si>
  <si>
    <t>Contingent liabilities in Solvency II Balance Sheet</t>
  </si>
  <si>
    <t>LB/Contingent [for which maximum value is identified]</t>
  </si>
  <si>
    <t>Total Contingent liabilities</t>
  </si>
  <si>
    <t>BC/Liability and Off-balance sheet liabilities</t>
  </si>
  <si>
    <t>LB/Contingent</t>
  </si>
  <si>
    <t>S.03.01.01.02</t>
  </si>
  <si>
    <t>Value of guaranteed assets and liabilities</t>
  </si>
  <si>
    <t>Value of assets for which collateral is held</t>
  </si>
  <si>
    <t>Value of liabilities for which collateral is pledged</t>
  </si>
  <si>
    <t>TA/Collateralized assets value</t>
  </si>
  <si>
    <t>TA/Collateralized liabilities value</t>
  </si>
  <si>
    <t>S.03.01.01.03</t>
  </si>
  <si>
    <t>received</t>
  </si>
  <si>
    <t>provided</t>
  </si>
  <si>
    <t>Metric: Unlimited guarantees received</t>
  </si>
  <si>
    <t>Metric: Unlimited guarantees provided</t>
  </si>
  <si>
    <t>S.03.01</t>
  </si>
  <si>
    <t>S.03.01.04</t>
  </si>
  <si>
    <t>S.03.01.04.01</t>
  </si>
  <si>
    <t>Guarantees provided by the group including letters of credit</t>
  </si>
  <si>
    <t>Guarantees received by the group including letters of credit</t>
  </si>
  <si>
    <t>S.03.01.04.02</t>
  </si>
  <si>
    <t>VG/Prudential</t>
  </si>
  <si>
    <t>S.03.01.04.03</t>
  </si>
  <si>
    <t>S.04.03.01</t>
  </si>
  <si>
    <t>Basic Information - list of underwriting entities</t>
  </si>
  <si>
    <t>S.04.03.01.01</t>
  </si>
  <si>
    <t>List of underwriting entities</t>
  </si>
  <si>
    <t>Type of entity</t>
  </si>
  <si>
    <t>Metric: Branch country of establishment</t>
  </si>
  <si>
    <t>Country of establishment</t>
  </si>
  <si>
    <t>Activity by country- location of underwriting</t>
  </si>
  <si>
    <t>By Underwriting entity</t>
  </si>
  <si>
    <t>VG/Statutory accounts</t>
  </si>
  <si>
    <t>LB_52</t>
  </si>
  <si>
    <t>X Axis:</t>
  </si>
  <si>
    <t>LA/All members</t>
  </si>
  <si>
    <t>EEA member</t>
  </si>
  <si>
    <t>Business underwritten in the country of establishment</t>
  </si>
  <si>
    <t>Business underwritten through FPS in country different from the country of establishment</t>
  </si>
  <si>
    <t>Business underwritten in the considered country through FPS</t>
  </si>
  <si>
    <t>Premiums written</t>
  </si>
  <si>
    <t>Claims incurred</t>
  </si>
  <si>
    <t>BC/Claims incurred</t>
  </si>
  <si>
    <t>Acquisition expenses</t>
  </si>
  <si>
    <t>TE/Acquisition</t>
  </si>
  <si>
    <t>of which commissions</t>
  </si>
  <si>
    <t>TZ/Typical undertaking and branch activity</t>
  </si>
  <si>
    <t>TZ/Freedom to provide services [FPS] and Freedom to provide services by the branches</t>
  </si>
  <si>
    <t>LA/Home country and Local [EEA]</t>
  </si>
  <si>
    <t>LA/EEA countries [other than home country] and Not local [EEA]</t>
  </si>
  <si>
    <t>Activity by country - location of risk</t>
  </si>
  <si>
    <t>Total underwriting entity activity</t>
  </si>
  <si>
    <t>LR/All members</t>
  </si>
  <si>
    <t>GA_18</t>
  </si>
  <si>
    <t>Total of business written by the undertakings</t>
  </si>
  <si>
    <t>Total by country</t>
  </si>
  <si>
    <t>Premiums written (gross)</t>
  </si>
  <si>
    <t>Premiums earned (gross)</t>
  </si>
  <si>
    <t>Claims incurred (gross)</t>
  </si>
  <si>
    <t>Expenses incurred (gross)</t>
  </si>
  <si>
    <t>S.04.02.01</t>
  </si>
  <si>
    <t>Information on class 10 in Part A of Annex I of Solvency II Directive, excluding carrier's liability</t>
  </si>
  <si>
    <t>S.04.02.01.01</t>
  </si>
  <si>
    <t>Information on class 10 in Part A of Annex I of Solvency II Directive, excluding carrier's liability. Part 1</t>
  </si>
  <si>
    <t>Undertaking</t>
  </si>
  <si>
    <t>FPS</t>
  </si>
  <si>
    <t>Frequency of claims for Motor Vehicle Liability (except carrier's liability)</t>
  </si>
  <si>
    <t>CB/Motor vehicle liability insurance [except carrier's liability]</t>
  </si>
  <si>
    <t>NT/Frequency of claims</t>
  </si>
  <si>
    <t>Average cost of claims for Motor Vehicle Liability (except carrier's liability)</t>
  </si>
  <si>
    <t>BC/Cost of claims</t>
  </si>
  <si>
    <t>TZ/Freedom to provide services by undertaking</t>
  </si>
  <si>
    <t>LA/EEA countries [other than home country]</t>
  </si>
  <si>
    <t>S.04.02.01.02</t>
  </si>
  <si>
    <t>LG/All members</t>
  </si>
  <si>
    <t>Information on class 10 in Part A of Annex I of Solvency II Directive, excluding carrier's liability. Part 2</t>
  </si>
  <si>
    <t>By EEA Member</t>
  </si>
  <si>
    <t>Branch</t>
  </si>
  <si>
    <t>TZ/Typical branch activity</t>
  </si>
  <si>
    <t>TZ/Freedom to provide services by the branch</t>
  </si>
  <si>
    <t>LR/EEA</t>
  </si>
  <si>
    <t>LA/Local</t>
  </si>
  <si>
    <t>LA/Not local [EEA]</t>
  </si>
  <si>
    <t>S.12.02.01</t>
  </si>
  <si>
    <t>Life and Health SLT Technical Provisions - by country</t>
  </si>
  <si>
    <t>S.12.02.01.01</t>
  </si>
  <si>
    <t>Gross TP calculated as a whole and Gross BE for different countries - Home country and countries outside the materiality threshold</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</si>
  <si>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</si>
  <si>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</si>
  <si>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</si>
  <si>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</si>
  <si>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</si>
  <si>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including Unit-Linked)</t>
  </si>
  <si>
    <t>Health insurance (direct business)</t>
  </si>
  <si>
    <t>Annuities stemming from non-life insurance contracts and relating to health insurance obligations</t>
  </si>
  <si>
    <t>Health reinsurance (reinsurance accepted)</t>
  </si>
  <si>
    <t>Total (Health similar to life insurance)</t>
  </si>
  <si>
    <t>Home country</t>
  </si>
  <si>
    <t>EE/Home country</t>
  </si>
  <si>
    <t>EEA countries outside the materiality threshold - not reported by country</t>
  </si>
  <si>
    <t>EE/EEA countries [other than home country]</t>
  </si>
  <si>
    <t>MT/Not material</t>
  </si>
  <si>
    <t>Non-EEA countries outside the materiality threshold - not reported by country</t>
  </si>
  <si>
    <t>EE/Not EEA countries</t>
  </si>
  <si>
    <t>S.12.02.01.02</t>
  </si>
  <si>
    <t>Y Axis:</t>
  </si>
  <si>
    <t>Gross TP calculated as a whole and Gross BE for different countries - Countries in the materiality threshold</t>
  </si>
  <si>
    <t>Countries in the materiality threshold</t>
  </si>
  <si>
    <t>EE/Other than home country</t>
  </si>
  <si>
    <t>MT/Material</t>
  </si>
  <si>
    <t>BL/Insurance with profit participation</t>
  </si>
  <si>
    <t>BL/Unit-linked or index-linked</t>
  </si>
  <si>
    <t>BL/Other life</t>
  </si>
  <si>
    <t>BL/Annuities stemming from non-life insurance contracts and relating to insurance obligations other than health insurance obligations</t>
  </si>
  <si>
    <t>BL/Life and annuities stemming from non-life insurance contracts and relating to insurance obligations other than health insurance obligations</t>
  </si>
  <si>
    <t>BL/Health SLT</t>
  </si>
  <si>
    <t>BL/Annuities stemming from non-life insurance contracts and relating to health insurance obligations</t>
  </si>
  <si>
    <t>BL/Health SLT and annuities stemming from non-life insurance contracts and relating to health insurance obligations</t>
  </si>
  <si>
    <t>Non-Life Technical Provisions - By country</t>
  </si>
  <si>
    <t>Direct business</t>
  </si>
  <si>
    <t>Medical expense insurance</t>
  </si>
  <si>
    <r>
      <t xml:space="preserve">Income protection </t>
    </r>
    <r>
      <rPr>
        <sz val="11"/>
        <rFont val="Calibri"/>
        <family val="2"/>
        <charset val="238"/>
        <scheme val="minor"/>
      </rPr>
      <t>insurance</t>
    </r>
  </si>
  <si>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</si>
  <si>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</si>
  <si>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</si>
  <si>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</si>
  <si>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</si>
  <si>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</si>
  <si>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</si>
  <si>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</si>
  <si>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</si>
  <si>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</si>
  <si>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S.06.03.01</t>
  </si>
  <si>
    <t>Collective investment undertakings - look-through approach</t>
  </si>
  <si>
    <t>S.06.03.01.01</t>
  </si>
  <si>
    <t>SU/Assets other than derivatives and Assets held as collateral</t>
  </si>
  <si>
    <t>Collective Investments Undertaking ID Code and Type of code</t>
  </si>
  <si>
    <t>Underlying asset category</t>
  </si>
  <si>
    <t>Country of issue</t>
  </si>
  <si>
    <t>Total amount</t>
  </si>
  <si>
    <t>Metric: Underlying asset category</t>
  </si>
  <si>
    <t>Metric: Currency of underlying</t>
  </si>
  <si>
    <t>XE: S.06.03.zz.01 line identification</t>
  </si>
  <si>
    <t>UI: URI</t>
  </si>
  <si>
    <t>AS/Collective investments undertakings</t>
  </si>
  <si>
    <t>IO/Investment</t>
  </si>
  <si>
    <t>S.06.04.01.01</t>
  </si>
  <si>
    <t>Reference date</t>
  </si>
  <si>
    <t>Asset ID Code and Type of code</t>
  </si>
  <si>
    <t>Item Title</t>
  </si>
  <si>
    <t>Issuer Name</t>
  </si>
  <si>
    <t>Issuer Code and Type of code</t>
  </si>
  <si>
    <t>Issuer Sector</t>
  </si>
  <si>
    <t>Issuer Group</t>
  </si>
  <si>
    <t>Issuer Group Code and Type of code</t>
  </si>
  <si>
    <t>Issuer Country</t>
  </si>
  <si>
    <t>CIC</t>
  </si>
  <si>
    <t>C0001</t>
  </si>
  <si>
    <t>*foreign key to S.06.02.01.02*|"mandatory"</t>
  </si>
  <si>
    <t>Metric: Issuer sector - NACE</t>
  </si>
  <si>
    <t>Metric: Issuer Country (including not applicable)</t>
  </si>
  <si>
    <t>TS/Item title</t>
  </si>
  <si>
    <t>TS/Name of issuer/seller/transferor/receiver/reinsurer/provider</t>
  </si>
  <si>
    <t>TS/Issuer code</t>
  </si>
  <si>
    <t>TS/Issuer group</t>
  </si>
  <si>
    <t>TS/Issuer group code</t>
  </si>
  <si>
    <t>TS/CIC code</t>
  </si>
  <si>
    <t>Derivative ID Code and Type of code</t>
  </si>
  <si>
    <t>Contract name</t>
  </si>
  <si>
    <t>Counterparty Name</t>
  </si>
  <si>
    <t>Counterparty Code and Type of code</t>
  </si>
  <si>
    <t>Counterparty Group</t>
  </si>
  <si>
    <t>Counterparty group code and type of code</t>
  </si>
  <si>
    <t>Notional amount of the derivative</t>
  </si>
  <si>
    <t>TS/Contract name</t>
  </si>
  <si>
    <t>TS/Name of counterparty</t>
  </si>
  <si>
    <t>TS/Counterparty code</t>
  </si>
  <si>
    <t>TS/Counterparty group</t>
  </si>
  <si>
    <t>TS/Counterparty group code</t>
  </si>
  <si>
    <t>TA/Notional amount</t>
  </si>
  <si>
    <t>BC/Assets and/or liabilities</t>
  </si>
  <si>
    <t>AL/Derivatives</t>
  </si>
  <si>
    <t>TD/Reference date</t>
  </si>
  <si>
    <t>S.23.02.01</t>
  </si>
  <si>
    <t>Detailed information by tiers on own funds</t>
  </si>
  <si>
    <t>S.23.02.01.01</t>
  </si>
  <si>
    <t>Basic own funds</t>
  </si>
  <si>
    <t>Tier 1</t>
  </si>
  <si>
    <t>Tier 2</t>
  </si>
  <si>
    <t>Tier 3</t>
  </si>
  <si>
    <t>Of which counted under transitionals</t>
  </si>
  <si>
    <t>Ordinary share capital</t>
  </si>
  <si>
    <t>Paid in</t>
  </si>
  <si>
    <t>BE/Basic own funds</t>
  </si>
  <si>
    <t>OF/Ordinary shares</t>
  </si>
  <si>
    <t>SY/Paid in</t>
  </si>
  <si>
    <t>Called up but not yet paid in</t>
  </si>
  <si>
    <t>SY/Called up but not yet paid in</t>
  </si>
  <si>
    <t>Own shares held</t>
  </si>
  <si>
    <t>AS/Ordinary shares</t>
  </si>
  <si>
    <t>IO/Own instruments held directly</t>
  </si>
  <si>
    <t>Total ordinary share capital</t>
  </si>
  <si>
    <t>Initial funds, members' contributions or the equivalent basic own - fund item for mutual and mutual type undertakings</t>
  </si>
  <si>
    <t>OF/Initial funds [members' contributions or the equivalent basic own fund item for mutual and mutual-type undertakings]</t>
  </si>
  <si>
    <t>Total initial fund members' contributions or the equivalent basic own fund item for mutual and mutual type undertakings</t>
  </si>
  <si>
    <t>Subordinated mutual members accounts</t>
  </si>
  <si>
    <t>Dated subordinated</t>
  </si>
  <si>
    <t>OF/Subordinated mutual member accounts</t>
  </si>
  <si>
    <t>DU/Dated</t>
  </si>
  <si>
    <t>Undated subordinated with a call option</t>
  </si>
  <si>
    <t>DU/Undated with a call option</t>
  </si>
  <si>
    <t>Undated subordinated with no contractual opportunity to redeem</t>
  </si>
  <si>
    <t>DU/Undated with no contractual opportunity to redeem</t>
  </si>
  <si>
    <t>Total subordinated mutual members accounts</t>
  </si>
  <si>
    <t>Preference shares</t>
  </si>
  <si>
    <t>Dated preference shares</t>
  </si>
  <si>
    <t>OF/Preference shares</t>
  </si>
  <si>
    <t>Undated preference shares with a call option</t>
  </si>
  <si>
    <t>Undated preference shares with no contractual opportunity to redeem</t>
  </si>
  <si>
    <t>Total preference shares</t>
  </si>
  <si>
    <t>Subordinated liabilities</t>
  </si>
  <si>
    <t>Dated subordinated liabilities</t>
  </si>
  <si>
    <t>OF/Subordinated debt instruments</t>
  </si>
  <si>
    <t>Undated subordinated liabilities with a contractual opportunity to redeem</t>
  </si>
  <si>
    <t>Undated subordinated liabilities with no contractual opportunity to redeem</t>
  </si>
  <si>
    <t>Total subordinated liabilities</t>
  </si>
  <si>
    <t>TX/Tier 1</t>
  </si>
  <si>
    <t>TX/Tier 2</t>
  </si>
  <si>
    <t>TX/Tier 3</t>
  </si>
  <si>
    <t>LV/Counted under transitionals</t>
  </si>
  <si>
    <t>S.23.02.01.02</t>
  </si>
  <si>
    <t>Ancillary own funds</t>
  </si>
  <si>
    <t>Initial amounts approved</t>
  </si>
  <si>
    <t>Current amounts</t>
  </si>
  <si>
    <t>Items for which an amount was approved</t>
  </si>
  <si>
    <t>BE/Items for which an amount was approved</t>
  </si>
  <si>
    <t>Items for which a method was approved</t>
  </si>
  <si>
    <t>BE/Items for which a method was approved</t>
  </si>
  <si>
    <t>TA/Initial amount approved</t>
  </si>
  <si>
    <t>TA/Current amount</t>
  </si>
  <si>
    <t>Excess of assets over liabilities - attribution of valuation differences</t>
  </si>
  <si>
    <t>Difference in the valuation of assets</t>
  </si>
  <si>
    <t>VG/Difference between Solvency II and statutory account</t>
  </si>
  <si>
    <t>Difference in the valuation of technical provisions</t>
  </si>
  <si>
    <t>LB/Technical provisions</t>
  </si>
  <si>
    <t>Difference in the valuation of other liabilities</t>
  </si>
  <si>
    <t>LB/Other than technical provisions</t>
  </si>
  <si>
    <t>Total of reserves and retained earnings from financial statements</t>
  </si>
  <si>
    <t>LB/Reserves and retained earnings</t>
  </si>
  <si>
    <t>Other, please explain why you need to use this line</t>
  </si>
  <si>
    <t>LB/Other than reserves and retained earnings</t>
  </si>
  <si>
    <t>Reserves from financial statements adjusted for Solvency II valuation differences</t>
  </si>
  <si>
    <t>VG/Statutory accounts values adjusted for Solvency II valuation differences</t>
  </si>
  <si>
    <t>Excess of assets over liabilities attributable to basic own fund items (excluding the reconciliation reserve)</t>
  </si>
  <si>
    <t>TX/Tier 1 - restricted</t>
  </si>
  <si>
    <t>OF/Own funds [before deductions] other than reconciliation reserve</t>
  </si>
  <si>
    <t>IO/Other than own instruments held directly or indirectly</t>
  </si>
  <si>
    <t>Excess of assets over liabilities</t>
  </si>
  <si>
    <t>BC/Excess of assets over liabilities</t>
  </si>
  <si>
    <t>Excess of assets over liabilities - attribution of valuation differences - other</t>
  </si>
  <si>
    <t>Explanation</t>
  </si>
  <si>
    <t>TS/Description of additional item</t>
  </si>
  <si>
    <t>S.23.02.04</t>
  </si>
  <si>
    <t>S.23.02.04.01</t>
  </si>
  <si>
    <t>CM/Accounting consolidation-based method [method 1 and part of combination of methods 1 and 2]</t>
  </si>
  <si>
    <t>LL/Controlling interests</t>
  </si>
  <si>
    <t>S.23.02.04.02</t>
  </si>
  <si>
    <t>S.23.02.04.03</t>
  </si>
  <si>
    <t>S.23.02.04.04</t>
  </si>
  <si>
    <t>Type of branch localisation</t>
  </si>
  <si>
    <t>Entry point acronym:</t>
  </si>
  <si>
    <t>ars</t>
  </si>
  <si>
    <t>qrs</t>
  </si>
  <si>
    <t>arg</t>
  </si>
  <si>
    <t>qrg</t>
  </si>
  <si>
    <t>arb</t>
  </si>
  <si>
    <t>qrb</t>
  </si>
  <si>
    <t>qfs</t>
  </si>
  <si>
    <t>qfg</t>
  </si>
  <si>
    <t>qfb</t>
  </si>
  <si>
    <t>spv</t>
  </si>
  <si>
    <t>aps</t>
  </si>
  <si>
    <t>apg</t>
  </si>
  <si>
    <t>tep</t>
  </si>
  <si>
    <t>.01</t>
  </si>
  <si>
    <t>.02</t>
  </si>
  <si>
    <t>.04</t>
  </si>
  <si>
    <t>.05</t>
  </si>
  <si>
    <t>.07</t>
  </si>
  <si>
    <t>.08</t>
  </si>
  <si>
    <t>.11</t>
  </si>
  <si>
    <t>.13</t>
  </si>
  <si>
    <t>.15</t>
  </si>
  <si>
    <t>.20</t>
  </si>
  <si>
    <t>.21</t>
  </si>
  <si>
    <t>.22</t>
  </si>
  <si>
    <t>.23</t>
  </si>
  <si>
    <t>Annual Solvency II reporting Solo</t>
  </si>
  <si>
    <t>Quarterly Solvency II reporting Solo</t>
  </si>
  <si>
    <t>Annual Solvency II reporting Group</t>
  </si>
  <si>
    <t>Quarterly Solvency II reporting Group</t>
  </si>
  <si>
    <t>Annual Solvency II reporting Third country branches</t>
  </si>
  <si>
    <t>Quarterly Solvency II reporting Third country branches</t>
  </si>
  <si>
    <t>Quarterly Financial Stability reporting Solo</t>
  </si>
  <si>
    <t>Quarterly Financial Stability reporting Group</t>
  </si>
  <si>
    <t>Quarterly Financial Stability Third country branches</t>
  </si>
  <si>
    <t>Annual reporting Special Purpose Vehicles</t>
  </si>
  <si>
    <t>Annual Solvency II public disclosure Solo</t>
  </si>
  <si>
    <t>Annual Solvency II public disclosure Group</t>
  </si>
  <si>
    <t>Technical entry point</t>
  </si>
  <si>
    <t>b+l</t>
  </si>
  <si>
    <t>a</t>
  </si>
  <si>
    <t>g+n</t>
  </si>
  <si>
    <t>f</t>
  </si>
  <si>
    <t>p+r</t>
  </si>
  <si>
    <t>o</t>
  </si>
  <si>
    <t>c</t>
  </si>
  <si>
    <t>h</t>
  </si>
  <si>
    <t>v</t>
  </si>
  <si>
    <t>adh</t>
  </si>
  <si>
    <t>S.01.01</t>
  </si>
  <si>
    <t>Content of the submission</t>
  </si>
  <si>
    <t>X</t>
  </si>
  <si>
    <t>S.01.02</t>
  </si>
  <si>
    <t>Basic Information - General</t>
  </si>
  <si>
    <t>S.01.02.01; S.01.02.04; S.01.02.07</t>
  </si>
  <si>
    <t>S.01.03</t>
  </si>
  <si>
    <t>Basic Information - RFF and matching adjustment portfolios</t>
  </si>
  <si>
    <t>S.01.03.01; S.01.03.04</t>
  </si>
  <si>
    <t>S.02.01</t>
  </si>
  <si>
    <t>Balance sheet</t>
  </si>
  <si>
    <t>S.02.01.01; S.02.01.02; S.02.01.07; S.02.01.08</t>
  </si>
  <si>
    <t>S.02.02</t>
  </si>
  <si>
    <t>S.02.02.01</t>
  </si>
  <si>
    <t>S.02.03</t>
  </si>
  <si>
    <t>Additional branch balance sheet information</t>
  </si>
  <si>
    <t>S.02.03.07</t>
  </si>
  <si>
    <t>S.03.01.01; S.03.01.04</t>
  </si>
  <si>
    <t>S.04.02</t>
  </si>
  <si>
    <t>S.05.01</t>
  </si>
  <si>
    <t>Premiums, claims and expenses by line of business</t>
  </si>
  <si>
    <t>S.05.01.01; S.05.01.02; S.05.01.13</t>
  </si>
  <si>
    <t>S.05.02</t>
  </si>
  <si>
    <t>Premiums, claims and expenses by country</t>
  </si>
  <si>
    <t>S.06.02</t>
  </si>
  <si>
    <t>List of assets</t>
  </si>
  <si>
    <t>S.06.02.01; S.06.02.04; S.06.02.07</t>
  </si>
  <si>
    <t>S.06.03</t>
  </si>
  <si>
    <t>S.06.03.01; S.06.03.04</t>
  </si>
  <si>
    <t>S.07.01</t>
  </si>
  <si>
    <t>Structured products</t>
  </si>
  <si>
    <t>S.07.01.01; S.07.01.04</t>
  </si>
  <si>
    <t>S.08.01</t>
  </si>
  <si>
    <t>Open derivatives</t>
  </si>
  <si>
    <t>S.08.01.01; S.08.01.04</t>
  </si>
  <si>
    <t>S.09.01</t>
  </si>
  <si>
    <t>Income/gains and losses in the period</t>
  </si>
  <si>
    <t>S.09.01.01; S.09.01.04</t>
  </si>
  <si>
    <t>S.10.01</t>
  </si>
  <si>
    <t>Securities lending and repos</t>
  </si>
  <si>
    <t>S.10.01.01; S.10.01.04</t>
  </si>
  <si>
    <t>S.11.01</t>
  </si>
  <si>
    <t>Assets held as collateral</t>
  </si>
  <si>
    <t>S.11.01.01; S.11.01.04</t>
  </si>
  <si>
    <t>S.12.01</t>
  </si>
  <si>
    <t>Life and Health SLT Technical Provisions</t>
  </si>
  <si>
    <t>S.12.01.01; S.12.01.02</t>
  </si>
  <si>
    <t>S.12.02</t>
  </si>
  <si>
    <t>S.13.01</t>
  </si>
  <si>
    <t>Projection of future gross cash flows</t>
  </si>
  <si>
    <t>S.13.01.01</t>
  </si>
  <si>
    <t>S.16.01</t>
  </si>
  <si>
    <t>Information on annuities stemming from Non-Life Insurance obligations</t>
  </si>
  <si>
    <t>S.16.01.01</t>
  </si>
  <si>
    <t>S.17.01</t>
  </si>
  <si>
    <t>Non-Life Technical Provisions</t>
  </si>
  <si>
    <t>S.17.01.01; S.17.01.02</t>
  </si>
  <si>
    <t>S.18.01</t>
  </si>
  <si>
    <t>Projection of future cash flows (Best Estimate - Non Life)</t>
  </si>
  <si>
    <t>S.18.01.01</t>
  </si>
  <si>
    <t>S.19.01</t>
  </si>
  <si>
    <t>Non-life insurance claims</t>
  </si>
  <si>
    <t>S.19.01.01; S.19.01.21</t>
  </si>
  <si>
    <t>S.20.01</t>
  </si>
  <si>
    <t>Development of the distribution of the claims incurred</t>
  </si>
  <si>
    <t>S.20.01.01</t>
  </si>
  <si>
    <t>S.21.01</t>
  </si>
  <si>
    <t>Loss distribution risk profile</t>
  </si>
  <si>
    <t>S.21.01.01</t>
  </si>
  <si>
    <t>S.21.02</t>
  </si>
  <si>
    <t>Underwriting risks non-life</t>
  </si>
  <si>
    <t>S.21.02.01</t>
  </si>
  <si>
    <t>S.21.03</t>
  </si>
  <si>
    <t>Non-life distribution of underwriting risks - by sum insured</t>
  </si>
  <si>
    <t>S.21.03.01</t>
  </si>
  <si>
    <t>S.22.01</t>
  </si>
  <si>
    <t>Impact of long term guarantees measures and transitionals</t>
  </si>
  <si>
    <t>S.22.01.01; S.22.01.04; S.22.01.21; S.22.01.22</t>
  </si>
  <si>
    <t>S.22.04</t>
  </si>
  <si>
    <t>Information on the transitional on interest rates calculation</t>
  </si>
  <si>
    <t>S.22.04.01</t>
  </si>
  <si>
    <t>S.22.05</t>
  </si>
  <si>
    <t>Overall calculation of the transitional on technical provisions</t>
  </si>
  <si>
    <t>S.22.05.01</t>
  </si>
  <si>
    <t>S.22.06</t>
  </si>
  <si>
    <t>Best estimate subject to volatility adjustment by country and currency</t>
  </si>
  <si>
    <t>S.22.06.01</t>
  </si>
  <si>
    <t>S.23.01</t>
  </si>
  <si>
    <t>Own funds</t>
  </si>
  <si>
    <t>S.23.02</t>
  </si>
  <si>
    <t>S.23.03</t>
  </si>
  <si>
    <t>Annual movements on own funds</t>
  </si>
  <si>
    <t>S.23.03.01; S.23.03.04; S.23.03.07</t>
  </si>
  <si>
    <t>S.23.04</t>
  </si>
  <si>
    <t>List of items on own funds</t>
  </si>
  <si>
    <t>S.23.04.01; S.23.04.04</t>
  </si>
  <si>
    <t>S.24.01</t>
  </si>
  <si>
    <t>Participations held</t>
  </si>
  <si>
    <t>S.24.01.01</t>
  </si>
  <si>
    <t>S.25.01</t>
  </si>
  <si>
    <t>Solvency Capital Requirement - for undertakings on Standard Formula</t>
  </si>
  <si>
    <t>S.25.01.01; S.25.01.04; S.25.01.21; S.25.01.22</t>
  </si>
  <si>
    <t>S.25.04</t>
  </si>
  <si>
    <t>Solvency Capital Requirement [Financial Stability]</t>
  </si>
  <si>
    <t>S.25.04.11; S.25.04.13</t>
  </si>
  <si>
    <t>S.26.01</t>
  </si>
  <si>
    <t>Solvency Capital Requirement - Market risk</t>
  </si>
  <si>
    <t>S.26.01.01; S.26.01.04</t>
  </si>
  <si>
    <t>S.26.02</t>
  </si>
  <si>
    <t>Solvency Capital Requirement - Counterparty default risk</t>
  </si>
  <si>
    <t>S.26.02.01; S.26.02.04</t>
  </si>
  <si>
    <t>S.26.03</t>
  </si>
  <si>
    <t>Solvency Capital Requirement - Life underwriting risk</t>
  </si>
  <si>
    <t>S.26.03.01; S.26.03.04</t>
  </si>
  <si>
    <t>S.26.04</t>
  </si>
  <si>
    <t>Solvency Capital Requirement - Health underwriting risk</t>
  </si>
  <si>
    <t>S.26.04.01; S.26.04.04</t>
  </si>
  <si>
    <t>S.26.05</t>
  </si>
  <si>
    <t>Solvency Capital Requirement - Non-Life underwriting risk</t>
  </si>
  <si>
    <t>S.26.05.01; S.26.05.04</t>
  </si>
  <si>
    <t>S.26.06</t>
  </si>
  <si>
    <t>Solvency Capital Requirement - Operational risk</t>
  </si>
  <si>
    <t>S.26.06.01; S.26.06.04</t>
  </si>
  <si>
    <t>S.26.07</t>
  </si>
  <si>
    <t>Solvency Capital Requirement - Simplifications</t>
  </si>
  <si>
    <t>S.26.07.01; S.26.07.04</t>
  </si>
  <si>
    <t>S.27.01</t>
  </si>
  <si>
    <t>Solvency Capital Requirement - Non-life and Health catastrophe risk</t>
  </si>
  <si>
    <t>S.27.01.01; S.27.01.04</t>
  </si>
  <si>
    <t>S.28.01</t>
  </si>
  <si>
    <t>Minimum Capital Requirement - Only life or only non-life insurance or reinsurance activity</t>
  </si>
  <si>
    <t>S.28.01.01</t>
  </si>
  <si>
    <t>S.28.02</t>
  </si>
  <si>
    <t>Minimum Capital Requirement - Both life and non-life insurance activity</t>
  </si>
  <si>
    <t>S.28.02.01</t>
  </si>
  <si>
    <t>S.29.01</t>
  </si>
  <si>
    <t>Excess of Assets over Liabilities</t>
  </si>
  <si>
    <t>S.29.01.01; S.29.01.07</t>
  </si>
  <si>
    <t>S.29.02</t>
  </si>
  <si>
    <t>Excess of Assets over Liabilities - explained by investments and financial liabilities</t>
  </si>
  <si>
    <t>S.29.02.01</t>
  </si>
  <si>
    <t>S.29.03</t>
  </si>
  <si>
    <t>Excess of Assets over Liabilities - explained by technical provisions</t>
  </si>
  <si>
    <t>S.29.03.01</t>
  </si>
  <si>
    <t>S.29.04</t>
  </si>
  <si>
    <t>Detailed analysis per period - Technical flows versus Technical provisions</t>
  </si>
  <si>
    <t>S.29.04.01</t>
  </si>
  <si>
    <t>S.30.01</t>
  </si>
  <si>
    <t>Facultative covers for non-life and life business basic data</t>
  </si>
  <si>
    <t>S.30.01.01</t>
  </si>
  <si>
    <t>S.30.02</t>
  </si>
  <si>
    <t>Facultative covers for non-life and life business shares data</t>
  </si>
  <si>
    <t>S.30.02.01</t>
  </si>
  <si>
    <t>S.30.03</t>
  </si>
  <si>
    <t>Outgoing Reinsurance Program basic data</t>
  </si>
  <si>
    <t>S.30.03.01</t>
  </si>
  <si>
    <t>S.30.04</t>
  </si>
  <si>
    <t>Outgoing Reinsurance Program shares data</t>
  </si>
  <si>
    <t>S.30.04.01</t>
  </si>
  <si>
    <t>S.31.01</t>
  </si>
  <si>
    <t>S.31.01.01; S.31.01.04</t>
  </si>
  <si>
    <t>S.31.02</t>
  </si>
  <si>
    <t>S.31.02.01; S.31.02.04</t>
  </si>
  <si>
    <t>S.32.01</t>
  </si>
  <si>
    <t>Undertakings in the scope of the group</t>
  </si>
  <si>
    <t>S.32.01.04; S.32.01.22</t>
  </si>
  <si>
    <t>S.33.01</t>
  </si>
  <si>
    <t>Insurance and Reinsurance individual requirements</t>
  </si>
  <si>
    <t>S.33.01.04</t>
  </si>
  <si>
    <t>S.34.01</t>
  </si>
  <si>
    <t>Other regulated and non-regulated financial undertakings including insurance holding companies and mixed financial holding company individual requirements</t>
  </si>
  <si>
    <t>S.34.01.04</t>
  </si>
  <si>
    <t>S.35.01</t>
  </si>
  <si>
    <t>Contribution to group Technical Provisions</t>
  </si>
  <si>
    <t>S.35.01.04</t>
  </si>
  <si>
    <t>S.36.01</t>
  </si>
  <si>
    <t>IGT - Equity-type transactions, debt and asset transfer</t>
  </si>
  <si>
    <t>S.36.01.01</t>
  </si>
  <si>
    <t>S.36.02</t>
  </si>
  <si>
    <t>IGT - Derivatives</t>
  </si>
  <si>
    <t>S.36.02.01</t>
  </si>
  <si>
    <t>S.36.03.01</t>
  </si>
  <si>
    <t>S.36.04</t>
  </si>
  <si>
    <t>S.36.04.01</t>
  </si>
  <si>
    <t>S.38.01</t>
  </si>
  <si>
    <t>Duration of technical provisions</t>
  </si>
  <si>
    <t>S.39.01</t>
  </si>
  <si>
    <t>Profit and Loss</t>
  </si>
  <si>
    <t>S.39.01.11</t>
  </si>
  <si>
    <t>S.41.01</t>
  </si>
  <si>
    <t>Lapses</t>
  </si>
  <si>
    <t>S.41.01.11</t>
  </si>
  <si>
    <t>SR.01.01</t>
  </si>
  <si>
    <t>Content of the submission [RFF/MP/RM]</t>
  </si>
  <si>
    <t>SR.01.01.01; SR.01.01.04; SR.01.01.07</t>
  </si>
  <si>
    <t>SR.02.01</t>
  </si>
  <si>
    <t>Balance sheet [RFF/MP/RM]</t>
  </si>
  <si>
    <t>SR.02.01.01; SR.02.01.07</t>
  </si>
  <si>
    <t>SR.12.01</t>
  </si>
  <si>
    <t>Life and Health SLT Technical Provisions [RFF/MP/RM]</t>
  </si>
  <si>
    <t>SR.12.01.01</t>
  </si>
  <si>
    <t>SR.17.01</t>
  </si>
  <si>
    <t>Non-Life Technical Provisions [RFF/MP/RM]</t>
  </si>
  <si>
    <t>SR.17.01.01</t>
  </si>
  <si>
    <t>SR.22.02</t>
  </si>
  <si>
    <t>Projection of future cash flows (Best Estimate - Matching portfolios) [RFF/MP/RM]</t>
  </si>
  <si>
    <t>SR.22.02.01</t>
  </si>
  <si>
    <t>SR.22.03</t>
  </si>
  <si>
    <t>Information on the matching adjustment calculation [RFF/MP/RM]</t>
  </si>
  <si>
    <t>SR.22.03.01</t>
  </si>
  <si>
    <t>SR.25.01</t>
  </si>
  <si>
    <t>Solvency Capital Requirement - for undertakings on Standard Formula [RFF/MP/RM]</t>
  </si>
  <si>
    <t>SR.25.01.01</t>
  </si>
  <si>
    <t>SR.26.01</t>
  </si>
  <si>
    <t>Solvency Capital Requirement - Market risk [RFF/MP/RM]</t>
  </si>
  <si>
    <t>SR.26.01.01</t>
  </si>
  <si>
    <t>SR.26.02</t>
  </si>
  <si>
    <t>Solvency Capital Requirement - Counterparty default risk [RFF/MP/RM]</t>
  </si>
  <si>
    <t>SR.26.02.01</t>
  </si>
  <si>
    <t>SR.26.03</t>
  </si>
  <si>
    <t>Solvency Capital Requirement - Life underwriting risk [RFF/MP/RM]</t>
  </si>
  <si>
    <t>SR.26.03.01</t>
  </si>
  <si>
    <t>SR.26.04</t>
  </si>
  <si>
    <t>Solvency Capital Requirement - Health underwriting risk [RFF/MP/RM]</t>
  </si>
  <si>
    <t>SR.26.04.01</t>
  </si>
  <si>
    <t>SR.26.05</t>
  </si>
  <si>
    <t>Solvency Capital Requirement - Non-Life underwriting risk [RFF/MP/RM]</t>
  </si>
  <si>
    <t>SR.26.05.01</t>
  </si>
  <si>
    <t>SR.26.06</t>
  </si>
  <si>
    <t>Solvency Capital Requirement - Operational risk [RFF/MP/RM]</t>
  </si>
  <si>
    <t>SR.26.06.01</t>
  </si>
  <si>
    <t>SR.26.07</t>
  </si>
  <si>
    <t>Solvency Capital Requirement - Simplifications [RFF/MP/RM]</t>
  </si>
  <si>
    <t>SR.26.07.01</t>
  </si>
  <si>
    <t>SR.27.01</t>
  </si>
  <si>
    <t>Solvency Capital Requirement - Non-life and Health catastrophe risk [RFF/MP/RM]</t>
  </si>
  <si>
    <t>SR.27.01.01</t>
  </si>
  <si>
    <t>SPV.01.01</t>
  </si>
  <si>
    <t>Content of the submission [SPV]</t>
  </si>
  <si>
    <t>SPV.01.01.20</t>
  </si>
  <si>
    <t>SPV.01.02</t>
  </si>
  <si>
    <t>Basic Information [SPV]</t>
  </si>
  <si>
    <t>SPV.01.02.20</t>
  </si>
  <si>
    <t>SPV.02.01</t>
  </si>
  <si>
    <t>Balance sheet [SPV]</t>
  </si>
  <si>
    <t>SPV.02.01.20</t>
  </si>
  <si>
    <t>SPV.02.02</t>
  </si>
  <si>
    <t>Off-balance sheet items and obligations [SPV]</t>
  </si>
  <si>
    <t>SPV.02.02.20</t>
  </si>
  <si>
    <t>SPV.03.01</t>
  </si>
  <si>
    <t>Assets held for separable risk [SPV]</t>
  </si>
  <si>
    <t>SPV.03.01.20</t>
  </si>
  <si>
    <t>SPV.03.02</t>
  </si>
  <si>
    <t>Amount of the debt or other financing mechanism issued for arrangement [SPV]</t>
  </si>
  <si>
    <t>SPV.03.02.20</t>
  </si>
  <si>
    <t>T.99.01</t>
  </si>
  <si>
    <t>Technical table</t>
  </si>
  <si>
    <t>T.99.01.01</t>
  </si>
  <si>
    <t>S.01.01.01</t>
  </si>
  <si>
    <t>Appendix I: Quantitative reporting templates</t>
  </si>
  <si>
    <t>S.01.01.01.01</t>
  </si>
  <si>
    <t>Template Code - Template name</t>
  </si>
  <si>
    <t>S.01.02.01 - Basic Information - General</t>
  </si>
  <si>
    <t>Metric: Basic Information</t>
  </si>
  <si>
    <t>S.01.03.01 - Basic Information - RFF and matching adjustment portfolios</t>
  </si>
  <si>
    <t>Metric: Basic Information - RFF and matching adjustment portfolios (Full scope individual)</t>
  </si>
  <si>
    <t>S.02.01.01 - Balance sheet</t>
  </si>
  <si>
    <t>Metric: Balance Sheet (Full scope individual)</t>
  </si>
  <si>
    <t>Metric: Assets and liabilities by currency [220]</t>
  </si>
  <si>
    <t>S.03.01.01 - Off-balance sheet items - general</t>
  </si>
  <si>
    <t>Metric: Off-balance sheet items - general</t>
  </si>
  <si>
    <t>S.04.02.01 - Information on class 10 in Part A of Annex I of Solvency II Directive, excluding carrier's liability</t>
  </si>
  <si>
    <t>Metric: Information on class 10 in Part A of Annex I of Solvency II Directive, excluding carrier's liability</t>
  </si>
  <si>
    <t>S.05.01.01 - Premiums, claims and expenses by line of business</t>
  </si>
  <si>
    <t>Metric: Premiums, claims and expenses by line of business (Individual)[210]</t>
  </si>
  <si>
    <t>Metric: Premiums, claims and expenses by country [210]</t>
  </si>
  <si>
    <t>S.06.02.01 - List of assets</t>
  </si>
  <si>
    <t>Metric: List of assets (Full scope individual)</t>
  </si>
  <si>
    <t>S.06.03.01 - Collective investment undertakings - look-through approach</t>
  </si>
  <si>
    <t>Metric: Collective investment undertakings - look-through approach (Individual)[210]</t>
  </si>
  <si>
    <t>S.07.01.01 - Structured products</t>
  </si>
  <si>
    <t>Metric: Structured products (Individual)[210]</t>
  </si>
  <si>
    <t>S.08.01.01 - Open derivatives</t>
  </si>
  <si>
    <t>Metric: Open derivatives (Full scope individual)</t>
  </si>
  <si>
    <t>S.09.01.01 - Income/gains and losses in the period</t>
  </si>
  <si>
    <t>Metric: Income/gains and losses in the period</t>
  </si>
  <si>
    <t>S.10.01.01 - Securities lending and repos</t>
  </si>
  <si>
    <t>Metric: Securities lending and repos (Individual)[210]</t>
  </si>
  <si>
    <t>S.11.01.01 - Assets held as collateral</t>
  </si>
  <si>
    <t>S.12.01.01 - Life and Health SLT Technical Provisions</t>
  </si>
  <si>
    <t>Metric: Life and Health SLT Technical Provisions (Full scope)</t>
  </si>
  <si>
    <t>S.12.02.01 - Life and Health SLT Technical Provisions - by country</t>
  </si>
  <si>
    <t>Metric: Life and Health SLT Technical Provisions (Full scope by country)</t>
  </si>
  <si>
    <t>S.13.01.01 - Projection of future gross cash flows</t>
  </si>
  <si>
    <t>Metric: Projection of future gross cash flows</t>
  </si>
  <si>
    <t>S.14.01.01 - Life obligations analysis</t>
  </si>
  <si>
    <t>Metric: Life obligations analysis</t>
  </si>
  <si>
    <t>S.16.01.01 - Information on annuities stemming from Non-Life Insurance obligations</t>
  </si>
  <si>
    <t>Metric: Information on annuities stemming from Non-Life Insurance obligations</t>
  </si>
  <si>
    <t>S.17.01.01 - Non-Life Technical Provisions</t>
  </si>
  <si>
    <t>Metric: Non-Life Technical Provisions (Full scope)</t>
  </si>
  <si>
    <t>S.18.01.01 - Projection of future cash flows (Best Estimate - Non Life)</t>
  </si>
  <si>
    <t>S.19.01.01 - Non-life insurance claims</t>
  </si>
  <si>
    <t>Metric: Non-life insurance claims</t>
  </si>
  <si>
    <t>S.20.01.01 - Development of the distribution of the claims incurred</t>
  </si>
  <si>
    <t>S.21.01.01 - Loss distribution risk profile</t>
  </si>
  <si>
    <t>S.21.02.01 - Underwriting risks non-life</t>
  </si>
  <si>
    <t>S.21.03.01 - Non-life distribution of underwriting risks - by sum insured</t>
  </si>
  <si>
    <t>S.22.01.01 - Impact of long term guarantees measures and transitionals</t>
  </si>
  <si>
    <t>Metric: Impact of long term guarantees and transitional measures</t>
  </si>
  <si>
    <t>S.22.04.01 - Information on the transitional on interest rates calculation</t>
  </si>
  <si>
    <t>Metric: Information on the transitional on interest rates calculation</t>
  </si>
  <si>
    <t>S.22.05.01 - Overall calculation of the transitional on technical provisions</t>
  </si>
  <si>
    <t>Metric: Overall calculation of the transitional on technical provisions</t>
  </si>
  <si>
    <t>S.22.06.01 - Best estimate subject to volatility adjustment by country and currency</t>
  </si>
  <si>
    <t>Metric: Best estimate subject to volatility adjustment by country and currency [210]</t>
  </si>
  <si>
    <t>S.23.01.01 - Own funds</t>
  </si>
  <si>
    <t>Metric: Own funds (Full scope individual)[210]</t>
  </si>
  <si>
    <t>S.23.02.01 - Detailed information by tiers on own funds</t>
  </si>
  <si>
    <t>Metric: Detailed information by tiers on own funds (Full scope individual)</t>
  </si>
  <si>
    <t>S.23.03.01 - Annual movements on own funds</t>
  </si>
  <si>
    <t>S.23.04.01 - List of items on own funds</t>
  </si>
  <si>
    <t>S.24.01.01 - Participations held</t>
  </si>
  <si>
    <t>Metric: Participations held</t>
  </si>
  <si>
    <t>S.25.01.01 - Solvency Capital Requirement - for undertakings on Standard Formula</t>
  </si>
  <si>
    <t>Metric: Solvency Capital Requirement - Only SF (Full scope individual)[210]</t>
  </si>
  <si>
    <t>S.26.01.01 - Solvency Capital Requirement - Market risk</t>
  </si>
  <si>
    <t>Metric: Solvency Capital Requirement - Market risk (Full scope individual)[220]</t>
  </si>
  <si>
    <t>S.26.02.01 - Solvency Capital Requirement - Counterparty default risk</t>
  </si>
  <si>
    <t>Metric: Solvency Capital Requirement - Counterparty default risk (Full scope individual)[220]</t>
  </si>
  <si>
    <t>S.26.03.01 - Solvency Capital Requirement - Life underwriting risk</t>
  </si>
  <si>
    <t>Metric: Solvency Capital Requirement - Life underwriting risk (Full scope individual)[220]</t>
  </si>
  <si>
    <t>S.26.04.01 - Solvency Capital Requirement - Health underwriting risk</t>
  </si>
  <si>
    <t>Metric: Solvency Capital Requirement - Health underwriting risk (Full scope individual)[220]</t>
  </si>
  <si>
    <t>S.26.05.01 - Solvency Capital Requirement - Non-Life underwriting risk</t>
  </si>
  <si>
    <t>Metric: Solvency Capital Requirement - Non-Life underwriting risk (Full scope individual)[220]</t>
  </si>
  <si>
    <t>S.26.06.01 - Solvency Capital Requirement - Operational risk</t>
  </si>
  <si>
    <t>Metric: Solvency Capital Requirement - Operational risk (Full scope individual)</t>
  </si>
  <si>
    <t>S.26.07.01 - Solvency Capital Requirement - Simplifications</t>
  </si>
  <si>
    <t>Metric: Solvency Capital Requirement - Simplifications (Full scope individual)</t>
  </si>
  <si>
    <t>S.27.01.01 - Solvency Capital Requirement - Non-life and Health catastrophe risk</t>
  </si>
  <si>
    <t>S.28.01.01 - Minimum Capital Requirement - Only life or only non-life insurance or reinsurance activity</t>
  </si>
  <si>
    <t>S.28.02.01 - Minimum Capital Requirement - Both life and non-life insurance activity</t>
  </si>
  <si>
    <t>Metric: Minimum Capital Requirement - Both life and non-life insurance activity</t>
  </si>
  <si>
    <t>S.29.01.01 - Excess of Assets over Liabilities</t>
  </si>
  <si>
    <t>Metric: Excess of Assets over Liabilities</t>
  </si>
  <si>
    <t>S.29.02.01 - Excess of Assets over Liabilities - explained by investments and financial liabilities</t>
  </si>
  <si>
    <t>Metric: Excess of Assets over Liabilities - explained by investments and financial liabilities</t>
  </si>
  <si>
    <t>S.29.03.01 - Excess of Assets over Liabilities - explained by technical provisions</t>
  </si>
  <si>
    <t>Metric: Excess of Assets over Liabilities - explained by technical provisions</t>
  </si>
  <si>
    <t>S.29.04.01 - Detailed analysis per period - Technical flows versus Technical provisions</t>
  </si>
  <si>
    <t>Metric: Detailed analysis per period - Technical flows versus Technical provisions</t>
  </si>
  <si>
    <t>S.30.01.01 - Facultative covers for non-life and life business basic data</t>
  </si>
  <si>
    <t>S.30.02.01 - Facultative covers for non-life and life business shares data</t>
  </si>
  <si>
    <t>S.30.03.01 - Outgoing Reinsurance Program basic data</t>
  </si>
  <si>
    <t>S.30.04.01 - Outgoing Reinsurance Program shares data</t>
  </si>
  <si>
    <t>S.31.01.01 - Share of reinsurers (including Finite Reinsurance and SPV's)</t>
  </si>
  <si>
    <t>Metric: Share of reinsurers</t>
  </si>
  <si>
    <t>S.31.02.01 - Special Purpose Vehicles</t>
  </si>
  <si>
    <t>Metric: Special Purpose Vehicles</t>
  </si>
  <si>
    <t>S.36.01.01 - IGT - Equity-type transactions, debt and asset transfer</t>
  </si>
  <si>
    <t>Metric: IGT - Equity-type transactions, debt and asset transfer (Full scope individual)</t>
  </si>
  <si>
    <t>S.36.02.01 - IGT - Derivatives</t>
  </si>
  <si>
    <t>Metric: IGT - Derivatives (Full scope individual)</t>
  </si>
  <si>
    <t>Metric: IGT - Internal reinsurance (Full scope individual)</t>
  </si>
  <si>
    <t>S.01.01.02</t>
  </si>
  <si>
    <t>S.01.01.02.01</t>
  </si>
  <si>
    <t>S.02.01.02 - Balance sheet</t>
  </si>
  <si>
    <t>S.05.01.02 - Premiums, claims and expenses by line of business</t>
  </si>
  <si>
    <t>S.12.01.02 - Life and Health SLT Technical Provisions</t>
  </si>
  <si>
    <t>S.17.01.02 - Non-Life Technical Provisions</t>
  </si>
  <si>
    <t>S.01.01.04</t>
  </si>
  <si>
    <t>S.01.01.04.01</t>
  </si>
  <si>
    <t>S.01.02.04 - Basic Information - General</t>
  </si>
  <si>
    <t>S.01.03.04 - Basic Information - RFF and matching adjustment portfolios</t>
  </si>
  <si>
    <t>Metric: Basic Information - RFF and matching adjustment portfolios (Full scope group)</t>
  </si>
  <si>
    <t>Metric: Balance Sheet (Full scope group)</t>
  </si>
  <si>
    <t>Metric: Assets and liabilities by currency (Full scope group)</t>
  </si>
  <si>
    <t>S.03.01.04 - Off-balance sheet items - general</t>
  </si>
  <si>
    <t>Metric: Premiums, claims and expenses by line of business (Group)</t>
  </si>
  <si>
    <t>S.06.02.04 - List of assets</t>
  </si>
  <si>
    <t>Metric: List of assets (Full scope group)</t>
  </si>
  <si>
    <t>S.06.03.04 - Collective investment undertakings - look-through approach</t>
  </si>
  <si>
    <t>Metric: Collective investment undertakings - look-through approach (Group)[210]</t>
  </si>
  <si>
    <t>S.07.01.04 - Structured products</t>
  </si>
  <si>
    <t>Metric: Structured products (Group)[220]</t>
  </si>
  <si>
    <t>S.08.01.04 - Open derivatives</t>
  </si>
  <si>
    <t>Metric: Open derivatives (Full scope group)</t>
  </si>
  <si>
    <t>S.09.01.04 - Income/gains and losses in the period</t>
  </si>
  <si>
    <t>S.10.01.04 - Securities lending and repos</t>
  </si>
  <si>
    <t>Metric: Securities lending and repos (Group)[220]</t>
  </si>
  <si>
    <t>S.11.01.04 - Assets held as collateral</t>
  </si>
  <si>
    <t>Metric: Assets held as collateral (Group)</t>
  </si>
  <si>
    <t>S.22.01.04 - Impact of long term guarantees measures and transitionals</t>
  </si>
  <si>
    <t>S.23.01.04 - Own funds</t>
  </si>
  <si>
    <t>Metric: Own funds (Full scope group)</t>
  </si>
  <si>
    <t>S.23.02.04 - Detailed information by tiers on own funds</t>
  </si>
  <si>
    <t>Metric: Detailed information by tiers on own funds (Full scope group)</t>
  </si>
  <si>
    <t>S.23.03.04 - Annual movements on own funds</t>
  </si>
  <si>
    <t>S.23.04.04 - List of items on own funds</t>
  </si>
  <si>
    <t>S.25.01.04 - Solvency Capital Requirement - for groups on Standard Formula</t>
  </si>
  <si>
    <t>Metric: Solvency Capital Requirement - SF (Full scope group)[210]</t>
  </si>
  <si>
    <t>S.26.01.04 - Solvency Capital Requirement - Market risk</t>
  </si>
  <si>
    <t>Metric: Solvency Capital Requirement - Market risk (Full scope group)[220]</t>
  </si>
  <si>
    <t>S.26.02.04 - Solvency Capital Requirement - Counterparty default risk</t>
  </si>
  <si>
    <t>Metric: Solvency Capital Requirement - Counterparty default risk (Full scope group)[220]</t>
  </si>
  <si>
    <t>S.26.03.04 - Solvency Capital Requirement - Life underwriting risk</t>
  </si>
  <si>
    <t>Metric: Solvency Capital Requirement - Life underwriting risk (Full scope group)[220]</t>
  </si>
  <si>
    <t>S.26.04.04 - Solvency Capital Requirement - Health underwriting risk</t>
  </si>
  <si>
    <t>Metric: Solvency Capital Requirement - Health underwriting risk (Full scope group)[220]</t>
  </si>
  <si>
    <t>S.26.05.04 - Solvency Capital Requirement - Non-Life underwriting risk</t>
  </si>
  <si>
    <t>Metric: Solvency Capital Requirement - Non-Life underwriting risk (Full scope group)[220]</t>
  </si>
  <si>
    <t>S.26.06.04 - Solvency Capital Requirement - Operational risk</t>
  </si>
  <si>
    <t>Metric: Solvency Capital Requirement - Operational risk (Full scope group)</t>
  </si>
  <si>
    <t>S.26.07.04 - Solvency Capital Requirement - Simplifications</t>
  </si>
  <si>
    <t>Metric: Solvency Capital Requirement - Simplifications (Full scope group)</t>
  </si>
  <si>
    <t>S.27.01.04 - Solvency Capital Requirement - Non-Life and Health catastrophe risk</t>
  </si>
  <si>
    <t>S.31.01.04 - Share of reinsurers (including Finite Reinsurance and SPV's)</t>
  </si>
  <si>
    <t>S.31.02.04 - Special Purpose Vehicles</t>
  </si>
  <si>
    <t>S.32.01.04 - Undertakings in the scope of the group</t>
  </si>
  <si>
    <t>Metric: Entities in the scope of the group (Full scope)</t>
  </si>
  <si>
    <t>S.33.01.04 - Insurance and Reinsurance individual requirements</t>
  </si>
  <si>
    <t>Metric: (Re)insurance Solo requirements (Full scope)</t>
  </si>
  <si>
    <t>S.34.01.04 - Other regulated and non-regulated financial undertakings including insurance holding companies and mixed financial holding company individual requirements</t>
  </si>
  <si>
    <t>Metric: Non-(re)insurance Solo requirements</t>
  </si>
  <si>
    <t>S.35.01.04 - Contribution to group Technical Provisions</t>
  </si>
  <si>
    <t>Metric: Group - contribution of TP (Full scope)</t>
  </si>
  <si>
    <t>Metric: IGT - Equity-type transactions, debt and asset transfer (Full scope group)</t>
  </si>
  <si>
    <t>Metric: IGT - Derivatives (Full scope group)</t>
  </si>
  <si>
    <t>S.37.01.04 - Risk concentration</t>
  </si>
  <si>
    <t>Metric: Risk concentration</t>
  </si>
  <si>
    <t>S.01.01.05</t>
  </si>
  <si>
    <t>S.01.01.05.01</t>
  </si>
  <si>
    <t>S.01.01.07</t>
  </si>
  <si>
    <t>S.01.01.07.01</t>
  </si>
  <si>
    <t>S.01.02.07 - Basic Information - General</t>
  </si>
  <si>
    <t>S.02.01.07 - Balance Sheet</t>
  </si>
  <si>
    <t>Metric: Balance Sheet (Third country branches)</t>
  </si>
  <si>
    <t>S.02.03.07 - Additional branch balance sheet information</t>
  </si>
  <si>
    <t>Metric: Additional branch balance sheet information</t>
  </si>
  <si>
    <t>Metric: Premiums, claims and expenses by line of business (Third country branches)[210]</t>
  </si>
  <si>
    <t>S.06.02.07 - List of assets</t>
  </si>
  <si>
    <t>Metric: List of assets (Third country branches)</t>
  </si>
  <si>
    <t>Metric: Collective investment undertakings - look-through approach (Third country branches)[210]</t>
  </si>
  <si>
    <t>Metric: Structured products (Third country branches)[210]</t>
  </si>
  <si>
    <t>Metric: Open derivatives (Third country branches)</t>
  </si>
  <si>
    <t>Metric: Securities lending and repos (Third country branches)</t>
  </si>
  <si>
    <t>Metric: Assets held as collateral (Third country branches)</t>
  </si>
  <si>
    <t>Metric: Life and Health SLT Technical Provisions (Third country branches)</t>
  </si>
  <si>
    <t>S.12.02.01 - Life and Health SLT Technical Provisions - By country</t>
  </si>
  <si>
    <t>Metric: Non-Life Technical Provisions (Third country branches)</t>
  </si>
  <si>
    <t>S.23.01.07 - Own funds</t>
  </si>
  <si>
    <t>Metric: Own funds (Third country branches)[210]</t>
  </si>
  <si>
    <t>S.23.03.07 - Annual movements on own funds</t>
  </si>
  <si>
    <t>S.27.01.01 - Solvency Capital Requirement - Non-Life and Health catastrophe risk</t>
  </si>
  <si>
    <t>S.29.01.07 - Excess of Assets over Liabilities</t>
  </si>
  <si>
    <t>S.01.01.08</t>
  </si>
  <si>
    <t>S.01.01.08.01</t>
  </si>
  <si>
    <t>S.02.01.08 - Balance Sheet</t>
  </si>
  <si>
    <t>S.01.01.11</t>
  </si>
  <si>
    <t>S.01.01.11.01</t>
  </si>
  <si>
    <t>S.25.04.11 - Solvency Capital Requirement</t>
  </si>
  <si>
    <t>Metric: Solvency Capital Requirement - Only SF (Financial stability)</t>
  </si>
  <si>
    <t>S.39.01.11 - Profit and Loss</t>
  </si>
  <si>
    <t>Metric: Profit and Loss</t>
  </si>
  <si>
    <t>S.41.01.11 - Lapses</t>
  </si>
  <si>
    <t>Metric: Lapses (life business)[220]</t>
  </si>
  <si>
    <t>S.01.01.13</t>
  </si>
  <si>
    <t>S.01.01.13.01</t>
  </si>
  <si>
    <t>S.05.01.13 - Premiums, claims and expenses by line of business</t>
  </si>
  <si>
    <t>Metric: Premiums, claims and expenses by line of business (Financial stability)[210]</t>
  </si>
  <si>
    <t>Metric: List of assets (Financial stability)</t>
  </si>
  <si>
    <t>S.25.04.13 - Solvency Capital Requirement</t>
  </si>
  <si>
    <t>S.01.01.15</t>
  </si>
  <si>
    <t>S.01.01.15.01</t>
  </si>
  <si>
    <t>SR.01.01.01</t>
  </si>
  <si>
    <t>SR.01.01.01.01</t>
  </si>
  <si>
    <t>Ring-fenced fund/matching portfolio/remaining part</t>
  </si>
  <si>
    <t>SR.02.01.01 - Balance sheet</t>
  </si>
  <si>
    <t>Metric: Balance Sheet (Full scope individual Ring-fenced fund/matching portfolio/remaining part)</t>
  </si>
  <si>
    <t>SR.12.01.01 - Life and Health SLT Technical Provisions</t>
  </si>
  <si>
    <t>Metric: Life and Health SLT Technical Provisions (Full scope Ring-fenced fund/matching portfolio/remaining part)</t>
  </si>
  <si>
    <t>SR.17.01.01 - Non-Life Technical Provisions</t>
  </si>
  <si>
    <t>Metric: Non-Life Technical Provisions (Full scope Ring-fenced fund/matching portfolio/remaining part)</t>
  </si>
  <si>
    <t>SR.22.02.01 - Projection of future cash flows (Best Estimate - Matching portfolios)</t>
  </si>
  <si>
    <t>Metric: Projection of future cash flows (Best Estimate - Matching portfolios) (Full scope Ring-fenced fund/matching portfolio/remaining part)</t>
  </si>
  <si>
    <t>SR.22.03.01 - Information on the matching adjustment calculation</t>
  </si>
  <si>
    <t>Metric: Information on the matching adjustment calculation (Full scope Ring-fenced fund/matching portfolio/remaining part)</t>
  </si>
  <si>
    <t>SR.25.01.01 - Solvency Capital Requirement - for undertakings on Standard Formula</t>
  </si>
  <si>
    <t>SR.26.01.01 - Solvency Capital Requirement - Market risk</t>
  </si>
  <si>
    <t>SR.26.02.01 - Solvency Capital Requirement - Counterparty default risk</t>
  </si>
  <si>
    <t>SR.26.03.01 - Solvency Capital Requirement - Life underwriting risk</t>
  </si>
  <si>
    <t>SR.26.04.01 - Solvency Capital Requirement - Health underwriting risk</t>
  </si>
  <si>
    <t>SR.26.05.01 - Solvency Capital Requirement - Non-Life underwriting risk</t>
  </si>
  <si>
    <t>SR.26.06.01 - Solvency Capital Requirement - Operational risk</t>
  </si>
  <si>
    <t>SR.26.07.01 - Solvency Capital Requirement - Simplifications</t>
  </si>
  <si>
    <t>SR.27.01.01 - Solvency Capital Requirement - Non-life and Health catastrophe risk</t>
  </si>
  <si>
    <t>SR.01.01.04</t>
  </si>
  <si>
    <t>SR.01.01.04.01</t>
  </si>
  <si>
    <t>Metric: Balance Sheet (Full scope group Ring-fenced fund/matching portfolio/remaining part)</t>
  </si>
  <si>
    <t>SR.01.01.07</t>
  </si>
  <si>
    <t>SR.01.01.07.01</t>
  </si>
  <si>
    <t>SR.02.01.07 - Balance Sheet</t>
  </si>
  <si>
    <t>SR.27.01.01 - Solvency Capital Requirement - Non-Life and Health catastrophe risk</t>
  </si>
  <si>
    <t>S.01.02.01</t>
  </si>
  <si>
    <t>S.01.02.01.01</t>
  </si>
  <si>
    <t>Undertaking name</t>
  </si>
  <si>
    <t>TS/Legal name of undertaking</t>
  </si>
  <si>
    <t>TS/Undertaking identification code</t>
  </si>
  <si>
    <t>Type of undertaking</t>
  </si>
  <si>
    <t>Metric: Type of undertaking [220]</t>
  </si>
  <si>
    <t>Country of authorisation</t>
  </si>
  <si>
    <t>Metric: Country of authorisation [210]</t>
  </si>
  <si>
    <t>Language of reporting</t>
  </si>
  <si>
    <t>Metric: Language of reporting</t>
  </si>
  <si>
    <t>Reporting submission date</t>
  </si>
  <si>
    <t>TD/Reporting date</t>
  </si>
  <si>
    <t>Financial year end</t>
  </si>
  <si>
    <t>R0081</t>
  </si>
  <si>
    <t>TD/Financial year end</t>
  </si>
  <si>
    <t>Reporting reference date</t>
  </si>
  <si>
    <t>Regular/Ad-hoc submission</t>
  </si>
  <si>
    <t>Metric: Regular/Ad-hoc submission (solo)</t>
  </si>
  <si>
    <t>Currency used for reporting</t>
  </si>
  <si>
    <t>Metric: Currency used for reporting (Full scope)</t>
  </si>
  <si>
    <t>Accounting standards</t>
  </si>
  <si>
    <t>Metric: Accounting standards (Full scope)</t>
  </si>
  <si>
    <t>Method of Calculation of the SCR</t>
  </si>
  <si>
    <t>Metric: Method of Calculation of the SCR</t>
  </si>
  <si>
    <t>Use of undertaking specific parameters</t>
  </si>
  <si>
    <t>Metric: Use of undertaking specific parameters (Individual)</t>
  </si>
  <si>
    <t>Ring-fenced funds</t>
  </si>
  <si>
    <t>Metric: RFF (Full scope)</t>
  </si>
  <si>
    <t>Matching adjustment</t>
  </si>
  <si>
    <t>Metric: Matching Adjustment</t>
  </si>
  <si>
    <t>Volatility adjustment</t>
  </si>
  <si>
    <t>Metric: Volatility adjustment</t>
  </si>
  <si>
    <t>Transitional measure on the risk-free interest rate</t>
  </si>
  <si>
    <t>Metric: Transitional measure on the risk-free interest rate</t>
  </si>
  <si>
    <t>Transitional measure on technical provisions</t>
  </si>
  <si>
    <t>Metric: Transitional measure on technical provisions</t>
  </si>
  <si>
    <t>Initial submission or re-submission</t>
  </si>
  <si>
    <t>Metric: Initial submission or re-submission</t>
  </si>
  <si>
    <t>Exemption of reporting ECAI information</t>
  </si>
  <si>
    <t>Metric: Exemption of reporting ECAI information</t>
  </si>
  <si>
    <t>TS/URL link to the SFCR</t>
  </si>
  <si>
    <t>Ad hoc XBRL technical field 1</t>
  </si>
  <si>
    <t>TS/Ad hoc XBRL technical field 1</t>
  </si>
  <si>
    <t>Ad hoc XBRL technical field 2</t>
  </si>
  <si>
    <t>R0991</t>
  </si>
  <si>
    <t>TS/Ad hoc XBRL technical field 2</t>
  </si>
  <si>
    <t>Ad hoc XBRL technical field 3</t>
  </si>
  <si>
    <t>R0992</t>
  </si>
  <si>
    <t>TS/Ad hoc XBRL technical field 3</t>
  </si>
  <si>
    <t>S.01.02.04</t>
  </si>
  <si>
    <t>S.01.02.04.01</t>
  </si>
  <si>
    <t>Participating undertaking name</t>
  </si>
  <si>
    <t>TS/Legal name of group</t>
  </si>
  <si>
    <t>Country of the group supervisor</t>
  </si>
  <si>
    <t>Metric: Reporting country [210]</t>
  </si>
  <si>
    <t>Sub-group information</t>
  </si>
  <si>
    <t>Metric: Sub-group information</t>
  </si>
  <si>
    <t>Metric: Regular/Ad-hoc submission (group)</t>
  </si>
  <si>
    <t>Method of Calculation of the group SCR</t>
  </si>
  <si>
    <t>Use of group specific parameters</t>
  </si>
  <si>
    <t>Metric: Use of undertaking specific parameters (Group)</t>
  </si>
  <si>
    <t>Method of group solvency calculation</t>
  </si>
  <si>
    <t>Metric: Method of group solvency calculation used (Basic information)</t>
  </si>
  <si>
    <t>S.01.02.07</t>
  </si>
  <si>
    <t>Basic Information</t>
  </si>
  <si>
    <t>S.01.02.07.01</t>
  </si>
  <si>
    <t>Name of Third Country Undertaking</t>
  </si>
  <si>
    <t>Country of third country undertaking</t>
  </si>
  <si>
    <t>Metric: Country of third country undertaking [210]</t>
  </si>
  <si>
    <t>Name of a third country branch</t>
  </si>
  <si>
    <t>TS/Legal name of branch</t>
  </si>
  <si>
    <t>Country of third country branch</t>
  </si>
  <si>
    <t>Metric: Country of third country branch [210]</t>
  </si>
  <si>
    <t>Identification code and type of code of third country branch</t>
  </si>
  <si>
    <t>TS/Branch identification code</t>
  </si>
  <si>
    <t>Type of branch</t>
  </si>
  <si>
    <t>Metric: Type of branch [220]</t>
  </si>
  <si>
    <t>S.01.02.07.02</t>
  </si>
  <si>
    <t>Article 167</t>
  </si>
  <si>
    <t>Metric: Article 167</t>
  </si>
  <si>
    <t>S.01.02.07.03</t>
  </si>
  <si>
    <t>Branches included under Article 167</t>
  </si>
  <si>
    <t>GA_31</t>
  </si>
  <si>
    <t>Captive business</t>
  </si>
  <si>
    <t>Run-off business</t>
  </si>
  <si>
    <t>M&amp;A during the period</t>
  </si>
  <si>
    <t>TS/Legal form</t>
  </si>
  <si>
    <t>Metric: Captive business</t>
  </si>
  <si>
    <t>Metric: M&amp;A during the period</t>
  </si>
  <si>
    <t>S.01.03.01</t>
  </si>
  <si>
    <t>S.01.03.01.01</t>
  </si>
  <si>
    <t>List of all RFF/MAP (overlaps allowed)</t>
  </si>
  <si>
    <t>Fund /Portfolio Number</t>
  </si>
  <si>
    <t>Name of ring-fenced fund/Matching adjustment portfolio</t>
  </si>
  <si>
    <t>RFF/MAP/Remaining part of a fund</t>
  </si>
  <si>
    <t>RFF/MAP with sub RFF/MAP</t>
  </si>
  <si>
    <t>Material</t>
  </si>
  <si>
    <t>Article 304</t>
  </si>
  <si>
    <t>Metric: RFF, MAP or Remaining of a fund [210]</t>
  </si>
  <si>
    <t>Metric: RFF, MAP with sub RFF, MAP</t>
  </si>
  <si>
    <t>Metric: Material</t>
  </si>
  <si>
    <t>Metric: Article 304</t>
  </si>
  <si>
    <t>TS/Name of ring-fenced fund/Matching adjustment portfolio</t>
  </si>
  <si>
    <t>S.01.03.01.02</t>
  </si>
  <si>
    <t>List of RFF/MAP with sub RFF/MAP</t>
  </si>
  <si>
    <t>Number of RFF/MAP with sub RFF/MAP</t>
  </si>
  <si>
    <t>Number of sub RFF/MAP</t>
  </si>
  <si>
    <t>Sub RFF/MAP</t>
  </si>
  <si>
    <t>*natural key*|*foreign key to S.01.03.01.01*|"mandatory"</t>
  </si>
  <si>
    <t>Metric: Sub RFF, MAP [210]</t>
  </si>
  <si>
    <t>SN: Sub Fund/Portfolio Number</t>
  </si>
  <si>
    <t>S.01.03.04</t>
  </si>
  <si>
    <t>S.01.03.04.01</t>
  </si>
  <si>
    <t>Identification code and type of code of the undertaking</t>
  </si>
  <si>
    <t>Legal name of the undertaking</t>
  </si>
  <si>
    <t>CE: Identification code of entity</t>
  </si>
  <si>
    <t>S.01.03.04.02</t>
  </si>
  <si>
    <t>Number of RFF / MAP with sub RFF / MAP</t>
  </si>
  <si>
    <t>*natural key*|*foreign key to S.01.03.04.01*|"mandatory"</t>
  </si>
  <si>
    <t>S.02.01.01</t>
  </si>
  <si>
    <t>S.02.01.01.01</t>
  </si>
  <si>
    <t>Solvency II value</t>
  </si>
  <si>
    <t>Statutory accounts value</t>
  </si>
  <si>
    <t>Goodwill</t>
  </si>
  <si>
    <t>AS/Goodwill</t>
  </si>
  <si>
    <t>Deferred acquisition costs</t>
  </si>
  <si>
    <t>AS/Deferred acquisition costs</t>
  </si>
  <si>
    <t>Intangible assets</t>
  </si>
  <si>
    <t>AS/Intangible other than goodwill and deferred acquisition costs</t>
  </si>
  <si>
    <t>Deferred tax assets</t>
  </si>
  <si>
    <t>Pension benefit surplus</t>
  </si>
  <si>
    <t>AS/Pension benefit</t>
  </si>
  <si>
    <t>Property, plant &amp; equipment held for own use</t>
  </si>
  <si>
    <t>AS/Properties</t>
  </si>
  <si>
    <t>IO/Own use</t>
  </si>
  <si>
    <t>Investments (other than assets held for index-linked and unit-linked contracts)</t>
  </si>
  <si>
    <t>AS/Property, plant and equipment, Cash, Derivatives, Bonds, Equity instruments, Participations and related undertakings, Deposits other than reinsurance deposits, Collective investments undertakings, Other investments</t>
  </si>
  <si>
    <t>Property (other than for own use)</t>
  </si>
  <si>
    <t>Holdings in related undertakings, including participations</t>
  </si>
  <si>
    <t>AS/Participations and related undertakings</t>
  </si>
  <si>
    <t>Equities</t>
  </si>
  <si>
    <t>AS/Equity instruments</t>
  </si>
  <si>
    <t>Equities - listed</t>
  </si>
  <si>
    <t>AS/Listed equity</t>
  </si>
  <si>
    <t>Equities - unlisted</t>
  </si>
  <si>
    <t>AS/Unlisted equity</t>
  </si>
  <si>
    <t>Bonds</t>
  </si>
  <si>
    <t>AS/Bonds</t>
  </si>
  <si>
    <t>Government Bonds</t>
  </si>
  <si>
    <t>AS/Government Bonds</t>
  </si>
  <si>
    <t>Corporate Bonds</t>
  </si>
  <si>
    <t>AS/Corporate Bonds</t>
  </si>
  <si>
    <t>Structured notes</t>
  </si>
  <si>
    <t>AS/Structured notes</t>
  </si>
  <si>
    <t>Collateralised securities</t>
  </si>
  <si>
    <t>AS/Collateralised securities</t>
  </si>
  <si>
    <t>Collective Investments Undertakings</t>
  </si>
  <si>
    <t>Deposits other than cash equivalents</t>
  </si>
  <si>
    <t>AS/Deposits other than reinsurance deposits</t>
  </si>
  <si>
    <t>Other investments</t>
  </si>
  <si>
    <t>AS/Other investments</t>
  </si>
  <si>
    <t>Assets held for index-linked and unit-linked contracts</t>
  </si>
  <si>
    <t>Loans and mortgages</t>
  </si>
  <si>
    <t>AS/Mortgages and loans</t>
  </si>
  <si>
    <t>Loans on policies</t>
  </si>
  <si>
    <t>AS/Loans on policies</t>
  </si>
  <si>
    <t>Loans and mortgages to individuals</t>
  </si>
  <si>
    <t>AS/Loans and mortgages to individuals</t>
  </si>
  <si>
    <t>Other loans and mortgages</t>
  </si>
  <si>
    <t>AS/Other loans and mortgages</t>
  </si>
  <si>
    <t>Reinsurance recoverables from:</t>
  </si>
  <si>
    <t>AS/Recoverables recognised for TP calculation</t>
  </si>
  <si>
    <t>Non-life and health similar to non-life</t>
  </si>
  <si>
    <t>BL/Non-life and Health non-SLT</t>
  </si>
  <si>
    <t>Non-life excluding health</t>
  </si>
  <si>
    <t>BL/Non-life</t>
  </si>
  <si>
    <t>Health similar to non-life</t>
  </si>
  <si>
    <t>BL/Health non-SLT</t>
  </si>
  <si>
    <t>Life and health similar to life, excluding health and index-linked and unit-linked</t>
  </si>
  <si>
    <t>BL/Life [other than unit-linked or index-linked]</t>
  </si>
  <si>
    <t>Health similar to life</t>
  </si>
  <si>
    <t>Life excluding health and index-linked and unit-linked</t>
  </si>
  <si>
    <t>BL/Life [other than Index-linked and unit-linked insurance and Health SLT]</t>
  </si>
  <si>
    <t>Life index-linked and unit-linked</t>
  </si>
  <si>
    <t>Deposits to cedants</t>
  </si>
  <si>
    <t>Insurance and intermediaries receivables</t>
  </si>
  <si>
    <t>AS/Receivables/payables [insurance/reinsurance accepted]</t>
  </si>
  <si>
    <t>Reinsurance receivables</t>
  </si>
  <si>
    <t>AS/Receivables/payables [reinsurance ceded]</t>
  </si>
  <si>
    <t>Receivables (trade, not insurance)</t>
  </si>
  <si>
    <t>AS/Receivables/payables [trade]</t>
  </si>
  <si>
    <t>Own shares (held directly)</t>
  </si>
  <si>
    <t>AS/Shares</t>
  </si>
  <si>
    <t>Amounts due in respect of own fund items or initial fund called up but not yet paid in</t>
  </si>
  <si>
    <t>AS/Due in respect of own fund items or initial fund called up but not yet paid in</t>
  </si>
  <si>
    <t>Cash and cash equivalents</t>
  </si>
  <si>
    <t>AS/Cash and deposits</t>
  </si>
  <si>
    <t>IO/Cash and cash equivalents</t>
  </si>
  <si>
    <t>Any other assets, not elsewhere shown</t>
  </si>
  <si>
    <t>AS/Other than intangible, deferred tax, pension benefit, property, plant and equipment, financial, reinsurance deposits, receivables/payables, recoverables recognised for TP and due in respect of own fund items or initial fund called up but not yet paid in</t>
  </si>
  <si>
    <t>Total assets</t>
  </si>
  <si>
    <t>Technical provisions - non-life</t>
  </si>
  <si>
    <t>Technical provisions - non-life (excluding health)</t>
  </si>
  <si>
    <t>Technical provisions calculated as a whole</t>
  </si>
  <si>
    <t>VL/Calculated as a whole</t>
  </si>
  <si>
    <t>Best Estimate</t>
  </si>
  <si>
    <t>Risk margin</t>
  </si>
  <si>
    <t>VL/Risk margin</t>
  </si>
  <si>
    <t>Technical provisions - health (similar to non-life)</t>
  </si>
  <si>
    <t>Technical provisions - life (excluding index-linked and unit-linked)</t>
  </si>
  <si>
    <t>BL/Life and Health SLT [other than unit-linked or index-linked]</t>
  </si>
  <si>
    <t>Technical provisions - health (similar to life)</t>
  </si>
  <si>
    <t>Technical provisions - life (excluding health and index-linked and unit-linked)</t>
  </si>
  <si>
    <t>BL/Life and annuities stemming from non-life insurance contracts and relating to insurance obligations other than health insurance obligations [other than unit-linked or index-linked]</t>
  </si>
  <si>
    <t>Technical provisions - index-linked and unit-linked</t>
  </si>
  <si>
    <t>Other technical provisions</t>
  </si>
  <si>
    <t>LB/Gross technical provisions [local GAAP specific]</t>
  </si>
  <si>
    <t>Provisions other than technical provisions</t>
  </si>
  <si>
    <t>LB/Provisions other than technical provisions</t>
  </si>
  <si>
    <t>Pension benefit obligations</t>
  </si>
  <si>
    <t>LB/Pension benefit</t>
  </si>
  <si>
    <t>Deposits from reinsurers</t>
  </si>
  <si>
    <t>Deferred tax liabilities</t>
  </si>
  <si>
    <t>Debts owed to credit institutions</t>
  </si>
  <si>
    <t>LB/Debt instruments [not subordinated]. Debts owed to credit institutions</t>
  </si>
  <si>
    <t>Financial liabilities other than debts owed to credit institutions</t>
  </si>
  <si>
    <t>LB/Debt instruments [not subordinated]. Financial liabilities other than debts owed to credit institutions</t>
  </si>
  <si>
    <t>Insurance &amp; intermediaries payables</t>
  </si>
  <si>
    <t>LB/Receivables/payables [insurance/reinsurance accepted]</t>
  </si>
  <si>
    <t>Reinsurance payables</t>
  </si>
  <si>
    <t>LB/Receivables/payables [reinsurance ceded]</t>
  </si>
  <si>
    <t>Payables (trade, not insurance)</t>
  </si>
  <si>
    <t>LB/Receivables/payables [trade]</t>
  </si>
  <si>
    <t>LB/Subordinated debt instruments</t>
  </si>
  <si>
    <t>Subordinated liabilities not in Basic Own Funds</t>
  </si>
  <si>
    <t>BE/Other than basic own funds</t>
  </si>
  <si>
    <t>Subordinated liabilities in Basic Own Funds</t>
  </si>
  <si>
    <t>Any other liabilities, not elsewhere shown</t>
  </si>
  <si>
    <t>LB/Other than provisions, pension benefit, contingent, deferred tax, reinsurance deposit and financial</t>
  </si>
  <si>
    <t>Total liabilities</t>
  </si>
  <si>
    <t>S.02.01.02</t>
  </si>
  <si>
    <t>S.02.01.02.01</t>
  </si>
  <si>
    <t>S.02.01.07</t>
  </si>
  <si>
    <t>S.02.01.07.01</t>
  </si>
  <si>
    <t>Branch management accounts value</t>
  </si>
  <si>
    <t>S.02.01.08</t>
  </si>
  <si>
    <t>S.02.01.08.01</t>
  </si>
  <si>
    <t>SR.02.01.01</t>
  </si>
  <si>
    <t>SR.02.01.01.01</t>
  </si>
  <si>
    <t>Ring Fenced Fund or remaining part</t>
  </si>
  <si>
    <t>PU_30</t>
  </si>
  <si>
    <t>NF</t>
  </si>
  <si>
    <t>SR.02.01.07</t>
  </si>
  <si>
    <t>SR.02.01.07.01</t>
  </si>
  <si>
    <t>Ring-fenced fund or remaining part</t>
  </si>
  <si>
    <t>S.02.02.01.01</t>
  </si>
  <si>
    <t>S.02.02.01.02</t>
  </si>
  <si>
    <t>OC/All members</t>
  </si>
  <si>
    <t>Material currency</t>
  </si>
  <si>
    <t>CU_5</t>
  </si>
  <si>
    <t>All currencies</t>
  </si>
  <si>
    <t>Material currencies</t>
  </si>
  <si>
    <t>Total value of all currencies</t>
  </si>
  <si>
    <t>Value of the solvency II reporting currency</t>
  </si>
  <si>
    <t>Value of remaining other currencies</t>
  </si>
  <si>
    <t>Value of material currencies</t>
  </si>
  <si>
    <t>Technical provisions (excluding index-linked and unit-linked contracts)</t>
  </si>
  <si>
    <t>Technical provisions - index-linked and unit-linked contracts</t>
  </si>
  <si>
    <t>Deposits from reinsurers and insurance, intermediaries and reinsurance payables</t>
  </si>
  <si>
    <t>LB/Reinsurance deposits and receivables/payables [insurance/reinsurance related]</t>
  </si>
  <si>
    <t>Financial liabilities</t>
  </si>
  <si>
    <t>Any other liabilities</t>
  </si>
  <si>
    <t>LB/Other than technical provisions, contingent, derivatives, debt instruments [not subordinated], reinsurance deposits and receivables/payables [insurance/reinsurance related]</t>
  </si>
  <si>
    <t>RC/Reporting currency</t>
  </si>
  <si>
    <t>RC/Other than reporting currency</t>
  </si>
  <si>
    <t>S.02.03.07.01</t>
  </si>
  <si>
    <t>EN/Encumbered</t>
  </si>
  <si>
    <t>Net value of encumbered assets</t>
  </si>
  <si>
    <t>Total assets as per balance sheet</t>
  </si>
  <si>
    <t>TA/Value net of encumbrance</t>
  </si>
  <si>
    <t>S.02.03.07.02</t>
  </si>
  <si>
    <t>List of encumbered assets</t>
  </si>
  <si>
    <t>Code and type of code of encumbered assets</t>
  </si>
  <si>
    <t>Description of encumbered assets</t>
  </si>
  <si>
    <t>Gross value as per balance sheet</t>
  </si>
  <si>
    <t>Amount subject to prior security interests</t>
  </si>
  <si>
    <t>Description of encumbrance</t>
  </si>
  <si>
    <t>TS/Description of encumbered assets</t>
  </si>
  <si>
    <t>TA/Amount subject to prior security interests</t>
  </si>
  <si>
    <t>TS/Description of encumbrance</t>
  </si>
  <si>
    <t>S.02.03.07.03</t>
  </si>
  <si>
    <t>List of preferential claims - payable from branch available assets in priority to insurance claims</t>
  </si>
  <si>
    <t>Balance sheet liability</t>
  </si>
  <si>
    <t>Gross value</t>
  </si>
  <si>
    <t>Preferential claim</t>
  </si>
  <si>
    <t>Net amount</t>
  </si>
  <si>
    <t>XT: S.02.03.zz.03 line identification</t>
  </si>
  <si>
    <t>TS/Description of the balance sheet liability</t>
  </si>
  <si>
    <t>TA/Preferential claim</t>
  </si>
  <si>
    <t>TA/Value net of preferential claim</t>
  </si>
  <si>
    <t>S.04.03</t>
  </si>
  <si>
    <t>S.04.04</t>
  </si>
  <si>
    <t>S.04.05</t>
  </si>
  <si>
    <t>Activity by country - location of underwriting</t>
  </si>
  <si>
    <t>S.04.04.01</t>
  </si>
  <si>
    <t>S.04.05.01</t>
  </si>
  <si>
    <t>S.05.01.01</t>
  </si>
  <si>
    <t>S.05.01.01.01</t>
  </si>
  <si>
    <t>Non-Life (direct business/accepted proportional reinsurance and accepted non-proportional reinsurance)</t>
  </si>
  <si>
    <t>Line of Business for: non-life insurance and reinsurance obligations (direct business and accepted proportional reinsurance)</t>
  </si>
  <si>
    <t>Line of Business for: accepted non-proportional reinsurance</t>
  </si>
  <si>
    <t>Income protection insurance</t>
  </si>
  <si>
    <t>Health</t>
  </si>
  <si>
    <t>Casualty</t>
  </si>
  <si>
    <t>Marine, aviation, transport</t>
  </si>
  <si>
    <t>Gross - Direct Business</t>
  </si>
  <si>
    <t>Gross - Proportional reinsurance accepted</t>
  </si>
  <si>
    <t>TB/Proportional reinsurance accepted</t>
  </si>
  <si>
    <t>Gross - Non-proportional reinsurance accepted</t>
  </si>
  <si>
    <t>TB/Non-proportional reinsurance accepted</t>
  </si>
  <si>
    <t>Reinsurers' share</t>
  </si>
  <si>
    <t>Premiums earned</t>
  </si>
  <si>
    <t>AI/Other than salvages and subrogations</t>
  </si>
  <si>
    <t>Expenses incurred</t>
  </si>
  <si>
    <t>TE/Administration, investments management, claims management, acquisition and overhead</t>
  </si>
  <si>
    <t>Investment management expenses</t>
  </si>
  <si>
    <t>TE/Investment management</t>
  </si>
  <si>
    <t>Claims management expenses</t>
  </si>
  <si>
    <t>Overhead expenses</t>
  </si>
  <si>
    <t>TE/Overhead</t>
  </si>
  <si>
    <t>TE/Other than administration, investments management, claims management, acquisition and overhead</t>
  </si>
  <si>
    <t>Total expenses</t>
  </si>
  <si>
    <t>BL/Medical expense insurance [direct business and accepted proportional reinsurance]</t>
  </si>
  <si>
    <t>BL/Income protection insurance [direct business and accepted proportional reinsurance]</t>
  </si>
  <si>
    <t>BL/Workers' compensation insurance [direct business and accepted proportional reinsurance]</t>
  </si>
  <si>
    <t>BL/Motor vehicle liability insurance [direct business and accepted proportional reinsurance]</t>
  </si>
  <si>
    <t>BL/Other motor insurance [direct business and accepted proportional reinsurance]</t>
  </si>
  <si>
    <t>BL/Marine, aviation and transport insurance [direct business and accepted proportional reinsurance]</t>
  </si>
  <si>
    <t>BL/Fire and other damage to property insurance [direct business and accepted proportional reinsurance]</t>
  </si>
  <si>
    <t>BL/General liability insurance [direct business and accepted proportional reinsurance]</t>
  </si>
  <si>
    <t>BL/Credit and suretyship insurance [direct business and accepted proportional reinsurance]</t>
  </si>
  <si>
    <t>BL/Legal expenses insurance [direct business and accepted proportional reinsurance]</t>
  </si>
  <si>
    <t>BL/Assistance [direct business and accepted proportional reinsurance]</t>
  </si>
  <si>
    <t>BL/Miscellaneous financial loss [direct business and accepted proportional reinsurance]</t>
  </si>
  <si>
    <t>BL/Health [accepted non-proportional reinsurance]</t>
  </si>
  <si>
    <t>BL/Casualty [accepted non-proportional reinsurance]</t>
  </si>
  <si>
    <t>BL/Marine, aviation, transport [accepted non-proportional reinsurance]</t>
  </si>
  <si>
    <t>BL/Property [accepted non-proportional reinsurance]</t>
  </si>
  <si>
    <t>S.05.01.01.02</t>
  </si>
  <si>
    <t>Life</t>
  </si>
  <si>
    <t>Line of Business for: life insurance obligations</t>
  </si>
  <si>
    <t>Life reinsurance obligations</t>
  </si>
  <si>
    <t>Health insurance</t>
  </si>
  <si>
    <t>Annuities stemming from non-life insurance contracts and relating to insurance obligations other than health insurance obligations</t>
  </si>
  <si>
    <t>Health reinsurance</t>
  </si>
  <si>
    <r>
      <t>Life</t>
    </r>
    <r>
      <rPr>
        <strike/>
        <sz val="11"/>
        <rFont val="Calibri"/>
        <family val="2"/>
        <charset val="238"/>
        <scheme val="minor"/>
      </rPr>
      <t xml:space="preserve"> </t>
    </r>
    <r>
      <rPr>
        <sz val="11"/>
        <rFont val="Calibri"/>
        <family val="2"/>
        <charset val="238"/>
        <scheme val="minor"/>
      </rPr>
      <t>reinsurance</t>
    </r>
  </si>
  <si>
    <t>R1800</t>
  </si>
  <si>
    <t>R1900</t>
  </si>
  <si>
    <t>R1910</t>
  </si>
  <si>
    <t>R1920</t>
  </si>
  <si>
    <t>R2000</t>
  </si>
  <si>
    <t>R2010</t>
  </si>
  <si>
    <t>R2020</t>
  </si>
  <si>
    <t>R2100</t>
  </si>
  <si>
    <t>R2110</t>
  </si>
  <si>
    <t>R2120</t>
  </si>
  <si>
    <t>R2200</t>
  </si>
  <si>
    <t>R2210</t>
  </si>
  <si>
    <t>R2220</t>
  </si>
  <si>
    <t>R2300</t>
  </si>
  <si>
    <t>R2310</t>
  </si>
  <si>
    <t>R2320</t>
  </si>
  <si>
    <t>R2400</t>
  </si>
  <si>
    <t>R2500</t>
  </si>
  <si>
    <t>R2600</t>
  </si>
  <si>
    <t>Total amount of surrenders</t>
  </si>
  <si>
    <t>R2700</t>
  </si>
  <si>
    <t>BC/Claims paid or due to be paid regarding surrender [full or partial] by policyholders</t>
  </si>
  <si>
    <t>BL/Life and Health SLT</t>
  </si>
  <si>
    <t>S.05.01.02</t>
  </si>
  <si>
    <t>S.05.01.02.01</t>
  </si>
  <si>
    <t>S.05.01.02.02</t>
  </si>
  <si>
    <t>S.05.01.13</t>
  </si>
  <si>
    <t>S.05.01.13.01</t>
  </si>
  <si>
    <t>Line of business for: accepted non-proportional reinsurance</t>
  </si>
  <si>
    <t>S.05.01.13.02</t>
  </si>
  <si>
    <t>Home Country - non-life obligations</t>
  </si>
  <si>
    <t>Top 5 countries (by amount of gross premiums written) - non-life obligations</t>
  </si>
  <si>
    <t>Total Top 5 and home country - non-life obligations</t>
  </si>
  <si>
    <t>Country (by amount of gross premiums written) - non-life obligations</t>
  </si>
  <si>
    <t>Total Top 5 and home country</t>
  </si>
  <si>
    <t>BI/5 biggest</t>
  </si>
  <si>
    <t>BI/5 biggest and home country</t>
  </si>
  <si>
    <t>Home Country - life obligations</t>
  </si>
  <si>
    <t>Top 5 countries (by amount of gross premiums written) - life obligations</t>
  </si>
  <si>
    <t>Total Top 5 and home country - life obligations</t>
  </si>
  <si>
    <t>Country (by amount of gross premiums written) - life obligations</t>
  </si>
  <si>
    <t>S.06.02.01</t>
  </si>
  <si>
    <t>S.06.02.01.01</t>
  </si>
  <si>
    <t>Information on positions held</t>
  </si>
  <si>
    <t>Matching portfolio number</t>
  </si>
  <si>
    <t>Asset held in unit linked and index linked contracts</t>
  </si>
  <si>
    <t>Asset pledged as collateral</t>
  </si>
  <si>
    <t>Country of custody</t>
  </si>
  <si>
    <t>Custodian</t>
  </si>
  <si>
    <t>Quantity</t>
  </si>
  <si>
    <t>Par amount</t>
  </si>
  <si>
    <t>Valuation method</t>
  </si>
  <si>
    <t>Acquisition value</t>
  </si>
  <si>
    <t>Total Solvency II amount</t>
  </si>
  <si>
    <t>Accrued interest</t>
  </si>
  <si>
    <t>Metric: Portfolio (investment, securities lending and repo)[210]</t>
  </si>
  <si>
    <t>Metric: Held in unit linked and index linked funds</t>
  </si>
  <si>
    <t>Metric: Asset pledged as collateral</t>
  </si>
  <si>
    <t>Metric: Country of custody (including not applicable)</t>
  </si>
  <si>
    <t>Metric: Valuation method (Full scope)</t>
  </si>
  <si>
    <t>XA: S.06.02.zz.01 line identification</t>
  </si>
  <si>
    <t>MP: Matching portfolio number</t>
  </si>
  <si>
    <t>TS/Custodian</t>
  </si>
  <si>
    <t>DC/Quantity</t>
  </si>
  <si>
    <t>TA/Acquisition value</t>
  </si>
  <si>
    <t>VG/Accrued interests</t>
  </si>
  <si>
    <t>S.06.02.01.02</t>
  </si>
  <si>
    <t>Information on assets</t>
  </si>
  <si>
    <t>SCR calculation approach for CIU</t>
  </si>
  <si>
    <t>Infrastructure investment</t>
  </si>
  <si>
    <t>External rating</t>
  </si>
  <si>
    <t>Nominated ECAI</t>
  </si>
  <si>
    <t>Credit quality step</t>
  </si>
  <si>
    <t>Internal rating</t>
  </si>
  <si>
    <t>Duration</t>
  </si>
  <si>
    <t>Unit Solvency II price</t>
  </si>
  <si>
    <t>Unit percentage of par amount Solvency II price</t>
  </si>
  <si>
    <t>Maturity date</t>
  </si>
  <si>
    <t>C0292</t>
  </si>
  <si>
    <t>Metric: SCR calculation approach for CIU</t>
  </si>
  <si>
    <t>Metric: Infrastructure investment [210]</t>
  </si>
  <si>
    <t>Metric: Participation (Full scope Individual) [240]</t>
  </si>
  <si>
    <t>Metric: Nominated ECAI (SCR simplification included) [240]</t>
  </si>
  <si>
    <t>Metric: Credit quality step [240] (Full scope)</t>
  </si>
  <si>
    <t>TS/External rating</t>
  </si>
  <si>
    <t>TS/Internal rating</t>
  </si>
  <si>
    <t>DC/Residual modified duration</t>
  </si>
  <si>
    <t>TA/Unit price</t>
  </si>
  <si>
    <t>VG/Solvency II without accrued interests</t>
  </si>
  <si>
    <t>TD/Maturity date</t>
  </si>
  <si>
    <t>PP/Percentage of par value</t>
  </si>
  <si>
    <t>S.06.02.04</t>
  </si>
  <si>
    <t>S.06.02.04.01</t>
  </si>
  <si>
    <t>*foreign key to S.06.02.04.02*|"mandatory"</t>
  </si>
  <si>
    <t>S.06.02.04.02</t>
  </si>
  <si>
    <t>Metric: Participation (Full scope Group)</t>
  </si>
  <si>
    <t>Metric: Nominated ECAI (including SCR simplification and multiple ECAI) [240]</t>
  </si>
  <si>
    <t>S.06.02.07</t>
  </si>
  <si>
    <t>S.06.02.07.01</t>
  </si>
  <si>
    <t>Confirmation that there are no rights of set off</t>
  </si>
  <si>
    <t>*foreign key to S.06.02.07.02*|"mandatory"</t>
  </si>
  <si>
    <t>Metric: Deposit Lodged as security in accordance with Article 162 2( e)</t>
  </si>
  <si>
    <t>Metric: Confirmation that there are no rights of set off</t>
  </si>
  <si>
    <t>S.06.02.07.02</t>
  </si>
  <si>
    <t>Issue date</t>
  </si>
  <si>
    <t>TD/Transaction/issue date</t>
  </si>
  <si>
    <t>C0294</t>
  </si>
  <si>
    <t>C0293</t>
  </si>
  <si>
    <t>Bail-in rules</t>
  </si>
  <si>
    <t>Metric: Bail-in rules</t>
  </si>
  <si>
    <t>C0295</t>
  </si>
  <si>
    <t>Metric: RGLA</t>
  </si>
  <si>
    <t>C0296</t>
  </si>
  <si>
    <t>Custodian code and Type of code</t>
  </si>
  <si>
    <t>C0121</t>
  </si>
  <si>
    <t>Long-term equity investment</t>
  </si>
  <si>
    <t>S.06.03.04</t>
  </si>
  <si>
    <t>S.06.03.04.01</t>
  </si>
  <si>
    <t>S.06.04</t>
  </si>
  <si>
    <t>TS/Name of collateral/guarantee provider</t>
  </si>
  <si>
    <t>TS/Description of trigger event</t>
  </si>
  <si>
    <t>Non-life</t>
  </si>
  <si>
    <t>S.06.04.01</t>
  </si>
  <si>
    <t>S.07.01.01</t>
  </si>
  <si>
    <t>S.07.01.01.01</t>
  </si>
  <si>
    <t>SU/Structured notes and collateralised securities</t>
  </si>
  <si>
    <t>Collateral type</t>
  </si>
  <si>
    <t>Type of structured product</t>
  </si>
  <si>
    <t>Capital protection</t>
  </si>
  <si>
    <t>Underlying security/index/portfolio</t>
  </si>
  <si>
    <t>Callable or Putable</t>
  </si>
  <si>
    <t>Synthetic structured product</t>
  </si>
  <si>
    <t>Prepayment structured product</t>
  </si>
  <si>
    <t>Collateral value</t>
  </si>
  <si>
    <t>Collateral portfolio</t>
  </si>
  <si>
    <t>Fixed Annual Return</t>
  </si>
  <si>
    <t>Variable Annual Return</t>
  </si>
  <si>
    <t>Loss given default</t>
  </si>
  <si>
    <t>Attachment point</t>
  </si>
  <si>
    <t>Detachment point</t>
  </si>
  <si>
    <t>Metric: Collateral type</t>
  </si>
  <si>
    <t>Metric: Type of structured product (Full scope)[210]</t>
  </si>
  <si>
    <t>Metric: Capital protection</t>
  </si>
  <si>
    <t>Metric: Underlying security</t>
  </si>
  <si>
    <t>Metric: Callable or Putable</t>
  </si>
  <si>
    <t>Metric: Synthetic structured product (Full scope)</t>
  </si>
  <si>
    <t>Metric: Prepayments for structured products</t>
  </si>
  <si>
    <t>Metric: Collateral portfolio (Full scope)</t>
  </si>
  <si>
    <t>XR: S.07.01.zz.01 line identification</t>
  </si>
  <si>
    <t>PP/Fixed annual return</t>
  </si>
  <si>
    <t>TS/Variable annual return</t>
  </si>
  <si>
    <t>PP/Loss given default</t>
  </si>
  <si>
    <t>PP/Attachment point</t>
  </si>
  <si>
    <t>PP/Detachment point</t>
  </si>
  <si>
    <t>S.07.01.04</t>
  </si>
  <si>
    <t>S.07.01.04.01</t>
  </si>
  <si>
    <t>S.08.01.01</t>
  </si>
  <si>
    <t>S.08.01.01.01</t>
  </si>
  <si>
    <t>SU/Derivatives - Open</t>
  </si>
  <si>
    <t>Instrument underlying the derivative (code and type of code)</t>
  </si>
  <si>
    <t>Derivatives held in index-linked and unit-linked contracts</t>
  </si>
  <si>
    <t>Use of derivative</t>
  </si>
  <si>
    <t>Buyer / Seller</t>
  </si>
  <si>
    <t>Premium paid to date</t>
  </si>
  <si>
    <t>Premium received to date</t>
  </si>
  <si>
    <t>Number of contracts</t>
  </si>
  <si>
    <t>Contract size</t>
  </si>
  <si>
    <t>Maximum loss under unwinding event</t>
  </si>
  <si>
    <t>Swap outflow amount</t>
  </si>
  <si>
    <t>Swap inflow amount</t>
  </si>
  <si>
    <t>Initial date</t>
  </si>
  <si>
    <t>C0440</t>
  </si>
  <si>
    <t>*foreign key to S.08.01.01.02*|"mandatory"</t>
  </si>
  <si>
    <t>Metric: Use of derivative (Full scope)</t>
  </si>
  <si>
    <t>Metric: Long or short position [open]</t>
  </si>
  <si>
    <t>Metric: Valuation method (derivatives) (Full scope)</t>
  </si>
  <si>
    <t>XB: S.08.01.zz.01 line identification</t>
  </si>
  <si>
    <t>IW: Code of underlying derivative</t>
  </si>
  <si>
    <t>BC/Premium paid</t>
  </si>
  <si>
    <t>BC/Premium received</t>
  </si>
  <si>
    <t>NT/Number of underlying assets</t>
  </si>
  <si>
    <t>TA/Maximum loss under unwinding event</t>
  </si>
  <si>
    <t>TA/Outflow amount</t>
  </si>
  <si>
    <t>TA/Inflow amount</t>
  </si>
  <si>
    <t>TD/Trade date</t>
  </si>
  <si>
    <t>S.08.01.01.02</t>
  </si>
  <si>
    <t>Information on derivatives</t>
  </si>
  <si>
    <t>Trigger value</t>
  </si>
  <si>
    <t>Unwind trigger of contract</t>
  </si>
  <si>
    <t>Metric: Nominated ECAI [240]</t>
  </si>
  <si>
    <t>Metric: Credit quality step (Full scope)</t>
  </si>
  <si>
    <t>Metric: Unwind trigger of contract (Full scope)</t>
  </si>
  <si>
    <t>TS/Trigger value</t>
  </si>
  <si>
    <t>S.08.01.04</t>
  </si>
  <si>
    <t>S.08.01.04.01</t>
  </si>
  <si>
    <t>*foreign key to S.08.01.04.02*|"mandatory"</t>
  </si>
  <si>
    <t>S.08.01.04.02</t>
  </si>
  <si>
    <t>Metric: Nominated ECAI (including Multiple ECAI) [240]</t>
  </si>
  <si>
    <t>Swap delivered</t>
  </si>
  <si>
    <t>Swap received</t>
  </si>
  <si>
    <t>C0450</t>
  </si>
  <si>
    <t>Currency of price</t>
  </si>
  <si>
    <t>C0460</t>
  </si>
  <si>
    <t>BC/Profit/(loss)</t>
  </si>
  <si>
    <t>S.09.01.01</t>
  </si>
  <si>
    <t>S.09.01.01.01</t>
  </si>
  <si>
    <t>Asset category</t>
  </si>
  <si>
    <t>Asset held in unit-linked and index-linked contracts</t>
  </si>
  <si>
    <t>Dividends</t>
  </si>
  <si>
    <t>Interest</t>
  </si>
  <si>
    <t>Rent</t>
  </si>
  <si>
    <t>Net gains and losses</t>
  </si>
  <si>
    <t>Unrealised gains and losses</t>
  </si>
  <si>
    <t>Metric: Asset category</t>
  </si>
  <si>
    <t>XD: S.09.01.zz.01 line identification</t>
  </si>
  <si>
    <t>TA/Realized and not realized</t>
  </si>
  <si>
    <t>TA/Realized</t>
  </si>
  <si>
    <t>TA/Not realized</t>
  </si>
  <si>
    <t>BC/Income</t>
  </si>
  <si>
    <t>TE/Dividends</t>
  </si>
  <si>
    <t>TE/Interests</t>
  </si>
  <si>
    <t>TE/Rent</t>
  </si>
  <si>
    <t>S.09.01.04</t>
  </si>
  <si>
    <t>S.09.01.04.01</t>
  </si>
  <si>
    <t>S.10.01.01</t>
  </si>
  <si>
    <t>S.10.01.01.01</t>
  </si>
  <si>
    <t>Counterparty code and type of code</t>
  </si>
  <si>
    <t>Counterparty asset category</t>
  </si>
  <si>
    <t>Assets held in unit-linked and index-linked contracts</t>
  </si>
  <si>
    <t>Position in the Contract</t>
  </si>
  <si>
    <t>Near leg amount</t>
  </si>
  <si>
    <t>Far leg amount</t>
  </si>
  <si>
    <t>Start date</t>
  </si>
  <si>
    <t>Solvency II Value</t>
  </si>
  <si>
    <t>Metric: Type of repo/securities lending; Buyer or seller/Lender or borrower</t>
  </si>
  <si>
    <t>XF: S.10.01.zz.01 line identification</t>
  </si>
  <si>
    <t>TA/Near leg</t>
  </si>
  <si>
    <t>TA/Far leg</t>
  </si>
  <si>
    <t>TD/Start date</t>
  </si>
  <si>
    <t>TD/End date</t>
  </si>
  <si>
    <t>BC/Repo and securities lending</t>
  </si>
  <si>
    <t>BC/Repo</t>
  </si>
  <si>
    <t>S.10.01.04</t>
  </si>
  <si>
    <t>S.10.01.04.01</t>
  </si>
  <si>
    <t>S.11.01.01</t>
  </si>
  <si>
    <t>S.11.01.01.01</t>
  </si>
  <si>
    <t>SU/Assets held as collateral</t>
  </si>
  <si>
    <t>Information on the assets held</t>
  </si>
  <si>
    <t>Information on the asset for which collateral is held</t>
  </si>
  <si>
    <t>Name of counterparty pledging the collateral</t>
  </si>
  <si>
    <t>Name of the group of the counterparty pledging the collateral</t>
  </si>
  <si>
    <t>Type of asset for which the collateral is held</t>
  </si>
  <si>
    <t>*foreign key to S.11.01.01.02*|"mandatory"</t>
  </si>
  <si>
    <t>Metric: Country of custody</t>
  </si>
  <si>
    <t>Metric: Types of Asset for which collateral is held (Full scope)</t>
  </si>
  <si>
    <t>XG: S.11.01.zz.01 line identification</t>
  </si>
  <si>
    <t>TS/Name of debtor pledging the collateral</t>
  </si>
  <si>
    <t>TS/Code of group of debtor pledging the collateral</t>
  </si>
  <si>
    <t>S.11.01.01.02</t>
  </si>
  <si>
    <t>Issuer Group name</t>
  </si>
  <si>
    <t>Unit price</t>
  </si>
  <si>
    <t>Metric: Issuer country/country of residence</t>
  </si>
  <si>
    <t>S.11.01.04</t>
  </si>
  <si>
    <t>S.11.01.04.01</t>
  </si>
  <si>
    <t>*foreign key to S.11.01.04.02*|"mandatory"</t>
  </si>
  <si>
    <t>S.11.01.04.02</t>
  </si>
  <si>
    <t>S.12.01.01</t>
  </si>
  <si>
    <t>S.12.01.01.01</t>
  </si>
  <si>
    <t>Total (Life other than health insurance, incl. Unit-Linked)</t>
  </si>
  <si>
    <t>Contracts without options and guarantees</t>
  </si>
  <si>
    <t>Contracts with options or guarantees</t>
  </si>
  <si>
    <t>Annuities stemming from non-life accepted insurance contracts and relating to insurance obligation other than health insurance obligations</t>
  </si>
  <si>
    <t>Total Recoverables from reinsurance/SPV and Finite Re after the adjustment for expected losses due to counterparty default associated to TP calculated as a whole</t>
  </si>
  <si>
    <t>CT/Reinsurance counterparties</t>
  </si>
  <si>
    <t>Technical provisions calculated as a sum of BE and RM</t>
  </si>
  <si>
    <t>Gross Best Estimate</t>
  </si>
  <si>
    <t>Total recoverables from reinsurance/SPV and Finite Re before the adjustment for expected losses due to counterparty default</t>
  </si>
  <si>
    <t>RR/Before the adjustment for expected losses due to counterparty default</t>
  </si>
  <si>
    <t>Recoverables from reinsurance (except SPV and Finite Re) before adjustment for expected losses</t>
  </si>
  <si>
    <t>CT/Reinsurance undertakings</t>
  </si>
  <si>
    <t>Recoverables from SPV before adjustment for expected losses</t>
  </si>
  <si>
    <t>CT/Special purpose vehicle [SPV]</t>
  </si>
  <si>
    <t>Recoverables from Finite Re before adjustment for expected losses</t>
  </si>
  <si>
    <t>CT/Finite reinsurance undertakings</t>
  </si>
  <si>
    <t>Total Recoverables from reinsurance/SPV and Finite Re after the adjustment for expected losses due to counterparty default</t>
  </si>
  <si>
    <t>Best estimate minus recoverables from reinsurance/SPV and Finite Re</t>
  </si>
  <si>
    <t>IT/After risk mitigation effect</t>
  </si>
  <si>
    <t>Risk Margin</t>
  </si>
  <si>
    <t>Amount of the transitional on Technical Provisions</t>
  </si>
  <si>
    <t>Technical Provisions calculated as a whole</t>
  </si>
  <si>
    <t>VV/Amount of the transitional on Technical Provisions</t>
  </si>
  <si>
    <t>Best estimate</t>
  </si>
  <si>
    <t>Technical provisions - total</t>
  </si>
  <si>
    <t>Technical provisions minus recoverables from reinsurance/SPV and Finite Re - total</t>
  </si>
  <si>
    <t>Best Estimate of products with a surrender option</t>
  </si>
  <si>
    <t>SX/Product with surrender option</t>
  </si>
  <si>
    <t>Gross BE for Cash flow</t>
  </si>
  <si>
    <t>Cash out-flows</t>
  </si>
  <si>
    <t>Future guaranteed and discretionary benefits</t>
  </si>
  <si>
    <t>VP/Future guaranteed and discretionary benefits</t>
  </si>
  <si>
    <t>Future guaranteed benefits</t>
  </si>
  <si>
    <t>VP/Future guaranteed benefits</t>
  </si>
  <si>
    <t>Future discretionary benefits</t>
  </si>
  <si>
    <t>Future expenses and other cash out-flows</t>
  </si>
  <si>
    <t>VP/Future expenses and cash out-flows other than guaranteed and discretionary benefits</t>
  </si>
  <si>
    <t>Cash in-flows</t>
  </si>
  <si>
    <t>Future premiums</t>
  </si>
  <si>
    <t>Other cash in-flows</t>
  </si>
  <si>
    <t>VP/Cash in-flows other than future premiums</t>
  </si>
  <si>
    <t>Percentage of gross Best Estimate calculated using approximations</t>
  </si>
  <si>
    <t>PP/Percentage of gross Technical Provisions concerned by used of simplified methods for calculation</t>
  </si>
  <si>
    <t>Best estimate subject to transitional of the interest rate</t>
  </si>
  <si>
    <t>TF/Use of transitional measure on the risk-free interest rate</t>
  </si>
  <si>
    <t>Technical provisions without transitional on interest rate</t>
  </si>
  <si>
    <t>LH/Amount before LTG measures</t>
  </si>
  <si>
    <t>Best estimate subject to volatility adjustment</t>
  </si>
  <si>
    <t>TF/Use of volatility adjustment</t>
  </si>
  <si>
    <t>Technical provisions without volatility adjustment and without others transitional measures</t>
  </si>
  <si>
    <t>Best estimate subject to matching adjustment</t>
  </si>
  <si>
    <t>TF/Use of matching adjustment</t>
  </si>
  <si>
    <t>Technical provisions without matching adjustment and without all the others</t>
  </si>
  <si>
    <t>RZ/Contracts without options and guarantees</t>
  </si>
  <si>
    <t>RZ/Contracts with options and guarantees</t>
  </si>
  <si>
    <t>S.12.01.02</t>
  </si>
  <si>
    <t>S.12.01.02.01</t>
  </si>
  <si>
    <t>Best estimate minus recoverables from reinsurance/SPV and Finite Re - total</t>
  </si>
  <si>
    <t>SR.12.01.01.01</t>
  </si>
  <si>
    <t>Reinsurance recoverables</t>
  </si>
  <si>
    <t>S.13.01.01.01</t>
  </si>
  <si>
    <t>Best Estimate - Life</t>
  </si>
  <si>
    <t>Index linked and unit-linked insurance</t>
  </si>
  <si>
    <t>Annuities stemming from non-life contracts</t>
  </si>
  <si>
    <r>
      <t>Total recoverable from reinsurance</t>
    </r>
    <r>
      <rPr>
        <sz val="11"/>
        <color indexed="10"/>
        <rFont val="Calibri"/>
        <family val="2"/>
        <charset val="238"/>
        <scheme val="minor"/>
      </rPr>
      <t xml:space="preserve"> </t>
    </r>
    <r>
      <rPr>
        <sz val="11"/>
        <rFont val="Calibri"/>
        <family val="2"/>
        <charset val="238"/>
        <scheme val="minor"/>
      </rPr>
      <t>(after the adjustment)</t>
    </r>
  </si>
  <si>
    <t>Year (projection of undiscounted expected cash-flows)</t>
  </si>
  <si>
    <t>PY/2</t>
  </si>
  <si>
    <t>PY/3</t>
  </si>
  <si>
    <t>PY/4</t>
  </si>
  <si>
    <t>PY/5</t>
  </si>
  <si>
    <t>PY/6</t>
  </si>
  <si>
    <t>PY/7</t>
  </si>
  <si>
    <t>PY/8</t>
  </si>
  <si>
    <t>PY/9</t>
  </si>
  <si>
    <t>PY/10</t>
  </si>
  <si>
    <t>PY/11</t>
  </si>
  <si>
    <t>PY/12</t>
  </si>
  <si>
    <t>PY/13</t>
  </si>
  <si>
    <t>PY/14</t>
  </si>
  <si>
    <t>PY/15</t>
  </si>
  <si>
    <t>PY/16</t>
  </si>
  <si>
    <t>PY/17</t>
  </si>
  <si>
    <t>PY/18</t>
  </si>
  <si>
    <t>PY/19</t>
  </si>
  <si>
    <t>PY/20</t>
  </si>
  <si>
    <t>PY/21</t>
  </si>
  <si>
    <t>PY/22</t>
  </si>
  <si>
    <t>PY/23</t>
  </si>
  <si>
    <t>PY/24</t>
  </si>
  <si>
    <t>PY/25</t>
  </si>
  <si>
    <t>PY/26</t>
  </si>
  <si>
    <t>PY/27</t>
  </si>
  <si>
    <t>PY/28</t>
  </si>
  <si>
    <t>PY/29</t>
  </si>
  <si>
    <t>PY/30</t>
  </si>
  <si>
    <t>31-40</t>
  </si>
  <si>
    <t>PY/31-40</t>
  </si>
  <si>
    <t>41-50</t>
  </si>
  <si>
    <t>PY/41-50</t>
  </si>
  <si>
    <t>51 &amp; after</t>
  </si>
  <si>
    <t>PY/51 and more</t>
  </si>
  <si>
    <t>BL/Annuities stemming from non-life insurance contracts</t>
  </si>
  <si>
    <t>C0015</t>
  </si>
  <si>
    <t>C0055</t>
  </si>
  <si>
    <t>C0095</t>
  </si>
  <si>
    <t>C0135</t>
  </si>
  <si>
    <t>C0175</t>
  </si>
  <si>
    <t>C0215</t>
  </si>
  <si>
    <t>C0255</t>
  </si>
  <si>
    <t>Total recoverable from reinsurance (after the adjustment)</t>
  </si>
  <si>
    <t>C0045</t>
  </si>
  <si>
    <t>C0085</t>
  </si>
  <si>
    <t>C0125</t>
  </si>
  <si>
    <t>C0205</t>
  </si>
  <si>
    <t>C0245</t>
  </si>
  <si>
    <t>S.14.02.01</t>
  </si>
  <si>
    <t>S.14.02.01.01</t>
  </si>
  <si>
    <t>Metric: Identification of the line of business</t>
  </si>
  <si>
    <t>S.14.02</t>
  </si>
  <si>
    <t>S.16.01.01.01</t>
  </si>
  <si>
    <t>RB/All members</t>
  </si>
  <si>
    <t>The related non-life line of business</t>
  </si>
  <si>
    <t>LB_31</t>
  </si>
  <si>
    <t>AX/All members</t>
  </si>
  <si>
    <t>Accident year / Underwriting year</t>
  </si>
  <si>
    <t>AM_8</t>
  </si>
  <si>
    <t>CU_1</t>
  </si>
  <si>
    <t>Information on year N:</t>
  </si>
  <si>
    <t>Information on year N</t>
  </si>
  <si>
    <t>The average interest rate</t>
  </si>
  <si>
    <t>TA/Average [weighted]</t>
  </si>
  <si>
    <t>PP/Percent of interest rate</t>
  </si>
  <si>
    <t>The average duration of the obligations</t>
  </si>
  <si>
    <t>DC/Residual modified duration of obligations</t>
  </si>
  <si>
    <t>The weighted average age of the beneficiaries</t>
  </si>
  <si>
    <t>DC/Age of beneficiaries [years]</t>
  </si>
  <si>
    <t>RM/N</t>
  </si>
  <si>
    <t>S.16.01.01.02</t>
  </si>
  <si>
    <t>AF/All members</t>
  </si>
  <si>
    <t>Currency conversion</t>
  </si>
  <si>
    <t>Z0040</t>
  </si>
  <si>
    <t>CA_1</t>
  </si>
  <si>
    <t>Annuities information</t>
  </si>
  <si>
    <t>Undiscounted annuity claims provisions at the start of year N</t>
  </si>
  <si>
    <t>Undiscounted annuity claims provisions set up during year N</t>
  </si>
  <si>
    <t>Annuity payments paid during year N</t>
  </si>
  <si>
    <t>Undiscounted annuity claims provisions at the end of year N</t>
  </si>
  <si>
    <t>Number of annuities obligations at the end of year N</t>
  </si>
  <si>
    <t>Best Estimate for annuity claims provisions at the end of year N (discounted basis)</t>
  </si>
  <si>
    <t>Undiscounted development result</t>
  </si>
  <si>
    <t>Prior years</t>
  </si>
  <si>
    <t>RM/N-15 and prior years</t>
  </si>
  <si>
    <t>N-14</t>
  </si>
  <si>
    <t>RM/N-14</t>
  </si>
  <si>
    <t>N-13</t>
  </si>
  <si>
    <t>RM/N-13</t>
  </si>
  <si>
    <t>N-12</t>
  </si>
  <si>
    <t>RM/N-12</t>
  </si>
  <si>
    <t>N-11</t>
  </si>
  <si>
    <t>RM/N-11</t>
  </si>
  <si>
    <t>N-10</t>
  </si>
  <si>
    <t>RM/N-10</t>
  </si>
  <si>
    <t>N-9</t>
  </si>
  <si>
    <t>RM/N-9</t>
  </si>
  <si>
    <t>N-8</t>
  </si>
  <si>
    <t>RM/N-8</t>
  </si>
  <si>
    <t>N-7</t>
  </si>
  <si>
    <t>RM/N-7</t>
  </si>
  <si>
    <t>N-6</t>
  </si>
  <si>
    <t>RM/N-6</t>
  </si>
  <si>
    <t>N-5</t>
  </si>
  <si>
    <t>RM/N-5</t>
  </si>
  <si>
    <t>N-4</t>
  </si>
  <si>
    <t>RM/N-4</t>
  </si>
  <si>
    <t>N-3</t>
  </si>
  <si>
    <t>RM/N-3</t>
  </si>
  <si>
    <t>N-2</t>
  </si>
  <si>
    <t>RM/N-2</t>
  </si>
  <si>
    <t>N-1</t>
  </si>
  <si>
    <t>RM/N-1</t>
  </si>
  <si>
    <t>N</t>
  </si>
  <si>
    <t>TK/N-1Y</t>
  </si>
  <si>
    <t>TA/Excess/(shortage)</t>
  </si>
  <si>
    <t>NT/Number of obligations</t>
  </si>
  <si>
    <t>LB/New claim provisions [other than local GAAP specific]</t>
  </si>
  <si>
    <t>S.17.01.01</t>
  </si>
  <si>
    <t>S.17.01.01.01</t>
  </si>
  <si>
    <t>Direct business and accepted proportional reinsurance</t>
  </si>
  <si>
    <t>accepted non-proportional reinsurance</t>
  </si>
  <si>
    <t>Total Non-Life obligation</t>
  </si>
  <si>
    <t>Non-proportional health reinsurance</t>
  </si>
  <si>
    <t>Non-proportional casualty reinsurance</t>
  </si>
  <si>
    <t>Non-proportional marine, aviation and transport reinsurance</t>
  </si>
  <si>
    <t>Non-proportional property reinsurance</t>
  </si>
  <si>
    <t>Accepted proportional reinsurance business</t>
  </si>
  <si>
    <t>Accepted non-proportional reinsurance</t>
  </si>
  <si>
    <t>Premium provisions</t>
  </si>
  <si>
    <t>Gross - Total</t>
  </si>
  <si>
    <t>Gross - direct business</t>
  </si>
  <si>
    <t>Gross - accepted proportional reinsurance business</t>
  </si>
  <si>
    <t>Gross - accepted non-proportional reinsurance business</t>
  </si>
  <si>
    <t>Total recoverable from reinsurance/SPV and Finite Re before the adjustment for expected losses due to counterparty default</t>
  </si>
  <si>
    <t>AS/Premium recoverables recognised for TP calculation</t>
  </si>
  <si>
    <t>Recoverables from reinsurance (except SPV and Finite Reinsurance) before adjustment for expected losses</t>
  </si>
  <si>
    <t>Recoverables from Finite Reinsurance before adjustment for expected losses</t>
  </si>
  <si>
    <t>Total recoverable from reinsurance/SPV and Finite Re after the adjustment for expected losses due to counterparty default</t>
  </si>
  <si>
    <t>Net Best Estimate of Premium Provisions</t>
  </si>
  <si>
    <t>Claims provisions</t>
  </si>
  <si>
    <t>AS/Claims recoverables recognised for TP calculation</t>
  </si>
  <si>
    <t>Net Best Estimate of Claims Provisions</t>
  </si>
  <si>
    <t>Total Best estimate - gross</t>
  </si>
  <si>
    <t>Total Best estimate - net</t>
  </si>
  <si>
    <t>TP as a whole</t>
  </si>
  <si>
    <t>Recoverable from reinsurance contract/SPV and Finite Re after the adjustment for expected losses due to counterparty default - total</t>
  </si>
  <si>
    <t>Technical provisions minus recoverables from reinsurance/SPV and Finite Re- total</t>
  </si>
  <si>
    <t>Line of Business: further segmentation (Homogeneous Risk Groups)</t>
  </si>
  <si>
    <t>Premium provisions - Total number of homogeneous risk groups</t>
  </si>
  <si>
    <t>NT/Number of HRGs</t>
  </si>
  <si>
    <t>Claims provisions - Total number of homogeneous risk groups</t>
  </si>
  <si>
    <t>Cash-flows of the Best estimate of Premium Provisions (Gross)</t>
  </si>
  <si>
    <t>Future benefits and claims</t>
  </si>
  <si>
    <t>Future expenses and other cash-out flows</t>
  </si>
  <si>
    <t>Other cash-in flows (incl. Recoverable from salvages and subrogations)</t>
  </si>
  <si>
    <t>Cash-flows of the Best estimate of Claims Provisions (Gross)</t>
  </si>
  <si>
    <t>S.17.01.02</t>
  </si>
  <si>
    <t>S.17.01.02.01</t>
  </si>
  <si>
    <t>SR.17.01.01.01</t>
  </si>
  <si>
    <t>S.18.01.01.01</t>
  </si>
  <si>
    <t>Best Estimate - Non Life</t>
  </si>
  <si>
    <t>Best Estimate Premium Provision (Gross)</t>
  </si>
  <si>
    <t>Best Estimate Claim Provision (Gross)</t>
  </si>
  <si>
    <t>Future benefits</t>
  </si>
  <si>
    <t>Other cash-in flows</t>
  </si>
  <si>
    <t>31 &amp; after</t>
  </si>
  <si>
    <t>PY/31 and more</t>
  </si>
  <si>
    <t>S.19.01.01</t>
  </si>
  <si>
    <t>S.19.01.01.01</t>
  </si>
  <si>
    <t>S.19.01.01.02</t>
  </si>
  <si>
    <t>S.19.01.01.03</t>
  </si>
  <si>
    <t>S.19.01.01.04</t>
  </si>
  <si>
    <t>S.19.01.01.05</t>
  </si>
  <si>
    <t>S.19.01.01.06</t>
  </si>
  <si>
    <t>TA/Non-cumulative</t>
  </si>
  <si>
    <t>BC/Reported but not settled claims [RBNS]</t>
  </si>
  <si>
    <t>Gross Claims Paid (non-cumulative) - Development year (absolute amount)</t>
  </si>
  <si>
    <t>Gross Claims Paid (non-cumulative) - Current year, sum of years (cumulative)</t>
  </si>
  <si>
    <t>Gross undiscounted Best Estimate Claims Provisions - Development year (absolute amount)</t>
  </si>
  <si>
    <t>Gross discounted Best Estimate Claims Provisions - Current year, sum of years (cumulative)</t>
  </si>
  <si>
    <t>Gross Reported but not Settled Claims (RBNS) - Development year (absolute amount)</t>
  </si>
  <si>
    <t>Gross Reported but not Settled Claims (RBNS) - Current year, sum of years (cumulative)</t>
  </si>
  <si>
    <t>15 &amp; +</t>
  </si>
  <si>
    <t>In Current year</t>
  </si>
  <si>
    <t>Sum of years (cumulative)</t>
  </si>
  <si>
    <t>Year end (discounted data)</t>
  </si>
  <si>
    <t>C0470</t>
  </si>
  <si>
    <t>C0480</t>
  </si>
  <si>
    <t>C0490</t>
  </si>
  <si>
    <t>C0500</t>
  </si>
  <si>
    <t>C0510</t>
  </si>
  <si>
    <t>C0520</t>
  </si>
  <si>
    <t>C0530</t>
  </si>
  <si>
    <t>C0540</t>
  </si>
  <si>
    <t>C0550</t>
  </si>
  <si>
    <t>C0560</t>
  </si>
  <si>
    <t>Prior</t>
  </si>
  <si>
    <t>DY/15 and more</t>
  </si>
  <si>
    <t>DY/14</t>
  </si>
  <si>
    <t>DY/13</t>
  </si>
  <si>
    <t>DY/12</t>
  </si>
  <si>
    <t>DY/11</t>
  </si>
  <si>
    <t>DY/10</t>
  </si>
  <si>
    <t>DY/9</t>
  </si>
  <si>
    <t>DY/8</t>
  </si>
  <si>
    <t>DY/7</t>
  </si>
  <si>
    <t>DY/6</t>
  </si>
  <si>
    <t>DY/5</t>
  </si>
  <si>
    <t>DY/4</t>
  </si>
  <si>
    <t>DY/3</t>
  </si>
  <si>
    <t>DY/2</t>
  </si>
  <si>
    <t>DY/1</t>
  </si>
  <si>
    <t>DY/0</t>
  </si>
  <si>
    <t>TA/Accumulated</t>
  </si>
  <si>
    <t>S.19.01.01.07</t>
  </si>
  <si>
    <t>S.19.01.01.08</t>
  </si>
  <si>
    <t>S.19.01.01.09</t>
  </si>
  <si>
    <t>S.19.01.01.10</t>
  </si>
  <si>
    <t>S.19.01.01.11</t>
  </si>
  <si>
    <t>S.19.01.01.12</t>
  </si>
  <si>
    <t>Reinsurance Recoveries received (non-cumulative) - Development year (absolute amount)</t>
  </si>
  <si>
    <t>Reinsurance Recoveries received (non-cumulative) - Current year, sum of years (cumulative)</t>
  </si>
  <si>
    <t>Undiscounted Best Estimate Claims Provisions - Reinsurance recoverable - Development year (absolute amount)</t>
  </si>
  <si>
    <t>Discounted Best Estimate Claims Provisions - Reinsurance recoverable - Current year, sum of years (cumulative)</t>
  </si>
  <si>
    <t>Reinsurance RBNS Claims - Development year (absolute amount)</t>
  </si>
  <si>
    <t>Reinsurance RBNS - Current year, sum of years (cumulative)</t>
  </si>
  <si>
    <t>C0600</t>
  </si>
  <si>
    <t>C0610</t>
  </si>
  <si>
    <t>C0620</t>
  </si>
  <si>
    <t>C0630</t>
  </si>
  <si>
    <t>C0640</t>
  </si>
  <si>
    <t>C0650</t>
  </si>
  <si>
    <t>C0660</t>
  </si>
  <si>
    <t>C0670</t>
  </si>
  <si>
    <t>C0680</t>
  </si>
  <si>
    <t>C0690</t>
  </si>
  <si>
    <t>C0700</t>
  </si>
  <si>
    <t>C0710</t>
  </si>
  <si>
    <t>C0720</t>
  </si>
  <si>
    <t>C0730</t>
  </si>
  <si>
    <t>C0740</t>
  </si>
  <si>
    <t>C0750</t>
  </si>
  <si>
    <t>C0760</t>
  </si>
  <si>
    <t>C0770</t>
  </si>
  <si>
    <t>C0800</t>
  </si>
  <si>
    <t>C0810</t>
  </si>
  <si>
    <t>C0820</t>
  </si>
  <si>
    <t>C0830</t>
  </si>
  <si>
    <t>C0840</t>
  </si>
  <si>
    <t>C0850</t>
  </si>
  <si>
    <t>C0860</t>
  </si>
  <si>
    <t>C0870</t>
  </si>
  <si>
    <t>C0880</t>
  </si>
  <si>
    <t>C0890</t>
  </si>
  <si>
    <t>C0900</t>
  </si>
  <si>
    <t>C0910</t>
  </si>
  <si>
    <t>C0920</t>
  </si>
  <si>
    <t>C0930</t>
  </si>
  <si>
    <t>C0940</t>
  </si>
  <si>
    <t>C0950</t>
  </si>
  <si>
    <t>C0960</t>
  </si>
  <si>
    <t>C1000</t>
  </si>
  <si>
    <t>C1010</t>
  </si>
  <si>
    <t>C1020</t>
  </si>
  <si>
    <t>C1030</t>
  </si>
  <si>
    <t>C1040</t>
  </si>
  <si>
    <t>C1050</t>
  </si>
  <si>
    <t>C1060</t>
  </si>
  <si>
    <t>C1070</t>
  </si>
  <si>
    <t>C1080</t>
  </si>
  <si>
    <t>C1090</t>
  </si>
  <si>
    <t>C1100</t>
  </si>
  <si>
    <t>C1110</t>
  </si>
  <si>
    <t>C1120</t>
  </si>
  <si>
    <t>C1130</t>
  </si>
  <si>
    <t>C1140</t>
  </si>
  <si>
    <t>C1150</t>
  </si>
  <si>
    <t>C1160</t>
  </si>
  <si>
    <t>S.19.01.01.13</t>
  </si>
  <si>
    <t>S.19.01.01.14</t>
  </si>
  <si>
    <t>S.19.01.01.15</t>
  </si>
  <si>
    <t>S.19.01.01.16</t>
  </si>
  <si>
    <t>S.19.01.01.17</t>
  </si>
  <si>
    <t>S.19.01.01.18</t>
  </si>
  <si>
    <t>Net Claims Paid (non-cumulative) - Development year (absolute amount)</t>
  </si>
  <si>
    <t>Net Claims Paid (non-cumulative) - Current year, sum of years (cumulative)</t>
  </si>
  <si>
    <t>Net Undiscounted Best Estimate Claims Provisions - Development year (absolute amount)</t>
  </si>
  <si>
    <t>Net discounted Best Estimate Claims Provisions - Current year, sum of years (cumulative)</t>
  </si>
  <si>
    <t>Net RBNS Claims - Development year (absolute amount)</t>
  </si>
  <si>
    <t>Net RBNS Claims - Current year, sum of years (cumulative)</t>
  </si>
  <si>
    <t>C1200</t>
  </si>
  <si>
    <t>C1210</t>
  </si>
  <si>
    <t>C1220</t>
  </si>
  <si>
    <t>C1230</t>
  </si>
  <si>
    <t>C1240</t>
  </si>
  <si>
    <t>C1250</t>
  </si>
  <si>
    <t>C1260</t>
  </si>
  <si>
    <t>C1270</t>
  </si>
  <si>
    <t>C1280</t>
  </si>
  <si>
    <t>C1290</t>
  </si>
  <si>
    <t>C1300</t>
  </si>
  <si>
    <t>C1310</t>
  </si>
  <si>
    <t>C1320</t>
  </si>
  <si>
    <t>C1330</t>
  </si>
  <si>
    <t>C1340</t>
  </si>
  <si>
    <t>C1350</t>
  </si>
  <si>
    <t>C1360</t>
  </si>
  <si>
    <t>C1370</t>
  </si>
  <si>
    <t>C1400</t>
  </si>
  <si>
    <t>C1410</t>
  </si>
  <si>
    <t>C1420</t>
  </si>
  <si>
    <t>C1430</t>
  </si>
  <si>
    <t>C1440</t>
  </si>
  <si>
    <t>C1450</t>
  </si>
  <si>
    <t>C1460</t>
  </si>
  <si>
    <t>C1470</t>
  </si>
  <si>
    <t>C1480</t>
  </si>
  <si>
    <t>C1490</t>
  </si>
  <si>
    <t>C1500</t>
  </si>
  <si>
    <t>C1510</t>
  </si>
  <si>
    <t>C1520</t>
  </si>
  <si>
    <t>C1530</t>
  </si>
  <si>
    <t>C1540</t>
  </si>
  <si>
    <t>C1550</t>
  </si>
  <si>
    <t>C1560</t>
  </si>
  <si>
    <t>C1600</t>
  </si>
  <si>
    <t>C1610</t>
  </si>
  <si>
    <t>C1620</t>
  </si>
  <si>
    <t>C1630</t>
  </si>
  <si>
    <t>C1640</t>
  </si>
  <si>
    <t>C1650</t>
  </si>
  <si>
    <t>C1660</t>
  </si>
  <si>
    <t>C1670</t>
  </si>
  <si>
    <t>C1680</t>
  </si>
  <si>
    <t>C1690</t>
  </si>
  <si>
    <t>C1700</t>
  </si>
  <si>
    <t>C1710</t>
  </si>
  <si>
    <t>C1720</t>
  </si>
  <si>
    <t>C1730</t>
  </si>
  <si>
    <t>C1740</t>
  </si>
  <si>
    <t>C1750</t>
  </si>
  <si>
    <t>C1760</t>
  </si>
  <si>
    <t>S.19.01.01.19</t>
  </si>
  <si>
    <t>Additional information: historic inflation rates (only in the case of using methods that take into account inflation to adjust data)</t>
  </si>
  <si>
    <t>C1800</t>
  </si>
  <si>
    <t>C1810</t>
  </si>
  <si>
    <t>C1820</t>
  </si>
  <si>
    <t>C1830</t>
  </si>
  <si>
    <t>C1840</t>
  </si>
  <si>
    <t>C1850</t>
  </si>
  <si>
    <t>C1860</t>
  </si>
  <si>
    <t>C1870</t>
  </si>
  <si>
    <t>C1880</t>
  </si>
  <si>
    <t>C1890</t>
  </si>
  <si>
    <t>C1900</t>
  </si>
  <si>
    <t>C1910</t>
  </si>
  <si>
    <t>C1920</t>
  </si>
  <si>
    <t>C1930</t>
  </si>
  <si>
    <t>C1940</t>
  </si>
  <si>
    <t>Historic inflation rate - total</t>
  </si>
  <si>
    <t>TA/Historical</t>
  </si>
  <si>
    <t>PP/Inflation rate</t>
  </si>
  <si>
    <t>Historic inflation rate: external inflation</t>
  </si>
  <si>
    <t>TA/Historical [external]</t>
  </si>
  <si>
    <t>Historic inflation rate: endogenous inflation</t>
  </si>
  <si>
    <t>TA/Historical [endogenous]</t>
  </si>
  <si>
    <t>S.19.01.01.20</t>
  </si>
  <si>
    <t>Additional information: expected inflation rates</t>
  </si>
  <si>
    <t>N+1</t>
  </si>
  <si>
    <t>N+2</t>
  </si>
  <si>
    <t>N+3</t>
  </si>
  <si>
    <t>N+4</t>
  </si>
  <si>
    <t>N+5</t>
  </si>
  <si>
    <t>N+6</t>
  </si>
  <si>
    <t>N+7</t>
  </si>
  <si>
    <t>N+8</t>
  </si>
  <si>
    <t>N+9</t>
  </si>
  <si>
    <t>N+10</t>
  </si>
  <si>
    <t>N+11</t>
  </si>
  <si>
    <t>N+12</t>
  </si>
  <si>
    <t>N+13</t>
  </si>
  <si>
    <t>N+14</t>
  </si>
  <si>
    <t>N+15</t>
  </si>
  <si>
    <t>C2000</t>
  </si>
  <si>
    <t>C2010</t>
  </si>
  <si>
    <t>C2020</t>
  </si>
  <si>
    <t>C2030</t>
  </si>
  <si>
    <t>C2040</t>
  </si>
  <si>
    <t>C2050</t>
  </si>
  <si>
    <t>C2060</t>
  </si>
  <si>
    <t>C2070</t>
  </si>
  <si>
    <t>C2080</t>
  </si>
  <si>
    <t>C2090</t>
  </si>
  <si>
    <t>C2100</t>
  </si>
  <si>
    <t>C2110</t>
  </si>
  <si>
    <t>C2120</t>
  </si>
  <si>
    <t>C2130</t>
  </si>
  <si>
    <t>C2140</t>
  </si>
  <si>
    <t>Expected inflation rate - total</t>
  </si>
  <si>
    <t>Expected inflation rate: external inflation</t>
  </si>
  <si>
    <t>TA/Expected [external]</t>
  </si>
  <si>
    <t>Expected inflation rate: endogenous inflation</t>
  </si>
  <si>
    <t>TA/Expected [endogenous]</t>
  </si>
  <si>
    <t>S.19.01.01.21</t>
  </si>
  <si>
    <t>Description of inflation rate used</t>
  </si>
  <si>
    <t>Description</t>
  </si>
  <si>
    <t>C2200</t>
  </si>
  <si>
    <t>Description of inflation rate used:</t>
  </si>
  <si>
    <t>TS/Description of inflation rate used</t>
  </si>
  <si>
    <t>S.19.01.21</t>
  </si>
  <si>
    <t>S.19.01.21.01</t>
  </si>
  <si>
    <t>S.19.01.21.02</t>
  </si>
  <si>
    <t>S.19.01.21.03</t>
  </si>
  <si>
    <t>S.19.01.21.04</t>
  </si>
  <si>
    <t>Gross Claims Paid (non-cumulative) - Development year (absolute amount). Total Non-Life Business</t>
  </si>
  <si>
    <t>Gross Claims Paid (non-cumulative) - Current year, sum of years (cumulative). Total Non-Life Business</t>
  </si>
  <si>
    <t>Gross undiscounted Best Estimate Claims Provisions - Development year (absolute amount). Total Non-Life Business</t>
  </si>
  <si>
    <t>Gross discounted Best Estimate Claims Provisions - Current year, sum of years (cumulative). Total Non-Life Business</t>
  </si>
  <si>
    <t>10 &amp; +</t>
  </si>
  <si>
    <t>RM/N-10 and prior years</t>
  </si>
  <si>
    <t>DY/10 and more</t>
  </si>
  <si>
    <t>S.20.01.01.01</t>
  </si>
  <si>
    <t>Line of business:</t>
  </si>
  <si>
    <t>LB_30</t>
  </si>
  <si>
    <t>Accident year/ underwriting year</t>
  </si>
  <si>
    <t>RBNS claims. Open Claims at the beginning of the year</t>
  </si>
  <si>
    <t>Claims reported during the year</t>
  </si>
  <si>
    <t>Reopen Claims during the year</t>
  </si>
  <si>
    <t>Open Claims at the end of the year</t>
  </si>
  <si>
    <t>Closed Claims at the end of the year:</t>
  </si>
  <si>
    <t>Number of claims</t>
  </si>
  <si>
    <t>Gross RBNS at the beginning of the year</t>
  </si>
  <si>
    <t>Gross payments made during the current year</t>
  </si>
  <si>
    <t>Gross RBNS at the end of the period</t>
  </si>
  <si>
    <t>settled with payment</t>
  </si>
  <si>
    <t>settled without any payment</t>
  </si>
  <si>
    <t>Number of claims ended with payments</t>
  </si>
  <si>
    <t>Number of claims ended without any payments</t>
  </si>
  <si>
    <t>Gross RBNS at the beginning of the year referred to claim settled without any payment</t>
  </si>
  <si>
    <t>Total previous years</t>
  </si>
  <si>
    <t>RM/N-1 and prior years</t>
  </si>
  <si>
    <t>BC/Payments for reported but not settled claims [RBNS]</t>
  </si>
  <si>
    <t>SB/Open</t>
  </si>
  <si>
    <t>CH/Newly reported</t>
  </si>
  <si>
    <t>CH/Reopened</t>
  </si>
  <si>
    <t>SD/Open</t>
  </si>
  <si>
    <t>S.21.01.01.01</t>
  </si>
  <si>
    <t>Start claims incurred</t>
  </si>
  <si>
    <t>End claims incurred</t>
  </si>
  <si>
    <t>Number of claims AY/UWY year N</t>
  </si>
  <si>
    <t>Total claims incurred AY/UWY year N</t>
  </si>
  <si>
    <t>Number of claims AY/UWY year N-1</t>
  </si>
  <si>
    <t>Total claims incurred AY/UWY year N-1</t>
  </si>
  <si>
    <t>Number of claims AY/UWY year N-2</t>
  </si>
  <si>
    <t>Total claims incurred AY/UWY year N-2</t>
  </si>
  <si>
    <t>Number of claims AY/UWY year N-3</t>
  </si>
  <si>
    <t>Total claims incurred AY/UWY year N-3</t>
  </si>
  <si>
    <t>Number of claims AY/UWY year N-4</t>
  </si>
  <si>
    <t>Total claims incurred AY/UWY year N-4</t>
  </si>
  <si>
    <t>Number of claims AY/UWY year N-5</t>
  </si>
  <si>
    <t>Total claims incurred AY/UWY year N-5</t>
  </si>
  <si>
    <t>Number of claims AY/UWY year N-6</t>
  </si>
  <si>
    <t>Total claims incurred AY/UWY year N-6</t>
  </si>
  <si>
    <t>Number of claims AY/UWY year N-7</t>
  </si>
  <si>
    <t>Total claims incurred AY/UWY year N-7</t>
  </si>
  <si>
    <t>Number of claims AY/UWY year N-8</t>
  </si>
  <si>
    <t>Total claims incurred AY/UWY year N-8</t>
  </si>
  <si>
    <t>Number of claims AY/UWY year N-9</t>
  </si>
  <si>
    <t>Total claims incurred AY/UWY year N-9</t>
  </si>
  <si>
    <t>Number of claims AY/UWY year N-10</t>
  </si>
  <si>
    <t>Total claims incurred AY/UWY year N-10</t>
  </si>
  <si>
    <t>Number of claims AY/UWY year N-11</t>
  </si>
  <si>
    <t>Total claims incurred AY/UWY year N-11</t>
  </si>
  <si>
    <t>Number of claims AY/UWY year N-12</t>
  </si>
  <si>
    <t>Total claims incurred AY/UWY year N-12</t>
  </si>
  <si>
    <t>Number of claims AY/UWY year N-13</t>
  </si>
  <si>
    <t>Total claims incurred AY/UWY year N-13</t>
  </si>
  <si>
    <t>Number of claims AY/UWY year N-14</t>
  </si>
  <si>
    <t>Total claims incurred AY/UWY year N-14</t>
  </si>
  <si>
    <t>Bracket 1</t>
  </si>
  <si>
    <t>NB/1</t>
  </si>
  <si>
    <t>Bracket 2</t>
  </si>
  <si>
    <t>NB/2</t>
  </si>
  <si>
    <t>Bracket 3</t>
  </si>
  <si>
    <t>NB/3</t>
  </si>
  <si>
    <t>Bracket 4</t>
  </si>
  <si>
    <t>NB/4</t>
  </si>
  <si>
    <t>Bracket 5</t>
  </si>
  <si>
    <t>NB/5</t>
  </si>
  <si>
    <t>Bracket 6</t>
  </si>
  <si>
    <t>NB/6</t>
  </si>
  <si>
    <t>Bracket 7</t>
  </si>
  <si>
    <t>NB/7</t>
  </si>
  <si>
    <t>Bracket 8</t>
  </si>
  <si>
    <t>NB/8</t>
  </si>
  <si>
    <t>Bracket 9</t>
  </si>
  <si>
    <t>NB/9</t>
  </si>
  <si>
    <t>Bracket 10</t>
  </si>
  <si>
    <t>NB/10</t>
  </si>
  <si>
    <t>Bracket 11</t>
  </si>
  <si>
    <t>NB/11</t>
  </si>
  <si>
    <t>Bracket 12</t>
  </si>
  <si>
    <t>NB/12</t>
  </si>
  <si>
    <t>Bracket 13</t>
  </si>
  <si>
    <t>NB/13</t>
  </si>
  <si>
    <t>Bracket 14</t>
  </si>
  <si>
    <t>NB/14</t>
  </si>
  <si>
    <t>Bracket 15</t>
  </si>
  <si>
    <t>NB/15</t>
  </si>
  <si>
    <t>Bracket 16</t>
  </si>
  <si>
    <t>NB/16</t>
  </si>
  <si>
    <t>Bracket 17</t>
  </si>
  <si>
    <t>NB/17</t>
  </si>
  <si>
    <t>Bracket 18</t>
  </si>
  <si>
    <t>NB/18</t>
  </si>
  <si>
    <t>Bracket 19</t>
  </si>
  <si>
    <t>NB/19</t>
  </si>
  <si>
    <t>Bracket 20</t>
  </si>
  <si>
    <t>NB/20</t>
  </si>
  <si>
    <t>Bracket 21</t>
  </si>
  <si>
    <t>NB/21</t>
  </si>
  <si>
    <t>TA/Start amount of the interval</t>
  </si>
  <si>
    <t>TA/End amount of the interval</t>
  </si>
  <si>
    <t>SD/Open and settled [with payment]</t>
  </si>
  <si>
    <t>S.21.02.01.01</t>
  </si>
  <si>
    <t>Risk identification code</t>
  </si>
  <si>
    <t>Identification of the company / person to which the risk relates</t>
  </si>
  <si>
    <t>Description risk</t>
  </si>
  <si>
    <t>Description risk category covered</t>
  </si>
  <si>
    <t>Validity period (start date)</t>
  </si>
  <si>
    <t>Validity period (expiry date)</t>
  </si>
  <si>
    <t>Original deductible policyholder</t>
  </si>
  <si>
    <t>Type of underwriting model</t>
  </si>
  <si>
    <t>Amount underwriting model</t>
  </si>
  <si>
    <t>Sum reinsured on a facultative basis, with all reinsurers</t>
  </si>
  <si>
    <t>Sum reinsured, other than on facultative basis, with all reinsurers</t>
  </si>
  <si>
    <t>Net retention of the insurer</t>
  </si>
  <si>
    <t>Metric: Type of underwriting model (SI, MPL, PML, EML or Other)</t>
  </si>
  <si>
    <t>RD: Risk identification code</t>
  </si>
  <si>
    <t>TS/Name of insured entity</t>
  </si>
  <si>
    <t>TS/Description risk category covered</t>
  </si>
  <si>
    <t>OS/Retained by policyholder</t>
  </si>
  <si>
    <t>OS/Other than retained by policyholder</t>
  </si>
  <si>
    <t>CC/Facultative</t>
  </si>
  <si>
    <t>CC/Reinsurance other than facultative</t>
  </si>
  <si>
    <t>S.21.03.01.01</t>
  </si>
  <si>
    <t>Non-life underwriting mass risks</t>
  </si>
  <si>
    <t>Start sum insured</t>
  </si>
  <si>
    <t>End sum insured</t>
  </si>
  <si>
    <t>Number of underwriting risks</t>
  </si>
  <si>
    <t>Total sum insured</t>
  </si>
  <si>
    <t>Total annual written premium</t>
  </si>
  <si>
    <t>NZ/1</t>
  </si>
  <si>
    <t>NZ/2</t>
  </si>
  <si>
    <t>NZ/3</t>
  </si>
  <si>
    <t>NZ/4</t>
  </si>
  <si>
    <t>NZ/5</t>
  </si>
  <si>
    <t>NZ/6</t>
  </si>
  <si>
    <t>NZ/7</t>
  </si>
  <si>
    <t>NZ/8</t>
  </si>
  <si>
    <t>NZ/9</t>
  </si>
  <si>
    <t>NZ/10</t>
  </si>
  <si>
    <t>NZ/11</t>
  </si>
  <si>
    <t>NZ/12</t>
  </si>
  <si>
    <t>NZ/13</t>
  </si>
  <si>
    <t>NZ/14</t>
  </si>
  <si>
    <t>NZ/15</t>
  </si>
  <si>
    <t>NZ/16</t>
  </si>
  <si>
    <t>NZ/17</t>
  </si>
  <si>
    <t>NZ/18</t>
  </si>
  <si>
    <t>NZ/19</t>
  </si>
  <si>
    <t>NZ/20</t>
  </si>
  <si>
    <t>NZ/21</t>
  </si>
  <si>
    <t>NT/Number of underwriting risks</t>
  </si>
  <si>
    <t>BC/Annual premium</t>
  </si>
  <si>
    <t>S.22.01.01</t>
  </si>
  <si>
    <t>S.22.01.01.01</t>
  </si>
  <si>
    <t>Amount with Long Term Guarantee measures and transitionals</t>
  </si>
  <si>
    <t>Impact of the LTG measures and transitionals (Step-by-step approach)</t>
  </si>
  <si>
    <t>Without transitional on technical provisions</t>
  </si>
  <si>
    <t>Impact of transitional on technical provisions</t>
  </si>
  <si>
    <t>Without transitional on interest rate</t>
  </si>
  <si>
    <t>Impact of transitional on interest rate</t>
  </si>
  <si>
    <t>Without volatility adjustment and without other transitional measures</t>
  </si>
  <si>
    <t>Impact of volatility adjustment set to zero</t>
  </si>
  <si>
    <t>Without matching adjustment and without all the others</t>
  </si>
  <si>
    <t>Impact of matching adjustment set to zero</t>
  </si>
  <si>
    <t>Impact of all LTG measures and transitionals</t>
  </si>
  <si>
    <t>Technical provisions</t>
  </si>
  <si>
    <t>Restricted own funds due to ring-fencing and matching portfolio</t>
  </si>
  <si>
    <t>BC/Adjustment for restricted own fund items in respect of matching adjustment portfolios and ring fenced funds</t>
  </si>
  <si>
    <t>Eligible own funds to meet Solvency Capital Requirement</t>
  </si>
  <si>
    <t>BE/Basic or ancillary own funds</t>
  </si>
  <si>
    <t>MS/Eligible to meet SCR criteria</t>
  </si>
  <si>
    <t>Eligible own funds to meet Minimum Capital Requirement</t>
  </si>
  <si>
    <t>MX/Eligible to meet MCR criteria</t>
  </si>
  <si>
    <t>Minimum Capital Requirement</t>
  </si>
  <si>
    <t>BC/Minimum capital requirement [MCR]</t>
  </si>
  <si>
    <t>VI/Amount of the transitional on Technical Provisions</t>
  </si>
  <si>
    <t>VI/Amount of transitional on interest rate</t>
  </si>
  <si>
    <t>VI/Amount of volatility adjustment set to zero</t>
  </si>
  <si>
    <t>VI/Amount of matching adjustment set to zero</t>
  </si>
  <si>
    <t>VI/Amount of all LTG/transitional measures</t>
  </si>
  <si>
    <t>S.22.01.04</t>
  </si>
  <si>
    <t>S.22.01.04.01</t>
  </si>
  <si>
    <t>S.22.01.21</t>
  </si>
  <si>
    <t>S.22.01.21.01</t>
  </si>
  <si>
    <t>S.22.01.22</t>
  </si>
  <si>
    <t>S.22.01.22.01</t>
  </si>
  <si>
    <t>Projection of future cash flows (Best Estimate - Matching portfolios)</t>
  </si>
  <si>
    <t>SR.22.02.01.01</t>
  </si>
  <si>
    <t>Matching portfolio</t>
  </si>
  <si>
    <t>MP</t>
  </si>
  <si>
    <t>Projection of future cash-flows at the end of the reporting period</t>
  </si>
  <si>
    <t>Mismatch during reporting period</t>
  </si>
  <si>
    <t>Longevity, mortality and revision obligations cash outflows</t>
  </si>
  <si>
    <t>Expenses cash outflows</t>
  </si>
  <si>
    <t>De-risked Assets cash-flows</t>
  </si>
  <si>
    <t>Positive undiscounted mismatch (inflows &gt; outflows)</t>
  </si>
  <si>
    <t>Negative undiscounted mismatch (inflows &lt; outflows )</t>
  </si>
  <si>
    <t>PY/31</t>
  </si>
  <si>
    <t>PY/32</t>
  </si>
  <si>
    <t>PY/33</t>
  </si>
  <si>
    <t>PY/34</t>
  </si>
  <si>
    <t>PY/35</t>
  </si>
  <si>
    <t>PY/36</t>
  </si>
  <si>
    <t>PY/37</t>
  </si>
  <si>
    <t>PY/38</t>
  </si>
  <si>
    <t>PY/39</t>
  </si>
  <si>
    <t>PY/40</t>
  </si>
  <si>
    <t>41-45</t>
  </si>
  <si>
    <t>PY/41-45</t>
  </si>
  <si>
    <t>46-50</t>
  </si>
  <si>
    <t>PY/46-50</t>
  </si>
  <si>
    <t>51-60</t>
  </si>
  <si>
    <t>PY/51-60</t>
  </si>
  <si>
    <t>61-70</t>
  </si>
  <si>
    <t>PY/61-70</t>
  </si>
  <si>
    <t>71 &amp; after</t>
  </si>
  <si>
    <t>PY/71 &amp; after</t>
  </si>
  <si>
    <t>VP/Longevity, mortality and revision obligations cash outflows</t>
  </si>
  <si>
    <t>VP/Expenses cash outflows</t>
  </si>
  <si>
    <t>VP/De-risked assets cash-flows</t>
  </si>
  <si>
    <t>VP/Positive undiscounted mismatch</t>
  </si>
  <si>
    <t>VP/Negative undiscounted mismatch</t>
  </si>
  <si>
    <t>Information on the matching adjustment calculation</t>
  </si>
  <si>
    <t>SR.22.03.01.01</t>
  </si>
  <si>
    <t>Information on:</t>
  </si>
  <si>
    <t>Overall calculation of the matching adjustment</t>
  </si>
  <si>
    <t>Annual effective rate applied to the CF of the obligations</t>
  </si>
  <si>
    <t>PP/Annual effective rate applied to the CF of the obligations</t>
  </si>
  <si>
    <t>Annual effective rate of the best estimate</t>
  </si>
  <si>
    <t>PP/Annual effective rate of the best estimate</t>
  </si>
  <si>
    <t>Probability of default used to de-risk assets cash flows</t>
  </si>
  <si>
    <t>Portion of the fundamental spread not reflected when de-risking assets cash flows</t>
  </si>
  <si>
    <t>PP/Cost of downgrade</t>
  </si>
  <si>
    <t>Increase of fundamental spread for sub investment grade assets</t>
  </si>
  <si>
    <t>PP/Increase of fundamental spread for sub investment grade assets</t>
  </si>
  <si>
    <t>Matching adjustment to the risk free rate</t>
  </si>
  <si>
    <t>PP/Matching adjustment to the risk free rate</t>
  </si>
  <si>
    <t>Mortality risk stress for the purpose of matching adjustment</t>
  </si>
  <si>
    <t>BC/Mortality risk stress for the purpose of matching adjustment</t>
  </si>
  <si>
    <t>Market value of assets of the portfolio</t>
  </si>
  <si>
    <t>Market value of assets linked to inflation</t>
  </si>
  <si>
    <t>AS/Assets linked to inflation</t>
  </si>
  <si>
    <t>Best estimate linked to inflation</t>
  </si>
  <si>
    <t>RZ/Contracts linked to inflation</t>
  </si>
  <si>
    <t>Market value assets where third party can change the cash flows</t>
  </si>
  <si>
    <t>AS/Assets where third party can change the cash flows</t>
  </si>
  <si>
    <t>Return on assets - portfolio assets</t>
  </si>
  <si>
    <t>PP/Return on assets</t>
  </si>
  <si>
    <t>Market value of surrended contracts</t>
  </si>
  <si>
    <t>BC/Surrended contracts</t>
  </si>
  <si>
    <t>Number of surrender options exercised</t>
  </si>
  <si>
    <t>BC/Assets applied to pay surrenders</t>
  </si>
  <si>
    <t>DC/Residual modified duration of liabilities</t>
  </si>
  <si>
    <t>S.22.04.01.01</t>
  </si>
  <si>
    <t>RC/All members</t>
  </si>
  <si>
    <t>Overall calculation of the transitional adjustment</t>
  </si>
  <si>
    <t>Adjustment to risk free rate</t>
  </si>
  <si>
    <t>Solvency I Interest rate</t>
  </si>
  <si>
    <t>VG/Solvency I</t>
  </si>
  <si>
    <t>PP/Interest rate</t>
  </si>
  <si>
    <t>Annual effective rate</t>
  </si>
  <si>
    <t>PP/Annual effective rate</t>
  </si>
  <si>
    <t>Portion of the difference applied at the reporting date</t>
  </si>
  <si>
    <t>PP/Portion of the difference applied at the reporting date</t>
  </si>
  <si>
    <t>PP/Adjustment to risk free rate</t>
  </si>
  <si>
    <t>S.22.04.01.02</t>
  </si>
  <si>
    <t>Average duration of insurance and reinsurance obligations</t>
  </si>
  <si>
    <t>Up to 0.5 per cent</t>
  </si>
  <si>
    <t>PI/Up to 0.5 per cent</t>
  </si>
  <si>
    <t>Above 0.5% and up to 1.0%</t>
  </si>
  <si>
    <t>PI/Above 0.5% and up to 1.0%</t>
  </si>
  <si>
    <t>Above 1.0% and up to 1.5%</t>
  </si>
  <si>
    <t>PI/Above 1.0% and up to 1.5%</t>
  </si>
  <si>
    <t>Above 1.5% and up to 2.0%</t>
  </si>
  <si>
    <t>PI/Above 1.5% and up to 2.0%</t>
  </si>
  <si>
    <t>Above 2.0% and up to 2.5%</t>
  </si>
  <si>
    <t>PI/Above 2.0% and up to 2.5%</t>
  </si>
  <si>
    <t>Above 2.5% and up to 3.0%</t>
  </si>
  <si>
    <t>PI/Above 2.5% and up to 3.0%</t>
  </si>
  <si>
    <t>Above 3.0% and up to 4.0%</t>
  </si>
  <si>
    <t>PI/Above 3.0% and up to 4.0%</t>
  </si>
  <si>
    <t>Above 4.0% and up to 5.0%</t>
  </si>
  <si>
    <t>PI/Above 4.0% and up to 5.0%</t>
  </si>
  <si>
    <t>Above 5.0% and up to 6.0%</t>
  </si>
  <si>
    <t>PI/Above 5.0% and up to 6.0%</t>
  </si>
  <si>
    <t>Above 6.0% and up to 7.0%</t>
  </si>
  <si>
    <t>PI/Above 6.0% and up to 7.0%</t>
  </si>
  <si>
    <t>Above 7.0% and up to 8.0%</t>
  </si>
  <si>
    <t>PI/Above 7.0% and up to 8.0%</t>
  </si>
  <si>
    <t>Above 8.0%</t>
  </si>
  <si>
    <t>PI/Above 8.0%</t>
  </si>
  <si>
    <t>DC/Macaulay duration of the insurance and reinsurance obligations [years]</t>
  </si>
  <si>
    <t>S.22.05.01.01</t>
  </si>
  <si>
    <t>Day 1 Solvency II technical provisions</t>
  </si>
  <si>
    <t>TK/Day 1</t>
  </si>
  <si>
    <t>Technical provisions subject to transitional measure on technical provisions</t>
  </si>
  <si>
    <t>TP calculated as a whole</t>
  </si>
  <si>
    <t>TF/Use of transitional measure on technical provisions</t>
  </si>
  <si>
    <t>Solvency I technical provisions</t>
  </si>
  <si>
    <t>Portion of the difference adjusted</t>
  </si>
  <si>
    <t>PP/Portion of the difference adjusted</t>
  </si>
  <si>
    <t>TA/Amount of the adjustment to the technical provisions after any limitation applied in accordance to Article 308d (4) of the Directive 2009/138/EC</t>
  </si>
  <si>
    <t>Technical provision after transitional on technical provisions</t>
  </si>
  <si>
    <t>TA/Technical provision after transitional on technical provisions</t>
  </si>
  <si>
    <t>S.22.06.01.01</t>
  </si>
  <si>
    <t>S.22.06.01.02</t>
  </si>
  <si>
    <t>LB_47</t>
  </si>
  <si>
    <t>Other than reporting currency</t>
  </si>
  <si>
    <t>Best estimate subject to country and currency volatility adjustment - Total and home country by currency (including home country in reporting currency)</t>
  </si>
  <si>
    <t>Best estimate subject to country and currency volatility adjustment - Total and home country by currency by currency (other than reporting currency)</t>
  </si>
  <si>
    <t>Total value of Best Estimate subject to volatility adjustment (for all currencies)</t>
  </si>
  <si>
    <t>Part of the Best Estimate subject to volatility adjustment written in the reporting currency</t>
  </si>
  <si>
    <t>Part of the Best Estimate subject to volatility adjustment written in currencies</t>
  </si>
  <si>
    <t>Total value of Best Estimate subject to volatility adjustment in all countries</t>
  </si>
  <si>
    <t>Total value of Best Estimate subject to volatility adjustment in the Home country</t>
  </si>
  <si>
    <t>S.22.06.01.03</t>
  </si>
  <si>
    <t>S.22.06.01.04</t>
  </si>
  <si>
    <t>Other than home country</t>
  </si>
  <si>
    <t>Best estimate subject to country and currency volatility adjustment - Total and home country by currency (other than home country)</t>
  </si>
  <si>
    <t>Best estimate subject to country and currency volatility adjustment - Total and home country by currency by country (other than home country) and by currency (other than reporting currency)</t>
  </si>
  <si>
    <t>Total value of Best Estimate subject to volatility adjustment in countries other than home country</t>
  </si>
  <si>
    <t>S.23.01.01</t>
  </si>
  <si>
    <t>S.23.01.01.01</t>
  </si>
  <si>
    <t>Tier 1 - unrestricted</t>
  </si>
  <si>
    <t>Tier 1 - restricted</t>
  </si>
  <si>
    <t>Basic own funds before deduction for participations in other financial sector as foreseen in article 68 of Delegated Regulation 2015/35</t>
  </si>
  <si>
    <t>Ordinary share capital (gross of own shares)</t>
  </si>
  <si>
    <t>Share premium account related to ordinary share capital</t>
  </si>
  <si>
    <t>OF/Share premium related to ordinary shares</t>
  </si>
  <si>
    <t>Initial funds, members' contributions or the equivalent basic own - fund item for mutual and mutual-type undertakings</t>
  </si>
  <si>
    <t>Subordinated mutual member accounts</t>
  </si>
  <si>
    <t>Surplus funds</t>
  </si>
  <si>
    <t>OF/Surplus funds</t>
  </si>
  <si>
    <t>Share premium account related to preference shares</t>
  </si>
  <si>
    <t>OF/Share premium related to preference shares</t>
  </si>
  <si>
    <t>Reconciliation reserve</t>
  </si>
  <si>
    <t>OF/Reconciliation reserve</t>
  </si>
  <si>
    <t>An amount equal to the value of net deferred tax assets</t>
  </si>
  <si>
    <t>OF/Own funds equivalent to the value of net deferred tax assets</t>
  </si>
  <si>
    <t>Other own fund items approved by the supervisory authority as basic own funds not specified above</t>
  </si>
  <si>
    <t>OF/Other items approved by supervisory authority</t>
  </si>
  <si>
    <t>Own funds from the financial statements that should not be represented by the reconciliation reserve and do not meet the criteria to be classified as Solvency II own funds</t>
  </si>
  <si>
    <t>BE/Not basic nor ancillary own funds</t>
  </si>
  <si>
    <t>Deductions</t>
  </si>
  <si>
    <t>Deductions for participations in financial and credit institutions</t>
  </si>
  <si>
    <t>OF/Deductions</t>
  </si>
  <si>
    <t>Total basic own funds after deductions</t>
  </si>
  <si>
    <t>Unpaid and uncalled ordinary share capital callable on demand</t>
  </si>
  <si>
    <t>BE/Ancillary own funds</t>
  </si>
  <si>
    <t>SY/Callable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</si>
  <si>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</si>
  <si>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</si>
  <si>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</si>
  <si>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OF/Legally binding commitment to subscribe and pay for subordinated liabilities</t>
  </si>
  <si>
    <t>Letters of credit and guarantees under Article 96(2) of the Directive 2009/138/EC</t>
  </si>
  <si>
    <t>OF/Letters of credit and guarantees under Article 96[2] of the Framework Directive [received]</t>
  </si>
  <si>
    <t>Letters of credit and guarantees other than under Article 96(2) of the Directive 2009/138/EC</t>
  </si>
  <si>
    <t>OF/Letters of credit and guarantees other than under Article 96[2] of the Framework Directive [received]</t>
  </si>
  <si>
    <t>Supplementary members calls under first subparagraph of Article 96(3) of the Directive 2009/138/EC</t>
  </si>
  <si>
    <t>OF/Supplementary members calls under Article 96[3] of the Framework Directive</t>
  </si>
  <si>
    <t>Supplementary members calls - other than under first subparagraph of Article 96(3) of the Directive 2009/138/EC</t>
  </si>
  <si>
    <t>OF/Supplementary members calls - other than under Article 96[3] of the Framework Directive</t>
  </si>
  <si>
    <t>Other ancillary own funds</t>
  </si>
  <si>
    <t>OF/Other items of own funds</t>
  </si>
  <si>
    <t>Total ancillary own funds</t>
  </si>
  <si>
    <t>Available and eligible own funds</t>
  </si>
  <si>
    <t>Total available own funds to meet the SCR</t>
  </si>
  <si>
    <t>MS/Available to meet SCR criteria</t>
  </si>
  <si>
    <t>Total available own funds to meet the MCR</t>
  </si>
  <si>
    <t>MX/Available to meet MCR criteria</t>
  </si>
  <si>
    <t>Total eligible own funds to meet the SCR</t>
  </si>
  <si>
    <t>Total eligible own funds to meet the MCR</t>
  </si>
  <si>
    <t>MCR</t>
  </si>
  <si>
    <t>Ratio of Eligible own funds to SCR</t>
  </si>
  <si>
    <t>PP/Ratio of Eligible own funds to SCR</t>
  </si>
  <si>
    <t>Ratio of Eligible own funds to MCR</t>
  </si>
  <si>
    <t>PP/Ratio of Eligible own funds to MCR</t>
  </si>
  <si>
    <t>TX/Tier 1 - unrestricted</t>
  </si>
  <si>
    <t>S.23.01.01.02</t>
  </si>
  <si>
    <t>Own shares (held directly and indirectly)</t>
  </si>
  <si>
    <t>IO/Own instruments held directly or indirectly</t>
  </si>
  <si>
    <t>Foreseeable dividends, distributions and charges</t>
  </si>
  <si>
    <t>BC/Foreseeable dividends, distributions and charges</t>
  </si>
  <si>
    <t>Other basic own fund items</t>
  </si>
  <si>
    <t>Adjustment for restricted own fund items in respect of matching adjustment portfolios and ring fenced funds</t>
  </si>
  <si>
    <t>Expected profits</t>
  </si>
  <si>
    <t>Expected profits included in future premiums (EPIFP) - Life business</t>
  </si>
  <si>
    <t>BC/Expected profits included in future premiums</t>
  </si>
  <si>
    <t>Expected profits included in future premiums (EPIFP) - Non-life business</t>
  </si>
  <si>
    <t>Total Expected profits included in future premiums (EPIFP)</t>
  </si>
  <si>
    <t>S.23.01.04</t>
  </si>
  <si>
    <t>S.23.01.04.01</t>
  </si>
  <si>
    <t>Basic own funds before deduction for participations in other financial sector</t>
  </si>
  <si>
    <t>MS/Not available to meet SCR criteria [other than due to local restrictions]</t>
  </si>
  <si>
    <t>Non-available share premium account related to preference shares at group level</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</si>
  <si>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</si>
  <si>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</si>
  <si>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</si>
  <si>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MS/Not available to meet SCR criteria [due to local restrictions]</t>
  </si>
  <si>
    <t>LL/Minority interests</t>
  </si>
  <si>
    <t>MS/Not available to meet SCR criteria</t>
  </si>
  <si>
    <t>Deductions for participations in other financial undertakings, including non-regulated undertakings carrying out financial activities</t>
  </si>
  <si>
    <t>OF/Article 228 deduction</t>
  </si>
  <si>
    <t>whereof deducted according to art 228 of the Directive 2009/138/EC</t>
  </si>
  <si>
    <t>OF/Article 228 (paragraphs 2) deduction</t>
  </si>
  <si>
    <t>Deductions for participations where there is non-availability of information (Article 229)</t>
  </si>
  <si>
    <t>OF/Article 229 deduction</t>
  </si>
  <si>
    <t>OF/Article 223 deduction</t>
  </si>
  <si>
    <t>OF/Own funds [before deductions]</t>
  </si>
  <si>
    <t>Total deductions</t>
  </si>
  <si>
    <t>SO/Insurance/reinsurance sector and entities not carrying out financial activities</t>
  </si>
  <si>
    <t>OF/Own funds [before deductions] other than other items of own funds</t>
  </si>
  <si>
    <t>Own funds of other financial sectors</t>
  </si>
  <si>
    <t>Credit institutions, investment firms, financial institutions, alternative investment fund managers, UCITS management companies - total</t>
  </si>
  <si>
    <t>SO/Credit institutions, investment firms, financial institutions, alternative investment fund managers, UCITS management companies</t>
  </si>
  <si>
    <t>Institutions for occupational retirement provision</t>
  </si>
  <si>
    <t>SO/Institutions for occupational retirement provision</t>
  </si>
  <si>
    <t>SO/Non regulated entities carrying out financial activities</t>
  </si>
  <si>
    <t>Total own funds of other financial sectors</t>
  </si>
  <si>
    <t>SO/Entities carrying out financial activities</t>
  </si>
  <si>
    <t>Own funds aggregated when using the D&amp;A and combination of method</t>
  </si>
  <si>
    <t>CM/Deduction and aggregation method [method 2 and part of combination of methods 1 and 2]</t>
  </si>
  <si>
    <t>SO/Insurance/reinsurance sector</t>
  </si>
  <si>
    <t>Own funds aggregated when using the D&amp;A and combination of method net of IGT</t>
  </si>
  <si>
    <t>IG/Excluding intra-group transactions</t>
  </si>
  <si>
    <t>Total available own funds to meet the minimum consolidated group SCR</t>
  </si>
  <si>
    <t>Total eligible own funds to meet the minimum consolidated group SCR</t>
  </si>
  <si>
    <t>MS/Eligible to meet minimum SCR criteria</t>
  </si>
  <si>
    <t>Minimum consolidated Group SCR</t>
  </si>
  <si>
    <t>TA/Floor</t>
  </si>
  <si>
    <t>Ratio of Eligible own funds to Minimum Consolidated Group SCR</t>
  </si>
  <si>
    <t>PP/Ratio of Eligible own funds to minimum Group SCR</t>
  </si>
  <si>
    <t>S.23.01.04.02</t>
  </si>
  <si>
    <t>Other non available own funds</t>
  </si>
  <si>
    <t>S.23.01.07</t>
  </si>
  <si>
    <t>S.23.01.07.01</t>
  </si>
  <si>
    <t>IO/Participations</t>
  </si>
  <si>
    <t>CT/Financial and credit institutions</t>
  </si>
  <si>
    <t>S.23.01.07.02</t>
  </si>
  <si>
    <t>S.23.01.22</t>
  </si>
  <si>
    <t>S.23.01.22.01</t>
  </si>
  <si>
    <t>S.23.01.22.02</t>
  </si>
  <si>
    <t>S.23.03.01</t>
  </si>
  <si>
    <t>S.23.03.01.01</t>
  </si>
  <si>
    <t>Ordinary share capital and related share premium, initial fund members' contributions or the equivalent basic own - movements in the reporting period</t>
  </si>
  <si>
    <t>Balance b/fwd</t>
  </si>
  <si>
    <t>Increase</t>
  </si>
  <si>
    <t>Reduction</t>
  </si>
  <si>
    <t>Balance c/fwd</t>
  </si>
  <si>
    <t>Ordinary share capital - movements in the reporting period</t>
  </si>
  <si>
    <t>Share premium account related to ordinary share capital - movements in the reporting period</t>
  </si>
  <si>
    <t>Initial funds, members' contributions or the equivalent basic own - fund item for mutual and mutual type undertakings - movements in the reporting period</t>
  </si>
  <si>
    <t>Total initial funds, members' contributions or the equivalent basic own - fund item for mutual and mutual type undertakings</t>
  </si>
  <si>
    <t>S.23.03.01.02</t>
  </si>
  <si>
    <t>Subordinated mutual members accounts - movements in the reporting period</t>
  </si>
  <si>
    <t>Issued</t>
  </si>
  <si>
    <t>Redeemed</t>
  </si>
  <si>
    <t>Movements in valuation</t>
  </si>
  <si>
    <t>Regulatory action</t>
  </si>
  <si>
    <t>AG/Issued</t>
  </si>
  <si>
    <t>AG/Redeemed</t>
  </si>
  <si>
    <t>AG/Movements in valuation</t>
  </si>
  <si>
    <t>AG/Regulatory actions</t>
  </si>
  <si>
    <t>S.23.03.01.03</t>
  </si>
  <si>
    <t>S.23.03.01.04</t>
  </si>
  <si>
    <t>Preference shares and related share premium - movements in the reporting period</t>
  </si>
  <si>
    <t>Preference shares - movements in the reporting period</t>
  </si>
  <si>
    <t>Share premium relating to preference shares</t>
  </si>
  <si>
    <t>S.23.03.01.05</t>
  </si>
  <si>
    <t>Subordinated liabilities - movements in the reporting period</t>
  </si>
  <si>
    <t>S.23.03.01.06</t>
  </si>
  <si>
    <t>S.23.03.01.07</t>
  </si>
  <si>
    <t>Other items approved by supervisory authority as basic own funds not specified above - movements in the reporting period</t>
  </si>
  <si>
    <t>Tier 1 to be treated as unrestricted</t>
  </si>
  <si>
    <t>Tier 1 to be treated as restricted</t>
  </si>
  <si>
    <t>Total of other items approved by supervisory authority as basic own funds items not specified above</t>
  </si>
  <si>
    <t>S.23.03.01.08</t>
  </si>
  <si>
    <t>Ancillary own funds - movements in the reporting period</t>
  </si>
  <si>
    <t>New amount made available</t>
  </si>
  <si>
    <t>Reduction to amount available</t>
  </si>
  <si>
    <t>Called up to basic own fund</t>
  </si>
  <si>
    <t>AG/New amount made available</t>
  </si>
  <si>
    <t>AG/Reduction to amount available</t>
  </si>
  <si>
    <t>AG/Called up to basic own fund</t>
  </si>
  <si>
    <t>S.23.03.04</t>
  </si>
  <si>
    <t>S.23.03.04.01</t>
  </si>
  <si>
    <t>S.23.03.04.02</t>
  </si>
  <si>
    <t>S.23.03.04.03</t>
  </si>
  <si>
    <t>S.23.03.04.04</t>
  </si>
  <si>
    <t>S.23.03.04.05</t>
  </si>
  <si>
    <t>S.23.03.04.06</t>
  </si>
  <si>
    <t>S.23.03.04.07</t>
  </si>
  <si>
    <t>S.23.03.04.08</t>
  </si>
  <si>
    <t>S.23.03.07</t>
  </si>
  <si>
    <t>Own funds - movements in the reporting period</t>
  </si>
  <si>
    <t>S.23.03.07.01</t>
  </si>
  <si>
    <t>S.23.03.07.02</t>
  </si>
  <si>
    <t>S.23.04.01</t>
  </si>
  <si>
    <t>S.23.04.01.01</t>
  </si>
  <si>
    <t>Subordinated MMA</t>
  </si>
  <si>
    <t>Description of subordinated mutual members' accounts</t>
  </si>
  <si>
    <t>Amount</t>
  </si>
  <si>
    <t>Tier</t>
  </si>
  <si>
    <t>Currency Code</t>
  </si>
  <si>
    <t>Counted under transitionals?</t>
  </si>
  <si>
    <t>Counterparty (if specific)</t>
  </si>
  <si>
    <t>First call date</t>
  </si>
  <si>
    <t>Details of further call dates</t>
  </si>
  <si>
    <t>Details of incentives to redeem</t>
  </si>
  <si>
    <t>Notice period</t>
  </si>
  <si>
    <t>Buy back during the year</t>
  </si>
  <si>
    <t>C0005</t>
  </si>
  <si>
    <t>Metric: Tier</t>
  </si>
  <si>
    <t>Metric: Counted under transitionals</t>
  </si>
  <si>
    <t>YG: S.23.04.zz.01 line identification</t>
  </si>
  <si>
    <t>TS/Description of subordinated MMA</t>
  </si>
  <si>
    <t>TD/First call date</t>
  </si>
  <si>
    <t>TS/Description of further call dates</t>
  </si>
  <si>
    <t>TS/Description of incentives to redeem</t>
  </si>
  <si>
    <t>TD/Date of notice</t>
  </si>
  <si>
    <t>TS/Explanation if the item has been bought back</t>
  </si>
  <si>
    <t>S.23.04.01.02</t>
  </si>
  <si>
    <t>Preference share</t>
  </si>
  <si>
    <t>Description of preference shares</t>
  </si>
  <si>
    <t>C0185</t>
  </si>
  <si>
    <t>YH: S.23.04.zz.02 line identification</t>
  </si>
  <si>
    <t>TS/Description of preference share</t>
  </si>
  <si>
    <t>S.23.04.01.03</t>
  </si>
  <si>
    <t>Subordinated liability</t>
  </si>
  <si>
    <t>Description of subordinated liabilities</t>
  </si>
  <si>
    <t>Lender (if specific)</t>
  </si>
  <si>
    <t>Further call dates</t>
  </si>
  <si>
    <t>C0265</t>
  </si>
  <si>
    <t>YI: S.23.04.zz.03 line identification</t>
  </si>
  <si>
    <t>TS/Description of subordinated liabilities</t>
  </si>
  <si>
    <t>S.23.04.01.04</t>
  </si>
  <si>
    <t>Items approved by supervisory authority as basic own funds</t>
  </si>
  <si>
    <t>Date of authorisation</t>
  </si>
  <si>
    <t>C0445</t>
  </si>
  <si>
    <t>YJ: S.23.04.zz.04 line identification</t>
  </si>
  <si>
    <t>TS/Description of item approved by supervisory authority as basic own funds</t>
  </si>
  <si>
    <t>TD/Date of authorisation</t>
  </si>
  <si>
    <t>S.23.04.01.05</t>
  </si>
  <si>
    <t>Own funds from the financial statements that shall not be represented by the reconciliation reserve and do not meet the criteria to be classified as Solvency II own funds</t>
  </si>
  <si>
    <t>Description of item</t>
  </si>
  <si>
    <t>C0565</t>
  </si>
  <si>
    <t>C0570</t>
  </si>
  <si>
    <t>C0580</t>
  </si>
  <si>
    <t>YK: S.23.04.zz.05 line identification</t>
  </si>
  <si>
    <t>TS/Description of own funds from the financial statements that should not be represented by the reconciliation reserve and do not meet the criteria to be classified as Solvency II own funds</t>
  </si>
  <si>
    <t>S.23.04.01.06</t>
  </si>
  <si>
    <t>Description of ancillary own funds</t>
  </si>
  <si>
    <t>Counterpart</t>
  </si>
  <si>
    <t>C0585</t>
  </si>
  <si>
    <t>C0590</t>
  </si>
  <si>
    <t>YL: S.23.04.zz.06 line identification</t>
  </si>
  <si>
    <t>TS/Description of ancillary own funds</t>
  </si>
  <si>
    <t>S.23.04.01.07</t>
  </si>
  <si>
    <t>Adjustment for ring fenced funds and matching adjustment portfolios</t>
  </si>
  <si>
    <t>Number of ring-fenced fund/Matching adjustment portfolios</t>
  </si>
  <si>
    <t>Notional SCR</t>
  </si>
  <si>
    <t>Notional SCR (negative results set to zero)</t>
  </si>
  <si>
    <t>Excess of assets over liablities</t>
  </si>
  <si>
    <t>Future transfers attributable to shareholders</t>
  </si>
  <si>
    <t>TA/Possible negative</t>
  </si>
  <si>
    <t>FZ/Risks inside ring fenced funds/matching portfolios</t>
  </si>
  <si>
    <t>S.23.04.01.09</t>
  </si>
  <si>
    <t>RFF/matching adjustment portfolios deduction</t>
  </si>
  <si>
    <t>S.23.04.04</t>
  </si>
  <si>
    <t>S.23.04.04.01</t>
  </si>
  <si>
    <t>Issuing entity</t>
  </si>
  <si>
    <t>Name of supervisory authority having given authorisation</t>
  </si>
  <si>
    <t>% of the issue held by entities in the group</t>
  </si>
  <si>
    <t>Metric: Issuing entity of the subordinated mutual members' accounts</t>
  </si>
  <si>
    <t>TS/Name of investor/buyer/transferee/payer/reinsured/beneficiary</t>
  </si>
  <si>
    <t>TS/Name of Supervisory Authority</t>
  </si>
  <si>
    <t>PP/Percent of the issue held by entities in the group</t>
  </si>
  <si>
    <t>TA/Contribution to the group</t>
  </si>
  <si>
    <t>S.23.04.04.02</t>
  </si>
  <si>
    <t>S.23.04.04.03</t>
  </si>
  <si>
    <t>Contribution to group subordinated liabilities</t>
  </si>
  <si>
    <t>TS/List the counterparty of the subordinated liabilities</t>
  </si>
  <si>
    <t>S.23.04.04.04</t>
  </si>
  <si>
    <t>Name of entity concerned</t>
  </si>
  <si>
    <t>Contribution to group other basic own funds</t>
  </si>
  <si>
    <t>S.23.04.04.05</t>
  </si>
  <si>
    <t>S.23.04.04.06</t>
  </si>
  <si>
    <t>S.23.04.04.07</t>
  </si>
  <si>
    <t>S.23.04.04.09</t>
  </si>
  <si>
    <t>S.23.04.04.10</t>
  </si>
  <si>
    <t>Calculation of non available own funds at group level (such a calculation has to be done entity by entity) - exceeding the contribution of solo SCR to Group SCR</t>
  </si>
  <si>
    <t>Contribution of solo SCR to Group SCR</t>
  </si>
  <si>
    <t>Non available surplus funds</t>
  </si>
  <si>
    <t>Non available called but not paid in capital</t>
  </si>
  <si>
    <t>Non available ancillary own funds</t>
  </si>
  <si>
    <t>Non available subordinated mutual member accounts</t>
  </si>
  <si>
    <t>Non available preference shares</t>
  </si>
  <si>
    <t>Non available Subordinated Liabilities</t>
  </si>
  <si>
    <t>C0715</t>
  </si>
  <si>
    <t>C0780</t>
  </si>
  <si>
    <t>C0790</t>
  </si>
  <si>
    <t>Metric: Issuer country/country of residence (Full scope)</t>
  </si>
  <si>
    <t>XY: S.23.04.zz.10 line identification</t>
  </si>
  <si>
    <t>S.23.04.04.11</t>
  </si>
  <si>
    <t>Calculation of non available own funds at group level (total) - exceeding the contribution of solo SCR to Group SCR</t>
  </si>
  <si>
    <t>Non available own funds</t>
  </si>
  <si>
    <t>Non - available share premium account related to preference shares at group level</t>
  </si>
  <si>
    <t>S.24.01.01.01</t>
  </si>
  <si>
    <t>Table 1 - Participations in related undertakings that are financial and credit institutions which individually exceed 10% of items included in (a) (i), (ii), (iv) and (vi) of Article 69, not including consolidated strategic participations for the purpose of deductions under Article 68 (1) of the Delegated Regulation (EU) 2015/35</t>
  </si>
  <si>
    <t>Name of related undertaking</t>
  </si>
  <si>
    <t>Common Equity Tier 1</t>
  </si>
  <si>
    <t>Additional Tier 1</t>
  </si>
  <si>
    <t>TS/Name of related party</t>
  </si>
  <si>
    <t>OF/Article 68 [1] deduction</t>
  </si>
  <si>
    <t>IO/Participations [deducted from own funds]</t>
  </si>
  <si>
    <t>S.24.01.01.02</t>
  </si>
  <si>
    <t>Table 2 - Participations in related undertakings that are financial and credit institutions which when aggregated exceed 10% of items included in (a) (i), (ii), (iv) and (vi) of Article 69, not including consolidated strategic participations for the purpose of deductions under Article 68 (2) of the Delegated Regulation (EU) 2015/35</t>
  </si>
  <si>
    <t>OF/Article 68 [2] deduction</t>
  </si>
  <si>
    <t>S.24.01.01.03</t>
  </si>
  <si>
    <t>Total participations in related undertakings that are financial and credit institutions (for which there is an OF deduction)</t>
  </si>
  <si>
    <t>R0001</t>
  </si>
  <si>
    <t>TX/Tier 1 and Tier 2</t>
  </si>
  <si>
    <t>OF/Article 68 [1] [2] deduction</t>
  </si>
  <si>
    <t>S.24.01.01.04</t>
  </si>
  <si>
    <t>Own funds deductions</t>
  </si>
  <si>
    <t>Article 68 (1) deduction</t>
  </si>
  <si>
    <t>Article 68 (2) deduction</t>
  </si>
  <si>
    <t>S.24.01.01.05</t>
  </si>
  <si>
    <t>Table 3 - Participations in related undertakings that are financial and credit institutions which are considered strategic as defined in Article 171 of the Delegated Regulation (EU) 2015/35 and which are included in the calculation of the group solvency on the basis of method 1 (no OF deduction according to art 68(3)).</t>
  </si>
  <si>
    <t>Type 1 Equity</t>
  </si>
  <si>
    <t>Type 2 Equity</t>
  </si>
  <si>
    <t>ET/Type 1 Equity</t>
  </si>
  <si>
    <t>ET/Type 2 Equity</t>
  </si>
  <si>
    <t>ET/Subordinated liabilities</t>
  </si>
  <si>
    <t>CM/Method 1</t>
  </si>
  <si>
    <t>IO/Strategic participation [not deducted from own funds]</t>
  </si>
  <si>
    <t>S.24.01.01.06</t>
  </si>
  <si>
    <t>Table 4 - Participations in related undertakings that are financial and credit institutions which are strategic (as defined in Article 171 of the Delegated Regulation (EU) 2015/35), not included in the calculation of the group solvency on the basis of method 1 and which are not deducted according to art 68(1) and 68 (2) (It should include the remaining part following the partial deduction according to Article 68 (2) of the Delegated Regulation (EU) 2015/35)</t>
  </si>
  <si>
    <t>CM/Other than method 1</t>
  </si>
  <si>
    <t>S.24.01.01.07</t>
  </si>
  <si>
    <t>Table 5 - Participations in related undertakings that are financial and credit institutions which are not strategic and which are not deducted according to art 68(1) and 68(2) of Delegated Regulation 2015/35 (It should include the remaining part following the partial deduction according to Article 68 (2) of the Delegated Regulation (EU) 2015/35)</t>
  </si>
  <si>
    <t>IO/Non-strategic participation [not deducted from own funds]</t>
  </si>
  <si>
    <t>S.24.01.01.08</t>
  </si>
  <si>
    <t>Table 6 - Other strategic participations not in financial and credit institution</t>
  </si>
  <si>
    <t>CT/Other than financial and credit institutions</t>
  </si>
  <si>
    <t>S.24.01.01.09</t>
  </si>
  <si>
    <t>Table 7 - Other non-strategic participations not in financial and credit institution</t>
  </si>
  <si>
    <t>S.24.01.01.10</t>
  </si>
  <si>
    <t>Total for SCR calculation</t>
  </si>
  <si>
    <t>Total participations in related undertakings that are financial and credit institutions</t>
  </si>
  <si>
    <t>of which strategic (method 1 or less than 10% not method 1)</t>
  </si>
  <si>
    <t>of which non-strategic (less than 10%)</t>
  </si>
  <si>
    <t>Total participations in related undertakings that are not financial and credit institutions</t>
  </si>
  <si>
    <t>of which strategic</t>
  </si>
  <si>
    <t>of which non-strategic</t>
  </si>
  <si>
    <t>S.24.01.01.11</t>
  </si>
  <si>
    <t>Total all participations</t>
  </si>
  <si>
    <t>S.25.01.01</t>
  </si>
  <si>
    <t>S.25.01.01.01</t>
  </si>
  <si>
    <t>AO/All members</t>
  </si>
  <si>
    <t>Article 112</t>
  </si>
  <si>
    <t>AO_1</t>
  </si>
  <si>
    <t>Basic Solvency Capital Requirement</t>
  </si>
  <si>
    <t>Net solvency capital requirement</t>
  </si>
  <si>
    <t>Gross solvency capital requirement</t>
  </si>
  <si>
    <t>Market risk</t>
  </si>
  <si>
    <t>RT/Market risk</t>
  </si>
  <si>
    <r>
      <t>Counterparty default risk</t>
    </r>
    <r>
      <rPr>
        <strike/>
        <sz val="10"/>
        <rFont val="Arial"/>
        <family val="2"/>
      </rPr>
      <t/>
    </r>
  </si>
  <si>
    <r>
      <t>Life underwriting risk</t>
    </r>
    <r>
      <rPr>
        <strike/>
        <sz val="10"/>
        <rFont val="Arial"/>
        <family val="2"/>
      </rPr>
      <t/>
    </r>
  </si>
  <si>
    <t>Health underwriting risk</t>
  </si>
  <si>
    <t>RT/Health underwriting risk</t>
  </si>
  <si>
    <t>Non-life underwriting risk</t>
  </si>
  <si>
    <t>RT/Non-life underwriting risk</t>
  </si>
  <si>
    <t>RT/Risks other than operational and intangible asset risk</t>
  </si>
  <si>
    <t>Intangible asset risk</t>
  </si>
  <si>
    <t>RT/Intangible asset risk</t>
  </si>
  <si>
    <t>RT/Risks other than operational</t>
  </si>
  <si>
    <t>EA/Excluding the loss-absorbing capacity of technical provisions</t>
  </si>
  <si>
    <t>II/Standard formula</t>
  </si>
  <si>
    <t>S.25.01.01.02</t>
  </si>
  <si>
    <t>Value</t>
  </si>
  <si>
    <t>Operational risk</t>
  </si>
  <si>
    <t>Loss-absorbing capacity of technical provisions</t>
  </si>
  <si>
    <t>Loss-absorbing capacity of deferred taxes</t>
  </si>
  <si>
    <t>Solvency Capital Requirement excluding capital add-on</t>
  </si>
  <si>
    <t>Capital add-on already set</t>
  </si>
  <si>
    <t>EA/Capital add-on</t>
  </si>
  <si>
    <t>Total amount of Notional Solvency Capital Requirements for matching adjustment portfolios</t>
  </si>
  <si>
    <t>S.25.01.01.03</t>
  </si>
  <si>
    <t>S.25.01.01.04</t>
  </si>
  <si>
    <t>S.25.01.01.05</t>
  </si>
  <si>
    <t>LAC DT justified by reversion of deferred tax liabilities</t>
  </si>
  <si>
    <t>LAC DT justified by reference to probable future taxable economic profit</t>
  </si>
  <si>
    <t>LAC DT justified by carry back, current year</t>
  </si>
  <si>
    <t>LAC DT justified by carry back, future years</t>
  </si>
  <si>
    <t>Maximum LAC DT</t>
  </si>
  <si>
    <t>S.25.01.04</t>
  </si>
  <si>
    <t>Solvency Capital Requirement - for groups on Standard Formula</t>
  </si>
  <si>
    <t>S.25.01.04.01</t>
  </si>
  <si>
    <t>S.25.01.04.02</t>
  </si>
  <si>
    <t>Capital add-ons already set</t>
  </si>
  <si>
    <t>Minimum consolidated group solvency capital requirement</t>
  </si>
  <si>
    <t>Information on other entities</t>
  </si>
  <si>
    <t>Capital requirement for other financial sectors (Non-insurance capital requirements)</t>
  </si>
  <si>
    <t>IO/Participations [controlling]</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</si>
  <si>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</si>
  <si>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</si>
  <si>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IO/Participations [non-controlling]</t>
  </si>
  <si>
    <t>Capital requirement for residual undertakings</t>
  </si>
  <si>
    <t>SO/Entities not carrying out financial activities</t>
  </si>
  <si>
    <t>Overall SCR</t>
  </si>
  <si>
    <t>S.25.01.21</t>
  </si>
  <si>
    <t>S.25.01.21.01</t>
  </si>
  <si>
    <t>S.25.01.21.03</t>
  </si>
  <si>
    <t>Basic Solvency Capital Requirement (USP)</t>
  </si>
  <si>
    <t>Simplifications</t>
  </si>
  <si>
    <t>USP</t>
  </si>
  <si>
    <t>TS/USP - Life underwriting risk</t>
  </si>
  <si>
    <t>TS/USP - Health underwriting risk</t>
  </si>
  <si>
    <t>TS/USP - Non life underwriting risk</t>
  </si>
  <si>
    <t>TA/Amount after allocation from adjustments due to RFF and Matching adjustments portfolios</t>
  </si>
  <si>
    <t>TS/Description of simplifications</t>
  </si>
  <si>
    <t>S.25.01.21.02</t>
  </si>
  <si>
    <t>S.25.01.21.04</t>
  </si>
  <si>
    <t>S.25.01.21.05</t>
  </si>
  <si>
    <t>S.25.01.22</t>
  </si>
  <si>
    <t>S.25.01.22.01</t>
  </si>
  <si>
    <t>S.25.01.22.03</t>
  </si>
  <si>
    <t>S.25.01.22.02</t>
  </si>
  <si>
    <t>SR.25.01.01.01</t>
  </si>
  <si>
    <t>SR.25.01.01.02</t>
  </si>
  <si>
    <t>SR.25.01.01.03</t>
  </si>
  <si>
    <t>SR.25.01.01.04</t>
  </si>
  <si>
    <t>SR.25.01.01.05</t>
  </si>
  <si>
    <t>II/Standard formula or partial internal model</t>
  </si>
  <si>
    <t>S.26.01.01</t>
  </si>
  <si>
    <t>S.26.01.01.03</t>
  </si>
  <si>
    <t>Simplifications used</t>
  </si>
  <si>
    <t>Simplifications spread risk - bonds and loans</t>
  </si>
  <si>
    <t>R0012</t>
  </si>
  <si>
    <t>TS/Simplifications - spread risk - bonds and loans [240]</t>
  </si>
  <si>
    <t>Simplifications market concentration risk - simplifications used</t>
  </si>
  <si>
    <t>R0014</t>
  </si>
  <si>
    <t>Metric: Simplifications market concentration risk - simplifications used</t>
  </si>
  <si>
    <t>Captives simplifications - interest rate risk</t>
  </si>
  <si>
    <t>Metric: Captives simplifications - interest rate risk</t>
  </si>
  <si>
    <t>Captives simplifications - spread risk on bonds and loans</t>
  </si>
  <si>
    <t>Metric: Captives simplifications - spread risk on bonds and loans</t>
  </si>
  <si>
    <t>Captives simplifications - market concentration risk</t>
  </si>
  <si>
    <t>Metric: Captives simplifications - market concentration risk</t>
  </si>
  <si>
    <t>S.26.01.01.01</t>
  </si>
  <si>
    <t>Market risk - basic information, part 1</t>
  </si>
  <si>
    <t>Initial absolute values before shock</t>
  </si>
  <si>
    <t>Absolute values after shock</t>
  </si>
  <si>
    <t>Liabilities (after the loss absorbing capacity of technical provisions)</t>
  </si>
  <si>
    <t>Liabilities (before the loss-absorbing capacity of technical provisions)</t>
  </si>
  <si>
    <t>interest rate down shock</t>
  </si>
  <si>
    <t>interest rate up shock</t>
  </si>
  <si>
    <t>type 1 equities</t>
  </si>
  <si>
    <t>Type 1 equity other than long-term</t>
  </si>
  <si>
    <t>R0221</t>
  </si>
  <si>
    <t>RT/Equity risk [other than duration based]</t>
  </si>
  <si>
    <t>IO/Non-strategic participations other than long-term equity investments [not deducted from own funds] and Investments other than participations</t>
  </si>
  <si>
    <t>strategic participations (type 1 equities)</t>
  </si>
  <si>
    <t>Long-term equity investments (type 1 equities)</t>
  </si>
  <si>
    <t>R0231</t>
  </si>
  <si>
    <t>IO/Non-strategic participations classified as long-term equity investments [not deducted from own funds]</t>
  </si>
  <si>
    <t>duration-based (type 1 equities)</t>
  </si>
  <si>
    <t>type 2 equities</t>
  </si>
  <si>
    <t>Type 2 equity other than long-term</t>
  </si>
  <si>
    <t>R0261</t>
  </si>
  <si>
    <t>strategic participations (type 2 equities)</t>
  </si>
  <si>
    <t>Long-term equity investments (type 2 equities)</t>
  </si>
  <si>
    <t>R0271</t>
  </si>
  <si>
    <t>duration-based (type 2 equities)</t>
  </si>
  <si>
    <t>qualifying infrastructure corporate equities</t>
  </si>
  <si>
    <t>R0291</t>
  </si>
  <si>
    <t>ET/Qualifying infrastructure corporate equities</t>
  </si>
  <si>
    <t>qualifying infrastructure corporate equities, other than strategic and long-term</t>
  </si>
  <si>
    <t>R0293</t>
  </si>
  <si>
    <t>strategic participations (qualifying infrastructure corporate equities)</t>
  </si>
  <si>
    <t>R0294</t>
  </si>
  <si>
    <t>Long-term equity investments (qualifying infrastructure corporate equities)</t>
  </si>
  <si>
    <t>R0295</t>
  </si>
  <si>
    <t>qualifying infrastructure equities other than corporate</t>
  </si>
  <si>
    <t>R0292</t>
  </si>
  <si>
    <t>ET/Qualifying infrastructure equities other than corporate</t>
  </si>
  <si>
    <t>qualifying infrastructure equities other than corporate, other than strategic and long-term</t>
  </si>
  <si>
    <t>R0296</t>
  </si>
  <si>
    <t>strategic participations (qualifying infrastructure equities other than corporate)</t>
  </si>
  <si>
    <t>R0297</t>
  </si>
  <si>
    <t>Long-term equity investments (qualifying infrastructure equities other than corporate)</t>
  </si>
  <si>
    <t>R0298</t>
  </si>
  <si>
    <t>Spread risk</t>
  </si>
  <si>
    <t>bonds and loans</t>
  </si>
  <si>
    <t>ET/Bonds and loans</t>
  </si>
  <si>
    <t>loans and bonds (qualifying infrastructure corporate investment)</t>
  </si>
  <si>
    <t>R0414</t>
  </si>
  <si>
    <t>ET/Bonds and loans (qualifying infrastructure corporate investment)</t>
  </si>
  <si>
    <t>loans and bonds (qualifying investment infrastructure other than infrastructure corporate)</t>
  </si>
  <si>
    <t>R0413</t>
  </si>
  <si>
    <t>ET/Bonds and loans (qualifying investment infrastructure other than infrastructure corporate)</t>
  </si>
  <si>
    <t>loans and bonds (other than qualifying investment infrastructure and infrastructure corporate)</t>
  </si>
  <si>
    <t>R0412</t>
  </si>
  <si>
    <t>ET/Bonds and loans (other than qualifying infrastructure)</t>
  </si>
  <si>
    <t>credit derivatives</t>
  </si>
  <si>
    <t>ET/Credit derivatives</t>
  </si>
  <si>
    <t>downward shock on credit derivatives</t>
  </si>
  <si>
    <t>upward shock on credit derivatives</t>
  </si>
  <si>
    <t>Securitisation positions</t>
  </si>
  <si>
    <t>ET/Securitisation positions</t>
  </si>
  <si>
    <t>Senior STS securitisation</t>
  </si>
  <si>
    <t>R0461</t>
  </si>
  <si>
    <t>ET/Senior STS securitisation</t>
  </si>
  <si>
    <t>Non-senior STS securitisation</t>
  </si>
  <si>
    <t>R0462</t>
  </si>
  <si>
    <t>ET/Non-senior STS securitisation</t>
  </si>
  <si>
    <t>resecuritisations</t>
  </si>
  <si>
    <t>ET/Resecuritisations</t>
  </si>
  <si>
    <t>Other securitisation</t>
  </si>
  <si>
    <t>R0481</t>
  </si>
  <si>
    <t>ET/Securitisation positions other than STS, transitional type 1 securitisation and resecuritisation</t>
  </si>
  <si>
    <t>Transitional type 1 securitisation</t>
  </si>
  <si>
    <t>R0482</t>
  </si>
  <si>
    <t>ET/Transitional type 1 securitisation</t>
  </si>
  <si>
    <t>Guaranteed STS securitisation</t>
  </si>
  <si>
    <t>R0483</t>
  </si>
  <si>
    <t>ET/Guaranteed STS securitisation</t>
  </si>
  <si>
    <t>Market risk concentrations</t>
  </si>
  <si>
    <t>increase in the value of the foreign currency</t>
  </si>
  <si>
    <t>decrease in the value of the foreign currency</t>
  </si>
  <si>
    <t>Diversification within market risk module</t>
  </si>
  <si>
    <t>Total market risk</t>
  </si>
  <si>
    <t>EX/Assets exposure</t>
  </si>
  <si>
    <t>EX/Liabilities exposure</t>
  </si>
  <si>
    <t>S.26.01.01.02</t>
  </si>
  <si>
    <t>Market risk - basic information, part 2</t>
  </si>
  <si>
    <t>S.26.01.04</t>
  </si>
  <si>
    <t>S.26.01.04.03</t>
  </si>
  <si>
    <t>S.26.01.04.01</t>
  </si>
  <si>
    <t>S.26.01.04.02</t>
  </si>
  <si>
    <t>S.26.01.04.04</t>
  </si>
  <si>
    <t>Currency used as a reference to calculate the currency risk</t>
  </si>
  <si>
    <t>Metric: Currency used as a reference to calculate the currency risk</t>
  </si>
  <si>
    <t>SR.26.01.01.03</t>
  </si>
  <si>
    <t>SR.26.01.01.01</t>
  </si>
  <si>
    <t>SR.26.01.01.02</t>
  </si>
  <si>
    <t>S.26.02.01</t>
  </si>
  <si>
    <t>S.26.02.01.02</t>
  </si>
  <si>
    <t>TS/Simplifications - Counterparty default risk [240]</t>
  </si>
  <si>
    <t>S.26.02.01.01</t>
  </si>
  <si>
    <t>Counterparty default risk - basic information</t>
  </si>
  <si>
    <t>Code and type of code of single name exposure</t>
  </si>
  <si>
    <t>Type 1 exposures</t>
  </si>
  <si>
    <t>Type 2 exposures</t>
  </si>
  <si>
    <t>Receivables from Intermediaries due for more than 3 months</t>
  </si>
  <si>
    <t>RT/Receivables from intermediaries due for more than 3 months</t>
  </si>
  <si>
    <t>All type 2 exposures other than receivables from Intermediaries due for more than 3 months</t>
  </si>
  <si>
    <t>RT/Type 2 exposures other than receivables from intermediaries due for more than 3 months</t>
  </si>
  <si>
    <t>Diversification within counterparty default risk module</t>
  </si>
  <si>
    <t>Total counterparty default risk</t>
  </si>
  <si>
    <t>S.26.02.01.03</t>
  </si>
  <si>
    <t>Further details on mortgages</t>
  </si>
  <si>
    <t>Losses stemming from type 2 mortgage loans</t>
  </si>
  <si>
    <t>Overall losses stemming from mortgage loans</t>
  </si>
  <si>
    <t>S.26.02.04</t>
  </si>
  <si>
    <t>S.26.02.04.02</t>
  </si>
  <si>
    <t>S.26.02.04.01</t>
  </si>
  <si>
    <t>S.26.02.04.03</t>
  </si>
  <si>
    <t>SR.26.02.01.02</t>
  </si>
  <si>
    <t>SR.26.02.01.01</t>
  </si>
  <si>
    <t>S.26.03.01</t>
  </si>
  <si>
    <t>S.26.03.01.03</t>
  </si>
  <si>
    <t>Simplifications - mortality risk</t>
  </si>
  <si>
    <t>Metric: Simplifications - mortality risk</t>
  </si>
  <si>
    <t>Simplifications - longevity risk</t>
  </si>
  <si>
    <t>Metric: Simplifications - longevity risk</t>
  </si>
  <si>
    <t>Simplifications - disability-morbidity risk</t>
  </si>
  <si>
    <t>Metric: Simplifications - disability-morbidity risk</t>
  </si>
  <si>
    <t>Simplifications - lapse risk</t>
  </si>
  <si>
    <t>TS/Simplifications - lapse risk [240]</t>
  </si>
  <si>
    <t>Simplifications - life expense risk</t>
  </si>
  <si>
    <t>Metric: Simplifications - life expense risk</t>
  </si>
  <si>
    <t>Simplifications - life catastrophe risk</t>
  </si>
  <si>
    <t>Metric: Simplifications - life catastrophe risk</t>
  </si>
  <si>
    <t>S.26.03.01.01</t>
  </si>
  <si>
    <t>Life underwriting risk</t>
  </si>
  <si>
    <t>Disability-morbidity risk</t>
  </si>
  <si>
    <t>Lapse risk</t>
  </si>
  <si>
    <t>IT/After risk mitigation [risk mitigation cost for reinstalment premium and other than from finite reinsurance]</t>
  </si>
  <si>
    <t>Diversification within life underwriting risk module</t>
  </si>
  <si>
    <t>Total life underwriting risk</t>
  </si>
  <si>
    <t>S.26.03.01.04</t>
  </si>
  <si>
    <t>S.26.03.01.02</t>
  </si>
  <si>
    <t>Further details on revision risk</t>
  </si>
  <si>
    <t>Factor applied for the revision shock</t>
  </si>
  <si>
    <t>PP/Factor applied for the revision shock</t>
  </si>
  <si>
    <t>S.26.03.04</t>
  </si>
  <si>
    <t>S.26.03.04.03</t>
  </si>
  <si>
    <t>S.26.03.04.01</t>
  </si>
  <si>
    <t>S.26.03.04.04</t>
  </si>
  <si>
    <t>S.26.03.04.02</t>
  </si>
  <si>
    <t>SR.26.03.01.03</t>
  </si>
  <si>
    <t>SR.26.03.01.01</t>
  </si>
  <si>
    <t>SR.26.03.01.04</t>
  </si>
  <si>
    <t>SR.26.03.01.02</t>
  </si>
  <si>
    <t>S.26.04.01</t>
  </si>
  <si>
    <t>S.26.04.01.09</t>
  </si>
  <si>
    <t>Simplifications - health mortality risk</t>
  </si>
  <si>
    <t>Metric: Simplifications - health mortality risk</t>
  </si>
  <si>
    <t>Simplifications - health longevity risk</t>
  </si>
  <si>
    <t>Metric: Simplifications - health longevity risk</t>
  </si>
  <si>
    <t>Simplifications - health disability-morbidity risk-medical expenses</t>
  </si>
  <si>
    <t>Metric: Simplifications - health disability-morbidity risk-medical expenses</t>
  </si>
  <si>
    <t>Simplifications - health disability-morbidity risk-income protection</t>
  </si>
  <si>
    <t>Metric: Simplifications - health disability-morbidity risk-income protection</t>
  </si>
  <si>
    <t>Simplifications - SLT lapse risk</t>
  </si>
  <si>
    <t>TS/Simplifications - SLT lapse risk [240]</t>
  </si>
  <si>
    <t>Simplifications - NSLT lapse risk</t>
  </si>
  <si>
    <t>R0051</t>
  </si>
  <si>
    <t>Metric: Simplifications - NSLT lapse risk</t>
  </si>
  <si>
    <t>Simplifications - health expense risk</t>
  </si>
  <si>
    <t>Metric: Simplifications - health expense risk</t>
  </si>
  <si>
    <t>S.26.04.01.01</t>
  </si>
  <si>
    <t>SLT health underwriting risk</t>
  </si>
  <si>
    <t>Health mortality risk</t>
  </si>
  <si>
    <t>RT/Health mortality risk</t>
  </si>
  <si>
    <t>Health longevity risk</t>
  </si>
  <si>
    <t>RT/Health longevity risk</t>
  </si>
  <si>
    <t>Health disability-morbidity risk</t>
  </si>
  <si>
    <t>RT/Health disability-morbidity risk</t>
  </si>
  <si>
    <t>RT/Health disability-morbidity risk [medical expenses]</t>
  </si>
  <si>
    <t>RT/Health disability-morbidity risk [income protection]</t>
  </si>
  <si>
    <t>SLT health lapse risk</t>
  </si>
  <si>
    <t>RT/SLT health lapse risk</t>
  </si>
  <si>
    <t>RT/SLT health risk of increase in lapse rates</t>
  </si>
  <si>
    <t>RT/SLT health risk of decrease in lapse rates</t>
  </si>
  <si>
    <t>RT/SLT health mass lapse risk</t>
  </si>
  <si>
    <t>Health expense risk</t>
  </si>
  <si>
    <t>RT/Health expense risk</t>
  </si>
  <si>
    <t>Health revision risk</t>
  </si>
  <si>
    <t>RT/Health revision risk</t>
  </si>
  <si>
    <t>Diversification within SLT health underwriting risk</t>
  </si>
  <si>
    <t>RT/SLT health underwriting risk</t>
  </si>
  <si>
    <t>Total SLT health underwriting risk</t>
  </si>
  <si>
    <t>S.26.04.01.02</t>
  </si>
  <si>
    <t>S.26.04.01.03</t>
  </si>
  <si>
    <t>NSLT Health premium and reserve risk</t>
  </si>
  <si>
    <t>Standard deviation for premium risk</t>
  </si>
  <si>
    <t>Standard deviation for reserve risk</t>
  </si>
  <si>
    <t>Volume measure for premium and reserve risk</t>
  </si>
  <si>
    <t>USP Standard Deviation</t>
  </si>
  <si>
    <t>USP Standard Deviation gross/net</t>
  </si>
  <si>
    <t>USP Adjustment factor for non-proportional reinsurance</t>
  </si>
  <si>
    <r>
      <t>V</t>
    </r>
    <r>
      <rPr>
        <vertAlign val="subscript"/>
        <sz val="11"/>
        <rFont val="Calibri"/>
        <family val="2"/>
        <charset val="238"/>
        <scheme val="minor"/>
      </rPr>
      <t>prem</t>
    </r>
  </si>
  <si>
    <r>
      <t>V</t>
    </r>
    <r>
      <rPr>
        <vertAlign val="subscript"/>
        <sz val="11"/>
        <rFont val="Calibri"/>
        <family val="2"/>
        <charset val="238"/>
        <scheme val="minor"/>
      </rPr>
      <t>res</t>
    </r>
  </si>
  <si>
    <t>Geographical Diversification</t>
  </si>
  <si>
    <t>V</t>
  </si>
  <si>
    <t>Medical expenses insurance and proportional reinsurance</t>
  </si>
  <si>
    <t>Income protection insurance and proportional reinsurance</t>
  </si>
  <si>
    <t>Worker's compensation insurance and proportional reinsurance</t>
  </si>
  <si>
    <t>Total Volume measure</t>
  </si>
  <si>
    <t>Combined standard deviation</t>
  </si>
  <si>
    <t>RT/NSLT health premium risk</t>
  </si>
  <si>
    <t>RT/NSLT health reserve risk</t>
  </si>
  <si>
    <t>RT/NSLT health premium and reserve risk</t>
  </si>
  <si>
    <t>Metric: USP Standard Deviation gross/net</t>
  </si>
  <si>
    <t>PP/Standard deviation [undertaking-specific parameter]</t>
  </si>
  <si>
    <t>PP/Standard deviation - adjustment factor for non-proportional reinsurance [undertaking-specific parameter]</t>
  </si>
  <si>
    <t>S.26.04.01.04</t>
  </si>
  <si>
    <t>Total NSLT health premium and reserve risk</t>
  </si>
  <si>
    <t>S.26.04.01.05</t>
  </si>
  <si>
    <t>NSLT health lapse risk</t>
  </si>
  <si>
    <t>RT/NSLT health lapse risk</t>
  </si>
  <si>
    <t>S.26.04.01.06</t>
  </si>
  <si>
    <t>Total NSLT health underwriting risk</t>
  </si>
  <si>
    <t>Diversification within NSLT health underwriting risk</t>
  </si>
  <si>
    <t>S.26.04.01.07</t>
  </si>
  <si>
    <t>Health catastrophe risk - basic information</t>
  </si>
  <si>
    <t>Mass accident risk</t>
  </si>
  <si>
    <t>RT/Health mass accident risk</t>
  </si>
  <si>
    <t>Accident concentration risk</t>
  </si>
  <si>
    <t>RT/Health accident concentration risk</t>
  </si>
  <si>
    <t>Pandemic risk</t>
  </si>
  <si>
    <t>RT/Health pandemic risk</t>
  </si>
  <si>
    <t>Diversification within health catastrophe risk</t>
  </si>
  <si>
    <t>RT/Health catastrophe risk</t>
  </si>
  <si>
    <t>Total health catastrophe risk</t>
  </si>
  <si>
    <t>S.26.04.01.08</t>
  </si>
  <si>
    <t>Total health underwriting risk</t>
  </si>
  <si>
    <t>Diversification within health underwriting risk module</t>
  </si>
  <si>
    <t>S.26.04.04</t>
  </si>
  <si>
    <t>S.26.04.04.09</t>
  </si>
  <si>
    <t>S.26.04.04.01</t>
  </si>
  <si>
    <t>S.26.04.04.02</t>
  </si>
  <si>
    <t>S.26.04.04.03</t>
  </si>
  <si>
    <t>S.26.04.04.04</t>
  </si>
  <si>
    <t>S.26.04.04.05</t>
  </si>
  <si>
    <t>S.26.04.04.06</t>
  </si>
  <si>
    <t>S.26.04.04.07</t>
  </si>
  <si>
    <t>S.26.04.04.08</t>
  </si>
  <si>
    <t>SR.26.04.01.09</t>
  </si>
  <si>
    <t>SR.26.04.01.01</t>
  </si>
  <si>
    <t>SR.26.04.01.02</t>
  </si>
  <si>
    <t>SR.26.04.01.03</t>
  </si>
  <si>
    <t>SR.26.04.01.04</t>
  </si>
  <si>
    <t>NSLT health premium and reserve risk</t>
  </si>
  <si>
    <t>SR.26.04.01.05</t>
  </si>
  <si>
    <t>SR.26.04.01.06</t>
  </si>
  <si>
    <t>SR.26.04.01.07</t>
  </si>
  <si>
    <t>SR.26.04.01.08</t>
  </si>
  <si>
    <t>S.26.05.01</t>
  </si>
  <si>
    <t>S.26.05.01.05</t>
  </si>
  <si>
    <t>Captives simplifications - premium and reserve risk</t>
  </si>
  <si>
    <t>Metric: Captives simplifications - premium and reserve risk</t>
  </si>
  <si>
    <t>Simplifications used - non-life lapse risk</t>
  </si>
  <si>
    <t>R0011</t>
  </si>
  <si>
    <t>Metric: Simplifications used - non-life lapse risk</t>
  </si>
  <si>
    <t>S.26.05.01.01</t>
  </si>
  <si>
    <t>Non-life premium and reserve Risk</t>
  </si>
  <si>
    <t>Motor vehicle liability</t>
  </si>
  <si>
    <t>Motor, other classes</t>
  </si>
  <si>
    <t>Marine, aviation, transport (MAT)</t>
  </si>
  <si>
    <t>Fire and other property damage</t>
  </si>
  <si>
    <t>Third-party liability</t>
  </si>
  <si>
    <t>Credit and suretyship</t>
  </si>
  <si>
    <t>Legal expenses</t>
  </si>
  <si>
    <t>Miscellaneous</t>
  </si>
  <si>
    <t>Non-proportional reinsurance - property</t>
  </si>
  <si>
    <t>Non-proportional reinsurance - casualty</t>
  </si>
  <si>
    <t>Non-proportional reinsurance - MAT</t>
  </si>
  <si>
    <t>RT/Non-life underwriting premium risk</t>
  </si>
  <si>
    <t>RT/Non-life underwriting reserve risk</t>
  </si>
  <si>
    <t>RT/Non-life underwriting premium and reserve risk</t>
  </si>
  <si>
    <t>S.26.05.01.02</t>
  </si>
  <si>
    <t>Non-life premium and reserve risk</t>
  </si>
  <si>
    <t>S.26.05.01.03</t>
  </si>
  <si>
    <t>Non-Life lapse risk</t>
  </si>
  <si>
    <t>Non-life lapse risk</t>
  </si>
  <si>
    <t>RT/Non-life lapse risk</t>
  </si>
  <si>
    <t>S.26.05.01.04</t>
  </si>
  <si>
    <t>Non-life catastrophe risk and total non-life underwriting risk</t>
  </si>
  <si>
    <t>Non-life catastrophe risk</t>
  </si>
  <si>
    <t>Diversification within non - life underwriting risk module</t>
  </si>
  <si>
    <t>Total non-life underwriting risk</t>
  </si>
  <si>
    <t>S.26.05.04</t>
  </si>
  <si>
    <t>S.26.05.04.05</t>
  </si>
  <si>
    <t>S.26.05.04.01</t>
  </si>
  <si>
    <t>S.26.05.04.02</t>
  </si>
  <si>
    <t>S.26.05.04.03</t>
  </si>
  <si>
    <t>S.26.05.04.04</t>
  </si>
  <si>
    <t>SR.26.05.01.05</t>
  </si>
  <si>
    <t>SR.26.05.01.01</t>
  </si>
  <si>
    <t>SR.26.05.01.02</t>
  </si>
  <si>
    <t>Non-life premium and reserve risk (Solvency capital requirement)</t>
  </si>
  <si>
    <t>SR.26.05.01.03</t>
  </si>
  <si>
    <t>SR.26.05.01.04</t>
  </si>
  <si>
    <t>S.26.06.01</t>
  </si>
  <si>
    <t>S.26.06.01.01</t>
  </si>
  <si>
    <t>Operational risk - basic information</t>
  </si>
  <si>
    <t>Capital requirement</t>
  </si>
  <si>
    <t>Operational risk - Information on technical provisions</t>
  </si>
  <si>
    <t>Life gross technical provisions unit-linked (excluding risk margin)</t>
  </si>
  <si>
    <t>Non-life gross technical provisions (excluding risk margin)</t>
  </si>
  <si>
    <t>RT/Operational risk [based on technical provisions]</t>
  </si>
  <si>
    <t>Operational risk - Information on earned premiums</t>
  </si>
  <si>
    <t>DI/12 Months</t>
  </si>
  <si>
    <t>Earned life gross premiums unit-linked (previous 12 months)</t>
  </si>
  <si>
    <t>Earned non-life gross premiums (previous 12 months)</t>
  </si>
  <si>
    <t>DI/13-24 previous months</t>
  </si>
  <si>
    <t>Earned life gross premiums unit-linked (12 months prior to the previous 12 months)</t>
  </si>
  <si>
    <t>Earned non-life gross premiums (12 months prior to the previous 12 months)</t>
  </si>
  <si>
    <t>Capital requirement for operational risk based on earned premiums</t>
  </si>
  <si>
    <t>RT/Operational risk [based on earned premiums]</t>
  </si>
  <si>
    <t>Operational risk - calculation of the SCR</t>
  </si>
  <si>
    <t>Capital requirement for operational risk charge before capping</t>
  </si>
  <si>
    <t>TA/Before capping</t>
  </si>
  <si>
    <t>Percentage of Basic Solvency Capital Requirement</t>
  </si>
  <si>
    <t>TA/Percentage [30%]</t>
  </si>
  <si>
    <t>Capital requirement for operational risk charge after capping</t>
  </si>
  <si>
    <t>TA/After capping</t>
  </si>
  <si>
    <t>Expenses incurred in respect of unit linked business (previous 12 months)</t>
  </si>
  <si>
    <t>Total capital requirement for operational risk</t>
  </si>
  <si>
    <t>S.26.06.04</t>
  </si>
  <si>
    <t>S.26.06.04.01</t>
  </si>
  <si>
    <t>SR.26.06.01.01</t>
  </si>
  <si>
    <t>S.26.07.01</t>
  </si>
  <si>
    <t>S.26.07.01.01</t>
  </si>
  <si>
    <t>Market risk - Spread risk (bonds and loans) (including captives)</t>
  </si>
  <si>
    <t>No rating available</t>
  </si>
  <si>
    <t>Modified duration</t>
  </si>
  <si>
    <t>DC/Modified duration</t>
  </si>
  <si>
    <t>S.26.07.01.02</t>
  </si>
  <si>
    <t>Market risk - Increase in unit-linked and index-linked technical provisions</t>
  </si>
  <si>
    <t>Increase in unit-linked and index-linked technical provisions</t>
  </si>
  <si>
    <t>S.26.07.01.03</t>
  </si>
  <si>
    <t>Currency for interest rate risk (captives)</t>
  </si>
  <si>
    <t>Market risk - Interest rate risk (captives)</t>
  </si>
  <si>
    <t>Interest rate up</t>
  </si>
  <si>
    <t>Interest rate down</t>
  </si>
  <si>
    <t>S.26.07.01.04</t>
  </si>
  <si>
    <t>Capital at risk</t>
  </si>
  <si>
    <t>Capital at risk t+1</t>
  </si>
  <si>
    <t>Surrender strain</t>
  </si>
  <si>
    <t>Average rate t+1</t>
  </si>
  <si>
    <t>Average rate t+2</t>
  </si>
  <si>
    <t>Average run off period</t>
  </si>
  <si>
    <t>Termination rate</t>
  </si>
  <si>
    <t>Payments</t>
  </si>
  <si>
    <t>Average inflation rate</t>
  </si>
  <si>
    <t>Lapse risk (up)</t>
  </si>
  <si>
    <t>Lapse risk (down)</t>
  </si>
  <si>
    <t>Health disability-morbidity risk (medical expense)</t>
  </si>
  <si>
    <t>Health disability-morbidity risk (income protection)</t>
  </si>
  <si>
    <t>Health SLT lapse risk</t>
  </si>
  <si>
    <t>TK/N+1Y</t>
  </si>
  <si>
    <t>TK/N+2Y</t>
  </si>
  <si>
    <t>OS/Sum insured by the reporting entity not including technical provisions [other than local GAAP specific]</t>
  </si>
  <si>
    <t>PP/Risk rate</t>
  </si>
  <si>
    <t>DC/Run off period</t>
  </si>
  <si>
    <t>PP/Termination rates</t>
  </si>
  <si>
    <t>BC/Payments</t>
  </si>
  <si>
    <t>S.26.07.01.05</t>
  </si>
  <si>
    <t>Market risk - Market risk concentrations</t>
  </si>
  <si>
    <t>Debt portfolio share</t>
  </si>
  <si>
    <t>XX/Simplifications based on simplified SCR calculation for debt portfolio</t>
  </si>
  <si>
    <t>S.26.07.01.06</t>
  </si>
  <si>
    <t>NAT CAT simplifications</t>
  </si>
  <si>
    <t>Sum of exposure</t>
  </si>
  <si>
    <t>Windstorm</t>
  </si>
  <si>
    <t>RT/Windstorm</t>
  </si>
  <si>
    <t>Hail</t>
  </si>
  <si>
    <t>RT/Hail</t>
  </si>
  <si>
    <t>Earthquake</t>
  </si>
  <si>
    <t>RT/Earthquake</t>
  </si>
  <si>
    <t>Flood</t>
  </si>
  <si>
    <t>RT/Flood</t>
  </si>
  <si>
    <t>Subsidence</t>
  </si>
  <si>
    <t>RT/Subsidence</t>
  </si>
  <si>
    <t>XX/Simplifications based on article 90b</t>
  </si>
  <si>
    <t>S.26.07.04</t>
  </si>
  <si>
    <t>S.26.07.04.01</t>
  </si>
  <si>
    <t>S.26.07.04.02</t>
  </si>
  <si>
    <t>S.26.07.04.03</t>
  </si>
  <si>
    <t>S.26.07.04.04</t>
  </si>
  <si>
    <t>S.26.07.04.05</t>
  </si>
  <si>
    <t>S.26.07.04.06</t>
  </si>
  <si>
    <t>SR.26.07.01.01</t>
  </si>
  <si>
    <t>SR.26.07.01.02</t>
  </si>
  <si>
    <t>SR.26.07.01.03</t>
  </si>
  <si>
    <t>SR.26.07.01.04</t>
  </si>
  <si>
    <t>SR.26.07.01.05</t>
  </si>
  <si>
    <t>SR.26.07.01.06</t>
  </si>
  <si>
    <t>S.27.01.01</t>
  </si>
  <si>
    <t>S.27.01.01.27</t>
  </si>
  <si>
    <t>Simplifications used - fire risk</t>
  </si>
  <si>
    <t>Metric: Simplifications used - fire risk</t>
  </si>
  <si>
    <t>Simplifications used - natural catastrophe risk</t>
  </si>
  <si>
    <t>R0002</t>
  </si>
  <si>
    <t>TS/Simplifications used - natural catastrophe risk</t>
  </si>
  <si>
    <t>S.27.01.01.01</t>
  </si>
  <si>
    <t>Non-life and Health catastrophe risk - Summary</t>
  </si>
  <si>
    <t>SCR before risk mitigation</t>
  </si>
  <si>
    <t>Total risk mitigation</t>
  </si>
  <si>
    <t>SCR after risk mitigation</t>
  </si>
  <si>
    <t>Non-life catastrophe risk - Summary</t>
  </si>
  <si>
    <t>Natural catastrophe risk</t>
  </si>
  <si>
    <t>Diversification between perils</t>
  </si>
  <si>
    <t>Catastrophe risk non-proportional property reinsurance</t>
  </si>
  <si>
    <t>RT/Catastrophe risk non-proportional property reinsurance</t>
  </si>
  <si>
    <t>Man-made catastrophe risk</t>
  </si>
  <si>
    <t>RT/Motor vehicle liability</t>
  </si>
  <si>
    <t>Marine</t>
  </si>
  <si>
    <t>RT/Marine</t>
  </si>
  <si>
    <t>Aviation</t>
  </si>
  <si>
    <t>RT/Aviation</t>
  </si>
  <si>
    <t>Fire</t>
  </si>
  <si>
    <t>RT/Fire</t>
  </si>
  <si>
    <t>Liability</t>
  </si>
  <si>
    <t>RT/Liability</t>
  </si>
  <si>
    <t>Credit &amp; Suretyship</t>
  </si>
  <si>
    <t>RT/Credit &amp; Suretyship</t>
  </si>
  <si>
    <t>RT/Other non-life catastrophe risk</t>
  </si>
  <si>
    <t>Total Non-life catastrophe risk before diversification</t>
  </si>
  <si>
    <t>Diversification between sub-modules</t>
  </si>
  <si>
    <t>Total Non-life catastrophe risk after diversification</t>
  </si>
  <si>
    <t>Health catastrophe risk - Summary</t>
  </si>
  <si>
    <t>Health catastrophe risk</t>
  </si>
  <si>
    <t>Mass accident</t>
  </si>
  <si>
    <t>Accident concentration</t>
  </si>
  <si>
    <t>Pandemic</t>
  </si>
  <si>
    <t>IT/Risk mitigation effect other than from finite reinsurance and risk mitigation cost for reinstalment premiums</t>
  </si>
  <si>
    <t>S.27.01.01.02</t>
  </si>
  <si>
    <t>Natural Catastrophe risk - Windstorm</t>
  </si>
  <si>
    <t>Estimation of the gross premiums to be earned</t>
  </si>
  <si>
    <t>Exposure</t>
  </si>
  <si>
    <t>Specified Gross Loss</t>
  </si>
  <si>
    <t>Catastrophe Risk Charge Factor before risk mitigation</t>
  </si>
  <si>
    <t>Scenario A or B</t>
  </si>
  <si>
    <t>Catastrophe Risk Charge before risk mitigation</t>
  </si>
  <si>
    <t>Estimated Risk Mitigation</t>
  </si>
  <si>
    <t>Estimated Reinstatement Premiums</t>
  </si>
  <si>
    <t>Catastrophe Risk Charge after risk mitigation</t>
  </si>
  <si>
    <t>Republic of Austria</t>
  </si>
  <si>
    <t>LX/AUSTRIA</t>
  </si>
  <si>
    <t>Kingdom of Belgium</t>
  </si>
  <si>
    <t>LX/BELGIUM</t>
  </si>
  <si>
    <t>Czech Republic</t>
  </si>
  <si>
    <t>LX/CZECHIA</t>
  </si>
  <si>
    <t>Swiss Confederation; Principality of Lichtenstein</t>
  </si>
  <si>
    <t>LX/SWITZERLAND; LIECHTENSTEIN</t>
  </si>
  <si>
    <t>Kingdom of Denmark</t>
  </si>
  <si>
    <t>LX/DENMARK</t>
  </si>
  <si>
    <t>Republic of Slovenia</t>
  </si>
  <si>
    <t>R0441</t>
  </si>
  <si>
    <t>LX/SLOVENIA</t>
  </si>
  <si>
    <t>French Republic [except Guadeloupe, Martinique, the Collectivity of Saint Martin and Réunion]; Principality of Monaco; Principality of Andorra</t>
  </si>
  <si>
    <t>LX/FRANCE; MONACO; ANDORRA</t>
  </si>
  <si>
    <t>Federal Republic of Germany</t>
  </si>
  <si>
    <t>LX/GERMANY</t>
  </si>
  <si>
    <t>Republic of Hungary</t>
  </si>
  <si>
    <t>LX/HUNGARY</t>
  </si>
  <si>
    <t>Republic of Iceland</t>
  </si>
  <si>
    <t>LX/ICELAND</t>
  </si>
  <si>
    <t>Ireland</t>
  </si>
  <si>
    <t>LX/IRELAND</t>
  </si>
  <si>
    <t>Grand Duchy of Luxemburg</t>
  </si>
  <si>
    <t>LX/LUXEMBOURG</t>
  </si>
  <si>
    <t>Kingdom of the Netherlands</t>
  </si>
  <si>
    <t>LX/NETHERLANDS</t>
  </si>
  <si>
    <t>Kingdom of Norway</t>
  </si>
  <si>
    <t>LX/NORWAY</t>
  </si>
  <si>
    <t>Republic of Poland</t>
  </si>
  <si>
    <t>LX/POLAND</t>
  </si>
  <si>
    <t>Republic of Finland</t>
  </si>
  <si>
    <t>R0521</t>
  </si>
  <si>
    <t>LX/FINLAND</t>
  </si>
  <si>
    <t>Kingdom of Spain</t>
  </si>
  <si>
    <t>LX/SPAIN</t>
  </si>
  <si>
    <t>Kingdom of Sweden</t>
  </si>
  <si>
    <t>LX/SWEDEN</t>
  </si>
  <si>
    <t>United Kingdom of Great Britain and Northern Ireland</t>
  </si>
  <si>
    <t>LX/UNITED KINGDOM</t>
  </si>
  <si>
    <t>Guadeloupe</t>
  </si>
  <si>
    <t>LX/GUADELOUPE</t>
  </si>
  <si>
    <t>Martinique</t>
  </si>
  <si>
    <t>LX/MARTINIQUE</t>
  </si>
  <si>
    <t>Collectivity of Saint Martin</t>
  </si>
  <si>
    <t>LX/SAINT MARTIN (FRENCH PART)</t>
  </si>
  <si>
    <t>Réunion</t>
  </si>
  <si>
    <t>LX/RÉUNION</t>
  </si>
  <si>
    <t>Total Windstorm specified Regions before diversification</t>
  </si>
  <si>
    <t>LX/Specified Regions explicitly subject to windstorm risk charge</t>
  </si>
  <si>
    <t>Northern Europe</t>
  </si>
  <si>
    <t>LX/Other Northern Europe Regions subject to windstorm risk charge</t>
  </si>
  <si>
    <t>Western Europe</t>
  </si>
  <si>
    <t>LX/Other Western European Regions subject to windstorm risk charge</t>
  </si>
  <si>
    <t>Eastern Europe</t>
  </si>
  <si>
    <t>LX/Other Eastern European Regions subject to windstorm risk charge</t>
  </si>
  <si>
    <t>Southern Europe</t>
  </si>
  <si>
    <t>LX/Other Southern European Regions subject to windstorm risk charge</t>
  </si>
  <si>
    <t>Central and Western Asia</t>
  </si>
  <si>
    <t>LX/Central and Western Asia</t>
  </si>
  <si>
    <t>Eastern Asia</t>
  </si>
  <si>
    <t>LX/Eastern Asia</t>
  </si>
  <si>
    <t>South and South-Eastern Asia</t>
  </si>
  <si>
    <t>LX/South and South-Eastern Asia</t>
  </si>
  <si>
    <t>Oceania</t>
  </si>
  <si>
    <t>LX/Oceania</t>
  </si>
  <si>
    <t>Northern Africa</t>
  </si>
  <si>
    <t>LX/Northern Africa</t>
  </si>
  <si>
    <t>Southern Africa</t>
  </si>
  <si>
    <t>LX/Southern Africa</t>
  </si>
  <si>
    <t>Northern America excluding the United States of America</t>
  </si>
  <si>
    <t>LX/Northern America excluding the United States of America</t>
  </si>
  <si>
    <t>Caribbean and Central America</t>
  </si>
  <si>
    <t>LX/Caribbean and Central America</t>
  </si>
  <si>
    <t>Eastern South America</t>
  </si>
  <si>
    <t>LX/Eastern South America</t>
  </si>
  <si>
    <t>Northern, southern and western South America</t>
  </si>
  <si>
    <t>LX/Northern, southern and western South America</t>
  </si>
  <si>
    <t>North-east United States of America</t>
  </si>
  <si>
    <t>LX/North-east United States of America</t>
  </si>
  <si>
    <t>South-east United States of America</t>
  </si>
  <si>
    <t>LX/South-east United States of America</t>
  </si>
  <si>
    <t>Mid-west United States of America</t>
  </si>
  <si>
    <t>LX/Mid-west United States of America</t>
  </si>
  <si>
    <t>Western United States of America</t>
  </si>
  <si>
    <t>LX/Western United States of America</t>
  </si>
  <si>
    <t>Total Windstorm Other Regions before diversifications</t>
  </si>
  <si>
    <t>LX/Other Regions subject to windstorm risk charge</t>
  </si>
  <si>
    <t>Total Windstorm all Regions before diversification</t>
  </si>
  <si>
    <t>Diversification effect between regions</t>
  </si>
  <si>
    <t>Total Windstorm after diversification</t>
  </si>
  <si>
    <t>TA/Specified</t>
  </si>
  <si>
    <t>IZ/Covered after the period</t>
  </si>
  <si>
    <t>Metric: Scenario A or B</t>
  </si>
  <si>
    <t>PP/Risk charge factor</t>
  </si>
  <si>
    <t>IT/Risk mitigation effect other than from finite reinsurance</t>
  </si>
  <si>
    <t>IT/Risk mitigation cost for reinstalment premiums</t>
  </si>
  <si>
    <t>S.27.01.01.03</t>
  </si>
  <si>
    <t>Natural Catastrophe risk - Earthquake</t>
  </si>
  <si>
    <t>Republic of Bulgaria</t>
  </si>
  <si>
    <t>LX/BULGARIA</t>
  </si>
  <si>
    <t>Republic of Croatia</t>
  </si>
  <si>
    <t>LX/CROATIA</t>
  </si>
  <si>
    <t>Republic of Cyprus</t>
  </si>
  <si>
    <t>LX/CYPRUS</t>
  </si>
  <si>
    <t>Hellenic Republic</t>
  </si>
  <si>
    <t>LX/GREECE</t>
  </si>
  <si>
    <t>Italian Republic; Republic of San Marino; Vatican City State</t>
  </si>
  <si>
    <t>LX/ITALY; SAN MARINO; HOLY SEE (VATICAN CITY STATE)</t>
  </si>
  <si>
    <t>Republic of Malta</t>
  </si>
  <si>
    <t>LX/MALTA</t>
  </si>
  <si>
    <t>Portuguese Republic</t>
  </si>
  <si>
    <t>LX/PORTUGAL</t>
  </si>
  <si>
    <t>Romania</t>
  </si>
  <si>
    <t>LX/ROMANIA</t>
  </si>
  <si>
    <t>Slovak Republic</t>
  </si>
  <si>
    <t>LX/SLOVAKIA</t>
  </si>
  <si>
    <t>Total Earthquake specified Regions before diversification</t>
  </si>
  <si>
    <t>LX/Specified Regions explicitly subject to earthquake risk charge</t>
  </si>
  <si>
    <t>LX/Other Northern Europe Regions subject to earthquake risk charge</t>
  </si>
  <si>
    <t>LX/Other Western European Regions subject to earthquake risk charge</t>
  </si>
  <si>
    <t>LX/Other Eastern European Regions subject to earthquake risk charge</t>
  </si>
  <si>
    <t>LX/Other Southern European Regions subject to earthquake risk charge</t>
  </si>
  <si>
    <t>Total Earthquake Other Regions before diversifications</t>
  </si>
  <si>
    <t>LX/Other Regions subject to earthquake risk charge</t>
  </si>
  <si>
    <t>Total Earthquake all Regions before diversification</t>
  </si>
  <si>
    <t>Total Earthquake after diversification</t>
  </si>
  <si>
    <t>S.27.01.01.04</t>
  </si>
  <si>
    <t>Natural Catastrophe risk - Flood</t>
  </si>
  <si>
    <t>Total Flood specified Regions before diversification</t>
  </si>
  <si>
    <t>LX/Specified Regions explicitly subject to flood risk charge</t>
  </si>
  <si>
    <t>LX/Other Northern Europe Regions subject to flood risk charge</t>
  </si>
  <si>
    <t>LX/Other Western European Regions subject to flood risk charge</t>
  </si>
  <si>
    <t>LX/Other Eastern European Regions subject to flood risk charge</t>
  </si>
  <si>
    <t>LX/Other Southern European Regions subject to flood risk charge</t>
  </si>
  <si>
    <t>Total Flood Other Regions before diversifications</t>
  </si>
  <si>
    <t>LX/Other Regions subject to flood risk charge</t>
  </si>
  <si>
    <t>Total Flood all Regions before diversification</t>
  </si>
  <si>
    <t>Total Flood after diversification</t>
  </si>
  <si>
    <t>S.27.01.01.05</t>
  </si>
  <si>
    <t>Natural Catastrophe risk - Hail</t>
  </si>
  <si>
    <t>R1641</t>
  </si>
  <si>
    <t>R1701</t>
  </si>
  <si>
    <t>Total Hail specified Regions before diversification</t>
  </si>
  <si>
    <t>LX/Specified Regions explicitly subject to hail risk charge</t>
  </si>
  <si>
    <t>LX/Other Northern Europe Regions subject to hail risk charge</t>
  </si>
  <si>
    <t>LX/Other Western European Regions subject to hail risk charge</t>
  </si>
  <si>
    <t>LX/Other Eastern European Regions subject to hail risk charge</t>
  </si>
  <si>
    <t>LX/Other Southern European Regions subject to hail risk charge</t>
  </si>
  <si>
    <t>R1770</t>
  </si>
  <si>
    <t>R1780</t>
  </si>
  <si>
    <t>R1790</t>
  </si>
  <si>
    <t>R1810</t>
  </si>
  <si>
    <t>R1820</t>
  </si>
  <si>
    <t>R1830</t>
  </si>
  <si>
    <t>R1840</t>
  </si>
  <si>
    <t>R1850</t>
  </si>
  <si>
    <t>R1860</t>
  </si>
  <si>
    <t>R1870</t>
  </si>
  <si>
    <t>R1880</t>
  </si>
  <si>
    <t>R1890</t>
  </si>
  <si>
    <t>Total Hail Other Regions before diversifications</t>
  </si>
  <si>
    <t>LX/Other Regions subject to hail risk charge</t>
  </si>
  <si>
    <t>Total Hail all Regions before diversification</t>
  </si>
  <si>
    <t>R1930</t>
  </si>
  <si>
    <t>Total Hail after diversification</t>
  </si>
  <si>
    <t>R1940</t>
  </si>
  <si>
    <t>S.27.01.01.06</t>
  </si>
  <si>
    <t>Natural Catastrophe risk -Subsidence</t>
  </si>
  <si>
    <t>Total Subsidence before diversification</t>
  </si>
  <si>
    <t>R1950</t>
  </si>
  <si>
    <t>Diversification effect between zones</t>
  </si>
  <si>
    <t>R1960</t>
  </si>
  <si>
    <t>Total Subsidence after diversification</t>
  </si>
  <si>
    <t>R1970</t>
  </si>
  <si>
    <t>S.27.01.01.07</t>
  </si>
  <si>
    <t>Catastrophe risk - Non-proportional property reinsurance</t>
  </si>
  <si>
    <t>Estimation of the premiums to be earned</t>
  </si>
  <si>
    <t>S.27.01.01.08</t>
  </si>
  <si>
    <t>Man made catastrophe risk - Motor Vehicle Liability</t>
  </si>
  <si>
    <t>Number of vehicles policy limit above 24M€</t>
  </si>
  <si>
    <t>Number of vehicles policy limit below or equal to 24M€</t>
  </si>
  <si>
    <t>Catastrophe Risk Charge Motor Vehicle Liability before risk mitigation</t>
  </si>
  <si>
    <t>Catastrophe Risk Charge Motor Vehicle Liability after risk mitigation</t>
  </si>
  <si>
    <t>Motor Vehicle Liability</t>
  </si>
  <si>
    <t>NT/Number of vehicles policy limit above 24M€</t>
  </si>
  <si>
    <t>NT/Number of vehicles policy limit below or equal to 24M€</t>
  </si>
  <si>
    <t>S.27.01.01.09</t>
  </si>
  <si>
    <t>Man made catastrophe risk - Marine Tanker Collision</t>
  </si>
  <si>
    <t>Catastrophe Risk Charge Share marine hull in tanker t before risk mitigation</t>
  </si>
  <si>
    <t>Catastrophe Risk Charge Share marine liability in tanker t before risk mitigation</t>
  </si>
  <si>
    <t>Catastrophe Risk Charge Share marine oil pollution liability in tanker t before risk mitigation</t>
  </si>
  <si>
    <t>Catastrophe Risk Charge Marine Tanker Collision before risk mitigation</t>
  </si>
  <si>
    <t>Catastrophe Risk Charge Marine Tanker Collision after risk mitigation</t>
  </si>
  <si>
    <t>Name of vessel</t>
  </si>
  <si>
    <t>Marine Tanker Collision</t>
  </si>
  <si>
    <t>RT/Marine tanker collision [hull]</t>
  </si>
  <si>
    <t>RT/Marine tanker collision [liability]</t>
  </si>
  <si>
    <t>RT/Marine tanker collision [oil pollution liability]</t>
  </si>
  <si>
    <t>RT/Marine tanker collision</t>
  </si>
  <si>
    <t>TS/Name of vessel with the biggest sum insured</t>
  </si>
  <si>
    <t>S.27.01.01.10</t>
  </si>
  <si>
    <t>Man made catastrophe risk - Marine Platform Explosion</t>
  </si>
  <si>
    <t>Catastrophe Risk Charge Property damage before risk mitigation</t>
  </si>
  <si>
    <t>Catastrophe Risk Charge Removal of wreckage before risk mitigation</t>
  </si>
  <si>
    <t>Catastrophe Risk Charge Loss of production income before risk mitigation</t>
  </si>
  <si>
    <t>Catastrophe Risk Charge Capping of the well or making the well secure before risk mitigation</t>
  </si>
  <si>
    <t>Catastrophe Risk Charge Liability insurance and reinsurance obligations before risk mitigation</t>
  </si>
  <si>
    <t>Catastrophe Risk Charge Marine Platform Explosion before risk mitigation</t>
  </si>
  <si>
    <t>Catastrophe Risk Charge Marine Platform Explosion after risk mitigation</t>
  </si>
  <si>
    <t>Name of platform</t>
  </si>
  <si>
    <t>Marine Platform Explosion</t>
  </si>
  <si>
    <t>RT/Marine platform explosion [property damage]</t>
  </si>
  <si>
    <t>RT/Marine platform explosion [removal of wreckage]</t>
  </si>
  <si>
    <t>RT/Marine platform explosion [loss of production income]</t>
  </si>
  <si>
    <t>RT/Marine platform explosion [capping of the well or making the well secure]</t>
  </si>
  <si>
    <t>RT/Marine platform explosion [liability insurance and reinsurance obligations]</t>
  </si>
  <si>
    <t>RT/Marine platform explosion</t>
  </si>
  <si>
    <t>TS/Name of platform with the biggest sum insured</t>
  </si>
  <si>
    <t>S.27.01.01.11</t>
  </si>
  <si>
    <t>Man made catastrophe risk - Marine</t>
  </si>
  <si>
    <t>Catastrophe Risk Charge Marine before risk mitigation</t>
  </si>
  <si>
    <t>Estimated Total Risk Mitigation</t>
  </si>
  <si>
    <t>Catastrophe Risk Charge Marine after risk mitigation</t>
  </si>
  <si>
    <t>Total before diversification</t>
  </si>
  <si>
    <t>Diversification between type of event</t>
  </si>
  <si>
    <t>R2410</t>
  </si>
  <si>
    <t>Total after diversification</t>
  </si>
  <si>
    <t>R2420</t>
  </si>
  <si>
    <t>S.27.01.01.28</t>
  </si>
  <si>
    <t>Number of vessels</t>
  </si>
  <si>
    <t>Number</t>
  </si>
  <si>
    <t>C0781</t>
  </si>
  <si>
    <t>Number of vessels below the threshold of EUR 250k</t>
  </si>
  <si>
    <t>R2421</t>
  </si>
  <si>
    <t>NT/Number of vessels below the threshold of EUR 250k</t>
  </si>
  <si>
    <t>S.27.01.01.12</t>
  </si>
  <si>
    <t>Man made catastrophe risk - Aviation</t>
  </si>
  <si>
    <t>Catastrophe risk Charge Aviation hull before risk mitigation</t>
  </si>
  <si>
    <t>Catastrophe risk Charge Aviation liability before risk mitigation</t>
  </si>
  <si>
    <t>Catastrophe Risk Charge Aviation before risk mitigation</t>
  </si>
  <si>
    <t>Catastrophe Risk Charge Aviation after risk mitigation</t>
  </si>
  <si>
    <t>Gross Catastrophe Risk Charge Aviation</t>
  </si>
  <si>
    <t>RT/Aviation [hull]</t>
  </si>
  <si>
    <t>RT/Aviation [liability]</t>
  </si>
  <si>
    <t>S.27.01.01.13</t>
  </si>
  <si>
    <t>Man made catastrophe risk - Fire</t>
  </si>
  <si>
    <t>Catastrophe Risk Charge Fire before risk mitigation</t>
  </si>
  <si>
    <t>Catastrophe Risk Charge Fire after risk mitigation</t>
  </si>
  <si>
    <t>S.27.01.01.14</t>
  </si>
  <si>
    <t>Man made catastrophe risk - Liability</t>
  </si>
  <si>
    <t>Earned premium following 12 months</t>
  </si>
  <si>
    <t>Largest liability limit provided</t>
  </si>
  <si>
    <t>Catastrophe Risk Charge Liability before risk mitigation</t>
  </si>
  <si>
    <t>Catastrophe Risk Charge Liability after risk mitigation</t>
  </si>
  <si>
    <t>Professional malpractice liability</t>
  </si>
  <si>
    <t>RT/Professional malpractice liability</t>
  </si>
  <si>
    <t>Employers liability</t>
  </si>
  <si>
    <t>R2710</t>
  </si>
  <si>
    <t>RT/Employers liability</t>
  </si>
  <si>
    <t>Directors and officers liability</t>
  </si>
  <si>
    <t>R2720</t>
  </si>
  <si>
    <t>RT/Directors and officers liability</t>
  </si>
  <si>
    <t>Other liability</t>
  </si>
  <si>
    <t>R2730</t>
  </si>
  <si>
    <t>RT/Liability other than professional malpractice, employers, directors and officers liability</t>
  </si>
  <si>
    <t>Non-proportional reinsurance</t>
  </si>
  <si>
    <t>R2740</t>
  </si>
  <si>
    <t>RT/Non-proportional liability reinsurance</t>
  </si>
  <si>
    <t>R2750</t>
  </si>
  <si>
    <t>BC/Largest liability limit provided</t>
  </si>
  <si>
    <t>S.27.01.01.15</t>
  </si>
  <si>
    <t>C0970</t>
  </si>
  <si>
    <t>C0980</t>
  </si>
  <si>
    <t>R2800</t>
  </si>
  <si>
    <t>Diversification between type of cover</t>
  </si>
  <si>
    <t>R2810</t>
  </si>
  <si>
    <t>R2820</t>
  </si>
  <si>
    <t>S.27.01.01.16</t>
  </si>
  <si>
    <t>Man made catastrophe risk - Credit &amp; Suretyship - Large Credit Default</t>
  </si>
  <si>
    <t>Exposure (individual or group)</t>
  </si>
  <si>
    <t>Proportion of damage caused by scenario</t>
  </si>
  <si>
    <t>Catastrophe Risk Charge Credit &amp; Surety before risk mitigation - Large Credit Default</t>
  </si>
  <si>
    <t>Catastrophe Risk Charge Credit &amp; Surety after risk mitigation - Large Credit Default</t>
  </si>
  <si>
    <t>C0990</t>
  </si>
  <si>
    <t>Largest exposure 1</t>
  </si>
  <si>
    <t>R2900</t>
  </si>
  <si>
    <t>RT/Credit &amp; Suretyship [large credit default] 1st biggest</t>
  </si>
  <si>
    <t>Largest exposure 2</t>
  </si>
  <si>
    <t>R2910</t>
  </si>
  <si>
    <t>RT/Credit &amp; Suretyship [large credit default] 2nd biggest</t>
  </si>
  <si>
    <t>R2920</t>
  </si>
  <si>
    <t>RT/Credit &amp; Suretyship [large credit default] Sum of 1st and 2nd biggest</t>
  </si>
  <si>
    <t>PP/Proportion of damage caused by scenario</t>
  </si>
  <si>
    <t>S.27.01.01.17</t>
  </si>
  <si>
    <t>RT/Credit &amp; Suretyship [recession risk]</t>
  </si>
  <si>
    <t>Man made catastrophe risk - Credit &amp; Suretyship - Recession Risk</t>
  </si>
  <si>
    <t>Catastrophe Risk Charge Credit &amp; Suretyship before risk mitigation - Recession Risk</t>
  </si>
  <si>
    <t>Catastrophe Risk Charge Credit &amp; Suretyship after risk mitigation - Recession Risk</t>
  </si>
  <si>
    <t>R3000</t>
  </si>
  <si>
    <t>S.27.01.01.18</t>
  </si>
  <si>
    <t>Man made catastrophe risk - Credit &amp; Suretyship</t>
  </si>
  <si>
    <t>Catastrophe Risk Charge Credit &amp; Suretyship before risk mitigation</t>
  </si>
  <si>
    <t>Catastrophe Risk Charge Credit &amp; Suretyship after risk mitigation</t>
  </si>
  <si>
    <t>R3100</t>
  </si>
  <si>
    <t>R3110</t>
  </si>
  <si>
    <t>R3120</t>
  </si>
  <si>
    <t>S.27.01.01.19</t>
  </si>
  <si>
    <t>Man made catastrophe risk - Other non-life catastrophe risk</t>
  </si>
  <si>
    <t>Catastrophe Risk Charge Other non-life catastrophe risk before risk mitigation</t>
  </si>
  <si>
    <t>Catastrophe Risk Charge Other non-life catastrophe risk after risk mitigation</t>
  </si>
  <si>
    <t>MAT other than Marine and Aviation</t>
  </si>
  <si>
    <t>R3200</t>
  </si>
  <si>
    <t>RT/MAT other than marine and aviation</t>
  </si>
  <si>
    <t>Non-proportional MAT reinsurance other than Marine and Aviation</t>
  </si>
  <si>
    <t>R3210</t>
  </si>
  <si>
    <t>RT/Non-proportional MAT reinsurance other than marine and aviation</t>
  </si>
  <si>
    <t>R3220</t>
  </si>
  <si>
    <t>RT/Miscellaneous financial loss</t>
  </si>
  <si>
    <t>Non-proportional Casualty reinsurance other than General liability</t>
  </si>
  <si>
    <t>R3230</t>
  </si>
  <si>
    <t>RT/Non-proportional casualty reinsurance other than general liability</t>
  </si>
  <si>
    <t>Non-proportional Credit &amp; Surety reinsurance</t>
  </si>
  <si>
    <t>R3240</t>
  </si>
  <si>
    <t>RT/Non-proportional credit &amp; surety reinsurance</t>
  </si>
  <si>
    <t>R3250</t>
  </si>
  <si>
    <t>Diversification between groups of obligations</t>
  </si>
  <si>
    <t>R3260</t>
  </si>
  <si>
    <t>R3270</t>
  </si>
  <si>
    <t>S.27.01.01.20</t>
  </si>
  <si>
    <t>Health Catastrophe risk - Mass accident</t>
  </si>
  <si>
    <t>Accidental death</t>
  </si>
  <si>
    <t>Permanent disability</t>
  </si>
  <si>
    <t>Disability 12 months</t>
  </si>
  <si>
    <t>Medical treatment</t>
  </si>
  <si>
    <t># Policyholders</t>
  </si>
  <si>
    <t>Total value of benefits payable</t>
  </si>
  <si>
    <t>C1170</t>
  </si>
  <si>
    <t>C1180</t>
  </si>
  <si>
    <t>C1190</t>
  </si>
  <si>
    <t>R3300</t>
  </si>
  <si>
    <t>R3310</t>
  </si>
  <si>
    <t>R3320</t>
  </si>
  <si>
    <t>R3330</t>
  </si>
  <si>
    <t>R3340</t>
  </si>
  <si>
    <t>R3350</t>
  </si>
  <si>
    <t>R3360</t>
  </si>
  <si>
    <t>Republic of Estonia</t>
  </si>
  <si>
    <t>R3370</t>
  </si>
  <si>
    <t>LX/ESTONIA</t>
  </si>
  <si>
    <t>R3380</t>
  </si>
  <si>
    <t>French Republic; Principality of Monaco; Principality of Andorra</t>
  </si>
  <si>
    <t>R3390</t>
  </si>
  <si>
    <t>R3400</t>
  </si>
  <si>
    <t>R3410</t>
  </si>
  <si>
    <t>R3420</t>
  </si>
  <si>
    <t>R3430</t>
  </si>
  <si>
    <t>R3440</t>
  </si>
  <si>
    <t>R3450</t>
  </si>
  <si>
    <t>Republic of Latvia</t>
  </si>
  <si>
    <t>R3460</t>
  </si>
  <si>
    <t>LX/LATVIA</t>
  </si>
  <si>
    <t>Republic of Lithuania</t>
  </si>
  <si>
    <t>R3470</t>
  </si>
  <si>
    <t>LX/LITHUANIA</t>
  </si>
  <si>
    <t>R3480</t>
  </si>
  <si>
    <t>R3490</t>
  </si>
  <si>
    <t>R3500</t>
  </si>
  <si>
    <t>R3510</t>
  </si>
  <si>
    <t>R3520</t>
  </si>
  <si>
    <t>R3530</t>
  </si>
  <si>
    <t>R3540</t>
  </si>
  <si>
    <t>R3550</t>
  </si>
  <si>
    <t>R3560</t>
  </si>
  <si>
    <t>R3570</t>
  </si>
  <si>
    <t>R3580</t>
  </si>
  <si>
    <t>Swiss Confederation</t>
  </si>
  <si>
    <t>R3590</t>
  </si>
  <si>
    <t>LX/SWITZERLAND</t>
  </si>
  <si>
    <t>R3600</t>
  </si>
  <si>
    <t>Total Mass accident all countries before diversification</t>
  </si>
  <si>
    <t>R3610</t>
  </si>
  <si>
    <t>Diversification effect between countries</t>
  </si>
  <si>
    <t>R3620</t>
  </si>
  <si>
    <t>Total Mass accident all countries after diversification</t>
  </si>
  <si>
    <t>R3630</t>
  </si>
  <si>
    <t>RT/Health mass accident risk [accidental death]</t>
  </si>
  <si>
    <t>RT/Health mass accident risk [permanent disability]</t>
  </si>
  <si>
    <t>RT/Health mass accident risk [disability 12 months]</t>
  </si>
  <si>
    <t>RT/Health mass accident risk [medical treatment]</t>
  </si>
  <si>
    <t>NT/Number of policyholders</t>
  </si>
  <si>
    <t>S.27.01.01.21</t>
  </si>
  <si>
    <t>Health Catastrophe risk - Concentration accident</t>
  </si>
  <si>
    <t>Largest known accident risk concentration</t>
  </si>
  <si>
    <t>Average sum insured</t>
  </si>
  <si>
    <t>C1380</t>
  </si>
  <si>
    <t>C1390</t>
  </si>
  <si>
    <t>R3700</t>
  </si>
  <si>
    <t>R3710</t>
  </si>
  <si>
    <t>R3720</t>
  </si>
  <si>
    <t>R3730</t>
  </si>
  <si>
    <t>R3740</t>
  </si>
  <si>
    <t>R3750</t>
  </si>
  <si>
    <t>R3760</t>
  </si>
  <si>
    <t>R3770</t>
  </si>
  <si>
    <t>R3780</t>
  </si>
  <si>
    <t>French Republic</t>
  </si>
  <si>
    <t>R3790</t>
  </si>
  <si>
    <t>LX/FRANCE</t>
  </si>
  <si>
    <t>R3800</t>
  </si>
  <si>
    <t>R3810</t>
  </si>
  <si>
    <t>R3820</t>
  </si>
  <si>
    <t>R3830</t>
  </si>
  <si>
    <t>R3840</t>
  </si>
  <si>
    <t>Italian Republic</t>
  </si>
  <si>
    <t>R3850</t>
  </si>
  <si>
    <t>LX/ITALY</t>
  </si>
  <si>
    <t>R3860</t>
  </si>
  <si>
    <t>R3870</t>
  </si>
  <si>
    <t>R3880</t>
  </si>
  <si>
    <t>R3890</t>
  </si>
  <si>
    <t>R3900</t>
  </si>
  <si>
    <t>R3910</t>
  </si>
  <si>
    <t>R3920</t>
  </si>
  <si>
    <t>R3930</t>
  </si>
  <si>
    <t>R3940</t>
  </si>
  <si>
    <t>R3950</t>
  </si>
  <si>
    <t>R3960</t>
  </si>
  <si>
    <t>R3970</t>
  </si>
  <si>
    <t>R3980</t>
  </si>
  <si>
    <t>R3990</t>
  </si>
  <si>
    <t>R4000</t>
  </si>
  <si>
    <t>RT/Health accident concentration risk [accidental death]</t>
  </si>
  <si>
    <t>RT/Health accident concentration risk [permanent disability]</t>
  </si>
  <si>
    <t>RT/Health accident concentration risk [disability 12 months]</t>
  </si>
  <si>
    <t>RT/Health accident concentration risk [medical treatment]</t>
  </si>
  <si>
    <t>NT/Largest accident risk concentration of an insurance or reinsurance undertaking</t>
  </si>
  <si>
    <t>S.27.01.01.23</t>
  </si>
  <si>
    <t>LX/All members</t>
  </si>
  <si>
    <t>Issuer country/country of residence</t>
  </si>
  <si>
    <t>Other countries to be considered in the Concentration accident</t>
  </si>
  <si>
    <t>R4010</t>
  </si>
  <si>
    <t>S.27.01.01.26</t>
  </si>
  <si>
    <t>Total Concentration accident all countries before diversification</t>
  </si>
  <si>
    <t>R4020</t>
  </si>
  <si>
    <t>R4030</t>
  </si>
  <si>
    <t>Total Concentration accident all countries after diversification</t>
  </si>
  <si>
    <t>R4040</t>
  </si>
  <si>
    <t>S.27.01.01.22</t>
  </si>
  <si>
    <t>Health Catastrophe risk - Pandemic</t>
  </si>
  <si>
    <t>Number of insured people</t>
  </si>
  <si>
    <t>Total pandemic exposure</t>
  </si>
  <si>
    <t>Number of insured persons</t>
  </si>
  <si>
    <t>Unit claim cost hospitalisation</t>
  </si>
  <si>
    <t>Ratio of insured persons using hospitalisation</t>
  </si>
  <si>
    <t>Unit claim cost medical practitioner</t>
  </si>
  <si>
    <t>Ratio of insured persons using medical practitioner</t>
  </si>
  <si>
    <t>Unit claim cost no formal medical care</t>
  </si>
  <si>
    <t>Ratio of insured persons using no formal medical care</t>
  </si>
  <si>
    <t>R4100</t>
  </si>
  <si>
    <t>R4110</t>
  </si>
  <si>
    <t>R4120</t>
  </si>
  <si>
    <t>R4130</t>
  </si>
  <si>
    <t>R4140</t>
  </si>
  <si>
    <t>R4150</t>
  </si>
  <si>
    <t>R4160</t>
  </si>
  <si>
    <t>R4170</t>
  </si>
  <si>
    <t>R4180</t>
  </si>
  <si>
    <t>R4190</t>
  </si>
  <si>
    <t>R4200</t>
  </si>
  <si>
    <t>R4210</t>
  </si>
  <si>
    <t>R4220</t>
  </si>
  <si>
    <t>R4230</t>
  </si>
  <si>
    <t>R4240</t>
  </si>
  <si>
    <t>R4250</t>
  </si>
  <si>
    <t>R4260</t>
  </si>
  <si>
    <t>R4270</t>
  </si>
  <si>
    <t>R4280</t>
  </si>
  <si>
    <t>R4290</t>
  </si>
  <si>
    <t>R4300</t>
  </si>
  <si>
    <t>R4310</t>
  </si>
  <si>
    <t>R4320</t>
  </si>
  <si>
    <t>R4330</t>
  </si>
  <si>
    <t>R4340</t>
  </si>
  <si>
    <t>R4350</t>
  </si>
  <si>
    <t>R4360</t>
  </si>
  <si>
    <t>R4370</t>
  </si>
  <si>
    <t>R4380</t>
  </si>
  <si>
    <t>R4390</t>
  </si>
  <si>
    <t>R4400</t>
  </si>
  <si>
    <t>RT/Health pandemic risk [income protection]</t>
  </si>
  <si>
    <t>RT/Health pandemic risk [medical expenses]</t>
  </si>
  <si>
    <t>RT/Health pandemic risk [hospitalisation cost]</t>
  </si>
  <si>
    <t>RT/Health pandemic risk [medical practitioner]</t>
  </si>
  <si>
    <t>RT/Health pandemic risk [no formal medical care]</t>
  </si>
  <si>
    <t>PP/Ratio of insured persons using hospitalisation</t>
  </si>
  <si>
    <t>PP/Ratio of insured persons using medical practitioner</t>
  </si>
  <si>
    <t>PP/Ratio of insured persons using no formal medical care</t>
  </si>
  <si>
    <t>S.27.01.01.24</t>
  </si>
  <si>
    <t>Other countries to be considered in the Pandemic</t>
  </si>
  <si>
    <t>R4410</t>
  </si>
  <si>
    <t>S.27.01.01.25</t>
  </si>
  <si>
    <t>Health Catastrophe risk - Pandemic. Total</t>
  </si>
  <si>
    <t>Total Pandemic all countries</t>
  </si>
  <si>
    <t>R4420</t>
  </si>
  <si>
    <t>S.27.01.04</t>
  </si>
  <si>
    <t>S.27.01.04.27</t>
  </si>
  <si>
    <t>S.27.01.04.01</t>
  </si>
  <si>
    <t>S.27.01.04.02</t>
  </si>
  <si>
    <t>S.27.01.04.03</t>
  </si>
  <si>
    <t>S.27.01.04.04</t>
  </si>
  <si>
    <t>S.27.01.04.05</t>
  </si>
  <si>
    <t>S.27.01.04.06</t>
  </si>
  <si>
    <t>S.27.01.04.07</t>
  </si>
  <si>
    <t>S.27.01.04.08</t>
  </si>
  <si>
    <t>S.27.01.04.09</t>
  </si>
  <si>
    <t>S.27.01.04.10</t>
  </si>
  <si>
    <t>S.27.01.04.11</t>
  </si>
  <si>
    <t>S.27.01.04.28</t>
  </si>
  <si>
    <t>S.27.01.04.12</t>
  </si>
  <si>
    <t>S.27.01.04.13</t>
  </si>
  <si>
    <t>S.27.01.04.14</t>
  </si>
  <si>
    <t>S.27.01.04.15</t>
  </si>
  <si>
    <t>S.27.01.04.16</t>
  </si>
  <si>
    <t>S.27.01.04.17</t>
  </si>
  <si>
    <t>S.27.01.04.18</t>
  </si>
  <si>
    <t>S.27.01.04.19</t>
  </si>
  <si>
    <t>S.27.01.04.20</t>
  </si>
  <si>
    <t>S.27.01.04.21</t>
  </si>
  <si>
    <t>S.27.01.04.23</t>
  </si>
  <si>
    <t>S.27.01.04.26</t>
  </si>
  <si>
    <t>S.27.01.04.22</t>
  </si>
  <si>
    <t>S.27.01.04.24</t>
  </si>
  <si>
    <t>S.27.01.04.25</t>
  </si>
  <si>
    <t>SR.27.01.01.27</t>
  </si>
  <si>
    <t>SR.27.01.01.01</t>
  </si>
  <si>
    <t>SR.27.01.01.02</t>
  </si>
  <si>
    <t>SR.27.01.01.03</t>
  </si>
  <si>
    <t>SR.27.01.01.04</t>
  </si>
  <si>
    <t>SR.27.01.01.05</t>
  </si>
  <si>
    <t>SR.27.01.01.06</t>
  </si>
  <si>
    <t>SR.27.01.01.07</t>
  </si>
  <si>
    <t>SR.27.01.01.08</t>
  </si>
  <si>
    <t>SR.27.01.01.09</t>
  </si>
  <si>
    <t>SR.27.01.01.10</t>
  </si>
  <si>
    <t>SR.27.01.01.11</t>
  </si>
  <si>
    <t>SR.27.01.01.28</t>
  </si>
  <si>
    <t>SR.27.01.01.12</t>
  </si>
  <si>
    <t>SR.27.01.01.13</t>
  </si>
  <si>
    <t>SR.27.01.01.14</t>
  </si>
  <si>
    <t>Earned premium following last 12 months</t>
  </si>
  <si>
    <t>SR.27.01.01.15</t>
  </si>
  <si>
    <t>SR.27.01.01.16</t>
  </si>
  <si>
    <t>SR.27.01.01.17</t>
  </si>
  <si>
    <t>SR.27.01.01.18</t>
  </si>
  <si>
    <t>SR.27.01.01.19</t>
  </si>
  <si>
    <t>SR.27.01.01.20</t>
  </si>
  <si>
    <t>SR.27.01.01.21</t>
  </si>
  <si>
    <t>SR.27.01.01.23</t>
  </si>
  <si>
    <t>Health Catastrophe risk - Concentration accident. Other countries to be considered in the Concentration accident</t>
  </si>
  <si>
    <t>SR.27.01.01.26</t>
  </si>
  <si>
    <t>Health Catastrophe risk - Concentration accident. Total</t>
  </si>
  <si>
    <t>SR.27.01.01.22</t>
  </si>
  <si>
    <t>SR.27.01.01.24</t>
  </si>
  <si>
    <t>Health Catastrophe risk - Pandemic. Other countries to be considered in the Pandemic</t>
  </si>
  <si>
    <t>SR.27.01.01.25</t>
  </si>
  <si>
    <t>S.28.01.01.01</t>
  </si>
  <si>
    <t>Linear formula component for non-life insurance and reinsurance obligations</t>
  </si>
  <si>
    <t>MCR components</t>
  </si>
  <si>
    <r>
      <t>MCR</t>
    </r>
    <r>
      <rPr>
        <vertAlign val="subscript"/>
        <sz val="11"/>
        <rFont val="Calibri"/>
        <family val="2"/>
        <charset val="238"/>
        <scheme val="minor"/>
      </rPr>
      <t>NL</t>
    </r>
    <r>
      <rPr>
        <sz val="11"/>
        <rFont val="Calibri"/>
        <family val="2"/>
        <charset val="238"/>
        <scheme val="minor"/>
      </rPr>
      <t xml:space="preserve"> Result</t>
    </r>
  </si>
  <si>
    <t>TA/Linear</t>
  </si>
  <si>
    <t>S.28.01.01.02</t>
  </si>
  <si>
    <t>Background information</t>
  </si>
  <si>
    <t>Net (of reinsurance/SPV) best estimate and TP calculated as a whole</t>
  </si>
  <si>
    <t>Net (of reinsurance) written premiums in the last 12 months</t>
  </si>
  <si>
    <t>Medical expense insurance and proportional reinsurance</t>
  </si>
  <si>
    <t>Workers' compensation insurance and proportional reinsurance</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</si>
  <si>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</si>
  <si>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</si>
  <si>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</si>
  <si>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</si>
  <si>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</si>
  <si>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</si>
  <si>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</si>
  <si>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proportional reinsurance</t>
  </si>
  <si>
    <t>Miscellaneous financial loss insurance and proportional reinsurance</t>
  </si>
  <si>
    <t>S.28.01.01.03</t>
  </si>
  <si>
    <t>Linear formula component for life insurance and reinsurance obligations</t>
  </si>
  <si>
    <r>
      <t>MCR</t>
    </r>
    <r>
      <rPr>
        <vertAlign val="subscript"/>
        <sz val="11"/>
        <rFont val="Calibri"/>
        <family val="2"/>
        <charset val="238"/>
        <scheme val="minor"/>
      </rPr>
      <t>L</t>
    </r>
    <r>
      <rPr>
        <sz val="11"/>
        <rFont val="Calibri"/>
        <family val="2"/>
        <charset val="238"/>
        <scheme val="minor"/>
      </rPr>
      <t xml:space="preserve"> Result</t>
    </r>
  </si>
  <si>
    <t>S.28.01.01.04</t>
  </si>
  <si>
    <t>Total capital at risk for all life (re)insurance obligations</t>
  </si>
  <si>
    <t>Net (of reinsurance/SPV) total capital at risk</t>
  </si>
  <si>
    <t>Obligations with profit participation - guaranteed benefits</t>
  </si>
  <si>
    <t>BL/Insurance with profit participation [guaranteed benefits]</t>
  </si>
  <si>
    <t>TA/Amount calculated based on obligations</t>
  </si>
  <si>
    <t>Obligations with profit participation - future discretionary benefits</t>
  </si>
  <si>
    <t>BL/Insurance with profit participation [future discretionary benefits]</t>
  </si>
  <si>
    <t>Index-linked and unit-linked insurance obligations</t>
  </si>
  <si>
    <t>Other life (re)insurance and health (re)insurance obligations</t>
  </si>
  <si>
    <t>BL/Other life, annuities and Health SLT</t>
  </si>
  <si>
    <t>S.28.01.01.05</t>
  </si>
  <si>
    <t>Overall MCR calculation</t>
  </si>
  <si>
    <t>Linear MCR</t>
  </si>
  <si>
    <t>TA/Amount where national supervisor could require standard formula reference even when undertakings is using internal models or partial internal model to calculate the SCR</t>
  </si>
  <si>
    <t>MCR cap</t>
  </si>
  <si>
    <t>TA/Cap</t>
  </si>
  <si>
    <t>MCR floor</t>
  </si>
  <si>
    <t>Combined MCR</t>
  </si>
  <si>
    <t>TA/Combined</t>
  </si>
  <si>
    <t>Absolute floor of the MCR</t>
  </si>
  <si>
    <t>TA/Absolute floor</t>
  </si>
  <si>
    <t>S.28.02.01.01</t>
  </si>
  <si>
    <t>Non-life activities</t>
  </si>
  <si>
    <t>Life activities</t>
  </si>
  <si>
    <r>
      <t>MCR</t>
    </r>
    <r>
      <rPr>
        <vertAlign val="subscript"/>
        <sz val="11"/>
        <rFont val="Calibri"/>
        <family val="2"/>
        <charset val="238"/>
        <scheme val="minor"/>
      </rPr>
      <t xml:space="preserve">(NL, NL) </t>
    </r>
    <r>
      <rPr>
        <sz val="11"/>
        <rFont val="Calibri"/>
        <family val="2"/>
        <charset val="238"/>
        <scheme val="minor"/>
      </rPr>
      <t>Result</t>
    </r>
  </si>
  <si>
    <r>
      <t>MCR</t>
    </r>
    <r>
      <rPr>
        <vertAlign val="subscript"/>
        <sz val="11"/>
        <rFont val="Calibri"/>
        <family val="2"/>
        <charset val="238"/>
        <scheme val="minor"/>
      </rPr>
      <t>(NL, L)</t>
    </r>
    <r>
      <rPr>
        <sz val="11"/>
        <rFont val="Calibri"/>
        <family val="2"/>
        <charset val="238"/>
        <scheme val="minor"/>
      </rPr>
      <t>Result</t>
    </r>
  </si>
  <si>
    <t>LE/Non-life activity</t>
  </si>
  <si>
    <t>LE/Life activity</t>
  </si>
  <si>
    <t>S.28.02.01.02</t>
  </si>
  <si>
    <t>Net (of reinsurance/ SPV) best estimate and TP calculated as a whole</t>
  </si>
  <si>
    <t>S.28.02.01.03</t>
  </si>
  <si>
    <r>
      <t>MCR</t>
    </r>
    <r>
      <rPr>
        <vertAlign val="subscript"/>
        <sz val="11"/>
        <rFont val="Calibri"/>
        <family val="2"/>
        <charset val="238"/>
        <scheme val="minor"/>
      </rPr>
      <t xml:space="preserve">(L, NL) </t>
    </r>
    <r>
      <rPr>
        <sz val="11"/>
        <rFont val="Calibri"/>
        <family val="2"/>
        <charset val="238"/>
        <scheme val="minor"/>
      </rPr>
      <t>Result</t>
    </r>
  </si>
  <si>
    <r>
      <t>MCR</t>
    </r>
    <r>
      <rPr>
        <vertAlign val="subscript"/>
        <sz val="11"/>
        <rFont val="Calibri"/>
        <family val="2"/>
        <charset val="238"/>
        <scheme val="minor"/>
      </rPr>
      <t xml:space="preserve">(L, L) </t>
    </r>
    <r>
      <rPr>
        <sz val="11"/>
        <rFont val="Calibri"/>
        <family val="2"/>
        <charset val="238"/>
        <scheme val="minor"/>
      </rPr>
      <t>Result</t>
    </r>
  </si>
  <si>
    <t>S.28.02.01.04</t>
  </si>
  <si>
    <t>S.28.02.01.05</t>
  </si>
  <si>
    <t>S.28.02.01.06</t>
  </si>
  <si>
    <t>Notional non-life and life MCR calculation</t>
  </si>
  <si>
    <t>Notional linear MCR</t>
  </si>
  <si>
    <t>Notional SCR excluding add-on (annual or latest calculation)</t>
  </si>
  <si>
    <t>Notional MCR cap</t>
  </si>
  <si>
    <t>Notional MCR floor</t>
  </si>
  <si>
    <t>Notional Combined MCR</t>
  </si>
  <si>
    <t>Absolute floor of the notional MCR</t>
  </si>
  <si>
    <t>TA/Absolute floor before considering article 253 of the Delegated Regulation (EU) 2015/35</t>
  </si>
  <si>
    <t>Notional MCR</t>
  </si>
  <si>
    <t>S.29.01.01</t>
  </si>
  <si>
    <t>S.29.01.01.01</t>
  </si>
  <si>
    <t>Reconciliation with Own funds - Items reported in "Own funds"</t>
  </si>
  <si>
    <t>Year N</t>
  </si>
  <si>
    <t>Year N-1</t>
  </si>
  <si>
    <t>Variation</t>
  </si>
  <si>
    <t>Reconciliation reserve before deduction for participations</t>
  </si>
  <si>
    <t>Variation of total BOF items before adjustments</t>
  </si>
  <si>
    <t>S.29.01.01.02</t>
  </si>
  <si>
    <t>Variation of components of reconciliation reserve - Items reported in "Own funds"</t>
  </si>
  <si>
    <t>Excess of assets over liabilities (Variations of BOF explained by Variation Analysis Templates)</t>
  </si>
  <si>
    <t>Own shares</t>
  </si>
  <si>
    <t>Restricted own fund items due to ring fencing and matching</t>
  </si>
  <si>
    <t>BC/Restricted own fund items due to ring fencing and matching portfolio</t>
  </si>
  <si>
    <t>Total variation of Reconciliation Reserve</t>
  </si>
  <si>
    <t>Summary Analysis of Variation of Excess of Assets over Liabilities</t>
  </si>
  <si>
    <t>Variations due to investments and financial liabilities</t>
  </si>
  <si>
    <t>XS/Variation explained by investments and financial liabilities management excluding valuation movements on own shares</t>
  </si>
  <si>
    <t>Variations due to net technical provisions</t>
  </si>
  <si>
    <t>XS/Variation explained by technical provisions</t>
  </si>
  <si>
    <t>Variations in capital basic own fund items and other items approved</t>
  </si>
  <si>
    <t>XS/Variation explained by capital basic own fund items and other items approved</t>
  </si>
  <si>
    <t>Variation in Deferred Tax position</t>
  </si>
  <si>
    <t>XS/Variation explained by deferred tax position</t>
  </si>
  <si>
    <t>Income Tax of the reporting period</t>
  </si>
  <si>
    <t>XS/Variation explained by income tax [not deferred]</t>
  </si>
  <si>
    <t>Dividend distribution</t>
  </si>
  <si>
    <t>XS/Variation explained by dividend distribution</t>
  </si>
  <si>
    <t>Other variations in Excess of Assets over Liabilities</t>
  </si>
  <si>
    <t>XS/Other variation</t>
  </si>
  <si>
    <t>S.29.01.07</t>
  </si>
  <si>
    <t>Summary analysis of changes in BOF</t>
  </si>
  <si>
    <t>S.29.01.07.01</t>
  </si>
  <si>
    <t>BC/Restricted own fund items due to ring fencing</t>
  </si>
  <si>
    <t>S.29.02.01.01</t>
  </si>
  <si>
    <t>Of which movements in valuation with an impact on Excess of Assets over Liabilities</t>
  </si>
  <si>
    <t>Valuation movements on investments</t>
  </si>
  <si>
    <t>BC/Valuation movements on investments</t>
  </si>
  <si>
    <t>Valuation movements on own shares</t>
  </si>
  <si>
    <t>BC/Valuation movements on own shares</t>
  </si>
  <si>
    <t>Valuation movements on financial liabilities and subordinated liabilities</t>
  </si>
  <si>
    <t>BC/Valuation movements on financial liabilities and subordinated liabilities</t>
  </si>
  <si>
    <t>Of which Investments revenues and expenses with an impact on Excess of Assets over Liabilities</t>
  </si>
  <si>
    <t>Investment revenues</t>
  </si>
  <si>
    <t>TE/Investment</t>
  </si>
  <si>
    <t>Investments expenses incl. Interest charges on subordinated and financial liabilities</t>
  </si>
  <si>
    <t>Variation in Excess of Assets over Liabilities explained by Investments and financial liabilities management</t>
  </si>
  <si>
    <t>XS/Variation explained by investments and financial liabilities management including valuation movements on own shares</t>
  </si>
  <si>
    <t>Detail of Investment revenues</t>
  </si>
  <si>
    <t>Interests</t>
  </si>
  <si>
    <t>Rents</t>
  </si>
  <si>
    <t>TE/Investment other than dividends, rent and interests</t>
  </si>
  <si>
    <t>S.29.03.01.01</t>
  </si>
  <si>
    <t>AX/Underwriting year [UWY]</t>
  </si>
  <si>
    <t>Of which the following breakdown of Variation in Best Estimate - analysis per UWY if applicable</t>
  </si>
  <si>
    <t>LIFE - Gross of reinsurance</t>
  </si>
  <si>
    <t>NON LIFE - Gross of reinsurance</t>
  </si>
  <si>
    <t>Opening Best Estimate</t>
  </si>
  <si>
    <t>Exceptional elements triggering restating of opening Best Estimate</t>
  </si>
  <si>
    <t>HH/Exceptional elements triggering restating of opening BE</t>
  </si>
  <si>
    <t>Changes in perimeter</t>
  </si>
  <si>
    <t>HH/Changes in perimeter</t>
  </si>
  <si>
    <t>Foreign exchange variation</t>
  </si>
  <si>
    <t>HH/Foreign exchange variation</t>
  </si>
  <si>
    <t>Best Estimate on risk accepted during the period</t>
  </si>
  <si>
    <t>Variation of Best Estimate due to unwinding of discount rate - risks accepted prior to period</t>
  </si>
  <si>
    <t>HH/Variation due to unwinding of discount rate</t>
  </si>
  <si>
    <t>IZ/Accepted prior to the period</t>
  </si>
  <si>
    <t>Variation of Best Estimate due to year N projected in and out flows - risks accepted prior to period</t>
  </si>
  <si>
    <t>HH/Variation due to year N projected in and out flows</t>
  </si>
  <si>
    <t>Variation of Best Estimate due to experience - risks accepted prior to period</t>
  </si>
  <si>
    <t>HH/Variation due to experience</t>
  </si>
  <si>
    <t>HH/Variation due to changes in non economic assumptions</t>
  </si>
  <si>
    <t>Variation of Best Estimate due to changes in economic environment - risks accepted prior to period</t>
  </si>
  <si>
    <t>HH/Variation due to changes in economic environment</t>
  </si>
  <si>
    <t>Other changes not elsewhere explained</t>
  </si>
  <si>
    <t>HH/Other changes not elsewhere explained</t>
  </si>
  <si>
    <t>Closing Best Estimate</t>
  </si>
  <si>
    <t>S.29.03.01.02</t>
  </si>
  <si>
    <t>Reinsurance recoverables - opening and closing BE [UWY]</t>
  </si>
  <si>
    <t>LIFE - Reinsurance recoverables</t>
  </si>
  <si>
    <t>NON LIFE - Reinsurance recoverables</t>
  </si>
  <si>
    <t>CT/Insurance/reinsurance undertakings</t>
  </si>
  <si>
    <t>AX/Accident year [AY]</t>
  </si>
  <si>
    <t>Analysis of movements affecting Excess of Assets over Liabilities</t>
  </si>
  <si>
    <t>IZ/Covered prior to the period</t>
  </si>
  <si>
    <t>S.29.03.01.05</t>
  </si>
  <si>
    <t>Of which adjustments in Technical Provisions related to valuation of Unit linked contracts, with theoretically a neutralizing impact on Assets over Liabilities</t>
  </si>
  <si>
    <t>LIFE</t>
  </si>
  <si>
    <t>Net variation for index-linked and unit-linked business</t>
  </si>
  <si>
    <t>BC/Net variation for index-linked and unit-linked business</t>
  </si>
  <si>
    <t>S.29.03.01.06</t>
  </si>
  <si>
    <t>Technical flows affecting Technical provisions</t>
  </si>
  <si>
    <t>NON LIFE</t>
  </si>
  <si>
    <t>Premiums written during the period</t>
  </si>
  <si>
    <t>Expenses (excluding Investment expenses)</t>
  </si>
  <si>
    <t>TE/Other than investment</t>
  </si>
  <si>
    <t>Total technical flows on gross technical provisions</t>
  </si>
  <si>
    <t>BC/Technical flows</t>
  </si>
  <si>
    <t>Technical flows related to reinsurance during the period (recoverables received net of premiums paid)</t>
  </si>
  <si>
    <t>S.29.03.01.07</t>
  </si>
  <si>
    <t>Variation in Excess of Assets over Liabilities explained by Technical provisions</t>
  </si>
  <si>
    <t>Gross Technical Provisions</t>
  </si>
  <si>
    <t>S.29.04.01.01</t>
  </si>
  <si>
    <t>LB_32</t>
  </si>
  <si>
    <t>Detailed analysis per period - Technical flows versus Technical provisions - UWY</t>
  </si>
  <si>
    <t>Risks accepted during period</t>
  </si>
  <si>
    <t>Risks accepted prior to period</t>
  </si>
  <si>
    <t>Written premiums underwritten during period</t>
  </si>
  <si>
    <t>Claims and benefits - net of salvages and subrogations recovered</t>
  </si>
  <si>
    <t>Expenses (related to insurance and reinsurance obligations)</t>
  </si>
  <si>
    <t>Variation of Best Estimate</t>
  </si>
  <si>
    <t>Variation of TP as a whole</t>
  </si>
  <si>
    <t>BC/Excess of technical flow over technical provisions</t>
  </si>
  <si>
    <t>S.29.04.01.02</t>
  </si>
  <si>
    <t>Detailed analysis per period - Technical flows versus Technical provisions - AY</t>
  </si>
  <si>
    <t>Risks covered after the period</t>
  </si>
  <si>
    <t>Risks covered during the period</t>
  </si>
  <si>
    <t>Risks covered prior to period</t>
  </si>
  <si>
    <t>Variation of BE</t>
  </si>
  <si>
    <t>S.30.01.01.01</t>
  </si>
  <si>
    <t>Reinsurance program code</t>
  </si>
  <si>
    <t>Facultative reinsurance placement identification code</t>
  </si>
  <si>
    <t>Finite reinsurance or similar arrangements</t>
  </si>
  <si>
    <t>Proportional</t>
  </si>
  <si>
    <t>Identification of the company/person to which the risk relates</t>
  </si>
  <si>
    <t>Facultative reinsurance premium ceded to all reinsurers for 100% of the reinsurance placement</t>
  </si>
  <si>
    <t>Metric: Finite reinsurance or similar arrangements</t>
  </si>
  <si>
    <t>Metric: Proportional</t>
  </si>
  <si>
    <t>Metric: Placement currency/currency of contract</t>
  </si>
  <si>
    <t>RE: Reinsurance program code</t>
  </si>
  <si>
    <t>FC: Facultative reinsurance placement identification code</t>
  </si>
  <si>
    <t>BC/Sum reinsured</t>
  </si>
  <si>
    <t>S.30.01.01.02</t>
  </si>
  <si>
    <t>Sum Insured</t>
  </si>
  <si>
    <t>S.30.02.01.01</t>
  </si>
  <si>
    <t>Code and type of code of the reinsurer</t>
  </si>
  <si>
    <t>Share reinsurer (%)</t>
  </si>
  <si>
    <t>Sum reinsured to facultative reinsurer</t>
  </si>
  <si>
    <t>Facultative ceded reinsurance premium</t>
  </si>
  <si>
    <t>Annotations</t>
  </si>
  <si>
    <t>*foreign key to S.30.02.01.03*|*natural key*|"mandatory"</t>
  </si>
  <si>
    <t>RF: Code reinsurer</t>
  </si>
  <si>
    <t>PP/Percentage of share reinsurer</t>
  </si>
  <si>
    <t>TS/Description of cases where either the reinsurer's participation is at conditions different from those of the standard facultative or treaty placement, or to provide any other information that the undertaking has to bring to the attention of the Supervisor</t>
  </si>
  <si>
    <t>S.30.02.01.02</t>
  </si>
  <si>
    <t>S.30.02.01.03</t>
  </si>
  <si>
    <t>Reinsurer-specific information</t>
  </si>
  <si>
    <t>Legal name reinsurer</t>
  </si>
  <si>
    <t>Type of reinsurer</t>
  </si>
  <si>
    <t>Country of residency</t>
  </si>
  <si>
    <t>External rating assessment by nominated ECAI</t>
  </si>
  <si>
    <t>Metric: Type of reinsurer (Full scope)</t>
  </si>
  <si>
    <t>TS/Name of reinsurer</t>
  </si>
  <si>
    <t>S.30.03.01.01</t>
  </si>
  <si>
    <t>Treaty identification code</t>
  </si>
  <si>
    <t>Progressive section number in treaty</t>
  </si>
  <si>
    <t>Progressive number of surplus/layer in program</t>
  </si>
  <si>
    <t>Quantity of surplus/layers in program</t>
  </si>
  <si>
    <t>Type of reinsurance treaty</t>
  </si>
  <si>
    <t>Inclusion of catastrophic reinsurance cover</t>
  </si>
  <si>
    <t>Estimated Subject Premium income (XL-ESPI)</t>
  </si>
  <si>
    <t>Aggregate deductibles (amount)</t>
  </si>
  <si>
    <t>Aggregate deductibles (%)</t>
  </si>
  <si>
    <t>Retention or priority (amount)</t>
  </si>
  <si>
    <t>Retention or priority (%)</t>
  </si>
  <si>
    <t>Limit (amount)</t>
  </si>
  <si>
    <t>Limit (%)</t>
  </si>
  <si>
    <t>Maximum cover per risk or event</t>
  </si>
  <si>
    <t>Maximum cover per treaty</t>
  </si>
  <si>
    <t>Number of reinstatements</t>
  </si>
  <si>
    <t>XL rate 1</t>
  </si>
  <si>
    <t>XL rate 2</t>
  </si>
  <si>
    <t>XL premium flat</t>
  </si>
  <si>
    <t>*natural key*|"optional"</t>
  </si>
  <si>
    <t>Metric: Type of reinsurance contract/treaty (Full scope)</t>
  </si>
  <si>
    <t>Metric: XL premium flat</t>
  </si>
  <si>
    <t>OD: Treaty identification code</t>
  </si>
  <si>
    <t>ST: Section code in the treaty</t>
  </si>
  <si>
    <t>LP: Progressive number of surplus/layer in program</t>
  </si>
  <si>
    <t>NT/Number of surplus/layers in program</t>
  </si>
  <si>
    <t>TS/Description of inclusion of catastrophic guarantees</t>
  </si>
  <si>
    <t>TA/Estimated subject</t>
  </si>
  <si>
    <t>TA/Estimated treaty</t>
  </si>
  <si>
    <t>TA/Aggregate deductibles</t>
  </si>
  <si>
    <t>PP/Aggregate deductibles (%)</t>
  </si>
  <si>
    <t>TA/Retention or priority</t>
  </si>
  <si>
    <t>TA/Limit</t>
  </si>
  <si>
    <t>TA/Maximum cover</t>
  </si>
  <si>
    <t>TA/Maximum cover per treaty</t>
  </si>
  <si>
    <t>NT/Number of reinstatements</t>
  </si>
  <si>
    <t>TS/Descriptions of reinstatements</t>
  </si>
  <si>
    <t>PP/XL rate 1</t>
  </si>
  <si>
    <t>PP/XL rate 2</t>
  </si>
  <si>
    <t>LB_49</t>
  </si>
  <si>
    <t>BC/Reinsurance contract/treaty cover conditions</t>
  </si>
  <si>
    <t>BC/Premium income</t>
  </si>
  <si>
    <t>S.30.04.01.01</t>
  </si>
  <si>
    <t>Code and type of code of collateral provider (if applicable)</t>
  </si>
  <si>
    <t>Exposure ceded for reinsurer's share (amount)</t>
  </si>
  <si>
    <t>Type of collateral (if applicable)</t>
  </si>
  <si>
    <t>Description of the reinsurers limit collateralised</t>
  </si>
  <si>
    <t>Estimated outgoing reinsurance premium for reinsurer's share</t>
  </si>
  <si>
    <t>Collateral provider name (if applicable)</t>
  </si>
  <si>
    <t>*foreign key to S.30.04.01.02*|"mandatory"</t>
  </si>
  <si>
    <t>Metric: Type of collateral (if applicable)</t>
  </si>
  <si>
    <t>YE: S.30.04.zz.01 line identification</t>
  </si>
  <si>
    <t>CV: Code collateral/guarantee provider</t>
  </si>
  <si>
    <t>TS/Description of the reinsurers limit collateralised</t>
  </si>
  <si>
    <t>S.30.04.01.02</t>
  </si>
  <si>
    <t>Information on reinsurers</t>
  </si>
  <si>
    <t>Minimum claim ratio on which the amount of sliding scale commission is dependant</t>
  </si>
  <si>
    <t>Maximum claim ratio on which the amount of sliding scale commission is dependant</t>
  </si>
  <si>
    <t>Coverage of a layer covered by reinsurance</t>
  </si>
  <si>
    <t>Minimum commission</t>
  </si>
  <si>
    <t>Maximum commission</t>
  </si>
  <si>
    <t>Expected commission</t>
  </si>
  <si>
    <t>S.31.01.01</t>
  </si>
  <si>
    <t>Share of reinsurers (including Finite Reinsurance and SPV's)</t>
  </si>
  <si>
    <t>S.31.01.01.01</t>
  </si>
  <si>
    <t>Share of reinsurers</t>
  </si>
  <si>
    <t>Reinsurance recoverables: Premium provision Non-life including Non-SLT Health</t>
  </si>
  <si>
    <t>Reinsurance recoverables: Claims provisions Non-life including Non-SLT Health</t>
  </si>
  <si>
    <t>Reinsurance recoverables: Technical provisions Life including SLT Health</t>
  </si>
  <si>
    <t>Adjustment for expected losses due to counterparty default</t>
  </si>
  <si>
    <t>Reinsurance recoverables: Total reinsurance recoverables</t>
  </si>
  <si>
    <t>Net receivables</t>
  </si>
  <si>
    <t>Assets pledged by reinsurer</t>
  </si>
  <si>
    <t>Financial guarantees</t>
  </si>
  <si>
    <t>Cash deposits</t>
  </si>
  <si>
    <t>Total guarantees received</t>
  </si>
  <si>
    <t>*foreign key to S.31.01.01.02*|*natural key*|"mandatory"</t>
  </si>
  <si>
    <t>BC/Guarantees received [on- and off-balance]</t>
  </si>
  <si>
    <t>GR/Collateral held</t>
  </si>
  <si>
    <t>GR/Financial guarantees</t>
  </si>
  <si>
    <t>GR/Cash deposits</t>
  </si>
  <si>
    <t>RR/Adjustment for expected losses due to counterparty default</t>
  </si>
  <si>
    <t>S.31.01.01.02</t>
  </si>
  <si>
    <t>S.31.01.04</t>
  </si>
  <si>
    <t>S.31.01.04.01</t>
  </si>
  <si>
    <t>Legal name of reinsured undertaking</t>
  </si>
  <si>
    <t>*foreign key to S.31.01.04.02*|*natural key*|"mandatory"</t>
  </si>
  <si>
    <t>TS/Name of reinsured entity</t>
  </si>
  <si>
    <t>S.31.01.04.02</t>
  </si>
  <si>
    <t>C0155</t>
  </si>
  <si>
    <t>S.31.02.01</t>
  </si>
  <si>
    <t>Special Purpose Vehicles</t>
  </si>
  <si>
    <t>S.31.02.01.01</t>
  </si>
  <si>
    <t>Internal code and type of code of the SPV</t>
  </si>
  <si>
    <t>ID Code and type of code of SPV notes or other financing mechanism issued</t>
  </si>
  <si>
    <t>Lines of Business SPV securitisation relates</t>
  </si>
  <si>
    <t>Type of Trigger(s) in the SPV</t>
  </si>
  <si>
    <t>Contractual trigger event</t>
  </si>
  <si>
    <t>Basis risk arising from risk-transfer structure</t>
  </si>
  <si>
    <t>Basis risk arising from contractual terms</t>
  </si>
  <si>
    <t>SPV assets ring-fenced to settle cedant-specific obligations</t>
  </si>
  <si>
    <t>Other non cedant-specific SPV Assets for which recourse may exist</t>
  </si>
  <si>
    <t>Other recourse arising from securitisation</t>
  </si>
  <si>
    <t>Total maximum possible obligations from SPV under reinsurance policy</t>
  </si>
  <si>
    <t>SPV fully funded in relation to cedant obligations throughout the reporting period</t>
  </si>
  <si>
    <t>Current recoverables from SPV</t>
  </si>
  <si>
    <t>Identification of material investments held by cedant in SPV</t>
  </si>
  <si>
    <t>Securitisation assets related to cedant held in trust with other third party than cedant / sponsor?</t>
  </si>
  <si>
    <t>*foreign key to S.31.02.01.02*|"mandatory"</t>
  </si>
  <si>
    <t>Metric: Type of Trigger(s) in the SPV</t>
  </si>
  <si>
    <t>Metric: ZR/All members [4]</t>
  </si>
  <si>
    <t>Metric: Basis risk arising from risk-transfer structure</t>
  </si>
  <si>
    <t>Metric: Basis risk arising from contractual terms</t>
  </si>
  <si>
    <t>Metric: SPV fully funded in relation to cedant obligations</t>
  </si>
  <si>
    <t>Metric: Identification of material investments held by cedant in SPV</t>
  </si>
  <si>
    <t>Metric: Securitisation assets related to cedant held in trust with other third party than cedant / sponsor</t>
  </si>
  <si>
    <t>XU: S.31.02.zz.01 line identification</t>
  </si>
  <si>
    <t>OV: Code of SPV</t>
  </si>
  <si>
    <t>TS/Description of trigger value</t>
  </si>
  <si>
    <t>BC/Counterparty assets ring-fenced to settle cedant-specific obligations</t>
  </si>
  <si>
    <t>BC/Non ring-fenced, non cedant-specific counterparty assets for which recourse may exist</t>
  </si>
  <si>
    <t>S.31.02.01.02</t>
  </si>
  <si>
    <t>Information on SPV</t>
  </si>
  <si>
    <t>Legal nature of SPV</t>
  </si>
  <si>
    <t>Name of SPV</t>
  </si>
  <si>
    <t>Incorporation no. of SPV</t>
  </si>
  <si>
    <t>SPV country of authorisation</t>
  </si>
  <si>
    <t>SPV authorisation conditions</t>
  </si>
  <si>
    <t>Metric: Legal nature of SPV</t>
  </si>
  <si>
    <t>Metric: SPV country of authorisation</t>
  </si>
  <si>
    <t>Metric: SPV authorisation conditions</t>
  </si>
  <si>
    <t>TS/Name of SPV</t>
  </si>
  <si>
    <t>TS/Incorporation number</t>
  </si>
  <si>
    <t>S.31.02.04</t>
  </si>
  <si>
    <t>S.31.02.04.01</t>
  </si>
  <si>
    <r>
      <t>Same trigger as in underlying cedant's portfolio?</t>
    </r>
    <r>
      <rPr>
        <strike/>
        <sz val="10"/>
        <rFont val="Times New Roman"/>
        <family val="1"/>
      </rPr>
      <t/>
    </r>
  </si>
  <si>
    <t>*foreign key to S.31.02.04.02*|"mandatory"</t>
  </si>
  <si>
    <t>S.31.02.04.02</t>
  </si>
  <si>
    <t>S.32.01.04</t>
  </si>
  <si>
    <t>S.32.01.04.01</t>
  </si>
  <si>
    <t>Legal Name of the undertaking</t>
  </si>
  <si>
    <t>Legal form</t>
  </si>
  <si>
    <t>Category (mutual/non mutual)</t>
  </si>
  <si>
    <t>Supervisory Authority</t>
  </si>
  <si>
    <t>Ranking criteria (in the group currency)</t>
  </si>
  <si>
    <t>Criteria of influence</t>
  </si>
  <si>
    <t>Inclusion in the scope of Group supervision</t>
  </si>
  <si>
    <t>Group solvency calculation</t>
  </si>
  <si>
    <t>Total Balance Sheet (for (re)insurance undertakings)</t>
  </si>
  <si>
    <t>Total Balance Sheet (for other regulated undertakings)</t>
  </si>
  <si>
    <t>Total Balance Sheet (non-regulated undertakings)</t>
  </si>
  <si>
    <t>Written premiums net of reinsurance ceded under IFRS or local GAAP for (re)insurance undertakings</t>
  </si>
  <si>
    <t>Underwriting performance</t>
  </si>
  <si>
    <t>Investment performance</t>
  </si>
  <si>
    <t>Total performance</t>
  </si>
  <si>
    <t>Accounting standard</t>
  </si>
  <si>
    <t>% capital share</t>
  </si>
  <si>
    <t>% used for the establishment of consolidated accounts</t>
  </si>
  <si>
    <t>% voting rights</t>
  </si>
  <si>
    <t>Other criteria</t>
  </si>
  <si>
    <t>Level of influence</t>
  </si>
  <si>
    <t>Proportional share used for group solvency calculation</t>
  </si>
  <si>
    <t>Date of decision if art. 214 is applied</t>
  </si>
  <si>
    <t>Method used and under method 1, treatment of the undertaking</t>
  </si>
  <si>
    <t>Metric: Type of undertakings (Full scope)[220]</t>
  </si>
  <si>
    <t>Metric: Category</t>
  </si>
  <si>
    <t>Metric: Level of influence</t>
  </si>
  <si>
    <t>Metric: Inclusion in the scope of Group supervision (Full scope)</t>
  </si>
  <si>
    <t>Metric: Group solvency assessment (Full scope)</t>
  </si>
  <si>
    <t>VG/Prudential other than Solvency II</t>
  </si>
  <si>
    <t>BC/Performance</t>
  </si>
  <si>
    <t>PP/Proportion of the subscribed capital that is held, directly or indirectly, by the participating undertaking in the undertaking</t>
  </si>
  <si>
    <t>PP/Percent used for the establishment of accounting consolidated accounts</t>
  </si>
  <si>
    <t>PP/Percent of voting rights</t>
  </si>
  <si>
    <t>TS/Description of criteria of influence other than percent of capital share, Percent used for the establishment of accounting consolidated accounts and percent of voting rights</t>
  </si>
  <si>
    <t>PP/Proportional share retained</t>
  </si>
  <si>
    <t>TD/Date of inclusion in the scope of group supervision</t>
  </si>
  <si>
    <t>PF/Underwriting</t>
  </si>
  <si>
    <t>PF/Investment</t>
  </si>
  <si>
    <t>S.32.01.22</t>
  </si>
  <si>
    <t>S.32.01.22.01</t>
  </si>
  <si>
    <t>Covered by internal model for Group SCR calculations</t>
  </si>
  <si>
    <t>S.33.01.04.01</t>
  </si>
  <si>
    <t>Entity Level/RFF or MAP/ Remaining Part</t>
  </si>
  <si>
    <t>Fund Number</t>
  </si>
  <si>
    <t>Non EEA insurance and reinsurance undertakings (both using SII rules and not using SII rules) regardless of the method used</t>
  </si>
  <si>
    <t>SCR Market Risk</t>
  </si>
  <si>
    <t>SCR Counterparty Default Risk</t>
  </si>
  <si>
    <t>SCR Life Underwriting Risk</t>
  </si>
  <si>
    <t>SCR Health Underwriting Risk</t>
  </si>
  <si>
    <t>SCR Non-life Underwriting Risk</t>
  </si>
  <si>
    <t>SCR Operational Risk</t>
  </si>
  <si>
    <t>Individual SCR</t>
  </si>
  <si>
    <t>Individual MCR</t>
  </si>
  <si>
    <t>Eligible Individual Own Funds to cover the SCR</t>
  </si>
  <si>
    <t>Standard Formula used</t>
  </si>
  <si>
    <t>Group or individual Internal Model Used</t>
  </si>
  <si>
    <t>Individual Capital Add-On</t>
  </si>
  <si>
    <t>Local capital requirement</t>
  </si>
  <si>
    <t>Local minimum capital requirement</t>
  </si>
  <si>
    <t>Eligible own funds in accordance with local rules</t>
  </si>
  <si>
    <t>Use of simplifications</t>
  </si>
  <si>
    <t>Use of Partial Internal Model</t>
  </si>
  <si>
    <t>Group or individual internal model</t>
  </si>
  <si>
    <t>Date of initial approval of IM</t>
  </si>
  <si>
    <t>Date of approval of latest major change of IM</t>
  </si>
  <si>
    <t>Date of decision of capital add-on</t>
  </si>
  <si>
    <t>Amount of capital add-on</t>
  </si>
  <si>
    <t>Reason of capital add-on</t>
  </si>
  <si>
    <t>Metric: Group or individual internal model</t>
  </si>
  <si>
    <t>TS/Description, where undertaking specific parameters were used in standard formula [if anywhere]</t>
  </si>
  <si>
    <t>TS/Description, where simplifications were used in standard formula [if anywhere]</t>
  </si>
  <si>
    <t>TS/Description, where partial internal model was used in standard formula [if anywhere]</t>
  </si>
  <si>
    <t>TD/Date of initial approval of internal model</t>
  </si>
  <si>
    <t>TD/Date of approval of latest major change in internal model</t>
  </si>
  <si>
    <t>TD/Date of decision related to solo capital add-on</t>
  </si>
  <si>
    <t>TS/Description of reason[s] stated by the supervisor in it's decision related to capital add-on</t>
  </si>
  <si>
    <t>BC/Local capital requirement</t>
  </si>
  <si>
    <t>BC/Local minimum capital requirement</t>
  </si>
  <si>
    <t>BC/Eligible own funds in accordance with local rules</t>
  </si>
  <si>
    <t>PU_35</t>
  </si>
  <si>
    <t>S.34.01.04.01</t>
  </si>
  <si>
    <t>Aggregated or not</t>
  </si>
  <si>
    <t>Type of capital requirement</t>
  </si>
  <si>
    <t>Notional SCR or Sectoral capital requirement</t>
  </si>
  <si>
    <t>Notional MCR or Sectoral minimum capital requirement</t>
  </si>
  <si>
    <t>Notional or Sectoral Eligible Own Funds</t>
  </si>
  <si>
    <t>Metric: Aggregation of capital requirement</t>
  </si>
  <si>
    <t>Metric: Type of capital requirement</t>
  </si>
  <si>
    <t>S.35.01.04.01</t>
  </si>
  <si>
    <t>Method of group solvency calculation used</t>
  </si>
  <si>
    <t>Total amount of TP</t>
  </si>
  <si>
    <t>Technical Provisions - Non-Life (excluding Health)</t>
  </si>
  <si>
    <t>Technical Provisions - Health (similar to non-life)</t>
  </si>
  <si>
    <t>Technical Provisions - Health (similar to life)</t>
  </si>
  <si>
    <t>Technical Provisions - Life (excluding health and index-linked and unit-linked)</t>
  </si>
  <si>
    <t>Technical Provisions - Index-linked and unit-linked insurance</t>
  </si>
  <si>
    <t>Transitional on Technical Provisions</t>
  </si>
  <si>
    <t>LTG measures and transitionals - Technical Provisions subject to Transitional on Risk Free Rate</t>
  </si>
  <si>
    <t>LTG measures and transitionals - Technical Provisions subject to Volatility Adjustment</t>
  </si>
  <si>
    <t>LTG measures and transitionals - Technical Provisions subject to Matching Adjustment</t>
  </si>
  <si>
    <t>Amount of TP gross of IGT</t>
  </si>
  <si>
    <t>Amount of TP net of IGT</t>
  </si>
  <si>
    <t>Net contribution to Group TP (%)</t>
  </si>
  <si>
    <t>Metric: Method of group solvency calculation used (contribution to group TP)</t>
  </si>
  <si>
    <t>PP/Contribution to group technical provisions [%]</t>
  </si>
  <si>
    <t>S.36.01.01.01</t>
  </si>
  <si>
    <t>SU/Equity-type transactions, debt and asset transfer</t>
  </si>
  <si>
    <t>ID of intragroup transaction</t>
  </si>
  <si>
    <t>ID code and type of code of the instrument</t>
  </si>
  <si>
    <t>Identification code and type of code for investor/ lender</t>
  </si>
  <si>
    <t>Identification code and type of code for issuer / borrower</t>
  </si>
  <si>
    <t>Investor/ lender name</t>
  </si>
  <si>
    <t>Issuer/ borrower name</t>
  </si>
  <si>
    <t>Transaction type</t>
  </si>
  <si>
    <t>Currency of transaction</t>
  </si>
  <si>
    <t>Metric: Type of IGT (Equity-type, debt and asset transfer) (Full scope)</t>
  </si>
  <si>
    <t>YA: S.36.01.zz.01 line identification</t>
  </si>
  <si>
    <t>GX: ID of intragroup transaction</t>
  </si>
  <si>
    <t>IX: Identification code of investor/buyer/transferee/payer/reinsured/beneficiary</t>
  </si>
  <si>
    <t>ZS: Identification code of issuer/seller/transferor/receiver/reinsurer/provider</t>
  </si>
  <si>
    <t>TA/Original contractual amount</t>
  </si>
  <si>
    <t>TA/Top-ups</t>
  </si>
  <si>
    <t>TS/Coupon/interest rate</t>
  </si>
  <si>
    <t>BC/Transaction</t>
  </si>
  <si>
    <t>S.36.02.01.01</t>
  </si>
  <si>
    <t>SU/Derivatives</t>
  </si>
  <si>
    <t>Identification code and type of code of investor / buyer</t>
  </si>
  <si>
    <t>Identification code and type of code of the issuer / seller</t>
  </si>
  <si>
    <t>Issuer/ Seller name</t>
  </si>
  <si>
    <t>Value of collateral</t>
  </si>
  <si>
    <t>Identification code and type of code Asset / Liability underlying the derivative</t>
  </si>
  <si>
    <t>Counterparty name for which credit protection is purchased</t>
  </si>
  <si>
    <t>Swap delivered interest rate (for buyer)</t>
  </si>
  <si>
    <t>Swap received interest rate (for buyer)</t>
  </si>
  <si>
    <t>Swap delivered currency (for buyer)</t>
  </si>
  <si>
    <t>Swap received currency (for buyer)</t>
  </si>
  <si>
    <t>Metric: Swap delivered currency (for buyer)</t>
  </si>
  <si>
    <t>Metric: Swap received currency (for buyer)</t>
  </si>
  <si>
    <t>YB: S.36.02.zz.01 line identification</t>
  </si>
  <si>
    <t>TT/Futures, forwards, options and other derivatives</t>
  </si>
  <si>
    <t>TT/Credit protection derivatives</t>
  </si>
  <si>
    <t>TT/Swaps - interest rate</t>
  </si>
  <si>
    <t>TS/Description of asset/liability underlying the derivative</t>
  </si>
  <si>
    <t>TS/Name of counterparty for which credit protection is purchased</t>
  </si>
  <si>
    <t>TS/Swap delivered interest rate [for buyer]</t>
  </si>
  <si>
    <t>TS/Swap received interest rate [for buyer]</t>
  </si>
  <si>
    <t>S.36.03.01.01</t>
  </si>
  <si>
    <t>Metric: Type of reinsurance contract/treaty ITG (Full scope)</t>
  </si>
  <si>
    <t>YC: S.36.03.zz.01 line identification</t>
  </si>
  <si>
    <t>AL/Receivables/payables [reinsurance ceded]</t>
  </si>
  <si>
    <t>S.36.04.01.01</t>
  </si>
  <si>
    <t>Trigger event</t>
  </si>
  <si>
    <t>Maximum possible value of contingent liabilities</t>
  </si>
  <si>
    <t>Value of guaranteed assets</t>
  </si>
  <si>
    <t>YD: S.36.04.zz.01 line identification</t>
  </si>
  <si>
    <t>TD/Expiry date of agreement/contract underlying transaction if applicable</t>
  </si>
  <si>
    <t>Name of the external counterparty</t>
  </si>
  <si>
    <t>Sector</t>
  </si>
  <si>
    <t>YF: S.37.01.zz.01 line identification</t>
  </si>
  <si>
    <t>GO: Counterparty Group ID</t>
  </si>
  <si>
    <t>TS/Name of the counterparty of the Group</t>
  </si>
  <si>
    <t>TS/Names of group entities subject to the exposure</t>
  </si>
  <si>
    <t>S.39.01.11.01</t>
  </si>
  <si>
    <t>Statutory Accounting: Profit &amp; Loss</t>
  </si>
  <si>
    <t>BC/Profit/(loss)[after tax]</t>
  </si>
  <si>
    <t>S.41.01.11.01</t>
  </si>
  <si>
    <t>Lapse/surrender rate contracts</t>
  </si>
  <si>
    <t>PP/Lapse/surrender rate contracts</t>
  </si>
  <si>
    <t>Lapse/surrender rate volume</t>
  </si>
  <si>
    <t>PP/Lapse/surrender rate volume</t>
  </si>
  <si>
    <t>Balance - other technical expenses/income</t>
  </si>
  <si>
    <t>SPV.01.01.20.01</t>
  </si>
  <si>
    <t>SPV.01.02.20 - Basic Information</t>
  </si>
  <si>
    <t>SPV.02.01.20 - Balance sheet</t>
  </si>
  <si>
    <t>Metric: Balance Sheet (SPV)</t>
  </si>
  <si>
    <t>SPV.02.02.20 - Off-balance sheet</t>
  </si>
  <si>
    <t>SPV.03.01.20 - Risks assumed</t>
  </si>
  <si>
    <t>Metric: Risks assumed</t>
  </si>
  <si>
    <t>SPV.03.02.20 - Debt or other financing mechanism</t>
  </si>
  <si>
    <t>Metric: Debt or other financing mechanism</t>
  </si>
  <si>
    <t>Basic information</t>
  </si>
  <si>
    <t>SPV.01.02.20.01</t>
  </si>
  <si>
    <t>Basic information - General</t>
  </si>
  <si>
    <t>Name of reporting special purpose vehicle</t>
  </si>
  <si>
    <t>Identification code and type of code</t>
  </si>
  <si>
    <t>TS/Code of SPV</t>
  </si>
  <si>
    <t>Home-country of the special purpose vehicle</t>
  </si>
  <si>
    <t>Reporting date</t>
  </si>
  <si>
    <t>Risks assumed through separate arrangements</t>
  </si>
  <si>
    <t>NT/Number of separate risk arrangements</t>
  </si>
  <si>
    <t>Compliance with fully funded requirement throughout the reporting period</t>
  </si>
  <si>
    <t>Metric: Compliance with the fully funded requirement throughout the reporting period</t>
  </si>
  <si>
    <t>SPV.02.01.20.01</t>
  </si>
  <si>
    <t>Deposits and loans claims</t>
  </si>
  <si>
    <t>AS/Deposits and loans claims</t>
  </si>
  <si>
    <t>Securitised loans</t>
  </si>
  <si>
    <t>AS/Securitised loans</t>
  </si>
  <si>
    <t>Debt securities</t>
  </si>
  <si>
    <t>AS/Debt securities</t>
  </si>
  <si>
    <t>Other securitised assets</t>
  </si>
  <si>
    <t>AS/Other securitised assets</t>
  </si>
  <si>
    <t>Equity and collective investment units</t>
  </si>
  <si>
    <t>AS/Equity and collective investment units</t>
  </si>
  <si>
    <t>Financial derivatives</t>
  </si>
  <si>
    <t>Non-financial assets (including fixed assets)</t>
  </si>
  <si>
    <t>AS/Non-financial assets (including fixed assets)</t>
  </si>
  <si>
    <t>Total of other material classes of assets</t>
  </si>
  <si>
    <t>AS/Total of other material classes of assets</t>
  </si>
  <si>
    <t>Remaining assets</t>
  </si>
  <si>
    <t>AS/Remaining assets</t>
  </si>
  <si>
    <t>Loans and deposits received</t>
  </si>
  <si>
    <t>LB/Loans and deposits received</t>
  </si>
  <si>
    <t>Debt securities issued</t>
  </si>
  <si>
    <t>LB/Debt securities issued</t>
  </si>
  <si>
    <t>Total of other material classes of liabilities</t>
  </si>
  <si>
    <t>LB/Total of other material classes of liabilities</t>
  </si>
  <si>
    <t>Remaining liabilities</t>
  </si>
  <si>
    <t>LB/Remaining liabilities</t>
  </si>
  <si>
    <t>Total Liabilities</t>
  </si>
  <si>
    <t>Total Equity</t>
  </si>
  <si>
    <t>BC/Equity</t>
  </si>
  <si>
    <t>SPV.02.01.20.02</t>
  </si>
  <si>
    <t>Description of items</t>
  </si>
  <si>
    <t>Other material classes of assets</t>
  </si>
  <si>
    <t>DA: Description of the material class of assets</t>
  </si>
  <si>
    <t>SPV.02.01.20.03</t>
  </si>
  <si>
    <t>Other material classes of liabilities</t>
  </si>
  <si>
    <t>DL: Description of the material class of liabilities</t>
  </si>
  <si>
    <t>SPV.02.01.20.04</t>
  </si>
  <si>
    <t>Material Equity item</t>
  </si>
  <si>
    <t>DE: Description of the material equity items</t>
  </si>
  <si>
    <t>Special Purpose Vehicles reporting templates - Off-Balance sheet</t>
  </si>
  <si>
    <t>SPV.02.02.20.01</t>
  </si>
  <si>
    <t>Off-balance sheet items and obligations</t>
  </si>
  <si>
    <t>Accounting value</t>
  </si>
  <si>
    <t>Off-balance sheet items</t>
  </si>
  <si>
    <t>Guarantees received by the special purpose vehicle directly</t>
  </si>
  <si>
    <t>OB/Guarantees received</t>
  </si>
  <si>
    <t>Total of other off-balance sheet item</t>
  </si>
  <si>
    <t>OB/Off-balance sheet items other than guarantees received and collateral held</t>
  </si>
  <si>
    <t>Off-balance sheet obligations</t>
  </si>
  <si>
    <t>Total of other off-balance sheet obligation</t>
  </si>
  <si>
    <t>OB/Off-balance sheet obligations other than collateral pledged</t>
  </si>
  <si>
    <t>SPV.02.02.20.02</t>
  </si>
  <si>
    <t>Off-balance sheet items. Description of items</t>
  </si>
  <si>
    <t>Off-balance sheet item</t>
  </si>
  <si>
    <t>DF: Description of the off-balance sheet item</t>
  </si>
  <si>
    <t>SPV.02.02.20.03</t>
  </si>
  <si>
    <t>Off-balance sheet obligations. Description of items</t>
  </si>
  <si>
    <t>Off-balance sheet obligation</t>
  </si>
  <si>
    <t>DB: Description of the off-balance sheet obligation</t>
  </si>
  <si>
    <t>Special Purpose Vehicles reporting templates - Risks assumed</t>
  </si>
  <si>
    <t>SPV.03.01.20.01</t>
  </si>
  <si>
    <t>Assets held for separable risk</t>
  </si>
  <si>
    <t>Aggregate maximum risk exposure per arrangement</t>
  </si>
  <si>
    <t>TA/Aggregate maximum value per arrangement</t>
  </si>
  <si>
    <t>SPV.03.01.20.02</t>
  </si>
  <si>
    <t>Arrangements</t>
  </si>
  <si>
    <t>Arrangement</t>
  </si>
  <si>
    <t>Date of issuance</t>
  </si>
  <si>
    <t>Issues / uses commenced prior to implementation of Directive 2009/138/EC</t>
  </si>
  <si>
    <t>Name of cedant</t>
  </si>
  <si>
    <t>Cedant code and type of code</t>
  </si>
  <si>
    <t>Compliance with the fully funded requirement for the arrangement throughout the reporting period</t>
  </si>
  <si>
    <t>Metric: Issues/uses commenced prior to implementation</t>
  </si>
  <si>
    <t>RS: Risk arrangement code</t>
  </si>
  <si>
    <t>TD/Insurance date</t>
  </si>
  <si>
    <t>TS/Name of cedant</t>
  </si>
  <si>
    <t>TS/Cedant code</t>
  </si>
  <si>
    <t>DC/Macaulay duration [months]</t>
  </si>
  <si>
    <t>SPV.03.02.20.01</t>
  </si>
  <si>
    <t>Amount of the debt or other financing mechanism issued for arrangement</t>
  </si>
  <si>
    <t>SPV.03.02.20.02</t>
  </si>
  <si>
    <t>Description of the debt or other financing mechanism issued for arrangement</t>
  </si>
  <si>
    <t>TS/Description of the debt or other financing mechanism issued for arrangement</t>
  </si>
  <si>
    <t>T.99.01.01.01</t>
  </si>
  <si>
    <t>Table</t>
  </si>
  <si>
    <t>X axis</t>
  </si>
  <si>
    <t>Y axis</t>
  </si>
  <si>
    <t>Z axis</t>
  </si>
  <si>
    <t>Monetary</t>
  </si>
  <si>
    <t>String</t>
  </si>
  <si>
    <t>Date</t>
  </si>
  <si>
    <t>Integer</t>
  </si>
  <si>
    <t>Decimal</t>
  </si>
  <si>
    <t>Pure</t>
  </si>
  <si>
    <t>Boolean</t>
  </si>
  <si>
    <t>*artificial key*|"optional"</t>
  </si>
  <si>
    <t>Metric: Boolean</t>
  </si>
  <si>
    <t>YM: T.99.01.01.01 line identification (Table)</t>
  </si>
  <si>
    <t>YN: T.99.01.01.01 line identification (X axis)</t>
  </si>
  <si>
    <t>YO: T.99.01.01.01 line identification (Y axis)</t>
  </si>
  <si>
    <t>YR: T.99.01.01.01 line identification (Z axis)</t>
  </si>
  <si>
    <t>TS/Comment to technical table</t>
  </si>
  <si>
    <t>S.04.03.01 - Basic Information - list of underwriting entities</t>
  </si>
  <si>
    <t>S.04.04.01 - Activity by country - location of underwriting</t>
  </si>
  <si>
    <t>S.04.05.01 - Activity by country - location of risk</t>
  </si>
  <si>
    <t>S.14.02.01 - Non-life business - policy and customer information</t>
  </si>
  <si>
    <t>R0255</t>
  </si>
  <si>
    <t>R0104</t>
  </si>
  <si>
    <t>R0106</t>
  </si>
  <si>
    <t>R0105</t>
  </si>
  <si>
    <t>#</t>
  </si>
  <si>
    <t>Modifications in the Annotated templates comparing to 2.4.0 Hotfix</t>
  </si>
  <si>
    <t>Release</t>
  </si>
  <si>
    <t>Colour convention</t>
  </si>
  <si>
    <t>New information. For example new entry point, template or table column.</t>
  </si>
  <si>
    <t>Deleted information. For example removed annotation.</t>
  </si>
  <si>
    <t>C0165</t>
  </si>
  <si>
    <t>S.04.04.01.01</t>
  </si>
  <si>
    <t>S.04.04.01.02</t>
  </si>
  <si>
    <t>S.04.05.01.01</t>
  </si>
  <si>
    <t>S.04.05.01.02</t>
  </si>
  <si>
    <t>Metric: Covered by internal model for Group SCR calculations</t>
  </si>
  <si>
    <t>Metric: Line of Business (Full scope)[210]</t>
  </si>
  <si>
    <t>Total amount of claims paid (year to date)</t>
  </si>
  <si>
    <t>DC/Modified duration [years]</t>
  </si>
  <si>
    <t>S.39.01.11.02</t>
  </si>
  <si>
    <t>Profit and Loss - Detail</t>
  </si>
  <si>
    <t>Profit and Loss - Result</t>
  </si>
  <si>
    <t>Crypto-assets</t>
  </si>
  <si>
    <t>Property type</t>
  </si>
  <si>
    <t>Property location</t>
  </si>
  <si>
    <t>C0297</t>
  </si>
  <si>
    <t>Metric: Property type</t>
  </si>
  <si>
    <t>Metric: Property location</t>
  </si>
  <si>
    <t>TS/Custodian code</t>
  </si>
  <si>
    <t>C0101</t>
  </si>
  <si>
    <t>Facultative covers non-life (overall 20 largest facultative reinsurance exposures plus the largest two in each line of business if not covered by the largest 20)</t>
  </si>
  <si>
    <t>Facultative covers life (overall 20 largest facultative reinsurance exposures plus the largest two in each line of business if not covered by the largest 20)</t>
  </si>
  <si>
    <t>Target market</t>
  </si>
  <si>
    <t>Metric: Identification of the Party to which the risk relates</t>
  </si>
  <si>
    <t>Metric: Use of sliding scale commission</t>
  </si>
  <si>
    <t>PP/Commission [Minimum]</t>
  </si>
  <si>
    <t>PP/Commission [Maximum]</t>
  </si>
  <si>
    <t>PP/Commission [Expected]</t>
  </si>
  <si>
    <t>PP/Minimum claim ratio on which the amount of sliding scale commission is dependant</t>
  </si>
  <si>
    <t>PP/Maximum claim ratio on which the amount of sliding scale commission is dependant</t>
  </si>
  <si>
    <t>BC/Balance of other technical expenses/income</t>
  </si>
  <si>
    <t>Unearned premium (year to date)</t>
  </si>
  <si>
    <t>Unlimited guarantees</t>
  </si>
  <si>
    <t>Solvency Capital Requirement ratio</t>
  </si>
  <si>
    <t>Minimum Capital Requirement ratio</t>
  </si>
  <si>
    <t>Market &amp; Credit risk - diversified</t>
  </si>
  <si>
    <t>Non-Life &amp; Health NSLT risk impact</t>
  </si>
  <si>
    <t>Basic own funds before deduction</t>
  </si>
  <si>
    <t>Non-available called but not paid in ordinary share capital to be deducted at group level</t>
  </si>
  <si>
    <t>Non-available subordinated mutual member accounts to be deducted at group level</t>
  </si>
  <si>
    <t>Non-available surplus funds to be deducted at group level</t>
  </si>
  <si>
    <t>Non-available preference shares to be deducted at group level</t>
  </si>
  <si>
    <t>Non-available share premium account related to preference shares to be deducted at group level</t>
  </si>
  <si>
    <t>Non-available subordinated liabilities to be deducted at group level</t>
  </si>
  <si>
    <t>The amount equal to the value of net deferred tax assets not available to be deducted at the group level</t>
  </si>
  <si>
    <t>Minority interests</t>
  </si>
  <si>
    <t>Non-available minority interests to be deducted at group level</t>
  </si>
  <si>
    <t>Total of non-available own funds to be deducted</t>
  </si>
  <si>
    <t>Non regulated undertakings carrying out financial activities</t>
  </si>
  <si>
    <t>Ratio of Eligible own funds (R0570) to Minimum Consolidated Group SCR (R0610)</t>
  </si>
  <si>
    <t>C0841</t>
  </si>
  <si>
    <t>C0842</t>
  </si>
  <si>
    <t>Non-available own funds in the reconciliation reserve</t>
  </si>
  <si>
    <t>Total Non-available Own funds</t>
  </si>
  <si>
    <t>Total non available own funds - to be deducted</t>
  </si>
  <si>
    <t>C0851</t>
  </si>
  <si>
    <t>C0951</t>
  </si>
  <si>
    <t>C0962</t>
  </si>
  <si>
    <t>Total non available own funds to be deducted</t>
  </si>
  <si>
    <t>C0861</t>
  </si>
  <si>
    <t>Related (Re)insurance undertakings, Insurance Holding Company, Mixed financial Holding Company, Ancillary services undertakings and SPV included in the scope of the group calculation</t>
  </si>
  <si>
    <t>Non available share premium account related to preference shares</t>
  </si>
  <si>
    <t>Turn over defined as the gross revenue under IFRS or local GAAP for other types of undertakings, insurance holding companies or mixed financial holding companies</t>
  </si>
  <si>
    <t>Contribution of solo SCR to the group SCR</t>
  </si>
  <si>
    <t>Name of the group</t>
  </si>
  <si>
    <t>Sector of the investor / lender</t>
  </si>
  <si>
    <t>Sector of the issuer / borrower</t>
  </si>
  <si>
    <t>Indirect transactions</t>
  </si>
  <si>
    <t>Single economic operation</t>
  </si>
  <si>
    <t>Identification of the instrument</t>
  </si>
  <si>
    <t>Characteristics of the transaction</t>
  </si>
  <si>
    <t>Comments</t>
  </si>
  <si>
    <t>Description of the instrument</t>
  </si>
  <si>
    <t>Maturity of the transaction</t>
  </si>
  <si>
    <t>Amount of the transaction</t>
  </si>
  <si>
    <t>Associated P&amp;L</t>
  </si>
  <si>
    <t>Type of instrument</t>
  </si>
  <si>
    <t>Instrument</t>
  </si>
  <si>
    <t>Amount at transaction date</t>
  </si>
  <si>
    <t>Amount at reporting date</t>
  </si>
  <si>
    <t>Coupon/ interest rate</t>
  </si>
  <si>
    <t>Investor/ Buyer name</t>
  </si>
  <si>
    <t>Identification of the parties involved</t>
  </si>
  <si>
    <t>Identification of the transaction</t>
  </si>
  <si>
    <t>Sector of the investor / buyer</t>
  </si>
  <si>
    <t>Financial sector of the issuer / seller</t>
  </si>
  <si>
    <t>Type of protection</t>
  </si>
  <si>
    <t>Underlyings</t>
  </si>
  <si>
    <t>Starting date</t>
  </si>
  <si>
    <t>Notional amount</t>
  </si>
  <si>
    <t>Carrying amount</t>
  </si>
  <si>
    <t>Revenues stemming from derivatives</t>
  </si>
  <si>
    <t>Id of intragroup transaction</t>
  </si>
  <si>
    <t>Provider name</t>
  </si>
  <si>
    <t>Financial sector of the provider</t>
  </si>
  <si>
    <t>Beneficiary name</t>
  </si>
  <si>
    <t>Financial sector of the beneficiary</t>
  </si>
  <si>
    <t>Value of the transaction</t>
  </si>
  <si>
    <t>Transaction issue date</t>
  </si>
  <si>
    <t>Expiry date of agreement / contract underlying transaction</t>
  </si>
  <si>
    <t>Value of transaction at starting date</t>
  </si>
  <si>
    <t>Value of transaction at reporting date</t>
  </si>
  <si>
    <t>IGT - Off-balance sheet and contingent liabilities</t>
  </si>
  <si>
    <t>Identification code and type of code of the provider</t>
  </si>
  <si>
    <t>Identification code and type of code of the beneficiary</t>
  </si>
  <si>
    <t>Sector of the insured party / cedent</t>
  </si>
  <si>
    <t>Validity period of the transaction</t>
  </si>
  <si>
    <t>Expiry date</t>
  </si>
  <si>
    <t>Maximum cover by transaction</t>
  </si>
  <si>
    <t>IGT - Insurance-reinsurance</t>
  </si>
  <si>
    <t>Identification code and type of code for insured party / cedent</t>
  </si>
  <si>
    <t>S.36.05</t>
  </si>
  <si>
    <t>Revenue side name</t>
  </si>
  <si>
    <t>Sector of the revenue side</t>
  </si>
  <si>
    <t>Transaction date</t>
  </si>
  <si>
    <t>S.36.05.01</t>
  </si>
  <si>
    <t>IGT - P&amp;L</t>
  </si>
  <si>
    <t>S.36.05.01.01</t>
  </si>
  <si>
    <t>Identification code and type of code for revenue side</t>
  </si>
  <si>
    <t>Expense side name</t>
  </si>
  <si>
    <t>Identification code and type of code for expense side</t>
  </si>
  <si>
    <t>Sector of the expense side</t>
  </si>
  <si>
    <t>Name of the group (in case of group of counterparties)</t>
  </si>
  <si>
    <t>Rating</t>
  </si>
  <si>
    <t>Entity of the group</t>
  </si>
  <si>
    <t>Assets whose risks are mainly borne by the policyholders</t>
  </si>
  <si>
    <t>External reinsurance</t>
  </si>
  <si>
    <t>Others direct exposures</t>
  </si>
  <si>
    <t>Transactions where there is an exposure to underlying assets</t>
  </si>
  <si>
    <t>Total amount of the exposure</t>
  </si>
  <si>
    <t>Credit or insurance risk mitigation technique</t>
  </si>
  <si>
    <t>Exemptions</t>
  </si>
  <si>
    <t>Amount of the exposures after Credit or insurance risk mitigation technique and exemptions</t>
  </si>
  <si>
    <t>Exposure by currency</t>
  </si>
  <si>
    <t>Currency area</t>
  </si>
  <si>
    <t>Exposure net</t>
  </si>
  <si>
    <t>%</t>
  </si>
  <si>
    <t>Exposure by sector</t>
  </si>
  <si>
    <t>Exposure by country</t>
  </si>
  <si>
    <t>AAA</t>
  </si>
  <si>
    <t>AA</t>
  </si>
  <si>
    <t>A</t>
  </si>
  <si>
    <t>BBB</t>
  </si>
  <si>
    <t>Non inv grade</t>
  </si>
  <si>
    <t>S.37.02</t>
  </si>
  <si>
    <t>S.37.03</t>
  </si>
  <si>
    <t>S.37.02.04</t>
  </si>
  <si>
    <t>S.37.03.04</t>
  </si>
  <si>
    <t>Risk Concentration – Exposure by currency, sector, country</t>
  </si>
  <si>
    <t>Risk Concentration – Exposure by asset class and rating</t>
  </si>
  <si>
    <t>Risk Concentration - Exposure by currency, sector, country</t>
  </si>
  <si>
    <t>Risk Concentration - Exposure by asset class and rating</t>
  </si>
  <si>
    <t>S.37.02.04.01</t>
  </si>
  <si>
    <t>S.37.02.04.02</t>
  </si>
  <si>
    <t>S.37.02.04.03</t>
  </si>
  <si>
    <t>S.37.03.04.01</t>
  </si>
  <si>
    <t>S.37.03.04.02</t>
  </si>
  <si>
    <t>S.37.02.04.04</t>
  </si>
  <si>
    <t>Total exposure net</t>
  </si>
  <si>
    <t>OU/To be deducted</t>
  </si>
  <si>
    <t>Identification code and type of code of the Entity of the group</t>
  </si>
  <si>
    <t>TS/ID of intragroup related transaction within indirect transaction</t>
  </si>
  <si>
    <t>Metric: Type of instrument</t>
  </si>
  <si>
    <t>TS/Comments</t>
  </si>
  <si>
    <t>Metric: Type of instrument (Derivatives)</t>
  </si>
  <si>
    <t>Metric: Type of protection</t>
  </si>
  <si>
    <t>TA/Carrying amount</t>
  </si>
  <si>
    <t>SU/Off balance sheet items and contingent liabilities</t>
  </si>
  <si>
    <t>Metric: Type of transaction (Off balance sheet items and contingent liabilities)</t>
  </si>
  <si>
    <t>SU/Internal insurance/reinsurance</t>
  </si>
  <si>
    <t>Metric: Sector of investor/buyer/transferee/payer/reinsured/beneficiary</t>
  </si>
  <si>
    <t>Metric: Sector of issuer/seller/transferor/receiver/reinsurer/provider</t>
  </si>
  <si>
    <t>Metric: Sector of the issuer/seller/transferor/receiver/reinsurer/provider</t>
  </si>
  <si>
    <t>Metric: Insurance sector</t>
  </si>
  <si>
    <t>Metric: Insurance or reinsurance</t>
  </si>
  <si>
    <t>AL/Receivables/payables</t>
  </si>
  <si>
    <t>TS/Name of revenue side</t>
  </si>
  <si>
    <t>QP: Identification code of revenue side</t>
  </si>
  <si>
    <t>QR: Identification code of expense side</t>
  </si>
  <si>
    <t>Metric: Sector of revenue side</t>
  </si>
  <si>
    <t>TS/Name of expense side</t>
  </si>
  <si>
    <t>Metric: Sector of expense side</t>
  </si>
  <si>
    <t>Metric: Type of instrument (P&amp;L)</t>
  </si>
  <si>
    <t>Metric: Instrument (P&amp;L)</t>
  </si>
  <si>
    <t>Guarantees and Commitments</t>
  </si>
  <si>
    <t>TS/Description of other direct exposures</t>
  </si>
  <si>
    <t>IT/Risk mitigation effect</t>
  </si>
  <si>
    <t>R0025</t>
  </si>
  <si>
    <t>TT/Equity instruments</t>
  </si>
  <si>
    <t>TT/Bonds</t>
  </si>
  <si>
    <t>TT/Assets whose risks are mainly borne by the policyholders</t>
  </si>
  <si>
    <t>TT/Derivatives</t>
  </si>
  <si>
    <t>TT/Other investments</t>
  </si>
  <si>
    <t>TT/Mortgages and loans</t>
  </si>
  <si>
    <t>TT/Guarantees provided and commitments</t>
  </si>
  <si>
    <t>TT/Insurance policies</t>
  </si>
  <si>
    <t>TT/External reinsurance</t>
  </si>
  <si>
    <t>TT/Other direct exposures</t>
  </si>
  <si>
    <t>SU/P&amp;L transactions</t>
  </si>
  <si>
    <t>CY/All members</t>
  </si>
  <si>
    <t>IS/All members</t>
  </si>
  <si>
    <t>SU/Equity instruments</t>
  </si>
  <si>
    <t>SU/All members</t>
  </si>
  <si>
    <t>Types of bonds</t>
  </si>
  <si>
    <t>MC_76</t>
  </si>
  <si>
    <t>UE</t>
  </si>
  <si>
    <t>UE: Underwriting entity code</t>
  </si>
  <si>
    <t>C0371</t>
  </si>
  <si>
    <t>S.25.04.11</t>
  </si>
  <si>
    <t>S.25.04.11.01</t>
  </si>
  <si>
    <t>S.25.04.13</t>
  </si>
  <si>
    <t>S.25.04.13.01</t>
  </si>
  <si>
    <t>Solvency Capital Requirement Floor</t>
  </si>
  <si>
    <t>AF/Expressed in currency of denomination (not converted to reporting currency)</t>
  </si>
  <si>
    <t>Exposure metric</t>
  </si>
  <si>
    <t>Exit conditions at reporting date</t>
  </si>
  <si>
    <t>Undertaking identification code</t>
  </si>
  <si>
    <t>Group identification code</t>
  </si>
  <si>
    <t>Type of VA used</t>
  </si>
  <si>
    <t>Type of shock model for market risk</t>
  </si>
  <si>
    <t>Type of shock model for credit risk</t>
  </si>
  <si>
    <t>Marginal distribution</t>
  </si>
  <si>
    <t>Assets minus Liabilities</t>
  </si>
  <si>
    <t>Assets excl. Unit-linked minus Liabilities excl. Unit-linked</t>
  </si>
  <si>
    <t>+100bp</t>
  </si>
  <si>
    <t>+50bp</t>
  </si>
  <si>
    <t>+30%</t>
  </si>
  <si>
    <t>Property (uniform shift in values)</t>
  </si>
  <si>
    <t>Currency (uniform shift in exchange rates)</t>
  </si>
  <si>
    <t>+10%</t>
  </si>
  <si>
    <t>+25%</t>
  </si>
  <si>
    <t>+20bp for normal vols</t>
  </si>
  <si>
    <t>-25%</t>
  </si>
  <si>
    <t>Credit Quality Step Not Rated</t>
  </si>
  <si>
    <t>Overall Exposure at Default</t>
  </si>
  <si>
    <t>Diversification: credit risk</t>
  </si>
  <si>
    <t>Diversified risk: credit risk</t>
  </si>
  <si>
    <t>Insured portfolio</t>
  </si>
  <si>
    <t>Intermediaries due for more than 3 months</t>
  </si>
  <si>
    <t>Diversification: counterparty default risk</t>
  </si>
  <si>
    <t>Diversified risk: counterparty default risk</t>
  </si>
  <si>
    <t>Total SCR value before change (amount)</t>
  </si>
  <si>
    <t>Total SCR value after change (amount)</t>
  </si>
  <si>
    <t>Credit Risk Contribution (% of total sum)</t>
  </si>
  <si>
    <t>Sum of all exposures</t>
  </si>
  <si>
    <t>All other exposures</t>
  </si>
  <si>
    <t>Mid-West US</t>
  </si>
  <si>
    <t>Caribbean &amp; Central Amercia</t>
  </si>
  <si>
    <t>Simulated mean from model for Total (property and non-property) business</t>
  </si>
  <si>
    <t>Simulated standard deviation for Total (property and non-property) business</t>
  </si>
  <si>
    <t>Simulated percentiles for Total (property and non-property) business</t>
  </si>
  <si>
    <t>Internal Line of Business</t>
  </si>
  <si>
    <t>SII Line of Business</t>
  </si>
  <si>
    <t>OB/Limited guarantees and letters of credit given</t>
  </si>
  <si>
    <t>OB/Limited guarantees and letters of credit received</t>
  </si>
  <si>
    <t>Expected profits included in future premiums (EPIFP)</t>
  </si>
  <si>
    <t>Top 5 countries: non-life</t>
  </si>
  <si>
    <t>R0021</t>
  </si>
  <si>
    <t>R0022</t>
  </si>
  <si>
    <t>R0031</t>
  </si>
  <si>
    <t>R0032</t>
  </si>
  <si>
    <t>R0041</t>
  </si>
  <si>
    <t>R0042</t>
  </si>
  <si>
    <t>R0052</t>
  </si>
  <si>
    <t>S.04.05.21</t>
  </si>
  <si>
    <t>S.04.05.21.01</t>
  </si>
  <si>
    <t>S.04.05.21.02</t>
  </si>
  <si>
    <t>S.04.05.21.03</t>
  </si>
  <si>
    <t>S.04.05.21.04</t>
  </si>
  <si>
    <t>Total amount of claims paid during the year</t>
  </si>
  <si>
    <t>PP/Proportion of products commercialised under the product category (measured by gross written premiums) that covers climate-related perils</t>
  </si>
  <si>
    <t>Metric: Allowance for risk-prevention measures</t>
  </si>
  <si>
    <t>Technical account - Net result - Non-life</t>
  </si>
  <si>
    <t>Technical account - Net result - Life</t>
  </si>
  <si>
    <t>Non available ancillary own funds to be deducted at group level</t>
  </si>
  <si>
    <t>Non-Available Minority interests</t>
  </si>
  <si>
    <t>Non-Available Minority interests - to be deducted from the group own funds</t>
  </si>
  <si>
    <t>Minority interests - to be deducted from the group own funds</t>
  </si>
  <si>
    <t>EEA and non EEA insurance and reinsurance undertakings</t>
  </si>
  <si>
    <t>Contribution of solo (notional) SCR to group SCR</t>
  </si>
  <si>
    <t>Capital requirements (CR) from other financial sectors</t>
  </si>
  <si>
    <t>RT/Life and health mortality risk</t>
  </si>
  <si>
    <t>RT/Life and health longevity risk</t>
  </si>
  <si>
    <t>RT/Life and health disability-morbidity risk</t>
  </si>
  <si>
    <t>RT/Life and health lapse risk</t>
  </si>
  <si>
    <t>RT/Life and health expense risk</t>
  </si>
  <si>
    <t>RT/Life and health revision risk</t>
  </si>
  <si>
    <t>Exposure sensitive to Currency risk</t>
  </si>
  <si>
    <t>Other Type 2 exposures (aggregate)</t>
  </si>
  <si>
    <t>Diversified reserve risk excluding explicit Catastrophe Risk</t>
  </si>
  <si>
    <t>Overall Non-Life and Health NSLT</t>
  </si>
  <si>
    <t>Modelled explicitly in its own module</t>
  </si>
  <si>
    <t>Operational</t>
  </si>
  <si>
    <t>RT/Sovereign spread risk</t>
  </si>
  <si>
    <t>Life catastrophe + disability-morbidity</t>
  </si>
  <si>
    <t>RT/Life catastrophe and disability-morbidity risk</t>
  </si>
  <si>
    <t>Life + Health SLT</t>
  </si>
  <si>
    <t>RT/Non-life natural catastrophe and Man-made catastrophe</t>
  </si>
  <si>
    <t>Premium + Reserve + NatCat risk</t>
  </si>
  <si>
    <t>RT/Non-life underwriting premium and reserve risk and Natural catastrophe risk</t>
  </si>
  <si>
    <t>Non-Life + Health NSLT</t>
  </si>
  <si>
    <t>Metric: Reported explicitly in its own module</t>
  </si>
  <si>
    <t>Metric: Reported in Market &amp; Credit FinInstr module</t>
  </si>
  <si>
    <t>Metric: Reported in Non-life module</t>
  </si>
  <si>
    <t>Metric: Reported in Life &amp; Health module</t>
  </si>
  <si>
    <t>Metric: Reported in Operational module</t>
  </si>
  <si>
    <t>Metric: Reported in Other module</t>
  </si>
  <si>
    <t>Modelled specific risks</t>
  </si>
  <si>
    <t>Sovereign spread risk</t>
  </si>
  <si>
    <t>NatCat + Man-made Cat risk</t>
  </si>
  <si>
    <t>Total available own funds to meet the consolidated part of the group SCR (excluding own funds from other financial sectors and own funds from undertakings included via D&amp;A method)</t>
  </si>
  <si>
    <t>Total eligible own funds to meet the consolidated part of the group SCR (excluding own funds from other financial sectors and own funds from undertakings included via D&amp;A method)</t>
  </si>
  <si>
    <r>
      <t>Total eligible own funds to meet the consolidated group SCR (including own funds from other financial sectors</t>
    </r>
    <r>
      <rPr>
        <b/>
        <sz val="11"/>
        <rFont val="Calibri"/>
        <family val="2"/>
        <scheme val="minor"/>
      </rPr>
      <t xml:space="preserve">, </t>
    </r>
    <r>
      <rPr>
        <sz val="11"/>
        <rFont val="Calibri"/>
        <family val="2"/>
        <scheme val="minor"/>
      </rPr>
      <t>excluding own funds from undertakings included via D&amp;A method)</t>
    </r>
  </si>
  <si>
    <t>Total eligible own funds to meet the total group SCR (including own funds from other financial sectors and own funds from undertakings included via D&amp;A method)</t>
  </si>
  <si>
    <t>Ratio of Eligible own funds (R0810) to the group SCR (R0830) - ratio excluding other financial sectors, including undertakings included via D&amp;A method</t>
  </si>
  <si>
    <t>Ratio of Total Eligible own funds (R0660) to the Total group SCR (R0680) - ratio including other financial sectors and undertakings included via D&amp;A method</t>
  </si>
  <si>
    <t>Group SCR (excluding CR for other financial sectors, including SCR for undertakings included via D&amp;A method)</t>
  </si>
  <si>
    <t>Total Group SCR (including CR for other financial sectors and SCR for undertakings included via D&amp;A method)</t>
  </si>
  <si>
    <t>Ratio of Eligible own funds (R0560) to the consolidated part of the Group SCR (R0820) - ratio excluding other financial sectors and undertakings included via D&amp;A method</t>
  </si>
  <si>
    <t>Consolidated Group SCR (including CR for other financial sectors, excluding SCR for undertakings included via D&amp;A method)</t>
  </si>
  <si>
    <t>Consolidated part of the Group SCR (excluding CR for other financial sectors and SCR for undertakings included via D&amp;A method)</t>
  </si>
  <si>
    <t>Capital requirement for non-controlled participations</t>
  </si>
  <si>
    <t>SCR for undertakings included via D&amp;A method</t>
  </si>
  <si>
    <t>Total group solvency capital requirement</t>
  </si>
  <si>
    <t>If the product covers climate-related perils, does the product design make allowance for risk-prevention measures? (Yes/No/Not applicable)</t>
  </si>
  <si>
    <t>Information on number of insured</t>
  </si>
  <si>
    <t>Number of insured properties at the end of the year</t>
  </si>
  <si>
    <t>NT/Number of insured contracts at the end of the year</t>
  </si>
  <si>
    <t>NT/Number of insured properties at the end of the year</t>
  </si>
  <si>
    <t>S.36.05.01 - IGT - P&amp;L</t>
  </si>
  <si>
    <t>R0775</t>
  </si>
  <si>
    <t>S.37.02.04 - Risk Concentration – Exposure by currency, sector, country</t>
  </si>
  <si>
    <t>S.37.03.04 - Risk Concentration – Exposure by asset class and rating</t>
  </si>
  <si>
    <t>R0785</t>
  </si>
  <si>
    <t>R0786</t>
  </si>
  <si>
    <t>S.25.05</t>
  </si>
  <si>
    <t>S.25.05.01</t>
  </si>
  <si>
    <t>S.25.05.01.01</t>
  </si>
  <si>
    <t>S.25.05.01.02</t>
  </si>
  <si>
    <t>S.25.05.01.03</t>
  </si>
  <si>
    <t>S.25.05.01.04</t>
  </si>
  <si>
    <t>S.25.05.01.05</t>
  </si>
  <si>
    <t>S.25.05.04.02</t>
  </si>
  <si>
    <t>S.25.05.04</t>
  </si>
  <si>
    <t>S.25.05.04.01</t>
  </si>
  <si>
    <t>SR.25.05.01</t>
  </si>
  <si>
    <t>SR.25.05.01.01</t>
  </si>
  <si>
    <t>SR.25.05.01.02</t>
  </si>
  <si>
    <t>SR.25.05</t>
  </si>
  <si>
    <t>C0011</t>
  </si>
  <si>
    <t>Total amount of Gross Written premiums - written via insurance distributors other than credit institutions</t>
  </si>
  <si>
    <t>Total amount of Gross Written premiums - written via credit institutions</t>
  </si>
  <si>
    <t>Total amount of Gross Written premiums - written directly by the insurance undertaking</t>
  </si>
  <si>
    <t>Net Nat-cat risk</t>
  </si>
  <si>
    <t>Net Man-made risk</t>
  </si>
  <si>
    <t>S.36.03</t>
  </si>
  <si>
    <t>S.36.03.01 - IGT - Off-balance sheet and contingent liabilities</t>
  </si>
  <si>
    <t>Metric: Run-off status</t>
  </si>
  <si>
    <t>Non-available preference shares to be dedcuted at group level</t>
  </si>
  <si>
    <t>Deduction for participations included via Deduction and Aggregation method (D&amp;A) when a combination of methods are used</t>
  </si>
  <si>
    <t>Total of non-available own fund items to be deducted</t>
  </si>
  <si>
    <t>Non available ancillary own funds to be dedcuted at group level</t>
  </si>
  <si>
    <t>Total available own funds to meet the consolidated part of the group SCR (excluding own funds from other financial sector and from the undertakings included via D&amp;A )</t>
  </si>
  <si>
    <t>Total eligible own funds to meet the consolidated part of the group SCR (excluding own funds from other financial sector and from the undertakings included via D&amp;A )</t>
  </si>
  <si>
    <t>Total eligible own funds to meet the total group SCR (including own funds from other financial sector and from the undertakings included via D&amp;A)</t>
  </si>
  <si>
    <t>Total Group SCR</t>
  </si>
  <si>
    <t>Ratio of Total Eligible own funds to Total group SCR - ratio including other financial sectors and the undertakings included via D&amp;A</t>
  </si>
  <si>
    <t>Consolidated Group SCR</t>
  </si>
  <si>
    <t>Capital requirement for non-controlled participation</t>
  </si>
  <si>
    <t>Type of transaction</t>
  </si>
  <si>
    <t>Transaction</t>
  </si>
  <si>
    <t>Credit risk sum (spread, migration &amp; default)</t>
  </si>
  <si>
    <t>Metric: Long-term equity investment</t>
  </si>
  <si>
    <t>Total group Solvency capital requirement</t>
  </si>
  <si>
    <t>S.02.01.01 - Balance Sheet</t>
  </si>
  <si>
    <t>Solvency Capital Requirement - for undertakings using an internal model (partial or full)</t>
  </si>
  <si>
    <t>Non-Technical account - Balance</t>
  </si>
  <si>
    <t>Solvency Capital Requirement - for groups using an internal model (partial or full)</t>
  </si>
  <si>
    <t>Technical provision volume</t>
  </si>
  <si>
    <t>Metric: Balance Sheet (Financial stability group)</t>
  </si>
  <si>
    <t>Metric: Duration of technical provisions</t>
  </si>
  <si>
    <t>Metric: Internal model - market and credit risk</t>
  </si>
  <si>
    <t>Metric: Internal model - credit event risk portfolio</t>
  </si>
  <si>
    <t>Metric: Internal model for credit event risk for financial instruments (Individual)</t>
  </si>
  <si>
    <t>Metric: Internal model for credit risk non-financial instruments (Individual)</t>
  </si>
  <si>
    <t>Metric: Internal model for non-life and health non-slt (Individual)</t>
  </si>
  <si>
    <t>Metric: Internal model for life and health risk (Individual)</t>
  </si>
  <si>
    <t>Metric: Internal model for operational risk (Individual)</t>
  </si>
  <si>
    <t>Metric: Internal model for model changes (Individual)</t>
  </si>
  <si>
    <t>Metric: Internal model for credit event risk for financial instruments (Group)</t>
  </si>
  <si>
    <t>Metric: Internal model for credit risk non-financial instruments (Group)</t>
  </si>
  <si>
    <t>Metric: Internal model for non-life and health non-slt (Group)</t>
  </si>
  <si>
    <t>Metric: Internal model for life and health risk (Group)</t>
  </si>
  <si>
    <t>Metric: Internal model for operational risk (Group)</t>
  </si>
  <si>
    <t>Metric: Internal model for model changes (Group)</t>
  </si>
  <si>
    <t>S.25.05.01 - Solvency Capital Requirement - for undertakings using an internal model (partial or full)</t>
  </si>
  <si>
    <t>Metric: Solvency Capital Requirement - partial or full internal model</t>
  </si>
  <si>
    <t>SR.25.05.01 - Solvency Capital Requirement - for undertakings using an internal model (partial or full)</t>
  </si>
  <si>
    <t>Metric: List of underwriting entities</t>
  </si>
  <si>
    <t>S.05.02.04</t>
  </si>
  <si>
    <t>S.05.02.04.01</t>
  </si>
  <si>
    <t>S.05.02.04.03</t>
  </si>
  <si>
    <t>S.05.02.04.02</t>
  </si>
  <si>
    <t>S.05.02.04.04</t>
  </si>
  <si>
    <t>S.05.02.04.05</t>
  </si>
  <si>
    <t>S.05.02.04.06</t>
  </si>
  <si>
    <t>S.05.02.04 - Premiums, claims and expenses by country</t>
  </si>
  <si>
    <t>Metric: Intragroup transactions P&amp;L</t>
  </si>
  <si>
    <t>Metric: Solvency Capital Requirement - partial or full internal model (group)</t>
  </si>
  <si>
    <t>DC/Effective duration [years]</t>
  </si>
  <si>
    <t>BC/Tax paid</t>
  </si>
  <si>
    <t>Solvency Capital Requirement - for undertakings using an internal model</t>
  </si>
  <si>
    <t>Solvency Capital Requirement - for groups using an internal model</t>
  </si>
  <si>
    <t>Technical provisions, Life excluding unit-linked</t>
  </si>
  <si>
    <t>Technical provisions, Non-Life</t>
  </si>
  <si>
    <t>Metric: Cyber risk content of submission</t>
  </si>
  <si>
    <t>Metric: Activity by country - location of risk content of submission</t>
  </si>
  <si>
    <t>Metric: Activity by country - location of underwriting content of submission</t>
  </si>
  <si>
    <t>Metric: Non-life business - policy and customer information content of submission</t>
  </si>
  <si>
    <t>S.36.04.01 - IGT - Insurance and Reinsurance</t>
  </si>
  <si>
    <t>IGT - Insurance and Reinsurance</t>
  </si>
  <si>
    <t>S.14.03</t>
  </si>
  <si>
    <t>S.14.03.01</t>
  </si>
  <si>
    <t>S.14.03.01.01</t>
  </si>
  <si>
    <t>S.25.05.04 - Solvency Capital Requirement - for groups using an internal model (partial or full)</t>
  </si>
  <si>
    <t>Proportion of Internal Line of Business allocated to SII Line of Business</t>
  </si>
  <si>
    <t>PP/Percentage of internal line of business allocation to solvency II line of business</t>
  </si>
  <si>
    <t>of which, Capital add-ons already set - Article 37 (1) Type b</t>
  </si>
  <si>
    <t>of which, Capital add-ons already set - Article 37 (1) Type c</t>
  </si>
  <si>
    <t>of which, Capital add-ons already set - Article 37 (1) Type d</t>
  </si>
  <si>
    <t>of which, Capital add-ons already set - Article 37 (1) Type a</t>
  </si>
  <si>
    <t>of which, capital add-ons already set - Article 37 (1) Type a</t>
  </si>
  <si>
    <t>of which, capital add-ons already set - Article 37 (1) Type b</t>
  </si>
  <si>
    <t>of which, capital add-ons already set - Article 37 (1) Type c</t>
  </si>
  <si>
    <t>of which, capital add-ons already set - Article 37 (1) Type d</t>
  </si>
  <si>
    <t>C0042</t>
  </si>
  <si>
    <t>C0211</t>
  </si>
  <si>
    <t>C0212</t>
  </si>
  <si>
    <t>Metric: Identification of the line of business for non-life</t>
  </si>
  <si>
    <t>C0195</t>
  </si>
  <si>
    <t>Metric: Identification of the 20 biggest exposures</t>
  </si>
  <si>
    <t>Indication of belonging to the 20 largest exposures</t>
  </si>
  <si>
    <t>Line of business for non-life</t>
  </si>
  <si>
    <t>Line of business for life</t>
  </si>
  <si>
    <t>BC/Coverage of a layer covered by reinsurance</t>
  </si>
  <si>
    <t>Underwriting entity code</t>
  </si>
  <si>
    <t>Regional Governments and Local Authorities (RGLA)</t>
  </si>
  <si>
    <t>S.26.16</t>
  </si>
  <si>
    <t>S.26.15</t>
  </si>
  <si>
    <t>S.26.14</t>
  </si>
  <si>
    <t>S.26.13</t>
  </si>
  <si>
    <t>S.26.10</t>
  </si>
  <si>
    <t>S.26.11</t>
  </si>
  <si>
    <t>S.26.12</t>
  </si>
  <si>
    <t>S.26.09</t>
  </si>
  <si>
    <t>S.26.08</t>
  </si>
  <si>
    <t>SR.26.08</t>
  </si>
  <si>
    <t>S.26.08.01</t>
  </si>
  <si>
    <t>S.26.08.01.01</t>
  </si>
  <si>
    <t>S.26.08.01.02</t>
  </si>
  <si>
    <t>S.26.08.01; S.26.08.04</t>
  </si>
  <si>
    <t>S.26.08.04</t>
  </si>
  <si>
    <t>S.26.08.04.01</t>
  </si>
  <si>
    <t>S.26.08.04.02</t>
  </si>
  <si>
    <t>S.26.09.01</t>
  </si>
  <si>
    <t>S.26.09.01; S.26.09.04</t>
  </si>
  <si>
    <t>S.26.09.01.01</t>
  </si>
  <si>
    <t>S.26.09.01.02</t>
  </si>
  <si>
    <t>S.26.09.01.03</t>
  </si>
  <si>
    <t>S.26.09.04</t>
  </si>
  <si>
    <t>S.26.09.04.01</t>
  </si>
  <si>
    <t>S.26.09.04.02</t>
  </si>
  <si>
    <t>S.26.09.04.03</t>
  </si>
  <si>
    <t>S.26.10.01</t>
  </si>
  <si>
    <t>S.26.10.01.01</t>
  </si>
  <si>
    <t>S.26.10.01.02</t>
  </si>
  <si>
    <t>S.26.10.01.03</t>
  </si>
  <si>
    <t>S.26.10.01.04</t>
  </si>
  <si>
    <t>S.26.10.01.05</t>
  </si>
  <si>
    <t>S.26.10.01.06</t>
  </si>
  <si>
    <t>S.26.10.01.07</t>
  </si>
  <si>
    <t>S.26.11.01</t>
  </si>
  <si>
    <t>S.26.11.01.01</t>
  </si>
  <si>
    <t>S.26.11.01.02</t>
  </si>
  <si>
    <t>S.26.11.01.03</t>
  </si>
  <si>
    <t>S.26.11.01.04</t>
  </si>
  <si>
    <t>S.26.12.01</t>
  </si>
  <si>
    <t>S.26.12.01.01</t>
  </si>
  <si>
    <t>S.26.12.01.02</t>
  </si>
  <si>
    <t>S.26.12.01.03</t>
  </si>
  <si>
    <t>S.26.13.01</t>
  </si>
  <si>
    <t>S.26.13.01.01</t>
  </si>
  <si>
    <t>S.26.13.01.02</t>
  </si>
  <si>
    <t>S.26.13.01.03</t>
  </si>
  <si>
    <t>S.26.13.01.04</t>
  </si>
  <si>
    <t>S.26.13.01.05</t>
  </si>
  <si>
    <t>S.26.13.01.06</t>
  </si>
  <si>
    <t>S.26.13.01.07</t>
  </si>
  <si>
    <t>S.26.13.01.08</t>
  </si>
  <si>
    <t>S.26.13.01.09</t>
  </si>
  <si>
    <t>S.26.13.01.11</t>
  </si>
  <si>
    <t>S.26.13.01.13</t>
  </si>
  <si>
    <t>S.26.13.01.14</t>
  </si>
  <si>
    <t>S.26.13.01.15</t>
  </si>
  <si>
    <t>S.26.14.01</t>
  </si>
  <si>
    <t>S.26.15.01</t>
  </si>
  <si>
    <t>S.26.16.01</t>
  </si>
  <si>
    <t>S.26.14.01.01</t>
  </si>
  <si>
    <t>S.26.14.01.02</t>
  </si>
  <si>
    <t>S.26.14.01.03</t>
  </si>
  <si>
    <t>S.26.14.01.05</t>
  </si>
  <si>
    <t>S.26.14.01.04</t>
  </si>
  <si>
    <t>S.26.15.01.01</t>
  </si>
  <si>
    <t>S.26.15.01.02</t>
  </si>
  <si>
    <t>S.26.15.01.03</t>
  </si>
  <si>
    <t>S.26.16.01.01</t>
  </si>
  <si>
    <t>S.26.16.01.02</t>
  </si>
  <si>
    <t>S.26.16.01.03</t>
  </si>
  <si>
    <t>SR.26.08.01</t>
  </si>
  <si>
    <t>S.26.08.01 - Solvency Capital Requirement - for undertakings using an internal model (partial or full)</t>
  </si>
  <si>
    <t>S.26.09.01 - Internal model - Market &amp; credit risk and sensitivities</t>
  </si>
  <si>
    <t>S.26.10.01 - Internal model - Credit event risk Portfolio view details</t>
  </si>
  <si>
    <t>S.26.11.01 - Internal model - Credit event risk for financial instruments</t>
  </si>
  <si>
    <t>S.26.12.01 - Internal model - Credit risk Non-Financial Instruments</t>
  </si>
  <si>
    <t>S.26.13.01 - Internal model - Non-life &amp; Health Non-SLT</t>
  </si>
  <si>
    <t>S.26.14.01 - Internal model - Life &amp; Health risk</t>
  </si>
  <si>
    <t>S.26.15.01 - Internal model - Operational risk</t>
  </si>
  <si>
    <t>S.26.16.01 - Internal model - Model Changes</t>
  </si>
  <si>
    <t>S.26.09.04 - Internal model - Market &amp; credit risk and sensitivities</t>
  </si>
  <si>
    <t>S.26.08.04 - Solvency Capital Requirement - for groups using an internal model (partial or full)</t>
  </si>
  <si>
    <t>SR.26.08.01 - Solvency Capital Requirement - for undertakings using an internal model</t>
  </si>
  <si>
    <t>SR.26.08.04 - Solvency Capital Requirement - for groups using an internal model</t>
  </si>
  <si>
    <t>R0561</t>
  </si>
  <si>
    <t>R0562</t>
  </si>
  <si>
    <t>R0563</t>
  </si>
  <si>
    <t>R0564</t>
  </si>
  <si>
    <t>R0565</t>
  </si>
  <si>
    <t>R0566</t>
  </si>
  <si>
    <t>R0567</t>
  </si>
  <si>
    <t>R0568</t>
  </si>
  <si>
    <t>R0569</t>
  </si>
  <si>
    <t>R0935</t>
  </si>
  <si>
    <t>Climate change-related transition risk - KPI</t>
  </si>
  <si>
    <t>Climate change-related physical risk - KPI</t>
  </si>
  <si>
    <t>PP/Investments exposed to physical risk to total of investments ratio</t>
  </si>
  <si>
    <t>PP/Investments exposed to transition risk to total of investments ratio</t>
  </si>
  <si>
    <t>Metric: Sustainable investments and climate-related risks</t>
  </si>
  <si>
    <t>Metric: Solvency Capital Requirement - for undertakings using full or partial internal model</t>
  </si>
  <si>
    <t>Metric: Solvency Capital Requirement - for undertakings using an internal model (Ring-fenced fund/matching portfolio/remaining part)</t>
  </si>
  <si>
    <t>TS/URL link to the SFCR webpage</t>
  </si>
  <si>
    <t>R0251</t>
  </si>
  <si>
    <t>R0252</t>
  </si>
  <si>
    <t>S.25.05.21.02</t>
  </si>
  <si>
    <t>S.25.05.21</t>
  </si>
  <si>
    <t>S.25.05.21.01</t>
  </si>
  <si>
    <t>S.25.05.22</t>
  </si>
  <si>
    <t>S.25.05.22.01</t>
  </si>
  <si>
    <t>S.25.05.22.02</t>
  </si>
  <si>
    <t>S.25.05.01; S.25.05.04; S.25.05.21; S.25.05.22</t>
  </si>
  <si>
    <t>PP/Exposure share to total assets</t>
  </si>
  <si>
    <t>Lines of business included</t>
  </si>
  <si>
    <t>S.18.01.01.02</t>
  </si>
  <si>
    <t>Identification of material non-life lines of business</t>
  </si>
  <si>
    <t>Metric: Identification of material lines of business</t>
  </si>
  <si>
    <t>S.14.04</t>
  </si>
  <si>
    <t>S.14.05</t>
  </si>
  <si>
    <t>S.14.04.11</t>
  </si>
  <si>
    <t>S.14.04.11.01</t>
  </si>
  <si>
    <t>S.14.04.11.02</t>
  </si>
  <si>
    <t>S.14.05.11.02</t>
  </si>
  <si>
    <t>S.14.05.11.01</t>
  </si>
  <si>
    <t>S.14.05.11</t>
  </si>
  <si>
    <t>Effective duration</t>
  </si>
  <si>
    <t>Liquidity risk for life business</t>
  </si>
  <si>
    <t>Liquidity risk for non-life business</t>
  </si>
  <si>
    <t>Portfolio detail</t>
  </si>
  <si>
    <t>TA/Modified duration</t>
  </si>
  <si>
    <t>TA/Effective duration</t>
  </si>
  <si>
    <t>Modified duration of technical provisions</t>
  </si>
  <si>
    <t>Effective duration of technical provisions</t>
  </si>
  <si>
    <t>S.14.04.11 - Liquidity risk for life business</t>
  </si>
  <si>
    <t>S.14.05.11 - Liquidity risk for non-life business</t>
  </si>
  <si>
    <t>Metric: Liquidity risk for life business (Financial stability)</t>
  </si>
  <si>
    <t>Metric: Liquidity risk for non-life business (Financial stability)</t>
  </si>
  <si>
    <t>Metric: Detailed information by tiers on own funds (Financial stability group)</t>
  </si>
  <si>
    <t>S.23.01.13</t>
  </si>
  <si>
    <t>S.23.01.13.01</t>
  </si>
  <si>
    <t>Total eligible own funds to meet the group SCR (including own funds from other financial sector and from the undertakings included via D&amp;A )</t>
  </si>
  <si>
    <t>R0151</t>
  </si>
  <si>
    <t>Home country: Non-life insurance and reinsurance obligations</t>
  </si>
  <si>
    <t>Top 5 countries (by amount of gross premiums written): Non-life insurance and reinsurance obligations</t>
  </si>
  <si>
    <t>Top 5 countries (by amount of gross premiums written): Life insurance and reinsurance obligations</t>
  </si>
  <si>
    <t>Home country: Life insurance and reinsurance obligations</t>
  </si>
  <si>
    <t>Gross Written Premium (direct)</t>
  </si>
  <si>
    <t>Gross Written Premium (proportional reinsurance)</t>
  </si>
  <si>
    <t>Gross Written Premium (non-proportional reinsurance)</t>
  </si>
  <si>
    <t>Gross Earned Premium (direct)</t>
  </si>
  <si>
    <t>Gross Earned Premium (proportional reinsurance)</t>
  </si>
  <si>
    <t>Gross Earned Premium (non-proportional reinsurance)</t>
  </si>
  <si>
    <t>Claims incurred (direct)</t>
  </si>
  <si>
    <t>Claims incurred (proportional reinsurance)</t>
  </si>
  <si>
    <t>Claims incurred (non-proportional reinsurance)</t>
  </si>
  <si>
    <t>Gross Expenses Incurred (direct)</t>
  </si>
  <si>
    <t>Gross Expenses Incurred (proportional reinsurance)</t>
  </si>
  <si>
    <t>Gross Expenses Incurred (non-proportional reinsurance)</t>
  </si>
  <si>
    <t>Gross Expenses Incurred</t>
  </si>
  <si>
    <t>Own funds when using the D&amp;A, exclusively or in combination with method 1</t>
  </si>
  <si>
    <t>*foreign key to S.14.04.11.02*|"mandatory"</t>
  </si>
  <si>
    <t>YQ: S.14.05.zz.01 line identification</t>
  </si>
  <si>
    <t>EW: S.14.05.zz.02 line identification</t>
  </si>
  <si>
    <t>ES: S.14.04.zz.01 line identification</t>
  </si>
  <si>
    <t>EF: S.14.04.zz.02 line identification</t>
  </si>
  <si>
    <t>EG/AAA</t>
  </si>
  <si>
    <t>EG/AA</t>
  </si>
  <si>
    <t>EG/A</t>
  </si>
  <si>
    <t>EG/BBB</t>
  </si>
  <si>
    <t>EG/No rating available</t>
  </si>
  <si>
    <t>Identification code and type of code of the external counterparty of the group</t>
  </si>
  <si>
    <t>Indirect exposures</t>
  </si>
  <si>
    <t>TT/Transaction with underlying asset</t>
  </si>
  <si>
    <t>SU/Deductions</t>
  </si>
  <si>
    <t>R0253</t>
  </si>
  <si>
    <t>R0254</t>
  </si>
  <si>
    <t>S.23.02.01; S.23.02.04</t>
  </si>
  <si>
    <t>Solvency Capital Requirement information</t>
  </si>
  <si>
    <t>Unique Transactions Identifier</t>
  </si>
  <si>
    <t>Metric: Purpose of derivative</t>
  </si>
  <si>
    <t>Premium(s)</t>
  </si>
  <si>
    <t>Metric: Risk concertation broken down by currency sector and country</t>
  </si>
  <si>
    <t>Metric: Risk concertation broken down by asset class and rating</t>
  </si>
  <si>
    <t>Guaranteed rate</t>
  </si>
  <si>
    <t>Line(s) of business</t>
  </si>
  <si>
    <t>Description of Risk(s) included in the coverage</t>
  </si>
  <si>
    <t>Own funds aggregated when using the Deduction and Aggregation method and combination of methods</t>
  </si>
  <si>
    <t>Own funds aggregated when using the Deduction and Aggregation method and combination of methods net of IGT</t>
  </si>
  <si>
    <t>Description of subordinated mutual member accounts</t>
  </si>
  <si>
    <t>Contribution to group subordinated mutual member accounts</t>
  </si>
  <si>
    <t>Counterparty of subordinated liabilities (if specific)</t>
  </si>
  <si>
    <t>SR.25.01.04</t>
  </si>
  <si>
    <t>SR.25.01.04.01</t>
  </si>
  <si>
    <t>SR.25.01.04.02</t>
  </si>
  <si>
    <t>Country of the branch</t>
  </si>
  <si>
    <t>Name of the branch</t>
  </si>
  <si>
    <t>SR.25.05.04</t>
  </si>
  <si>
    <t>SR.25.05.04.01</t>
  </si>
  <si>
    <t>SR.25.05.04.02</t>
  </si>
  <si>
    <t>SR.26.08.01.01</t>
  </si>
  <si>
    <t>Type of VA being used in the group internal model</t>
  </si>
  <si>
    <t>Taxes on income</t>
  </si>
  <si>
    <t>C0191</t>
  </si>
  <si>
    <t>S.23.01.02.02</t>
  </si>
  <si>
    <t>S.23.01.02.01</t>
  </si>
  <si>
    <t>S.23.01.02</t>
  </si>
  <si>
    <t>S.23.01.05</t>
  </si>
  <si>
    <t>S.23.01.05.01</t>
  </si>
  <si>
    <t>S.23.01.05.02</t>
  </si>
  <si>
    <t>S.23.01.08</t>
  </si>
  <si>
    <t>S.23.01.08.01</t>
  </si>
  <si>
    <t>S.23.01.08.02</t>
  </si>
  <si>
    <t>Total Net Non-life underwriting risk</t>
  </si>
  <si>
    <t>Total Net Non-life underwriting risk - diversified</t>
  </si>
  <si>
    <t>mVaR</t>
  </si>
  <si>
    <t>Expected loss - mean</t>
  </si>
  <si>
    <t>Credit event risk ('migration and default') - 99.5%</t>
  </si>
  <si>
    <t>TS/Description of credit event risk for financial instrument other category</t>
  </si>
  <si>
    <t>Classes impacted by the catastrophe event</t>
  </si>
  <si>
    <t>Description of change to the policy</t>
  </si>
  <si>
    <t>Reserve risk indicator</t>
  </si>
  <si>
    <t>Premium risk indicator</t>
  </si>
  <si>
    <t>Metric: Indicator of premium risk internal LoB</t>
  </si>
  <si>
    <t>Metric: Indicator of reserve risk internal LoB</t>
  </si>
  <si>
    <t>mVaR 0,001</t>
  </si>
  <si>
    <t>mVaR 0,005</t>
  </si>
  <si>
    <t>mVaR 0,01</t>
  </si>
  <si>
    <t>mVaR 0,05</t>
  </si>
  <si>
    <t>mVaR 0,999</t>
  </si>
  <si>
    <t>mVaR 0,997</t>
  </si>
  <si>
    <t>mVaR 0,995</t>
  </si>
  <si>
    <t>mVaR 0,99</t>
  </si>
  <si>
    <t>mVaR 0,985</t>
  </si>
  <si>
    <t>mVaR 0,98</t>
  </si>
  <si>
    <t>mVaR 0,5</t>
  </si>
  <si>
    <t>mVaR 0,6</t>
  </si>
  <si>
    <t>mVaR 0,7</t>
  </si>
  <si>
    <t>mVaR 0,8</t>
  </si>
  <si>
    <t>mVaR 0,75</t>
  </si>
  <si>
    <t>mVaR 0,9</t>
  </si>
  <si>
    <t>mVaR 0,975</t>
  </si>
  <si>
    <t>mVaR 0,1</t>
  </si>
  <si>
    <t>mVaR 0,25</t>
  </si>
  <si>
    <t>mVaR 0,3</t>
  </si>
  <si>
    <t>mVaR 0,4</t>
  </si>
  <si>
    <t>mVaR 0,2</t>
  </si>
  <si>
    <t>R1980</t>
  </si>
  <si>
    <t>R1990</t>
  </si>
  <si>
    <t>R2030</t>
  </si>
  <si>
    <t>R2040</t>
  </si>
  <si>
    <t>R2050</t>
  </si>
  <si>
    <t>R2060</t>
  </si>
  <si>
    <t>R2070</t>
  </si>
  <si>
    <t>R2080</t>
  </si>
  <si>
    <t>R2090</t>
  </si>
  <si>
    <t>S.38.01.11</t>
  </si>
  <si>
    <t>S.38.01.11.01</t>
  </si>
  <si>
    <t>S.38.01.11.02</t>
  </si>
  <si>
    <t>S.38.01.11 - Duration of technical provisions</t>
  </si>
  <si>
    <t>R0855</t>
  </si>
  <si>
    <t>Solvency Capital Requirement - for undertakings using an internal model (partial or full) [RFF/MP/RM]</t>
  </si>
  <si>
    <t>S.25.05.21.03</t>
  </si>
  <si>
    <t>S.25.05.21.04</t>
  </si>
  <si>
    <t>R2510</t>
  </si>
  <si>
    <t>C0102</t>
  </si>
  <si>
    <t>C0311</t>
  </si>
  <si>
    <t>Reinsurance technical result (for reinsurance)</t>
  </si>
  <si>
    <t>Premiums (for insurance)</t>
  </si>
  <si>
    <t>Claims (for insurance)</t>
  </si>
  <si>
    <t>Liabilities by currency</t>
  </si>
  <si>
    <t>S.02.02.01 - Liabilities by currency</t>
  </si>
  <si>
    <t>Risk concentration - Exposure to counteparties</t>
  </si>
  <si>
    <t>Metric: Intragroup transactions P&amp;L (group)</t>
  </si>
  <si>
    <t>Direct URL to the webpage where the Solvency and Financial Condition Report is disclosed</t>
  </si>
  <si>
    <t>Direct URL to download the Solvency and Financial Condition Report</t>
  </si>
  <si>
    <t>C0131</t>
  </si>
  <si>
    <t>of which contracts with surrender option</t>
  </si>
  <si>
    <t>Of which Product category</t>
  </si>
  <si>
    <t>Cyber underwriting risk</t>
  </si>
  <si>
    <t>Cyber underwriting risk - risk identification</t>
  </si>
  <si>
    <t>Product Identification</t>
  </si>
  <si>
    <t>Metric: Cyber coverage in the product identification</t>
  </si>
  <si>
    <t>C0285</t>
  </si>
  <si>
    <t>C0091</t>
  </si>
  <si>
    <t>C0171</t>
  </si>
  <si>
    <t>C0251</t>
  </si>
  <si>
    <t>S.37.01.04.01</t>
  </si>
  <si>
    <t>S.37.01.04</t>
  </si>
  <si>
    <t>S.37.01</t>
  </si>
  <si>
    <t>Risk concentration – Exposure to Counterparties</t>
  </si>
  <si>
    <t>S.06.04.01 - Climate change-related risks to investments</t>
  </si>
  <si>
    <t>Climate change-related risks to investments</t>
  </si>
  <si>
    <t>Justification for not reporting climate change-related transition risk - KPI</t>
  </si>
  <si>
    <t>Justification for not reporting climate change-related physical risk - KPI</t>
  </si>
  <si>
    <t>TS/Justification for not reporting KPI on climate change-related transition risk</t>
  </si>
  <si>
    <t>TS/Justification for not reporting KPI on climate change-related physical risk</t>
  </si>
  <si>
    <t>S.14.03.01 - Cyber underwriting risk</t>
  </si>
  <si>
    <t>Metric: Facultative covers for non-life and life business basic data [280]</t>
  </si>
  <si>
    <t>Metric: Facultative covers for non-life and life business shares data [280]</t>
  </si>
  <si>
    <t>Metric: Outgoing Reinsurance Program basic data [280]</t>
  </si>
  <si>
    <t>Metric: Outgoing Reinsurance Program shares data [280]</t>
  </si>
  <si>
    <t>R0555</t>
  </si>
  <si>
    <t>Total technical expenses</t>
  </si>
  <si>
    <t>TS/USP</t>
  </si>
  <si>
    <t>S.17.03.01</t>
  </si>
  <si>
    <t>S.17.03.01.01</t>
  </si>
  <si>
    <t>S.17.03.01.02</t>
  </si>
  <si>
    <t>S.17.03.01.03</t>
  </si>
  <si>
    <t>S.17.03</t>
  </si>
  <si>
    <t>LB_66</t>
  </si>
  <si>
    <t>TB/All members</t>
  </si>
  <si>
    <t>Claims and Benefits during the period, net of salvages and subrogations</t>
  </si>
  <si>
    <t>Deposit lodged as security in accordance with Article 162 (2)(e)</t>
  </si>
  <si>
    <t>Other description</t>
  </si>
  <si>
    <t>of which written via other insurance distributors</t>
  </si>
  <si>
    <t>For the products commercialised under this product category/LOB, which proportion (measured by gross written premiums) covers climate related perils? (0-100)</t>
  </si>
  <si>
    <t>Impact of long-term guarantees measures and transitionals</t>
  </si>
  <si>
    <t>Market value of assets covering surrendered contracts</t>
  </si>
  <si>
    <t>Amount paid to policyholders</t>
  </si>
  <si>
    <t>Non-available own funds related to other own funds items approved by supervisory authority to be deducted</t>
  </si>
  <si>
    <t>Minority interests at group level</t>
  </si>
  <si>
    <t>Deduction for participations included via Deduction and Aggregation method when a combination of methods is used</t>
  </si>
  <si>
    <t>Credit institutions, investment firms, financial institutions, alternative investment fund managers, UCITS management companies</t>
  </si>
  <si>
    <t>Non-regulated undertakings carrying out financial activities</t>
  </si>
  <si>
    <t>Own funds when using the Deduction and Aggregation method (D&amp;A), exclusively or in combination with method 1</t>
  </si>
  <si>
    <t>Ratio of Eligible own funds (R0800) to the Consolidated group SCR (R0590) - ratio including other financial sectors, excluding undertakings included via D&amp;A method</t>
  </si>
  <si>
    <t>Ratio of Eligible own funds (R0810) to the Group SCR (R0830) - ratio excluding other financial sectors, including undertakings included via D&amp;A method</t>
  </si>
  <si>
    <t>Adjustment for restricted own fund items in respect of matching adjustment portfolios and ring-fenced funds</t>
  </si>
  <si>
    <t>Other non-available own funds</t>
  </si>
  <si>
    <t>Amount of dividends/ interest/coupon and other payments made during the period</t>
  </si>
  <si>
    <t>Purpose of the instrument</t>
  </si>
  <si>
    <t>Revenues stemming from the off-balance sheet items</t>
  </si>
  <si>
    <t>Total reinsurance recoverables</t>
  </si>
  <si>
    <t>ID of the intragroup transaction</t>
  </si>
  <si>
    <t>Sector of the insurer / reinsurer</t>
  </si>
  <si>
    <t>Insurer / Reinsurer name</t>
  </si>
  <si>
    <t>Insured party / Cedent name</t>
  </si>
  <si>
    <t>Total amount of Notional Solvency Capital Requirements for ring-fenced funds</t>
  </si>
  <si>
    <t>Solvency Capital Requirement calculated on the basis of Art. 336 (a) of Delegated Regulation (EU) 2015/35, excluding capital add-on</t>
  </si>
  <si>
    <t>Capital requirement for other financial sectors (Non-insurance capital requirements) - Capital requirement for non-regulated undertakings carrying out financial activities</t>
  </si>
  <si>
    <t>Capital requirement for collective investment undertakings or investments packaged as funds</t>
  </si>
  <si>
    <t>Solvency capital requirement, excluding capital add-ons</t>
  </si>
  <si>
    <t>Method used to calculate the adjustment due to RFF nSCR aggregation</t>
  </si>
  <si>
    <t>Amount/estimate of LAC DT justified by carry back, current year</t>
  </si>
  <si>
    <t>Amount/estimate of the loss absorbing capacity for deferred taxes</t>
  </si>
  <si>
    <t>Internal model - Credit risk details for financial instruments</t>
  </si>
  <si>
    <t>Internal model - Life and Health underwriting risk</t>
  </si>
  <si>
    <t>Internal model - Non-life &amp; Health NSLT Underwriting risk</t>
  </si>
  <si>
    <t>Life and Health underwriting risk - Life SCR and percentiles</t>
  </si>
  <si>
    <t>Life and Health underwriting risk - Life SCR and percentiles - Alternative block</t>
  </si>
  <si>
    <t>Life and Health underwriting risk - Health SCR and percentiles</t>
  </si>
  <si>
    <t>Life and Health underwriting risk - Health SCR and percentiles - Alternative block</t>
  </si>
  <si>
    <t>Life and Health underwriting risk - Solvency capital requirements</t>
  </si>
  <si>
    <t>Type of Health risk modelled in Life &amp; Health</t>
  </si>
  <si>
    <t>Percentiles</t>
  </si>
  <si>
    <t>Model Changes - Minor Changes</t>
  </si>
  <si>
    <t>NC0040</t>
  </si>
  <si>
    <t>NC0070</t>
  </si>
  <si>
    <t>NC0080</t>
  </si>
  <si>
    <t>NC0090</t>
  </si>
  <si>
    <t>NC0110</t>
  </si>
  <si>
    <t>NC0120</t>
  </si>
  <si>
    <t>NC0130</t>
  </si>
  <si>
    <t>NC0140</t>
  </si>
  <si>
    <t>NC0150</t>
  </si>
  <si>
    <t>NC0160</t>
  </si>
  <si>
    <t>NC0170</t>
  </si>
  <si>
    <t>NC0180</t>
  </si>
  <si>
    <t>NC0190</t>
  </si>
  <si>
    <t>NC0100</t>
  </si>
  <si>
    <t>NC0200</t>
  </si>
  <si>
    <t>NC0210</t>
  </si>
  <si>
    <t>NC0220</t>
  </si>
  <si>
    <t>NC0230</t>
  </si>
  <si>
    <t>NC0240</t>
  </si>
  <si>
    <t>S.17.03.01 - Non-Life Technical Provisions - By country</t>
  </si>
  <si>
    <t>S.23.01.02 - Own funds</t>
  </si>
  <si>
    <t>S.23.01.05 - Own funds</t>
  </si>
  <si>
    <t>S.23.01.08 - Own funds</t>
  </si>
  <si>
    <t>S.23.01.13 - Own funds</t>
  </si>
  <si>
    <t>SR.25.01.04 - Solvency Capital Requirement - for groups on Standard Formula</t>
  </si>
  <si>
    <t>SR.25.05.04 - Solvency Capital Requirement - for groups using an internal model (partial or full)</t>
  </si>
  <si>
    <t>SR.26.01.04 - Solvency Capital Requirement - Market risk</t>
  </si>
  <si>
    <t>Sliding scale commission</t>
  </si>
  <si>
    <t>Description of reinstatements</t>
  </si>
  <si>
    <t>Same trigger as in underlying cedant's portfolio</t>
  </si>
  <si>
    <t>EEA and non EEA insurance and reinsurance undertakings (using Solvency II rules)</t>
  </si>
  <si>
    <t>Life gross technical provisions (excluding risk margin) (other than unit-linked or index-linked)</t>
  </si>
  <si>
    <t>Earned life gross premiums (previous 12 months) (other than unit-linked or index-linked)</t>
  </si>
  <si>
    <t>Earned life gross premiums (12 months prior to the previous 12 months) (other than unit-linked or index-linked)</t>
  </si>
  <si>
    <t>GA_32</t>
  </si>
  <si>
    <t>Metric: Issuer country (Full scope) [260]</t>
  </si>
  <si>
    <t>GA_36</t>
  </si>
  <si>
    <t>C0145</t>
  </si>
  <si>
    <t>Adjustment to technical provisions after any limitation applied in accordance with Article 308d(4)</t>
  </si>
  <si>
    <t>Variation of Best Estimate due to changes in non-economic assumptions - risks accepted prior to period</t>
  </si>
  <si>
    <t>S.29.03.01.03</t>
  </si>
  <si>
    <t>Of which the following breakdown of Variation in Best Estimate - analysis per AY if applicable</t>
  </si>
  <si>
    <t>Variation of Best Estimate on risk covered after the period</t>
  </si>
  <si>
    <t>HH/Variation</t>
  </si>
  <si>
    <t>Variation of Best Estimate on risks covered during the period</t>
  </si>
  <si>
    <t>Variation of Best Estimate due to unwinding of discount rate - risks covered prior to period</t>
  </si>
  <si>
    <t>Variation of Best Estimate due to year N projected in and out flows - risks covered prior to period</t>
  </si>
  <si>
    <t>Variation of Best Estimate due to experience and other sources - risks covered prior to period</t>
  </si>
  <si>
    <t>Variation of Best Estimate due to changes in non economic assumptions - risks covered prior to period</t>
  </si>
  <si>
    <t>Variation of Best Estimate due to changes in economic environment - risks covered prior to period</t>
  </si>
  <si>
    <t>S.29.03.01.04</t>
  </si>
  <si>
    <t>Reinsurance recoverables - opening and closing BE [AY]</t>
  </si>
  <si>
    <t>By underwriting entity and by EEA country (localization of activity [based on place of underwriting])</t>
  </si>
  <si>
    <t>EEA country</t>
  </si>
  <si>
    <t>Non-Life obligation analysis</t>
  </si>
  <si>
    <t>Gross Estimated Treaty Premium Income (proportional and non proportional)</t>
  </si>
  <si>
    <t>Market and Credit</t>
  </si>
  <si>
    <t>Standalone Market and credit risk: Sensitivities &amp; exposure data</t>
  </si>
  <si>
    <t>Market and credit risk and sensitivities - memorandum items</t>
  </si>
  <si>
    <t>Internal model: Market and Credit risk - for financial instruments</t>
  </si>
  <si>
    <t>of which: Interest rate volatility risk</t>
  </si>
  <si>
    <t>of which: Interest rate risk</t>
  </si>
  <si>
    <t>of which: Equity risk</t>
  </si>
  <si>
    <t>of which: Equity volatility risk</t>
  </si>
  <si>
    <t>of which: Credit Spread risk</t>
  </si>
  <si>
    <t>of which: Credit event risk ('migration and default')</t>
  </si>
  <si>
    <t>Market and credit risk sum (level 2 components)</t>
  </si>
  <si>
    <t>Market and credit risk diversification</t>
  </si>
  <si>
    <t>Market and credit risk diversified</t>
  </si>
  <si>
    <t>Market and credit risk and sensitivities - mVaR and VaR percentiles - including LAC TP but excluding LAC DT - each as marginal shock in the designated risk</t>
  </si>
  <si>
    <t>Solvency II line of business</t>
  </si>
  <si>
    <t>Life and Health</t>
  </si>
  <si>
    <t>Metric: Assets held as collateral (Individual) [280]</t>
  </si>
  <si>
    <t>Metric: Non-Life Technical Provisions (Full scope by country individual)</t>
  </si>
  <si>
    <t>Metric: Non-life underwriting mass risks [280]</t>
  </si>
  <si>
    <t>Metric: Non-life underwriting peak risks [280]</t>
  </si>
  <si>
    <t>Metric: Solvency Capital Requirement - Non-Life Catastrophe risk (Full scope individual) [280]</t>
  </si>
  <si>
    <t>Metric: IGT - Insurance and Reinsurance (Full scope individual)</t>
  </si>
  <si>
    <t>Metric: IGT - Insurance and Reinsurance (Full scope group)</t>
  </si>
  <si>
    <t>Metric: Annual movements on own funds (Full scope individual) [280]</t>
  </si>
  <si>
    <t>Metric: List of items on own funds (Individual) [280]</t>
  </si>
  <si>
    <t>Metric: Annual movements on own funds (Full scope group) [280]</t>
  </si>
  <si>
    <t>Metric: List of items on own funds (Group) [280]</t>
  </si>
  <si>
    <t>Metric: Off-balance sheet items general [280]</t>
  </si>
  <si>
    <t>Metric: Projection of future cash flows [280]</t>
  </si>
  <si>
    <t>Metric: Development of the distribution of the claims incurred [280]</t>
  </si>
  <si>
    <t>Metric: Loss distribution risk profile [280]</t>
  </si>
  <si>
    <t>Metric: Solvency Capital Requirement - Non-Life Catastrophe risk (Full scope group) [280]</t>
  </si>
  <si>
    <t>Metric: Participations held [280]</t>
  </si>
  <si>
    <t>Metric: Solvency Capital Requirement - Market risk (Third country branches)</t>
  </si>
  <si>
    <t>Metric: Solvency Capital Requirement - Counterparty default risk (Third country branches)</t>
  </si>
  <si>
    <t>Metric: Solvency Capital Requirement - Life underwriting risk (Third country branches)</t>
  </si>
  <si>
    <t>Metric: Solvency Capital Requirement - Health underwriting risk (Third country branches)</t>
  </si>
  <si>
    <t>Metric: Solvency Capital Requirement - Non-Life underwriting risk (Third country branches)</t>
  </si>
  <si>
    <t>Metric: Solvency Capital Requirement - Operational risk (Third country branches)</t>
  </si>
  <si>
    <t>Metric: Solvency Capital Requirement - Simplifications (Third country branches)</t>
  </si>
  <si>
    <t>Metric: Solvency Capital Requirement - Non-Life Catastrophe risk (Third country branches)</t>
  </si>
  <si>
    <t>Metric: Type of entity relation</t>
  </si>
  <si>
    <t>Metric: Branch localisation</t>
  </si>
  <si>
    <t>PZ: Unique ID of parent level</t>
  </si>
  <si>
    <t>ZA: S.36.05.zz.01 line identification</t>
  </si>
  <si>
    <t>OQ/Contracts concluded during reporting period</t>
  </si>
  <si>
    <t>SF/Commissions</t>
  </si>
  <si>
    <t>Metric: Currency of price of derivative</t>
  </si>
  <si>
    <t>TS/Swap received description</t>
  </si>
  <si>
    <t>TS/Swap delivered description</t>
  </si>
  <si>
    <t>Metric: Product classification [280]</t>
  </si>
  <si>
    <t>Metric: Pension entitlements [280]</t>
  </si>
  <si>
    <t>Metric: Insurance with profit participation indicator</t>
  </si>
  <si>
    <t>Profit sharing</t>
  </si>
  <si>
    <t>Metric: Minimum Capital Requirement - Only life or only non-life insurance activity and reinsurance activity</t>
  </si>
  <si>
    <t>Metric: Reinsured line of business</t>
  </si>
  <si>
    <t>Total eligible own funds to meet the group SCR (excluding own funds from other financial sectors, including own funds from undertakings included via D&amp;A method)</t>
  </si>
  <si>
    <t>TS/Trade identifier</t>
  </si>
  <si>
    <t>Information changed (other than element label). For example templates affected by change in modelling, remodelling of particular column or row of existing table. This colour is also used to indicate that drop-down item labels have changed</t>
  </si>
  <si>
    <t>Metric: Assets linked to crypto-assets</t>
  </si>
  <si>
    <t>LB_62</t>
  </si>
  <si>
    <t>OF/Article 187 deduction</t>
  </si>
  <si>
    <t>RT/Credit risk</t>
  </si>
  <si>
    <t>RT/Interest rate risk. Changes of term structure</t>
  </si>
  <si>
    <t>RT/Equity risk. Changes in the level of market prices</t>
  </si>
  <si>
    <t>RT_20</t>
  </si>
  <si>
    <t>RT_21</t>
  </si>
  <si>
    <t>RT_33</t>
  </si>
  <si>
    <t>RT_34</t>
  </si>
  <si>
    <t>RT_35</t>
  </si>
  <si>
    <t>PI/0,2%</t>
  </si>
  <si>
    <t>TT/Indirect exposures</t>
  </si>
  <si>
    <t>EL/Flows attached to reinsurance business</t>
  </si>
  <si>
    <t>NJ: S.14.03.01 line identification</t>
  </si>
  <si>
    <t>SA/Base scenario</t>
  </si>
  <si>
    <t>SA/Down shock</t>
  </si>
  <si>
    <t>SA/Up shock</t>
  </si>
  <si>
    <t>SR.26.08.01; SR.26.08.04</t>
  </si>
  <si>
    <t>Information about the unlimited guarantees</t>
  </si>
  <si>
    <t>Insurance policies</t>
  </si>
  <si>
    <t>Description of others</t>
  </si>
  <si>
    <t>Cyber coverage in the Product Identification</t>
  </si>
  <si>
    <t>Cashed Premium - gross (year to date)</t>
  </si>
  <si>
    <t>Net Reinsurance flows (receivables - payable) of the period (year to date)</t>
  </si>
  <si>
    <t>Business Type</t>
  </si>
  <si>
    <t>Covered bonds</t>
  </si>
  <si>
    <t>Sovereign bonds</t>
  </si>
  <si>
    <t>Mortgages</t>
  </si>
  <si>
    <t>Asset backed</t>
  </si>
  <si>
    <t>Equity (uniform shift in values)</t>
  </si>
  <si>
    <t>Exposure sensitive to Property risk</t>
  </si>
  <si>
    <t>Market value (% of total sum)</t>
  </si>
  <si>
    <t>Identification code and type of code of the insurer / reinsurer</t>
  </si>
  <si>
    <t>VM/Impact on SCR</t>
  </si>
  <si>
    <t>VM/Impact on market value</t>
  </si>
  <si>
    <t>LX/Rest of world other than Europe, Africa, North East US, South East US, Mid West US, Western US, North America (excluding US), Caribbean, South America, Australia, Asia</t>
  </si>
  <si>
    <t>Metric: Fiscal treatment of the insurance products</t>
  </si>
  <si>
    <t>SR.25.05.01; SR.25.05.04</t>
  </si>
  <si>
    <t>SR.25.01.01; SR.25.01.04</t>
  </si>
  <si>
    <t>SR.26.01.01; SR.26.01.04</t>
  </si>
  <si>
    <t>S.01.01.01; S.01.01.02; S.01.01.04; S.01.01.05; S.01.01.07; S.01.01.08; S.01.01.11; S.01.01.13; S.01.01.15</t>
  </si>
  <si>
    <t>S.04.05.01; S.04.05.21</t>
  </si>
  <si>
    <t>S.23.01.01; S.23.01.02; S.23.01.04; S.23.01.05; S.23.01.07; S.23.01.08; S.23.01.13; S.23.01.22</t>
  </si>
  <si>
    <t>TS/Description of nature of a change in the model</t>
  </si>
  <si>
    <t>II/Partial internal model or full internal model</t>
  </si>
  <si>
    <t>x</t>
  </si>
  <si>
    <t>The amount equal to the value of net deferred tax assets</t>
  </si>
  <si>
    <t>Total non-available own funds</t>
  </si>
  <si>
    <r>
      <t>Capital requirement for operational risk based on technical provisions</t>
    </r>
    <r>
      <rPr>
        <b/>
        <i/>
        <sz val="11"/>
        <rFont val="Calibri"/>
        <family val="2"/>
        <charset val="238"/>
        <scheme val="minor"/>
      </rPr>
      <t/>
    </r>
  </si>
  <si>
    <r>
      <t>Earned life gross premiums</t>
    </r>
    <r>
      <rPr>
        <i/>
        <sz val="11"/>
        <rFont val="Calibri"/>
        <family val="2"/>
        <charset val="238"/>
        <scheme val="minor"/>
      </rPr>
      <t xml:space="preserve"> </t>
    </r>
    <r>
      <rPr>
        <sz val="11"/>
        <rFont val="Calibri"/>
        <family val="2"/>
        <charset val="238"/>
        <scheme val="minor"/>
      </rPr>
      <t>(12 months prior to the previous 12 months) (other than unit-linked or index-linked)</t>
    </r>
  </si>
  <si>
    <t>SR.26.01.04</t>
  </si>
  <si>
    <t>SR.26.01.04.03</t>
  </si>
  <si>
    <t>SR.26.01.04.01</t>
  </si>
  <si>
    <t>SR.26.01.04.02</t>
  </si>
  <si>
    <t>SR.26.01.04.04</t>
  </si>
  <si>
    <t>SR.26.08.04</t>
  </si>
  <si>
    <t>SR.26.08.04.01</t>
  </si>
  <si>
    <t>S.26.13.01.10</t>
  </si>
  <si>
    <t>S.26.13.01.12</t>
  </si>
  <si>
    <t>2.8.0</t>
  </si>
  <si>
    <t>AT</t>
  </si>
  <si>
    <t>TS/ID of single economic operation</t>
  </si>
  <si>
    <t>TA/Result of transaction</t>
  </si>
  <si>
    <t>TT/Reinsurance contracts</t>
  </si>
  <si>
    <t>Metric: Basel L1 classification use indicator</t>
  </si>
  <si>
    <t>Metric: Basel L1 &amp; L2 classification use indicator</t>
  </si>
  <si>
    <t>TC/Collateral</t>
  </si>
  <si>
    <t>VG/Expected</t>
  </si>
  <si>
    <t>…</t>
  </si>
  <si>
    <t>SE.01.01</t>
  </si>
  <si>
    <t>Content of the submission [ECB add-on]</t>
  </si>
  <si>
    <t>SE.01.01.16; SE.01.01.17; SE.01.01.18; SE.01.01.19</t>
  </si>
  <si>
    <t>SE.02.01</t>
  </si>
  <si>
    <t>Balance sheet [ECB add-on]</t>
  </si>
  <si>
    <t>SE.02.01.16; SE.02.01.17; SE.02.01.18; SE.02.01.19</t>
  </si>
  <si>
    <t>SE.06.02</t>
  </si>
  <si>
    <t>List of assets [ECB add-on]</t>
  </si>
  <si>
    <t>SE.06.02.16; SE.06.02.18</t>
  </si>
  <si>
    <t>E.01.01</t>
  </si>
  <si>
    <t>Deposits to cedants - line-by-line reporting [ECB add-on]</t>
  </si>
  <si>
    <t>E.01.01.16</t>
  </si>
  <si>
    <t>E.02.01</t>
  </si>
  <si>
    <t>Pension entitlements [ECB add-on]</t>
  </si>
  <si>
    <t>E.02.01.16</t>
  </si>
  <si>
    <t>E.03.01</t>
  </si>
  <si>
    <t>Non-life Technical Provisions - reinsurance policies - Geographical zone [ECB add-on]</t>
  </si>
  <si>
    <t>E.03.01.16</t>
  </si>
  <si>
    <t>aes</t>
  </si>
  <si>
    <t>qes</t>
  </si>
  <si>
    <t>aeb</t>
  </si>
  <si>
    <t>qeb</t>
  </si>
  <si>
    <t>.16</t>
  </si>
  <si>
    <t>.17</t>
  </si>
  <si>
    <t>.18</t>
  </si>
  <si>
    <t>.19</t>
  </si>
  <si>
    <t>Annual ECB reporting Solo</t>
  </si>
  <si>
    <t>Quarterly ECB reporting Solo</t>
  </si>
  <si>
    <t>Annual ECB reporting Third country branches</t>
  </si>
  <si>
    <t>Quarterly ECB reporting Third country branches</t>
  </si>
  <si>
    <r>
      <t>b+l</t>
    </r>
    <r>
      <rPr>
        <i/>
        <sz val="11"/>
        <color theme="1"/>
        <rFont val="Calibri"/>
        <family val="2"/>
        <charset val="238"/>
        <scheme val="minor"/>
      </rPr>
      <t xml:space="preserve"> (including ECB add-on)</t>
    </r>
  </si>
  <si>
    <r>
      <t>a</t>
    </r>
    <r>
      <rPr>
        <i/>
        <sz val="11"/>
        <color theme="1"/>
        <rFont val="Calibri"/>
        <family val="2"/>
        <charset val="238"/>
        <scheme val="minor"/>
      </rPr>
      <t xml:space="preserve"> (including ECB add-on)</t>
    </r>
  </si>
  <si>
    <r>
      <t xml:space="preserve">p+r </t>
    </r>
    <r>
      <rPr>
        <i/>
        <sz val="11"/>
        <color theme="1"/>
        <rFont val="Calibri"/>
        <family val="2"/>
        <charset val="238"/>
        <scheme val="minor"/>
      </rPr>
      <t>(including ECB add-on)</t>
    </r>
  </si>
  <si>
    <r>
      <t>o</t>
    </r>
    <r>
      <rPr>
        <i/>
        <sz val="11"/>
        <color theme="1"/>
        <rFont val="Calibri"/>
        <family val="2"/>
        <charset val="238"/>
        <scheme val="minor"/>
      </rPr>
      <t xml:space="preserve"> (including ECB add-on)</t>
    </r>
  </si>
  <si>
    <t>SE.01.01.16</t>
  </si>
  <si>
    <t>Variant of Solvency II template S.01.01.01 with ECB add-ons (annual reporting, solo)</t>
  </si>
  <si>
    <t>SE.01.01.16.01</t>
  </si>
  <si>
    <t>SE.02.01.16 - Balance Sheet</t>
  </si>
  <si>
    <t>ER0030</t>
  </si>
  <si>
    <t>SE.06.02.16 - List of assets</t>
  </si>
  <si>
    <t>ER0140</t>
  </si>
  <si>
    <t>S.14.03.01 - Cyber risk</t>
  </si>
  <si>
    <t>E.01.01.16 - Deposits to cedants - line-by-line reporting</t>
  </si>
  <si>
    <t>ER1000</t>
  </si>
  <si>
    <t>Metric: Deposits to cedants - line-by-line reporting (Full scope individual)[210]</t>
  </si>
  <si>
    <t>E.02.01.16 - Pension entitlements</t>
  </si>
  <si>
    <t>ER1010</t>
  </si>
  <si>
    <t>Metric: Pension entitlements</t>
  </si>
  <si>
    <t>E.03.01.16 - Non-life Technical Provisions - reinsurance policies - By country</t>
  </si>
  <si>
    <t>ER1020</t>
  </si>
  <si>
    <t>Metric: Non-life Technical Provisions - reinsurance policies</t>
  </si>
  <si>
    <t>SE.01.01.17</t>
  </si>
  <si>
    <t>Variant of Solvency II template S.01.01.02 with ECB add-ons (quarterly reporting, solo)</t>
  </si>
  <si>
    <t>SE.01.01.17.01</t>
  </si>
  <si>
    <t>SE.02.01.17 - Balance Sheet</t>
  </si>
  <si>
    <t>SE.01.01.18</t>
  </si>
  <si>
    <t>Variant of Solvency II template S.01.01.07 with ECB add-ons (annual reporting, third country branches)</t>
  </si>
  <si>
    <t>SE.01.01.18.01</t>
  </si>
  <si>
    <t>SE.02.01.18 - Balance Sheet</t>
  </si>
  <si>
    <t>SE.06.02.18 - List of assets</t>
  </si>
  <si>
    <t>Metric: Deposits to cedants - line-by-line reporting (Third country branches)[210]</t>
  </si>
  <si>
    <t>SE.01.01.19</t>
  </si>
  <si>
    <t>Variant of Solvency II template S.01.01.08 with ECB add-ons (quarterly reporting, third country branches)</t>
  </si>
  <si>
    <t>SE.01.01.19.01</t>
  </si>
  <si>
    <t>SE.02.01.19 - Balance Sheet</t>
  </si>
  <si>
    <t>SE.02.01.16</t>
  </si>
  <si>
    <t>Variant of Solvency II template S.02.01.01 with ECB add-ons (annual reporting, solo)</t>
  </si>
  <si>
    <t>SE.02.01.16.01</t>
  </si>
  <si>
    <t>Reclassification adjustments</t>
  </si>
  <si>
    <t>EC0021</t>
  </si>
  <si>
    <t>Debts owed to credit institutions resident domestically</t>
  </si>
  <si>
    <t>ER0801</t>
  </si>
  <si>
    <t>DZ/Home country</t>
  </si>
  <si>
    <t>Debts owed to credit institutions resident in the euro area other than domestic</t>
  </si>
  <si>
    <t>ER0802</t>
  </si>
  <si>
    <t>DZ/Euro area other than home country</t>
  </si>
  <si>
    <t>Debts owed to credit institutions resident in rest of the world</t>
  </si>
  <si>
    <t>ER0803</t>
  </si>
  <si>
    <t>DZ/Non-euro area</t>
  </si>
  <si>
    <t>Debts owed to non-credit institutions</t>
  </si>
  <si>
    <t>ER0811</t>
  </si>
  <si>
    <t>LB/Debt instruments [not subordinated]. Debts owed to non-credit institutions</t>
  </si>
  <si>
    <t>Debts owed to non-credit institutions resident domestically</t>
  </si>
  <si>
    <t>ER0812</t>
  </si>
  <si>
    <t>Debts owed to non-credit institutions resident in the euro area other than domestic</t>
  </si>
  <si>
    <t>ER0813</t>
  </si>
  <si>
    <t>Debts owed to non-credit institutions resident in rest of the world</t>
  </si>
  <si>
    <t>ER0814</t>
  </si>
  <si>
    <t>Other financial liabilities (debt securities issued)</t>
  </si>
  <si>
    <t>ER0815</t>
  </si>
  <si>
    <t>LB/Debt instruments [not subordinated]. Financial liabilities other than debts</t>
  </si>
  <si>
    <t>VG/Reclassification adjustments</t>
  </si>
  <si>
    <t>SE.02.01.17</t>
  </si>
  <si>
    <t>Variant of Solvency II template S.02.01.02 with ECB add-ons (quarterly reporting, solo)</t>
  </si>
  <si>
    <t>SE.02.01.17.01</t>
  </si>
  <si>
    <t>SE.02.01.18</t>
  </si>
  <si>
    <t>Variant of Solvency II template S.02.01.07 with ECB add-ons (annual reporting, third country branches)</t>
  </si>
  <si>
    <t>SE.02.01.18.01</t>
  </si>
  <si>
    <t>SE.02.01.19</t>
  </si>
  <si>
    <t>Variant of Solvency II template S.02.01.08 with ECB add-ons (quarterly reporting, third country branches)</t>
  </si>
  <si>
    <t>SE.02.01.19.01</t>
  </si>
  <si>
    <t>SE.06.02.16</t>
  </si>
  <si>
    <t>Variant of Solvency II template S.06.02.01 with ECB add-ons (annual and quarterly reporting, solo)</t>
  </si>
  <si>
    <t>SE.06.02.16.01</t>
  </si>
  <si>
    <t>List of assets. Information on positions held</t>
  </si>
  <si>
    <t>*foreign key to SE.06.02.16.02*|"mandatory"</t>
  </si>
  <si>
    <t>SE.06.02.16.02</t>
  </si>
  <si>
    <t>List of assets. Information on assets</t>
  </si>
  <si>
    <t>Issuer Sector according to ESA 2010</t>
  </si>
  <si>
    <t>Country of residence for collective investment undertakings</t>
  </si>
  <si>
    <t>Instrument classification according to ESA 2010</t>
  </si>
  <si>
    <t>EC0231</t>
  </si>
  <si>
    <t>EC0271</t>
  </si>
  <si>
    <t>EC0291</t>
  </si>
  <si>
    <t>Metric: Issuer Sector according to ESA 2010</t>
  </si>
  <si>
    <t>Metric: Country of residence for collective investment undertakings</t>
  </si>
  <si>
    <t>Metric: Instrument classification according to ESA 2010 (ECB add-on)</t>
  </si>
  <si>
    <t>Mteric: Assets linked to cryptocurrencies</t>
  </si>
  <si>
    <t>SE.06.02.18</t>
  </si>
  <si>
    <t>Variant of Solvency II template S.06.02.07 with ECB add-ons (annual and quarterly reporting, third country branches)</t>
  </si>
  <si>
    <t>SE.06.02.18.01</t>
  </si>
  <si>
    <t>*foreign key to SE.06.02.18.02*|"mandatory"</t>
  </si>
  <si>
    <t>SE.06.02.18.02</t>
  </si>
  <si>
    <t>New template for ESCB purposes (annual and quarterly reporting, solo and third country branches)</t>
  </si>
  <si>
    <t>E.01.01.16.01</t>
  </si>
  <si>
    <t>Deposits to cedants - line-by-line reporting</t>
  </si>
  <si>
    <t>Line identification code</t>
  </si>
  <si>
    <t>Issuer country</t>
  </si>
  <si>
    <t>EC0010</t>
  </si>
  <si>
    <t>EC0020</t>
  </si>
  <si>
    <t>EC0030</t>
  </si>
  <si>
    <t>EC0040</t>
  </si>
  <si>
    <t>EC0050</t>
  </si>
  <si>
    <t>EC0060</t>
  </si>
  <si>
    <t>XZ: E.01.01.zz.01 line identification</t>
  </si>
  <si>
    <t>New template for ESCB purposes (annual reporting, solo and third country branches)</t>
  </si>
  <si>
    <t>E.02.01.16.01</t>
  </si>
  <si>
    <t>Gross TP as a whole and Gross Best Estimate</t>
  </si>
  <si>
    <t>ER0010</t>
  </si>
  <si>
    <t>RZ/Pension entitlements</t>
  </si>
  <si>
    <t>of which: Pillar II pension entitlements</t>
  </si>
  <si>
    <t>ER0020</t>
  </si>
  <si>
    <t>RZ/Pillar II pension entitlements</t>
  </si>
  <si>
    <t>Pillar II defined benefit pension entitlements</t>
  </si>
  <si>
    <t>RZ/Pillar II defined benefit pension entitlements</t>
  </si>
  <si>
    <t>Pillar II defined contribution pension entitlements</t>
  </si>
  <si>
    <t>ER0040</t>
  </si>
  <si>
    <t>RZ/Pillar II defined contribution pension entitlements</t>
  </si>
  <si>
    <t>Pillar II hybrid pension entitlements</t>
  </si>
  <si>
    <t>ER0050</t>
  </si>
  <si>
    <t>RZ/Pillar II hybrid pension entitlements</t>
  </si>
  <si>
    <t>E.03.01.16.01</t>
  </si>
  <si>
    <t>Non-life Technical Provisions - reinsurance policies - Geographical zone</t>
  </si>
  <si>
    <t>BL/Non-life and Health non-SLT [accepted reinsurance]</t>
  </si>
  <si>
    <t>E.03.01.16.02</t>
  </si>
  <si>
    <t>Non-life Technical Provisions - reinsurance policies - By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</si>
</sst>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 _E_u_r_-;\-* #,##0\ _E_u_r_-;_-* &quot;-&quot;\ _E_u_r_-;_-@_-"/>
    <numFmt numFmtId="166" formatCode="[$€-2]\ #,##0;[Red]\-[$€-2]\ #,##0"/>
    <numFmt numFmtId="167" formatCode="00"/>
    <numFmt numFmtId="168" formatCode="_-* #,##0\ _€_-;\-* #,##0\ _€_-;_-* &quot;-&quot;??\ _€_-;_-@_-"/>
    <numFmt numFmtId="169" formatCode="#,##0.00%"/>
  </numFmts>
  <fonts count="102">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1"/>
      <name val="Calibri"/>
      <family val="2"/>
      <scheme val="minor"/>
    </font>
    <font>
      <sz val="11"/>
      <name val="Calibri"/>
      <family val="2"/>
      <charset val="238"/>
      <scheme val="minor"/>
    </font>
    <font>
      <sz val="11"/>
      <color indexed="8"/>
      <name val="Calibri"/>
      <family val="2"/>
      <scheme val="minor"/>
    </font>
    <font>
      <b/>
      <sz val="11"/>
      <name val="Calibri"/>
      <family val="2"/>
      <scheme val="minor"/>
    </font>
    <font>
      <b/>
      <sz val="11"/>
      <color rgb="FFFF0000"/>
      <name val="Calibri"/>
      <family val="2"/>
      <scheme val="minor"/>
    </font>
    <font>
      <b/>
      <sz val="11"/>
      <name val="Calibri"/>
      <family val="2"/>
      <charset val="238"/>
      <scheme val="minor"/>
    </font>
    <font>
      <sz val="11"/>
      <color rgb="FF0070C0"/>
      <name val="Calibri"/>
      <family val="2"/>
      <charset val="238"/>
      <scheme val="minor"/>
    </font>
    <font>
      <b/>
      <sz val="11"/>
      <color rgb="FFFF0000"/>
      <name val="Calibri"/>
      <family val="2"/>
      <charset val="238"/>
      <scheme val="minor"/>
    </font>
    <font>
      <sz val="11"/>
      <color indexed="8"/>
      <name val="Calibri"/>
      <family val="2"/>
    </font>
    <font>
      <sz val="11"/>
      <color rgb="FFFF0000"/>
      <name val="Calibri"/>
      <family val="2"/>
      <charset val="238"/>
      <scheme val="minor"/>
    </font>
    <font>
      <sz val="11"/>
      <color indexed="8"/>
      <name val="Calibri"/>
      <family val="2"/>
      <charset val="238"/>
      <scheme val="minor"/>
    </font>
    <font>
      <sz val="11"/>
      <color rgb="FF000000"/>
      <name val="Calibri"/>
      <family val="2"/>
      <charset val="1"/>
    </font>
    <font>
      <sz val="11"/>
      <color rgb="FF00B050"/>
      <name val="Calibri"/>
      <family val="2"/>
      <charset val="238"/>
      <scheme val="minor"/>
    </font>
    <font>
      <sz val="10"/>
      <name val="Arial"/>
      <family val="2"/>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b/>
      <sz val="11"/>
      <color theme="1"/>
      <name val="Calibri"/>
      <family val="2"/>
      <scheme val="minor"/>
    </font>
    <font>
      <sz val="8"/>
      <name val="Calibri"/>
      <family val="2"/>
      <scheme val="minor"/>
    </font>
    <font>
      <sz val="11"/>
      <color theme="1"/>
      <name val="Times New Roman"/>
      <family val="2"/>
    </font>
    <font>
      <sz val="9"/>
      <name val="Calibri"/>
      <family val="2"/>
      <scheme val="minor"/>
    </font>
    <font>
      <b/>
      <sz val="9"/>
      <name val="Calibri"/>
      <family val="2"/>
      <scheme val="minor"/>
    </font>
    <font>
      <sz val="10"/>
      <color theme="1"/>
      <name val="Arial"/>
      <family val="2"/>
    </font>
    <font>
      <sz val="11"/>
      <color rgb="FFFF0000"/>
      <name val="Calibri"/>
      <family val="2"/>
      <scheme val="minor"/>
    </font>
    <font>
      <b/>
      <sz val="10"/>
      <name val="Calibri"/>
      <family val="2"/>
      <scheme val="minor"/>
    </font>
    <font>
      <sz val="11"/>
      <color rgb="FF7030A0"/>
      <name val="Calibri"/>
      <family val="2"/>
      <charset val="238"/>
      <scheme val="minor"/>
    </font>
    <font>
      <u/>
      <sz val="11"/>
      <color theme="10"/>
      <name val="Calibri"/>
      <family val="2"/>
      <charset val="238"/>
      <scheme val="minor"/>
    </font>
    <font>
      <i/>
      <sz val="11"/>
      <name val="Calibri"/>
      <family val="2"/>
      <charset val="238"/>
      <scheme val="minor"/>
    </font>
    <font>
      <i/>
      <sz val="11"/>
      <color theme="1"/>
      <name val="Calibri"/>
      <family val="2"/>
      <charset val="238"/>
      <scheme val="minor"/>
    </font>
    <font>
      <b/>
      <sz val="11"/>
      <color indexed="8"/>
      <name val="Calibri"/>
      <family val="2"/>
      <scheme val="minor"/>
    </font>
    <font>
      <sz val="11"/>
      <color rgb="FF0070C0"/>
      <name val="Calibri"/>
      <family val="2"/>
      <scheme val="minor"/>
    </font>
    <font>
      <sz val="11"/>
      <color rgb="FF00B050"/>
      <name val="Calibri"/>
      <family val="2"/>
      <scheme val="minor"/>
    </font>
    <font>
      <sz val="11"/>
      <color theme="7" tint="0.39997558519241921"/>
      <name val="Calibri"/>
      <family val="2"/>
      <charset val="238"/>
      <scheme val="minor"/>
    </font>
    <font>
      <b/>
      <sz val="11"/>
      <color rgb="FF0070C0"/>
      <name val="Calibri"/>
      <family val="2"/>
      <charset val="238"/>
      <scheme val="minor"/>
    </font>
    <font>
      <b/>
      <sz val="11"/>
      <color theme="5" tint="-0.249977111117893"/>
      <name val="Calibri"/>
      <family val="2"/>
      <charset val="238"/>
      <scheme val="minor"/>
    </font>
    <font>
      <strike/>
      <sz val="11"/>
      <name val="Calibri"/>
      <family val="2"/>
      <charset val="238"/>
      <scheme val="minor"/>
    </font>
    <font>
      <strike/>
      <sz val="11"/>
      <color rgb="FF0070C0"/>
      <name val="Calibri"/>
      <family val="2"/>
      <charset val="238"/>
      <scheme val="minor"/>
    </font>
    <font>
      <b/>
      <sz val="11"/>
      <color indexed="8"/>
      <name val="Calibri"/>
      <family val="2"/>
      <charset val="238"/>
      <scheme val="minor"/>
    </font>
    <font>
      <sz val="11"/>
      <color rgb="FFFFC000"/>
      <name val="Calibri"/>
      <family val="2"/>
      <charset val="238"/>
      <scheme val="minor"/>
    </font>
    <font>
      <b/>
      <sz val="10"/>
      <color rgb="FFFF0000"/>
      <name val="Calibri"/>
      <family val="2"/>
      <charset val="238"/>
      <scheme val="minor"/>
    </font>
    <font>
      <u/>
      <sz val="10"/>
      <color theme="10"/>
      <name val="Calibri"/>
      <family val="2"/>
      <charset val="238"/>
      <scheme val="minor"/>
    </font>
    <font>
      <sz val="10"/>
      <color indexed="8"/>
      <name val="Calibri"/>
      <family val="2"/>
      <charset val="238"/>
      <scheme val="minor"/>
    </font>
    <font>
      <b/>
      <sz val="10"/>
      <name val="Calibri"/>
      <family val="2"/>
      <charset val="238"/>
      <scheme val="minor"/>
    </font>
    <font>
      <sz val="10"/>
      <name val="Calibri"/>
      <family val="2"/>
      <charset val="238"/>
      <scheme val="minor"/>
    </font>
    <font>
      <sz val="10"/>
      <color theme="1"/>
      <name val="Calibri"/>
      <family val="2"/>
      <charset val="238"/>
      <scheme val="minor"/>
    </font>
    <font>
      <sz val="10"/>
      <color rgb="FF0070C0"/>
      <name val="Calibri"/>
      <family val="2"/>
      <charset val="238"/>
      <scheme val="minor"/>
    </font>
    <font>
      <sz val="11"/>
      <color theme="6" tint="-0.499984740745262"/>
      <name val="Calibri"/>
      <family val="2"/>
      <charset val="238"/>
      <scheme val="minor"/>
    </font>
    <font>
      <sz val="11"/>
      <color rgb="FF00B0F0"/>
      <name val="Calibri"/>
      <family val="2"/>
      <charset val="238"/>
      <scheme val="minor"/>
    </font>
    <font>
      <sz val="11"/>
      <color theme="9" tint="-0.249977111117893"/>
      <name val="Calibri"/>
      <family val="2"/>
      <charset val="238"/>
      <scheme val="minor"/>
    </font>
    <font>
      <sz val="11"/>
      <color theme="8" tint="-0.249977111117893"/>
      <name val="Calibri"/>
      <family val="2"/>
      <charset val="238"/>
      <scheme val="minor"/>
    </font>
    <font>
      <sz val="11"/>
      <color indexed="10"/>
      <name val="Calibri"/>
      <family val="2"/>
      <charset val="238"/>
      <scheme val="minor"/>
    </font>
    <font>
      <strike/>
      <sz val="11"/>
      <color rgb="FFFF0000"/>
      <name val="Calibri"/>
      <family val="2"/>
      <charset val="238"/>
      <scheme val="minor"/>
    </font>
    <font>
      <i/>
      <u/>
      <sz val="11"/>
      <name val="Calibri"/>
      <family val="2"/>
      <charset val="238"/>
      <scheme val="minor"/>
    </font>
    <font>
      <b/>
      <strike/>
      <sz val="11"/>
      <name val="Calibri"/>
      <family val="2"/>
      <charset val="238"/>
      <scheme val="minor"/>
    </font>
    <font>
      <i/>
      <strike/>
      <u/>
      <sz val="11"/>
      <name val="Calibri"/>
      <family val="2"/>
      <charset val="238"/>
      <scheme val="minor"/>
    </font>
    <font>
      <sz val="11"/>
      <color theme="7" tint="-0.249977111117893"/>
      <name val="Calibri"/>
      <family val="2"/>
      <charset val="238"/>
      <scheme val="minor"/>
    </font>
    <font>
      <strike/>
      <sz val="10"/>
      <name val="Arial"/>
      <family val="2"/>
    </font>
    <font>
      <strike/>
      <sz val="11"/>
      <color theme="1"/>
      <name val="Calibri"/>
      <family val="2"/>
      <charset val="238"/>
      <scheme val="minor"/>
    </font>
    <font>
      <b/>
      <sz val="11"/>
      <color indexed="10"/>
      <name val="Calibri"/>
      <family val="2"/>
      <charset val="238"/>
      <scheme val="minor"/>
    </font>
    <font>
      <sz val="11"/>
      <color theme="6" tint="-0.249977111117893"/>
      <name val="Calibri"/>
      <family val="2"/>
      <charset val="238"/>
      <scheme val="minor"/>
    </font>
    <font>
      <vertAlign val="subscript"/>
      <sz val="11"/>
      <name val="Calibri"/>
      <family val="2"/>
      <charset val="238"/>
      <scheme val="minor"/>
    </font>
    <font>
      <b/>
      <i/>
      <sz val="11"/>
      <name val="Calibri"/>
      <family val="2"/>
      <charset val="238"/>
      <scheme val="minor"/>
    </font>
    <font>
      <b/>
      <sz val="11"/>
      <color rgb="FF00B0F0"/>
      <name val="Calibri"/>
      <family val="2"/>
      <charset val="238"/>
      <scheme val="minor"/>
    </font>
    <font>
      <sz val="11"/>
      <color indexed="30"/>
      <name val="Calibri"/>
      <family val="2"/>
      <charset val="238"/>
      <scheme val="minor"/>
    </font>
    <font>
      <sz val="11"/>
      <color indexed="17"/>
      <name val="Calibri"/>
      <family val="2"/>
      <charset val="238"/>
      <scheme val="minor"/>
    </font>
    <font>
      <strike/>
      <sz val="10"/>
      <name val="Times New Roman"/>
      <family val="1"/>
    </font>
    <font>
      <b/>
      <u/>
      <sz val="11"/>
      <color indexed="8"/>
      <name val="Calibri"/>
      <family val="2"/>
      <charset val="238"/>
      <scheme val="minor"/>
    </font>
    <font>
      <b/>
      <sz val="10"/>
      <name val="Arial"/>
      <family val="2"/>
    </font>
    <font>
      <sz val="11"/>
      <color rgb="FF000000"/>
      <name val="Calibri"/>
      <family val="2"/>
      <scheme val="minor"/>
    </font>
    <font>
      <sz val="10"/>
      <color indexed="8"/>
      <name val="Consolas"/>
      <family val="3"/>
    </font>
    <font>
      <b/>
      <sz val="10"/>
      <color indexed="8"/>
      <name val="Consolas"/>
      <family val="3"/>
    </font>
    <font>
      <sz val="10"/>
      <color rgb="FF000000"/>
      <name val="Times New Roman"/>
      <family val="1"/>
    </font>
    <font>
      <sz val="12"/>
      <color theme="1"/>
      <name val="Times New Roman"/>
      <family val="1"/>
    </font>
    <font>
      <sz val="9"/>
      <name val="Times New Roman"/>
      <family val="1"/>
    </font>
    <font>
      <sz val="9"/>
      <color theme="1"/>
      <name val="Times New Roman"/>
      <family val="1"/>
    </font>
    <font>
      <sz val="10"/>
      <color theme="1"/>
      <name val="Arial Unicode MS"/>
    </font>
    <font>
      <sz val="10"/>
      <name val="Arial"/>
      <family val="2"/>
    </font>
  </fonts>
  <fills count="4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C000"/>
        <bgColor indexed="64"/>
      </patternFill>
    </fill>
    <fill>
      <patternFill patternType="solid">
        <fgColor rgb="FF00B0F0"/>
        <bgColor indexed="64"/>
      </patternFill>
    </fill>
    <fill>
      <patternFill patternType="solid">
        <fgColor theme="5" tint="0.79998168889431442"/>
        <bgColor indexed="64"/>
      </patternFill>
    </fill>
    <fill>
      <patternFill patternType="solid">
        <fgColor indexed="9"/>
        <bgColor indexed="64"/>
      </patternFill>
    </fill>
    <fill>
      <patternFill patternType="solid">
        <fgColor rgb="FFFF0000"/>
        <bgColor indexed="64"/>
      </patternFill>
    </fill>
    <fill>
      <patternFill patternType="solid">
        <fgColor theme="4" tint="0.79998168889431442"/>
        <bgColor indexed="64"/>
      </patternFill>
    </fill>
    <fill>
      <patternFill patternType="solid">
        <fgColor indexed="9"/>
        <bgColor indexed="26"/>
      </patternFill>
    </fill>
    <fill>
      <patternFill patternType="solid">
        <fgColor rgb="FFFFFFFF"/>
        <bgColor rgb="FF000000"/>
      </patternFill>
    </fill>
    <fill>
      <patternFill patternType="solid">
        <fgColor theme="0"/>
        <bgColor indexed="57"/>
      </patternFill>
    </fill>
    <fill>
      <patternFill patternType="solid">
        <fgColor rgb="FF00B0F0"/>
        <bgColor indexed="26"/>
      </patternFill>
    </fill>
    <fill>
      <patternFill patternType="solid">
        <fgColor theme="4" tint="0.59999389629810485"/>
        <bgColor indexed="64"/>
      </patternFill>
    </fill>
    <fill>
      <patternFill patternType="solid">
        <fgColor theme="5" tint="0.79998168889431442"/>
        <bgColor rgb="FF000000"/>
      </patternFill>
    </fill>
    <fill>
      <patternFill patternType="solid">
        <fgColor theme="5" tint="0.79998168889431442"/>
        <bgColor indexed="26"/>
      </patternFill>
    </fill>
  </fills>
  <borders count="140">
    <border>
      <left/>
      <right/>
      <top/>
      <bottom/>
      <diagonal/>
    </border>
    <border>
      <left/>
      <right style="thin">
        <color auto="1"/>
      </right>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thin">
        <color indexed="64"/>
      </left>
      <right/>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18"/>
      </right>
      <top/>
      <bottom style="thin">
        <color indexed="64"/>
      </bottom>
      <diagonal/>
    </border>
    <border>
      <left/>
      <right style="thin">
        <color indexed="18"/>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DashDot">
        <color indexed="64"/>
      </bottom>
      <diagonal/>
    </border>
    <border>
      <left style="mediumDashDot">
        <color indexed="64"/>
      </left>
      <right style="mediumDashDot">
        <color indexed="64"/>
      </right>
      <top style="mediumDashDot">
        <color indexed="64"/>
      </top>
      <bottom style="thin">
        <color indexed="64"/>
      </bottom>
      <diagonal/>
    </border>
    <border>
      <left style="mediumDashDot">
        <color indexed="64"/>
      </left>
      <right style="mediumDashDot">
        <color indexed="64"/>
      </right>
      <top style="thin">
        <color indexed="64"/>
      </top>
      <bottom style="mediumDashDot">
        <color indexed="64"/>
      </bottom>
      <diagonal/>
    </border>
    <border>
      <left style="thin">
        <color indexed="64"/>
      </left>
      <right style="thin">
        <color indexed="64"/>
      </right>
      <top/>
      <bottom style="mediumDashDot">
        <color indexed="64"/>
      </bottom>
      <diagonal/>
    </border>
    <border>
      <left style="mediumDashDot">
        <color indexed="64"/>
      </left>
      <right style="mediumDashDot">
        <color indexed="64"/>
      </right>
      <top style="thin">
        <color indexed="64"/>
      </top>
      <bottom style="thin">
        <color indexed="64"/>
      </bottom>
      <diagonal/>
    </border>
    <border diagonalUp="1" diagonalDown="1">
      <left style="mediumDashed">
        <color indexed="64"/>
      </left>
      <right style="mediumDashed">
        <color indexed="64"/>
      </right>
      <top/>
      <bottom style="thin">
        <color auto="1"/>
      </bottom>
      <diagonal style="thin">
        <color auto="1"/>
      </diagonal>
    </border>
    <border diagonalUp="1" diagonalDown="1">
      <left style="mediumDashed">
        <color indexed="64"/>
      </left>
      <right style="mediumDashed">
        <color indexed="64"/>
      </right>
      <top style="thin">
        <color auto="1"/>
      </top>
      <bottom style="thin">
        <color auto="1"/>
      </bottom>
      <diagonal style="thin">
        <color auto="1"/>
      </diagonal>
    </border>
    <border>
      <left style="mediumDashDot">
        <color indexed="64"/>
      </left>
      <right style="mediumDashDot">
        <color indexed="64"/>
      </right>
      <top/>
      <bottom style="thin">
        <color indexed="64"/>
      </bottom>
      <diagonal/>
    </border>
    <border diagonalUp="1" diagonalDown="1">
      <left style="mediumDashed">
        <color indexed="64"/>
      </left>
      <right style="mediumDashed">
        <color indexed="64"/>
      </right>
      <top style="thin">
        <color auto="1"/>
      </top>
      <bottom style="mediumDashDot">
        <color indexed="64"/>
      </bottom>
      <diagonal style="thin">
        <color auto="1"/>
      </diagonal>
    </border>
    <border>
      <left style="thin">
        <color indexed="64"/>
      </left>
      <right style="thin">
        <color indexed="64"/>
      </right>
      <top style="dashDotDot">
        <color indexed="64"/>
      </top>
      <bottom style="thin">
        <color indexed="64"/>
      </bottom>
      <diagonal/>
    </border>
    <border>
      <left style="thin">
        <color indexed="64"/>
      </left>
      <right/>
      <top style="thin">
        <color indexed="64"/>
      </top>
      <bottom/>
      <diagonal/>
    </border>
    <border>
      <left style="mediumDashDot">
        <color indexed="64"/>
      </left>
      <right style="mediumDashDot">
        <color indexed="64"/>
      </right>
      <top/>
      <bottom style="mediumDashDot">
        <color indexed="64"/>
      </bottom>
      <diagonal/>
    </border>
    <border>
      <left/>
      <right style="thin">
        <color indexed="18"/>
      </right>
      <top style="thin">
        <color indexed="18"/>
      </top>
      <bottom style="thin">
        <color indexed="18"/>
      </bottom>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right/>
      <top style="thin">
        <color indexed="18"/>
      </top>
      <bottom style="thin">
        <color indexed="18"/>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18"/>
      </right>
      <top/>
      <bottom style="thin">
        <color indexed="18"/>
      </bottom>
      <diagonal/>
    </border>
    <border>
      <left style="thin">
        <color auto="1"/>
      </left>
      <right style="thin">
        <color auto="1"/>
      </right>
      <top/>
      <bottom style="thin">
        <color indexed="18"/>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hair">
        <color indexed="64"/>
      </left>
      <right/>
      <top/>
      <bottom/>
      <diagonal/>
    </border>
    <border diagonalUp="1" diagonalDown="1">
      <left/>
      <right style="thin">
        <color auto="1"/>
      </right>
      <top/>
      <bottom style="thin">
        <color auto="1"/>
      </bottom>
      <diagonal style="thin">
        <color auto="1"/>
      </diagonal>
    </border>
    <border diagonalUp="1" diagonalDown="1">
      <left style="thin">
        <color auto="1"/>
      </left>
      <right style="thin">
        <color auto="1"/>
      </right>
      <top/>
      <bottom style="thin">
        <color auto="1"/>
      </bottom>
      <diagonal style="thin">
        <color auto="1"/>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medium">
        <color indexed="64"/>
      </bottom>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18"/>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style="thin">
        <color indexed="64"/>
      </left>
      <right/>
      <top style="thin">
        <color indexed="64"/>
      </top>
      <bottom/>
      <diagonal/>
    </border>
    <border>
      <left style="thin">
        <color indexed="64"/>
      </left>
      <right style="thin">
        <color indexed="18"/>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medium">
        <color indexed="64"/>
      </right>
      <top/>
      <bottom/>
      <diagonal/>
    </border>
    <border>
      <left/>
      <right style="medium">
        <color rgb="FF000000"/>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thin">
        <color indexed="64"/>
      </top>
      <bottom/>
      <diagonal/>
    </border>
    <border>
      <left/>
      <right style="medium">
        <color indexed="64"/>
      </right>
      <top style="thin">
        <color indexed="64"/>
      </top>
      <bottom/>
      <diagonal/>
    </border>
    <border>
      <left/>
      <right style="thin">
        <color auto="1"/>
      </right>
      <top style="thin">
        <color auto="1"/>
      </top>
      <bottom style="medium">
        <color indexed="64"/>
      </bottom>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right/>
      <top style="thin">
        <color indexed="18"/>
      </top>
      <bottom style="thin">
        <color indexed="18"/>
      </bottom>
      <diagonal/>
    </border>
  </borders>
  <cellStyleXfs count="13984">
    <xf numFmtId="0" fontId="0" fillId="0" borderId="0"/>
    <xf numFmtId="0" fontId="13" fillId="0" borderId="0"/>
    <xf numFmtId="0" fontId="14" fillId="0" borderId="0" applyNumberFormat="0" applyFill="0" applyBorder="0" applyAlignment="0" applyProtection="0"/>
    <xf numFmtId="0" fontId="12" fillId="2" borderId="0" applyNumberFormat="0" applyFont="0" applyFill="0" applyBorder="0" applyAlignment="0" applyProtection="0"/>
    <xf numFmtId="0" fontId="12" fillId="0" borderId="0" applyNumberFormat="0" applyFont="0" applyFill="0" applyBorder="0" applyAlignment="0" applyProtection="0"/>
    <xf numFmtId="0" fontId="24" fillId="0" borderId="0"/>
    <xf numFmtId="0" fontId="12" fillId="0" borderId="0" applyNumberFormat="0" applyFont="0" applyFill="0" applyBorder="0" applyAlignment="0" applyProtection="0"/>
    <xf numFmtId="0" fontId="27" fillId="0" borderId="0"/>
    <xf numFmtId="0" fontId="27" fillId="0" borderId="0"/>
    <xf numFmtId="0" fontId="11" fillId="0" borderId="0"/>
    <xf numFmtId="0" fontId="30" fillId="0" borderId="0"/>
    <xf numFmtId="0" fontId="10" fillId="0" borderId="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6" borderId="0" applyNumberFormat="0" applyBorder="0" applyAlignment="0" applyProtection="0"/>
    <xf numFmtId="0" fontId="38" fillId="7" borderId="12" applyNumberFormat="0" applyAlignment="0" applyProtection="0"/>
    <xf numFmtId="0" fontId="39" fillId="8" borderId="13" applyNumberFormat="0" applyAlignment="0" applyProtection="0"/>
    <xf numFmtId="0" fontId="10" fillId="9" borderId="14" applyNumberFormat="0" applyFont="0" applyAlignment="0" applyProtection="0"/>
    <xf numFmtId="0" fontId="40" fillId="0" borderId="0" applyNumberFormat="0" applyFill="0" applyBorder="0" applyAlignment="0" applyProtection="0"/>
    <xf numFmtId="0" fontId="31"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31" fillId="33"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2" fillId="0" borderId="0"/>
    <xf numFmtId="0" fontId="10" fillId="0" borderId="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6" borderId="0" applyNumberFormat="0" applyBorder="0" applyAlignment="0" applyProtection="0"/>
    <xf numFmtId="0" fontId="38" fillId="7" borderId="12" applyNumberFormat="0" applyAlignment="0" applyProtection="0"/>
    <xf numFmtId="0" fontId="39" fillId="8" borderId="13" applyNumberFormat="0" applyAlignment="0" applyProtection="0"/>
    <xf numFmtId="0" fontId="10" fillId="9" borderId="14" applyNumberFormat="0" applyFont="0" applyAlignment="0" applyProtection="0"/>
    <xf numFmtId="0" fontId="40" fillId="0" borderId="0" applyNumberFormat="0" applyFill="0" applyBorder="0" applyAlignment="0" applyProtection="0"/>
    <xf numFmtId="0" fontId="31"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31" fillId="33"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0"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2" fillId="0" borderId="0" applyNumberFormat="0" applyFont="0" applyFill="0" applyBorder="0" applyAlignment="0" applyProtection="0"/>
    <xf numFmtId="0" fontId="29" fillId="0" borderId="0"/>
    <xf numFmtId="0" fontId="44" fillId="0" borderId="0"/>
    <xf numFmtId="0" fontId="9" fillId="0" borderId="0"/>
    <xf numFmtId="43" fontId="12" fillId="0" borderId="0" applyFont="0" applyFill="0" applyBorder="0" applyAlignment="0" applyProtection="0"/>
    <xf numFmtId="0" fontId="47" fillId="0" borderId="0"/>
    <xf numFmtId="0" fontId="12" fillId="0" borderId="0"/>
    <xf numFmtId="9" fontId="29" fillId="0" borderId="0" applyFont="0" applyFill="0" applyBorder="0" applyAlignment="0" applyProtection="0"/>
    <xf numFmtId="9" fontId="12" fillId="0" borderId="0" applyFont="0" applyFill="0" applyBorder="0" applyAlignment="0" applyProtection="0"/>
    <xf numFmtId="0" fontId="6" fillId="0" borderId="0"/>
    <xf numFmtId="0" fontId="2" fillId="0" borderId="0"/>
    <xf numFmtId="0" fontId="2" fillId="0" borderId="0"/>
    <xf numFmtId="0" fontId="29" fillId="0" borderId="0"/>
    <xf numFmtId="0" fontId="29" fillId="0" borderId="0"/>
    <xf numFmtId="0" fontId="2" fillId="0" borderId="0"/>
    <xf numFmtId="0" fontId="2" fillId="0" borderId="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6" borderId="0" applyNumberFormat="0" applyBorder="0" applyAlignment="0" applyProtection="0"/>
    <xf numFmtId="0" fontId="38" fillId="7" borderId="12" applyNumberFormat="0" applyAlignment="0" applyProtection="0"/>
    <xf numFmtId="0" fontId="39" fillId="8" borderId="13" applyNumberFormat="0" applyAlignment="0" applyProtection="0"/>
    <xf numFmtId="0" fontId="2" fillId="9" borderId="14" applyNumberFormat="0" applyFont="0" applyAlignment="0" applyProtection="0"/>
    <xf numFmtId="0" fontId="40" fillId="0" borderId="0" applyNumberFormat="0" applyFill="0" applyBorder="0" applyAlignment="0" applyProtection="0"/>
    <xf numFmtId="0" fontId="31"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1" fillId="33"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2" fillId="9" borderId="14"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2"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2" fillId="0" borderId="0"/>
    <xf numFmtId="43" fontId="12" fillId="0" borderId="0" applyFont="0" applyFill="0" applyBorder="0" applyAlignment="0" applyProtection="0"/>
    <xf numFmtId="0" fontId="18" fillId="0" borderId="0"/>
    <xf numFmtId="43" fontId="18" fillId="0" borderId="0" applyFont="0" applyFill="0" applyBorder="0" applyAlignment="0" applyProtection="0"/>
    <xf numFmtId="0" fontId="12" fillId="0" borderId="0" applyNumberFormat="0" applyFont="0" applyFill="0" applyBorder="0" applyAlignment="0" applyProtection="0"/>
    <xf numFmtId="0" fontId="1" fillId="0" borderId="0"/>
    <xf numFmtId="0" fontId="1" fillId="0" borderId="0"/>
    <xf numFmtId="0" fontId="1" fillId="0" borderId="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6" borderId="0" applyNumberFormat="0" applyBorder="0" applyAlignment="0" applyProtection="0"/>
    <xf numFmtId="0" fontId="38" fillId="7" borderId="12" applyNumberFormat="0" applyAlignment="0" applyProtection="0"/>
    <xf numFmtId="0" fontId="39" fillId="8" borderId="13" applyNumberFormat="0" applyAlignment="0" applyProtection="0"/>
    <xf numFmtId="0" fontId="1" fillId="9" borderId="14" applyNumberFormat="0" applyFont="0" applyAlignment="0" applyProtection="0"/>
    <xf numFmtId="0" fontId="40" fillId="0" borderId="0" applyNumberFormat="0" applyFill="0" applyBorder="0" applyAlignment="0" applyProtection="0"/>
    <xf numFmtId="0" fontId="3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33"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 fillId="0" borderId="0"/>
    <xf numFmtId="0" fontId="1" fillId="9" borderId="14"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2" fillId="0" borderId="0" applyNumberFormat="0" applyFill="0" applyBorder="0" applyAlignment="0" applyProtection="0"/>
    <xf numFmtId="0" fontId="33" fillId="0" borderId="9" applyNumberFormat="0" applyFill="0" applyAlignment="0" applyProtection="0"/>
    <xf numFmtId="0" fontId="34" fillId="0" borderId="10"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6" borderId="0" applyNumberFormat="0" applyBorder="0" applyAlignment="0" applyProtection="0"/>
    <xf numFmtId="0" fontId="38" fillId="7" borderId="12" applyNumberFormat="0" applyAlignment="0" applyProtection="0"/>
    <xf numFmtId="0" fontId="39" fillId="8" borderId="13" applyNumberFormat="0" applyAlignment="0" applyProtection="0"/>
    <xf numFmtId="0" fontId="1" fillId="9" borderId="14" applyNumberFormat="0" applyFont="0" applyAlignment="0" applyProtection="0"/>
    <xf numFmtId="0" fontId="40" fillId="0" borderId="0" applyNumberFormat="0" applyFill="0" applyBorder="0" applyAlignment="0" applyProtection="0"/>
    <xf numFmtId="0" fontId="3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33"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 fillId="9" borderId="14"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30" fillId="9" borderId="14" applyNumberFormat="0" applyFont="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41" fillId="9" borderId="14" applyNumberFormat="0" applyFont="0" applyAlignment="0" applyProtection="0"/>
    <xf numFmtId="0" fontId="41" fillId="9" borderId="14" applyNumberFormat="0" applyFont="0" applyAlignment="0" applyProtection="0"/>
    <xf numFmtId="0" fontId="31"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1" fillId="22" borderId="0" applyNumberFormat="0" applyBorder="0" applyAlignment="0" applyProtection="0"/>
    <xf numFmtId="0" fontId="3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10" borderId="0" applyNumberFormat="0" applyBorder="0" applyAlignment="0" applyProtection="0"/>
    <xf numFmtId="0" fontId="40" fillId="0" borderId="0" applyNumberFormat="0" applyFill="0" applyBorder="0" applyAlignment="0" applyProtection="0"/>
    <xf numFmtId="0" fontId="1" fillId="9" borderId="14" applyNumberFormat="0" applyFont="0" applyAlignment="0" applyProtection="0"/>
    <xf numFmtId="0" fontId="39" fillId="8" borderId="13" applyNumberFormat="0" applyAlignment="0" applyProtection="0"/>
    <xf numFmtId="0" fontId="38" fillId="7" borderId="12" applyNumberFormat="0" applyAlignment="0" applyProtection="0"/>
    <xf numFmtId="0" fontId="37" fillId="6" borderId="0" applyNumberFormat="0" applyBorder="0" applyAlignment="0" applyProtection="0"/>
    <xf numFmtId="0" fontId="36" fillId="5" borderId="0" applyNumberFormat="0" applyBorder="0" applyAlignment="0" applyProtection="0"/>
    <xf numFmtId="0" fontId="35" fillId="0" borderId="0" applyNumberFormat="0" applyFill="0" applyBorder="0" applyAlignment="0" applyProtection="0"/>
    <xf numFmtId="0" fontId="35" fillId="0" borderId="11" applyNumberFormat="0" applyFill="0" applyAlignment="0" applyProtection="0"/>
    <xf numFmtId="0" fontId="34" fillId="0" borderId="10" applyNumberFormat="0" applyFill="0" applyAlignment="0" applyProtection="0"/>
    <xf numFmtId="0" fontId="33" fillId="0" borderId="9" applyNumberFormat="0" applyFill="0" applyAlignment="0" applyProtection="0"/>
    <xf numFmtId="0" fontId="32" fillId="0" borderId="0" applyNumberFormat="0" applyFill="0" applyBorder="0" applyAlignment="0" applyProtection="0"/>
    <xf numFmtId="0" fontId="1" fillId="0" borderId="0"/>
    <xf numFmtId="43" fontId="12" fillId="0" borderId="0" applyFont="0" applyFill="0" applyBorder="0" applyAlignment="0" applyProtection="0"/>
    <xf numFmtId="43" fontId="18" fillId="0" borderId="0" applyFont="0" applyFill="0" applyBorder="0" applyAlignment="0" applyProtection="0"/>
    <xf numFmtId="0" fontId="101" fillId="0" borderId="0" applyNumberFormat="0" applyFill="0" applyBorder="0" applyAlignment="0" applyProtection="0"/>
  </cellStyleXfs>
  <cellXfs count="2374">
    <xf numFmtId="0" fontId="0" fillId="0" borderId="0" xfId="0"/>
    <xf numFmtId="0" fontId="23" fillId="0" borderId="0" xfId="0" applyFont="1"/>
    <xf numFmtId="0" fontId="17" fillId="0" borderId="0" xfId="0" applyFont="1" applyAlignment="1">
      <alignment horizontal="center" vertical="center" wrapText="1"/>
    </xf>
    <xf numFmtId="0" fontId="17" fillId="0" borderId="0" xfId="0" applyFont="1" applyAlignment="1">
      <alignment horizontal="left" vertical="center" wrapText="1"/>
    </xf>
    <xf numFmtId="0" fontId="22" fillId="0" borderId="0" xfId="0" applyFont="1" applyAlignment="1">
      <alignment horizontal="center" vertical="center"/>
    </xf>
    <xf numFmtId="0" fontId="0" fillId="4" borderId="6" xfId="0" applyFill="1" applyBorder="1" applyAlignment="1">
      <alignment horizontal="center"/>
    </xf>
    <xf numFmtId="0" fontId="0" fillId="0" borderId="6" xfId="0" applyBorder="1" applyAlignment="1">
      <alignment horizontal="center"/>
    </xf>
    <xf numFmtId="14" fontId="0" fillId="0" borderId="6" xfId="0" applyNumberFormat="1" applyBorder="1" applyAlignment="1">
      <alignment horizontal="center"/>
    </xf>
    <xf numFmtId="0" fontId="26" fillId="0" borderId="7" xfId="0" applyFont="1" applyBorder="1" applyAlignment="1">
      <alignment horizontal="center"/>
    </xf>
    <xf numFmtId="0" fontId="0" fillId="0" borderId="6" xfId="0" quotePrefix="1" applyBorder="1" applyAlignment="1">
      <alignment horizontal="center"/>
    </xf>
    <xf numFmtId="0" fontId="17" fillId="0" borderId="0" xfId="0" applyFont="1" applyAlignment="1">
      <alignment horizontal="center" vertical="center"/>
    </xf>
    <xf numFmtId="0" fontId="0" fillId="0" borderId="8" xfId="0" applyBorder="1" applyAlignment="1">
      <alignment horizontal="center" vertical="center"/>
    </xf>
    <xf numFmtId="0" fontId="22" fillId="0" borderId="0" xfId="0" applyFont="1" applyAlignment="1">
      <alignment horizontal="center" vertical="center" wrapText="1"/>
    </xf>
    <xf numFmtId="0" fontId="17" fillId="0" borderId="18" xfId="3" applyFont="1" applyFill="1" applyBorder="1" applyAlignment="1">
      <alignment horizontal="center" vertical="top" wrapText="1"/>
    </xf>
    <xf numFmtId="0" fontId="17" fillId="0" borderId="18" xfId="3" applyFont="1" applyFill="1" applyBorder="1" applyAlignment="1">
      <alignment horizontal="center"/>
    </xf>
    <xf numFmtId="0" fontId="17" fillId="0" borderId="8" xfId="3" applyFont="1" applyFill="1" applyBorder="1" applyAlignment="1">
      <alignment horizontal="center" vertical="top" wrapText="1"/>
    </xf>
    <xf numFmtId="0" fontId="22" fillId="0" borderId="0" xfId="0" applyFont="1" applyFill="1"/>
    <xf numFmtId="0" fontId="22" fillId="0" borderId="0" xfId="0" applyFont="1" applyFill="1" applyAlignment="1">
      <alignment horizontal="left" vertical="center"/>
    </xf>
    <xf numFmtId="0" fontId="17" fillId="0" borderId="0" xfId="0" applyFont="1" applyFill="1" applyAlignment="1">
      <alignment horizontal="center" vertical="center" wrapText="1"/>
    </xf>
    <xf numFmtId="0" fontId="17" fillId="0" borderId="0" xfId="6" applyFont="1" applyFill="1" applyAlignment="1">
      <alignment horizontal="center" vertical="center" wrapText="1"/>
    </xf>
    <xf numFmtId="0" fontId="23" fillId="0" borderId="0" xfId="0" applyFont="1" applyFill="1"/>
    <xf numFmtId="0" fontId="0" fillId="0" borderId="0" xfId="0" applyFill="1"/>
    <xf numFmtId="1" fontId="16" fillId="0" borderId="2" xfId="4" applyNumberFormat="1" applyFont="1" applyFill="1" applyBorder="1" applyAlignment="1">
      <alignment horizontal="center" vertical="top" wrapText="1"/>
    </xf>
    <xf numFmtId="0" fontId="22" fillId="0" borderId="0" xfId="0" applyFont="1" applyFill="1" applyAlignment="1">
      <alignment horizontal="center" vertical="center" wrapText="1"/>
    </xf>
    <xf numFmtId="0" fontId="17" fillId="0" borderId="0" xfId="0" applyFont="1" applyFill="1"/>
    <xf numFmtId="1" fontId="17" fillId="0" borderId="2" xfId="4" applyNumberFormat="1" applyFont="1" applyFill="1" applyBorder="1" applyAlignment="1">
      <alignment horizontal="center" vertical="top" wrapText="1"/>
    </xf>
    <xf numFmtId="0" fontId="17" fillId="0" borderId="0" xfId="6" applyFont="1" applyFill="1"/>
    <xf numFmtId="0" fontId="22" fillId="0" borderId="0" xfId="6" applyFont="1" applyFill="1" applyAlignment="1">
      <alignment horizontal="center" vertical="center" wrapText="1"/>
    </xf>
    <xf numFmtId="0" fontId="22" fillId="0" borderId="0" xfId="0" applyFont="1" applyFill="1" applyAlignment="1">
      <alignment horizontal="center" vertical="center"/>
    </xf>
    <xf numFmtId="0" fontId="22" fillId="0" borderId="0" xfId="0" applyFont="1" applyFill="1" applyAlignment="1">
      <alignment vertical="center"/>
    </xf>
    <xf numFmtId="0" fontId="26" fillId="0" borderId="7" xfId="0" applyFont="1" applyFill="1" applyBorder="1" applyAlignment="1">
      <alignment horizontal="center"/>
    </xf>
    <xf numFmtId="0" fontId="0" fillId="0" borderId="0" xfId="0" applyAlignment="1">
      <alignment horizontal="center"/>
    </xf>
    <xf numFmtId="0" fontId="0" fillId="0" borderId="0" xfId="0" applyAlignment="1">
      <alignment horizontal="center" vertical="center" wrapText="1"/>
    </xf>
    <xf numFmtId="0" fontId="22" fillId="0" borderId="0" xfId="6" applyFont="1" applyAlignment="1">
      <alignment horizontal="center" vertical="center" wrapText="1"/>
    </xf>
    <xf numFmtId="0" fontId="0" fillId="0" borderId="0" xfId="0" applyAlignment="1">
      <alignment wrapText="1"/>
    </xf>
    <xf numFmtId="0" fontId="17" fillId="0" borderId="0" xfId="0" applyFont="1"/>
    <xf numFmtId="0" fontId="15" fillId="4" borderId="0" xfId="6" applyFont="1" applyFill="1" applyAlignment="1">
      <alignment horizontal="left" vertical="center"/>
    </xf>
    <xf numFmtId="0" fontId="0" fillId="0" borderId="0" xfId="0" applyAlignment="1">
      <alignment vertical="center"/>
    </xf>
    <xf numFmtId="1" fontId="17" fillId="0" borderId="2" xfId="4" applyNumberFormat="1" applyFont="1" applyBorder="1" applyAlignment="1">
      <alignment horizontal="center" vertical="top" wrapText="1"/>
    </xf>
    <xf numFmtId="0" fontId="42" fillId="0" borderId="0" xfId="0" applyFont="1"/>
    <xf numFmtId="0" fontId="17" fillId="38" borderId="0" xfId="0" applyFont="1" applyFill="1" applyAlignment="1">
      <alignment horizontal="left" vertical="center" wrapText="1"/>
    </xf>
    <xf numFmtId="0" fontId="22" fillId="0" borderId="0" xfId="0" applyFont="1" applyAlignment="1">
      <alignment horizontal="left" vertical="center"/>
    </xf>
    <xf numFmtId="0" fontId="17" fillId="0" borderId="0" xfId="0" applyFont="1" applyAlignment="1">
      <alignment horizontal="left" vertical="center"/>
    </xf>
    <xf numFmtId="1" fontId="17" fillId="0" borderId="0" xfId="0" applyNumberFormat="1" applyFont="1" applyAlignment="1">
      <alignment horizontal="center" vertical="top" wrapText="1"/>
    </xf>
    <xf numFmtId="0" fontId="26" fillId="0" borderId="0" xfId="0" applyFont="1" applyAlignment="1">
      <alignment horizontal="center"/>
    </xf>
    <xf numFmtId="0" fontId="17" fillId="0" borderId="0" xfId="0" applyFont="1" applyAlignment="1">
      <alignment horizontal="left" vertical="top" wrapText="1"/>
    </xf>
    <xf numFmtId="0" fontId="22" fillId="0" borderId="0" xfId="0" applyFont="1" applyAlignment="1">
      <alignment vertical="center"/>
    </xf>
    <xf numFmtId="0" fontId="22" fillId="0" borderId="0" xfId="0" applyFont="1"/>
    <xf numFmtId="0" fontId="28" fillId="0" borderId="0" xfId="0" applyFont="1" applyAlignment="1">
      <alignment vertical="center"/>
    </xf>
    <xf numFmtId="0" fontId="15" fillId="0" borderId="0" xfId="0" applyFont="1"/>
    <xf numFmtId="0" fontId="15" fillId="4" borderId="0" xfId="0" applyFont="1" applyFill="1" applyAlignment="1">
      <alignment horizontal="left" vertical="center"/>
    </xf>
    <xf numFmtId="0" fontId="25" fillId="0" borderId="0" xfId="0" applyFont="1" applyAlignment="1">
      <alignment horizontal="center" wrapText="1"/>
    </xf>
    <xf numFmtId="0" fontId="15" fillId="0" borderId="0" xfId="0" applyFont="1" applyAlignment="1">
      <alignment horizontal="left" vertical="center"/>
    </xf>
    <xf numFmtId="0" fontId="21" fillId="0" borderId="0" xfId="0" applyFont="1" applyAlignment="1">
      <alignment horizontal="left"/>
    </xf>
    <xf numFmtId="0" fontId="21" fillId="4" borderId="0" xfId="0" applyFont="1" applyFill="1" applyAlignment="1">
      <alignment horizontal="left" vertical="center"/>
    </xf>
    <xf numFmtId="0" fontId="21" fillId="0" borderId="0" xfId="0" applyFont="1" applyAlignment="1">
      <alignment horizontal="center" vertical="center" wrapText="1"/>
    </xf>
    <xf numFmtId="0" fontId="17" fillId="0" borderId="18" xfId="3" applyFont="1" applyFill="1" applyBorder="1" applyAlignment="1">
      <alignment horizontal="center" wrapText="1"/>
    </xf>
    <xf numFmtId="0" fontId="29" fillId="0" borderId="0" xfId="3515"/>
    <xf numFmtId="0" fontId="29" fillId="0" borderId="0" xfId="3515" applyAlignment="1">
      <alignment horizontal="center"/>
    </xf>
    <xf numFmtId="0" fontId="16" fillId="0" borderId="0" xfId="0" applyFont="1"/>
    <xf numFmtId="0" fontId="46" fillId="0" borderId="0" xfId="0" applyFont="1" applyAlignment="1">
      <alignment vertical="center" wrapText="1" readingOrder="1"/>
    </xf>
    <xf numFmtId="0" fontId="46" fillId="0" borderId="0" xfId="0" applyFont="1" applyAlignment="1">
      <alignment horizontal="center" vertical="center" readingOrder="1"/>
    </xf>
    <xf numFmtId="0" fontId="16" fillId="0" borderId="0" xfId="0" applyFont="1" applyAlignment="1">
      <alignment horizontal="center" vertical="center" readingOrder="1"/>
    </xf>
    <xf numFmtId="0" fontId="19" fillId="0" borderId="0" xfId="0" applyFont="1" applyAlignment="1">
      <alignment horizontal="center" vertical="center" readingOrder="1"/>
    </xf>
    <xf numFmtId="0" fontId="0" fillId="0" borderId="0" xfId="0" quotePrefix="1" applyAlignment="1">
      <alignment horizontal="right"/>
    </xf>
    <xf numFmtId="0" fontId="46" fillId="0" borderId="0" xfId="0" applyFont="1" applyAlignment="1">
      <alignment horizontal="left" vertical="center" readingOrder="1"/>
    </xf>
    <xf numFmtId="0" fontId="0" fillId="0" borderId="0" xfId="0" applyAlignment="1">
      <alignment horizontal="right"/>
    </xf>
    <xf numFmtId="3" fontId="16" fillId="0" borderId="0" xfId="0" applyNumberFormat="1" applyFont="1"/>
    <xf numFmtId="0" fontId="42" fillId="0" borderId="0" xfId="0" applyFont="1" applyAlignment="1">
      <alignment horizontal="center"/>
    </xf>
    <xf numFmtId="0" fontId="45" fillId="0" borderId="0" xfId="0" applyFont="1" applyAlignment="1">
      <alignment horizontal="center" vertical="center" readingOrder="1"/>
    </xf>
    <xf numFmtId="0" fontId="16" fillId="0" borderId="0" xfId="0" applyFont="1" applyAlignment="1">
      <alignment horizontal="left" vertical="center" readingOrder="1"/>
    </xf>
    <xf numFmtId="0" fontId="0" fillId="0" borderId="0" xfId="0" applyAlignment="1">
      <alignment horizontal="center" vertical="center"/>
    </xf>
    <xf numFmtId="0" fontId="29" fillId="0" borderId="0" xfId="3515" applyAlignment="1">
      <alignment horizontal="center" vertical="center"/>
    </xf>
    <xf numFmtId="0" fontId="16" fillId="0" borderId="0" xfId="0" applyFont="1" applyAlignment="1">
      <alignment horizontal="center" vertical="center"/>
    </xf>
    <xf numFmtId="0" fontId="42" fillId="0" borderId="0" xfId="0" applyFont="1" applyAlignment="1">
      <alignment horizontal="center" vertical="center"/>
    </xf>
    <xf numFmtId="0" fontId="16" fillId="0" borderId="0" xfId="3515" applyFont="1" applyAlignment="1">
      <alignment horizontal="center" vertical="center"/>
    </xf>
    <xf numFmtId="0" fontId="16" fillId="0" borderId="0" xfId="3515" applyFont="1" applyAlignment="1">
      <alignment horizontal="center"/>
    </xf>
    <xf numFmtId="0" fontId="16" fillId="0" borderId="0" xfId="3515" applyFont="1"/>
    <xf numFmtId="0" fontId="16" fillId="0" borderId="0" xfId="5" applyFont="1"/>
    <xf numFmtId="0" fontId="0" fillId="0" borderId="0" xfId="6" quotePrefix="1" applyFont="1" applyBorder="1" applyAlignment="1">
      <alignment horizontal="center"/>
    </xf>
    <xf numFmtId="0" fontId="18" fillId="0" borderId="0" xfId="3" applyFont="1" applyFill="1" applyBorder="1" applyAlignment="1">
      <alignment horizontal="center" vertical="center" wrapText="1"/>
    </xf>
    <xf numFmtId="3" fontId="16" fillId="0" borderId="0" xfId="3518" applyNumberFormat="1" applyFont="1" applyAlignment="1">
      <alignment horizontal="right" vertical="center" wrapText="1" readingOrder="1"/>
    </xf>
    <xf numFmtId="0" fontId="17" fillId="0" borderId="0" xfId="0" applyFont="1" applyAlignment="1">
      <alignment horizontal="center" vertical="center" readingOrder="1"/>
    </xf>
    <xf numFmtId="0" fontId="17" fillId="0" borderId="0" xfId="0" applyFont="1" applyAlignment="1">
      <alignment horizontal="left" vertical="center" readingOrder="1"/>
    </xf>
    <xf numFmtId="0" fontId="17" fillId="0" borderId="3" xfId="0" applyFont="1" applyBorder="1" applyAlignment="1">
      <alignment horizontal="left"/>
    </xf>
    <xf numFmtId="1" fontId="17" fillId="0" borderId="0" xfId="4" applyNumberFormat="1" applyFont="1" applyFill="1" applyBorder="1" applyAlignment="1">
      <alignment horizontal="center" vertical="top" wrapText="1"/>
    </xf>
    <xf numFmtId="0" fontId="0" fillId="0" borderId="0" xfId="0" applyAlignment="1">
      <alignment horizontal="left" vertical="center"/>
    </xf>
    <xf numFmtId="10" fontId="16" fillId="0" borderId="0" xfId="3522" applyNumberFormat="1" applyFont="1" applyBorder="1" applyAlignment="1">
      <alignment horizontal="left" vertical="center" wrapText="1" indent="3" readingOrder="1"/>
    </xf>
    <xf numFmtId="0" fontId="20" fillId="0" borderId="0" xfId="0" applyFont="1"/>
    <xf numFmtId="0" fontId="0" fillId="0" borderId="0" xfId="0" applyFill="1" applyAlignment="1">
      <alignment horizontal="center" vertical="center" wrapText="1"/>
    </xf>
    <xf numFmtId="0" fontId="0" fillId="0" borderId="8" xfId="3" applyFont="1" applyFill="1" applyBorder="1"/>
    <xf numFmtId="0" fontId="0" fillId="0" borderId="20" xfId="3" applyFont="1" applyFill="1" applyBorder="1"/>
    <xf numFmtId="1" fontId="17" fillId="0" borderId="20" xfId="3" applyNumberFormat="1" applyFont="1" applyFill="1" applyBorder="1" applyAlignment="1">
      <alignment horizontal="center" vertical="top" wrapText="1"/>
    </xf>
    <xf numFmtId="0" fontId="0" fillId="0" borderId="0" xfId="0" applyBorder="1"/>
    <xf numFmtId="0" fontId="0" fillId="0" borderId="0" xfId="0" applyAlignment="1">
      <alignment horizontal="left"/>
    </xf>
    <xf numFmtId="0" fontId="16" fillId="0" borderId="0" xfId="3" applyFont="1" applyFill="1" applyBorder="1" applyAlignment="1">
      <alignment horizontal="center" vertical="center" readingOrder="1"/>
    </xf>
    <xf numFmtId="0" fontId="17" fillId="0" borderId="8" xfId="3" applyFont="1" applyFill="1" applyBorder="1" applyAlignment="1">
      <alignment horizontal="center" vertical="center"/>
    </xf>
    <xf numFmtId="0" fontId="17" fillId="0" borderId="8" xfId="6" quotePrefix="1" applyFont="1" applyBorder="1" applyAlignment="1">
      <alignment horizontal="center" vertical="center" wrapText="1"/>
    </xf>
    <xf numFmtId="0" fontId="26" fillId="0" borderId="0" xfId="0" applyFont="1" applyAlignment="1">
      <alignment horizontal="center" vertical="center"/>
    </xf>
    <xf numFmtId="0" fontId="22" fillId="0" borderId="0" xfId="0" applyFont="1" applyAlignment="1">
      <alignment horizontal="left"/>
    </xf>
    <xf numFmtId="0" fontId="26" fillId="0" borderId="8" xfId="3" applyFont="1" applyFill="1" applyBorder="1" applyAlignment="1">
      <alignment horizontal="center" vertical="center" wrapText="1"/>
    </xf>
    <xf numFmtId="1" fontId="16" fillId="0" borderId="0" xfId="4" applyNumberFormat="1" applyFont="1" applyFill="1" applyBorder="1" applyAlignment="1">
      <alignment horizontal="center" vertical="top" wrapText="1"/>
    </xf>
    <xf numFmtId="0" fontId="16" fillId="0" borderId="0" xfId="6" quotePrefix="1" applyFont="1" applyFill="1" applyBorder="1" applyAlignment="1">
      <alignment horizontal="center" vertical="center" wrapText="1"/>
    </xf>
    <xf numFmtId="0" fontId="6" fillId="0" borderId="0" xfId="0" applyFont="1"/>
    <xf numFmtId="0" fontId="6"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center" vertical="center"/>
    </xf>
    <xf numFmtId="0" fontId="17" fillId="0" borderId="20" xfId="5" applyFont="1" applyBorder="1" applyAlignment="1">
      <alignment horizontal="center" vertical="center" wrapText="1"/>
    </xf>
    <xf numFmtId="0" fontId="17" fillId="0" borderId="20" xfId="5" quotePrefix="1" applyFont="1" applyBorder="1" applyAlignment="1">
      <alignment horizontal="center" vertical="center" wrapText="1"/>
    </xf>
    <xf numFmtId="0" fontId="6" fillId="0" borderId="0" xfId="6" applyFont="1" applyAlignment="1">
      <alignment horizontal="center"/>
    </xf>
    <xf numFmtId="0" fontId="6" fillId="0" borderId="20" xfId="0" applyFont="1" applyBorder="1"/>
    <xf numFmtId="0" fontId="26" fillId="0" borderId="20" xfId="0" applyFont="1" applyBorder="1" applyAlignment="1">
      <alignment horizontal="center"/>
    </xf>
    <xf numFmtId="0" fontId="6" fillId="0" borderId="0" xfId="0" applyFont="1" applyAlignment="1">
      <alignment horizontal="left" vertical="center"/>
    </xf>
    <xf numFmtId="0" fontId="6" fillId="0" borderId="0" xfId="0" applyFont="1" applyAlignment="1">
      <alignment horizontal="left"/>
    </xf>
    <xf numFmtId="0" fontId="0" fillId="0" borderId="20" xfId="0" applyBorder="1" applyAlignment="1">
      <alignment horizontal="center"/>
    </xf>
    <xf numFmtId="0" fontId="42" fillId="0" borderId="20" xfId="0" applyFont="1" applyBorder="1" applyAlignment="1">
      <alignment horizontal="center" vertical="center"/>
    </xf>
    <xf numFmtId="0" fontId="17" fillId="0" borderId="0" xfId="0" applyFont="1" applyAlignment="1">
      <alignment horizontal="left"/>
    </xf>
    <xf numFmtId="0" fontId="17" fillId="0" borderId="20" xfId="3" applyFont="1" applyFill="1" applyBorder="1" applyAlignment="1">
      <alignment horizontal="center" vertical="top" wrapText="1"/>
    </xf>
    <xf numFmtId="0" fontId="0" fillId="0" borderId="20" xfId="0" applyBorder="1" applyAlignment="1">
      <alignment horizontal="center" vertical="center"/>
    </xf>
    <xf numFmtId="0" fontId="17" fillId="0" borderId="20" xfId="3" quotePrefix="1" applyFont="1" applyFill="1" applyBorder="1" applyAlignment="1">
      <alignment horizontal="center" vertical="center" wrapText="1"/>
    </xf>
    <xf numFmtId="0" fontId="6" fillId="0" borderId="0" xfId="6" applyFont="1"/>
    <xf numFmtId="0" fontId="6" fillId="0" borderId="4" xfId="0" applyFont="1" applyBorder="1" applyAlignment="1">
      <alignment horizontal="center" vertical="center" wrapText="1"/>
    </xf>
    <xf numFmtId="0" fontId="17" fillId="0" borderId="15" xfId="5" applyFont="1" applyBorder="1" applyAlignment="1">
      <alignment horizontal="center" vertical="center" wrapText="1"/>
    </xf>
    <xf numFmtId="0" fontId="7" fillId="0" borderId="0" xfId="0" applyFont="1" applyFill="1" applyAlignment="1">
      <alignment horizontal="left" vertical="center"/>
    </xf>
    <xf numFmtId="0" fontId="2" fillId="0" borderId="0" xfId="0" applyFont="1"/>
    <xf numFmtId="0" fontId="2" fillId="0" borderId="0" xfId="0" applyFont="1" applyAlignment="1">
      <alignment horizontal="left" vertical="center"/>
    </xf>
    <xf numFmtId="0" fontId="2" fillId="0" borderId="0" xfId="0" applyFont="1" applyFill="1"/>
    <xf numFmtId="0" fontId="17" fillId="0" borderId="8" xfId="0" applyFont="1" applyFill="1" applyBorder="1" applyAlignment="1">
      <alignment horizontal="center" vertical="top" wrapText="1"/>
    </xf>
    <xf numFmtId="0" fontId="2" fillId="0" borderId="8" xfId="0" applyFont="1" applyFill="1" applyBorder="1" applyAlignment="1">
      <alignment horizontal="center" vertical="center"/>
    </xf>
    <xf numFmtId="0" fontId="21" fillId="0" borderId="0" xfId="0" applyFont="1" applyFill="1" applyAlignment="1">
      <alignment horizontal="left" vertical="top" wrapText="1"/>
    </xf>
    <xf numFmtId="0" fontId="2" fillId="0" borderId="5" xfId="0" applyFont="1" applyFill="1" applyBorder="1" applyAlignment="1">
      <alignment horizontal="center" vertical="center"/>
    </xf>
    <xf numFmtId="0" fontId="2" fillId="0" borderId="8" xfId="3" applyFont="1" applyFill="1" applyBorder="1" applyAlignment="1">
      <alignment horizontal="center" vertical="center"/>
    </xf>
    <xf numFmtId="0" fontId="6" fillId="0" borderId="0" xfId="0" applyFont="1" applyFill="1"/>
    <xf numFmtId="0" fontId="6" fillId="0" borderId="0" xfId="0" applyFont="1" applyFill="1" applyAlignment="1">
      <alignment horizontal="center" vertical="center"/>
    </xf>
    <xf numFmtId="0" fontId="17" fillId="0" borderId="20" xfId="5" applyFont="1" applyFill="1" applyBorder="1" applyAlignment="1">
      <alignment horizontal="center" vertical="center" wrapText="1"/>
    </xf>
    <xf numFmtId="0" fontId="17" fillId="0" borderId="20" xfId="5" quotePrefix="1" applyFont="1" applyFill="1" applyBorder="1" applyAlignment="1">
      <alignment horizontal="center" vertical="center" wrapText="1"/>
    </xf>
    <xf numFmtId="0" fontId="6" fillId="0" borderId="0" xfId="0" applyFont="1" applyFill="1" applyAlignment="1">
      <alignment horizontal="center" vertical="center" wrapText="1"/>
    </xf>
    <xf numFmtId="0" fontId="17" fillId="0" borderId="8" xfId="3" quotePrefix="1" applyFont="1" applyFill="1" applyBorder="1" applyAlignment="1">
      <alignment horizontal="center" vertical="center" wrapText="1"/>
    </xf>
    <xf numFmtId="0" fontId="0" fillId="0" borderId="0" xfId="0" applyFill="1" applyAlignment="1">
      <alignment horizontal="left"/>
    </xf>
    <xf numFmtId="0" fontId="0" fillId="0" borderId="0" xfId="0" applyFill="1" applyBorder="1"/>
    <xf numFmtId="0" fontId="0" fillId="0" borderId="0" xfId="0" applyFill="1" applyAlignment="1">
      <alignment horizontal="left" vertical="center"/>
    </xf>
    <xf numFmtId="0" fontId="0" fillId="0" borderId="0" xfId="6" quotePrefix="1" applyFont="1" applyFill="1" applyBorder="1" applyAlignment="1">
      <alignment horizontal="center"/>
    </xf>
    <xf numFmtId="0" fontId="6" fillId="0" borderId="0" xfId="0" applyFont="1" applyFill="1" applyAlignment="1">
      <alignment horizontal="left" vertical="center"/>
    </xf>
    <xf numFmtId="0" fontId="8" fillId="0" borderId="0" xfId="0" applyFont="1" applyFill="1"/>
    <xf numFmtId="0" fontId="22" fillId="40" borderId="0" xfId="0" applyFont="1" applyFill="1" applyAlignment="1">
      <alignment horizontal="center" vertical="center" wrapText="1"/>
    </xf>
    <xf numFmtId="0" fontId="22" fillId="35" borderId="0" xfId="0" applyFont="1" applyFill="1" applyAlignment="1">
      <alignment horizontal="center" vertical="center" wrapText="1"/>
    </xf>
    <xf numFmtId="0" fontId="22" fillId="40" borderId="0" xfId="0" applyFont="1" applyFill="1" applyAlignment="1">
      <alignment horizontal="left" vertical="center"/>
    </xf>
    <xf numFmtId="0" fontId="0" fillId="35" borderId="0" xfId="0" applyFill="1" applyAlignment="1">
      <alignment horizontal="left"/>
    </xf>
    <xf numFmtId="0" fontId="16" fillId="0" borderId="0" xfId="0" quotePrefix="1" applyFont="1" applyAlignment="1">
      <alignment horizontal="right"/>
    </xf>
    <xf numFmtId="0" fontId="2" fillId="0" borderId="20" xfId="0" applyFont="1" applyBorder="1" applyAlignment="1">
      <alignment horizontal="center"/>
    </xf>
    <xf numFmtId="0" fontId="22" fillId="35" borderId="0" xfId="0" applyFont="1" applyFill="1" applyAlignment="1">
      <alignment horizontal="center" vertical="center"/>
    </xf>
    <xf numFmtId="0" fontId="2" fillId="40" borderId="0" xfId="0" applyFont="1" applyFill="1"/>
    <xf numFmtId="0" fontId="0" fillId="40" borderId="3" xfId="0" applyFill="1" applyBorder="1" applyAlignment="1">
      <alignment horizontal="left"/>
    </xf>
    <xf numFmtId="0" fontId="16" fillId="0" borderId="0" xfId="0" applyFont="1" applyAlignment="1">
      <alignment vertical="center" readingOrder="1"/>
    </xf>
    <xf numFmtId="1" fontId="17" fillId="0" borderId="2" xfId="4" applyNumberFormat="1" applyFont="1" applyFill="1" applyBorder="1" applyAlignment="1">
      <alignment vertical="top" wrapText="1"/>
    </xf>
    <xf numFmtId="0" fontId="6" fillId="35" borderId="8" xfId="0" applyFont="1" applyFill="1" applyBorder="1" applyAlignment="1">
      <alignment horizontal="left" indent="2"/>
    </xf>
    <xf numFmtId="0" fontId="2" fillId="36" borderId="20" xfId="0" applyFont="1" applyFill="1" applyBorder="1" applyAlignment="1">
      <alignment horizontal="left" indent="2"/>
    </xf>
    <xf numFmtId="0" fontId="0" fillId="40" borderId="0" xfId="0" applyFill="1" applyAlignment="1">
      <alignment horizontal="left"/>
    </xf>
    <xf numFmtId="0" fontId="2" fillId="0" borderId="0" xfId="0" applyFont="1" applyFill="1" applyAlignment="1">
      <alignment horizontal="left"/>
    </xf>
    <xf numFmtId="0" fontId="2" fillId="0" borderId="0" xfId="0" applyFont="1" applyAlignment="1">
      <alignment horizontal="left"/>
    </xf>
    <xf numFmtId="0" fontId="17" fillId="0" borderId="20" xfId="3" applyFont="1" applyFill="1" applyBorder="1" applyAlignment="1">
      <alignment horizontal="center" vertical="center"/>
    </xf>
    <xf numFmtId="0" fontId="17" fillId="0" borderId="0" xfId="0" applyFont="1" applyFill="1" applyAlignment="1">
      <alignment horizontal="left" vertical="center"/>
    </xf>
    <xf numFmtId="0" fontId="22" fillId="40" borderId="0" xfId="6" applyFont="1" applyFill="1" applyAlignment="1">
      <alignment horizontal="center" vertical="center" wrapText="1"/>
    </xf>
    <xf numFmtId="0" fontId="17" fillId="0" borderId="0" xfId="6" applyFont="1" applyAlignment="1">
      <alignment horizontal="left"/>
    </xf>
    <xf numFmtId="0" fontId="17" fillId="0" borderId="0" xfId="6" applyFont="1"/>
    <xf numFmtId="0" fontId="21" fillId="0" borderId="0" xfId="0" applyFont="1" applyAlignment="1">
      <alignment horizontal="left" vertical="center"/>
    </xf>
    <xf numFmtId="0" fontId="17" fillId="0" borderId="0" xfId="6" applyFont="1" applyAlignment="1">
      <alignment horizontal="center" vertical="center" wrapText="1"/>
    </xf>
    <xf numFmtId="0" fontId="17" fillId="0" borderId="5" xfId="6" applyFont="1" applyBorder="1" applyAlignment="1">
      <alignment horizontal="center" vertical="center" wrapText="1"/>
    </xf>
    <xf numFmtId="0" fontId="17" fillId="0" borderId="20" xfId="6" quotePrefix="1" applyFont="1" applyBorder="1" applyAlignment="1">
      <alignment horizontal="center" vertical="center" wrapText="1"/>
    </xf>
    <xf numFmtId="0" fontId="17" fillId="0" borderId="15" xfId="6" quotePrefix="1" applyFont="1" applyBorder="1" applyAlignment="1">
      <alignment horizontal="center" vertical="center" wrapText="1"/>
    </xf>
    <xf numFmtId="0" fontId="26" fillId="0" borderId="20" xfId="3" applyFont="1" applyFill="1" applyBorder="1" applyAlignment="1">
      <alignment horizontal="center" vertical="center" wrapText="1"/>
    </xf>
    <xf numFmtId="0" fontId="26" fillId="0" borderId="0" xfId="6" applyFont="1" applyAlignment="1">
      <alignment horizontal="center" vertical="center" wrapText="1"/>
    </xf>
    <xf numFmtId="0" fontId="17" fillId="0" borderId="0" xfId="6" applyFont="1" applyAlignment="1">
      <alignment horizontal="center" vertical="center"/>
    </xf>
    <xf numFmtId="0" fontId="22" fillId="0" borderId="0" xfId="6" applyFont="1"/>
    <xf numFmtId="0" fontId="22" fillId="0" borderId="0" xfId="6" applyFont="1" applyAlignment="1">
      <alignment horizontal="left"/>
    </xf>
    <xf numFmtId="1" fontId="16" fillId="0" borderId="2" xfId="4" applyNumberFormat="1" applyFont="1" applyBorder="1" applyAlignment="1">
      <alignment horizontal="center" vertical="top" wrapText="1"/>
    </xf>
    <xf numFmtId="0" fontId="17" fillId="0" borderId="20" xfId="6" applyFont="1" applyFill="1" applyBorder="1" applyAlignment="1">
      <alignment horizontal="center" vertical="center" wrapText="1"/>
    </xf>
    <xf numFmtId="0" fontId="17" fillId="0" borderId="20" xfId="6" quotePrefix="1" applyFont="1" applyFill="1" applyBorder="1" applyAlignment="1">
      <alignment horizontal="center" vertical="center" wrapText="1"/>
    </xf>
    <xf numFmtId="0" fontId="17" fillId="0" borderId="15" xfId="6" quotePrefix="1" applyFont="1" applyFill="1" applyBorder="1" applyAlignment="1">
      <alignment horizontal="center" vertical="center" wrapText="1"/>
    </xf>
    <xf numFmtId="0" fontId="2" fillId="0" borderId="20" xfId="6" applyFont="1" applyFill="1" applyBorder="1" applyAlignment="1">
      <alignment horizontal="center" vertical="center" wrapText="1"/>
    </xf>
    <xf numFmtId="0" fontId="2" fillId="0" borderId="0" xfId="0" applyFont="1" applyFill="1" applyAlignment="1">
      <alignment horizontal="center" vertical="center" wrapText="1"/>
    </xf>
    <xf numFmtId="0" fontId="17" fillId="0" borderId="0" xfId="6" applyFont="1" applyFill="1" applyAlignment="1">
      <alignment horizontal="left"/>
    </xf>
    <xf numFmtId="0" fontId="2" fillId="0" borderId="20" xfId="6" quotePrefix="1" applyFont="1" applyFill="1" applyBorder="1" applyAlignment="1">
      <alignment horizontal="center" vertical="center" wrapText="1"/>
    </xf>
    <xf numFmtId="0" fontId="22" fillId="35" borderId="0" xfId="6" applyFont="1" applyFill="1" applyAlignment="1">
      <alignment horizontal="center" vertical="center" wrapText="1"/>
    </xf>
    <xf numFmtId="0" fontId="17" fillId="36" borderId="8" xfId="6" applyFont="1" applyFill="1" applyBorder="1" applyAlignment="1">
      <alignment horizontal="center" vertical="center" wrapText="1"/>
    </xf>
    <xf numFmtId="0" fontId="17" fillId="0" borderId="8" xfId="6" quotePrefix="1" applyFont="1" applyFill="1" applyBorder="1" applyAlignment="1">
      <alignment horizontal="center" vertical="center" wrapText="1"/>
    </xf>
    <xf numFmtId="0" fontId="2" fillId="36" borderId="15" xfId="6" applyFont="1" applyFill="1" applyBorder="1" applyAlignment="1">
      <alignment horizontal="center" vertical="center" wrapText="1"/>
    </xf>
    <xf numFmtId="0" fontId="17" fillId="0" borderId="15" xfId="6" applyFont="1" applyBorder="1" applyAlignment="1">
      <alignment horizontal="center" vertical="center" wrapText="1"/>
    </xf>
    <xf numFmtId="0" fontId="17" fillId="0" borderId="1" xfId="6" applyFont="1" applyBorder="1"/>
    <xf numFmtId="0" fontId="17" fillId="0" borderId="0" xfId="6" applyFont="1" applyBorder="1"/>
    <xf numFmtId="0" fontId="17" fillId="0" borderId="8" xfId="6" applyFont="1" applyBorder="1"/>
    <xf numFmtId="0" fontId="17" fillId="0" borderId="8" xfId="6" applyFont="1" applyFill="1" applyBorder="1" applyAlignment="1">
      <alignment horizontal="center" vertical="center" wrapText="1"/>
    </xf>
    <xf numFmtId="0" fontId="17" fillId="0" borderId="8" xfId="6" applyFont="1" applyBorder="1" applyAlignment="1">
      <alignment horizontal="center"/>
    </xf>
    <xf numFmtId="0" fontId="2" fillId="0" borderId="0" xfId="6" applyFont="1"/>
    <xf numFmtId="0" fontId="25" fillId="0" borderId="0" xfId="6" applyFont="1"/>
    <xf numFmtId="0" fontId="17" fillId="0" borderId="23" xfId="6" applyFont="1" applyBorder="1"/>
    <xf numFmtId="0" fontId="17" fillId="0" borderId="8" xfId="0" applyFont="1" applyBorder="1" applyAlignment="1">
      <alignment horizontal="center" vertical="center" wrapText="1"/>
    </xf>
    <xf numFmtId="0" fontId="17" fillId="0" borderId="8" xfId="0" applyFont="1" applyBorder="1" applyAlignment="1">
      <alignment horizontal="center" vertical="center"/>
    </xf>
    <xf numFmtId="0" fontId="17" fillId="0" borderId="0" xfId="6" quotePrefix="1" applyFont="1" applyAlignment="1">
      <alignment horizontal="center"/>
    </xf>
    <xf numFmtId="0" fontId="21" fillId="0" borderId="8" xfId="0" applyFont="1" applyBorder="1" applyAlignment="1">
      <alignment horizontal="left" wrapText="1"/>
    </xf>
    <xf numFmtId="0" fontId="17" fillId="0" borderId="8" xfId="3" applyFont="1" applyFill="1" applyBorder="1" applyAlignment="1">
      <alignment horizontal="center" vertical="center" wrapText="1"/>
    </xf>
    <xf numFmtId="0" fontId="22" fillId="0" borderId="0" xfId="6" applyFont="1" applyAlignment="1">
      <alignment horizontal="left" vertical="center"/>
    </xf>
    <xf numFmtId="0" fontId="17" fillId="0" borderId="0" xfId="6" applyFont="1" applyAlignment="1">
      <alignment horizontal="left" vertical="center"/>
    </xf>
    <xf numFmtId="0" fontId="17" fillId="0" borderId="8" xfId="0" applyFont="1" applyBorder="1" applyAlignment="1">
      <alignment horizontal="left" wrapText="1" indent="1"/>
    </xf>
    <xf numFmtId="0" fontId="21" fillId="0" borderId="8" xfId="0" applyFont="1" applyBorder="1" applyAlignment="1">
      <alignment horizontal="left" wrapText="1" indent="1"/>
    </xf>
    <xf numFmtId="0" fontId="25" fillId="0" borderId="0" xfId="6" applyFont="1" applyAlignment="1">
      <alignment horizontal="left" vertical="center"/>
    </xf>
    <xf numFmtId="0" fontId="28" fillId="0" borderId="0" xfId="6" applyFont="1" applyAlignment="1">
      <alignment horizontal="left" vertical="center"/>
    </xf>
    <xf numFmtId="0" fontId="50" fillId="0" borderId="0" xfId="6" applyFont="1" applyAlignment="1">
      <alignment horizontal="left" vertical="center"/>
    </xf>
    <xf numFmtId="0" fontId="17" fillId="0" borderId="0" xfId="3" applyFont="1" applyFill="1" applyAlignment="1">
      <alignment horizontal="left" vertical="center"/>
    </xf>
    <xf numFmtId="0" fontId="28" fillId="0" borderId="0" xfId="6" applyFont="1"/>
    <xf numFmtId="0" fontId="21" fillId="36" borderId="8" xfId="0" applyFont="1" applyFill="1" applyBorder="1" applyAlignment="1">
      <alignment horizontal="left" wrapText="1"/>
    </xf>
    <xf numFmtId="0" fontId="17" fillId="36" borderId="8" xfId="0" applyFont="1" applyFill="1" applyBorder="1" applyAlignment="1">
      <alignment horizontal="left" wrapText="1" indent="1"/>
    </xf>
    <xf numFmtId="0" fontId="17" fillId="36" borderId="8" xfId="0" applyFont="1" applyFill="1" applyBorder="1" applyAlignment="1">
      <alignment horizontal="center" vertical="center" wrapText="1"/>
    </xf>
    <xf numFmtId="0" fontId="51" fillId="0" borderId="0" xfId="2" applyFont="1"/>
    <xf numFmtId="0" fontId="50" fillId="0" borderId="0" xfId="6" applyFont="1"/>
    <xf numFmtId="0" fontId="17" fillId="0" borderId="0" xfId="5" applyFont="1" applyAlignment="1">
      <alignment vertical="center"/>
    </xf>
    <xf numFmtId="0" fontId="17" fillId="0" borderId="0" xfId="5" applyFont="1" applyAlignment="1">
      <alignment vertical="center" wrapText="1"/>
    </xf>
    <xf numFmtId="0" fontId="21" fillId="0" borderId="0" xfId="5" applyFont="1" applyAlignment="1">
      <alignment vertical="center"/>
    </xf>
    <xf numFmtId="0" fontId="21" fillId="0" borderId="0" xfId="5" applyFont="1" applyAlignment="1">
      <alignment horizontal="left" vertical="center"/>
    </xf>
    <xf numFmtId="0" fontId="17" fillId="0" borderId="8" xfId="5" quotePrefix="1"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center"/>
    </xf>
    <xf numFmtId="0" fontId="21" fillId="0" borderId="0" xfId="6" applyFont="1" applyAlignment="1">
      <alignment horizontal="left" vertical="center"/>
    </xf>
    <xf numFmtId="0" fontId="21" fillId="4" borderId="0" xfId="0" applyFont="1" applyFill="1"/>
    <xf numFmtId="0" fontId="17" fillId="3" borderId="8" xfId="6" applyFont="1" applyFill="1" applyBorder="1"/>
    <xf numFmtId="0" fontId="17" fillId="3" borderId="8" xfId="6" quotePrefix="1" applyFont="1" applyFill="1" applyBorder="1" applyAlignment="1">
      <alignment horizontal="center" wrapText="1"/>
    </xf>
    <xf numFmtId="0" fontId="17" fillId="3" borderId="8" xfId="6" quotePrefix="1" applyFont="1" applyFill="1" applyBorder="1" applyAlignment="1">
      <alignment horizontal="center"/>
    </xf>
    <xf numFmtId="0" fontId="17" fillId="3" borderId="8" xfId="5" applyFont="1" applyFill="1" applyBorder="1" applyAlignment="1">
      <alignment horizontal="center" vertical="center" wrapText="1"/>
    </xf>
    <xf numFmtId="0" fontId="17" fillId="3" borderId="8" xfId="5" quotePrefix="1" applyFont="1" applyFill="1" applyBorder="1" applyAlignment="1">
      <alignment horizontal="center" vertical="center" wrapText="1"/>
    </xf>
    <xf numFmtId="0" fontId="17" fillId="3" borderId="8" xfId="5" applyFont="1" applyFill="1" applyBorder="1" applyAlignment="1">
      <alignment vertical="center" wrapText="1"/>
    </xf>
    <xf numFmtId="0" fontId="17" fillId="3" borderId="8" xfId="5" quotePrefix="1" applyFont="1" applyFill="1" applyBorder="1" applyAlignment="1">
      <alignment horizontal="center" vertical="center"/>
    </xf>
    <xf numFmtId="0" fontId="17" fillId="3" borderId="8" xfId="3" applyFont="1" applyFill="1" applyBorder="1" applyAlignment="1">
      <alignment horizontal="center" vertical="center" wrapText="1"/>
    </xf>
    <xf numFmtId="0" fontId="17" fillId="3" borderId="8" xfId="3" applyFont="1" applyFill="1" applyBorder="1" applyAlignment="1">
      <alignment horizontal="center" vertical="center"/>
    </xf>
    <xf numFmtId="0" fontId="17" fillId="3" borderId="8" xfId="5" applyFont="1" applyFill="1" applyBorder="1" applyAlignment="1">
      <alignment vertical="center"/>
    </xf>
    <xf numFmtId="0" fontId="17" fillId="3" borderId="8" xfId="5" applyFont="1" applyFill="1" applyBorder="1" applyAlignment="1">
      <alignment horizontal="left" vertical="center" wrapText="1" indent="1"/>
    </xf>
    <xf numFmtId="0" fontId="2" fillId="0" borderId="0" xfId="3524" applyAlignment="1">
      <alignment horizontal="right"/>
    </xf>
    <xf numFmtId="0" fontId="2" fillId="0" borderId="0" xfId="0" applyFont="1" applyAlignment="1">
      <alignment horizontal="center" wrapText="1"/>
    </xf>
    <xf numFmtId="0" fontId="2" fillId="0" borderId="0" xfId="3524"/>
    <xf numFmtId="0" fontId="2" fillId="0" borderId="0" xfId="3524" applyAlignment="1">
      <alignment horizontal="center"/>
    </xf>
    <xf numFmtId="0" fontId="17" fillId="0" borderId="0" xfId="5" applyFont="1" applyAlignment="1">
      <alignment horizontal="center" vertical="center" wrapText="1"/>
    </xf>
    <xf numFmtId="0" fontId="21" fillId="0" borderId="0" xfId="5" applyFont="1" applyAlignment="1">
      <alignment horizontal="center" vertical="center"/>
    </xf>
    <xf numFmtId="0" fontId="23" fillId="0" borderId="0" xfId="0" applyFont="1" applyAlignment="1">
      <alignment horizontal="center"/>
    </xf>
    <xf numFmtId="0" fontId="17" fillId="0" borderId="0" xfId="5" applyFont="1" applyAlignment="1">
      <alignment horizontal="center" vertical="center"/>
    </xf>
    <xf numFmtId="0" fontId="17" fillId="0" borderId="8" xfId="6" quotePrefix="1" applyFont="1" applyBorder="1" applyAlignment="1">
      <alignment horizontal="center" wrapText="1"/>
    </xf>
    <xf numFmtId="0" fontId="17" fillId="0" borderId="0" xfId="6" quotePrefix="1" applyFont="1" applyAlignment="1">
      <alignment horizontal="center" wrapText="1"/>
    </xf>
    <xf numFmtId="0" fontId="17" fillId="3" borderId="0" xfId="6" quotePrefix="1" applyFont="1" applyFill="1" applyAlignment="1">
      <alignment horizontal="center" wrapText="1"/>
    </xf>
    <xf numFmtId="0" fontId="17" fillId="0" borderId="20" xfId="6" applyFont="1" applyBorder="1" applyAlignment="1">
      <alignment horizontal="center"/>
    </xf>
    <xf numFmtId="0" fontId="21" fillId="0" borderId="0" xfId="5" applyFont="1" applyAlignment="1">
      <alignment horizontal="center" vertical="center" wrapText="1"/>
    </xf>
    <xf numFmtId="0" fontId="21" fillId="0" borderId="0" xfId="5" quotePrefix="1" applyFont="1" applyAlignment="1">
      <alignment horizontal="center" vertical="center" wrapText="1"/>
    </xf>
    <xf numFmtId="0" fontId="17" fillId="0" borderId="20" xfId="5" applyFont="1" applyBorder="1" applyAlignment="1">
      <alignment vertical="center" wrapText="1"/>
    </xf>
    <xf numFmtId="0" fontId="17" fillId="0" borderId="20" xfId="5" quotePrefix="1" applyFont="1" applyBorder="1" applyAlignment="1">
      <alignment horizontal="center" vertical="center"/>
    </xf>
    <xf numFmtId="0" fontId="17" fillId="0" borderId="20" xfId="3" applyFont="1" applyFill="1" applyBorder="1" applyAlignment="1">
      <alignment horizontal="center" vertical="center" wrapText="1"/>
    </xf>
    <xf numFmtId="0" fontId="22" fillId="0" borderId="0" xfId="6" applyFont="1" applyAlignment="1">
      <alignment horizontal="center" vertical="center"/>
    </xf>
    <xf numFmtId="0" fontId="2" fillId="0" borderId="0" xfId="6" applyFont="1" applyAlignment="1">
      <alignment horizontal="center"/>
    </xf>
    <xf numFmtId="0" fontId="22" fillId="0" borderId="0" xfId="3514" applyFont="1" applyAlignment="1">
      <alignment horizontal="center"/>
    </xf>
    <xf numFmtId="0" fontId="17" fillId="0" borderId="20" xfId="5" applyFont="1" applyBorder="1" applyAlignment="1">
      <alignment vertical="center"/>
    </xf>
    <xf numFmtId="0" fontId="22" fillId="0" borderId="0" xfId="6" applyFont="1" applyAlignment="1">
      <alignment horizontal="center"/>
    </xf>
    <xf numFmtId="0" fontId="22" fillId="0" borderId="0" xfId="0" applyFont="1" applyAlignment="1">
      <alignment horizontal="center"/>
    </xf>
    <xf numFmtId="0" fontId="17" fillId="0" borderId="20" xfId="6" applyFont="1" applyBorder="1"/>
    <xf numFmtId="0" fontId="21" fillId="0" borderId="0" xfId="5" applyFont="1" applyAlignment="1">
      <alignment vertical="center" wrapText="1"/>
    </xf>
    <xf numFmtId="0" fontId="21" fillId="0" borderId="0" xfId="5" quotePrefix="1" applyFont="1" applyAlignment="1">
      <alignment vertical="center" wrapText="1"/>
    </xf>
    <xf numFmtId="0" fontId="2" fillId="0" borderId="20" xfId="0" applyFont="1" applyBorder="1"/>
    <xf numFmtId="0" fontId="17" fillId="0" borderId="20" xfId="6" quotePrefix="1" applyFont="1" applyBorder="1" applyAlignment="1">
      <alignment horizontal="center"/>
    </xf>
    <xf numFmtId="0" fontId="17" fillId="0" borderId="17" xfId="5" applyFont="1" applyBorder="1" applyAlignment="1">
      <alignment horizontal="center" vertical="center" wrapText="1"/>
    </xf>
    <xf numFmtId="0" fontId="17" fillId="0" borderId="0" xfId="0" applyFont="1" applyAlignment="1">
      <alignment horizontal="center"/>
    </xf>
    <xf numFmtId="0" fontId="21" fillId="0" borderId="0" xfId="0" applyFont="1"/>
    <xf numFmtId="0" fontId="2" fillId="0" borderId="20" xfId="6" quotePrefix="1" applyFont="1" applyBorder="1" applyAlignment="1">
      <alignment horizontal="center" vertical="center" wrapText="1"/>
    </xf>
    <xf numFmtId="0" fontId="17" fillId="0" borderId="20" xfId="0" applyFont="1" applyBorder="1" applyAlignment="1">
      <alignment horizontal="left"/>
    </xf>
    <xf numFmtId="0" fontId="52" fillId="0" borderId="0" xfId="0" applyFont="1" applyAlignment="1">
      <alignment horizontal="left" indent="1"/>
    </xf>
    <xf numFmtId="0" fontId="26" fillId="0" borderId="0" xfId="3" applyFont="1" applyFill="1" applyAlignment="1">
      <alignment horizontal="center" vertical="center" wrapText="1"/>
    </xf>
    <xf numFmtId="0" fontId="23" fillId="41" borderId="0" xfId="0" applyFont="1" applyFill="1"/>
    <xf numFmtId="0" fontId="52" fillId="0" borderId="0" xfId="0" applyFont="1"/>
    <xf numFmtId="0" fontId="15" fillId="4" borderId="0" xfId="0" applyFont="1" applyFill="1"/>
    <xf numFmtId="0" fontId="17" fillId="3" borderId="0" xfId="0" applyFont="1" applyFill="1"/>
    <xf numFmtId="0" fontId="2" fillId="0" borderId="0" xfId="0" applyFont="1" applyAlignment="1">
      <alignment horizontal="center" vertical="center" wrapText="1"/>
    </xf>
    <xf numFmtId="0" fontId="21" fillId="0" borderId="0" xfId="0" applyFont="1" applyAlignment="1">
      <alignment vertical="center"/>
    </xf>
    <xf numFmtId="0" fontId="26" fillId="0" borderId="0" xfId="0" applyFont="1"/>
    <xf numFmtId="0" fontId="26" fillId="0" borderId="20" xfId="0" applyFont="1" applyBorder="1" applyAlignment="1">
      <alignment horizontal="center" vertical="center" wrapText="1"/>
    </xf>
    <xf numFmtId="0" fontId="17" fillId="0" borderId="0" xfId="0" applyFont="1" applyAlignment="1">
      <alignment horizontal="left" indent="1"/>
    </xf>
    <xf numFmtId="0" fontId="26" fillId="0" borderId="0" xfId="0" applyFont="1" applyAlignment="1">
      <alignment horizontal="left" vertical="center"/>
    </xf>
    <xf numFmtId="0" fontId="17" fillId="0" borderId="20" xfId="0" applyFont="1" applyBorder="1" applyAlignment="1">
      <alignment horizontal="center" vertical="center" wrapText="1"/>
    </xf>
    <xf numFmtId="0" fontId="2" fillId="0" borderId="0" xfId="6" applyFont="1" applyAlignment="1">
      <alignment horizontal="center" vertical="center" wrapText="1"/>
    </xf>
    <xf numFmtId="0" fontId="26" fillId="0" borderId="7" xfId="0" applyFont="1" applyBorder="1" applyAlignment="1">
      <alignment horizontal="center" vertical="center" wrapText="1"/>
    </xf>
    <xf numFmtId="0" fontId="26" fillId="0" borderId="0" xfId="6" applyFont="1" applyFill="1" applyAlignment="1">
      <alignment horizontal="center" vertical="center" wrapText="1"/>
    </xf>
    <xf numFmtId="0" fontId="2" fillId="0" borderId="0" xfId="6" applyFont="1" applyAlignment="1">
      <alignment horizontal="center" wrapText="1"/>
    </xf>
    <xf numFmtId="0" fontId="26" fillId="0" borderId="0" xfId="6" applyFont="1"/>
    <xf numFmtId="0" fontId="2" fillId="0" borderId="0" xfId="6" applyFont="1" applyAlignment="1">
      <alignment horizontal="left"/>
    </xf>
    <xf numFmtId="0" fontId="2" fillId="0" borderId="0" xfId="6" applyFont="1" applyFill="1" applyAlignment="1">
      <alignment horizontal="center" vertical="center" wrapText="1"/>
    </xf>
    <xf numFmtId="0" fontId="17" fillId="0" borderId="25" xfId="0" applyFont="1" applyBorder="1" applyAlignment="1">
      <alignment horizontal="center" vertical="center" wrapText="1"/>
    </xf>
    <xf numFmtId="0" fontId="17" fillId="0" borderId="25" xfId="3" applyFont="1" applyFill="1" applyBorder="1" applyAlignment="1">
      <alignment horizontal="center" vertical="center" wrapText="1"/>
    </xf>
    <xf numFmtId="0" fontId="17" fillId="0" borderId="0" xfId="6" applyFont="1" applyFill="1" applyBorder="1" applyAlignment="1">
      <alignment horizontal="center" vertical="center" wrapText="1"/>
    </xf>
    <xf numFmtId="0" fontId="26" fillId="0" borderId="0" xfId="0" applyFont="1" applyAlignment="1">
      <alignment horizontal="center" vertical="center" wrapText="1"/>
    </xf>
    <xf numFmtId="0" fontId="21" fillId="38" borderId="0" xfId="0" applyFont="1" applyFill="1" applyAlignment="1">
      <alignment horizontal="left"/>
    </xf>
    <xf numFmtId="0" fontId="21" fillId="41" borderId="0" xfId="0" applyFont="1" applyFill="1" applyAlignment="1">
      <alignment vertical="center"/>
    </xf>
    <xf numFmtId="0" fontId="17" fillId="38" borderId="21" xfId="0" applyFont="1" applyFill="1" applyBorder="1" applyAlignment="1">
      <alignment horizontal="centerContinuous" wrapText="1"/>
    </xf>
    <xf numFmtId="0" fontId="17" fillId="38" borderId="25" xfId="0" applyFont="1" applyFill="1" applyBorder="1" applyAlignment="1">
      <alignment horizontal="center" wrapText="1"/>
    </xf>
    <xf numFmtId="0" fontId="17" fillId="38" borderId="5" xfId="0" applyFont="1" applyFill="1" applyBorder="1" applyAlignment="1">
      <alignment horizontal="centerContinuous" wrapText="1"/>
    </xf>
    <xf numFmtId="0" fontId="26" fillId="0" borderId="29" xfId="0" applyFont="1" applyBorder="1" applyAlignment="1">
      <alignment horizontal="center"/>
    </xf>
    <xf numFmtId="0" fontId="26" fillId="0" borderId="27" xfId="0" applyFont="1" applyBorder="1" applyAlignment="1">
      <alignment horizontal="center"/>
    </xf>
    <xf numFmtId="0" fontId="26" fillId="0" borderId="25" xfId="0" applyFont="1" applyBorder="1" applyAlignment="1">
      <alignment horizontal="center"/>
    </xf>
    <xf numFmtId="0" fontId="26" fillId="0" borderId="30" xfId="0" applyFont="1" applyBorder="1" applyAlignment="1">
      <alignment horizontal="center"/>
    </xf>
    <xf numFmtId="0" fontId="21" fillId="38" borderId="8" xfId="0" applyFont="1" applyFill="1" applyBorder="1" applyAlignment="1">
      <alignment horizontal="left" vertical="top"/>
    </xf>
    <xf numFmtId="3" fontId="17" fillId="0" borderId="2" xfId="4" applyNumberFormat="1" applyFont="1" applyBorder="1" applyAlignment="1">
      <alignment horizontal="center" vertical="center"/>
    </xf>
    <xf numFmtId="0" fontId="17" fillId="38" borderId="8" xfId="0" applyFont="1" applyFill="1" applyBorder="1" applyAlignment="1">
      <alignment horizontal="left" vertical="top" indent="1"/>
    </xf>
    <xf numFmtId="0" fontId="26" fillId="0" borderId="7" xfId="3" applyFont="1" applyFill="1" applyBorder="1" applyAlignment="1">
      <alignment horizontal="center"/>
    </xf>
    <xf numFmtId="0" fontId="17" fillId="0" borderId="8" xfId="0" applyFont="1" applyBorder="1" applyAlignment="1">
      <alignment horizontal="left" vertical="top" indent="1"/>
    </xf>
    <xf numFmtId="0" fontId="21" fillId="38" borderId="8" xfId="0" applyFont="1" applyFill="1" applyBorder="1" applyAlignment="1">
      <alignment horizontal="left" vertical="top" wrapText="1"/>
    </xf>
    <xf numFmtId="0" fontId="17" fillId="0" borderId="8" xfId="0" applyFont="1" applyBorder="1" applyAlignment="1" applyProtection="1">
      <alignment horizontal="left" vertical="top" indent="1"/>
      <protection locked="0"/>
    </xf>
    <xf numFmtId="0" fontId="17" fillId="0" borderId="8" xfId="0" applyFont="1" applyBorder="1" applyAlignment="1">
      <alignment horizontal="left" vertical="top" wrapText="1" indent="1"/>
    </xf>
    <xf numFmtId="0" fontId="17" fillId="0" borderId="8" xfId="0" applyFont="1" applyBorder="1" applyAlignment="1" applyProtection="1">
      <alignment horizontal="left" vertical="top" wrapText="1" indent="1"/>
      <protection locked="0"/>
    </xf>
    <xf numFmtId="0" fontId="17" fillId="38" borderId="8" xfId="0" applyFont="1" applyFill="1" applyBorder="1" applyAlignment="1" applyProtection="1">
      <alignment horizontal="left" vertical="top" indent="1"/>
      <protection locked="0"/>
    </xf>
    <xf numFmtId="0" fontId="17" fillId="38" borderId="8" xfId="0" applyFont="1" applyFill="1" applyBorder="1" applyAlignment="1" applyProtection="1">
      <alignment horizontal="left" vertical="top" wrapText="1" indent="1"/>
      <protection locked="0"/>
    </xf>
    <xf numFmtId="0" fontId="17" fillId="38" borderId="0" xfId="0" applyFont="1" applyFill="1"/>
    <xf numFmtId="0" fontId="17" fillId="38" borderId="8" xfId="0" applyFont="1" applyFill="1" applyBorder="1" applyAlignment="1">
      <alignment horizontal="center" wrapText="1"/>
    </xf>
    <xf numFmtId="0" fontId="21" fillId="38" borderId="8" xfId="0" applyFont="1" applyFill="1" applyBorder="1"/>
    <xf numFmtId="0" fontId="25" fillId="0" borderId="0" xfId="0" applyFont="1" applyAlignment="1">
      <alignment horizontal="left" vertical="center"/>
    </xf>
    <xf numFmtId="0" fontId="21" fillId="38" borderId="8" xfId="0" applyFont="1" applyFill="1" applyBorder="1" applyAlignment="1">
      <alignment horizontal="left"/>
    </xf>
    <xf numFmtId="0" fontId="17" fillId="38" borderId="8" xfId="0" applyFont="1" applyFill="1" applyBorder="1" applyAlignment="1">
      <alignment horizontal="left" vertical="top" wrapText="1" indent="1"/>
    </xf>
    <xf numFmtId="0" fontId="52" fillId="38" borderId="8" xfId="0" applyFont="1" applyFill="1" applyBorder="1" applyAlignment="1">
      <alignment horizontal="left" vertical="top" indent="1"/>
    </xf>
    <xf numFmtId="0" fontId="17" fillId="38" borderId="8" xfId="0" applyFont="1" applyFill="1" applyBorder="1" applyAlignment="1">
      <alignment horizontal="left" wrapText="1" indent="1"/>
    </xf>
    <xf numFmtId="0" fontId="17" fillId="0" borderId="8" xfId="0" applyFont="1" applyBorder="1" applyAlignment="1">
      <alignment horizontal="left" indent="1"/>
    </xf>
    <xf numFmtId="0" fontId="52" fillId="38" borderId="8" xfId="0" applyFont="1" applyFill="1" applyBorder="1" applyAlignment="1">
      <alignment horizontal="left" vertical="top"/>
    </xf>
    <xf numFmtId="0" fontId="17" fillId="38" borderId="31" xfId="0" applyFont="1" applyFill="1" applyBorder="1" applyAlignment="1">
      <alignment horizontal="centerContinuous" wrapText="1"/>
    </xf>
    <xf numFmtId="0" fontId="26" fillId="0" borderId="17" xfId="0" applyFont="1" applyBorder="1" applyAlignment="1">
      <alignment horizontal="center"/>
    </xf>
    <xf numFmtId="0" fontId="22" fillId="38" borderId="0" xfId="0" applyFont="1" applyFill="1" applyAlignment="1">
      <alignment horizontal="left" vertical="center"/>
    </xf>
    <xf numFmtId="0" fontId="17" fillId="0" borderId="28" xfId="5" applyFont="1" applyBorder="1" applyAlignment="1">
      <alignment horizontal="center" vertical="center" wrapText="1"/>
    </xf>
    <xf numFmtId="0" fontId="17" fillId="0" borderId="28" xfId="3" applyFont="1" applyFill="1" applyBorder="1" applyAlignment="1">
      <alignment horizontal="center" vertical="center"/>
    </xf>
    <xf numFmtId="0" fontId="0" fillId="0" borderId="25" xfId="0" applyBorder="1"/>
    <xf numFmtId="0" fontId="0" fillId="0" borderId="25" xfId="0" applyBorder="1" applyAlignment="1">
      <alignment horizontal="center"/>
    </xf>
    <xf numFmtId="0" fontId="2" fillId="0" borderId="0" xfId="3525"/>
    <xf numFmtId="0" fontId="17" fillId="0" borderId="0" xfId="3525" applyFont="1"/>
    <xf numFmtId="0" fontId="2" fillId="0" borderId="0" xfId="3525" applyAlignment="1">
      <alignment wrapText="1"/>
    </xf>
    <xf numFmtId="0" fontId="2" fillId="4" borderId="33" xfId="3525" applyFill="1" applyBorder="1" applyAlignment="1">
      <alignment horizontal="center" vertical="center" wrapText="1"/>
    </xf>
    <xf numFmtId="0" fontId="2" fillId="4" borderId="34" xfId="3525" applyFill="1" applyBorder="1" applyAlignment="1">
      <alignment horizontal="center" vertical="center" wrapText="1"/>
    </xf>
    <xf numFmtId="0" fontId="2" fillId="4" borderId="35" xfId="3525" applyFill="1" applyBorder="1" applyAlignment="1">
      <alignment horizontal="center" vertical="center" wrapText="1"/>
    </xf>
    <xf numFmtId="0" fontId="2" fillId="4" borderId="36" xfId="3525" applyFill="1" applyBorder="1" applyAlignment="1">
      <alignment horizontal="center" vertical="center" wrapText="1"/>
    </xf>
    <xf numFmtId="0" fontId="2" fillId="4" borderId="37" xfId="3525" applyFill="1" applyBorder="1" applyAlignment="1">
      <alignment horizontal="center" vertical="center" wrapText="1"/>
    </xf>
    <xf numFmtId="0" fontId="2" fillId="0" borderId="38" xfId="3525" applyBorder="1" applyAlignment="1">
      <alignment horizontal="center" vertical="center" wrapText="1"/>
    </xf>
    <xf numFmtId="0" fontId="2" fillId="0" borderId="36" xfId="3525" applyBorder="1" applyAlignment="1">
      <alignment horizontal="center" vertical="center" wrapText="1"/>
    </xf>
    <xf numFmtId="0" fontId="2" fillId="0" borderId="39" xfId="3525" applyBorder="1" applyAlignment="1">
      <alignment horizontal="center" vertical="center" wrapText="1"/>
    </xf>
    <xf numFmtId="0" fontId="2" fillId="0" borderId="40" xfId="3525" applyBorder="1" applyAlignment="1">
      <alignment horizontal="center" vertical="center" wrapText="1"/>
    </xf>
    <xf numFmtId="0" fontId="2" fillId="0" borderId="0" xfId="3525" applyAlignment="1">
      <alignment horizontal="center" vertical="center" wrapText="1"/>
    </xf>
    <xf numFmtId="0" fontId="2" fillId="0" borderId="37" xfId="3525" applyBorder="1"/>
    <xf numFmtId="0" fontId="51" fillId="0" borderId="41" xfId="2" applyFont="1" applyBorder="1" applyAlignment="1">
      <alignment horizontal="center" vertical="center"/>
    </xf>
    <xf numFmtId="0" fontId="51" fillId="0" borderId="43" xfId="2" applyFont="1" applyBorder="1" applyAlignment="1">
      <alignment horizontal="center" vertical="center"/>
    </xf>
    <xf numFmtId="0" fontId="51" fillId="0" borderId="44" xfId="2" applyFont="1" applyBorder="1" applyAlignment="1">
      <alignment horizontal="center" vertical="center"/>
    </xf>
    <xf numFmtId="0" fontId="51" fillId="0" borderId="45" xfId="2" applyFont="1" applyBorder="1" applyAlignment="1">
      <alignment horizontal="center" vertical="center"/>
    </xf>
    <xf numFmtId="0" fontId="2" fillId="0" borderId="47" xfId="3525" applyBorder="1"/>
    <xf numFmtId="0" fontId="2" fillId="0" borderId="48" xfId="3525" applyBorder="1"/>
    <xf numFmtId="0" fontId="51" fillId="35" borderId="49" xfId="2" applyFont="1" applyFill="1" applyBorder="1" applyAlignment="1">
      <alignment horizontal="center" vertical="center"/>
    </xf>
    <xf numFmtId="0" fontId="51" fillId="35" borderId="8" xfId="2" applyFont="1" applyFill="1" applyBorder="1" applyAlignment="1">
      <alignment horizontal="center" vertical="center"/>
    </xf>
    <xf numFmtId="0" fontId="51" fillId="35" borderId="44" xfId="2" applyFont="1" applyFill="1" applyBorder="1" applyAlignment="1">
      <alignment horizontal="center" vertical="center"/>
    </xf>
    <xf numFmtId="0" fontId="51" fillId="0" borderId="49" xfId="2" applyFont="1" applyFill="1" applyBorder="1" applyAlignment="1">
      <alignment horizontal="center" vertical="center"/>
    </xf>
    <xf numFmtId="0" fontId="51" fillId="0" borderId="44" xfId="2" applyFont="1" applyFill="1" applyBorder="1" applyAlignment="1">
      <alignment horizontal="center" vertical="center"/>
    </xf>
    <xf numFmtId="0" fontId="51" fillId="35" borderId="28" xfId="2" applyFont="1" applyFill="1" applyBorder="1" applyAlignment="1">
      <alignment horizontal="center" vertical="center"/>
    </xf>
    <xf numFmtId="0" fontId="51" fillId="0" borderId="28" xfId="2" applyFont="1" applyFill="1" applyBorder="1" applyAlignment="1">
      <alignment horizontal="center" vertical="center"/>
    </xf>
    <xf numFmtId="0" fontId="51" fillId="0" borderId="50" xfId="2" applyFont="1" applyBorder="1" applyAlignment="1">
      <alignment horizontal="center" vertical="center"/>
    </xf>
    <xf numFmtId="0" fontId="51" fillId="0" borderId="49" xfId="2" applyFont="1" applyBorder="1" applyAlignment="1">
      <alignment horizontal="center" vertical="center"/>
    </xf>
    <xf numFmtId="0" fontId="51" fillId="0" borderId="51" xfId="2" applyFont="1" applyBorder="1" applyAlignment="1">
      <alignment horizontal="center" vertical="center" wrapText="1"/>
    </xf>
    <xf numFmtId="0" fontId="51" fillId="0" borderId="25" xfId="2" applyFont="1" applyBorder="1" applyAlignment="1">
      <alignment horizontal="center" vertical="center"/>
    </xf>
    <xf numFmtId="0" fontId="51" fillId="0" borderId="28" xfId="2" applyFont="1" applyBorder="1" applyAlignment="1">
      <alignment horizontal="center" vertical="center"/>
    </xf>
    <xf numFmtId="0" fontId="51" fillId="35" borderId="25" xfId="2" applyFont="1" applyFill="1" applyBorder="1" applyAlignment="1">
      <alignment horizontal="center" vertical="center"/>
    </xf>
    <xf numFmtId="0" fontId="51" fillId="0" borderId="25" xfId="2" applyFont="1" applyFill="1" applyBorder="1" applyAlignment="1">
      <alignment horizontal="center" vertical="center"/>
    </xf>
    <xf numFmtId="0" fontId="51" fillId="0" borderId="50" xfId="2" applyFont="1" applyFill="1" applyBorder="1" applyAlignment="1">
      <alignment horizontal="center" vertical="center"/>
    </xf>
    <xf numFmtId="0" fontId="51" fillId="0" borderId="26" xfId="2" applyFont="1" applyBorder="1" applyAlignment="1">
      <alignment horizontal="center" vertical="center"/>
    </xf>
    <xf numFmtId="0" fontId="51" fillId="0" borderId="52" xfId="2" applyFont="1" applyBorder="1" applyAlignment="1">
      <alignment horizontal="center" vertical="center"/>
    </xf>
    <xf numFmtId="0" fontId="51" fillId="0" borderId="55" xfId="2" applyFont="1" applyBorder="1" applyAlignment="1">
      <alignment horizontal="center" vertical="center"/>
    </xf>
    <xf numFmtId="0" fontId="51" fillId="0" borderId="56" xfId="2" applyFont="1" applyBorder="1" applyAlignment="1">
      <alignment horizontal="center" vertical="center"/>
    </xf>
    <xf numFmtId="0" fontId="51" fillId="0" borderId="57" xfId="2" applyFont="1" applyBorder="1" applyAlignment="1">
      <alignment horizontal="center" vertical="center"/>
    </xf>
    <xf numFmtId="0" fontId="51" fillId="0" borderId="58" xfId="2" applyFont="1" applyBorder="1" applyAlignment="1">
      <alignment horizontal="center" vertical="center"/>
    </xf>
    <xf numFmtId="0" fontId="51" fillId="0" borderId="59" xfId="2" applyFont="1" applyBorder="1" applyAlignment="1">
      <alignment horizontal="center" vertical="center" wrapText="1"/>
    </xf>
    <xf numFmtId="0" fontId="18" fillId="0" borderId="0" xfId="0" applyFont="1" applyAlignment="1">
      <alignment vertical="top" wrapText="1"/>
    </xf>
    <xf numFmtId="0" fontId="18" fillId="0" borderId="0" xfId="0" applyFont="1" applyAlignment="1">
      <alignment horizontal="left" vertical="top" wrapText="1"/>
    </xf>
    <xf numFmtId="0" fontId="18" fillId="0" borderId="0" xfId="0" applyFont="1"/>
    <xf numFmtId="0" fontId="19" fillId="0" borderId="0" xfId="0" applyFont="1" applyAlignment="1">
      <alignment horizontal="left" vertical="center"/>
    </xf>
    <xf numFmtId="0" fontId="54" fillId="0" borderId="0" xfId="0" applyFont="1" applyAlignment="1">
      <alignment vertical="top"/>
    </xf>
    <xf numFmtId="0" fontId="19" fillId="0" borderId="0" xfId="0" applyFont="1" applyAlignment="1">
      <alignment horizontal="left"/>
    </xf>
    <xf numFmtId="1" fontId="16" fillId="0" borderId="25" xfId="0" applyNumberFormat="1" applyFont="1" applyBorder="1" applyAlignment="1">
      <alignment horizontal="center" vertical="top" wrapText="1"/>
    </xf>
    <xf numFmtId="0" fontId="19" fillId="0" borderId="25" xfId="0" applyFont="1" applyBorder="1" applyAlignment="1">
      <alignment horizontal="left"/>
    </xf>
    <xf numFmtId="1" fontId="19" fillId="0" borderId="25" xfId="0" applyNumberFormat="1" applyFont="1" applyBorder="1" applyAlignment="1">
      <alignment horizontal="center" vertical="top" wrapText="1"/>
    </xf>
    <xf numFmtId="0" fontId="18" fillId="0" borderId="25" xfId="0" applyFont="1" applyBorder="1" applyAlignment="1">
      <alignment horizontal="left" indent="1"/>
    </xf>
    <xf numFmtId="1" fontId="16" fillId="0" borderId="25" xfId="3" applyNumberFormat="1" applyFont="1" applyFill="1" applyBorder="1" applyAlignment="1">
      <alignment horizontal="center" vertical="top" wrapText="1"/>
    </xf>
    <xf numFmtId="0" fontId="55" fillId="0" borderId="0" xfId="0" applyFont="1" applyAlignment="1">
      <alignment horizontal="left" vertical="center"/>
    </xf>
    <xf numFmtId="0" fontId="16" fillId="0" borderId="25" xfId="0" applyFont="1" applyBorder="1" applyAlignment="1">
      <alignment horizontal="left" indent="1"/>
    </xf>
    <xf numFmtId="0" fontId="18" fillId="0" borderId="0" xfId="0" applyFont="1" applyAlignment="1">
      <alignment horizontal="center"/>
    </xf>
    <xf numFmtId="1" fontId="16" fillId="0" borderId="0" xfId="0" applyNumberFormat="1" applyFont="1" applyAlignment="1">
      <alignment horizontal="center" vertical="top" wrapText="1"/>
    </xf>
    <xf numFmtId="0" fontId="56" fillId="0" borderId="0" xfId="0" applyFont="1"/>
    <xf numFmtId="0" fontId="18" fillId="0" borderId="0" xfId="0" applyFont="1" applyAlignment="1">
      <alignment vertical="top"/>
    </xf>
    <xf numFmtId="0" fontId="18" fillId="0" borderId="0" xfId="0" applyFont="1" applyAlignment="1">
      <alignment horizontal="left"/>
    </xf>
    <xf numFmtId="0" fontId="19" fillId="4" borderId="0" xfId="0" applyFont="1" applyFill="1"/>
    <xf numFmtId="0" fontId="16" fillId="0" borderId="25" xfId="6" quotePrefix="1" applyFont="1" applyBorder="1" applyAlignment="1">
      <alignment horizontal="center"/>
    </xf>
    <xf numFmtId="0" fontId="18" fillId="0" borderId="0" xfId="0" applyFont="1" applyAlignment="1">
      <alignment horizontal="left" indent="1"/>
    </xf>
    <xf numFmtId="1" fontId="17" fillId="0" borderId="25" xfId="0" applyNumberFormat="1" applyFont="1" applyBorder="1" applyAlignment="1">
      <alignment horizontal="center" vertical="top" wrapText="1"/>
    </xf>
    <xf numFmtId="0" fontId="17" fillId="0" borderId="25" xfId="0" applyFont="1" applyBorder="1" applyAlignment="1">
      <alignment horizontal="left" wrapText="1"/>
    </xf>
    <xf numFmtId="0" fontId="17" fillId="0" borderId="25" xfId="0" applyFont="1" applyBorder="1" applyAlignment="1">
      <alignment horizontal="center" wrapText="1"/>
    </xf>
    <xf numFmtId="0" fontId="17" fillId="0" borderId="25" xfId="0" applyFont="1" applyBorder="1" applyAlignment="1">
      <alignment horizontal="left"/>
    </xf>
    <xf numFmtId="0" fontId="17" fillId="0" borderId="25" xfId="0" applyFont="1" applyBorder="1" applyAlignment="1">
      <alignment horizontal="center"/>
    </xf>
    <xf numFmtId="1" fontId="17" fillId="0" borderId="25" xfId="3" applyNumberFormat="1" applyFont="1" applyFill="1" applyBorder="1" applyAlignment="1">
      <alignment horizontal="center" vertical="top" wrapText="1"/>
    </xf>
    <xf numFmtId="0" fontId="17" fillId="0" borderId="25" xfId="0" applyFont="1" applyBorder="1" applyAlignment="1">
      <alignment horizontal="left" vertical="center" wrapText="1"/>
    </xf>
    <xf numFmtId="0" fontId="2" fillId="0" borderId="25" xfId="0" applyFont="1" applyBorder="1"/>
    <xf numFmtId="0" fontId="17" fillId="0" borderId="0" xfId="0" applyFont="1" applyAlignment="1">
      <alignment horizontal="left" wrapText="1"/>
    </xf>
    <xf numFmtId="0" fontId="17" fillId="0" borderId="0" xfId="0" applyFont="1" applyAlignment="1">
      <alignment horizontal="center" wrapText="1"/>
    </xf>
    <xf numFmtId="0" fontId="17" fillId="0" borderId="0" xfId="3" applyFont="1" applyFill="1" applyAlignment="1">
      <alignment horizontal="center" vertical="center" wrapText="1"/>
    </xf>
    <xf numFmtId="1" fontId="17" fillId="0" borderId="25" xfId="0" applyNumberFormat="1" applyFont="1" applyBorder="1" applyAlignment="1">
      <alignment horizontal="center" vertical="center" wrapText="1"/>
    </xf>
    <xf numFmtId="0" fontId="17" fillId="0" borderId="25" xfId="5" quotePrefix="1" applyFont="1" applyBorder="1" applyAlignment="1">
      <alignment horizontal="center" vertical="center" wrapText="1"/>
    </xf>
    <xf numFmtId="0" fontId="17" fillId="0" borderId="25" xfId="5" quotePrefix="1" applyFont="1" applyBorder="1" applyAlignment="1">
      <alignment horizontal="center" vertical="center"/>
    </xf>
    <xf numFmtId="0" fontId="17" fillId="0" borderId="0" xfId="0" applyFont="1" applyAlignment="1">
      <alignment vertical="top"/>
    </xf>
    <xf numFmtId="1" fontId="17" fillId="0" borderId="25" xfId="0" applyNumberFormat="1" applyFont="1" applyBorder="1" applyAlignment="1">
      <alignment horizontal="center" wrapText="1"/>
    </xf>
    <xf numFmtId="0" fontId="17" fillId="0" borderId="27" xfId="0" applyFont="1" applyBorder="1" applyAlignment="1">
      <alignment horizontal="center" vertical="top" wrapText="1"/>
    </xf>
    <xf numFmtId="0" fontId="17" fillId="0" borderId="25" xfId="0" applyFont="1" applyBorder="1" applyAlignment="1">
      <alignment horizontal="center" vertical="top" wrapText="1"/>
    </xf>
    <xf numFmtId="0" fontId="21" fillId="0" borderId="25" xfId="0" applyFont="1" applyBorder="1" applyAlignment="1">
      <alignment vertical="center"/>
    </xf>
    <xf numFmtId="0" fontId="28" fillId="0" borderId="0" xfId="0" applyFont="1"/>
    <xf numFmtId="0" fontId="17" fillId="0" borderId="25" xfId="0" applyFont="1" applyBorder="1" applyAlignment="1">
      <alignment horizontal="left" indent="1"/>
    </xf>
    <xf numFmtId="0" fontId="17" fillId="0" borderId="25" xfId="3" applyFont="1" applyFill="1" applyBorder="1" applyAlignment="1">
      <alignment horizontal="center"/>
    </xf>
    <xf numFmtId="0" fontId="17" fillId="0" borderId="27" xfId="3" applyFont="1" applyFill="1" applyBorder="1" applyAlignment="1">
      <alignment horizontal="center"/>
    </xf>
    <xf numFmtId="0" fontId="17" fillId="0" borderId="31" xfId="3" applyFont="1" applyFill="1" applyBorder="1" applyAlignment="1">
      <alignment horizontal="center"/>
    </xf>
    <xf numFmtId="0" fontId="17" fillId="0" borderId="26" xfId="3" applyFont="1" applyFill="1" applyBorder="1" applyAlignment="1">
      <alignment horizontal="center"/>
    </xf>
    <xf numFmtId="0" fontId="17" fillId="0" borderId="25" xfId="0" applyFont="1" applyBorder="1" applyAlignment="1">
      <alignment horizontal="left" vertical="center" wrapText="1" indent="1"/>
    </xf>
    <xf numFmtId="0" fontId="17" fillId="0" borderId="25" xfId="0" applyFont="1" applyBorder="1" applyAlignment="1">
      <alignment horizontal="left" indent="2"/>
    </xf>
    <xf numFmtId="0" fontId="17" fillId="0" borderId="60" xfId="3" applyFont="1" applyFill="1" applyBorder="1" applyAlignment="1">
      <alignment horizontal="center" vertical="top" wrapText="1"/>
    </xf>
    <xf numFmtId="0" fontId="17" fillId="0" borderId="25" xfId="0" applyFont="1" applyBorder="1" applyAlignment="1">
      <alignment horizontal="left" indent="3"/>
    </xf>
    <xf numFmtId="0" fontId="17" fillId="0" borderId="61" xfId="3" applyFont="1" applyFill="1" applyBorder="1" applyAlignment="1">
      <alignment horizontal="center"/>
    </xf>
    <xf numFmtId="0" fontId="17" fillId="0" borderId="62" xfId="3" applyFont="1" applyFill="1" applyBorder="1" applyAlignment="1">
      <alignment horizontal="center"/>
    </xf>
    <xf numFmtId="0" fontId="17" fillId="0" borderId="63" xfId="3" applyFont="1" applyFill="1" applyBorder="1" applyAlignment="1">
      <alignment horizontal="center" vertical="top" wrapText="1"/>
    </xf>
    <xf numFmtId="0" fontId="17" fillId="0" borderId="64" xfId="3" applyFont="1" applyFill="1" applyBorder="1" applyAlignment="1">
      <alignment horizontal="center"/>
    </xf>
    <xf numFmtId="0" fontId="17" fillId="0" borderId="27" xfId="3" quotePrefix="1" applyFont="1" applyFill="1" applyBorder="1" applyAlignment="1">
      <alignment horizontal="center" wrapText="1"/>
    </xf>
    <xf numFmtId="0" fontId="25" fillId="0" borderId="0" xfId="0" applyFont="1"/>
    <xf numFmtId="0" fontId="17" fillId="0" borderId="25" xfId="0" applyFont="1" applyBorder="1" applyAlignment="1">
      <alignment horizontal="left" vertical="center" indent="1"/>
    </xf>
    <xf numFmtId="0" fontId="17" fillId="0" borderId="25" xfId="0" applyFont="1" applyBorder="1" applyAlignment="1">
      <alignment horizontal="left" vertical="center" indent="2"/>
    </xf>
    <xf numFmtId="0" fontId="17" fillId="0" borderId="25" xfId="0" applyFont="1" applyBorder="1" applyAlignment="1">
      <alignment horizontal="left" wrapText="1" indent="2"/>
    </xf>
    <xf numFmtId="0" fontId="22" fillId="0" borderId="0" xfId="0" applyFont="1" applyAlignment="1">
      <alignment wrapText="1"/>
    </xf>
    <xf numFmtId="0" fontId="17" fillId="0" borderId="25" xfId="0" applyFont="1" applyBorder="1" applyAlignment="1">
      <alignment horizontal="left" wrapText="1" indent="1"/>
    </xf>
    <xf numFmtId="0" fontId="21" fillId="0" borderId="25" xfId="0" applyFont="1" applyBorder="1" applyAlignment="1">
      <alignment horizontal="left" indent="1"/>
    </xf>
    <xf numFmtId="0" fontId="21" fillId="0" borderId="25" xfId="0" applyFont="1" applyBorder="1" applyAlignment="1">
      <alignment horizontal="center"/>
    </xf>
    <xf numFmtId="0" fontId="17" fillId="0" borderId="25" xfId="3" applyFont="1" applyFill="1" applyBorder="1"/>
    <xf numFmtId="1" fontId="17" fillId="0" borderId="65" xfId="4" applyNumberFormat="1" applyFont="1" applyBorder="1" applyAlignment="1">
      <alignment horizontal="center" vertical="top" wrapText="1"/>
    </xf>
    <xf numFmtId="1" fontId="17" fillId="0" borderId="66" xfId="4" applyNumberFormat="1" applyFont="1" applyBorder="1" applyAlignment="1">
      <alignment horizontal="center" vertical="top" wrapText="1"/>
    </xf>
    <xf numFmtId="0" fontId="17" fillId="0" borderId="67" xfId="3" applyFont="1" applyFill="1" applyBorder="1" applyAlignment="1">
      <alignment horizontal="center"/>
    </xf>
    <xf numFmtId="1" fontId="17" fillId="0" borderId="68" xfId="4" applyNumberFormat="1" applyFont="1" applyBorder="1" applyAlignment="1">
      <alignment horizontal="center" vertical="top" wrapText="1"/>
    </xf>
    <xf numFmtId="0" fontId="17" fillId="0" borderId="24" xfId="3" applyFont="1" applyFill="1" applyBorder="1" applyAlignment="1">
      <alignment horizontal="center"/>
    </xf>
    <xf numFmtId="0" fontId="17" fillId="0" borderId="69" xfId="3" applyFont="1" applyFill="1" applyBorder="1" applyAlignment="1">
      <alignment horizontal="center"/>
    </xf>
    <xf numFmtId="0" fontId="17" fillId="0" borderId="70" xfId="3" applyFont="1" applyFill="1" applyBorder="1" applyAlignment="1">
      <alignment horizontal="center"/>
    </xf>
    <xf numFmtId="0" fontId="17" fillId="0" borderId="71" xfId="3" applyFont="1" applyFill="1" applyBorder="1" applyAlignment="1">
      <alignment horizontal="center"/>
    </xf>
    <xf numFmtId="0" fontId="21" fillId="0" borderId="25" xfId="0" applyFont="1" applyBorder="1"/>
    <xf numFmtId="0" fontId="17" fillId="0" borderId="0" xfId="0" applyFont="1" applyAlignment="1">
      <alignment horizontal="center" vertical="top" wrapText="1"/>
    </xf>
    <xf numFmtId="0" fontId="17" fillId="0" borderId="25" xfId="3" quotePrefix="1" applyFont="1" applyFill="1" applyBorder="1" applyAlignment="1">
      <alignment horizontal="center" wrapText="1"/>
    </xf>
    <xf numFmtId="0" fontId="57" fillId="0" borderId="0" xfId="0" applyFont="1" applyAlignment="1">
      <alignment horizontal="left" vertical="center"/>
    </xf>
    <xf numFmtId="0" fontId="22" fillId="0" borderId="0" xfId="0" applyFont="1" applyAlignment="1">
      <alignment horizontal="left" vertical="center" wrapText="1"/>
    </xf>
    <xf numFmtId="0" fontId="17" fillId="0" borderId="25" xfId="6" quotePrefix="1" applyFont="1" applyBorder="1" applyAlignment="1">
      <alignment horizontal="center"/>
    </xf>
    <xf numFmtId="0" fontId="17" fillId="0" borderId="25" xfId="0" applyFont="1" applyFill="1" applyBorder="1" applyAlignment="1">
      <alignment horizontal="left" indent="1"/>
    </xf>
    <xf numFmtId="0" fontId="17" fillId="0" borderId="25" xfId="0" applyFont="1" applyFill="1" applyBorder="1" applyAlignment="1">
      <alignment horizontal="left" indent="2"/>
    </xf>
    <xf numFmtId="0" fontId="17" fillId="0" borderId="25" xfId="0" applyFont="1" applyFill="1" applyBorder="1" applyAlignment="1">
      <alignment horizontal="left" indent="3"/>
    </xf>
    <xf numFmtId="0" fontId="17" fillId="0" borderId="25" xfId="0" applyFont="1" applyFill="1" applyBorder="1" applyAlignment="1">
      <alignment horizontal="left" wrapText="1" indent="2"/>
    </xf>
    <xf numFmtId="0" fontId="58" fillId="0" borderId="0" xfId="0" applyFont="1"/>
    <xf numFmtId="0" fontId="58" fillId="0" borderId="0" xfId="0" applyFont="1" applyAlignment="1">
      <alignment horizontal="left" vertical="center"/>
    </xf>
    <xf numFmtId="0" fontId="23" fillId="0" borderId="0" xfId="0" applyFont="1" applyAlignment="1">
      <alignment horizontal="left" vertical="center"/>
    </xf>
    <xf numFmtId="0" fontId="59" fillId="0" borderId="0" xfId="0" applyFont="1"/>
    <xf numFmtId="0" fontId="26" fillId="0" borderId="25" xfId="5" applyFont="1" applyBorder="1" applyAlignment="1">
      <alignment horizontal="center" vertical="center"/>
    </xf>
    <xf numFmtId="0" fontId="17" fillId="0" borderId="25" xfId="0" applyFont="1" applyBorder="1" applyAlignment="1">
      <alignment vertical="top" wrapText="1"/>
    </xf>
    <xf numFmtId="0" fontId="2" fillId="0" borderId="25" xfId="3" applyFont="1" applyFill="1" applyBorder="1" applyAlignment="1">
      <alignment horizontal="center" wrapText="1"/>
    </xf>
    <xf numFmtId="0" fontId="17" fillId="0" borderId="0" xfId="0" applyFont="1" applyAlignment="1">
      <alignment horizontal="left" vertical="top"/>
    </xf>
    <xf numFmtId="0" fontId="26" fillId="0" borderId="0" xfId="0" applyFont="1" applyAlignment="1">
      <alignment vertical="center"/>
    </xf>
    <xf numFmtId="0" fontId="26" fillId="0" borderId="72" xfId="0" applyFont="1" applyBorder="1" applyAlignment="1">
      <alignment horizontal="center"/>
    </xf>
    <xf numFmtId="0" fontId="2" fillId="0" borderId="0" xfId="0" applyFont="1" applyAlignment="1">
      <alignment vertical="center"/>
    </xf>
    <xf numFmtId="0" fontId="17" fillId="0" borderId="20" xfId="6" applyFont="1" applyBorder="1" applyAlignment="1">
      <alignment horizontal="center" vertical="center" wrapText="1"/>
    </xf>
    <xf numFmtId="0" fontId="14" fillId="36" borderId="49" xfId="2" applyFill="1" applyBorder="1" applyAlignment="1">
      <alignment horizontal="center" vertical="center"/>
    </xf>
    <xf numFmtId="0" fontId="17" fillId="0" borderId="0" xfId="6" applyFont="1" applyAlignment="1">
      <alignment wrapText="1"/>
    </xf>
    <xf numFmtId="0" fontId="17" fillId="0" borderId="3" xfId="6" applyFont="1" applyBorder="1"/>
    <xf numFmtId="0" fontId="17" fillId="0" borderId="26" xfId="6" quotePrefix="1" applyFont="1" applyBorder="1" applyAlignment="1">
      <alignment horizontal="center" vertical="center" wrapText="1"/>
    </xf>
    <xf numFmtId="0" fontId="17" fillId="0" borderId="2" xfId="4" applyFont="1" applyBorder="1" applyAlignment="1">
      <alignment horizontal="center" vertical="center"/>
    </xf>
    <xf numFmtId="0" fontId="17" fillId="0" borderId="8" xfId="3" applyFont="1" applyFill="1" applyBorder="1" applyAlignment="1">
      <alignment horizontal="center"/>
    </xf>
    <xf numFmtId="0" fontId="17" fillId="0" borderId="8" xfId="3" applyFont="1" applyFill="1" applyBorder="1"/>
    <xf numFmtId="0" fontId="17" fillId="0" borderId="8" xfId="0" applyFont="1" applyBorder="1" applyAlignment="1">
      <alignment horizontal="left" wrapText="1" indent="2"/>
    </xf>
    <xf numFmtId="0" fontId="60" fillId="0" borderId="8" xfId="3" applyFont="1" applyFill="1" applyBorder="1" applyAlignment="1">
      <alignment horizontal="center"/>
    </xf>
    <xf numFmtId="0" fontId="60" fillId="0" borderId="8" xfId="3" applyFont="1" applyFill="1" applyBorder="1"/>
    <xf numFmtId="0" fontId="61" fillId="0" borderId="0" xfId="6" applyFont="1"/>
    <xf numFmtId="0" fontId="17" fillId="0" borderId="0" xfId="6" applyFont="1" applyAlignment="1">
      <alignment horizontal="center"/>
    </xf>
    <xf numFmtId="0" fontId="17" fillId="0" borderId="0" xfId="3" applyFont="1" applyFill="1"/>
    <xf numFmtId="0" fontId="17" fillId="0" borderId="17" xfId="3" applyFont="1" applyFill="1" applyBorder="1"/>
    <xf numFmtId="0" fontId="17" fillId="0" borderId="8" xfId="3" applyFont="1" applyFill="1" applyBorder="1" applyAlignment="1">
      <alignment horizontal="center" wrapText="1"/>
    </xf>
    <xf numFmtId="0" fontId="17" fillId="0" borderId="0" xfId="6" applyFont="1" applyAlignment="1">
      <alignment horizontal="left" wrapText="1"/>
    </xf>
    <xf numFmtId="0" fontId="17" fillId="0" borderId="0" xfId="6" applyFont="1" applyAlignment="1">
      <alignment horizontal="left" vertical="center" wrapText="1"/>
    </xf>
    <xf numFmtId="0" fontId="21" fillId="35" borderId="8" xfId="0" applyFont="1" applyFill="1" applyBorder="1" applyAlignment="1">
      <alignment horizontal="left" wrapText="1"/>
    </xf>
    <xf numFmtId="0" fontId="22" fillId="35" borderId="0" xfId="6" applyFont="1" applyFill="1"/>
    <xf numFmtId="0" fontId="17" fillId="0" borderId="8" xfId="6" quotePrefix="1" applyFont="1" applyBorder="1" applyAlignment="1">
      <alignment horizontal="center" vertical="center"/>
    </xf>
    <xf numFmtId="0" fontId="23" fillId="0" borderId="0" xfId="0" applyFont="1" applyAlignment="1">
      <alignment wrapText="1"/>
    </xf>
    <xf numFmtId="0" fontId="21" fillId="0" borderId="0" xfId="0" applyFont="1" applyAlignment="1">
      <alignment horizontal="left" vertical="center" wrapText="1"/>
    </xf>
    <xf numFmtId="0" fontId="21" fillId="4" borderId="0" xfId="0" applyFont="1" applyFill="1" applyAlignment="1">
      <alignment wrapText="1"/>
    </xf>
    <xf numFmtId="0" fontId="26" fillId="0" borderId="73" xfId="0" applyFont="1" applyBorder="1" applyAlignment="1">
      <alignment horizontal="center" vertical="center" wrapText="1"/>
    </xf>
    <xf numFmtId="0" fontId="26" fillId="0" borderId="8" xfId="0" applyFont="1" applyBorder="1" applyAlignment="1">
      <alignment horizontal="center" vertical="center" wrapText="1"/>
    </xf>
    <xf numFmtId="0" fontId="17" fillId="0" borderId="74" xfId="3" applyFont="1" applyFill="1" applyBorder="1" applyAlignment="1">
      <alignment horizontal="center" vertical="center" wrapText="1"/>
    </xf>
    <xf numFmtId="0" fontId="26" fillId="0" borderId="0" xfId="0" applyFont="1" applyAlignment="1">
      <alignment horizontal="center" wrapText="1"/>
    </xf>
    <xf numFmtId="0" fontId="50" fillId="0" borderId="0" xfId="0" applyFont="1" applyAlignment="1">
      <alignment horizontal="left" vertical="center" wrapText="1"/>
    </xf>
    <xf numFmtId="0" fontId="26" fillId="0" borderId="0" xfId="0" applyFont="1" applyAlignment="1">
      <alignment wrapText="1"/>
    </xf>
    <xf numFmtId="0" fontId="2" fillId="0" borderId="0" xfId="0" applyFont="1" applyAlignment="1">
      <alignment horizontal="left" wrapText="1"/>
    </xf>
    <xf numFmtId="0" fontId="25" fillId="0" borderId="0" xfId="0" applyFont="1" applyAlignment="1">
      <alignment wrapText="1"/>
    </xf>
    <xf numFmtId="0" fontId="17"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2" fillId="0" borderId="0" xfId="0" applyFont="1" applyAlignment="1">
      <alignment horizontal="left" wrapText="1"/>
    </xf>
    <xf numFmtId="0" fontId="26" fillId="0" borderId="74" xfId="0" applyFont="1" applyBorder="1" applyAlignment="1">
      <alignment horizontal="center" vertical="center" wrapText="1"/>
    </xf>
    <xf numFmtId="0" fontId="50" fillId="0" borderId="0" xfId="0" applyFont="1" applyAlignment="1">
      <alignment horizontal="center" vertical="center" wrapText="1"/>
    </xf>
    <xf numFmtId="0" fontId="22" fillId="0" borderId="0" xfId="0" applyFont="1" applyAlignment="1">
      <alignment horizontal="center" wrapText="1"/>
    </xf>
    <xf numFmtId="0" fontId="17" fillId="36" borderId="74" xfId="0" applyFont="1" applyFill="1" applyBorder="1" applyAlignment="1">
      <alignment horizontal="center" vertical="center" wrapText="1"/>
    </xf>
    <xf numFmtId="0" fontId="2" fillId="0" borderId="74" xfId="0" applyFont="1" applyBorder="1" applyAlignment="1">
      <alignment horizontal="center" vertical="center" wrapText="1"/>
    </xf>
    <xf numFmtId="0" fontId="0" fillId="0" borderId="74" xfId="0" applyBorder="1"/>
    <xf numFmtId="0" fontId="17" fillId="0" borderId="0" xfId="5" applyFont="1" applyAlignment="1">
      <alignment vertical="top" wrapText="1"/>
    </xf>
    <xf numFmtId="0" fontId="17" fillId="0" borderId="0" xfId="5" applyFont="1" applyAlignment="1">
      <alignment horizontal="left" vertical="top" wrapText="1"/>
    </xf>
    <xf numFmtId="0" fontId="17" fillId="0" borderId="0" xfId="5" applyFont="1"/>
    <xf numFmtId="0" fontId="21" fillId="0" borderId="0" xfId="5" applyFont="1" applyAlignment="1">
      <alignment horizontal="center"/>
    </xf>
    <xf numFmtId="0" fontId="21" fillId="0" borderId="0" xfId="5" applyFont="1" applyAlignment="1">
      <alignment horizontal="left"/>
    </xf>
    <xf numFmtId="0" fontId="17" fillId="0" borderId="0" xfId="5" applyFont="1" applyAlignment="1">
      <alignment horizontal="center"/>
    </xf>
    <xf numFmtId="0" fontId="51" fillId="0" borderId="74" xfId="2" applyFont="1" applyBorder="1" applyAlignment="1">
      <alignment horizontal="center" vertical="center"/>
    </xf>
    <xf numFmtId="0" fontId="51" fillId="0" borderId="77" xfId="2" applyFont="1" applyBorder="1" applyAlignment="1">
      <alignment horizontal="center" vertical="center"/>
    </xf>
    <xf numFmtId="0" fontId="51" fillId="0" borderId="78" xfId="2" applyFont="1" applyBorder="1" applyAlignment="1">
      <alignment horizontal="center" vertical="center"/>
    </xf>
    <xf numFmtId="0" fontId="17" fillId="0" borderId="74" xfId="6" applyFont="1" applyBorder="1"/>
    <xf numFmtId="0" fontId="17" fillId="0" borderId="74" xfId="6" quotePrefix="1" applyFont="1" applyBorder="1" applyAlignment="1">
      <alignment horizontal="center"/>
    </xf>
    <xf numFmtId="0" fontId="2" fillId="0" borderId="74" xfId="0" applyFont="1" applyBorder="1"/>
    <xf numFmtId="0" fontId="21" fillId="0" borderId="0" xfId="0" applyFont="1" applyAlignment="1">
      <alignment wrapText="1"/>
    </xf>
    <xf numFmtId="0" fontId="17" fillId="0" borderId="74" xfId="3" applyFont="1" applyFill="1" applyBorder="1" applyAlignment="1">
      <alignment horizontal="center" vertical="center"/>
    </xf>
    <xf numFmtId="0" fontId="17" fillId="0" borderId="74" xfId="3" applyFont="1" applyFill="1" applyBorder="1"/>
    <xf numFmtId="0" fontId="14" fillId="36" borderId="44" xfId="2" applyFill="1" applyBorder="1" applyAlignment="1">
      <alignment horizontal="center" vertical="center"/>
    </xf>
    <xf numFmtId="0" fontId="2" fillId="0" borderId="0" xfId="6" quotePrefix="1" applyFont="1" applyAlignment="1">
      <alignment horizontal="center"/>
    </xf>
    <xf numFmtId="0" fontId="52" fillId="0" borderId="0" xfId="0" applyFont="1" applyAlignment="1">
      <alignment horizontal="left" vertical="top" wrapText="1"/>
    </xf>
    <xf numFmtId="1" fontId="26" fillId="0" borderId="0" xfId="0" applyNumberFormat="1" applyFont="1" applyAlignment="1" applyProtection="1">
      <alignment horizontal="left"/>
      <protection locked="0"/>
    </xf>
    <xf numFmtId="0" fontId="26" fillId="0" borderId="0" xfId="0" applyFont="1" applyAlignment="1">
      <alignment horizontal="left"/>
    </xf>
    <xf numFmtId="0" fontId="62" fillId="0" borderId="0" xfId="0" applyFont="1" applyAlignment="1">
      <alignment horizontal="center" vertical="center" wrapText="1"/>
    </xf>
    <xf numFmtId="0" fontId="17" fillId="0" borderId="77" xfId="0" applyFont="1" applyBorder="1" applyAlignment="1">
      <alignment horizontal="center" vertical="center" wrapText="1"/>
    </xf>
    <xf numFmtId="0" fontId="17" fillId="0" borderId="74" xfId="0" applyFont="1" applyBorder="1" applyAlignment="1">
      <alignment horizontal="center"/>
    </xf>
    <xf numFmtId="0" fontId="62" fillId="0" borderId="0" xfId="0" applyFont="1" applyAlignment="1">
      <alignment horizontal="center"/>
    </xf>
    <xf numFmtId="0" fontId="23" fillId="0" borderId="0" xfId="0" applyFont="1" applyAlignment="1">
      <alignment horizontal="left" vertical="center" wrapText="1"/>
    </xf>
    <xf numFmtId="0" fontId="63" fillId="0" borderId="0" xfId="0" applyFont="1" applyAlignment="1">
      <alignment horizontal="center" vertical="center" wrapText="1"/>
    </xf>
    <xf numFmtId="0" fontId="63" fillId="0" borderId="0" xfId="0" applyFont="1" applyAlignment="1">
      <alignment horizontal="center" vertical="center"/>
    </xf>
    <xf numFmtId="0" fontId="26" fillId="0" borderId="0" xfId="0" applyFont="1" applyAlignment="1">
      <alignment horizontal="left" wrapText="1"/>
    </xf>
    <xf numFmtId="0" fontId="17" fillId="0" borderId="76" xfId="0" applyFont="1" applyBorder="1" applyAlignment="1">
      <alignment horizontal="center" vertical="center" wrapText="1"/>
    </xf>
    <xf numFmtId="0" fontId="17" fillId="0" borderId="76" xfId="0" applyFont="1" applyBorder="1" applyAlignment="1">
      <alignment horizontal="center"/>
    </xf>
    <xf numFmtId="0" fontId="50" fillId="0" borderId="0" xfId="0" applyFont="1" applyAlignment="1">
      <alignment horizontal="left" vertical="center"/>
    </xf>
    <xf numFmtId="0" fontId="2" fillId="0" borderId="74" xfId="0" quotePrefix="1" applyFont="1" applyBorder="1" applyAlignment="1">
      <alignment horizontal="center" vertical="center" wrapText="1"/>
    </xf>
    <xf numFmtId="0" fontId="17" fillId="0" borderId="0" xfId="0" applyFont="1" applyAlignment="1">
      <alignment vertical="top" wrapText="1"/>
    </xf>
    <xf numFmtId="0" fontId="25" fillId="0" borderId="0" xfId="0" applyFont="1" applyAlignment="1">
      <alignment horizontal="center" vertical="center" wrapText="1"/>
    </xf>
    <xf numFmtId="0" fontId="26" fillId="0" borderId="0" xfId="6" applyFont="1" applyAlignment="1">
      <alignment vertical="center"/>
    </xf>
    <xf numFmtId="0" fontId="26" fillId="0" borderId="0" xfId="6" applyFont="1" applyAlignment="1">
      <alignment horizontal="center" wrapText="1"/>
    </xf>
    <xf numFmtId="0" fontId="64" fillId="0" borderId="0" xfId="0" applyFont="1"/>
    <xf numFmtId="0" fontId="65" fillId="0" borderId="0" xfId="2" applyFont="1"/>
    <xf numFmtId="0" fontId="66" fillId="0" borderId="0" xfId="6" applyFont="1"/>
    <xf numFmtId="0" fontId="67" fillId="0" borderId="0" xfId="0" applyFont="1" applyAlignment="1">
      <alignment vertical="center"/>
    </xf>
    <xf numFmtId="0" fontId="68" fillId="0" borderId="0" xfId="6" applyFont="1" applyAlignment="1">
      <alignment horizontal="center" vertical="center" wrapText="1"/>
    </xf>
    <xf numFmtId="0" fontId="66" fillId="0" borderId="0" xfId="6" applyFont="1" applyAlignment="1">
      <alignment vertical="center"/>
    </xf>
    <xf numFmtId="0" fontId="67" fillId="0" borderId="0" xfId="0" applyFont="1" applyAlignment="1">
      <alignment horizontal="left" vertical="center"/>
    </xf>
    <xf numFmtId="0" fontId="69" fillId="0" borderId="74" xfId="0" applyFont="1" applyBorder="1" applyAlignment="1">
      <alignment horizontal="center" vertical="center" wrapText="1"/>
    </xf>
    <xf numFmtId="0" fontId="68" fillId="0" borderId="74" xfId="0" applyFont="1" applyBorder="1" applyAlignment="1">
      <alignment horizontal="center" vertical="center" wrapText="1"/>
    </xf>
    <xf numFmtId="0" fontId="66" fillId="0" borderId="0" xfId="6" applyFont="1" applyAlignment="1">
      <alignment horizontal="center" vertical="center" wrapText="1"/>
    </xf>
    <xf numFmtId="0" fontId="69" fillId="0" borderId="74" xfId="0" quotePrefix="1" applyFont="1" applyBorder="1" applyAlignment="1">
      <alignment horizontal="center" vertical="center" wrapText="1"/>
    </xf>
    <xf numFmtId="0" fontId="68" fillId="0" borderId="74" xfId="3" applyFont="1" applyFill="1" applyBorder="1" applyAlignment="1">
      <alignment horizontal="center" vertical="center" wrapText="1"/>
    </xf>
    <xf numFmtId="0" fontId="70" fillId="0" borderId="0" xfId="0" applyFont="1" applyAlignment="1">
      <alignment horizontal="center" vertical="center" wrapText="1"/>
    </xf>
    <xf numFmtId="0" fontId="70" fillId="0" borderId="0" xfId="6" applyFont="1" applyAlignment="1">
      <alignment horizontal="center" vertical="center" wrapText="1"/>
    </xf>
    <xf numFmtId="0" fontId="69" fillId="0" borderId="0" xfId="6" applyFont="1"/>
    <xf numFmtId="0" fontId="66" fillId="0" borderId="0" xfId="6" applyFont="1" applyAlignment="1">
      <alignment horizontal="center"/>
    </xf>
    <xf numFmtId="14" fontId="26" fillId="0" borderId="0" xfId="6" applyNumberFormat="1" applyFont="1" applyAlignment="1">
      <alignment horizontal="center"/>
    </xf>
    <xf numFmtId="0" fontId="26" fillId="0" borderId="74" xfId="3" applyFont="1" applyFill="1" applyBorder="1" applyAlignment="1">
      <alignment horizontal="center" vertical="center" wrapText="1"/>
    </xf>
    <xf numFmtId="0" fontId="2" fillId="0" borderId="0" xfId="6" applyFont="1" applyAlignment="1">
      <alignment horizontal="center" vertical="center"/>
    </xf>
    <xf numFmtId="0" fontId="26" fillId="0" borderId="0" xfId="6" applyFont="1" applyAlignment="1">
      <alignment horizontal="center" vertical="center"/>
    </xf>
    <xf numFmtId="0" fontId="26" fillId="0" borderId="0" xfId="6" applyFont="1" applyAlignment="1">
      <alignment horizontal="center"/>
    </xf>
    <xf numFmtId="0" fontId="25" fillId="0" borderId="0" xfId="6" applyFont="1" applyAlignment="1">
      <alignment horizontal="center" vertical="center" wrapText="1"/>
    </xf>
    <xf numFmtId="1" fontId="26" fillId="0" borderId="0" xfId="6" applyNumberFormat="1" applyFont="1" applyAlignment="1">
      <alignment horizontal="center"/>
    </xf>
    <xf numFmtId="3" fontId="26" fillId="0" borderId="0" xfId="6" applyNumberFormat="1" applyFont="1" applyAlignment="1">
      <alignment horizontal="right"/>
    </xf>
    <xf numFmtId="0" fontId="2" fillId="0" borderId="26" xfId="0" applyFont="1" applyBorder="1" applyAlignment="1">
      <alignment horizontal="center" vertical="center" wrapText="1"/>
    </xf>
    <xf numFmtId="0" fontId="26" fillId="0" borderId="80" xfId="0" applyFont="1" applyBorder="1" applyAlignment="1">
      <alignment horizontal="center" vertical="center" wrapText="1"/>
    </xf>
    <xf numFmtId="0" fontId="2" fillId="0" borderId="0" xfId="0" applyFont="1" applyAlignment="1">
      <alignment vertical="top" wrapText="1"/>
    </xf>
    <xf numFmtId="0" fontId="2" fillId="0" borderId="31"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1" xfId="0" applyFont="1" applyBorder="1"/>
    <xf numFmtId="0" fontId="26" fillId="0" borderId="74" xfId="0" applyFont="1" applyBorder="1" applyAlignment="1">
      <alignment horizontal="center"/>
    </xf>
    <xf numFmtId="0" fontId="21" fillId="0" borderId="74" xfId="0" applyFont="1" applyBorder="1" applyAlignment="1">
      <alignment horizontal="left"/>
    </xf>
    <xf numFmtId="0" fontId="21" fillId="0" borderId="74" xfId="0" applyFont="1" applyBorder="1" applyAlignment="1">
      <alignment horizontal="left" wrapText="1"/>
    </xf>
    <xf numFmtId="0" fontId="21" fillId="0" borderId="74" xfId="0" applyFont="1" applyBorder="1" applyAlignment="1">
      <alignment horizontal="left" indent="1"/>
    </xf>
    <xf numFmtId="0" fontId="21" fillId="0" borderId="74" xfId="0" applyFont="1" applyBorder="1" applyAlignment="1">
      <alignment horizontal="left" vertical="center" indent="2"/>
    </xf>
    <xf numFmtId="0" fontId="17" fillId="0" borderId="0" xfId="0" applyFont="1" applyAlignment="1">
      <alignment wrapText="1"/>
    </xf>
    <xf numFmtId="0" fontId="17" fillId="0" borderId="74" xfId="0" applyFont="1" applyBorder="1" applyAlignment="1">
      <alignment horizontal="left" indent="2"/>
    </xf>
    <xf numFmtId="0" fontId="52" fillId="0" borderId="74" xfId="0" applyFont="1" applyBorder="1" applyAlignment="1">
      <alignment horizontal="left" vertical="center" indent="3"/>
    </xf>
    <xf numFmtId="0" fontId="21" fillId="0" borderId="74" xfId="0" applyFont="1" applyBorder="1"/>
    <xf numFmtId="0" fontId="17" fillId="0" borderId="74" xfId="0" applyFont="1" applyBorder="1" applyAlignment="1">
      <alignment horizontal="left" indent="1"/>
    </xf>
    <xf numFmtId="0" fontId="17" fillId="0" borderId="74" xfId="0" applyFont="1" applyBorder="1" applyAlignment="1">
      <alignment horizontal="left" vertical="center" indent="1"/>
    </xf>
    <xf numFmtId="0" fontId="52" fillId="0" borderId="74" xfId="0" applyFont="1" applyBorder="1" applyAlignment="1">
      <alignment horizontal="left" indent="2"/>
    </xf>
    <xf numFmtId="0" fontId="52" fillId="0" borderId="74" xfId="0" applyFont="1" applyBorder="1" applyAlignment="1">
      <alignment horizontal="left" indent="3"/>
    </xf>
    <xf numFmtId="0" fontId="17" fillId="0" borderId="74" xfId="0" applyFont="1" applyBorder="1" applyAlignment="1">
      <alignment horizontal="left"/>
    </xf>
    <xf numFmtId="0" fontId="22" fillId="3" borderId="0" xfId="0" applyFont="1" applyFill="1" applyAlignment="1">
      <alignment wrapText="1"/>
    </xf>
    <xf numFmtId="0" fontId="2" fillId="0" borderId="0" xfId="0" applyFont="1" applyAlignment="1">
      <alignment horizontal="left" vertical="center" wrapText="1"/>
    </xf>
    <xf numFmtId="0" fontId="26"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4" xfId="0" applyFont="1" applyBorder="1" applyAlignment="1">
      <alignment horizontal="center" vertical="center"/>
    </xf>
    <xf numFmtId="0" fontId="26" fillId="0" borderId="7" xfId="0" applyFont="1" applyBorder="1" applyAlignment="1">
      <alignment horizontal="center" vertical="center"/>
    </xf>
    <xf numFmtId="0" fontId="22" fillId="3" borderId="0" xfId="0" applyFont="1" applyFill="1" applyAlignment="1">
      <alignment horizontal="center" vertical="center"/>
    </xf>
    <xf numFmtId="0" fontId="21" fillId="0" borderId="8" xfId="0" applyFont="1" applyBorder="1" applyAlignment="1">
      <alignment horizontal="left"/>
    </xf>
    <xf numFmtId="0" fontId="26" fillId="0" borderId="8" xfId="0" applyFont="1" applyBorder="1" applyAlignment="1">
      <alignment horizontal="center"/>
    </xf>
    <xf numFmtId="0" fontId="71" fillId="0" borderId="0" xfId="0" applyFont="1"/>
    <xf numFmtId="0" fontId="72" fillId="0" borderId="0" xfId="0" applyFont="1"/>
    <xf numFmtId="0" fontId="71" fillId="0" borderId="0" xfId="0" applyFont="1" applyAlignment="1">
      <alignment wrapText="1"/>
    </xf>
    <xf numFmtId="0" fontId="72" fillId="0" borderId="0" xfId="0" applyFont="1" applyAlignment="1">
      <alignment horizontal="left"/>
    </xf>
    <xf numFmtId="0" fontId="17" fillId="0" borderId="74" xfId="0" applyFont="1" applyBorder="1" applyAlignment="1">
      <alignment horizontal="left" wrapText="1" indent="2"/>
    </xf>
    <xf numFmtId="0" fontId="73" fillId="0" borderId="0" xfId="0" applyFont="1"/>
    <xf numFmtId="0" fontId="22" fillId="3" borderId="0" xfId="0" applyFont="1" applyFill="1"/>
    <xf numFmtId="0" fontId="17" fillId="0" borderId="78" xfId="0" applyFont="1" applyBorder="1" applyAlignment="1">
      <alignment horizontal="center"/>
    </xf>
    <xf numFmtId="0" fontId="21" fillId="0" borderId="74" xfId="0" applyFont="1" applyBorder="1" applyAlignment="1">
      <alignment wrapText="1"/>
    </xf>
    <xf numFmtId="0" fontId="28" fillId="0" borderId="0" xfId="0" applyFont="1" applyAlignment="1">
      <alignment wrapText="1"/>
    </xf>
    <xf numFmtId="0" fontId="50" fillId="0" borderId="0" xfId="0" applyFont="1" applyAlignment="1">
      <alignment wrapText="1"/>
    </xf>
    <xf numFmtId="0" fontId="73" fillId="0" borderId="0" xfId="0" applyFont="1" applyAlignment="1">
      <alignment wrapText="1"/>
    </xf>
    <xf numFmtId="0" fontId="74" fillId="0" borderId="0" xfId="0" applyFont="1" applyAlignment="1">
      <alignment wrapText="1"/>
    </xf>
    <xf numFmtId="0" fontId="72" fillId="0" borderId="0" xfId="0" applyFont="1" applyAlignment="1">
      <alignment horizontal="left" wrapText="1"/>
    </xf>
    <xf numFmtId="0" fontId="28" fillId="3" borderId="0" xfId="0" applyFont="1" applyFill="1" applyAlignment="1">
      <alignment wrapText="1"/>
    </xf>
    <xf numFmtId="0" fontId="50" fillId="0" borderId="0" xfId="0" applyFont="1"/>
    <xf numFmtId="0" fontId="74" fillId="0" borderId="0" xfId="0" applyFont="1"/>
    <xf numFmtId="0" fontId="28" fillId="3" borderId="0" xfId="0" applyFont="1" applyFill="1"/>
    <xf numFmtId="0" fontId="21" fillId="0" borderId="0" xfId="0" applyFont="1" applyAlignment="1">
      <alignment horizontal="left" wrapText="1"/>
    </xf>
    <xf numFmtId="0" fontId="21" fillId="0" borderId="0" xfId="0" applyFont="1" applyAlignment="1">
      <alignment horizontal="left" indent="1"/>
    </xf>
    <xf numFmtId="0" fontId="21" fillId="0" borderId="0" xfId="0" applyFont="1" applyAlignment="1">
      <alignment horizontal="left" vertical="center" indent="2"/>
    </xf>
    <xf numFmtId="0" fontId="17" fillId="0" borderId="0" xfId="0" applyFont="1" applyAlignment="1">
      <alignment horizontal="left" wrapText="1" indent="2"/>
    </xf>
    <xf numFmtId="0" fontId="28" fillId="0" borderId="0" xfId="0" applyFont="1" applyAlignment="1">
      <alignment horizontal="center"/>
    </xf>
    <xf numFmtId="0" fontId="21" fillId="0" borderId="8" xfId="0" applyFont="1" applyBorder="1" applyAlignment="1">
      <alignment horizontal="left" indent="1"/>
    </xf>
    <xf numFmtId="0" fontId="21" fillId="0" borderId="8" xfId="0" applyFont="1" applyBorder="1" applyAlignment="1">
      <alignment horizontal="left" vertical="center" indent="2"/>
    </xf>
    <xf numFmtId="0" fontId="17" fillId="0" borderId="8" xfId="0" applyFont="1" applyBorder="1" applyAlignment="1">
      <alignment horizontal="center"/>
    </xf>
    <xf numFmtId="0" fontId="21" fillId="0" borderId="8" xfId="0" applyFont="1" applyBorder="1" applyAlignment="1">
      <alignment wrapText="1"/>
    </xf>
    <xf numFmtId="0" fontId="28"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28" fillId="3" borderId="0" xfId="0" applyFont="1" applyFill="1" applyAlignment="1">
      <alignment horizontal="center" vertical="center" wrapText="1"/>
    </xf>
    <xf numFmtId="0" fontId="17" fillId="0" borderId="8" xfId="0" applyFont="1" applyBorder="1" applyAlignment="1">
      <alignment horizontal="left" vertical="center"/>
    </xf>
    <xf numFmtId="0" fontId="21" fillId="0" borderId="8" xfId="0" applyFont="1" applyBorder="1"/>
    <xf numFmtId="20" fontId="17" fillId="0" borderId="8" xfId="3" applyNumberFormat="1" applyFont="1" applyFill="1" applyBorder="1" applyAlignment="1">
      <alignment horizontal="center" vertical="center"/>
    </xf>
    <xf numFmtId="0" fontId="17" fillId="0" borderId="76" xfId="3" applyFont="1" applyFill="1" applyBorder="1"/>
    <xf numFmtId="0" fontId="17" fillId="0" borderId="76" xfId="3" applyFont="1" applyFill="1" applyBorder="1" applyAlignment="1">
      <alignment horizontal="center"/>
    </xf>
    <xf numFmtId="0" fontId="17" fillId="0" borderId="74" xfId="5" applyFont="1" applyBorder="1" applyAlignment="1">
      <alignment horizontal="center" vertical="center" wrapText="1"/>
    </xf>
    <xf numFmtId="0" fontId="1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2" fillId="0" borderId="74" xfId="0" applyFont="1" applyBorder="1" applyAlignment="1">
      <alignment horizontal="center" vertical="center" wrapText="1"/>
    </xf>
    <xf numFmtId="0" fontId="26" fillId="0" borderId="74" xfId="6" applyFont="1" applyBorder="1" applyAlignment="1">
      <alignment horizontal="center" vertical="center" wrapText="1"/>
    </xf>
    <xf numFmtId="0" fontId="25" fillId="0" borderId="0" xfId="6" applyFont="1" applyAlignment="1">
      <alignment vertical="center"/>
    </xf>
    <xf numFmtId="0" fontId="2" fillId="0" borderId="0" xfId="6" applyFont="1" applyAlignment="1">
      <alignment vertical="center" wrapText="1"/>
    </xf>
    <xf numFmtId="0" fontId="2" fillId="0" borderId="23" xfId="6" applyFont="1" applyBorder="1" applyAlignment="1">
      <alignment vertical="center" wrapText="1"/>
    </xf>
    <xf numFmtId="0" fontId="2" fillId="0" borderId="8" xfId="0" applyFont="1" applyBorder="1" applyAlignment="1">
      <alignment horizontal="center" vertical="center" wrapText="1"/>
    </xf>
    <xf numFmtId="0" fontId="2" fillId="0" borderId="22" xfId="6" applyFont="1" applyBorder="1" applyAlignment="1">
      <alignment vertical="center" wrapText="1"/>
    </xf>
    <xf numFmtId="0" fontId="2" fillId="0" borderId="1" xfId="6" applyFont="1" applyBorder="1" applyAlignment="1">
      <alignment vertical="center" wrapText="1"/>
    </xf>
    <xf numFmtId="0" fontId="2" fillId="0" borderId="20" xfId="0" applyFont="1" applyBorder="1" applyAlignment="1">
      <alignment horizontal="left" vertical="center" wrapText="1"/>
    </xf>
    <xf numFmtId="0" fontId="2" fillId="0" borderId="20" xfId="6" quotePrefix="1" applyFont="1" applyBorder="1" applyAlignment="1">
      <alignment horizontal="left" vertical="center" wrapText="1"/>
    </xf>
    <xf numFmtId="0" fontId="2" fillId="0" borderId="20" xfId="0" applyFont="1" applyBorder="1" applyAlignment="1">
      <alignment horizontal="left" vertical="center" wrapText="1" indent="1"/>
    </xf>
    <xf numFmtId="0" fontId="2" fillId="35" borderId="8" xfId="0" applyFont="1" applyFill="1" applyBorder="1" applyAlignment="1">
      <alignment horizontal="center" vertical="center" wrapText="1"/>
    </xf>
    <xf numFmtId="0" fontId="26" fillId="36" borderId="0" xfId="6" applyFont="1" applyFill="1" applyAlignment="1">
      <alignment horizontal="center" vertical="center" wrapText="1"/>
    </xf>
    <xf numFmtId="0" fontId="26" fillId="36" borderId="20" xfId="6" applyFont="1" applyFill="1" applyBorder="1" applyAlignment="1">
      <alignment horizontal="center" vertical="center" wrapText="1"/>
    </xf>
    <xf numFmtId="0" fontId="26" fillId="0" borderId="20" xfId="3" applyFont="1" applyFill="1" applyBorder="1"/>
    <xf numFmtId="0" fontId="2" fillId="0" borderId="20" xfId="0" applyFont="1" applyBorder="1" applyAlignment="1">
      <alignment horizontal="center" vertical="center" wrapText="1"/>
    </xf>
    <xf numFmtId="0" fontId="2" fillId="36" borderId="20" xfId="0" applyFont="1" applyFill="1" applyBorder="1" applyAlignment="1">
      <alignment horizontal="center" vertical="center" wrapText="1"/>
    </xf>
    <xf numFmtId="0" fontId="17" fillId="35" borderId="0" xfId="6" applyFont="1" applyFill="1" applyAlignment="1">
      <alignment horizontal="center" vertical="center" wrapText="1"/>
    </xf>
    <xf numFmtId="0" fontId="22" fillId="0" borderId="0" xfId="6" applyFont="1" applyFill="1" applyAlignment="1">
      <alignment horizontal="center" vertical="center"/>
    </xf>
    <xf numFmtId="0" fontId="2" fillId="0" borderId="0" xfId="6" applyFont="1" applyAlignment="1">
      <alignment wrapText="1"/>
    </xf>
    <xf numFmtId="0" fontId="2" fillId="0" borderId="0" xfId="6" applyFont="1" applyAlignment="1">
      <alignment horizontal="left" vertical="center"/>
    </xf>
    <xf numFmtId="0" fontId="2" fillId="0" borderId="20" xfId="6" applyFont="1" applyBorder="1"/>
    <xf numFmtId="0" fontId="2" fillId="0" borderId="20" xfId="6" applyFont="1" applyBorder="1" applyAlignment="1">
      <alignment horizontal="center"/>
    </xf>
    <xf numFmtId="2" fontId="17" fillId="0" borderId="0" xfId="6" applyNumberFormat="1" applyFont="1" applyAlignment="1">
      <alignment horizontal="left" vertical="center"/>
    </xf>
    <xf numFmtId="0" fontId="2" fillId="0" borderId="20" xfId="6" quotePrefix="1" applyFont="1" applyBorder="1" applyAlignment="1">
      <alignment horizontal="center"/>
    </xf>
    <xf numFmtId="0" fontId="17" fillId="0" borderId="20" xfId="0" applyFont="1" applyBorder="1"/>
    <xf numFmtId="0" fontId="17" fillId="0" borderId="20" xfId="0" quotePrefix="1" applyFont="1" applyBorder="1" applyAlignment="1">
      <alignment horizontal="center"/>
    </xf>
    <xf numFmtId="0" fontId="17" fillId="0" borderId="0" xfId="6" applyFont="1" applyAlignment="1">
      <alignment vertical="top" wrapText="1"/>
    </xf>
    <xf numFmtId="0" fontId="17" fillId="0" borderId="23" xfId="6" applyFont="1" applyBorder="1" applyAlignment="1">
      <alignment horizontal="center" vertical="center" wrapText="1"/>
    </xf>
    <xf numFmtId="0" fontId="17" fillId="0" borderId="22" xfId="6" applyFont="1" applyBorder="1" applyAlignment="1">
      <alignment vertical="top" wrapText="1"/>
    </xf>
    <xf numFmtId="0" fontId="17" fillId="0" borderId="1" xfId="6" applyFont="1" applyBorder="1" applyAlignment="1">
      <alignment horizontal="center" vertical="center" wrapText="1"/>
    </xf>
    <xf numFmtId="0" fontId="17" fillId="0" borderId="20" xfId="6" applyFont="1" applyBorder="1" applyAlignment="1">
      <alignment horizontal="left"/>
    </xf>
    <xf numFmtId="0" fontId="17" fillId="0" borderId="20" xfId="6" applyFont="1" applyBorder="1" applyAlignment="1">
      <alignment horizontal="left" indent="1"/>
    </xf>
    <xf numFmtId="0" fontId="17" fillId="0" borderId="20" xfId="6" quotePrefix="1" applyFont="1" applyBorder="1" applyAlignment="1">
      <alignment horizontal="center" vertical="center"/>
    </xf>
    <xf numFmtId="165" fontId="17" fillId="0" borderId="20" xfId="3" applyNumberFormat="1" applyFont="1" applyFill="1" applyBorder="1" applyAlignment="1">
      <alignment horizontal="center" vertical="center"/>
    </xf>
    <xf numFmtId="0" fontId="76" fillId="0" borderId="0" xfId="0" applyFont="1" applyAlignment="1">
      <alignment vertical="center" wrapText="1"/>
    </xf>
    <xf numFmtId="0" fontId="76" fillId="0" borderId="0" xfId="0" applyFont="1" applyAlignment="1">
      <alignment horizontal="center" vertical="center" wrapText="1"/>
    </xf>
    <xf numFmtId="0" fontId="21" fillId="0" borderId="20" xfId="0" applyFont="1" applyBorder="1" applyAlignment="1">
      <alignment horizontal="left"/>
    </xf>
    <xf numFmtId="0" fontId="17" fillId="0" borderId="20" xfId="3" applyFont="1" applyFill="1" applyBorder="1" applyAlignment="1">
      <alignment horizontal="center"/>
    </xf>
    <xf numFmtId="0" fontId="26" fillId="0" borderId="20" xfId="0" applyFont="1" applyBorder="1" applyAlignment="1">
      <alignment horizontal="left" indent="1"/>
    </xf>
    <xf numFmtId="0" fontId="17" fillId="0" borderId="2" xfId="4" applyFont="1" applyBorder="1" applyAlignment="1">
      <alignment horizontal="center" vertical="center" wrapText="1"/>
    </xf>
    <xf numFmtId="0" fontId="17" fillId="0" borderId="20" xfId="0" applyFont="1" applyBorder="1" applyAlignment="1">
      <alignment horizontal="left" indent="1"/>
    </xf>
    <xf numFmtId="0" fontId="21" fillId="0" borderId="20" xfId="0" applyFont="1" applyBorder="1" applyAlignment="1">
      <alignment horizontal="left" indent="1"/>
    </xf>
    <xf numFmtId="0" fontId="21" fillId="0" borderId="20" xfId="0" applyFont="1" applyBorder="1" applyAlignment="1">
      <alignment horizontal="left" indent="2"/>
    </xf>
    <xf numFmtId="0" fontId="26" fillId="0" borderId="20" xfId="0" applyFont="1" applyBorder="1" applyAlignment="1">
      <alignment horizontal="left" indent="3"/>
    </xf>
    <xf numFmtId="0" fontId="26" fillId="38" borderId="0" xfId="0" applyFont="1" applyFill="1"/>
    <xf numFmtId="0" fontId="26" fillId="0" borderId="20" xfId="0" applyFont="1" applyBorder="1" applyAlignment="1">
      <alignment horizontal="left" indent="4"/>
    </xf>
    <xf numFmtId="0" fontId="17" fillId="0" borderId="20" xfId="0" applyFont="1" applyBorder="1" applyAlignment="1">
      <alignment horizontal="left" indent="4"/>
    </xf>
    <xf numFmtId="0" fontId="17" fillId="0" borderId="20" xfId="0" applyFont="1" applyBorder="1" applyAlignment="1">
      <alignment horizontal="left" indent="3"/>
    </xf>
    <xf numFmtId="0" fontId="52" fillId="0" borderId="20" xfId="0" applyFont="1" applyBorder="1" applyAlignment="1">
      <alignment horizontal="left" indent="4"/>
    </xf>
    <xf numFmtId="0" fontId="21" fillId="0" borderId="20" xfId="0" applyFont="1" applyBorder="1" applyAlignment="1">
      <alignment horizontal="left" indent="3"/>
    </xf>
    <xf numFmtId="0" fontId="73" fillId="0" borderId="0" xfId="0" applyFont="1" applyAlignment="1">
      <alignment horizontal="left" vertical="center"/>
    </xf>
    <xf numFmtId="0" fontId="21" fillId="0" borderId="20" xfId="0" applyFont="1" applyBorder="1"/>
    <xf numFmtId="0" fontId="17" fillId="0" borderId="20" xfId="0" applyFont="1" applyBorder="1" applyAlignment="1">
      <alignment horizontal="left" indent="2"/>
    </xf>
    <xf numFmtId="0" fontId="17" fillId="0" borderId="17" xfId="0" applyFont="1" applyBorder="1" applyAlignment="1">
      <alignment horizontal="center" vertical="center" wrapText="1"/>
    </xf>
    <xf numFmtId="0" fontId="17" fillId="0" borderId="20" xfId="0" quotePrefix="1" applyFont="1" applyBorder="1" applyAlignment="1">
      <alignment horizontal="center" vertical="center" wrapText="1"/>
    </xf>
    <xf numFmtId="0" fontId="26" fillId="0" borderId="8" xfId="0" applyFont="1" applyBorder="1" applyAlignment="1">
      <alignment horizontal="left"/>
    </xf>
    <xf numFmtId="0" fontId="77" fillId="0" borderId="8" xfId="0" applyFont="1" applyBorder="1" applyAlignment="1">
      <alignment horizontal="left" indent="2"/>
    </xf>
    <xf numFmtId="0" fontId="26" fillId="0" borderId="8" xfId="0" applyFont="1" applyBorder="1" applyAlignment="1">
      <alignment horizontal="left" indent="3"/>
    </xf>
    <xf numFmtId="0" fontId="17" fillId="0" borderId="8" xfId="0" applyFont="1" applyBorder="1" applyAlignment="1">
      <alignment horizontal="left" indent="3"/>
    </xf>
    <xf numFmtId="0" fontId="26" fillId="0" borderId="8" xfId="0" applyFont="1" applyBorder="1" applyAlignment="1">
      <alignment horizontal="left" indent="1"/>
    </xf>
    <xf numFmtId="0" fontId="2" fillId="0" borderId="8" xfId="0" applyFont="1" applyBorder="1" applyAlignment="1">
      <alignment horizontal="left" indent="1"/>
    </xf>
    <xf numFmtId="0" fontId="2"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0" xfId="6" applyFont="1" applyAlignment="1">
      <alignment vertical="center" wrapText="1"/>
    </xf>
    <xf numFmtId="0" fontId="17" fillId="0" borderId="22" xfId="6" applyFont="1" applyBorder="1" applyAlignment="1">
      <alignment vertical="center" wrapText="1"/>
    </xf>
    <xf numFmtId="0" fontId="26" fillId="0" borderId="73" xfId="0" applyFont="1" applyBorder="1" applyAlignment="1">
      <alignment horizontal="center"/>
    </xf>
    <xf numFmtId="0" fontId="2" fillId="0" borderId="74" xfId="0" applyFont="1" applyBorder="1" applyAlignment="1">
      <alignment horizontal="left" vertical="center" wrapText="1"/>
    </xf>
    <xf numFmtId="0" fontId="17" fillId="0" borderId="76" xfId="6" quotePrefix="1" applyFont="1" applyBorder="1" applyAlignment="1">
      <alignment horizontal="center" vertical="center" wrapText="1"/>
    </xf>
    <xf numFmtId="0" fontId="2" fillId="0" borderId="74" xfId="0" applyFont="1" applyBorder="1" applyAlignment="1">
      <alignment horizontal="left" vertical="center" wrapText="1" indent="1"/>
    </xf>
    <xf numFmtId="0" fontId="17" fillId="0" borderId="74" xfId="3" applyFont="1" applyFill="1" applyBorder="1" applyAlignment="1">
      <alignment horizontal="center"/>
    </xf>
    <xf numFmtId="0" fontId="26" fillId="0" borderId="74" xfId="3" applyFont="1" applyFill="1" applyBorder="1" applyAlignment="1">
      <alignment horizontal="center"/>
    </xf>
    <xf numFmtId="0" fontId="25" fillId="0" borderId="0" xfId="6" applyFont="1" applyAlignment="1">
      <alignment horizontal="center"/>
    </xf>
    <xf numFmtId="0" fontId="21" fillId="4" borderId="85" xfId="0" applyFont="1" applyFill="1" applyBorder="1"/>
    <xf numFmtId="0" fontId="58" fillId="4" borderId="0" xfId="0" applyFont="1" applyFill="1"/>
    <xf numFmtId="0" fontId="17" fillId="0" borderId="74" xfId="0" applyFont="1" applyBorder="1"/>
    <xf numFmtId="0" fontId="17" fillId="0" borderId="74" xfId="0" quotePrefix="1" applyFont="1" applyBorder="1" applyAlignment="1">
      <alignment horizontal="center"/>
    </xf>
    <xf numFmtId="0" fontId="17" fillId="0" borderId="74" xfId="6" applyFont="1" applyBorder="1" applyAlignment="1">
      <alignment horizontal="center"/>
    </xf>
    <xf numFmtId="0" fontId="2" fillId="0" borderId="74" xfId="0" applyFont="1" applyBorder="1" applyAlignment="1">
      <alignment horizontal="center"/>
    </xf>
    <xf numFmtId="0" fontId="17" fillId="0" borderId="0" xfId="0" applyFont="1" applyAlignment="1">
      <alignment horizontal="right"/>
    </xf>
    <xf numFmtId="0" fontId="17" fillId="0" borderId="0" xfId="0" applyFont="1" applyAlignment="1">
      <alignment horizontal="center"/>
    </xf>
    <xf numFmtId="0" fontId="17" fillId="0" borderId="74" xfId="0" applyFont="1" applyBorder="1" applyAlignment="1">
      <alignment horizontal="center" vertical="center"/>
    </xf>
    <xf numFmtId="0" fontId="17" fillId="0" borderId="74" xfId="0" quotePrefix="1" applyFont="1" applyBorder="1" applyAlignment="1">
      <alignment horizontal="center" vertical="center"/>
    </xf>
    <xf numFmtId="0" fontId="17" fillId="0" borderId="31" xfId="0" quotePrefix="1" applyFont="1" applyBorder="1" applyAlignment="1">
      <alignment horizontal="center" vertical="center"/>
    </xf>
    <xf numFmtId="0" fontId="17" fillId="0" borderId="74" xfId="0" quotePrefix="1" applyFont="1" applyBorder="1" applyAlignment="1">
      <alignment horizontal="center" vertical="center" wrapText="1"/>
    </xf>
    <xf numFmtId="0" fontId="17" fillId="0" borderId="77" xfId="0" quotePrefix="1" applyFont="1" applyBorder="1" applyAlignment="1">
      <alignment horizontal="center"/>
    </xf>
    <xf numFmtId="0" fontId="17" fillId="0" borderId="86" xfId="4" applyFont="1" applyBorder="1" applyAlignment="1">
      <alignment horizontal="center"/>
    </xf>
    <xf numFmtId="0" fontId="17" fillId="0" borderId="87" xfId="4" applyFont="1" applyBorder="1" applyAlignment="1">
      <alignment horizontal="center"/>
    </xf>
    <xf numFmtId="0" fontId="17" fillId="0" borderId="77" xfId="3" applyFont="1" applyFill="1" applyBorder="1" applyAlignment="1">
      <alignment horizontal="center"/>
    </xf>
    <xf numFmtId="0" fontId="17" fillId="0" borderId="2" xfId="4" applyFont="1" applyBorder="1" applyAlignment="1">
      <alignment horizontal="center"/>
    </xf>
    <xf numFmtId="0" fontId="17" fillId="0" borderId="0" xfId="0" quotePrefix="1" applyFont="1"/>
    <xf numFmtId="0" fontId="60" fillId="0" borderId="0" xfId="0" applyFont="1"/>
    <xf numFmtId="0" fontId="17" fillId="0" borderId="0" xfId="0" quotePrefix="1" applyFont="1" applyAlignment="1">
      <alignment horizontal="center"/>
    </xf>
    <xf numFmtId="0" fontId="17" fillId="0" borderId="85" xfId="0" applyFont="1" applyBorder="1"/>
    <xf numFmtId="0" fontId="25" fillId="0" borderId="0" xfId="0" applyFont="1" applyAlignment="1">
      <alignment horizontal="center"/>
    </xf>
    <xf numFmtId="0" fontId="21" fillId="4" borderId="85" xfId="6" applyFont="1" applyFill="1" applyBorder="1"/>
    <xf numFmtId="0" fontId="21" fillId="4" borderId="0" xfId="6" applyFont="1" applyFill="1"/>
    <xf numFmtId="0" fontId="2" fillId="0" borderId="74" xfId="6" applyFont="1" applyBorder="1" applyAlignment="1">
      <alignment horizontal="center"/>
    </xf>
    <xf numFmtId="0" fontId="17" fillId="0" borderId="0" xfId="6" applyFont="1" applyAlignment="1">
      <alignment horizontal="center" vertical="top" wrapText="1"/>
    </xf>
    <xf numFmtId="0" fontId="17" fillId="0" borderId="74" xfId="6" applyFont="1" applyBorder="1" applyAlignment="1">
      <alignment horizontal="center" vertical="center" wrapText="1"/>
    </xf>
    <xf numFmtId="0" fontId="17" fillId="0" borderId="74" xfId="6" quotePrefix="1" applyFont="1" applyBorder="1" applyAlignment="1">
      <alignment horizontal="center" vertical="center" wrapText="1"/>
    </xf>
    <xf numFmtId="0" fontId="17" fillId="0" borderId="74" xfId="6" applyFont="1" applyBorder="1" applyAlignment="1">
      <alignment horizontal="left" vertical="center" wrapText="1"/>
    </xf>
    <xf numFmtId="0" fontId="74" fillId="0" borderId="0" xfId="6" applyFont="1"/>
    <xf numFmtId="0" fontId="17" fillId="0" borderId="74" xfId="6" applyFont="1" applyBorder="1" applyAlignment="1">
      <alignment horizontal="left" vertical="center"/>
    </xf>
    <xf numFmtId="0" fontId="17" fillId="0" borderId="2" xfId="4" applyFont="1" applyBorder="1" applyAlignment="1">
      <alignment horizontal="left" vertical="center"/>
    </xf>
    <xf numFmtId="0" fontId="75" fillId="0" borderId="0" xfId="6" applyFont="1"/>
    <xf numFmtId="3" fontId="17" fillId="0" borderId="84" xfId="6" quotePrefix="1" applyNumberFormat="1" applyFont="1" applyBorder="1" applyAlignment="1">
      <alignment horizontal="center" vertical="center" wrapText="1"/>
    </xf>
    <xf numFmtId="0" fontId="2" fillId="0" borderId="74" xfId="6" applyFont="1" applyBorder="1" applyAlignment="1">
      <alignment horizontal="left" vertical="center"/>
    </xf>
    <xf numFmtId="0" fontId="2" fillId="0" borderId="74" xfId="6" quotePrefix="1" applyFont="1" applyBorder="1" applyAlignment="1">
      <alignment horizontal="center" vertical="center"/>
    </xf>
    <xf numFmtId="3" fontId="17" fillId="0" borderId="74" xfId="3" applyNumberFormat="1" applyFont="1" applyFill="1" applyBorder="1" applyAlignment="1">
      <alignment horizontal="center" vertical="center"/>
    </xf>
    <xf numFmtId="3" fontId="17" fillId="0" borderId="74" xfId="3" applyNumberFormat="1" applyFont="1" applyFill="1" applyBorder="1" applyAlignment="1">
      <alignment horizontal="center" vertical="center" wrapText="1"/>
    </xf>
    <xf numFmtId="0" fontId="2" fillId="0" borderId="74" xfId="3" applyFont="1" applyFill="1" applyBorder="1" applyAlignment="1">
      <alignment horizontal="center" vertical="center" wrapText="1"/>
    </xf>
    <xf numFmtId="0" fontId="73" fillId="0" borderId="0" xfId="6" applyFont="1" applyAlignment="1">
      <alignment vertical="center"/>
    </xf>
    <xf numFmtId="0" fontId="74" fillId="0" borderId="0" xfId="6" applyFont="1" applyAlignment="1">
      <alignment vertical="center"/>
    </xf>
    <xf numFmtId="3" fontId="17" fillId="0" borderId="74" xfId="0" quotePrefix="1" applyNumberFormat="1" applyFont="1" applyBorder="1" applyAlignment="1">
      <alignment horizontal="center" vertical="center" wrapText="1"/>
    </xf>
    <xf numFmtId="0" fontId="15" fillId="0" borderId="74" xfId="0" applyFont="1" applyBorder="1" applyAlignment="1">
      <alignment horizontal="left" vertical="center" wrapText="1"/>
    </xf>
    <xf numFmtId="0" fontId="21" fillId="0" borderId="0" xfId="0" applyFont="1" applyAlignment="1">
      <alignment horizontal="center" vertical="center"/>
    </xf>
    <xf numFmtId="0" fontId="17" fillId="0" borderId="0" xfId="0" applyFont="1" applyAlignment="1">
      <alignment vertical="center"/>
    </xf>
    <xf numFmtId="0" fontId="21" fillId="0" borderId="74" xfId="0" applyFont="1" applyBorder="1" applyAlignment="1">
      <alignment vertical="center"/>
    </xf>
    <xf numFmtId="0" fontId="21" fillId="0" borderId="74" xfId="3" applyFont="1" applyFill="1" applyBorder="1" applyAlignment="1">
      <alignment horizontal="center" vertical="center"/>
    </xf>
    <xf numFmtId="0" fontId="21" fillId="0" borderId="74" xfId="3" applyFont="1" applyFill="1" applyBorder="1" applyAlignment="1">
      <alignment vertical="center"/>
    </xf>
    <xf numFmtId="0" fontId="17" fillId="0" borderId="74" xfId="3" applyFont="1" applyFill="1" applyBorder="1" applyAlignment="1">
      <alignment vertical="center"/>
    </xf>
    <xf numFmtId="0" fontId="21" fillId="0" borderId="74" xfId="3" applyFont="1" applyFill="1" applyBorder="1" applyAlignment="1">
      <alignment horizontal="center" vertical="center" wrapText="1"/>
    </xf>
    <xf numFmtId="0" fontId="21" fillId="0" borderId="74" xfId="3" applyFont="1" applyFill="1" applyBorder="1" applyAlignment="1">
      <alignment vertical="center" wrapText="1"/>
    </xf>
    <xf numFmtId="0" fontId="17" fillId="0" borderId="74" xfId="0" applyFont="1" applyBorder="1" applyAlignment="1">
      <alignment horizontal="left" vertical="center" wrapText="1" indent="1"/>
    </xf>
    <xf numFmtId="0" fontId="2" fillId="0" borderId="0" xfId="0" applyFont="1" applyAlignment="1">
      <alignment horizontal="left" indent="1"/>
    </xf>
    <xf numFmtId="0" fontId="2" fillId="0" borderId="0" xfId="0" applyFont="1" applyAlignment="1">
      <alignment horizontal="left" indent="2"/>
    </xf>
    <xf numFmtId="0" fontId="17" fillId="0" borderId="84" xfId="0" applyFont="1" applyBorder="1" applyAlignment="1">
      <alignment horizontal="center" vertical="center" wrapText="1"/>
    </xf>
    <xf numFmtId="14" fontId="17" fillId="0" borderId="0" xfId="0" applyNumberFormat="1" applyFont="1" applyAlignment="1">
      <alignment horizontal="center" vertical="center" wrapText="1"/>
    </xf>
    <xf numFmtId="14" fontId="21" fillId="0" borderId="0" xfId="0" applyNumberFormat="1" applyFont="1" applyAlignment="1">
      <alignment horizontal="center" vertical="center" wrapText="1"/>
    </xf>
    <xf numFmtId="14" fontId="78" fillId="0" borderId="0" xfId="0" applyNumberFormat="1" applyFont="1" applyAlignment="1">
      <alignment horizontal="center" vertical="center" wrapText="1"/>
    </xf>
    <xf numFmtId="14" fontId="17" fillId="0" borderId="74" xfId="0" applyNumberFormat="1" applyFont="1" applyBorder="1" applyAlignment="1">
      <alignment horizontal="center" vertical="center" wrapText="1"/>
    </xf>
    <xf numFmtId="14" fontId="21" fillId="0" borderId="74" xfId="0" applyNumberFormat="1" applyFont="1" applyBorder="1" applyAlignment="1">
      <alignment horizontal="center" vertical="center" wrapText="1"/>
    </xf>
    <xf numFmtId="14" fontId="21" fillId="0" borderId="76" xfId="0" applyNumberFormat="1" applyFont="1" applyBorder="1" applyAlignment="1">
      <alignment horizontal="left" vertical="center" wrapText="1"/>
    </xf>
    <xf numFmtId="0" fontId="17" fillId="0" borderId="88" xfId="3" applyFont="1" applyFill="1" applyBorder="1" applyAlignment="1">
      <alignment horizontal="center" vertical="center"/>
    </xf>
    <xf numFmtId="0" fontId="17" fillId="0" borderId="89" xfId="3" applyFont="1" applyFill="1" applyBorder="1" applyAlignment="1">
      <alignment horizontal="center" vertical="center"/>
    </xf>
    <xf numFmtId="0" fontId="17" fillId="0" borderId="90" xfId="3" applyFont="1" applyFill="1" applyBorder="1" applyAlignment="1">
      <alignment horizontal="center" vertical="center"/>
    </xf>
    <xf numFmtId="0" fontId="17" fillId="0" borderId="91" xfId="3" applyFont="1" applyFill="1" applyBorder="1" applyAlignment="1">
      <alignment horizontal="center" vertical="center"/>
    </xf>
    <xf numFmtId="0" fontId="17" fillId="0" borderId="92" xfId="3" applyFont="1" applyFill="1" applyBorder="1" applyAlignment="1">
      <alignment horizontal="center" vertical="center"/>
    </xf>
    <xf numFmtId="0" fontId="17" fillId="0" borderId="93" xfId="3" applyFont="1" applyFill="1" applyBorder="1" applyAlignment="1">
      <alignment horizontal="center" vertical="center"/>
    </xf>
    <xf numFmtId="0" fontId="17" fillId="0" borderId="94" xfId="3" applyFont="1" applyFill="1" applyBorder="1" applyAlignment="1">
      <alignment horizontal="center" vertical="center"/>
    </xf>
    <xf numFmtId="0" fontId="17" fillId="0" borderId="95" xfId="3" applyFont="1" applyFill="1" applyBorder="1" applyAlignment="1">
      <alignment horizontal="center" vertical="center"/>
    </xf>
    <xf numFmtId="0" fontId="17" fillId="0" borderId="96" xfId="3" applyFont="1" applyFill="1" applyBorder="1" applyAlignment="1">
      <alignment horizontal="center" vertical="center"/>
    </xf>
    <xf numFmtId="0" fontId="22" fillId="0" borderId="0" xfId="6" applyFont="1" applyFill="1" applyAlignment="1">
      <alignment horizontal="left" vertical="center"/>
    </xf>
    <xf numFmtId="14" fontId="17" fillId="0" borderId="74" xfId="0" applyNumberFormat="1" applyFont="1" applyBorder="1" applyAlignment="1">
      <alignment horizontal="center" vertical="center"/>
    </xf>
    <xf numFmtId="0" fontId="21" fillId="0" borderId="74" xfId="0" applyFont="1" applyBorder="1" applyAlignment="1">
      <alignment horizontal="left" vertical="center"/>
    </xf>
    <xf numFmtId="0" fontId="21" fillId="0" borderId="74" xfId="3" quotePrefix="1" applyFont="1" applyFill="1" applyBorder="1" applyAlignment="1">
      <alignment horizontal="center" vertical="center"/>
    </xf>
    <xf numFmtId="0" fontId="17" fillId="0" borderId="74" xfId="0" applyFont="1" applyBorder="1" applyAlignment="1">
      <alignment horizontal="left" vertical="center"/>
    </xf>
    <xf numFmtId="0" fontId="77" fillId="0" borderId="0" xfId="0" applyFont="1" applyAlignment="1">
      <alignment vertical="center"/>
    </xf>
    <xf numFmtId="0" fontId="17" fillId="0" borderId="74" xfId="0" applyFont="1" applyBorder="1" applyAlignment="1">
      <alignment vertical="center"/>
    </xf>
    <xf numFmtId="10" fontId="17" fillId="0" borderId="74" xfId="3" applyNumberFormat="1" applyFont="1" applyFill="1" applyBorder="1" applyAlignment="1">
      <alignment horizontal="center" vertical="center"/>
    </xf>
    <xf numFmtId="13" fontId="17" fillId="0" borderId="74" xfId="3" applyNumberFormat="1" applyFont="1" applyFill="1" applyBorder="1" applyAlignment="1">
      <alignment horizontal="center" vertical="center"/>
    </xf>
    <xf numFmtId="0" fontId="79" fillId="0" borderId="74" xfId="3" applyFont="1" applyFill="1" applyBorder="1" applyAlignment="1">
      <alignment vertical="center"/>
    </xf>
    <xf numFmtId="0" fontId="60" fillId="0" borderId="74" xfId="3" applyFont="1" applyFill="1" applyBorder="1" applyAlignment="1">
      <alignment vertical="center"/>
    </xf>
    <xf numFmtId="0" fontId="22" fillId="0" borderId="0" xfId="6" applyFont="1" applyAlignment="1">
      <alignment horizontal="left" vertical="center" wrapText="1"/>
    </xf>
    <xf numFmtId="0" fontId="17" fillId="3" borderId="74" xfId="0" applyFont="1" applyFill="1" applyBorder="1" applyAlignment="1">
      <alignment horizontal="left" vertical="center"/>
    </xf>
    <xf numFmtId="2" fontId="17" fillId="3" borderId="74" xfId="3" applyNumberFormat="1" applyFont="1" applyFill="1" applyBorder="1" applyAlignment="1">
      <alignment horizontal="center" vertical="center"/>
    </xf>
    <xf numFmtId="2" fontId="17" fillId="3" borderId="2" xfId="4" applyNumberFormat="1" applyFont="1" applyFill="1" applyBorder="1" applyAlignment="1">
      <alignment horizontal="center" vertical="center"/>
    </xf>
    <xf numFmtId="0" fontId="17" fillId="3" borderId="74" xfId="0" applyFont="1" applyFill="1" applyBorder="1" applyAlignment="1">
      <alignment horizontal="left" vertical="center" indent="1"/>
    </xf>
    <xf numFmtId="10" fontId="17" fillId="3" borderId="74" xfId="3" applyNumberFormat="1" applyFont="1" applyFill="1" applyBorder="1" applyAlignment="1">
      <alignment horizontal="center" vertical="center"/>
    </xf>
    <xf numFmtId="0" fontId="2" fillId="0" borderId="0" xfId="0" applyFont="1" applyAlignment="1">
      <alignment vertical="center" wrapText="1"/>
    </xf>
    <xf numFmtId="0" fontId="2" fillId="0" borderId="74" xfId="0" applyFont="1" applyBorder="1" applyAlignment="1">
      <alignment horizontal="left"/>
    </xf>
    <xf numFmtId="0" fontId="21" fillId="4" borderId="0" xfId="0" applyFont="1" applyFill="1" applyAlignment="1">
      <alignment horizontal="left"/>
    </xf>
    <xf numFmtId="0" fontId="21" fillId="38" borderId="0" xfId="0" applyFont="1" applyFill="1" applyAlignment="1">
      <alignment vertical="top" wrapText="1"/>
    </xf>
    <xf numFmtId="0" fontId="21" fillId="38" borderId="74" xfId="0" applyFont="1" applyFill="1" applyBorder="1" applyAlignment="1">
      <alignment vertical="top" wrapText="1"/>
    </xf>
    <xf numFmtId="0" fontId="17" fillId="0" borderId="74" xfId="0" applyFont="1" applyBorder="1" applyAlignment="1">
      <alignment horizontal="left" vertical="top" wrapText="1" indent="1"/>
    </xf>
    <xf numFmtId="0" fontId="17" fillId="0" borderId="74" xfId="3" applyFont="1" applyFill="1" applyBorder="1" applyAlignment="1">
      <alignment horizontal="center" vertical="top" wrapText="1"/>
    </xf>
    <xf numFmtId="0" fontId="22" fillId="38" borderId="0" xfId="0" applyFont="1" applyFill="1"/>
    <xf numFmtId="0" fontId="17" fillId="38" borderId="74" xfId="0" applyFont="1" applyFill="1" applyBorder="1" applyAlignment="1">
      <alignment horizontal="left" vertical="top" wrapText="1" indent="1"/>
    </xf>
    <xf numFmtId="0" fontId="72" fillId="0" borderId="0" xfId="0" applyFont="1" applyAlignment="1">
      <alignment horizontal="left" vertical="center"/>
    </xf>
    <xf numFmtId="0" fontId="17" fillId="0" borderId="74" xfId="3" applyFont="1" applyFill="1" applyBorder="1" applyAlignment="1">
      <alignment horizontal="center" vertical="top"/>
    </xf>
    <xf numFmtId="0" fontId="21" fillId="38" borderId="74" xfId="0" applyFont="1" applyFill="1" applyBorder="1" applyAlignment="1">
      <alignment vertical="top"/>
    </xf>
    <xf numFmtId="0" fontId="17" fillId="38" borderId="74" xfId="0" applyFont="1" applyFill="1" applyBorder="1" applyAlignment="1">
      <alignment horizontal="left" vertical="top" indent="1"/>
    </xf>
    <xf numFmtId="3" fontId="17" fillId="0" borderId="74" xfId="3" applyNumberFormat="1" applyFont="1" applyFill="1" applyBorder="1" applyAlignment="1">
      <alignment horizontal="center" vertical="top" wrapText="1"/>
    </xf>
    <xf numFmtId="0" fontId="17" fillId="4" borderId="0" xfId="0" applyFont="1" applyFill="1" applyAlignment="1">
      <alignment horizontal="left" vertical="center"/>
    </xf>
    <xf numFmtId="0" fontId="17" fillId="4" borderId="0" xfId="0" applyFont="1" applyFill="1" applyAlignment="1">
      <alignment horizontal="left"/>
    </xf>
    <xf numFmtId="0" fontId="17" fillId="0" borderId="74" xfId="3" quotePrefix="1" applyFont="1" applyFill="1" applyBorder="1" applyAlignment="1">
      <alignment horizontal="center" vertical="top" wrapText="1"/>
    </xf>
    <xf numFmtId="0" fontId="17" fillId="0" borderId="74" xfId="0" applyFont="1" applyBorder="1" applyAlignment="1">
      <alignment horizontal="left" vertical="top" indent="1"/>
    </xf>
    <xf numFmtId="0" fontId="21" fillId="38" borderId="74" xfId="0" applyFont="1" applyFill="1" applyBorder="1" applyAlignment="1">
      <alignment horizontal="left" vertical="top"/>
    </xf>
    <xf numFmtId="0" fontId="73" fillId="38" borderId="0" xfId="0" applyFont="1" applyFill="1" applyAlignment="1">
      <alignment vertical="center"/>
    </xf>
    <xf numFmtId="0" fontId="74" fillId="0" borderId="0" xfId="0" applyFont="1" applyAlignment="1">
      <alignment vertical="center"/>
    </xf>
    <xf numFmtId="0" fontId="80" fillId="0" borderId="0" xfId="0" applyFont="1" applyAlignment="1">
      <alignment vertical="center"/>
    </xf>
    <xf numFmtId="0" fontId="74" fillId="38" borderId="0" xfId="0" applyFont="1" applyFill="1"/>
    <xf numFmtId="0" fontId="21" fillId="38" borderId="0" xfId="0" applyFont="1" applyFill="1"/>
    <xf numFmtId="0" fontId="21" fillId="38" borderId="0" xfId="0" applyFont="1" applyFill="1" applyAlignment="1">
      <alignment horizontal="center"/>
    </xf>
    <xf numFmtId="0" fontId="21" fillId="0" borderId="0" xfId="0" applyFont="1" applyAlignment="1">
      <alignment horizontal="center"/>
    </xf>
    <xf numFmtId="0" fontId="21" fillId="0" borderId="0" xfId="0" applyFont="1" applyAlignment="1">
      <alignment vertical="top" wrapText="1"/>
    </xf>
    <xf numFmtId="0" fontId="21" fillId="0" borderId="74" xfId="0" applyFont="1" applyBorder="1" applyAlignment="1">
      <alignment vertical="top" wrapText="1"/>
    </xf>
    <xf numFmtId="0" fontId="71" fillId="0" borderId="0" xfId="0" applyFont="1" applyAlignment="1">
      <alignment horizontal="left" vertical="center"/>
    </xf>
    <xf numFmtId="0" fontId="21" fillId="0" borderId="74" xfId="0" applyFont="1" applyBorder="1" applyAlignment="1">
      <alignment vertical="top"/>
    </xf>
    <xf numFmtId="0" fontId="17" fillId="37" borderId="74" xfId="0" applyFont="1" applyFill="1" applyBorder="1" applyAlignment="1">
      <alignment horizontal="left" vertical="top" wrapText="1" indent="1"/>
    </xf>
    <xf numFmtId="0" fontId="22" fillId="38" borderId="0" xfId="0" applyFont="1" applyFill="1" applyAlignment="1">
      <alignment vertical="center"/>
    </xf>
    <xf numFmtId="0" fontId="21" fillId="0" borderId="74" xfId="0" applyFont="1" applyBorder="1" applyAlignment="1">
      <alignment horizontal="left" vertical="top" wrapText="1"/>
    </xf>
    <xf numFmtId="0" fontId="21" fillId="38" borderId="74" xfId="0" applyFont="1" applyFill="1" applyBorder="1" applyAlignment="1">
      <alignment horizontal="left" vertical="top" wrapText="1"/>
    </xf>
    <xf numFmtId="0" fontId="17" fillId="38" borderId="74" xfId="3" applyFont="1" applyFill="1" applyBorder="1" applyAlignment="1">
      <alignment horizontal="center" vertical="top" wrapText="1"/>
    </xf>
    <xf numFmtId="0" fontId="17" fillId="38" borderId="74" xfId="0" applyFont="1" applyFill="1" applyBorder="1" applyAlignment="1">
      <alignment horizontal="left" vertical="top" wrapText="1"/>
    </xf>
    <xf numFmtId="0" fontId="17" fillId="0" borderId="74" xfId="0" applyFont="1" applyBorder="1" applyAlignment="1">
      <alignment horizontal="left" vertical="top" wrapText="1"/>
    </xf>
    <xf numFmtId="0" fontId="17" fillId="0" borderId="0" xfId="0" applyFont="1" applyFill="1" applyAlignment="1">
      <alignment horizontal="center" vertical="top" wrapText="1"/>
    </xf>
    <xf numFmtId="0" fontId="17" fillId="0" borderId="74" xfId="0" applyFont="1" applyFill="1" applyBorder="1" applyAlignment="1">
      <alignment horizontal="left" vertical="top" wrapText="1" indent="1"/>
    </xf>
    <xf numFmtId="0" fontId="21" fillId="0" borderId="74" xfId="0" applyFont="1" applyBorder="1" applyAlignment="1">
      <alignment horizontal="left" vertical="top"/>
    </xf>
    <xf numFmtId="3" fontId="17" fillId="0" borderId="0" xfId="0" applyNumberFormat="1" applyFont="1" applyAlignment="1">
      <alignment horizontal="center" vertical="center" wrapText="1"/>
    </xf>
    <xf numFmtId="0" fontId="21" fillId="0" borderId="74" xfId="0" applyFont="1" applyBorder="1" applyAlignment="1">
      <alignment horizontal="center" vertical="center" wrapText="1"/>
    </xf>
    <xf numFmtId="0" fontId="17" fillId="0" borderId="74" xfId="0" applyFont="1" applyBorder="1" applyAlignment="1" applyProtection="1">
      <alignment horizontal="left" vertical="top" indent="1"/>
      <protection locked="0"/>
    </xf>
    <xf numFmtId="3" fontId="17" fillId="0" borderId="77" xfId="3" applyNumberFormat="1" applyFont="1" applyFill="1" applyBorder="1" applyAlignment="1">
      <alignment horizontal="center" vertical="center" wrapText="1"/>
    </xf>
    <xf numFmtId="3" fontId="17" fillId="0" borderId="0" xfId="0" applyNumberFormat="1" applyFont="1" applyAlignment="1">
      <alignment horizontal="left" vertical="center"/>
    </xf>
    <xf numFmtId="0" fontId="21" fillId="0" borderId="74" xfId="0" applyFont="1" applyBorder="1" applyAlignment="1">
      <alignment horizontal="center" vertical="center"/>
    </xf>
    <xf numFmtId="0" fontId="21" fillId="42" borderId="74" xfId="0" applyFont="1" applyFill="1" applyBorder="1" applyAlignment="1">
      <alignment horizontal="left" wrapText="1"/>
    </xf>
    <xf numFmtId="0" fontId="21" fillId="42" borderId="74" xfId="0" applyFont="1" applyFill="1" applyBorder="1"/>
    <xf numFmtId="0" fontId="17" fillId="42" borderId="74" xfId="0" applyFont="1" applyFill="1" applyBorder="1" applyAlignment="1" applyProtection="1">
      <alignment horizontal="left" vertical="top" indent="1"/>
      <protection locked="0"/>
    </xf>
    <xf numFmtId="0" fontId="21" fillId="42" borderId="74" xfId="0" applyFont="1" applyFill="1" applyBorder="1" applyAlignment="1">
      <alignment horizontal="left" vertical="top"/>
    </xf>
    <xf numFmtId="0" fontId="17" fillId="0" borderId="74" xfId="0" applyFont="1" applyBorder="1" applyAlignment="1">
      <alignment horizontal="left" vertical="center" wrapText="1"/>
    </xf>
    <xf numFmtId="166" fontId="17" fillId="0" borderId="74" xfId="0" applyNumberFormat="1" applyFont="1" applyBorder="1" applyAlignment="1">
      <alignment horizontal="center" vertical="center" wrapText="1"/>
    </xf>
    <xf numFmtId="3" fontId="17" fillId="0" borderId="74" xfId="0" applyNumberFormat="1" applyFont="1" applyBorder="1" applyAlignment="1">
      <alignment horizontal="center" vertical="center" wrapText="1"/>
    </xf>
    <xf numFmtId="3" fontId="17" fillId="0" borderId="74" xfId="3" applyNumberFormat="1" applyFont="1" applyFill="1" applyBorder="1" applyAlignment="1">
      <alignment horizontal="left" vertical="center" wrapText="1"/>
    </xf>
    <xf numFmtId="0" fontId="17" fillId="0" borderId="0" xfId="0" applyFont="1" applyAlignment="1">
      <alignment vertical="center" wrapText="1"/>
    </xf>
    <xf numFmtId="0" fontId="17" fillId="0" borderId="74" xfId="0" applyFont="1" applyBorder="1" applyAlignment="1">
      <alignment vertical="center" wrapText="1"/>
    </xf>
    <xf numFmtId="0" fontId="21" fillId="0" borderId="0" xfId="0" applyFont="1" applyAlignment="1">
      <alignment vertical="center" wrapText="1"/>
    </xf>
    <xf numFmtId="166" fontId="17" fillId="42" borderId="74" xfId="0" applyNumberFormat="1" applyFont="1" applyFill="1" applyBorder="1" applyAlignment="1">
      <alignment horizontal="center" vertical="center"/>
    </xf>
    <xf numFmtId="166" fontId="17" fillId="42" borderId="74" xfId="0" applyNumberFormat="1" applyFont="1" applyFill="1" applyBorder="1" applyAlignment="1">
      <alignment horizontal="center" vertical="center" wrapText="1"/>
    </xf>
    <xf numFmtId="0" fontId="17" fillId="42" borderId="74" xfId="0" applyFont="1" applyFill="1" applyBorder="1" applyAlignment="1">
      <alignment horizontal="center" vertical="center" wrapText="1"/>
    </xf>
    <xf numFmtId="0" fontId="17" fillId="42" borderId="74" xfId="0" applyFont="1" applyFill="1" applyBorder="1" applyAlignment="1">
      <alignment horizontal="center" vertical="center"/>
    </xf>
    <xf numFmtId="0" fontId="17" fillId="38" borderId="74" xfId="0" applyFont="1" applyFill="1" applyBorder="1" applyAlignment="1">
      <alignment horizontal="center"/>
    </xf>
    <xf numFmtId="0" fontId="17" fillId="38" borderId="74" xfId="3" applyFont="1" applyFill="1" applyBorder="1" applyAlignment="1">
      <alignment horizontal="center" vertical="center" wrapText="1"/>
    </xf>
    <xf numFmtId="3" fontId="17" fillId="0" borderId="74" xfId="3" applyNumberFormat="1" applyFont="1" applyFill="1" applyBorder="1" applyAlignment="1">
      <alignment horizontal="left" vertical="top" wrapText="1"/>
    </xf>
    <xf numFmtId="3" fontId="17" fillId="42" borderId="0" xfId="0" applyNumberFormat="1" applyFont="1" applyFill="1" applyAlignment="1">
      <alignment horizontal="center" vertical="top" wrapText="1"/>
    </xf>
    <xf numFmtId="0" fontId="17" fillId="42" borderId="74" xfId="0" applyFont="1" applyFill="1" applyBorder="1" applyAlignment="1">
      <alignment horizontal="center" wrapText="1"/>
    </xf>
    <xf numFmtId="0" fontId="17" fillId="42" borderId="0" xfId="0" applyFont="1" applyFill="1"/>
    <xf numFmtId="3" fontId="22" fillId="0" borderId="0" xfId="0" applyNumberFormat="1" applyFont="1" applyAlignment="1">
      <alignment horizontal="left" vertical="center"/>
    </xf>
    <xf numFmtId="0" fontId="17" fillId="42" borderId="0" xfId="0" applyFont="1" applyFill="1" applyAlignment="1">
      <alignment horizontal="center" vertical="top" wrapText="1"/>
    </xf>
    <xf numFmtId="0" fontId="17" fillId="42" borderId="74" xfId="3" applyFont="1" applyFill="1" applyBorder="1" applyAlignment="1">
      <alignment horizontal="center" vertical="top" wrapText="1"/>
    </xf>
    <xf numFmtId="3" fontId="17" fillId="42" borderId="74" xfId="3" applyNumberFormat="1" applyFont="1" applyFill="1" applyBorder="1" applyAlignment="1">
      <alignment horizontal="center" vertical="center" wrapText="1"/>
    </xf>
    <xf numFmtId="0" fontId="21" fillId="42" borderId="0" xfId="0" applyFont="1" applyFill="1"/>
    <xf numFmtId="3" fontId="60" fillId="0" borderId="74" xfId="3" applyNumberFormat="1" applyFont="1" applyFill="1" applyBorder="1" applyAlignment="1">
      <alignment horizontal="center" vertical="top" wrapText="1"/>
    </xf>
    <xf numFmtId="3" fontId="17" fillId="0" borderId="76" xfId="3" applyNumberFormat="1" applyFont="1" applyFill="1" applyBorder="1" applyAlignment="1">
      <alignment horizontal="center" vertical="top" wrapText="1"/>
    </xf>
    <xf numFmtId="3" fontId="22" fillId="0" borderId="0" xfId="0" applyNumberFormat="1" applyFont="1" applyAlignment="1">
      <alignment horizontal="center" vertical="center" wrapText="1"/>
    </xf>
    <xf numFmtId="14" fontId="58" fillId="0" borderId="0" xfId="0" applyNumberFormat="1" applyFont="1" applyAlignment="1">
      <alignment horizontal="left" vertical="center"/>
    </xf>
    <xf numFmtId="3" fontId="60" fillId="0" borderId="74" xfId="3" applyNumberFormat="1" applyFont="1" applyFill="1" applyBorder="1" applyAlignment="1">
      <alignment horizontal="center" vertical="center" wrapText="1"/>
    </xf>
    <xf numFmtId="3" fontId="17" fillId="0" borderId="76" xfId="3" applyNumberFormat="1" applyFont="1" applyFill="1" applyBorder="1" applyAlignment="1">
      <alignment horizontal="center" vertical="center" wrapText="1"/>
    </xf>
    <xf numFmtId="0" fontId="23" fillId="0" borderId="0" xfId="6" applyFont="1"/>
    <xf numFmtId="2" fontId="21" fillId="0" borderId="0" xfId="6" applyNumberFormat="1" applyFont="1" applyAlignment="1" applyProtection="1">
      <alignment horizontal="left"/>
      <protection locked="0"/>
    </xf>
    <xf numFmtId="2" fontId="17" fillId="0" borderId="0" xfId="6" applyNumberFormat="1" applyFont="1" applyAlignment="1" applyProtection="1">
      <alignment horizontal="left"/>
      <protection locked="0"/>
    </xf>
    <xf numFmtId="0" fontId="15" fillId="4" borderId="0" xfId="6" applyFont="1" applyFill="1"/>
    <xf numFmtId="0" fontId="15" fillId="0" borderId="0" xfId="6" applyFont="1"/>
    <xf numFmtId="3" fontId="17" fillId="0" borderId="0" xfId="6" applyNumberFormat="1" applyFont="1" applyAlignment="1">
      <alignment horizontal="center" vertical="center"/>
    </xf>
    <xf numFmtId="0" fontId="21" fillId="0" borderId="0" xfId="6" applyFont="1" applyAlignment="1">
      <alignment horizontal="left" vertical="top" wrapText="1"/>
    </xf>
    <xf numFmtId="0" fontId="17" fillId="0" borderId="0" xfId="6" applyFont="1" applyAlignment="1">
      <alignment horizontal="left" vertical="top" wrapText="1"/>
    </xf>
    <xf numFmtId="0" fontId="17" fillId="0" borderId="74" xfId="6" applyFont="1" applyBorder="1" applyAlignment="1">
      <alignment horizontal="center" vertical="top" wrapText="1"/>
    </xf>
    <xf numFmtId="0" fontId="17" fillId="0" borderId="74" xfId="6" quotePrefix="1" applyFont="1" applyBorder="1" applyAlignment="1">
      <alignment horizontal="center" vertical="top" wrapText="1"/>
    </xf>
    <xf numFmtId="2" fontId="17" fillId="0" borderId="74" xfId="6" applyNumberFormat="1" applyFont="1" applyBorder="1" applyAlignment="1" applyProtection="1">
      <alignment horizontal="left"/>
      <protection locked="0"/>
    </xf>
    <xf numFmtId="0" fontId="2" fillId="0" borderId="74" xfId="6" quotePrefix="1" applyFont="1" applyBorder="1" applyAlignment="1">
      <alignment horizontal="center"/>
    </xf>
    <xf numFmtId="0" fontId="2" fillId="0" borderId="74" xfId="6" applyFont="1" applyBorder="1"/>
    <xf numFmtId="0" fontId="2" fillId="0" borderId="74" xfId="6" quotePrefix="1" applyFont="1" applyBorder="1" applyAlignment="1">
      <alignment horizontal="center" vertical="center" wrapText="1"/>
    </xf>
    <xf numFmtId="0" fontId="2" fillId="0" borderId="74" xfId="6" applyFont="1" applyBorder="1" applyAlignment="1">
      <alignment horizontal="left" wrapText="1"/>
    </xf>
    <xf numFmtId="0" fontId="2" fillId="0" borderId="74" xfId="6" applyFont="1" applyBorder="1" applyAlignment="1">
      <alignment horizontal="left" wrapText="1" indent="1"/>
    </xf>
    <xf numFmtId="0" fontId="15" fillId="0" borderId="0" xfId="6" applyFont="1" applyAlignment="1">
      <alignment wrapText="1"/>
    </xf>
    <xf numFmtId="0" fontId="2" fillId="0" borderId="74" xfId="6" applyFont="1" applyBorder="1" applyAlignment="1">
      <alignment wrapText="1"/>
    </xf>
    <xf numFmtId="0" fontId="2" fillId="0" borderId="0" xfId="6" quotePrefix="1" applyFont="1" applyAlignment="1">
      <alignment horizontal="center" vertical="center" wrapText="1"/>
    </xf>
    <xf numFmtId="3" fontId="17" fillId="0" borderId="0" xfId="3" applyNumberFormat="1" applyFont="1" applyFill="1" applyAlignment="1">
      <alignment horizontal="center" vertical="center"/>
    </xf>
    <xf numFmtId="0" fontId="60" fillId="0" borderId="0" xfId="0" applyFont="1" applyAlignment="1">
      <alignment vertical="top"/>
    </xf>
    <xf numFmtId="0" fontId="17" fillId="0" borderId="74" xfId="0" applyFont="1" applyBorder="1" applyAlignment="1">
      <alignment horizontal="center" vertical="top" wrapText="1"/>
    </xf>
    <xf numFmtId="1" fontId="17" fillId="0" borderId="74" xfId="3" applyNumberFormat="1" applyFont="1" applyFill="1" applyBorder="1" applyAlignment="1">
      <alignment horizontal="center" vertical="top" wrapText="1"/>
    </xf>
    <xf numFmtId="1" fontId="17" fillId="0" borderId="8" xfId="3" applyNumberFormat="1" applyFont="1" applyFill="1" applyBorder="1" applyAlignment="1">
      <alignment horizontal="center" vertical="top" wrapText="1"/>
    </xf>
    <xf numFmtId="0" fontId="17" fillId="38" borderId="8" xfId="0" applyFont="1" applyFill="1" applyBorder="1" applyAlignment="1">
      <alignment horizontal="left" vertical="top" wrapText="1"/>
    </xf>
    <xf numFmtId="0" fontId="17" fillId="0" borderId="8" xfId="0" applyFont="1" applyBorder="1" applyAlignment="1">
      <alignment horizontal="left" vertical="top" wrapText="1"/>
    </xf>
    <xf numFmtId="1" fontId="17" fillId="0" borderId="8" xfId="3" applyNumberFormat="1" applyFont="1" applyFill="1" applyBorder="1" applyAlignment="1">
      <alignment horizontal="center" vertical="center" wrapText="1"/>
    </xf>
    <xf numFmtId="0" fontId="21" fillId="0" borderId="8" xfId="0" applyFont="1" applyBorder="1" applyAlignment="1">
      <alignment horizontal="left" vertical="top" wrapText="1"/>
    </xf>
    <xf numFmtId="0" fontId="21" fillId="4" borderId="0" xfId="0" applyFont="1" applyFill="1" applyAlignment="1">
      <alignment horizontal="left" vertical="center" wrapText="1"/>
    </xf>
    <xf numFmtId="0" fontId="2" fillId="0" borderId="8" xfId="0" applyFont="1" applyBorder="1"/>
    <xf numFmtId="0" fontId="17" fillId="0" borderId="8" xfId="0" applyFont="1" applyBorder="1" applyAlignment="1">
      <alignment horizontal="center" vertical="top" wrapText="1"/>
    </xf>
    <xf numFmtId="0" fontId="21" fillId="0" borderId="8" xfId="0" applyFont="1" applyBorder="1" applyAlignment="1">
      <alignment horizontal="left" vertical="center" wrapText="1"/>
    </xf>
    <xf numFmtId="0" fontId="17" fillId="0" borderId="8" xfId="0" applyFont="1" applyBorder="1" applyAlignment="1">
      <alignment horizontal="left" vertical="center" indent="1"/>
    </xf>
    <xf numFmtId="0" fontId="21" fillId="0" borderId="0" xfId="0" applyFont="1" applyAlignment="1">
      <alignment horizontal="left" vertical="top" wrapText="1"/>
    </xf>
    <xf numFmtId="0" fontId="2" fillId="0" borderId="8" xfId="0" applyFont="1" applyBorder="1" applyAlignment="1">
      <alignment horizontal="center" vertical="center"/>
    </xf>
    <xf numFmtId="1" fontId="17" fillId="0" borderId="74" xfId="3" applyNumberFormat="1" applyFont="1" applyFill="1" applyBorder="1" applyAlignment="1">
      <alignment horizontal="center" vertical="center" wrapText="1"/>
    </xf>
    <xf numFmtId="0" fontId="17" fillId="38" borderId="0" xfId="0" applyFont="1" applyFill="1" applyAlignment="1">
      <alignment horizontal="left" vertical="top" wrapText="1"/>
    </xf>
    <xf numFmtId="0" fontId="17" fillId="0" borderId="7" xfId="0" applyFont="1" applyBorder="1" applyAlignment="1">
      <alignment horizontal="center"/>
    </xf>
    <xf numFmtId="0" fontId="21" fillId="0" borderId="8" xfId="0" applyFont="1" applyBorder="1" applyAlignment="1">
      <alignment horizontal="left" vertical="top"/>
    </xf>
    <xf numFmtId="0" fontId="26" fillId="0" borderId="7" xfId="0" applyFont="1" applyBorder="1" applyAlignment="1">
      <alignment horizontal="center" vertical="top"/>
    </xf>
    <xf numFmtId="1" fontId="17" fillId="0" borderId="8" xfId="3" applyNumberFormat="1" applyFont="1" applyFill="1" applyBorder="1" applyAlignment="1">
      <alignment horizontal="center" vertical="top"/>
    </xf>
    <xf numFmtId="1" fontId="17" fillId="0" borderId="2" xfId="4" applyNumberFormat="1" applyFont="1" applyBorder="1" applyAlignment="1">
      <alignment horizontal="center" vertical="top"/>
    </xf>
    <xf numFmtId="1" fontId="17" fillId="0" borderId="74" xfId="3" applyNumberFormat="1" applyFont="1" applyFill="1" applyBorder="1" applyAlignment="1">
      <alignment horizontal="center" vertical="center"/>
    </xf>
    <xf numFmtId="0" fontId="17" fillId="0" borderId="74" xfId="5" applyFont="1" applyFill="1" applyBorder="1" applyAlignment="1">
      <alignment horizontal="center" vertical="center" wrapText="1"/>
    </xf>
    <xf numFmtId="0" fontId="2" fillId="0" borderId="0" xfId="0" applyFont="1" applyFill="1" applyAlignment="1">
      <alignment horizontal="left" vertical="center"/>
    </xf>
    <xf numFmtId="0" fontId="17" fillId="0" borderId="20" xfId="5" applyFont="1" applyFill="1" applyBorder="1" applyAlignment="1">
      <alignment vertical="center" wrapText="1"/>
    </xf>
    <xf numFmtId="0" fontId="17" fillId="0" borderId="20" xfId="5" applyFont="1" applyFill="1" applyBorder="1" applyAlignment="1">
      <alignment horizontal="left" vertical="center" wrapText="1" indent="1"/>
    </xf>
    <xf numFmtId="0" fontId="6" fillId="0" borderId="4" xfId="0"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15" xfId="5" applyFont="1" applyFill="1" applyBorder="1" applyAlignment="1">
      <alignment horizontal="center" vertical="center" wrapText="1"/>
    </xf>
    <xf numFmtId="0" fontId="6" fillId="0" borderId="20" xfId="0" applyFont="1" applyFill="1" applyBorder="1" applyAlignment="1">
      <alignment horizontal="left"/>
    </xf>
    <xf numFmtId="0" fontId="6" fillId="0" borderId="8" xfId="0" applyFont="1" applyFill="1" applyBorder="1" applyAlignment="1">
      <alignment horizontal="left" indent="1"/>
    </xf>
    <xf numFmtId="0" fontId="5" fillId="0" borderId="8" xfId="0" applyFont="1" applyFill="1" applyBorder="1" applyAlignment="1">
      <alignment horizontal="left" indent="2"/>
    </xf>
    <xf numFmtId="0" fontId="6" fillId="0" borderId="8" xfId="0" applyFont="1" applyFill="1" applyBorder="1" applyAlignment="1">
      <alignment horizontal="left" indent="3"/>
    </xf>
    <xf numFmtId="0" fontId="6" fillId="0" borderId="8" xfId="0" applyFont="1" applyFill="1" applyBorder="1" applyAlignment="1">
      <alignment horizontal="left" indent="2"/>
    </xf>
    <xf numFmtId="0" fontId="4" fillId="0" borderId="8" xfId="0" applyFont="1" applyFill="1" applyBorder="1" applyAlignment="1">
      <alignment horizontal="left" indent="2"/>
    </xf>
    <xf numFmtId="0" fontId="4" fillId="0" borderId="8" xfId="0" applyFont="1" applyFill="1" applyBorder="1" applyAlignment="1">
      <alignment horizontal="left" indent="3"/>
    </xf>
    <xf numFmtId="0" fontId="3" fillId="0" borderId="8" xfId="0" applyFont="1" applyFill="1" applyBorder="1" applyAlignment="1">
      <alignment horizontal="left" indent="3"/>
    </xf>
    <xf numFmtId="0" fontId="17" fillId="0" borderId="20" xfId="0" applyFont="1" applyFill="1" applyBorder="1" applyAlignment="1">
      <alignment horizontal="left" vertical="center"/>
    </xf>
    <xf numFmtId="0" fontId="15" fillId="0" borderId="20" xfId="0" applyFont="1" applyFill="1" applyBorder="1"/>
    <xf numFmtId="0" fontId="17" fillId="0" borderId="8" xfId="0" applyFont="1" applyFill="1" applyBorder="1" applyAlignment="1">
      <alignment horizontal="left" vertical="center" indent="1"/>
    </xf>
    <xf numFmtId="0" fontId="17" fillId="0" borderId="20" xfId="0" applyFont="1" applyFill="1" applyBorder="1" applyAlignment="1">
      <alignment horizontal="left" vertical="center" indent="1"/>
    </xf>
    <xf numFmtId="0" fontId="17" fillId="38" borderId="77" xfId="3" applyFont="1" applyFill="1" applyBorder="1" applyAlignment="1">
      <alignment horizontal="center"/>
    </xf>
    <xf numFmtId="0" fontId="21" fillId="0" borderId="0" xfId="0" applyFont="1" applyAlignment="1">
      <alignment horizontal="left" vertical="top"/>
    </xf>
    <xf numFmtId="0" fontId="2" fillId="0" borderId="8" xfId="0" applyFont="1" applyBorder="1" applyAlignment="1">
      <alignment horizontal="center"/>
    </xf>
    <xf numFmtId="0" fontId="17" fillId="0" borderId="20" xfId="6" applyFont="1" applyBorder="1" applyAlignment="1">
      <alignment horizontal="center" vertical="center" wrapText="1"/>
    </xf>
    <xf numFmtId="0" fontId="17" fillId="0" borderId="20" xfId="0" applyFont="1" applyBorder="1" applyAlignment="1">
      <alignment horizontal="center" vertical="center" wrapText="1"/>
    </xf>
    <xf numFmtId="0" fontId="17" fillId="0" borderId="0" xfId="0" applyFont="1" applyAlignment="1">
      <alignment horizontal="center"/>
    </xf>
    <xf numFmtId="0" fontId="15" fillId="38" borderId="0" xfId="0" applyFont="1" applyFill="1" applyAlignment="1">
      <alignment horizontal="left"/>
    </xf>
    <xf numFmtId="0" fontId="2" fillId="38" borderId="0" xfId="0" applyFont="1" applyFill="1"/>
    <xf numFmtId="0" fontId="2" fillId="38" borderId="0" xfId="0" applyFont="1" applyFill="1" applyAlignment="1">
      <alignment horizontal="right"/>
    </xf>
    <xf numFmtId="0" fontId="15" fillId="0" borderId="0" xfId="0" applyFont="1" applyAlignment="1">
      <alignment horizontal="center" vertical="center" wrapText="1"/>
    </xf>
    <xf numFmtId="0" fontId="17" fillId="38" borderId="20" xfId="3" applyFont="1" applyFill="1" applyBorder="1" applyAlignment="1">
      <alignment horizontal="center" vertical="top"/>
    </xf>
    <xf numFmtId="0" fontId="17" fillId="38" borderId="20" xfId="0" applyFont="1" applyFill="1" applyBorder="1" applyAlignment="1">
      <alignment horizontal="left" vertical="top"/>
    </xf>
    <xf numFmtId="0" fontId="17" fillId="0" borderId="20" xfId="0" applyFont="1" applyBorder="1" applyAlignment="1">
      <alignment horizontal="left" vertical="top"/>
    </xf>
    <xf numFmtId="0" fontId="17" fillId="0" borderId="20" xfId="3" applyFont="1" applyFill="1" applyBorder="1" applyAlignment="1">
      <alignment horizontal="center" vertical="top"/>
    </xf>
    <xf numFmtId="0" fontId="17" fillId="0" borderId="0" xfId="0" applyFont="1" applyAlignment="1">
      <alignment horizontal="center" vertical="top"/>
    </xf>
    <xf numFmtId="0" fontId="17" fillId="0" borderId="20" xfId="0" applyFont="1" applyBorder="1" applyAlignment="1">
      <alignment horizontal="left" vertical="center"/>
    </xf>
    <xf numFmtId="0" fontId="15" fillId="38" borderId="0" xfId="0" applyFont="1" applyFill="1" applyAlignment="1">
      <alignment horizontal="center" vertical="top" wrapText="1"/>
    </xf>
    <xf numFmtId="0" fontId="15" fillId="38" borderId="0" xfId="0" applyFont="1" applyFill="1" applyAlignment="1">
      <alignment vertical="top" wrapText="1"/>
    </xf>
    <xf numFmtId="0" fontId="2" fillId="38" borderId="0" xfId="0" applyFont="1" applyFill="1" applyAlignment="1">
      <alignment vertical="top" wrapText="1"/>
    </xf>
    <xf numFmtId="0" fontId="2" fillId="0" borderId="20" xfId="0" applyFont="1" applyBorder="1" applyAlignment="1">
      <alignment horizontal="left"/>
    </xf>
    <xf numFmtId="0" fontId="53" fillId="0" borderId="20" xfId="0" applyFont="1" applyBorder="1" applyAlignment="1">
      <alignment horizontal="left" indent="1"/>
    </xf>
    <xf numFmtId="1" fontId="2" fillId="0" borderId="20" xfId="3" applyNumberFormat="1" applyFont="1" applyFill="1" applyBorder="1" applyAlignment="1">
      <alignment horizontal="center" vertical="top" wrapText="1"/>
    </xf>
    <xf numFmtId="1" fontId="2" fillId="0" borderId="31" xfId="3" applyNumberFormat="1" applyFont="1" applyFill="1" applyBorder="1" applyAlignment="1">
      <alignment horizontal="center" vertical="top" wrapText="1"/>
    </xf>
    <xf numFmtId="0" fontId="53" fillId="0" borderId="20" xfId="0" applyFont="1" applyBorder="1" applyAlignment="1">
      <alignment horizontal="left" indent="2"/>
    </xf>
    <xf numFmtId="0" fontId="2" fillId="0" borderId="7" xfId="0" applyFont="1" applyBorder="1" applyAlignment="1">
      <alignment horizontal="center"/>
    </xf>
    <xf numFmtId="1" fontId="2" fillId="0" borderId="17" xfId="3" applyNumberFormat="1" applyFont="1" applyFill="1" applyBorder="1" applyAlignment="1">
      <alignment horizontal="center" vertical="top" wrapText="1"/>
    </xf>
    <xf numFmtId="1" fontId="25" fillId="0" borderId="31" xfId="3" applyNumberFormat="1" applyFont="1" applyFill="1" applyBorder="1" applyAlignment="1">
      <alignment horizontal="center" vertical="top" wrapText="1"/>
    </xf>
    <xf numFmtId="1" fontId="25" fillId="0" borderId="20" xfId="3" applyNumberFormat="1" applyFont="1" applyFill="1" applyBorder="1" applyAlignment="1">
      <alignment horizontal="center" vertical="top" wrapText="1"/>
    </xf>
    <xf numFmtId="3" fontId="25" fillId="0" borderId="2" xfId="4" applyNumberFormat="1" applyFont="1" applyBorder="1" applyAlignment="1">
      <alignment horizontal="center" vertical="center"/>
    </xf>
    <xf numFmtId="1" fontId="25" fillId="0" borderId="8" xfId="3" applyNumberFormat="1" applyFont="1" applyFill="1" applyBorder="1" applyAlignment="1">
      <alignment horizontal="center" vertical="top" wrapText="1"/>
    </xf>
    <xf numFmtId="0" fontId="53" fillId="0" borderId="8" xfId="0" applyFont="1" applyBorder="1" applyAlignment="1">
      <alignment horizontal="left" indent="1"/>
    </xf>
    <xf numFmtId="1" fontId="2" fillId="0" borderId="8" xfId="3" applyNumberFormat="1" applyFont="1" applyFill="1" applyBorder="1" applyAlignment="1">
      <alignment horizontal="center" vertical="top" wrapText="1"/>
    </xf>
    <xf numFmtId="3" fontId="17" fillId="0" borderId="8" xfId="3" applyNumberFormat="1" applyFont="1" applyFill="1" applyBorder="1" applyAlignment="1">
      <alignment horizontal="center" vertical="center"/>
    </xf>
    <xf numFmtId="0" fontId="53" fillId="0" borderId="8" xfId="0" applyFont="1" applyBorder="1" applyAlignment="1">
      <alignment horizontal="left" indent="2"/>
    </xf>
    <xf numFmtId="0" fontId="53" fillId="0" borderId="20" xfId="0" applyFont="1" applyBorder="1" applyAlignment="1">
      <alignment horizontal="left" wrapText="1" indent="1"/>
    </xf>
    <xf numFmtId="0" fontId="53" fillId="0" borderId="20" xfId="0" applyFont="1" applyBorder="1" applyAlignment="1">
      <alignment horizontal="left" wrapText="1" indent="2"/>
    </xf>
    <xf numFmtId="0" fontId="2" fillId="0" borderId="20" xfId="0" applyFont="1" applyBorder="1" applyAlignment="1">
      <alignment horizontal="left" indent="1"/>
    </xf>
    <xf numFmtId="0" fontId="2" fillId="0" borderId="8" xfId="0" applyFont="1" applyBorder="1" applyAlignment="1">
      <alignment horizontal="left"/>
    </xf>
    <xf numFmtId="0" fontId="2" fillId="38" borderId="0" xfId="0" applyFont="1" applyFill="1" applyAlignment="1">
      <alignment horizontal="center"/>
    </xf>
    <xf numFmtId="0" fontId="15" fillId="38" borderId="20" xfId="0" applyFont="1" applyFill="1" applyBorder="1" applyAlignment="1">
      <alignment horizontal="left"/>
    </xf>
    <xf numFmtId="0" fontId="82" fillId="38" borderId="0" xfId="0" applyFont="1" applyFill="1" applyAlignment="1">
      <alignment horizontal="center"/>
    </xf>
    <xf numFmtId="0" fontId="82" fillId="38" borderId="0" xfId="0" applyFont="1" applyFill="1" applyAlignment="1">
      <alignment horizontal="left"/>
    </xf>
    <xf numFmtId="0" fontId="50" fillId="0" borderId="0" xfId="0" applyFont="1" applyAlignment="1">
      <alignment vertical="center"/>
    </xf>
    <xf numFmtId="0" fontId="71" fillId="0" borderId="0" xfId="0" applyFont="1" applyAlignment="1">
      <alignment vertical="center"/>
    </xf>
    <xf numFmtId="0" fontId="15" fillId="0" borderId="0" xfId="0" applyFont="1" applyAlignment="1">
      <alignment vertical="top" wrapText="1"/>
    </xf>
    <xf numFmtId="0" fontId="2" fillId="0" borderId="20" xfId="0" applyFont="1" applyBorder="1" applyAlignment="1">
      <alignment horizontal="center" vertical="top" wrapText="1"/>
    </xf>
    <xf numFmtId="1" fontId="21" fillId="0" borderId="20" xfId="3" applyNumberFormat="1" applyFont="1" applyFill="1" applyBorder="1" applyAlignment="1">
      <alignment horizontal="center" vertical="top" wrapText="1"/>
    </xf>
    <xf numFmtId="1" fontId="21" fillId="0" borderId="31" xfId="3" applyNumberFormat="1" applyFont="1" applyFill="1" applyBorder="1" applyAlignment="1">
      <alignment horizontal="center" vertical="top" wrapText="1"/>
    </xf>
    <xf numFmtId="1" fontId="21" fillId="0" borderId="24" xfId="3" applyNumberFormat="1" applyFont="1" applyFill="1" applyBorder="1" applyAlignment="1">
      <alignment horizontal="center" vertical="top" wrapText="1"/>
    </xf>
    <xf numFmtId="3" fontId="17" fillId="0" borderId="20" xfId="3" applyNumberFormat="1" applyFont="1" applyFill="1" applyBorder="1" applyAlignment="1">
      <alignment horizontal="center" vertical="center"/>
    </xf>
    <xf numFmtId="0" fontId="15" fillId="38" borderId="8" xfId="0" applyFont="1" applyFill="1" applyBorder="1" applyAlignment="1">
      <alignment horizontal="left"/>
    </xf>
    <xf numFmtId="0" fontId="2" fillId="0" borderId="8" xfId="0" applyFont="1" applyBorder="1" applyAlignment="1">
      <alignment horizontal="center" vertical="top" wrapText="1"/>
    </xf>
    <xf numFmtId="0" fontId="2" fillId="38" borderId="8" xfId="0" applyFont="1" applyFill="1" applyBorder="1" applyAlignment="1">
      <alignment horizontal="center" vertical="center" wrapText="1"/>
    </xf>
    <xf numFmtId="0" fontId="15" fillId="0" borderId="20" xfId="0" applyFont="1" applyBorder="1" applyAlignment="1">
      <alignment horizontal="left"/>
    </xf>
    <xf numFmtId="0" fontId="2" fillId="0" borderId="20" xfId="0" applyFont="1" applyBorder="1" applyAlignment="1">
      <alignment horizontal="center" vertical="center"/>
    </xf>
    <xf numFmtId="0" fontId="17" fillId="38" borderId="0" xfId="0" applyFont="1" applyFill="1" applyAlignment="1">
      <alignment horizontal="left" vertical="top"/>
    </xf>
    <xf numFmtId="0" fontId="17" fillId="38" borderId="0" xfId="0" applyFont="1" applyFill="1" applyAlignment="1">
      <alignment horizontal="center" vertical="top"/>
    </xf>
    <xf numFmtId="0" fontId="15" fillId="0" borderId="0" xfId="0" applyFont="1" applyAlignment="1">
      <alignment horizontal="center" vertical="top" wrapText="1"/>
    </xf>
    <xf numFmtId="0" fontId="17" fillId="0" borderId="20" xfId="0" applyFont="1" applyFill="1" applyBorder="1" applyAlignment="1">
      <alignment horizontal="left" vertical="top"/>
    </xf>
    <xf numFmtId="3" fontId="17" fillId="0" borderId="2" xfId="4" applyNumberFormat="1" applyFont="1" applyFill="1" applyBorder="1" applyAlignment="1">
      <alignment horizontal="center" vertical="center"/>
    </xf>
    <xf numFmtId="0" fontId="83" fillId="38" borderId="0" xfId="0" applyFont="1" applyFill="1"/>
    <xf numFmtId="14" fontId="17" fillId="38" borderId="0" xfId="0" applyNumberFormat="1" applyFont="1" applyFill="1" applyAlignment="1">
      <alignment horizontal="center"/>
    </xf>
    <xf numFmtId="0" fontId="21" fillId="38" borderId="0" xfId="0" applyFont="1" applyFill="1" applyAlignment="1">
      <alignment horizontal="left" wrapText="1"/>
    </xf>
    <xf numFmtId="0" fontId="17" fillId="38" borderId="98" xfId="3" applyFont="1" applyFill="1" applyBorder="1" applyAlignment="1">
      <alignment horizontal="center"/>
    </xf>
    <xf numFmtId="0" fontId="17" fillId="38" borderId="8" xfId="0" applyFont="1" applyFill="1" applyBorder="1" applyAlignment="1">
      <alignment horizontal="left" indent="1"/>
    </xf>
    <xf numFmtId="0" fontId="22" fillId="38" borderId="0" xfId="0" applyFont="1" applyFill="1" applyAlignment="1">
      <alignment horizontal="left"/>
    </xf>
    <xf numFmtId="0" fontId="17" fillId="38" borderId="0" xfId="0" applyFont="1" applyFill="1" applyAlignment="1">
      <alignment horizontal="right"/>
    </xf>
    <xf numFmtId="0" fontId="84" fillId="0" borderId="0" xfId="0" applyFont="1"/>
    <xf numFmtId="0" fontId="15" fillId="0" borderId="0" xfId="0" applyFont="1" applyAlignment="1">
      <alignment horizontal="left"/>
    </xf>
    <xf numFmtId="0" fontId="21" fillId="4" borderId="0" xfId="0" applyFont="1" applyFill="1" applyAlignment="1">
      <alignment vertical="center"/>
    </xf>
    <xf numFmtId="0" fontId="17" fillId="0" borderId="8" xfId="3" applyFont="1" applyFill="1" applyBorder="1" applyAlignment="1">
      <alignment horizontal="center" vertical="top"/>
    </xf>
    <xf numFmtId="0" fontId="17" fillId="0" borderId="0" xfId="3" applyFont="1" applyFill="1" applyAlignment="1">
      <alignment horizontal="center" vertical="top"/>
    </xf>
    <xf numFmtId="0" fontId="15" fillId="4" borderId="0" xfId="0" applyFont="1" applyFill="1" applyAlignment="1">
      <alignment vertical="center"/>
    </xf>
    <xf numFmtId="0" fontId="17" fillId="38" borderId="0" xfId="0" applyFont="1" applyFill="1" applyAlignment="1">
      <alignment horizontal="left" vertical="center"/>
    </xf>
    <xf numFmtId="0" fontId="23" fillId="0" borderId="0" xfId="0" applyFont="1" applyAlignment="1">
      <alignment vertical="center"/>
    </xf>
    <xf numFmtId="0" fontId="17" fillId="38" borderId="0" xfId="0" applyFont="1" applyFill="1" applyAlignment="1">
      <alignment horizontal="left"/>
    </xf>
    <xf numFmtId="1" fontId="58" fillId="0" borderId="0" xfId="0" applyNumberFormat="1" applyFont="1" applyAlignment="1">
      <alignment horizontal="right" vertical="top" wrapText="1"/>
    </xf>
    <xf numFmtId="1" fontId="21" fillId="0" borderId="0" xfId="0" applyNumberFormat="1" applyFont="1" applyAlignment="1">
      <alignment horizontal="right" vertical="top" wrapText="1"/>
    </xf>
    <xf numFmtId="0" fontId="80" fillId="38" borderId="0" xfId="0" applyFont="1" applyFill="1" applyAlignment="1">
      <alignment vertical="center"/>
    </xf>
    <xf numFmtId="0" fontId="21" fillId="0" borderId="20" xfId="0" applyFont="1" applyBorder="1" applyAlignment="1">
      <alignment wrapText="1"/>
    </xf>
    <xf numFmtId="0" fontId="25" fillId="0" borderId="0" xfId="0" applyFont="1" applyAlignment="1">
      <alignment vertical="center"/>
    </xf>
    <xf numFmtId="0" fontId="21" fillId="0" borderId="3" xfId="0" applyFont="1" applyBorder="1" applyAlignment="1">
      <alignment horizontal="center" vertical="center" wrapText="1"/>
    </xf>
    <xf numFmtId="3" fontId="21" fillId="0" borderId="0" xfId="0" applyNumberFormat="1" applyFont="1" applyAlignment="1">
      <alignment horizontal="right"/>
    </xf>
    <xf numFmtId="3" fontId="23" fillId="0" borderId="0" xfId="0" applyNumberFormat="1" applyFont="1" applyAlignment="1">
      <alignment horizontal="right"/>
    </xf>
    <xf numFmtId="0" fontId="62" fillId="0" borderId="0" xfId="0" applyFont="1" applyAlignment="1">
      <alignment vertical="center"/>
    </xf>
    <xf numFmtId="0" fontId="83" fillId="0" borderId="0" xfId="0" applyFont="1"/>
    <xf numFmtId="0" fontId="17" fillId="0" borderId="0" xfId="0" applyFont="1" applyAlignment="1">
      <alignment horizontal="left" vertical="top" wrapText="1" indent="1"/>
    </xf>
    <xf numFmtId="0" fontId="21" fillId="0" borderId="0" xfId="0" applyFont="1" applyAlignment="1">
      <alignment horizontal="center" vertical="top" wrapText="1"/>
    </xf>
    <xf numFmtId="0" fontId="17" fillId="0" borderId="20" xfId="0" applyFont="1" applyBorder="1" applyAlignment="1">
      <alignment horizontal="center" vertical="top" wrapText="1"/>
    </xf>
    <xf numFmtId="0" fontId="17" fillId="38" borderId="0" xfId="0" applyFont="1" applyFill="1" applyAlignment="1">
      <alignment horizontal="left" vertical="top" wrapText="1" indent="1"/>
    </xf>
    <xf numFmtId="0" fontId="17" fillId="0" borderId="20" xfId="0" applyFont="1" applyFill="1" applyBorder="1" applyAlignment="1">
      <alignment horizontal="left" vertical="top" wrapText="1"/>
    </xf>
    <xf numFmtId="14" fontId="17" fillId="0" borderId="0" xfId="0" applyNumberFormat="1" applyFont="1" applyAlignment="1">
      <alignment horizontal="center" vertical="center"/>
    </xf>
    <xf numFmtId="0" fontId="21" fillId="0" borderId="20" xfId="0" applyFont="1" applyBorder="1" applyAlignment="1">
      <alignment horizontal="center" wrapText="1"/>
    </xf>
    <xf numFmtId="0" fontId="17" fillId="0" borderId="20" xfId="0" applyFont="1" applyBorder="1" applyAlignment="1">
      <alignment wrapText="1"/>
    </xf>
    <xf numFmtId="0" fontId="17" fillId="0" borderId="20" xfId="3" applyFont="1" applyFill="1" applyBorder="1" applyAlignment="1">
      <alignment horizontal="center" wrapText="1"/>
    </xf>
    <xf numFmtId="0" fontId="17" fillId="0" borderId="0" xfId="3" applyFont="1" applyFill="1" applyAlignment="1">
      <alignment horizontal="center" wrapText="1"/>
    </xf>
    <xf numFmtId="0" fontId="17" fillId="0" borderId="20" xfId="0" applyFont="1" applyBorder="1" applyAlignment="1">
      <alignment horizontal="left" vertical="center" wrapText="1"/>
    </xf>
    <xf numFmtId="0" fontId="17" fillId="0" borderId="20" xfId="0" applyFont="1" applyBorder="1" applyAlignment="1">
      <alignment horizontal="left" vertical="center" wrapText="1" indent="1"/>
    </xf>
    <xf numFmtId="0" fontId="17" fillId="0" borderId="20" xfId="0" applyFont="1" applyBorder="1" applyAlignment="1">
      <alignment horizontal="left" vertical="top" wrapText="1" indent="1"/>
    </xf>
    <xf numFmtId="0" fontId="17" fillId="0" borderId="20" xfId="0" applyFont="1" applyBorder="1" applyAlignment="1">
      <alignment vertical="center" wrapText="1"/>
    </xf>
    <xf numFmtId="0" fontId="2" fillId="0" borderId="20" xfId="0" applyFont="1" applyBorder="1" applyAlignment="1">
      <alignment wrapText="1"/>
    </xf>
    <xf numFmtId="0" fontId="17" fillId="0" borderId="20" xfId="0" applyFont="1" applyBorder="1" applyAlignment="1">
      <alignment horizontal="center" wrapText="1"/>
    </xf>
    <xf numFmtId="0" fontId="17" fillId="0" borderId="17" xfId="0" applyFont="1" applyBorder="1" applyAlignment="1">
      <alignment wrapText="1"/>
    </xf>
    <xf numFmtId="0" fontId="17" fillId="0" borderId="99" xfId="3" applyFont="1" applyFill="1" applyBorder="1" applyAlignment="1">
      <alignment horizontal="center" wrapText="1"/>
    </xf>
    <xf numFmtId="0" fontId="22" fillId="0" borderId="0" xfId="6" applyFont="1" applyAlignment="1">
      <alignment horizontal="center" wrapText="1"/>
    </xf>
    <xf numFmtId="0" fontId="17" fillId="0" borderId="17" xfId="0" applyFont="1" applyBorder="1" applyAlignment="1">
      <alignment horizontal="center" vertical="center" wrapText="1"/>
    </xf>
    <xf numFmtId="0" fontId="15" fillId="0" borderId="0" xfId="6" applyFont="1" applyFill="1" applyAlignment="1">
      <alignment horizontal="left" vertical="center"/>
    </xf>
    <xf numFmtId="0" fontId="21" fillId="0" borderId="8" xfId="0" applyFont="1" applyBorder="1" applyAlignment="1">
      <alignment horizontal="left" vertical="center"/>
    </xf>
    <xf numFmtId="0" fontId="21" fillId="38" borderId="8" xfId="0" applyFont="1" applyFill="1" applyBorder="1" applyAlignment="1">
      <alignment horizontal="left" indent="1"/>
    </xf>
    <xf numFmtId="0" fontId="17" fillId="38" borderId="8" xfId="0" applyFont="1" applyFill="1" applyBorder="1" applyAlignment="1">
      <alignment horizontal="left" indent="2"/>
    </xf>
    <xf numFmtId="0" fontId="2" fillId="0" borderId="20" xfId="3" applyFont="1" applyFill="1" applyBorder="1" applyAlignment="1">
      <alignment horizontal="center" vertical="center"/>
    </xf>
    <xf numFmtId="0" fontId="21" fillId="0" borderId="20" xfId="6" quotePrefix="1" applyFont="1" applyBorder="1" applyAlignment="1">
      <alignment horizontal="left" vertical="center" wrapText="1"/>
    </xf>
    <xf numFmtId="0" fontId="21" fillId="0" borderId="8" xfId="0" applyFont="1" applyBorder="1" applyAlignment="1">
      <alignment horizontal="left" vertical="center" indent="1"/>
    </xf>
    <xf numFmtId="0" fontId="17" fillId="38" borderId="8" xfId="0" applyFont="1" applyFill="1" applyBorder="1" applyAlignment="1">
      <alignment horizontal="left" vertical="center" indent="1"/>
    </xf>
    <xf numFmtId="0" fontId="21" fillId="38" borderId="8" xfId="0" applyFont="1" applyFill="1" applyBorder="1" applyAlignment="1">
      <alignment horizontal="left" vertical="center" indent="1"/>
    </xf>
    <xf numFmtId="0" fontId="17" fillId="38" borderId="0" xfId="0" applyFont="1" applyFill="1" applyAlignment="1">
      <alignment horizontal="center"/>
    </xf>
    <xf numFmtId="0" fontId="17" fillId="0" borderId="97" xfId="0" applyFont="1" applyBorder="1"/>
    <xf numFmtId="0" fontId="21" fillId="0" borderId="0" xfId="0" applyFont="1" applyAlignment="1">
      <alignment horizontal="center" wrapText="1"/>
    </xf>
    <xf numFmtId="0" fontId="2" fillId="0" borderId="0" xfId="3" applyFont="1" applyFill="1" applyAlignment="1">
      <alignment horizontal="center" vertical="center"/>
    </xf>
    <xf numFmtId="0" fontId="21" fillId="38" borderId="97" xfId="0" applyFont="1" applyFill="1" applyBorder="1"/>
    <xf numFmtId="0" fontId="17" fillId="0" borderId="8" xfId="0" applyFont="1" applyBorder="1" applyAlignment="1">
      <alignment horizontal="left" wrapText="1"/>
    </xf>
    <xf numFmtId="0" fontId="17" fillId="0" borderId="8" xfId="0" applyFont="1" applyBorder="1" applyAlignment="1">
      <alignment horizontal="left" vertical="center" wrapText="1"/>
    </xf>
    <xf numFmtId="0" fontId="87" fillId="0" borderId="0" xfId="0" applyFont="1"/>
    <xf numFmtId="0" fontId="21" fillId="0" borderId="20" xfId="6" quotePrefix="1" applyFont="1" applyBorder="1" applyAlignment="1">
      <alignment horizontal="center" vertical="center" wrapText="1"/>
    </xf>
    <xf numFmtId="0" fontId="17" fillId="0" borderId="20" xfId="6" applyFont="1" applyFill="1" applyBorder="1" applyAlignment="1">
      <alignment horizontal="left" vertical="center" wrapText="1"/>
    </xf>
    <xf numFmtId="0" fontId="17" fillId="0" borderId="20" xfId="6" applyFont="1" applyFill="1" applyBorder="1" applyAlignment="1">
      <alignment horizontal="center"/>
    </xf>
    <xf numFmtId="0" fontId="17" fillId="0" borderId="0" xfId="6" applyFont="1" applyFill="1" applyAlignment="1">
      <alignment horizontal="left" vertical="center" wrapText="1"/>
    </xf>
    <xf numFmtId="0" fontId="17" fillId="0" borderId="0" xfId="6" applyFont="1" applyFill="1" applyAlignment="1">
      <alignment horizontal="center"/>
    </xf>
    <xf numFmtId="0" fontId="17" fillId="0" borderId="20" xfId="6" applyFont="1" applyBorder="1" applyAlignment="1">
      <alignment horizontal="left" vertical="center" wrapText="1"/>
    </xf>
    <xf numFmtId="0" fontId="17" fillId="0" borderId="8" xfId="0" applyFont="1" applyFill="1" applyBorder="1" applyAlignment="1">
      <alignment horizontal="left" vertical="top" wrapText="1"/>
    </xf>
    <xf numFmtId="0" fontId="21" fillId="0" borderId="101" xfId="0" applyFont="1" applyBorder="1"/>
    <xf numFmtId="0" fontId="17" fillId="38" borderId="20" xfId="0" applyFont="1" applyFill="1" applyBorder="1" applyAlignment="1">
      <alignment horizontal="left"/>
    </xf>
    <xf numFmtId="167" fontId="17" fillId="38" borderId="0" xfId="0" applyNumberFormat="1" applyFont="1" applyFill="1"/>
    <xf numFmtId="0" fontId="21" fillId="38" borderId="20" xfId="0" applyFont="1" applyFill="1" applyBorder="1"/>
    <xf numFmtId="0" fontId="80" fillId="0" borderId="0" xfId="0" applyFont="1"/>
    <xf numFmtId="0" fontId="88" fillId="0" borderId="0" xfId="0" applyFont="1"/>
    <xf numFmtId="0" fontId="21" fillId="0" borderId="20" xfId="0" applyFont="1" applyBorder="1" applyAlignment="1">
      <alignment horizontal="left" vertical="center" wrapText="1"/>
    </xf>
    <xf numFmtId="0" fontId="2" fillId="0" borderId="17" xfId="6" quotePrefix="1" applyFont="1" applyBorder="1" applyAlignment="1">
      <alignment horizontal="center" vertical="center"/>
    </xf>
    <xf numFmtId="0" fontId="22" fillId="0" borderId="0" xfId="6" applyFont="1" applyAlignment="1">
      <alignment vertical="center"/>
    </xf>
    <xf numFmtId="0" fontId="2" fillId="0" borderId="20" xfId="6" quotePrefix="1" applyFont="1" applyBorder="1" applyAlignment="1">
      <alignment horizontal="center" vertical="center"/>
    </xf>
    <xf numFmtId="0" fontId="22" fillId="0" borderId="0" xfId="6" applyFont="1" applyAlignment="1">
      <alignment horizontal="center" vertical="top" wrapText="1"/>
    </xf>
    <xf numFmtId="0" fontId="17" fillId="0" borderId="0" xfId="6" applyFont="1" applyAlignment="1">
      <alignment vertical="center"/>
    </xf>
    <xf numFmtId="0" fontId="17" fillId="0" borderId="0" xfId="6" quotePrefix="1" applyFont="1" applyAlignment="1">
      <alignment horizontal="center" vertical="center"/>
    </xf>
    <xf numFmtId="0" fontId="25" fillId="0" borderId="0" xfId="6" applyFont="1" applyAlignment="1">
      <alignment horizontal="center" vertical="center"/>
    </xf>
    <xf numFmtId="0" fontId="76" fillId="0" borderId="0" xfId="6" applyFont="1"/>
    <xf numFmtId="0" fontId="21" fillId="0" borderId="0" xfId="5" applyFont="1" applyAlignment="1">
      <alignment horizontal="left" wrapText="1"/>
    </xf>
    <xf numFmtId="0" fontId="21" fillId="0" borderId="0" xfId="5" applyFont="1"/>
    <xf numFmtId="0" fontId="17" fillId="0" borderId="20" xfId="0" applyFont="1" applyFill="1" applyBorder="1" applyAlignment="1">
      <alignment horizontal="left" vertical="center" wrapText="1" indent="1"/>
    </xf>
    <xf numFmtId="0" fontId="89" fillId="0" borderId="0" xfId="6" applyFont="1" applyAlignment="1">
      <alignment horizontal="center" wrapText="1"/>
    </xf>
    <xf numFmtId="0" fontId="74" fillId="0" borderId="0" xfId="6" applyFont="1" applyAlignment="1">
      <alignment horizontal="center" vertical="center" wrapText="1"/>
    </xf>
    <xf numFmtId="0" fontId="15" fillId="4" borderId="0" xfId="6" applyFont="1" applyFill="1" applyAlignment="1">
      <alignment horizontal="left"/>
    </xf>
    <xf numFmtId="0" fontId="26" fillId="0" borderId="20" xfId="6" applyFont="1" applyBorder="1" applyAlignment="1">
      <alignment horizontal="center" vertical="center" wrapText="1"/>
    </xf>
    <xf numFmtId="3" fontId="17" fillId="0" borderId="20" xfId="3" applyNumberFormat="1" applyFont="1" applyFill="1" applyBorder="1" applyAlignment="1">
      <alignment horizontal="center" vertical="center" wrapText="1"/>
    </xf>
    <xf numFmtId="0" fontId="2" fillId="0" borderId="0" xfId="6" applyFont="1" applyAlignment="1">
      <alignment vertical="center"/>
    </xf>
    <xf numFmtId="0" fontId="89" fillId="0" borderId="0" xfId="6" applyFont="1" applyAlignment="1">
      <alignment wrapText="1"/>
    </xf>
    <xf numFmtId="0" fontId="17" fillId="0" borderId="26" xfId="6" applyFont="1" applyBorder="1" applyAlignment="1">
      <alignment horizontal="center" vertical="center" wrapText="1"/>
    </xf>
    <xf numFmtId="0" fontId="17" fillId="0" borderId="70" xfId="6" applyFont="1" applyBorder="1" applyAlignment="1">
      <alignment horizontal="center" vertical="center" wrapText="1"/>
    </xf>
    <xf numFmtId="0" fontId="75" fillId="0" borderId="0" xfId="6" applyFont="1" applyAlignment="1">
      <alignment horizontal="center" wrapText="1"/>
    </xf>
    <xf numFmtId="10" fontId="17" fillId="0" borderId="26" xfId="6" applyNumberFormat="1" applyFont="1" applyBorder="1" applyAlignment="1">
      <alignment horizontal="center" vertical="center" wrapText="1"/>
    </xf>
    <xf numFmtId="0" fontId="73" fillId="0" borderId="0" xfId="6" applyFont="1" applyAlignment="1">
      <alignment horizontal="center" vertical="center" wrapText="1"/>
    </xf>
    <xf numFmtId="0" fontId="26" fillId="0" borderId="102" xfId="0" applyFont="1" applyBorder="1" applyAlignment="1">
      <alignment horizontal="center" vertical="center" wrapText="1"/>
    </xf>
    <xf numFmtId="0" fontId="17" fillId="0" borderId="103" xfId="6" quotePrefix="1" applyFont="1" applyBorder="1" applyAlignment="1">
      <alignment horizontal="center" vertical="center" wrapText="1"/>
    </xf>
    <xf numFmtId="0" fontId="17" fillId="0" borderId="103" xfId="3" applyFont="1" applyFill="1" applyBorder="1" applyAlignment="1">
      <alignment horizontal="center" vertical="center" wrapText="1"/>
    </xf>
    <xf numFmtId="0" fontId="73" fillId="0" borderId="0" xfId="6" applyFont="1" applyAlignment="1">
      <alignment horizontal="left" vertical="center"/>
    </xf>
    <xf numFmtId="0" fontId="17" fillId="0" borderId="103" xfId="6" applyFont="1" applyBorder="1" applyAlignment="1">
      <alignment horizontal="center" vertical="center" wrapText="1"/>
    </xf>
    <xf numFmtId="0" fontId="17" fillId="0" borderId="103" xfId="6" applyFont="1" applyFill="1" applyBorder="1" applyAlignment="1">
      <alignment horizontal="center" vertical="center" wrapText="1"/>
    </xf>
    <xf numFmtId="0" fontId="17" fillId="0" borderId="103" xfId="6" quotePrefix="1" applyFont="1" applyFill="1" applyBorder="1" applyAlignment="1">
      <alignment horizontal="center" vertical="center" wrapText="1"/>
    </xf>
    <xf numFmtId="3" fontId="17" fillId="0" borderId="103" xfId="3" applyNumberFormat="1" applyFont="1" applyFill="1" applyBorder="1" applyAlignment="1">
      <alignment horizontal="center" vertical="center" wrapText="1"/>
    </xf>
    <xf numFmtId="0" fontId="17" fillId="36" borderId="26" xfId="6" applyFont="1" applyFill="1" applyBorder="1" applyAlignment="1">
      <alignment horizontal="center" vertical="center" wrapText="1"/>
    </xf>
    <xf numFmtId="0" fontId="17" fillId="36" borderId="103" xfId="6" applyFont="1" applyFill="1" applyBorder="1" applyAlignment="1">
      <alignment horizontal="center" vertical="center" wrapText="1"/>
    </xf>
    <xf numFmtId="0" fontId="2" fillId="0" borderId="103" xfId="0" applyFont="1" applyBorder="1" applyAlignment="1">
      <alignment horizontal="center" vertical="center"/>
    </xf>
    <xf numFmtId="0" fontId="17" fillId="0" borderId="103" xfId="5" applyFont="1" applyBorder="1" applyAlignment="1">
      <alignment horizontal="center" vertical="center" wrapText="1"/>
    </xf>
    <xf numFmtId="0" fontId="26" fillId="0" borderId="102" xfId="0" applyFont="1" applyBorder="1" applyAlignment="1">
      <alignment horizontal="center"/>
    </xf>
    <xf numFmtId="0" fontId="17" fillId="0" borderId="103" xfId="5" quotePrefix="1" applyFont="1" applyBorder="1" applyAlignment="1">
      <alignment horizontal="center"/>
    </xf>
    <xf numFmtId="0" fontId="26" fillId="0" borderId="103" xfId="3" applyFont="1" applyFill="1" applyBorder="1"/>
    <xf numFmtId="0" fontId="17" fillId="0" borderId="103" xfId="3" applyFont="1" applyFill="1" applyBorder="1" applyAlignment="1">
      <alignment horizontal="center"/>
    </xf>
    <xf numFmtId="0" fontId="17" fillId="0" borderId="103" xfId="3" applyFont="1" applyFill="1" applyBorder="1" applyAlignment="1">
      <alignment horizontal="center" wrapText="1"/>
    </xf>
    <xf numFmtId="0" fontId="17" fillId="0" borderId="0" xfId="5" applyFont="1" applyAlignment="1">
      <alignment horizontal="center" wrapText="1"/>
    </xf>
    <xf numFmtId="0" fontId="17" fillId="0" borderId="103" xfId="3" applyFont="1" applyFill="1" applyBorder="1" applyAlignment="1">
      <alignment horizontal="center" vertical="top" wrapText="1"/>
    </xf>
    <xf numFmtId="0" fontId="2" fillId="0" borderId="103" xfId="0" applyFont="1" applyBorder="1" applyAlignment="1">
      <alignment horizontal="center" vertical="center" wrapText="1"/>
    </xf>
    <xf numFmtId="168" fontId="26" fillId="0" borderId="0" xfId="0" applyNumberFormat="1" applyFont="1" applyAlignment="1">
      <alignment horizontal="left"/>
    </xf>
    <xf numFmtId="14" fontId="26" fillId="0" borderId="0" xfId="0" applyNumberFormat="1" applyFont="1" applyAlignment="1">
      <alignment horizontal="center" vertical="center"/>
    </xf>
    <xf numFmtId="168" fontId="26" fillId="0" borderId="103" xfId="0" applyNumberFormat="1" applyFont="1" applyBorder="1" applyAlignment="1">
      <alignment horizontal="center"/>
    </xf>
    <xf numFmtId="0" fontId="26" fillId="0" borderId="26" xfId="0" applyFont="1" applyBorder="1" applyAlignment="1">
      <alignment horizontal="center" wrapText="1"/>
    </xf>
    <xf numFmtId="0" fontId="26" fillId="3" borderId="103" xfId="0" applyFont="1" applyFill="1" applyBorder="1" applyAlignment="1">
      <alignment horizontal="center" vertical="center" wrapText="1"/>
    </xf>
    <xf numFmtId="0" fontId="26" fillId="0" borderId="103" xfId="0" applyFont="1" applyBorder="1" applyAlignment="1">
      <alignment horizontal="center" vertical="center" wrapText="1"/>
    </xf>
    <xf numFmtId="0" fontId="17" fillId="3" borderId="103" xfId="0" applyFont="1" applyFill="1" applyBorder="1" applyAlignment="1">
      <alignment horizontal="center" vertical="center" wrapText="1"/>
    </xf>
    <xf numFmtId="14" fontId="2" fillId="0" borderId="103" xfId="0" applyNumberFormat="1" applyFont="1" applyBorder="1" applyAlignment="1">
      <alignment horizontal="center" vertical="center" wrapText="1"/>
    </xf>
    <xf numFmtId="0" fontId="17" fillId="0" borderId="103" xfId="0" applyFont="1" applyBorder="1" applyAlignment="1">
      <alignment horizontal="center" vertical="center" wrapText="1"/>
    </xf>
    <xf numFmtId="0" fontId="26" fillId="0" borderId="104" xfId="0" applyFont="1" applyBorder="1" applyAlignment="1">
      <alignment horizontal="center"/>
    </xf>
    <xf numFmtId="0" fontId="17" fillId="0" borderId="105" xfId="0" applyFont="1" applyBorder="1" applyAlignment="1" applyProtection="1">
      <alignment horizontal="center" vertical="center"/>
      <protection locked="0"/>
    </xf>
    <xf numFmtId="0" fontId="26" fillId="0" borderId="103" xfId="3" applyFont="1" applyFill="1" applyBorder="1" applyAlignment="1">
      <alignment horizontal="center"/>
    </xf>
    <xf numFmtId="0" fontId="26" fillId="0" borderId="103" xfId="3" applyFont="1" applyFill="1" applyBorder="1" applyAlignment="1">
      <alignment horizontal="center" vertical="center" wrapText="1"/>
    </xf>
    <xf numFmtId="14" fontId="17" fillId="0" borderId="103" xfId="3" applyNumberFormat="1" applyFont="1" applyFill="1" applyBorder="1" applyAlignment="1" applyProtection="1">
      <alignment horizontal="center" vertical="center" wrapText="1"/>
      <protection locked="0"/>
    </xf>
    <xf numFmtId="0" fontId="17" fillId="0" borderId="103" xfId="3" applyFont="1" applyFill="1" applyBorder="1" applyAlignment="1" applyProtection="1">
      <alignment horizontal="center" vertical="center" wrapText="1"/>
      <protection locked="0"/>
    </xf>
    <xf numFmtId="168" fontId="22" fillId="0" borderId="0" xfId="0" applyNumberFormat="1" applyFont="1" applyAlignment="1">
      <alignment horizontal="left"/>
    </xf>
    <xf numFmtId="14" fontId="22" fillId="0" borderId="0" xfId="0" applyNumberFormat="1" applyFont="1" applyAlignment="1">
      <alignment horizontal="center" vertical="center"/>
    </xf>
    <xf numFmtId="0" fontId="51" fillId="0" borderId="98" xfId="2" applyFont="1" applyFill="1" applyBorder="1" applyAlignment="1">
      <alignment horizontal="center" vertical="center"/>
    </xf>
    <xf numFmtId="0" fontId="51" fillId="0" borderId="103" xfId="2" applyFont="1" applyFill="1" applyBorder="1" applyAlignment="1">
      <alignment horizontal="center" vertical="center"/>
    </xf>
    <xf numFmtId="0" fontId="23" fillId="3" borderId="0" xfId="0" applyFont="1" applyFill="1"/>
    <xf numFmtId="0" fontId="26" fillId="3" borderId="0" xfId="0" applyFont="1" applyFill="1"/>
    <xf numFmtId="0" fontId="75" fillId="3" borderId="0" xfId="0" applyFont="1" applyFill="1" applyAlignment="1">
      <alignment horizontal="center" vertical="center"/>
    </xf>
    <xf numFmtId="14" fontId="26" fillId="3" borderId="0" xfId="0" applyNumberFormat="1" applyFont="1" applyFill="1" applyAlignment="1">
      <alignment horizontal="center" vertical="center"/>
    </xf>
    <xf numFmtId="0" fontId="2" fillId="3" borderId="0" xfId="0" applyFont="1" applyFill="1"/>
    <xf numFmtId="0" fontId="15" fillId="3" borderId="0" xfId="0" applyFont="1" applyFill="1" applyAlignment="1">
      <alignment horizontal="left"/>
    </xf>
    <xf numFmtId="0" fontId="91" fillId="3" borderId="0" xfId="0" applyFont="1" applyFill="1"/>
    <xf numFmtId="0" fontId="17" fillId="3" borderId="0" xfId="0" quotePrefix="1" applyFont="1" applyFill="1" applyAlignment="1">
      <alignment horizontal="left" wrapText="1"/>
    </xf>
    <xf numFmtId="0" fontId="62" fillId="3" borderId="0" xfId="0" applyFont="1" applyFill="1"/>
    <xf numFmtId="0" fontId="62" fillId="4" borderId="0" xfId="0" applyFont="1" applyFill="1" applyAlignment="1">
      <alignment horizontal="left"/>
    </xf>
    <xf numFmtId="0" fontId="91" fillId="0" borderId="0" xfId="0" applyFont="1"/>
    <xf numFmtId="0" fontId="75" fillId="0" borderId="0" xfId="0" applyFont="1" applyAlignment="1">
      <alignment horizontal="center" vertical="center"/>
    </xf>
    <xf numFmtId="0" fontId="17" fillId="0" borderId="0" xfId="0" quotePrefix="1" applyFont="1" applyAlignment="1">
      <alignment horizontal="left" wrapText="1"/>
    </xf>
    <xf numFmtId="168" fontId="17" fillId="0" borderId="103" xfId="3" applyNumberFormat="1" applyFont="1" applyFill="1" applyBorder="1" applyAlignment="1" applyProtection="1">
      <alignment horizontal="center" vertical="center" wrapText="1"/>
      <protection locked="0"/>
    </xf>
    <xf numFmtId="14" fontId="22" fillId="0" borderId="0" xfId="0" applyNumberFormat="1" applyFont="1" applyAlignment="1">
      <alignment horizontal="left" vertical="center"/>
    </xf>
    <xf numFmtId="0" fontId="26" fillId="3" borderId="0" xfId="0" applyFont="1" applyFill="1" applyAlignment="1">
      <alignment horizontal="left"/>
    </xf>
    <xf numFmtId="0" fontId="22" fillId="3" borderId="0" xfId="0" applyFont="1" applyFill="1" applyAlignment="1">
      <alignment horizontal="left" vertical="center"/>
    </xf>
    <xf numFmtId="168" fontId="17" fillId="0" borderId="17" xfId="3" applyNumberFormat="1" applyFont="1" applyFill="1" applyBorder="1" applyAlignment="1" applyProtection="1">
      <alignment horizontal="center" vertical="center" wrapText="1"/>
      <protection locked="0"/>
    </xf>
    <xf numFmtId="0" fontId="26" fillId="0" borderId="103" xfId="0" applyFont="1" applyBorder="1"/>
    <xf numFmtId="0" fontId="26" fillId="3" borderId="0" xfId="0" applyFont="1" applyFill="1" applyAlignment="1">
      <alignment horizontal="center"/>
    </xf>
    <xf numFmtId="0" fontId="26" fillId="3" borderId="0" xfId="0" applyFont="1" applyFill="1" applyAlignment="1">
      <alignment vertical="center"/>
    </xf>
    <xf numFmtId="0" fontId="21" fillId="3" borderId="0" xfId="0" applyFont="1" applyFill="1" applyAlignment="1">
      <alignment horizontal="center" vertical="center" wrapText="1"/>
    </xf>
    <xf numFmtId="0" fontId="23" fillId="3" borderId="0" xfId="0" applyFont="1" applyFill="1" applyAlignment="1">
      <alignment horizontal="left"/>
    </xf>
    <xf numFmtId="0" fontId="62" fillId="4" borderId="0" xfId="0" applyFont="1" applyFill="1"/>
    <xf numFmtId="0" fontId="26" fillId="3" borderId="0" xfId="0" quotePrefix="1" applyFont="1" applyFill="1" applyAlignment="1">
      <alignment horizontal="left" wrapText="1"/>
    </xf>
    <xf numFmtId="0" fontId="26" fillId="3" borderId="0" xfId="0" applyFont="1" applyFill="1" applyAlignment="1">
      <alignment horizontal="left" wrapText="1"/>
    </xf>
    <xf numFmtId="0" fontId="26" fillId="3" borderId="0" xfId="0" applyFont="1" applyFill="1" applyAlignment="1">
      <alignment horizontal="center" vertical="center"/>
    </xf>
    <xf numFmtId="0" fontId="17" fillId="0" borderId="103" xfId="3" applyFont="1" applyFill="1" applyBorder="1" applyAlignment="1" applyProtection="1">
      <alignment horizontal="center" vertical="center"/>
      <protection locked="0"/>
    </xf>
    <xf numFmtId="0" fontId="17" fillId="0" borderId="105" xfId="0" applyFont="1" applyBorder="1" applyAlignment="1">
      <alignment horizontal="center"/>
    </xf>
    <xf numFmtId="0" fontId="26" fillId="0" borderId="105" xfId="3" applyFont="1" applyFill="1" applyBorder="1" applyAlignment="1">
      <alignment horizontal="center"/>
    </xf>
    <xf numFmtId="0" fontId="26" fillId="0" borderId="105" xfId="3" applyFont="1" applyFill="1" applyBorder="1" applyAlignment="1">
      <alignment horizontal="center" vertical="center"/>
    </xf>
    <xf numFmtId="168" fontId="17" fillId="0" borderId="105" xfId="3" applyNumberFormat="1" applyFont="1" applyFill="1" applyBorder="1" applyAlignment="1" applyProtection="1">
      <alignment horizontal="center" vertical="center"/>
      <protection locked="0"/>
    </xf>
    <xf numFmtId="0" fontId="26" fillId="0" borderId="105" xfId="6" applyFont="1" applyBorder="1" applyAlignment="1">
      <alignment horizontal="center" vertical="center" wrapText="1"/>
    </xf>
    <xf numFmtId="0" fontId="26" fillId="0" borderId="105" xfId="6" quotePrefix="1" applyFont="1" applyBorder="1" applyAlignment="1">
      <alignment horizontal="center" vertical="center" wrapText="1"/>
    </xf>
    <xf numFmtId="0" fontId="2" fillId="0" borderId="105" xfId="3" applyFont="1" applyFill="1" applyBorder="1" applyAlignment="1">
      <alignment horizontal="center" vertical="center" wrapText="1"/>
    </xf>
    <xf numFmtId="0" fontId="17" fillId="0" borderId="105" xfId="3" applyFont="1" applyFill="1" applyBorder="1" applyAlignment="1">
      <alignment horizontal="center" vertical="center" wrapText="1"/>
    </xf>
    <xf numFmtId="0" fontId="17" fillId="0" borderId="105" xfId="6" quotePrefix="1" applyFont="1" applyBorder="1" applyAlignment="1">
      <alignment horizontal="center" vertical="center" wrapText="1"/>
    </xf>
    <xf numFmtId="168" fontId="26" fillId="0" borderId="0" xfId="6" applyNumberFormat="1" applyFont="1" applyAlignment="1">
      <alignment horizontal="left"/>
    </xf>
    <xf numFmtId="14" fontId="26" fillId="0" borderId="0" xfId="6" applyNumberFormat="1" applyFont="1" applyAlignment="1">
      <alignment horizontal="center" vertical="center"/>
    </xf>
    <xf numFmtId="49" fontId="26" fillId="0" borderId="0" xfId="6" applyNumberFormat="1" applyFont="1" applyAlignment="1">
      <alignment horizontal="center"/>
    </xf>
    <xf numFmtId="0" fontId="26" fillId="0" borderId="105" xfId="6" quotePrefix="1" applyFont="1" applyFill="1" applyBorder="1" applyAlignment="1">
      <alignment horizontal="center" vertical="center" wrapText="1"/>
    </xf>
    <xf numFmtId="0" fontId="26" fillId="0" borderId="105" xfId="3" applyFont="1" applyFill="1" applyBorder="1" applyAlignment="1">
      <alignment horizontal="center" vertical="center" wrapText="1"/>
    </xf>
    <xf numFmtId="0" fontId="17" fillId="0" borderId="105" xfId="6" quotePrefix="1" applyFont="1" applyBorder="1" applyAlignment="1">
      <alignment horizontal="center" vertical="center"/>
    </xf>
    <xf numFmtId="0" fontId="17" fillId="0" borderId="105" xfId="0" applyFont="1" applyBorder="1" applyAlignment="1">
      <alignment horizontal="left" vertical="center" wrapText="1"/>
    </xf>
    <xf numFmtId="0" fontId="2" fillId="0" borderId="105" xfId="6" quotePrefix="1" applyFont="1" applyBorder="1" applyAlignment="1">
      <alignment horizontal="center" vertical="center"/>
    </xf>
    <xf numFmtId="0" fontId="2" fillId="0" borderId="105" xfId="3" applyFont="1" applyFill="1" applyBorder="1" applyAlignment="1">
      <alignment horizontal="center" vertical="center"/>
    </xf>
    <xf numFmtId="0" fontId="17" fillId="0" borderId="105" xfId="0" applyFont="1" applyFill="1" applyBorder="1" applyAlignment="1">
      <alignment horizontal="left" vertical="center" wrapText="1"/>
    </xf>
    <xf numFmtId="0" fontId="51" fillId="0" borderId="100" xfId="2" applyFont="1" applyFill="1" applyBorder="1" applyAlignment="1">
      <alignment horizontal="center" vertical="center"/>
    </xf>
    <xf numFmtId="0" fontId="51" fillId="0" borderId="26" xfId="2" applyFont="1" applyFill="1" applyBorder="1" applyAlignment="1">
      <alignment horizontal="center" vertical="center"/>
    </xf>
    <xf numFmtId="0" fontId="51" fillId="35" borderId="100" xfId="2" applyFont="1" applyFill="1" applyBorder="1" applyAlignment="1">
      <alignment horizontal="center" vertical="center"/>
    </xf>
    <xf numFmtId="0" fontId="51" fillId="0" borderId="107" xfId="2" applyFont="1" applyFill="1" applyBorder="1" applyAlignment="1">
      <alignment horizontal="center" vertical="center"/>
    </xf>
    <xf numFmtId="0" fontId="17" fillId="0" borderId="0" xfId="0" applyFont="1" applyAlignment="1">
      <alignment horizontal="center"/>
    </xf>
    <xf numFmtId="0" fontId="17" fillId="0" borderId="103" xfId="0" applyFont="1" applyBorder="1" applyAlignment="1">
      <alignment horizontal="center" vertical="center" wrapText="1"/>
    </xf>
    <xf numFmtId="0" fontId="17" fillId="0" borderId="105" xfId="0" applyFont="1" applyBorder="1" applyAlignment="1">
      <alignment horizontal="center" vertical="center" wrapText="1"/>
    </xf>
    <xf numFmtId="1" fontId="16" fillId="0" borderId="103" xfId="0" applyNumberFormat="1" applyFont="1" applyBorder="1" applyAlignment="1">
      <alignment horizontal="center" vertical="top" wrapText="1"/>
    </xf>
    <xf numFmtId="1" fontId="19" fillId="0" borderId="103" xfId="0" applyNumberFormat="1" applyFont="1" applyBorder="1" applyAlignment="1">
      <alignment horizontal="center" vertical="top" wrapText="1"/>
    </xf>
    <xf numFmtId="1" fontId="16" fillId="0" borderId="103" xfId="3" applyNumberFormat="1" applyFont="1" applyFill="1" applyBorder="1" applyAlignment="1">
      <alignment horizontal="center" vertical="top" wrapText="1"/>
    </xf>
    <xf numFmtId="1" fontId="17" fillId="0" borderId="103" xfId="0" applyNumberFormat="1" applyFont="1" applyBorder="1" applyAlignment="1">
      <alignment horizontal="center" vertical="top" wrapText="1"/>
    </xf>
    <xf numFmtId="0" fontId="17" fillId="0" borderId="103" xfId="0" applyFont="1" applyBorder="1" applyAlignment="1">
      <alignment horizontal="left" wrapText="1"/>
    </xf>
    <xf numFmtId="0" fontId="17" fillId="0" borderId="103" xfId="0" applyFont="1" applyBorder="1" applyAlignment="1">
      <alignment horizontal="center" wrapText="1"/>
    </xf>
    <xf numFmtId="0" fontId="17" fillId="0" borderId="103" xfId="0" applyFont="1" applyBorder="1" applyAlignment="1">
      <alignment horizontal="center"/>
    </xf>
    <xf numFmtId="1" fontId="17" fillId="0" borderId="103" xfId="3" applyNumberFormat="1" applyFont="1" applyFill="1" applyBorder="1" applyAlignment="1">
      <alignment horizontal="center" vertical="top" wrapText="1"/>
    </xf>
    <xf numFmtId="0" fontId="17" fillId="0" borderId="103" xfId="0" applyFont="1" applyBorder="1" applyAlignment="1">
      <alignment horizontal="left" vertical="center" wrapText="1"/>
    </xf>
    <xf numFmtId="0" fontId="17" fillId="38" borderId="103" xfId="0" applyFont="1" applyFill="1" applyBorder="1" applyAlignment="1">
      <alignment horizontal="center" vertical="top" wrapText="1"/>
    </xf>
    <xf numFmtId="0" fontId="21" fillId="38" borderId="0" xfId="10" applyFont="1" applyFill="1" applyAlignment="1">
      <alignment horizontal="left" vertical="center" wrapText="1"/>
    </xf>
    <xf numFmtId="0" fontId="17" fillId="38" borderId="0" xfId="10" applyFont="1" applyFill="1" applyAlignment="1">
      <alignment horizontal="left" vertical="center" wrapText="1" indent="1"/>
    </xf>
    <xf numFmtId="0" fontId="17" fillId="38" borderId="103" xfId="3" applyFont="1" applyFill="1" applyBorder="1" applyAlignment="1">
      <alignment horizontal="center"/>
    </xf>
    <xf numFmtId="0" fontId="21" fillId="38" borderId="0" xfId="10" applyFont="1" applyFill="1" applyAlignment="1">
      <alignment horizontal="left" vertical="center" wrapText="1" indent="1"/>
    </xf>
    <xf numFmtId="0" fontId="17" fillId="41" borderId="103" xfId="7" applyFont="1" applyFill="1" applyBorder="1" applyAlignment="1">
      <alignment horizontal="center" vertical="top" wrapText="1"/>
    </xf>
    <xf numFmtId="0" fontId="17" fillId="0" borderId="103" xfId="0" quotePrefix="1" applyFont="1" applyBorder="1" applyAlignment="1">
      <alignment horizontal="center"/>
    </xf>
    <xf numFmtId="0" fontId="17" fillId="38" borderId="103" xfId="3" applyFont="1" applyFill="1" applyBorder="1" applyAlignment="1">
      <alignment horizontal="left" vertical="center" wrapText="1"/>
    </xf>
    <xf numFmtId="0" fontId="17" fillId="43" borderId="103" xfId="3" applyFont="1" applyFill="1" applyBorder="1" applyAlignment="1">
      <alignment horizontal="center" wrapText="1"/>
    </xf>
    <xf numFmtId="0" fontId="86" fillId="38" borderId="0" xfId="0" applyFont="1" applyFill="1"/>
    <xf numFmtId="0" fontId="21" fillId="0" borderId="2" xfId="4" applyFont="1" applyBorder="1" applyAlignment="1">
      <alignment horizontal="center" vertical="center"/>
    </xf>
    <xf numFmtId="0" fontId="21" fillId="0" borderId="103" xfId="0" applyFont="1" applyBorder="1" applyAlignment="1">
      <alignment horizontal="center" vertical="center"/>
    </xf>
    <xf numFmtId="0" fontId="17" fillId="41" borderId="103" xfId="3" applyFont="1" applyFill="1" applyBorder="1" applyAlignment="1">
      <alignment horizontal="center" vertical="center" wrapText="1"/>
    </xf>
    <xf numFmtId="0" fontId="17" fillId="38" borderId="0" xfId="10" applyFont="1" applyFill="1" applyAlignment="1">
      <alignment horizontal="left" vertical="center" wrapText="1"/>
    </xf>
    <xf numFmtId="0" fontId="17" fillId="0" borderId="103" xfId="0" applyFont="1" applyBorder="1" applyAlignment="1">
      <alignment horizontal="center" vertical="top" wrapText="1"/>
    </xf>
    <xf numFmtId="0" fontId="17" fillId="0" borderId="103" xfId="0" applyFont="1" applyBorder="1" applyAlignment="1">
      <alignment horizontal="center" vertical="center"/>
    </xf>
    <xf numFmtId="0" fontId="17" fillId="0" borderId="103" xfId="0" applyFont="1" applyBorder="1"/>
    <xf numFmtId="0" fontId="17" fillId="3" borderId="103" xfId="0" applyFont="1" applyFill="1" applyBorder="1" applyAlignment="1">
      <alignment horizontal="center" vertical="top" wrapText="1"/>
    </xf>
    <xf numFmtId="0" fontId="17" fillId="0" borderId="103" xfId="10" applyFont="1" applyBorder="1" applyAlignment="1">
      <alignment horizontal="center" vertical="top" wrapText="1"/>
    </xf>
    <xf numFmtId="0" fontId="17" fillId="0" borderId="103" xfId="3526" applyFont="1" applyBorder="1" applyAlignment="1">
      <alignment horizontal="center" vertical="top" wrapText="1"/>
    </xf>
    <xf numFmtId="0" fontId="17" fillId="38" borderId="103" xfId="3" applyFont="1" applyFill="1" applyBorder="1"/>
    <xf numFmtId="0" fontId="17" fillId="0" borderId="103" xfId="3" applyFont="1" applyFill="1" applyBorder="1"/>
    <xf numFmtId="0" fontId="17" fillId="0" borderId="103" xfId="0" applyFont="1" applyFill="1" applyBorder="1" applyAlignment="1">
      <alignment horizontal="left" vertical="center" wrapText="1"/>
    </xf>
    <xf numFmtId="0" fontId="17" fillId="0" borderId="103" xfId="0" applyFont="1" applyFill="1" applyBorder="1" applyAlignment="1">
      <alignment horizontal="center" wrapText="1"/>
    </xf>
    <xf numFmtId="0" fontId="16" fillId="36" borderId="103" xfId="0" applyFont="1" applyFill="1" applyBorder="1" applyAlignment="1">
      <alignment horizontal="left" indent="1"/>
    </xf>
    <xf numFmtId="0" fontId="18" fillId="36" borderId="103" xfId="0" applyFont="1" applyFill="1" applyBorder="1" applyAlignment="1">
      <alignment horizontal="left" indent="1"/>
    </xf>
    <xf numFmtId="0" fontId="18" fillId="36" borderId="25" xfId="0" applyFont="1" applyFill="1" applyBorder="1" applyAlignment="1">
      <alignment horizontal="left" indent="1"/>
    </xf>
    <xf numFmtId="0" fontId="0" fillId="0" borderId="103" xfId="0" applyBorder="1"/>
    <xf numFmtId="0" fontId="0" fillId="34" borderId="105" xfId="0" applyFill="1" applyBorder="1" applyAlignment="1">
      <alignment horizontal="center" vertical="center"/>
    </xf>
    <xf numFmtId="0" fontId="16" fillId="34" borderId="105" xfId="0" applyFont="1" applyFill="1" applyBorder="1" applyAlignment="1">
      <alignment horizontal="center" vertical="top"/>
    </xf>
    <xf numFmtId="0" fontId="0" fillId="0" borderId="0" xfId="0" applyAlignment="1">
      <alignment vertical="top"/>
    </xf>
    <xf numFmtId="0" fontId="0" fillId="0" borderId="105" xfId="0" applyBorder="1" applyAlignment="1">
      <alignment horizontal="center" vertical="center"/>
    </xf>
    <xf numFmtId="0" fontId="0" fillId="0" borderId="105" xfId="0" applyBorder="1" applyAlignment="1">
      <alignment wrapText="1"/>
    </xf>
    <xf numFmtId="14" fontId="0" fillId="0" borderId="105" xfId="0" quotePrefix="1" applyNumberFormat="1" applyBorder="1" applyAlignment="1">
      <alignment horizontal="center" vertical="center"/>
    </xf>
    <xf numFmtId="0" fontId="23" fillId="0" borderId="0" xfId="0" applyFont="1" applyAlignment="1">
      <alignment vertical="top"/>
    </xf>
    <xf numFmtId="0" fontId="0" fillId="36" borderId="0" xfId="0" applyFill="1" applyAlignment="1">
      <alignment vertical="top"/>
    </xf>
    <xf numFmtId="0" fontId="0" fillId="35" borderId="0" xfId="0" applyFill="1" applyAlignment="1">
      <alignment vertical="top"/>
    </xf>
    <xf numFmtId="0" fontId="0" fillId="39" borderId="0" xfId="0" applyFill="1" applyAlignment="1">
      <alignment vertical="top"/>
    </xf>
    <xf numFmtId="0" fontId="0" fillId="37" borderId="0" xfId="0" applyFill="1" applyAlignment="1">
      <alignment vertical="top"/>
    </xf>
    <xf numFmtId="0" fontId="21" fillId="0" borderId="8" xfId="0" applyFont="1" applyFill="1" applyBorder="1" applyAlignment="1">
      <alignment horizontal="left" indent="1"/>
    </xf>
    <xf numFmtId="0" fontId="26" fillId="0" borderId="8" xfId="0" applyFont="1" applyFill="1" applyBorder="1" applyAlignment="1">
      <alignment horizontal="left" indent="2"/>
    </xf>
    <xf numFmtId="0" fontId="21" fillId="0" borderId="20" xfId="0" applyFont="1" applyFill="1" applyBorder="1"/>
    <xf numFmtId="0" fontId="21" fillId="0" borderId="20" xfId="0" applyFont="1" applyFill="1" applyBorder="1" applyAlignment="1">
      <alignment horizontal="left" indent="1"/>
    </xf>
    <xf numFmtId="0" fontId="17" fillId="0" borderId="20" xfId="6" applyFont="1" applyBorder="1" applyAlignment="1">
      <alignment horizontal="center" vertical="center" wrapText="1"/>
    </xf>
    <xf numFmtId="0" fontId="17" fillId="0" borderId="20" xfId="6" quotePrefix="1" applyFont="1" applyBorder="1" applyAlignment="1">
      <alignment horizontal="center" vertical="center" wrapText="1"/>
    </xf>
    <xf numFmtId="0" fontId="17" fillId="0" borderId="17" xfId="6" applyFont="1" applyBorder="1" applyAlignment="1">
      <alignment horizontal="center" vertical="center" wrapText="1"/>
    </xf>
    <xf numFmtId="0" fontId="17" fillId="0" borderId="105" xfId="3" applyFont="1" applyFill="1" applyBorder="1"/>
    <xf numFmtId="0" fontId="2" fillId="0" borderId="105" xfId="3" applyFont="1" applyFill="1" applyBorder="1" applyAlignment="1">
      <alignment horizontal="left"/>
    </xf>
    <xf numFmtId="0" fontId="22" fillId="0" borderId="105" xfId="3" applyFont="1" applyFill="1" applyBorder="1" applyAlignment="1">
      <alignment horizontal="center" vertical="center" wrapText="1"/>
    </xf>
    <xf numFmtId="0" fontId="17" fillId="0" borderId="0" xfId="6" applyFont="1" applyBorder="1" applyAlignment="1">
      <alignment horizontal="left" vertical="center" wrapText="1"/>
    </xf>
    <xf numFmtId="0" fontId="2" fillId="0" borderId="0" xfId="6" quotePrefix="1" applyFont="1" applyBorder="1" applyAlignment="1">
      <alignment horizontal="center"/>
    </xf>
    <xf numFmtId="0" fontId="17" fillId="0" borderId="0" xfId="6" applyFont="1" applyBorder="1" applyAlignment="1">
      <alignment horizontal="center"/>
    </xf>
    <xf numFmtId="0" fontId="17" fillId="0" borderId="0" xfId="0" applyFont="1" applyBorder="1" applyAlignment="1">
      <alignment horizontal="left" vertical="center"/>
    </xf>
    <xf numFmtId="0" fontId="53" fillId="36" borderId="20" xfId="0" applyFont="1" applyFill="1" applyBorder="1" applyAlignment="1">
      <alignment horizontal="left" indent="2"/>
    </xf>
    <xf numFmtId="0" fontId="53" fillId="36" borderId="8" xfId="0" applyFont="1" applyFill="1" applyBorder="1" applyAlignment="1">
      <alignment horizontal="left" indent="2"/>
    </xf>
    <xf numFmtId="0" fontId="17" fillId="0" borderId="108" xfId="6" quotePrefix="1" applyFont="1" applyBorder="1" applyAlignment="1">
      <alignment horizontal="center" vertical="center" wrapText="1"/>
    </xf>
    <xf numFmtId="0" fontId="2" fillId="0" borderId="108" xfId="3" applyFont="1" applyFill="1" applyBorder="1" applyAlignment="1">
      <alignment horizontal="left"/>
    </xf>
    <xf numFmtId="0" fontId="26" fillId="0" borderId="111" xfId="0" applyFont="1" applyBorder="1" applyAlignment="1">
      <alignment horizontal="center"/>
    </xf>
    <xf numFmtId="0" fontId="17" fillId="0" borderId="112" xfId="3" applyFont="1" applyFill="1" applyBorder="1" applyAlignment="1">
      <alignment horizontal="center" vertical="center" wrapText="1"/>
    </xf>
    <xf numFmtId="0" fontId="17" fillId="0" borderId="108" xfId="6" applyFont="1" applyFill="1" applyBorder="1" applyAlignment="1">
      <alignment horizontal="center" vertical="center" wrapText="1"/>
    </xf>
    <xf numFmtId="0" fontId="17" fillId="0" borderId="26" xfId="6" applyFont="1" applyFill="1" applyBorder="1" applyAlignment="1">
      <alignment horizontal="center" vertical="center" wrapText="1"/>
    </xf>
    <xf numFmtId="0" fontId="17" fillId="0" borderId="108" xfId="6" quotePrefix="1" applyFont="1" applyFill="1" applyBorder="1" applyAlignment="1">
      <alignment horizontal="center" vertical="center" wrapText="1"/>
    </xf>
    <xf numFmtId="0" fontId="17" fillId="0" borderId="26" xfId="6" quotePrefix="1" applyFont="1" applyFill="1" applyBorder="1" applyAlignment="1">
      <alignment horizontal="center" vertical="center" wrapText="1"/>
    </xf>
    <xf numFmtId="0" fontId="26" fillId="0" borderId="108" xfId="3" applyFont="1" applyFill="1" applyBorder="1" applyAlignment="1">
      <alignment horizontal="center" vertical="center" wrapText="1"/>
    </xf>
    <xf numFmtId="0" fontId="76" fillId="0" borderId="0" xfId="6" applyFont="1" applyFill="1" applyAlignment="1">
      <alignment horizontal="center" vertical="center" wrapText="1"/>
    </xf>
    <xf numFmtId="0" fontId="17" fillId="0" borderId="108" xfId="0" applyFont="1" applyBorder="1" applyAlignment="1">
      <alignment horizontal="center" vertical="center" wrapText="1"/>
    </xf>
    <xf numFmtId="0" fontId="17" fillId="0" borderId="70" xfId="6" applyFont="1" applyFill="1" applyBorder="1" applyAlignment="1">
      <alignment horizontal="center" vertical="center" wrapText="1"/>
    </xf>
    <xf numFmtId="0" fontId="17" fillId="0" borderId="108" xfId="3" applyFont="1" applyFill="1" applyBorder="1" applyAlignment="1">
      <alignment horizontal="center" vertical="center" wrapText="1"/>
    </xf>
    <xf numFmtId="0" fontId="17" fillId="3" borderId="26" xfId="6" applyFont="1" applyFill="1" applyBorder="1" applyAlignment="1">
      <alignment horizontal="center" vertical="center" wrapText="1"/>
    </xf>
    <xf numFmtId="4" fontId="17" fillId="0" borderId="0" xfId="6" applyNumberFormat="1" applyFont="1" applyFill="1" applyAlignment="1">
      <alignment horizontal="left"/>
    </xf>
    <xf numFmtId="4" fontId="17" fillId="0" borderId="0" xfId="6" applyNumberFormat="1" applyFont="1" applyFill="1"/>
    <xf numFmtId="4" fontId="0" fillId="0" borderId="0" xfId="0" applyNumberFormat="1"/>
    <xf numFmtId="0" fontId="2" fillId="0" borderId="108" xfId="3" applyFont="1" applyFill="1" applyBorder="1" applyAlignment="1">
      <alignment horizontal="center" vertical="center"/>
    </xf>
    <xf numFmtId="0" fontId="17" fillId="0" borderId="113" xfId="3" applyFont="1" applyFill="1" applyBorder="1" applyAlignment="1">
      <alignment horizontal="center" vertical="center" wrapText="1"/>
    </xf>
    <xf numFmtId="0" fontId="16" fillId="36" borderId="113" xfId="0" applyFont="1" applyFill="1" applyBorder="1" applyAlignment="1">
      <alignment horizontal="center" vertical="center" wrapText="1"/>
    </xf>
    <xf numFmtId="0" fontId="26" fillId="0" borderId="114" xfId="0" applyFont="1" applyBorder="1" applyAlignment="1">
      <alignment horizontal="center" vertical="center" wrapText="1"/>
    </xf>
    <xf numFmtId="0" fontId="17" fillId="0" borderId="0" xfId="0" applyFont="1" applyAlignment="1">
      <alignment horizontal="center"/>
    </xf>
    <xf numFmtId="0" fontId="17" fillId="0" borderId="0" xfId="0" applyFont="1" applyAlignment="1">
      <alignment horizontal="center"/>
    </xf>
    <xf numFmtId="0" fontId="26" fillId="0" borderId="108" xfId="0" applyFont="1" applyBorder="1"/>
    <xf numFmtId="0" fontId="17" fillId="0" borderId="0" xfId="0" applyFont="1" applyBorder="1" applyAlignment="1">
      <alignment horizontal="left" indent="1"/>
    </xf>
    <xf numFmtId="0" fontId="26" fillId="0" borderId="0" xfId="0" applyFont="1" applyBorder="1" applyAlignment="1">
      <alignment horizontal="center"/>
    </xf>
    <xf numFmtId="0" fontId="17" fillId="0" borderId="108" xfId="4" applyFont="1" applyBorder="1" applyAlignment="1">
      <alignment horizontal="center" vertical="center" wrapText="1"/>
    </xf>
    <xf numFmtId="0" fontId="26" fillId="36" borderId="20" xfId="0" applyFont="1" applyFill="1" applyBorder="1" applyAlignment="1">
      <alignment horizontal="left"/>
    </xf>
    <xf numFmtId="0" fontId="17" fillId="36" borderId="20" xfId="0" applyFont="1" applyFill="1" applyBorder="1" applyAlignment="1">
      <alignment horizontal="left"/>
    </xf>
    <xf numFmtId="0" fontId="23" fillId="44" borderId="0" xfId="0" applyFont="1" applyFill="1"/>
    <xf numFmtId="0" fontId="17" fillId="36" borderId="20" xfId="6" applyFont="1" applyFill="1" applyBorder="1" applyAlignment="1">
      <alignment horizontal="center" vertical="center" wrapText="1"/>
    </xf>
    <xf numFmtId="0" fontId="2" fillId="0" borderId="5" xfId="6" applyFont="1" applyFill="1" applyBorder="1" applyAlignment="1">
      <alignment vertical="center" wrapText="1"/>
    </xf>
    <xf numFmtId="0" fontId="17" fillId="0" borderId="108" xfId="6" applyFont="1" applyBorder="1" applyAlignment="1">
      <alignment horizontal="center" vertical="center" wrapText="1"/>
    </xf>
    <xf numFmtId="0" fontId="0" fillId="0" borderId="8" xfId="0" applyFont="1" applyFill="1" applyBorder="1" applyAlignment="1">
      <alignment horizontal="center" vertical="center" wrapText="1"/>
    </xf>
    <xf numFmtId="1" fontId="16" fillId="0" borderId="113" xfId="3" applyNumberFormat="1" applyFont="1" applyFill="1" applyBorder="1" applyAlignment="1">
      <alignment horizontal="center" vertical="top" wrapText="1"/>
    </xf>
    <xf numFmtId="0" fontId="21" fillId="0" borderId="0" xfId="0" applyFont="1" applyFill="1" applyAlignment="1">
      <alignment horizontal="left" vertical="center"/>
    </xf>
    <xf numFmtId="0" fontId="17" fillId="40" borderId="0" xfId="6" applyFont="1" applyFill="1" applyBorder="1" applyAlignment="1">
      <alignment horizontal="center" vertical="center" wrapText="1"/>
    </xf>
    <xf numFmtId="0" fontId="26" fillId="0" borderId="20" xfId="0" applyFont="1" applyBorder="1" applyAlignment="1">
      <alignment horizontal="center" vertical="center" wrapText="1"/>
    </xf>
    <xf numFmtId="0" fontId="2" fillId="0" borderId="108" xfId="0" applyFont="1" applyBorder="1" applyAlignment="1">
      <alignment horizontal="center"/>
    </xf>
    <xf numFmtId="0" fontId="21" fillId="36" borderId="108" xfId="0" applyFont="1" applyFill="1" applyBorder="1" applyAlignment="1">
      <alignment vertical="center"/>
    </xf>
    <xf numFmtId="0" fontId="26" fillId="0" borderId="115" xfId="0" applyFont="1" applyBorder="1" applyAlignment="1">
      <alignment horizontal="center"/>
    </xf>
    <xf numFmtId="0" fontId="17" fillId="0" borderId="110" xfId="3" applyFont="1" applyFill="1" applyBorder="1" applyAlignment="1">
      <alignment horizontal="center"/>
    </xf>
    <xf numFmtId="0" fontId="17" fillId="0" borderId="110" xfId="3" applyFont="1" applyFill="1" applyBorder="1" applyAlignment="1">
      <alignment horizontal="center" vertical="top" wrapText="1"/>
    </xf>
    <xf numFmtId="0" fontId="26" fillId="0" borderId="113" xfId="0" applyFont="1" applyBorder="1" applyAlignment="1">
      <alignment horizontal="center"/>
    </xf>
    <xf numFmtId="1" fontId="17" fillId="0" borderId="110" xfId="3" applyNumberFormat="1" applyFont="1" applyFill="1" applyBorder="1" applyAlignment="1">
      <alignment horizontal="center" vertical="top" wrapText="1"/>
    </xf>
    <xf numFmtId="0" fontId="2" fillId="0" borderId="8" xfId="0" applyFont="1" applyFill="1" applyBorder="1" applyAlignment="1">
      <alignment horizontal="left" indent="1"/>
    </xf>
    <xf numFmtId="0" fontId="17" fillId="0" borderId="24"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74" xfId="0" applyFont="1" applyFill="1" applyBorder="1" applyAlignment="1">
      <alignment horizontal="center" vertical="center" wrapText="1"/>
    </xf>
    <xf numFmtId="0" fontId="17" fillId="0" borderId="100" xfId="0" applyFont="1" applyBorder="1" applyAlignment="1">
      <alignment horizontal="center" vertical="center" wrapText="1"/>
    </xf>
    <xf numFmtId="0" fontId="2" fillId="35" borderId="8" xfId="0" applyFont="1" applyFill="1" applyBorder="1" applyAlignment="1">
      <alignment horizontal="left" indent="3"/>
    </xf>
    <xf numFmtId="0" fontId="2" fillId="0" borderId="8" xfId="0" applyFont="1" applyFill="1" applyBorder="1"/>
    <xf numFmtId="0" fontId="2" fillId="0" borderId="15" xfId="0" applyFont="1" applyFill="1" applyBorder="1"/>
    <xf numFmtId="0" fontId="2" fillId="0" borderId="15" xfId="0" applyFont="1" applyFill="1" applyBorder="1" applyAlignment="1">
      <alignment horizontal="left" indent="1"/>
    </xf>
    <xf numFmtId="14" fontId="17" fillId="0" borderId="105" xfId="6" applyNumberFormat="1" applyFont="1" applyBorder="1" applyAlignment="1">
      <alignment horizontal="center" vertical="center" wrapText="1"/>
    </xf>
    <xf numFmtId="0" fontId="21" fillId="37" borderId="74" xfId="0" applyFont="1" applyFill="1" applyBorder="1" applyAlignment="1">
      <alignment vertical="top" wrapText="1"/>
    </xf>
    <xf numFmtId="3" fontId="17" fillId="35" borderId="2" xfId="4" applyNumberFormat="1" applyFont="1" applyFill="1" applyBorder="1" applyAlignment="1">
      <alignment horizontal="center" vertical="center"/>
    </xf>
    <xf numFmtId="0" fontId="0" fillId="0" borderId="116" xfId="0" applyBorder="1"/>
    <xf numFmtId="0" fontId="0" fillId="0" borderId="116" xfId="3" applyFont="1" applyFill="1" applyBorder="1"/>
    <xf numFmtId="0" fontId="2" fillId="0" borderId="116" xfId="0" applyFont="1" applyBorder="1"/>
    <xf numFmtId="0" fontId="2" fillId="0" borderId="116" xfId="3" applyFont="1" applyFill="1" applyBorder="1"/>
    <xf numFmtId="0" fontId="17" fillId="0" borderId="116" xfId="0" applyFont="1" applyBorder="1" applyAlignment="1">
      <alignment horizontal="center"/>
    </xf>
    <xf numFmtId="3" fontId="17" fillId="0" borderId="111" xfId="3" applyNumberFormat="1" applyFont="1" applyFill="1" applyBorder="1" applyAlignment="1">
      <alignment horizontal="center" vertical="top" wrapText="1"/>
    </xf>
    <xf numFmtId="0" fontId="17" fillId="37" borderId="84" xfId="0" applyFont="1" applyFill="1" applyBorder="1" applyAlignment="1">
      <alignment horizontal="center" vertical="center" wrapText="1"/>
    </xf>
    <xf numFmtId="0" fontId="17" fillId="0" borderId="116" xfId="0" applyFont="1" applyBorder="1"/>
    <xf numFmtId="0" fontId="21" fillId="38" borderId="116" xfId="0" applyFont="1" applyFill="1" applyBorder="1" applyAlignment="1">
      <alignment horizontal="center"/>
    </xf>
    <xf numFmtId="3" fontId="17" fillId="0" borderId="111" xfId="3" applyNumberFormat="1" applyFont="1" applyFill="1" applyBorder="1" applyAlignment="1">
      <alignment horizontal="center" vertical="center" wrapText="1"/>
    </xf>
    <xf numFmtId="0" fontId="17" fillId="0" borderId="100" xfId="0" applyFont="1" applyFill="1" applyBorder="1" applyAlignment="1">
      <alignment horizontal="center" vertical="center" wrapText="1"/>
    </xf>
    <xf numFmtId="0" fontId="17" fillId="36" borderId="24" xfId="0" applyFont="1" applyFill="1" applyBorder="1" applyAlignment="1">
      <alignment horizontal="center" vertical="center" wrapText="1"/>
    </xf>
    <xf numFmtId="0" fontId="2" fillId="0" borderId="116" xfId="0" applyFont="1" applyBorder="1" applyAlignment="1">
      <alignment horizontal="center"/>
    </xf>
    <xf numFmtId="0" fontId="17" fillId="37" borderId="74" xfId="0" applyFont="1" applyFill="1" applyBorder="1" applyAlignment="1">
      <alignment horizontal="center" vertical="center" wrapText="1"/>
    </xf>
    <xf numFmtId="0" fontId="17" fillId="37" borderId="83" xfId="0" applyFont="1" applyFill="1" applyBorder="1" applyAlignment="1">
      <alignment horizontal="center" vertical="center" wrapText="1"/>
    </xf>
    <xf numFmtId="0" fontId="26" fillId="37" borderId="103" xfId="0" applyFont="1" applyFill="1" applyBorder="1" applyAlignment="1">
      <alignment horizontal="center" vertical="center" wrapText="1"/>
    </xf>
    <xf numFmtId="0" fontId="26" fillId="3" borderId="111" xfId="0" applyFont="1" applyFill="1" applyBorder="1" applyAlignment="1">
      <alignment horizontal="center" vertical="center" wrapText="1"/>
    </xf>
    <xf numFmtId="0" fontId="17" fillId="0" borderId="111" xfId="3" applyFont="1" applyFill="1" applyBorder="1" applyAlignment="1" applyProtection="1">
      <alignment horizontal="center" vertical="center"/>
      <protection locked="0"/>
    </xf>
    <xf numFmtId="0" fontId="26" fillId="3" borderId="116" xfId="0" applyFont="1" applyFill="1" applyBorder="1" applyAlignment="1">
      <alignment horizontal="center"/>
    </xf>
    <xf numFmtId="0" fontId="16" fillId="0" borderId="0" xfId="0" applyFont="1" applyFill="1"/>
    <xf numFmtId="0" fontId="0" fillId="0" borderId="116" xfId="0" applyFill="1" applyBorder="1"/>
    <xf numFmtId="0" fontId="0" fillId="0" borderId="116" xfId="0" applyBorder="1" applyAlignment="1">
      <alignment horizontal="center" vertical="center"/>
    </xf>
    <xf numFmtId="0" fontId="0" fillId="0" borderId="116" xfId="0" applyBorder="1" applyAlignment="1">
      <alignment horizontal="center" vertical="center" wrapText="1"/>
    </xf>
    <xf numFmtId="0" fontId="17" fillId="0" borderId="116" xfId="3" applyFont="1" applyFill="1" applyBorder="1" applyAlignment="1">
      <alignment horizontal="center" vertical="center" wrapText="1"/>
    </xf>
    <xf numFmtId="0" fontId="26" fillId="36" borderId="116" xfId="6" applyFont="1" applyFill="1" applyBorder="1" applyAlignment="1">
      <alignment horizontal="center" vertical="center" wrapText="1"/>
    </xf>
    <xf numFmtId="0" fontId="0" fillId="0" borderId="116" xfId="0" applyFill="1" applyBorder="1" applyAlignment="1">
      <alignment horizontal="center" vertical="center"/>
    </xf>
    <xf numFmtId="0" fontId="0" fillId="0" borderId="116" xfId="0" applyFill="1" applyBorder="1" applyAlignment="1">
      <alignment horizontal="center" vertical="center" wrapText="1"/>
    </xf>
    <xf numFmtId="0" fontId="0" fillId="0" borderId="24" xfId="0" applyFill="1" applyBorder="1" applyAlignment="1">
      <alignment horizontal="center" vertical="center"/>
    </xf>
    <xf numFmtId="0" fontId="0" fillId="36" borderId="116" xfId="0" applyFill="1" applyBorder="1" applyAlignment="1">
      <alignment horizontal="center" vertical="center"/>
    </xf>
    <xf numFmtId="0" fontId="0" fillId="36" borderId="116" xfId="0" applyFill="1" applyBorder="1" applyAlignment="1">
      <alignment horizontal="center" vertical="center" wrapText="1"/>
    </xf>
    <xf numFmtId="0" fontId="26" fillId="0" borderId="105" xfId="6" applyFont="1" applyFill="1" applyBorder="1" applyAlignment="1">
      <alignment horizontal="center" vertical="center" wrapText="1"/>
    </xf>
    <xf numFmtId="0" fontId="14" fillId="36" borderId="106" xfId="2" applyFill="1" applyBorder="1" applyAlignment="1">
      <alignment horizontal="center" vertical="center"/>
    </xf>
    <xf numFmtId="0" fontId="17" fillId="37" borderId="105" xfId="6" applyFont="1" applyFill="1" applyBorder="1" applyAlignment="1">
      <alignment horizontal="center" vertical="center" wrapText="1"/>
    </xf>
    <xf numFmtId="0" fontId="17" fillId="36" borderId="116" xfId="6" applyFont="1" applyFill="1" applyBorder="1" applyAlignment="1">
      <alignment horizontal="center" vertical="center" wrapText="1"/>
    </xf>
    <xf numFmtId="0" fontId="16" fillId="0" borderId="116" xfId="0" applyFont="1" applyFill="1" applyBorder="1" applyAlignment="1">
      <alignment horizontal="center" vertical="center" wrapText="1"/>
    </xf>
    <xf numFmtId="0" fontId="16" fillId="0" borderId="116" xfId="0" applyFont="1" applyFill="1" applyBorder="1" applyAlignment="1">
      <alignment horizontal="center" vertical="center"/>
    </xf>
    <xf numFmtId="0" fontId="16" fillId="36" borderId="116" xfId="0" applyFont="1" applyFill="1" applyBorder="1" applyAlignment="1">
      <alignment horizontal="center" vertical="center" wrapText="1"/>
    </xf>
    <xf numFmtId="0" fontId="14" fillId="36" borderId="116" xfId="2" applyFill="1" applyBorder="1" applyAlignment="1">
      <alignment horizontal="center" vertical="center"/>
    </xf>
    <xf numFmtId="0" fontId="17" fillId="0" borderId="48" xfId="3525" applyFont="1" applyFill="1" applyBorder="1"/>
    <xf numFmtId="0" fontId="92" fillId="0" borderId="0" xfId="0" applyFont="1" applyFill="1" applyAlignment="1">
      <alignment horizontal="center" wrapText="1"/>
    </xf>
    <xf numFmtId="0" fontId="42" fillId="0" borderId="117" xfId="0" applyFont="1" applyFill="1" applyBorder="1" applyAlignment="1">
      <alignment horizontal="center"/>
    </xf>
    <xf numFmtId="0" fontId="93" fillId="0" borderId="116" xfId="0" applyFont="1" applyFill="1" applyBorder="1" applyAlignment="1">
      <alignment horizontal="center" vertical="center" wrapText="1"/>
    </xf>
    <xf numFmtId="0" fontId="12" fillId="0" borderId="116" xfId="0" applyFont="1" applyFill="1" applyBorder="1"/>
    <xf numFmtId="0" fontId="95" fillId="0" borderId="0" xfId="0" applyFont="1" applyFill="1" applyAlignment="1">
      <alignment horizontal="left" wrapText="1"/>
    </xf>
    <xf numFmtId="3" fontId="95" fillId="0" borderId="0" xfId="0" applyNumberFormat="1" applyFont="1" applyFill="1" applyAlignment="1">
      <alignment horizontal="right" wrapText="1"/>
    </xf>
    <xf numFmtId="169" fontId="95" fillId="0" borderId="0" xfId="0" applyNumberFormat="1" applyFont="1" applyFill="1" applyAlignment="1">
      <alignment horizontal="right" wrapText="1"/>
    </xf>
    <xf numFmtId="0" fontId="42" fillId="0" borderId="117" xfId="0" applyFont="1" applyFill="1" applyBorder="1" applyAlignment="1">
      <alignment horizontal="center" wrapText="1"/>
    </xf>
    <xf numFmtId="0" fontId="42" fillId="0" borderId="117" xfId="0" applyFont="1" applyFill="1" applyBorder="1" applyAlignment="1"/>
    <xf numFmtId="0" fontId="42" fillId="0" borderId="0" xfId="0" applyFont="1" applyFill="1" applyBorder="1" applyAlignment="1"/>
    <xf numFmtId="0" fontId="12" fillId="0" borderId="116" xfId="0" applyFont="1" applyFill="1" applyBorder="1" applyAlignment="1">
      <alignment horizontal="center"/>
    </xf>
    <xf numFmtId="0" fontId="42" fillId="0" borderId="0" xfId="0" applyFont="1" applyFill="1" applyAlignment="1"/>
    <xf numFmtId="0" fontId="42" fillId="0" borderId="0" xfId="0" applyFont="1" applyFill="1" applyBorder="1" applyAlignment="1">
      <alignment horizontal="center" wrapText="1"/>
    </xf>
    <xf numFmtId="0" fontId="42" fillId="0" borderId="0" xfId="0" applyFont="1" applyFill="1" applyBorder="1" applyAlignment="1">
      <alignment wrapText="1"/>
    </xf>
    <xf numFmtId="0" fontId="93" fillId="0" borderId="0" xfId="0" applyFont="1" applyFill="1" applyBorder="1" applyAlignment="1">
      <alignment horizontal="center" vertical="center" wrapText="1"/>
    </xf>
    <xf numFmtId="0" fontId="93" fillId="0" borderId="99" xfId="0" applyFont="1" applyFill="1" applyBorder="1" applyAlignment="1">
      <alignment horizontal="center" vertical="center" wrapText="1"/>
    </xf>
    <xf numFmtId="0" fontId="12" fillId="0" borderId="116" xfId="3" applyFont="1" applyFill="1" applyBorder="1"/>
    <xf numFmtId="169" fontId="95" fillId="0" borderId="116" xfId="3" applyNumberFormat="1" applyFont="1" applyFill="1" applyBorder="1" applyAlignment="1">
      <alignment horizontal="right" wrapText="1"/>
    </xf>
    <xf numFmtId="169" fontId="94" fillId="0" borderId="116" xfId="3" applyNumberFormat="1" applyFont="1" applyFill="1" applyBorder="1" applyAlignment="1">
      <alignment horizontal="right" wrapText="1"/>
    </xf>
    <xf numFmtId="0" fontId="17" fillId="35" borderId="26" xfId="0" applyFont="1" applyFill="1" applyBorder="1" applyAlignment="1">
      <alignment horizontal="center" vertical="center" wrapText="1"/>
    </xf>
    <xf numFmtId="0" fontId="2" fillId="0" borderId="116" xfId="3" applyFont="1" applyFill="1" applyBorder="1" applyAlignment="1">
      <alignment horizontal="center" vertical="center" wrapText="1"/>
    </xf>
    <xf numFmtId="0" fontId="0" fillId="37" borderId="116" xfId="0" applyFill="1" applyBorder="1" applyAlignment="1">
      <alignment horizontal="center" vertical="center"/>
    </xf>
    <xf numFmtId="0" fontId="0" fillId="37" borderId="116" xfId="0" applyFill="1" applyBorder="1" applyAlignment="1">
      <alignment horizontal="center" vertical="center" wrapText="1"/>
    </xf>
    <xf numFmtId="0" fontId="26" fillId="35" borderId="116" xfId="6" applyFont="1" applyFill="1" applyBorder="1" applyAlignment="1">
      <alignment horizontal="center" vertical="center" wrapText="1"/>
    </xf>
    <xf numFmtId="0" fontId="17" fillId="0" borderId="116" xfId="0" applyFont="1" applyBorder="1" applyAlignment="1">
      <alignment horizontal="center" wrapText="1"/>
    </xf>
    <xf numFmtId="0" fontId="2" fillId="40" borderId="0" xfId="6" applyFont="1" applyFill="1" applyAlignment="1">
      <alignment horizontal="center" vertical="center" wrapText="1"/>
    </xf>
    <xf numFmtId="0" fontId="26" fillId="37" borderId="105" xfId="6" applyFont="1" applyFill="1" applyBorder="1" applyAlignment="1">
      <alignment horizontal="center" vertical="center" wrapText="1"/>
    </xf>
    <xf numFmtId="0" fontId="16" fillId="37" borderId="116" xfId="0" applyFont="1" applyFill="1" applyBorder="1" applyAlignment="1">
      <alignment horizontal="center" vertical="center" wrapText="1"/>
    </xf>
    <xf numFmtId="0" fontId="17" fillId="36" borderId="116" xfId="0" applyFont="1" applyFill="1" applyBorder="1" applyAlignment="1">
      <alignment horizontal="left" vertical="center" wrapText="1"/>
    </xf>
    <xf numFmtId="0" fontId="0" fillId="0" borderId="116" xfId="0" applyBorder="1" applyAlignment="1">
      <alignment horizontal="center"/>
    </xf>
    <xf numFmtId="169" fontId="94" fillId="0" borderId="0" xfId="3" applyNumberFormat="1" applyFont="1" applyFill="1" applyBorder="1" applyAlignment="1">
      <alignment horizontal="right" wrapText="1"/>
    </xf>
    <xf numFmtId="169" fontId="95" fillId="0" borderId="0" xfId="3" applyNumberFormat="1" applyFont="1" applyFill="1" applyBorder="1" applyAlignment="1">
      <alignment horizontal="right" wrapText="1"/>
    </xf>
    <xf numFmtId="0" fontId="12" fillId="0" borderId="0" xfId="0" applyFont="1" applyFill="1" applyBorder="1"/>
    <xf numFmtId="0" fontId="0" fillId="0" borderId="116" xfId="0" applyFont="1" applyFill="1" applyBorder="1" applyAlignment="1">
      <alignment wrapText="1"/>
    </xf>
    <xf numFmtId="0" fontId="21" fillId="0" borderId="116" xfId="3" applyFont="1" applyFill="1" applyBorder="1" applyAlignment="1">
      <alignment horizontal="center" vertical="center"/>
    </xf>
    <xf numFmtId="0" fontId="21" fillId="0" borderId="116" xfId="3" applyFont="1" applyFill="1" applyBorder="1" applyAlignment="1">
      <alignment vertical="center"/>
    </xf>
    <xf numFmtId="0" fontId="17" fillId="0" borderId="116" xfId="3" applyFont="1" applyFill="1" applyBorder="1" applyAlignment="1">
      <alignment vertical="center"/>
    </xf>
    <xf numFmtId="0" fontId="17" fillId="0" borderId="8" xfId="6" quotePrefix="1" applyFont="1" applyFill="1" applyBorder="1" applyAlignment="1">
      <alignment horizontal="center" wrapText="1"/>
    </xf>
    <xf numFmtId="0" fontId="17" fillId="0" borderId="8" xfId="6" quotePrefix="1" applyFont="1" applyFill="1" applyBorder="1" applyAlignment="1">
      <alignment horizontal="center"/>
    </xf>
    <xf numFmtId="0" fontId="17" fillId="0" borderId="77" xfId="0" applyFont="1" applyFill="1" applyBorder="1" applyAlignment="1">
      <alignment horizontal="center" vertical="center" wrapText="1"/>
    </xf>
    <xf numFmtId="0" fontId="17" fillId="0" borderId="119" xfId="0" applyFont="1" applyBorder="1" applyAlignment="1">
      <alignment horizontal="center" vertical="top" wrapText="1"/>
    </xf>
    <xf numFmtId="0" fontId="17" fillId="0" borderId="116" xfId="0" applyFont="1" applyBorder="1" applyAlignment="1">
      <alignment horizontal="left" vertical="top" wrapText="1"/>
    </xf>
    <xf numFmtId="1" fontId="17" fillId="0" borderId="116" xfId="3" applyNumberFormat="1" applyFont="1" applyFill="1" applyBorder="1" applyAlignment="1">
      <alignment horizontal="center" vertical="center" wrapText="1"/>
    </xf>
    <xf numFmtId="1" fontId="17" fillId="0" borderId="119" xfId="3" applyNumberFormat="1" applyFont="1" applyFill="1" applyBorder="1" applyAlignment="1">
      <alignment horizontal="center" vertical="center" wrapText="1"/>
    </xf>
    <xf numFmtId="0" fontId="17" fillId="0" borderId="119" xfId="0" applyFont="1" applyBorder="1" applyAlignment="1">
      <alignment horizontal="left" vertical="top" wrapText="1"/>
    </xf>
    <xf numFmtId="0" fontId="21" fillId="36" borderId="0" xfId="0" applyFont="1" applyFill="1"/>
    <xf numFmtId="0" fontId="0" fillId="0" borderId="119" xfId="0" applyBorder="1"/>
    <xf numFmtId="0" fontId="16" fillId="0" borderId="119" xfId="0" applyFont="1" applyBorder="1" applyAlignment="1">
      <alignment horizontal="center" vertical="center" wrapText="1"/>
    </xf>
    <xf numFmtId="0" fontId="16" fillId="0" borderId="119" xfId="0" applyFont="1" applyBorder="1" applyAlignment="1">
      <alignment horizontal="center" vertical="center" readingOrder="1"/>
    </xf>
    <xf numFmtId="0" fontId="16" fillId="0" borderId="119" xfId="3" applyFont="1" applyFill="1" applyBorder="1" applyAlignment="1">
      <alignment horizontal="center"/>
    </xf>
    <xf numFmtId="0" fontId="19" fillId="36" borderId="119" xfId="0" applyFont="1" applyFill="1" applyBorder="1" applyAlignment="1">
      <alignment horizontal="left" vertical="center" readingOrder="1"/>
    </xf>
    <xf numFmtId="0" fontId="0" fillId="0" borderId="119" xfId="3" applyFont="1" applyFill="1" applyBorder="1"/>
    <xf numFmtId="0" fontId="19" fillId="36" borderId="119" xfId="0" applyFont="1" applyFill="1" applyBorder="1" applyAlignment="1">
      <alignment horizontal="left" vertical="center" wrapText="1" readingOrder="1"/>
    </xf>
    <xf numFmtId="0" fontId="16" fillId="0" borderId="116" xfId="0" applyFont="1" applyBorder="1" applyAlignment="1">
      <alignment horizontal="center" vertical="center" readingOrder="1"/>
    </xf>
    <xf numFmtId="1" fontId="17" fillId="0" borderId="116" xfId="3" applyNumberFormat="1" applyFont="1" applyFill="1" applyBorder="1" applyAlignment="1">
      <alignment horizontal="center" vertical="top" wrapText="1"/>
    </xf>
    <xf numFmtId="0" fontId="17" fillId="0" borderId="0" xfId="3519" applyFont="1" applyAlignment="1">
      <alignment horizontal="left" vertical="center" indent="3" readingOrder="1"/>
    </xf>
    <xf numFmtId="0" fontId="17" fillId="0" borderId="0" xfId="0" applyFont="1" applyAlignment="1">
      <alignment horizontal="left" indent="2"/>
    </xf>
    <xf numFmtId="0" fontId="17" fillId="0" borderId="116" xfId="0" applyFont="1" applyBorder="1" applyAlignment="1">
      <alignment horizontal="center" vertical="center" wrapText="1" readingOrder="1"/>
    </xf>
    <xf numFmtId="0" fontId="0" fillId="0" borderId="116" xfId="0" applyBorder="1" applyAlignment="1">
      <alignment horizontal="left" indent="1"/>
    </xf>
    <xf numFmtId="0" fontId="0" fillId="0" borderId="116" xfId="3" applyFont="1" applyFill="1" applyBorder="1" applyAlignment="1">
      <alignment horizontal="center" vertical="center"/>
    </xf>
    <xf numFmtId="0" fontId="16" fillId="0" borderId="116" xfId="0" applyFont="1" applyBorder="1" applyAlignment="1">
      <alignment horizontal="center" vertical="center" wrapText="1"/>
    </xf>
    <xf numFmtId="0" fontId="16" fillId="0" borderId="116" xfId="0" applyFont="1" applyBorder="1" applyAlignment="1">
      <alignment horizontal="center" wrapText="1"/>
    </xf>
    <xf numFmtId="0" fontId="16" fillId="0" borderId="116" xfId="0" applyFont="1" applyBorder="1" applyAlignment="1">
      <alignment horizontal="center" vertical="center"/>
    </xf>
    <xf numFmtId="0" fontId="16" fillId="0" borderId="116" xfId="3" applyFont="1" applyFill="1" applyBorder="1"/>
    <xf numFmtId="0" fontId="42" fillId="0" borderId="116" xfId="0" applyFont="1" applyBorder="1" applyAlignment="1">
      <alignment horizontal="center" vertical="center"/>
    </xf>
    <xf numFmtId="0" fontId="2" fillId="0" borderId="116" xfId="0" applyFont="1" applyBorder="1" applyAlignment="1">
      <alignment horizontal="left" indent="1"/>
    </xf>
    <xf numFmtId="0" fontId="45" fillId="0" borderId="116" xfId="3" applyFont="1" applyFill="1" applyBorder="1" applyAlignment="1">
      <alignment horizontal="center" vertical="center" readingOrder="1"/>
    </xf>
    <xf numFmtId="0" fontId="17" fillId="0" borderId="116" xfId="0" applyFont="1" applyBorder="1" applyAlignment="1">
      <alignment horizontal="left" indent="1"/>
    </xf>
    <xf numFmtId="0" fontId="16" fillId="0" borderId="116" xfId="0" applyFont="1" applyBorder="1" applyAlignment="1">
      <alignment horizontal="left" indent="1"/>
    </xf>
    <xf numFmtId="0" fontId="16" fillId="0" borderId="0" xfId="0" applyFont="1" applyAlignment="1">
      <alignment horizontal="left" indent="1"/>
    </xf>
    <xf numFmtId="0" fontId="45" fillId="0" borderId="116" xfId="3" applyFont="1" applyFill="1" applyBorder="1" applyAlignment="1">
      <alignment horizontal="center" vertical="center" wrapText="1" readingOrder="1"/>
    </xf>
    <xf numFmtId="0" fontId="22" fillId="0" borderId="0" xfId="0" applyFont="1" applyAlignment="1">
      <alignment vertical="center" wrapText="1"/>
    </xf>
    <xf numFmtId="0" fontId="16" fillId="0" borderId="116" xfId="0" applyFont="1" applyBorder="1" applyAlignment="1">
      <alignment horizontal="left" vertical="center" readingOrder="1"/>
    </xf>
    <xf numFmtId="0" fontId="16" fillId="0" borderId="116" xfId="3" applyFont="1" applyFill="1" applyBorder="1" applyAlignment="1">
      <alignment horizontal="center" vertical="center" readingOrder="1"/>
    </xf>
    <xf numFmtId="0" fontId="16" fillId="0" borderId="116" xfId="6" applyFont="1" applyFill="1" applyBorder="1" applyAlignment="1">
      <alignment horizontal="center" vertical="center" wrapText="1"/>
    </xf>
    <xf numFmtId="9" fontId="0" fillId="0" borderId="0" xfId="0" applyNumberFormat="1" applyAlignment="1">
      <alignment horizontal="center"/>
    </xf>
    <xf numFmtId="0" fontId="16" fillId="0" borderId="116" xfId="6" quotePrefix="1" applyFont="1" applyFill="1" applyBorder="1" applyAlignment="1">
      <alignment horizontal="center" vertical="center" wrapText="1"/>
    </xf>
    <xf numFmtId="0" fontId="18" fillId="0" borderId="116" xfId="3" applyFont="1" applyFill="1" applyBorder="1" applyAlignment="1">
      <alignment horizontal="center" vertical="center" wrapText="1"/>
    </xf>
    <xf numFmtId="0" fontId="26" fillId="0" borderId="116" xfId="3" applyFont="1" applyFill="1" applyBorder="1" applyAlignment="1">
      <alignment horizontal="center" vertical="center" wrapText="1"/>
    </xf>
    <xf numFmtId="0" fontId="16" fillId="0" borderId="0" xfId="0" applyFont="1" applyAlignment="1">
      <alignment horizontal="left"/>
    </xf>
    <xf numFmtId="0" fontId="16" fillId="0" borderId="116" xfId="6" applyFont="1" applyBorder="1" applyAlignment="1">
      <alignment horizontal="left" vertical="center" wrapText="1"/>
    </xf>
    <xf numFmtId="0" fontId="0" fillId="0" borderId="116" xfId="6" quotePrefix="1" applyFont="1" applyBorder="1" applyAlignment="1">
      <alignment horizontal="center"/>
    </xf>
    <xf numFmtId="0" fontId="0" fillId="0" borderId="116" xfId="6" quotePrefix="1" applyFont="1" applyFill="1" applyBorder="1" applyAlignment="1">
      <alignment horizontal="center"/>
    </xf>
    <xf numFmtId="0" fontId="16" fillId="0" borderId="116" xfId="6" applyFont="1" applyBorder="1" applyAlignment="1">
      <alignment horizontal="left" vertical="center"/>
    </xf>
    <xf numFmtId="0" fontId="16" fillId="0" borderId="116" xfId="6" applyFont="1" applyFill="1" applyBorder="1" applyAlignment="1">
      <alignment horizontal="center"/>
    </xf>
    <xf numFmtId="0" fontId="48" fillId="0" borderId="0" xfId="0" applyFont="1"/>
    <xf numFmtId="0" fontId="16" fillId="0" borderId="116" xfId="6" applyFont="1" applyFill="1" applyBorder="1" applyAlignment="1">
      <alignment horizontal="left" vertical="center"/>
    </xf>
    <xf numFmtId="0" fontId="16" fillId="0" borderId="116" xfId="6" applyFont="1" applyBorder="1" applyAlignment="1">
      <alignment horizontal="center"/>
    </xf>
    <xf numFmtId="1" fontId="16" fillId="0" borderId="116" xfId="3" applyNumberFormat="1" applyFont="1" applyFill="1" applyBorder="1" applyAlignment="1">
      <alignment horizontal="center" vertical="top" wrapText="1"/>
    </xf>
    <xf numFmtId="0" fontId="16" fillId="0" borderId="0" xfId="0" applyFont="1" applyAlignment="1">
      <alignment horizontal="center" vertical="center" wrapText="1" readingOrder="1"/>
    </xf>
    <xf numFmtId="0" fontId="16" fillId="0" borderId="116" xfId="3" applyFont="1" applyFill="1" applyBorder="1" applyAlignment="1">
      <alignment horizontal="center" vertical="center" wrapText="1"/>
    </xf>
    <xf numFmtId="0" fontId="17" fillId="0" borderId="111" xfId="0" applyFont="1" applyBorder="1" applyAlignment="1">
      <alignment horizontal="left" vertical="center" wrapText="1" readingOrder="1"/>
    </xf>
    <xf numFmtId="10" fontId="17" fillId="0" borderId="111" xfId="3522" applyNumberFormat="1" applyFont="1" applyFill="1" applyBorder="1" applyAlignment="1">
      <alignment horizontal="left" vertical="center" wrapText="1" indent="1" readingOrder="1"/>
    </xf>
    <xf numFmtId="9" fontId="17" fillId="0" borderId="111" xfId="3522" applyFont="1" applyFill="1" applyBorder="1" applyAlignment="1">
      <alignment horizontal="left" vertical="center" wrapText="1" indent="1" readingOrder="1"/>
    </xf>
    <xf numFmtId="0" fontId="17" fillId="0" borderId="116" xfId="3" applyFont="1" applyFill="1" applyBorder="1" applyAlignment="1">
      <alignment horizontal="center" vertical="center" wrapText="1" readingOrder="1"/>
    </xf>
    <xf numFmtId="0" fontId="17" fillId="40" borderId="0" xfId="0" applyFont="1" applyFill="1" applyAlignment="1">
      <alignment horizontal="left" vertical="center" readingOrder="1"/>
    </xf>
    <xf numFmtId="10" fontId="0" fillId="0" borderId="116" xfId="3520" applyNumberFormat="1" applyFont="1" applyBorder="1"/>
    <xf numFmtId="0" fontId="17" fillId="0" borderId="0" xfId="0" applyFont="1" applyAlignment="1">
      <alignment horizontal="left" vertical="center" wrapText="1" readingOrder="1"/>
    </xf>
    <xf numFmtId="0" fontId="17" fillId="0" borderId="111" xfId="0" applyFont="1" applyBorder="1" applyAlignment="1">
      <alignment horizontal="left" vertical="center" readingOrder="1"/>
    </xf>
    <xf numFmtId="0" fontId="17" fillId="0" borderId="111" xfId="0" applyFont="1" applyBorder="1" applyAlignment="1">
      <alignment horizontal="center" vertical="center" readingOrder="1"/>
    </xf>
    <xf numFmtId="0" fontId="17" fillId="0" borderId="111" xfId="3" applyFont="1" applyFill="1" applyBorder="1" applyAlignment="1">
      <alignment horizontal="left" vertical="center" readingOrder="1"/>
    </xf>
    <xf numFmtId="0" fontId="17" fillId="0" borderId="116" xfId="3" applyFont="1" applyFill="1" applyBorder="1" applyAlignment="1">
      <alignment horizontal="left" vertical="center" readingOrder="1"/>
    </xf>
    <xf numFmtId="3" fontId="17" fillId="0" borderId="111" xfId="3518" applyNumberFormat="1" applyFont="1" applyFill="1" applyBorder="1" applyAlignment="1">
      <alignment horizontal="left" vertical="center" readingOrder="1"/>
    </xf>
    <xf numFmtId="0" fontId="17" fillId="40" borderId="0" xfId="0" applyFont="1" applyFill="1" applyAlignment="1">
      <alignment horizontal="left"/>
    </xf>
    <xf numFmtId="0" fontId="2" fillId="0" borderId="116" xfId="0" applyFont="1" applyBorder="1" applyAlignment="1">
      <alignment horizontal="left"/>
    </xf>
    <xf numFmtId="0" fontId="2" fillId="0" borderId="0" xfId="0" quotePrefix="1" applyFont="1" applyAlignment="1">
      <alignment horizontal="right"/>
    </xf>
    <xf numFmtId="0" fontId="16" fillId="0" borderId="116" xfId="6" applyFont="1" applyFill="1" applyBorder="1" applyAlignment="1">
      <alignment horizontal="left" vertical="center" wrapText="1"/>
    </xf>
    <xf numFmtId="0" fontId="17" fillId="0" borderId="116" xfId="3" applyFont="1" applyFill="1" applyBorder="1" applyAlignment="1">
      <alignment horizontal="center" vertical="center"/>
    </xf>
    <xf numFmtId="0" fontId="16" fillId="0" borderId="116" xfId="3" applyFont="1" applyFill="1" applyBorder="1" applyAlignment="1">
      <alignment vertical="center" readingOrder="1"/>
    </xf>
    <xf numFmtId="0" fontId="96" fillId="0" borderId="0" xfId="0" applyFont="1" applyAlignment="1">
      <alignment horizontal="left" vertical="center"/>
    </xf>
    <xf numFmtId="0" fontId="96" fillId="0" borderId="0" xfId="0" applyFont="1"/>
    <xf numFmtId="0" fontId="0" fillId="0" borderId="116" xfId="0" applyBorder="1" applyAlignment="1">
      <alignment horizontal="left"/>
    </xf>
    <xf numFmtId="0" fontId="16" fillId="0" borderId="111" xfId="0" applyFont="1" applyBorder="1" applyAlignment="1">
      <alignment horizontal="center" vertical="center" wrapText="1" readingOrder="1"/>
    </xf>
    <xf numFmtId="0" fontId="0" fillId="0" borderId="0" xfId="0" applyAlignment="1">
      <alignment horizontal="left" indent="2"/>
    </xf>
    <xf numFmtId="164" fontId="17" fillId="0" borderId="116" xfId="3522" applyNumberFormat="1" applyFont="1" applyFill="1" applyBorder="1" applyAlignment="1">
      <alignment horizontal="center" vertical="center" wrapText="1" readingOrder="1"/>
    </xf>
    <xf numFmtId="0" fontId="16" fillId="3" borderId="116" xfId="0" applyFont="1" applyFill="1" applyBorder="1" applyAlignment="1">
      <alignment horizontal="center" vertical="center" wrapText="1"/>
    </xf>
    <xf numFmtId="0" fontId="16" fillId="0" borderId="116" xfId="3" applyFont="1" applyFill="1" applyBorder="1" applyAlignment="1">
      <alignment vertical="center"/>
    </xf>
    <xf numFmtId="0" fontId="16" fillId="0" borderId="0" xfId="0" applyFont="1" applyAlignment="1">
      <alignment vertical="center"/>
    </xf>
    <xf numFmtId="0" fontId="0" fillId="0" borderId="116" xfId="3" applyFont="1" applyFill="1" applyBorder="1" applyAlignment="1">
      <alignment vertical="center"/>
    </xf>
    <xf numFmtId="0" fontId="16" fillId="0" borderId="116" xfId="3" applyFont="1" applyFill="1" applyBorder="1" applyAlignment="1">
      <alignment vertical="center" wrapText="1"/>
    </xf>
    <xf numFmtId="0" fontId="16" fillId="0" borderId="111" xfId="0" applyFont="1" applyBorder="1" applyAlignment="1">
      <alignment horizontal="center" vertical="center" wrapText="1"/>
    </xf>
    <xf numFmtId="0" fontId="19" fillId="0" borderId="0" xfId="0" applyFont="1"/>
    <xf numFmtId="0" fontId="0" fillId="0" borderId="0" xfId="0" applyFont="1" applyFill="1" applyAlignment="1">
      <alignment horizontal="center" vertical="center" wrapText="1"/>
    </xf>
    <xf numFmtId="0" fontId="17" fillId="0" borderId="119" xfId="3" applyFont="1" applyFill="1" applyBorder="1" applyAlignment="1">
      <alignment horizontal="center" vertical="center" wrapText="1"/>
    </xf>
    <xf numFmtId="0" fontId="26" fillId="0" borderId="20" xfId="3" applyFont="1" applyFill="1" applyBorder="1" applyAlignment="1">
      <alignment horizontal="center" vertical="center" wrapText="1"/>
    </xf>
    <xf numFmtId="0" fontId="22" fillId="35" borderId="0" xfId="0" applyFont="1" applyFill="1" applyAlignment="1">
      <alignment horizontal="left" vertical="center"/>
    </xf>
    <xf numFmtId="0" fontId="21" fillId="36" borderId="74" xfId="0" applyFont="1" applyFill="1" applyBorder="1" applyAlignment="1">
      <alignment vertical="top"/>
    </xf>
    <xf numFmtId="0" fontId="17" fillId="0" borderId="119" xfId="6" applyFont="1" applyBorder="1"/>
    <xf numFmtId="0" fontId="17" fillId="0" borderId="119" xfId="5" applyFont="1" applyBorder="1" applyAlignment="1">
      <alignment horizontal="center" vertical="center" wrapText="1"/>
    </xf>
    <xf numFmtId="0" fontId="17" fillId="0" borderId="119" xfId="5" quotePrefix="1" applyFont="1" applyBorder="1" applyAlignment="1">
      <alignment horizontal="center" vertical="center" wrapText="1"/>
    </xf>
    <xf numFmtId="0" fontId="19" fillId="0" borderId="119" xfId="5" applyFont="1" applyBorder="1" applyAlignment="1">
      <alignment vertical="center" wrapText="1"/>
    </xf>
    <xf numFmtId="0" fontId="17" fillId="0" borderId="119" xfId="5" quotePrefix="1" applyFont="1" applyBorder="1" applyAlignment="1">
      <alignment horizontal="center" vertical="center"/>
    </xf>
    <xf numFmtId="0" fontId="17" fillId="0" borderId="119" xfId="5" applyFont="1" applyBorder="1" applyAlignment="1">
      <alignment vertical="center" wrapText="1"/>
    </xf>
    <xf numFmtId="0" fontId="17" fillId="0" borderId="119" xfId="5" applyFont="1" applyBorder="1" applyAlignment="1">
      <alignment vertical="center"/>
    </xf>
    <xf numFmtId="0" fontId="16" fillId="0" borderId="0" xfId="6" applyFont="1" applyAlignment="1">
      <alignment horizontal="left" vertical="center"/>
    </xf>
    <xf numFmtId="0" fontId="26" fillId="0" borderId="119" xfId="3" applyFont="1" applyFill="1" applyBorder="1" applyAlignment="1">
      <alignment horizontal="center" vertical="center" wrapText="1"/>
    </xf>
    <xf numFmtId="3" fontId="17" fillId="0" borderId="119" xfId="3" applyNumberFormat="1" applyFont="1" applyFill="1" applyBorder="1" applyAlignment="1">
      <alignment horizontal="center" vertical="top" wrapText="1"/>
    </xf>
    <xf numFmtId="0" fontId="2" fillId="0" borderId="116" xfId="0" applyFont="1" applyBorder="1" applyAlignment="1">
      <alignment horizontal="center" vertical="center"/>
    </xf>
    <xf numFmtId="0" fontId="17" fillId="37" borderId="74" xfId="0" applyFont="1" applyFill="1" applyBorder="1" applyAlignment="1">
      <alignment horizontal="left" vertical="top" indent="1"/>
    </xf>
    <xf numFmtId="14" fontId="16" fillId="37" borderId="116" xfId="0" applyNumberFormat="1" applyFont="1" applyFill="1" applyBorder="1" applyAlignment="1">
      <alignment horizontal="center" vertical="center" wrapText="1"/>
    </xf>
    <xf numFmtId="0" fontId="16" fillId="36" borderId="116" xfId="0" applyFont="1" applyFill="1" applyBorder="1" applyAlignment="1">
      <alignment horizontal="center" vertical="center" wrapText="1"/>
    </xf>
    <xf numFmtId="0" fontId="17" fillId="38" borderId="119" xfId="0" applyFont="1" applyFill="1" applyBorder="1" applyAlignment="1">
      <alignment horizontal="center"/>
    </xf>
    <xf numFmtId="3" fontId="17" fillId="0" borderId="119" xfId="3" applyNumberFormat="1" applyFont="1" applyFill="1" applyBorder="1" applyAlignment="1">
      <alignment horizontal="left" vertical="top" wrapText="1"/>
    </xf>
    <xf numFmtId="0" fontId="19" fillId="36" borderId="119" xfId="0" applyFont="1" applyFill="1" applyBorder="1" applyAlignment="1">
      <alignment vertical="top" wrapText="1"/>
    </xf>
    <xf numFmtId="0" fontId="16" fillId="37" borderId="119" xfId="0" applyFont="1" applyFill="1" applyBorder="1" applyAlignment="1">
      <alignment horizontal="left" vertical="top" wrapText="1" indent="1"/>
    </xf>
    <xf numFmtId="0" fontId="16" fillId="37" borderId="119" xfId="0" applyFont="1" applyFill="1" applyBorder="1" applyAlignment="1">
      <alignment horizontal="left" vertical="center" indent="1"/>
    </xf>
    <xf numFmtId="0" fontId="2" fillId="0" borderId="8" xfId="0" applyFont="1" applyFill="1" applyBorder="1" applyAlignment="1">
      <alignment horizontal="left" indent="2"/>
    </xf>
    <xf numFmtId="0" fontId="17" fillId="35" borderId="2" xfId="4" applyFont="1" applyFill="1" applyBorder="1" applyAlignment="1">
      <alignment horizontal="center" vertical="center"/>
    </xf>
    <xf numFmtId="0" fontId="17" fillId="0" borderId="74" xfId="0" applyFont="1" applyFill="1" applyBorder="1" applyAlignment="1">
      <alignment horizontal="center"/>
    </xf>
    <xf numFmtId="0" fontId="16" fillId="0" borderId="119" xfId="0" applyFont="1" applyBorder="1" applyAlignment="1">
      <alignment horizontal="center" vertical="center"/>
    </xf>
    <xf numFmtId="0" fontId="16" fillId="0" borderId="119" xfId="0" applyFont="1" applyBorder="1" applyAlignment="1">
      <alignment horizontal="center"/>
    </xf>
    <xf numFmtId="0" fontId="16" fillId="0" borderId="119" xfId="0" applyFont="1" applyBorder="1" applyAlignment="1">
      <alignment horizontal="left"/>
    </xf>
    <xf numFmtId="0" fontId="0" fillId="45" borderId="0" xfId="0" applyFill="1"/>
    <xf numFmtId="0" fontId="16" fillId="0" borderId="119" xfId="0" applyFont="1" applyBorder="1" applyAlignment="1">
      <alignment horizontal="left" wrapText="1"/>
    </xf>
    <xf numFmtId="0" fontId="22" fillId="45" borderId="0" xfId="0" applyFont="1" applyFill="1" applyAlignment="1">
      <alignment horizontal="center" vertical="center" wrapText="1"/>
    </xf>
    <xf numFmtId="0" fontId="23" fillId="37" borderId="0" xfId="0" applyFont="1" applyFill="1"/>
    <xf numFmtId="0" fontId="16" fillId="36" borderId="119" xfId="0" applyFont="1" applyFill="1" applyBorder="1" applyAlignment="1">
      <alignment horizontal="left" vertical="top" wrapText="1" indent="1"/>
    </xf>
    <xf numFmtId="0" fontId="19" fillId="37" borderId="119" xfId="0" applyFont="1" applyFill="1" applyBorder="1" applyAlignment="1">
      <alignment vertical="top" wrapText="1"/>
    </xf>
    <xf numFmtId="0" fontId="16" fillId="36" borderId="119" xfId="0" applyFont="1" applyFill="1" applyBorder="1" applyAlignment="1">
      <alignment wrapText="1"/>
    </xf>
    <xf numFmtId="0" fontId="17" fillId="37" borderId="20" xfId="6" quotePrefix="1" applyFont="1" applyFill="1" applyBorder="1" applyAlignment="1">
      <alignment horizontal="center" vertical="center" wrapText="1"/>
    </xf>
    <xf numFmtId="1" fontId="16" fillId="0" borderId="119" xfId="0" applyNumberFormat="1" applyFont="1" applyBorder="1" applyAlignment="1">
      <alignment horizontal="center" vertical="top" wrapText="1"/>
    </xf>
    <xf numFmtId="1" fontId="16" fillId="0" borderId="119" xfId="3" applyNumberFormat="1" applyFont="1" applyFill="1" applyBorder="1" applyAlignment="1">
      <alignment horizontal="center" vertical="top" wrapText="1"/>
    </xf>
    <xf numFmtId="0" fontId="18" fillId="36" borderId="119" xfId="0" applyFont="1" applyFill="1" applyBorder="1" applyAlignment="1">
      <alignment horizontal="left" indent="1"/>
    </xf>
    <xf numFmtId="0" fontId="18" fillId="37" borderId="25" xfId="0" applyFont="1" applyFill="1" applyBorder="1" applyAlignment="1">
      <alignment horizontal="left" indent="1"/>
    </xf>
    <xf numFmtId="0" fontId="42" fillId="0" borderId="20" xfId="0" applyFont="1" applyFill="1" applyBorder="1" applyAlignment="1">
      <alignment horizontal="center" vertical="center"/>
    </xf>
    <xf numFmtId="0" fontId="0" fillId="0" borderId="8" xfId="0" applyFill="1" applyBorder="1" applyAlignment="1">
      <alignment horizontal="center" vertical="center"/>
    </xf>
    <xf numFmtId="0" fontId="2" fillId="0" borderId="20" xfId="0" applyFont="1" applyFill="1" applyBorder="1" applyAlignment="1">
      <alignment horizontal="left" indent="3"/>
    </xf>
    <xf numFmtId="0" fontId="2" fillId="0" borderId="20" xfId="0" applyFont="1" applyFill="1" applyBorder="1" applyAlignment="1">
      <alignment horizontal="left" indent="2"/>
    </xf>
    <xf numFmtId="0" fontId="6" fillId="0" borderId="0" xfId="0" applyFont="1" applyFill="1" applyAlignment="1">
      <alignment horizontal="left"/>
    </xf>
    <xf numFmtId="0" fontId="21" fillId="0" borderId="0" xfId="0" applyFont="1" applyFill="1" applyAlignment="1">
      <alignment horizontal="left"/>
    </xf>
    <xf numFmtId="0" fontId="51" fillId="0" borderId="119" xfId="2" applyFont="1" applyFill="1" applyBorder="1" applyAlignment="1">
      <alignment horizontal="center" vertical="center"/>
    </xf>
    <xf numFmtId="0" fontId="17" fillId="0" borderId="113" xfId="0" applyFont="1" applyFill="1" applyBorder="1" applyAlignment="1">
      <alignment horizontal="left" vertical="center"/>
    </xf>
    <xf numFmtId="0" fontId="15" fillId="0" borderId="113" xfId="0" applyFont="1" applyFill="1" applyBorder="1"/>
    <xf numFmtId="0" fontId="17" fillId="0" borderId="113" xfId="0" applyFont="1" applyFill="1" applyBorder="1" applyAlignment="1">
      <alignment horizontal="left" vertical="top" wrapText="1" indent="1"/>
    </xf>
    <xf numFmtId="0" fontId="2" fillId="0" borderId="20" xfId="0" applyFont="1" applyFill="1" applyBorder="1" applyAlignment="1">
      <alignment horizontal="left" indent="1"/>
    </xf>
    <xf numFmtId="0" fontId="2" fillId="36" borderId="119" xfId="0" applyFont="1" applyFill="1" applyBorder="1"/>
    <xf numFmtId="0" fontId="14" fillId="36" borderId="25" xfId="2" applyFill="1" applyBorder="1" applyAlignment="1">
      <alignment horizontal="center" vertical="center"/>
    </xf>
    <xf numFmtId="0" fontId="14" fillId="35" borderId="49" xfId="2" applyFill="1" applyBorder="1" applyAlignment="1">
      <alignment horizontal="center" vertical="center"/>
    </xf>
    <xf numFmtId="0" fontId="14" fillId="35" borderId="25" xfId="2" applyFill="1" applyBorder="1" applyAlignment="1">
      <alignment horizontal="center" vertical="center"/>
    </xf>
    <xf numFmtId="0" fontId="2" fillId="37" borderId="47" xfId="3525" applyFill="1" applyBorder="1"/>
    <xf numFmtId="0" fontId="2" fillId="0" borderId="15" xfId="6" applyFont="1" applyFill="1" applyBorder="1" applyAlignment="1">
      <alignment horizontal="center" vertical="center" wrapText="1"/>
    </xf>
    <xf numFmtId="0" fontId="17" fillId="0" borderId="119" xfId="6" quotePrefix="1" applyFont="1" applyFill="1" applyBorder="1" applyAlignment="1">
      <alignment horizontal="center" vertical="center" wrapText="1"/>
    </xf>
    <xf numFmtId="0" fontId="0" fillId="0" borderId="0" xfId="0" applyFill="1" applyAlignment="1">
      <alignment horizontal="center" vertical="center"/>
    </xf>
    <xf numFmtId="0" fontId="17" fillId="0" borderId="8" xfId="0" applyFont="1" applyFill="1" applyBorder="1" applyAlignment="1">
      <alignment horizontal="left" vertical="center"/>
    </xf>
    <xf numFmtId="0" fontId="17" fillId="0" borderId="74" xfId="0" applyFont="1" applyFill="1" applyBorder="1" applyAlignment="1">
      <alignment horizontal="left" vertical="center"/>
    </xf>
    <xf numFmtId="0" fontId="2" fillId="37" borderId="48" xfId="3525" applyFill="1" applyBorder="1"/>
    <xf numFmtId="0" fontId="17" fillId="37" borderId="8" xfId="0" applyFont="1" applyFill="1" applyBorder="1" applyAlignment="1">
      <alignment horizontal="left" vertical="center"/>
    </xf>
    <xf numFmtId="0" fontId="17" fillId="37" borderId="8" xfId="0" applyFont="1" applyFill="1" applyBorder="1" applyAlignment="1">
      <alignment horizontal="left" vertical="top" wrapText="1" indent="1"/>
    </xf>
    <xf numFmtId="0" fontId="17" fillId="37" borderId="8" xfId="0" applyFont="1" applyFill="1" applyBorder="1" applyAlignment="1">
      <alignment horizontal="left" vertical="center" indent="1"/>
    </xf>
    <xf numFmtId="0" fontId="2" fillId="0" borderId="8" xfId="0" applyFont="1" applyFill="1" applyBorder="1" applyAlignment="1">
      <alignment horizontal="left" indent="3"/>
    </xf>
    <xf numFmtId="0" fontId="55" fillId="35" borderId="0" xfId="0" applyFont="1" applyFill="1" applyAlignment="1">
      <alignment horizontal="left" vertical="center"/>
    </xf>
    <xf numFmtId="0" fontId="18" fillId="0" borderId="25" xfId="0" applyFont="1" applyFill="1" applyBorder="1" applyAlignment="1">
      <alignment horizontal="left" indent="1"/>
    </xf>
    <xf numFmtId="0" fontId="55" fillId="0" borderId="0" xfId="0" applyFont="1" applyFill="1" applyAlignment="1">
      <alignment horizontal="left" vertical="center"/>
    </xf>
    <xf numFmtId="0" fontId="26" fillId="0" borderId="119" xfId="3" applyFont="1" applyFill="1" applyBorder="1" applyAlignment="1">
      <alignment horizontal="center" vertical="center" wrapText="1"/>
    </xf>
    <xf numFmtId="0" fontId="21" fillId="37" borderId="0" xfId="0" applyFont="1" applyFill="1" applyAlignment="1">
      <alignment horizontal="left"/>
    </xf>
    <xf numFmtId="0" fontId="26" fillId="0" borderId="115" xfId="0" applyFont="1" applyBorder="1" applyAlignment="1">
      <alignment horizontal="center" vertical="center"/>
    </xf>
    <xf numFmtId="0" fontId="26" fillId="0" borderId="113" xfId="0" applyFont="1" applyBorder="1" applyAlignment="1">
      <alignment horizontal="center" vertical="center"/>
    </xf>
    <xf numFmtId="0" fontId="17" fillId="36" borderId="119" xfId="6" applyFont="1" applyFill="1" applyBorder="1" applyAlignment="1">
      <alignment horizontal="center" vertical="center" wrapText="1"/>
    </xf>
    <xf numFmtId="0" fontId="51" fillId="35" borderId="51" xfId="2" applyFont="1" applyFill="1" applyBorder="1" applyAlignment="1">
      <alignment horizontal="center" vertical="center" wrapText="1"/>
    </xf>
    <xf numFmtId="0" fontId="17" fillId="36" borderId="119" xfId="0" applyFont="1" applyFill="1" applyBorder="1" applyAlignment="1">
      <alignment horizontal="left" vertical="center" wrapText="1"/>
    </xf>
    <xf numFmtId="0" fontId="55" fillId="40" borderId="0" xfId="0" applyFont="1" applyFill="1" applyAlignment="1">
      <alignment horizontal="left" vertical="center"/>
    </xf>
    <xf numFmtId="0" fontId="16" fillId="0" borderId="25" xfId="0" applyFont="1" applyFill="1" applyBorder="1" applyAlignment="1">
      <alignment horizontal="left" indent="1"/>
    </xf>
    <xf numFmtId="0" fontId="16" fillId="37" borderId="25" xfId="0" applyFont="1" applyFill="1" applyBorder="1" applyAlignment="1">
      <alignment horizontal="left" indent="1"/>
    </xf>
    <xf numFmtId="0" fontId="19" fillId="35" borderId="8" xfId="0" applyFont="1" applyFill="1" applyBorder="1" applyAlignment="1">
      <alignment horizontal="left" wrapText="1"/>
    </xf>
    <xf numFmtId="0" fontId="22" fillId="40" borderId="0" xfId="6" applyFont="1" applyFill="1" applyAlignment="1">
      <alignment horizontal="left" vertical="center"/>
    </xf>
    <xf numFmtId="0" fontId="51" fillId="0" borderId="84" xfId="2" applyFont="1" applyBorder="1" applyAlignment="1">
      <alignment horizontal="center" vertical="center"/>
    </xf>
    <xf numFmtId="0" fontId="14" fillId="36" borderId="119" xfId="2" applyFill="1" applyBorder="1" applyAlignment="1">
      <alignment horizontal="center" vertical="center"/>
    </xf>
    <xf numFmtId="0" fontId="17" fillId="37" borderId="48" xfId="3525" applyFont="1" applyFill="1" applyBorder="1"/>
    <xf numFmtId="0" fontId="51" fillId="37" borderId="51" xfId="2" applyFont="1" applyFill="1" applyBorder="1" applyAlignment="1">
      <alignment horizontal="center" vertical="center" wrapText="1"/>
    </xf>
    <xf numFmtId="0" fontId="17" fillId="36" borderId="74" xfId="5" applyFont="1" applyFill="1" applyBorder="1" applyAlignment="1">
      <alignment horizontal="left" vertical="center" wrapText="1" indent="1"/>
    </xf>
    <xf numFmtId="0" fontId="17" fillId="0" borderId="119" xfId="6" quotePrefix="1" applyFont="1" applyBorder="1" applyAlignment="1">
      <alignment horizontal="center" vertical="center" wrapText="1"/>
    </xf>
    <xf numFmtId="0" fontId="2" fillId="0" borderId="119" xfId="3" applyFont="1" applyFill="1" applyBorder="1" applyAlignment="1">
      <alignment horizontal="left"/>
    </xf>
    <xf numFmtId="0" fontId="2" fillId="0" borderId="119" xfId="3" applyFont="1" applyFill="1" applyBorder="1" applyAlignment="1">
      <alignment horizontal="center" vertical="center" wrapText="1"/>
    </xf>
    <xf numFmtId="0" fontId="51" fillId="0" borderId="51" xfId="2" applyFont="1" applyFill="1" applyBorder="1" applyAlignment="1">
      <alignment horizontal="center" vertical="center" wrapText="1"/>
    </xf>
    <xf numFmtId="1" fontId="16" fillId="37" borderId="25" xfId="0" applyNumberFormat="1" applyFont="1" applyFill="1" applyBorder="1" applyAlignment="1">
      <alignment horizontal="center" vertical="top" wrapText="1"/>
    </xf>
    <xf numFmtId="0" fontId="97" fillId="0" borderId="0" xfId="0" applyFont="1"/>
    <xf numFmtId="0" fontId="22" fillId="40" borderId="0" xfId="0" applyFont="1" applyFill="1" applyAlignment="1">
      <alignment horizontal="center" vertical="center"/>
    </xf>
    <xf numFmtId="0" fontId="17" fillId="35" borderId="0" xfId="0" applyFont="1" applyFill="1" applyAlignment="1">
      <alignment horizontal="center" vertical="center" wrapText="1"/>
    </xf>
    <xf numFmtId="0" fontId="17" fillId="0" borderId="74" xfId="5" applyFont="1" applyFill="1" applyBorder="1" applyAlignment="1">
      <alignment horizontal="left" vertical="center" wrapText="1" indent="1"/>
    </xf>
    <xf numFmtId="0" fontId="21" fillId="0" borderId="20" xfId="5" applyFont="1" applyFill="1" applyBorder="1" applyAlignment="1">
      <alignment vertical="center" wrapText="1"/>
    </xf>
    <xf numFmtId="0" fontId="28" fillId="0" borderId="0" xfId="0" applyFont="1" applyFill="1" applyAlignment="1">
      <alignment vertical="center"/>
    </xf>
    <xf numFmtId="0" fontId="17" fillId="0" borderId="0" xfId="0" applyFont="1" applyFill="1" applyAlignment="1">
      <alignment horizontal="left" vertical="top" wrapText="1"/>
    </xf>
    <xf numFmtId="0" fontId="26" fillId="0" borderId="0" xfId="0" applyFont="1" applyFill="1" applyAlignment="1">
      <alignment horizontal="center" vertical="center"/>
    </xf>
    <xf numFmtId="1" fontId="17" fillId="0" borderId="0" xfId="0" applyNumberFormat="1" applyFont="1" applyFill="1" applyAlignment="1">
      <alignment horizontal="center" vertical="top" wrapText="1"/>
    </xf>
    <xf numFmtId="0" fontId="17" fillId="0" borderId="119" xfId="5" applyFont="1" applyFill="1" applyBorder="1" applyAlignment="1">
      <alignment horizontal="center" vertical="center" wrapText="1"/>
    </xf>
    <xf numFmtId="0" fontId="15" fillId="0" borderId="0" xfId="0" applyFont="1" applyFill="1" applyAlignment="1">
      <alignment horizontal="left" vertical="center"/>
    </xf>
    <xf numFmtId="0" fontId="5" fillId="0" borderId="8" xfId="0" applyFont="1" applyFill="1" applyBorder="1" applyAlignment="1">
      <alignment horizontal="left" indent="1"/>
    </xf>
    <xf numFmtId="0" fontId="17" fillId="0" borderId="0" xfId="0" applyFont="1" applyFill="1" applyAlignment="1">
      <alignment horizontal="left"/>
    </xf>
    <xf numFmtId="0" fontId="17" fillId="0" borderId="116" xfId="0" applyFont="1" applyFill="1" applyBorder="1" applyAlignment="1">
      <alignment horizontal="left" vertical="center"/>
    </xf>
    <xf numFmtId="0" fontId="16" fillId="0" borderId="119" xfId="0" applyFont="1" applyFill="1" applyBorder="1" applyAlignment="1">
      <alignment horizontal="left" vertical="center"/>
    </xf>
    <xf numFmtId="0" fontId="17" fillId="0" borderId="113" xfId="0" applyFont="1" applyFill="1" applyBorder="1" applyAlignment="1">
      <alignment horizontal="left" vertical="center" indent="1"/>
    </xf>
    <xf numFmtId="0" fontId="19" fillId="0" borderId="119" xfId="0" applyFont="1" applyFill="1" applyBorder="1" applyAlignment="1">
      <alignment horizontal="left" vertical="top" wrapText="1" indent="1"/>
    </xf>
    <xf numFmtId="0" fontId="6" fillId="0" borderId="119" xfId="0" applyFont="1" applyFill="1" applyBorder="1" applyAlignment="1">
      <alignment horizontal="center" vertical="center" wrapText="1"/>
    </xf>
    <xf numFmtId="0" fontId="2" fillId="0" borderId="47" xfId="3525" applyFill="1" applyBorder="1"/>
    <xf numFmtId="0" fontId="2" fillId="0" borderId="48" xfId="3525" applyFill="1" applyBorder="1"/>
    <xf numFmtId="0" fontId="51" fillId="36" borderId="51" xfId="2" applyFont="1" applyFill="1" applyBorder="1" applyAlignment="1">
      <alignment horizontal="center" vertical="center" wrapText="1"/>
    </xf>
    <xf numFmtId="0" fontId="15" fillId="0" borderId="0" xfId="0" applyFont="1" applyFill="1"/>
    <xf numFmtId="0" fontId="26" fillId="0" borderId="119" xfId="3" applyFont="1" applyFill="1" applyBorder="1" applyAlignment="1">
      <alignment horizontal="center" vertical="center" wrapText="1"/>
    </xf>
    <xf numFmtId="0" fontId="2" fillId="0" borderId="119" xfId="6" quotePrefix="1" applyFont="1" applyFill="1" applyBorder="1" applyAlignment="1">
      <alignment horizontal="center" vertical="center"/>
    </xf>
    <xf numFmtId="0" fontId="2" fillId="0" borderId="119" xfId="3" applyFont="1" applyFill="1" applyBorder="1" applyAlignment="1">
      <alignment horizontal="center" vertical="center"/>
    </xf>
    <xf numFmtId="0" fontId="51" fillId="35" borderId="51" xfId="2" applyFont="1" applyFill="1" applyBorder="1" applyAlignment="1">
      <alignment horizontal="center" vertical="center"/>
    </xf>
    <xf numFmtId="0" fontId="14" fillId="35" borderId="42" xfId="2" applyFill="1" applyBorder="1" applyAlignment="1">
      <alignment horizontal="center" vertical="center"/>
    </xf>
    <xf numFmtId="0" fontId="17" fillId="0" borderId="119" xfId="6" applyFont="1" applyFill="1" applyBorder="1" applyAlignment="1">
      <alignment horizontal="center" vertical="center" wrapText="1"/>
    </xf>
    <xf numFmtId="0" fontId="17" fillId="0" borderId="108" xfId="0" applyFont="1" applyFill="1" applyBorder="1" applyAlignment="1">
      <alignment horizontal="center" vertical="center" wrapText="1"/>
    </xf>
    <xf numFmtId="0" fontId="17" fillId="0" borderId="116" xfId="5" applyFont="1" applyBorder="1" applyAlignment="1">
      <alignment horizontal="center" vertical="center" wrapText="1"/>
    </xf>
    <xf numFmtId="3" fontId="17" fillId="0" borderId="116" xfId="0" quotePrefix="1" applyNumberFormat="1" applyFont="1" applyBorder="1" applyAlignment="1">
      <alignment horizontal="center" vertical="center" wrapText="1"/>
    </xf>
    <xf numFmtId="0" fontId="17" fillId="38" borderId="116" xfId="0" applyFont="1" applyFill="1" applyBorder="1" applyAlignment="1">
      <alignment horizontal="left" vertical="top" wrapText="1"/>
    </xf>
    <xf numFmtId="0" fontId="17" fillId="0" borderId="116" xfId="3" applyFont="1" applyFill="1" applyBorder="1" applyAlignment="1">
      <alignment horizontal="center" vertical="top" wrapText="1"/>
    </xf>
    <xf numFmtId="0" fontId="17" fillId="38" borderId="116" xfId="0" applyFont="1" applyFill="1" applyBorder="1" applyAlignment="1">
      <alignment vertical="top" wrapText="1"/>
    </xf>
    <xf numFmtId="0" fontId="17" fillId="0" borderId="119" xfId="5" applyFont="1" applyBorder="1" applyAlignment="1">
      <alignment horizontal="left" vertical="center" wrapText="1" indent="1"/>
    </xf>
    <xf numFmtId="0" fontId="22" fillId="38" borderId="0" xfId="0" applyFont="1" applyFill="1" applyAlignment="1">
      <alignment horizontal="center" vertical="center"/>
    </xf>
    <xf numFmtId="0" fontId="26" fillId="37" borderId="7" xfId="0" applyFont="1" applyFill="1" applyBorder="1" applyAlignment="1">
      <alignment horizontal="center" vertical="center" wrapText="1"/>
    </xf>
    <xf numFmtId="0" fontId="17" fillId="0" borderId="116" xfId="5" applyFont="1" applyFill="1" applyBorder="1" applyAlignment="1">
      <alignment horizontal="center" vertical="center" wrapText="1"/>
    </xf>
    <xf numFmtId="0" fontId="17" fillId="37" borderId="74" xfId="0" applyFont="1" applyFill="1" applyBorder="1" applyAlignment="1">
      <alignment horizontal="left" vertical="center" indent="1"/>
    </xf>
    <xf numFmtId="0" fontId="17" fillId="0" borderId="119" xfId="0" applyFont="1" applyBorder="1" applyAlignment="1">
      <alignment horizontal="center" vertical="center" wrapText="1"/>
    </xf>
    <xf numFmtId="0" fontId="17" fillId="0" borderId="84" xfId="0" applyFont="1" applyBorder="1" applyAlignment="1">
      <alignment horizontal="center" vertical="center" wrapText="1"/>
    </xf>
    <xf numFmtId="0" fontId="17" fillId="35" borderId="84" xfId="0" applyFont="1" applyFill="1" applyBorder="1" applyAlignment="1">
      <alignment horizontal="center" vertical="center" wrapText="1"/>
    </xf>
    <xf numFmtId="0" fontId="17" fillId="36" borderId="26" xfId="0" applyFont="1" applyFill="1" applyBorder="1" applyAlignment="1">
      <alignment horizontal="center" vertical="center" wrapText="1"/>
    </xf>
    <xf numFmtId="0" fontId="6" fillId="0" borderId="116" xfId="0" applyFont="1" applyFill="1" applyBorder="1" applyAlignment="1">
      <alignment horizontal="center" vertical="center" wrapText="1"/>
    </xf>
    <xf numFmtId="0" fontId="17" fillId="46" borderId="74" xfId="0" applyFont="1" applyFill="1" applyBorder="1" applyAlignment="1">
      <alignment horizontal="center" vertical="center" wrapText="1"/>
    </xf>
    <xf numFmtId="0" fontId="17" fillId="38" borderId="74" xfId="0" applyFont="1" applyFill="1" applyBorder="1" applyAlignment="1">
      <alignment horizontal="center" vertical="center"/>
    </xf>
    <xf numFmtId="0" fontId="2" fillId="0" borderId="74" xfId="0" applyFont="1" applyBorder="1" applyAlignment="1">
      <alignment horizontal="center" vertical="center"/>
    </xf>
    <xf numFmtId="0" fontId="17" fillId="46" borderId="74" xfId="0" applyFont="1" applyFill="1" applyBorder="1" applyAlignment="1">
      <alignment horizontal="center" vertical="center"/>
    </xf>
    <xf numFmtId="0" fontId="17" fillId="0" borderId="116" xfId="0" applyFont="1" applyBorder="1" applyAlignment="1">
      <alignment horizontal="center" vertical="center"/>
    </xf>
    <xf numFmtId="0" fontId="51" fillId="35" borderId="107" xfId="2" applyFont="1" applyFill="1" applyBorder="1" applyAlignment="1">
      <alignment horizontal="center" vertical="center"/>
    </xf>
    <xf numFmtId="0" fontId="2" fillId="0" borderId="119" xfId="0" applyFont="1" applyFill="1" applyBorder="1" applyAlignment="1">
      <alignment horizontal="center" vertical="center" wrapText="1"/>
    </xf>
    <xf numFmtId="1" fontId="98" fillId="0" borderId="2" xfId="4" applyNumberFormat="1" applyFont="1" applyFill="1" applyBorder="1" applyAlignment="1">
      <alignment horizontal="center" vertical="top" wrapText="1"/>
    </xf>
    <xf numFmtId="0" fontId="99" fillId="0" borderId="116" xfId="3" applyFont="1" applyFill="1" applyBorder="1"/>
    <xf numFmtId="0" fontId="17" fillId="0" borderId="116" xfId="0" applyFont="1" applyFill="1" applyBorder="1" applyAlignment="1">
      <alignment horizontal="center" vertical="top" wrapText="1"/>
    </xf>
    <xf numFmtId="0" fontId="26" fillId="0" borderId="115" xfId="0" applyFont="1" applyFill="1" applyBorder="1" applyAlignment="1">
      <alignment horizontal="center"/>
    </xf>
    <xf numFmtId="0" fontId="2" fillId="0" borderId="116" xfId="0" applyFont="1" applyFill="1" applyBorder="1"/>
    <xf numFmtId="0" fontId="2" fillId="0" borderId="116" xfId="0" applyFont="1" applyFill="1" applyBorder="1" applyAlignment="1">
      <alignment horizontal="center" vertical="center"/>
    </xf>
    <xf numFmtId="0" fontId="2" fillId="0" borderId="84" xfId="0" applyFont="1" applyFill="1" applyBorder="1"/>
    <xf numFmtId="0" fontId="2" fillId="0" borderId="84" xfId="0" applyFont="1" applyFill="1" applyBorder="1" applyAlignment="1">
      <alignment horizontal="left" indent="1"/>
    </xf>
    <xf numFmtId="0" fontId="2" fillId="0" borderId="116" xfId="0" applyFont="1" applyFill="1" applyBorder="1" applyAlignment="1">
      <alignment horizontal="left" indent="1"/>
    </xf>
    <xf numFmtId="0" fontId="2" fillId="0" borderId="116" xfId="3" applyFont="1" applyFill="1" applyBorder="1" applyAlignment="1">
      <alignment horizontal="center" vertical="center"/>
    </xf>
    <xf numFmtId="0" fontId="26" fillId="37" borderId="105" xfId="6" quotePrefix="1" applyFont="1" applyFill="1" applyBorder="1" applyAlignment="1">
      <alignment horizontal="center" vertical="center" wrapText="1"/>
    </xf>
    <xf numFmtId="0" fontId="26" fillId="0" borderId="116" xfId="0" applyFont="1" applyBorder="1" applyAlignment="1">
      <alignment horizontal="center"/>
    </xf>
    <xf numFmtId="0" fontId="17" fillId="0" borderId="116" xfId="0" applyFont="1" applyBorder="1" applyAlignment="1">
      <alignment horizontal="center" vertical="top" wrapText="1"/>
    </xf>
    <xf numFmtId="0" fontId="17" fillId="38" borderId="119" xfId="0" applyFont="1" applyFill="1" applyBorder="1" applyAlignment="1">
      <alignment horizontal="left" vertical="top" wrapText="1"/>
    </xf>
    <xf numFmtId="0" fontId="21" fillId="0" borderId="116" xfId="0" applyFont="1" applyBorder="1" applyAlignment="1">
      <alignment horizontal="left" vertical="top" wrapText="1"/>
    </xf>
    <xf numFmtId="0" fontId="17" fillId="38" borderId="119" xfId="3" applyFont="1" applyFill="1" applyBorder="1" applyAlignment="1">
      <alignment horizontal="center" vertical="top" wrapText="1"/>
    </xf>
    <xf numFmtId="0" fontId="2" fillId="37" borderId="8" xfId="0" applyFont="1" applyFill="1" applyBorder="1" applyAlignment="1">
      <alignment horizontal="left" indent="1"/>
    </xf>
    <xf numFmtId="0" fontId="2" fillId="37" borderId="8" xfId="0" applyFont="1" applyFill="1" applyBorder="1" applyAlignment="1">
      <alignment horizontal="left" indent="2"/>
    </xf>
    <xf numFmtId="0" fontId="16" fillId="0" borderId="0" xfId="0" applyFont="1" applyFill="1" applyAlignment="1">
      <alignment horizontal="center" vertical="center"/>
    </xf>
    <xf numFmtId="0" fontId="17" fillId="0" borderId="116" xfId="0" applyFont="1" applyFill="1" applyBorder="1" applyAlignment="1">
      <alignment horizontal="center" vertical="center" wrapText="1" readingOrder="1"/>
    </xf>
    <xf numFmtId="0" fontId="16" fillId="0" borderId="116" xfId="0" applyFont="1" applyFill="1" applyBorder="1" applyAlignment="1">
      <alignment horizontal="center" vertical="center" wrapText="1" readingOrder="1"/>
    </xf>
    <xf numFmtId="0" fontId="14" fillId="36" borderId="103" xfId="2" applyFill="1" applyBorder="1" applyAlignment="1">
      <alignment horizontal="center" vertical="center"/>
    </xf>
    <xf numFmtId="0" fontId="17" fillId="37" borderId="8" xfId="0" applyFont="1" applyFill="1" applyBorder="1" applyAlignment="1">
      <alignment horizontal="center" vertical="center" wrapText="1"/>
    </xf>
    <xf numFmtId="0" fontId="23" fillId="47" borderId="0" xfId="0" applyFont="1" applyFill="1"/>
    <xf numFmtId="0" fontId="26" fillId="37" borderId="7" xfId="0" applyFont="1" applyFill="1" applyBorder="1" applyAlignment="1">
      <alignment horizontal="center"/>
    </xf>
    <xf numFmtId="0" fontId="17" fillId="37" borderId="74" xfId="0" applyFont="1" applyFill="1" applyBorder="1" applyAlignment="1">
      <alignment horizontal="center"/>
    </xf>
    <xf numFmtId="0" fontId="1" fillId="0" borderId="48" xfId="3525" applyFont="1" applyBorder="1"/>
    <xf numFmtId="0" fontId="16" fillId="0" borderId="0" xfId="0" applyFont="1" applyAlignment="1">
      <alignment horizontal="left" vertical="center"/>
    </xf>
    <xf numFmtId="0" fontId="1" fillId="37" borderId="25" xfId="0" applyFont="1" applyFill="1" applyBorder="1" applyAlignment="1">
      <alignment wrapText="1"/>
    </xf>
    <xf numFmtId="0" fontId="1" fillId="0" borderId="0" xfId="0" applyFont="1"/>
    <xf numFmtId="0" fontId="1" fillId="37" borderId="48" xfId="3525" applyFont="1" applyFill="1" applyBorder="1"/>
    <xf numFmtId="0" fontId="1" fillId="0" borderId="47" xfId="3525" applyFont="1" applyFill="1" applyBorder="1"/>
    <xf numFmtId="0" fontId="26" fillId="37" borderId="8" xfId="0" applyFont="1" applyFill="1" applyBorder="1" applyAlignment="1">
      <alignment horizontal="center"/>
    </xf>
    <xf numFmtId="0" fontId="15" fillId="37" borderId="0" xfId="0" applyFont="1" applyFill="1" applyAlignment="1">
      <alignment horizontal="left"/>
    </xf>
    <xf numFmtId="0" fontId="17" fillId="37" borderId="116" xfId="6" quotePrefix="1" applyFont="1" applyFill="1" applyBorder="1" applyAlignment="1">
      <alignment horizontal="center" vertical="center" wrapText="1"/>
    </xf>
    <xf numFmtId="0" fontId="16" fillId="37" borderId="116" xfId="0" applyFont="1" applyFill="1" applyBorder="1" applyAlignment="1">
      <alignment horizontal="center" vertical="center"/>
    </xf>
    <xf numFmtId="0" fontId="26" fillId="37" borderId="116" xfId="6" quotePrefix="1" applyFont="1" applyFill="1" applyBorder="1" applyAlignment="1">
      <alignment horizontal="center" vertical="center" wrapText="1"/>
    </xf>
    <xf numFmtId="0" fontId="2" fillId="0" borderId="116" xfId="0" quotePrefix="1" applyFont="1" applyBorder="1" applyAlignment="1">
      <alignment horizontal="center" vertical="center" wrapText="1"/>
    </xf>
    <xf numFmtId="0" fontId="2" fillId="0" borderId="8" xfId="0" applyFont="1" applyBorder="1" applyAlignment="1">
      <alignment wrapText="1"/>
    </xf>
    <xf numFmtId="0" fontId="0" fillId="37" borderId="116" xfId="0" applyFont="1" applyFill="1" applyBorder="1" applyAlignment="1">
      <alignment horizontal="left" vertical="top" wrapText="1"/>
    </xf>
    <xf numFmtId="0" fontId="17" fillId="36" borderId="123" xfId="0" applyFont="1" applyFill="1" applyBorder="1" applyAlignment="1">
      <alignment horizontal="left" vertical="top" wrapText="1" indent="1"/>
    </xf>
    <xf numFmtId="0" fontId="26" fillId="36" borderId="122" xfId="0" applyFont="1" applyFill="1" applyBorder="1" applyAlignment="1">
      <alignment horizontal="center"/>
    </xf>
    <xf numFmtId="1" fontId="17" fillId="0" borderId="119" xfId="3" applyNumberFormat="1" applyFont="1" applyFill="1" applyBorder="1" applyAlignment="1">
      <alignment horizontal="center" vertical="top" wrapText="1"/>
    </xf>
    <xf numFmtId="0" fontId="17" fillId="37" borderId="8" xfId="0" applyFont="1" applyFill="1" applyBorder="1" applyAlignment="1">
      <alignment horizontal="left" wrapText="1"/>
    </xf>
    <xf numFmtId="1" fontId="17" fillId="0" borderId="98" xfId="3" applyNumberFormat="1" applyFont="1" applyFill="1" applyBorder="1" applyAlignment="1">
      <alignment horizontal="center" vertical="top" wrapText="1"/>
    </xf>
    <xf numFmtId="0" fontId="26" fillId="36" borderId="7" xfId="0" applyFont="1" applyFill="1" applyBorder="1" applyAlignment="1">
      <alignment horizontal="center"/>
    </xf>
    <xf numFmtId="0" fontId="21" fillId="37" borderId="8" xfId="0" applyFont="1" applyFill="1" applyBorder="1" applyAlignment="1">
      <alignment horizontal="left" wrapText="1"/>
    </xf>
    <xf numFmtId="0" fontId="1" fillId="37" borderId="47" xfId="3525" applyFont="1" applyFill="1" applyBorder="1"/>
    <xf numFmtId="0" fontId="17" fillId="36" borderId="20" xfId="6" applyFont="1" applyFill="1" applyBorder="1" applyAlignment="1">
      <alignment horizontal="left"/>
    </xf>
    <xf numFmtId="0" fontId="17" fillId="36" borderId="20" xfId="6" applyFont="1" applyFill="1" applyBorder="1"/>
    <xf numFmtId="0" fontId="21" fillId="4" borderId="0" xfId="0" applyFont="1" applyFill="1"/>
    <xf numFmtId="0" fontId="1" fillId="36" borderId="15" xfId="6" applyFont="1" applyFill="1" applyBorder="1" applyAlignment="1">
      <alignment horizontal="center" vertical="center" wrapText="1"/>
    </xf>
    <xf numFmtId="0" fontId="17" fillId="0" borderId="74" xfId="6" applyFont="1" applyBorder="1" applyAlignment="1">
      <alignment horizontal="center" vertical="center" wrapText="1"/>
    </xf>
    <xf numFmtId="0" fontId="17" fillId="0" borderId="119" xfId="0" applyFont="1" applyBorder="1" applyAlignment="1">
      <alignment horizontal="left" vertical="center" wrapText="1"/>
    </xf>
    <xf numFmtId="0" fontId="21" fillId="47" borderId="0" xfId="0" applyFont="1" applyFill="1" applyAlignment="1">
      <alignment vertical="center"/>
    </xf>
    <xf numFmtId="0" fontId="21" fillId="0" borderId="0" xfId="0" applyFont="1" applyBorder="1" applyAlignment="1">
      <alignment vertical="center"/>
    </xf>
    <xf numFmtId="3" fontId="17" fillId="0" borderId="0" xfId="0" quotePrefix="1" applyNumberFormat="1" applyFont="1" applyBorder="1" applyAlignment="1">
      <alignment horizontal="center" vertical="center" wrapText="1"/>
    </xf>
    <xf numFmtId="0" fontId="21" fillId="0" borderId="0" xfId="3" applyFont="1" applyFill="1" applyBorder="1" applyAlignment="1">
      <alignment horizontal="center" vertical="center"/>
    </xf>
    <xf numFmtId="0" fontId="21" fillId="0" borderId="0" xfId="3" applyFont="1" applyFill="1" applyBorder="1" applyAlignment="1">
      <alignment vertical="center"/>
    </xf>
    <xf numFmtId="0" fontId="17" fillId="0" borderId="0" xfId="3" applyFont="1" applyFill="1" applyBorder="1" applyAlignment="1">
      <alignment vertical="center"/>
    </xf>
    <xf numFmtId="0" fontId="17" fillId="37" borderId="74" xfId="0" applyFont="1" applyFill="1" applyBorder="1" applyAlignment="1">
      <alignment horizontal="left" vertical="center"/>
    </xf>
    <xf numFmtId="0" fontId="1" fillId="0" borderId="74" xfId="0" applyFont="1" applyBorder="1"/>
    <xf numFmtId="0" fontId="26" fillId="0" borderId="0" xfId="6" applyFont="1" applyAlignment="1">
      <alignment vertical="top"/>
    </xf>
    <xf numFmtId="0" fontId="1" fillId="0" borderId="0" xfId="6" applyFont="1"/>
    <xf numFmtId="0" fontId="97" fillId="0" borderId="0" xfId="0" applyFont="1" applyAlignment="1">
      <alignment horizontal="justify" vertical="center" wrapText="1"/>
    </xf>
    <xf numFmtId="0" fontId="0" fillId="0" borderId="0" xfId="0" applyAlignment="1">
      <alignment vertical="center" wrapText="1"/>
    </xf>
    <xf numFmtId="2" fontId="17" fillId="0" borderId="74" xfId="6" applyNumberFormat="1" applyFont="1" applyBorder="1" applyAlignment="1" applyProtection="1">
      <alignment horizontal="left" vertical="top" wrapText="1"/>
      <protection locked="0"/>
    </xf>
    <xf numFmtId="0" fontId="17" fillId="37" borderId="8" xfId="0" applyFont="1" applyFill="1" applyBorder="1" applyAlignment="1">
      <alignment horizontal="left" vertical="top" wrapText="1"/>
    </xf>
    <xf numFmtId="0" fontId="1" fillId="37" borderId="8" xfId="0" applyFont="1" applyFill="1" applyBorder="1" applyAlignment="1">
      <alignment horizontal="left" indent="1"/>
    </xf>
    <xf numFmtId="0" fontId="17" fillId="37" borderId="8" xfId="0" applyFont="1" applyFill="1" applyBorder="1" applyAlignment="1">
      <alignment horizontal="left" indent="1"/>
    </xf>
    <xf numFmtId="0" fontId="17" fillId="37" borderId="8" xfId="0" applyFont="1" applyFill="1" applyBorder="1" applyAlignment="1">
      <alignment horizontal="left" wrapText="1" indent="2"/>
    </xf>
    <xf numFmtId="0" fontId="17" fillId="37" borderId="20" xfId="5" applyFont="1" applyFill="1" applyBorder="1" applyAlignment="1">
      <alignment vertical="center" wrapText="1"/>
    </xf>
    <xf numFmtId="0" fontId="17" fillId="37" borderId="20" xfId="5" applyFont="1" applyFill="1" applyBorder="1" applyAlignment="1">
      <alignment horizontal="left" vertical="center" wrapText="1" indent="1"/>
    </xf>
    <xf numFmtId="0" fontId="16" fillId="0" borderId="0" xfId="0" applyFont="1" applyAlignment="1">
      <alignment horizontal="center" vertical="top" wrapText="1"/>
    </xf>
    <xf numFmtId="0" fontId="16" fillId="0" borderId="20" xfId="0" applyFont="1" applyBorder="1" applyAlignment="1">
      <alignment horizontal="center" vertical="top" wrapText="1"/>
    </xf>
    <xf numFmtId="0" fontId="16" fillId="0" borderId="20" xfId="3" applyFont="1" applyFill="1" applyBorder="1" applyAlignment="1">
      <alignment horizontal="center" wrapText="1"/>
    </xf>
    <xf numFmtId="0" fontId="16" fillId="0" borderId="20" xfId="3" applyFont="1" applyFill="1" applyBorder="1" applyAlignment="1">
      <alignment horizontal="center" vertical="center" wrapText="1"/>
    </xf>
    <xf numFmtId="0" fontId="0" fillId="37" borderId="123" xfId="0" applyFill="1" applyBorder="1" applyAlignment="1">
      <alignment horizontal="center" vertical="center"/>
    </xf>
    <xf numFmtId="0" fontId="0" fillId="0" borderId="24" xfId="0" applyBorder="1" applyAlignment="1">
      <alignment horizontal="center" vertical="center"/>
    </xf>
    <xf numFmtId="0" fontId="0" fillId="37" borderId="24" xfId="0" applyFill="1" applyBorder="1" applyAlignment="1">
      <alignment horizontal="center" vertical="center"/>
    </xf>
    <xf numFmtId="0" fontId="1" fillId="0" borderId="0" xfId="3525" applyFont="1" applyAlignment="1">
      <alignment wrapText="1"/>
    </xf>
    <xf numFmtId="0" fontId="17" fillId="0" borderId="20" xfId="0" applyFont="1" applyBorder="1" applyAlignment="1">
      <alignment horizontal="center" vertical="center" wrapText="1"/>
    </xf>
    <xf numFmtId="0" fontId="2" fillId="0" borderId="126" xfId="0" applyFont="1" applyBorder="1" applyAlignment="1">
      <alignment horizontal="center" vertical="center" wrapText="1"/>
    </xf>
    <xf numFmtId="0" fontId="1" fillId="36" borderId="119" xfId="0" applyFont="1" applyFill="1" applyBorder="1"/>
    <xf numFmtId="0" fontId="16" fillId="36" borderId="25" xfId="0" applyFont="1" applyFill="1" applyBorder="1" applyAlignment="1">
      <alignment horizontal="left" indent="1"/>
    </xf>
    <xf numFmtId="0" fontId="1" fillId="0" borderId="33" xfId="3525" applyFont="1" applyBorder="1"/>
    <xf numFmtId="0" fontId="17" fillId="37" borderId="70" xfId="6" applyFont="1" applyFill="1" applyBorder="1" applyAlignment="1">
      <alignment horizontal="center" vertical="center" wrapText="1"/>
    </xf>
    <xf numFmtId="0" fontId="42" fillId="37" borderId="0" xfId="0" applyFont="1" applyFill="1"/>
    <xf numFmtId="0" fontId="17" fillId="37" borderId="26" xfId="6" applyFont="1" applyFill="1" applyBorder="1" applyAlignment="1">
      <alignment horizontal="center" vertical="center" wrapText="1"/>
    </xf>
    <xf numFmtId="0" fontId="17" fillId="37" borderId="103" xfId="5" applyFont="1" applyFill="1" applyBorder="1" applyAlignment="1">
      <alignment horizontal="center" vertical="center" wrapText="1"/>
    </xf>
    <xf numFmtId="0" fontId="1" fillId="0" borderId="123" xfId="0" applyFont="1" applyFill="1" applyBorder="1"/>
    <xf numFmtId="0" fontId="26" fillId="37" borderId="74" xfId="0" applyFont="1" applyFill="1" applyBorder="1" applyAlignment="1">
      <alignment horizontal="center" vertical="center" wrapText="1"/>
    </xf>
    <xf numFmtId="0" fontId="17" fillId="0" borderId="123" xfId="6" applyFont="1" applyBorder="1" applyAlignment="1">
      <alignment horizontal="center" vertical="center" wrapText="1"/>
    </xf>
    <xf numFmtId="0" fontId="17" fillId="0" borderId="123" xfId="6" quotePrefix="1" applyFont="1" applyBorder="1" applyAlignment="1">
      <alignment horizontal="center" vertical="center" wrapText="1"/>
    </xf>
    <xf numFmtId="0" fontId="17" fillId="0" borderId="123" xfId="0" applyFont="1" applyBorder="1" applyAlignment="1">
      <alignment horizontal="left" vertical="center" wrapText="1"/>
    </xf>
    <xf numFmtId="0" fontId="17" fillId="0" borderId="123" xfId="3" applyFont="1" applyFill="1" applyBorder="1" applyAlignment="1">
      <alignment horizontal="center" vertical="center" wrapText="1"/>
    </xf>
    <xf numFmtId="0" fontId="17" fillId="0" borderId="84" xfId="6" quotePrefix="1" applyFont="1" applyBorder="1" applyAlignment="1">
      <alignment horizontal="center" vertical="center" wrapText="1"/>
    </xf>
    <xf numFmtId="0" fontId="17" fillId="0" borderId="123" xfId="6" applyFont="1" applyFill="1" applyBorder="1" applyAlignment="1">
      <alignment horizontal="left" vertical="center" wrapText="1"/>
    </xf>
    <xf numFmtId="0" fontId="17" fillId="0" borderId="123" xfId="6" quotePrefix="1" applyFont="1" applyBorder="1" applyAlignment="1">
      <alignment horizontal="center" vertical="center"/>
    </xf>
    <xf numFmtId="0" fontId="17" fillId="0" borderId="84" xfId="3" applyFont="1" applyFill="1" applyBorder="1" applyAlignment="1">
      <alignment horizontal="center" vertical="center" wrapText="1"/>
    </xf>
    <xf numFmtId="0" fontId="17" fillId="0" borderId="123" xfId="6" applyFont="1" applyBorder="1" applyAlignment="1">
      <alignment horizontal="left" vertical="center" wrapText="1"/>
    </xf>
    <xf numFmtId="0" fontId="1" fillId="0" borderId="123" xfId="6" applyFont="1" applyBorder="1"/>
    <xf numFmtId="0" fontId="1" fillId="0" borderId="123" xfId="3" applyFont="1" applyFill="1" applyBorder="1" applyAlignment="1">
      <alignment horizontal="center" vertical="center"/>
    </xf>
    <xf numFmtId="0" fontId="1" fillId="0" borderId="0" xfId="3" applyFont="1" applyFill="1" applyAlignment="1">
      <alignment horizontal="center" vertical="center"/>
    </xf>
    <xf numFmtId="0" fontId="26" fillId="0" borderId="123" xfId="6" quotePrefix="1" applyFont="1" applyBorder="1" applyAlignment="1">
      <alignment horizontal="center" vertical="center"/>
    </xf>
    <xf numFmtId="0" fontId="17" fillId="0" borderId="123" xfId="6" applyFont="1" applyBorder="1"/>
    <xf numFmtId="0" fontId="26" fillId="0" borderId="123" xfId="3" applyFont="1" applyFill="1" applyBorder="1" applyAlignment="1">
      <alignment horizontal="center" vertical="center" wrapText="1"/>
    </xf>
    <xf numFmtId="0" fontId="1" fillId="0" borderId="0" xfId="6" applyFont="1" applyAlignment="1">
      <alignment horizontal="right"/>
    </xf>
    <xf numFmtId="0" fontId="26" fillId="0" borderId="123" xfId="6" applyFont="1" applyBorder="1" applyAlignment="1">
      <alignment horizontal="left"/>
    </xf>
    <xf numFmtId="0" fontId="1" fillId="0" borderId="123" xfId="6" quotePrefix="1" applyFont="1" applyBorder="1" applyAlignment="1">
      <alignment horizontal="center" vertical="center"/>
    </xf>
    <xf numFmtId="0" fontId="26" fillId="0" borderId="123" xfId="6" applyFont="1" applyBorder="1" applyAlignment="1">
      <alignment horizontal="left" wrapText="1"/>
    </xf>
    <xf numFmtId="0" fontId="1" fillId="0" borderId="0" xfId="6" applyFont="1" applyAlignment="1">
      <alignment horizontal="left" vertical="center"/>
    </xf>
    <xf numFmtId="0" fontId="17" fillId="37" borderId="123" xfId="0" applyFont="1" applyFill="1" applyBorder="1" applyAlignment="1">
      <alignment horizontal="left" vertical="center" wrapText="1"/>
    </xf>
    <xf numFmtId="0" fontId="26" fillId="0" borderId="123" xfId="3" applyFont="1" applyFill="1" applyBorder="1" applyAlignment="1">
      <alignment horizontal="center"/>
    </xf>
    <xf numFmtId="0" fontId="16" fillId="0" borderId="119" xfId="0" applyFont="1" applyFill="1" applyBorder="1" applyAlignment="1">
      <alignment horizontal="center"/>
    </xf>
    <xf numFmtId="0" fontId="17" fillId="37" borderId="25" xfId="0" applyFont="1" applyFill="1" applyBorder="1" applyAlignment="1">
      <alignment horizontal="left" vertical="center" wrapText="1"/>
    </xf>
    <xf numFmtId="0" fontId="17" fillId="37" borderId="25" xfId="0" applyFont="1" applyFill="1" applyBorder="1" applyAlignment="1">
      <alignment horizontal="left"/>
    </xf>
    <xf numFmtId="0" fontId="17" fillId="0" borderId="8" xfId="6" applyFont="1" applyFill="1" applyBorder="1"/>
    <xf numFmtId="0" fontId="17" fillId="0" borderId="8" xfId="5" applyFont="1" applyFill="1" applyBorder="1" applyAlignment="1">
      <alignment vertical="center" wrapText="1"/>
    </xf>
    <xf numFmtId="0" fontId="1" fillId="0" borderId="8" xfId="0" applyFont="1" applyFill="1" applyBorder="1"/>
    <xf numFmtId="0" fontId="17" fillId="0" borderId="8" xfId="0" applyFont="1" applyFill="1" applyBorder="1" applyAlignment="1">
      <alignment horizontal="center" vertical="center" wrapText="1"/>
    </xf>
    <xf numFmtId="0" fontId="22" fillId="0" borderId="0" xfId="3514" applyFont="1" applyAlignment="1">
      <alignment horizontal="left"/>
    </xf>
    <xf numFmtId="0" fontId="1" fillId="40" borderId="0" xfId="0" applyFont="1" applyFill="1" applyAlignment="1">
      <alignment horizontal="center" vertical="center" wrapText="1"/>
    </xf>
    <xf numFmtId="0" fontId="1" fillId="40" borderId="0" xfId="6" applyFont="1" applyFill="1" applyAlignment="1">
      <alignment horizontal="center" vertical="center" wrapText="1"/>
    </xf>
    <xf numFmtId="0" fontId="1" fillId="0" borderId="0" xfId="0" applyFont="1" applyFill="1" applyAlignment="1">
      <alignment horizontal="left"/>
    </xf>
    <xf numFmtId="0" fontId="0" fillId="0" borderId="116" xfId="0" applyFill="1" applyBorder="1" applyAlignment="1">
      <alignment horizontal="center" vertical="center"/>
    </xf>
    <xf numFmtId="0" fontId="0" fillId="0" borderId="0" xfId="0" applyFont="1" applyFill="1" applyBorder="1" applyAlignment="1">
      <alignment wrapText="1"/>
    </xf>
    <xf numFmtId="0" fontId="17" fillId="0" borderId="76" xfId="0" applyFont="1" applyBorder="1" applyAlignment="1">
      <alignment horizontal="center" vertical="center" wrapText="1"/>
    </xf>
    <xf numFmtId="0" fontId="21" fillId="0" borderId="0" xfId="0" applyFont="1" applyFill="1"/>
    <xf numFmtId="0" fontId="42" fillId="0" borderId="0" xfId="0" applyFont="1" applyFill="1"/>
    <xf numFmtId="0" fontId="0" fillId="0" borderId="116" xfId="0" applyFill="1" applyBorder="1" applyAlignment="1">
      <alignment horizontal="center"/>
    </xf>
    <xf numFmtId="0" fontId="0" fillId="0" borderId="26" xfId="0" applyFill="1" applyBorder="1" applyAlignment="1">
      <alignment horizontal="center"/>
    </xf>
    <xf numFmtId="0" fontId="0" fillId="0" borderId="116" xfId="0" applyFont="1" applyFill="1" applyBorder="1" applyAlignment="1">
      <alignment horizontal="left" vertical="center"/>
    </xf>
    <xf numFmtId="0" fontId="17" fillId="0" borderId="116" xfId="0" applyFont="1" applyFill="1" applyBorder="1" applyAlignment="1">
      <alignment horizontal="center" vertical="center" readingOrder="1"/>
    </xf>
    <xf numFmtId="0" fontId="19" fillId="0" borderId="116" xfId="0" applyFont="1" applyFill="1" applyBorder="1" applyAlignment="1">
      <alignment vertical="center" readingOrder="1"/>
    </xf>
    <xf numFmtId="0" fontId="0" fillId="0" borderId="116" xfId="0" applyFill="1" applyBorder="1" applyAlignment="1">
      <alignment horizontal="left" indent="1"/>
    </xf>
    <xf numFmtId="0" fontId="0" fillId="0" borderId="116" xfId="0" applyFill="1" applyBorder="1" applyAlignment="1">
      <alignment horizontal="left" vertical="center" indent="2"/>
    </xf>
    <xf numFmtId="0" fontId="0" fillId="0" borderId="116" xfId="0" applyFill="1" applyBorder="1" applyAlignment="1">
      <alignment horizontal="left" indent="3"/>
    </xf>
    <xf numFmtId="0" fontId="0" fillId="0" borderId="116" xfId="0" quotePrefix="1" applyFill="1" applyBorder="1" applyAlignment="1">
      <alignment horizontal="left" indent="3"/>
    </xf>
    <xf numFmtId="0" fontId="0" fillId="0" borderId="116" xfId="0" applyFill="1" applyBorder="1" applyAlignment="1">
      <alignment horizontal="left" vertical="center" indent="3"/>
    </xf>
    <xf numFmtId="0" fontId="0" fillId="0" borderId="116" xfId="0" quotePrefix="1" applyFill="1" applyBorder="1" applyAlignment="1">
      <alignment horizontal="left" vertical="center" indent="3"/>
    </xf>
    <xf numFmtId="0" fontId="0" fillId="0" borderId="116" xfId="0" applyFill="1" applyBorder="1" applyAlignment="1">
      <alignment horizontal="left" indent="2"/>
    </xf>
    <xf numFmtId="9" fontId="0" fillId="0" borderId="116" xfId="0" applyNumberFormat="1" applyFill="1" applyBorder="1" applyAlignment="1">
      <alignment horizontal="left" vertical="center" indent="3"/>
    </xf>
    <xf numFmtId="9" fontId="0" fillId="0" borderId="116" xfId="0" quotePrefix="1" applyNumberFormat="1" applyFill="1" applyBorder="1" applyAlignment="1">
      <alignment horizontal="left" vertical="center" indent="3"/>
    </xf>
    <xf numFmtId="0" fontId="16" fillId="0" borderId="116" xfId="0" applyFont="1" applyFill="1" applyBorder="1" applyAlignment="1">
      <alignment horizontal="left" indent="2"/>
    </xf>
    <xf numFmtId="0" fontId="46" fillId="0" borderId="0" xfId="0" applyFont="1" applyFill="1" applyAlignment="1">
      <alignment horizontal="center" vertical="center" readingOrder="1"/>
    </xf>
    <xf numFmtId="0" fontId="16" fillId="0" borderId="119" xfId="0" applyFont="1" applyFill="1" applyBorder="1" applyAlignment="1">
      <alignment horizontal="center" vertical="center" wrapText="1"/>
    </xf>
    <xf numFmtId="0" fontId="17" fillId="0" borderId="111" xfId="0" applyFont="1" applyFill="1" applyBorder="1" applyAlignment="1">
      <alignment horizontal="left" vertical="center" readingOrder="1"/>
    </xf>
    <xf numFmtId="0" fontId="16" fillId="0" borderId="119" xfId="0" applyFont="1" applyFill="1" applyBorder="1" applyAlignment="1">
      <alignment horizontal="center" vertical="center" readingOrder="1"/>
    </xf>
    <xf numFmtId="0" fontId="19" fillId="0" borderId="119" xfId="0" applyFont="1" applyFill="1" applyBorder="1" applyAlignment="1">
      <alignment horizontal="left" vertical="center" readingOrder="1"/>
    </xf>
    <xf numFmtId="0" fontId="19" fillId="0" borderId="119" xfId="0" applyFont="1" applyFill="1" applyBorder="1" applyAlignment="1">
      <alignment horizontal="left" vertical="center" wrapText="1" readingOrder="1"/>
    </xf>
    <xf numFmtId="0" fontId="17" fillId="0" borderId="119" xfId="0" applyFont="1" applyFill="1" applyBorder="1" applyAlignment="1">
      <alignment horizontal="center" vertical="center" wrapText="1"/>
    </xf>
    <xf numFmtId="0" fontId="17" fillId="0" borderId="116" xfId="0" applyFont="1" applyFill="1" applyBorder="1" applyAlignment="1">
      <alignment horizontal="left" vertical="center" readingOrder="1"/>
    </xf>
    <xf numFmtId="0" fontId="16" fillId="0" borderId="116" xfId="0" applyFont="1" applyFill="1" applyBorder="1" applyAlignment="1">
      <alignment horizontal="center" vertical="center" readingOrder="1"/>
    </xf>
    <xf numFmtId="0" fontId="17" fillId="0" borderId="116" xfId="0" applyFont="1" applyFill="1" applyBorder="1" applyAlignment="1">
      <alignment horizontal="left" vertical="center" indent="1" readingOrder="1"/>
    </xf>
    <xf numFmtId="0" fontId="17" fillId="0" borderId="111" xfId="0" applyFont="1" applyFill="1" applyBorder="1" applyAlignment="1">
      <alignment horizontal="left" vertical="center" indent="1" readingOrder="1"/>
    </xf>
    <xf numFmtId="0" fontId="17" fillId="0" borderId="116" xfId="0" applyFont="1" applyFill="1" applyBorder="1" applyAlignment="1">
      <alignment horizontal="left" vertical="center" indent="2" readingOrder="1"/>
    </xf>
    <xf numFmtId="0" fontId="17" fillId="0" borderId="116" xfId="0" applyFont="1" applyFill="1" applyBorder="1" applyAlignment="1">
      <alignment horizontal="left" vertical="center" indent="3" readingOrder="1"/>
    </xf>
    <xf numFmtId="3" fontId="17" fillId="0" borderId="116" xfId="3518" applyNumberFormat="1" applyFont="1" applyFill="1" applyBorder="1" applyAlignment="1">
      <alignment horizontal="left" vertical="center" indent="3" readingOrder="1"/>
    </xf>
    <xf numFmtId="0" fontId="17" fillId="0" borderId="111" xfId="0" applyFont="1" applyFill="1" applyBorder="1" applyAlignment="1">
      <alignment horizontal="left" vertical="center" indent="2" readingOrder="1"/>
    </xf>
    <xf numFmtId="0" fontId="17" fillId="0" borderId="111" xfId="0" applyFont="1" applyFill="1" applyBorder="1" applyAlignment="1">
      <alignment horizontal="left" vertical="center" indent="3" readingOrder="1"/>
    </xf>
    <xf numFmtId="3" fontId="17" fillId="0" borderId="111" xfId="3518" applyNumberFormat="1" applyFont="1" applyFill="1" applyBorder="1" applyAlignment="1">
      <alignment horizontal="left" vertical="center" indent="3" readingOrder="1"/>
    </xf>
    <xf numFmtId="0" fontId="17" fillId="0" borderId="116" xfId="3519" applyFont="1" applyFill="1" applyBorder="1" applyAlignment="1">
      <alignment horizontal="left" vertical="center" indent="3" readingOrder="1"/>
    </xf>
    <xf numFmtId="0" fontId="53" fillId="0" borderId="20" xfId="0" applyFont="1" applyFill="1" applyBorder="1" applyAlignment="1">
      <alignment horizontal="left" indent="2"/>
    </xf>
    <xf numFmtId="0" fontId="53" fillId="0" borderId="20" xfId="0" applyFont="1" applyFill="1" applyBorder="1" applyAlignment="1">
      <alignment horizontal="left" indent="1"/>
    </xf>
    <xf numFmtId="0" fontId="53" fillId="0" borderId="8" xfId="0" applyFont="1" applyFill="1" applyBorder="1" applyAlignment="1">
      <alignment horizontal="left" indent="1"/>
    </xf>
    <xf numFmtId="0" fontId="53" fillId="0" borderId="8" xfId="0" applyFont="1" applyFill="1" applyBorder="1" applyAlignment="1">
      <alignment horizontal="left" indent="2"/>
    </xf>
    <xf numFmtId="0" fontId="2" fillId="0" borderId="20" xfId="0" applyFont="1" applyFill="1" applyBorder="1" applyAlignment="1">
      <alignment horizontal="left"/>
    </xf>
    <xf numFmtId="0" fontId="16" fillId="0" borderId="119" xfId="0" applyFont="1" applyFill="1" applyBorder="1" applyAlignment="1">
      <alignment horizontal="center"/>
    </xf>
    <xf numFmtId="0" fontId="16" fillId="0" borderId="116" xfId="0" applyFont="1" applyFill="1" applyBorder="1" applyAlignment="1">
      <alignment horizontal="center"/>
    </xf>
    <xf numFmtId="0" fontId="17" fillId="0" borderId="119" xfId="0" applyFont="1" applyFill="1" applyBorder="1" applyAlignment="1">
      <alignment horizontal="center" vertical="center" wrapText="1"/>
    </xf>
    <xf numFmtId="0" fontId="17" fillId="0" borderId="116" xfId="6" applyFont="1" applyFill="1" applyBorder="1" applyAlignment="1">
      <alignment horizontal="center" vertical="center" wrapText="1"/>
    </xf>
    <xf numFmtId="0" fontId="0" fillId="0" borderId="98" xfId="0" applyFill="1" applyBorder="1" applyAlignment="1">
      <alignment horizontal="center" vertical="center"/>
    </xf>
    <xf numFmtId="0" fontId="0" fillId="0" borderId="116" xfId="0" applyFill="1" applyBorder="1" applyAlignment="1">
      <alignment horizontal="center" vertical="center"/>
    </xf>
    <xf numFmtId="0" fontId="0" fillId="0" borderId="116" xfId="0" applyFont="1" applyFill="1" applyBorder="1" applyAlignment="1">
      <alignment horizontal="center" vertical="center"/>
    </xf>
    <xf numFmtId="0" fontId="0" fillId="0" borderId="116" xfId="0" applyFill="1" applyBorder="1" applyAlignment="1">
      <alignment horizontal="center" vertical="center" wrapText="1"/>
    </xf>
    <xf numFmtId="0" fontId="0" fillId="0" borderId="78" xfId="0" applyFill="1" applyBorder="1" applyAlignment="1">
      <alignment horizontal="center" vertical="center"/>
    </xf>
    <xf numFmtId="0" fontId="100" fillId="0" borderId="0" xfId="0" applyFont="1" applyAlignment="1">
      <alignment horizontal="left" vertical="center"/>
    </xf>
    <xf numFmtId="0" fontId="17" fillId="35" borderId="0" xfId="6" applyFont="1" applyFill="1" applyAlignment="1">
      <alignment horizontal="left" vertical="center"/>
    </xf>
    <xf numFmtId="0" fontId="16" fillId="0" borderId="116" xfId="0" applyFont="1" applyFill="1" applyBorder="1" applyAlignment="1">
      <alignment horizontal="left" vertical="center" indent="3" readingOrder="1"/>
    </xf>
    <xf numFmtId="0" fontId="17" fillId="0" borderId="0" xfId="3519" applyFont="1" applyFill="1" applyAlignment="1">
      <alignment horizontal="left" vertical="center" indent="3" readingOrder="1"/>
    </xf>
    <xf numFmtId="0" fontId="16" fillId="0" borderId="119" xfId="0" applyFont="1" applyFill="1" applyBorder="1" applyAlignment="1">
      <alignment horizontal="center" vertical="center"/>
    </xf>
    <xf numFmtId="0" fontId="20" fillId="0" borderId="0" xfId="0" applyFont="1" applyFill="1"/>
    <xf numFmtId="0" fontId="16" fillId="0" borderId="0" xfId="0" quotePrefix="1" applyFont="1" applyFill="1" applyAlignment="1">
      <alignment horizontal="right"/>
    </xf>
    <xf numFmtId="0" fontId="49" fillId="0" borderId="116" xfId="0" applyFont="1" applyFill="1" applyBorder="1" applyAlignment="1">
      <alignment horizontal="center" vertical="center" wrapText="1" readingOrder="1"/>
    </xf>
    <xf numFmtId="0" fontId="19" fillId="0" borderId="116" xfId="0" applyFont="1" applyFill="1" applyBorder="1"/>
    <xf numFmtId="0" fontId="16" fillId="0" borderId="116" xfId="0" applyFont="1" applyFill="1" applyBorder="1" applyAlignment="1">
      <alignment horizontal="left" vertical="center" wrapText="1"/>
    </xf>
    <xf numFmtId="0" fontId="0" fillId="0" borderId="116" xfId="0" applyFill="1" applyBorder="1" applyAlignment="1">
      <alignment horizontal="left" wrapText="1"/>
    </xf>
    <xf numFmtId="0" fontId="16" fillId="0" borderId="116" xfId="0" applyFont="1" applyFill="1" applyBorder="1"/>
    <xf numFmtId="0" fontId="19" fillId="0" borderId="0" xfId="0" applyFont="1" applyFill="1"/>
    <xf numFmtId="0" fontId="45" fillId="0" borderId="0" xfId="0" applyFont="1" applyFill="1" applyAlignment="1">
      <alignment horizontal="center" vertical="center" readingOrder="1"/>
    </xf>
    <xf numFmtId="0" fontId="16" fillId="0" borderId="116" xfId="0" applyFont="1" applyFill="1" applyBorder="1" applyAlignment="1">
      <alignment horizontal="left" indent="1"/>
    </xf>
    <xf numFmtId="0" fontId="46" fillId="0" borderId="0" xfId="0" applyFont="1" applyFill="1" applyAlignment="1">
      <alignment horizontal="center" vertical="center" wrapText="1" readingOrder="1"/>
    </xf>
    <xf numFmtId="0" fontId="16" fillId="0" borderId="116" xfId="0" applyFont="1" applyFill="1" applyBorder="1" applyAlignment="1">
      <alignment horizontal="center" wrapText="1"/>
    </xf>
    <xf numFmtId="0" fontId="49" fillId="0" borderId="111" xfId="0" applyFont="1" applyFill="1" applyBorder="1" applyAlignment="1">
      <alignment horizontal="left" vertical="center" wrapText="1" readingOrder="1"/>
    </xf>
    <xf numFmtId="0" fontId="16" fillId="0" borderId="0" xfId="0" applyFont="1" applyFill="1" applyAlignment="1">
      <alignment horizontal="center"/>
    </xf>
    <xf numFmtId="0" fontId="16" fillId="0" borderId="116" xfId="0" applyFont="1" applyFill="1" applyBorder="1" applyAlignment="1">
      <alignment horizontal="left"/>
    </xf>
    <xf numFmtId="0" fontId="0" fillId="0" borderId="116" xfId="0" applyFill="1" applyBorder="1" applyAlignment="1">
      <alignment horizontal="center" wrapText="1"/>
    </xf>
    <xf numFmtId="0" fontId="17" fillId="0" borderId="116" xfId="0" applyFont="1" applyFill="1" applyBorder="1" applyAlignment="1">
      <alignment horizontal="left" wrapText="1"/>
    </xf>
    <xf numFmtId="0" fontId="19" fillId="0" borderId="116" xfId="0" applyFont="1" applyFill="1" applyBorder="1" applyAlignment="1">
      <alignment horizontal="center" vertical="center" wrapText="1"/>
    </xf>
    <xf numFmtId="0" fontId="17" fillId="0" borderId="116" xfId="0" applyFont="1" applyFill="1" applyBorder="1" applyAlignment="1">
      <alignment horizontal="left" indent="1"/>
    </xf>
    <xf numFmtId="0" fontId="16" fillId="0" borderId="116" xfId="0" applyFont="1" applyFill="1" applyBorder="1" applyAlignment="1">
      <alignment horizontal="left" indent="3"/>
    </xf>
    <xf numFmtId="0" fontId="16" fillId="0" borderId="0" xfId="0" applyFont="1" applyFill="1" applyAlignment="1">
      <alignment wrapText="1"/>
    </xf>
    <xf numFmtId="0" fontId="17" fillId="0" borderId="0" xfId="0" applyFont="1" applyFill="1" applyAlignment="1">
      <alignment horizontal="center" vertical="center"/>
    </xf>
    <xf numFmtId="0" fontId="29" fillId="0" borderId="0" xfId="3515" applyFill="1" applyAlignment="1">
      <alignment horizontal="center" vertical="center"/>
    </xf>
    <xf numFmtId="0" fontId="29" fillId="0" borderId="0" xfId="3515" applyFill="1" applyAlignment="1">
      <alignment horizontal="center"/>
    </xf>
    <xf numFmtId="0" fontId="29" fillId="0" borderId="0" xfId="3515" applyFill="1"/>
    <xf numFmtId="0" fontId="42" fillId="0" borderId="116" xfId="0" applyFont="1" applyFill="1" applyBorder="1" applyAlignment="1">
      <alignment horizontal="center" vertical="center"/>
    </xf>
    <xf numFmtId="0" fontId="0" fillId="0" borderId="0" xfId="0" quotePrefix="1" applyFill="1" applyAlignment="1">
      <alignment horizontal="right"/>
    </xf>
    <xf numFmtId="0" fontId="19" fillId="0" borderId="0" xfId="0" applyFont="1" applyFill="1" applyAlignment="1">
      <alignment horizontal="left"/>
    </xf>
    <xf numFmtId="0" fontId="16" fillId="0" borderId="116" xfId="0" applyFont="1" applyFill="1" applyBorder="1" applyAlignment="1">
      <alignment horizontal="left" vertical="center" readingOrder="1"/>
    </xf>
    <xf numFmtId="0" fontId="0" fillId="0" borderId="0" xfId="0" applyFill="1" applyAlignment="1">
      <alignment horizontal="center"/>
    </xf>
    <xf numFmtId="0" fontId="16" fillId="0" borderId="0" xfId="0" applyFont="1" applyFill="1" applyAlignment="1">
      <alignment horizontal="center" vertical="center" wrapText="1"/>
    </xf>
    <xf numFmtId="0" fontId="16" fillId="0" borderId="0" xfId="5" applyFont="1" applyFill="1"/>
    <xf numFmtId="0" fontId="0" fillId="0" borderId="116" xfId="6" quotePrefix="1" applyFont="1" applyFill="1" applyBorder="1" applyAlignment="1">
      <alignment horizontal="center" wrapText="1"/>
    </xf>
    <xf numFmtId="0" fontId="22" fillId="0" borderId="0" xfId="0" applyFont="1" applyFill="1" applyAlignment="1">
      <alignment horizontal="left" vertical="center" wrapText="1"/>
    </xf>
    <xf numFmtId="0" fontId="16" fillId="0" borderId="116" xfId="0" applyFont="1" applyFill="1" applyBorder="1" applyAlignment="1">
      <alignment horizontal="left" vertical="center" indent="1" readingOrder="1"/>
    </xf>
    <xf numFmtId="0" fontId="16" fillId="0" borderId="116" xfId="0" applyFont="1" applyFill="1" applyBorder="1" applyAlignment="1">
      <alignment horizontal="left" vertical="center" indent="2" readingOrder="1"/>
    </xf>
    <xf numFmtId="10" fontId="16" fillId="0" borderId="116" xfId="3522" applyNumberFormat="1" applyFont="1" applyFill="1" applyBorder="1" applyAlignment="1">
      <alignment horizontal="left" vertical="center" wrapText="1" indent="3" readingOrder="1"/>
    </xf>
    <xf numFmtId="0" fontId="48" fillId="0" borderId="0" xfId="0" applyFont="1" applyFill="1"/>
    <xf numFmtId="0" fontId="16" fillId="0" borderId="0" xfId="0" applyFont="1" applyFill="1" applyAlignment="1">
      <alignment horizontal="left"/>
    </xf>
    <xf numFmtId="10" fontId="0" fillId="0" borderId="116" xfId="3520" applyNumberFormat="1" applyFont="1" applyFill="1" applyBorder="1"/>
    <xf numFmtId="0" fontId="42" fillId="0" borderId="116" xfId="3520" applyFont="1" applyFill="1" applyBorder="1" applyAlignment="1">
      <alignment vertical="center"/>
    </xf>
    <xf numFmtId="0" fontId="0" fillId="0" borderId="116" xfId="3520" applyFont="1" applyFill="1" applyBorder="1" applyAlignment="1">
      <alignment horizontal="left" vertical="center" indent="1"/>
    </xf>
    <xf numFmtId="0" fontId="17" fillId="0" borderId="0" xfId="0" applyFont="1" applyFill="1" applyAlignment="1">
      <alignment horizontal="center" vertical="center" wrapText="1" readingOrder="1"/>
    </xf>
    <xf numFmtId="0" fontId="16" fillId="0" borderId="116" xfId="3520" applyFont="1" applyFill="1" applyBorder="1" applyAlignment="1">
      <alignment horizontal="left" vertical="center" indent="1"/>
    </xf>
    <xf numFmtId="0" fontId="17" fillId="0" borderId="0" xfId="0" applyFont="1" applyFill="1" applyAlignment="1">
      <alignment horizontal="left" vertical="center" readingOrder="1"/>
    </xf>
    <xf numFmtId="0" fontId="17" fillId="0" borderId="111" xfId="0" applyFont="1" applyFill="1" applyBorder="1" applyAlignment="1">
      <alignment horizontal="left" vertical="center" wrapText="1" readingOrder="1"/>
    </xf>
    <xf numFmtId="0" fontId="17" fillId="0" borderId="123" xfId="0" applyFont="1" applyFill="1" applyBorder="1" applyAlignment="1">
      <alignment horizontal="left" vertical="center" wrapText="1" readingOrder="1"/>
    </xf>
    <xf numFmtId="0" fontId="2" fillId="0" borderId="116" xfId="0" applyFont="1" applyFill="1" applyBorder="1" applyAlignment="1">
      <alignment horizontal="center"/>
    </xf>
    <xf numFmtId="0" fontId="16" fillId="0" borderId="26" xfId="0" applyFont="1" applyFill="1" applyBorder="1" applyAlignment="1">
      <alignment horizontal="center" vertical="center" wrapText="1" readingOrder="1"/>
    </xf>
    <xf numFmtId="0" fontId="17" fillId="0" borderId="100" xfId="0" applyFont="1" applyFill="1" applyBorder="1" applyAlignment="1">
      <alignment horizontal="center" vertical="center" wrapText="1" readingOrder="1"/>
    </xf>
    <xf numFmtId="0" fontId="2" fillId="0" borderId="0" xfId="0" applyFont="1" applyFill="1" applyAlignment="1">
      <alignment horizontal="center" vertical="center"/>
    </xf>
    <xf numFmtId="0" fontId="16" fillId="0" borderId="116" xfId="0" applyFont="1" applyFill="1" applyBorder="1" applyAlignment="1">
      <alignment horizontal="left" vertical="center" wrapText="1" indent="2" readingOrder="1"/>
    </xf>
    <xf numFmtId="0" fontId="16" fillId="0" borderId="116" xfId="0" applyFont="1" applyFill="1" applyBorder="1" applyAlignment="1">
      <alignment horizontal="left" vertical="center" wrapText="1" indent="3" readingOrder="1"/>
    </xf>
    <xf numFmtId="10" fontId="16" fillId="0" borderId="0" xfId="3522" applyNumberFormat="1" applyFont="1" applyFill="1" applyBorder="1" applyAlignment="1">
      <alignment horizontal="left" vertical="center" wrapText="1" indent="3" readingOrder="1"/>
    </xf>
    <xf numFmtId="0" fontId="16" fillId="0" borderId="0" xfId="0" applyFont="1" applyFill="1" applyAlignment="1">
      <alignment horizontal="center" vertical="center" wrapText="1" readingOrder="1"/>
    </xf>
    <xf numFmtId="0" fontId="16" fillId="0" borderId="100" xfId="0" applyFont="1" applyFill="1" applyBorder="1" applyAlignment="1">
      <alignment horizontal="center" vertical="center" wrapText="1" readingOrder="1"/>
    </xf>
    <xf numFmtId="0" fontId="16" fillId="0" borderId="0" xfId="0" applyFont="1" applyFill="1" applyAlignment="1">
      <alignment horizontal="center" vertical="center" readingOrder="1"/>
    </xf>
    <xf numFmtId="0" fontId="16" fillId="0" borderId="0" xfId="0" applyFont="1" applyFill="1" applyAlignment="1">
      <alignment horizontal="left" vertical="center" readingOrder="1"/>
    </xf>
    <xf numFmtId="0" fontId="2" fillId="0" borderId="0" xfId="0" quotePrefix="1" applyFont="1" applyFill="1" applyAlignment="1">
      <alignment horizontal="right"/>
    </xf>
    <xf numFmtId="0" fontId="19" fillId="0" borderId="0" xfId="0" applyFont="1" applyFill="1" applyAlignment="1">
      <alignment horizontal="center" vertical="center" wrapText="1" readingOrder="1"/>
    </xf>
    <xf numFmtId="0" fontId="0" fillId="0" borderId="0" xfId="0" quotePrefix="1" applyFill="1" applyAlignment="1">
      <alignment horizontal="right" wrapText="1"/>
    </xf>
    <xf numFmtId="0" fontId="0" fillId="0" borderId="0" xfId="0" applyFill="1" applyAlignment="1">
      <alignment wrapText="1"/>
    </xf>
    <xf numFmtId="0" fontId="17" fillId="0" borderId="111" xfId="0" applyFont="1" applyFill="1" applyBorder="1" applyAlignment="1">
      <alignment horizontal="center" vertical="center" readingOrder="1"/>
    </xf>
    <xf numFmtId="0" fontId="16" fillId="0" borderId="111" xfId="0" applyFont="1" applyFill="1" applyBorder="1" applyAlignment="1">
      <alignment horizontal="left" indent="1"/>
    </xf>
    <xf numFmtId="0" fontId="16" fillId="0" borderId="111" xfId="0" applyFont="1" applyFill="1" applyBorder="1" applyAlignment="1">
      <alignment horizontal="left" vertical="center" indent="1" readingOrder="1"/>
    </xf>
    <xf numFmtId="0" fontId="16" fillId="0" borderId="111" xfId="0" applyFont="1" applyFill="1" applyBorder="1" applyAlignment="1">
      <alignment horizontal="left" vertical="center" indent="2" readingOrder="1"/>
    </xf>
    <xf numFmtId="0" fontId="16" fillId="0" borderId="111" xfId="0" applyFont="1" applyFill="1" applyBorder="1" applyAlignment="1">
      <alignment horizontal="left" vertical="center" readingOrder="1"/>
    </xf>
    <xf numFmtId="0" fontId="2" fillId="0" borderId="111" xfId="0" applyFont="1" applyFill="1" applyBorder="1" applyAlignment="1">
      <alignment horizontal="left" indent="1"/>
    </xf>
    <xf numFmtId="0" fontId="2" fillId="0" borderId="116" xfId="0" applyFont="1" applyFill="1" applyBorder="1" applyAlignment="1">
      <alignment horizontal="center" vertical="center" wrapText="1"/>
    </xf>
    <xf numFmtId="0" fontId="15" fillId="0" borderId="0" xfId="0" applyFont="1" applyFill="1" applyAlignment="1">
      <alignment horizontal="left"/>
    </xf>
    <xf numFmtId="0" fontId="17" fillId="0" borderId="108" xfId="6" quotePrefix="1" applyFont="1" applyFill="1" applyBorder="1" applyAlignment="1">
      <alignment horizontal="center" vertical="center"/>
    </xf>
    <xf numFmtId="0" fontId="17" fillId="0" borderId="119" xfId="0" applyFont="1" applyFill="1" applyBorder="1" applyAlignment="1">
      <alignment horizontal="left" vertical="center" wrapText="1"/>
    </xf>
    <xf numFmtId="0" fontId="26" fillId="0" borderId="0" xfId="0" applyFont="1" applyFill="1"/>
    <xf numFmtId="0" fontId="1" fillId="0" borderId="119" xfId="3" applyFont="1" applyFill="1" applyBorder="1" applyAlignment="1">
      <alignment horizontal="center" vertical="center" wrapText="1"/>
    </xf>
    <xf numFmtId="0" fontId="26" fillId="0" borderId="113" xfId="0" applyFont="1" applyFill="1" applyBorder="1" applyAlignment="1">
      <alignment horizontal="center" vertical="center"/>
    </xf>
    <xf numFmtId="0" fontId="0" fillId="0" borderId="116" xfId="0" applyFont="1" applyFill="1" applyBorder="1" applyAlignment="1">
      <alignment horizontal="left" vertical="top" wrapText="1"/>
    </xf>
    <xf numFmtId="0" fontId="26" fillId="0" borderId="113" xfId="0" applyFont="1" applyFill="1" applyBorder="1" applyAlignment="1">
      <alignment horizontal="center"/>
    </xf>
    <xf numFmtId="0" fontId="17" fillId="0" borderId="123" xfId="0" applyFont="1" applyFill="1" applyBorder="1" applyAlignment="1">
      <alignment horizontal="left" vertical="center" indent="1"/>
    </xf>
    <xf numFmtId="0" fontId="17" fillId="0" borderId="123" xfId="0" applyFont="1" applyFill="1" applyBorder="1" applyAlignment="1">
      <alignment horizontal="left" vertical="top" wrapText="1" indent="1"/>
    </xf>
    <xf numFmtId="1" fontId="17" fillId="0" borderId="113" xfId="0" applyNumberFormat="1" applyFont="1" applyFill="1" applyBorder="1" applyAlignment="1">
      <alignment horizontal="center" vertical="top" wrapText="1"/>
    </xf>
    <xf numFmtId="0" fontId="26" fillId="0" borderId="122" xfId="0" applyFont="1" applyFill="1" applyBorder="1" applyAlignment="1">
      <alignment horizontal="center"/>
    </xf>
    <xf numFmtId="0" fontId="26" fillId="0" borderId="115" xfId="0" applyFont="1" applyFill="1" applyBorder="1" applyAlignment="1">
      <alignment horizontal="center" vertical="center"/>
    </xf>
    <xf numFmtId="0" fontId="17" fillId="0" borderId="123" xfId="0" applyFont="1" applyFill="1" applyBorder="1" applyAlignment="1">
      <alignment horizontal="center" vertical="center" wrapText="1"/>
    </xf>
    <xf numFmtId="0" fontId="0" fillId="0" borderId="20" xfId="0" applyFill="1" applyBorder="1" applyAlignment="1">
      <alignment horizontal="center"/>
    </xf>
    <xf numFmtId="1" fontId="98" fillId="0" borderId="119" xfId="4" applyNumberFormat="1" applyFont="1" applyFill="1" applyBorder="1" applyAlignment="1">
      <alignment horizontal="center" vertical="top" wrapText="1"/>
    </xf>
    <xf numFmtId="0" fontId="1" fillId="0" borderId="116" xfId="0" applyFont="1" applyFill="1" applyBorder="1" applyAlignment="1">
      <alignment horizontal="left" indent="1"/>
    </xf>
    <xf numFmtId="0" fontId="1" fillId="0" borderId="8" xfId="0" applyFont="1" applyFill="1" applyBorder="1" applyAlignment="1">
      <alignment horizontal="left" indent="1"/>
    </xf>
    <xf numFmtId="0" fontId="17" fillId="0" borderId="116" xfId="0" applyFont="1" applyFill="1" applyBorder="1" applyAlignment="1">
      <alignment horizontal="left" vertical="top" wrapText="1"/>
    </xf>
    <xf numFmtId="0" fontId="17" fillId="0" borderId="116" xfId="0" applyFont="1" applyFill="1" applyBorder="1" applyAlignment="1">
      <alignment horizontal="left" vertical="top" wrapText="1" indent="1"/>
    </xf>
    <xf numFmtId="0" fontId="1" fillId="0" borderId="0" xfId="0" applyFont="1" applyAlignment="1">
      <alignment horizontal="center" vertical="center"/>
    </xf>
    <xf numFmtId="0" fontId="1" fillId="0" borderId="0" xfId="0" applyFont="1" applyFill="1" applyAlignment="1">
      <alignment horizontal="center" vertical="center" wrapText="1"/>
    </xf>
    <xf numFmtId="1" fontId="16" fillId="0" borderId="25" xfId="0" applyNumberFormat="1" applyFont="1" applyFill="1" applyBorder="1" applyAlignment="1">
      <alignment horizontal="center" vertical="top" wrapText="1"/>
    </xf>
    <xf numFmtId="1" fontId="16" fillId="0" borderId="103" xfId="0" applyNumberFormat="1" applyFont="1" applyFill="1" applyBorder="1" applyAlignment="1">
      <alignment horizontal="center" vertical="top" wrapText="1"/>
    </xf>
    <xf numFmtId="0" fontId="51" fillId="36" borderId="79" xfId="2" applyFont="1" applyFill="1" applyBorder="1" applyAlignment="1">
      <alignment horizontal="center" vertical="center" wrapText="1"/>
    </xf>
    <xf numFmtId="0" fontId="51" fillId="36" borderId="118" xfId="2" applyFont="1" applyFill="1" applyBorder="1" applyAlignment="1">
      <alignment horizontal="center" vertical="center" wrapText="1"/>
    </xf>
    <xf numFmtId="0" fontId="17" fillId="0" borderId="31" xfId="0" applyFont="1" applyBorder="1" applyAlignment="1">
      <alignment horizontal="center" vertical="center" wrapText="1"/>
    </xf>
    <xf numFmtId="0" fontId="51" fillId="35" borderId="46" xfId="2" applyFont="1" applyFill="1" applyBorder="1" applyAlignment="1">
      <alignment horizontal="center" vertical="center" wrapText="1"/>
    </xf>
    <xf numFmtId="0" fontId="14" fillId="35" borderId="41" xfId="2" applyFill="1" applyBorder="1" applyAlignment="1">
      <alignment horizontal="center" vertical="center"/>
    </xf>
    <xf numFmtId="0" fontId="14" fillId="35" borderId="43" xfId="2" applyFill="1" applyBorder="1" applyAlignment="1">
      <alignment horizontal="center" vertical="center"/>
    </xf>
    <xf numFmtId="0" fontId="14" fillId="35" borderId="8" xfId="2" applyFill="1" applyBorder="1" applyAlignment="1">
      <alignment horizontal="center" vertical="center"/>
    </xf>
    <xf numFmtId="0" fontId="14" fillId="35" borderId="44" xfId="2" applyFill="1" applyBorder="1" applyAlignment="1">
      <alignment horizontal="center" vertical="center"/>
    </xf>
    <xf numFmtId="0" fontId="19" fillId="36" borderId="116" xfId="0" applyFont="1" applyFill="1" applyBorder="1" applyAlignment="1">
      <alignment vertical="top" wrapText="1"/>
    </xf>
    <xf numFmtId="0" fontId="26" fillId="0" borderId="73" xfId="0" applyFont="1" applyFill="1" applyBorder="1" applyAlignment="1">
      <alignment horizontal="center"/>
    </xf>
    <xf numFmtId="0" fontId="26" fillId="0" borderId="119" xfId="0" applyFont="1" applyFill="1" applyBorder="1" applyAlignment="1">
      <alignment horizontal="center"/>
    </xf>
    <xf numFmtId="0" fontId="23" fillId="36" borderId="0" xfId="0" applyFont="1" applyFill="1"/>
    <xf numFmtId="0" fontId="2" fillId="36" borderId="74" xfId="0" applyFont="1" applyFill="1" applyBorder="1" applyAlignment="1">
      <alignment horizontal="center" vertical="center" wrapText="1"/>
    </xf>
    <xf numFmtId="3" fontId="16" fillId="0" borderId="74" xfId="0" applyNumberFormat="1" applyFont="1" applyBorder="1" applyAlignment="1">
      <alignment horizontal="left" vertical="center" wrapText="1"/>
    </xf>
    <xf numFmtId="0" fontId="16" fillId="0" borderId="74" xfId="0" applyFont="1" applyBorder="1" applyAlignment="1">
      <alignment horizontal="center" vertical="center" wrapText="1"/>
    </xf>
    <xf numFmtId="1" fontId="17" fillId="35" borderId="2" xfId="4" applyNumberFormat="1" applyFont="1" applyFill="1" applyBorder="1" applyAlignment="1">
      <alignment horizontal="center" vertical="top" wrapText="1"/>
    </xf>
    <xf numFmtId="0" fontId="1" fillId="0" borderId="123" xfId="0" applyFont="1" applyBorder="1"/>
    <xf numFmtId="0" fontId="26" fillId="0" borderId="123" xfId="0" applyFont="1" applyBorder="1" applyAlignment="1">
      <alignment horizontal="center"/>
    </xf>
    <xf numFmtId="0" fontId="17" fillId="0" borderId="123" xfId="0" applyFont="1" applyBorder="1" applyAlignment="1">
      <alignment horizontal="center" vertical="top" wrapText="1"/>
    </xf>
    <xf numFmtId="0" fontId="26" fillId="0" borderId="122" xfId="0" applyFont="1" applyBorder="1" applyAlignment="1">
      <alignment horizontal="center"/>
    </xf>
    <xf numFmtId="0" fontId="17" fillId="38" borderId="128" xfId="0" applyFont="1" applyFill="1" applyBorder="1" applyAlignment="1">
      <alignment horizontal="left" vertical="top" wrapText="1"/>
    </xf>
    <xf numFmtId="1" fontId="17" fillId="0" borderId="123" xfId="3" applyNumberFormat="1" applyFont="1" applyFill="1" applyBorder="1" applyAlignment="1">
      <alignment horizontal="center" vertical="top" wrapText="1"/>
    </xf>
    <xf numFmtId="0" fontId="17" fillId="38" borderId="123" xfId="0" applyFont="1" applyFill="1" applyBorder="1" applyAlignment="1">
      <alignment horizontal="left" vertical="top" wrapText="1"/>
    </xf>
    <xf numFmtId="0" fontId="17" fillId="0" borderId="123" xfId="0" applyFont="1" applyBorder="1" applyAlignment="1">
      <alignment horizontal="left" vertical="top" wrapText="1"/>
    </xf>
    <xf numFmtId="1" fontId="17" fillId="0" borderId="123" xfId="3" applyNumberFormat="1" applyFont="1" applyFill="1" applyBorder="1" applyAlignment="1">
      <alignment horizontal="center" vertical="center" wrapText="1"/>
    </xf>
    <xf numFmtId="0" fontId="21" fillId="0" borderId="123" xfId="0" applyFont="1" applyBorder="1" applyAlignment="1">
      <alignment horizontal="left" vertical="top" wrapText="1"/>
    </xf>
    <xf numFmtId="0" fontId="1" fillId="0" borderId="0" xfId="0" applyFont="1" applyAlignment="1">
      <alignment horizontal="left" vertical="center"/>
    </xf>
    <xf numFmtId="0" fontId="17" fillId="0" borderId="123" xfId="3" applyFont="1" applyFill="1" applyBorder="1" applyAlignment="1">
      <alignment horizontal="center" vertical="top" wrapText="1"/>
    </xf>
    <xf numFmtId="0" fontId="17" fillId="0" borderId="123" xfId="0" applyFont="1" applyBorder="1" applyAlignment="1">
      <alignment horizontal="left" vertical="top" wrapText="1" indent="1"/>
    </xf>
    <xf numFmtId="0" fontId="17" fillId="38" borderId="128" xfId="3" applyFont="1" applyFill="1" applyBorder="1" applyAlignment="1">
      <alignment horizontal="center" vertical="top" wrapText="1"/>
    </xf>
    <xf numFmtId="0" fontId="1" fillId="0" borderId="128" xfId="0" applyFont="1" applyBorder="1"/>
    <xf numFmtId="0" fontId="26" fillId="0" borderId="128" xfId="0" applyFont="1" applyBorder="1" applyAlignment="1">
      <alignment horizontal="center"/>
    </xf>
    <xf numFmtId="0" fontId="17" fillId="0" borderId="128" xfId="0" applyFont="1" applyBorder="1" applyAlignment="1">
      <alignment horizontal="center" vertical="top" wrapText="1"/>
    </xf>
    <xf numFmtId="0" fontId="1" fillId="0" borderId="123" xfId="0" applyFont="1" applyBorder="1" applyAlignment="1">
      <alignment horizontal="center" vertical="center"/>
    </xf>
    <xf numFmtId="0" fontId="1" fillId="0" borderId="126" xfId="0" applyFont="1" applyBorder="1" applyAlignment="1">
      <alignment horizontal="center" vertical="center"/>
    </xf>
    <xf numFmtId="0" fontId="1" fillId="0" borderId="123" xfId="0" applyFont="1" applyBorder="1" applyAlignment="1">
      <alignment horizontal="left" indent="1"/>
    </xf>
    <xf numFmtId="0" fontId="17" fillId="0" borderId="123" xfId="3" applyFont="1" applyFill="1" applyBorder="1" applyAlignment="1">
      <alignment horizontal="center" vertical="center"/>
    </xf>
    <xf numFmtId="0" fontId="1" fillId="38" borderId="0" xfId="0" applyFont="1" applyFill="1"/>
    <xf numFmtId="0" fontId="17" fillId="0" borderId="123" xfId="0" applyFont="1" applyBorder="1" applyAlignment="1">
      <alignment horizontal="left" vertical="center"/>
    </xf>
    <xf numFmtId="0" fontId="17" fillId="0" borderId="123" xfId="0" applyFont="1" applyBorder="1" applyAlignment="1">
      <alignment horizontal="center" vertical="center" wrapText="1"/>
    </xf>
    <xf numFmtId="0" fontId="1" fillId="0" borderId="123" xfId="0" applyFont="1" applyBorder="1" applyAlignment="1">
      <alignment horizontal="center"/>
    </xf>
    <xf numFmtId="0" fontId="17" fillId="0" borderId="123" xfId="0" applyFont="1" applyBorder="1" applyAlignment="1">
      <alignment horizontal="left" vertical="top"/>
    </xf>
    <xf numFmtId="0" fontId="17" fillId="38" borderId="123" xfId="3" applyFont="1" applyFill="1" applyBorder="1" applyAlignment="1">
      <alignment horizontal="center" vertical="top"/>
    </xf>
    <xf numFmtId="0" fontId="17" fillId="38" borderId="123" xfId="0" applyFont="1" applyFill="1" applyBorder="1" applyAlignment="1">
      <alignment horizontal="center" vertical="top" wrapText="1"/>
    </xf>
    <xf numFmtId="0" fontId="21" fillId="0" borderId="123" xfId="0" applyFont="1" applyBorder="1" applyAlignment="1">
      <alignment horizontal="left"/>
    </xf>
    <xf numFmtId="0" fontId="17" fillId="0" borderId="123" xfId="0" applyFont="1" applyBorder="1" applyAlignment="1">
      <alignment horizontal="left" indent="1"/>
    </xf>
    <xf numFmtId="0" fontId="1" fillId="0" borderId="123" xfId="3" applyFont="1" applyFill="1" applyBorder="1"/>
    <xf numFmtId="0" fontId="1" fillId="0" borderId="98" xfId="3" applyFont="1" applyFill="1" applyBorder="1"/>
    <xf numFmtId="0" fontId="17" fillId="38" borderId="123" xfId="3" applyFont="1" applyFill="1" applyBorder="1" applyAlignment="1">
      <alignment horizontal="center"/>
    </xf>
    <xf numFmtId="0" fontId="17" fillId="38" borderId="123" xfId="0" applyFont="1" applyFill="1" applyBorder="1" applyAlignment="1">
      <alignment horizontal="left" indent="1"/>
    </xf>
    <xf numFmtId="0" fontId="21" fillId="38" borderId="123" xfId="0" applyFont="1" applyFill="1" applyBorder="1" applyAlignment="1">
      <alignment horizontal="left"/>
    </xf>
    <xf numFmtId="0" fontId="17" fillId="38" borderId="123" xfId="0" applyFont="1" applyFill="1" applyBorder="1" applyAlignment="1">
      <alignment horizontal="left" wrapText="1" indent="1"/>
    </xf>
    <xf numFmtId="0" fontId="17" fillId="0" borderId="123" xfId="0" applyFont="1" applyBorder="1" applyAlignment="1">
      <alignment horizontal="left" wrapText="1" indent="1"/>
    </xf>
    <xf numFmtId="0" fontId="17" fillId="0" borderId="123" xfId="0" applyFont="1" applyBorder="1" applyAlignment="1">
      <alignment horizontal="left"/>
    </xf>
    <xf numFmtId="0" fontId="21" fillId="0" borderId="123" xfId="3" applyFont="1" applyFill="1" applyBorder="1" applyAlignment="1">
      <alignment horizontal="center"/>
    </xf>
    <xf numFmtId="0" fontId="21" fillId="38" borderId="123" xfId="0" applyFont="1" applyFill="1" applyBorder="1" applyAlignment="1">
      <alignment horizontal="left" wrapText="1"/>
    </xf>
    <xf numFmtId="0" fontId="17" fillId="0" borderId="123" xfId="0" applyFont="1" applyBorder="1"/>
    <xf numFmtId="0" fontId="17" fillId="38" borderId="123" xfId="0" applyFont="1" applyFill="1" applyBorder="1" applyAlignment="1">
      <alignment horizontal="left" vertical="top"/>
    </xf>
    <xf numFmtId="0" fontId="17" fillId="38" borderId="123" xfId="0" applyFont="1" applyFill="1" applyBorder="1" applyAlignment="1">
      <alignment horizontal="center" vertical="center" wrapText="1"/>
    </xf>
    <xf numFmtId="0" fontId="17" fillId="38" borderId="123" xfId="0" applyFont="1" applyFill="1" applyBorder="1"/>
    <xf numFmtId="1" fontId="17" fillId="38" borderId="123" xfId="3" applyNumberFormat="1" applyFont="1" applyFill="1" applyBorder="1" applyAlignment="1">
      <alignment horizontal="right" vertical="top" wrapText="1"/>
    </xf>
    <xf numFmtId="0" fontId="52" fillId="38" borderId="123" xfId="0" applyFont="1" applyFill="1" applyBorder="1" applyAlignment="1">
      <alignment horizontal="left" indent="1"/>
    </xf>
    <xf numFmtId="0" fontId="52" fillId="0" borderId="123" xfId="0" applyFont="1" applyBorder="1" applyAlignment="1">
      <alignment horizontal="left" indent="1"/>
    </xf>
    <xf numFmtId="1" fontId="17" fillId="0" borderId="123" xfId="3" applyNumberFormat="1" applyFont="1" applyFill="1" applyBorder="1" applyAlignment="1">
      <alignment horizontal="right" vertical="top" wrapText="1"/>
    </xf>
    <xf numFmtId="0" fontId="17" fillId="38" borderId="123" xfId="3" applyFont="1" applyFill="1" applyBorder="1" applyAlignment="1">
      <alignment horizontal="right" vertical="center" wrapText="1"/>
    </xf>
    <xf numFmtId="1" fontId="21" fillId="0" borderId="123" xfId="3" applyNumberFormat="1" applyFont="1" applyFill="1" applyBorder="1" applyAlignment="1">
      <alignment horizontal="right" vertical="top" wrapText="1"/>
    </xf>
    <xf numFmtId="0" fontId="1" fillId="0" borderId="123" xfId="3" applyFont="1" applyFill="1" applyBorder="1" applyAlignment="1">
      <alignment horizontal="left" vertical="center"/>
    </xf>
    <xf numFmtId="0" fontId="17" fillId="38" borderId="128" xfId="0" applyFont="1" applyFill="1" applyBorder="1" applyAlignment="1">
      <alignment horizontal="left" vertical="top"/>
    </xf>
    <xf numFmtId="0" fontId="17" fillId="38" borderId="128" xfId="3" applyFont="1" applyFill="1" applyBorder="1" applyAlignment="1">
      <alignment horizontal="center" vertical="top"/>
    </xf>
    <xf numFmtId="0" fontId="17" fillId="0" borderId="128" xfId="0" applyFont="1" applyBorder="1" applyAlignment="1">
      <alignment horizontal="left" vertical="top"/>
    </xf>
    <xf numFmtId="0" fontId="17" fillId="0" borderId="128" xfId="0" applyFont="1" applyBorder="1" applyAlignment="1">
      <alignment horizontal="left" vertical="center"/>
    </xf>
    <xf numFmtId="0" fontId="17" fillId="0" borderId="128" xfId="0" applyFont="1" applyBorder="1" applyAlignment="1">
      <alignment horizontal="center" vertical="center" wrapText="1"/>
    </xf>
    <xf numFmtId="0" fontId="17" fillId="38" borderId="128" xfId="0" applyFont="1" applyFill="1" applyBorder="1" applyAlignment="1">
      <alignment horizontal="center" vertical="center" wrapText="1"/>
    </xf>
    <xf numFmtId="0" fontId="17" fillId="0" borderId="128" xfId="0" applyFont="1" applyBorder="1"/>
    <xf numFmtId="1" fontId="17" fillId="38" borderId="128" xfId="3" applyNumberFormat="1" applyFont="1" applyFill="1" applyBorder="1" applyAlignment="1">
      <alignment horizontal="right" vertical="top" wrapText="1"/>
    </xf>
    <xf numFmtId="0" fontId="52" fillId="0" borderId="128" xfId="0" applyFont="1" applyBorder="1" applyAlignment="1">
      <alignment horizontal="left" indent="1"/>
    </xf>
    <xf numFmtId="1" fontId="17" fillId="0" borderId="128" xfId="3" applyNumberFormat="1" applyFont="1" applyFill="1" applyBorder="1" applyAlignment="1">
      <alignment horizontal="right" vertical="top" wrapText="1"/>
    </xf>
    <xf numFmtId="0" fontId="17" fillId="38" borderId="128" xfId="3" applyFont="1" applyFill="1" applyBorder="1" applyAlignment="1">
      <alignment horizontal="right" vertical="center" wrapText="1"/>
    </xf>
    <xf numFmtId="1" fontId="21" fillId="0" borderId="128" xfId="3" applyNumberFormat="1" applyFont="1" applyFill="1" applyBorder="1" applyAlignment="1">
      <alignment horizontal="right" vertical="top" wrapText="1"/>
    </xf>
    <xf numFmtId="0" fontId="1" fillId="0" borderId="128" xfId="3" applyFont="1" applyFill="1" applyBorder="1" applyAlignment="1">
      <alignment horizontal="left" vertical="center"/>
    </xf>
    <xf numFmtId="0" fontId="1" fillId="0" borderId="128" xfId="0" applyFont="1" applyBorder="1" applyAlignment="1">
      <alignment horizontal="center"/>
    </xf>
    <xf numFmtId="0" fontId="17" fillId="0" borderId="123" xfId="3" applyFont="1" applyFill="1" applyBorder="1" applyAlignment="1">
      <alignment horizontal="center" vertical="top"/>
    </xf>
    <xf numFmtId="0" fontId="17" fillId="38" borderId="128" xfId="0" applyFont="1" applyFill="1" applyBorder="1"/>
    <xf numFmtId="0" fontId="17" fillId="0" borderId="128" xfId="0" applyFont="1" applyBorder="1" applyAlignment="1">
      <alignment horizontal="left" indent="1"/>
    </xf>
    <xf numFmtId="0" fontId="17" fillId="0" borderId="128" xfId="0" applyFont="1" applyBorder="1" applyAlignment="1">
      <alignment horizontal="left" indent="2"/>
    </xf>
    <xf numFmtId="0" fontId="21" fillId="0" borderId="128" xfId="0" applyFont="1" applyBorder="1" applyAlignment="1">
      <alignment horizontal="left"/>
    </xf>
    <xf numFmtId="1" fontId="21" fillId="38" borderId="128" xfId="3" applyNumberFormat="1" applyFont="1" applyFill="1" applyBorder="1" applyAlignment="1">
      <alignment horizontal="right" vertical="top" wrapText="1"/>
    </xf>
    <xf numFmtId="0" fontId="17" fillId="0" borderId="126" xfId="0" applyFont="1" applyBorder="1" applyAlignment="1">
      <alignment horizontal="center" vertical="center" wrapText="1"/>
    </xf>
    <xf numFmtId="0" fontId="17" fillId="0" borderId="128" xfId="0" applyFont="1" applyBorder="1" applyAlignment="1">
      <alignment horizontal="left"/>
    </xf>
    <xf numFmtId="3" fontId="17" fillId="0" borderId="128" xfId="3" applyNumberFormat="1" applyFont="1" applyFill="1" applyBorder="1" applyAlignment="1">
      <alignment horizontal="right"/>
    </xf>
    <xf numFmtId="9" fontId="17" fillId="0" borderId="128" xfId="3" applyNumberFormat="1" applyFont="1" applyFill="1" applyBorder="1" applyAlignment="1">
      <alignment horizontal="right"/>
    </xf>
    <xf numFmtId="3" fontId="21" fillId="0" borderId="128" xfId="3" applyNumberFormat="1" applyFont="1" applyFill="1" applyBorder="1" applyAlignment="1">
      <alignment horizontal="right" wrapText="1"/>
    </xf>
    <xf numFmtId="3" fontId="21" fillId="0" borderId="128" xfId="3" applyNumberFormat="1" applyFont="1" applyFill="1" applyBorder="1" applyAlignment="1">
      <alignment horizontal="right"/>
    </xf>
    <xf numFmtId="164" fontId="17" fillId="0" borderId="128" xfId="3" applyNumberFormat="1" applyFont="1" applyFill="1" applyBorder="1" applyAlignment="1">
      <alignment horizontal="right"/>
    </xf>
    <xf numFmtId="0" fontId="17" fillId="0" borderId="128" xfId="0" applyFont="1" applyBorder="1" applyAlignment="1">
      <alignment horizontal="center" wrapText="1"/>
    </xf>
    <xf numFmtId="1" fontId="17" fillId="0" borderId="128" xfId="3" applyNumberFormat="1" applyFont="1" applyFill="1" applyBorder="1" applyAlignment="1">
      <alignment horizontal="center" vertical="top" wrapText="1"/>
    </xf>
    <xf numFmtId="0" fontId="21" fillId="0" borderId="128" xfId="0" applyFont="1" applyBorder="1"/>
    <xf numFmtId="3" fontId="17" fillId="0" borderId="128" xfId="3" applyNumberFormat="1" applyFont="1" applyFill="1" applyBorder="1" applyAlignment="1">
      <alignment horizontal="center"/>
    </xf>
    <xf numFmtId="0" fontId="21" fillId="0" borderId="128" xfId="0" applyFont="1" applyBorder="1" applyAlignment="1">
      <alignment wrapText="1"/>
    </xf>
    <xf numFmtId="0" fontId="17" fillId="0" borderId="128" xfId="3" applyFont="1" applyFill="1" applyBorder="1" applyAlignment="1">
      <alignment horizontal="center" vertical="top"/>
    </xf>
    <xf numFmtId="0" fontId="17" fillId="38" borderId="128" xfId="0" applyFont="1" applyFill="1" applyBorder="1" applyAlignment="1">
      <alignment horizontal="center" vertical="top" wrapText="1"/>
    </xf>
    <xf numFmtId="3" fontId="17" fillId="0" borderId="123" xfId="3" applyNumberFormat="1" applyFont="1" applyFill="1" applyBorder="1" applyAlignment="1">
      <alignment horizontal="right"/>
    </xf>
    <xf numFmtId="9" fontId="17" fillId="0" borderId="123" xfId="3" applyNumberFormat="1" applyFont="1" applyFill="1" applyBorder="1" applyAlignment="1">
      <alignment horizontal="right"/>
    </xf>
    <xf numFmtId="3" fontId="21" fillId="0" borderId="123" xfId="3" applyNumberFormat="1" applyFont="1" applyFill="1" applyBorder="1" applyAlignment="1">
      <alignment horizontal="right" wrapText="1"/>
    </xf>
    <xf numFmtId="3" fontId="21" fillId="0" borderId="123" xfId="3" applyNumberFormat="1" applyFont="1" applyFill="1" applyBorder="1" applyAlignment="1">
      <alignment horizontal="right"/>
    </xf>
    <xf numFmtId="1" fontId="21" fillId="0" borderId="128" xfId="3" applyNumberFormat="1" applyFont="1" applyFill="1" applyBorder="1" applyAlignment="1">
      <alignment horizontal="center" vertical="top" wrapText="1"/>
    </xf>
    <xf numFmtId="3" fontId="21" fillId="0" borderId="128" xfId="3" applyNumberFormat="1" applyFont="1" applyFill="1" applyBorder="1" applyAlignment="1">
      <alignment horizontal="center"/>
    </xf>
    <xf numFmtId="0" fontId="21" fillId="0" borderId="128" xfId="0" applyFont="1" applyBorder="1" applyAlignment="1">
      <alignment horizontal="center" vertical="center" wrapText="1"/>
    </xf>
    <xf numFmtId="0" fontId="17" fillId="0" borderId="128" xfId="0" applyFont="1" applyBorder="1" applyAlignment="1">
      <alignment horizontal="left" vertical="top" wrapText="1"/>
    </xf>
    <xf numFmtId="0" fontId="17" fillId="0" borderId="123" xfId="3" applyFont="1" applyFill="1" applyBorder="1" applyAlignment="1">
      <alignment horizontal="right" vertical="top" wrapText="1"/>
    </xf>
    <xf numFmtId="164" fontId="17" fillId="0" borderId="123" xfId="3" applyNumberFormat="1" applyFont="1" applyFill="1" applyBorder="1" applyAlignment="1">
      <alignment horizontal="right"/>
    </xf>
    <xf numFmtId="0" fontId="1" fillId="0" borderId="123" xfId="0" applyFont="1" applyBorder="1" applyAlignment="1">
      <alignment horizontal="center" vertical="center" wrapText="1"/>
    </xf>
    <xf numFmtId="0" fontId="21" fillId="0" borderId="123" xfId="0" applyFont="1" applyBorder="1" applyAlignment="1">
      <alignment horizontal="left" wrapText="1"/>
    </xf>
    <xf numFmtId="0" fontId="1" fillId="0" borderId="128" xfId="0" applyFont="1" applyBorder="1" applyAlignment="1">
      <alignment horizontal="center" vertical="center"/>
    </xf>
    <xf numFmtId="0" fontId="1" fillId="0" borderId="0" xfId="0" applyFont="1" applyAlignment="1">
      <alignment vertical="center"/>
    </xf>
    <xf numFmtId="0" fontId="21" fillId="38" borderId="128" xfId="0" applyFont="1" applyFill="1" applyBorder="1" applyAlignment="1">
      <alignment horizontal="left" vertical="top" wrapText="1"/>
    </xf>
    <xf numFmtId="0" fontId="17" fillId="0" borderId="128" xfId="0" applyFont="1" applyBorder="1" applyAlignment="1">
      <alignment horizontal="left" vertical="top" wrapText="1" indent="1"/>
    </xf>
    <xf numFmtId="0" fontId="17" fillId="0" borderId="128" xfId="3" applyFont="1" applyFill="1" applyBorder="1" applyAlignment="1">
      <alignment horizontal="center" vertical="top" wrapText="1"/>
    </xf>
    <xf numFmtId="0" fontId="17" fillId="38" borderId="123" xfId="0" applyFont="1" applyFill="1" applyBorder="1" applyAlignment="1">
      <alignment horizontal="left" vertical="top" wrapText="1" indent="1"/>
    </xf>
    <xf numFmtId="0" fontId="21" fillId="38" borderId="123" xfId="0" applyFont="1" applyFill="1" applyBorder="1" applyAlignment="1">
      <alignment horizontal="left" vertical="top" wrapText="1"/>
    </xf>
    <xf numFmtId="0" fontId="17" fillId="0" borderId="20" xfId="0" applyFont="1" applyBorder="1" applyAlignment="1">
      <alignment horizontal="center" vertical="center" wrapText="1"/>
    </xf>
    <xf numFmtId="0" fontId="2" fillId="0" borderId="0" xfId="0" applyFont="1" applyAlignment="1">
      <alignment horizontal="left" vertical="top"/>
    </xf>
    <xf numFmtId="0" fontId="19" fillId="0" borderId="111" xfId="0" applyFont="1" applyFill="1" applyBorder="1" applyAlignment="1">
      <alignment horizontal="left" vertical="center" readingOrder="1"/>
    </xf>
    <xf numFmtId="0" fontId="17" fillId="0" borderId="20" xfId="6" quotePrefix="1" applyFont="1" applyBorder="1" applyAlignment="1">
      <alignment horizontal="center" vertical="center" wrapText="1"/>
    </xf>
    <xf numFmtId="0" fontId="16" fillId="0" borderId="0" xfId="0" applyFont="1" applyAlignment="1">
      <alignment horizontal="center"/>
    </xf>
    <xf numFmtId="0" fontId="0" fillId="0" borderId="0" xfId="0" applyAlignment="1">
      <alignment horizontal="left" vertical="center" wrapText="1"/>
    </xf>
    <xf numFmtId="0" fontId="17" fillId="0" borderId="84" xfId="6" applyFont="1" applyBorder="1" applyAlignment="1">
      <alignment horizontal="center" vertical="center" wrapText="1"/>
    </xf>
    <xf numFmtId="0" fontId="17" fillId="36" borderId="123" xfId="0" applyFont="1" applyFill="1" applyBorder="1" applyAlignment="1">
      <alignment horizontal="center" vertical="center" wrapText="1"/>
    </xf>
    <xf numFmtId="0" fontId="17" fillId="0" borderId="17" xfId="5" applyFont="1" applyBorder="1" applyAlignment="1">
      <alignment horizontal="center" vertical="center" wrapText="1"/>
    </xf>
    <xf numFmtId="0" fontId="17" fillId="0" borderId="18" xfId="5" applyFont="1" applyBorder="1" applyAlignment="1">
      <alignment horizontal="center" vertical="center" wrapText="1"/>
    </xf>
    <xf numFmtId="0" fontId="17" fillId="0" borderId="8" xfId="5" applyFont="1" applyFill="1" applyBorder="1" applyAlignment="1">
      <alignment horizontal="center" vertical="center" wrapText="1"/>
    </xf>
    <xf numFmtId="0" fontId="17" fillId="0" borderId="32" xfId="5" applyFont="1" applyFill="1" applyBorder="1" applyAlignment="1">
      <alignment horizontal="center" vertical="center"/>
    </xf>
    <xf numFmtId="0" fontId="17" fillId="0" borderId="1" xfId="5" applyFont="1" applyFill="1" applyBorder="1" applyAlignment="1">
      <alignment horizontal="center" vertical="center"/>
    </xf>
    <xf numFmtId="0" fontId="0" fillId="0" borderId="26" xfId="0" applyFill="1" applyBorder="1" applyAlignment="1">
      <alignment horizontal="center" vertical="center"/>
    </xf>
    <xf numFmtId="0" fontId="0" fillId="0" borderId="5" xfId="0" applyFill="1" applyBorder="1" applyAlignment="1">
      <alignment horizontal="center" vertical="center"/>
    </xf>
    <xf numFmtId="0" fontId="17" fillId="0" borderId="76"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76" xfId="6" applyFont="1" applyBorder="1" applyAlignment="1">
      <alignment horizontal="center" vertical="center" wrapText="1"/>
    </xf>
    <xf numFmtId="0" fontId="17" fillId="0" borderId="78" xfId="6" applyFont="1" applyBorder="1" applyAlignment="1">
      <alignment horizontal="center" vertical="center" wrapText="1"/>
    </xf>
    <xf numFmtId="0" fontId="17" fillId="0" borderId="77" xfId="6" applyFont="1" applyBorder="1" applyAlignment="1">
      <alignment horizontal="center" vertical="center" wrapText="1"/>
    </xf>
    <xf numFmtId="0" fontId="2"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74" xfId="0" applyFont="1" applyBorder="1" applyAlignment="1">
      <alignment horizontal="center" vertical="center" wrapText="1"/>
    </xf>
    <xf numFmtId="0" fontId="26" fillId="0" borderId="74" xfId="6" applyFont="1" applyBorder="1" applyAlignment="1">
      <alignment horizontal="center" vertical="center" wrapText="1"/>
    </xf>
    <xf numFmtId="0" fontId="2" fillId="0" borderId="76"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81" xfId="0" applyFont="1" applyBorder="1" applyAlignment="1">
      <alignment horizontal="center" vertical="center" wrapText="1"/>
    </xf>
    <xf numFmtId="0" fontId="17" fillId="0" borderId="70" xfId="0" applyFont="1" applyBorder="1" applyAlignment="1">
      <alignment horizontal="center" vertical="top" wrapText="1"/>
    </xf>
    <xf numFmtId="0" fontId="17" fillId="0" borderId="82" xfId="0" applyFont="1" applyBorder="1" applyAlignment="1">
      <alignment horizontal="center" vertical="top" wrapText="1"/>
    </xf>
    <xf numFmtId="0" fontId="17" fillId="0" borderId="83" xfId="0" applyFont="1" applyBorder="1" applyAlignment="1">
      <alignment horizontal="center" vertical="top" wrapText="1"/>
    </xf>
    <xf numFmtId="0" fontId="26" fillId="0" borderId="26" xfId="0" applyFont="1" applyBorder="1" applyAlignment="1">
      <alignment horizontal="center" vertical="center" wrapText="1"/>
    </xf>
    <xf numFmtId="0" fontId="26" fillId="0" borderId="31" xfId="0" applyFont="1" applyBorder="1" applyAlignment="1">
      <alignment horizontal="center" vertical="center" wrapText="1"/>
    </xf>
    <xf numFmtId="0" fontId="17" fillId="0" borderId="26" xfId="0" applyFont="1" applyBorder="1" applyAlignment="1">
      <alignment horizontal="center" vertical="top" wrapText="1"/>
    </xf>
    <xf numFmtId="0" fontId="2" fillId="0" borderId="31" xfId="0" applyFont="1" applyBorder="1" applyAlignment="1">
      <alignment horizontal="center" wrapText="1"/>
    </xf>
    <xf numFmtId="0" fontId="21" fillId="0" borderId="26" xfId="0" applyFont="1" applyBorder="1" applyAlignment="1">
      <alignment horizontal="center" vertical="center" wrapText="1"/>
    </xf>
    <xf numFmtId="0" fontId="21" fillId="0" borderId="31"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83" xfId="0" applyFont="1" applyBorder="1" applyAlignment="1">
      <alignment horizontal="center" vertical="center" wrapText="1"/>
    </xf>
    <xf numFmtId="0" fontId="2" fillId="0" borderId="24" xfId="0" applyFont="1" applyBorder="1" applyAlignment="1">
      <alignment horizontal="center" vertical="center" wrapText="1"/>
    </xf>
    <xf numFmtId="0" fontId="21" fillId="0" borderId="24"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1" xfId="0" applyFont="1" applyBorder="1" applyAlignment="1">
      <alignment horizontal="center" vertical="center" wrapText="1"/>
    </xf>
    <xf numFmtId="0" fontId="2" fillId="0" borderId="126" xfId="0" applyFont="1" applyBorder="1" applyAlignment="1">
      <alignment horizontal="center" vertical="center" wrapText="1"/>
    </xf>
    <xf numFmtId="0" fontId="2" fillId="0" borderId="98"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0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36" borderId="84" xfId="0" applyFont="1" applyFill="1" applyBorder="1" applyAlignment="1">
      <alignment horizontal="center" vertical="center" wrapText="1"/>
    </xf>
    <xf numFmtId="0" fontId="2" fillId="36" borderId="100" xfId="0" applyFont="1" applyFill="1" applyBorder="1" applyAlignment="1">
      <alignment horizontal="center" vertical="center" wrapText="1"/>
    </xf>
    <xf numFmtId="0" fontId="17" fillId="0" borderId="15" xfId="6" applyFont="1" applyFill="1" applyBorder="1" applyAlignment="1">
      <alignment horizontal="center" vertical="center" wrapText="1"/>
    </xf>
    <xf numFmtId="0" fontId="17" fillId="0" borderId="5" xfId="6" applyFont="1" applyFill="1" applyBorder="1" applyAlignment="1">
      <alignment horizontal="center" vertical="center" wrapText="1"/>
    </xf>
    <xf numFmtId="0" fontId="2" fillId="36" borderId="15" xfId="6" applyFont="1" applyFill="1" applyBorder="1" applyAlignment="1">
      <alignment horizontal="center" vertical="center" wrapText="1"/>
    </xf>
    <xf numFmtId="0" fontId="2" fillId="36" borderId="5" xfId="6" applyFont="1" applyFill="1" applyBorder="1" applyAlignment="1">
      <alignment horizontal="center" vertical="center" wrapText="1"/>
    </xf>
    <xf numFmtId="0" fontId="2" fillId="0" borderId="4" xfId="6" applyFont="1" applyFill="1" applyBorder="1" applyAlignment="1">
      <alignment horizontal="center" vertical="center" wrapText="1"/>
    </xf>
    <xf numFmtId="0" fontId="2" fillId="0" borderId="19" xfId="6" applyFont="1" applyFill="1" applyBorder="1" applyAlignment="1">
      <alignment horizontal="center" vertical="center" wrapText="1"/>
    </xf>
    <xf numFmtId="0" fontId="2" fillId="0" borderId="16" xfId="6" applyFont="1" applyFill="1" applyBorder="1" applyAlignment="1">
      <alignment horizontal="center" vertical="center" wrapText="1"/>
    </xf>
    <xf numFmtId="0" fontId="17" fillId="0" borderId="20" xfId="6" applyFont="1" applyBorder="1" applyAlignment="1">
      <alignment horizontal="center" vertical="center" wrapText="1"/>
    </xf>
    <xf numFmtId="0" fontId="17" fillId="0" borderId="15" xfId="6" applyFont="1" applyBorder="1" applyAlignment="1">
      <alignment horizontal="center" vertical="center"/>
    </xf>
    <xf numFmtId="0" fontId="17" fillId="0" borderId="20" xfId="6" applyFont="1" applyBorder="1" applyAlignment="1">
      <alignment horizontal="center" vertical="center"/>
    </xf>
    <xf numFmtId="0" fontId="17" fillId="36" borderId="84" xfId="6" applyFont="1" applyFill="1" applyBorder="1" applyAlignment="1">
      <alignment horizontal="center" vertical="center" wrapText="1"/>
    </xf>
    <xf numFmtId="0" fontId="17" fillId="36" borderId="100" xfId="6" applyFont="1" applyFill="1" applyBorder="1" applyAlignment="1">
      <alignment horizontal="center" vertical="center" wrapText="1"/>
    </xf>
    <xf numFmtId="0" fontId="17" fillId="0" borderId="15" xfId="6" applyFont="1" applyBorder="1" applyAlignment="1">
      <alignment horizontal="center" vertical="center" wrapText="1"/>
    </xf>
    <xf numFmtId="0" fontId="17" fillId="0" borderId="5" xfId="6" applyFont="1" applyBorder="1" applyAlignment="1">
      <alignment horizontal="center" vertical="center" wrapText="1"/>
    </xf>
    <xf numFmtId="0" fontId="17" fillId="36" borderId="15" xfId="6" applyFont="1" applyFill="1" applyBorder="1" applyAlignment="1">
      <alignment horizontal="center" vertical="center" wrapText="1"/>
    </xf>
    <xf numFmtId="0" fontId="17" fillId="36" borderId="5" xfId="6" applyFont="1" applyFill="1" applyBorder="1" applyAlignment="1">
      <alignment horizontal="center" vertical="center" wrapText="1"/>
    </xf>
    <xf numFmtId="0" fontId="17" fillId="36" borderId="121" xfId="6" applyFont="1" applyFill="1" applyBorder="1" applyAlignment="1">
      <alignment horizontal="center" vertical="center" wrapText="1"/>
    </xf>
    <xf numFmtId="0" fontId="17" fillId="36" borderId="120" xfId="6" applyFont="1" applyFill="1" applyBorder="1" applyAlignment="1">
      <alignment horizontal="center" vertical="center" wrapText="1"/>
    </xf>
    <xf numFmtId="0" fontId="2" fillId="36" borderId="121" xfId="6" applyFont="1" applyFill="1" applyBorder="1" applyAlignment="1">
      <alignment horizontal="center" vertical="center" wrapText="1"/>
    </xf>
    <xf numFmtId="0" fontId="2" fillId="36" borderId="120" xfId="6" applyFont="1" applyFill="1" applyBorder="1" applyAlignment="1">
      <alignment horizontal="center" vertical="center" wrapText="1"/>
    </xf>
    <xf numFmtId="0" fontId="17" fillId="36" borderId="8" xfId="6" applyFont="1" applyFill="1" applyBorder="1" applyAlignment="1">
      <alignment horizontal="center" vertical="center" wrapText="1"/>
    </xf>
    <xf numFmtId="0" fontId="17" fillId="0" borderId="8" xfId="6" applyFont="1" applyFill="1" applyBorder="1" applyAlignment="1">
      <alignment horizontal="center" vertical="center" wrapText="1"/>
    </xf>
    <xf numFmtId="0" fontId="17" fillId="36" borderId="8" xfId="6" applyFont="1" applyFill="1" applyBorder="1" applyAlignment="1">
      <alignment horizontal="center"/>
    </xf>
    <xf numFmtId="0" fontId="26" fillId="0" borderId="119" xfId="3" applyFont="1" applyFill="1" applyBorder="1" applyAlignment="1">
      <alignment horizontal="center" vertical="center" wrapText="1"/>
    </xf>
    <xf numFmtId="0" fontId="17" fillId="0" borderId="119" xfId="0" applyFont="1" applyFill="1" applyBorder="1" applyAlignment="1">
      <alignment horizontal="center"/>
    </xf>
    <xf numFmtId="0" fontId="0" fillId="0" borderId="119" xfId="0" applyFill="1" applyBorder="1" applyAlignment="1">
      <alignment horizontal="center" vertical="center" wrapText="1"/>
    </xf>
    <xf numFmtId="0" fontId="2" fillId="0" borderId="84" xfId="0" applyFont="1" applyBorder="1" applyAlignment="1">
      <alignment horizontal="center" vertical="center" wrapText="1"/>
    </xf>
    <xf numFmtId="0" fontId="17" fillId="0" borderId="20" xfId="0" applyFont="1" applyBorder="1" applyAlignment="1">
      <alignment horizontal="center" vertical="center"/>
    </xf>
    <xf numFmtId="0" fontId="17" fillId="0" borderId="20"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15" fillId="0" borderId="84" xfId="0" applyFont="1" applyBorder="1" applyAlignment="1">
      <alignment horizontal="center" vertical="center" wrapText="1"/>
    </xf>
    <xf numFmtId="0" fontId="15" fillId="0" borderId="31" xfId="0" applyFont="1" applyBorder="1" applyAlignment="1">
      <alignment horizontal="center" vertical="center" wrapText="1"/>
    </xf>
    <xf numFmtId="0" fontId="2" fillId="35" borderId="17" xfId="0" applyFont="1" applyFill="1" applyBorder="1" applyAlignment="1">
      <alignment horizontal="center" vertical="center" wrapText="1"/>
    </xf>
    <xf numFmtId="0" fontId="2" fillId="35" borderId="78" xfId="0" applyFont="1" applyFill="1" applyBorder="1" applyAlignment="1">
      <alignment horizontal="center" vertical="center" wrapText="1"/>
    </xf>
    <xf numFmtId="0" fontId="2" fillId="35" borderId="77" xfId="0" applyFont="1" applyFill="1" applyBorder="1" applyAlignment="1">
      <alignment horizontal="center" vertical="center" wrapText="1"/>
    </xf>
    <xf numFmtId="0" fontId="1" fillId="36" borderId="17" xfId="0" applyFont="1" applyFill="1" applyBorder="1" applyAlignment="1">
      <alignment horizontal="center" vertical="center" wrapText="1"/>
    </xf>
    <xf numFmtId="0" fontId="2" fillId="36" borderId="78" xfId="0" applyFont="1" applyFill="1" applyBorder="1" applyAlignment="1">
      <alignment horizontal="center" vertical="center" wrapText="1"/>
    </xf>
    <xf numFmtId="0" fontId="2" fillId="36" borderId="77" xfId="0" applyFont="1" applyFill="1" applyBorder="1" applyAlignment="1">
      <alignment horizontal="center" vertical="center" wrapText="1"/>
    </xf>
    <xf numFmtId="0" fontId="2" fillId="0" borderId="100" xfId="0" applyFont="1" applyBorder="1" applyAlignment="1">
      <alignment horizontal="center" vertical="center" wrapText="1"/>
    </xf>
    <xf numFmtId="0" fontId="17" fillId="0" borderId="0" xfId="0" applyFont="1" applyAlignment="1">
      <alignment horizontal="center"/>
    </xf>
    <xf numFmtId="0" fontId="17" fillId="0" borderId="74" xfId="6" applyFont="1" applyBorder="1" applyAlignment="1">
      <alignment horizontal="center" vertical="center" wrapText="1"/>
    </xf>
    <xf numFmtId="0" fontId="17" fillId="0" borderId="84" xfId="6" applyFont="1" applyBorder="1" applyAlignment="1">
      <alignment horizontal="center" vertical="center" wrapText="1"/>
    </xf>
    <xf numFmtId="0" fontId="17" fillId="0" borderId="31" xfId="6" applyFont="1" applyBorder="1" applyAlignment="1">
      <alignment horizontal="center" vertical="center" wrapText="1"/>
    </xf>
    <xf numFmtId="0" fontId="17" fillId="0" borderId="84" xfId="0" applyFont="1" applyBorder="1" applyAlignment="1">
      <alignment horizontal="center" vertical="center" wrapText="1"/>
    </xf>
    <xf numFmtId="0" fontId="17" fillId="0" borderId="76" xfId="0" quotePrefix="1" applyFont="1" applyBorder="1" applyAlignment="1">
      <alignment horizontal="center" vertical="center"/>
    </xf>
    <xf numFmtId="0" fontId="17" fillId="0" borderId="78" xfId="0" quotePrefix="1" applyFont="1" applyBorder="1" applyAlignment="1">
      <alignment horizontal="center" vertical="center"/>
    </xf>
    <xf numFmtId="0" fontId="17" fillId="0" borderId="77" xfId="0" quotePrefix="1" applyFont="1" applyBorder="1" applyAlignment="1">
      <alignment horizontal="center" vertical="center"/>
    </xf>
    <xf numFmtId="14" fontId="17" fillId="0" borderId="74" xfId="0" applyNumberFormat="1" applyFont="1" applyBorder="1" applyAlignment="1">
      <alignment horizontal="center" vertical="top" wrapText="1"/>
    </xf>
    <xf numFmtId="0" fontId="17" fillId="38" borderId="25" xfId="0" applyFont="1" applyFill="1" applyBorder="1" applyAlignment="1">
      <alignment horizontal="center" vertical="center" wrapText="1"/>
    </xf>
    <xf numFmtId="0" fontId="17" fillId="38" borderId="27" xfId="0" applyFont="1" applyFill="1" applyBorder="1" applyAlignment="1">
      <alignment horizontal="center" vertical="center" wrapText="1"/>
    </xf>
    <xf numFmtId="0" fontId="17" fillId="38" borderId="26" xfId="0" applyFont="1" applyFill="1" applyBorder="1" applyAlignment="1">
      <alignment horizontal="center" wrapText="1"/>
    </xf>
    <xf numFmtId="0" fontId="17" fillId="38" borderId="28" xfId="0" applyFont="1" applyFill="1" applyBorder="1" applyAlignment="1">
      <alignment horizontal="center" vertical="center" wrapText="1"/>
    </xf>
    <xf numFmtId="0" fontId="17" fillId="38" borderId="8" xfId="0" applyFont="1" applyFill="1" applyBorder="1" applyAlignment="1">
      <alignment horizontal="center"/>
    </xf>
    <xf numFmtId="0" fontId="17" fillId="35" borderId="84" xfId="0" applyFont="1" applyFill="1" applyBorder="1" applyAlignment="1">
      <alignment horizontal="center" vertical="center" wrapText="1"/>
    </xf>
    <xf numFmtId="0" fontId="17" fillId="35" borderId="31" xfId="0" applyFont="1" applyFill="1" applyBorder="1" applyAlignment="1">
      <alignment horizontal="center" vertical="center" wrapText="1"/>
    </xf>
    <xf numFmtId="0" fontId="17" fillId="0" borderId="116" xfId="0" applyFont="1" applyBorder="1" applyAlignment="1">
      <alignment horizontal="center" wrapText="1"/>
    </xf>
    <xf numFmtId="0" fontId="17" fillId="36" borderId="26" xfId="0" applyFont="1" applyFill="1" applyBorder="1" applyAlignment="1">
      <alignment horizontal="center" vertical="center" wrapText="1"/>
    </xf>
    <xf numFmtId="0" fontId="17" fillId="36" borderId="100" xfId="0" applyFont="1" applyFill="1" applyBorder="1" applyAlignment="1">
      <alignment horizontal="center" vertical="center" wrapText="1"/>
    </xf>
    <xf numFmtId="3" fontId="17" fillId="36" borderId="26" xfId="0" applyNumberFormat="1" applyFont="1" applyFill="1" applyBorder="1" applyAlignment="1">
      <alignment horizontal="center" vertical="center" wrapText="1"/>
    </xf>
    <xf numFmtId="3" fontId="17" fillId="36" borderId="100" xfId="0" applyNumberFormat="1" applyFont="1" applyFill="1" applyBorder="1" applyAlignment="1">
      <alignment horizontal="center" vertical="center" wrapText="1"/>
    </xf>
    <xf numFmtId="0" fontId="2" fillId="38" borderId="108" xfId="0" applyFont="1" applyFill="1" applyBorder="1" applyAlignment="1">
      <alignment horizontal="center" vertical="center" wrapText="1"/>
    </xf>
    <xf numFmtId="0" fontId="2" fillId="38" borderId="17" xfId="0" applyFont="1" applyFill="1" applyBorder="1" applyAlignment="1">
      <alignment horizontal="center" vertical="center" wrapText="1"/>
    </xf>
    <xf numFmtId="0" fontId="2" fillId="38" borderId="97" xfId="0" applyFont="1" applyFill="1" applyBorder="1" applyAlignment="1">
      <alignment horizontal="center" vertical="center" wrapText="1"/>
    </xf>
    <xf numFmtId="0" fontId="2" fillId="38" borderId="98" xfId="0" applyFont="1" applyFill="1" applyBorder="1" applyAlignment="1">
      <alignment horizontal="center" vertical="center" wrapText="1"/>
    </xf>
    <xf numFmtId="0" fontId="2" fillId="38" borderId="26" xfId="0" applyFont="1" applyFill="1" applyBorder="1" applyAlignment="1">
      <alignment horizontal="center" vertical="center" wrapText="1"/>
    </xf>
    <xf numFmtId="0" fontId="2" fillId="38" borderId="100" xfId="0" applyFont="1" applyFill="1" applyBorder="1" applyAlignment="1">
      <alignment horizontal="center" vertical="center" wrapText="1"/>
    </xf>
    <xf numFmtId="0" fontId="2" fillId="38" borderId="127" xfId="0" applyFont="1" applyFill="1" applyBorder="1" applyAlignment="1">
      <alignment horizontal="center" vertical="center" wrapText="1"/>
    </xf>
    <xf numFmtId="0" fontId="2" fillId="38" borderId="120" xfId="0" applyFont="1" applyFill="1" applyBorder="1" applyAlignment="1">
      <alignment horizontal="center" vertical="center" wrapText="1"/>
    </xf>
    <xf numFmtId="0" fontId="2" fillId="38" borderId="126" xfId="0" applyFont="1" applyFill="1" applyBorder="1" applyAlignment="1">
      <alignment horizontal="center" vertical="center" wrapText="1"/>
    </xf>
    <xf numFmtId="0" fontId="2" fillId="38" borderId="112" xfId="0" applyFont="1" applyFill="1" applyBorder="1" applyAlignment="1">
      <alignment horizontal="center" vertical="center" wrapText="1"/>
    </xf>
    <xf numFmtId="0" fontId="1" fillId="38" borderId="127" xfId="0" applyFont="1" applyFill="1" applyBorder="1" applyAlignment="1">
      <alignment horizontal="center" vertical="center" wrapText="1"/>
    </xf>
    <xf numFmtId="0" fontId="1" fillId="38" borderId="120" xfId="0" applyFont="1" applyFill="1" applyBorder="1" applyAlignment="1">
      <alignment horizontal="center" vertical="center" wrapText="1"/>
    </xf>
    <xf numFmtId="0" fontId="2" fillId="38" borderId="111" xfId="0" applyFont="1" applyFill="1" applyBorder="1" applyAlignment="1">
      <alignment horizontal="center" vertical="center" wrapText="1"/>
    </xf>
    <xf numFmtId="0" fontId="2" fillId="38" borderId="110" xfId="0" applyFont="1" applyFill="1" applyBorder="1" applyAlignment="1">
      <alignment horizontal="center" vertical="center" wrapText="1"/>
    </xf>
    <xf numFmtId="0" fontId="2" fillId="0" borderId="112" xfId="0" applyFont="1" applyBorder="1" applyAlignment="1">
      <alignment horizontal="center" vertical="center" wrapText="1"/>
    </xf>
    <xf numFmtId="0" fontId="2" fillId="0" borderId="127" xfId="0" applyFont="1" applyBorder="1" applyAlignment="1">
      <alignment horizontal="center" vertical="center" wrapText="1"/>
    </xf>
    <xf numFmtId="0" fontId="2" fillId="0" borderId="120" xfId="0" applyFont="1" applyBorder="1" applyAlignment="1">
      <alignment horizontal="center" vertical="center" wrapText="1"/>
    </xf>
    <xf numFmtId="0" fontId="17" fillId="38" borderId="126" xfId="0" applyFont="1" applyFill="1" applyBorder="1" applyAlignment="1">
      <alignment horizontal="center" vertical="center" wrapText="1"/>
    </xf>
    <xf numFmtId="0" fontId="17" fillId="38" borderId="78" xfId="0" applyFont="1" applyFill="1" applyBorder="1" applyAlignment="1">
      <alignment horizontal="center" vertical="center" wrapText="1"/>
    </xf>
    <xf numFmtId="0" fontId="17" fillId="38" borderId="123" xfId="0" applyFont="1" applyFill="1" applyBorder="1" applyAlignment="1">
      <alignment horizontal="center" vertical="center" wrapText="1"/>
    </xf>
    <xf numFmtId="0" fontId="17" fillId="38" borderId="128" xfId="0" applyFont="1" applyFill="1" applyBorder="1" applyAlignment="1">
      <alignment horizontal="center" vertical="center" wrapText="1"/>
    </xf>
    <xf numFmtId="0" fontId="17" fillId="0" borderId="126" xfId="0" applyFont="1" applyBorder="1" applyAlignment="1">
      <alignment horizontal="center" vertical="center" wrapText="1"/>
    </xf>
    <xf numFmtId="0" fontId="17" fillId="0" borderId="28" xfId="0" applyFont="1" applyBorder="1" applyAlignment="1">
      <alignment horizontal="center" vertical="center" wrapText="1"/>
    </xf>
    <xf numFmtId="0" fontId="16" fillId="0" borderId="20" xfId="0" applyFont="1" applyBorder="1" applyAlignment="1">
      <alignment horizontal="center" wrapText="1"/>
    </xf>
    <xf numFmtId="0" fontId="17" fillId="0" borderId="17" xfId="0" applyFont="1" applyBorder="1" applyAlignment="1">
      <alignment horizontal="center" vertical="center" wrapText="1"/>
    </xf>
    <xf numFmtId="0" fontId="17" fillId="0" borderId="20" xfId="0" applyFont="1" applyBorder="1" applyAlignment="1">
      <alignment horizontal="center" wrapText="1"/>
    </xf>
    <xf numFmtId="0" fontId="16" fillId="0" borderId="123" xfId="0" applyFont="1" applyFill="1" applyBorder="1" applyAlignment="1">
      <alignment horizontal="center"/>
    </xf>
    <xf numFmtId="0" fontId="17" fillId="0" borderId="119" xfId="0" applyFont="1" applyFill="1" applyBorder="1" applyAlignment="1">
      <alignment horizontal="center" vertical="center" wrapText="1"/>
    </xf>
    <xf numFmtId="0" fontId="16" fillId="0" borderId="119" xfId="0" applyFont="1" applyFill="1" applyBorder="1" applyAlignment="1">
      <alignment horizontal="center"/>
    </xf>
    <xf numFmtId="0" fontId="16" fillId="0" borderId="116" xfId="0" applyFont="1" applyFill="1" applyBorder="1" applyAlignment="1">
      <alignment horizontal="center"/>
    </xf>
    <xf numFmtId="0" fontId="2" fillId="0" borderId="26" xfId="0" applyFont="1" applyFill="1" applyBorder="1" applyAlignment="1">
      <alignment horizontal="center" vertical="center" wrapText="1"/>
    </xf>
    <xf numFmtId="0" fontId="2" fillId="0" borderId="100" xfId="0" applyFont="1" applyFill="1" applyBorder="1" applyAlignment="1">
      <alignment horizontal="center" vertical="center" wrapText="1"/>
    </xf>
    <xf numFmtId="0" fontId="2" fillId="0" borderId="111" xfId="0" applyFont="1" applyFill="1" applyBorder="1" applyAlignment="1">
      <alignment horizontal="center"/>
    </xf>
    <xf numFmtId="0" fontId="2" fillId="0" borderId="97" xfId="0" applyFont="1" applyFill="1" applyBorder="1" applyAlignment="1">
      <alignment horizontal="center"/>
    </xf>
    <xf numFmtId="0" fontId="2" fillId="0" borderId="98" xfId="0" applyFont="1" applyFill="1" applyBorder="1" applyAlignment="1">
      <alignment horizontal="center"/>
    </xf>
    <xf numFmtId="0" fontId="2" fillId="0" borderId="116" xfId="0" applyFont="1" applyFill="1" applyBorder="1" applyAlignment="1">
      <alignment horizontal="center"/>
    </xf>
    <xf numFmtId="0" fontId="17" fillId="0" borderId="111" xfId="0" applyFont="1" applyFill="1" applyBorder="1" applyAlignment="1">
      <alignment horizontal="center" vertical="center" wrapText="1" readingOrder="1"/>
    </xf>
    <xf numFmtId="0" fontId="17" fillId="0" borderId="97" xfId="0" applyFont="1" applyFill="1" applyBorder="1" applyAlignment="1">
      <alignment horizontal="center" vertical="center" wrapText="1" readingOrder="1"/>
    </xf>
    <xf numFmtId="0" fontId="17" fillId="0" borderId="98" xfId="0" applyFont="1" applyFill="1" applyBorder="1" applyAlignment="1">
      <alignment horizontal="center" vertical="center" wrapText="1" readingOrder="1"/>
    </xf>
    <xf numFmtId="0" fontId="17" fillId="0" borderId="120" xfId="0" applyFont="1" applyFill="1" applyBorder="1" applyAlignment="1">
      <alignment horizontal="center" vertical="center" wrapText="1" readingOrder="1"/>
    </xf>
    <xf numFmtId="0" fontId="17" fillId="0" borderId="117" xfId="0" applyFont="1" applyFill="1" applyBorder="1" applyAlignment="1">
      <alignment horizontal="center" vertical="center" wrapText="1" readingOrder="1"/>
    </xf>
    <xf numFmtId="0" fontId="17" fillId="0" borderId="99" xfId="0" applyFont="1" applyFill="1" applyBorder="1" applyAlignment="1">
      <alignment horizontal="center" vertical="center" wrapText="1" readingOrder="1"/>
    </xf>
    <xf numFmtId="0" fontId="17" fillId="0" borderId="116" xfId="0" applyFont="1" applyFill="1" applyBorder="1" applyAlignment="1">
      <alignment horizontal="center" vertical="center" wrapText="1" readingOrder="1"/>
    </xf>
    <xf numFmtId="0" fontId="2" fillId="0" borderId="78" xfId="0" applyFont="1" applyFill="1" applyBorder="1" applyAlignment="1">
      <alignment horizontal="center"/>
    </xf>
    <xf numFmtId="0" fontId="17" fillId="0" borderId="116" xfId="0" applyFont="1" applyBorder="1" applyAlignment="1">
      <alignment horizontal="center" vertical="center" wrapText="1" readingOrder="1"/>
    </xf>
    <xf numFmtId="0" fontId="17" fillId="0" borderId="26" xfId="0" applyFont="1" applyBorder="1" applyAlignment="1">
      <alignment horizontal="center" vertical="center" wrapText="1" readingOrder="1"/>
    </xf>
    <xf numFmtId="0" fontId="17" fillId="0" borderId="100" xfId="0" applyFont="1" applyBorder="1" applyAlignment="1">
      <alignment horizontal="center" vertical="center" wrapText="1" readingOrder="1"/>
    </xf>
    <xf numFmtId="0" fontId="2" fillId="0" borderId="70" xfId="0" applyFont="1" applyBorder="1" applyAlignment="1">
      <alignment horizontal="center"/>
    </xf>
    <xf numFmtId="0" fontId="2" fillId="0" borderId="82" xfId="0" applyFont="1" applyBorder="1" applyAlignment="1">
      <alignment horizontal="center"/>
    </xf>
    <xf numFmtId="0" fontId="2" fillId="0" borderId="83" xfId="0" applyFont="1" applyBorder="1" applyAlignment="1">
      <alignment horizontal="center"/>
    </xf>
    <xf numFmtId="0" fontId="17" fillId="0" borderId="70" xfId="0" applyFont="1" applyFill="1" applyBorder="1" applyAlignment="1">
      <alignment horizontal="center" vertical="center" wrapText="1" readingOrder="1"/>
    </xf>
    <xf numFmtId="0" fontId="17" fillId="0" borderId="82" xfId="0" applyFont="1" applyFill="1" applyBorder="1" applyAlignment="1">
      <alignment horizontal="center" vertical="center" wrapText="1" readingOrder="1"/>
    </xf>
    <xf numFmtId="0" fontId="17" fillId="0" borderId="83" xfId="0" applyFont="1" applyFill="1" applyBorder="1" applyAlignment="1">
      <alignment horizontal="center" vertical="center" wrapText="1" readingOrder="1"/>
    </xf>
    <xf numFmtId="0" fontId="17" fillId="0" borderId="26" xfId="0" applyFont="1" applyFill="1" applyBorder="1" applyAlignment="1">
      <alignment horizontal="center" vertical="center" wrapText="1" readingOrder="1"/>
    </xf>
    <xf numFmtId="0" fontId="17" fillId="0" borderId="100" xfId="0" applyFont="1" applyFill="1" applyBorder="1" applyAlignment="1">
      <alignment horizontal="center" vertical="center" wrapText="1" readingOrder="1"/>
    </xf>
    <xf numFmtId="0" fontId="17" fillId="0" borderId="116" xfId="6" applyFont="1" applyFill="1" applyBorder="1" applyAlignment="1">
      <alignment horizontal="center" vertical="center" wrapText="1"/>
    </xf>
    <xf numFmtId="0" fontId="0" fillId="0" borderId="116" xfId="0" applyFill="1" applyBorder="1" applyAlignment="1">
      <alignment horizontal="center" vertical="center" wrapText="1"/>
    </xf>
    <xf numFmtId="0" fontId="17" fillId="0" borderId="116" xfId="0" applyFont="1" applyFill="1" applyBorder="1" applyAlignment="1">
      <alignment horizontal="center" vertical="center" wrapText="1"/>
    </xf>
    <xf numFmtId="0" fontId="2" fillId="0" borderId="116" xfId="0" applyFont="1" applyFill="1" applyBorder="1" applyAlignment="1">
      <alignment horizontal="center" vertical="center" wrapText="1"/>
    </xf>
    <xf numFmtId="0" fontId="1" fillId="0" borderId="116" xfId="0" applyFont="1" applyFill="1" applyBorder="1" applyAlignment="1">
      <alignment horizontal="center"/>
    </xf>
    <xf numFmtId="0" fontId="0" fillId="0" borderId="26" xfId="0" applyFill="1" applyBorder="1" applyAlignment="1">
      <alignment horizontal="center" vertical="center" wrapText="1"/>
    </xf>
    <xf numFmtId="0" fontId="0" fillId="0" borderId="100" xfId="0" applyFill="1" applyBorder="1" applyAlignment="1">
      <alignment horizontal="center" vertical="center" wrapText="1"/>
    </xf>
    <xf numFmtId="0" fontId="0" fillId="0" borderId="111" xfId="0" applyFill="1" applyBorder="1" applyAlignment="1">
      <alignment horizontal="center"/>
    </xf>
    <xf numFmtId="0" fontId="0" fillId="0" borderId="97" xfId="0" applyFill="1" applyBorder="1" applyAlignment="1">
      <alignment horizontal="center"/>
    </xf>
    <xf numFmtId="0" fontId="0" fillId="0" borderId="98" xfId="0" applyFill="1" applyBorder="1" applyAlignment="1">
      <alignment horizontal="center"/>
    </xf>
    <xf numFmtId="0" fontId="0" fillId="0" borderId="111" xfId="0"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17" fillId="0" borderId="17" xfId="6" quotePrefix="1" applyFont="1" applyBorder="1" applyAlignment="1">
      <alignment horizontal="center" vertical="center" wrapText="1"/>
    </xf>
    <xf numFmtId="0" fontId="17" fillId="0" borderId="98" xfId="6" quotePrefix="1" applyFont="1" applyBorder="1" applyAlignment="1">
      <alignment horizontal="center" vertical="center" wrapText="1"/>
    </xf>
    <xf numFmtId="0" fontId="17" fillId="0" borderId="97" xfId="6" quotePrefix="1" applyFont="1" applyBorder="1" applyAlignment="1">
      <alignment horizontal="center" vertical="center" wrapText="1"/>
    </xf>
    <xf numFmtId="0" fontId="17" fillId="0" borderId="20" xfId="6" quotePrefix="1" applyFont="1" applyBorder="1" applyAlignment="1">
      <alignment horizontal="center" vertical="center" wrapText="1"/>
    </xf>
    <xf numFmtId="0" fontId="17" fillId="0" borderId="26" xfId="6" quotePrefix="1" applyFont="1" applyBorder="1" applyAlignment="1">
      <alignment horizontal="center" vertical="center" wrapText="1"/>
    </xf>
    <xf numFmtId="0" fontId="17" fillId="0" borderId="100" xfId="6" quotePrefix="1" applyFont="1" applyBorder="1" applyAlignment="1">
      <alignment horizontal="center" vertical="center" wrapText="1"/>
    </xf>
    <xf numFmtId="0" fontId="21" fillId="0" borderId="17" xfId="6" quotePrefix="1" applyFont="1" applyBorder="1" applyAlignment="1">
      <alignment horizontal="center" vertical="center" wrapText="1"/>
    </xf>
    <xf numFmtId="0" fontId="21" fillId="0" borderId="97" xfId="6" quotePrefix="1" applyFont="1" applyBorder="1" applyAlignment="1">
      <alignment horizontal="center" vertical="center" wrapText="1"/>
    </xf>
    <xf numFmtId="0" fontId="21" fillId="0" borderId="98" xfId="6" quotePrefix="1" applyFont="1" applyBorder="1" applyAlignment="1">
      <alignment horizontal="center" vertical="center" wrapText="1"/>
    </xf>
    <xf numFmtId="0" fontId="17" fillId="0" borderId="17" xfId="6" applyFont="1" applyBorder="1" applyAlignment="1">
      <alignment horizontal="center" vertical="center" wrapText="1"/>
    </xf>
    <xf numFmtId="0" fontId="17" fillId="0" borderId="98" xfId="6" applyFont="1" applyBorder="1" applyAlignment="1">
      <alignment horizontal="center" vertical="center" wrapText="1"/>
    </xf>
    <xf numFmtId="0" fontId="17" fillId="0" borderId="97" xfId="6" applyFont="1" applyBorder="1" applyAlignment="1">
      <alignment horizontal="center" vertical="center" wrapText="1"/>
    </xf>
    <xf numFmtId="0" fontId="17" fillId="36" borderId="123" xfId="0" applyFont="1" applyFill="1" applyBorder="1" applyAlignment="1">
      <alignment horizontal="center" vertical="center" wrapText="1"/>
    </xf>
    <xf numFmtId="0" fontId="26" fillId="0" borderId="103" xfId="0" applyFont="1" applyBorder="1" applyAlignment="1">
      <alignment horizontal="center" vertical="center" wrapText="1"/>
    </xf>
    <xf numFmtId="14" fontId="26" fillId="0" borderId="103" xfId="0" applyNumberFormat="1" applyFont="1" applyBorder="1" applyAlignment="1">
      <alignment horizontal="center" vertical="center" wrapText="1"/>
    </xf>
    <xf numFmtId="168" fontId="26" fillId="0" borderId="103" xfId="0" applyNumberFormat="1" applyFont="1" applyBorder="1" applyAlignment="1">
      <alignment horizontal="center" vertical="center"/>
    </xf>
    <xf numFmtId="0" fontId="26" fillId="0" borderId="17" xfId="0" applyFont="1" applyBorder="1" applyAlignment="1">
      <alignment horizontal="center" vertical="center"/>
    </xf>
    <xf numFmtId="0" fontId="26" fillId="0" borderId="97" xfId="0" applyFont="1" applyBorder="1" applyAlignment="1">
      <alignment horizontal="center" vertical="center"/>
    </xf>
    <xf numFmtId="0" fontId="26" fillId="0" borderId="98" xfId="0" applyFont="1" applyBorder="1" applyAlignment="1">
      <alignment horizontal="center" vertical="center"/>
    </xf>
    <xf numFmtId="0" fontId="17" fillId="0" borderId="98" xfId="0" applyFont="1" applyBorder="1" applyAlignment="1">
      <alignment horizontal="center" vertical="center" wrapText="1"/>
    </xf>
    <xf numFmtId="14" fontId="26" fillId="3" borderId="103" xfId="0" applyNumberFormat="1" applyFont="1" applyFill="1" applyBorder="1" applyAlignment="1">
      <alignment horizontal="center" vertical="center" wrapText="1"/>
    </xf>
    <xf numFmtId="0" fontId="26" fillId="3" borderId="103" xfId="0" applyFont="1" applyFill="1" applyBorder="1" applyAlignment="1">
      <alignment horizontal="center" vertical="center" wrapText="1"/>
    </xf>
    <xf numFmtId="14" fontId="26" fillId="0" borderId="111" xfId="0" applyNumberFormat="1" applyFont="1" applyBorder="1" applyAlignment="1">
      <alignment horizontal="center" vertical="center" wrapText="1"/>
    </xf>
    <xf numFmtId="14" fontId="26" fillId="0" borderId="109" xfId="0" applyNumberFormat="1" applyFont="1" applyBorder="1" applyAlignment="1">
      <alignment horizontal="center" vertical="center" wrapText="1"/>
    </xf>
    <xf numFmtId="14" fontId="26" fillId="0" borderId="110" xfId="0" applyNumberFormat="1" applyFont="1" applyBorder="1" applyAlignment="1">
      <alignment horizontal="center" vertical="center" wrapText="1"/>
    </xf>
    <xf numFmtId="0" fontId="26" fillId="36" borderId="26" xfId="0" applyFont="1" applyFill="1" applyBorder="1" applyAlignment="1">
      <alignment horizontal="center" vertical="center" wrapText="1"/>
    </xf>
    <xf numFmtId="0" fontId="26" fillId="36" borderId="100" xfId="0" applyFont="1" applyFill="1" applyBorder="1" applyAlignment="1">
      <alignment horizontal="center" vertical="center" wrapText="1"/>
    </xf>
    <xf numFmtId="14" fontId="26" fillId="0" borderId="103" xfId="0" applyNumberFormat="1" applyFont="1" applyBorder="1" applyAlignment="1">
      <alignment horizontal="center" vertical="center"/>
    </xf>
    <xf numFmtId="0" fontId="17" fillId="0" borderId="103" xfId="0" applyFont="1" applyBorder="1" applyAlignment="1">
      <alignment horizontal="center" vertical="center" wrapText="1"/>
    </xf>
    <xf numFmtId="0" fontId="17" fillId="0" borderId="100" xfId="0" applyFont="1" applyBorder="1" applyAlignment="1">
      <alignment horizontal="center" vertical="center" wrapText="1"/>
    </xf>
    <xf numFmtId="0" fontId="17" fillId="35" borderId="70" xfId="0" quotePrefix="1" applyFont="1" applyFill="1" applyBorder="1" applyAlignment="1">
      <alignment horizontal="center" vertical="center" wrapText="1"/>
    </xf>
    <xf numFmtId="0" fontId="17" fillId="35" borderId="82" xfId="0" quotePrefix="1" applyFont="1" applyFill="1" applyBorder="1" applyAlignment="1">
      <alignment horizontal="center" vertical="center" wrapText="1"/>
    </xf>
    <xf numFmtId="0" fontId="17" fillId="35" borderId="83" xfId="0" quotePrefix="1" applyFont="1" applyFill="1" applyBorder="1" applyAlignment="1">
      <alignment horizontal="center" vertical="center" wrapText="1"/>
    </xf>
    <xf numFmtId="0" fontId="26" fillId="36" borderId="103" xfId="0" applyFont="1" applyFill="1" applyBorder="1" applyAlignment="1">
      <alignment horizontal="center" vertical="center" wrapText="1"/>
    </xf>
    <xf numFmtId="0" fontId="26" fillId="0" borderId="123" xfId="6" applyFont="1" applyFill="1" applyBorder="1" applyAlignment="1">
      <alignment horizontal="center" vertical="center" wrapText="1"/>
    </xf>
    <xf numFmtId="0" fontId="17" fillId="0" borderId="123" xfId="6" applyFont="1" applyFill="1" applyBorder="1" applyAlignment="1">
      <alignment horizontal="center" vertical="center" wrapText="1"/>
    </xf>
    <xf numFmtId="0" fontId="26" fillId="0" borderId="116" xfId="6" applyFont="1" applyBorder="1" applyAlignment="1">
      <alignment horizontal="center" vertical="center" wrapText="1"/>
    </xf>
    <xf numFmtId="0" fontId="17" fillId="0" borderId="126" xfId="6" applyFont="1" applyBorder="1" applyAlignment="1">
      <alignment horizontal="center"/>
    </xf>
    <xf numFmtId="0" fontId="17" fillId="0" borderId="78" xfId="6" applyFont="1" applyBorder="1" applyAlignment="1">
      <alignment horizontal="center"/>
    </xf>
    <xf numFmtId="0" fontId="17" fillId="0" borderId="98" xfId="6" applyFont="1" applyBorder="1" applyAlignment="1">
      <alignment horizontal="center"/>
    </xf>
    <xf numFmtId="0" fontId="0" fillId="0" borderId="126" xfId="0" applyFont="1" applyBorder="1" applyAlignment="1">
      <alignment horizontal="center"/>
    </xf>
    <xf numFmtId="0" fontId="0" fillId="0" borderId="78" xfId="0" applyFont="1" applyBorder="1" applyAlignment="1">
      <alignment horizontal="center"/>
    </xf>
    <xf numFmtId="0" fontId="0" fillId="0" borderId="98" xfId="0" applyFont="1" applyBorder="1" applyAlignment="1">
      <alignment horizontal="center"/>
    </xf>
    <xf numFmtId="0" fontId="26" fillId="36" borderId="116" xfId="6" applyFont="1" applyFill="1" applyBorder="1" applyAlignment="1">
      <alignment horizontal="center" vertical="center" wrapText="1"/>
    </xf>
    <xf numFmtId="0" fontId="0" fillId="36" borderId="26" xfId="0" applyFill="1" applyBorder="1" applyAlignment="1">
      <alignment horizontal="center" vertical="center"/>
    </xf>
    <xf numFmtId="0" fontId="0" fillId="36" borderId="24" xfId="0" applyFill="1" applyBorder="1" applyAlignment="1">
      <alignment horizontal="center" vertical="center"/>
    </xf>
    <xf numFmtId="0" fontId="0" fillId="36" borderId="100" xfId="0" applyFill="1" applyBorder="1" applyAlignment="1">
      <alignment horizontal="center" vertical="center"/>
    </xf>
    <xf numFmtId="0" fontId="0" fillId="0" borderId="111" xfId="0" applyFill="1" applyBorder="1" applyAlignment="1">
      <alignment horizontal="center" vertical="center"/>
    </xf>
    <xf numFmtId="0" fontId="0" fillId="0" borderId="98" xfId="0" applyFill="1" applyBorder="1" applyAlignment="1">
      <alignment horizontal="center" vertical="center"/>
    </xf>
    <xf numFmtId="0" fontId="0" fillId="0" borderId="116" xfId="0" applyFill="1" applyBorder="1" applyAlignment="1">
      <alignment horizontal="center" vertical="center"/>
    </xf>
    <xf numFmtId="0" fontId="0" fillId="0" borderId="110" xfId="0" applyFill="1" applyBorder="1" applyAlignment="1">
      <alignment horizontal="center" vertical="center"/>
    </xf>
    <xf numFmtId="0" fontId="0" fillId="0" borderId="116" xfId="0" applyFont="1" applyFill="1" applyBorder="1" applyAlignment="1">
      <alignment horizontal="center" vertical="center"/>
    </xf>
    <xf numFmtId="0" fontId="2" fillId="0" borderId="126" xfId="6" applyFont="1" applyBorder="1" applyAlignment="1">
      <alignment horizontal="center"/>
    </xf>
    <xf numFmtId="0" fontId="2" fillId="0" borderId="78" xfId="6" applyFont="1" applyBorder="1" applyAlignment="1">
      <alignment horizontal="center"/>
    </xf>
    <xf numFmtId="0" fontId="2" fillId="0" borderId="98" xfId="6" applyFont="1" applyBorder="1" applyAlignment="1">
      <alignment horizontal="center"/>
    </xf>
    <xf numFmtId="0" fontId="26" fillId="0" borderId="111" xfId="6" applyFont="1" applyFill="1" applyBorder="1" applyAlignment="1">
      <alignment horizontal="center" vertical="center" wrapText="1"/>
    </xf>
    <xf numFmtId="0" fontId="26" fillId="0" borderId="97" xfId="6" applyFont="1" applyFill="1" applyBorder="1" applyAlignment="1">
      <alignment horizontal="center" vertical="center" wrapText="1"/>
    </xf>
    <xf numFmtId="0" fontId="26" fillId="0" borderId="110" xfId="6" applyFont="1" applyFill="1" applyBorder="1" applyAlignment="1">
      <alignment horizontal="center" vertical="center" wrapText="1"/>
    </xf>
    <xf numFmtId="0" fontId="0" fillId="0" borderId="116" xfId="0" applyFont="1" applyBorder="1" applyAlignment="1">
      <alignment horizontal="center"/>
    </xf>
    <xf numFmtId="0" fontId="0" fillId="36" borderId="116" xfId="0" applyFill="1" applyBorder="1" applyAlignment="1">
      <alignment horizontal="center" vertical="center"/>
    </xf>
    <xf numFmtId="0" fontId="0" fillId="0" borderId="97" xfId="0" applyFill="1" applyBorder="1" applyAlignment="1">
      <alignment horizontal="center" vertical="center"/>
    </xf>
    <xf numFmtId="0" fontId="97" fillId="0" borderId="125" xfId="0" applyFont="1" applyBorder="1" applyAlignment="1">
      <alignment horizontal="justify" vertical="center" wrapText="1"/>
    </xf>
    <xf numFmtId="0" fontId="97" fillId="0" borderId="124" xfId="0" applyFont="1" applyBorder="1" applyAlignment="1">
      <alignment horizontal="justify" vertical="center" wrapText="1"/>
    </xf>
    <xf numFmtId="0" fontId="26" fillId="0" borderId="116" xfId="6" applyFont="1" applyFill="1" applyBorder="1" applyAlignment="1">
      <alignment horizontal="center" vertical="center" wrapText="1"/>
    </xf>
    <xf numFmtId="0" fontId="0" fillId="0" borderId="111" xfId="0" applyFill="1" applyBorder="1" applyAlignment="1">
      <alignment horizontal="center" vertical="center" wrapText="1"/>
    </xf>
    <xf numFmtId="0" fontId="0" fillId="0" borderId="97" xfId="0" applyFill="1" applyBorder="1" applyAlignment="1">
      <alignment horizontal="center" vertical="center" wrapText="1"/>
    </xf>
    <xf numFmtId="0" fontId="0" fillId="0" borderId="110" xfId="0" applyFill="1" applyBorder="1" applyAlignment="1">
      <alignment horizontal="center" vertical="center" wrapText="1"/>
    </xf>
    <xf numFmtId="0" fontId="0" fillId="0" borderId="126" xfId="0" applyFill="1" applyBorder="1" applyAlignment="1">
      <alignment horizontal="center" vertical="center"/>
    </xf>
    <xf numFmtId="0" fontId="0" fillId="0" borderId="78" xfId="0" applyFill="1" applyBorder="1" applyAlignment="1">
      <alignment horizontal="center" vertical="center"/>
    </xf>
    <xf numFmtId="0" fontId="0" fillId="0" borderId="123" xfId="0" applyFill="1" applyBorder="1" applyAlignment="1">
      <alignment horizontal="center" vertical="center" wrapText="1"/>
    </xf>
    <xf numFmtId="0" fontId="0" fillId="0" borderId="31" xfId="0" applyFill="1" applyBorder="1" applyAlignment="1">
      <alignment horizontal="center" vertical="center" wrapText="1"/>
    </xf>
    <xf numFmtId="0" fontId="26" fillId="0" borderId="26" xfId="6" applyFont="1" applyBorder="1" applyAlignment="1">
      <alignment horizontal="center" vertical="center" wrapText="1"/>
    </xf>
    <xf numFmtId="0" fontId="26" fillId="0" borderId="31" xfId="6" applyFont="1" applyBorder="1" applyAlignment="1">
      <alignment horizontal="center" vertical="center" wrapText="1"/>
    </xf>
    <xf numFmtId="0" fontId="1" fillId="0" borderId="47" xfId="10499" applyBorder="1"/>
    <xf numFmtId="0" fontId="1" fillId="0" borderId="48" xfId="10499" applyBorder="1"/>
    <xf numFmtId="0" fontId="51" fillId="0" borderId="129" xfId="2" applyFont="1" applyBorder="1" applyAlignment="1">
      <alignment horizontal="center" vertical="center"/>
    </xf>
    <xf numFmtId="0" fontId="51" fillId="0" borderId="123" xfId="2" applyFont="1" applyBorder="1" applyAlignment="1">
      <alignment horizontal="center" vertical="center"/>
    </xf>
    <xf numFmtId="0" fontId="51" fillId="0" borderId="130" xfId="2" applyFont="1" applyBorder="1" applyAlignment="1">
      <alignment horizontal="center" vertical="center"/>
    </xf>
    <xf numFmtId="0" fontId="51" fillId="35" borderId="110" xfId="2" applyFont="1" applyFill="1" applyBorder="1" applyAlignment="1">
      <alignment horizontal="center" vertical="center"/>
    </xf>
    <xf numFmtId="0" fontId="51" fillId="35" borderId="123" xfId="2" applyFont="1" applyFill="1" applyBorder="1" applyAlignment="1">
      <alignment horizontal="center" vertical="center"/>
    </xf>
    <xf numFmtId="0" fontId="51" fillId="35" borderId="130" xfId="2" applyFont="1" applyFill="1" applyBorder="1" applyAlignment="1">
      <alignment horizontal="center" vertical="center"/>
    </xf>
    <xf numFmtId="0" fontId="51" fillId="0" borderId="131" xfId="2" applyFont="1" applyBorder="1" applyAlignment="1">
      <alignment horizontal="center" vertical="center"/>
    </xf>
    <xf numFmtId="0" fontId="51" fillId="0" borderId="118" xfId="2" applyFont="1" applyBorder="1" applyAlignment="1">
      <alignment horizontal="center" vertical="center" wrapText="1"/>
    </xf>
    <xf numFmtId="0" fontId="1" fillId="0" borderId="0" xfId="10499"/>
    <xf numFmtId="0" fontId="51" fillId="0" borderId="110" xfId="2" applyFont="1" applyFill="1" applyBorder="1" applyAlignment="1">
      <alignment horizontal="center" vertical="center"/>
    </xf>
    <xf numFmtId="0" fontId="51" fillId="0" borderId="123" xfId="2" applyFont="1" applyFill="1" applyBorder="1" applyAlignment="1">
      <alignment horizontal="center" vertical="center"/>
    </xf>
    <xf numFmtId="0" fontId="51" fillId="0" borderId="130" xfId="2" applyFont="1" applyFill="1" applyBorder="1" applyAlignment="1">
      <alignment horizontal="center" vertical="center"/>
    </xf>
    <xf numFmtId="0" fontId="51" fillId="0" borderId="110" xfId="2" applyFont="1" applyBorder="1" applyAlignment="1">
      <alignment horizontal="center" vertical="center"/>
    </xf>
    <xf numFmtId="0" fontId="51" fillId="0" borderId="131" xfId="2" applyFont="1" applyFill="1" applyBorder="1" applyAlignment="1">
      <alignment horizontal="center" vertical="center"/>
    </xf>
    <xf numFmtId="0" fontId="51" fillId="0" borderId="132" xfId="2" applyFont="1" applyBorder="1" applyAlignment="1">
      <alignment horizontal="center" vertical="center"/>
    </xf>
    <xf numFmtId="0" fontId="51" fillId="0" borderId="133" xfId="2" applyFont="1" applyBorder="1" applyAlignment="1">
      <alignment horizontal="center" vertical="center"/>
    </xf>
    <xf numFmtId="0" fontId="51" fillId="0" borderId="83" xfId="2" applyFont="1" applyBorder="1" applyAlignment="1">
      <alignment horizontal="center" vertical="center"/>
    </xf>
    <xf numFmtId="0" fontId="51" fillId="0" borderId="134" xfId="2" applyFont="1" applyBorder="1" applyAlignment="1">
      <alignment horizontal="center" vertical="center"/>
    </xf>
    <xf numFmtId="0" fontId="51" fillId="0" borderId="135" xfId="2" applyFont="1" applyBorder="1" applyAlignment="1">
      <alignment horizontal="center" vertical="center" wrapText="1"/>
    </xf>
    <xf numFmtId="0" fontId="1" fillId="0" borderId="53" xfId="10499" applyBorder="1"/>
    <xf numFmtId="0" fontId="1" fillId="0" borderId="54" xfId="10499" applyBorder="1"/>
    <xf numFmtId="0" fontId="51" fillId="0" borderId="136" xfId="2" applyFont="1" applyBorder="1" applyAlignment="1">
      <alignment horizontal="center" vertical="center"/>
    </xf>
    <xf numFmtId="0" fontId="17" fillId="0" borderId="0" xfId="10499" applyFont="1"/>
    <xf numFmtId="0" fontId="17" fillId="4" borderId="34" xfId="10499" applyFont="1" applyFill="1" applyBorder="1" applyAlignment="1">
      <alignment horizontal="center" vertical="center" wrapText="1"/>
    </xf>
    <xf numFmtId="0" fontId="17" fillId="4" borderId="35" xfId="10499" applyFont="1" applyFill="1" applyBorder="1" applyAlignment="1">
      <alignment horizontal="center" vertical="center" wrapText="1"/>
    </xf>
    <xf numFmtId="0" fontId="1" fillId="0" borderId="39" xfId="10499" applyBorder="1" applyAlignment="1">
      <alignment horizontal="center" vertical="center" wrapText="1"/>
    </xf>
    <xf numFmtId="0" fontId="1" fillId="0" borderId="40" xfId="10499" applyBorder="1" applyAlignment="1">
      <alignment horizontal="center" vertical="center" wrapText="1"/>
    </xf>
    <xf numFmtId="0" fontId="51" fillId="0" borderId="42" xfId="2" applyFont="1" applyBorder="1" applyAlignment="1">
      <alignment horizontal="center" vertical="center"/>
    </xf>
    <xf numFmtId="0" fontId="51" fillId="35" borderId="129" xfId="2" applyFont="1" applyFill="1" applyBorder="1" applyAlignment="1">
      <alignment horizontal="center" vertical="center"/>
    </xf>
    <xf numFmtId="0" fontId="51" fillId="0" borderId="129" xfId="2" applyFont="1" applyFill="1" applyBorder="1" applyAlignment="1">
      <alignment horizontal="center" vertical="center"/>
    </xf>
    <xf numFmtId="0" fontId="14" fillId="36" borderId="129" xfId="2" applyFill="1" applyBorder="1" applyAlignment="1">
      <alignment horizontal="center" vertical="center"/>
    </xf>
    <xf numFmtId="0" fontId="14" fillId="36" borderId="110" xfId="2" applyFill="1" applyBorder="1" applyAlignment="1">
      <alignment horizontal="center" vertical="center"/>
    </xf>
    <xf numFmtId="0" fontId="14" fillId="35" borderId="129" xfId="2" applyFill="1" applyBorder="1" applyAlignment="1">
      <alignment horizontal="center" vertical="center"/>
    </xf>
    <xf numFmtId="0" fontId="14" fillId="35" borderId="110" xfId="2" applyFill="1" applyBorder="1" applyAlignment="1">
      <alignment horizontal="center" vertical="center"/>
    </xf>
    <xf numFmtId="0" fontId="14" fillId="36" borderId="123" xfId="2" applyFill="1" applyBorder="1" applyAlignment="1">
      <alignment horizontal="center" vertical="center"/>
    </xf>
    <xf numFmtId="1" fontId="16" fillId="0" borderId="123" xfId="0" applyNumberFormat="1" applyFont="1" applyBorder="1" applyAlignment="1">
      <alignment horizontal="center" vertical="top" wrapText="1"/>
    </xf>
    <xf numFmtId="0" fontId="19" fillId="0" borderId="123" xfId="0" applyFont="1" applyBorder="1" applyAlignment="1">
      <alignment horizontal="left"/>
    </xf>
    <xf numFmtId="1" fontId="19" fillId="0" borderId="123" xfId="0" applyNumberFormat="1" applyFont="1" applyBorder="1" applyAlignment="1">
      <alignment horizontal="center" vertical="top" wrapText="1"/>
    </xf>
    <xf numFmtId="0" fontId="18" fillId="0" borderId="123" xfId="0" applyFont="1" applyBorder="1" applyAlignment="1">
      <alignment horizontal="left" indent="1"/>
    </xf>
    <xf numFmtId="1" fontId="16" fillId="0" borderId="123" xfId="3" applyNumberFormat="1" applyFont="1" applyFill="1" applyBorder="1" applyAlignment="1">
      <alignment horizontal="center" vertical="top" wrapText="1"/>
    </xf>
    <xf numFmtId="0" fontId="16" fillId="0" borderId="123" xfId="0" applyFont="1" applyBorder="1" applyAlignment="1">
      <alignment horizontal="left" indent="1"/>
    </xf>
    <xf numFmtId="0" fontId="16" fillId="36" borderId="123" xfId="0" applyFont="1" applyFill="1" applyBorder="1" applyAlignment="1">
      <alignment horizontal="left" indent="1"/>
    </xf>
    <xf numFmtId="0" fontId="18" fillId="36" borderId="123" xfId="0" applyFont="1" applyFill="1" applyBorder="1" applyAlignment="1">
      <alignment horizontal="left" indent="1"/>
    </xf>
    <xf numFmtId="0" fontId="18" fillId="37" borderId="123" xfId="0" applyFont="1" applyFill="1" applyBorder="1" applyAlignment="1">
      <alignment horizontal="left" indent="1"/>
    </xf>
    <xf numFmtId="0" fontId="16" fillId="37" borderId="123" xfId="0" applyFont="1" applyFill="1" applyBorder="1" applyAlignment="1">
      <alignment horizontal="left" indent="1"/>
    </xf>
    <xf numFmtId="1" fontId="16" fillId="37" borderId="123" xfId="0" applyNumberFormat="1" applyFont="1" applyFill="1" applyBorder="1" applyAlignment="1">
      <alignment horizontal="center" vertical="top" wrapText="1"/>
    </xf>
    <xf numFmtId="0" fontId="0" fillId="0" borderId="123" xfId="0" applyBorder="1"/>
    <xf numFmtId="1" fontId="16" fillId="3" borderId="123" xfId="0" applyNumberFormat="1" applyFont="1" applyFill="1" applyBorder="1" applyAlignment="1">
      <alignment horizontal="center" vertical="top" wrapText="1"/>
    </xf>
    <xf numFmtId="0" fontId="18" fillId="35" borderId="123" xfId="0" applyFont="1" applyFill="1" applyBorder="1" applyAlignment="1">
      <alignment horizontal="left" indent="1"/>
    </xf>
    <xf numFmtId="0" fontId="17" fillId="0" borderId="126" xfId="0" applyFont="1" applyBorder="1" applyAlignment="1">
      <alignment horizontal="center" vertical="top" wrapText="1"/>
    </xf>
    <xf numFmtId="0" fontId="21" fillId="0" borderId="123" xfId="0" applyFont="1" applyBorder="1" applyAlignment="1">
      <alignment vertical="center"/>
    </xf>
    <xf numFmtId="0" fontId="17" fillId="0" borderId="123" xfId="0" applyFont="1" applyBorder="1" applyAlignment="1">
      <alignment horizontal="center"/>
    </xf>
    <xf numFmtId="0" fontId="17" fillId="0" borderId="123" xfId="3" applyFont="1" applyFill="1" applyBorder="1" applyAlignment="1">
      <alignment horizontal="center"/>
    </xf>
    <xf numFmtId="0" fontId="17" fillId="0" borderId="126" xfId="3" applyFont="1" applyFill="1" applyBorder="1" applyAlignment="1">
      <alignment horizontal="center"/>
    </xf>
    <xf numFmtId="0" fontId="17" fillId="0" borderId="100" xfId="3" applyFont="1" applyFill="1" applyBorder="1" applyAlignment="1">
      <alignment horizontal="center"/>
    </xf>
    <xf numFmtId="0" fontId="17" fillId="0" borderId="84" xfId="3" applyFont="1" applyFill="1" applyBorder="1" applyAlignment="1">
      <alignment horizontal="center"/>
    </xf>
    <xf numFmtId="0" fontId="17" fillId="0" borderId="123" xfId="0" applyFont="1" applyBorder="1" applyAlignment="1">
      <alignment horizontal="left" vertical="center" wrapText="1" indent="1"/>
    </xf>
    <xf numFmtId="0" fontId="17" fillId="0" borderId="123" xfId="0" applyFont="1" applyBorder="1" applyAlignment="1">
      <alignment horizontal="left" indent="2"/>
    </xf>
    <xf numFmtId="0" fontId="17" fillId="0" borderId="123" xfId="0" applyFont="1" applyBorder="1" applyAlignment="1">
      <alignment horizontal="left" indent="3"/>
    </xf>
    <xf numFmtId="0" fontId="17" fillId="0" borderId="126" xfId="3" quotePrefix="1" applyFont="1" applyFill="1" applyBorder="1" applyAlignment="1">
      <alignment horizontal="center" wrapText="1"/>
    </xf>
    <xf numFmtId="0" fontId="17" fillId="0" borderId="123" xfId="0" applyFont="1" applyBorder="1" applyAlignment="1">
      <alignment horizontal="left" vertical="center" indent="1"/>
    </xf>
    <xf numFmtId="0" fontId="17" fillId="0" borderId="123" xfId="0" applyFont="1" applyBorder="1" applyAlignment="1">
      <alignment horizontal="left" vertical="center" indent="2"/>
    </xf>
    <xf numFmtId="0" fontId="17" fillId="0" borderId="123" xfId="0" applyFont="1" applyBorder="1" applyAlignment="1">
      <alignment horizontal="left" wrapText="1" indent="2"/>
    </xf>
    <xf numFmtId="0" fontId="1" fillId="0" borderId="0" xfId="0" applyFont="1" applyAlignment="1">
      <alignment wrapText="1"/>
    </xf>
    <xf numFmtId="0" fontId="21" fillId="0" borderId="123" xfId="0" applyFont="1" applyBorder="1" applyAlignment="1">
      <alignment horizontal="left" indent="1"/>
    </xf>
    <xf numFmtId="0" fontId="21" fillId="0" borderId="123" xfId="0" applyFont="1" applyBorder="1" applyAlignment="1">
      <alignment horizontal="center"/>
    </xf>
    <xf numFmtId="0" fontId="17" fillId="0" borderId="123" xfId="3" applyFont="1" applyFill="1" applyBorder="1"/>
    <xf numFmtId="0" fontId="17" fillId="0" borderId="123" xfId="0" applyFont="1" applyBorder="1" applyAlignment="1">
      <alignment horizontal="left" wrapText="1" indent="3"/>
    </xf>
    <xf numFmtId="0" fontId="17" fillId="0" borderId="127" xfId="3" applyFont="1" applyFill="1" applyBorder="1" applyAlignment="1">
      <alignment horizontal="center"/>
    </xf>
    <xf numFmtId="0" fontId="21" fillId="0" borderId="123" xfId="0" applyFont="1" applyBorder="1"/>
    <xf numFmtId="0" fontId="17" fillId="0" borderId="123" xfId="3" quotePrefix="1" applyFont="1" applyFill="1" applyBorder="1" applyAlignment="1">
      <alignment horizontal="center" wrapText="1"/>
    </xf>
    <xf numFmtId="0" fontId="17" fillId="0" borderId="123" xfId="0" quotePrefix="1" applyFont="1" applyBorder="1" applyAlignment="1">
      <alignment horizontal="center" vertical="center"/>
    </xf>
    <xf numFmtId="0" fontId="1" fillId="0" borderId="0" xfId="0" applyFont="1" applyAlignment="1">
      <alignment horizontal="center" vertical="center" wrapText="1"/>
    </xf>
    <xf numFmtId="0" fontId="26" fillId="0" borderId="137"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38" xfId="0" applyFont="1" applyBorder="1" applyAlignment="1">
      <alignment horizontal="center" vertical="center" wrapText="1"/>
    </xf>
    <xf numFmtId="0" fontId="26" fillId="37" borderId="138" xfId="0" applyFont="1" applyFill="1" applyBorder="1" applyAlignment="1">
      <alignment horizontal="center" vertical="center" wrapText="1"/>
    </xf>
    <xf numFmtId="0" fontId="17" fillId="0" borderId="138" xfId="3" applyFont="1" applyFill="1" applyBorder="1" applyAlignment="1">
      <alignment horizontal="center" vertical="center" wrapText="1"/>
    </xf>
    <xf numFmtId="0" fontId="0" fillId="0" borderId="138" xfId="0" applyBorder="1"/>
    <xf numFmtId="0" fontId="1" fillId="0" borderId="0" xfId="0" applyFont="1" applyAlignment="1">
      <alignment horizontal="left"/>
    </xf>
    <xf numFmtId="0" fontId="17" fillId="0" borderId="138" xfId="0" applyFont="1" applyBorder="1" applyAlignment="1">
      <alignment horizontal="center" vertical="center" wrapText="1"/>
    </xf>
    <xf numFmtId="0" fontId="17" fillId="36" borderId="138" xfId="0" applyFont="1" applyFill="1" applyBorder="1" applyAlignment="1">
      <alignment horizontal="center" vertical="center" wrapText="1"/>
    </xf>
    <xf numFmtId="0" fontId="16" fillId="36" borderId="138" xfId="0" applyFont="1" applyFill="1" applyBorder="1" applyAlignment="1">
      <alignment horizontal="center" vertical="center" wrapText="1"/>
    </xf>
    <xf numFmtId="0" fontId="26" fillId="0" borderId="139" xfId="0" applyFont="1" applyBorder="1" applyAlignment="1">
      <alignment horizontal="center" vertical="center" wrapText="1"/>
    </xf>
    <xf numFmtId="0" fontId="26" fillId="0" borderId="122" xfId="0" applyFont="1" applyBorder="1" applyAlignment="1">
      <alignment horizontal="center" vertical="center" wrapText="1"/>
    </xf>
    <xf numFmtId="0" fontId="17" fillId="37" borderId="138" xfId="0" applyFont="1" applyFill="1" applyBorder="1" applyAlignment="1">
      <alignment horizontal="center" vertical="center" wrapText="1"/>
    </xf>
    <xf numFmtId="0" fontId="26" fillId="0" borderId="138" xfId="6" applyFont="1" applyBorder="1" applyAlignment="1">
      <alignment horizontal="center" vertical="center" wrapText="1"/>
    </xf>
    <xf numFmtId="14" fontId="26" fillId="0" borderId="138" xfId="6" applyNumberFormat="1" applyFont="1" applyBorder="1" applyAlignment="1">
      <alignment horizontal="center" vertical="center" wrapText="1"/>
    </xf>
    <xf numFmtId="0" fontId="26" fillId="0" borderId="138" xfId="6" quotePrefix="1" applyFont="1" applyBorder="1" applyAlignment="1">
      <alignment horizontal="center" vertical="center" wrapText="1"/>
    </xf>
    <xf numFmtId="0" fontId="17" fillId="0" borderId="138" xfId="6" quotePrefix="1" applyFont="1" applyBorder="1" applyAlignment="1">
      <alignment horizontal="center" vertical="center" wrapText="1"/>
    </xf>
    <xf numFmtId="0" fontId="26" fillId="0" borderId="138" xfId="3" applyFont="1" applyFill="1" applyBorder="1" applyAlignment="1">
      <alignment horizontal="center" vertical="center" wrapText="1"/>
    </xf>
    <xf numFmtId="0" fontId="17" fillId="0" borderId="138" xfId="6" applyFont="1" applyBorder="1" applyAlignment="1">
      <alignment horizontal="center" vertical="center" wrapText="1"/>
    </xf>
    <xf numFmtId="0" fontId="17" fillId="0" borderId="138" xfId="6" quotePrefix="1" applyFont="1" applyBorder="1" applyAlignment="1">
      <alignment horizontal="center" vertical="center"/>
    </xf>
    <xf numFmtId="0" fontId="21" fillId="0" borderId="138" xfId="0" applyFont="1" applyBorder="1" applyAlignment="1">
      <alignment horizontal="left" vertical="center" wrapText="1"/>
    </xf>
    <xf numFmtId="0" fontId="1" fillId="0" borderId="138" xfId="6" quotePrefix="1" applyFont="1" applyBorder="1" applyAlignment="1">
      <alignment horizontal="center" vertical="center"/>
    </xf>
    <xf numFmtId="0" fontId="1" fillId="0" borderId="138" xfId="3" applyFont="1" applyFill="1" applyBorder="1" applyAlignment="1">
      <alignment horizontal="center" vertical="center"/>
    </xf>
    <xf numFmtId="0" fontId="17" fillId="0" borderId="0" xfId="6" applyFont="1" applyAlignment="1">
      <alignment horizontal="left" vertical="top"/>
    </xf>
    <xf numFmtId="0" fontId="17" fillId="0" borderId="138" xfId="0" applyFont="1" applyBorder="1" applyAlignment="1">
      <alignment horizontal="left" vertical="center" wrapText="1" indent="1"/>
    </xf>
    <xf numFmtId="0" fontId="1" fillId="0" borderId="138" xfId="6" quotePrefix="1" applyFont="1" applyBorder="1" applyAlignment="1">
      <alignment horizontal="center" vertical="center" wrapText="1"/>
    </xf>
    <xf numFmtId="0" fontId="1" fillId="0" borderId="0" xfId="6" quotePrefix="1" applyFont="1" applyAlignment="1">
      <alignment horizontal="center" vertical="center" wrapText="1"/>
    </xf>
    <xf numFmtId="0" fontId="17" fillId="0" borderId="138" xfId="6" applyFont="1" applyBorder="1"/>
  </cellXfs>
  <cellStyles count="13984">
    <cellStyle name="20% - Accent1" xfId="24" hidden="1" xr:uid="{00000000-0005-0000-0000-000000000000}"/>
    <cellStyle name="20% - Accent1" xfId="593" hidden="1" xr:uid="{00000000-0005-0000-0000-000001000000}"/>
    <cellStyle name="20% - Accent1" xfId="1611" hidden="1" xr:uid="{00000000-0005-0000-0000-000002000000}"/>
    <cellStyle name="20% - Accent1" xfId="3542" hidden="1" xr:uid="{00000000-0005-0000-0000-000003000000}"/>
    <cellStyle name="20% - Accent1" xfId="4111" hidden="1" xr:uid="{00000000-0005-0000-0000-000004000000}"/>
    <cellStyle name="20% - Accent1" xfId="5105" hidden="1" xr:uid="{00000000-0005-0000-0000-000005000000}"/>
    <cellStyle name="20% - Accent1" xfId="7028" hidden="1" xr:uid="{4DE747FF-6CCB-498D-A20D-8CBC19342528}"/>
    <cellStyle name="20% - Accent1" xfId="7597" hidden="1" xr:uid="{091C4416-2ACF-451E-BF64-84C18913511B}"/>
    <cellStyle name="20% - Accent1" xfId="8592" hidden="1" xr:uid="{0D8F883D-518C-43B0-A850-36E0BE90BA12}"/>
    <cellStyle name="20% - Accent1" xfId="10514" hidden="1" xr:uid="{C74CA310-C2CD-4BFC-A11B-A7133F993A6E}"/>
    <cellStyle name="20% - Accent1" xfId="11083" hidden="1" xr:uid="{662C3E23-3ADD-4B09-B9ED-D1E347FE40CA}"/>
    <cellStyle name="20% - Accent1" xfId="12077" hidden="1" xr:uid="{7F330CE4-2211-40D9-9C12-9E1DFD22645F}"/>
    <cellStyle name="20% - Accent1 2" xfId="620" hidden="1" xr:uid="{00000000-0005-0000-0000-000006000000}"/>
    <cellStyle name="20% - Accent1 2" xfId="1538" hidden="1" xr:uid="{00000000-0005-0000-0000-000007000000}"/>
    <cellStyle name="20% - Accent1 2" xfId="1575" hidden="1" xr:uid="{00000000-0005-0000-0000-000008000000}"/>
    <cellStyle name="20% - Accent1 2" xfId="2519" hidden="1" xr:uid="{00000000-0005-0000-0000-000009000000}"/>
    <cellStyle name="20% - Accent1 2" xfId="2556" hidden="1" xr:uid="{00000000-0005-0000-0000-00000A000000}"/>
    <cellStyle name="20% - Accent1 2" xfId="3464" hidden="1" xr:uid="{00000000-0005-0000-0000-00000B000000}"/>
    <cellStyle name="20% - Accent1 2" xfId="3501" xr:uid="{00000000-0005-0000-0000-00000C000000}"/>
    <cellStyle name="20% - Accent1 2 2" xfId="4125" hidden="1" xr:uid="{00000000-0005-0000-0000-00000D000000}"/>
    <cellStyle name="20% - Accent1 2 2" xfId="5032" hidden="1" xr:uid="{00000000-0005-0000-0000-00000E000000}"/>
    <cellStyle name="20% - Accent1 2 2" xfId="5069" hidden="1" xr:uid="{00000000-0005-0000-0000-00000F000000}"/>
    <cellStyle name="20% - Accent1 2 2" xfId="6013" hidden="1" xr:uid="{00000000-0005-0000-0000-000010000000}"/>
    <cellStyle name="20% - Accent1 2 2" xfId="6050" hidden="1" xr:uid="{00000000-0005-0000-0000-000011000000}"/>
    <cellStyle name="20% - Accent1 2 2" xfId="6958" hidden="1" xr:uid="{00000000-0005-0000-0000-000012000000}"/>
    <cellStyle name="20% - Accent1 2 2" xfId="6995" xr:uid="{00000000-0005-0000-0000-000013000000}"/>
    <cellStyle name="20% - Accent1 2 2 2" xfId="11097" hidden="1" xr:uid="{ABA75FA9-77E8-42AD-81B9-3FC2205BD4B3}"/>
    <cellStyle name="20% - Accent1 2 2 2" xfId="12004" hidden="1" xr:uid="{7D99163D-E172-4E5A-BE35-669BAA9A7D47}"/>
    <cellStyle name="20% - Accent1 2 2 2" xfId="12041" hidden="1" xr:uid="{A139C6D4-40C4-46BD-BA72-17904C51CB96}"/>
    <cellStyle name="20% - Accent1 2 2 2" xfId="12985" hidden="1" xr:uid="{CC6CB442-E7B3-48D1-B940-67C0C455CC67}"/>
    <cellStyle name="20% - Accent1 2 2 2" xfId="13022" hidden="1" xr:uid="{1D8622D4-9260-4604-8C01-68D8B54F4634}"/>
    <cellStyle name="20% - Accent1 2 2 2" xfId="13930" hidden="1" xr:uid="{67B3E2AE-D66B-4C5B-83E3-BA51F955D095}"/>
    <cellStyle name="20% - Accent1 2 2 2" xfId="13967" xr:uid="{549DE4C6-D56C-4B37-996B-27A7D4139C38}"/>
    <cellStyle name="20% - Accent1 2 3" xfId="7612" hidden="1" xr:uid="{413D33EA-145D-495E-A7D8-7CA191D5937F}"/>
    <cellStyle name="20% - Accent1 2 3" xfId="8519" hidden="1" xr:uid="{B6655633-5F36-4A01-B15A-CD6FA270DE11}"/>
    <cellStyle name="20% - Accent1 2 3" xfId="8556" hidden="1" xr:uid="{5597AA1D-726D-4FCA-9D90-9197D50C6908}"/>
    <cellStyle name="20% - Accent1 2 3" xfId="9500" hidden="1" xr:uid="{029A1A11-7348-492F-8852-8F668CEEC65A}"/>
    <cellStyle name="20% - Accent1 2 3" xfId="9537" hidden="1" xr:uid="{FD7FA75B-EC96-48D3-93B9-A5F1BB044488}"/>
    <cellStyle name="20% - Accent1 2 3" xfId="10445" hidden="1" xr:uid="{E7249E9C-56E3-4D12-A49A-B49314E16A82}"/>
    <cellStyle name="20% - Accent1 2 3" xfId="10482" xr:uid="{D6D54FCF-F825-46A6-9A0E-6A76F6DA311D}"/>
    <cellStyle name="20% - Accent2" xfId="28" hidden="1" xr:uid="{00000000-0005-0000-0000-000014000000}"/>
    <cellStyle name="20% - Accent2" xfId="589" hidden="1" xr:uid="{00000000-0005-0000-0000-000015000000}"/>
    <cellStyle name="20% - Accent2" xfId="1607" hidden="1" xr:uid="{00000000-0005-0000-0000-000016000000}"/>
    <cellStyle name="20% - Accent2" xfId="3546" hidden="1" xr:uid="{00000000-0005-0000-0000-000017000000}"/>
    <cellStyle name="20% - Accent2" xfId="4107" hidden="1" xr:uid="{00000000-0005-0000-0000-000018000000}"/>
    <cellStyle name="20% - Accent2" xfId="5101" hidden="1" xr:uid="{00000000-0005-0000-0000-000019000000}"/>
    <cellStyle name="20% - Accent2" xfId="7032" hidden="1" xr:uid="{CE50FC91-85E3-4B67-B827-6387A1A599CF}"/>
    <cellStyle name="20% - Accent2" xfId="7593" hidden="1" xr:uid="{344B854F-1BA9-43BF-BA2C-D2DB7E510874}"/>
    <cellStyle name="20% - Accent2" xfId="8588" hidden="1" xr:uid="{6D154821-8E40-4A3D-8CA2-80D9EC1569A6}"/>
    <cellStyle name="20% - Accent2" xfId="10518" hidden="1" xr:uid="{3AD67C00-E487-48FC-8BBA-4DBA88C75EDC}"/>
    <cellStyle name="20% - Accent2" xfId="11079" hidden="1" xr:uid="{DD6811FB-3B77-406B-8933-D0E83A5A9350}"/>
    <cellStyle name="20% - Accent2" xfId="12073" hidden="1" xr:uid="{E6C73A9D-5EBF-480F-9417-B0FCE2899DD1}"/>
    <cellStyle name="20% - Accent2 2" xfId="624" hidden="1" xr:uid="{00000000-0005-0000-0000-00001A000000}"/>
    <cellStyle name="20% - Accent2 2" xfId="1534" hidden="1" xr:uid="{00000000-0005-0000-0000-00001B000000}"/>
    <cellStyle name="20% - Accent2 2" xfId="1571" hidden="1" xr:uid="{00000000-0005-0000-0000-00001C000000}"/>
    <cellStyle name="20% - Accent2 2" xfId="2515" hidden="1" xr:uid="{00000000-0005-0000-0000-00001D000000}"/>
    <cellStyle name="20% - Accent2 2" xfId="2552" hidden="1" xr:uid="{00000000-0005-0000-0000-00001E000000}"/>
    <cellStyle name="20% - Accent2 2" xfId="3460" hidden="1" xr:uid="{00000000-0005-0000-0000-00001F000000}"/>
    <cellStyle name="20% - Accent2 2" xfId="3497" xr:uid="{00000000-0005-0000-0000-000020000000}"/>
    <cellStyle name="20% - Accent2 2 2" xfId="4127" hidden="1" xr:uid="{00000000-0005-0000-0000-000021000000}"/>
    <cellStyle name="20% - Accent2 2 2" xfId="5028" hidden="1" xr:uid="{00000000-0005-0000-0000-000022000000}"/>
    <cellStyle name="20% - Accent2 2 2" xfId="5065" hidden="1" xr:uid="{00000000-0005-0000-0000-000023000000}"/>
    <cellStyle name="20% - Accent2 2 2" xfId="6009" hidden="1" xr:uid="{00000000-0005-0000-0000-000024000000}"/>
    <cellStyle name="20% - Accent2 2 2" xfId="6046" hidden="1" xr:uid="{00000000-0005-0000-0000-000025000000}"/>
    <cellStyle name="20% - Accent2 2 2" xfId="6954" hidden="1" xr:uid="{00000000-0005-0000-0000-000026000000}"/>
    <cellStyle name="20% - Accent2 2 2" xfId="6991" xr:uid="{00000000-0005-0000-0000-000027000000}"/>
    <cellStyle name="20% - Accent2 2 2 2" xfId="11099" hidden="1" xr:uid="{1CEA1047-43FE-4F96-9EEE-838BB2E215C3}"/>
    <cellStyle name="20% - Accent2 2 2 2" xfId="12000" hidden="1" xr:uid="{1D2F6D2B-CFB1-47C9-B4E1-610011140E23}"/>
    <cellStyle name="20% - Accent2 2 2 2" xfId="12037" hidden="1" xr:uid="{EBD137EC-DC47-4EF9-BE39-602FBB66BF75}"/>
    <cellStyle name="20% - Accent2 2 2 2" xfId="12981" hidden="1" xr:uid="{857A16C1-20B9-410A-8C4B-1699B2B83DB4}"/>
    <cellStyle name="20% - Accent2 2 2 2" xfId="13018" hidden="1" xr:uid="{B50B34B9-0DA0-4481-9C14-031CF99EA36F}"/>
    <cellStyle name="20% - Accent2 2 2 2" xfId="13926" hidden="1" xr:uid="{8D2FEB55-E1B7-47EF-9852-DA2ADEE5AC9B}"/>
    <cellStyle name="20% - Accent2 2 2 2" xfId="13963" xr:uid="{A3508222-DD0B-4032-AA94-33ED7D3A02AC}"/>
    <cellStyle name="20% - Accent2 2 3" xfId="7614" hidden="1" xr:uid="{5B9C1159-D377-44B8-A908-3396F4FDDE91}"/>
    <cellStyle name="20% - Accent2 2 3" xfId="8515" hidden="1" xr:uid="{C54FCCD5-53A0-42EB-8D85-C998674ECD62}"/>
    <cellStyle name="20% - Accent2 2 3" xfId="8552" hidden="1" xr:uid="{8DE07AB8-406A-40F4-AB54-2127EDFBC334}"/>
    <cellStyle name="20% - Accent2 2 3" xfId="9496" hidden="1" xr:uid="{E7D024FB-C3CC-4252-B31F-E806ED454420}"/>
    <cellStyle name="20% - Accent2 2 3" xfId="9533" hidden="1" xr:uid="{D6A31CCF-23F0-46A5-9A86-0CF3D1681B81}"/>
    <cellStyle name="20% - Accent2 2 3" xfId="10441" hidden="1" xr:uid="{5A647396-7750-4B87-A8EF-DEAF40E630F0}"/>
    <cellStyle name="20% - Accent2 2 3" xfId="10478" xr:uid="{2E00851A-4D72-4E72-91A7-154E63480314}"/>
    <cellStyle name="20% - Accent3" xfId="32" hidden="1" xr:uid="{00000000-0005-0000-0000-000028000000}"/>
    <cellStyle name="20% - Accent3" xfId="585" hidden="1" xr:uid="{00000000-0005-0000-0000-000029000000}"/>
    <cellStyle name="20% - Accent3" xfId="1603" hidden="1" xr:uid="{00000000-0005-0000-0000-00002A000000}"/>
    <cellStyle name="20% - Accent3" xfId="3550" hidden="1" xr:uid="{00000000-0005-0000-0000-00002B000000}"/>
    <cellStyle name="20% - Accent3" xfId="4103" hidden="1" xr:uid="{00000000-0005-0000-0000-00002C000000}"/>
    <cellStyle name="20% - Accent3" xfId="5097" hidden="1" xr:uid="{00000000-0005-0000-0000-00002D000000}"/>
    <cellStyle name="20% - Accent3" xfId="7036" hidden="1" xr:uid="{5DE010BC-D34E-40BB-97EA-828043CCC652}"/>
    <cellStyle name="20% - Accent3" xfId="7589" hidden="1" xr:uid="{F7F7D987-E976-45E3-840D-6C7B159A7C16}"/>
    <cellStyle name="20% - Accent3" xfId="8584" hidden="1" xr:uid="{17AA53AB-1E17-4874-A9D7-0B0E44B00918}"/>
    <cellStyle name="20% - Accent3" xfId="10522" hidden="1" xr:uid="{C0CF001A-61FF-4AAF-A8CF-BC0121E9879E}"/>
    <cellStyle name="20% - Accent3" xfId="11075" hidden="1" xr:uid="{988D6C75-823E-49D2-8553-F711ED1F40B2}"/>
    <cellStyle name="20% - Accent3" xfId="12069" hidden="1" xr:uid="{702E0E31-E391-4A3E-B443-1929B512A3D0}"/>
    <cellStyle name="20% - Accent3 2" xfId="628" hidden="1" xr:uid="{00000000-0005-0000-0000-00002E000000}"/>
    <cellStyle name="20% - Accent3 2" xfId="1530" hidden="1" xr:uid="{00000000-0005-0000-0000-00002F000000}"/>
    <cellStyle name="20% - Accent3 2" xfId="1567" hidden="1" xr:uid="{00000000-0005-0000-0000-000030000000}"/>
    <cellStyle name="20% - Accent3 2" xfId="2511" hidden="1" xr:uid="{00000000-0005-0000-0000-000031000000}"/>
    <cellStyle name="20% - Accent3 2" xfId="2548" hidden="1" xr:uid="{00000000-0005-0000-0000-000032000000}"/>
    <cellStyle name="20% - Accent3 2" xfId="3456" hidden="1" xr:uid="{00000000-0005-0000-0000-000033000000}"/>
    <cellStyle name="20% - Accent3 2" xfId="3493" xr:uid="{00000000-0005-0000-0000-000034000000}"/>
    <cellStyle name="20% - Accent3 2 2" xfId="4129" hidden="1" xr:uid="{00000000-0005-0000-0000-000035000000}"/>
    <cellStyle name="20% - Accent3 2 2" xfId="5024" hidden="1" xr:uid="{00000000-0005-0000-0000-000036000000}"/>
    <cellStyle name="20% - Accent3 2 2" xfId="5061" hidden="1" xr:uid="{00000000-0005-0000-0000-000037000000}"/>
    <cellStyle name="20% - Accent3 2 2" xfId="6005" hidden="1" xr:uid="{00000000-0005-0000-0000-000038000000}"/>
    <cellStyle name="20% - Accent3 2 2" xfId="6042" hidden="1" xr:uid="{00000000-0005-0000-0000-000039000000}"/>
    <cellStyle name="20% - Accent3 2 2" xfId="6950" hidden="1" xr:uid="{00000000-0005-0000-0000-00003A000000}"/>
    <cellStyle name="20% - Accent3 2 2" xfId="6987" xr:uid="{00000000-0005-0000-0000-00003B000000}"/>
    <cellStyle name="20% - Accent3 2 2 2" xfId="11101" hidden="1" xr:uid="{C973AF2D-FDDB-4D95-883C-515232602CD5}"/>
    <cellStyle name="20% - Accent3 2 2 2" xfId="11996" hidden="1" xr:uid="{52D60F18-A930-45C7-85D8-99E0303E1699}"/>
    <cellStyle name="20% - Accent3 2 2 2" xfId="12033" hidden="1" xr:uid="{6C21FC11-C34C-4A1A-94E6-DC74404670EA}"/>
    <cellStyle name="20% - Accent3 2 2 2" xfId="12977" hidden="1" xr:uid="{8A3766D4-0297-4F37-9F46-E204A1C330EC}"/>
    <cellStyle name="20% - Accent3 2 2 2" xfId="13014" hidden="1" xr:uid="{CEF9C35D-71D4-4665-B5FF-990FD0886ED3}"/>
    <cellStyle name="20% - Accent3 2 2 2" xfId="13922" hidden="1" xr:uid="{401FD8BB-FA19-40B4-B617-EDE9CBFFDFB6}"/>
    <cellStyle name="20% - Accent3 2 2 2" xfId="13959" xr:uid="{F1B5DDAF-09DA-4BBB-8EF4-167BFE42D74D}"/>
    <cellStyle name="20% - Accent3 2 3" xfId="7616" hidden="1" xr:uid="{8AAB3B49-47DC-40C2-B5F2-B8C604B453E9}"/>
    <cellStyle name="20% - Accent3 2 3" xfId="8511" hidden="1" xr:uid="{06CB26AC-31F8-4BFC-88FB-F1AD6F25076C}"/>
    <cellStyle name="20% - Accent3 2 3" xfId="8548" hidden="1" xr:uid="{D06575B3-D859-4745-82EC-F8ACFC9427D2}"/>
    <cellStyle name="20% - Accent3 2 3" xfId="9492" hidden="1" xr:uid="{2348EA8F-0694-4A4C-BDF3-8E9AB2807F51}"/>
    <cellStyle name="20% - Accent3 2 3" xfId="9529" hidden="1" xr:uid="{44F596A7-1B93-4337-A991-5CDE4370EFB1}"/>
    <cellStyle name="20% - Accent3 2 3" xfId="10437" hidden="1" xr:uid="{341F523C-20B5-4AD9-86C8-D1A2AF9D8395}"/>
    <cellStyle name="20% - Accent3 2 3" xfId="10474" xr:uid="{02740DC9-7E62-4986-8AB8-40A35D459605}"/>
    <cellStyle name="20% - Accent4" xfId="36" hidden="1" xr:uid="{00000000-0005-0000-0000-00003C000000}"/>
    <cellStyle name="20% - Accent4" xfId="581" hidden="1" xr:uid="{00000000-0005-0000-0000-00003D000000}"/>
    <cellStyle name="20% - Accent4" xfId="1599" hidden="1" xr:uid="{00000000-0005-0000-0000-00003E000000}"/>
    <cellStyle name="20% - Accent4" xfId="3554" hidden="1" xr:uid="{00000000-0005-0000-0000-00003F000000}"/>
    <cellStyle name="20% - Accent4" xfId="4099" hidden="1" xr:uid="{00000000-0005-0000-0000-000040000000}"/>
    <cellStyle name="20% - Accent4" xfId="5093" hidden="1" xr:uid="{00000000-0005-0000-0000-000041000000}"/>
    <cellStyle name="20% - Accent4" xfId="7040" hidden="1" xr:uid="{ABC5BFBC-1C58-42F3-BCAF-251FE82363B8}"/>
    <cellStyle name="20% - Accent4" xfId="7585" hidden="1" xr:uid="{773A9BDF-AEA2-4F86-B2A3-DFB5605A8ED4}"/>
    <cellStyle name="20% - Accent4" xfId="8580" hidden="1" xr:uid="{3AEC8CE6-7D2A-4263-8441-9F6E0B8C526A}"/>
    <cellStyle name="20% - Accent4" xfId="10526" hidden="1" xr:uid="{E89053C3-A55E-41C3-AD77-D3F46F3D5838}"/>
    <cellStyle name="20% - Accent4" xfId="11071" hidden="1" xr:uid="{42C4A528-DBD2-40E8-B7C0-6DF91C90B60B}"/>
    <cellStyle name="20% - Accent4" xfId="12065" hidden="1" xr:uid="{74BB897C-57D8-4F5E-AF1C-11B5E05A0AA1}"/>
    <cellStyle name="20% - Accent4 2" xfId="632" hidden="1" xr:uid="{00000000-0005-0000-0000-000042000000}"/>
    <cellStyle name="20% - Accent4 2" xfId="1526" hidden="1" xr:uid="{00000000-0005-0000-0000-000043000000}"/>
    <cellStyle name="20% - Accent4 2" xfId="1563" hidden="1" xr:uid="{00000000-0005-0000-0000-000044000000}"/>
    <cellStyle name="20% - Accent4 2" xfId="2507" hidden="1" xr:uid="{00000000-0005-0000-0000-000045000000}"/>
    <cellStyle name="20% - Accent4 2" xfId="2544" hidden="1" xr:uid="{00000000-0005-0000-0000-000046000000}"/>
    <cellStyle name="20% - Accent4 2" xfId="3452" hidden="1" xr:uid="{00000000-0005-0000-0000-000047000000}"/>
    <cellStyle name="20% - Accent4 2" xfId="3489" xr:uid="{00000000-0005-0000-0000-000048000000}"/>
    <cellStyle name="20% - Accent4 2 2" xfId="4131" hidden="1" xr:uid="{00000000-0005-0000-0000-000049000000}"/>
    <cellStyle name="20% - Accent4 2 2" xfId="5020" hidden="1" xr:uid="{00000000-0005-0000-0000-00004A000000}"/>
    <cellStyle name="20% - Accent4 2 2" xfId="5057" hidden="1" xr:uid="{00000000-0005-0000-0000-00004B000000}"/>
    <cellStyle name="20% - Accent4 2 2" xfId="6001" hidden="1" xr:uid="{00000000-0005-0000-0000-00004C000000}"/>
    <cellStyle name="20% - Accent4 2 2" xfId="6038" hidden="1" xr:uid="{00000000-0005-0000-0000-00004D000000}"/>
    <cellStyle name="20% - Accent4 2 2" xfId="6946" hidden="1" xr:uid="{00000000-0005-0000-0000-00004E000000}"/>
    <cellStyle name="20% - Accent4 2 2" xfId="6983" xr:uid="{00000000-0005-0000-0000-00004F000000}"/>
    <cellStyle name="20% - Accent4 2 2 2" xfId="11103" hidden="1" xr:uid="{11051AA3-2BC5-415D-AE26-A3AA371D39C6}"/>
    <cellStyle name="20% - Accent4 2 2 2" xfId="11992" hidden="1" xr:uid="{E6B1F36D-675B-4BBF-9F16-0F61B8E004AC}"/>
    <cellStyle name="20% - Accent4 2 2 2" xfId="12029" hidden="1" xr:uid="{B89100EA-05A9-44B0-849D-895E1BB5FECE}"/>
    <cellStyle name="20% - Accent4 2 2 2" xfId="12973" hidden="1" xr:uid="{09DEB1FF-781B-41F2-AD80-26CEBB9769A5}"/>
    <cellStyle name="20% - Accent4 2 2 2" xfId="13010" hidden="1" xr:uid="{DEB9A06F-3F21-44A4-A9CB-1474F776CB0A}"/>
    <cellStyle name="20% - Accent4 2 2 2" xfId="13918" hidden="1" xr:uid="{D017D1A3-7446-49C2-8942-4F07DE0E3428}"/>
    <cellStyle name="20% - Accent4 2 2 2" xfId="13955" xr:uid="{E7B5ACB7-2B01-4DF1-809A-DA464AA29ADB}"/>
    <cellStyle name="20% - Accent4 2 3" xfId="7618" hidden="1" xr:uid="{BAE2C662-E9F4-47AD-92BC-DF830DD7E8F9}"/>
    <cellStyle name="20% - Accent4 2 3" xfId="8507" hidden="1" xr:uid="{02FCE412-086A-4351-8519-4CE6A4C18960}"/>
    <cellStyle name="20% - Accent4 2 3" xfId="8544" hidden="1" xr:uid="{77343F7D-59E7-4E43-8828-9004B55B951B}"/>
    <cellStyle name="20% - Accent4 2 3" xfId="9488" hidden="1" xr:uid="{BAEC5465-E629-4228-85F1-7F8F53D0D0B8}"/>
    <cellStyle name="20% - Accent4 2 3" xfId="9525" hidden="1" xr:uid="{C0492B2F-99E8-40F4-8C6F-FDA8A5FDD217}"/>
    <cellStyle name="20% - Accent4 2 3" xfId="10433" hidden="1" xr:uid="{FB6B5B39-D81D-464A-AA8A-5301ED3AFD88}"/>
    <cellStyle name="20% - Accent4 2 3" xfId="10470" xr:uid="{677EE0FF-5135-45E3-8D25-4DBEDA75F31A}"/>
    <cellStyle name="20% - Accent5" xfId="40" hidden="1" xr:uid="{00000000-0005-0000-0000-000050000000}"/>
    <cellStyle name="20% - Accent5" xfId="577" hidden="1" xr:uid="{00000000-0005-0000-0000-000051000000}"/>
    <cellStyle name="20% - Accent5" xfId="1595" hidden="1" xr:uid="{00000000-0005-0000-0000-000052000000}"/>
    <cellStyle name="20% - Accent5" xfId="3558" hidden="1" xr:uid="{00000000-0005-0000-0000-000053000000}"/>
    <cellStyle name="20% - Accent5" xfId="4095" hidden="1" xr:uid="{00000000-0005-0000-0000-000054000000}"/>
    <cellStyle name="20% - Accent5" xfId="5089" hidden="1" xr:uid="{00000000-0005-0000-0000-000055000000}"/>
    <cellStyle name="20% - Accent5" xfId="7044" hidden="1" xr:uid="{C36E5E14-F2CD-489B-8AA4-1F6A66373C13}"/>
    <cellStyle name="20% - Accent5" xfId="7581" hidden="1" xr:uid="{F149C835-5097-43C9-92D8-E121423E79D2}"/>
    <cellStyle name="20% - Accent5" xfId="8576" hidden="1" xr:uid="{E58DA51D-E0F0-474E-B5ED-6DC115D91D3E}"/>
    <cellStyle name="20% - Accent5" xfId="10530" hidden="1" xr:uid="{92945D70-179C-413B-BF8E-BB80C4B20A97}"/>
    <cellStyle name="20% - Accent5" xfId="11067" hidden="1" xr:uid="{82921DA7-9706-4692-A7EE-40A8DF243455}"/>
    <cellStyle name="20% - Accent5" xfId="12061" hidden="1" xr:uid="{D54D6157-E34D-4059-96B7-666D8FBFADE3}"/>
    <cellStyle name="20% - Accent5 2" xfId="636" hidden="1" xr:uid="{00000000-0005-0000-0000-000056000000}"/>
    <cellStyle name="20% - Accent5 2" xfId="1522" hidden="1" xr:uid="{00000000-0005-0000-0000-000057000000}"/>
    <cellStyle name="20% - Accent5 2" xfId="1559" hidden="1" xr:uid="{00000000-0005-0000-0000-000058000000}"/>
    <cellStyle name="20% - Accent5 2" xfId="2503" hidden="1" xr:uid="{00000000-0005-0000-0000-000059000000}"/>
    <cellStyle name="20% - Accent5 2" xfId="2540" hidden="1" xr:uid="{00000000-0005-0000-0000-00005A000000}"/>
    <cellStyle name="20% - Accent5 2" xfId="3448" hidden="1" xr:uid="{00000000-0005-0000-0000-00005B000000}"/>
    <cellStyle name="20% - Accent5 2" xfId="3485" xr:uid="{00000000-0005-0000-0000-00005C000000}"/>
    <cellStyle name="20% - Accent5 2 2" xfId="4133" hidden="1" xr:uid="{00000000-0005-0000-0000-00005D000000}"/>
    <cellStyle name="20% - Accent5 2 2" xfId="5016" hidden="1" xr:uid="{00000000-0005-0000-0000-00005E000000}"/>
    <cellStyle name="20% - Accent5 2 2" xfId="5053" hidden="1" xr:uid="{00000000-0005-0000-0000-00005F000000}"/>
    <cellStyle name="20% - Accent5 2 2" xfId="5997" hidden="1" xr:uid="{00000000-0005-0000-0000-000060000000}"/>
    <cellStyle name="20% - Accent5 2 2" xfId="6034" hidden="1" xr:uid="{00000000-0005-0000-0000-000061000000}"/>
    <cellStyle name="20% - Accent5 2 2" xfId="6942" hidden="1" xr:uid="{00000000-0005-0000-0000-000062000000}"/>
    <cellStyle name="20% - Accent5 2 2" xfId="6979" xr:uid="{00000000-0005-0000-0000-000063000000}"/>
    <cellStyle name="20% - Accent5 2 2 2" xfId="11105" hidden="1" xr:uid="{AF2C1356-B509-42FD-8A17-818EEE3C147E}"/>
    <cellStyle name="20% - Accent5 2 2 2" xfId="11988" hidden="1" xr:uid="{ED55ED9F-07F3-49C0-B614-090D066ACAB6}"/>
    <cellStyle name="20% - Accent5 2 2 2" xfId="12025" hidden="1" xr:uid="{971D5A54-8E65-43C7-A495-9287BC5F5D6F}"/>
    <cellStyle name="20% - Accent5 2 2 2" xfId="12969" hidden="1" xr:uid="{9354A46C-EA80-45E4-B763-905086FE0C68}"/>
    <cellStyle name="20% - Accent5 2 2 2" xfId="13006" hidden="1" xr:uid="{ABB3D2F5-0950-41B0-A4E1-1CFDA62628F5}"/>
    <cellStyle name="20% - Accent5 2 2 2" xfId="13914" hidden="1" xr:uid="{5DD024CC-BB94-4B1B-9B8E-2DCCF656C500}"/>
    <cellStyle name="20% - Accent5 2 2 2" xfId="13951" xr:uid="{D66BB5BE-4A05-432D-A8C6-FBA2FF04E475}"/>
    <cellStyle name="20% - Accent5 2 3" xfId="7620" hidden="1" xr:uid="{C2B0D2B1-267D-4B57-A59A-2C925A0EBE0A}"/>
    <cellStyle name="20% - Accent5 2 3" xfId="8503" hidden="1" xr:uid="{BB8175E8-EFC4-4237-B701-AC097A6D033E}"/>
    <cellStyle name="20% - Accent5 2 3" xfId="8540" hidden="1" xr:uid="{8F057D34-E894-4912-97BA-34D26AB2E462}"/>
    <cellStyle name="20% - Accent5 2 3" xfId="9484" hidden="1" xr:uid="{BCCD7FBC-78D4-41E4-975A-1280545CF841}"/>
    <cellStyle name="20% - Accent5 2 3" xfId="9521" hidden="1" xr:uid="{360AB8BB-BEE2-436B-A826-AEC7535509A0}"/>
    <cellStyle name="20% - Accent5 2 3" xfId="10429" hidden="1" xr:uid="{C5A76608-E32A-4368-8FD0-F2CBC99C3195}"/>
    <cellStyle name="20% - Accent5 2 3" xfId="10466" xr:uid="{33F94EA9-DF53-46A5-AB74-989096E7FF3B}"/>
    <cellStyle name="20% - Accent6" xfId="44" hidden="1" xr:uid="{00000000-0005-0000-0000-000064000000}"/>
    <cellStyle name="20% - Accent6" xfId="573" hidden="1" xr:uid="{00000000-0005-0000-0000-000065000000}"/>
    <cellStyle name="20% - Accent6" xfId="1591" hidden="1" xr:uid="{00000000-0005-0000-0000-000066000000}"/>
    <cellStyle name="20% - Accent6" xfId="3562" hidden="1" xr:uid="{00000000-0005-0000-0000-000067000000}"/>
    <cellStyle name="20% - Accent6" xfId="4091" hidden="1" xr:uid="{00000000-0005-0000-0000-000068000000}"/>
    <cellStyle name="20% - Accent6" xfId="5085" hidden="1" xr:uid="{00000000-0005-0000-0000-000069000000}"/>
    <cellStyle name="20% - Accent6" xfId="7048" hidden="1" xr:uid="{CF6FE34F-155D-43AA-A79D-8D02A7E12DDB}"/>
    <cellStyle name="20% - Accent6" xfId="7577" hidden="1" xr:uid="{7D6E32E1-B3B1-4317-85CF-AD76C193AD38}"/>
    <cellStyle name="20% - Accent6" xfId="8572" hidden="1" xr:uid="{8722D341-4BBE-4D0D-9A92-147E5FD6B5F1}"/>
    <cellStyle name="20% - Accent6" xfId="10534" hidden="1" xr:uid="{71DE21E8-47A2-42A9-952A-7C0A496895B4}"/>
    <cellStyle name="20% - Accent6" xfId="11063" hidden="1" xr:uid="{A7011926-8D59-4D4B-8D87-048358746005}"/>
    <cellStyle name="20% - Accent6" xfId="12057" hidden="1" xr:uid="{3296A019-ABFF-4014-9B73-7BEC92DA892E}"/>
    <cellStyle name="20% - Accent6 2" xfId="640" hidden="1" xr:uid="{00000000-0005-0000-0000-00006A000000}"/>
    <cellStyle name="20% - Accent6 2" xfId="1518" hidden="1" xr:uid="{00000000-0005-0000-0000-00006B000000}"/>
    <cellStyle name="20% - Accent6 2" xfId="1555" hidden="1" xr:uid="{00000000-0005-0000-0000-00006C000000}"/>
    <cellStyle name="20% - Accent6 2" xfId="2499" hidden="1" xr:uid="{00000000-0005-0000-0000-00006D000000}"/>
    <cellStyle name="20% - Accent6 2" xfId="2536" hidden="1" xr:uid="{00000000-0005-0000-0000-00006E000000}"/>
    <cellStyle name="20% - Accent6 2" xfId="3444" hidden="1" xr:uid="{00000000-0005-0000-0000-00006F000000}"/>
    <cellStyle name="20% - Accent6 2" xfId="3481" xr:uid="{00000000-0005-0000-0000-000070000000}"/>
    <cellStyle name="20% - Accent6 2 2" xfId="4135" hidden="1" xr:uid="{00000000-0005-0000-0000-000071000000}"/>
    <cellStyle name="20% - Accent6 2 2" xfId="5012" hidden="1" xr:uid="{00000000-0005-0000-0000-000072000000}"/>
    <cellStyle name="20% - Accent6 2 2" xfId="5049" hidden="1" xr:uid="{00000000-0005-0000-0000-000073000000}"/>
    <cellStyle name="20% - Accent6 2 2" xfId="5993" hidden="1" xr:uid="{00000000-0005-0000-0000-000074000000}"/>
    <cellStyle name="20% - Accent6 2 2" xfId="6030" hidden="1" xr:uid="{00000000-0005-0000-0000-000075000000}"/>
    <cellStyle name="20% - Accent6 2 2" xfId="6938" hidden="1" xr:uid="{00000000-0005-0000-0000-000076000000}"/>
    <cellStyle name="20% - Accent6 2 2" xfId="6975" xr:uid="{00000000-0005-0000-0000-000077000000}"/>
    <cellStyle name="20% - Accent6 2 2 2" xfId="11107" hidden="1" xr:uid="{F71EAE85-40B1-4317-92B4-7CE18AE11EDD}"/>
    <cellStyle name="20% - Accent6 2 2 2" xfId="11984" hidden="1" xr:uid="{D946A14A-A447-4D5B-8BCE-F8B5A6ACF8A3}"/>
    <cellStyle name="20% - Accent6 2 2 2" xfId="12021" hidden="1" xr:uid="{D3E2A403-1A33-4C78-9C4B-EE5E1DCABB07}"/>
    <cellStyle name="20% - Accent6 2 2 2" xfId="12965" hidden="1" xr:uid="{FAF2460F-6354-45E4-97F0-80EDA6E48C45}"/>
    <cellStyle name="20% - Accent6 2 2 2" xfId="13002" hidden="1" xr:uid="{2978BF46-0B55-4BD0-B891-705D15EC85F4}"/>
    <cellStyle name="20% - Accent6 2 2 2" xfId="13910" hidden="1" xr:uid="{57044874-C16B-4384-B7E5-E4A99470015B}"/>
    <cellStyle name="20% - Accent6 2 2 2" xfId="13947" xr:uid="{6AE984E8-BB0F-4CCC-9A98-FAE23365728E}"/>
    <cellStyle name="20% - Accent6 2 3" xfId="7622" hidden="1" xr:uid="{D5A51142-A5D6-4527-AC9A-D77956FEF483}"/>
    <cellStyle name="20% - Accent6 2 3" xfId="8499" hidden="1" xr:uid="{9456F316-C4A2-4AC2-ACC2-19F9910C958F}"/>
    <cellStyle name="20% - Accent6 2 3" xfId="8536" hidden="1" xr:uid="{A5FC1957-9CBE-429F-B143-E4EE4902A986}"/>
    <cellStyle name="20% - Accent6 2 3" xfId="9480" hidden="1" xr:uid="{C33F7E46-2B98-4355-85E0-FB957E380FC3}"/>
    <cellStyle name="20% - Accent6 2 3" xfId="9517" hidden="1" xr:uid="{CB30F256-6379-4167-92F5-EDE28E590122}"/>
    <cellStyle name="20% - Accent6 2 3" xfId="10425" hidden="1" xr:uid="{7E8E8EAF-4353-495C-9FE9-5523DEB722D8}"/>
    <cellStyle name="20% - Accent6 2 3" xfId="10462" xr:uid="{FEA1FB94-A7C3-4336-8FD6-1D160EFED26E}"/>
    <cellStyle name="40% - Accent1" xfId="25" hidden="1" xr:uid="{00000000-0005-0000-0000-000078000000}"/>
    <cellStyle name="40% - Accent1" xfId="592" hidden="1" xr:uid="{00000000-0005-0000-0000-000079000000}"/>
    <cellStyle name="40% - Accent1" xfId="1610" hidden="1" xr:uid="{00000000-0005-0000-0000-00007A000000}"/>
    <cellStyle name="40% - Accent1" xfId="3543" hidden="1" xr:uid="{00000000-0005-0000-0000-00007B000000}"/>
    <cellStyle name="40% - Accent1" xfId="4110" hidden="1" xr:uid="{00000000-0005-0000-0000-00007C000000}"/>
    <cellStyle name="40% - Accent1" xfId="5104" hidden="1" xr:uid="{00000000-0005-0000-0000-00007D000000}"/>
    <cellStyle name="40% - Accent1" xfId="7029" hidden="1" xr:uid="{1B44568A-35DA-488E-A21A-48740AB437FE}"/>
    <cellStyle name="40% - Accent1" xfId="7596" hidden="1" xr:uid="{DB80EEA1-0356-44A7-A889-7B66E1B47CE2}"/>
    <cellStyle name="40% - Accent1" xfId="8591" hidden="1" xr:uid="{3CF8764D-C697-407D-A6BF-574322F363DE}"/>
    <cellStyle name="40% - Accent1" xfId="10515" hidden="1" xr:uid="{DAC942D8-ED83-4D1E-BE54-E27598B7C784}"/>
    <cellStyle name="40% - Accent1" xfId="11082" hidden="1" xr:uid="{F86E054A-99BA-4A79-BE26-55BC50F16ED0}"/>
    <cellStyle name="40% - Accent1" xfId="12076" hidden="1" xr:uid="{C4145F32-0B9F-4799-952F-8447DAF69CD7}"/>
    <cellStyle name="40% - Accent1 2" xfId="621" hidden="1" xr:uid="{00000000-0005-0000-0000-00007E000000}"/>
    <cellStyle name="40% - Accent1 2" xfId="1537" hidden="1" xr:uid="{00000000-0005-0000-0000-00007F000000}"/>
    <cellStyle name="40% - Accent1 2" xfId="1574" hidden="1" xr:uid="{00000000-0005-0000-0000-000080000000}"/>
    <cellStyle name="40% - Accent1 2" xfId="2518" hidden="1" xr:uid="{00000000-0005-0000-0000-000081000000}"/>
    <cellStyle name="40% - Accent1 2" xfId="2555" hidden="1" xr:uid="{00000000-0005-0000-0000-000082000000}"/>
    <cellStyle name="40% - Accent1 2" xfId="3463" hidden="1" xr:uid="{00000000-0005-0000-0000-000083000000}"/>
    <cellStyle name="40% - Accent1 2" xfId="3500" xr:uid="{00000000-0005-0000-0000-000084000000}"/>
    <cellStyle name="40% - Accent1 2 2" xfId="4126" hidden="1" xr:uid="{00000000-0005-0000-0000-000085000000}"/>
    <cellStyle name="40% - Accent1 2 2" xfId="5031" hidden="1" xr:uid="{00000000-0005-0000-0000-000086000000}"/>
    <cellStyle name="40% - Accent1 2 2" xfId="5068" hidden="1" xr:uid="{00000000-0005-0000-0000-000087000000}"/>
    <cellStyle name="40% - Accent1 2 2" xfId="6012" hidden="1" xr:uid="{00000000-0005-0000-0000-000088000000}"/>
    <cellStyle name="40% - Accent1 2 2" xfId="6049" hidden="1" xr:uid="{00000000-0005-0000-0000-000089000000}"/>
    <cellStyle name="40% - Accent1 2 2" xfId="6957" hidden="1" xr:uid="{00000000-0005-0000-0000-00008A000000}"/>
    <cellStyle name="40% - Accent1 2 2" xfId="6994" xr:uid="{00000000-0005-0000-0000-00008B000000}"/>
    <cellStyle name="40% - Accent1 2 2 2" xfId="11098" hidden="1" xr:uid="{CF58E1E6-EA54-4EF3-939F-D7099C55B57B}"/>
    <cellStyle name="40% - Accent1 2 2 2" xfId="12003" hidden="1" xr:uid="{D8E81877-F0BF-4490-AF8F-36D354877DD6}"/>
    <cellStyle name="40% - Accent1 2 2 2" xfId="12040" hidden="1" xr:uid="{022EF6E9-72F9-43B5-9654-F03356781145}"/>
    <cellStyle name="40% - Accent1 2 2 2" xfId="12984" hidden="1" xr:uid="{8BEC8D9C-07B3-44E5-A981-189539EFB7D4}"/>
    <cellStyle name="40% - Accent1 2 2 2" xfId="13021" hidden="1" xr:uid="{8A522C86-698D-4C60-AC8D-A449A8A41044}"/>
    <cellStyle name="40% - Accent1 2 2 2" xfId="13929" hidden="1" xr:uid="{D9437BA9-451F-40AA-86F0-4E122A81B758}"/>
    <cellStyle name="40% - Accent1 2 2 2" xfId="13966" xr:uid="{F568A0BC-C6DC-4005-9ACF-0F43B3222273}"/>
    <cellStyle name="40% - Accent1 2 3" xfId="7613" hidden="1" xr:uid="{B49F5059-0873-451C-AD07-D26A0ECE2A32}"/>
    <cellStyle name="40% - Accent1 2 3" xfId="8518" hidden="1" xr:uid="{B06332FA-0508-476A-9476-6DE245EC897F}"/>
    <cellStyle name="40% - Accent1 2 3" xfId="8555" hidden="1" xr:uid="{0708F2DB-1E20-4580-91D6-2569C342BFB3}"/>
    <cellStyle name="40% - Accent1 2 3" xfId="9499" hidden="1" xr:uid="{A7DD81F2-488C-459C-83AB-82FFF66BEEE5}"/>
    <cellStyle name="40% - Accent1 2 3" xfId="9536" hidden="1" xr:uid="{2AFE4EC1-1F93-4639-8EB5-0E2B51E8AA7A}"/>
    <cellStyle name="40% - Accent1 2 3" xfId="10444" hidden="1" xr:uid="{A4CB99D0-A91F-4B0E-8550-31D8197ADEF4}"/>
    <cellStyle name="40% - Accent1 2 3" xfId="10481" xr:uid="{8B8628C0-1651-4AAF-AEB8-830C387CC249}"/>
    <cellStyle name="40% - Accent2" xfId="29" hidden="1" xr:uid="{00000000-0005-0000-0000-00008C000000}"/>
    <cellStyle name="40% - Accent2" xfId="588" hidden="1" xr:uid="{00000000-0005-0000-0000-00008D000000}"/>
    <cellStyle name="40% - Accent2" xfId="1606" hidden="1" xr:uid="{00000000-0005-0000-0000-00008E000000}"/>
    <cellStyle name="40% - Accent2" xfId="3547" hidden="1" xr:uid="{00000000-0005-0000-0000-00008F000000}"/>
    <cellStyle name="40% - Accent2" xfId="4106" hidden="1" xr:uid="{00000000-0005-0000-0000-000090000000}"/>
    <cellStyle name="40% - Accent2" xfId="5100" hidden="1" xr:uid="{00000000-0005-0000-0000-000091000000}"/>
    <cellStyle name="40% - Accent2" xfId="7033" hidden="1" xr:uid="{5C68F454-761C-478B-92F4-8C97AFFA6779}"/>
    <cellStyle name="40% - Accent2" xfId="7592" hidden="1" xr:uid="{A8DE7F37-93F0-4CCC-8443-760FAA5B7AE4}"/>
    <cellStyle name="40% - Accent2" xfId="8587" hidden="1" xr:uid="{D119DEA3-4786-4C90-9A58-BE8E1D7CD510}"/>
    <cellStyle name="40% - Accent2" xfId="10519" hidden="1" xr:uid="{6CDE8894-FA8C-4B99-961D-2399235B2AE7}"/>
    <cellStyle name="40% - Accent2" xfId="11078" hidden="1" xr:uid="{F013068B-09FD-45C5-BA66-DA13896A9CA8}"/>
    <cellStyle name="40% - Accent2" xfId="12072" hidden="1" xr:uid="{4647615C-8A58-4C5D-8A9D-D40307404CB7}"/>
    <cellStyle name="40% - Accent2 2" xfId="625" hidden="1" xr:uid="{00000000-0005-0000-0000-000092000000}"/>
    <cellStyle name="40% - Accent2 2" xfId="1533" hidden="1" xr:uid="{00000000-0005-0000-0000-000093000000}"/>
    <cellStyle name="40% - Accent2 2" xfId="1570" hidden="1" xr:uid="{00000000-0005-0000-0000-000094000000}"/>
    <cellStyle name="40% - Accent2 2" xfId="2514" hidden="1" xr:uid="{00000000-0005-0000-0000-000095000000}"/>
    <cellStyle name="40% - Accent2 2" xfId="2551" hidden="1" xr:uid="{00000000-0005-0000-0000-000096000000}"/>
    <cellStyle name="40% - Accent2 2" xfId="3459" hidden="1" xr:uid="{00000000-0005-0000-0000-000097000000}"/>
    <cellStyle name="40% - Accent2 2" xfId="3496" xr:uid="{00000000-0005-0000-0000-000098000000}"/>
    <cellStyle name="40% - Accent2 2 2" xfId="4128" hidden="1" xr:uid="{00000000-0005-0000-0000-000099000000}"/>
    <cellStyle name="40% - Accent2 2 2" xfId="5027" hidden="1" xr:uid="{00000000-0005-0000-0000-00009A000000}"/>
    <cellStyle name="40% - Accent2 2 2" xfId="5064" hidden="1" xr:uid="{00000000-0005-0000-0000-00009B000000}"/>
    <cellStyle name="40% - Accent2 2 2" xfId="6008" hidden="1" xr:uid="{00000000-0005-0000-0000-00009C000000}"/>
    <cellStyle name="40% - Accent2 2 2" xfId="6045" hidden="1" xr:uid="{00000000-0005-0000-0000-00009D000000}"/>
    <cellStyle name="40% - Accent2 2 2" xfId="6953" hidden="1" xr:uid="{00000000-0005-0000-0000-00009E000000}"/>
    <cellStyle name="40% - Accent2 2 2" xfId="6990" xr:uid="{00000000-0005-0000-0000-00009F000000}"/>
    <cellStyle name="40% - Accent2 2 2 2" xfId="11100" hidden="1" xr:uid="{50C05797-5916-4320-93F2-3699A020C2CF}"/>
    <cellStyle name="40% - Accent2 2 2 2" xfId="11999" hidden="1" xr:uid="{439F4922-982C-47F3-B49F-284EB36B95A4}"/>
    <cellStyle name="40% - Accent2 2 2 2" xfId="12036" hidden="1" xr:uid="{95CE1D15-805F-4141-A310-B3D31C812F80}"/>
    <cellStyle name="40% - Accent2 2 2 2" xfId="12980" hidden="1" xr:uid="{77C95A48-653A-435E-9490-F24488F5284D}"/>
    <cellStyle name="40% - Accent2 2 2 2" xfId="13017" hidden="1" xr:uid="{125258E3-B985-462C-80C4-42E7E32F0183}"/>
    <cellStyle name="40% - Accent2 2 2 2" xfId="13925" hidden="1" xr:uid="{B9CEF2CE-DE9C-44D3-BD85-8F405FB66395}"/>
    <cellStyle name="40% - Accent2 2 2 2" xfId="13962" xr:uid="{15ED7F84-4DC0-438B-8DFC-BB980A1A5D20}"/>
    <cellStyle name="40% - Accent2 2 3" xfId="7615" hidden="1" xr:uid="{00528DD6-B7A6-4C10-914C-632E688BDE6B}"/>
    <cellStyle name="40% - Accent2 2 3" xfId="8514" hidden="1" xr:uid="{7E50DD2B-EC06-4EC2-8D51-F3AEE4BC3E1A}"/>
    <cellStyle name="40% - Accent2 2 3" xfId="8551" hidden="1" xr:uid="{2E3E3E14-D350-46F3-8E10-B6900B1B8E00}"/>
    <cellStyle name="40% - Accent2 2 3" xfId="9495" hidden="1" xr:uid="{83F7D392-2730-4FE1-89C8-BCAA98DA5FE4}"/>
    <cellStyle name="40% - Accent2 2 3" xfId="9532" hidden="1" xr:uid="{C904445B-2A7D-448F-A49C-0010735CDDC1}"/>
    <cellStyle name="40% - Accent2 2 3" xfId="10440" hidden="1" xr:uid="{88134880-3FB0-46E8-85AB-03039E350A13}"/>
    <cellStyle name="40% - Accent2 2 3" xfId="10477" xr:uid="{638429AA-DF5B-4884-BE2A-4FB6B8C98976}"/>
    <cellStyle name="40% - Accent3" xfId="33" hidden="1" xr:uid="{00000000-0005-0000-0000-0000A0000000}"/>
    <cellStyle name="40% - Accent3" xfId="584" hidden="1" xr:uid="{00000000-0005-0000-0000-0000A1000000}"/>
    <cellStyle name="40% - Accent3" xfId="1602" hidden="1" xr:uid="{00000000-0005-0000-0000-0000A2000000}"/>
    <cellStyle name="40% - Accent3" xfId="3551" hidden="1" xr:uid="{00000000-0005-0000-0000-0000A3000000}"/>
    <cellStyle name="40% - Accent3" xfId="4102" hidden="1" xr:uid="{00000000-0005-0000-0000-0000A4000000}"/>
    <cellStyle name="40% - Accent3" xfId="5096" hidden="1" xr:uid="{00000000-0005-0000-0000-0000A5000000}"/>
    <cellStyle name="40% - Accent3" xfId="7037" hidden="1" xr:uid="{A301E45E-C84C-4292-ACA9-CB7D2EB703AE}"/>
    <cellStyle name="40% - Accent3" xfId="7588" hidden="1" xr:uid="{53191A8B-91F6-48CB-B80A-E4F027F61566}"/>
    <cellStyle name="40% - Accent3" xfId="8583" hidden="1" xr:uid="{C4BF9EB7-2148-494E-907F-B87B489D8781}"/>
    <cellStyle name="40% - Accent3" xfId="10523" hidden="1" xr:uid="{534DFBF2-6DFC-4ECA-9209-E96627AA2F87}"/>
    <cellStyle name="40% - Accent3" xfId="11074" hidden="1" xr:uid="{F9337A78-F717-4BA7-862F-18C87DBB8829}"/>
    <cellStyle name="40% - Accent3" xfId="12068" hidden="1" xr:uid="{E887CAB9-60B2-4FEF-94BF-BA675ED98F9E}"/>
    <cellStyle name="40% - Accent3 2" xfId="629" hidden="1" xr:uid="{00000000-0005-0000-0000-0000A6000000}"/>
    <cellStyle name="40% - Accent3 2" xfId="1529" hidden="1" xr:uid="{00000000-0005-0000-0000-0000A7000000}"/>
    <cellStyle name="40% - Accent3 2" xfId="1566" hidden="1" xr:uid="{00000000-0005-0000-0000-0000A8000000}"/>
    <cellStyle name="40% - Accent3 2" xfId="2510" hidden="1" xr:uid="{00000000-0005-0000-0000-0000A9000000}"/>
    <cellStyle name="40% - Accent3 2" xfId="2547" hidden="1" xr:uid="{00000000-0005-0000-0000-0000AA000000}"/>
    <cellStyle name="40% - Accent3 2" xfId="3455" hidden="1" xr:uid="{00000000-0005-0000-0000-0000AB000000}"/>
    <cellStyle name="40% - Accent3 2" xfId="3492" xr:uid="{00000000-0005-0000-0000-0000AC000000}"/>
    <cellStyle name="40% - Accent3 2 2" xfId="4130" hidden="1" xr:uid="{00000000-0005-0000-0000-0000AD000000}"/>
    <cellStyle name="40% - Accent3 2 2" xfId="5023" hidden="1" xr:uid="{00000000-0005-0000-0000-0000AE000000}"/>
    <cellStyle name="40% - Accent3 2 2" xfId="5060" hidden="1" xr:uid="{00000000-0005-0000-0000-0000AF000000}"/>
    <cellStyle name="40% - Accent3 2 2" xfId="6004" hidden="1" xr:uid="{00000000-0005-0000-0000-0000B0000000}"/>
    <cellStyle name="40% - Accent3 2 2" xfId="6041" hidden="1" xr:uid="{00000000-0005-0000-0000-0000B1000000}"/>
    <cellStyle name="40% - Accent3 2 2" xfId="6949" hidden="1" xr:uid="{00000000-0005-0000-0000-0000B2000000}"/>
    <cellStyle name="40% - Accent3 2 2" xfId="6986" xr:uid="{00000000-0005-0000-0000-0000B3000000}"/>
    <cellStyle name="40% - Accent3 2 2 2" xfId="11102" hidden="1" xr:uid="{00A9BB90-85FF-4FC2-ABA7-74846966DAD0}"/>
    <cellStyle name="40% - Accent3 2 2 2" xfId="11995" hidden="1" xr:uid="{94B1860D-53D4-4B37-B7CE-51C7E86A745E}"/>
    <cellStyle name="40% - Accent3 2 2 2" xfId="12032" hidden="1" xr:uid="{44BCEBFE-2230-4622-BE9C-1667EA993132}"/>
    <cellStyle name="40% - Accent3 2 2 2" xfId="12976" hidden="1" xr:uid="{612F853A-264F-45A6-8EF8-E02021947C37}"/>
    <cellStyle name="40% - Accent3 2 2 2" xfId="13013" hidden="1" xr:uid="{11E88D29-BB92-436B-9F7D-982497806307}"/>
    <cellStyle name="40% - Accent3 2 2 2" xfId="13921" hidden="1" xr:uid="{A38D34D3-AB16-4F6A-ACE4-A3651973598F}"/>
    <cellStyle name="40% - Accent3 2 2 2" xfId="13958" xr:uid="{E59CC4B2-413F-49F6-80A5-A45E78CBB222}"/>
    <cellStyle name="40% - Accent3 2 3" xfId="7617" hidden="1" xr:uid="{E5E3169A-6802-45BB-82D3-6564BA18DCC4}"/>
    <cellStyle name="40% - Accent3 2 3" xfId="8510" hidden="1" xr:uid="{B2B9ED46-35ED-4937-A9E4-B23FEAB7093B}"/>
    <cellStyle name="40% - Accent3 2 3" xfId="8547" hidden="1" xr:uid="{BBC77E2C-C743-47F3-A5B1-679C66327A2A}"/>
    <cellStyle name="40% - Accent3 2 3" xfId="9491" hidden="1" xr:uid="{3C672138-1A69-4949-BC82-FF750F1AC0D9}"/>
    <cellStyle name="40% - Accent3 2 3" xfId="9528" hidden="1" xr:uid="{18A36BA0-5C85-4375-A7F9-53A79CBBC03F}"/>
    <cellStyle name="40% - Accent3 2 3" xfId="10436" hidden="1" xr:uid="{31CABB10-4605-4471-9ACD-A82EA38CAFFA}"/>
    <cellStyle name="40% - Accent3 2 3" xfId="10473" xr:uid="{9B29AC7C-A3E4-4ED0-B81E-7204A3039144}"/>
    <cellStyle name="40% - Accent4" xfId="37" hidden="1" xr:uid="{00000000-0005-0000-0000-0000B4000000}"/>
    <cellStyle name="40% - Accent4" xfId="580" hidden="1" xr:uid="{00000000-0005-0000-0000-0000B5000000}"/>
    <cellStyle name="40% - Accent4" xfId="1598" hidden="1" xr:uid="{00000000-0005-0000-0000-0000B6000000}"/>
    <cellStyle name="40% - Accent4" xfId="3555" hidden="1" xr:uid="{00000000-0005-0000-0000-0000B7000000}"/>
    <cellStyle name="40% - Accent4" xfId="4098" hidden="1" xr:uid="{00000000-0005-0000-0000-0000B8000000}"/>
    <cellStyle name="40% - Accent4" xfId="5092" hidden="1" xr:uid="{00000000-0005-0000-0000-0000B9000000}"/>
    <cellStyle name="40% - Accent4" xfId="7041" hidden="1" xr:uid="{0106BD99-08C4-4FA7-B80D-A87699897BFD}"/>
    <cellStyle name="40% - Accent4" xfId="7584" hidden="1" xr:uid="{902A60EB-F9F0-4E7B-8D99-67491D447723}"/>
    <cellStyle name="40% - Accent4" xfId="8579" hidden="1" xr:uid="{9CFC8709-8C88-40AA-94E7-3AC133192379}"/>
    <cellStyle name="40% - Accent4" xfId="10527" hidden="1" xr:uid="{BC379C6E-DA5B-4913-B0CE-283B5496626A}"/>
    <cellStyle name="40% - Accent4" xfId="11070" hidden="1" xr:uid="{EE456E51-7043-486A-A905-A8DF2BF34B29}"/>
    <cellStyle name="40% - Accent4" xfId="12064" hidden="1" xr:uid="{FC59D335-2125-4636-A8C2-9D9E761BD3AF}"/>
    <cellStyle name="40% - Accent4 2" xfId="633" hidden="1" xr:uid="{00000000-0005-0000-0000-0000BA000000}"/>
    <cellStyle name="40% - Accent4 2" xfId="1525" hidden="1" xr:uid="{00000000-0005-0000-0000-0000BB000000}"/>
    <cellStyle name="40% - Accent4 2" xfId="1562" hidden="1" xr:uid="{00000000-0005-0000-0000-0000BC000000}"/>
    <cellStyle name="40% - Accent4 2" xfId="2506" hidden="1" xr:uid="{00000000-0005-0000-0000-0000BD000000}"/>
    <cellStyle name="40% - Accent4 2" xfId="2543" hidden="1" xr:uid="{00000000-0005-0000-0000-0000BE000000}"/>
    <cellStyle name="40% - Accent4 2" xfId="3451" hidden="1" xr:uid="{00000000-0005-0000-0000-0000BF000000}"/>
    <cellStyle name="40% - Accent4 2" xfId="3488" xr:uid="{00000000-0005-0000-0000-0000C0000000}"/>
    <cellStyle name="40% - Accent4 2 2" xfId="4132" hidden="1" xr:uid="{00000000-0005-0000-0000-0000C1000000}"/>
    <cellStyle name="40% - Accent4 2 2" xfId="5019" hidden="1" xr:uid="{00000000-0005-0000-0000-0000C2000000}"/>
    <cellStyle name="40% - Accent4 2 2" xfId="5056" hidden="1" xr:uid="{00000000-0005-0000-0000-0000C3000000}"/>
    <cellStyle name="40% - Accent4 2 2" xfId="6000" hidden="1" xr:uid="{00000000-0005-0000-0000-0000C4000000}"/>
    <cellStyle name="40% - Accent4 2 2" xfId="6037" hidden="1" xr:uid="{00000000-0005-0000-0000-0000C5000000}"/>
    <cellStyle name="40% - Accent4 2 2" xfId="6945" hidden="1" xr:uid="{00000000-0005-0000-0000-0000C6000000}"/>
    <cellStyle name="40% - Accent4 2 2" xfId="6982" xr:uid="{00000000-0005-0000-0000-0000C7000000}"/>
    <cellStyle name="40% - Accent4 2 2 2" xfId="11104" hidden="1" xr:uid="{1C727E93-EE3F-4CB9-9D14-7DBD09A49A26}"/>
    <cellStyle name="40% - Accent4 2 2 2" xfId="11991" hidden="1" xr:uid="{C8DBB842-6D00-441F-A45A-A9DE51B23C66}"/>
    <cellStyle name="40% - Accent4 2 2 2" xfId="12028" hidden="1" xr:uid="{A4A53E35-C157-49A7-9FE6-2E06CD4BEC86}"/>
    <cellStyle name="40% - Accent4 2 2 2" xfId="12972" hidden="1" xr:uid="{39F374B3-66DB-46D5-BE55-D40C199D4989}"/>
    <cellStyle name="40% - Accent4 2 2 2" xfId="13009" hidden="1" xr:uid="{98FD6DEE-F0DB-46D4-8477-916C07A7E9D4}"/>
    <cellStyle name="40% - Accent4 2 2 2" xfId="13917" hidden="1" xr:uid="{7249791B-C68B-46D4-AD85-8113AA3FE586}"/>
    <cellStyle name="40% - Accent4 2 2 2" xfId="13954" xr:uid="{DDD6CF39-4EB4-4B61-8A8D-BB8CB5B2C86C}"/>
    <cellStyle name="40% - Accent4 2 3" xfId="7619" hidden="1" xr:uid="{9FB708F4-AD7B-42AD-9465-68ECEC534FA7}"/>
    <cellStyle name="40% - Accent4 2 3" xfId="8506" hidden="1" xr:uid="{9C05B599-A116-405C-9FF8-3E80EEFE59A5}"/>
    <cellStyle name="40% - Accent4 2 3" xfId="8543" hidden="1" xr:uid="{7D028A64-792A-4569-9BFD-ADDA489849A4}"/>
    <cellStyle name="40% - Accent4 2 3" xfId="9487" hidden="1" xr:uid="{6FE40652-772F-478C-8C39-BD5AE2D72747}"/>
    <cellStyle name="40% - Accent4 2 3" xfId="9524" hidden="1" xr:uid="{C4A4303C-8A58-4DC3-B26C-CCB9E28688FD}"/>
    <cellStyle name="40% - Accent4 2 3" xfId="10432" hidden="1" xr:uid="{212ACB7C-6443-4254-AD5F-E9F95104711F}"/>
    <cellStyle name="40% - Accent4 2 3" xfId="10469" xr:uid="{E1A518FF-3DB7-42DB-BCD8-50C6F354D8BE}"/>
    <cellStyle name="40% - Accent5" xfId="41" hidden="1" xr:uid="{00000000-0005-0000-0000-0000C8000000}"/>
    <cellStyle name="40% - Accent5" xfId="576" hidden="1" xr:uid="{00000000-0005-0000-0000-0000C9000000}"/>
    <cellStyle name="40% - Accent5" xfId="1594" hidden="1" xr:uid="{00000000-0005-0000-0000-0000CA000000}"/>
    <cellStyle name="40% - Accent5" xfId="3559" hidden="1" xr:uid="{00000000-0005-0000-0000-0000CB000000}"/>
    <cellStyle name="40% - Accent5" xfId="4094" hidden="1" xr:uid="{00000000-0005-0000-0000-0000CC000000}"/>
    <cellStyle name="40% - Accent5" xfId="5088" hidden="1" xr:uid="{00000000-0005-0000-0000-0000CD000000}"/>
    <cellStyle name="40% - Accent5" xfId="7045" hidden="1" xr:uid="{075A07E1-B5E0-4D24-8A6B-98C08782951C}"/>
    <cellStyle name="40% - Accent5" xfId="7580" hidden="1" xr:uid="{83CA0983-742D-4B3C-BD55-D87522AE1AD6}"/>
    <cellStyle name="40% - Accent5" xfId="8575" hidden="1" xr:uid="{ACFBAC2F-5497-4087-8E78-2CD0F0B87D2B}"/>
    <cellStyle name="40% - Accent5" xfId="10531" hidden="1" xr:uid="{D658452F-A234-47C4-8069-46F9E6EDE862}"/>
    <cellStyle name="40% - Accent5" xfId="11066" hidden="1" xr:uid="{3FDBD113-B35B-4F98-BC82-3AB3FFEB3C31}"/>
    <cellStyle name="40% - Accent5" xfId="12060" hidden="1" xr:uid="{9EA273A3-5EBE-4CF1-89DE-3E2BA09821ED}"/>
    <cellStyle name="40% - Accent5 2" xfId="637" hidden="1" xr:uid="{00000000-0005-0000-0000-0000CE000000}"/>
    <cellStyle name="40% - Accent5 2" xfId="1521" hidden="1" xr:uid="{00000000-0005-0000-0000-0000CF000000}"/>
    <cellStyle name="40% - Accent5 2" xfId="1558" hidden="1" xr:uid="{00000000-0005-0000-0000-0000D0000000}"/>
    <cellStyle name="40% - Accent5 2" xfId="2502" hidden="1" xr:uid="{00000000-0005-0000-0000-0000D1000000}"/>
    <cellStyle name="40% - Accent5 2" xfId="2539" hidden="1" xr:uid="{00000000-0005-0000-0000-0000D2000000}"/>
    <cellStyle name="40% - Accent5 2" xfId="3447" hidden="1" xr:uid="{00000000-0005-0000-0000-0000D3000000}"/>
    <cellStyle name="40% - Accent5 2" xfId="3484" xr:uid="{00000000-0005-0000-0000-0000D4000000}"/>
    <cellStyle name="40% - Accent5 2 2" xfId="4134" hidden="1" xr:uid="{00000000-0005-0000-0000-0000D5000000}"/>
    <cellStyle name="40% - Accent5 2 2" xfId="5015" hidden="1" xr:uid="{00000000-0005-0000-0000-0000D6000000}"/>
    <cellStyle name="40% - Accent5 2 2" xfId="5052" hidden="1" xr:uid="{00000000-0005-0000-0000-0000D7000000}"/>
    <cellStyle name="40% - Accent5 2 2" xfId="5996" hidden="1" xr:uid="{00000000-0005-0000-0000-0000D8000000}"/>
    <cellStyle name="40% - Accent5 2 2" xfId="6033" hidden="1" xr:uid="{00000000-0005-0000-0000-0000D9000000}"/>
    <cellStyle name="40% - Accent5 2 2" xfId="6941" hidden="1" xr:uid="{00000000-0005-0000-0000-0000DA000000}"/>
    <cellStyle name="40% - Accent5 2 2" xfId="6978" xr:uid="{00000000-0005-0000-0000-0000DB000000}"/>
    <cellStyle name="40% - Accent5 2 2 2" xfId="11106" hidden="1" xr:uid="{E694C5E6-D929-4993-9537-A037B62D5292}"/>
    <cellStyle name="40% - Accent5 2 2 2" xfId="11987" hidden="1" xr:uid="{9C8EA8E9-8D24-4613-A6E8-47D6017A5616}"/>
    <cellStyle name="40% - Accent5 2 2 2" xfId="12024" hidden="1" xr:uid="{97368FDE-2329-4589-B15D-FC1D8CBDEC95}"/>
    <cellStyle name="40% - Accent5 2 2 2" xfId="12968" hidden="1" xr:uid="{3866BB89-40EE-450D-A622-02D4D21C959F}"/>
    <cellStyle name="40% - Accent5 2 2 2" xfId="13005" hidden="1" xr:uid="{8727B88F-1272-4D4A-A5FC-386EA43106A7}"/>
    <cellStyle name="40% - Accent5 2 2 2" xfId="13913" hidden="1" xr:uid="{DA15F8FF-882A-464C-9632-F2D3F467D668}"/>
    <cellStyle name="40% - Accent5 2 2 2" xfId="13950" xr:uid="{712E0A43-1E5B-496C-AFA2-7091853DCA11}"/>
    <cellStyle name="40% - Accent5 2 3" xfId="7621" hidden="1" xr:uid="{E15E89E5-05A6-4DA1-9CB1-CB27BDA55E0B}"/>
    <cellStyle name="40% - Accent5 2 3" xfId="8502" hidden="1" xr:uid="{EA238957-29EB-44A4-928E-EF27D357F1AC}"/>
    <cellStyle name="40% - Accent5 2 3" xfId="8539" hidden="1" xr:uid="{39B2CD8C-1D33-4CC5-B110-B9AB06A3A3C1}"/>
    <cellStyle name="40% - Accent5 2 3" xfId="9483" hidden="1" xr:uid="{3426FDFD-4FEA-45AF-AE47-C207AC7375B7}"/>
    <cellStyle name="40% - Accent5 2 3" xfId="9520" hidden="1" xr:uid="{807EAC78-A2C7-4461-8508-F16090905507}"/>
    <cellStyle name="40% - Accent5 2 3" xfId="10428" hidden="1" xr:uid="{FA2EBB7D-2CE2-4B3E-A7BF-6BA50F78924E}"/>
    <cellStyle name="40% - Accent5 2 3" xfId="10465" xr:uid="{4B33B9BF-8FE8-4FFB-9C01-48619C54B392}"/>
    <cellStyle name="40% - Accent6" xfId="45" hidden="1" xr:uid="{00000000-0005-0000-0000-0000DC000000}"/>
    <cellStyle name="40% - Accent6" xfId="572" hidden="1" xr:uid="{00000000-0005-0000-0000-0000DD000000}"/>
    <cellStyle name="40% - Accent6" xfId="1590" hidden="1" xr:uid="{00000000-0005-0000-0000-0000DE000000}"/>
    <cellStyle name="40% - Accent6" xfId="3563" hidden="1" xr:uid="{00000000-0005-0000-0000-0000DF000000}"/>
    <cellStyle name="40% - Accent6" xfId="4090" hidden="1" xr:uid="{00000000-0005-0000-0000-0000E0000000}"/>
    <cellStyle name="40% - Accent6" xfId="5084" hidden="1" xr:uid="{00000000-0005-0000-0000-0000E1000000}"/>
    <cellStyle name="40% - Accent6" xfId="7049" hidden="1" xr:uid="{54E40AF8-174B-45E7-A62D-78AAAEC58279}"/>
    <cellStyle name="40% - Accent6" xfId="7576" hidden="1" xr:uid="{D777181F-B643-4CB0-BEBB-BF1DA6C871A7}"/>
    <cellStyle name="40% - Accent6" xfId="8571" hidden="1" xr:uid="{A9E3C4CB-46E0-4ECB-937C-677050122C5B}"/>
    <cellStyle name="40% - Accent6" xfId="10535" hidden="1" xr:uid="{969105F6-E712-4E15-BCAC-28B476752916}"/>
    <cellStyle name="40% - Accent6" xfId="11062" hidden="1" xr:uid="{C2D4E074-9EFA-424E-97B2-8A4FBD96E2BF}"/>
    <cellStyle name="40% - Accent6" xfId="12056" hidden="1" xr:uid="{97054617-21D9-4B26-AA41-2D8FBF385F22}"/>
    <cellStyle name="40% - Accent6 2" xfId="641" hidden="1" xr:uid="{00000000-0005-0000-0000-0000E2000000}"/>
    <cellStyle name="40% - Accent6 2" xfId="1517" hidden="1" xr:uid="{00000000-0005-0000-0000-0000E3000000}"/>
    <cellStyle name="40% - Accent6 2" xfId="1554" hidden="1" xr:uid="{00000000-0005-0000-0000-0000E4000000}"/>
    <cellStyle name="40% - Accent6 2" xfId="2498" hidden="1" xr:uid="{00000000-0005-0000-0000-0000E5000000}"/>
    <cellStyle name="40% - Accent6 2" xfId="2535" hidden="1" xr:uid="{00000000-0005-0000-0000-0000E6000000}"/>
    <cellStyle name="40% - Accent6 2" xfId="3443" hidden="1" xr:uid="{00000000-0005-0000-0000-0000E7000000}"/>
    <cellStyle name="40% - Accent6 2" xfId="3480" xr:uid="{00000000-0005-0000-0000-0000E8000000}"/>
    <cellStyle name="40% - Accent6 2 2" xfId="4136" hidden="1" xr:uid="{00000000-0005-0000-0000-0000E9000000}"/>
    <cellStyle name="40% - Accent6 2 2" xfId="5011" hidden="1" xr:uid="{00000000-0005-0000-0000-0000EA000000}"/>
    <cellStyle name="40% - Accent6 2 2" xfId="5048" hidden="1" xr:uid="{00000000-0005-0000-0000-0000EB000000}"/>
    <cellStyle name="40% - Accent6 2 2" xfId="5992" hidden="1" xr:uid="{00000000-0005-0000-0000-0000EC000000}"/>
    <cellStyle name="40% - Accent6 2 2" xfId="6029" hidden="1" xr:uid="{00000000-0005-0000-0000-0000ED000000}"/>
    <cellStyle name="40% - Accent6 2 2" xfId="6937" hidden="1" xr:uid="{00000000-0005-0000-0000-0000EE000000}"/>
    <cellStyle name="40% - Accent6 2 2" xfId="6974" xr:uid="{00000000-0005-0000-0000-0000EF000000}"/>
    <cellStyle name="40% - Accent6 2 2 2" xfId="11108" hidden="1" xr:uid="{59CE62E5-FFE5-4A78-B70C-22C744793AB6}"/>
    <cellStyle name="40% - Accent6 2 2 2" xfId="11983" hidden="1" xr:uid="{D9E262F8-19ED-4066-AF57-9319EE9AC285}"/>
    <cellStyle name="40% - Accent6 2 2 2" xfId="12020" hidden="1" xr:uid="{061C187C-7D10-49AB-85C4-82470FC1B6E4}"/>
    <cellStyle name="40% - Accent6 2 2 2" xfId="12964" hidden="1" xr:uid="{992EF70C-E336-492F-8575-95895C161CA0}"/>
    <cellStyle name="40% - Accent6 2 2 2" xfId="13001" hidden="1" xr:uid="{3FEC7CD8-64DD-44A5-A8A3-94620BFC54A5}"/>
    <cellStyle name="40% - Accent6 2 2 2" xfId="13909" hidden="1" xr:uid="{F574CB45-E188-4E1F-ADA5-27200FA44ED1}"/>
    <cellStyle name="40% - Accent6 2 2 2" xfId="13946" xr:uid="{B8AD9EE8-952E-4F1B-8E63-20566079619F}"/>
    <cellStyle name="40% - Accent6 2 3" xfId="7623" hidden="1" xr:uid="{4CBB0ABD-F18A-4BF4-9080-965B590DB144}"/>
    <cellStyle name="40% - Accent6 2 3" xfId="8498" hidden="1" xr:uid="{4F17E7AF-9F9B-43FB-B7D6-D0C5EF76E7EB}"/>
    <cellStyle name="40% - Accent6 2 3" xfId="8535" hidden="1" xr:uid="{D2B5D939-FCF2-4C95-B9FE-E3FBA2C3895F}"/>
    <cellStyle name="40% - Accent6 2 3" xfId="9479" hidden="1" xr:uid="{F619565F-7799-4FD6-904B-242F0EADB5AA}"/>
    <cellStyle name="40% - Accent6 2 3" xfId="9516" hidden="1" xr:uid="{BDED447C-5F9B-4DE1-929E-B5B6EA56E068}"/>
    <cellStyle name="40% - Accent6 2 3" xfId="10424" hidden="1" xr:uid="{5B8FDF7D-AA4C-4208-8ABE-27CCD3761FC5}"/>
    <cellStyle name="40% - Accent6 2 3" xfId="10461" xr:uid="{C1D0DDAA-0578-4838-8BBD-C944A694C44F}"/>
    <cellStyle name="60% - Accent1" xfId="26" hidden="1" xr:uid="{00000000-0005-0000-0000-0000F0000000}"/>
    <cellStyle name="60% - Accent1" xfId="591" hidden="1" xr:uid="{00000000-0005-0000-0000-0000F1000000}"/>
    <cellStyle name="60% - Accent1" xfId="1609" hidden="1" xr:uid="{00000000-0005-0000-0000-0000F2000000}"/>
    <cellStyle name="60% - Accent1" xfId="3544" hidden="1" xr:uid="{00000000-0005-0000-0000-0000F3000000}"/>
    <cellStyle name="60% - Accent1" xfId="4109" hidden="1" xr:uid="{00000000-0005-0000-0000-0000F4000000}"/>
    <cellStyle name="60% - Accent1" xfId="5103" hidden="1" xr:uid="{00000000-0005-0000-0000-0000F5000000}"/>
    <cellStyle name="60% - Accent1" xfId="7030" hidden="1" xr:uid="{6F06659F-E005-4882-BB9D-2CCFD5D926BD}"/>
    <cellStyle name="60% - Accent1" xfId="7595" hidden="1" xr:uid="{C636D97D-505F-46DE-8048-0EF138CA7FC0}"/>
    <cellStyle name="60% - Accent1" xfId="8590" hidden="1" xr:uid="{DF8633D4-D138-43E2-9535-646DDFE79040}"/>
    <cellStyle name="60% - Accent1" xfId="10516" hidden="1" xr:uid="{9824D81C-E4E2-4441-94D5-307B1220378D}"/>
    <cellStyle name="60% - Accent1" xfId="11081" hidden="1" xr:uid="{EB28E5B3-1E97-4D0E-8608-F32D091D87A4}"/>
    <cellStyle name="60% - Accent1" xfId="12075" hidden="1" xr:uid="{3E5C8C19-F889-4271-BC91-4F4F601456F1}"/>
    <cellStyle name="60% - Accent1 2" xfId="622" hidden="1" xr:uid="{00000000-0005-0000-0000-0000F6000000}"/>
    <cellStyle name="60% - Accent1 2" xfId="1536" hidden="1" xr:uid="{00000000-0005-0000-0000-0000F7000000}"/>
    <cellStyle name="60% - Accent1 2" xfId="1573" hidden="1" xr:uid="{00000000-0005-0000-0000-0000F8000000}"/>
    <cellStyle name="60% - Accent1 2" xfId="2517" hidden="1" xr:uid="{00000000-0005-0000-0000-0000F9000000}"/>
    <cellStyle name="60% - Accent1 2" xfId="2554" hidden="1" xr:uid="{00000000-0005-0000-0000-0000FA000000}"/>
    <cellStyle name="60% - Accent1 2" xfId="3462" hidden="1" xr:uid="{00000000-0005-0000-0000-0000FB000000}"/>
    <cellStyle name="60% - Accent1 2" xfId="3499" hidden="1" xr:uid="{00000000-0005-0000-0000-0000FC000000}"/>
    <cellStyle name="60% - Accent1 2" xfId="5030" hidden="1" xr:uid="{00000000-0005-0000-0000-0000FD000000}"/>
    <cellStyle name="60% - Accent1 2" xfId="5067" hidden="1" xr:uid="{00000000-0005-0000-0000-0000FE000000}"/>
    <cellStyle name="60% - Accent1 2" xfId="6011" hidden="1" xr:uid="{00000000-0005-0000-0000-0000FF000000}"/>
    <cellStyle name="60% - Accent1 2" xfId="6048" hidden="1" xr:uid="{00000000-0005-0000-0000-000000010000}"/>
    <cellStyle name="60% - Accent1 2" xfId="6956" hidden="1" xr:uid="{00000000-0005-0000-0000-000001010000}"/>
    <cellStyle name="60% - Accent1 2" xfId="6993" hidden="1" xr:uid="{00000000-0005-0000-0000-000002010000}"/>
    <cellStyle name="60% - Accent1 2" xfId="8517" hidden="1" xr:uid="{394B4012-75CC-4650-BA70-A4520A1FA148}"/>
    <cellStyle name="60% - Accent1 2" xfId="8554" hidden="1" xr:uid="{EC3B9947-CCDE-4B34-974C-1302F89FDB3B}"/>
    <cellStyle name="60% - Accent1 2" xfId="9498" hidden="1" xr:uid="{45C91F00-49F3-410C-8185-9F8799DD896C}"/>
    <cellStyle name="60% - Accent1 2" xfId="9535" hidden="1" xr:uid="{99D73584-838E-4357-9FF8-ADA90C33BF4C}"/>
    <cellStyle name="60% - Accent1 2" xfId="10443" hidden="1" xr:uid="{8D799711-642E-4268-928A-DBFE13D5DD57}"/>
    <cellStyle name="60% - Accent1 2" xfId="10480" hidden="1" xr:uid="{061073A4-9EB1-4315-A38B-3F6278B36EC1}"/>
    <cellStyle name="60% - Accent1 2" xfId="12002" hidden="1" xr:uid="{AAB354A6-6944-4C4F-BBB5-CAF1C32D322C}"/>
    <cellStyle name="60% - Accent1 2" xfId="12039" hidden="1" xr:uid="{D5C9BE0B-D803-4225-8E49-176B2EC1BA82}"/>
    <cellStyle name="60% - Accent1 2" xfId="12983" hidden="1" xr:uid="{E5A244A1-8101-475F-AA3D-21FF61D8C8F7}"/>
    <cellStyle name="60% - Accent1 2" xfId="13020" hidden="1" xr:uid="{3F56642F-8939-4DA8-A691-EFD79049DD47}"/>
    <cellStyle name="60% - Accent1 2" xfId="13928" hidden="1" xr:uid="{06C518AA-8689-4640-B250-80CE7F3D0BE3}"/>
    <cellStyle name="60% - Accent1 2" xfId="13965" xr:uid="{FBA7D99C-CC35-4135-8403-ED6928A20C14}"/>
    <cellStyle name="60% - Accent2" xfId="30" hidden="1" xr:uid="{00000000-0005-0000-0000-000003010000}"/>
    <cellStyle name="60% - Accent2" xfId="587" hidden="1" xr:uid="{00000000-0005-0000-0000-000004010000}"/>
    <cellStyle name="60% - Accent2" xfId="1605" hidden="1" xr:uid="{00000000-0005-0000-0000-000005010000}"/>
    <cellStyle name="60% - Accent2" xfId="3548" hidden="1" xr:uid="{00000000-0005-0000-0000-000006010000}"/>
    <cellStyle name="60% - Accent2" xfId="4105" hidden="1" xr:uid="{00000000-0005-0000-0000-000007010000}"/>
    <cellStyle name="60% - Accent2" xfId="5099" hidden="1" xr:uid="{00000000-0005-0000-0000-000008010000}"/>
    <cellStyle name="60% - Accent2" xfId="7034" hidden="1" xr:uid="{31A200D6-7C2C-494E-9B20-424260AA2FC1}"/>
    <cellStyle name="60% - Accent2" xfId="7591" hidden="1" xr:uid="{8219FEE0-E6B0-4897-92D3-7BD22C3CF30A}"/>
    <cellStyle name="60% - Accent2" xfId="8586" hidden="1" xr:uid="{CD8DA09B-EB3D-4F66-B16D-8A9C6D2F55ED}"/>
    <cellStyle name="60% - Accent2" xfId="10520" hidden="1" xr:uid="{C0AFE367-57B1-4C0A-9F52-20D05B143CEA}"/>
    <cellStyle name="60% - Accent2" xfId="11077" hidden="1" xr:uid="{25360315-8F8A-4FBA-8052-FEEBC43CA533}"/>
    <cellStyle name="60% - Accent2" xfId="12071" hidden="1" xr:uid="{C27D2C6F-0215-4D4E-BFBF-F17E758DA3E3}"/>
    <cellStyle name="60% - Accent2 2" xfId="626" hidden="1" xr:uid="{00000000-0005-0000-0000-000009010000}"/>
    <cellStyle name="60% - Accent2 2" xfId="1532" hidden="1" xr:uid="{00000000-0005-0000-0000-00000A010000}"/>
    <cellStyle name="60% - Accent2 2" xfId="1569" hidden="1" xr:uid="{00000000-0005-0000-0000-00000B010000}"/>
    <cellStyle name="60% - Accent2 2" xfId="2513" hidden="1" xr:uid="{00000000-0005-0000-0000-00000C010000}"/>
    <cellStyle name="60% - Accent2 2" xfId="2550" hidden="1" xr:uid="{00000000-0005-0000-0000-00000D010000}"/>
    <cellStyle name="60% - Accent2 2" xfId="3458" hidden="1" xr:uid="{00000000-0005-0000-0000-00000E010000}"/>
    <cellStyle name="60% - Accent2 2" xfId="3495" hidden="1" xr:uid="{00000000-0005-0000-0000-00000F010000}"/>
    <cellStyle name="60% - Accent2 2" xfId="5026" hidden="1" xr:uid="{00000000-0005-0000-0000-000010010000}"/>
    <cellStyle name="60% - Accent2 2" xfId="5063" hidden="1" xr:uid="{00000000-0005-0000-0000-000011010000}"/>
    <cellStyle name="60% - Accent2 2" xfId="6007" hidden="1" xr:uid="{00000000-0005-0000-0000-000012010000}"/>
    <cellStyle name="60% - Accent2 2" xfId="6044" hidden="1" xr:uid="{00000000-0005-0000-0000-000013010000}"/>
    <cellStyle name="60% - Accent2 2" xfId="6952" hidden="1" xr:uid="{00000000-0005-0000-0000-000014010000}"/>
    <cellStyle name="60% - Accent2 2" xfId="6989" hidden="1" xr:uid="{00000000-0005-0000-0000-000015010000}"/>
    <cellStyle name="60% - Accent2 2" xfId="8513" hidden="1" xr:uid="{C69740B6-38E9-4998-95FC-C3269869E885}"/>
    <cellStyle name="60% - Accent2 2" xfId="8550" hidden="1" xr:uid="{1A7BDC3B-DF23-4282-BB9B-A9584A7D1BC0}"/>
    <cellStyle name="60% - Accent2 2" xfId="9494" hidden="1" xr:uid="{F4B38FB8-987E-46E1-A6E2-BA7D6259A130}"/>
    <cellStyle name="60% - Accent2 2" xfId="9531" hidden="1" xr:uid="{DEC32061-832E-413C-9CD8-67DCFC65A094}"/>
    <cellStyle name="60% - Accent2 2" xfId="10439" hidden="1" xr:uid="{0A63FD4D-D793-4930-9F6C-7CF0094C9EF8}"/>
    <cellStyle name="60% - Accent2 2" xfId="10476" hidden="1" xr:uid="{41B5297C-6FB8-48E8-9E60-A28F55282652}"/>
    <cellStyle name="60% - Accent2 2" xfId="11998" hidden="1" xr:uid="{853737DE-EA07-4C93-9DA7-A78FAC414053}"/>
    <cellStyle name="60% - Accent2 2" xfId="12035" hidden="1" xr:uid="{8216A298-7C4B-4D2F-A72B-23B28562FFA4}"/>
    <cellStyle name="60% - Accent2 2" xfId="12979" hidden="1" xr:uid="{ED9804CC-5B63-4E58-BB79-0D3FF3C938A5}"/>
    <cellStyle name="60% - Accent2 2" xfId="13016" hidden="1" xr:uid="{01B04666-ECF0-400C-95E2-D331946E009E}"/>
    <cellStyle name="60% - Accent2 2" xfId="13924" hidden="1" xr:uid="{51FEA235-D484-4309-AA97-7E4463C41DDA}"/>
    <cellStyle name="60% - Accent2 2" xfId="13961" xr:uid="{656307F6-DD0E-4F9D-829D-0A02AB057030}"/>
    <cellStyle name="60% - Accent3" xfId="34" hidden="1" xr:uid="{00000000-0005-0000-0000-000016010000}"/>
    <cellStyle name="60% - Accent3" xfId="583" hidden="1" xr:uid="{00000000-0005-0000-0000-000017010000}"/>
    <cellStyle name="60% - Accent3" xfId="1601" hidden="1" xr:uid="{00000000-0005-0000-0000-000018010000}"/>
    <cellStyle name="60% - Accent3" xfId="3552" hidden="1" xr:uid="{00000000-0005-0000-0000-000019010000}"/>
    <cellStyle name="60% - Accent3" xfId="4101" hidden="1" xr:uid="{00000000-0005-0000-0000-00001A010000}"/>
    <cellStyle name="60% - Accent3" xfId="5095" hidden="1" xr:uid="{00000000-0005-0000-0000-00001B010000}"/>
    <cellStyle name="60% - Accent3" xfId="7038" hidden="1" xr:uid="{8FA7EF0A-72D9-4703-B25D-E20F58F1DE13}"/>
    <cellStyle name="60% - Accent3" xfId="7587" hidden="1" xr:uid="{E9A80F72-2737-40D5-B90C-D42E5D4C0E67}"/>
    <cellStyle name="60% - Accent3" xfId="8582" hidden="1" xr:uid="{0D501280-9A2A-46D2-8FE0-119EBA8EE8D9}"/>
    <cellStyle name="60% - Accent3" xfId="10524" hidden="1" xr:uid="{11DDB1A3-7F84-4ED9-980E-CADA76AF74BF}"/>
    <cellStyle name="60% - Accent3" xfId="11073" hidden="1" xr:uid="{CE6AF26B-3DD2-48E1-BF08-0E5AEAC2F9FB}"/>
    <cellStyle name="60% - Accent3" xfId="12067" hidden="1" xr:uid="{9BF5896B-084F-4B2F-A102-5F898A9B9F5C}"/>
    <cellStyle name="60% - Accent3 2" xfId="630" hidden="1" xr:uid="{00000000-0005-0000-0000-00001C010000}"/>
    <cellStyle name="60% - Accent3 2" xfId="1528" hidden="1" xr:uid="{00000000-0005-0000-0000-00001D010000}"/>
    <cellStyle name="60% - Accent3 2" xfId="1565" hidden="1" xr:uid="{00000000-0005-0000-0000-00001E010000}"/>
    <cellStyle name="60% - Accent3 2" xfId="2509" hidden="1" xr:uid="{00000000-0005-0000-0000-00001F010000}"/>
    <cellStyle name="60% - Accent3 2" xfId="2546" hidden="1" xr:uid="{00000000-0005-0000-0000-000020010000}"/>
    <cellStyle name="60% - Accent3 2" xfId="3454" hidden="1" xr:uid="{00000000-0005-0000-0000-000021010000}"/>
    <cellStyle name="60% - Accent3 2" xfId="3491" hidden="1" xr:uid="{00000000-0005-0000-0000-000022010000}"/>
    <cellStyle name="60% - Accent3 2" xfId="5022" hidden="1" xr:uid="{00000000-0005-0000-0000-000023010000}"/>
    <cellStyle name="60% - Accent3 2" xfId="5059" hidden="1" xr:uid="{00000000-0005-0000-0000-000024010000}"/>
    <cellStyle name="60% - Accent3 2" xfId="6003" hidden="1" xr:uid="{00000000-0005-0000-0000-000025010000}"/>
    <cellStyle name="60% - Accent3 2" xfId="6040" hidden="1" xr:uid="{00000000-0005-0000-0000-000026010000}"/>
    <cellStyle name="60% - Accent3 2" xfId="6948" hidden="1" xr:uid="{00000000-0005-0000-0000-000027010000}"/>
    <cellStyle name="60% - Accent3 2" xfId="6985" hidden="1" xr:uid="{00000000-0005-0000-0000-000028010000}"/>
    <cellStyle name="60% - Accent3 2" xfId="8509" hidden="1" xr:uid="{07F365AE-155F-4F80-B558-0280BB0A41A0}"/>
    <cellStyle name="60% - Accent3 2" xfId="8546" hidden="1" xr:uid="{98F49976-3505-400F-8990-079107F60C5C}"/>
    <cellStyle name="60% - Accent3 2" xfId="9490" hidden="1" xr:uid="{68714989-4488-4A50-A3EF-DF0E5E54219E}"/>
    <cellStyle name="60% - Accent3 2" xfId="9527" hidden="1" xr:uid="{888F71FC-C6E3-41B9-AB4B-0FE4A9345A26}"/>
    <cellStyle name="60% - Accent3 2" xfId="10435" hidden="1" xr:uid="{8A5A0132-2C54-42B4-A94B-5FBB0F63C142}"/>
    <cellStyle name="60% - Accent3 2" xfId="10472" hidden="1" xr:uid="{FF308780-A09D-4624-8A23-4B4382586A37}"/>
    <cellStyle name="60% - Accent3 2" xfId="11994" hidden="1" xr:uid="{7B5BD80F-8BFD-4E18-A8E6-65572C11CAD8}"/>
    <cellStyle name="60% - Accent3 2" xfId="12031" hidden="1" xr:uid="{6AD5B13A-7D95-4123-A741-C9D51779B112}"/>
    <cellStyle name="60% - Accent3 2" xfId="12975" hidden="1" xr:uid="{F7F7279D-3055-41D0-AF42-5EBD90D717FD}"/>
    <cellStyle name="60% - Accent3 2" xfId="13012" hidden="1" xr:uid="{564AFBC1-78FD-4AEC-A351-5C6DC46F799E}"/>
    <cellStyle name="60% - Accent3 2" xfId="13920" hidden="1" xr:uid="{D3AF18F7-A3C8-4323-8C4D-E6305FC019BD}"/>
    <cellStyle name="60% - Accent3 2" xfId="13957" xr:uid="{2FB24EC0-4A3D-43E7-9011-C57900A1F9DB}"/>
    <cellStyle name="60% - Accent4" xfId="38" hidden="1" xr:uid="{00000000-0005-0000-0000-000029010000}"/>
    <cellStyle name="60% - Accent4" xfId="579" hidden="1" xr:uid="{00000000-0005-0000-0000-00002A010000}"/>
    <cellStyle name="60% - Accent4" xfId="1597" hidden="1" xr:uid="{00000000-0005-0000-0000-00002B010000}"/>
    <cellStyle name="60% - Accent4" xfId="3556" hidden="1" xr:uid="{00000000-0005-0000-0000-00002C010000}"/>
    <cellStyle name="60% - Accent4" xfId="4097" hidden="1" xr:uid="{00000000-0005-0000-0000-00002D010000}"/>
    <cellStyle name="60% - Accent4" xfId="5091" hidden="1" xr:uid="{00000000-0005-0000-0000-00002E010000}"/>
    <cellStyle name="60% - Accent4" xfId="7042" hidden="1" xr:uid="{798CD1A1-4D2D-4863-A36C-A1EC76C5300C}"/>
    <cellStyle name="60% - Accent4" xfId="7583" hidden="1" xr:uid="{36DB6716-FC15-43A2-AD01-E7CBD4057C2E}"/>
    <cellStyle name="60% - Accent4" xfId="8578" hidden="1" xr:uid="{E6BA6D66-BE81-49BC-8DC0-F05A77372469}"/>
    <cellStyle name="60% - Accent4" xfId="10528" hidden="1" xr:uid="{81A86200-8911-45E2-9D57-D88E65B472EA}"/>
    <cellStyle name="60% - Accent4" xfId="11069" hidden="1" xr:uid="{8DF6A36B-32E0-4DFA-9433-6AE79B0A41B0}"/>
    <cellStyle name="60% - Accent4" xfId="12063" hidden="1" xr:uid="{9EEEFF99-ECA4-4400-AA65-902A7937EF8D}"/>
    <cellStyle name="60% - Accent4 2" xfId="634" hidden="1" xr:uid="{00000000-0005-0000-0000-00002F010000}"/>
    <cellStyle name="60% - Accent4 2" xfId="1524" hidden="1" xr:uid="{00000000-0005-0000-0000-000030010000}"/>
    <cellStyle name="60% - Accent4 2" xfId="1561" hidden="1" xr:uid="{00000000-0005-0000-0000-000031010000}"/>
    <cellStyle name="60% - Accent4 2" xfId="2505" hidden="1" xr:uid="{00000000-0005-0000-0000-000032010000}"/>
    <cellStyle name="60% - Accent4 2" xfId="2542" hidden="1" xr:uid="{00000000-0005-0000-0000-000033010000}"/>
    <cellStyle name="60% - Accent4 2" xfId="3450" hidden="1" xr:uid="{00000000-0005-0000-0000-000034010000}"/>
    <cellStyle name="60% - Accent4 2" xfId="3487" hidden="1" xr:uid="{00000000-0005-0000-0000-000035010000}"/>
    <cellStyle name="60% - Accent4 2" xfId="5018" hidden="1" xr:uid="{00000000-0005-0000-0000-000036010000}"/>
    <cellStyle name="60% - Accent4 2" xfId="5055" hidden="1" xr:uid="{00000000-0005-0000-0000-000037010000}"/>
    <cellStyle name="60% - Accent4 2" xfId="5999" hidden="1" xr:uid="{00000000-0005-0000-0000-000038010000}"/>
    <cellStyle name="60% - Accent4 2" xfId="6036" hidden="1" xr:uid="{00000000-0005-0000-0000-000039010000}"/>
    <cellStyle name="60% - Accent4 2" xfId="6944" hidden="1" xr:uid="{00000000-0005-0000-0000-00003A010000}"/>
    <cellStyle name="60% - Accent4 2" xfId="6981" hidden="1" xr:uid="{00000000-0005-0000-0000-00003B010000}"/>
    <cellStyle name="60% - Accent4 2" xfId="8505" hidden="1" xr:uid="{9FA8CF63-457E-48EF-8820-3B74688B49B4}"/>
    <cellStyle name="60% - Accent4 2" xfId="8542" hidden="1" xr:uid="{E674967D-4EC5-4E9E-9137-3BF2578E9198}"/>
    <cellStyle name="60% - Accent4 2" xfId="9486" hidden="1" xr:uid="{BB56FAA1-CF0E-4A3E-96FF-FE782328E7DD}"/>
    <cellStyle name="60% - Accent4 2" xfId="9523" hidden="1" xr:uid="{F35A90F1-61C2-4935-80B8-61954C2DB9EA}"/>
    <cellStyle name="60% - Accent4 2" xfId="10431" hidden="1" xr:uid="{E4F20FB2-2D31-49CB-ADAB-DE07364C513A}"/>
    <cellStyle name="60% - Accent4 2" xfId="10468" hidden="1" xr:uid="{83107B05-8EC2-40D9-994E-634EE557F946}"/>
    <cellStyle name="60% - Accent4 2" xfId="11990" hidden="1" xr:uid="{E1941AFE-D827-4CFE-9212-4E8FFECD0163}"/>
    <cellStyle name="60% - Accent4 2" xfId="12027" hidden="1" xr:uid="{57F060BE-E0C5-4661-B283-20FA92AA4542}"/>
    <cellStyle name="60% - Accent4 2" xfId="12971" hidden="1" xr:uid="{9F856B28-79B0-42E9-90CC-7278297118DB}"/>
    <cellStyle name="60% - Accent4 2" xfId="13008" hidden="1" xr:uid="{FF57A341-8AF2-4D6A-B52E-C437D1829E91}"/>
    <cellStyle name="60% - Accent4 2" xfId="13916" hidden="1" xr:uid="{2A04A698-218C-4B14-9F86-D8CE0D0B76A5}"/>
    <cellStyle name="60% - Accent4 2" xfId="13953" xr:uid="{8A86F0E6-1A13-440B-860B-B2538663D39C}"/>
    <cellStyle name="60% - Accent5" xfId="42" hidden="1" xr:uid="{00000000-0005-0000-0000-00003C010000}"/>
    <cellStyle name="60% - Accent5" xfId="575" hidden="1" xr:uid="{00000000-0005-0000-0000-00003D010000}"/>
    <cellStyle name="60% - Accent5" xfId="1593" hidden="1" xr:uid="{00000000-0005-0000-0000-00003E010000}"/>
    <cellStyle name="60% - Accent5" xfId="3560" hidden="1" xr:uid="{00000000-0005-0000-0000-00003F010000}"/>
    <cellStyle name="60% - Accent5" xfId="4093" hidden="1" xr:uid="{00000000-0005-0000-0000-000040010000}"/>
    <cellStyle name="60% - Accent5" xfId="5087" hidden="1" xr:uid="{00000000-0005-0000-0000-000041010000}"/>
    <cellStyle name="60% - Accent5" xfId="7046" hidden="1" xr:uid="{A391CBF2-3026-4B63-9D0B-8AC5AE042457}"/>
    <cellStyle name="60% - Accent5" xfId="7579" hidden="1" xr:uid="{A4C11E3F-1D6B-4A4C-886B-11D2B0F9B23C}"/>
    <cellStyle name="60% - Accent5" xfId="8574" hidden="1" xr:uid="{777EEB63-E5A3-4B59-ACC2-847175443A90}"/>
    <cellStyle name="60% - Accent5" xfId="10532" hidden="1" xr:uid="{93A79C88-CA0A-485D-968A-467D6191B13D}"/>
    <cellStyle name="60% - Accent5" xfId="11065" hidden="1" xr:uid="{8D544577-97DA-464D-9C27-80F8513A45E1}"/>
    <cellStyle name="60% - Accent5" xfId="12059" hidden="1" xr:uid="{7836FD17-4B95-428E-A41E-CDC4214C844C}"/>
    <cellStyle name="60% - Accent5 2" xfId="638" hidden="1" xr:uid="{00000000-0005-0000-0000-000042010000}"/>
    <cellStyle name="60% - Accent5 2" xfId="1520" hidden="1" xr:uid="{00000000-0005-0000-0000-000043010000}"/>
    <cellStyle name="60% - Accent5 2" xfId="1557" hidden="1" xr:uid="{00000000-0005-0000-0000-000044010000}"/>
    <cellStyle name="60% - Accent5 2" xfId="2501" hidden="1" xr:uid="{00000000-0005-0000-0000-000045010000}"/>
    <cellStyle name="60% - Accent5 2" xfId="2538" hidden="1" xr:uid="{00000000-0005-0000-0000-000046010000}"/>
    <cellStyle name="60% - Accent5 2" xfId="3446" hidden="1" xr:uid="{00000000-0005-0000-0000-000047010000}"/>
    <cellStyle name="60% - Accent5 2" xfId="3483" hidden="1" xr:uid="{00000000-0005-0000-0000-000048010000}"/>
    <cellStyle name="60% - Accent5 2" xfId="5014" hidden="1" xr:uid="{00000000-0005-0000-0000-000049010000}"/>
    <cellStyle name="60% - Accent5 2" xfId="5051" hidden="1" xr:uid="{00000000-0005-0000-0000-00004A010000}"/>
    <cellStyle name="60% - Accent5 2" xfId="5995" hidden="1" xr:uid="{00000000-0005-0000-0000-00004B010000}"/>
    <cellStyle name="60% - Accent5 2" xfId="6032" hidden="1" xr:uid="{00000000-0005-0000-0000-00004C010000}"/>
    <cellStyle name="60% - Accent5 2" xfId="6940" hidden="1" xr:uid="{00000000-0005-0000-0000-00004D010000}"/>
    <cellStyle name="60% - Accent5 2" xfId="6977" hidden="1" xr:uid="{00000000-0005-0000-0000-00004E010000}"/>
    <cellStyle name="60% - Accent5 2" xfId="8501" hidden="1" xr:uid="{60C9216D-BDD6-4C7D-B8FB-83DBB3CCFAC8}"/>
    <cellStyle name="60% - Accent5 2" xfId="8538" hidden="1" xr:uid="{6BB2315F-FBF9-44B0-8985-929A9307E21B}"/>
    <cellStyle name="60% - Accent5 2" xfId="9482" hidden="1" xr:uid="{49859214-1BFF-410D-8242-DBFFF2D25548}"/>
    <cellStyle name="60% - Accent5 2" xfId="9519" hidden="1" xr:uid="{912855CD-537C-4AA1-AF21-F0450016A58E}"/>
    <cellStyle name="60% - Accent5 2" xfId="10427" hidden="1" xr:uid="{1E4EDF89-FE30-46EE-89EC-D674F24AB0BB}"/>
    <cellStyle name="60% - Accent5 2" xfId="10464" hidden="1" xr:uid="{422BFA19-078A-47BC-9742-AED8F85AA048}"/>
    <cellStyle name="60% - Accent5 2" xfId="11986" hidden="1" xr:uid="{FD5BCFB1-0D27-44D5-9D86-438CE51F882D}"/>
    <cellStyle name="60% - Accent5 2" xfId="12023" hidden="1" xr:uid="{EFCF1BD5-2F85-4F62-817D-6F79A9C571E8}"/>
    <cellStyle name="60% - Accent5 2" xfId="12967" hidden="1" xr:uid="{22A13187-C556-4B14-8CC1-EC1464534947}"/>
    <cellStyle name="60% - Accent5 2" xfId="13004" hidden="1" xr:uid="{6CCD396E-6FB7-489A-AB41-59A4FAA6A45D}"/>
    <cellStyle name="60% - Accent5 2" xfId="13912" hidden="1" xr:uid="{27C7FC2D-F7E4-45B7-B6CB-23EC89E37771}"/>
    <cellStyle name="60% - Accent5 2" xfId="13949" xr:uid="{7FB0C67A-229C-4315-AD7E-12CF5FB7E900}"/>
    <cellStyle name="60% - Accent6" xfId="46" hidden="1" xr:uid="{00000000-0005-0000-0000-00004F010000}"/>
    <cellStyle name="60% - Accent6" xfId="571" hidden="1" xr:uid="{00000000-0005-0000-0000-000050010000}"/>
    <cellStyle name="60% - Accent6" xfId="1589" hidden="1" xr:uid="{00000000-0005-0000-0000-000051010000}"/>
    <cellStyle name="60% - Accent6" xfId="3564" hidden="1" xr:uid="{00000000-0005-0000-0000-000052010000}"/>
    <cellStyle name="60% - Accent6" xfId="4089" hidden="1" xr:uid="{00000000-0005-0000-0000-000053010000}"/>
    <cellStyle name="60% - Accent6" xfId="5083" hidden="1" xr:uid="{00000000-0005-0000-0000-000054010000}"/>
    <cellStyle name="60% - Accent6" xfId="7050" hidden="1" xr:uid="{2D18CBF6-4F1C-4BCE-B3D2-EC1EF5261DCB}"/>
    <cellStyle name="60% - Accent6" xfId="7575" hidden="1" xr:uid="{CA7849C7-D005-42DC-8281-709905D34248}"/>
    <cellStyle name="60% - Accent6" xfId="8570" hidden="1" xr:uid="{F4E83F9A-767E-4BB8-BF07-ABC5DC7E84EB}"/>
    <cellStyle name="60% - Accent6" xfId="10536" hidden="1" xr:uid="{2E0BEFBC-284C-4479-A425-E2CB896FDA4B}"/>
    <cellStyle name="60% - Accent6" xfId="11061" hidden="1" xr:uid="{1081D4D6-EA97-458B-BEE0-7670ABDDB096}"/>
    <cellStyle name="60% - Accent6" xfId="12055" hidden="1" xr:uid="{E8B2F383-2331-4B7F-9DDD-E1F633586B62}"/>
    <cellStyle name="60% - Accent6 2" xfId="642" hidden="1" xr:uid="{00000000-0005-0000-0000-000055010000}"/>
    <cellStyle name="60% - Accent6 2" xfId="1516" hidden="1" xr:uid="{00000000-0005-0000-0000-000056010000}"/>
    <cellStyle name="60% - Accent6 2" xfId="1553" hidden="1" xr:uid="{00000000-0005-0000-0000-000057010000}"/>
    <cellStyle name="60% - Accent6 2" xfId="2497" hidden="1" xr:uid="{00000000-0005-0000-0000-000058010000}"/>
    <cellStyle name="60% - Accent6 2" xfId="2534" hidden="1" xr:uid="{00000000-0005-0000-0000-000059010000}"/>
    <cellStyle name="60% - Accent6 2" xfId="3442" hidden="1" xr:uid="{00000000-0005-0000-0000-00005A010000}"/>
    <cellStyle name="60% - Accent6 2" xfId="3479" hidden="1" xr:uid="{00000000-0005-0000-0000-00005B010000}"/>
    <cellStyle name="60% - Accent6 2" xfId="5010" hidden="1" xr:uid="{00000000-0005-0000-0000-00005C010000}"/>
    <cellStyle name="60% - Accent6 2" xfId="5047" hidden="1" xr:uid="{00000000-0005-0000-0000-00005D010000}"/>
    <cellStyle name="60% - Accent6 2" xfId="5991" hidden="1" xr:uid="{00000000-0005-0000-0000-00005E010000}"/>
    <cellStyle name="60% - Accent6 2" xfId="6028" hidden="1" xr:uid="{00000000-0005-0000-0000-00005F010000}"/>
    <cellStyle name="60% - Accent6 2" xfId="6936" hidden="1" xr:uid="{00000000-0005-0000-0000-000060010000}"/>
    <cellStyle name="60% - Accent6 2" xfId="6973" hidden="1" xr:uid="{00000000-0005-0000-0000-000061010000}"/>
    <cellStyle name="60% - Accent6 2" xfId="8497" hidden="1" xr:uid="{A9257011-1683-404E-BE58-446F3E6414AD}"/>
    <cellStyle name="60% - Accent6 2" xfId="8534" hidden="1" xr:uid="{97939D81-0811-4B4B-A06C-5F4C458CA331}"/>
    <cellStyle name="60% - Accent6 2" xfId="9478" hidden="1" xr:uid="{E195363D-2B12-474B-B997-B39A7F94D6FE}"/>
    <cellStyle name="60% - Accent6 2" xfId="9515" hidden="1" xr:uid="{5F9B3E6F-14E9-44E9-8678-C1A4C45D83F8}"/>
    <cellStyle name="60% - Accent6 2" xfId="10423" hidden="1" xr:uid="{A612A90C-3E47-451B-801E-2B484514F7E3}"/>
    <cellStyle name="60% - Accent6 2" xfId="10460" hidden="1" xr:uid="{D2F0E22C-26A4-4B29-8BC5-2AFE4527A445}"/>
    <cellStyle name="60% - Accent6 2" xfId="11982" hidden="1" xr:uid="{0738819C-9598-4032-93DF-D4E96F64EA40}"/>
    <cellStyle name="60% - Accent6 2" xfId="12019" hidden="1" xr:uid="{81B750E0-A39C-4BBC-9F89-DDEE9A03772D}"/>
    <cellStyle name="60% - Accent6 2" xfId="12963" hidden="1" xr:uid="{AE06B7AA-E9BB-4C16-9113-19EE10CCA413}"/>
    <cellStyle name="60% - Accent6 2" xfId="13000" hidden="1" xr:uid="{408D0953-29AC-43B4-AC87-E5D6D47546C9}"/>
    <cellStyle name="60% - Accent6 2" xfId="13908" hidden="1" xr:uid="{77459EC2-84EE-4FF7-8306-00EDAFF93306}"/>
    <cellStyle name="60% - Accent6 2" xfId="13945" xr:uid="{3D91346F-9BAF-4BC2-BADD-DBED83F608C2}"/>
    <cellStyle name="Accent1" xfId="23" hidden="1" xr:uid="{00000000-0005-0000-0000-000062010000}"/>
    <cellStyle name="Accent1" xfId="594" hidden="1" xr:uid="{00000000-0005-0000-0000-000063010000}"/>
    <cellStyle name="Accent1" xfId="1612" hidden="1" xr:uid="{00000000-0005-0000-0000-000064010000}"/>
    <cellStyle name="Accent1" xfId="3541" hidden="1" xr:uid="{00000000-0005-0000-0000-000065010000}"/>
    <cellStyle name="Accent1" xfId="4112" hidden="1" xr:uid="{00000000-0005-0000-0000-000066010000}"/>
    <cellStyle name="Accent1" xfId="5106" hidden="1" xr:uid="{00000000-0005-0000-0000-000067010000}"/>
    <cellStyle name="Accent1" xfId="7027" hidden="1" xr:uid="{6E28AA3D-BE88-4AED-87C4-A63A5FDA5ECE}"/>
    <cellStyle name="Accent1" xfId="7598" hidden="1" xr:uid="{F01C0D63-CD15-4DB0-82B2-FF1F4E3FCF71}"/>
    <cellStyle name="Accent1" xfId="8593" hidden="1" xr:uid="{0E37E54E-62E7-4C62-94FD-1BA649574373}"/>
    <cellStyle name="Accent1" xfId="10513" hidden="1" xr:uid="{7791D233-02D4-44E9-987F-2209BDBA47AF}"/>
    <cellStyle name="Accent1" xfId="11084" hidden="1" xr:uid="{3BE89FA3-9BC3-4EB3-92D6-C014303327E1}"/>
    <cellStyle name="Accent1" xfId="12078" hidden="1" xr:uid="{495C0932-0897-41F8-B602-28F7AE0A7C31}"/>
    <cellStyle name="Accent1 2" xfId="619" hidden="1" xr:uid="{00000000-0005-0000-0000-000068010000}"/>
    <cellStyle name="Accent1 2" xfId="1539" hidden="1" xr:uid="{00000000-0005-0000-0000-000069010000}"/>
    <cellStyle name="Accent1 2" xfId="1576" hidden="1" xr:uid="{00000000-0005-0000-0000-00006A010000}"/>
    <cellStyle name="Accent1 2" xfId="2520" hidden="1" xr:uid="{00000000-0005-0000-0000-00006B010000}"/>
    <cellStyle name="Accent1 2" xfId="2557" hidden="1" xr:uid="{00000000-0005-0000-0000-00006C010000}"/>
    <cellStyle name="Accent1 2" xfId="3465" hidden="1" xr:uid="{00000000-0005-0000-0000-00006D010000}"/>
    <cellStyle name="Accent1 2" xfId="3502" hidden="1" xr:uid="{00000000-0005-0000-0000-00006E010000}"/>
    <cellStyle name="Accent1 2" xfId="5033" hidden="1" xr:uid="{00000000-0005-0000-0000-00006F010000}"/>
    <cellStyle name="Accent1 2" xfId="5070" hidden="1" xr:uid="{00000000-0005-0000-0000-000070010000}"/>
    <cellStyle name="Accent1 2" xfId="6014" hidden="1" xr:uid="{00000000-0005-0000-0000-000071010000}"/>
    <cellStyle name="Accent1 2" xfId="6051" hidden="1" xr:uid="{00000000-0005-0000-0000-000072010000}"/>
    <cellStyle name="Accent1 2" xfId="6959" hidden="1" xr:uid="{00000000-0005-0000-0000-000073010000}"/>
    <cellStyle name="Accent1 2" xfId="6996" hidden="1" xr:uid="{00000000-0005-0000-0000-000074010000}"/>
    <cellStyle name="Accent1 2" xfId="8520" hidden="1" xr:uid="{E1811006-5377-4C02-A812-152C9583691E}"/>
    <cellStyle name="Accent1 2" xfId="8557" hidden="1" xr:uid="{287EE08B-CF63-469C-A37B-4B69B5745237}"/>
    <cellStyle name="Accent1 2" xfId="9501" hidden="1" xr:uid="{2F21CB77-42C5-4FAE-B066-84CC5F412DBD}"/>
    <cellStyle name="Accent1 2" xfId="9538" hidden="1" xr:uid="{18CBF3A2-7DF4-466A-9F8F-68B03FE5847C}"/>
    <cellStyle name="Accent1 2" xfId="10446" hidden="1" xr:uid="{4CD9A832-6984-488C-99C0-863BF08D659A}"/>
    <cellStyle name="Accent1 2" xfId="10483" hidden="1" xr:uid="{DEDA843D-ACF8-474C-96BB-52D7C9EC1A8A}"/>
    <cellStyle name="Accent1 2" xfId="12005" hidden="1" xr:uid="{E40003EE-8CC7-41FA-AB9F-789F591128B6}"/>
    <cellStyle name="Accent1 2" xfId="12042" hidden="1" xr:uid="{43EC2FFE-2EC5-4E92-A10E-A1837D7A1068}"/>
    <cellStyle name="Accent1 2" xfId="12986" hidden="1" xr:uid="{FEBCDD59-7EB3-482B-8DB1-41F321F03C31}"/>
    <cellStyle name="Accent1 2" xfId="13023" hidden="1" xr:uid="{30B11E77-9123-44CB-BBBF-F818A0F19F34}"/>
    <cellStyle name="Accent1 2" xfId="13931" hidden="1" xr:uid="{C775C4B8-BC5C-4C73-BA23-76346CEA0185}"/>
    <cellStyle name="Accent1 2" xfId="13968" xr:uid="{1AD250E3-BEA2-4D12-9168-CADD1C54575C}"/>
    <cellStyle name="Accent2" xfId="27" hidden="1" xr:uid="{00000000-0005-0000-0000-000075010000}"/>
    <cellStyle name="Accent2" xfId="590" hidden="1" xr:uid="{00000000-0005-0000-0000-000076010000}"/>
    <cellStyle name="Accent2" xfId="1608" hidden="1" xr:uid="{00000000-0005-0000-0000-000077010000}"/>
    <cellStyle name="Accent2" xfId="3545" hidden="1" xr:uid="{00000000-0005-0000-0000-000078010000}"/>
    <cellStyle name="Accent2" xfId="4108" hidden="1" xr:uid="{00000000-0005-0000-0000-000079010000}"/>
    <cellStyle name="Accent2" xfId="5102" hidden="1" xr:uid="{00000000-0005-0000-0000-00007A010000}"/>
    <cellStyle name="Accent2" xfId="7031" hidden="1" xr:uid="{FC08BB90-8CFE-4217-97E4-D2218C22375B}"/>
    <cellStyle name="Accent2" xfId="7594" hidden="1" xr:uid="{60121AC7-1A9D-462D-B5F7-8FD3F0F44AD3}"/>
    <cellStyle name="Accent2" xfId="8589" hidden="1" xr:uid="{3791DA14-14EA-46E3-800B-A7A9FEEDC834}"/>
    <cellStyle name="Accent2" xfId="10517" hidden="1" xr:uid="{3955CC30-D1AC-4815-9797-DC15AA3B6133}"/>
    <cellStyle name="Accent2" xfId="11080" hidden="1" xr:uid="{0E6ACFA9-77EC-41F7-97D5-5312E17CD8E9}"/>
    <cellStyle name="Accent2" xfId="12074" hidden="1" xr:uid="{BFFD6DFE-4AB8-41AB-A215-A8ABA74F2AC8}"/>
    <cellStyle name="Accent2 2" xfId="623" hidden="1" xr:uid="{00000000-0005-0000-0000-00007B010000}"/>
    <cellStyle name="Accent2 2" xfId="1535" hidden="1" xr:uid="{00000000-0005-0000-0000-00007C010000}"/>
    <cellStyle name="Accent2 2" xfId="1572" hidden="1" xr:uid="{00000000-0005-0000-0000-00007D010000}"/>
    <cellStyle name="Accent2 2" xfId="2516" hidden="1" xr:uid="{00000000-0005-0000-0000-00007E010000}"/>
    <cellStyle name="Accent2 2" xfId="2553" hidden="1" xr:uid="{00000000-0005-0000-0000-00007F010000}"/>
    <cellStyle name="Accent2 2" xfId="3461" hidden="1" xr:uid="{00000000-0005-0000-0000-000080010000}"/>
    <cellStyle name="Accent2 2" xfId="3498" hidden="1" xr:uid="{00000000-0005-0000-0000-000081010000}"/>
    <cellStyle name="Accent2 2" xfId="5029" hidden="1" xr:uid="{00000000-0005-0000-0000-000082010000}"/>
    <cellStyle name="Accent2 2" xfId="5066" hidden="1" xr:uid="{00000000-0005-0000-0000-000083010000}"/>
    <cellStyle name="Accent2 2" xfId="6010" hidden="1" xr:uid="{00000000-0005-0000-0000-000084010000}"/>
    <cellStyle name="Accent2 2" xfId="6047" hidden="1" xr:uid="{00000000-0005-0000-0000-000085010000}"/>
    <cellStyle name="Accent2 2" xfId="6955" hidden="1" xr:uid="{00000000-0005-0000-0000-000086010000}"/>
    <cellStyle name="Accent2 2" xfId="6992" hidden="1" xr:uid="{00000000-0005-0000-0000-000087010000}"/>
    <cellStyle name="Accent2 2" xfId="8516" hidden="1" xr:uid="{7DAAE527-C0C0-4417-8D3B-F806EAD64142}"/>
    <cellStyle name="Accent2 2" xfId="8553" hidden="1" xr:uid="{7570E555-6DA2-4A59-B254-CB3892E99396}"/>
    <cellStyle name="Accent2 2" xfId="9497" hidden="1" xr:uid="{30BDCDEB-5A55-4E8D-9315-DD01141ABE2A}"/>
    <cellStyle name="Accent2 2" xfId="9534" hidden="1" xr:uid="{88F02A68-0866-4C55-B9C6-A13516AFCF93}"/>
    <cellStyle name="Accent2 2" xfId="10442" hidden="1" xr:uid="{8E13696C-57DE-442E-BCAB-5C324E7C5056}"/>
    <cellStyle name="Accent2 2" xfId="10479" hidden="1" xr:uid="{F1AA57A6-6A9E-4517-99E1-A03F4D263B8A}"/>
    <cellStyle name="Accent2 2" xfId="12001" hidden="1" xr:uid="{E8961275-6157-4C3C-97D0-D04642EEF310}"/>
    <cellStyle name="Accent2 2" xfId="12038" hidden="1" xr:uid="{875614FD-3149-4731-85CC-B22A9C087B50}"/>
    <cellStyle name="Accent2 2" xfId="12982" hidden="1" xr:uid="{38B8DBD8-7309-4776-B584-B975B81065EC}"/>
    <cellStyle name="Accent2 2" xfId="13019" hidden="1" xr:uid="{7A8B2EA4-56F0-422C-B83A-C50479CDED77}"/>
    <cellStyle name="Accent2 2" xfId="13927" hidden="1" xr:uid="{514409E9-2A0F-41CF-9371-D52AC3DA50D7}"/>
    <cellStyle name="Accent2 2" xfId="13964" xr:uid="{46557836-B639-4384-ACF2-F9DC8F85C8AF}"/>
    <cellStyle name="Accent3" xfId="31" hidden="1" xr:uid="{00000000-0005-0000-0000-000088010000}"/>
    <cellStyle name="Accent3" xfId="586" hidden="1" xr:uid="{00000000-0005-0000-0000-000089010000}"/>
    <cellStyle name="Accent3" xfId="1604" hidden="1" xr:uid="{00000000-0005-0000-0000-00008A010000}"/>
    <cellStyle name="Accent3" xfId="3549" hidden="1" xr:uid="{00000000-0005-0000-0000-00008B010000}"/>
    <cellStyle name="Accent3" xfId="4104" hidden="1" xr:uid="{00000000-0005-0000-0000-00008C010000}"/>
    <cellStyle name="Accent3" xfId="5098" hidden="1" xr:uid="{00000000-0005-0000-0000-00008D010000}"/>
    <cellStyle name="Accent3" xfId="7035" hidden="1" xr:uid="{EF893732-D096-4F4C-B52F-A802457EABD4}"/>
    <cellStyle name="Accent3" xfId="7590" hidden="1" xr:uid="{3975F5AD-29BC-4C98-A4A1-45028F6F9E01}"/>
    <cellStyle name="Accent3" xfId="8585" hidden="1" xr:uid="{D79624E6-C677-42B6-A366-0D5E34CC1B7C}"/>
    <cellStyle name="Accent3" xfId="10521" hidden="1" xr:uid="{9C5DE6AF-92E6-4B25-8778-EA52032D328A}"/>
    <cellStyle name="Accent3" xfId="11076" hidden="1" xr:uid="{9129574F-7C1B-4D24-8ED6-E7BA0690FDA6}"/>
    <cellStyle name="Accent3" xfId="12070" hidden="1" xr:uid="{74D75FB1-E423-404E-814B-014DFB1C0AD0}"/>
    <cellStyle name="Accent3 2" xfId="627" hidden="1" xr:uid="{00000000-0005-0000-0000-00008E010000}"/>
    <cellStyle name="Accent3 2" xfId="1531" hidden="1" xr:uid="{00000000-0005-0000-0000-00008F010000}"/>
    <cellStyle name="Accent3 2" xfId="1568" hidden="1" xr:uid="{00000000-0005-0000-0000-000090010000}"/>
    <cellStyle name="Accent3 2" xfId="2512" hidden="1" xr:uid="{00000000-0005-0000-0000-000091010000}"/>
    <cellStyle name="Accent3 2" xfId="2549" hidden="1" xr:uid="{00000000-0005-0000-0000-000092010000}"/>
    <cellStyle name="Accent3 2" xfId="3457" hidden="1" xr:uid="{00000000-0005-0000-0000-000093010000}"/>
    <cellStyle name="Accent3 2" xfId="3494" hidden="1" xr:uid="{00000000-0005-0000-0000-000094010000}"/>
    <cellStyle name="Accent3 2" xfId="5025" hidden="1" xr:uid="{00000000-0005-0000-0000-000095010000}"/>
    <cellStyle name="Accent3 2" xfId="5062" hidden="1" xr:uid="{00000000-0005-0000-0000-000096010000}"/>
    <cellStyle name="Accent3 2" xfId="6006" hidden="1" xr:uid="{00000000-0005-0000-0000-000097010000}"/>
    <cellStyle name="Accent3 2" xfId="6043" hidden="1" xr:uid="{00000000-0005-0000-0000-000098010000}"/>
    <cellStyle name="Accent3 2" xfId="6951" hidden="1" xr:uid="{00000000-0005-0000-0000-000099010000}"/>
    <cellStyle name="Accent3 2" xfId="6988" hidden="1" xr:uid="{00000000-0005-0000-0000-00009A010000}"/>
    <cellStyle name="Accent3 2" xfId="8512" hidden="1" xr:uid="{C7D91B94-E8D6-474E-A859-F76F95707C14}"/>
    <cellStyle name="Accent3 2" xfId="8549" hidden="1" xr:uid="{95B2A7F3-FB1E-48A5-8905-1FEEEE32608B}"/>
    <cellStyle name="Accent3 2" xfId="9493" hidden="1" xr:uid="{B57FAEA8-248F-4CB3-997E-10481560FF3C}"/>
    <cellStyle name="Accent3 2" xfId="9530" hidden="1" xr:uid="{91F92AD8-6578-4FA6-90E0-EE0E3F5F4EE0}"/>
    <cellStyle name="Accent3 2" xfId="10438" hidden="1" xr:uid="{59467D89-EFE4-43EA-894B-E0EF86F0E28B}"/>
    <cellStyle name="Accent3 2" xfId="10475" hidden="1" xr:uid="{3B238432-4582-4805-83AC-657FC1CE8ED8}"/>
    <cellStyle name="Accent3 2" xfId="11997" hidden="1" xr:uid="{7D297277-0BE8-401A-9956-B4B90351D296}"/>
    <cellStyle name="Accent3 2" xfId="12034" hidden="1" xr:uid="{B65ED651-C72D-47AB-B5CC-7825D1594061}"/>
    <cellStyle name="Accent3 2" xfId="12978" hidden="1" xr:uid="{C11CA90B-8A15-475B-A34A-4B6A035415C3}"/>
    <cellStyle name="Accent3 2" xfId="13015" hidden="1" xr:uid="{69D40897-12DE-4EF6-85F0-E78067FD1714}"/>
    <cellStyle name="Accent3 2" xfId="13923" hidden="1" xr:uid="{9287C20E-6C7C-417E-A2CD-21661010F202}"/>
    <cellStyle name="Accent3 2" xfId="13960" xr:uid="{DF723CDB-D51B-492C-898A-3A7FF0528E9B}"/>
    <cellStyle name="Accent4" xfId="35" hidden="1" xr:uid="{00000000-0005-0000-0000-00009B010000}"/>
    <cellStyle name="Accent4" xfId="582" hidden="1" xr:uid="{00000000-0005-0000-0000-00009C010000}"/>
    <cellStyle name="Accent4" xfId="1600" hidden="1" xr:uid="{00000000-0005-0000-0000-00009D010000}"/>
    <cellStyle name="Accent4" xfId="3553" hidden="1" xr:uid="{00000000-0005-0000-0000-00009E010000}"/>
    <cellStyle name="Accent4" xfId="4100" hidden="1" xr:uid="{00000000-0005-0000-0000-00009F010000}"/>
    <cellStyle name="Accent4" xfId="5094" hidden="1" xr:uid="{00000000-0005-0000-0000-0000A0010000}"/>
    <cellStyle name="Accent4" xfId="7039" hidden="1" xr:uid="{95D9B916-3588-41CA-AC72-9B4BCBDAC648}"/>
    <cellStyle name="Accent4" xfId="7586" hidden="1" xr:uid="{0D87F289-2934-47E8-B1B7-C158ECD8424D}"/>
    <cellStyle name="Accent4" xfId="8581" hidden="1" xr:uid="{94BCD659-809F-428D-9C9E-9E601862AD8A}"/>
    <cellStyle name="Accent4" xfId="10525" hidden="1" xr:uid="{CE397765-E82C-4811-98F5-8CF6FD4A0344}"/>
    <cellStyle name="Accent4" xfId="11072" hidden="1" xr:uid="{2CA7190C-EC34-47C3-912A-FC0AAD09120E}"/>
    <cellStyle name="Accent4" xfId="12066" hidden="1" xr:uid="{B152A6AA-E112-4E6B-9BD0-274C1CEDCEFF}"/>
    <cellStyle name="Accent4 2" xfId="631" hidden="1" xr:uid="{00000000-0005-0000-0000-0000A1010000}"/>
    <cellStyle name="Accent4 2" xfId="1527" hidden="1" xr:uid="{00000000-0005-0000-0000-0000A2010000}"/>
    <cellStyle name="Accent4 2" xfId="1564" hidden="1" xr:uid="{00000000-0005-0000-0000-0000A3010000}"/>
    <cellStyle name="Accent4 2" xfId="2508" hidden="1" xr:uid="{00000000-0005-0000-0000-0000A4010000}"/>
    <cellStyle name="Accent4 2" xfId="2545" hidden="1" xr:uid="{00000000-0005-0000-0000-0000A5010000}"/>
    <cellStyle name="Accent4 2" xfId="3453" hidden="1" xr:uid="{00000000-0005-0000-0000-0000A6010000}"/>
    <cellStyle name="Accent4 2" xfId="3490" hidden="1" xr:uid="{00000000-0005-0000-0000-0000A7010000}"/>
    <cellStyle name="Accent4 2" xfId="5021" hidden="1" xr:uid="{00000000-0005-0000-0000-0000A8010000}"/>
    <cellStyle name="Accent4 2" xfId="5058" hidden="1" xr:uid="{00000000-0005-0000-0000-0000A9010000}"/>
    <cellStyle name="Accent4 2" xfId="6002" hidden="1" xr:uid="{00000000-0005-0000-0000-0000AA010000}"/>
    <cellStyle name="Accent4 2" xfId="6039" hidden="1" xr:uid="{00000000-0005-0000-0000-0000AB010000}"/>
    <cellStyle name="Accent4 2" xfId="6947" hidden="1" xr:uid="{00000000-0005-0000-0000-0000AC010000}"/>
    <cellStyle name="Accent4 2" xfId="6984" hidden="1" xr:uid="{00000000-0005-0000-0000-0000AD010000}"/>
    <cellStyle name="Accent4 2" xfId="8508" hidden="1" xr:uid="{ECE73B60-7982-4C28-8E6F-DDD0AF01EAE3}"/>
    <cellStyle name="Accent4 2" xfId="8545" hidden="1" xr:uid="{5B1AD45C-4668-4778-A5C4-1546160EADFF}"/>
    <cellStyle name="Accent4 2" xfId="9489" hidden="1" xr:uid="{1033F72E-63F2-4F92-943E-F1088532C778}"/>
    <cellStyle name="Accent4 2" xfId="9526" hidden="1" xr:uid="{891F5481-08BA-43B4-8AE8-A2B5E0448A23}"/>
    <cellStyle name="Accent4 2" xfId="10434" hidden="1" xr:uid="{B7B50D70-9944-4E9B-BF29-D479B9CC285A}"/>
    <cellStyle name="Accent4 2" xfId="10471" hidden="1" xr:uid="{6478D4F2-11D5-406D-A1DD-4203F4D143D2}"/>
    <cellStyle name="Accent4 2" xfId="11993" hidden="1" xr:uid="{C851AC8B-AE24-4FEB-9D9E-0E6EC7804038}"/>
    <cellStyle name="Accent4 2" xfId="12030" hidden="1" xr:uid="{850EFC23-EA5E-4D42-AFAC-7A1BF57678D9}"/>
    <cellStyle name="Accent4 2" xfId="12974" hidden="1" xr:uid="{4338903E-A870-4BA3-8252-B8F40892DAFA}"/>
    <cellStyle name="Accent4 2" xfId="13011" hidden="1" xr:uid="{1BA73A19-23FB-4727-8AC5-89C90280E87D}"/>
    <cellStyle name="Accent4 2" xfId="13919" hidden="1" xr:uid="{24524D96-CEA2-4FAB-AD15-BE8083A928C7}"/>
    <cellStyle name="Accent4 2" xfId="13956" xr:uid="{46EA6DA8-8EE3-4D43-8E31-243F8CD0FA17}"/>
    <cellStyle name="Accent5" xfId="39" hidden="1" xr:uid="{00000000-0005-0000-0000-0000AE010000}"/>
    <cellStyle name="Accent5" xfId="578" hidden="1" xr:uid="{00000000-0005-0000-0000-0000AF010000}"/>
    <cellStyle name="Accent5" xfId="1596" hidden="1" xr:uid="{00000000-0005-0000-0000-0000B0010000}"/>
    <cellStyle name="Accent5" xfId="3557" hidden="1" xr:uid="{00000000-0005-0000-0000-0000B1010000}"/>
    <cellStyle name="Accent5" xfId="4096" hidden="1" xr:uid="{00000000-0005-0000-0000-0000B2010000}"/>
    <cellStyle name="Accent5" xfId="5090" hidden="1" xr:uid="{00000000-0005-0000-0000-0000B3010000}"/>
    <cellStyle name="Accent5" xfId="7043" hidden="1" xr:uid="{C2539371-D05F-4394-8138-8E1D63937807}"/>
    <cellStyle name="Accent5" xfId="7582" hidden="1" xr:uid="{9EB6ACB7-1C01-4C30-B5E5-0096DE142C4B}"/>
    <cellStyle name="Accent5" xfId="8577" hidden="1" xr:uid="{711BE38C-681B-4CD9-B389-FDE1A28FC0BA}"/>
    <cellStyle name="Accent5" xfId="10529" hidden="1" xr:uid="{281F1910-0B63-415C-AB63-7238EBD94434}"/>
    <cellStyle name="Accent5" xfId="11068" hidden="1" xr:uid="{467B4753-AE70-4C56-97B8-DF58A78471C4}"/>
    <cellStyle name="Accent5" xfId="12062" hidden="1" xr:uid="{D99EE7D1-0D2A-42C2-9606-158A588E72EA}"/>
    <cellStyle name="Accent5 2" xfId="635" hidden="1" xr:uid="{00000000-0005-0000-0000-0000B4010000}"/>
    <cellStyle name="Accent5 2" xfId="1523" hidden="1" xr:uid="{00000000-0005-0000-0000-0000B5010000}"/>
    <cellStyle name="Accent5 2" xfId="1560" hidden="1" xr:uid="{00000000-0005-0000-0000-0000B6010000}"/>
    <cellStyle name="Accent5 2" xfId="2504" hidden="1" xr:uid="{00000000-0005-0000-0000-0000B7010000}"/>
    <cellStyle name="Accent5 2" xfId="2541" hidden="1" xr:uid="{00000000-0005-0000-0000-0000B8010000}"/>
    <cellStyle name="Accent5 2" xfId="3449" hidden="1" xr:uid="{00000000-0005-0000-0000-0000B9010000}"/>
    <cellStyle name="Accent5 2" xfId="3486" hidden="1" xr:uid="{00000000-0005-0000-0000-0000BA010000}"/>
    <cellStyle name="Accent5 2" xfId="5017" hidden="1" xr:uid="{00000000-0005-0000-0000-0000BB010000}"/>
    <cellStyle name="Accent5 2" xfId="5054" hidden="1" xr:uid="{00000000-0005-0000-0000-0000BC010000}"/>
    <cellStyle name="Accent5 2" xfId="5998" hidden="1" xr:uid="{00000000-0005-0000-0000-0000BD010000}"/>
    <cellStyle name="Accent5 2" xfId="6035" hidden="1" xr:uid="{00000000-0005-0000-0000-0000BE010000}"/>
    <cellStyle name="Accent5 2" xfId="6943" hidden="1" xr:uid="{00000000-0005-0000-0000-0000BF010000}"/>
    <cellStyle name="Accent5 2" xfId="6980" hidden="1" xr:uid="{00000000-0005-0000-0000-0000C0010000}"/>
    <cellStyle name="Accent5 2" xfId="8504" hidden="1" xr:uid="{319B179B-2312-4636-89BA-105F3A826CB9}"/>
    <cellStyle name="Accent5 2" xfId="8541" hidden="1" xr:uid="{27CFAC3A-8D9C-4F15-8657-232F8766165D}"/>
    <cellStyle name="Accent5 2" xfId="9485" hidden="1" xr:uid="{CC251F89-1C72-44A8-989E-0F0CCDED5225}"/>
    <cellStyle name="Accent5 2" xfId="9522" hidden="1" xr:uid="{9331FD13-57F8-4F63-B0D6-73522624BA9A}"/>
    <cellStyle name="Accent5 2" xfId="10430" hidden="1" xr:uid="{729DFD38-805B-4AF0-BF5E-0EC724750ADF}"/>
    <cellStyle name="Accent5 2" xfId="10467" hidden="1" xr:uid="{1CE37F87-E6FB-478D-AC39-A31B8D4520AB}"/>
    <cellStyle name="Accent5 2" xfId="11989" hidden="1" xr:uid="{0D67EA90-1B27-48E9-84C8-B1ECB0D2824A}"/>
    <cellStyle name="Accent5 2" xfId="12026" hidden="1" xr:uid="{9EFFF50E-74DC-4E66-BEEF-45307EA403A0}"/>
    <cellStyle name="Accent5 2" xfId="12970" hidden="1" xr:uid="{7424197A-8140-4D63-9130-67FB04BAAC62}"/>
    <cellStyle name="Accent5 2" xfId="13007" hidden="1" xr:uid="{D96DE127-1607-46A2-BEAA-B5ACC787E517}"/>
    <cellStyle name="Accent5 2" xfId="13915" hidden="1" xr:uid="{E23480D9-F0A2-46A9-A436-18D6AEB697A7}"/>
    <cellStyle name="Accent5 2" xfId="13952" xr:uid="{05A3716B-F0E2-4851-87EA-F53547FE3609}"/>
    <cellStyle name="Accent6" xfId="43" hidden="1" xr:uid="{00000000-0005-0000-0000-0000C1010000}"/>
    <cellStyle name="Accent6" xfId="574" hidden="1" xr:uid="{00000000-0005-0000-0000-0000C2010000}"/>
    <cellStyle name="Accent6" xfId="1592" hidden="1" xr:uid="{00000000-0005-0000-0000-0000C3010000}"/>
    <cellStyle name="Accent6" xfId="3561" hidden="1" xr:uid="{00000000-0005-0000-0000-0000C4010000}"/>
    <cellStyle name="Accent6" xfId="4092" hidden="1" xr:uid="{00000000-0005-0000-0000-0000C5010000}"/>
    <cellStyle name="Accent6" xfId="5086" hidden="1" xr:uid="{00000000-0005-0000-0000-0000C6010000}"/>
    <cellStyle name="Accent6" xfId="7047" hidden="1" xr:uid="{D4CDFB85-5E67-409A-8713-AAF24D61E18F}"/>
    <cellStyle name="Accent6" xfId="7578" hidden="1" xr:uid="{77CE1649-0105-427C-9304-A3EFA9BBE3DD}"/>
    <cellStyle name="Accent6" xfId="8573" hidden="1" xr:uid="{C0365060-0020-4850-9F04-59716CBCE609}"/>
    <cellStyle name="Accent6" xfId="10533" hidden="1" xr:uid="{2413B407-8BE7-42B4-8C31-29DA79622389}"/>
    <cellStyle name="Accent6" xfId="11064" hidden="1" xr:uid="{D0C92F2E-CE7F-4E02-8435-C8148F9ADA8E}"/>
    <cellStyle name="Accent6" xfId="12058" hidden="1" xr:uid="{845D597D-B88A-45C1-B2D2-94A0C6B8EB58}"/>
    <cellStyle name="Accent6 2" xfId="639" hidden="1" xr:uid="{00000000-0005-0000-0000-0000C7010000}"/>
    <cellStyle name="Accent6 2" xfId="1519" hidden="1" xr:uid="{00000000-0005-0000-0000-0000C8010000}"/>
    <cellStyle name="Accent6 2" xfId="1556" hidden="1" xr:uid="{00000000-0005-0000-0000-0000C9010000}"/>
    <cellStyle name="Accent6 2" xfId="2500" hidden="1" xr:uid="{00000000-0005-0000-0000-0000CA010000}"/>
    <cellStyle name="Accent6 2" xfId="2537" hidden="1" xr:uid="{00000000-0005-0000-0000-0000CB010000}"/>
    <cellStyle name="Accent6 2" xfId="3445" hidden="1" xr:uid="{00000000-0005-0000-0000-0000CC010000}"/>
    <cellStyle name="Accent6 2" xfId="3482" hidden="1" xr:uid="{00000000-0005-0000-0000-0000CD010000}"/>
    <cellStyle name="Accent6 2" xfId="5013" hidden="1" xr:uid="{00000000-0005-0000-0000-0000CE010000}"/>
    <cellStyle name="Accent6 2" xfId="5050" hidden="1" xr:uid="{00000000-0005-0000-0000-0000CF010000}"/>
    <cellStyle name="Accent6 2" xfId="5994" hidden="1" xr:uid="{00000000-0005-0000-0000-0000D0010000}"/>
    <cellStyle name="Accent6 2" xfId="6031" hidden="1" xr:uid="{00000000-0005-0000-0000-0000D1010000}"/>
    <cellStyle name="Accent6 2" xfId="6939" hidden="1" xr:uid="{00000000-0005-0000-0000-0000D2010000}"/>
    <cellStyle name="Accent6 2" xfId="6976" hidden="1" xr:uid="{00000000-0005-0000-0000-0000D3010000}"/>
    <cellStyle name="Accent6 2" xfId="8500" hidden="1" xr:uid="{EE75D2C9-24FD-4C6C-A042-4DC3D9CAD013}"/>
    <cellStyle name="Accent6 2" xfId="8537" hidden="1" xr:uid="{5496764A-3618-404A-8FB4-F835944002B8}"/>
    <cellStyle name="Accent6 2" xfId="9481" hidden="1" xr:uid="{18655DE8-D084-4D36-8370-67C34089B3F1}"/>
    <cellStyle name="Accent6 2" xfId="9518" hidden="1" xr:uid="{220EBEB9-E61D-429C-A597-A5E556C34624}"/>
    <cellStyle name="Accent6 2" xfId="10426" hidden="1" xr:uid="{C7D3FC24-B1F7-42B5-B16F-1519556EC288}"/>
    <cellStyle name="Accent6 2" xfId="10463" hidden="1" xr:uid="{D4476695-7050-4A83-A6D9-D6F75582F11C}"/>
    <cellStyle name="Accent6 2" xfId="11985" hidden="1" xr:uid="{CA9AC3DF-2E86-49EF-B896-7608D2EEB3FC}"/>
    <cellStyle name="Accent6 2" xfId="12022" hidden="1" xr:uid="{1B202B19-69D4-4732-8226-D081BF3D4A6E}"/>
    <cellStyle name="Accent6 2" xfId="12966" hidden="1" xr:uid="{89179374-FFB8-483D-B971-2DCF7FEA45B9}"/>
    <cellStyle name="Accent6 2" xfId="13003" hidden="1" xr:uid="{EAD58E00-D915-4BA6-B557-D5CC6187A3D4}"/>
    <cellStyle name="Accent6 2" xfId="13911" hidden="1" xr:uid="{812970EF-BED1-4CA2-9C39-A1F3C64FD8D8}"/>
    <cellStyle name="Accent6 2" xfId="13948" xr:uid="{5A42B162-303B-4165-9789-C5FAAF6C19A2}"/>
    <cellStyle name="Bad" xfId="17" hidden="1" xr:uid="{00000000-0005-0000-0000-0000D4010000}"/>
    <cellStyle name="Bad" xfId="600" hidden="1" xr:uid="{00000000-0005-0000-0000-0000D5010000}"/>
    <cellStyle name="Bad" xfId="1618" hidden="1" xr:uid="{00000000-0005-0000-0000-0000D6010000}"/>
    <cellStyle name="Bad" xfId="3535" hidden="1" xr:uid="{00000000-0005-0000-0000-0000D7010000}"/>
    <cellStyle name="Bad" xfId="4118" hidden="1" xr:uid="{00000000-0005-0000-0000-0000D8010000}"/>
    <cellStyle name="Bad" xfId="5112" hidden="1" xr:uid="{00000000-0005-0000-0000-0000D9010000}"/>
    <cellStyle name="Bad" xfId="7021" hidden="1" xr:uid="{5DB218A9-174F-4482-8925-C31B4A31887D}"/>
    <cellStyle name="Bad" xfId="7604" hidden="1" xr:uid="{21B584CF-AC03-4E53-BF02-EC6F3A5685A8}"/>
    <cellStyle name="Bad" xfId="8599" hidden="1" xr:uid="{C1805847-349D-41A9-AB5E-7F1E0C9ACEE2}"/>
    <cellStyle name="Bad" xfId="10507" hidden="1" xr:uid="{BBC42372-72AC-4041-87A0-1911D6FD5630}"/>
    <cellStyle name="Bad" xfId="11090" hidden="1" xr:uid="{41D7F4CA-1FD1-4703-AEFF-60FDA31B1D81}"/>
    <cellStyle name="Bad" xfId="12084" hidden="1" xr:uid="{D4B7B1B8-548F-4CE0-95A9-657B1D4C6B9C}"/>
    <cellStyle name="Bad 2" xfId="613" hidden="1" xr:uid="{00000000-0005-0000-0000-0000DA010000}"/>
    <cellStyle name="Bad 2" xfId="1545" hidden="1" xr:uid="{00000000-0005-0000-0000-0000DB010000}"/>
    <cellStyle name="Bad 2" xfId="1582" hidden="1" xr:uid="{00000000-0005-0000-0000-0000DC010000}"/>
    <cellStyle name="Bad 2" xfId="2526" hidden="1" xr:uid="{00000000-0005-0000-0000-0000DD010000}"/>
    <cellStyle name="Bad 2" xfId="2563" hidden="1" xr:uid="{00000000-0005-0000-0000-0000DE010000}"/>
    <cellStyle name="Bad 2" xfId="3471" hidden="1" xr:uid="{00000000-0005-0000-0000-0000DF010000}"/>
    <cellStyle name="Bad 2" xfId="3508" hidden="1" xr:uid="{00000000-0005-0000-0000-0000E0010000}"/>
    <cellStyle name="Bad 2" xfId="5039" hidden="1" xr:uid="{00000000-0005-0000-0000-0000E1010000}"/>
    <cellStyle name="Bad 2" xfId="5076" hidden="1" xr:uid="{00000000-0005-0000-0000-0000E2010000}"/>
    <cellStyle name="Bad 2" xfId="6020" hidden="1" xr:uid="{00000000-0005-0000-0000-0000E3010000}"/>
    <cellStyle name="Bad 2" xfId="6057" hidden="1" xr:uid="{00000000-0005-0000-0000-0000E4010000}"/>
    <cellStyle name="Bad 2" xfId="6965" hidden="1" xr:uid="{00000000-0005-0000-0000-0000E5010000}"/>
    <cellStyle name="Bad 2" xfId="7002" hidden="1" xr:uid="{00000000-0005-0000-0000-0000E6010000}"/>
    <cellStyle name="Bad 2" xfId="8526" hidden="1" xr:uid="{D5B1C772-1A0E-41D2-9440-BD12C444A169}"/>
    <cellStyle name="Bad 2" xfId="8563" hidden="1" xr:uid="{12B34BD3-A495-43DB-80F4-5BC3F18D9B74}"/>
    <cellStyle name="Bad 2" xfId="9507" hidden="1" xr:uid="{462E4E48-C767-45E7-AA23-40A6ECA01713}"/>
    <cellStyle name="Bad 2" xfId="9544" hidden="1" xr:uid="{4D81AACC-8ED4-48B0-A858-29D99B82253B}"/>
    <cellStyle name="Bad 2" xfId="10452" hidden="1" xr:uid="{9F0B4009-AFDA-42B2-B8EC-F9B880F5CF82}"/>
    <cellStyle name="Bad 2" xfId="10489" hidden="1" xr:uid="{457434B5-3BF4-411F-BFA7-F2AA45A6380D}"/>
    <cellStyle name="Bad 2" xfId="12011" hidden="1" xr:uid="{5C62F901-F456-4AAF-B08B-85298F161842}"/>
    <cellStyle name="Bad 2" xfId="12048" hidden="1" xr:uid="{C95E17A9-99BB-4DAF-BB2C-DE424595CC7D}"/>
    <cellStyle name="Bad 2" xfId="12992" hidden="1" xr:uid="{0F61D691-EE37-4182-AF06-240B1ECAF099}"/>
    <cellStyle name="Bad 2" xfId="13029" hidden="1" xr:uid="{6BD6C03B-A607-4208-BAE4-42D403C4C590}"/>
    <cellStyle name="Bad 2" xfId="13937" hidden="1" xr:uid="{26A2A43C-7F47-4C7A-8129-A8C3406C855A}"/>
    <cellStyle name="Bad 2" xfId="13974" xr:uid="{D3C95263-0C45-4EB9-87B2-7840D141B2FE}"/>
    <cellStyle name="Calculation" xfId="19" hidden="1" xr:uid="{00000000-0005-0000-0000-0000E7010000}"/>
    <cellStyle name="Calculation" xfId="598" hidden="1" xr:uid="{00000000-0005-0000-0000-0000E8010000}"/>
    <cellStyle name="Calculation" xfId="1616" hidden="1" xr:uid="{00000000-0005-0000-0000-0000E9010000}"/>
    <cellStyle name="Calculation" xfId="3537" hidden="1" xr:uid="{00000000-0005-0000-0000-0000EA010000}"/>
    <cellStyle name="Calculation" xfId="4116" hidden="1" xr:uid="{00000000-0005-0000-0000-0000EB010000}"/>
    <cellStyle name="Calculation" xfId="5110" hidden="1" xr:uid="{00000000-0005-0000-0000-0000EC010000}"/>
    <cellStyle name="Calculation" xfId="7023" hidden="1" xr:uid="{4A680F87-CC8C-41A9-A215-3A5A69C727F5}"/>
    <cellStyle name="Calculation" xfId="7602" hidden="1" xr:uid="{BB928C64-772A-47B3-AE69-135226B3618F}"/>
    <cellStyle name="Calculation" xfId="8597" hidden="1" xr:uid="{9BC57352-BC89-46EB-8654-C6B3543FDD6E}"/>
    <cellStyle name="Calculation" xfId="10509" hidden="1" xr:uid="{10872FE0-D7FE-41D9-AE6D-74F3C1958BF3}"/>
    <cellStyle name="Calculation" xfId="11088" hidden="1" xr:uid="{E9304C5B-AF7E-43DE-A024-3F09DED1B84B}"/>
    <cellStyle name="Calculation" xfId="12082" hidden="1" xr:uid="{0E4B45FB-B684-43B0-9C8B-36746FBD6607}"/>
    <cellStyle name="Calculation 2" xfId="615" hidden="1" xr:uid="{00000000-0005-0000-0000-0000ED010000}"/>
    <cellStyle name="Calculation 2" xfId="1543" hidden="1" xr:uid="{00000000-0005-0000-0000-0000EE010000}"/>
    <cellStyle name="Calculation 2" xfId="1580" hidden="1" xr:uid="{00000000-0005-0000-0000-0000EF010000}"/>
    <cellStyle name="Calculation 2" xfId="2524" hidden="1" xr:uid="{00000000-0005-0000-0000-0000F0010000}"/>
    <cellStyle name="Calculation 2" xfId="2561" hidden="1" xr:uid="{00000000-0005-0000-0000-0000F1010000}"/>
    <cellStyle name="Calculation 2" xfId="3469" hidden="1" xr:uid="{00000000-0005-0000-0000-0000F2010000}"/>
    <cellStyle name="Calculation 2" xfId="3506" hidden="1" xr:uid="{00000000-0005-0000-0000-0000F3010000}"/>
    <cellStyle name="Calculation 2" xfId="5037" hidden="1" xr:uid="{00000000-0005-0000-0000-0000F4010000}"/>
    <cellStyle name="Calculation 2" xfId="5074" hidden="1" xr:uid="{00000000-0005-0000-0000-0000F5010000}"/>
    <cellStyle name="Calculation 2" xfId="6018" hidden="1" xr:uid="{00000000-0005-0000-0000-0000F6010000}"/>
    <cellStyle name="Calculation 2" xfId="6055" hidden="1" xr:uid="{00000000-0005-0000-0000-0000F7010000}"/>
    <cellStyle name="Calculation 2" xfId="6963" hidden="1" xr:uid="{00000000-0005-0000-0000-0000F8010000}"/>
    <cellStyle name="Calculation 2" xfId="7000" hidden="1" xr:uid="{00000000-0005-0000-0000-0000F9010000}"/>
    <cellStyle name="Calculation 2" xfId="8524" hidden="1" xr:uid="{467A7A3E-A2FD-4A93-8970-7BF4839FDB0B}"/>
    <cellStyle name="Calculation 2" xfId="8561" hidden="1" xr:uid="{0FD61C13-102F-4165-85D3-231E1EB1F161}"/>
    <cellStyle name="Calculation 2" xfId="9505" hidden="1" xr:uid="{BFC4770F-417C-45CB-B9F2-6CE9ED5DC6CA}"/>
    <cellStyle name="Calculation 2" xfId="9542" hidden="1" xr:uid="{B0FFB297-8844-4CDE-9D62-931A3A4A8ADC}"/>
    <cellStyle name="Calculation 2" xfId="10450" hidden="1" xr:uid="{59E09697-AEBE-41CC-BC9E-A0BF18365812}"/>
    <cellStyle name="Calculation 2" xfId="10487" hidden="1" xr:uid="{E315C288-8C5A-4D17-B371-AE1FF7239B30}"/>
    <cellStyle name="Calculation 2" xfId="12009" hidden="1" xr:uid="{5F191FDF-84B8-4C7D-8952-3AFCE9195E35}"/>
    <cellStyle name="Calculation 2" xfId="12046" hidden="1" xr:uid="{AA8D90F0-8110-4542-B9FD-8187C1B1FFF9}"/>
    <cellStyle name="Calculation 2" xfId="12990" hidden="1" xr:uid="{F53E0852-9C44-4B98-BC33-1A92328B547E}"/>
    <cellStyle name="Calculation 2" xfId="13027" hidden="1" xr:uid="{B15524A3-9DF8-4795-9210-A5110DD02430}"/>
    <cellStyle name="Calculation 2" xfId="13935" hidden="1" xr:uid="{345E834F-9614-445C-84BC-E00D14AD0B7B}"/>
    <cellStyle name="Calculation 2" xfId="13972" xr:uid="{01F85E73-FF2F-4D17-82D5-79439709603E}"/>
    <cellStyle name="Check Cell" xfId="20" hidden="1" xr:uid="{00000000-0005-0000-0000-0000FA010000}"/>
    <cellStyle name="Check Cell" xfId="597" hidden="1" xr:uid="{00000000-0005-0000-0000-0000FB010000}"/>
    <cellStyle name="Check Cell" xfId="1615" hidden="1" xr:uid="{00000000-0005-0000-0000-0000FC010000}"/>
    <cellStyle name="Check Cell" xfId="3538" hidden="1" xr:uid="{00000000-0005-0000-0000-0000FD010000}"/>
    <cellStyle name="Check Cell" xfId="4115" hidden="1" xr:uid="{00000000-0005-0000-0000-0000FE010000}"/>
    <cellStyle name="Check Cell" xfId="5109" hidden="1" xr:uid="{00000000-0005-0000-0000-0000FF010000}"/>
    <cellStyle name="Check Cell" xfId="7024" hidden="1" xr:uid="{3A07FFBC-F54E-4824-B601-2A823D00DF0A}"/>
    <cellStyle name="Check Cell" xfId="7601" hidden="1" xr:uid="{9EB8A512-2FA3-4D34-A44D-BA5E49D4B6AF}"/>
    <cellStyle name="Check Cell" xfId="8596" hidden="1" xr:uid="{062404DE-7E23-49C3-A0CF-743CE5F3B1A4}"/>
    <cellStyle name="Check Cell" xfId="10510" hidden="1" xr:uid="{9963CBC9-2046-434E-AF6C-8E99FC16761F}"/>
    <cellStyle name="Check Cell" xfId="11087" hidden="1" xr:uid="{9EB92AE2-7A65-4A06-987A-75C6A4B73220}"/>
    <cellStyle name="Check Cell" xfId="12081" hidden="1" xr:uid="{657A8D58-529B-4960-876B-E05DE23A547C}"/>
    <cellStyle name="Check Cell 2" xfId="616" hidden="1" xr:uid="{00000000-0005-0000-0000-000000020000}"/>
    <cellStyle name="Check Cell 2" xfId="1542" hidden="1" xr:uid="{00000000-0005-0000-0000-000001020000}"/>
    <cellStyle name="Check Cell 2" xfId="1579" hidden="1" xr:uid="{00000000-0005-0000-0000-000002020000}"/>
    <cellStyle name="Check Cell 2" xfId="2523" hidden="1" xr:uid="{00000000-0005-0000-0000-000003020000}"/>
    <cellStyle name="Check Cell 2" xfId="2560" hidden="1" xr:uid="{00000000-0005-0000-0000-000004020000}"/>
    <cellStyle name="Check Cell 2" xfId="3468" hidden="1" xr:uid="{00000000-0005-0000-0000-000005020000}"/>
    <cellStyle name="Check Cell 2" xfId="3505" hidden="1" xr:uid="{00000000-0005-0000-0000-000006020000}"/>
    <cellStyle name="Check Cell 2" xfId="5036" hidden="1" xr:uid="{00000000-0005-0000-0000-000007020000}"/>
    <cellStyle name="Check Cell 2" xfId="5073" hidden="1" xr:uid="{00000000-0005-0000-0000-000008020000}"/>
    <cellStyle name="Check Cell 2" xfId="6017" hidden="1" xr:uid="{00000000-0005-0000-0000-000009020000}"/>
    <cellStyle name="Check Cell 2" xfId="6054" hidden="1" xr:uid="{00000000-0005-0000-0000-00000A020000}"/>
    <cellStyle name="Check Cell 2" xfId="6962" hidden="1" xr:uid="{00000000-0005-0000-0000-00000B020000}"/>
    <cellStyle name="Check Cell 2" xfId="6999" hidden="1" xr:uid="{00000000-0005-0000-0000-00000C020000}"/>
    <cellStyle name="Check Cell 2" xfId="8523" hidden="1" xr:uid="{F01DA1DD-B8AD-4DBA-AAE7-E4E315630F2E}"/>
    <cellStyle name="Check Cell 2" xfId="8560" hidden="1" xr:uid="{8D1D4110-AAF3-47A3-932E-8F2A3298251A}"/>
    <cellStyle name="Check Cell 2" xfId="9504" hidden="1" xr:uid="{C62344CB-2195-4076-A80B-72E63790C6D7}"/>
    <cellStyle name="Check Cell 2" xfId="9541" hidden="1" xr:uid="{7022A781-E135-4C43-A632-817B127F978E}"/>
    <cellStyle name="Check Cell 2" xfId="10449" hidden="1" xr:uid="{EE2A5FD0-3FEB-4228-876B-B5188D8D3DA9}"/>
    <cellStyle name="Check Cell 2" xfId="10486" hidden="1" xr:uid="{DC4FD376-C851-47C9-85FC-009ED06BD0D7}"/>
    <cellStyle name="Check Cell 2" xfId="12008" hidden="1" xr:uid="{3492768B-5EF2-4550-9144-7949017947B2}"/>
    <cellStyle name="Check Cell 2" xfId="12045" hidden="1" xr:uid="{4E3EA5F3-08D7-4BAF-B258-5596ABBFD073}"/>
    <cellStyle name="Check Cell 2" xfId="12989" hidden="1" xr:uid="{5FE3D7AC-B6C4-4F39-9A0D-E601A06FD69C}"/>
    <cellStyle name="Check Cell 2" xfId="13026" hidden="1" xr:uid="{8112B4E4-C7DA-4066-80E1-4E62D66EE3F2}"/>
    <cellStyle name="Check Cell 2" xfId="13934" hidden="1" xr:uid="{E16B12A9-6562-4F71-8A7D-E676E666C6ED}"/>
    <cellStyle name="Check Cell 2" xfId="13971" xr:uid="{D606AE70-731B-42BF-BD4D-5B2C4C2D4D58}"/>
    <cellStyle name="Comma" xfId="3518" builtinId="3"/>
    <cellStyle name="Comma 2" xfId="7011" xr:uid="{00000000-0005-0000-0000-00000E020000}"/>
    <cellStyle name="Comma 2 2" xfId="13982" xr:uid="{AC1C786C-C836-4DA0-8EC8-7174F67E6F5F}"/>
    <cellStyle name="Comma 3" xfId="7009" xr:uid="{00000000-0005-0000-0000-00000F020000}"/>
    <cellStyle name="Comma 3 2" xfId="13981" xr:uid="{ACC6138F-0A95-4B5C-8E20-32D602AA74D3}"/>
    <cellStyle name="Comma 4" xfId="10496" xr:uid="{B2C146D0-7DE1-4E67-8DB1-B6D945046E65}"/>
    <cellStyle name="DPM_CellCode" xfId="3" xr:uid="{00000000-0005-0000-0000-000010020000}"/>
    <cellStyle name="DPM_EmptyCell" xfId="4" xr:uid="{00000000-0005-0000-0000-000011020000}"/>
    <cellStyle name="Explanatory Text" xfId="22" hidden="1" xr:uid="{00000000-0005-0000-0000-000012020000}"/>
    <cellStyle name="Explanatory Text" xfId="595" hidden="1" xr:uid="{00000000-0005-0000-0000-000013020000}"/>
    <cellStyle name="Explanatory Text" xfId="1613" hidden="1" xr:uid="{00000000-0005-0000-0000-000014020000}"/>
    <cellStyle name="Explanatory Text" xfId="3540" hidden="1" xr:uid="{00000000-0005-0000-0000-000015020000}"/>
    <cellStyle name="Explanatory Text" xfId="4113" hidden="1" xr:uid="{00000000-0005-0000-0000-000016020000}"/>
    <cellStyle name="Explanatory Text" xfId="5107" hidden="1" xr:uid="{00000000-0005-0000-0000-000017020000}"/>
    <cellStyle name="Explanatory Text" xfId="7026" hidden="1" xr:uid="{18F6BB61-E968-46F6-8963-44A97455F10E}"/>
    <cellStyle name="Explanatory Text" xfId="7599" hidden="1" xr:uid="{12E75D26-E0FA-4CC8-8B5B-190A5345CC34}"/>
    <cellStyle name="Explanatory Text" xfId="8594" hidden="1" xr:uid="{6A506024-E256-469F-85F0-23F2B2AB0068}"/>
    <cellStyle name="Explanatory Text" xfId="10512" hidden="1" xr:uid="{3D2AEC11-9040-47B1-9CF9-D1D8C9C973E1}"/>
    <cellStyle name="Explanatory Text" xfId="11085" hidden="1" xr:uid="{A6944631-B07F-49A7-9CC1-A7DCA466079A}"/>
    <cellStyle name="Explanatory Text" xfId="12079" hidden="1" xr:uid="{257CFEFB-720E-45C4-9DA8-03F054CFA1F7}"/>
    <cellStyle name="Explanatory Text 2" xfId="618" hidden="1" xr:uid="{00000000-0005-0000-0000-000018020000}"/>
    <cellStyle name="Explanatory Text 2" xfId="1540" hidden="1" xr:uid="{00000000-0005-0000-0000-000019020000}"/>
    <cellStyle name="Explanatory Text 2" xfId="1577" hidden="1" xr:uid="{00000000-0005-0000-0000-00001A020000}"/>
    <cellStyle name="Explanatory Text 2" xfId="2521" hidden="1" xr:uid="{00000000-0005-0000-0000-00001B020000}"/>
    <cellStyle name="Explanatory Text 2" xfId="2558" hidden="1" xr:uid="{00000000-0005-0000-0000-00001C020000}"/>
    <cellStyle name="Explanatory Text 2" xfId="3466" hidden="1" xr:uid="{00000000-0005-0000-0000-00001D020000}"/>
    <cellStyle name="Explanatory Text 2" xfId="3503" hidden="1" xr:uid="{00000000-0005-0000-0000-00001E020000}"/>
    <cellStyle name="Explanatory Text 2" xfId="5034" hidden="1" xr:uid="{00000000-0005-0000-0000-00001F020000}"/>
    <cellStyle name="Explanatory Text 2" xfId="5071" hidden="1" xr:uid="{00000000-0005-0000-0000-000020020000}"/>
    <cellStyle name="Explanatory Text 2" xfId="6015" hidden="1" xr:uid="{00000000-0005-0000-0000-000021020000}"/>
    <cellStyle name="Explanatory Text 2" xfId="6052" hidden="1" xr:uid="{00000000-0005-0000-0000-000022020000}"/>
    <cellStyle name="Explanatory Text 2" xfId="6960" hidden="1" xr:uid="{00000000-0005-0000-0000-000023020000}"/>
    <cellStyle name="Explanatory Text 2" xfId="6997" hidden="1" xr:uid="{00000000-0005-0000-0000-000024020000}"/>
    <cellStyle name="Explanatory Text 2" xfId="8521" hidden="1" xr:uid="{643EF26B-D11F-4117-94F3-6C1A93E2F2BE}"/>
    <cellStyle name="Explanatory Text 2" xfId="8558" hidden="1" xr:uid="{0A99ADC9-31B0-434D-82C1-1B0FB9F4D87C}"/>
    <cellStyle name="Explanatory Text 2" xfId="9502" hidden="1" xr:uid="{C19D6A93-E2DC-46D2-9AA5-31AB105C4E67}"/>
    <cellStyle name="Explanatory Text 2" xfId="9539" hidden="1" xr:uid="{C317DB12-465E-4531-AC38-F57C439AC486}"/>
    <cellStyle name="Explanatory Text 2" xfId="10447" hidden="1" xr:uid="{0E147343-2E98-4644-BEA7-436EA8427A9A}"/>
    <cellStyle name="Explanatory Text 2" xfId="10484" hidden="1" xr:uid="{63AF897F-EDA4-46BB-BE3A-8E83B0325DF0}"/>
    <cellStyle name="Explanatory Text 2" xfId="12006" hidden="1" xr:uid="{332CB828-6CBA-477D-BED0-08116C893DDD}"/>
    <cellStyle name="Explanatory Text 2" xfId="12043" hidden="1" xr:uid="{91FD91A2-AA94-461D-B810-E850A7A192E1}"/>
    <cellStyle name="Explanatory Text 2" xfId="12987" hidden="1" xr:uid="{59F70281-B8ED-47EA-89B7-80E769C1DDFF}"/>
    <cellStyle name="Explanatory Text 2" xfId="13024" hidden="1" xr:uid="{DA464A08-4388-4920-B0BE-92CD896A580F}"/>
    <cellStyle name="Explanatory Text 2" xfId="13932" hidden="1" xr:uid="{D26BFEC5-01C0-4D43-9CFF-00F8C10BA0E2}"/>
    <cellStyle name="Explanatory Text 2" xfId="13969" xr:uid="{0297746C-53C0-4D34-9C06-9175B8C53FB2}"/>
    <cellStyle name="Heading 1" xfId="13" hidden="1" xr:uid="{00000000-0005-0000-0000-000025020000}"/>
    <cellStyle name="Heading 1" xfId="604" hidden="1" xr:uid="{00000000-0005-0000-0000-000026020000}"/>
    <cellStyle name="Heading 1" xfId="1622" hidden="1" xr:uid="{00000000-0005-0000-0000-000027020000}"/>
    <cellStyle name="Heading 1" xfId="3531" hidden="1" xr:uid="{00000000-0005-0000-0000-000028020000}"/>
    <cellStyle name="Heading 1" xfId="4122" hidden="1" xr:uid="{00000000-0005-0000-0000-000029020000}"/>
    <cellStyle name="Heading 1" xfId="5116" hidden="1" xr:uid="{00000000-0005-0000-0000-00002A020000}"/>
    <cellStyle name="Heading 1" xfId="7017" hidden="1" xr:uid="{41B4A12E-248E-4608-AF90-A6E2A9CA61A4}"/>
    <cellStyle name="Heading 1" xfId="7608" hidden="1" xr:uid="{E172834D-A31B-4213-9552-DFC9D8B4E9C1}"/>
    <cellStyle name="Heading 1" xfId="8603" hidden="1" xr:uid="{3B31B144-D20F-4A07-AC4D-5F71336316B6}"/>
    <cellStyle name="Heading 1" xfId="10503" hidden="1" xr:uid="{AA48D2F9-70D8-4C8C-98A8-073860E5249F}"/>
    <cellStyle name="Heading 1" xfId="11094" hidden="1" xr:uid="{BA4FA0F3-811C-4D7F-B93F-4EB51B12A484}"/>
    <cellStyle name="Heading 1" xfId="12088" hidden="1" xr:uid="{E11D901F-41AE-41C0-B554-1E01BFAF51FA}"/>
    <cellStyle name="Heading 1 2" xfId="609" hidden="1" xr:uid="{00000000-0005-0000-0000-00002B020000}"/>
    <cellStyle name="Heading 1 2" xfId="1549" hidden="1" xr:uid="{00000000-0005-0000-0000-00002C020000}"/>
    <cellStyle name="Heading 1 2" xfId="1586" hidden="1" xr:uid="{00000000-0005-0000-0000-00002D020000}"/>
    <cellStyle name="Heading 1 2" xfId="2530" hidden="1" xr:uid="{00000000-0005-0000-0000-00002E020000}"/>
    <cellStyle name="Heading 1 2" xfId="2567" hidden="1" xr:uid="{00000000-0005-0000-0000-00002F020000}"/>
    <cellStyle name="Heading 1 2" xfId="3475" hidden="1" xr:uid="{00000000-0005-0000-0000-000030020000}"/>
    <cellStyle name="Heading 1 2" xfId="3512" hidden="1" xr:uid="{00000000-0005-0000-0000-000031020000}"/>
    <cellStyle name="Heading 1 2" xfId="5043" hidden="1" xr:uid="{00000000-0005-0000-0000-000032020000}"/>
    <cellStyle name="Heading 1 2" xfId="5080" hidden="1" xr:uid="{00000000-0005-0000-0000-000033020000}"/>
    <cellStyle name="Heading 1 2" xfId="6024" hidden="1" xr:uid="{00000000-0005-0000-0000-000034020000}"/>
    <cellStyle name="Heading 1 2" xfId="6061" hidden="1" xr:uid="{00000000-0005-0000-0000-000035020000}"/>
    <cellStyle name="Heading 1 2" xfId="6969" hidden="1" xr:uid="{00000000-0005-0000-0000-000036020000}"/>
    <cellStyle name="Heading 1 2" xfId="7006" hidden="1" xr:uid="{00000000-0005-0000-0000-000037020000}"/>
    <cellStyle name="Heading 1 2" xfId="8530" hidden="1" xr:uid="{AEA0E927-9F43-4104-8D65-0E2C4672108B}"/>
    <cellStyle name="Heading 1 2" xfId="8567" hidden="1" xr:uid="{9374132E-9912-49D1-94E1-5822EA56DF27}"/>
    <cellStyle name="Heading 1 2" xfId="9511" hidden="1" xr:uid="{C517F425-7BD5-4AAF-ABED-790C6879EFB0}"/>
    <cellStyle name="Heading 1 2" xfId="9548" hidden="1" xr:uid="{9BAB84B4-36EB-4447-A6A7-9A66F415222F}"/>
    <cellStyle name="Heading 1 2" xfId="10456" hidden="1" xr:uid="{DA24DBFA-A468-4D34-8006-04016ADABC3C}"/>
    <cellStyle name="Heading 1 2" xfId="10493" hidden="1" xr:uid="{46586001-DD46-4F7A-8F00-12ABC243B246}"/>
    <cellStyle name="Heading 1 2" xfId="12015" hidden="1" xr:uid="{22F4A362-7168-477C-AD0A-10B1DC76AC45}"/>
    <cellStyle name="Heading 1 2" xfId="12052" hidden="1" xr:uid="{C080EEA9-2701-4F8C-B1CB-3F8A8FACA9E5}"/>
    <cellStyle name="Heading 1 2" xfId="12996" hidden="1" xr:uid="{21BEED4E-F318-431F-A937-F77E5F7E8D60}"/>
    <cellStyle name="Heading 1 2" xfId="13033" hidden="1" xr:uid="{99317635-CD71-4310-A5B5-E3C8436394D8}"/>
    <cellStyle name="Heading 1 2" xfId="13941" hidden="1" xr:uid="{9AF8E443-3B31-47B0-A090-08D8BD9F5D00}"/>
    <cellStyle name="Heading 1 2" xfId="13978" xr:uid="{AD3DAC0A-E883-42C0-A772-2E8E0482A7F7}"/>
    <cellStyle name="Heading 2" xfId="14" hidden="1" xr:uid="{00000000-0005-0000-0000-000038020000}"/>
    <cellStyle name="Heading 2" xfId="603" hidden="1" xr:uid="{00000000-0005-0000-0000-000039020000}"/>
    <cellStyle name="Heading 2" xfId="1621" hidden="1" xr:uid="{00000000-0005-0000-0000-00003A020000}"/>
    <cellStyle name="Heading 2" xfId="3532" hidden="1" xr:uid="{00000000-0005-0000-0000-00003B020000}"/>
    <cellStyle name="Heading 2" xfId="4121" hidden="1" xr:uid="{00000000-0005-0000-0000-00003C020000}"/>
    <cellStyle name="Heading 2" xfId="5115" hidden="1" xr:uid="{00000000-0005-0000-0000-00003D020000}"/>
    <cellStyle name="Heading 2" xfId="7018" hidden="1" xr:uid="{8390C12B-A022-4542-A044-6466D36E65A2}"/>
    <cellStyle name="Heading 2" xfId="7607" hidden="1" xr:uid="{A77F52B5-4898-4A64-AB80-CBBB6948F913}"/>
    <cellStyle name="Heading 2" xfId="8602" hidden="1" xr:uid="{A5728C12-BF9C-4028-9982-C9483721A012}"/>
    <cellStyle name="Heading 2" xfId="10504" hidden="1" xr:uid="{84052572-A1DA-4ED4-BD8A-B53134A8B4D2}"/>
    <cellStyle name="Heading 2" xfId="11093" hidden="1" xr:uid="{2EC87C3F-08C8-4281-AAC0-E927BC141987}"/>
    <cellStyle name="Heading 2" xfId="12087" hidden="1" xr:uid="{BEA0F729-3C79-4123-94B1-F4BB07CA106B}"/>
    <cellStyle name="Heading 2 2" xfId="610" hidden="1" xr:uid="{00000000-0005-0000-0000-00003E020000}"/>
    <cellStyle name="Heading 2 2" xfId="1548" hidden="1" xr:uid="{00000000-0005-0000-0000-00003F020000}"/>
    <cellStyle name="Heading 2 2" xfId="1585" hidden="1" xr:uid="{00000000-0005-0000-0000-000040020000}"/>
    <cellStyle name="Heading 2 2" xfId="2529" hidden="1" xr:uid="{00000000-0005-0000-0000-000041020000}"/>
    <cellStyle name="Heading 2 2" xfId="2566" hidden="1" xr:uid="{00000000-0005-0000-0000-000042020000}"/>
    <cellStyle name="Heading 2 2" xfId="3474" hidden="1" xr:uid="{00000000-0005-0000-0000-000043020000}"/>
    <cellStyle name="Heading 2 2" xfId="3511" hidden="1" xr:uid="{00000000-0005-0000-0000-000044020000}"/>
    <cellStyle name="Heading 2 2" xfId="5042" hidden="1" xr:uid="{00000000-0005-0000-0000-000045020000}"/>
    <cellStyle name="Heading 2 2" xfId="5079" hidden="1" xr:uid="{00000000-0005-0000-0000-000046020000}"/>
    <cellStyle name="Heading 2 2" xfId="6023" hidden="1" xr:uid="{00000000-0005-0000-0000-000047020000}"/>
    <cellStyle name="Heading 2 2" xfId="6060" hidden="1" xr:uid="{00000000-0005-0000-0000-000048020000}"/>
    <cellStyle name="Heading 2 2" xfId="6968" hidden="1" xr:uid="{00000000-0005-0000-0000-000049020000}"/>
    <cellStyle name="Heading 2 2" xfId="7005" hidden="1" xr:uid="{00000000-0005-0000-0000-00004A020000}"/>
    <cellStyle name="Heading 2 2" xfId="8529" hidden="1" xr:uid="{3006441F-4DAA-44B4-BBB3-14270A6D94FE}"/>
    <cellStyle name="Heading 2 2" xfId="8566" hidden="1" xr:uid="{53D6FC4A-5EF4-474B-A1AF-4EE2F34C62E5}"/>
    <cellStyle name="Heading 2 2" xfId="9510" hidden="1" xr:uid="{EB84FB05-E332-4720-9FB6-5968909279DF}"/>
    <cellStyle name="Heading 2 2" xfId="9547" hidden="1" xr:uid="{0F127C42-9B3A-43F5-AC49-52A502EAE484}"/>
    <cellStyle name="Heading 2 2" xfId="10455" hidden="1" xr:uid="{66948972-5BD9-4B14-A67D-674A2DDE3394}"/>
    <cellStyle name="Heading 2 2" xfId="10492" hidden="1" xr:uid="{C7B6C1B3-9804-4D1A-A3F3-8BFD89E15C05}"/>
    <cellStyle name="Heading 2 2" xfId="12014" hidden="1" xr:uid="{C78BC813-CB98-4B61-8CA5-357069CD7BCD}"/>
    <cellStyle name="Heading 2 2" xfId="12051" hidden="1" xr:uid="{B87989C0-641E-42A8-8CFE-A11A7306693B}"/>
    <cellStyle name="Heading 2 2" xfId="12995" hidden="1" xr:uid="{143E80FB-3FC4-487F-8ACC-0C29CD98A894}"/>
    <cellStyle name="Heading 2 2" xfId="13032" hidden="1" xr:uid="{3938DD32-E809-4F64-A91A-AA0EB4FEECBE}"/>
    <cellStyle name="Heading 2 2" xfId="13940" hidden="1" xr:uid="{E97604AF-8629-4FB6-8DCC-82B34BEDB8CC}"/>
    <cellStyle name="Heading 2 2" xfId="13977" xr:uid="{B36CFA21-51B5-40AD-A27B-4806B3E4CAFF}"/>
    <cellStyle name="Heading 3" xfId="15" hidden="1" xr:uid="{00000000-0005-0000-0000-00004B020000}"/>
    <cellStyle name="Heading 3" xfId="602" hidden="1" xr:uid="{00000000-0005-0000-0000-00004C020000}"/>
    <cellStyle name="Heading 3" xfId="1620" hidden="1" xr:uid="{00000000-0005-0000-0000-00004D020000}"/>
    <cellStyle name="Heading 3" xfId="3533" hidden="1" xr:uid="{00000000-0005-0000-0000-00004E020000}"/>
    <cellStyle name="Heading 3" xfId="4120" hidden="1" xr:uid="{00000000-0005-0000-0000-00004F020000}"/>
    <cellStyle name="Heading 3" xfId="5114" hidden="1" xr:uid="{00000000-0005-0000-0000-000050020000}"/>
    <cellStyle name="Heading 3" xfId="7019" hidden="1" xr:uid="{7CC6E752-7ED9-4AB5-9B6B-5FBE8BAFB0BF}"/>
    <cellStyle name="Heading 3" xfId="7606" hidden="1" xr:uid="{D138CD8E-BC61-4C86-AC5F-286584C8BF07}"/>
    <cellStyle name="Heading 3" xfId="8601" hidden="1" xr:uid="{9ABB6201-A13A-4EC7-8483-FDAA330B250D}"/>
    <cellStyle name="Heading 3" xfId="10505" hidden="1" xr:uid="{90011C93-007E-45DA-8C19-B92AF3AE80BB}"/>
    <cellStyle name="Heading 3" xfId="11092" hidden="1" xr:uid="{EE172B6A-2BA4-4C27-AEAD-7293AF290EAB}"/>
    <cellStyle name="Heading 3" xfId="12086" hidden="1" xr:uid="{EA5834F1-F450-4411-8E03-453049A88EA5}"/>
    <cellStyle name="Heading 3 2" xfId="611" hidden="1" xr:uid="{00000000-0005-0000-0000-000051020000}"/>
    <cellStyle name="Heading 3 2" xfId="1547" hidden="1" xr:uid="{00000000-0005-0000-0000-000052020000}"/>
    <cellStyle name="Heading 3 2" xfId="1584" hidden="1" xr:uid="{00000000-0005-0000-0000-000053020000}"/>
    <cellStyle name="Heading 3 2" xfId="2528" hidden="1" xr:uid="{00000000-0005-0000-0000-000054020000}"/>
    <cellStyle name="Heading 3 2" xfId="2565" hidden="1" xr:uid="{00000000-0005-0000-0000-000055020000}"/>
    <cellStyle name="Heading 3 2" xfId="3473" hidden="1" xr:uid="{00000000-0005-0000-0000-000056020000}"/>
    <cellStyle name="Heading 3 2" xfId="3510" hidden="1" xr:uid="{00000000-0005-0000-0000-000057020000}"/>
    <cellStyle name="Heading 3 2" xfId="5041" hidden="1" xr:uid="{00000000-0005-0000-0000-000058020000}"/>
    <cellStyle name="Heading 3 2" xfId="5078" hidden="1" xr:uid="{00000000-0005-0000-0000-000059020000}"/>
    <cellStyle name="Heading 3 2" xfId="6022" hidden="1" xr:uid="{00000000-0005-0000-0000-00005A020000}"/>
    <cellStyle name="Heading 3 2" xfId="6059" hidden="1" xr:uid="{00000000-0005-0000-0000-00005B020000}"/>
    <cellStyle name="Heading 3 2" xfId="6967" hidden="1" xr:uid="{00000000-0005-0000-0000-00005C020000}"/>
    <cellStyle name="Heading 3 2" xfId="7004" hidden="1" xr:uid="{00000000-0005-0000-0000-00005D020000}"/>
    <cellStyle name="Heading 3 2" xfId="8528" hidden="1" xr:uid="{CCAC6A2E-5003-4086-8516-63E2BCE406E2}"/>
    <cellStyle name="Heading 3 2" xfId="8565" hidden="1" xr:uid="{26709A77-920D-41B9-BD41-7CBFF977283F}"/>
    <cellStyle name="Heading 3 2" xfId="9509" hidden="1" xr:uid="{7EC08D89-6963-4333-B075-542DEA8B5B26}"/>
    <cellStyle name="Heading 3 2" xfId="9546" hidden="1" xr:uid="{468B7EA3-9BED-456C-96BB-A23347FC350A}"/>
    <cellStyle name="Heading 3 2" xfId="10454" hidden="1" xr:uid="{19105FDA-9D5D-4621-80F9-E9AE41EF1FED}"/>
    <cellStyle name="Heading 3 2" xfId="10491" hidden="1" xr:uid="{418D975E-0712-4005-B775-D1B562A83D01}"/>
    <cellStyle name="Heading 3 2" xfId="12013" hidden="1" xr:uid="{CD071D5D-235C-4982-BE8A-CEF989635931}"/>
    <cellStyle name="Heading 3 2" xfId="12050" hidden="1" xr:uid="{604142DB-B351-4A8B-BEB7-3F2F1C9C722C}"/>
    <cellStyle name="Heading 3 2" xfId="12994" hidden="1" xr:uid="{67C213E0-4C76-4D9A-9C06-1198EB279C92}"/>
    <cellStyle name="Heading 3 2" xfId="13031" hidden="1" xr:uid="{E6A45AC4-B51D-4FEF-B0E6-8BF0FF2194BD}"/>
    <cellStyle name="Heading 3 2" xfId="13939" hidden="1" xr:uid="{981A2A9C-2523-4AE5-A82D-9A33B450B0FC}"/>
    <cellStyle name="Heading 3 2" xfId="13976" xr:uid="{9459770D-8DDE-4F3C-B996-85D524EE4177}"/>
    <cellStyle name="Heading 4" xfId="16" hidden="1" xr:uid="{00000000-0005-0000-0000-00005E020000}"/>
    <cellStyle name="Heading 4" xfId="601" hidden="1" xr:uid="{00000000-0005-0000-0000-00005F020000}"/>
    <cellStyle name="Heading 4" xfId="1619" hidden="1" xr:uid="{00000000-0005-0000-0000-000060020000}"/>
    <cellStyle name="Heading 4" xfId="3534" hidden="1" xr:uid="{00000000-0005-0000-0000-000061020000}"/>
    <cellStyle name="Heading 4" xfId="4119" hidden="1" xr:uid="{00000000-0005-0000-0000-000062020000}"/>
    <cellStyle name="Heading 4" xfId="5113" hidden="1" xr:uid="{00000000-0005-0000-0000-000063020000}"/>
    <cellStyle name="Heading 4" xfId="7020" hidden="1" xr:uid="{A4100741-290E-4B6F-AF38-CCB64DEE99DA}"/>
    <cellStyle name="Heading 4" xfId="7605" hidden="1" xr:uid="{4AE052BB-CF01-4EBC-A639-5020995E595D}"/>
    <cellStyle name="Heading 4" xfId="8600" hidden="1" xr:uid="{A15EF3B8-53CC-4396-BDF6-F5B8E36E9CF5}"/>
    <cellStyle name="Heading 4" xfId="10506" hidden="1" xr:uid="{ECF7410C-AA06-412F-9A71-CDDD07AB3360}"/>
    <cellStyle name="Heading 4" xfId="11091" hidden="1" xr:uid="{2D42DC52-C0EC-4050-BE1E-3FA389B1998F}"/>
    <cellStyle name="Heading 4" xfId="12085" hidden="1" xr:uid="{60AE1901-68D9-4A07-86C9-4CF2D064B36F}"/>
    <cellStyle name="Heading 4 2" xfId="612" hidden="1" xr:uid="{00000000-0005-0000-0000-000064020000}"/>
    <cellStyle name="Heading 4 2" xfId="1546" hidden="1" xr:uid="{00000000-0005-0000-0000-000065020000}"/>
    <cellStyle name="Heading 4 2" xfId="1583" hidden="1" xr:uid="{00000000-0005-0000-0000-000066020000}"/>
    <cellStyle name="Heading 4 2" xfId="2527" hidden="1" xr:uid="{00000000-0005-0000-0000-000067020000}"/>
    <cellStyle name="Heading 4 2" xfId="2564" hidden="1" xr:uid="{00000000-0005-0000-0000-000068020000}"/>
    <cellStyle name="Heading 4 2" xfId="3472" hidden="1" xr:uid="{00000000-0005-0000-0000-000069020000}"/>
    <cellStyle name="Heading 4 2" xfId="3509" hidden="1" xr:uid="{00000000-0005-0000-0000-00006A020000}"/>
    <cellStyle name="Heading 4 2" xfId="5040" hidden="1" xr:uid="{00000000-0005-0000-0000-00006B020000}"/>
    <cellStyle name="Heading 4 2" xfId="5077" hidden="1" xr:uid="{00000000-0005-0000-0000-00006C020000}"/>
    <cellStyle name="Heading 4 2" xfId="6021" hidden="1" xr:uid="{00000000-0005-0000-0000-00006D020000}"/>
    <cellStyle name="Heading 4 2" xfId="6058" hidden="1" xr:uid="{00000000-0005-0000-0000-00006E020000}"/>
    <cellStyle name="Heading 4 2" xfId="6966" hidden="1" xr:uid="{00000000-0005-0000-0000-00006F020000}"/>
    <cellStyle name="Heading 4 2" xfId="7003" hidden="1" xr:uid="{00000000-0005-0000-0000-000070020000}"/>
    <cellStyle name="Heading 4 2" xfId="8527" hidden="1" xr:uid="{9EED4B60-AB84-4808-AC22-22724F1325C4}"/>
    <cellStyle name="Heading 4 2" xfId="8564" hidden="1" xr:uid="{9209585A-F9B4-4595-BC18-C604D60E5F4B}"/>
    <cellStyle name="Heading 4 2" xfId="9508" hidden="1" xr:uid="{2CEFE99C-DD8A-4764-9192-5C65D45ECB2F}"/>
    <cellStyle name="Heading 4 2" xfId="9545" hidden="1" xr:uid="{CE294E6B-43BE-4899-A813-7815DE0E0DF9}"/>
    <cellStyle name="Heading 4 2" xfId="10453" hidden="1" xr:uid="{935B315F-858E-43E4-BEAE-5D648E5A7B1F}"/>
    <cellStyle name="Heading 4 2" xfId="10490" hidden="1" xr:uid="{F71A7F63-1987-4E19-AA5E-14A666D50CE5}"/>
    <cellStyle name="Heading 4 2" xfId="12012" hidden="1" xr:uid="{8CB48418-C010-4F0F-9CC7-0ED6991AE451}"/>
    <cellStyle name="Heading 4 2" xfId="12049" hidden="1" xr:uid="{CD5160C6-85F0-4047-B244-D81D9796311C}"/>
    <cellStyle name="Heading 4 2" xfId="12993" hidden="1" xr:uid="{5DC99D18-849B-4E9C-9910-EEA51F0202FC}"/>
    <cellStyle name="Heading 4 2" xfId="13030" hidden="1" xr:uid="{9E7B2CB5-1627-4FA3-BE66-B5EF5CB8E8AA}"/>
    <cellStyle name="Heading 4 2" xfId="13938" hidden="1" xr:uid="{BA3BC040-5C0A-417D-9F32-7F3DFC23E8CD}"/>
    <cellStyle name="Heading 4 2" xfId="13975" xr:uid="{00C7E027-EDFC-40F8-ADCA-F6334B12B634}"/>
    <cellStyle name="Hyperlink" xfId="2" builtinId="8"/>
    <cellStyle name="Neutral" xfId="18" hidden="1" xr:uid="{00000000-0005-0000-0000-000072020000}"/>
    <cellStyle name="Neutral" xfId="599" hidden="1" xr:uid="{00000000-0005-0000-0000-000073020000}"/>
    <cellStyle name="Neutral" xfId="1617" hidden="1" xr:uid="{00000000-0005-0000-0000-000074020000}"/>
    <cellStyle name="Neutral" xfId="3536" hidden="1" xr:uid="{00000000-0005-0000-0000-000075020000}"/>
    <cellStyle name="Neutral" xfId="4117" hidden="1" xr:uid="{00000000-0005-0000-0000-000076020000}"/>
    <cellStyle name="Neutral" xfId="5111" hidden="1" xr:uid="{00000000-0005-0000-0000-000077020000}"/>
    <cellStyle name="Neutral" xfId="7022" hidden="1" xr:uid="{83C68187-5914-4957-874C-744B356EA8A8}"/>
    <cellStyle name="Neutral" xfId="7603" hidden="1" xr:uid="{405BA9FA-FAF9-4A1F-A09D-4042D2E290C1}"/>
    <cellStyle name="Neutral" xfId="8598" hidden="1" xr:uid="{D9491CBF-26B8-4C67-B5B8-85710AD5370D}"/>
    <cellStyle name="Neutral" xfId="10508" hidden="1" xr:uid="{DD24F14E-8015-43BD-A38D-ABCCF7C8B702}"/>
    <cellStyle name="Neutral" xfId="11089" hidden="1" xr:uid="{FDF1901A-BE5E-450C-A1F2-081195CE28E8}"/>
    <cellStyle name="Neutral" xfId="12083" hidden="1" xr:uid="{0FA69DA3-2EBF-407A-8FB0-7EA3FE53B5D3}"/>
    <cellStyle name="Neutral 2" xfId="614" hidden="1" xr:uid="{00000000-0005-0000-0000-000078020000}"/>
    <cellStyle name="Neutral 2" xfId="1544" hidden="1" xr:uid="{00000000-0005-0000-0000-000079020000}"/>
    <cellStyle name="Neutral 2" xfId="1581" hidden="1" xr:uid="{00000000-0005-0000-0000-00007A020000}"/>
    <cellStyle name="Neutral 2" xfId="2525" hidden="1" xr:uid="{00000000-0005-0000-0000-00007B020000}"/>
    <cellStyle name="Neutral 2" xfId="2562" hidden="1" xr:uid="{00000000-0005-0000-0000-00007C020000}"/>
    <cellStyle name="Neutral 2" xfId="3470" hidden="1" xr:uid="{00000000-0005-0000-0000-00007D020000}"/>
    <cellStyle name="Neutral 2" xfId="3507" hidden="1" xr:uid="{00000000-0005-0000-0000-00007E020000}"/>
    <cellStyle name="Neutral 2" xfId="5038" hidden="1" xr:uid="{00000000-0005-0000-0000-00007F020000}"/>
    <cellStyle name="Neutral 2" xfId="5075" hidden="1" xr:uid="{00000000-0005-0000-0000-000080020000}"/>
    <cellStyle name="Neutral 2" xfId="6019" hidden="1" xr:uid="{00000000-0005-0000-0000-000081020000}"/>
    <cellStyle name="Neutral 2" xfId="6056" hidden="1" xr:uid="{00000000-0005-0000-0000-000082020000}"/>
    <cellStyle name="Neutral 2" xfId="6964" hidden="1" xr:uid="{00000000-0005-0000-0000-000083020000}"/>
    <cellStyle name="Neutral 2" xfId="7001" hidden="1" xr:uid="{00000000-0005-0000-0000-000084020000}"/>
    <cellStyle name="Neutral 2" xfId="8525" hidden="1" xr:uid="{22F073F8-12F8-4525-803A-D492F0C7D6BD}"/>
    <cellStyle name="Neutral 2" xfId="8562" hidden="1" xr:uid="{40BB60C0-422D-4DD8-A53F-2FB5D17A51DF}"/>
    <cellStyle name="Neutral 2" xfId="9506" hidden="1" xr:uid="{624A12A8-F169-427F-AE25-A771801BE9EC}"/>
    <cellStyle name="Neutral 2" xfId="9543" hidden="1" xr:uid="{6D329315-9260-4F6C-8736-59C60208D8E9}"/>
    <cellStyle name="Neutral 2" xfId="10451" hidden="1" xr:uid="{507A0B2A-2F0E-4004-864C-E251D60FB2E1}"/>
    <cellStyle name="Neutral 2" xfId="10488" hidden="1" xr:uid="{5CAF9C1E-370C-40A2-8B6B-B4C995C700B6}"/>
    <cellStyle name="Neutral 2" xfId="12010" hidden="1" xr:uid="{D9DCB13A-A0C6-4F00-B2DB-A50DEB82F92D}"/>
    <cellStyle name="Neutral 2" xfId="12047" hidden="1" xr:uid="{745F80EE-E7F3-4D44-8064-1AA6B24A6258}"/>
    <cellStyle name="Neutral 2" xfId="12991" hidden="1" xr:uid="{7F2B3949-A452-45F0-BF1C-6797D3876C6B}"/>
    <cellStyle name="Neutral 2" xfId="13028" hidden="1" xr:uid="{635863BB-2F97-4B3A-8317-7DD04AA87804}"/>
    <cellStyle name="Neutral 2" xfId="13936" hidden="1" xr:uid="{140D7E27-FEA4-4C7E-8FF3-890D6E0E73FE}"/>
    <cellStyle name="Neutral 2" xfId="13973" xr:uid="{CD92107E-842E-4D1B-99C1-1151B70A34A3}"/>
    <cellStyle name="Normal" xfId="0" builtinId="0"/>
    <cellStyle name="Normal 10" xfId="8" xr:uid="{00000000-0005-0000-0000-000085020000}"/>
    <cellStyle name="Normal 11" xfId="3519" xr:uid="{00000000-0005-0000-0000-000086020000}"/>
    <cellStyle name="Normal 2" xfId="607" xr:uid="{00000000-0005-0000-0000-000087020000}"/>
    <cellStyle name="Normal 2 2" xfId="3515" xr:uid="{00000000-0005-0000-0000-000088020000}"/>
    <cellStyle name="Normal 2 3" xfId="3517" xr:uid="{00000000-0005-0000-0000-000089020000}"/>
    <cellStyle name="Normal 2 3 2" xfId="7008" xr:uid="{00000000-0005-0000-0000-00008A020000}"/>
    <cellStyle name="Normal 2 3 2 2" xfId="13980" xr:uid="{4E51AFD5-A549-4178-BAFF-605816CA24CE}"/>
    <cellStyle name="Normal 2 3 3" xfId="10495" xr:uid="{DEC86587-BF8C-40DD-8937-F4798DCFF88D}"/>
    <cellStyle name="Normal 2 4" xfId="3523" xr:uid="{00000000-0005-0000-0000-00008B020000}"/>
    <cellStyle name="Normal 2 4 2" xfId="3524" xr:uid="{00000000-0005-0000-0000-00008C020000}"/>
    <cellStyle name="Normal 2 4 2 2" xfId="10498" xr:uid="{4B410AC9-DF9D-4BD4-B385-E66E03D4DFC7}"/>
    <cellStyle name="Normal 2 4 3" xfId="10497" xr:uid="{4E00D090-BDF2-4D02-A607-62E715F2B276}"/>
    <cellStyle name="Normal 2 5" xfId="7010" xr:uid="{00000000-0005-0000-0000-00008D020000}"/>
    <cellStyle name="Normal 2 6" xfId="7610" xr:uid="{81C00699-4A8F-4D56-923A-DF200DED8021}"/>
    <cellStyle name="Normal 3" xfId="606" xr:uid="{00000000-0005-0000-0000-00008E020000}"/>
    <cellStyle name="Normal 3 2" xfId="3527" xr:uid="{00000000-0005-0000-0000-00008F020000}"/>
    <cellStyle name="Normal 4" xfId="3516" xr:uid="{00000000-0005-0000-0000-000090020000}"/>
    <cellStyle name="Normal 4 2" xfId="13983" xr:uid="{361DDAE8-6FED-46A9-B567-69E7CD26BA16}"/>
    <cellStyle name="Normal 5" xfId="3520" xr:uid="{00000000-0005-0000-0000-000091020000}"/>
    <cellStyle name="Normalny 13" xfId="5" xr:uid="{00000000-0005-0000-0000-000093020000}"/>
    <cellStyle name="Normalny 2" xfId="6" xr:uid="{00000000-0005-0000-0000-000094020000}"/>
    <cellStyle name="Normalny 2 2" xfId="3514" xr:uid="{00000000-0005-0000-0000-000095020000}"/>
    <cellStyle name="Normalny 2 2 2" xfId="7012" xr:uid="{00000000-0005-0000-0000-000096020000}"/>
    <cellStyle name="Normalny 3" xfId="1" xr:uid="{00000000-0005-0000-0000-000097020000}"/>
    <cellStyle name="Normalny 3 2" xfId="3528" xr:uid="{00000000-0005-0000-0000-000098020000}"/>
    <cellStyle name="Normalny 3 2 2" xfId="10500" xr:uid="{D73351FC-E5E9-4FB9-9CC4-E9C9878B78D9}"/>
    <cellStyle name="Normalny 3 3" xfId="7013" xr:uid="{02E71EA8-7093-47B6-A79E-AB28B200DB44}"/>
    <cellStyle name="Normalny 4" xfId="9" xr:uid="{00000000-0005-0000-0000-000099020000}"/>
    <cellStyle name="Normalny 4 2" xfId="3525" xr:uid="{00000000-0005-0000-0000-00009A020000}"/>
    <cellStyle name="Normalny 4 2 2" xfId="10499" xr:uid="{46F339B5-65F0-49E0-BE1C-7241A51E4C75}"/>
    <cellStyle name="Normalny 4 3" xfId="7014" xr:uid="{31DED8D4-247E-4942-BE57-E21A0C43C0A3}"/>
    <cellStyle name="Normalny 5" xfId="11" xr:uid="{00000000-0005-0000-0000-00009B020000}"/>
    <cellStyle name="Normalny 5 2" xfId="3529" xr:uid="{00000000-0005-0000-0000-00009C020000}"/>
    <cellStyle name="Normalny 5 2 2" xfId="10501" xr:uid="{8D957CF0-8E4E-435F-AE25-EAE4BB83E5BF}"/>
    <cellStyle name="Normalny 5 3" xfId="7015" xr:uid="{57DE8304-0390-4D0C-8B11-AA895C389529}"/>
    <cellStyle name="Note" xfId="21" hidden="1" xr:uid="{00000000-0005-0000-0000-00009D020000}"/>
    <cellStyle name="Note" xfId="596" hidden="1" xr:uid="{00000000-0005-0000-0000-00009E020000}"/>
    <cellStyle name="Note" xfId="1614" hidden="1" xr:uid="{00000000-0005-0000-0000-00009F020000}"/>
    <cellStyle name="Note" xfId="3539" hidden="1" xr:uid="{00000000-0005-0000-0000-0000A0020000}"/>
    <cellStyle name="Note" xfId="4114" hidden="1" xr:uid="{00000000-0005-0000-0000-0000A1020000}"/>
    <cellStyle name="Note" xfId="5108" hidden="1" xr:uid="{00000000-0005-0000-0000-0000A2020000}"/>
    <cellStyle name="Note" xfId="7025" hidden="1" xr:uid="{DA41E121-C9E1-4B75-A281-0D8FDC6451C9}"/>
    <cellStyle name="Note" xfId="7600" hidden="1" xr:uid="{58382E82-8B8C-401A-B141-A409A0058CF0}"/>
    <cellStyle name="Note" xfId="8595" hidden="1" xr:uid="{AD396E08-1109-47BA-9D89-967990C070B3}"/>
    <cellStyle name="Note" xfId="10511" hidden="1" xr:uid="{8CB36021-D7FB-4524-BE9F-8B4C983D8D1E}"/>
    <cellStyle name="Note" xfId="11086" hidden="1" xr:uid="{33FB9A41-BA98-48A5-A725-0C64CFD9BAAC}"/>
    <cellStyle name="Note" xfId="12080" hidden="1" xr:uid="{7E4EFBDC-4948-43E9-B411-EECE37337B4F}"/>
    <cellStyle name="Note 2" xfId="617" hidden="1" xr:uid="{00000000-0005-0000-0000-0000A3020000}"/>
    <cellStyle name="Note 2" xfId="1541" hidden="1" xr:uid="{00000000-0005-0000-0000-0000A4020000}"/>
    <cellStyle name="Note 2" xfId="1578" hidden="1" xr:uid="{00000000-0005-0000-0000-0000A5020000}"/>
    <cellStyle name="Note 2" xfId="2522" hidden="1" xr:uid="{00000000-0005-0000-0000-0000A6020000}"/>
    <cellStyle name="Note 2" xfId="2559" hidden="1" xr:uid="{00000000-0005-0000-0000-0000A7020000}"/>
    <cellStyle name="Note 2" xfId="3467" hidden="1" xr:uid="{00000000-0005-0000-0000-0000A8020000}"/>
    <cellStyle name="Note 2" xfId="3504" xr:uid="{00000000-0005-0000-0000-0000A9020000}"/>
    <cellStyle name="Note 2 2" xfId="4124" hidden="1" xr:uid="{00000000-0005-0000-0000-0000AA020000}"/>
    <cellStyle name="Note 2 2" xfId="5035" hidden="1" xr:uid="{00000000-0005-0000-0000-0000AB020000}"/>
    <cellStyle name="Note 2 2" xfId="5072" hidden="1" xr:uid="{00000000-0005-0000-0000-0000AC020000}"/>
    <cellStyle name="Note 2 2" xfId="6016" hidden="1" xr:uid="{00000000-0005-0000-0000-0000AD020000}"/>
    <cellStyle name="Note 2 2" xfId="6053" hidden="1" xr:uid="{00000000-0005-0000-0000-0000AE020000}"/>
    <cellStyle name="Note 2 2" xfId="6961" hidden="1" xr:uid="{00000000-0005-0000-0000-0000AF020000}"/>
    <cellStyle name="Note 2 2" xfId="6998" xr:uid="{00000000-0005-0000-0000-0000B0020000}"/>
    <cellStyle name="Note 2 2 2" xfId="11096" hidden="1" xr:uid="{5AE4A458-4CE4-4B33-B9D1-846F372F3180}"/>
    <cellStyle name="Note 2 2 2" xfId="12007" hidden="1" xr:uid="{0EFEFFF4-BD2D-4DDF-A85B-2E40051D0AEE}"/>
    <cellStyle name="Note 2 2 2" xfId="12044" hidden="1" xr:uid="{A1B91C6A-2826-4473-A549-2405A5D23057}"/>
    <cellStyle name="Note 2 2 2" xfId="12988" hidden="1" xr:uid="{FBBE2951-1837-4DFF-8024-FBCEDF2B7A1B}"/>
    <cellStyle name="Note 2 2 2" xfId="13025" hidden="1" xr:uid="{83924D2C-99D4-45EA-94F6-E929C5F10696}"/>
    <cellStyle name="Note 2 2 2" xfId="13933" hidden="1" xr:uid="{6FC1C464-A134-432D-A89C-1B342940394B}"/>
    <cellStyle name="Note 2 2 2" xfId="13970" xr:uid="{27E9ACC0-F3DC-4C21-8DF9-BFBD11036B2C}"/>
    <cellStyle name="Note 2 3" xfId="7611" hidden="1" xr:uid="{ABAAD825-807F-413B-B8BD-48D3F6AE7920}"/>
    <cellStyle name="Note 2 3" xfId="8522" hidden="1" xr:uid="{131A53A4-72D7-47A4-A1FB-5AC6FEC937E1}"/>
    <cellStyle name="Note 2 3" xfId="8559" hidden="1" xr:uid="{4A5D42F5-701F-4619-88BD-015B0DAC8A6A}"/>
    <cellStyle name="Note 2 3" xfId="9503" hidden="1" xr:uid="{DD26CA57-9468-4337-A48A-1DC3B650A39F}"/>
    <cellStyle name="Note 2 3" xfId="9540" hidden="1" xr:uid="{763078FB-1056-4E9E-AF6A-8DC3DF9839F0}"/>
    <cellStyle name="Note 2 3" xfId="10448" hidden="1" xr:uid="{FD4451CF-20E5-4CC9-BDCE-62CC8950074C}"/>
    <cellStyle name="Note 2 3" xfId="10485" xr:uid="{B1BBB8E4-B644-47B4-A079-58CE4654A351}"/>
    <cellStyle name="Percent" xfId="3522" builtinId="5"/>
    <cellStyle name="Percent 2 2" xfId="3521" xr:uid="{00000000-0005-0000-0000-0000B1020000}"/>
    <cellStyle name="Standaard_Verz. Staten set versie 15-3" xfId="10" xr:uid="{00000000-0005-0000-0000-0000B3020000}"/>
    <cellStyle name="Standaard_Verz. Staten set versie 15-3 2" xfId="3526" xr:uid="{00000000-0005-0000-0000-0000B4020000}"/>
    <cellStyle name="TableStyleLight1" xfId="7" xr:uid="{00000000-0005-0000-0000-0000B5020000}"/>
    <cellStyle name="Title" xfId="12" hidden="1" xr:uid="{00000000-0005-0000-0000-0000B6020000}"/>
    <cellStyle name="Title" xfId="605" hidden="1" xr:uid="{00000000-0005-0000-0000-0000B7020000}"/>
    <cellStyle name="Title" xfId="1623" hidden="1" xr:uid="{00000000-0005-0000-0000-0000B8020000}"/>
    <cellStyle name="Title" xfId="3530" hidden="1" xr:uid="{00000000-0005-0000-0000-0000B9020000}"/>
    <cellStyle name="Title" xfId="4123" hidden="1" xr:uid="{00000000-0005-0000-0000-0000BA020000}"/>
    <cellStyle name="Title" xfId="5117" hidden="1" xr:uid="{00000000-0005-0000-0000-0000BB020000}"/>
    <cellStyle name="Title" xfId="7016" hidden="1" xr:uid="{DDF4B328-A76C-42F1-B4AE-91CFAB134E2B}"/>
    <cellStyle name="Title" xfId="7609" hidden="1" xr:uid="{559EF64E-867F-4DF6-8F3C-D4C4CB7B3BCD}"/>
    <cellStyle name="Title" xfId="8604" hidden="1" xr:uid="{B17D672F-ED52-46D7-B8D2-F262920A3A9D}"/>
    <cellStyle name="Title" xfId="10502" hidden="1" xr:uid="{E96ECFA6-FEAB-4AD3-8437-4B3FF929E65C}"/>
    <cellStyle name="Title" xfId="11095" hidden="1" xr:uid="{6FA12026-6B57-45A0-9BED-BF5C60A6D702}"/>
    <cellStyle name="Title" xfId="12089" hidden="1" xr:uid="{69829750-9387-4EFD-A90C-A9FBCCF31FC6}"/>
    <cellStyle name="Title 2" xfId="608" hidden="1" xr:uid="{00000000-0005-0000-0000-0000BC020000}"/>
    <cellStyle name="Title 2" xfId="1550" hidden="1" xr:uid="{00000000-0005-0000-0000-0000BD020000}"/>
    <cellStyle name="Title 2" xfId="1587" hidden="1" xr:uid="{00000000-0005-0000-0000-0000BE020000}"/>
    <cellStyle name="Title 2" xfId="2531" hidden="1" xr:uid="{00000000-0005-0000-0000-0000BF020000}"/>
    <cellStyle name="Title 2" xfId="2568" hidden="1" xr:uid="{00000000-0005-0000-0000-0000C0020000}"/>
    <cellStyle name="Title 2" xfId="3476" hidden="1" xr:uid="{00000000-0005-0000-0000-0000C1020000}"/>
    <cellStyle name="Title 2" xfId="3513" hidden="1" xr:uid="{00000000-0005-0000-0000-0000C2020000}"/>
    <cellStyle name="Title 2" xfId="5044" hidden="1" xr:uid="{00000000-0005-0000-0000-0000C3020000}"/>
    <cellStyle name="Title 2" xfId="5081" hidden="1" xr:uid="{00000000-0005-0000-0000-0000C4020000}"/>
    <cellStyle name="Title 2" xfId="6025" hidden="1" xr:uid="{00000000-0005-0000-0000-0000C5020000}"/>
    <cellStyle name="Title 2" xfId="6062" hidden="1" xr:uid="{00000000-0005-0000-0000-0000C6020000}"/>
    <cellStyle name="Title 2" xfId="6970" hidden="1" xr:uid="{00000000-0005-0000-0000-0000C7020000}"/>
    <cellStyle name="Title 2" xfId="7007" hidden="1" xr:uid="{00000000-0005-0000-0000-0000C8020000}"/>
    <cellStyle name="Title 2" xfId="8531" hidden="1" xr:uid="{DAE48658-6BAF-4EFD-AA55-DA0A0F792281}"/>
    <cellStyle name="Title 2" xfId="8568" hidden="1" xr:uid="{4875F127-147E-47BF-921C-339C99D2039A}"/>
    <cellStyle name="Title 2" xfId="9512" hidden="1" xr:uid="{F88A25EB-3928-4BBB-863A-B7BB0D9EA69F}"/>
    <cellStyle name="Title 2" xfId="9549" hidden="1" xr:uid="{3400A560-AACF-4AD3-8579-D3A553C07183}"/>
    <cellStyle name="Title 2" xfId="10457" hidden="1" xr:uid="{BB53222A-724E-45DD-AE8D-D529B71D70A7}"/>
    <cellStyle name="Title 2" xfId="10494" hidden="1" xr:uid="{41D174F8-DAA2-4CAB-93E6-2CEF49DC7334}"/>
    <cellStyle name="Title 2" xfId="12016" hidden="1" xr:uid="{ABF39B5D-029C-4B54-B8A8-F3AC61B2AE76}"/>
    <cellStyle name="Title 2" xfId="12053" hidden="1" xr:uid="{878FE757-AA7A-4C80-B1FD-BC999C02F460}"/>
    <cellStyle name="Title 2" xfId="12997" hidden="1" xr:uid="{17B2617A-E0AA-4C5B-8E20-E7827D70793D}"/>
    <cellStyle name="Title 2" xfId="13034" hidden="1" xr:uid="{361BE68E-93B1-40D1-A8D3-EA4EED181C3D}"/>
    <cellStyle name="Title 2" xfId="13942" hidden="1" xr:uid="{B40FA340-9484-47F3-9D26-BED178080168}"/>
    <cellStyle name="Title 2" xfId="13979" xr:uid="{CE4EB28C-D1E0-449F-A2C6-4D744BAEA306}"/>
    <cellStyle name="Uwaga 2" xfId="47" hidden="1" xr:uid="{00000000-0005-0000-0000-0000C9020000}"/>
    <cellStyle name="Uwaga 2" xfId="643" hidden="1" xr:uid="{00000000-0005-0000-0000-0000CA020000}"/>
    <cellStyle name="Uwaga 2" xfId="1514" hidden="1" xr:uid="{00000000-0005-0000-0000-0000CB020000}"/>
    <cellStyle name="Uwaga 2" xfId="1515" hidden="1" xr:uid="{00000000-0005-0000-0000-0000CC020000}"/>
    <cellStyle name="Uwaga 2" xfId="1551" hidden="1" xr:uid="{00000000-0005-0000-0000-0000CD020000}"/>
    <cellStyle name="Uwaga 2" xfId="1552" hidden="1" xr:uid="{00000000-0005-0000-0000-0000CE020000}"/>
    <cellStyle name="Uwaga 2" xfId="570" hidden="1" xr:uid="{00000000-0005-0000-0000-0000CF020000}"/>
    <cellStyle name="Uwaga 2" xfId="1624" hidden="1" xr:uid="{00000000-0005-0000-0000-0000D0020000}"/>
    <cellStyle name="Uwaga 2" xfId="2495" hidden="1" xr:uid="{00000000-0005-0000-0000-0000D1020000}"/>
    <cellStyle name="Uwaga 2" xfId="2496" hidden="1" xr:uid="{00000000-0005-0000-0000-0000D2020000}"/>
    <cellStyle name="Uwaga 2" xfId="2532" hidden="1" xr:uid="{00000000-0005-0000-0000-0000D3020000}"/>
    <cellStyle name="Uwaga 2" xfId="2533" hidden="1" xr:uid="{00000000-0005-0000-0000-0000D4020000}"/>
    <cellStyle name="Uwaga 2" xfId="1588" hidden="1" xr:uid="{00000000-0005-0000-0000-0000D5020000}"/>
    <cellStyle name="Uwaga 2" xfId="2569" hidden="1" xr:uid="{00000000-0005-0000-0000-0000D6020000}"/>
    <cellStyle name="Uwaga 2" xfId="3440" hidden="1" xr:uid="{00000000-0005-0000-0000-0000D7020000}"/>
    <cellStyle name="Uwaga 2" xfId="3441" hidden="1" xr:uid="{00000000-0005-0000-0000-0000D8020000}"/>
    <cellStyle name="Uwaga 2" xfId="3477" hidden="1" xr:uid="{00000000-0005-0000-0000-0000D9020000}"/>
    <cellStyle name="Uwaga 2" xfId="3478" hidden="1" xr:uid="{00000000-0005-0000-0000-0000DA020000}"/>
    <cellStyle name="Uwaga 2" xfId="3565" hidden="1" xr:uid="{00000000-0005-0000-0000-0000DB020000}"/>
    <cellStyle name="Uwaga 2" xfId="4137" hidden="1" xr:uid="{00000000-0005-0000-0000-0000DC020000}"/>
    <cellStyle name="Uwaga 2" xfId="5008" hidden="1" xr:uid="{00000000-0005-0000-0000-0000DD020000}"/>
    <cellStyle name="Uwaga 2" xfId="5009" hidden="1" xr:uid="{00000000-0005-0000-0000-0000DE020000}"/>
    <cellStyle name="Uwaga 2" xfId="5045" hidden="1" xr:uid="{00000000-0005-0000-0000-0000DF020000}"/>
    <cellStyle name="Uwaga 2" xfId="5046" hidden="1" xr:uid="{00000000-0005-0000-0000-0000E0020000}"/>
    <cellStyle name="Uwaga 2" xfId="4088" hidden="1" xr:uid="{00000000-0005-0000-0000-0000E1020000}"/>
    <cellStyle name="Uwaga 2" xfId="5118" hidden="1" xr:uid="{00000000-0005-0000-0000-0000E2020000}"/>
    <cellStyle name="Uwaga 2" xfId="5989" hidden="1" xr:uid="{00000000-0005-0000-0000-0000E3020000}"/>
    <cellStyle name="Uwaga 2" xfId="5990" hidden="1" xr:uid="{00000000-0005-0000-0000-0000E4020000}"/>
    <cellStyle name="Uwaga 2" xfId="6026" hidden="1" xr:uid="{00000000-0005-0000-0000-0000E5020000}"/>
    <cellStyle name="Uwaga 2" xfId="6027" hidden="1" xr:uid="{00000000-0005-0000-0000-0000E6020000}"/>
    <cellStyle name="Uwaga 2" xfId="5082" hidden="1" xr:uid="{00000000-0005-0000-0000-0000E7020000}"/>
    <cellStyle name="Uwaga 2" xfId="6063" hidden="1" xr:uid="{00000000-0005-0000-0000-0000E8020000}"/>
    <cellStyle name="Uwaga 2" xfId="6934" hidden="1" xr:uid="{00000000-0005-0000-0000-0000E9020000}"/>
    <cellStyle name="Uwaga 2" xfId="6935" hidden="1" xr:uid="{00000000-0005-0000-0000-0000EA020000}"/>
    <cellStyle name="Uwaga 2" xfId="6971" hidden="1" xr:uid="{00000000-0005-0000-0000-0000EB020000}"/>
    <cellStyle name="Uwaga 2" xfId="6972" hidden="1" xr:uid="{00000000-0005-0000-0000-0000EC020000}"/>
    <cellStyle name="Uwaga 2" xfId="7051" hidden="1" xr:uid="{31D1D132-C31E-4346-B60A-E6C8D30CB1BE}"/>
    <cellStyle name="Uwaga 2" xfId="7624" hidden="1" xr:uid="{882C61EF-9F9E-42B6-A3F4-D3B17072D117}"/>
    <cellStyle name="Uwaga 2" xfId="8495" hidden="1" xr:uid="{1C640B8A-BE21-40AB-8D81-DFEFBEB7DD90}"/>
    <cellStyle name="Uwaga 2" xfId="8496" hidden="1" xr:uid="{00637A6F-0CE7-4269-9B54-6A4674B3E67F}"/>
    <cellStyle name="Uwaga 2" xfId="8532" hidden="1" xr:uid="{9912107A-1878-4D96-A32B-6B4417ECFF62}"/>
    <cellStyle name="Uwaga 2" xfId="8533" hidden="1" xr:uid="{14306374-C252-4A0F-9414-F7FA1BD3DC4C}"/>
    <cellStyle name="Uwaga 2" xfId="7574" hidden="1" xr:uid="{88843C2A-D5EF-4907-A933-3632AB072779}"/>
    <cellStyle name="Uwaga 2" xfId="8605" hidden="1" xr:uid="{B70D5881-B4BE-466A-8A60-44ED7492951F}"/>
    <cellStyle name="Uwaga 2" xfId="9476" hidden="1" xr:uid="{F78FDA76-3746-49B3-9B13-22D77E11367E}"/>
    <cellStyle name="Uwaga 2" xfId="9477" hidden="1" xr:uid="{22DF45C2-11D3-4BA1-9711-2ADD6DF30600}"/>
    <cellStyle name="Uwaga 2" xfId="9513" hidden="1" xr:uid="{7B9C0A61-E8FF-4050-9A5F-702B7AFAF1CE}"/>
    <cellStyle name="Uwaga 2" xfId="9514" hidden="1" xr:uid="{BA8E6704-66DA-4816-8411-4682EE183457}"/>
    <cellStyle name="Uwaga 2" xfId="8569" hidden="1" xr:uid="{6FD39CFF-E70A-4029-B935-42A886C1F1A6}"/>
    <cellStyle name="Uwaga 2" xfId="9550" hidden="1" xr:uid="{607A4424-C3F3-434C-9271-3A00D8088A54}"/>
    <cellStyle name="Uwaga 2" xfId="10421" hidden="1" xr:uid="{146D71DB-01E4-492C-B76F-D9D9B2719F58}"/>
    <cellStyle name="Uwaga 2" xfId="10422" hidden="1" xr:uid="{273CED45-BEEB-4770-A15C-252C719473BC}"/>
    <cellStyle name="Uwaga 2" xfId="10458" hidden="1" xr:uid="{F33FF320-B9B7-4623-9EF8-06D002A672C4}"/>
    <cellStyle name="Uwaga 2" xfId="10459" hidden="1" xr:uid="{67646782-E7FB-4425-BA7C-0474895893D5}"/>
    <cellStyle name="Uwaga 2" xfId="10537" hidden="1" xr:uid="{303689D1-25AE-49F2-8887-F9F2582890A9}"/>
    <cellStyle name="Uwaga 2" xfId="11109" hidden="1" xr:uid="{F8698BE1-F36D-4451-85AA-38BF1380DC10}"/>
    <cellStyle name="Uwaga 2" xfId="11980" hidden="1" xr:uid="{AB102C32-1611-45BD-B900-02075FD71977}"/>
    <cellStyle name="Uwaga 2" xfId="11981" hidden="1" xr:uid="{636B20EF-5590-4DC9-9034-B1F8B310C512}"/>
    <cellStyle name="Uwaga 2" xfId="12017" hidden="1" xr:uid="{4F4FBB95-6A40-44F0-9ED3-D644256AF5F5}"/>
    <cellStyle name="Uwaga 2" xfId="12018" hidden="1" xr:uid="{476F2977-A625-4116-9F8A-57B4F397C00B}"/>
    <cellStyle name="Uwaga 2" xfId="11060" hidden="1" xr:uid="{872D3AEA-0DD8-4D09-9C5A-16C97C161E80}"/>
    <cellStyle name="Uwaga 2" xfId="12090" hidden="1" xr:uid="{E7757A36-79D7-4A84-9704-383ADC39E60F}"/>
    <cellStyle name="Uwaga 2" xfId="12961" hidden="1" xr:uid="{CC5BEC01-22CA-402D-A83A-277F1022951C}"/>
    <cellStyle name="Uwaga 2" xfId="12962" hidden="1" xr:uid="{B3F37507-A8C1-4EDE-8443-E9A568C839AE}"/>
    <cellStyle name="Uwaga 2" xfId="12998" hidden="1" xr:uid="{C79F0944-5FAE-418C-8D47-33EBA7FB98A6}"/>
    <cellStyle name="Uwaga 2" xfId="12999" hidden="1" xr:uid="{1DF13BED-6293-4086-B4FC-255CEE0581B4}"/>
    <cellStyle name="Uwaga 2" xfId="12054" hidden="1" xr:uid="{30881AD3-B400-49E5-8256-15EB6500E73F}"/>
    <cellStyle name="Uwaga 2" xfId="13035" hidden="1" xr:uid="{27DD3247-C33D-4080-9511-DAB74EE9C985}"/>
    <cellStyle name="Uwaga 2" xfId="13906" hidden="1" xr:uid="{127C6D95-4F60-408B-8120-7A6D536F6881}"/>
    <cellStyle name="Uwaga 2" xfId="13907" hidden="1" xr:uid="{A3CB24CA-A9CC-45B7-B734-9124F0E62EC6}"/>
    <cellStyle name="Uwaga 2" xfId="13943" hidden="1" xr:uid="{16BF25D6-AB1C-41E1-B6F3-5A798DD4E0EA}"/>
    <cellStyle name="Uwaga 2" xfId="13944" hidden="1" xr:uid="{9564D972-8FE6-406A-A732-E73305DB5091}"/>
    <cellStyle name="Uwaga 3" xfId="54" hidden="1" xr:uid="{00000000-0005-0000-0000-0000ED020000}"/>
    <cellStyle name="Uwaga 3" xfId="55" hidden="1" xr:uid="{00000000-0005-0000-0000-0000EE020000}"/>
    <cellStyle name="Uwaga 3" xfId="57" hidden="1" xr:uid="{00000000-0005-0000-0000-0000EF020000}"/>
    <cellStyle name="Uwaga 3" xfId="63" hidden="1" xr:uid="{00000000-0005-0000-0000-0000F0020000}"/>
    <cellStyle name="Uwaga 3" xfId="64" hidden="1" xr:uid="{00000000-0005-0000-0000-0000F1020000}"/>
    <cellStyle name="Uwaga 3" xfId="67" hidden="1" xr:uid="{00000000-0005-0000-0000-0000F2020000}"/>
    <cellStyle name="Uwaga 3" xfId="72" hidden="1" xr:uid="{00000000-0005-0000-0000-0000F3020000}"/>
    <cellStyle name="Uwaga 3" xfId="73" hidden="1" xr:uid="{00000000-0005-0000-0000-0000F4020000}"/>
    <cellStyle name="Uwaga 3" xfId="76" hidden="1" xr:uid="{00000000-0005-0000-0000-0000F5020000}"/>
    <cellStyle name="Uwaga 3" xfId="81" hidden="1" xr:uid="{00000000-0005-0000-0000-0000F6020000}"/>
    <cellStyle name="Uwaga 3" xfId="82" hidden="1" xr:uid="{00000000-0005-0000-0000-0000F7020000}"/>
    <cellStyle name="Uwaga 3" xfId="83" hidden="1" xr:uid="{00000000-0005-0000-0000-0000F8020000}"/>
    <cellStyle name="Uwaga 3" xfId="90" hidden="1" xr:uid="{00000000-0005-0000-0000-0000F9020000}"/>
    <cellStyle name="Uwaga 3" xfId="93" hidden="1" xr:uid="{00000000-0005-0000-0000-0000FA020000}"/>
    <cellStyle name="Uwaga 3" xfId="96" hidden="1" xr:uid="{00000000-0005-0000-0000-0000FB020000}"/>
    <cellStyle name="Uwaga 3" xfId="102" hidden="1" xr:uid="{00000000-0005-0000-0000-0000FC020000}"/>
    <cellStyle name="Uwaga 3" xfId="105" hidden="1" xr:uid="{00000000-0005-0000-0000-0000FD020000}"/>
    <cellStyle name="Uwaga 3" xfId="107" hidden="1" xr:uid="{00000000-0005-0000-0000-0000FE020000}"/>
    <cellStyle name="Uwaga 3" xfId="112" hidden="1" xr:uid="{00000000-0005-0000-0000-0000FF020000}"/>
    <cellStyle name="Uwaga 3" xfId="115" hidden="1" xr:uid="{00000000-0005-0000-0000-000000030000}"/>
    <cellStyle name="Uwaga 3" xfId="116" hidden="1" xr:uid="{00000000-0005-0000-0000-000001030000}"/>
    <cellStyle name="Uwaga 3" xfId="120" hidden="1" xr:uid="{00000000-0005-0000-0000-000002030000}"/>
    <cellStyle name="Uwaga 3" xfId="123" hidden="1" xr:uid="{00000000-0005-0000-0000-000003030000}"/>
    <cellStyle name="Uwaga 3" xfId="125" hidden="1" xr:uid="{00000000-0005-0000-0000-000004030000}"/>
    <cellStyle name="Uwaga 3" xfId="126" hidden="1" xr:uid="{00000000-0005-0000-0000-000005030000}"/>
    <cellStyle name="Uwaga 3" xfId="127" hidden="1" xr:uid="{00000000-0005-0000-0000-000006030000}"/>
    <cellStyle name="Uwaga 3" xfId="130" hidden="1" xr:uid="{00000000-0005-0000-0000-000007030000}"/>
    <cellStyle name="Uwaga 3" xfId="137" hidden="1" xr:uid="{00000000-0005-0000-0000-000008030000}"/>
    <cellStyle name="Uwaga 3" xfId="140" hidden="1" xr:uid="{00000000-0005-0000-0000-000009030000}"/>
    <cellStyle name="Uwaga 3" xfId="143" hidden="1" xr:uid="{00000000-0005-0000-0000-00000A030000}"/>
    <cellStyle name="Uwaga 3" xfId="146" hidden="1" xr:uid="{00000000-0005-0000-0000-00000B030000}"/>
    <cellStyle name="Uwaga 3" xfId="149" hidden="1" xr:uid="{00000000-0005-0000-0000-00000C030000}"/>
    <cellStyle name="Uwaga 3" xfId="152" hidden="1" xr:uid="{00000000-0005-0000-0000-00000D030000}"/>
    <cellStyle name="Uwaga 3" xfId="154" hidden="1" xr:uid="{00000000-0005-0000-0000-00000E030000}"/>
    <cellStyle name="Uwaga 3" xfId="157" hidden="1" xr:uid="{00000000-0005-0000-0000-00000F030000}"/>
    <cellStyle name="Uwaga 3" xfId="160" hidden="1" xr:uid="{00000000-0005-0000-0000-000010030000}"/>
    <cellStyle name="Uwaga 3" xfId="162" hidden="1" xr:uid="{00000000-0005-0000-0000-000011030000}"/>
    <cellStyle name="Uwaga 3" xfId="163" hidden="1" xr:uid="{00000000-0005-0000-0000-000012030000}"/>
    <cellStyle name="Uwaga 3" xfId="165" hidden="1" xr:uid="{00000000-0005-0000-0000-000013030000}"/>
    <cellStyle name="Uwaga 3" xfId="172" hidden="1" xr:uid="{00000000-0005-0000-0000-000014030000}"/>
    <cellStyle name="Uwaga 3" xfId="175" hidden="1" xr:uid="{00000000-0005-0000-0000-000015030000}"/>
    <cellStyle name="Uwaga 3" xfId="178" hidden="1" xr:uid="{00000000-0005-0000-0000-000016030000}"/>
    <cellStyle name="Uwaga 3" xfId="182" hidden="1" xr:uid="{00000000-0005-0000-0000-000017030000}"/>
    <cellStyle name="Uwaga 3" xfId="185" hidden="1" xr:uid="{00000000-0005-0000-0000-000018030000}"/>
    <cellStyle name="Uwaga 3" xfId="188" hidden="1" xr:uid="{00000000-0005-0000-0000-000019030000}"/>
    <cellStyle name="Uwaga 3" xfId="190" hidden="1" xr:uid="{00000000-0005-0000-0000-00001A030000}"/>
    <cellStyle name="Uwaga 3" xfId="193" hidden="1" xr:uid="{00000000-0005-0000-0000-00001B030000}"/>
    <cellStyle name="Uwaga 3" xfId="196" hidden="1" xr:uid="{00000000-0005-0000-0000-00001C030000}"/>
    <cellStyle name="Uwaga 3" xfId="198" hidden="1" xr:uid="{00000000-0005-0000-0000-00001D030000}"/>
    <cellStyle name="Uwaga 3" xfId="199" hidden="1" xr:uid="{00000000-0005-0000-0000-00001E030000}"/>
    <cellStyle name="Uwaga 3" xfId="202" hidden="1" xr:uid="{00000000-0005-0000-0000-00001F030000}"/>
    <cellStyle name="Uwaga 3" xfId="209" hidden="1" xr:uid="{00000000-0005-0000-0000-000020030000}"/>
    <cellStyle name="Uwaga 3" xfId="212" hidden="1" xr:uid="{00000000-0005-0000-0000-000021030000}"/>
    <cellStyle name="Uwaga 3" xfId="215" hidden="1" xr:uid="{00000000-0005-0000-0000-000022030000}"/>
    <cellStyle name="Uwaga 3" xfId="219" hidden="1" xr:uid="{00000000-0005-0000-0000-000023030000}"/>
    <cellStyle name="Uwaga 3" xfId="222" hidden="1" xr:uid="{00000000-0005-0000-0000-000024030000}"/>
    <cellStyle name="Uwaga 3" xfId="224" hidden="1" xr:uid="{00000000-0005-0000-0000-000025030000}"/>
    <cellStyle name="Uwaga 3" xfId="227" hidden="1" xr:uid="{00000000-0005-0000-0000-000026030000}"/>
    <cellStyle name="Uwaga 3" xfId="230" hidden="1" xr:uid="{00000000-0005-0000-0000-000027030000}"/>
    <cellStyle name="Uwaga 3" xfId="233" hidden="1" xr:uid="{00000000-0005-0000-0000-000028030000}"/>
    <cellStyle name="Uwaga 3" xfId="234" hidden="1" xr:uid="{00000000-0005-0000-0000-000029030000}"/>
    <cellStyle name="Uwaga 3" xfId="235" hidden="1" xr:uid="{00000000-0005-0000-0000-00002A030000}"/>
    <cellStyle name="Uwaga 3" xfId="237" hidden="1" xr:uid="{00000000-0005-0000-0000-00002B030000}"/>
    <cellStyle name="Uwaga 3" xfId="243" hidden="1" xr:uid="{00000000-0005-0000-0000-00002C030000}"/>
    <cellStyle name="Uwaga 3" xfId="244" hidden="1" xr:uid="{00000000-0005-0000-0000-00002D030000}"/>
    <cellStyle name="Uwaga 3" xfId="246" hidden="1" xr:uid="{00000000-0005-0000-0000-00002E030000}"/>
    <cellStyle name="Uwaga 3" xfId="252" hidden="1" xr:uid="{00000000-0005-0000-0000-00002F030000}"/>
    <cellStyle name="Uwaga 3" xfId="254" hidden="1" xr:uid="{00000000-0005-0000-0000-000030030000}"/>
    <cellStyle name="Uwaga 3" xfId="257" hidden="1" xr:uid="{00000000-0005-0000-0000-000031030000}"/>
    <cellStyle name="Uwaga 3" xfId="261" hidden="1" xr:uid="{00000000-0005-0000-0000-000032030000}"/>
    <cellStyle name="Uwaga 3" xfId="262" hidden="1" xr:uid="{00000000-0005-0000-0000-000033030000}"/>
    <cellStyle name="Uwaga 3" xfId="264" hidden="1" xr:uid="{00000000-0005-0000-0000-000034030000}"/>
    <cellStyle name="Uwaga 3" xfId="270" hidden="1" xr:uid="{00000000-0005-0000-0000-000035030000}"/>
    <cellStyle name="Uwaga 3" xfId="271" hidden="1" xr:uid="{00000000-0005-0000-0000-000036030000}"/>
    <cellStyle name="Uwaga 3" xfId="272" hidden="1" xr:uid="{00000000-0005-0000-0000-000037030000}"/>
    <cellStyle name="Uwaga 3" xfId="280" hidden="1" xr:uid="{00000000-0005-0000-0000-000038030000}"/>
    <cellStyle name="Uwaga 3" xfId="283" hidden="1" xr:uid="{00000000-0005-0000-0000-000039030000}"/>
    <cellStyle name="Uwaga 3" xfId="286" hidden="1" xr:uid="{00000000-0005-0000-0000-00003A030000}"/>
    <cellStyle name="Uwaga 3" xfId="289" hidden="1" xr:uid="{00000000-0005-0000-0000-00003B030000}"/>
    <cellStyle name="Uwaga 3" xfId="292" hidden="1" xr:uid="{00000000-0005-0000-0000-00003C030000}"/>
    <cellStyle name="Uwaga 3" xfId="295" hidden="1" xr:uid="{00000000-0005-0000-0000-00003D030000}"/>
    <cellStyle name="Uwaga 3" xfId="298" hidden="1" xr:uid="{00000000-0005-0000-0000-00003E030000}"/>
    <cellStyle name="Uwaga 3" xfId="301" hidden="1" xr:uid="{00000000-0005-0000-0000-00003F030000}"/>
    <cellStyle name="Uwaga 3" xfId="304" hidden="1" xr:uid="{00000000-0005-0000-0000-000040030000}"/>
    <cellStyle name="Uwaga 3" xfId="306" hidden="1" xr:uid="{00000000-0005-0000-0000-000041030000}"/>
    <cellStyle name="Uwaga 3" xfId="307" hidden="1" xr:uid="{00000000-0005-0000-0000-000042030000}"/>
    <cellStyle name="Uwaga 3" xfId="309" hidden="1" xr:uid="{00000000-0005-0000-0000-000043030000}"/>
    <cellStyle name="Uwaga 3" xfId="316" hidden="1" xr:uid="{00000000-0005-0000-0000-000044030000}"/>
    <cellStyle name="Uwaga 3" xfId="319" hidden="1" xr:uid="{00000000-0005-0000-0000-000045030000}"/>
    <cellStyle name="Uwaga 3" xfId="322" hidden="1" xr:uid="{00000000-0005-0000-0000-000046030000}"/>
    <cellStyle name="Uwaga 3" xfId="325" hidden="1" xr:uid="{00000000-0005-0000-0000-000047030000}"/>
    <cellStyle name="Uwaga 3" xfId="328" hidden="1" xr:uid="{00000000-0005-0000-0000-000048030000}"/>
    <cellStyle name="Uwaga 3" xfId="331" hidden="1" xr:uid="{00000000-0005-0000-0000-000049030000}"/>
    <cellStyle name="Uwaga 3" xfId="334" hidden="1" xr:uid="{00000000-0005-0000-0000-00004A030000}"/>
    <cellStyle name="Uwaga 3" xfId="336" hidden="1" xr:uid="{00000000-0005-0000-0000-00004B030000}"/>
    <cellStyle name="Uwaga 3" xfId="339" hidden="1" xr:uid="{00000000-0005-0000-0000-00004C030000}"/>
    <cellStyle name="Uwaga 3" xfId="342" hidden="1" xr:uid="{00000000-0005-0000-0000-00004D030000}"/>
    <cellStyle name="Uwaga 3" xfId="343" hidden="1" xr:uid="{00000000-0005-0000-0000-00004E030000}"/>
    <cellStyle name="Uwaga 3" xfId="344" hidden="1" xr:uid="{00000000-0005-0000-0000-00004F030000}"/>
    <cellStyle name="Uwaga 3" xfId="351" hidden="1" xr:uid="{00000000-0005-0000-0000-000050030000}"/>
    <cellStyle name="Uwaga 3" xfId="352" hidden="1" xr:uid="{00000000-0005-0000-0000-000051030000}"/>
    <cellStyle name="Uwaga 3" xfId="354" hidden="1" xr:uid="{00000000-0005-0000-0000-000052030000}"/>
    <cellStyle name="Uwaga 3" xfId="360" hidden="1" xr:uid="{00000000-0005-0000-0000-000053030000}"/>
    <cellStyle name="Uwaga 3" xfId="361" hidden="1" xr:uid="{00000000-0005-0000-0000-000054030000}"/>
    <cellStyle name="Uwaga 3" xfId="363" hidden="1" xr:uid="{00000000-0005-0000-0000-000055030000}"/>
    <cellStyle name="Uwaga 3" xfId="369" hidden="1" xr:uid="{00000000-0005-0000-0000-000056030000}"/>
    <cellStyle name="Uwaga 3" xfId="370" hidden="1" xr:uid="{00000000-0005-0000-0000-000057030000}"/>
    <cellStyle name="Uwaga 3" xfId="372" hidden="1" xr:uid="{00000000-0005-0000-0000-000058030000}"/>
    <cellStyle name="Uwaga 3" xfId="378" hidden="1" xr:uid="{00000000-0005-0000-0000-000059030000}"/>
    <cellStyle name="Uwaga 3" xfId="379" hidden="1" xr:uid="{00000000-0005-0000-0000-00005A030000}"/>
    <cellStyle name="Uwaga 3" xfId="380" hidden="1" xr:uid="{00000000-0005-0000-0000-00005B030000}"/>
    <cellStyle name="Uwaga 3" xfId="388" hidden="1" xr:uid="{00000000-0005-0000-0000-00005C030000}"/>
    <cellStyle name="Uwaga 3" xfId="390" hidden="1" xr:uid="{00000000-0005-0000-0000-00005D030000}"/>
    <cellStyle name="Uwaga 3" xfId="393" hidden="1" xr:uid="{00000000-0005-0000-0000-00005E030000}"/>
    <cellStyle name="Uwaga 3" xfId="397" hidden="1" xr:uid="{00000000-0005-0000-0000-00005F030000}"/>
    <cellStyle name="Uwaga 3" xfId="400" hidden="1" xr:uid="{00000000-0005-0000-0000-000060030000}"/>
    <cellStyle name="Uwaga 3" xfId="403" hidden="1" xr:uid="{00000000-0005-0000-0000-000061030000}"/>
    <cellStyle name="Uwaga 3" xfId="406" hidden="1" xr:uid="{00000000-0005-0000-0000-000062030000}"/>
    <cellStyle name="Uwaga 3" xfId="408" hidden="1" xr:uid="{00000000-0005-0000-0000-000063030000}"/>
    <cellStyle name="Uwaga 3" xfId="411" hidden="1" xr:uid="{00000000-0005-0000-0000-000064030000}"/>
    <cellStyle name="Uwaga 3" xfId="414" hidden="1" xr:uid="{00000000-0005-0000-0000-000065030000}"/>
    <cellStyle name="Uwaga 3" xfId="415" hidden="1" xr:uid="{00000000-0005-0000-0000-000066030000}"/>
    <cellStyle name="Uwaga 3" xfId="416" hidden="1" xr:uid="{00000000-0005-0000-0000-000067030000}"/>
    <cellStyle name="Uwaga 3" xfId="423" hidden="1" xr:uid="{00000000-0005-0000-0000-000068030000}"/>
    <cellStyle name="Uwaga 3" xfId="425" hidden="1" xr:uid="{00000000-0005-0000-0000-000069030000}"/>
    <cellStyle name="Uwaga 3" xfId="427" hidden="1" xr:uid="{00000000-0005-0000-0000-00006A030000}"/>
    <cellStyle name="Uwaga 3" xfId="432" hidden="1" xr:uid="{00000000-0005-0000-0000-00006B030000}"/>
    <cellStyle name="Uwaga 3" xfId="434" hidden="1" xr:uid="{00000000-0005-0000-0000-00006C030000}"/>
    <cellStyle name="Uwaga 3" xfId="436" hidden="1" xr:uid="{00000000-0005-0000-0000-00006D030000}"/>
    <cellStyle name="Uwaga 3" xfId="441" hidden="1" xr:uid="{00000000-0005-0000-0000-00006E030000}"/>
    <cellStyle name="Uwaga 3" xfId="443" hidden="1" xr:uid="{00000000-0005-0000-0000-00006F030000}"/>
    <cellStyle name="Uwaga 3" xfId="445" hidden="1" xr:uid="{00000000-0005-0000-0000-000070030000}"/>
    <cellStyle name="Uwaga 3" xfId="450" hidden="1" xr:uid="{00000000-0005-0000-0000-000071030000}"/>
    <cellStyle name="Uwaga 3" xfId="451" hidden="1" xr:uid="{00000000-0005-0000-0000-000072030000}"/>
    <cellStyle name="Uwaga 3" xfId="452" hidden="1" xr:uid="{00000000-0005-0000-0000-000073030000}"/>
    <cellStyle name="Uwaga 3" xfId="459" hidden="1" xr:uid="{00000000-0005-0000-0000-000074030000}"/>
    <cellStyle name="Uwaga 3" xfId="461" hidden="1" xr:uid="{00000000-0005-0000-0000-000075030000}"/>
    <cellStyle name="Uwaga 3" xfId="463" hidden="1" xr:uid="{00000000-0005-0000-0000-000076030000}"/>
    <cellStyle name="Uwaga 3" xfId="468" hidden="1" xr:uid="{00000000-0005-0000-0000-000077030000}"/>
    <cellStyle name="Uwaga 3" xfId="470" hidden="1" xr:uid="{00000000-0005-0000-0000-000078030000}"/>
    <cellStyle name="Uwaga 3" xfId="472" hidden="1" xr:uid="{00000000-0005-0000-0000-000079030000}"/>
    <cellStyle name="Uwaga 3" xfId="477" hidden="1" xr:uid="{00000000-0005-0000-0000-00007A030000}"/>
    <cellStyle name="Uwaga 3" xfId="479" hidden="1" xr:uid="{00000000-0005-0000-0000-00007B030000}"/>
    <cellStyle name="Uwaga 3" xfId="480" hidden="1" xr:uid="{00000000-0005-0000-0000-00007C030000}"/>
    <cellStyle name="Uwaga 3" xfId="486" hidden="1" xr:uid="{00000000-0005-0000-0000-00007D030000}"/>
    <cellStyle name="Uwaga 3" xfId="487" hidden="1" xr:uid="{00000000-0005-0000-0000-00007E030000}"/>
    <cellStyle name="Uwaga 3" xfId="488" hidden="1" xr:uid="{00000000-0005-0000-0000-00007F030000}"/>
    <cellStyle name="Uwaga 3" xfId="495" hidden="1" xr:uid="{00000000-0005-0000-0000-000080030000}"/>
    <cellStyle name="Uwaga 3" xfId="497" hidden="1" xr:uid="{00000000-0005-0000-0000-000081030000}"/>
    <cellStyle name="Uwaga 3" xfId="499" hidden="1" xr:uid="{00000000-0005-0000-0000-000082030000}"/>
    <cellStyle name="Uwaga 3" xfId="504" hidden="1" xr:uid="{00000000-0005-0000-0000-000083030000}"/>
    <cellStyle name="Uwaga 3" xfId="506" hidden="1" xr:uid="{00000000-0005-0000-0000-000084030000}"/>
    <cellStyle name="Uwaga 3" xfId="508" hidden="1" xr:uid="{00000000-0005-0000-0000-000085030000}"/>
    <cellStyle name="Uwaga 3" xfId="513" hidden="1" xr:uid="{00000000-0005-0000-0000-000086030000}"/>
    <cellStyle name="Uwaga 3" xfId="515" hidden="1" xr:uid="{00000000-0005-0000-0000-000087030000}"/>
    <cellStyle name="Uwaga 3" xfId="517" hidden="1" xr:uid="{00000000-0005-0000-0000-000088030000}"/>
    <cellStyle name="Uwaga 3" xfId="522" hidden="1" xr:uid="{00000000-0005-0000-0000-000089030000}"/>
    <cellStyle name="Uwaga 3" xfId="523" hidden="1" xr:uid="{00000000-0005-0000-0000-00008A030000}"/>
    <cellStyle name="Uwaga 3" xfId="525" hidden="1" xr:uid="{00000000-0005-0000-0000-00008B030000}"/>
    <cellStyle name="Uwaga 3" xfId="531" hidden="1" xr:uid="{00000000-0005-0000-0000-00008C030000}"/>
    <cellStyle name="Uwaga 3" xfId="532" hidden="1" xr:uid="{00000000-0005-0000-0000-00008D030000}"/>
    <cellStyle name="Uwaga 3" xfId="533" hidden="1" xr:uid="{00000000-0005-0000-0000-00008E030000}"/>
    <cellStyle name="Uwaga 3" xfId="540" hidden="1" xr:uid="{00000000-0005-0000-0000-00008F030000}"/>
    <cellStyle name="Uwaga 3" xfId="541" hidden="1" xr:uid="{00000000-0005-0000-0000-000090030000}"/>
    <cellStyle name="Uwaga 3" xfId="542" hidden="1" xr:uid="{00000000-0005-0000-0000-000091030000}"/>
    <cellStyle name="Uwaga 3" xfId="549" hidden="1" xr:uid="{00000000-0005-0000-0000-000092030000}"/>
    <cellStyle name="Uwaga 3" xfId="550" hidden="1" xr:uid="{00000000-0005-0000-0000-000093030000}"/>
    <cellStyle name="Uwaga 3" xfId="551" hidden="1" xr:uid="{00000000-0005-0000-0000-000094030000}"/>
    <cellStyle name="Uwaga 3" xfId="558" hidden="1" xr:uid="{00000000-0005-0000-0000-000095030000}"/>
    <cellStyle name="Uwaga 3" xfId="559" hidden="1" xr:uid="{00000000-0005-0000-0000-000096030000}"/>
    <cellStyle name="Uwaga 3" xfId="560" hidden="1" xr:uid="{00000000-0005-0000-0000-000097030000}"/>
    <cellStyle name="Uwaga 3" xfId="567" hidden="1" xr:uid="{00000000-0005-0000-0000-000098030000}"/>
    <cellStyle name="Uwaga 3" xfId="568" hidden="1" xr:uid="{00000000-0005-0000-0000-000099030000}"/>
    <cellStyle name="Uwaga 3" xfId="569" hidden="1" xr:uid="{00000000-0005-0000-0000-00009A030000}"/>
    <cellStyle name="Uwaga 3" xfId="656" hidden="1" xr:uid="{00000000-0005-0000-0000-00009B030000}"/>
    <cellStyle name="Uwaga 3" xfId="657" hidden="1" xr:uid="{00000000-0005-0000-0000-00009C030000}"/>
    <cellStyle name="Uwaga 3" xfId="659" hidden="1" xr:uid="{00000000-0005-0000-0000-00009D030000}"/>
    <cellStyle name="Uwaga 3" xfId="671" hidden="1" xr:uid="{00000000-0005-0000-0000-00009E030000}"/>
    <cellStyle name="Uwaga 3" xfId="672" hidden="1" xr:uid="{00000000-0005-0000-0000-00009F030000}"/>
    <cellStyle name="Uwaga 3" xfId="677" hidden="1" xr:uid="{00000000-0005-0000-0000-0000A0030000}"/>
    <cellStyle name="Uwaga 3" xfId="686" hidden="1" xr:uid="{00000000-0005-0000-0000-0000A1030000}"/>
    <cellStyle name="Uwaga 3" xfId="687" hidden="1" xr:uid="{00000000-0005-0000-0000-0000A2030000}"/>
    <cellStyle name="Uwaga 3" xfId="692" hidden="1" xr:uid="{00000000-0005-0000-0000-0000A3030000}"/>
    <cellStyle name="Uwaga 3" xfId="701" hidden="1" xr:uid="{00000000-0005-0000-0000-0000A4030000}"/>
    <cellStyle name="Uwaga 3" xfId="702" hidden="1" xr:uid="{00000000-0005-0000-0000-0000A5030000}"/>
    <cellStyle name="Uwaga 3" xfId="703" hidden="1" xr:uid="{00000000-0005-0000-0000-0000A6030000}"/>
    <cellStyle name="Uwaga 3" xfId="716" hidden="1" xr:uid="{00000000-0005-0000-0000-0000A7030000}"/>
    <cellStyle name="Uwaga 3" xfId="721" hidden="1" xr:uid="{00000000-0005-0000-0000-0000A8030000}"/>
    <cellStyle name="Uwaga 3" xfId="726" hidden="1" xr:uid="{00000000-0005-0000-0000-0000A9030000}"/>
    <cellStyle name="Uwaga 3" xfId="736" hidden="1" xr:uid="{00000000-0005-0000-0000-0000AA030000}"/>
    <cellStyle name="Uwaga 3" xfId="741" hidden="1" xr:uid="{00000000-0005-0000-0000-0000AB030000}"/>
    <cellStyle name="Uwaga 3" xfId="745" hidden="1" xr:uid="{00000000-0005-0000-0000-0000AC030000}"/>
    <cellStyle name="Uwaga 3" xfId="752" hidden="1" xr:uid="{00000000-0005-0000-0000-0000AD030000}"/>
    <cellStyle name="Uwaga 3" xfId="757" hidden="1" xr:uid="{00000000-0005-0000-0000-0000AE030000}"/>
    <cellStyle name="Uwaga 3" xfId="760" hidden="1" xr:uid="{00000000-0005-0000-0000-0000AF030000}"/>
    <cellStyle name="Uwaga 3" xfId="766" hidden="1" xr:uid="{00000000-0005-0000-0000-0000B0030000}"/>
    <cellStyle name="Uwaga 3" xfId="771" hidden="1" xr:uid="{00000000-0005-0000-0000-0000B1030000}"/>
    <cellStyle name="Uwaga 3" xfId="775" hidden="1" xr:uid="{00000000-0005-0000-0000-0000B2030000}"/>
    <cellStyle name="Uwaga 3" xfId="776" hidden="1" xr:uid="{00000000-0005-0000-0000-0000B3030000}"/>
    <cellStyle name="Uwaga 3" xfId="777" hidden="1" xr:uid="{00000000-0005-0000-0000-0000B4030000}"/>
    <cellStyle name="Uwaga 3" xfId="781" hidden="1" xr:uid="{00000000-0005-0000-0000-0000B5030000}"/>
    <cellStyle name="Uwaga 3" xfId="793" hidden="1" xr:uid="{00000000-0005-0000-0000-0000B6030000}"/>
    <cellStyle name="Uwaga 3" xfId="798" hidden="1" xr:uid="{00000000-0005-0000-0000-0000B7030000}"/>
    <cellStyle name="Uwaga 3" xfId="803" hidden="1" xr:uid="{00000000-0005-0000-0000-0000B8030000}"/>
    <cellStyle name="Uwaga 3" xfId="808" hidden="1" xr:uid="{00000000-0005-0000-0000-0000B9030000}"/>
    <cellStyle name="Uwaga 3" xfId="813" hidden="1" xr:uid="{00000000-0005-0000-0000-0000BA030000}"/>
    <cellStyle name="Uwaga 3" xfId="818" hidden="1" xr:uid="{00000000-0005-0000-0000-0000BB030000}"/>
    <cellStyle name="Uwaga 3" xfId="822" hidden="1" xr:uid="{00000000-0005-0000-0000-0000BC030000}"/>
    <cellStyle name="Uwaga 3" xfId="826" hidden="1" xr:uid="{00000000-0005-0000-0000-0000BD030000}"/>
    <cellStyle name="Uwaga 3" xfId="831" hidden="1" xr:uid="{00000000-0005-0000-0000-0000BE030000}"/>
    <cellStyle name="Uwaga 3" xfId="836" hidden="1" xr:uid="{00000000-0005-0000-0000-0000BF030000}"/>
    <cellStyle name="Uwaga 3" xfId="837" hidden="1" xr:uid="{00000000-0005-0000-0000-0000C0030000}"/>
    <cellStyle name="Uwaga 3" xfId="839" hidden="1" xr:uid="{00000000-0005-0000-0000-0000C1030000}"/>
    <cellStyle name="Uwaga 3" xfId="852" hidden="1" xr:uid="{00000000-0005-0000-0000-0000C2030000}"/>
    <cellStyle name="Uwaga 3" xfId="856" hidden="1" xr:uid="{00000000-0005-0000-0000-0000C3030000}"/>
    <cellStyle name="Uwaga 3" xfId="861" hidden="1" xr:uid="{00000000-0005-0000-0000-0000C4030000}"/>
    <cellStyle name="Uwaga 3" xfId="868" hidden="1" xr:uid="{00000000-0005-0000-0000-0000C5030000}"/>
    <cellStyle name="Uwaga 3" xfId="872" hidden="1" xr:uid="{00000000-0005-0000-0000-0000C6030000}"/>
    <cellStyle name="Uwaga 3" xfId="877" hidden="1" xr:uid="{00000000-0005-0000-0000-0000C7030000}"/>
    <cellStyle name="Uwaga 3" xfId="882" hidden="1" xr:uid="{00000000-0005-0000-0000-0000C8030000}"/>
    <cellStyle name="Uwaga 3" xfId="885" hidden="1" xr:uid="{00000000-0005-0000-0000-0000C9030000}"/>
    <cellStyle name="Uwaga 3" xfId="890" hidden="1" xr:uid="{00000000-0005-0000-0000-0000CA030000}"/>
    <cellStyle name="Uwaga 3" xfId="896" hidden="1" xr:uid="{00000000-0005-0000-0000-0000CB030000}"/>
    <cellStyle name="Uwaga 3" xfId="897" hidden="1" xr:uid="{00000000-0005-0000-0000-0000CC030000}"/>
    <cellStyle name="Uwaga 3" xfId="900" hidden="1" xr:uid="{00000000-0005-0000-0000-0000CD030000}"/>
    <cellStyle name="Uwaga 3" xfId="913" hidden="1" xr:uid="{00000000-0005-0000-0000-0000CE030000}"/>
    <cellStyle name="Uwaga 3" xfId="917" hidden="1" xr:uid="{00000000-0005-0000-0000-0000CF030000}"/>
    <cellStyle name="Uwaga 3" xfId="922" hidden="1" xr:uid="{00000000-0005-0000-0000-0000D0030000}"/>
    <cellStyle name="Uwaga 3" xfId="929" hidden="1" xr:uid="{00000000-0005-0000-0000-0000D1030000}"/>
    <cellStyle name="Uwaga 3" xfId="934" hidden="1" xr:uid="{00000000-0005-0000-0000-0000D2030000}"/>
    <cellStyle name="Uwaga 3" xfId="938" hidden="1" xr:uid="{00000000-0005-0000-0000-0000D3030000}"/>
    <cellStyle name="Uwaga 3" xfId="943" hidden="1" xr:uid="{00000000-0005-0000-0000-0000D4030000}"/>
    <cellStyle name="Uwaga 3" xfId="947" hidden="1" xr:uid="{00000000-0005-0000-0000-0000D5030000}"/>
    <cellStyle name="Uwaga 3" xfId="952" hidden="1" xr:uid="{00000000-0005-0000-0000-0000D6030000}"/>
    <cellStyle name="Uwaga 3" xfId="956" hidden="1" xr:uid="{00000000-0005-0000-0000-0000D7030000}"/>
    <cellStyle name="Uwaga 3" xfId="957" hidden="1" xr:uid="{00000000-0005-0000-0000-0000D8030000}"/>
    <cellStyle name="Uwaga 3" xfId="959" hidden="1" xr:uid="{00000000-0005-0000-0000-0000D9030000}"/>
    <cellStyle name="Uwaga 3" xfId="971" hidden="1" xr:uid="{00000000-0005-0000-0000-0000DA030000}"/>
    <cellStyle name="Uwaga 3" xfId="972" hidden="1" xr:uid="{00000000-0005-0000-0000-0000DB030000}"/>
    <cellStyle name="Uwaga 3" xfId="974" hidden="1" xr:uid="{00000000-0005-0000-0000-0000DC030000}"/>
    <cellStyle name="Uwaga 3" xfId="986" hidden="1" xr:uid="{00000000-0005-0000-0000-0000DD030000}"/>
    <cellStyle name="Uwaga 3" xfId="988" hidden="1" xr:uid="{00000000-0005-0000-0000-0000DE030000}"/>
    <cellStyle name="Uwaga 3" xfId="991" hidden="1" xr:uid="{00000000-0005-0000-0000-0000DF030000}"/>
    <cellStyle name="Uwaga 3" xfId="1001" hidden="1" xr:uid="{00000000-0005-0000-0000-0000E0030000}"/>
    <cellStyle name="Uwaga 3" xfId="1002" hidden="1" xr:uid="{00000000-0005-0000-0000-0000E1030000}"/>
    <cellStyle name="Uwaga 3" xfId="1004" hidden="1" xr:uid="{00000000-0005-0000-0000-0000E2030000}"/>
    <cellStyle name="Uwaga 3" xfId="1016" hidden="1" xr:uid="{00000000-0005-0000-0000-0000E3030000}"/>
    <cellStyle name="Uwaga 3" xfId="1017" hidden="1" xr:uid="{00000000-0005-0000-0000-0000E4030000}"/>
    <cellStyle name="Uwaga 3" xfId="1018" hidden="1" xr:uid="{00000000-0005-0000-0000-0000E5030000}"/>
    <cellStyle name="Uwaga 3" xfId="1032" hidden="1" xr:uid="{00000000-0005-0000-0000-0000E6030000}"/>
    <cellStyle name="Uwaga 3" xfId="1035" hidden="1" xr:uid="{00000000-0005-0000-0000-0000E7030000}"/>
    <cellStyle name="Uwaga 3" xfId="1039" hidden="1" xr:uid="{00000000-0005-0000-0000-0000E8030000}"/>
    <cellStyle name="Uwaga 3" xfId="1047" hidden="1" xr:uid="{00000000-0005-0000-0000-0000E9030000}"/>
    <cellStyle name="Uwaga 3" xfId="1050" hidden="1" xr:uid="{00000000-0005-0000-0000-0000EA030000}"/>
    <cellStyle name="Uwaga 3" xfId="1054" hidden="1" xr:uid="{00000000-0005-0000-0000-0000EB030000}"/>
    <cellStyle name="Uwaga 3" xfId="1062" hidden="1" xr:uid="{00000000-0005-0000-0000-0000EC030000}"/>
    <cellStyle name="Uwaga 3" xfId="1065" hidden="1" xr:uid="{00000000-0005-0000-0000-0000ED030000}"/>
    <cellStyle name="Uwaga 3" xfId="1069" hidden="1" xr:uid="{00000000-0005-0000-0000-0000EE030000}"/>
    <cellStyle name="Uwaga 3" xfId="1076" hidden="1" xr:uid="{00000000-0005-0000-0000-0000EF030000}"/>
    <cellStyle name="Uwaga 3" xfId="1077" hidden="1" xr:uid="{00000000-0005-0000-0000-0000F0030000}"/>
    <cellStyle name="Uwaga 3" xfId="1079" hidden="1" xr:uid="{00000000-0005-0000-0000-0000F1030000}"/>
    <cellStyle name="Uwaga 3" xfId="1092" hidden="1" xr:uid="{00000000-0005-0000-0000-0000F2030000}"/>
    <cellStyle name="Uwaga 3" xfId="1095" hidden="1" xr:uid="{00000000-0005-0000-0000-0000F3030000}"/>
    <cellStyle name="Uwaga 3" xfId="1098" hidden="1" xr:uid="{00000000-0005-0000-0000-0000F4030000}"/>
    <cellStyle name="Uwaga 3" xfId="1107" hidden="1" xr:uid="{00000000-0005-0000-0000-0000F5030000}"/>
    <cellStyle name="Uwaga 3" xfId="1110" hidden="1" xr:uid="{00000000-0005-0000-0000-0000F6030000}"/>
    <cellStyle name="Uwaga 3" xfId="1114" hidden="1" xr:uid="{00000000-0005-0000-0000-0000F7030000}"/>
    <cellStyle name="Uwaga 3" xfId="1122" hidden="1" xr:uid="{00000000-0005-0000-0000-0000F8030000}"/>
    <cellStyle name="Uwaga 3" xfId="1124" hidden="1" xr:uid="{00000000-0005-0000-0000-0000F9030000}"/>
    <cellStyle name="Uwaga 3" xfId="1127" hidden="1" xr:uid="{00000000-0005-0000-0000-0000FA030000}"/>
    <cellStyle name="Uwaga 3" xfId="1136" hidden="1" xr:uid="{00000000-0005-0000-0000-0000FB030000}"/>
    <cellStyle name="Uwaga 3" xfId="1137" hidden="1" xr:uid="{00000000-0005-0000-0000-0000FC030000}"/>
    <cellStyle name="Uwaga 3" xfId="1138" hidden="1" xr:uid="{00000000-0005-0000-0000-0000FD030000}"/>
    <cellStyle name="Uwaga 3" xfId="1151" hidden="1" xr:uid="{00000000-0005-0000-0000-0000FE030000}"/>
    <cellStyle name="Uwaga 3" xfId="1152" hidden="1" xr:uid="{00000000-0005-0000-0000-0000FF030000}"/>
    <cellStyle name="Uwaga 3" xfId="1154" hidden="1" xr:uid="{00000000-0005-0000-0000-000000040000}"/>
    <cellStyle name="Uwaga 3" xfId="1166" hidden="1" xr:uid="{00000000-0005-0000-0000-000001040000}"/>
    <cellStyle name="Uwaga 3" xfId="1167" hidden="1" xr:uid="{00000000-0005-0000-0000-000002040000}"/>
    <cellStyle name="Uwaga 3" xfId="1169" hidden="1" xr:uid="{00000000-0005-0000-0000-000003040000}"/>
    <cellStyle name="Uwaga 3" xfId="1181" hidden="1" xr:uid="{00000000-0005-0000-0000-000004040000}"/>
    <cellStyle name="Uwaga 3" xfId="1182" hidden="1" xr:uid="{00000000-0005-0000-0000-000005040000}"/>
    <cellStyle name="Uwaga 3" xfId="1184" hidden="1" xr:uid="{00000000-0005-0000-0000-000006040000}"/>
    <cellStyle name="Uwaga 3" xfId="1196" hidden="1" xr:uid="{00000000-0005-0000-0000-000007040000}"/>
    <cellStyle name="Uwaga 3" xfId="1197" hidden="1" xr:uid="{00000000-0005-0000-0000-000008040000}"/>
    <cellStyle name="Uwaga 3" xfId="1198" hidden="1" xr:uid="{00000000-0005-0000-0000-000009040000}"/>
    <cellStyle name="Uwaga 3" xfId="1212" hidden="1" xr:uid="{00000000-0005-0000-0000-00000A040000}"/>
    <cellStyle name="Uwaga 3" xfId="1214" hidden="1" xr:uid="{00000000-0005-0000-0000-00000B040000}"/>
    <cellStyle name="Uwaga 3" xfId="1217" hidden="1" xr:uid="{00000000-0005-0000-0000-00000C040000}"/>
    <cellStyle name="Uwaga 3" xfId="1227" hidden="1" xr:uid="{00000000-0005-0000-0000-00000D040000}"/>
    <cellStyle name="Uwaga 3" xfId="1230" hidden="1" xr:uid="{00000000-0005-0000-0000-00000E040000}"/>
    <cellStyle name="Uwaga 3" xfId="1233" hidden="1" xr:uid="{00000000-0005-0000-0000-00000F040000}"/>
    <cellStyle name="Uwaga 3" xfId="1242" hidden="1" xr:uid="{00000000-0005-0000-0000-000010040000}"/>
    <cellStyle name="Uwaga 3" xfId="1244" hidden="1" xr:uid="{00000000-0005-0000-0000-000011040000}"/>
    <cellStyle name="Uwaga 3" xfId="1247" hidden="1" xr:uid="{00000000-0005-0000-0000-000012040000}"/>
    <cellStyle name="Uwaga 3" xfId="1256" hidden="1" xr:uid="{00000000-0005-0000-0000-000013040000}"/>
    <cellStyle name="Uwaga 3" xfId="1257" hidden="1" xr:uid="{00000000-0005-0000-0000-000014040000}"/>
    <cellStyle name="Uwaga 3" xfId="1258" hidden="1" xr:uid="{00000000-0005-0000-0000-000015040000}"/>
    <cellStyle name="Uwaga 3" xfId="1271" hidden="1" xr:uid="{00000000-0005-0000-0000-000016040000}"/>
    <cellStyle name="Uwaga 3" xfId="1273" hidden="1" xr:uid="{00000000-0005-0000-0000-000017040000}"/>
    <cellStyle name="Uwaga 3" xfId="1275" hidden="1" xr:uid="{00000000-0005-0000-0000-000018040000}"/>
    <cellStyle name="Uwaga 3" xfId="1286" hidden="1" xr:uid="{00000000-0005-0000-0000-000019040000}"/>
    <cellStyle name="Uwaga 3" xfId="1288" hidden="1" xr:uid="{00000000-0005-0000-0000-00001A040000}"/>
    <cellStyle name="Uwaga 3" xfId="1290" hidden="1" xr:uid="{00000000-0005-0000-0000-00001B040000}"/>
    <cellStyle name="Uwaga 3" xfId="1301" hidden="1" xr:uid="{00000000-0005-0000-0000-00001C040000}"/>
    <cellStyle name="Uwaga 3" xfId="1303" hidden="1" xr:uid="{00000000-0005-0000-0000-00001D040000}"/>
    <cellStyle name="Uwaga 3" xfId="1305" hidden="1" xr:uid="{00000000-0005-0000-0000-00001E040000}"/>
    <cellStyle name="Uwaga 3" xfId="1316" hidden="1" xr:uid="{00000000-0005-0000-0000-00001F040000}"/>
    <cellStyle name="Uwaga 3" xfId="1317" hidden="1" xr:uid="{00000000-0005-0000-0000-000020040000}"/>
    <cellStyle name="Uwaga 3" xfId="1318" hidden="1" xr:uid="{00000000-0005-0000-0000-000021040000}"/>
    <cellStyle name="Uwaga 3" xfId="1331" hidden="1" xr:uid="{00000000-0005-0000-0000-000022040000}"/>
    <cellStyle name="Uwaga 3" xfId="1333" hidden="1" xr:uid="{00000000-0005-0000-0000-000023040000}"/>
    <cellStyle name="Uwaga 3" xfId="1335" hidden="1" xr:uid="{00000000-0005-0000-0000-000024040000}"/>
    <cellStyle name="Uwaga 3" xfId="1346" hidden="1" xr:uid="{00000000-0005-0000-0000-000025040000}"/>
    <cellStyle name="Uwaga 3" xfId="1348" hidden="1" xr:uid="{00000000-0005-0000-0000-000026040000}"/>
    <cellStyle name="Uwaga 3" xfId="1350" hidden="1" xr:uid="{00000000-0005-0000-0000-000027040000}"/>
    <cellStyle name="Uwaga 3" xfId="1361" hidden="1" xr:uid="{00000000-0005-0000-0000-000028040000}"/>
    <cellStyle name="Uwaga 3" xfId="1363" hidden="1" xr:uid="{00000000-0005-0000-0000-000029040000}"/>
    <cellStyle name="Uwaga 3" xfId="1364" hidden="1" xr:uid="{00000000-0005-0000-0000-00002A040000}"/>
    <cellStyle name="Uwaga 3" xfId="1376" hidden="1" xr:uid="{00000000-0005-0000-0000-00002B040000}"/>
    <cellStyle name="Uwaga 3" xfId="1377" hidden="1" xr:uid="{00000000-0005-0000-0000-00002C040000}"/>
    <cellStyle name="Uwaga 3" xfId="1378" hidden="1" xr:uid="{00000000-0005-0000-0000-00002D040000}"/>
    <cellStyle name="Uwaga 3" xfId="1391" hidden="1" xr:uid="{00000000-0005-0000-0000-00002E040000}"/>
    <cellStyle name="Uwaga 3" xfId="1393" hidden="1" xr:uid="{00000000-0005-0000-0000-00002F040000}"/>
    <cellStyle name="Uwaga 3" xfId="1395" hidden="1" xr:uid="{00000000-0005-0000-0000-000030040000}"/>
    <cellStyle name="Uwaga 3" xfId="1406" hidden="1" xr:uid="{00000000-0005-0000-0000-000031040000}"/>
    <cellStyle name="Uwaga 3" xfId="1408" hidden="1" xr:uid="{00000000-0005-0000-0000-000032040000}"/>
    <cellStyle name="Uwaga 3" xfId="1410" hidden="1" xr:uid="{00000000-0005-0000-0000-000033040000}"/>
    <cellStyle name="Uwaga 3" xfId="1421" hidden="1" xr:uid="{00000000-0005-0000-0000-000034040000}"/>
    <cellStyle name="Uwaga 3" xfId="1423" hidden="1" xr:uid="{00000000-0005-0000-0000-000035040000}"/>
    <cellStyle name="Uwaga 3" xfId="1425" hidden="1" xr:uid="{00000000-0005-0000-0000-000036040000}"/>
    <cellStyle name="Uwaga 3" xfId="1436" hidden="1" xr:uid="{00000000-0005-0000-0000-000037040000}"/>
    <cellStyle name="Uwaga 3" xfId="1437" hidden="1" xr:uid="{00000000-0005-0000-0000-000038040000}"/>
    <cellStyle name="Uwaga 3" xfId="1439" hidden="1" xr:uid="{00000000-0005-0000-0000-000039040000}"/>
    <cellStyle name="Uwaga 3" xfId="1450" hidden="1" xr:uid="{00000000-0005-0000-0000-00003A040000}"/>
    <cellStyle name="Uwaga 3" xfId="1452" hidden="1" xr:uid="{00000000-0005-0000-0000-00003B040000}"/>
    <cellStyle name="Uwaga 3" xfId="1453" hidden="1" xr:uid="{00000000-0005-0000-0000-00003C040000}"/>
    <cellStyle name="Uwaga 3" xfId="1462" hidden="1" xr:uid="{00000000-0005-0000-0000-00003D040000}"/>
    <cellStyle name="Uwaga 3" xfId="1465" hidden="1" xr:uid="{00000000-0005-0000-0000-00003E040000}"/>
    <cellStyle name="Uwaga 3" xfId="1467" hidden="1" xr:uid="{00000000-0005-0000-0000-00003F040000}"/>
    <cellStyle name="Uwaga 3" xfId="1478" hidden="1" xr:uid="{00000000-0005-0000-0000-000040040000}"/>
    <cellStyle name="Uwaga 3" xfId="1480" hidden="1" xr:uid="{00000000-0005-0000-0000-000041040000}"/>
    <cellStyle name="Uwaga 3" xfId="1482" hidden="1" xr:uid="{00000000-0005-0000-0000-000042040000}"/>
    <cellStyle name="Uwaga 3" xfId="1494" hidden="1" xr:uid="{00000000-0005-0000-0000-000043040000}"/>
    <cellStyle name="Uwaga 3" xfId="1496" hidden="1" xr:uid="{00000000-0005-0000-0000-000044040000}"/>
    <cellStyle name="Uwaga 3" xfId="1498" hidden="1" xr:uid="{00000000-0005-0000-0000-000045040000}"/>
    <cellStyle name="Uwaga 3" xfId="1506" hidden="1" xr:uid="{00000000-0005-0000-0000-000046040000}"/>
    <cellStyle name="Uwaga 3" xfId="1508" hidden="1" xr:uid="{00000000-0005-0000-0000-000047040000}"/>
    <cellStyle name="Uwaga 3" xfId="1511" hidden="1" xr:uid="{00000000-0005-0000-0000-000048040000}"/>
    <cellStyle name="Uwaga 3" xfId="1501" hidden="1" xr:uid="{00000000-0005-0000-0000-000049040000}"/>
    <cellStyle name="Uwaga 3" xfId="1500" hidden="1" xr:uid="{00000000-0005-0000-0000-00004A040000}"/>
    <cellStyle name="Uwaga 3" xfId="1499" hidden="1" xr:uid="{00000000-0005-0000-0000-00004B040000}"/>
    <cellStyle name="Uwaga 3" xfId="1486" hidden="1" xr:uid="{00000000-0005-0000-0000-00004C040000}"/>
    <cellStyle name="Uwaga 3" xfId="1485" hidden="1" xr:uid="{00000000-0005-0000-0000-00004D040000}"/>
    <cellStyle name="Uwaga 3" xfId="1484" hidden="1" xr:uid="{00000000-0005-0000-0000-00004E040000}"/>
    <cellStyle name="Uwaga 3" xfId="1471" hidden="1" xr:uid="{00000000-0005-0000-0000-00004F040000}"/>
    <cellStyle name="Uwaga 3" xfId="1470" hidden="1" xr:uid="{00000000-0005-0000-0000-000050040000}"/>
    <cellStyle name="Uwaga 3" xfId="1469" hidden="1" xr:uid="{00000000-0005-0000-0000-000051040000}"/>
    <cellStyle name="Uwaga 3" xfId="1456" hidden="1" xr:uid="{00000000-0005-0000-0000-000052040000}"/>
    <cellStyle name="Uwaga 3" xfId="1455" hidden="1" xr:uid="{00000000-0005-0000-0000-000053040000}"/>
    <cellStyle name="Uwaga 3" xfId="1454" hidden="1" xr:uid="{00000000-0005-0000-0000-000054040000}"/>
    <cellStyle name="Uwaga 3" xfId="1441" hidden="1" xr:uid="{00000000-0005-0000-0000-000055040000}"/>
    <cellStyle name="Uwaga 3" xfId="1440" hidden="1" xr:uid="{00000000-0005-0000-0000-000056040000}"/>
    <cellStyle name="Uwaga 3" xfId="1438" hidden="1" xr:uid="{00000000-0005-0000-0000-000057040000}"/>
    <cellStyle name="Uwaga 3" xfId="1427" hidden="1" xr:uid="{00000000-0005-0000-0000-000058040000}"/>
    <cellStyle name="Uwaga 3" xfId="1424" hidden="1" xr:uid="{00000000-0005-0000-0000-000059040000}"/>
    <cellStyle name="Uwaga 3" xfId="1422" hidden="1" xr:uid="{00000000-0005-0000-0000-00005A040000}"/>
    <cellStyle name="Uwaga 3" xfId="1412" hidden="1" xr:uid="{00000000-0005-0000-0000-00005B040000}"/>
    <cellStyle name="Uwaga 3" xfId="1409" hidden="1" xr:uid="{00000000-0005-0000-0000-00005C040000}"/>
    <cellStyle name="Uwaga 3" xfId="1407" hidden="1" xr:uid="{00000000-0005-0000-0000-00005D040000}"/>
    <cellStyle name="Uwaga 3" xfId="1397" hidden="1" xr:uid="{00000000-0005-0000-0000-00005E040000}"/>
    <cellStyle name="Uwaga 3" xfId="1394" hidden="1" xr:uid="{00000000-0005-0000-0000-00005F040000}"/>
    <cellStyle name="Uwaga 3" xfId="1392" hidden="1" xr:uid="{00000000-0005-0000-0000-000060040000}"/>
    <cellStyle name="Uwaga 3" xfId="1382" hidden="1" xr:uid="{00000000-0005-0000-0000-000061040000}"/>
    <cellStyle name="Uwaga 3" xfId="1380" hidden="1" xr:uid="{00000000-0005-0000-0000-000062040000}"/>
    <cellStyle name="Uwaga 3" xfId="1379" hidden="1" xr:uid="{00000000-0005-0000-0000-000063040000}"/>
    <cellStyle name="Uwaga 3" xfId="1367" hidden="1" xr:uid="{00000000-0005-0000-0000-000064040000}"/>
    <cellStyle name="Uwaga 3" xfId="1365" hidden="1" xr:uid="{00000000-0005-0000-0000-000065040000}"/>
    <cellStyle name="Uwaga 3" xfId="1362" hidden="1" xr:uid="{00000000-0005-0000-0000-000066040000}"/>
    <cellStyle name="Uwaga 3" xfId="1352" hidden="1" xr:uid="{00000000-0005-0000-0000-000067040000}"/>
    <cellStyle name="Uwaga 3" xfId="1349" hidden="1" xr:uid="{00000000-0005-0000-0000-000068040000}"/>
    <cellStyle name="Uwaga 3" xfId="1347" hidden="1" xr:uid="{00000000-0005-0000-0000-000069040000}"/>
    <cellStyle name="Uwaga 3" xfId="1337" hidden="1" xr:uid="{00000000-0005-0000-0000-00006A040000}"/>
    <cellStyle name="Uwaga 3" xfId="1334" hidden="1" xr:uid="{00000000-0005-0000-0000-00006B040000}"/>
    <cellStyle name="Uwaga 3" xfId="1332" hidden="1" xr:uid="{00000000-0005-0000-0000-00006C040000}"/>
    <cellStyle name="Uwaga 3" xfId="1322" hidden="1" xr:uid="{00000000-0005-0000-0000-00006D040000}"/>
    <cellStyle name="Uwaga 3" xfId="1320" hidden="1" xr:uid="{00000000-0005-0000-0000-00006E040000}"/>
    <cellStyle name="Uwaga 3" xfId="1319" hidden="1" xr:uid="{00000000-0005-0000-0000-00006F040000}"/>
    <cellStyle name="Uwaga 3" xfId="1307" hidden="1" xr:uid="{00000000-0005-0000-0000-000070040000}"/>
    <cellStyle name="Uwaga 3" xfId="1304" hidden="1" xr:uid="{00000000-0005-0000-0000-000071040000}"/>
    <cellStyle name="Uwaga 3" xfId="1302" hidden="1" xr:uid="{00000000-0005-0000-0000-000072040000}"/>
    <cellStyle name="Uwaga 3" xfId="1292" hidden="1" xr:uid="{00000000-0005-0000-0000-000073040000}"/>
    <cellStyle name="Uwaga 3" xfId="1289" hidden="1" xr:uid="{00000000-0005-0000-0000-000074040000}"/>
    <cellStyle name="Uwaga 3" xfId="1287" hidden="1" xr:uid="{00000000-0005-0000-0000-000075040000}"/>
    <cellStyle name="Uwaga 3" xfId="1277" hidden="1" xr:uid="{00000000-0005-0000-0000-000076040000}"/>
    <cellStyle name="Uwaga 3" xfId="1274" hidden="1" xr:uid="{00000000-0005-0000-0000-000077040000}"/>
    <cellStyle name="Uwaga 3" xfId="1272" hidden="1" xr:uid="{00000000-0005-0000-0000-000078040000}"/>
    <cellStyle name="Uwaga 3" xfId="1262" hidden="1" xr:uid="{00000000-0005-0000-0000-000079040000}"/>
    <cellStyle name="Uwaga 3" xfId="1260" hidden="1" xr:uid="{00000000-0005-0000-0000-00007A040000}"/>
    <cellStyle name="Uwaga 3" xfId="1259" hidden="1" xr:uid="{00000000-0005-0000-0000-00007B040000}"/>
    <cellStyle name="Uwaga 3" xfId="1246" hidden="1" xr:uid="{00000000-0005-0000-0000-00007C040000}"/>
    <cellStyle name="Uwaga 3" xfId="1243" hidden="1" xr:uid="{00000000-0005-0000-0000-00007D040000}"/>
    <cellStyle name="Uwaga 3" xfId="1241" hidden="1" xr:uid="{00000000-0005-0000-0000-00007E040000}"/>
    <cellStyle name="Uwaga 3" xfId="1231" hidden="1" xr:uid="{00000000-0005-0000-0000-00007F040000}"/>
    <cellStyle name="Uwaga 3" xfId="1228" hidden="1" xr:uid="{00000000-0005-0000-0000-000080040000}"/>
    <cellStyle name="Uwaga 3" xfId="1226" hidden="1" xr:uid="{00000000-0005-0000-0000-000081040000}"/>
    <cellStyle name="Uwaga 3" xfId="1216" hidden="1" xr:uid="{00000000-0005-0000-0000-000082040000}"/>
    <cellStyle name="Uwaga 3" xfId="1213" hidden="1" xr:uid="{00000000-0005-0000-0000-000083040000}"/>
    <cellStyle name="Uwaga 3" xfId="1211" hidden="1" xr:uid="{00000000-0005-0000-0000-000084040000}"/>
    <cellStyle name="Uwaga 3" xfId="1202" hidden="1" xr:uid="{00000000-0005-0000-0000-000085040000}"/>
    <cellStyle name="Uwaga 3" xfId="1200" hidden="1" xr:uid="{00000000-0005-0000-0000-000086040000}"/>
    <cellStyle name="Uwaga 3" xfId="1199" hidden="1" xr:uid="{00000000-0005-0000-0000-000087040000}"/>
    <cellStyle name="Uwaga 3" xfId="1187" hidden="1" xr:uid="{00000000-0005-0000-0000-000088040000}"/>
    <cellStyle name="Uwaga 3" xfId="1185" hidden="1" xr:uid="{00000000-0005-0000-0000-000089040000}"/>
    <cellStyle name="Uwaga 3" xfId="1183" hidden="1" xr:uid="{00000000-0005-0000-0000-00008A040000}"/>
    <cellStyle name="Uwaga 3" xfId="1172" hidden="1" xr:uid="{00000000-0005-0000-0000-00008B040000}"/>
    <cellStyle name="Uwaga 3" xfId="1170" hidden="1" xr:uid="{00000000-0005-0000-0000-00008C040000}"/>
    <cellStyle name="Uwaga 3" xfId="1168" hidden="1" xr:uid="{00000000-0005-0000-0000-00008D040000}"/>
    <cellStyle name="Uwaga 3" xfId="1157" hidden="1" xr:uid="{00000000-0005-0000-0000-00008E040000}"/>
    <cellStyle name="Uwaga 3" xfId="1155" hidden="1" xr:uid="{00000000-0005-0000-0000-00008F040000}"/>
    <cellStyle name="Uwaga 3" xfId="1153" hidden="1" xr:uid="{00000000-0005-0000-0000-000090040000}"/>
    <cellStyle name="Uwaga 3" xfId="1142" hidden="1" xr:uid="{00000000-0005-0000-0000-000091040000}"/>
    <cellStyle name="Uwaga 3" xfId="1140" hidden="1" xr:uid="{00000000-0005-0000-0000-000092040000}"/>
    <cellStyle name="Uwaga 3" xfId="1139" hidden="1" xr:uid="{00000000-0005-0000-0000-000093040000}"/>
    <cellStyle name="Uwaga 3" xfId="1126" hidden="1" xr:uid="{00000000-0005-0000-0000-000094040000}"/>
    <cellStyle name="Uwaga 3" xfId="1123" hidden="1" xr:uid="{00000000-0005-0000-0000-000095040000}"/>
    <cellStyle name="Uwaga 3" xfId="1121" hidden="1" xr:uid="{00000000-0005-0000-0000-000096040000}"/>
    <cellStyle name="Uwaga 3" xfId="1111" hidden="1" xr:uid="{00000000-0005-0000-0000-000097040000}"/>
    <cellStyle name="Uwaga 3" xfId="1108" hidden="1" xr:uid="{00000000-0005-0000-0000-000098040000}"/>
    <cellStyle name="Uwaga 3" xfId="1106" hidden="1" xr:uid="{00000000-0005-0000-0000-000099040000}"/>
    <cellStyle name="Uwaga 3" xfId="1096" hidden="1" xr:uid="{00000000-0005-0000-0000-00009A040000}"/>
    <cellStyle name="Uwaga 3" xfId="1093" hidden="1" xr:uid="{00000000-0005-0000-0000-00009B040000}"/>
    <cellStyle name="Uwaga 3" xfId="1091" hidden="1" xr:uid="{00000000-0005-0000-0000-00009C040000}"/>
    <cellStyle name="Uwaga 3" xfId="1082" hidden="1" xr:uid="{00000000-0005-0000-0000-00009D040000}"/>
    <cellStyle name="Uwaga 3" xfId="1080" hidden="1" xr:uid="{00000000-0005-0000-0000-00009E040000}"/>
    <cellStyle name="Uwaga 3" xfId="1078" hidden="1" xr:uid="{00000000-0005-0000-0000-00009F040000}"/>
    <cellStyle name="Uwaga 3" xfId="1066" hidden="1" xr:uid="{00000000-0005-0000-0000-0000A0040000}"/>
    <cellStyle name="Uwaga 3" xfId="1063" hidden="1" xr:uid="{00000000-0005-0000-0000-0000A1040000}"/>
    <cellStyle name="Uwaga 3" xfId="1061" hidden="1" xr:uid="{00000000-0005-0000-0000-0000A2040000}"/>
    <cellStyle name="Uwaga 3" xfId="1051" hidden="1" xr:uid="{00000000-0005-0000-0000-0000A3040000}"/>
    <cellStyle name="Uwaga 3" xfId="1048" hidden="1" xr:uid="{00000000-0005-0000-0000-0000A4040000}"/>
    <cellStyle name="Uwaga 3" xfId="1046" hidden="1" xr:uid="{00000000-0005-0000-0000-0000A5040000}"/>
    <cellStyle name="Uwaga 3" xfId="1036" hidden="1" xr:uid="{00000000-0005-0000-0000-0000A6040000}"/>
    <cellStyle name="Uwaga 3" xfId="1033" hidden="1" xr:uid="{00000000-0005-0000-0000-0000A7040000}"/>
    <cellStyle name="Uwaga 3" xfId="1031" hidden="1" xr:uid="{00000000-0005-0000-0000-0000A8040000}"/>
    <cellStyle name="Uwaga 3" xfId="1024" hidden="1" xr:uid="{00000000-0005-0000-0000-0000A9040000}"/>
    <cellStyle name="Uwaga 3" xfId="1021" hidden="1" xr:uid="{00000000-0005-0000-0000-0000AA040000}"/>
    <cellStyle name="Uwaga 3" xfId="1019" hidden="1" xr:uid="{00000000-0005-0000-0000-0000AB040000}"/>
    <cellStyle name="Uwaga 3" xfId="1009" hidden="1" xr:uid="{00000000-0005-0000-0000-0000AC040000}"/>
    <cellStyle name="Uwaga 3" xfId="1006" hidden="1" xr:uid="{00000000-0005-0000-0000-0000AD040000}"/>
    <cellStyle name="Uwaga 3" xfId="1003" hidden="1" xr:uid="{00000000-0005-0000-0000-0000AE040000}"/>
    <cellStyle name="Uwaga 3" xfId="994" hidden="1" xr:uid="{00000000-0005-0000-0000-0000AF040000}"/>
    <cellStyle name="Uwaga 3" xfId="990" hidden="1" xr:uid="{00000000-0005-0000-0000-0000B0040000}"/>
    <cellStyle name="Uwaga 3" xfId="987" hidden="1" xr:uid="{00000000-0005-0000-0000-0000B1040000}"/>
    <cellStyle name="Uwaga 3" xfId="979" hidden="1" xr:uid="{00000000-0005-0000-0000-0000B2040000}"/>
    <cellStyle name="Uwaga 3" xfId="976" hidden="1" xr:uid="{00000000-0005-0000-0000-0000B3040000}"/>
    <cellStyle name="Uwaga 3" xfId="973" hidden="1" xr:uid="{00000000-0005-0000-0000-0000B4040000}"/>
    <cellStyle name="Uwaga 3" xfId="964" hidden="1" xr:uid="{00000000-0005-0000-0000-0000B5040000}"/>
    <cellStyle name="Uwaga 3" xfId="961" hidden="1" xr:uid="{00000000-0005-0000-0000-0000B6040000}"/>
    <cellStyle name="Uwaga 3" xfId="958" hidden="1" xr:uid="{00000000-0005-0000-0000-0000B7040000}"/>
    <cellStyle name="Uwaga 3" xfId="948" hidden="1" xr:uid="{00000000-0005-0000-0000-0000B8040000}"/>
    <cellStyle name="Uwaga 3" xfId="944" hidden="1" xr:uid="{00000000-0005-0000-0000-0000B9040000}"/>
    <cellStyle name="Uwaga 3" xfId="941" hidden="1" xr:uid="{00000000-0005-0000-0000-0000BA040000}"/>
    <cellStyle name="Uwaga 3" xfId="932" hidden="1" xr:uid="{00000000-0005-0000-0000-0000BB040000}"/>
    <cellStyle name="Uwaga 3" xfId="928" hidden="1" xr:uid="{00000000-0005-0000-0000-0000BC040000}"/>
    <cellStyle name="Uwaga 3" xfId="926" hidden="1" xr:uid="{00000000-0005-0000-0000-0000BD040000}"/>
    <cellStyle name="Uwaga 3" xfId="918" hidden="1" xr:uid="{00000000-0005-0000-0000-0000BE040000}"/>
    <cellStyle name="Uwaga 3" xfId="914" hidden="1" xr:uid="{00000000-0005-0000-0000-0000BF040000}"/>
    <cellStyle name="Uwaga 3" xfId="911" hidden="1" xr:uid="{00000000-0005-0000-0000-0000C0040000}"/>
    <cellStyle name="Uwaga 3" xfId="904" hidden="1" xr:uid="{00000000-0005-0000-0000-0000C1040000}"/>
    <cellStyle name="Uwaga 3" xfId="901" hidden="1" xr:uid="{00000000-0005-0000-0000-0000C2040000}"/>
    <cellStyle name="Uwaga 3" xfId="898" hidden="1" xr:uid="{00000000-0005-0000-0000-0000C3040000}"/>
    <cellStyle name="Uwaga 3" xfId="889" hidden="1" xr:uid="{00000000-0005-0000-0000-0000C4040000}"/>
    <cellStyle name="Uwaga 3" xfId="884" hidden="1" xr:uid="{00000000-0005-0000-0000-0000C5040000}"/>
    <cellStyle name="Uwaga 3" xfId="881" hidden="1" xr:uid="{00000000-0005-0000-0000-0000C6040000}"/>
    <cellStyle name="Uwaga 3" xfId="874" hidden="1" xr:uid="{00000000-0005-0000-0000-0000C7040000}"/>
    <cellStyle name="Uwaga 3" xfId="869" hidden="1" xr:uid="{00000000-0005-0000-0000-0000C8040000}"/>
    <cellStyle name="Uwaga 3" xfId="866" hidden="1" xr:uid="{00000000-0005-0000-0000-0000C9040000}"/>
    <cellStyle name="Uwaga 3" xfId="859" hidden="1" xr:uid="{00000000-0005-0000-0000-0000CA040000}"/>
    <cellStyle name="Uwaga 3" xfId="854" hidden="1" xr:uid="{00000000-0005-0000-0000-0000CB040000}"/>
    <cellStyle name="Uwaga 3" xfId="851" hidden="1" xr:uid="{00000000-0005-0000-0000-0000CC040000}"/>
    <cellStyle name="Uwaga 3" xfId="845" hidden="1" xr:uid="{00000000-0005-0000-0000-0000CD040000}"/>
    <cellStyle name="Uwaga 3" xfId="841" hidden="1" xr:uid="{00000000-0005-0000-0000-0000CE040000}"/>
    <cellStyle name="Uwaga 3" xfId="838" hidden="1" xr:uid="{00000000-0005-0000-0000-0000CF040000}"/>
    <cellStyle name="Uwaga 3" xfId="830" hidden="1" xr:uid="{00000000-0005-0000-0000-0000D0040000}"/>
    <cellStyle name="Uwaga 3" xfId="825" hidden="1" xr:uid="{00000000-0005-0000-0000-0000D1040000}"/>
    <cellStyle name="Uwaga 3" xfId="821" hidden="1" xr:uid="{00000000-0005-0000-0000-0000D2040000}"/>
    <cellStyle name="Uwaga 3" xfId="815" hidden="1" xr:uid="{00000000-0005-0000-0000-0000D3040000}"/>
    <cellStyle name="Uwaga 3" xfId="810" hidden="1" xr:uid="{00000000-0005-0000-0000-0000D4040000}"/>
    <cellStyle name="Uwaga 3" xfId="806" hidden="1" xr:uid="{00000000-0005-0000-0000-0000D5040000}"/>
    <cellStyle name="Uwaga 3" xfId="800" hidden="1" xr:uid="{00000000-0005-0000-0000-0000D6040000}"/>
    <cellStyle name="Uwaga 3" xfId="795" hidden="1" xr:uid="{00000000-0005-0000-0000-0000D7040000}"/>
    <cellStyle name="Uwaga 3" xfId="791" hidden="1" xr:uid="{00000000-0005-0000-0000-0000D8040000}"/>
    <cellStyle name="Uwaga 3" xfId="786" hidden="1" xr:uid="{00000000-0005-0000-0000-0000D9040000}"/>
    <cellStyle name="Uwaga 3" xfId="782" hidden="1" xr:uid="{00000000-0005-0000-0000-0000DA040000}"/>
    <cellStyle name="Uwaga 3" xfId="778" hidden="1" xr:uid="{00000000-0005-0000-0000-0000DB040000}"/>
    <cellStyle name="Uwaga 3" xfId="770" hidden="1" xr:uid="{00000000-0005-0000-0000-0000DC040000}"/>
    <cellStyle name="Uwaga 3" xfId="765" hidden="1" xr:uid="{00000000-0005-0000-0000-0000DD040000}"/>
    <cellStyle name="Uwaga 3" xfId="761" hidden="1" xr:uid="{00000000-0005-0000-0000-0000DE040000}"/>
    <cellStyle name="Uwaga 3" xfId="755" hidden="1" xr:uid="{00000000-0005-0000-0000-0000DF040000}"/>
    <cellStyle name="Uwaga 3" xfId="750" hidden="1" xr:uid="{00000000-0005-0000-0000-0000E0040000}"/>
    <cellStyle name="Uwaga 3" xfId="746" hidden="1" xr:uid="{00000000-0005-0000-0000-0000E1040000}"/>
    <cellStyle name="Uwaga 3" xfId="740" hidden="1" xr:uid="{00000000-0005-0000-0000-0000E2040000}"/>
    <cellStyle name="Uwaga 3" xfId="735" hidden="1" xr:uid="{00000000-0005-0000-0000-0000E3040000}"/>
    <cellStyle name="Uwaga 3" xfId="731" hidden="1" xr:uid="{00000000-0005-0000-0000-0000E4040000}"/>
    <cellStyle name="Uwaga 3" xfId="727" hidden="1" xr:uid="{00000000-0005-0000-0000-0000E5040000}"/>
    <cellStyle name="Uwaga 3" xfId="722" hidden="1" xr:uid="{00000000-0005-0000-0000-0000E6040000}"/>
    <cellStyle name="Uwaga 3" xfId="717" hidden="1" xr:uid="{00000000-0005-0000-0000-0000E7040000}"/>
    <cellStyle name="Uwaga 3" xfId="712" hidden="1" xr:uid="{00000000-0005-0000-0000-0000E8040000}"/>
    <cellStyle name="Uwaga 3" xfId="708" hidden="1" xr:uid="{00000000-0005-0000-0000-0000E9040000}"/>
    <cellStyle name="Uwaga 3" xfId="704" hidden="1" xr:uid="{00000000-0005-0000-0000-0000EA040000}"/>
    <cellStyle name="Uwaga 3" xfId="697" hidden="1" xr:uid="{00000000-0005-0000-0000-0000EB040000}"/>
    <cellStyle name="Uwaga 3" xfId="693" hidden="1" xr:uid="{00000000-0005-0000-0000-0000EC040000}"/>
    <cellStyle name="Uwaga 3" xfId="688" hidden="1" xr:uid="{00000000-0005-0000-0000-0000ED040000}"/>
    <cellStyle name="Uwaga 3" xfId="682" hidden="1" xr:uid="{00000000-0005-0000-0000-0000EE040000}"/>
    <cellStyle name="Uwaga 3" xfId="678" hidden="1" xr:uid="{00000000-0005-0000-0000-0000EF040000}"/>
    <cellStyle name="Uwaga 3" xfId="673" hidden="1" xr:uid="{00000000-0005-0000-0000-0000F0040000}"/>
    <cellStyle name="Uwaga 3" xfId="667" hidden="1" xr:uid="{00000000-0005-0000-0000-0000F1040000}"/>
    <cellStyle name="Uwaga 3" xfId="663" hidden="1" xr:uid="{00000000-0005-0000-0000-0000F2040000}"/>
    <cellStyle name="Uwaga 3" xfId="658" hidden="1" xr:uid="{00000000-0005-0000-0000-0000F3040000}"/>
    <cellStyle name="Uwaga 3" xfId="652" hidden="1" xr:uid="{00000000-0005-0000-0000-0000F4040000}"/>
    <cellStyle name="Uwaga 3" xfId="648" hidden="1" xr:uid="{00000000-0005-0000-0000-0000F5040000}"/>
    <cellStyle name="Uwaga 3" xfId="644" hidden="1" xr:uid="{00000000-0005-0000-0000-0000F6040000}"/>
    <cellStyle name="Uwaga 3" xfId="1504" hidden="1" xr:uid="{00000000-0005-0000-0000-0000F7040000}"/>
    <cellStyle name="Uwaga 3" xfId="1503" hidden="1" xr:uid="{00000000-0005-0000-0000-0000F8040000}"/>
    <cellStyle name="Uwaga 3" xfId="1502" hidden="1" xr:uid="{00000000-0005-0000-0000-0000F9040000}"/>
    <cellStyle name="Uwaga 3" xfId="1489" hidden="1" xr:uid="{00000000-0005-0000-0000-0000FA040000}"/>
    <cellStyle name="Uwaga 3" xfId="1488" hidden="1" xr:uid="{00000000-0005-0000-0000-0000FB040000}"/>
    <cellStyle name="Uwaga 3" xfId="1487" hidden="1" xr:uid="{00000000-0005-0000-0000-0000FC040000}"/>
    <cellStyle name="Uwaga 3" xfId="1474" hidden="1" xr:uid="{00000000-0005-0000-0000-0000FD040000}"/>
    <cellStyle name="Uwaga 3" xfId="1473" hidden="1" xr:uid="{00000000-0005-0000-0000-0000FE040000}"/>
    <cellStyle name="Uwaga 3" xfId="1472" hidden="1" xr:uid="{00000000-0005-0000-0000-0000FF040000}"/>
    <cellStyle name="Uwaga 3" xfId="1459" hidden="1" xr:uid="{00000000-0005-0000-0000-000000050000}"/>
    <cellStyle name="Uwaga 3" xfId="1458" hidden="1" xr:uid="{00000000-0005-0000-0000-000001050000}"/>
    <cellStyle name="Uwaga 3" xfId="1457" hidden="1" xr:uid="{00000000-0005-0000-0000-000002050000}"/>
    <cellStyle name="Uwaga 3" xfId="1444" hidden="1" xr:uid="{00000000-0005-0000-0000-000003050000}"/>
    <cellStyle name="Uwaga 3" xfId="1443" hidden="1" xr:uid="{00000000-0005-0000-0000-000004050000}"/>
    <cellStyle name="Uwaga 3" xfId="1442" hidden="1" xr:uid="{00000000-0005-0000-0000-000005050000}"/>
    <cellStyle name="Uwaga 3" xfId="1430" hidden="1" xr:uid="{00000000-0005-0000-0000-000006050000}"/>
    <cellStyle name="Uwaga 3" xfId="1428" hidden="1" xr:uid="{00000000-0005-0000-0000-000007050000}"/>
    <cellStyle name="Uwaga 3" xfId="1426" hidden="1" xr:uid="{00000000-0005-0000-0000-000008050000}"/>
    <cellStyle name="Uwaga 3" xfId="1415" hidden="1" xr:uid="{00000000-0005-0000-0000-000009050000}"/>
    <cellStyle name="Uwaga 3" xfId="1413" hidden="1" xr:uid="{00000000-0005-0000-0000-00000A050000}"/>
    <cellStyle name="Uwaga 3" xfId="1411" hidden="1" xr:uid="{00000000-0005-0000-0000-00000B050000}"/>
    <cellStyle name="Uwaga 3" xfId="1400" hidden="1" xr:uid="{00000000-0005-0000-0000-00000C050000}"/>
    <cellStyle name="Uwaga 3" xfId="1398" hidden="1" xr:uid="{00000000-0005-0000-0000-00000D050000}"/>
    <cellStyle name="Uwaga 3" xfId="1396" hidden="1" xr:uid="{00000000-0005-0000-0000-00000E050000}"/>
    <cellStyle name="Uwaga 3" xfId="1385" hidden="1" xr:uid="{00000000-0005-0000-0000-00000F050000}"/>
    <cellStyle name="Uwaga 3" xfId="1383" hidden="1" xr:uid="{00000000-0005-0000-0000-000010050000}"/>
    <cellStyle name="Uwaga 3" xfId="1381" hidden="1" xr:uid="{00000000-0005-0000-0000-000011050000}"/>
    <cellStyle name="Uwaga 3" xfId="1370" hidden="1" xr:uid="{00000000-0005-0000-0000-000012050000}"/>
    <cellStyle name="Uwaga 3" xfId="1368" hidden="1" xr:uid="{00000000-0005-0000-0000-000013050000}"/>
    <cellStyle name="Uwaga 3" xfId="1366" hidden="1" xr:uid="{00000000-0005-0000-0000-000014050000}"/>
    <cellStyle name="Uwaga 3" xfId="1355" hidden="1" xr:uid="{00000000-0005-0000-0000-000015050000}"/>
    <cellStyle name="Uwaga 3" xfId="1353" hidden="1" xr:uid="{00000000-0005-0000-0000-000016050000}"/>
    <cellStyle name="Uwaga 3" xfId="1351" hidden="1" xr:uid="{00000000-0005-0000-0000-000017050000}"/>
    <cellStyle name="Uwaga 3" xfId="1340" hidden="1" xr:uid="{00000000-0005-0000-0000-000018050000}"/>
    <cellStyle name="Uwaga 3" xfId="1338" hidden="1" xr:uid="{00000000-0005-0000-0000-000019050000}"/>
    <cellStyle name="Uwaga 3" xfId="1336" hidden="1" xr:uid="{00000000-0005-0000-0000-00001A050000}"/>
    <cellStyle name="Uwaga 3" xfId="1325" hidden="1" xr:uid="{00000000-0005-0000-0000-00001B050000}"/>
    <cellStyle name="Uwaga 3" xfId="1323" hidden="1" xr:uid="{00000000-0005-0000-0000-00001C050000}"/>
    <cellStyle name="Uwaga 3" xfId="1321" hidden="1" xr:uid="{00000000-0005-0000-0000-00001D050000}"/>
    <cellStyle name="Uwaga 3" xfId="1310" hidden="1" xr:uid="{00000000-0005-0000-0000-00001E050000}"/>
    <cellStyle name="Uwaga 3" xfId="1308" hidden="1" xr:uid="{00000000-0005-0000-0000-00001F050000}"/>
    <cellStyle name="Uwaga 3" xfId="1306" hidden="1" xr:uid="{00000000-0005-0000-0000-000020050000}"/>
    <cellStyle name="Uwaga 3" xfId="1295" hidden="1" xr:uid="{00000000-0005-0000-0000-000021050000}"/>
    <cellStyle name="Uwaga 3" xfId="1293" hidden="1" xr:uid="{00000000-0005-0000-0000-000022050000}"/>
    <cellStyle name="Uwaga 3" xfId="1291" hidden="1" xr:uid="{00000000-0005-0000-0000-000023050000}"/>
    <cellStyle name="Uwaga 3" xfId="1280" hidden="1" xr:uid="{00000000-0005-0000-0000-000024050000}"/>
    <cellStyle name="Uwaga 3" xfId="1278" hidden="1" xr:uid="{00000000-0005-0000-0000-000025050000}"/>
    <cellStyle name="Uwaga 3" xfId="1276" hidden="1" xr:uid="{00000000-0005-0000-0000-000026050000}"/>
    <cellStyle name="Uwaga 3" xfId="1265" hidden="1" xr:uid="{00000000-0005-0000-0000-000027050000}"/>
    <cellStyle name="Uwaga 3" xfId="1263" hidden="1" xr:uid="{00000000-0005-0000-0000-000028050000}"/>
    <cellStyle name="Uwaga 3" xfId="1261" hidden="1" xr:uid="{00000000-0005-0000-0000-000029050000}"/>
    <cellStyle name="Uwaga 3" xfId="1250" hidden="1" xr:uid="{00000000-0005-0000-0000-00002A050000}"/>
    <cellStyle name="Uwaga 3" xfId="1248" hidden="1" xr:uid="{00000000-0005-0000-0000-00002B050000}"/>
    <cellStyle name="Uwaga 3" xfId="1245" hidden="1" xr:uid="{00000000-0005-0000-0000-00002C050000}"/>
    <cellStyle name="Uwaga 3" xfId="1235" hidden="1" xr:uid="{00000000-0005-0000-0000-00002D050000}"/>
    <cellStyle name="Uwaga 3" xfId="1232" hidden="1" xr:uid="{00000000-0005-0000-0000-00002E050000}"/>
    <cellStyle name="Uwaga 3" xfId="1229" hidden="1" xr:uid="{00000000-0005-0000-0000-00002F050000}"/>
    <cellStyle name="Uwaga 3" xfId="1220" hidden="1" xr:uid="{00000000-0005-0000-0000-000030050000}"/>
    <cellStyle name="Uwaga 3" xfId="1218" hidden="1" xr:uid="{00000000-0005-0000-0000-000031050000}"/>
    <cellStyle name="Uwaga 3" xfId="1215" hidden="1" xr:uid="{00000000-0005-0000-0000-000032050000}"/>
    <cellStyle name="Uwaga 3" xfId="1205" hidden="1" xr:uid="{00000000-0005-0000-0000-000033050000}"/>
    <cellStyle name="Uwaga 3" xfId="1203" hidden="1" xr:uid="{00000000-0005-0000-0000-000034050000}"/>
    <cellStyle name="Uwaga 3" xfId="1201" hidden="1" xr:uid="{00000000-0005-0000-0000-000035050000}"/>
    <cellStyle name="Uwaga 3" xfId="1190" hidden="1" xr:uid="{00000000-0005-0000-0000-000036050000}"/>
    <cellStyle name="Uwaga 3" xfId="1188" hidden="1" xr:uid="{00000000-0005-0000-0000-000037050000}"/>
    <cellStyle name="Uwaga 3" xfId="1186" hidden="1" xr:uid="{00000000-0005-0000-0000-000038050000}"/>
    <cellStyle name="Uwaga 3" xfId="1175" hidden="1" xr:uid="{00000000-0005-0000-0000-000039050000}"/>
    <cellStyle name="Uwaga 3" xfId="1173" hidden="1" xr:uid="{00000000-0005-0000-0000-00003A050000}"/>
    <cellStyle name="Uwaga 3" xfId="1171" hidden="1" xr:uid="{00000000-0005-0000-0000-00003B050000}"/>
    <cellStyle name="Uwaga 3" xfId="1160" hidden="1" xr:uid="{00000000-0005-0000-0000-00003C050000}"/>
    <cellStyle name="Uwaga 3" xfId="1158" hidden="1" xr:uid="{00000000-0005-0000-0000-00003D050000}"/>
    <cellStyle name="Uwaga 3" xfId="1156" hidden="1" xr:uid="{00000000-0005-0000-0000-00003E050000}"/>
    <cellStyle name="Uwaga 3" xfId="1145" hidden="1" xr:uid="{00000000-0005-0000-0000-00003F050000}"/>
    <cellStyle name="Uwaga 3" xfId="1143" hidden="1" xr:uid="{00000000-0005-0000-0000-000040050000}"/>
    <cellStyle name="Uwaga 3" xfId="1141" hidden="1" xr:uid="{00000000-0005-0000-0000-000041050000}"/>
    <cellStyle name="Uwaga 3" xfId="1130" hidden="1" xr:uid="{00000000-0005-0000-0000-000042050000}"/>
    <cellStyle name="Uwaga 3" xfId="1128" hidden="1" xr:uid="{00000000-0005-0000-0000-000043050000}"/>
    <cellStyle name="Uwaga 3" xfId="1125" hidden="1" xr:uid="{00000000-0005-0000-0000-000044050000}"/>
    <cellStyle name="Uwaga 3" xfId="1115" hidden="1" xr:uid="{00000000-0005-0000-0000-000045050000}"/>
    <cellStyle name="Uwaga 3" xfId="1112" hidden="1" xr:uid="{00000000-0005-0000-0000-000046050000}"/>
    <cellStyle name="Uwaga 3" xfId="1109" hidden="1" xr:uid="{00000000-0005-0000-0000-000047050000}"/>
    <cellStyle name="Uwaga 3" xfId="1100" hidden="1" xr:uid="{00000000-0005-0000-0000-000048050000}"/>
    <cellStyle name="Uwaga 3" xfId="1097" hidden="1" xr:uid="{00000000-0005-0000-0000-000049050000}"/>
    <cellStyle name="Uwaga 3" xfId="1094" hidden="1" xr:uid="{00000000-0005-0000-0000-00004A050000}"/>
    <cellStyle name="Uwaga 3" xfId="1085" hidden="1" xr:uid="{00000000-0005-0000-0000-00004B050000}"/>
    <cellStyle name="Uwaga 3" xfId="1083" hidden="1" xr:uid="{00000000-0005-0000-0000-00004C050000}"/>
    <cellStyle name="Uwaga 3" xfId="1081" hidden="1" xr:uid="{00000000-0005-0000-0000-00004D050000}"/>
    <cellStyle name="Uwaga 3" xfId="1070" hidden="1" xr:uid="{00000000-0005-0000-0000-00004E050000}"/>
    <cellStyle name="Uwaga 3" xfId="1067" hidden="1" xr:uid="{00000000-0005-0000-0000-00004F050000}"/>
    <cellStyle name="Uwaga 3" xfId="1064" hidden="1" xr:uid="{00000000-0005-0000-0000-000050050000}"/>
    <cellStyle name="Uwaga 3" xfId="1055" hidden="1" xr:uid="{00000000-0005-0000-0000-000051050000}"/>
    <cellStyle name="Uwaga 3" xfId="1052" hidden="1" xr:uid="{00000000-0005-0000-0000-000052050000}"/>
    <cellStyle name="Uwaga 3" xfId="1049" hidden="1" xr:uid="{00000000-0005-0000-0000-000053050000}"/>
    <cellStyle name="Uwaga 3" xfId="1040" hidden="1" xr:uid="{00000000-0005-0000-0000-000054050000}"/>
    <cellStyle name="Uwaga 3" xfId="1037" hidden="1" xr:uid="{00000000-0005-0000-0000-000055050000}"/>
    <cellStyle name="Uwaga 3" xfId="1034" hidden="1" xr:uid="{00000000-0005-0000-0000-000056050000}"/>
    <cellStyle name="Uwaga 3" xfId="1027" hidden="1" xr:uid="{00000000-0005-0000-0000-000057050000}"/>
    <cellStyle name="Uwaga 3" xfId="1023" hidden="1" xr:uid="{00000000-0005-0000-0000-000058050000}"/>
    <cellStyle name="Uwaga 3" xfId="1020" hidden="1" xr:uid="{00000000-0005-0000-0000-000059050000}"/>
    <cellStyle name="Uwaga 3" xfId="1012" hidden="1" xr:uid="{00000000-0005-0000-0000-00005A050000}"/>
    <cellStyle name="Uwaga 3" xfId="1008" hidden="1" xr:uid="{00000000-0005-0000-0000-00005B050000}"/>
    <cellStyle name="Uwaga 3" xfId="1005" hidden="1" xr:uid="{00000000-0005-0000-0000-00005C050000}"/>
    <cellStyle name="Uwaga 3" xfId="997" hidden="1" xr:uid="{00000000-0005-0000-0000-00005D050000}"/>
    <cellStyle name="Uwaga 3" xfId="993" hidden="1" xr:uid="{00000000-0005-0000-0000-00005E050000}"/>
    <cellStyle name="Uwaga 3" xfId="989" hidden="1" xr:uid="{00000000-0005-0000-0000-00005F050000}"/>
    <cellStyle name="Uwaga 3" xfId="982" hidden="1" xr:uid="{00000000-0005-0000-0000-000060050000}"/>
    <cellStyle name="Uwaga 3" xfId="978" hidden="1" xr:uid="{00000000-0005-0000-0000-000061050000}"/>
    <cellStyle name="Uwaga 3" xfId="975" hidden="1" xr:uid="{00000000-0005-0000-0000-000062050000}"/>
    <cellStyle name="Uwaga 3" xfId="967" hidden="1" xr:uid="{00000000-0005-0000-0000-000063050000}"/>
    <cellStyle name="Uwaga 3" xfId="963" hidden="1" xr:uid="{00000000-0005-0000-0000-000064050000}"/>
    <cellStyle name="Uwaga 3" xfId="960" hidden="1" xr:uid="{00000000-0005-0000-0000-000065050000}"/>
    <cellStyle name="Uwaga 3" xfId="951" hidden="1" xr:uid="{00000000-0005-0000-0000-000066050000}"/>
    <cellStyle name="Uwaga 3" xfId="946" hidden="1" xr:uid="{00000000-0005-0000-0000-000067050000}"/>
    <cellStyle name="Uwaga 3" xfId="942" hidden="1" xr:uid="{00000000-0005-0000-0000-000068050000}"/>
    <cellStyle name="Uwaga 3" xfId="936" hidden="1" xr:uid="{00000000-0005-0000-0000-000069050000}"/>
    <cellStyle name="Uwaga 3" xfId="931" hidden="1" xr:uid="{00000000-0005-0000-0000-00006A050000}"/>
    <cellStyle name="Uwaga 3" xfId="927" hidden="1" xr:uid="{00000000-0005-0000-0000-00006B050000}"/>
    <cellStyle name="Uwaga 3" xfId="921" hidden="1" xr:uid="{00000000-0005-0000-0000-00006C050000}"/>
    <cellStyle name="Uwaga 3" xfId="916" hidden="1" xr:uid="{00000000-0005-0000-0000-00006D050000}"/>
    <cellStyle name="Uwaga 3" xfId="912" hidden="1" xr:uid="{00000000-0005-0000-0000-00006E050000}"/>
    <cellStyle name="Uwaga 3" xfId="907" hidden="1" xr:uid="{00000000-0005-0000-0000-00006F050000}"/>
    <cellStyle name="Uwaga 3" xfId="903" hidden="1" xr:uid="{00000000-0005-0000-0000-000070050000}"/>
    <cellStyle name="Uwaga 3" xfId="899" hidden="1" xr:uid="{00000000-0005-0000-0000-000071050000}"/>
    <cellStyle name="Uwaga 3" xfId="892" hidden="1" xr:uid="{00000000-0005-0000-0000-000072050000}"/>
    <cellStyle name="Uwaga 3" xfId="887" hidden="1" xr:uid="{00000000-0005-0000-0000-000073050000}"/>
    <cellStyle name="Uwaga 3" xfId="883" hidden="1" xr:uid="{00000000-0005-0000-0000-000074050000}"/>
    <cellStyle name="Uwaga 3" xfId="876" hidden="1" xr:uid="{00000000-0005-0000-0000-000075050000}"/>
    <cellStyle name="Uwaga 3" xfId="871" hidden="1" xr:uid="{00000000-0005-0000-0000-000076050000}"/>
    <cellStyle name="Uwaga 3" xfId="867" hidden="1" xr:uid="{00000000-0005-0000-0000-000077050000}"/>
    <cellStyle name="Uwaga 3" xfId="862" hidden="1" xr:uid="{00000000-0005-0000-0000-000078050000}"/>
    <cellStyle name="Uwaga 3" xfId="857" hidden="1" xr:uid="{00000000-0005-0000-0000-000079050000}"/>
    <cellStyle name="Uwaga 3" xfId="853" hidden="1" xr:uid="{00000000-0005-0000-0000-00007A050000}"/>
    <cellStyle name="Uwaga 3" xfId="847" hidden="1" xr:uid="{00000000-0005-0000-0000-00007B050000}"/>
    <cellStyle name="Uwaga 3" xfId="843" hidden="1" xr:uid="{00000000-0005-0000-0000-00007C050000}"/>
    <cellStyle name="Uwaga 3" xfId="840" hidden="1" xr:uid="{00000000-0005-0000-0000-00007D050000}"/>
    <cellStyle name="Uwaga 3" xfId="833" hidden="1" xr:uid="{00000000-0005-0000-0000-00007E050000}"/>
    <cellStyle name="Uwaga 3" xfId="828" hidden="1" xr:uid="{00000000-0005-0000-0000-00007F050000}"/>
    <cellStyle name="Uwaga 3" xfId="823" hidden="1" xr:uid="{00000000-0005-0000-0000-000080050000}"/>
    <cellStyle name="Uwaga 3" xfId="817" hidden="1" xr:uid="{00000000-0005-0000-0000-000081050000}"/>
    <cellStyle name="Uwaga 3" xfId="812" hidden="1" xr:uid="{00000000-0005-0000-0000-000082050000}"/>
    <cellStyle name="Uwaga 3" xfId="807" hidden="1" xr:uid="{00000000-0005-0000-0000-000083050000}"/>
    <cellStyle name="Uwaga 3" xfId="802" hidden="1" xr:uid="{00000000-0005-0000-0000-000084050000}"/>
    <cellStyle name="Uwaga 3" xfId="797" hidden="1" xr:uid="{00000000-0005-0000-0000-000085050000}"/>
    <cellStyle name="Uwaga 3" xfId="792" hidden="1" xr:uid="{00000000-0005-0000-0000-000086050000}"/>
    <cellStyle name="Uwaga 3" xfId="788" hidden="1" xr:uid="{00000000-0005-0000-0000-000087050000}"/>
    <cellStyle name="Uwaga 3" xfId="784" hidden="1" xr:uid="{00000000-0005-0000-0000-000088050000}"/>
    <cellStyle name="Uwaga 3" xfId="779" hidden="1" xr:uid="{00000000-0005-0000-0000-000089050000}"/>
    <cellStyle name="Uwaga 3" xfId="772" hidden="1" xr:uid="{00000000-0005-0000-0000-00008A050000}"/>
    <cellStyle name="Uwaga 3" xfId="767" hidden="1" xr:uid="{00000000-0005-0000-0000-00008B050000}"/>
    <cellStyle name="Uwaga 3" xfId="762" hidden="1" xr:uid="{00000000-0005-0000-0000-00008C050000}"/>
    <cellStyle name="Uwaga 3" xfId="756" hidden="1" xr:uid="{00000000-0005-0000-0000-00008D050000}"/>
    <cellStyle name="Uwaga 3" xfId="751" hidden="1" xr:uid="{00000000-0005-0000-0000-00008E050000}"/>
    <cellStyle name="Uwaga 3" xfId="747" hidden="1" xr:uid="{00000000-0005-0000-0000-00008F050000}"/>
    <cellStyle name="Uwaga 3" xfId="742" hidden="1" xr:uid="{00000000-0005-0000-0000-000090050000}"/>
    <cellStyle name="Uwaga 3" xfId="737" hidden="1" xr:uid="{00000000-0005-0000-0000-000091050000}"/>
    <cellStyle name="Uwaga 3" xfId="732" hidden="1" xr:uid="{00000000-0005-0000-0000-000092050000}"/>
    <cellStyle name="Uwaga 3" xfId="728" hidden="1" xr:uid="{00000000-0005-0000-0000-000093050000}"/>
    <cellStyle name="Uwaga 3" xfId="723" hidden="1" xr:uid="{00000000-0005-0000-0000-000094050000}"/>
    <cellStyle name="Uwaga 3" xfId="718" hidden="1" xr:uid="{00000000-0005-0000-0000-000095050000}"/>
    <cellStyle name="Uwaga 3" xfId="713" hidden="1" xr:uid="{00000000-0005-0000-0000-000096050000}"/>
    <cellStyle name="Uwaga 3" xfId="709" hidden="1" xr:uid="{00000000-0005-0000-0000-000097050000}"/>
    <cellStyle name="Uwaga 3" xfId="705" hidden="1" xr:uid="{00000000-0005-0000-0000-000098050000}"/>
    <cellStyle name="Uwaga 3" xfId="698" hidden="1" xr:uid="{00000000-0005-0000-0000-000099050000}"/>
    <cellStyle name="Uwaga 3" xfId="694" hidden="1" xr:uid="{00000000-0005-0000-0000-00009A050000}"/>
    <cellStyle name="Uwaga 3" xfId="689" hidden="1" xr:uid="{00000000-0005-0000-0000-00009B050000}"/>
    <cellStyle name="Uwaga 3" xfId="683" hidden="1" xr:uid="{00000000-0005-0000-0000-00009C050000}"/>
    <cellStyle name="Uwaga 3" xfId="679" hidden="1" xr:uid="{00000000-0005-0000-0000-00009D050000}"/>
    <cellStyle name="Uwaga 3" xfId="674" hidden="1" xr:uid="{00000000-0005-0000-0000-00009E050000}"/>
    <cellStyle name="Uwaga 3" xfId="668" hidden="1" xr:uid="{00000000-0005-0000-0000-00009F050000}"/>
    <cellStyle name="Uwaga 3" xfId="664" hidden="1" xr:uid="{00000000-0005-0000-0000-0000A0050000}"/>
    <cellStyle name="Uwaga 3" xfId="660" hidden="1" xr:uid="{00000000-0005-0000-0000-0000A1050000}"/>
    <cellStyle name="Uwaga 3" xfId="653" hidden="1" xr:uid="{00000000-0005-0000-0000-0000A2050000}"/>
    <cellStyle name="Uwaga 3" xfId="649" hidden="1" xr:uid="{00000000-0005-0000-0000-0000A3050000}"/>
    <cellStyle name="Uwaga 3" xfId="645" hidden="1" xr:uid="{00000000-0005-0000-0000-0000A4050000}"/>
    <cellStyle name="Uwaga 3" xfId="1509" hidden="1" xr:uid="{00000000-0005-0000-0000-0000A5050000}"/>
    <cellStyle name="Uwaga 3" xfId="1507" hidden="1" xr:uid="{00000000-0005-0000-0000-0000A6050000}"/>
    <cellStyle name="Uwaga 3" xfId="1505" hidden="1" xr:uid="{00000000-0005-0000-0000-0000A7050000}"/>
    <cellStyle name="Uwaga 3" xfId="1492" hidden="1" xr:uid="{00000000-0005-0000-0000-0000A8050000}"/>
    <cellStyle name="Uwaga 3" xfId="1491" hidden="1" xr:uid="{00000000-0005-0000-0000-0000A9050000}"/>
    <cellStyle name="Uwaga 3" xfId="1490" hidden="1" xr:uid="{00000000-0005-0000-0000-0000AA050000}"/>
    <cellStyle name="Uwaga 3" xfId="1477" hidden="1" xr:uid="{00000000-0005-0000-0000-0000AB050000}"/>
    <cellStyle name="Uwaga 3" xfId="1476" hidden="1" xr:uid="{00000000-0005-0000-0000-0000AC050000}"/>
    <cellStyle name="Uwaga 3" xfId="1475" hidden="1" xr:uid="{00000000-0005-0000-0000-0000AD050000}"/>
    <cellStyle name="Uwaga 3" xfId="1463" hidden="1" xr:uid="{00000000-0005-0000-0000-0000AE050000}"/>
    <cellStyle name="Uwaga 3" xfId="1461" hidden="1" xr:uid="{00000000-0005-0000-0000-0000AF050000}"/>
    <cellStyle name="Uwaga 3" xfId="1460" hidden="1" xr:uid="{00000000-0005-0000-0000-0000B0050000}"/>
    <cellStyle name="Uwaga 3" xfId="1447" hidden="1" xr:uid="{00000000-0005-0000-0000-0000B1050000}"/>
    <cellStyle name="Uwaga 3" xfId="1446" hidden="1" xr:uid="{00000000-0005-0000-0000-0000B2050000}"/>
    <cellStyle name="Uwaga 3" xfId="1445" hidden="1" xr:uid="{00000000-0005-0000-0000-0000B3050000}"/>
    <cellStyle name="Uwaga 3" xfId="1433" hidden="1" xr:uid="{00000000-0005-0000-0000-0000B4050000}"/>
    <cellStyle name="Uwaga 3" xfId="1431" hidden="1" xr:uid="{00000000-0005-0000-0000-0000B5050000}"/>
    <cellStyle name="Uwaga 3" xfId="1429" hidden="1" xr:uid="{00000000-0005-0000-0000-0000B6050000}"/>
    <cellStyle name="Uwaga 3" xfId="1418" hidden="1" xr:uid="{00000000-0005-0000-0000-0000B7050000}"/>
    <cellStyle name="Uwaga 3" xfId="1416" hidden="1" xr:uid="{00000000-0005-0000-0000-0000B8050000}"/>
    <cellStyle name="Uwaga 3" xfId="1414" hidden="1" xr:uid="{00000000-0005-0000-0000-0000B9050000}"/>
    <cellStyle name="Uwaga 3" xfId="1403" hidden="1" xr:uid="{00000000-0005-0000-0000-0000BA050000}"/>
    <cellStyle name="Uwaga 3" xfId="1401" hidden="1" xr:uid="{00000000-0005-0000-0000-0000BB050000}"/>
    <cellStyle name="Uwaga 3" xfId="1399" hidden="1" xr:uid="{00000000-0005-0000-0000-0000BC050000}"/>
    <cellStyle name="Uwaga 3" xfId="1388" hidden="1" xr:uid="{00000000-0005-0000-0000-0000BD050000}"/>
    <cellStyle name="Uwaga 3" xfId="1386" hidden="1" xr:uid="{00000000-0005-0000-0000-0000BE050000}"/>
    <cellStyle name="Uwaga 3" xfId="1384" hidden="1" xr:uid="{00000000-0005-0000-0000-0000BF050000}"/>
    <cellStyle name="Uwaga 3" xfId="1373" hidden="1" xr:uid="{00000000-0005-0000-0000-0000C0050000}"/>
    <cellStyle name="Uwaga 3" xfId="1371" hidden="1" xr:uid="{00000000-0005-0000-0000-0000C1050000}"/>
    <cellStyle name="Uwaga 3" xfId="1369" hidden="1" xr:uid="{00000000-0005-0000-0000-0000C2050000}"/>
    <cellStyle name="Uwaga 3" xfId="1358" hidden="1" xr:uid="{00000000-0005-0000-0000-0000C3050000}"/>
    <cellStyle name="Uwaga 3" xfId="1356" hidden="1" xr:uid="{00000000-0005-0000-0000-0000C4050000}"/>
    <cellStyle name="Uwaga 3" xfId="1354" hidden="1" xr:uid="{00000000-0005-0000-0000-0000C5050000}"/>
    <cellStyle name="Uwaga 3" xfId="1343" hidden="1" xr:uid="{00000000-0005-0000-0000-0000C6050000}"/>
    <cellStyle name="Uwaga 3" xfId="1341" hidden="1" xr:uid="{00000000-0005-0000-0000-0000C7050000}"/>
    <cellStyle name="Uwaga 3" xfId="1339" hidden="1" xr:uid="{00000000-0005-0000-0000-0000C8050000}"/>
    <cellStyle name="Uwaga 3" xfId="1328" hidden="1" xr:uid="{00000000-0005-0000-0000-0000C9050000}"/>
    <cellStyle name="Uwaga 3" xfId="1326" hidden="1" xr:uid="{00000000-0005-0000-0000-0000CA050000}"/>
    <cellStyle name="Uwaga 3" xfId="1324" hidden="1" xr:uid="{00000000-0005-0000-0000-0000CB050000}"/>
    <cellStyle name="Uwaga 3" xfId="1313" hidden="1" xr:uid="{00000000-0005-0000-0000-0000CC050000}"/>
    <cellStyle name="Uwaga 3" xfId="1311" hidden="1" xr:uid="{00000000-0005-0000-0000-0000CD050000}"/>
    <cellStyle name="Uwaga 3" xfId="1309" hidden="1" xr:uid="{00000000-0005-0000-0000-0000CE050000}"/>
    <cellStyle name="Uwaga 3" xfId="1298" hidden="1" xr:uid="{00000000-0005-0000-0000-0000CF050000}"/>
    <cellStyle name="Uwaga 3" xfId="1296" hidden="1" xr:uid="{00000000-0005-0000-0000-0000D0050000}"/>
    <cellStyle name="Uwaga 3" xfId="1294" hidden="1" xr:uid="{00000000-0005-0000-0000-0000D1050000}"/>
    <cellStyle name="Uwaga 3" xfId="1283" hidden="1" xr:uid="{00000000-0005-0000-0000-0000D2050000}"/>
    <cellStyle name="Uwaga 3" xfId="1281" hidden="1" xr:uid="{00000000-0005-0000-0000-0000D3050000}"/>
    <cellStyle name="Uwaga 3" xfId="1279" hidden="1" xr:uid="{00000000-0005-0000-0000-0000D4050000}"/>
    <cellStyle name="Uwaga 3" xfId="1268" hidden="1" xr:uid="{00000000-0005-0000-0000-0000D5050000}"/>
    <cellStyle name="Uwaga 3" xfId="1266" hidden="1" xr:uid="{00000000-0005-0000-0000-0000D6050000}"/>
    <cellStyle name="Uwaga 3" xfId="1264" hidden="1" xr:uid="{00000000-0005-0000-0000-0000D7050000}"/>
    <cellStyle name="Uwaga 3" xfId="1253" hidden="1" xr:uid="{00000000-0005-0000-0000-0000D8050000}"/>
    <cellStyle name="Uwaga 3" xfId="1251" hidden="1" xr:uid="{00000000-0005-0000-0000-0000D9050000}"/>
    <cellStyle name="Uwaga 3" xfId="1249" hidden="1" xr:uid="{00000000-0005-0000-0000-0000DA050000}"/>
    <cellStyle name="Uwaga 3" xfId="1238" hidden="1" xr:uid="{00000000-0005-0000-0000-0000DB050000}"/>
    <cellStyle name="Uwaga 3" xfId="1236" hidden="1" xr:uid="{00000000-0005-0000-0000-0000DC050000}"/>
    <cellStyle name="Uwaga 3" xfId="1234" hidden="1" xr:uid="{00000000-0005-0000-0000-0000DD050000}"/>
    <cellStyle name="Uwaga 3" xfId="1223" hidden="1" xr:uid="{00000000-0005-0000-0000-0000DE050000}"/>
    <cellStyle name="Uwaga 3" xfId="1221" hidden="1" xr:uid="{00000000-0005-0000-0000-0000DF050000}"/>
    <cellStyle name="Uwaga 3" xfId="1219" hidden="1" xr:uid="{00000000-0005-0000-0000-0000E0050000}"/>
    <cellStyle name="Uwaga 3" xfId="1208" hidden="1" xr:uid="{00000000-0005-0000-0000-0000E1050000}"/>
    <cellStyle name="Uwaga 3" xfId="1206" hidden="1" xr:uid="{00000000-0005-0000-0000-0000E2050000}"/>
    <cellStyle name="Uwaga 3" xfId="1204" hidden="1" xr:uid="{00000000-0005-0000-0000-0000E3050000}"/>
    <cellStyle name="Uwaga 3" xfId="1193" hidden="1" xr:uid="{00000000-0005-0000-0000-0000E4050000}"/>
    <cellStyle name="Uwaga 3" xfId="1191" hidden="1" xr:uid="{00000000-0005-0000-0000-0000E5050000}"/>
    <cellStyle name="Uwaga 3" xfId="1189" hidden="1" xr:uid="{00000000-0005-0000-0000-0000E6050000}"/>
    <cellStyle name="Uwaga 3" xfId="1178" hidden="1" xr:uid="{00000000-0005-0000-0000-0000E7050000}"/>
    <cellStyle name="Uwaga 3" xfId="1176" hidden="1" xr:uid="{00000000-0005-0000-0000-0000E8050000}"/>
    <cellStyle name="Uwaga 3" xfId="1174" hidden="1" xr:uid="{00000000-0005-0000-0000-0000E9050000}"/>
    <cellStyle name="Uwaga 3" xfId="1163" hidden="1" xr:uid="{00000000-0005-0000-0000-0000EA050000}"/>
    <cellStyle name="Uwaga 3" xfId="1161" hidden="1" xr:uid="{00000000-0005-0000-0000-0000EB050000}"/>
    <cellStyle name="Uwaga 3" xfId="1159" hidden="1" xr:uid="{00000000-0005-0000-0000-0000EC050000}"/>
    <cellStyle name="Uwaga 3" xfId="1148" hidden="1" xr:uid="{00000000-0005-0000-0000-0000ED050000}"/>
    <cellStyle name="Uwaga 3" xfId="1146" hidden="1" xr:uid="{00000000-0005-0000-0000-0000EE050000}"/>
    <cellStyle name="Uwaga 3" xfId="1144" hidden="1" xr:uid="{00000000-0005-0000-0000-0000EF050000}"/>
    <cellStyle name="Uwaga 3" xfId="1133" hidden="1" xr:uid="{00000000-0005-0000-0000-0000F0050000}"/>
    <cellStyle name="Uwaga 3" xfId="1131" hidden="1" xr:uid="{00000000-0005-0000-0000-0000F1050000}"/>
    <cellStyle name="Uwaga 3" xfId="1129" hidden="1" xr:uid="{00000000-0005-0000-0000-0000F2050000}"/>
    <cellStyle name="Uwaga 3" xfId="1118" hidden="1" xr:uid="{00000000-0005-0000-0000-0000F3050000}"/>
    <cellStyle name="Uwaga 3" xfId="1116" hidden="1" xr:uid="{00000000-0005-0000-0000-0000F4050000}"/>
    <cellStyle name="Uwaga 3" xfId="1113" hidden="1" xr:uid="{00000000-0005-0000-0000-0000F5050000}"/>
    <cellStyle name="Uwaga 3" xfId="1103" hidden="1" xr:uid="{00000000-0005-0000-0000-0000F6050000}"/>
    <cellStyle name="Uwaga 3" xfId="1101" hidden="1" xr:uid="{00000000-0005-0000-0000-0000F7050000}"/>
    <cellStyle name="Uwaga 3" xfId="1099" hidden="1" xr:uid="{00000000-0005-0000-0000-0000F8050000}"/>
    <cellStyle name="Uwaga 3" xfId="1088" hidden="1" xr:uid="{00000000-0005-0000-0000-0000F9050000}"/>
    <cellStyle name="Uwaga 3" xfId="1086" hidden="1" xr:uid="{00000000-0005-0000-0000-0000FA050000}"/>
    <cellStyle name="Uwaga 3" xfId="1084" hidden="1" xr:uid="{00000000-0005-0000-0000-0000FB050000}"/>
    <cellStyle name="Uwaga 3" xfId="1073" hidden="1" xr:uid="{00000000-0005-0000-0000-0000FC050000}"/>
    <cellStyle name="Uwaga 3" xfId="1071" hidden="1" xr:uid="{00000000-0005-0000-0000-0000FD050000}"/>
    <cellStyle name="Uwaga 3" xfId="1068" hidden="1" xr:uid="{00000000-0005-0000-0000-0000FE050000}"/>
    <cellStyle name="Uwaga 3" xfId="1058" hidden="1" xr:uid="{00000000-0005-0000-0000-0000FF050000}"/>
    <cellStyle name="Uwaga 3" xfId="1056" hidden="1" xr:uid="{00000000-0005-0000-0000-000000060000}"/>
    <cellStyle name="Uwaga 3" xfId="1053" hidden="1" xr:uid="{00000000-0005-0000-0000-000001060000}"/>
    <cellStyle name="Uwaga 3" xfId="1043" hidden="1" xr:uid="{00000000-0005-0000-0000-000002060000}"/>
    <cellStyle name="Uwaga 3" xfId="1041" hidden="1" xr:uid="{00000000-0005-0000-0000-000003060000}"/>
    <cellStyle name="Uwaga 3" xfId="1038" hidden="1" xr:uid="{00000000-0005-0000-0000-000004060000}"/>
    <cellStyle name="Uwaga 3" xfId="1029" hidden="1" xr:uid="{00000000-0005-0000-0000-000005060000}"/>
    <cellStyle name="Uwaga 3" xfId="1026" hidden="1" xr:uid="{00000000-0005-0000-0000-000006060000}"/>
    <cellStyle name="Uwaga 3" xfId="1022" hidden="1" xr:uid="{00000000-0005-0000-0000-000007060000}"/>
    <cellStyle name="Uwaga 3" xfId="1014" hidden="1" xr:uid="{00000000-0005-0000-0000-000008060000}"/>
    <cellStyle name="Uwaga 3" xfId="1011" hidden="1" xr:uid="{00000000-0005-0000-0000-000009060000}"/>
    <cellStyle name="Uwaga 3" xfId="1007" hidden="1" xr:uid="{00000000-0005-0000-0000-00000A060000}"/>
    <cellStyle name="Uwaga 3" xfId="999" hidden="1" xr:uid="{00000000-0005-0000-0000-00000B060000}"/>
    <cellStyle name="Uwaga 3" xfId="996" hidden="1" xr:uid="{00000000-0005-0000-0000-00000C060000}"/>
    <cellStyle name="Uwaga 3" xfId="992" hidden="1" xr:uid="{00000000-0005-0000-0000-00000D060000}"/>
    <cellStyle name="Uwaga 3" xfId="984" hidden="1" xr:uid="{00000000-0005-0000-0000-00000E060000}"/>
    <cellStyle name="Uwaga 3" xfId="981" hidden="1" xr:uid="{00000000-0005-0000-0000-00000F060000}"/>
    <cellStyle name="Uwaga 3" xfId="977" hidden="1" xr:uid="{00000000-0005-0000-0000-000010060000}"/>
    <cellStyle name="Uwaga 3" xfId="969" hidden="1" xr:uid="{00000000-0005-0000-0000-000011060000}"/>
    <cellStyle name="Uwaga 3" xfId="966" hidden="1" xr:uid="{00000000-0005-0000-0000-000012060000}"/>
    <cellStyle name="Uwaga 3" xfId="962" hidden="1" xr:uid="{00000000-0005-0000-0000-000013060000}"/>
    <cellStyle name="Uwaga 3" xfId="954" hidden="1" xr:uid="{00000000-0005-0000-0000-000014060000}"/>
    <cellStyle name="Uwaga 3" xfId="950" hidden="1" xr:uid="{00000000-0005-0000-0000-000015060000}"/>
    <cellStyle name="Uwaga 3" xfId="945" hidden="1" xr:uid="{00000000-0005-0000-0000-000016060000}"/>
    <cellStyle name="Uwaga 3" xfId="939" hidden="1" xr:uid="{00000000-0005-0000-0000-000017060000}"/>
    <cellStyle name="Uwaga 3" xfId="935" hidden="1" xr:uid="{00000000-0005-0000-0000-000018060000}"/>
    <cellStyle name="Uwaga 3" xfId="930" hidden="1" xr:uid="{00000000-0005-0000-0000-000019060000}"/>
    <cellStyle name="Uwaga 3" xfId="924" hidden="1" xr:uid="{00000000-0005-0000-0000-00001A060000}"/>
    <cellStyle name="Uwaga 3" xfId="920" hidden="1" xr:uid="{00000000-0005-0000-0000-00001B060000}"/>
    <cellStyle name="Uwaga 3" xfId="915" hidden="1" xr:uid="{00000000-0005-0000-0000-00001C060000}"/>
    <cellStyle name="Uwaga 3" xfId="909" hidden="1" xr:uid="{00000000-0005-0000-0000-00001D060000}"/>
    <cellStyle name="Uwaga 3" xfId="906" hidden="1" xr:uid="{00000000-0005-0000-0000-00001E060000}"/>
    <cellStyle name="Uwaga 3" xfId="902" hidden="1" xr:uid="{00000000-0005-0000-0000-00001F060000}"/>
    <cellStyle name="Uwaga 3" xfId="894" hidden="1" xr:uid="{00000000-0005-0000-0000-000020060000}"/>
    <cellStyle name="Uwaga 3" xfId="891" hidden="1" xr:uid="{00000000-0005-0000-0000-000021060000}"/>
    <cellStyle name="Uwaga 3" xfId="886" hidden="1" xr:uid="{00000000-0005-0000-0000-000022060000}"/>
    <cellStyle name="Uwaga 3" xfId="879" hidden="1" xr:uid="{00000000-0005-0000-0000-000023060000}"/>
    <cellStyle name="Uwaga 3" xfId="875" hidden="1" xr:uid="{00000000-0005-0000-0000-000024060000}"/>
    <cellStyle name="Uwaga 3" xfId="870" hidden="1" xr:uid="{00000000-0005-0000-0000-000025060000}"/>
    <cellStyle name="Uwaga 3" xfId="864" hidden="1" xr:uid="{00000000-0005-0000-0000-000026060000}"/>
    <cellStyle name="Uwaga 3" xfId="860" hidden="1" xr:uid="{00000000-0005-0000-0000-000027060000}"/>
    <cellStyle name="Uwaga 3" xfId="855" hidden="1" xr:uid="{00000000-0005-0000-0000-000028060000}"/>
    <cellStyle name="Uwaga 3" xfId="849" hidden="1" xr:uid="{00000000-0005-0000-0000-000029060000}"/>
    <cellStyle name="Uwaga 3" xfId="846" hidden="1" xr:uid="{00000000-0005-0000-0000-00002A060000}"/>
    <cellStyle name="Uwaga 3" xfId="842" hidden="1" xr:uid="{00000000-0005-0000-0000-00002B060000}"/>
    <cellStyle name="Uwaga 3" xfId="834" hidden="1" xr:uid="{00000000-0005-0000-0000-00002C060000}"/>
    <cellStyle name="Uwaga 3" xfId="829" hidden="1" xr:uid="{00000000-0005-0000-0000-00002D060000}"/>
    <cellStyle name="Uwaga 3" xfId="824" hidden="1" xr:uid="{00000000-0005-0000-0000-00002E060000}"/>
    <cellStyle name="Uwaga 3" xfId="819" hidden="1" xr:uid="{00000000-0005-0000-0000-00002F060000}"/>
    <cellStyle name="Uwaga 3" xfId="814" hidden="1" xr:uid="{00000000-0005-0000-0000-000030060000}"/>
    <cellStyle name="Uwaga 3" xfId="809" hidden="1" xr:uid="{00000000-0005-0000-0000-000031060000}"/>
    <cellStyle name="Uwaga 3" xfId="804" hidden="1" xr:uid="{00000000-0005-0000-0000-000032060000}"/>
    <cellStyle name="Uwaga 3" xfId="799" hidden="1" xr:uid="{00000000-0005-0000-0000-000033060000}"/>
    <cellStyle name="Uwaga 3" xfId="794" hidden="1" xr:uid="{00000000-0005-0000-0000-000034060000}"/>
    <cellStyle name="Uwaga 3" xfId="789" hidden="1" xr:uid="{00000000-0005-0000-0000-000035060000}"/>
    <cellStyle name="Uwaga 3" xfId="785" hidden="1" xr:uid="{00000000-0005-0000-0000-000036060000}"/>
    <cellStyle name="Uwaga 3" xfId="780" hidden="1" xr:uid="{00000000-0005-0000-0000-000037060000}"/>
    <cellStyle name="Uwaga 3" xfId="773" hidden="1" xr:uid="{00000000-0005-0000-0000-000038060000}"/>
    <cellStyle name="Uwaga 3" xfId="768" hidden="1" xr:uid="{00000000-0005-0000-0000-000039060000}"/>
    <cellStyle name="Uwaga 3" xfId="763" hidden="1" xr:uid="{00000000-0005-0000-0000-00003A060000}"/>
    <cellStyle name="Uwaga 3" xfId="758" hidden="1" xr:uid="{00000000-0005-0000-0000-00003B060000}"/>
    <cellStyle name="Uwaga 3" xfId="753" hidden="1" xr:uid="{00000000-0005-0000-0000-00003C060000}"/>
    <cellStyle name="Uwaga 3" xfId="748" hidden="1" xr:uid="{00000000-0005-0000-0000-00003D060000}"/>
    <cellStyle name="Uwaga 3" xfId="743" hidden="1" xr:uid="{00000000-0005-0000-0000-00003E060000}"/>
    <cellStyle name="Uwaga 3" xfId="738" hidden="1" xr:uid="{00000000-0005-0000-0000-00003F060000}"/>
    <cellStyle name="Uwaga 3" xfId="733" hidden="1" xr:uid="{00000000-0005-0000-0000-000040060000}"/>
    <cellStyle name="Uwaga 3" xfId="729" hidden="1" xr:uid="{00000000-0005-0000-0000-000041060000}"/>
    <cellStyle name="Uwaga 3" xfId="724" hidden="1" xr:uid="{00000000-0005-0000-0000-000042060000}"/>
    <cellStyle name="Uwaga 3" xfId="719" hidden="1" xr:uid="{00000000-0005-0000-0000-000043060000}"/>
    <cellStyle name="Uwaga 3" xfId="714" hidden="1" xr:uid="{00000000-0005-0000-0000-000044060000}"/>
    <cellStyle name="Uwaga 3" xfId="710" hidden="1" xr:uid="{00000000-0005-0000-0000-000045060000}"/>
    <cellStyle name="Uwaga 3" xfId="706" hidden="1" xr:uid="{00000000-0005-0000-0000-000046060000}"/>
    <cellStyle name="Uwaga 3" xfId="699" hidden="1" xr:uid="{00000000-0005-0000-0000-000047060000}"/>
    <cellStyle name="Uwaga 3" xfId="695" hidden="1" xr:uid="{00000000-0005-0000-0000-000048060000}"/>
    <cellStyle name="Uwaga 3" xfId="690" hidden="1" xr:uid="{00000000-0005-0000-0000-000049060000}"/>
    <cellStyle name="Uwaga 3" xfId="684" hidden="1" xr:uid="{00000000-0005-0000-0000-00004A060000}"/>
    <cellStyle name="Uwaga 3" xfId="680" hidden="1" xr:uid="{00000000-0005-0000-0000-00004B060000}"/>
    <cellStyle name="Uwaga 3" xfId="675" hidden="1" xr:uid="{00000000-0005-0000-0000-00004C060000}"/>
    <cellStyle name="Uwaga 3" xfId="669" hidden="1" xr:uid="{00000000-0005-0000-0000-00004D060000}"/>
    <cellStyle name="Uwaga 3" xfId="665" hidden="1" xr:uid="{00000000-0005-0000-0000-00004E060000}"/>
    <cellStyle name="Uwaga 3" xfId="661" hidden="1" xr:uid="{00000000-0005-0000-0000-00004F060000}"/>
    <cellStyle name="Uwaga 3" xfId="654" hidden="1" xr:uid="{00000000-0005-0000-0000-000050060000}"/>
    <cellStyle name="Uwaga 3" xfId="650" hidden="1" xr:uid="{00000000-0005-0000-0000-000051060000}"/>
    <cellStyle name="Uwaga 3" xfId="646" hidden="1" xr:uid="{00000000-0005-0000-0000-000052060000}"/>
    <cellStyle name="Uwaga 3" xfId="1513" hidden="1" xr:uid="{00000000-0005-0000-0000-000053060000}"/>
    <cellStyle name="Uwaga 3" xfId="1512" hidden="1" xr:uid="{00000000-0005-0000-0000-000054060000}"/>
    <cellStyle name="Uwaga 3" xfId="1510" hidden="1" xr:uid="{00000000-0005-0000-0000-000055060000}"/>
    <cellStyle name="Uwaga 3" xfId="1497" hidden="1" xr:uid="{00000000-0005-0000-0000-000056060000}"/>
    <cellStyle name="Uwaga 3" xfId="1495" hidden="1" xr:uid="{00000000-0005-0000-0000-000057060000}"/>
    <cellStyle name="Uwaga 3" xfId="1493" hidden="1" xr:uid="{00000000-0005-0000-0000-000058060000}"/>
    <cellStyle name="Uwaga 3" xfId="1483" hidden="1" xr:uid="{00000000-0005-0000-0000-000059060000}"/>
    <cellStyle name="Uwaga 3" xfId="1481" hidden="1" xr:uid="{00000000-0005-0000-0000-00005A060000}"/>
    <cellStyle name="Uwaga 3" xfId="1479" hidden="1" xr:uid="{00000000-0005-0000-0000-00005B060000}"/>
    <cellStyle name="Uwaga 3" xfId="1468" hidden="1" xr:uid="{00000000-0005-0000-0000-00005C060000}"/>
    <cellStyle name="Uwaga 3" xfId="1466" hidden="1" xr:uid="{00000000-0005-0000-0000-00005D060000}"/>
    <cellStyle name="Uwaga 3" xfId="1464" hidden="1" xr:uid="{00000000-0005-0000-0000-00005E060000}"/>
    <cellStyle name="Uwaga 3" xfId="1451" hidden="1" xr:uid="{00000000-0005-0000-0000-00005F060000}"/>
    <cellStyle name="Uwaga 3" xfId="1449" hidden="1" xr:uid="{00000000-0005-0000-0000-000060060000}"/>
    <cellStyle name="Uwaga 3" xfId="1448" hidden="1" xr:uid="{00000000-0005-0000-0000-000061060000}"/>
    <cellStyle name="Uwaga 3" xfId="1435" hidden="1" xr:uid="{00000000-0005-0000-0000-000062060000}"/>
    <cellStyle name="Uwaga 3" xfId="1434" hidden="1" xr:uid="{00000000-0005-0000-0000-000063060000}"/>
    <cellStyle name="Uwaga 3" xfId="1432" hidden="1" xr:uid="{00000000-0005-0000-0000-000064060000}"/>
    <cellStyle name="Uwaga 3" xfId="1420" hidden="1" xr:uid="{00000000-0005-0000-0000-000065060000}"/>
    <cellStyle name="Uwaga 3" xfId="1419" hidden="1" xr:uid="{00000000-0005-0000-0000-000066060000}"/>
    <cellStyle name="Uwaga 3" xfId="1417" hidden="1" xr:uid="{00000000-0005-0000-0000-000067060000}"/>
    <cellStyle name="Uwaga 3" xfId="1405" hidden="1" xr:uid="{00000000-0005-0000-0000-000068060000}"/>
    <cellStyle name="Uwaga 3" xfId="1404" hidden="1" xr:uid="{00000000-0005-0000-0000-000069060000}"/>
    <cellStyle name="Uwaga 3" xfId="1402" hidden="1" xr:uid="{00000000-0005-0000-0000-00006A060000}"/>
    <cellStyle name="Uwaga 3" xfId="1390" hidden="1" xr:uid="{00000000-0005-0000-0000-00006B060000}"/>
    <cellStyle name="Uwaga 3" xfId="1389" hidden="1" xr:uid="{00000000-0005-0000-0000-00006C060000}"/>
    <cellStyle name="Uwaga 3" xfId="1387" hidden="1" xr:uid="{00000000-0005-0000-0000-00006D060000}"/>
    <cellStyle name="Uwaga 3" xfId="1375" hidden="1" xr:uid="{00000000-0005-0000-0000-00006E060000}"/>
    <cellStyle name="Uwaga 3" xfId="1374" hidden="1" xr:uid="{00000000-0005-0000-0000-00006F060000}"/>
    <cellStyle name="Uwaga 3" xfId="1372" hidden="1" xr:uid="{00000000-0005-0000-0000-000070060000}"/>
    <cellStyle name="Uwaga 3" xfId="1360" hidden="1" xr:uid="{00000000-0005-0000-0000-000071060000}"/>
    <cellStyle name="Uwaga 3" xfId="1359" hidden="1" xr:uid="{00000000-0005-0000-0000-000072060000}"/>
    <cellStyle name="Uwaga 3" xfId="1357" hidden="1" xr:uid="{00000000-0005-0000-0000-000073060000}"/>
    <cellStyle name="Uwaga 3" xfId="1345" hidden="1" xr:uid="{00000000-0005-0000-0000-000074060000}"/>
    <cellStyle name="Uwaga 3" xfId="1344" hidden="1" xr:uid="{00000000-0005-0000-0000-000075060000}"/>
    <cellStyle name="Uwaga 3" xfId="1342" hidden="1" xr:uid="{00000000-0005-0000-0000-000076060000}"/>
    <cellStyle name="Uwaga 3" xfId="1330" hidden="1" xr:uid="{00000000-0005-0000-0000-000077060000}"/>
    <cellStyle name="Uwaga 3" xfId="1329" hidden="1" xr:uid="{00000000-0005-0000-0000-000078060000}"/>
    <cellStyle name="Uwaga 3" xfId="1327" hidden="1" xr:uid="{00000000-0005-0000-0000-000079060000}"/>
    <cellStyle name="Uwaga 3" xfId="1315" hidden="1" xr:uid="{00000000-0005-0000-0000-00007A060000}"/>
    <cellStyle name="Uwaga 3" xfId="1314" hidden="1" xr:uid="{00000000-0005-0000-0000-00007B060000}"/>
    <cellStyle name="Uwaga 3" xfId="1312" hidden="1" xr:uid="{00000000-0005-0000-0000-00007C060000}"/>
    <cellStyle name="Uwaga 3" xfId="1300" hidden="1" xr:uid="{00000000-0005-0000-0000-00007D060000}"/>
    <cellStyle name="Uwaga 3" xfId="1299" hidden="1" xr:uid="{00000000-0005-0000-0000-00007E060000}"/>
    <cellStyle name="Uwaga 3" xfId="1297" hidden="1" xr:uid="{00000000-0005-0000-0000-00007F060000}"/>
    <cellStyle name="Uwaga 3" xfId="1285" hidden="1" xr:uid="{00000000-0005-0000-0000-000080060000}"/>
    <cellStyle name="Uwaga 3" xfId="1284" hidden="1" xr:uid="{00000000-0005-0000-0000-000081060000}"/>
    <cellStyle name="Uwaga 3" xfId="1282" hidden="1" xr:uid="{00000000-0005-0000-0000-000082060000}"/>
    <cellStyle name="Uwaga 3" xfId="1270" hidden="1" xr:uid="{00000000-0005-0000-0000-000083060000}"/>
    <cellStyle name="Uwaga 3" xfId="1269" hidden="1" xr:uid="{00000000-0005-0000-0000-000084060000}"/>
    <cellStyle name="Uwaga 3" xfId="1267" hidden="1" xr:uid="{00000000-0005-0000-0000-000085060000}"/>
    <cellStyle name="Uwaga 3" xfId="1255" hidden="1" xr:uid="{00000000-0005-0000-0000-000086060000}"/>
    <cellStyle name="Uwaga 3" xfId="1254" hidden="1" xr:uid="{00000000-0005-0000-0000-000087060000}"/>
    <cellStyle name="Uwaga 3" xfId="1252" hidden="1" xr:uid="{00000000-0005-0000-0000-000088060000}"/>
    <cellStyle name="Uwaga 3" xfId="1240" hidden="1" xr:uid="{00000000-0005-0000-0000-000089060000}"/>
    <cellStyle name="Uwaga 3" xfId="1239" hidden="1" xr:uid="{00000000-0005-0000-0000-00008A060000}"/>
    <cellStyle name="Uwaga 3" xfId="1237" hidden="1" xr:uid="{00000000-0005-0000-0000-00008B060000}"/>
    <cellStyle name="Uwaga 3" xfId="1225" hidden="1" xr:uid="{00000000-0005-0000-0000-00008C060000}"/>
    <cellStyle name="Uwaga 3" xfId="1224" hidden="1" xr:uid="{00000000-0005-0000-0000-00008D060000}"/>
    <cellStyle name="Uwaga 3" xfId="1222" hidden="1" xr:uid="{00000000-0005-0000-0000-00008E060000}"/>
    <cellStyle name="Uwaga 3" xfId="1210" hidden="1" xr:uid="{00000000-0005-0000-0000-00008F060000}"/>
    <cellStyle name="Uwaga 3" xfId="1209" hidden="1" xr:uid="{00000000-0005-0000-0000-000090060000}"/>
    <cellStyle name="Uwaga 3" xfId="1207" hidden="1" xr:uid="{00000000-0005-0000-0000-000091060000}"/>
    <cellStyle name="Uwaga 3" xfId="1195" hidden="1" xr:uid="{00000000-0005-0000-0000-000092060000}"/>
    <cellStyle name="Uwaga 3" xfId="1194" hidden="1" xr:uid="{00000000-0005-0000-0000-000093060000}"/>
    <cellStyle name="Uwaga 3" xfId="1192" hidden="1" xr:uid="{00000000-0005-0000-0000-000094060000}"/>
    <cellStyle name="Uwaga 3" xfId="1180" hidden="1" xr:uid="{00000000-0005-0000-0000-000095060000}"/>
    <cellStyle name="Uwaga 3" xfId="1179" hidden="1" xr:uid="{00000000-0005-0000-0000-000096060000}"/>
    <cellStyle name="Uwaga 3" xfId="1177" hidden="1" xr:uid="{00000000-0005-0000-0000-000097060000}"/>
    <cellStyle name="Uwaga 3" xfId="1165" hidden="1" xr:uid="{00000000-0005-0000-0000-000098060000}"/>
    <cellStyle name="Uwaga 3" xfId="1164" hidden="1" xr:uid="{00000000-0005-0000-0000-000099060000}"/>
    <cellStyle name="Uwaga 3" xfId="1162" hidden="1" xr:uid="{00000000-0005-0000-0000-00009A060000}"/>
    <cellStyle name="Uwaga 3" xfId="1150" hidden="1" xr:uid="{00000000-0005-0000-0000-00009B060000}"/>
    <cellStyle name="Uwaga 3" xfId="1149" hidden="1" xr:uid="{00000000-0005-0000-0000-00009C060000}"/>
    <cellStyle name="Uwaga 3" xfId="1147" hidden="1" xr:uid="{00000000-0005-0000-0000-00009D060000}"/>
    <cellStyle name="Uwaga 3" xfId="1135" hidden="1" xr:uid="{00000000-0005-0000-0000-00009E060000}"/>
    <cellStyle name="Uwaga 3" xfId="1134" hidden="1" xr:uid="{00000000-0005-0000-0000-00009F060000}"/>
    <cellStyle name="Uwaga 3" xfId="1132" hidden="1" xr:uid="{00000000-0005-0000-0000-0000A0060000}"/>
    <cellStyle name="Uwaga 3" xfId="1120" hidden="1" xr:uid="{00000000-0005-0000-0000-0000A1060000}"/>
    <cellStyle name="Uwaga 3" xfId="1119" hidden="1" xr:uid="{00000000-0005-0000-0000-0000A2060000}"/>
    <cellStyle name="Uwaga 3" xfId="1117" hidden="1" xr:uid="{00000000-0005-0000-0000-0000A3060000}"/>
    <cellStyle name="Uwaga 3" xfId="1105" hidden="1" xr:uid="{00000000-0005-0000-0000-0000A4060000}"/>
    <cellStyle name="Uwaga 3" xfId="1104" hidden="1" xr:uid="{00000000-0005-0000-0000-0000A5060000}"/>
    <cellStyle name="Uwaga 3" xfId="1102" hidden="1" xr:uid="{00000000-0005-0000-0000-0000A6060000}"/>
    <cellStyle name="Uwaga 3" xfId="1090" hidden="1" xr:uid="{00000000-0005-0000-0000-0000A7060000}"/>
    <cellStyle name="Uwaga 3" xfId="1089" hidden="1" xr:uid="{00000000-0005-0000-0000-0000A8060000}"/>
    <cellStyle name="Uwaga 3" xfId="1087" hidden="1" xr:uid="{00000000-0005-0000-0000-0000A9060000}"/>
    <cellStyle name="Uwaga 3" xfId="1075" hidden="1" xr:uid="{00000000-0005-0000-0000-0000AA060000}"/>
    <cellStyle name="Uwaga 3" xfId="1074" hidden="1" xr:uid="{00000000-0005-0000-0000-0000AB060000}"/>
    <cellStyle name="Uwaga 3" xfId="1072" hidden="1" xr:uid="{00000000-0005-0000-0000-0000AC060000}"/>
    <cellStyle name="Uwaga 3" xfId="1060" hidden="1" xr:uid="{00000000-0005-0000-0000-0000AD060000}"/>
    <cellStyle name="Uwaga 3" xfId="1059" hidden="1" xr:uid="{00000000-0005-0000-0000-0000AE060000}"/>
    <cellStyle name="Uwaga 3" xfId="1057" hidden="1" xr:uid="{00000000-0005-0000-0000-0000AF060000}"/>
    <cellStyle name="Uwaga 3" xfId="1045" hidden="1" xr:uid="{00000000-0005-0000-0000-0000B0060000}"/>
    <cellStyle name="Uwaga 3" xfId="1044" hidden="1" xr:uid="{00000000-0005-0000-0000-0000B1060000}"/>
    <cellStyle name="Uwaga 3" xfId="1042" hidden="1" xr:uid="{00000000-0005-0000-0000-0000B2060000}"/>
    <cellStyle name="Uwaga 3" xfId="1030" hidden="1" xr:uid="{00000000-0005-0000-0000-0000B3060000}"/>
    <cellStyle name="Uwaga 3" xfId="1028" hidden="1" xr:uid="{00000000-0005-0000-0000-0000B4060000}"/>
    <cellStyle name="Uwaga 3" xfId="1025" hidden="1" xr:uid="{00000000-0005-0000-0000-0000B5060000}"/>
    <cellStyle name="Uwaga 3" xfId="1015" hidden="1" xr:uid="{00000000-0005-0000-0000-0000B6060000}"/>
    <cellStyle name="Uwaga 3" xfId="1013" hidden="1" xr:uid="{00000000-0005-0000-0000-0000B7060000}"/>
    <cellStyle name="Uwaga 3" xfId="1010" hidden="1" xr:uid="{00000000-0005-0000-0000-0000B8060000}"/>
    <cellStyle name="Uwaga 3" xfId="1000" hidden="1" xr:uid="{00000000-0005-0000-0000-0000B9060000}"/>
    <cellStyle name="Uwaga 3" xfId="998" hidden="1" xr:uid="{00000000-0005-0000-0000-0000BA060000}"/>
    <cellStyle name="Uwaga 3" xfId="995" hidden="1" xr:uid="{00000000-0005-0000-0000-0000BB060000}"/>
    <cellStyle name="Uwaga 3" xfId="985" hidden="1" xr:uid="{00000000-0005-0000-0000-0000BC060000}"/>
    <cellStyle name="Uwaga 3" xfId="983" hidden="1" xr:uid="{00000000-0005-0000-0000-0000BD060000}"/>
    <cellStyle name="Uwaga 3" xfId="980" hidden="1" xr:uid="{00000000-0005-0000-0000-0000BE060000}"/>
    <cellStyle name="Uwaga 3" xfId="970" hidden="1" xr:uid="{00000000-0005-0000-0000-0000BF060000}"/>
    <cellStyle name="Uwaga 3" xfId="968" hidden="1" xr:uid="{00000000-0005-0000-0000-0000C0060000}"/>
    <cellStyle name="Uwaga 3" xfId="965" hidden="1" xr:uid="{00000000-0005-0000-0000-0000C1060000}"/>
    <cellStyle name="Uwaga 3" xfId="955" hidden="1" xr:uid="{00000000-0005-0000-0000-0000C2060000}"/>
    <cellStyle name="Uwaga 3" xfId="953" hidden="1" xr:uid="{00000000-0005-0000-0000-0000C3060000}"/>
    <cellStyle name="Uwaga 3" xfId="949" hidden="1" xr:uid="{00000000-0005-0000-0000-0000C4060000}"/>
    <cellStyle name="Uwaga 3" xfId="940" hidden="1" xr:uid="{00000000-0005-0000-0000-0000C5060000}"/>
    <cellStyle name="Uwaga 3" xfId="937" hidden="1" xr:uid="{00000000-0005-0000-0000-0000C6060000}"/>
    <cellStyle name="Uwaga 3" xfId="933" hidden="1" xr:uid="{00000000-0005-0000-0000-0000C7060000}"/>
    <cellStyle name="Uwaga 3" xfId="925" hidden="1" xr:uid="{00000000-0005-0000-0000-0000C8060000}"/>
    <cellStyle name="Uwaga 3" xfId="923" hidden="1" xr:uid="{00000000-0005-0000-0000-0000C9060000}"/>
    <cellStyle name="Uwaga 3" xfId="919" hidden="1" xr:uid="{00000000-0005-0000-0000-0000CA060000}"/>
    <cellStyle name="Uwaga 3" xfId="910" hidden="1" xr:uid="{00000000-0005-0000-0000-0000CB060000}"/>
    <cellStyle name="Uwaga 3" xfId="908" hidden="1" xr:uid="{00000000-0005-0000-0000-0000CC060000}"/>
    <cellStyle name="Uwaga 3" xfId="905" hidden="1" xr:uid="{00000000-0005-0000-0000-0000CD060000}"/>
    <cellStyle name="Uwaga 3" xfId="895" hidden="1" xr:uid="{00000000-0005-0000-0000-0000CE060000}"/>
    <cellStyle name="Uwaga 3" xfId="893" hidden="1" xr:uid="{00000000-0005-0000-0000-0000CF060000}"/>
    <cellStyle name="Uwaga 3" xfId="888" hidden="1" xr:uid="{00000000-0005-0000-0000-0000D0060000}"/>
    <cellStyle name="Uwaga 3" xfId="880" hidden="1" xr:uid="{00000000-0005-0000-0000-0000D1060000}"/>
    <cellStyle name="Uwaga 3" xfId="878" hidden="1" xr:uid="{00000000-0005-0000-0000-0000D2060000}"/>
    <cellStyle name="Uwaga 3" xfId="873" hidden="1" xr:uid="{00000000-0005-0000-0000-0000D3060000}"/>
    <cellStyle name="Uwaga 3" xfId="865" hidden="1" xr:uid="{00000000-0005-0000-0000-0000D4060000}"/>
    <cellStyle name="Uwaga 3" xfId="863" hidden="1" xr:uid="{00000000-0005-0000-0000-0000D5060000}"/>
    <cellStyle name="Uwaga 3" xfId="858" hidden="1" xr:uid="{00000000-0005-0000-0000-0000D6060000}"/>
    <cellStyle name="Uwaga 3" xfId="850" hidden="1" xr:uid="{00000000-0005-0000-0000-0000D7060000}"/>
    <cellStyle name="Uwaga 3" xfId="848" hidden="1" xr:uid="{00000000-0005-0000-0000-0000D8060000}"/>
    <cellStyle name="Uwaga 3" xfId="844" hidden="1" xr:uid="{00000000-0005-0000-0000-0000D9060000}"/>
    <cellStyle name="Uwaga 3" xfId="835" hidden="1" xr:uid="{00000000-0005-0000-0000-0000DA060000}"/>
    <cellStyle name="Uwaga 3" xfId="832" hidden="1" xr:uid="{00000000-0005-0000-0000-0000DB060000}"/>
    <cellStyle name="Uwaga 3" xfId="827" hidden="1" xr:uid="{00000000-0005-0000-0000-0000DC060000}"/>
    <cellStyle name="Uwaga 3" xfId="820" hidden="1" xr:uid="{00000000-0005-0000-0000-0000DD060000}"/>
    <cellStyle name="Uwaga 3" xfId="816" hidden="1" xr:uid="{00000000-0005-0000-0000-0000DE060000}"/>
    <cellStyle name="Uwaga 3" xfId="811" hidden="1" xr:uid="{00000000-0005-0000-0000-0000DF060000}"/>
    <cellStyle name="Uwaga 3" xfId="805" hidden="1" xr:uid="{00000000-0005-0000-0000-0000E0060000}"/>
    <cellStyle name="Uwaga 3" xfId="801" hidden="1" xr:uid="{00000000-0005-0000-0000-0000E1060000}"/>
    <cellStyle name="Uwaga 3" xfId="796" hidden="1" xr:uid="{00000000-0005-0000-0000-0000E2060000}"/>
    <cellStyle name="Uwaga 3" xfId="790" hidden="1" xr:uid="{00000000-0005-0000-0000-0000E3060000}"/>
    <cellStyle name="Uwaga 3" xfId="787" hidden="1" xr:uid="{00000000-0005-0000-0000-0000E4060000}"/>
    <cellStyle name="Uwaga 3" xfId="783" hidden="1" xr:uid="{00000000-0005-0000-0000-0000E5060000}"/>
    <cellStyle name="Uwaga 3" xfId="774" hidden="1" xr:uid="{00000000-0005-0000-0000-0000E6060000}"/>
    <cellStyle name="Uwaga 3" xfId="769" hidden="1" xr:uid="{00000000-0005-0000-0000-0000E7060000}"/>
    <cellStyle name="Uwaga 3" xfId="764" hidden="1" xr:uid="{00000000-0005-0000-0000-0000E8060000}"/>
    <cellStyle name="Uwaga 3" xfId="759" hidden="1" xr:uid="{00000000-0005-0000-0000-0000E9060000}"/>
    <cellStyle name="Uwaga 3" xfId="754" hidden="1" xr:uid="{00000000-0005-0000-0000-0000EA060000}"/>
    <cellStyle name="Uwaga 3" xfId="749" hidden="1" xr:uid="{00000000-0005-0000-0000-0000EB060000}"/>
    <cellStyle name="Uwaga 3" xfId="744" hidden="1" xr:uid="{00000000-0005-0000-0000-0000EC060000}"/>
    <cellStyle name="Uwaga 3" xfId="739" hidden="1" xr:uid="{00000000-0005-0000-0000-0000ED060000}"/>
    <cellStyle name="Uwaga 3" xfId="734" hidden="1" xr:uid="{00000000-0005-0000-0000-0000EE060000}"/>
    <cellStyle name="Uwaga 3" xfId="730" hidden="1" xr:uid="{00000000-0005-0000-0000-0000EF060000}"/>
    <cellStyle name="Uwaga 3" xfId="725" hidden="1" xr:uid="{00000000-0005-0000-0000-0000F0060000}"/>
    <cellStyle name="Uwaga 3" xfId="720" hidden="1" xr:uid="{00000000-0005-0000-0000-0000F1060000}"/>
    <cellStyle name="Uwaga 3" xfId="715" hidden="1" xr:uid="{00000000-0005-0000-0000-0000F2060000}"/>
    <cellStyle name="Uwaga 3" xfId="711" hidden="1" xr:uid="{00000000-0005-0000-0000-0000F3060000}"/>
    <cellStyle name="Uwaga 3" xfId="707" hidden="1" xr:uid="{00000000-0005-0000-0000-0000F4060000}"/>
    <cellStyle name="Uwaga 3" xfId="700" hidden="1" xr:uid="{00000000-0005-0000-0000-0000F5060000}"/>
    <cellStyle name="Uwaga 3" xfId="696" hidden="1" xr:uid="{00000000-0005-0000-0000-0000F6060000}"/>
    <cellStyle name="Uwaga 3" xfId="691" hidden="1" xr:uid="{00000000-0005-0000-0000-0000F7060000}"/>
    <cellStyle name="Uwaga 3" xfId="685" hidden="1" xr:uid="{00000000-0005-0000-0000-0000F8060000}"/>
    <cellStyle name="Uwaga 3" xfId="681" hidden="1" xr:uid="{00000000-0005-0000-0000-0000F9060000}"/>
    <cellStyle name="Uwaga 3" xfId="676" hidden="1" xr:uid="{00000000-0005-0000-0000-0000FA060000}"/>
    <cellStyle name="Uwaga 3" xfId="670" hidden="1" xr:uid="{00000000-0005-0000-0000-0000FB060000}"/>
    <cellStyle name="Uwaga 3" xfId="666" hidden="1" xr:uid="{00000000-0005-0000-0000-0000FC060000}"/>
    <cellStyle name="Uwaga 3" xfId="662" hidden="1" xr:uid="{00000000-0005-0000-0000-0000FD060000}"/>
    <cellStyle name="Uwaga 3" xfId="655" hidden="1" xr:uid="{00000000-0005-0000-0000-0000FE060000}"/>
    <cellStyle name="Uwaga 3" xfId="651" hidden="1" xr:uid="{00000000-0005-0000-0000-0000FF060000}"/>
    <cellStyle name="Uwaga 3" xfId="647" hidden="1" xr:uid="{00000000-0005-0000-0000-000000070000}"/>
    <cellStyle name="Uwaga 3" xfId="563" hidden="1" xr:uid="{00000000-0005-0000-0000-000001070000}"/>
    <cellStyle name="Uwaga 3" xfId="562" hidden="1" xr:uid="{00000000-0005-0000-0000-000002070000}"/>
    <cellStyle name="Uwaga 3" xfId="561" hidden="1" xr:uid="{00000000-0005-0000-0000-000003070000}"/>
    <cellStyle name="Uwaga 3" xfId="554" hidden="1" xr:uid="{00000000-0005-0000-0000-000004070000}"/>
    <cellStyle name="Uwaga 3" xfId="553" hidden="1" xr:uid="{00000000-0005-0000-0000-000005070000}"/>
    <cellStyle name="Uwaga 3" xfId="552" hidden="1" xr:uid="{00000000-0005-0000-0000-000006070000}"/>
    <cellStyle name="Uwaga 3" xfId="545" hidden="1" xr:uid="{00000000-0005-0000-0000-000007070000}"/>
    <cellStyle name="Uwaga 3" xfId="544" hidden="1" xr:uid="{00000000-0005-0000-0000-000008070000}"/>
    <cellStyle name="Uwaga 3" xfId="543" hidden="1" xr:uid="{00000000-0005-0000-0000-000009070000}"/>
    <cellStyle name="Uwaga 3" xfId="536" hidden="1" xr:uid="{00000000-0005-0000-0000-00000A070000}"/>
    <cellStyle name="Uwaga 3" xfId="535" hidden="1" xr:uid="{00000000-0005-0000-0000-00000B070000}"/>
    <cellStyle name="Uwaga 3" xfId="534" hidden="1" xr:uid="{00000000-0005-0000-0000-00000C070000}"/>
    <cellStyle name="Uwaga 3" xfId="527" hidden="1" xr:uid="{00000000-0005-0000-0000-00000D070000}"/>
    <cellStyle name="Uwaga 3" xfId="526" hidden="1" xr:uid="{00000000-0005-0000-0000-00000E070000}"/>
    <cellStyle name="Uwaga 3" xfId="524" hidden="1" xr:uid="{00000000-0005-0000-0000-00000F070000}"/>
    <cellStyle name="Uwaga 3" xfId="519" hidden="1" xr:uid="{00000000-0005-0000-0000-000010070000}"/>
    <cellStyle name="Uwaga 3" xfId="516" hidden="1" xr:uid="{00000000-0005-0000-0000-000011070000}"/>
    <cellStyle name="Uwaga 3" xfId="514" hidden="1" xr:uid="{00000000-0005-0000-0000-000012070000}"/>
    <cellStyle name="Uwaga 3" xfId="510" hidden="1" xr:uid="{00000000-0005-0000-0000-000013070000}"/>
    <cellStyle name="Uwaga 3" xfId="507" hidden="1" xr:uid="{00000000-0005-0000-0000-000014070000}"/>
    <cellStyle name="Uwaga 3" xfId="505" hidden="1" xr:uid="{00000000-0005-0000-0000-000015070000}"/>
    <cellStyle name="Uwaga 3" xfId="501" hidden="1" xr:uid="{00000000-0005-0000-0000-000016070000}"/>
    <cellStyle name="Uwaga 3" xfId="498" hidden="1" xr:uid="{00000000-0005-0000-0000-000017070000}"/>
    <cellStyle name="Uwaga 3" xfId="496" hidden="1" xr:uid="{00000000-0005-0000-0000-000018070000}"/>
    <cellStyle name="Uwaga 3" xfId="492" hidden="1" xr:uid="{00000000-0005-0000-0000-000019070000}"/>
    <cellStyle name="Uwaga 3" xfId="490" hidden="1" xr:uid="{00000000-0005-0000-0000-00001A070000}"/>
    <cellStyle name="Uwaga 3" xfId="489" hidden="1" xr:uid="{00000000-0005-0000-0000-00001B070000}"/>
    <cellStyle name="Uwaga 3" xfId="483" hidden="1" xr:uid="{00000000-0005-0000-0000-00001C070000}"/>
    <cellStyle name="Uwaga 3" xfId="481" hidden="1" xr:uid="{00000000-0005-0000-0000-00001D070000}"/>
    <cellStyle name="Uwaga 3" xfId="478" hidden="1" xr:uid="{00000000-0005-0000-0000-00001E070000}"/>
    <cellStyle name="Uwaga 3" xfId="474" hidden="1" xr:uid="{00000000-0005-0000-0000-00001F070000}"/>
    <cellStyle name="Uwaga 3" xfId="471" hidden="1" xr:uid="{00000000-0005-0000-0000-000020070000}"/>
    <cellStyle name="Uwaga 3" xfId="469" hidden="1" xr:uid="{00000000-0005-0000-0000-000021070000}"/>
    <cellStyle name="Uwaga 3" xfId="465" hidden="1" xr:uid="{00000000-0005-0000-0000-000022070000}"/>
    <cellStyle name="Uwaga 3" xfId="462" hidden="1" xr:uid="{00000000-0005-0000-0000-000023070000}"/>
    <cellStyle name="Uwaga 3" xfId="460" hidden="1" xr:uid="{00000000-0005-0000-0000-000024070000}"/>
    <cellStyle name="Uwaga 3" xfId="456" hidden="1" xr:uid="{00000000-0005-0000-0000-000025070000}"/>
    <cellStyle name="Uwaga 3" xfId="454" hidden="1" xr:uid="{00000000-0005-0000-0000-000026070000}"/>
    <cellStyle name="Uwaga 3" xfId="453" hidden="1" xr:uid="{00000000-0005-0000-0000-000027070000}"/>
    <cellStyle name="Uwaga 3" xfId="447" hidden="1" xr:uid="{00000000-0005-0000-0000-000028070000}"/>
    <cellStyle name="Uwaga 3" xfId="444" hidden="1" xr:uid="{00000000-0005-0000-0000-000029070000}"/>
    <cellStyle name="Uwaga 3" xfId="442" hidden="1" xr:uid="{00000000-0005-0000-0000-00002A070000}"/>
    <cellStyle name="Uwaga 3" xfId="438" hidden="1" xr:uid="{00000000-0005-0000-0000-00002B070000}"/>
    <cellStyle name="Uwaga 3" xfId="435" hidden="1" xr:uid="{00000000-0005-0000-0000-00002C070000}"/>
    <cellStyle name="Uwaga 3" xfId="433" hidden="1" xr:uid="{00000000-0005-0000-0000-00002D070000}"/>
    <cellStyle name="Uwaga 3" xfId="429" hidden="1" xr:uid="{00000000-0005-0000-0000-00002E070000}"/>
    <cellStyle name="Uwaga 3" xfId="426" hidden="1" xr:uid="{00000000-0005-0000-0000-00002F070000}"/>
    <cellStyle name="Uwaga 3" xfId="424" hidden="1" xr:uid="{00000000-0005-0000-0000-000030070000}"/>
    <cellStyle name="Uwaga 3" xfId="420" hidden="1" xr:uid="{00000000-0005-0000-0000-000031070000}"/>
    <cellStyle name="Uwaga 3" xfId="418" hidden="1" xr:uid="{00000000-0005-0000-0000-000032070000}"/>
    <cellStyle name="Uwaga 3" xfId="417" hidden="1" xr:uid="{00000000-0005-0000-0000-000033070000}"/>
    <cellStyle name="Uwaga 3" xfId="410" hidden="1" xr:uid="{00000000-0005-0000-0000-000034070000}"/>
    <cellStyle name="Uwaga 3" xfId="407" hidden="1" xr:uid="{00000000-0005-0000-0000-000035070000}"/>
    <cellStyle name="Uwaga 3" xfId="405" hidden="1" xr:uid="{00000000-0005-0000-0000-000036070000}"/>
    <cellStyle name="Uwaga 3" xfId="401" hidden="1" xr:uid="{00000000-0005-0000-0000-000037070000}"/>
    <cellStyle name="Uwaga 3" xfId="398" hidden="1" xr:uid="{00000000-0005-0000-0000-000038070000}"/>
    <cellStyle name="Uwaga 3" xfId="396" hidden="1" xr:uid="{00000000-0005-0000-0000-000039070000}"/>
    <cellStyle name="Uwaga 3" xfId="392" hidden="1" xr:uid="{00000000-0005-0000-0000-00003A070000}"/>
    <cellStyle name="Uwaga 3" xfId="389" hidden="1" xr:uid="{00000000-0005-0000-0000-00003B070000}"/>
    <cellStyle name="Uwaga 3" xfId="387" hidden="1" xr:uid="{00000000-0005-0000-0000-00003C070000}"/>
    <cellStyle name="Uwaga 3" xfId="384" hidden="1" xr:uid="{00000000-0005-0000-0000-00003D070000}"/>
    <cellStyle name="Uwaga 3" xfId="382" hidden="1" xr:uid="{00000000-0005-0000-0000-00003E070000}"/>
    <cellStyle name="Uwaga 3" xfId="381" hidden="1" xr:uid="{00000000-0005-0000-0000-00003F070000}"/>
    <cellStyle name="Uwaga 3" xfId="375" hidden="1" xr:uid="{00000000-0005-0000-0000-000040070000}"/>
    <cellStyle name="Uwaga 3" xfId="373" hidden="1" xr:uid="{00000000-0005-0000-0000-000041070000}"/>
    <cellStyle name="Uwaga 3" xfId="371" hidden="1" xr:uid="{00000000-0005-0000-0000-000042070000}"/>
    <cellStyle name="Uwaga 3" xfId="366" hidden="1" xr:uid="{00000000-0005-0000-0000-000043070000}"/>
    <cellStyle name="Uwaga 3" xfId="364" hidden="1" xr:uid="{00000000-0005-0000-0000-000044070000}"/>
    <cellStyle name="Uwaga 3" xfId="362" hidden="1" xr:uid="{00000000-0005-0000-0000-000045070000}"/>
    <cellStyle name="Uwaga 3" xfId="357" hidden="1" xr:uid="{00000000-0005-0000-0000-000046070000}"/>
    <cellStyle name="Uwaga 3" xfId="355" hidden="1" xr:uid="{00000000-0005-0000-0000-000047070000}"/>
    <cellStyle name="Uwaga 3" xfId="353" hidden="1" xr:uid="{00000000-0005-0000-0000-000048070000}"/>
    <cellStyle name="Uwaga 3" xfId="348" hidden="1" xr:uid="{00000000-0005-0000-0000-000049070000}"/>
    <cellStyle name="Uwaga 3" xfId="346" hidden="1" xr:uid="{00000000-0005-0000-0000-00004A070000}"/>
    <cellStyle name="Uwaga 3" xfId="345" hidden="1" xr:uid="{00000000-0005-0000-0000-00004B070000}"/>
    <cellStyle name="Uwaga 3" xfId="338" hidden="1" xr:uid="{00000000-0005-0000-0000-00004C070000}"/>
    <cellStyle name="Uwaga 3" xfId="335" hidden="1" xr:uid="{00000000-0005-0000-0000-00004D070000}"/>
    <cellStyle name="Uwaga 3" xfId="333" hidden="1" xr:uid="{00000000-0005-0000-0000-00004E070000}"/>
    <cellStyle name="Uwaga 3" xfId="329" hidden="1" xr:uid="{00000000-0005-0000-0000-00004F070000}"/>
    <cellStyle name="Uwaga 3" xfId="326" hidden="1" xr:uid="{00000000-0005-0000-0000-000050070000}"/>
    <cellStyle name="Uwaga 3" xfId="324" hidden="1" xr:uid="{00000000-0005-0000-0000-000051070000}"/>
    <cellStyle name="Uwaga 3" xfId="320" hidden="1" xr:uid="{00000000-0005-0000-0000-000052070000}"/>
    <cellStyle name="Uwaga 3" xfId="317" hidden="1" xr:uid="{00000000-0005-0000-0000-000053070000}"/>
    <cellStyle name="Uwaga 3" xfId="315" hidden="1" xr:uid="{00000000-0005-0000-0000-000054070000}"/>
    <cellStyle name="Uwaga 3" xfId="312" hidden="1" xr:uid="{00000000-0005-0000-0000-000055070000}"/>
    <cellStyle name="Uwaga 3" xfId="310" hidden="1" xr:uid="{00000000-0005-0000-0000-000056070000}"/>
    <cellStyle name="Uwaga 3" xfId="308" hidden="1" xr:uid="{00000000-0005-0000-0000-000057070000}"/>
    <cellStyle name="Uwaga 3" xfId="302" hidden="1" xr:uid="{00000000-0005-0000-0000-000058070000}"/>
    <cellStyle name="Uwaga 3" xfId="299" hidden="1" xr:uid="{00000000-0005-0000-0000-000059070000}"/>
    <cellStyle name="Uwaga 3" xfId="297" hidden="1" xr:uid="{00000000-0005-0000-0000-00005A070000}"/>
    <cellStyle name="Uwaga 3" xfId="293" hidden="1" xr:uid="{00000000-0005-0000-0000-00005B070000}"/>
    <cellStyle name="Uwaga 3" xfId="290" hidden="1" xr:uid="{00000000-0005-0000-0000-00005C070000}"/>
    <cellStyle name="Uwaga 3" xfId="288" hidden="1" xr:uid="{00000000-0005-0000-0000-00005D070000}"/>
    <cellStyle name="Uwaga 3" xfId="284" hidden="1" xr:uid="{00000000-0005-0000-0000-00005E070000}"/>
    <cellStyle name="Uwaga 3" xfId="281" hidden="1" xr:uid="{00000000-0005-0000-0000-00005F070000}"/>
    <cellStyle name="Uwaga 3" xfId="279" hidden="1" xr:uid="{00000000-0005-0000-0000-000060070000}"/>
    <cellStyle name="Uwaga 3" xfId="277" hidden="1" xr:uid="{00000000-0005-0000-0000-000061070000}"/>
    <cellStyle name="Uwaga 3" xfId="275" hidden="1" xr:uid="{00000000-0005-0000-0000-000062070000}"/>
    <cellStyle name="Uwaga 3" xfId="273" hidden="1" xr:uid="{00000000-0005-0000-0000-000063070000}"/>
    <cellStyle name="Uwaga 3" xfId="268" hidden="1" xr:uid="{00000000-0005-0000-0000-000064070000}"/>
    <cellStyle name="Uwaga 3" xfId="266" hidden="1" xr:uid="{00000000-0005-0000-0000-000065070000}"/>
    <cellStyle name="Uwaga 3" xfId="263" hidden="1" xr:uid="{00000000-0005-0000-0000-000066070000}"/>
    <cellStyle name="Uwaga 3" xfId="259" hidden="1" xr:uid="{00000000-0005-0000-0000-000067070000}"/>
    <cellStyle name="Uwaga 3" xfId="256" hidden="1" xr:uid="{00000000-0005-0000-0000-000068070000}"/>
    <cellStyle name="Uwaga 3" xfId="253" hidden="1" xr:uid="{00000000-0005-0000-0000-000069070000}"/>
    <cellStyle name="Uwaga 3" xfId="250" hidden="1" xr:uid="{00000000-0005-0000-0000-00006A070000}"/>
    <cellStyle name="Uwaga 3" xfId="248" hidden="1" xr:uid="{00000000-0005-0000-0000-00006B070000}"/>
    <cellStyle name="Uwaga 3" xfId="245" hidden="1" xr:uid="{00000000-0005-0000-0000-00006C070000}"/>
    <cellStyle name="Uwaga 3" xfId="241" hidden="1" xr:uid="{00000000-0005-0000-0000-00006D070000}"/>
    <cellStyle name="Uwaga 3" xfId="239" hidden="1" xr:uid="{00000000-0005-0000-0000-00006E070000}"/>
    <cellStyle name="Uwaga 3" xfId="236" hidden="1" xr:uid="{00000000-0005-0000-0000-00006F070000}"/>
    <cellStyle name="Uwaga 3" xfId="231" hidden="1" xr:uid="{00000000-0005-0000-0000-000070070000}"/>
    <cellStyle name="Uwaga 3" xfId="228" hidden="1" xr:uid="{00000000-0005-0000-0000-000071070000}"/>
    <cellStyle name="Uwaga 3" xfId="225" hidden="1" xr:uid="{00000000-0005-0000-0000-000072070000}"/>
    <cellStyle name="Uwaga 3" xfId="221" hidden="1" xr:uid="{00000000-0005-0000-0000-000073070000}"/>
    <cellStyle name="Uwaga 3" xfId="218" hidden="1" xr:uid="{00000000-0005-0000-0000-000074070000}"/>
    <cellStyle name="Uwaga 3" xfId="216" hidden="1" xr:uid="{00000000-0005-0000-0000-000075070000}"/>
    <cellStyle name="Uwaga 3" xfId="213" hidden="1" xr:uid="{00000000-0005-0000-0000-000076070000}"/>
    <cellStyle name="Uwaga 3" xfId="210" hidden="1" xr:uid="{00000000-0005-0000-0000-000077070000}"/>
    <cellStyle name="Uwaga 3" xfId="207" hidden="1" xr:uid="{00000000-0005-0000-0000-000078070000}"/>
    <cellStyle name="Uwaga 3" xfId="205" hidden="1" xr:uid="{00000000-0005-0000-0000-000079070000}"/>
    <cellStyle name="Uwaga 3" xfId="203" hidden="1" xr:uid="{00000000-0005-0000-0000-00007A070000}"/>
    <cellStyle name="Uwaga 3" xfId="200" hidden="1" xr:uid="{00000000-0005-0000-0000-00007B070000}"/>
    <cellStyle name="Uwaga 3" xfId="195" hidden="1" xr:uid="{00000000-0005-0000-0000-00007C070000}"/>
    <cellStyle name="Uwaga 3" xfId="192" hidden="1" xr:uid="{00000000-0005-0000-0000-00007D070000}"/>
    <cellStyle name="Uwaga 3" xfId="189" hidden="1" xr:uid="{00000000-0005-0000-0000-00007E070000}"/>
    <cellStyle name="Uwaga 3" xfId="186" hidden="1" xr:uid="{00000000-0005-0000-0000-00007F070000}"/>
    <cellStyle name="Uwaga 3" xfId="183" hidden="1" xr:uid="{00000000-0005-0000-0000-000080070000}"/>
    <cellStyle name="Uwaga 3" xfId="180" hidden="1" xr:uid="{00000000-0005-0000-0000-000081070000}"/>
    <cellStyle name="Uwaga 3" xfId="177" hidden="1" xr:uid="{00000000-0005-0000-0000-000082070000}"/>
    <cellStyle name="Uwaga 3" xfId="174" hidden="1" xr:uid="{00000000-0005-0000-0000-000083070000}"/>
    <cellStyle name="Uwaga 3" xfId="171" hidden="1" xr:uid="{00000000-0005-0000-0000-000084070000}"/>
    <cellStyle name="Uwaga 3" xfId="169" hidden="1" xr:uid="{00000000-0005-0000-0000-000085070000}"/>
    <cellStyle name="Uwaga 3" xfId="167" hidden="1" xr:uid="{00000000-0005-0000-0000-000086070000}"/>
    <cellStyle name="Uwaga 3" xfId="164" hidden="1" xr:uid="{00000000-0005-0000-0000-000087070000}"/>
    <cellStyle name="Uwaga 3" xfId="159" hidden="1" xr:uid="{00000000-0005-0000-0000-000088070000}"/>
    <cellStyle name="Uwaga 3" xfId="156" hidden="1" xr:uid="{00000000-0005-0000-0000-000089070000}"/>
    <cellStyle name="Uwaga 3" xfId="153" hidden="1" xr:uid="{00000000-0005-0000-0000-00008A070000}"/>
    <cellStyle name="Uwaga 3" xfId="150" hidden="1" xr:uid="{00000000-0005-0000-0000-00008B070000}"/>
    <cellStyle name="Uwaga 3" xfId="147" hidden="1" xr:uid="{00000000-0005-0000-0000-00008C070000}"/>
    <cellStyle name="Uwaga 3" xfId="144" hidden="1" xr:uid="{00000000-0005-0000-0000-00008D070000}"/>
    <cellStyle name="Uwaga 3" xfId="141" hidden="1" xr:uid="{00000000-0005-0000-0000-00008E070000}"/>
    <cellStyle name="Uwaga 3" xfId="138" hidden="1" xr:uid="{00000000-0005-0000-0000-00008F070000}"/>
    <cellStyle name="Uwaga 3" xfId="135" hidden="1" xr:uid="{00000000-0005-0000-0000-000090070000}"/>
    <cellStyle name="Uwaga 3" xfId="133" hidden="1" xr:uid="{00000000-0005-0000-0000-000091070000}"/>
    <cellStyle name="Uwaga 3" xfId="131" hidden="1" xr:uid="{00000000-0005-0000-0000-000092070000}"/>
    <cellStyle name="Uwaga 3" xfId="128" hidden="1" xr:uid="{00000000-0005-0000-0000-000093070000}"/>
    <cellStyle name="Uwaga 3" xfId="122" hidden="1" xr:uid="{00000000-0005-0000-0000-000094070000}"/>
    <cellStyle name="Uwaga 3" xfId="119" hidden="1" xr:uid="{00000000-0005-0000-0000-000095070000}"/>
    <cellStyle name="Uwaga 3" xfId="117" hidden="1" xr:uid="{00000000-0005-0000-0000-000096070000}"/>
    <cellStyle name="Uwaga 3" xfId="113" hidden="1" xr:uid="{00000000-0005-0000-0000-000097070000}"/>
    <cellStyle name="Uwaga 3" xfId="110" hidden="1" xr:uid="{00000000-0005-0000-0000-000098070000}"/>
    <cellStyle name="Uwaga 3" xfId="108" hidden="1" xr:uid="{00000000-0005-0000-0000-000099070000}"/>
    <cellStyle name="Uwaga 3" xfId="104" hidden="1" xr:uid="{00000000-0005-0000-0000-00009A070000}"/>
    <cellStyle name="Uwaga 3" xfId="101" hidden="1" xr:uid="{00000000-0005-0000-0000-00009B070000}"/>
    <cellStyle name="Uwaga 3" xfId="99" hidden="1" xr:uid="{00000000-0005-0000-0000-00009C070000}"/>
    <cellStyle name="Uwaga 3" xfId="97" hidden="1" xr:uid="{00000000-0005-0000-0000-00009D070000}"/>
    <cellStyle name="Uwaga 3" xfId="94" hidden="1" xr:uid="{00000000-0005-0000-0000-00009E070000}"/>
    <cellStyle name="Uwaga 3" xfId="91" hidden="1" xr:uid="{00000000-0005-0000-0000-00009F070000}"/>
    <cellStyle name="Uwaga 3" xfId="88" hidden="1" xr:uid="{00000000-0005-0000-0000-0000A0070000}"/>
    <cellStyle name="Uwaga 3" xfId="86" hidden="1" xr:uid="{00000000-0005-0000-0000-0000A1070000}"/>
    <cellStyle name="Uwaga 3" xfId="84" hidden="1" xr:uid="{00000000-0005-0000-0000-0000A2070000}"/>
    <cellStyle name="Uwaga 3" xfId="79" hidden="1" xr:uid="{00000000-0005-0000-0000-0000A3070000}"/>
    <cellStyle name="Uwaga 3" xfId="77" hidden="1" xr:uid="{00000000-0005-0000-0000-0000A4070000}"/>
    <cellStyle name="Uwaga 3" xfId="74" hidden="1" xr:uid="{00000000-0005-0000-0000-0000A5070000}"/>
    <cellStyle name="Uwaga 3" xfId="70" hidden="1" xr:uid="{00000000-0005-0000-0000-0000A6070000}"/>
    <cellStyle name="Uwaga 3" xfId="68" hidden="1" xr:uid="{00000000-0005-0000-0000-0000A7070000}"/>
    <cellStyle name="Uwaga 3" xfId="65" hidden="1" xr:uid="{00000000-0005-0000-0000-0000A8070000}"/>
    <cellStyle name="Uwaga 3" xfId="61" hidden="1" xr:uid="{00000000-0005-0000-0000-0000A9070000}"/>
    <cellStyle name="Uwaga 3" xfId="59" hidden="1" xr:uid="{00000000-0005-0000-0000-0000AA070000}"/>
    <cellStyle name="Uwaga 3" xfId="56" hidden="1" xr:uid="{00000000-0005-0000-0000-0000AB070000}"/>
    <cellStyle name="Uwaga 3" xfId="52" hidden="1" xr:uid="{00000000-0005-0000-0000-0000AC070000}"/>
    <cellStyle name="Uwaga 3" xfId="50" hidden="1" xr:uid="{00000000-0005-0000-0000-0000AD070000}"/>
    <cellStyle name="Uwaga 3" xfId="48" hidden="1" xr:uid="{00000000-0005-0000-0000-0000AE070000}"/>
    <cellStyle name="Uwaga 3" xfId="1637" hidden="1" xr:uid="{00000000-0005-0000-0000-0000AF070000}"/>
    <cellStyle name="Uwaga 3" xfId="1638" hidden="1" xr:uid="{00000000-0005-0000-0000-0000B0070000}"/>
    <cellStyle name="Uwaga 3" xfId="1640" hidden="1" xr:uid="{00000000-0005-0000-0000-0000B1070000}"/>
    <cellStyle name="Uwaga 3" xfId="1652" hidden="1" xr:uid="{00000000-0005-0000-0000-0000B2070000}"/>
    <cellStyle name="Uwaga 3" xfId="1653" hidden="1" xr:uid="{00000000-0005-0000-0000-0000B3070000}"/>
    <cellStyle name="Uwaga 3" xfId="1658" hidden="1" xr:uid="{00000000-0005-0000-0000-0000B4070000}"/>
    <cellStyle name="Uwaga 3" xfId="1667" hidden="1" xr:uid="{00000000-0005-0000-0000-0000B5070000}"/>
    <cellStyle name="Uwaga 3" xfId="1668" hidden="1" xr:uid="{00000000-0005-0000-0000-0000B6070000}"/>
    <cellStyle name="Uwaga 3" xfId="1673" hidden="1" xr:uid="{00000000-0005-0000-0000-0000B7070000}"/>
    <cellStyle name="Uwaga 3" xfId="1682" hidden="1" xr:uid="{00000000-0005-0000-0000-0000B8070000}"/>
    <cellStyle name="Uwaga 3" xfId="1683" hidden="1" xr:uid="{00000000-0005-0000-0000-0000B9070000}"/>
    <cellStyle name="Uwaga 3" xfId="1684" hidden="1" xr:uid="{00000000-0005-0000-0000-0000BA070000}"/>
    <cellStyle name="Uwaga 3" xfId="1697" hidden="1" xr:uid="{00000000-0005-0000-0000-0000BB070000}"/>
    <cellStyle name="Uwaga 3" xfId="1702" hidden="1" xr:uid="{00000000-0005-0000-0000-0000BC070000}"/>
    <cellStyle name="Uwaga 3" xfId="1707" hidden="1" xr:uid="{00000000-0005-0000-0000-0000BD070000}"/>
    <cellStyle name="Uwaga 3" xfId="1717" hidden="1" xr:uid="{00000000-0005-0000-0000-0000BE070000}"/>
    <cellStyle name="Uwaga 3" xfId="1722" hidden="1" xr:uid="{00000000-0005-0000-0000-0000BF070000}"/>
    <cellStyle name="Uwaga 3" xfId="1726" hidden="1" xr:uid="{00000000-0005-0000-0000-0000C0070000}"/>
    <cellStyle name="Uwaga 3" xfId="1733" hidden="1" xr:uid="{00000000-0005-0000-0000-0000C1070000}"/>
    <cellStyle name="Uwaga 3" xfId="1738" hidden="1" xr:uid="{00000000-0005-0000-0000-0000C2070000}"/>
    <cellStyle name="Uwaga 3" xfId="1741" hidden="1" xr:uid="{00000000-0005-0000-0000-0000C3070000}"/>
    <cellStyle name="Uwaga 3" xfId="1747" hidden="1" xr:uid="{00000000-0005-0000-0000-0000C4070000}"/>
    <cellStyle name="Uwaga 3" xfId="1752" hidden="1" xr:uid="{00000000-0005-0000-0000-0000C5070000}"/>
    <cellStyle name="Uwaga 3" xfId="1756" hidden="1" xr:uid="{00000000-0005-0000-0000-0000C6070000}"/>
    <cellStyle name="Uwaga 3" xfId="1757" hidden="1" xr:uid="{00000000-0005-0000-0000-0000C7070000}"/>
    <cellStyle name="Uwaga 3" xfId="1758" hidden="1" xr:uid="{00000000-0005-0000-0000-0000C8070000}"/>
    <cellStyle name="Uwaga 3" xfId="1762" hidden="1" xr:uid="{00000000-0005-0000-0000-0000C9070000}"/>
    <cellStyle name="Uwaga 3" xfId="1774" hidden="1" xr:uid="{00000000-0005-0000-0000-0000CA070000}"/>
    <cellStyle name="Uwaga 3" xfId="1779" hidden="1" xr:uid="{00000000-0005-0000-0000-0000CB070000}"/>
    <cellStyle name="Uwaga 3" xfId="1784" hidden="1" xr:uid="{00000000-0005-0000-0000-0000CC070000}"/>
    <cellStyle name="Uwaga 3" xfId="1789" hidden="1" xr:uid="{00000000-0005-0000-0000-0000CD070000}"/>
    <cellStyle name="Uwaga 3" xfId="1794" hidden="1" xr:uid="{00000000-0005-0000-0000-0000CE070000}"/>
    <cellStyle name="Uwaga 3" xfId="1799" hidden="1" xr:uid="{00000000-0005-0000-0000-0000CF070000}"/>
    <cellStyle name="Uwaga 3" xfId="1803" hidden="1" xr:uid="{00000000-0005-0000-0000-0000D0070000}"/>
    <cellStyle name="Uwaga 3" xfId="1807" hidden="1" xr:uid="{00000000-0005-0000-0000-0000D1070000}"/>
    <cellStyle name="Uwaga 3" xfId="1812" hidden="1" xr:uid="{00000000-0005-0000-0000-0000D2070000}"/>
    <cellStyle name="Uwaga 3" xfId="1817" hidden="1" xr:uid="{00000000-0005-0000-0000-0000D3070000}"/>
    <cellStyle name="Uwaga 3" xfId="1818" hidden="1" xr:uid="{00000000-0005-0000-0000-0000D4070000}"/>
    <cellStyle name="Uwaga 3" xfId="1820" hidden="1" xr:uid="{00000000-0005-0000-0000-0000D5070000}"/>
    <cellStyle name="Uwaga 3" xfId="1833" hidden="1" xr:uid="{00000000-0005-0000-0000-0000D6070000}"/>
    <cellStyle name="Uwaga 3" xfId="1837" hidden="1" xr:uid="{00000000-0005-0000-0000-0000D7070000}"/>
    <cellStyle name="Uwaga 3" xfId="1842" hidden="1" xr:uid="{00000000-0005-0000-0000-0000D8070000}"/>
    <cellStyle name="Uwaga 3" xfId="1849" hidden="1" xr:uid="{00000000-0005-0000-0000-0000D9070000}"/>
    <cellStyle name="Uwaga 3" xfId="1853" hidden="1" xr:uid="{00000000-0005-0000-0000-0000DA070000}"/>
    <cellStyle name="Uwaga 3" xfId="1858" hidden="1" xr:uid="{00000000-0005-0000-0000-0000DB070000}"/>
    <cellStyle name="Uwaga 3" xfId="1863" hidden="1" xr:uid="{00000000-0005-0000-0000-0000DC070000}"/>
    <cellStyle name="Uwaga 3" xfId="1866" hidden="1" xr:uid="{00000000-0005-0000-0000-0000DD070000}"/>
    <cellStyle name="Uwaga 3" xfId="1871" hidden="1" xr:uid="{00000000-0005-0000-0000-0000DE070000}"/>
    <cellStyle name="Uwaga 3" xfId="1877" hidden="1" xr:uid="{00000000-0005-0000-0000-0000DF070000}"/>
    <cellStyle name="Uwaga 3" xfId="1878" hidden="1" xr:uid="{00000000-0005-0000-0000-0000E0070000}"/>
    <cellStyle name="Uwaga 3" xfId="1881" hidden="1" xr:uid="{00000000-0005-0000-0000-0000E1070000}"/>
    <cellStyle name="Uwaga 3" xfId="1894" hidden="1" xr:uid="{00000000-0005-0000-0000-0000E2070000}"/>
    <cellStyle name="Uwaga 3" xfId="1898" hidden="1" xr:uid="{00000000-0005-0000-0000-0000E3070000}"/>
    <cellStyle name="Uwaga 3" xfId="1903" hidden="1" xr:uid="{00000000-0005-0000-0000-0000E4070000}"/>
    <cellStyle name="Uwaga 3" xfId="1910" hidden="1" xr:uid="{00000000-0005-0000-0000-0000E5070000}"/>
    <cellStyle name="Uwaga 3" xfId="1915" hidden="1" xr:uid="{00000000-0005-0000-0000-0000E6070000}"/>
    <cellStyle name="Uwaga 3" xfId="1919" hidden="1" xr:uid="{00000000-0005-0000-0000-0000E7070000}"/>
    <cellStyle name="Uwaga 3" xfId="1924" hidden="1" xr:uid="{00000000-0005-0000-0000-0000E8070000}"/>
    <cellStyle name="Uwaga 3" xfId="1928" hidden="1" xr:uid="{00000000-0005-0000-0000-0000E9070000}"/>
    <cellStyle name="Uwaga 3" xfId="1933" hidden="1" xr:uid="{00000000-0005-0000-0000-0000EA070000}"/>
    <cellStyle name="Uwaga 3" xfId="1937" hidden="1" xr:uid="{00000000-0005-0000-0000-0000EB070000}"/>
    <cellStyle name="Uwaga 3" xfId="1938" hidden="1" xr:uid="{00000000-0005-0000-0000-0000EC070000}"/>
    <cellStyle name="Uwaga 3" xfId="1940" hidden="1" xr:uid="{00000000-0005-0000-0000-0000ED070000}"/>
    <cellStyle name="Uwaga 3" xfId="1952" hidden="1" xr:uid="{00000000-0005-0000-0000-0000EE070000}"/>
    <cellStyle name="Uwaga 3" xfId="1953" hidden="1" xr:uid="{00000000-0005-0000-0000-0000EF070000}"/>
    <cellStyle name="Uwaga 3" xfId="1955" hidden="1" xr:uid="{00000000-0005-0000-0000-0000F0070000}"/>
    <cellStyle name="Uwaga 3" xfId="1967" hidden="1" xr:uid="{00000000-0005-0000-0000-0000F1070000}"/>
    <cellStyle name="Uwaga 3" xfId="1969" hidden="1" xr:uid="{00000000-0005-0000-0000-0000F2070000}"/>
    <cellStyle name="Uwaga 3" xfId="1972" hidden="1" xr:uid="{00000000-0005-0000-0000-0000F3070000}"/>
    <cellStyle name="Uwaga 3" xfId="1982" hidden="1" xr:uid="{00000000-0005-0000-0000-0000F4070000}"/>
    <cellStyle name="Uwaga 3" xfId="1983" hidden="1" xr:uid="{00000000-0005-0000-0000-0000F5070000}"/>
    <cellStyle name="Uwaga 3" xfId="1985" hidden="1" xr:uid="{00000000-0005-0000-0000-0000F6070000}"/>
    <cellStyle name="Uwaga 3" xfId="1997" hidden="1" xr:uid="{00000000-0005-0000-0000-0000F7070000}"/>
    <cellStyle name="Uwaga 3" xfId="1998" hidden="1" xr:uid="{00000000-0005-0000-0000-0000F8070000}"/>
    <cellStyle name="Uwaga 3" xfId="1999" hidden="1" xr:uid="{00000000-0005-0000-0000-0000F9070000}"/>
    <cellStyle name="Uwaga 3" xfId="2013" hidden="1" xr:uid="{00000000-0005-0000-0000-0000FA070000}"/>
    <cellStyle name="Uwaga 3" xfId="2016" hidden="1" xr:uid="{00000000-0005-0000-0000-0000FB070000}"/>
    <cellStyle name="Uwaga 3" xfId="2020" hidden="1" xr:uid="{00000000-0005-0000-0000-0000FC070000}"/>
    <cellStyle name="Uwaga 3" xfId="2028" hidden="1" xr:uid="{00000000-0005-0000-0000-0000FD070000}"/>
    <cellStyle name="Uwaga 3" xfId="2031" hidden="1" xr:uid="{00000000-0005-0000-0000-0000FE070000}"/>
    <cellStyle name="Uwaga 3" xfId="2035" hidden="1" xr:uid="{00000000-0005-0000-0000-0000FF070000}"/>
    <cellStyle name="Uwaga 3" xfId="2043" hidden="1" xr:uid="{00000000-0005-0000-0000-000000080000}"/>
    <cellStyle name="Uwaga 3" xfId="2046" hidden="1" xr:uid="{00000000-0005-0000-0000-000001080000}"/>
    <cellStyle name="Uwaga 3" xfId="2050" hidden="1" xr:uid="{00000000-0005-0000-0000-000002080000}"/>
    <cellStyle name="Uwaga 3" xfId="2057" hidden="1" xr:uid="{00000000-0005-0000-0000-000003080000}"/>
    <cellStyle name="Uwaga 3" xfId="2058" hidden="1" xr:uid="{00000000-0005-0000-0000-000004080000}"/>
    <cellStyle name="Uwaga 3" xfId="2060" hidden="1" xr:uid="{00000000-0005-0000-0000-000005080000}"/>
    <cellStyle name="Uwaga 3" xfId="2073" hidden="1" xr:uid="{00000000-0005-0000-0000-000006080000}"/>
    <cellStyle name="Uwaga 3" xfId="2076" hidden="1" xr:uid="{00000000-0005-0000-0000-000007080000}"/>
    <cellStyle name="Uwaga 3" xfId="2079" hidden="1" xr:uid="{00000000-0005-0000-0000-000008080000}"/>
    <cellStyle name="Uwaga 3" xfId="2088" hidden="1" xr:uid="{00000000-0005-0000-0000-000009080000}"/>
    <cellStyle name="Uwaga 3" xfId="2091" hidden="1" xr:uid="{00000000-0005-0000-0000-00000A080000}"/>
    <cellStyle name="Uwaga 3" xfId="2095" hidden="1" xr:uid="{00000000-0005-0000-0000-00000B080000}"/>
    <cellStyle name="Uwaga 3" xfId="2103" hidden="1" xr:uid="{00000000-0005-0000-0000-00000C080000}"/>
    <cellStyle name="Uwaga 3" xfId="2105" hidden="1" xr:uid="{00000000-0005-0000-0000-00000D080000}"/>
    <cellStyle name="Uwaga 3" xfId="2108" hidden="1" xr:uid="{00000000-0005-0000-0000-00000E080000}"/>
    <cellStyle name="Uwaga 3" xfId="2117" hidden="1" xr:uid="{00000000-0005-0000-0000-00000F080000}"/>
    <cellStyle name="Uwaga 3" xfId="2118" hidden="1" xr:uid="{00000000-0005-0000-0000-000010080000}"/>
    <cellStyle name="Uwaga 3" xfId="2119" hidden="1" xr:uid="{00000000-0005-0000-0000-000011080000}"/>
    <cellStyle name="Uwaga 3" xfId="2132" hidden="1" xr:uid="{00000000-0005-0000-0000-000012080000}"/>
    <cellStyle name="Uwaga 3" xfId="2133" hidden="1" xr:uid="{00000000-0005-0000-0000-000013080000}"/>
    <cellStyle name="Uwaga 3" xfId="2135" hidden="1" xr:uid="{00000000-0005-0000-0000-000014080000}"/>
    <cellStyle name="Uwaga 3" xfId="2147" hidden="1" xr:uid="{00000000-0005-0000-0000-000015080000}"/>
    <cellStyle name="Uwaga 3" xfId="2148" hidden="1" xr:uid="{00000000-0005-0000-0000-000016080000}"/>
    <cellStyle name="Uwaga 3" xfId="2150" hidden="1" xr:uid="{00000000-0005-0000-0000-000017080000}"/>
    <cellStyle name="Uwaga 3" xfId="2162" hidden="1" xr:uid="{00000000-0005-0000-0000-000018080000}"/>
    <cellStyle name="Uwaga 3" xfId="2163" hidden="1" xr:uid="{00000000-0005-0000-0000-000019080000}"/>
    <cellStyle name="Uwaga 3" xfId="2165" hidden="1" xr:uid="{00000000-0005-0000-0000-00001A080000}"/>
    <cellStyle name="Uwaga 3" xfId="2177" hidden="1" xr:uid="{00000000-0005-0000-0000-00001B080000}"/>
    <cellStyle name="Uwaga 3" xfId="2178" hidden="1" xr:uid="{00000000-0005-0000-0000-00001C080000}"/>
    <cellStyle name="Uwaga 3" xfId="2179" hidden="1" xr:uid="{00000000-0005-0000-0000-00001D080000}"/>
    <cellStyle name="Uwaga 3" xfId="2193" hidden="1" xr:uid="{00000000-0005-0000-0000-00001E080000}"/>
    <cellStyle name="Uwaga 3" xfId="2195" hidden="1" xr:uid="{00000000-0005-0000-0000-00001F080000}"/>
    <cellStyle name="Uwaga 3" xfId="2198" hidden="1" xr:uid="{00000000-0005-0000-0000-000020080000}"/>
    <cellStyle name="Uwaga 3" xfId="2208" hidden="1" xr:uid="{00000000-0005-0000-0000-000021080000}"/>
    <cellStyle name="Uwaga 3" xfId="2211" hidden="1" xr:uid="{00000000-0005-0000-0000-000022080000}"/>
    <cellStyle name="Uwaga 3" xfId="2214" hidden="1" xr:uid="{00000000-0005-0000-0000-000023080000}"/>
    <cellStyle name="Uwaga 3" xfId="2223" hidden="1" xr:uid="{00000000-0005-0000-0000-000024080000}"/>
    <cellStyle name="Uwaga 3" xfId="2225" hidden="1" xr:uid="{00000000-0005-0000-0000-000025080000}"/>
    <cellStyle name="Uwaga 3" xfId="2228" hidden="1" xr:uid="{00000000-0005-0000-0000-000026080000}"/>
    <cellStyle name="Uwaga 3" xfId="2237" hidden="1" xr:uid="{00000000-0005-0000-0000-000027080000}"/>
    <cellStyle name="Uwaga 3" xfId="2238" hidden="1" xr:uid="{00000000-0005-0000-0000-000028080000}"/>
    <cellStyle name="Uwaga 3" xfId="2239" hidden="1" xr:uid="{00000000-0005-0000-0000-000029080000}"/>
    <cellStyle name="Uwaga 3" xfId="2252" hidden="1" xr:uid="{00000000-0005-0000-0000-00002A080000}"/>
    <cellStyle name="Uwaga 3" xfId="2254" hidden="1" xr:uid="{00000000-0005-0000-0000-00002B080000}"/>
    <cellStyle name="Uwaga 3" xfId="2256" hidden="1" xr:uid="{00000000-0005-0000-0000-00002C080000}"/>
    <cellStyle name="Uwaga 3" xfId="2267" hidden="1" xr:uid="{00000000-0005-0000-0000-00002D080000}"/>
    <cellStyle name="Uwaga 3" xfId="2269" hidden="1" xr:uid="{00000000-0005-0000-0000-00002E080000}"/>
    <cellStyle name="Uwaga 3" xfId="2271" hidden="1" xr:uid="{00000000-0005-0000-0000-00002F080000}"/>
    <cellStyle name="Uwaga 3" xfId="2282" hidden="1" xr:uid="{00000000-0005-0000-0000-000030080000}"/>
    <cellStyle name="Uwaga 3" xfId="2284" hidden="1" xr:uid="{00000000-0005-0000-0000-000031080000}"/>
    <cellStyle name="Uwaga 3" xfId="2286" hidden="1" xr:uid="{00000000-0005-0000-0000-000032080000}"/>
    <cellStyle name="Uwaga 3" xfId="2297" hidden="1" xr:uid="{00000000-0005-0000-0000-000033080000}"/>
    <cellStyle name="Uwaga 3" xfId="2298" hidden="1" xr:uid="{00000000-0005-0000-0000-000034080000}"/>
    <cellStyle name="Uwaga 3" xfId="2299" hidden="1" xr:uid="{00000000-0005-0000-0000-000035080000}"/>
    <cellStyle name="Uwaga 3" xfId="2312" hidden="1" xr:uid="{00000000-0005-0000-0000-000036080000}"/>
    <cellStyle name="Uwaga 3" xfId="2314" hidden="1" xr:uid="{00000000-0005-0000-0000-000037080000}"/>
    <cellStyle name="Uwaga 3" xfId="2316" hidden="1" xr:uid="{00000000-0005-0000-0000-000038080000}"/>
    <cellStyle name="Uwaga 3" xfId="2327" hidden="1" xr:uid="{00000000-0005-0000-0000-000039080000}"/>
    <cellStyle name="Uwaga 3" xfId="2329" hidden="1" xr:uid="{00000000-0005-0000-0000-00003A080000}"/>
    <cellStyle name="Uwaga 3" xfId="2331" hidden="1" xr:uid="{00000000-0005-0000-0000-00003B080000}"/>
    <cellStyle name="Uwaga 3" xfId="2342" hidden="1" xr:uid="{00000000-0005-0000-0000-00003C080000}"/>
    <cellStyle name="Uwaga 3" xfId="2344" hidden="1" xr:uid="{00000000-0005-0000-0000-00003D080000}"/>
    <cellStyle name="Uwaga 3" xfId="2345" hidden="1" xr:uid="{00000000-0005-0000-0000-00003E080000}"/>
    <cellStyle name="Uwaga 3" xfId="2357" hidden="1" xr:uid="{00000000-0005-0000-0000-00003F080000}"/>
    <cellStyle name="Uwaga 3" xfId="2358" hidden="1" xr:uid="{00000000-0005-0000-0000-000040080000}"/>
    <cellStyle name="Uwaga 3" xfId="2359" hidden="1" xr:uid="{00000000-0005-0000-0000-000041080000}"/>
    <cellStyle name="Uwaga 3" xfId="2372" hidden="1" xr:uid="{00000000-0005-0000-0000-000042080000}"/>
    <cellStyle name="Uwaga 3" xfId="2374" hidden="1" xr:uid="{00000000-0005-0000-0000-000043080000}"/>
    <cellStyle name="Uwaga 3" xfId="2376" hidden="1" xr:uid="{00000000-0005-0000-0000-000044080000}"/>
    <cellStyle name="Uwaga 3" xfId="2387" hidden="1" xr:uid="{00000000-0005-0000-0000-000045080000}"/>
    <cellStyle name="Uwaga 3" xfId="2389" hidden="1" xr:uid="{00000000-0005-0000-0000-000046080000}"/>
    <cellStyle name="Uwaga 3" xfId="2391" hidden="1" xr:uid="{00000000-0005-0000-0000-000047080000}"/>
    <cellStyle name="Uwaga 3" xfId="2402" hidden="1" xr:uid="{00000000-0005-0000-0000-000048080000}"/>
    <cellStyle name="Uwaga 3" xfId="2404" hidden="1" xr:uid="{00000000-0005-0000-0000-000049080000}"/>
    <cellStyle name="Uwaga 3" xfId="2406" hidden="1" xr:uid="{00000000-0005-0000-0000-00004A080000}"/>
    <cellStyle name="Uwaga 3" xfId="2417" hidden="1" xr:uid="{00000000-0005-0000-0000-00004B080000}"/>
    <cellStyle name="Uwaga 3" xfId="2418" hidden="1" xr:uid="{00000000-0005-0000-0000-00004C080000}"/>
    <cellStyle name="Uwaga 3" xfId="2420" hidden="1" xr:uid="{00000000-0005-0000-0000-00004D080000}"/>
    <cellStyle name="Uwaga 3" xfId="2431" hidden="1" xr:uid="{00000000-0005-0000-0000-00004E080000}"/>
    <cellStyle name="Uwaga 3" xfId="2433" hidden="1" xr:uid="{00000000-0005-0000-0000-00004F080000}"/>
    <cellStyle name="Uwaga 3" xfId="2434" hidden="1" xr:uid="{00000000-0005-0000-0000-000050080000}"/>
    <cellStyle name="Uwaga 3" xfId="2443" hidden="1" xr:uid="{00000000-0005-0000-0000-000051080000}"/>
    <cellStyle name="Uwaga 3" xfId="2446" hidden="1" xr:uid="{00000000-0005-0000-0000-000052080000}"/>
    <cellStyle name="Uwaga 3" xfId="2448" hidden="1" xr:uid="{00000000-0005-0000-0000-000053080000}"/>
    <cellStyle name="Uwaga 3" xfId="2459" hidden="1" xr:uid="{00000000-0005-0000-0000-000054080000}"/>
    <cellStyle name="Uwaga 3" xfId="2461" hidden="1" xr:uid="{00000000-0005-0000-0000-000055080000}"/>
    <cellStyle name="Uwaga 3" xfId="2463" hidden="1" xr:uid="{00000000-0005-0000-0000-000056080000}"/>
    <cellStyle name="Uwaga 3" xfId="2475" hidden="1" xr:uid="{00000000-0005-0000-0000-000057080000}"/>
    <cellStyle name="Uwaga 3" xfId="2477" hidden="1" xr:uid="{00000000-0005-0000-0000-000058080000}"/>
    <cellStyle name="Uwaga 3" xfId="2479" hidden="1" xr:uid="{00000000-0005-0000-0000-000059080000}"/>
    <cellStyle name="Uwaga 3" xfId="2487" hidden="1" xr:uid="{00000000-0005-0000-0000-00005A080000}"/>
    <cellStyle name="Uwaga 3" xfId="2489" hidden="1" xr:uid="{00000000-0005-0000-0000-00005B080000}"/>
    <cellStyle name="Uwaga 3" xfId="2492" hidden="1" xr:uid="{00000000-0005-0000-0000-00005C080000}"/>
    <cellStyle name="Uwaga 3" xfId="2482" hidden="1" xr:uid="{00000000-0005-0000-0000-00005D080000}"/>
    <cellStyle name="Uwaga 3" xfId="2481" hidden="1" xr:uid="{00000000-0005-0000-0000-00005E080000}"/>
    <cellStyle name="Uwaga 3" xfId="2480" hidden="1" xr:uid="{00000000-0005-0000-0000-00005F080000}"/>
    <cellStyle name="Uwaga 3" xfId="2467" hidden="1" xr:uid="{00000000-0005-0000-0000-000060080000}"/>
    <cellStyle name="Uwaga 3" xfId="2466" hidden="1" xr:uid="{00000000-0005-0000-0000-000061080000}"/>
    <cellStyle name="Uwaga 3" xfId="2465" hidden="1" xr:uid="{00000000-0005-0000-0000-000062080000}"/>
    <cellStyle name="Uwaga 3" xfId="2452" hidden="1" xr:uid="{00000000-0005-0000-0000-000063080000}"/>
    <cellStyle name="Uwaga 3" xfId="2451" hidden="1" xr:uid="{00000000-0005-0000-0000-000064080000}"/>
    <cellStyle name="Uwaga 3" xfId="2450" hidden="1" xr:uid="{00000000-0005-0000-0000-000065080000}"/>
    <cellStyle name="Uwaga 3" xfId="2437" hidden="1" xr:uid="{00000000-0005-0000-0000-000066080000}"/>
    <cellStyle name="Uwaga 3" xfId="2436" hidden="1" xr:uid="{00000000-0005-0000-0000-000067080000}"/>
    <cellStyle name="Uwaga 3" xfId="2435" hidden="1" xr:uid="{00000000-0005-0000-0000-000068080000}"/>
    <cellStyle name="Uwaga 3" xfId="2422" hidden="1" xr:uid="{00000000-0005-0000-0000-000069080000}"/>
    <cellStyle name="Uwaga 3" xfId="2421" hidden="1" xr:uid="{00000000-0005-0000-0000-00006A080000}"/>
    <cellStyle name="Uwaga 3" xfId="2419" hidden="1" xr:uid="{00000000-0005-0000-0000-00006B080000}"/>
    <cellStyle name="Uwaga 3" xfId="2408" hidden="1" xr:uid="{00000000-0005-0000-0000-00006C080000}"/>
    <cellStyle name="Uwaga 3" xfId="2405" hidden="1" xr:uid="{00000000-0005-0000-0000-00006D080000}"/>
    <cellStyle name="Uwaga 3" xfId="2403" hidden="1" xr:uid="{00000000-0005-0000-0000-00006E080000}"/>
    <cellStyle name="Uwaga 3" xfId="2393" hidden="1" xr:uid="{00000000-0005-0000-0000-00006F080000}"/>
    <cellStyle name="Uwaga 3" xfId="2390" hidden="1" xr:uid="{00000000-0005-0000-0000-000070080000}"/>
    <cellStyle name="Uwaga 3" xfId="2388" hidden="1" xr:uid="{00000000-0005-0000-0000-000071080000}"/>
    <cellStyle name="Uwaga 3" xfId="2378" hidden="1" xr:uid="{00000000-0005-0000-0000-000072080000}"/>
    <cellStyle name="Uwaga 3" xfId="2375" hidden="1" xr:uid="{00000000-0005-0000-0000-000073080000}"/>
    <cellStyle name="Uwaga 3" xfId="2373" hidden="1" xr:uid="{00000000-0005-0000-0000-000074080000}"/>
    <cellStyle name="Uwaga 3" xfId="2363" hidden="1" xr:uid="{00000000-0005-0000-0000-000075080000}"/>
    <cellStyle name="Uwaga 3" xfId="2361" hidden="1" xr:uid="{00000000-0005-0000-0000-000076080000}"/>
    <cellStyle name="Uwaga 3" xfId="2360" hidden="1" xr:uid="{00000000-0005-0000-0000-000077080000}"/>
    <cellStyle name="Uwaga 3" xfId="2348" hidden="1" xr:uid="{00000000-0005-0000-0000-000078080000}"/>
    <cellStyle name="Uwaga 3" xfId="2346" hidden="1" xr:uid="{00000000-0005-0000-0000-000079080000}"/>
    <cellStyle name="Uwaga 3" xfId="2343" hidden="1" xr:uid="{00000000-0005-0000-0000-00007A080000}"/>
    <cellStyle name="Uwaga 3" xfId="2333" hidden="1" xr:uid="{00000000-0005-0000-0000-00007B080000}"/>
    <cellStyle name="Uwaga 3" xfId="2330" hidden="1" xr:uid="{00000000-0005-0000-0000-00007C080000}"/>
    <cellStyle name="Uwaga 3" xfId="2328" hidden="1" xr:uid="{00000000-0005-0000-0000-00007D080000}"/>
    <cellStyle name="Uwaga 3" xfId="2318" hidden="1" xr:uid="{00000000-0005-0000-0000-00007E080000}"/>
    <cellStyle name="Uwaga 3" xfId="2315" hidden="1" xr:uid="{00000000-0005-0000-0000-00007F080000}"/>
    <cellStyle name="Uwaga 3" xfId="2313" hidden="1" xr:uid="{00000000-0005-0000-0000-000080080000}"/>
    <cellStyle name="Uwaga 3" xfId="2303" hidden="1" xr:uid="{00000000-0005-0000-0000-000081080000}"/>
    <cellStyle name="Uwaga 3" xfId="2301" hidden="1" xr:uid="{00000000-0005-0000-0000-000082080000}"/>
    <cellStyle name="Uwaga 3" xfId="2300" hidden="1" xr:uid="{00000000-0005-0000-0000-000083080000}"/>
    <cellStyle name="Uwaga 3" xfId="2288" hidden="1" xr:uid="{00000000-0005-0000-0000-000084080000}"/>
    <cellStyle name="Uwaga 3" xfId="2285" hidden="1" xr:uid="{00000000-0005-0000-0000-000085080000}"/>
    <cellStyle name="Uwaga 3" xfId="2283" hidden="1" xr:uid="{00000000-0005-0000-0000-000086080000}"/>
    <cellStyle name="Uwaga 3" xfId="2273" hidden="1" xr:uid="{00000000-0005-0000-0000-000087080000}"/>
    <cellStyle name="Uwaga 3" xfId="2270" hidden="1" xr:uid="{00000000-0005-0000-0000-000088080000}"/>
    <cellStyle name="Uwaga 3" xfId="2268" hidden="1" xr:uid="{00000000-0005-0000-0000-000089080000}"/>
    <cellStyle name="Uwaga 3" xfId="2258" hidden="1" xr:uid="{00000000-0005-0000-0000-00008A080000}"/>
    <cellStyle name="Uwaga 3" xfId="2255" hidden="1" xr:uid="{00000000-0005-0000-0000-00008B080000}"/>
    <cellStyle name="Uwaga 3" xfId="2253" hidden="1" xr:uid="{00000000-0005-0000-0000-00008C080000}"/>
    <cellStyle name="Uwaga 3" xfId="2243" hidden="1" xr:uid="{00000000-0005-0000-0000-00008D080000}"/>
    <cellStyle name="Uwaga 3" xfId="2241" hidden="1" xr:uid="{00000000-0005-0000-0000-00008E080000}"/>
    <cellStyle name="Uwaga 3" xfId="2240" hidden="1" xr:uid="{00000000-0005-0000-0000-00008F080000}"/>
    <cellStyle name="Uwaga 3" xfId="2227" hidden="1" xr:uid="{00000000-0005-0000-0000-000090080000}"/>
    <cellStyle name="Uwaga 3" xfId="2224" hidden="1" xr:uid="{00000000-0005-0000-0000-000091080000}"/>
    <cellStyle name="Uwaga 3" xfId="2222" hidden="1" xr:uid="{00000000-0005-0000-0000-000092080000}"/>
    <cellStyle name="Uwaga 3" xfId="2212" hidden="1" xr:uid="{00000000-0005-0000-0000-000093080000}"/>
    <cellStyle name="Uwaga 3" xfId="2209" hidden="1" xr:uid="{00000000-0005-0000-0000-000094080000}"/>
    <cellStyle name="Uwaga 3" xfId="2207" hidden="1" xr:uid="{00000000-0005-0000-0000-000095080000}"/>
    <cellStyle name="Uwaga 3" xfId="2197" hidden="1" xr:uid="{00000000-0005-0000-0000-000096080000}"/>
    <cellStyle name="Uwaga 3" xfId="2194" hidden="1" xr:uid="{00000000-0005-0000-0000-000097080000}"/>
    <cellStyle name="Uwaga 3" xfId="2192" hidden="1" xr:uid="{00000000-0005-0000-0000-000098080000}"/>
    <cellStyle name="Uwaga 3" xfId="2183" hidden="1" xr:uid="{00000000-0005-0000-0000-000099080000}"/>
    <cellStyle name="Uwaga 3" xfId="2181" hidden="1" xr:uid="{00000000-0005-0000-0000-00009A080000}"/>
    <cellStyle name="Uwaga 3" xfId="2180" hidden="1" xr:uid="{00000000-0005-0000-0000-00009B080000}"/>
    <cellStyle name="Uwaga 3" xfId="2168" hidden="1" xr:uid="{00000000-0005-0000-0000-00009C080000}"/>
    <cellStyle name="Uwaga 3" xfId="2166" hidden="1" xr:uid="{00000000-0005-0000-0000-00009D080000}"/>
    <cellStyle name="Uwaga 3" xfId="2164" hidden="1" xr:uid="{00000000-0005-0000-0000-00009E080000}"/>
    <cellStyle name="Uwaga 3" xfId="2153" hidden="1" xr:uid="{00000000-0005-0000-0000-00009F080000}"/>
    <cellStyle name="Uwaga 3" xfId="2151" hidden="1" xr:uid="{00000000-0005-0000-0000-0000A0080000}"/>
    <cellStyle name="Uwaga 3" xfId="2149" hidden="1" xr:uid="{00000000-0005-0000-0000-0000A1080000}"/>
    <cellStyle name="Uwaga 3" xfId="2138" hidden="1" xr:uid="{00000000-0005-0000-0000-0000A2080000}"/>
    <cellStyle name="Uwaga 3" xfId="2136" hidden="1" xr:uid="{00000000-0005-0000-0000-0000A3080000}"/>
    <cellStyle name="Uwaga 3" xfId="2134" hidden="1" xr:uid="{00000000-0005-0000-0000-0000A4080000}"/>
    <cellStyle name="Uwaga 3" xfId="2123" hidden="1" xr:uid="{00000000-0005-0000-0000-0000A5080000}"/>
    <cellStyle name="Uwaga 3" xfId="2121" hidden="1" xr:uid="{00000000-0005-0000-0000-0000A6080000}"/>
    <cellStyle name="Uwaga 3" xfId="2120" hidden="1" xr:uid="{00000000-0005-0000-0000-0000A7080000}"/>
    <cellStyle name="Uwaga 3" xfId="2107" hidden="1" xr:uid="{00000000-0005-0000-0000-0000A8080000}"/>
    <cellStyle name="Uwaga 3" xfId="2104" hidden="1" xr:uid="{00000000-0005-0000-0000-0000A9080000}"/>
    <cellStyle name="Uwaga 3" xfId="2102" hidden="1" xr:uid="{00000000-0005-0000-0000-0000AA080000}"/>
    <cellStyle name="Uwaga 3" xfId="2092" hidden="1" xr:uid="{00000000-0005-0000-0000-0000AB080000}"/>
    <cellStyle name="Uwaga 3" xfId="2089" hidden="1" xr:uid="{00000000-0005-0000-0000-0000AC080000}"/>
    <cellStyle name="Uwaga 3" xfId="2087" hidden="1" xr:uid="{00000000-0005-0000-0000-0000AD080000}"/>
    <cellStyle name="Uwaga 3" xfId="2077" hidden="1" xr:uid="{00000000-0005-0000-0000-0000AE080000}"/>
    <cellStyle name="Uwaga 3" xfId="2074" hidden="1" xr:uid="{00000000-0005-0000-0000-0000AF080000}"/>
    <cellStyle name="Uwaga 3" xfId="2072" hidden="1" xr:uid="{00000000-0005-0000-0000-0000B0080000}"/>
    <cellStyle name="Uwaga 3" xfId="2063" hidden="1" xr:uid="{00000000-0005-0000-0000-0000B1080000}"/>
    <cellStyle name="Uwaga 3" xfId="2061" hidden="1" xr:uid="{00000000-0005-0000-0000-0000B2080000}"/>
    <cellStyle name="Uwaga 3" xfId="2059" hidden="1" xr:uid="{00000000-0005-0000-0000-0000B3080000}"/>
    <cellStyle name="Uwaga 3" xfId="2047" hidden="1" xr:uid="{00000000-0005-0000-0000-0000B4080000}"/>
    <cellStyle name="Uwaga 3" xfId="2044" hidden="1" xr:uid="{00000000-0005-0000-0000-0000B5080000}"/>
    <cellStyle name="Uwaga 3" xfId="2042" hidden="1" xr:uid="{00000000-0005-0000-0000-0000B6080000}"/>
    <cellStyle name="Uwaga 3" xfId="2032" hidden="1" xr:uid="{00000000-0005-0000-0000-0000B7080000}"/>
    <cellStyle name="Uwaga 3" xfId="2029" hidden="1" xr:uid="{00000000-0005-0000-0000-0000B8080000}"/>
    <cellStyle name="Uwaga 3" xfId="2027" hidden="1" xr:uid="{00000000-0005-0000-0000-0000B9080000}"/>
    <cellStyle name="Uwaga 3" xfId="2017" hidden="1" xr:uid="{00000000-0005-0000-0000-0000BA080000}"/>
    <cellStyle name="Uwaga 3" xfId="2014" hidden="1" xr:uid="{00000000-0005-0000-0000-0000BB080000}"/>
    <cellStyle name="Uwaga 3" xfId="2012" hidden="1" xr:uid="{00000000-0005-0000-0000-0000BC080000}"/>
    <cellStyle name="Uwaga 3" xfId="2005" hidden="1" xr:uid="{00000000-0005-0000-0000-0000BD080000}"/>
    <cellStyle name="Uwaga 3" xfId="2002" hidden="1" xr:uid="{00000000-0005-0000-0000-0000BE080000}"/>
    <cellStyle name="Uwaga 3" xfId="2000" hidden="1" xr:uid="{00000000-0005-0000-0000-0000BF080000}"/>
    <cellStyle name="Uwaga 3" xfId="1990" hidden="1" xr:uid="{00000000-0005-0000-0000-0000C0080000}"/>
    <cellStyle name="Uwaga 3" xfId="1987" hidden="1" xr:uid="{00000000-0005-0000-0000-0000C1080000}"/>
    <cellStyle name="Uwaga 3" xfId="1984" hidden="1" xr:uid="{00000000-0005-0000-0000-0000C2080000}"/>
    <cellStyle name="Uwaga 3" xfId="1975" hidden="1" xr:uid="{00000000-0005-0000-0000-0000C3080000}"/>
    <cellStyle name="Uwaga 3" xfId="1971" hidden="1" xr:uid="{00000000-0005-0000-0000-0000C4080000}"/>
    <cellStyle name="Uwaga 3" xfId="1968" hidden="1" xr:uid="{00000000-0005-0000-0000-0000C5080000}"/>
    <cellStyle name="Uwaga 3" xfId="1960" hidden="1" xr:uid="{00000000-0005-0000-0000-0000C6080000}"/>
    <cellStyle name="Uwaga 3" xfId="1957" hidden="1" xr:uid="{00000000-0005-0000-0000-0000C7080000}"/>
    <cellStyle name="Uwaga 3" xfId="1954" hidden="1" xr:uid="{00000000-0005-0000-0000-0000C8080000}"/>
    <cellStyle name="Uwaga 3" xfId="1945" hidden="1" xr:uid="{00000000-0005-0000-0000-0000C9080000}"/>
    <cellStyle name="Uwaga 3" xfId="1942" hidden="1" xr:uid="{00000000-0005-0000-0000-0000CA080000}"/>
    <cellStyle name="Uwaga 3" xfId="1939" hidden="1" xr:uid="{00000000-0005-0000-0000-0000CB080000}"/>
    <cellStyle name="Uwaga 3" xfId="1929" hidden="1" xr:uid="{00000000-0005-0000-0000-0000CC080000}"/>
    <cellStyle name="Uwaga 3" xfId="1925" hidden="1" xr:uid="{00000000-0005-0000-0000-0000CD080000}"/>
    <cellStyle name="Uwaga 3" xfId="1922" hidden="1" xr:uid="{00000000-0005-0000-0000-0000CE080000}"/>
    <cellStyle name="Uwaga 3" xfId="1913" hidden="1" xr:uid="{00000000-0005-0000-0000-0000CF080000}"/>
    <cellStyle name="Uwaga 3" xfId="1909" hidden="1" xr:uid="{00000000-0005-0000-0000-0000D0080000}"/>
    <cellStyle name="Uwaga 3" xfId="1907" hidden="1" xr:uid="{00000000-0005-0000-0000-0000D1080000}"/>
    <cellStyle name="Uwaga 3" xfId="1899" hidden="1" xr:uid="{00000000-0005-0000-0000-0000D2080000}"/>
    <cellStyle name="Uwaga 3" xfId="1895" hidden="1" xr:uid="{00000000-0005-0000-0000-0000D3080000}"/>
    <cellStyle name="Uwaga 3" xfId="1892" hidden="1" xr:uid="{00000000-0005-0000-0000-0000D4080000}"/>
    <cellStyle name="Uwaga 3" xfId="1885" hidden="1" xr:uid="{00000000-0005-0000-0000-0000D5080000}"/>
    <cellStyle name="Uwaga 3" xfId="1882" hidden="1" xr:uid="{00000000-0005-0000-0000-0000D6080000}"/>
    <cellStyle name="Uwaga 3" xfId="1879" hidden="1" xr:uid="{00000000-0005-0000-0000-0000D7080000}"/>
    <cellStyle name="Uwaga 3" xfId="1870" hidden="1" xr:uid="{00000000-0005-0000-0000-0000D8080000}"/>
    <cellStyle name="Uwaga 3" xfId="1865" hidden="1" xr:uid="{00000000-0005-0000-0000-0000D9080000}"/>
    <cellStyle name="Uwaga 3" xfId="1862" hidden="1" xr:uid="{00000000-0005-0000-0000-0000DA080000}"/>
    <cellStyle name="Uwaga 3" xfId="1855" hidden="1" xr:uid="{00000000-0005-0000-0000-0000DB080000}"/>
    <cellStyle name="Uwaga 3" xfId="1850" hidden="1" xr:uid="{00000000-0005-0000-0000-0000DC080000}"/>
    <cellStyle name="Uwaga 3" xfId="1847" hidden="1" xr:uid="{00000000-0005-0000-0000-0000DD080000}"/>
    <cellStyle name="Uwaga 3" xfId="1840" hidden="1" xr:uid="{00000000-0005-0000-0000-0000DE080000}"/>
    <cellStyle name="Uwaga 3" xfId="1835" hidden="1" xr:uid="{00000000-0005-0000-0000-0000DF080000}"/>
    <cellStyle name="Uwaga 3" xfId="1832" hidden="1" xr:uid="{00000000-0005-0000-0000-0000E0080000}"/>
    <cellStyle name="Uwaga 3" xfId="1826" hidden="1" xr:uid="{00000000-0005-0000-0000-0000E1080000}"/>
    <cellStyle name="Uwaga 3" xfId="1822" hidden="1" xr:uid="{00000000-0005-0000-0000-0000E2080000}"/>
    <cellStyle name="Uwaga 3" xfId="1819" hidden="1" xr:uid="{00000000-0005-0000-0000-0000E3080000}"/>
    <cellStyle name="Uwaga 3" xfId="1811" hidden="1" xr:uid="{00000000-0005-0000-0000-0000E4080000}"/>
    <cellStyle name="Uwaga 3" xfId="1806" hidden="1" xr:uid="{00000000-0005-0000-0000-0000E5080000}"/>
    <cellStyle name="Uwaga 3" xfId="1802" hidden="1" xr:uid="{00000000-0005-0000-0000-0000E6080000}"/>
    <cellStyle name="Uwaga 3" xfId="1796" hidden="1" xr:uid="{00000000-0005-0000-0000-0000E7080000}"/>
    <cellStyle name="Uwaga 3" xfId="1791" hidden="1" xr:uid="{00000000-0005-0000-0000-0000E8080000}"/>
    <cellStyle name="Uwaga 3" xfId="1787" hidden="1" xr:uid="{00000000-0005-0000-0000-0000E9080000}"/>
    <cellStyle name="Uwaga 3" xfId="1781" hidden="1" xr:uid="{00000000-0005-0000-0000-0000EA080000}"/>
    <cellStyle name="Uwaga 3" xfId="1776" hidden="1" xr:uid="{00000000-0005-0000-0000-0000EB080000}"/>
    <cellStyle name="Uwaga 3" xfId="1772" hidden="1" xr:uid="{00000000-0005-0000-0000-0000EC080000}"/>
    <cellStyle name="Uwaga 3" xfId="1767" hidden="1" xr:uid="{00000000-0005-0000-0000-0000ED080000}"/>
    <cellStyle name="Uwaga 3" xfId="1763" hidden="1" xr:uid="{00000000-0005-0000-0000-0000EE080000}"/>
    <cellStyle name="Uwaga 3" xfId="1759" hidden="1" xr:uid="{00000000-0005-0000-0000-0000EF080000}"/>
    <cellStyle name="Uwaga 3" xfId="1751" hidden="1" xr:uid="{00000000-0005-0000-0000-0000F0080000}"/>
    <cellStyle name="Uwaga 3" xfId="1746" hidden="1" xr:uid="{00000000-0005-0000-0000-0000F1080000}"/>
    <cellStyle name="Uwaga 3" xfId="1742" hidden="1" xr:uid="{00000000-0005-0000-0000-0000F2080000}"/>
    <cellStyle name="Uwaga 3" xfId="1736" hidden="1" xr:uid="{00000000-0005-0000-0000-0000F3080000}"/>
    <cellStyle name="Uwaga 3" xfId="1731" hidden="1" xr:uid="{00000000-0005-0000-0000-0000F4080000}"/>
    <cellStyle name="Uwaga 3" xfId="1727" hidden="1" xr:uid="{00000000-0005-0000-0000-0000F5080000}"/>
    <cellStyle name="Uwaga 3" xfId="1721" hidden="1" xr:uid="{00000000-0005-0000-0000-0000F6080000}"/>
    <cellStyle name="Uwaga 3" xfId="1716" hidden="1" xr:uid="{00000000-0005-0000-0000-0000F7080000}"/>
    <cellStyle name="Uwaga 3" xfId="1712" hidden="1" xr:uid="{00000000-0005-0000-0000-0000F8080000}"/>
    <cellStyle name="Uwaga 3" xfId="1708" hidden="1" xr:uid="{00000000-0005-0000-0000-0000F9080000}"/>
    <cellStyle name="Uwaga 3" xfId="1703" hidden="1" xr:uid="{00000000-0005-0000-0000-0000FA080000}"/>
    <cellStyle name="Uwaga 3" xfId="1698" hidden="1" xr:uid="{00000000-0005-0000-0000-0000FB080000}"/>
    <cellStyle name="Uwaga 3" xfId="1693" hidden="1" xr:uid="{00000000-0005-0000-0000-0000FC080000}"/>
    <cellStyle name="Uwaga 3" xfId="1689" hidden="1" xr:uid="{00000000-0005-0000-0000-0000FD080000}"/>
    <cellStyle name="Uwaga 3" xfId="1685" hidden="1" xr:uid="{00000000-0005-0000-0000-0000FE080000}"/>
    <cellStyle name="Uwaga 3" xfId="1678" hidden="1" xr:uid="{00000000-0005-0000-0000-0000FF080000}"/>
    <cellStyle name="Uwaga 3" xfId="1674" hidden="1" xr:uid="{00000000-0005-0000-0000-000000090000}"/>
    <cellStyle name="Uwaga 3" xfId="1669" hidden="1" xr:uid="{00000000-0005-0000-0000-000001090000}"/>
    <cellStyle name="Uwaga 3" xfId="1663" hidden="1" xr:uid="{00000000-0005-0000-0000-000002090000}"/>
    <cellStyle name="Uwaga 3" xfId="1659" hidden="1" xr:uid="{00000000-0005-0000-0000-000003090000}"/>
    <cellStyle name="Uwaga 3" xfId="1654" hidden="1" xr:uid="{00000000-0005-0000-0000-000004090000}"/>
    <cellStyle name="Uwaga 3" xfId="1648" hidden="1" xr:uid="{00000000-0005-0000-0000-000005090000}"/>
    <cellStyle name="Uwaga 3" xfId="1644" hidden="1" xr:uid="{00000000-0005-0000-0000-000006090000}"/>
    <cellStyle name="Uwaga 3" xfId="1639" hidden="1" xr:uid="{00000000-0005-0000-0000-000007090000}"/>
    <cellStyle name="Uwaga 3" xfId="1633" hidden="1" xr:uid="{00000000-0005-0000-0000-000008090000}"/>
    <cellStyle name="Uwaga 3" xfId="1629" hidden="1" xr:uid="{00000000-0005-0000-0000-000009090000}"/>
    <cellStyle name="Uwaga 3" xfId="1625" hidden="1" xr:uid="{00000000-0005-0000-0000-00000A090000}"/>
    <cellStyle name="Uwaga 3" xfId="2485" hidden="1" xr:uid="{00000000-0005-0000-0000-00000B090000}"/>
    <cellStyle name="Uwaga 3" xfId="2484" hidden="1" xr:uid="{00000000-0005-0000-0000-00000C090000}"/>
    <cellStyle name="Uwaga 3" xfId="2483" hidden="1" xr:uid="{00000000-0005-0000-0000-00000D090000}"/>
    <cellStyle name="Uwaga 3" xfId="2470" hidden="1" xr:uid="{00000000-0005-0000-0000-00000E090000}"/>
    <cellStyle name="Uwaga 3" xfId="2469" hidden="1" xr:uid="{00000000-0005-0000-0000-00000F090000}"/>
    <cellStyle name="Uwaga 3" xfId="2468" hidden="1" xr:uid="{00000000-0005-0000-0000-000010090000}"/>
    <cellStyle name="Uwaga 3" xfId="2455" hidden="1" xr:uid="{00000000-0005-0000-0000-000011090000}"/>
    <cellStyle name="Uwaga 3" xfId="2454" hidden="1" xr:uid="{00000000-0005-0000-0000-000012090000}"/>
    <cellStyle name="Uwaga 3" xfId="2453" hidden="1" xr:uid="{00000000-0005-0000-0000-000013090000}"/>
    <cellStyle name="Uwaga 3" xfId="2440" hidden="1" xr:uid="{00000000-0005-0000-0000-000014090000}"/>
    <cellStyle name="Uwaga 3" xfId="2439" hidden="1" xr:uid="{00000000-0005-0000-0000-000015090000}"/>
    <cellStyle name="Uwaga 3" xfId="2438" hidden="1" xr:uid="{00000000-0005-0000-0000-000016090000}"/>
    <cellStyle name="Uwaga 3" xfId="2425" hidden="1" xr:uid="{00000000-0005-0000-0000-000017090000}"/>
    <cellStyle name="Uwaga 3" xfId="2424" hidden="1" xr:uid="{00000000-0005-0000-0000-000018090000}"/>
    <cellStyle name="Uwaga 3" xfId="2423" hidden="1" xr:uid="{00000000-0005-0000-0000-000019090000}"/>
    <cellStyle name="Uwaga 3" xfId="2411" hidden="1" xr:uid="{00000000-0005-0000-0000-00001A090000}"/>
    <cellStyle name="Uwaga 3" xfId="2409" hidden="1" xr:uid="{00000000-0005-0000-0000-00001B090000}"/>
    <cellStyle name="Uwaga 3" xfId="2407" hidden="1" xr:uid="{00000000-0005-0000-0000-00001C090000}"/>
    <cellStyle name="Uwaga 3" xfId="2396" hidden="1" xr:uid="{00000000-0005-0000-0000-00001D090000}"/>
    <cellStyle name="Uwaga 3" xfId="2394" hidden="1" xr:uid="{00000000-0005-0000-0000-00001E090000}"/>
    <cellStyle name="Uwaga 3" xfId="2392" hidden="1" xr:uid="{00000000-0005-0000-0000-00001F090000}"/>
    <cellStyle name="Uwaga 3" xfId="2381" hidden="1" xr:uid="{00000000-0005-0000-0000-000020090000}"/>
    <cellStyle name="Uwaga 3" xfId="2379" hidden="1" xr:uid="{00000000-0005-0000-0000-000021090000}"/>
    <cellStyle name="Uwaga 3" xfId="2377" hidden="1" xr:uid="{00000000-0005-0000-0000-000022090000}"/>
    <cellStyle name="Uwaga 3" xfId="2366" hidden="1" xr:uid="{00000000-0005-0000-0000-000023090000}"/>
    <cellStyle name="Uwaga 3" xfId="2364" hidden="1" xr:uid="{00000000-0005-0000-0000-000024090000}"/>
    <cellStyle name="Uwaga 3" xfId="2362" hidden="1" xr:uid="{00000000-0005-0000-0000-000025090000}"/>
    <cellStyle name="Uwaga 3" xfId="2351" hidden="1" xr:uid="{00000000-0005-0000-0000-000026090000}"/>
    <cellStyle name="Uwaga 3" xfId="2349" hidden="1" xr:uid="{00000000-0005-0000-0000-000027090000}"/>
    <cellStyle name="Uwaga 3" xfId="2347" hidden="1" xr:uid="{00000000-0005-0000-0000-000028090000}"/>
    <cellStyle name="Uwaga 3" xfId="2336" hidden="1" xr:uid="{00000000-0005-0000-0000-000029090000}"/>
    <cellStyle name="Uwaga 3" xfId="2334" hidden="1" xr:uid="{00000000-0005-0000-0000-00002A090000}"/>
    <cellStyle name="Uwaga 3" xfId="2332" hidden="1" xr:uid="{00000000-0005-0000-0000-00002B090000}"/>
    <cellStyle name="Uwaga 3" xfId="2321" hidden="1" xr:uid="{00000000-0005-0000-0000-00002C090000}"/>
    <cellStyle name="Uwaga 3" xfId="2319" hidden="1" xr:uid="{00000000-0005-0000-0000-00002D090000}"/>
    <cellStyle name="Uwaga 3" xfId="2317" hidden="1" xr:uid="{00000000-0005-0000-0000-00002E090000}"/>
    <cellStyle name="Uwaga 3" xfId="2306" hidden="1" xr:uid="{00000000-0005-0000-0000-00002F090000}"/>
    <cellStyle name="Uwaga 3" xfId="2304" hidden="1" xr:uid="{00000000-0005-0000-0000-000030090000}"/>
    <cellStyle name="Uwaga 3" xfId="2302" hidden="1" xr:uid="{00000000-0005-0000-0000-000031090000}"/>
    <cellStyle name="Uwaga 3" xfId="2291" hidden="1" xr:uid="{00000000-0005-0000-0000-000032090000}"/>
    <cellStyle name="Uwaga 3" xfId="2289" hidden="1" xr:uid="{00000000-0005-0000-0000-000033090000}"/>
    <cellStyle name="Uwaga 3" xfId="2287" hidden="1" xr:uid="{00000000-0005-0000-0000-000034090000}"/>
    <cellStyle name="Uwaga 3" xfId="2276" hidden="1" xr:uid="{00000000-0005-0000-0000-000035090000}"/>
    <cellStyle name="Uwaga 3" xfId="2274" hidden="1" xr:uid="{00000000-0005-0000-0000-000036090000}"/>
    <cellStyle name="Uwaga 3" xfId="2272" hidden="1" xr:uid="{00000000-0005-0000-0000-000037090000}"/>
    <cellStyle name="Uwaga 3" xfId="2261" hidden="1" xr:uid="{00000000-0005-0000-0000-000038090000}"/>
    <cellStyle name="Uwaga 3" xfId="2259" hidden="1" xr:uid="{00000000-0005-0000-0000-000039090000}"/>
    <cellStyle name="Uwaga 3" xfId="2257" hidden="1" xr:uid="{00000000-0005-0000-0000-00003A090000}"/>
    <cellStyle name="Uwaga 3" xfId="2246" hidden="1" xr:uid="{00000000-0005-0000-0000-00003B090000}"/>
    <cellStyle name="Uwaga 3" xfId="2244" hidden="1" xr:uid="{00000000-0005-0000-0000-00003C090000}"/>
    <cellStyle name="Uwaga 3" xfId="2242" hidden="1" xr:uid="{00000000-0005-0000-0000-00003D090000}"/>
    <cellStyle name="Uwaga 3" xfId="2231" hidden="1" xr:uid="{00000000-0005-0000-0000-00003E090000}"/>
    <cellStyle name="Uwaga 3" xfId="2229" hidden="1" xr:uid="{00000000-0005-0000-0000-00003F090000}"/>
    <cellStyle name="Uwaga 3" xfId="2226" hidden="1" xr:uid="{00000000-0005-0000-0000-000040090000}"/>
    <cellStyle name="Uwaga 3" xfId="2216" hidden="1" xr:uid="{00000000-0005-0000-0000-000041090000}"/>
    <cellStyle name="Uwaga 3" xfId="2213" hidden="1" xr:uid="{00000000-0005-0000-0000-000042090000}"/>
    <cellStyle name="Uwaga 3" xfId="2210" hidden="1" xr:uid="{00000000-0005-0000-0000-000043090000}"/>
    <cellStyle name="Uwaga 3" xfId="2201" hidden="1" xr:uid="{00000000-0005-0000-0000-000044090000}"/>
    <cellStyle name="Uwaga 3" xfId="2199" hidden="1" xr:uid="{00000000-0005-0000-0000-000045090000}"/>
    <cellStyle name="Uwaga 3" xfId="2196" hidden="1" xr:uid="{00000000-0005-0000-0000-000046090000}"/>
    <cellStyle name="Uwaga 3" xfId="2186" hidden="1" xr:uid="{00000000-0005-0000-0000-000047090000}"/>
    <cellStyle name="Uwaga 3" xfId="2184" hidden="1" xr:uid="{00000000-0005-0000-0000-000048090000}"/>
    <cellStyle name="Uwaga 3" xfId="2182" hidden="1" xr:uid="{00000000-0005-0000-0000-000049090000}"/>
    <cellStyle name="Uwaga 3" xfId="2171" hidden="1" xr:uid="{00000000-0005-0000-0000-00004A090000}"/>
    <cellStyle name="Uwaga 3" xfId="2169" hidden="1" xr:uid="{00000000-0005-0000-0000-00004B090000}"/>
    <cellStyle name="Uwaga 3" xfId="2167" hidden="1" xr:uid="{00000000-0005-0000-0000-00004C090000}"/>
    <cellStyle name="Uwaga 3" xfId="2156" hidden="1" xr:uid="{00000000-0005-0000-0000-00004D090000}"/>
    <cellStyle name="Uwaga 3" xfId="2154" hidden="1" xr:uid="{00000000-0005-0000-0000-00004E090000}"/>
    <cellStyle name="Uwaga 3" xfId="2152" hidden="1" xr:uid="{00000000-0005-0000-0000-00004F090000}"/>
    <cellStyle name="Uwaga 3" xfId="2141" hidden="1" xr:uid="{00000000-0005-0000-0000-000050090000}"/>
    <cellStyle name="Uwaga 3" xfId="2139" hidden="1" xr:uid="{00000000-0005-0000-0000-000051090000}"/>
    <cellStyle name="Uwaga 3" xfId="2137" hidden="1" xr:uid="{00000000-0005-0000-0000-000052090000}"/>
    <cellStyle name="Uwaga 3" xfId="2126" hidden="1" xr:uid="{00000000-0005-0000-0000-000053090000}"/>
    <cellStyle name="Uwaga 3" xfId="2124" hidden="1" xr:uid="{00000000-0005-0000-0000-000054090000}"/>
    <cellStyle name="Uwaga 3" xfId="2122" hidden="1" xr:uid="{00000000-0005-0000-0000-000055090000}"/>
    <cellStyle name="Uwaga 3" xfId="2111" hidden="1" xr:uid="{00000000-0005-0000-0000-000056090000}"/>
    <cellStyle name="Uwaga 3" xfId="2109" hidden="1" xr:uid="{00000000-0005-0000-0000-000057090000}"/>
    <cellStyle name="Uwaga 3" xfId="2106" hidden="1" xr:uid="{00000000-0005-0000-0000-000058090000}"/>
    <cellStyle name="Uwaga 3" xfId="2096" hidden="1" xr:uid="{00000000-0005-0000-0000-000059090000}"/>
    <cellStyle name="Uwaga 3" xfId="2093" hidden="1" xr:uid="{00000000-0005-0000-0000-00005A090000}"/>
    <cellStyle name="Uwaga 3" xfId="2090" hidden="1" xr:uid="{00000000-0005-0000-0000-00005B090000}"/>
    <cellStyle name="Uwaga 3" xfId="2081" hidden="1" xr:uid="{00000000-0005-0000-0000-00005C090000}"/>
    <cellStyle name="Uwaga 3" xfId="2078" hidden="1" xr:uid="{00000000-0005-0000-0000-00005D090000}"/>
    <cellStyle name="Uwaga 3" xfId="2075" hidden="1" xr:uid="{00000000-0005-0000-0000-00005E090000}"/>
    <cellStyle name="Uwaga 3" xfId="2066" hidden="1" xr:uid="{00000000-0005-0000-0000-00005F090000}"/>
    <cellStyle name="Uwaga 3" xfId="2064" hidden="1" xr:uid="{00000000-0005-0000-0000-000060090000}"/>
    <cellStyle name="Uwaga 3" xfId="2062" hidden="1" xr:uid="{00000000-0005-0000-0000-000061090000}"/>
    <cellStyle name="Uwaga 3" xfId="2051" hidden="1" xr:uid="{00000000-0005-0000-0000-000062090000}"/>
    <cellStyle name="Uwaga 3" xfId="2048" hidden="1" xr:uid="{00000000-0005-0000-0000-000063090000}"/>
    <cellStyle name="Uwaga 3" xfId="2045" hidden="1" xr:uid="{00000000-0005-0000-0000-000064090000}"/>
    <cellStyle name="Uwaga 3" xfId="2036" hidden="1" xr:uid="{00000000-0005-0000-0000-000065090000}"/>
    <cellStyle name="Uwaga 3" xfId="2033" hidden="1" xr:uid="{00000000-0005-0000-0000-000066090000}"/>
    <cellStyle name="Uwaga 3" xfId="2030" hidden="1" xr:uid="{00000000-0005-0000-0000-000067090000}"/>
    <cellStyle name="Uwaga 3" xfId="2021" hidden="1" xr:uid="{00000000-0005-0000-0000-000068090000}"/>
    <cellStyle name="Uwaga 3" xfId="2018" hidden="1" xr:uid="{00000000-0005-0000-0000-000069090000}"/>
    <cellStyle name="Uwaga 3" xfId="2015" hidden="1" xr:uid="{00000000-0005-0000-0000-00006A090000}"/>
    <cellStyle name="Uwaga 3" xfId="2008" hidden="1" xr:uid="{00000000-0005-0000-0000-00006B090000}"/>
    <cellStyle name="Uwaga 3" xfId="2004" hidden="1" xr:uid="{00000000-0005-0000-0000-00006C090000}"/>
    <cellStyle name="Uwaga 3" xfId="2001" hidden="1" xr:uid="{00000000-0005-0000-0000-00006D090000}"/>
    <cellStyle name="Uwaga 3" xfId="1993" hidden="1" xr:uid="{00000000-0005-0000-0000-00006E090000}"/>
    <cellStyle name="Uwaga 3" xfId="1989" hidden="1" xr:uid="{00000000-0005-0000-0000-00006F090000}"/>
    <cellStyle name="Uwaga 3" xfId="1986" hidden="1" xr:uid="{00000000-0005-0000-0000-000070090000}"/>
    <cellStyle name="Uwaga 3" xfId="1978" hidden="1" xr:uid="{00000000-0005-0000-0000-000071090000}"/>
    <cellStyle name="Uwaga 3" xfId="1974" hidden="1" xr:uid="{00000000-0005-0000-0000-000072090000}"/>
    <cellStyle name="Uwaga 3" xfId="1970" hidden="1" xr:uid="{00000000-0005-0000-0000-000073090000}"/>
    <cellStyle name="Uwaga 3" xfId="1963" hidden="1" xr:uid="{00000000-0005-0000-0000-000074090000}"/>
    <cellStyle name="Uwaga 3" xfId="1959" hidden="1" xr:uid="{00000000-0005-0000-0000-000075090000}"/>
    <cellStyle name="Uwaga 3" xfId="1956" hidden="1" xr:uid="{00000000-0005-0000-0000-000076090000}"/>
    <cellStyle name="Uwaga 3" xfId="1948" hidden="1" xr:uid="{00000000-0005-0000-0000-000077090000}"/>
    <cellStyle name="Uwaga 3" xfId="1944" hidden="1" xr:uid="{00000000-0005-0000-0000-000078090000}"/>
    <cellStyle name="Uwaga 3" xfId="1941" hidden="1" xr:uid="{00000000-0005-0000-0000-000079090000}"/>
    <cellStyle name="Uwaga 3" xfId="1932" hidden="1" xr:uid="{00000000-0005-0000-0000-00007A090000}"/>
    <cellStyle name="Uwaga 3" xfId="1927" hidden="1" xr:uid="{00000000-0005-0000-0000-00007B090000}"/>
    <cellStyle name="Uwaga 3" xfId="1923" hidden="1" xr:uid="{00000000-0005-0000-0000-00007C090000}"/>
    <cellStyle name="Uwaga 3" xfId="1917" hidden="1" xr:uid="{00000000-0005-0000-0000-00007D090000}"/>
    <cellStyle name="Uwaga 3" xfId="1912" hidden="1" xr:uid="{00000000-0005-0000-0000-00007E090000}"/>
    <cellStyle name="Uwaga 3" xfId="1908" hidden="1" xr:uid="{00000000-0005-0000-0000-00007F090000}"/>
    <cellStyle name="Uwaga 3" xfId="1902" hidden="1" xr:uid="{00000000-0005-0000-0000-000080090000}"/>
    <cellStyle name="Uwaga 3" xfId="1897" hidden="1" xr:uid="{00000000-0005-0000-0000-000081090000}"/>
    <cellStyle name="Uwaga 3" xfId="1893" hidden="1" xr:uid="{00000000-0005-0000-0000-000082090000}"/>
    <cellStyle name="Uwaga 3" xfId="1888" hidden="1" xr:uid="{00000000-0005-0000-0000-000083090000}"/>
    <cellStyle name="Uwaga 3" xfId="1884" hidden="1" xr:uid="{00000000-0005-0000-0000-000084090000}"/>
    <cellStyle name="Uwaga 3" xfId="1880" hidden="1" xr:uid="{00000000-0005-0000-0000-000085090000}"/>
    <cellStyle name="Uwaga 3" xfId="1873" hidden="1" xr:uid="{00000000-0005-0000-0000-000086090000}"/>
    <cellStyle name="Uwaga 3" xfId="1868" hidden="1" xr:uid="{00000000-0005-0000-0000-000087090000}"/>
    <cellStyle name="Uwaga 3" xfId="1864" hidden="1" xr:uid="{00000000-0005-0000-0000-000088090000}"/>
    <cellStyle name="Uwaga 3" xfId="1857" hidden="1" xr:uid="{00000000-0005-0000-0000-000089090000}"/>
    <cellStyle name="Uwaga 3" xfId="1852" hidden="1" xr:uid="{00000000-0005-0000-0000-00008A090000}"/>
    <cellStyle name="Uwaga 3" xfId="1848" hidden="1" xr:uid="{00000000-0005-0000-0000-00008B090000}"/>
    <cellStyle name="Uwaga 3" xfId="1843" hidden="1" xr:uid="{00000000-0005-0000-0000-00008C090000}"/>
    <cellStyle name="Uwaga 3" xfId="1838" hidden="1" xr:uid="{00000000-0005-0000-0000-00008D090000}"/>
    <cellStyle name="Uwaga 3" xfId="1834" hidden="1" xr:uid="{00000000-0005-0000-0000-00008E090000}"/>
    <cellStyle name="Uwaga 3" xfId="1828" hidden="1" xr:uid="{00000000-0005-0000-0000-00008F090000}"/>
    <cellStyle name="Uwaga 3" xfId="1824" hidden="1" xr:uid="{00000000-0005-0000-0000-000090090000}"/>
    <cellStyle name="Uwaga 3" xfId="1821" hidden="1" xr:uid="{00000000-0005-0000-0000-000091090000}"/>
    <cellStyle name="Uwaga 3" xfId="1814" hidden="1" xr:uid="{00000000-0005-0000-0000-000092090000}"/>
    <cellStyle name="Uwaga 3" xfId="1809" hidden="1" xr:uid="{00000000-0005-0000-0000-000093090000}"/>
    <cellStyle name="Uwaga 3" xfId="1804" hidden="1" xr:uid="{00000000-0005-0000-0000-000094090000}"/>
    <cellStyle name="Uwaga 3" xfId="1798" hidden="1" xr:uid="{00000000-0005-0000-0000-000095090000}"/>
    <cellStyle name="Uwaga 3" xfId="1793" hidden="1" xr:uid="{00000000-0005-0000-0000-000096090000}"/>
    <cellStyle name="Uwaga 3" xfId="1788" hidden="1" xr:uid="{00000000-0005-0000-0000-000097090000}"/>
    <cellStyle name="Uwaga 3" xfId="1783" hidden="1" xr:uid="{00000000-0005-0000-0000-000098090000}"/>
    <cellStyle name="Uwaga 3" xfId="1778" hidden="1" xr:uid="{00000000-0005-0000-0000-000099090000}"/>
    <cellStyle name="Uwaga 3" xfId="1773" hidden="1" xr:uid="{00000000-0005-0000-0000-00009A090000}"/>
    <cellStyle name="Uwaga 3" xfId="1769" hidden="1" xr:uid="{00000000-0005-0000-0000-00009B090000}"/>
    <cellStyle name="Uwaga 3" xfId="1765" hidden="1" xr:uid="{00000000-0005-0000-0000-00009C090000}"/>
    <cellStyle name="Uwaga 3" xfId="1760" hidden="1" xr:uid="{00000000-0005-0000-0000-00009D090000}"/>
    <cellStyle name="Uwaga 3" xfId="1753" hidden="1" xr:uid="{00000000-0005-0000-0000-00009E090000}"/>
    <cellStyle name="Uwaga 3" xfId="1748" hidden="1" xr:uid="{00000000-0005-0000-0000-00009F090000}"/>
    <cellStyle name="Uwaga 3" xfId="1743" hidden="1" xr:uid="{00000000-0005-0000-0000-0000A0090000}"/>
    <cellStyle name="Uwaga 3" xfId="1737" hidden="1" xr:uid="{00000000-0005-0000-0000-0000A1090000}"/>
    <cellStyle name="Uwaga 3" xfId="1732" hidden="1" xr:uid="{00000000-0005-0000-0000-0000A2090000}"/>
    <cellStyle name="Uwaga 3" xfId="1728" hidden="1" xr:uid="{00000000-0005-0000-0000-0000A3090000}"/>
    <cellStyle name="Uwaga 3" xfId="1723" hidden="1" xr:uid="{00000000-0005-0000-0000-0000A4090000}"/>
    <cellStyle name="Uwaga 3" xfId="1718" hidden="1" xr:uid="{00000000-0005-0000-0000-0000A5090000}"/>
    <cellStyle name="Uwaga 3" xfId="1713" hidden="1" xr:uid="{00000000-0005-0000-0000-0000A6090000}"/>
    <cellStyle name="Uwaga 3" xfId="1709" hidden="1" xr:uid="{00000000-0005-0000-0000-0000A7090000}"/>
    <cellStyle name="Uwaga 3" xfId="1704" hidden="1" xr:uid="{00000000-0005-0000-0000-0000A8090000}"/>
    <cellStyle name="Uwaga 3" xfId="1699" hidden="1" xr:uid="{00000000-0005-0000-0000-0000A9090000}"/>
    <cellStyle name="Uwaga 3" xfId="1694" hidden="1" xr:uid="{00000000-0005-0000-0000-0000AA090000}"/>
    <cellStyle name="Uwaga 3" xfId="1690" hidden="1" xr:uid="{00000000-0005-0000-0000-0000AB090000}"/>
    <cellStyle name="Uwaga 3" xfId="1686" hidden="1" xr:uid="{00000000-0005-0000-0000-0000AC090000}"/>
    <cellStyle name="Uwaga 3" xfId="1679" hidden="1" xr:uid="{00000000-0005-0000-0000-0000AD090000}"/>
    <cellStyle name="Uwaga 3" xfId="1675" hidden="1" xr:uid="{00000000-0005-0000-0000-0000AE090000}"/>
    <cellStyle name="Uwaga 3" xfId="1670" hidden="1" xr:uid="{00000000-0005-0000-0000-0000AF090000}"/>
    <cellStyle name="Uwaga 3" xfId="1664" hidden="1" xr:uid="{00000000-0005-0000-0000-0000B0090000}"/>
    <cellStyle name="Uwaga 3" xfId="1660" hidden="1" xr:uid="{00000000-0005-0000-0000-0000B1090000}"/>
    <cellStyle name="Uwaga 3" xfId="1655" hidden="1" xr:uid="{00000000-0005-0000-0000-0000B2090000}"/>
    <cellStyle name="Uwaga 3" xfId="1649" hidden="1" xr:uid="{00000000-0005-0000-0000-0000B3090000}"/>
    <cellStyle name="Uwaga 3" xfId="1645" hidden="1" xr:uid="{00000000-0005-0000-0000-0000B4090000}"/>
    <cellStyle name="Uwaga 3" xfId="1641" hidden="1" xr:uid="{00000000-0005-0000-0000-0000B5090000}"/>
    <cellStyle name="Uwaga 3" xfId="1634" hidden="1" xr:uid="{00000000-0005-0000-0000-0000B6090000}"/>
    <cellStyle name="Uwaga 3" xfId="1630" hidden="1" xr:uid="{00000000-0005-0000-0000-0000B7090000}"/>
    <cellStyle name="Uwaga 3" xfId="1626" hidden="1" xr:uid="{00000000-0005-0000-0000-0000B8090000}"/>
    <cellStyle name="Uwaga 3" xfId="2490" hidden="1" xr:uid="{00000000-0005-0000-0000-0000B9090000}"/>
    <cellStyle name="Uwaga 3" xfId="2488" hidden="1" xr:uid="{00000000-0005-0000-0000-0000BA090000}"/>
    <cellStyle name="Uwaga 3" xfId="2486" hidden="1" xr:uid="{00000000-0005-0000-0000-0000BB090000}"/>
    <cellStyle name="Uwaga 3" xfId="2473" hidden="1" xr:uid="{00000000-0005-0000-0000-0000BC090000}"/>
    <cellStyle name="Uwaga 3" xfId="2472" hidden="1" xr:uid="{00000000-0005-0000-0000-0000BD090000}"/>
    <cellStyle name="Uwaga 3" xfId="2471" hidden="1" xr:uid="{00000000-0005-0000-0000-0000BE090000}"/>
    <cellStyle name="Uwaga 3" xfId="2458" hidden="1" xr:uid="{00000000-0005-0000-0000-0000BF090000}"/>
    <cellStyle name="Uwaga 3" xfId="2457" hidden="1" xr:uid="{00000000-0005-0000-0000-0000C0090000}"/>
    <cellStyle name="Uwaga 3" xfId="2456" hidden="1" xr:uid="{00000000-0005-0000-0000-0000C1090000}"/>
    <cellStyle name="Uwaga 3" xfId="2444" hidden="1" xr:uid="{00000000-0005-0000-0000-0000C2090000}"/>
    <cellStyle name="Uwaga 3" xfId="2442" hidden="1" xr:uid="{00000000-0005-0000-0000-0000C3090000}"/>
    <cellStyle name="Uwaga 3" xfId="2441" hidden="1" xr:uid="{00000000-0005-0000-0000-0000C4090000}"/>
    <cellStyle name="Uwaga 3" xfId="2428" hidden="1" xr:uid="{00000000-0005-0000-0000-0000C5090000}"/>
    <cellStyle name="Uwaga 3" xfId="2427" hidden="1" xr:uid="{00000000-0005-0000-0000-0000C6090000}"/>
    <cellStyle name="Uwaga 3" xfId="2426" hidden="1" xr:uid="{00000000-0005-0000-0000-0000C7090000}"/>
    <cellStyle name="Uwaga 3" xfId="2414" hidden="1" xr:uid="{00000000-0005-0000-0000-0000C8090000}"/>
    <cellStyle name="Uwaga 3" xfId="2412" hidden="1" xr:uid="{00000000-0005-0000-0000-0000C9090000}"/>
    <cellStyle name="Uwaga 3" xfId="2410" hidden="1" xr:uid="{00000000-0005-0000-0000-0000CA090000}"/>
    <cellStyle name="Uwaga 3" xfId="2399" hidden="1" xr:uid="{00000000-0005-0000-0000-0000CB090000}"/>
    <cellStyle name="Uwaga 3" xfId="2397" hidden="1" xr:uid="{00000000-0005-0000-0000-0000CC090000}"/>
    <cellStyle name="Uwaga 3" xfId="2395" hidden="1" xr:uid="{00000000-0005-0000-0000-0000CD090000}"/>
    <cellStyle name="Uwaga 3" xfId="2384" hidden="1" xr:uid="{00000000-0005-0000-0000-0000CE090000}"/>
    <cellStyle name="Uwaga 3" xfId="2382" hidden="1" xr:uid="{00000000-0005-0000-0000-0000CF090000}"/>
    <cellStyle name="Uwaga 3" xfId="2380" hidden="1" xr:uid="{00000000-0005-0000-0000-0000D0090000}"/>
    <cellStyle name="Uwaga 3" xfId="2369" hidden="1" xr:uid="{00000000-0005-0000-0000-0000D1090000}"/>
    <cellStyle name="Uwaga 3" xfId="2367" hidden="1" xr:uid="{00000000-0005-0000-0000-0000D2090000}"/>
    <cellStyle name="Uwaga 3" xfId="2365" hidden="1" xr:uid="{00000000-0005-0000-0000-0000D3090000}"/>
    <cellStyle name="Uwaga 3" xfId="2354" hidden="1" xr:uid="{00000000-0005-0000-0000-0000D4090000}"/>
    <cellStyle name="Uwaga 3" xfId="2352" hidden="1" xr:uid="{00000000-0005-0000-0000-0000D5090000}"/>
    <cellStyle name="Uwaga 3" xfId="2350" hidden="1" xr:uid="{00000000-0005-0000-0000-0000D6090000}"/>
    <cellStyle name="Uwaga 3" xfId="2339" hidden="1" xr:uid="{00000000-0005-0000-0000-0000D7090000}"/>
    <cellStyle name="Uwaga 3" xfId="2337" hidden="1" xr:uid="{00000000-0005-0000-0000-0000D8090000}"/>
    <cellStyle name="Uwaga 3" xfId="2335" hidden="1" xr:uid="{00000000-0005-0000-0000-0000D9090000}"/>
    <cellStyle name="Uwaga 3" xfId="2324" hidden="1" xr:uid="{00000000-0005-0000-0000-0000DA090000}"/>
    <cellStyle name="Uwaga 3" xfId="2322" hidden="1" xr:uid="{00000000-0005-0000-0000-0000DB090000}"/>
    <cellStyle name="Uwaga 3" xfId="2320" hidden="1" xr:uid="{00000000-0005-0000-0000-0000DC090000}"/>
    <cellStyle name="Uwaga 3" xfId="2309" hidden="1" xr:uid="{00000000-0005-0000-0000-0000DD090000}"/>
    <cellStyle name="Uwaga 3" xfId="2307" hidden="1" xr:uid="{00000000-0005-0000-0000-0000DE090000}"/>
    <cellStyle name="Uwaga 3" xfId="2305" hidden="1" xr:uid="{00000000-0005-0000-0000-0000DF090000}"/>
    <cellStyle name="Uwaga 3" xfId="2294" hidden="1" xr:uid="{00000000-0005-0000-0000-0000E0090000}"/>
    <cellStyle name="Uwaga 3" xfId="2292" hidden="1" xr:uid="{00000000-0005-0000-0000-0000E1090000}"/>
    <cellStyle name="Uwaga 3" xfId="2290" hidden="1" xr:uid="{00000000-0005-0000-0000-0000E2090000}"/>
    <cellStyle name="Uwaga 3" xfId="2279" hidden="1" xr:uid="{00000000-0005-0000-0000-0000E3090000}"/>
    <cellStyle name="Uwaga 3" xfId="2277" hidden="1" xr:uid="{00000000-0005-0000-0000-0000E4090000}"/>
    <cellStyle name="Uwaga 3" xfId="2275" hidden="1" xr:uid="{00000000-0005-0000-0000-0000E5090000}"/>
    <cellStyle name="Uwaga 3" xfId="2264" hidden="1" xr:uid="{00000000-0005-0000-0000-0000E6090000}"/>
    <cellStyle name="Uwaga 3" xfId="2262" hidden="1" xr:uid="{00000000-0005-0000-0000-0000E7090000}"/>
    <cellStyle name="Uwaga 3" xfId="2260" hidden="1" xr:uid="{00000000-0005-0000-0000-0000E8090000}"/>
    <cellStyle name="Uwaga 3" xfId="2249" hidden="1" xr:uid="{00000000-0005-0000-0000-0000E9090000}"/>
    <cellStyle name="Uwaga 3" xfId="2247" hidden="1" xr:uid="{00000000-0005-0000-0000-0000EA090000}"/>
    <cellStyle name="Uwaga 3" xfId="2245" hidden="1" xr:uid="{00000000-0005-0000-0000-0000EB090000}"/>
    <cellStyle name="Uwaga 3" xfId="2234" hidden="1" xr:uid="{00000000-0005-0000-0000-0000EC090000}"/>
    <cellStyle name="Uwaga 3" xfId="2232" hidden="1" xr:uid="{00000000-0005-0000-0000-0000ED090000}"/>
    <cellStyle name="Uwaga 3" xfId="2230" hidden="1" xr:uid="{00000000-0005-0000-0000-0000EE090000}"/>
    <cellStyle name="Uwaga 3" xfId="2219" hidden="1" xr:uid="{00000000-0005-0000-0000-0000EF090000}"/>
    <cellStyle name="Uwaga 3" xfId="2217" hidden="1" xr:uid="{00000000-0005-0000-0000-0000F0090000}"/>
    <cellStyle name="Uwaga 3" xfId="2215" hidden="1" xr:uid="{00000000-0005-0000-0000-0000F1090000}"/>
    <cellStyle name="Uwaga 3" xfId="2204" hidden="1" xr:uid="{00000000-0005-0000-0000-0000F2090000}"/>
    <cellStyle name="Uwaga 3" xfId="2202" hidden="1" xr:uid="{00000000-0005-0000-0000-0000F3090000}"/>
    <cellStyle name="Uwaga 3" xfId="2200" hidden="1" xr:uid="{00000000-0005-0000-0000-0000F4090000}"/>
    <cellStyle name="Uwaga 3" xfId="2189" hidden="1" xr:uid="{00000000-0005-0000-0000-0000F5090000}"/>
    <cellStyle name="Uwaga 3" xfId="2187" hidden="1" xr:uid="{00000000-0005-0000-0000-0000F6090000}"/>
    <cellStyle name="Uwaga 3" xfId="2185" hidden="1" xr:uid="{00000000-0005-0000-0000-0000F7090000}"/>
    <cellStyle name="Uwaga 3" xfId="2174" hidden="1" xr:uid="{00000000-0005-0000-0000-0000F8090000}"/>
    <cellStyle name="Uwaga 3" xfId="2172" hidden="1" xr:uid="{00000000-0005-0000-0000-0000F9090000}"/>
    <cellStyle name="Uwaga 3" xfId="2170" hidden="1" xr:uid="{00000000-0005-0000-0000-0000FA090000}"/>
    <cellStyle name="Uwaga 3" xfId="2159" hidden="1" xr:uid="{00000000-0005-0000-0000-0000FB090000}"/>
    <cellStyle name="Uwaga 3" xfId="2157" hidden="1" xr:uid="{00000000-0005-0000-0000-0000FC090000}"/>
    <cellStyle name="Uwaga 3" xfId="2155" hidden="1" xr:uid="{00000000-0005-0000-0000-0000FD090000}"/>
    <cellStyle name="Uwaga 3" xfId="2144" hidden="1" xr:uid="{00000000-0005-0000-0000-0000FE090000}"/>
    <cellStyle name="Uwaga 3" xfId="2142" hidden="1" xr:uid="{00000000-0005-0000-0000-0000FF090000}"/>
    <cellStyle name="Uwaga 3" xfId="2140" hidden="1" xr:uid="{00000000-0005-0000-0000-0000000A0000}"/>
    <cellStyle name="Uwaga 3" xfId="2129" hidden="1" xr:uid="{00000000-0005-0000-0000-0000010A0000}"/>
    <cellStyle name="Uwaga 3" xfId="2127" hidden="1" xr:uid="{00000000-0005-0000-0000-0000020A0000}"/>
    <cellStyle name="Uwaga 3" xfId="2125" hidden="1" xr:uid="{00000000-0005-0000-0000-0000030A0000}"/>
    <cellStyle name="Uwaga 3" xfId="2114" hidden="1" xr:uid="{00000000-0005-0000-0000-0000040A0000}"/>
    <cellStyle name="Uwaga 3" xfId="2112" hidden="1" xr:uid="{00000000-0005-0000-0000-0000050A0000}"/>
    <cellStyle name="Uwaga 3" xfId="2110" hidden="1" xr:uid="{00000000-0005-0000-0000-0000060A0000}"/>
    <cellStyle name="Uwaga 3" xfId="2099" hidden="1" xr:uid="{00000000-0005-0000-0000-0000070A0000}"/>
    <cellStyle name="Uwaga 3" xfId="2097" hidden="1" xr:uid="{00000000-0005-0000-0000-0000080A0000}"/>
    <cellStyle name="Uwaga 3" xfId="2094" hidden="1" xr:uid="{00000000-0005-0000-0000-0000090A0000}"/>
    <cellStyle name="Uwaga 3" xfId="2084" hidden="1" xr:uid="{00000000-0005-0000-0000-00000A0A0000}"/>
    <cellStyle name="Uwaga 3" xfId="2082" hidden="1" xr:uid="{00000000-0005-0000-0000-00000B0A0000}"/>
    <cellStyle name="Uwaga 3" xfId="2080" hidden="1" xr:uid="{00000000-0005-0000-0000-00000C0A0000}"/>
    <cellStyle name="Uwaga 3" xfId="2069" hidden="1" xr:uid="{00000000-0005-0000-0000-00000D0A0000}"/>
    <cellStyle name="Uwaga 3" xfId="2067" hidden="1" xr:uid="{00000000-0005-0000-0000-00000E0A0000}"/>
    <cellStyle name="Uwaga 3" xfId="2065" hidden="1" xr:uid="{00000000-0005-0000-0000-00000F0A0000}"/>
    <cellStyle name="Uwaga 3" xfId="2054" hidden="1" xr:uid="{00000000-0005-0000-0000-0000100A0000}"/>
    <cellStyle name="Uwaga 3" xfId="2052" hidden="1" xr:uid="{00000000-0005-0000-0000-0000110A0000}"/>
    <cellStyle name="Uwaga 3" xfId="2049" hidden="1" xr:uid="{00000000-0005-0000-0000-0000120A0000}"/>
    <cellStyle name="Uwaga 3" xfId="2039" hidden="1" xr:uid="{00000000-0005-0000-0000-0000130A0000}"/>
    <cellStyle name="Uwaga 3" xfId="2037" hidden="1" xr:uid="{00000000-0005-0000-0000-0000140A0000}"/>
    <cellStyle name="Uwaga 3" xfId="2034" hidden="1" xr:uid="{00000000-0005-0000-0000-0000150A0000}"/>
    <cellStyle name="Uwaga 3" xfId="2024" hidden="1" xr:uid="{00000000-0005-0000-0000-0000160A0000}"/>
    <cellStyle name="Uwaga 3" xfId="2022" hidden="1" xr:uid="{00000000-0005-0000-0000-0000170A0000}"/>
    <cellStyle name="Uwaga 3" xfId="2019" hidden="1" xr:uid="{00000000-0005-0000-0000-0000180A0000}"/>
    <cellStyle name="Uwaga 3" xfId="2010" hidden="1" xr:uid="{00000000-0005-0000-0000-0000190A0000}"/>
    <cellStyle name="Uwaga 3" xfId="2007" hidden="1" xr:uid="{00000000-0005-0000-0000-00001A0A0000}"/>
    <cellStyle name="Uwaga 3" xfId="2003" hidden="1" xr:uid="{00000000-0005-0000-0000-00001B0A0000}"/>
    <cellStyle name="Uwaga 3" xfId="1995" hidden="1" xr:uid="{00000000-0005-0000-0000-00001C0A0000}"/>
    <cellStyle name="Uwaga 3" xfId="1992" hidden="1" xr:uid="{00000000-0005-0000-0000-00001D0A0000}"/>
    <cellStyle name="Uwaga 3" xfId="1988" hidden="1" xr:uid="{00000000-0005-0000-0000-00001E0A0000}"/>
    <cellStyle name="Uwaga 3" xfId="1980" hidden="1" xr:uid="{00000000-0005-0000-0000-00001F0A0000}"/>
    <cellStyle name="Uwaga 3" xfId="1977" hidden="1" xr:uid="{00000000-0005-0000-0000-0000200A0000}"/>
    <cellStyle name="Uwaga 3" xfId="1973" hidden="1" xr:uid="{00000000-0005-0000-0000-0000210A0000}"/>
    <cellStyle name="Uwaga 3" xfId="1965" hidden="1" xr:uid="{00000000-0005-0000-0000-0000220A0000}"/>
    <cellStyle name="Uwaga 3" xfId="1962" hidden="1" xr:uid="{00000000-0005-0000-0000-0000230A0000}"/>
    <cellStyle name="Uwaga 3" xfId="1958" hidden="1" xr:uid="{00000000-0005-0000-0000-0000240A0000}"/>
    <cellStyle name="Uwaga 3" xfId="1950" hidden="1" xr:uid="{00000000-0005-0000-0000-0000250A0000}"/>
    <cellStyle name="Uwaga 3" xfId="1947" hidden="1" xr:uid="{00000000-0005-0000-0000-0000260A0000}"/>
    <cellStyle name="Uwaga 3" xfId="1943" hidden="1" xr:uid="{00000000-0005-0000-0000-0000270A0000}"/>
    <cellStyle name="Uwaga 3" xfId="1935" hidden="1" xr:uid="{00000000-0005-0000-0000-0000280A0000}"/>
    <cellStyle name="Uwaga 3" xfId="1931" hidden="1" xr:uid="{00000000-0005-0000-0000-0000290A0000}"/>
    <cellStyle name="Uwaga 3" xfId="1926" hidden="1" xr:uid="{00000000-0005-0000-0000-00002A0A0000}"/>
    <cellStyle name="Uwaga 3" xfId="1920" hidden="1" xr:uid="{00000000-0005-0000-0000-00002B0A0000}"/>
    <cellStyle name="Uwaga 3" xfId="1916" hidden="1" xr:uid="{00000000-0005-0000-0000-00002C0A0000}"/>
    <cellStyle name="Uwaga 3" xfId="1911" hidden="1" xr:uid="{00000000-0005-0000-0000-00002D0A0000}"/>
    <cellStyle name="Uwaga 3" xfId="1905" hidden="1" xr:uid="{00000000-0005-0000-0000-00002E0A0000}"/>
    <cellStyle name="Uwaga 3" xfId="1901" hidden="1" xr:uid="{00000000-0005-0000-0000-00002F0A0000}"/>
    <cellStyle name="Uwaga 3" xfId="1896" hidden="1" xr:uid="{00000000-0005-0000-0000-0000300A0000}"/>
    <cellStyle name="Uwaga 3" xfId="1890" hidden="1" xr:uid="{00000000-0005-0000-0000-0000310A0000}"/>
    <cellStyle name="Uwaga 3" xfId="1887" hidden="1" xr:uid="{00000000-0005-0000-0000-0000320A0000}"/>
    <cellStyle name="Uwaga 3" xfId="1883" hidden="1" xr:uid="{00000000-0005-0000-0000-0000330A0000}"/>
    <cellStyle name="Uwaga 3" xfId="1875" hidden="1" xr:uid="{00000000-0005-0000-0000-0000340A0000}"/>
    <cellStyle name="Uwaga 3" xfId="1872" hidden="1" xr:uid="{00000000-0005-0000-0000-0000350A0000}"/>
    <cellStyle name="Uwaga 3" xfId="1867" hidden="1" xr:uid="{00000000-0005-0000-0000-0000360A0000}"/>
    <cellStyle name="Uwaga 3" xfId="1860" hidden="1" xr:uid="{00000000-0005-0000-0000-0000370A0000}"/>
    <cellStyle name="Uwaga 3" xfId="1856" hidden="1" xr:uid="{00000000-0005-0000-0000-0000380A0000}"/>
    <cellStyle name="Uwaga 3" xfId="1851" hidden="1" xr:uid="{00000000-0005-0000-0000-0000390A0000}"/>
    <cellStyle name="Uwaga 3" xfId="1845" hidden="1" xr:uid="{00000000-0005-0000-0000-00003A0A0000}"/>
    <cellStyle name="Uwaga 3" xfId="1841" hidden="1" xr:uid="{00000000-0005-0000-0000-00003B0A0000}"/>
    <cellStyle name="Uwaga 3" xfId="1836" hidden="1" xr:uid="{00000000-0005-0000-0000-00003C0A0000}"/>
    <cellStyle name="Uwaga 3" xfId="1830" hidden="1" xr:uid="{00000000-0005-0000-0000-00003D0A0000}"/>
    <cellStyle name="Uwaga 3" xfId="1827" hidden="1" xr:uid="{00000000-0005-0000-0000-00003E0A0000}"/>
    <cellStyle name="Uwaga 3" xfId="1823" hidden="1" xr:uid="{00000000-0005-0000-0000-00003F0A0000}"/>
    <cellStyle name="Uwaga 3" xfId="1815" hidden="1" xr:uid="{00000000-0005-0000-0000-0000400A0000}"/>
    <cellStyle name="Uwaga 3" xfId="1810" hidden="1" xr:uid="{00000000-0005-0000-0000-0000410A0000}"/>
    <cellStyle name="Uwaga 3" xfId="1805" hidden="1" xr:uid="{00000000-0005-0000-0000-0000420A0000}"/>
    <cellStyle name="Uwaga 3" xfId="1800" hidden="1" xr:uid="{00000000-0005-0000-0000-0000430A0000}"/>
    <cellStyle name="Uwaga 3" xfId="1795" hidden="1" xr:uid="{00000000-0005-0000-0000-0000440A0000}"/>
    <cellStyle name="Uwaga 3" xfId="1790" hidden="1" xr:uid="{00000000-0005-0000-0000-0000450A0000}"/>
    <cellStyle name="Uwaga 3" xfId="1785" hidden="1" xr:uid="{00000000-0005-0000-0000-0000460A0000}"/>
    <cellStyle name="Uwaga 3" xfId="1780" hidden="1" xr:uid="{00000000-0005-0000-0000-0000470A0000}"/>
    <cellStyle name="Uwaga 3" xfId="1775" hidden="1" xr:uid="{00000000-0005-0000-0000-0000480A0000}"/>
    <cellStyle name="Uwaga 3" xfId="1770" hidden="1" xr:uid="{00000000-0005-0000-0000-0000490A0000}"/>
    <cellStyle name="Uwaga 3" xfId="1766" hidden="1" xr:uid="{00000000-0005-0000-0000-00004A0A0000}"/>
    <cellStyle name="Uwaga 3" xfId="1761" hidden="1" xr:uid="{00000000-0005-0000-0000-00004B0A0000}"/>
    <cellStyle name="Uwaga 3" xfId="1754" hidden="1" xr:uid="{00000000-0005-0000-0000-00004C0A0000}"/>
    <cellStyle name="Uwaga 3" xfId="1749" hidden="1" xr:uid="{00000000-0005-0000-0000-00004D0A0000}"/>
    <cellStyle name="Uwaga 3" xfId="1744" hidden="1" xr:uid="{00000000-0005-0000-0000-00004E0A0000}"/>
    <cellStyle name="Uwaga 3" xfId="1739" hidden="1" xr:uid="{00000000-0005-0000-0000-00004F0A0000}"/>
    <cellStyle name="Uwaga 3" xfId="1734" hidden="1" xr:uid="{00000000-0005-0000-0000-0000500A0000}"/>
    <cellStyle name="Uwaga 3" xfId="1729" hidden="1" xr:uid="{00000000-0005-0000-0000-0000510A0000}"/>
    <cellStyle name="Uwaga 3" xfId="1724" hidden="1" xr:uid="{00000000-0005-0000-0000-0000520A0000}"/>
    <cellStyle name="Uwaga 3" xfId="1719" hidden="1" xr:uid="{00000000-0005-0000-0000-0000530A0000}"/>
    <cellStyle name="Uwaga 3" xfId="1714" hidden="1" xr:uid="{00000000-0005-0000-0000-0000540A0000}"/>
    <cellStyle name="Uwaga 3" xfId="1710" hidden="1" xr:uid="{00000000-0005-0000-0000-0000550A0000}"/>
    <cellStyle name="Uwaga 3" xfId="1705" hidden="1" xr:uid="{00000000-0005-0000-0000-0000560A0000}"/>
    <cellStyle name="Uwaga 3" xfId="1700" hidden="1" xr:uid="{00000000-0005-0000-0000-0000570A0000}"/>
    <cellStyle name="Uwaga 3" xfId="1695" hidden="1" xr:uid="{00000000-0005-0000-0000-0000580A0000}"/>
    <cellStyle name="Uwaga 3" xfId="1691" hidden="1" xr:uid="{00000000-0005-0000-0000-0000590A0000}"/>
    <cellStyle name="Uwaga 3" xfId="1687" hidden="1" xr:uid="{00000000-0005-0000-0000-00005A0A0000}"/>
    <cellStyle name="Uwaga 3" xfId="1680" hidden="1" xr:uid="{00000000-0005-0000-0000-00005B0A0000}"/>
    <cellStyle name="Uwaga 3" xfId="1676" hidden="1" xr:uid="{00000000-0005-0000-0000-00005C0A0000}"/>
    <cellStyle name="Uwaga 3" xfId="1671" hidden="1" xr:uid="{00000000-0005-0000-0000-00005D0A0000}"/>
    <cellStyle name="Uwaga 3" xfId="1665" hidden="1" xr:uid="{00000000-0005-0000-0000-00005E0A0000}"/>
    <cellStyle name="Uwaga 3" xfId="1661" hidden="1" xr:uid="{00000000-0005-0000-0000-00005F0A0000}"/>
    <cellStyle name="Uwaga 3" xfId="1656" hidden="1" xr:uid="{00000000-0005-0000-0000-0000600A0000}"/>
    <cellStyle name="Uwaga 3" xfId="1650" hidden="1" xr:uid="{00000000-0005-0000-0000-0000610A0000}"/>
    <cellStyle name="Uwaga 3" xfId="1646" hidden="1" xr:uid="{00000000-0005-0000-0000-0000620A0000}"/>
    <cellStyle name="Uwaga 3" xfId="1642" hidden="1" xr:uid="{00000000-0005-0000-0000-0000630A0000}"/>
    <cellStyle name="Uwaga 3" xfId="1635" hidden="1" xr:uid="{00000000-0005-0000-0000-0000640A0000}"/>
    <cellStyle name="Uwaga 3" xfId="1631" hidden="1" xr:uid="{00000000-0005-0000-0000-0000650A0000}"/>
    <cellStyle name="Uwaga 3" xfId="1627" hidden="1" xr:uid="{00000000-0005-0000-0000-0000660A0000}"/>
    <cellStyle name="Uwaga 3" xfId="2494" hidden="1" xr:uid="{00000000-0005-0000-0000-0000670A0000}"/>
    <cellStyle name="Uwaga 3" xfId="2493" hidden="1" xr:uid="{00000000-0005-0000-0000-0000680A0000}"/>
    <cellStyle name="Uwaga 3" xfId="2491" hidden="1" xr:uid="{00000000-0005-0000-0000-0000690A0000}"/>
    <cellStyle name="Uwaga 3" xfId="2478" hidden="1" xr:uid="{00000000-0005-0000-0000-00006A0A0000}"/>
    <cellStyle name="Uwaga 3" xfId="2476" hidden="1" xr:uid="{00000000-0005-0000-0000-00006B0A0000}"/>
    <cellStyle name="Uwaga 3" xfId="2474" hidden="1" xr:uid="{00000000-0005-0000-0000-00006C0A0000}"/>
    <cellStyle name="Uwaga 3" xfId="2464" hidden="1" xr:uid="{00000000-0005-0000-0000-00006D0A0000}"/>
    <cellStyle name="Uwaga 3" xfId="2462" hidden="1" xr:uid="{00000000-0005-0000-0000-00006E0A0000}"/>
    <cellStyle name="Uwaga 3" xfId="2460" hidden="1" xr:uid="{00000000-0005-0000-0000-00006F0A0000}"/>
    <cellStyle name="Uwaga 3" xfId="2449" hidden="1" xr:uid="{00000000-0005-0000-0000-0000700A0000}"/>
    <cellStyle name="Uwaga 3" xfId="2447" hidden="1" xr:uid="{00000000-0005-0000-0000-0000710A0000}"/>
    <cellStyle name="Uwaga 3" xfId="2445" hidden="1" xr:uid="{00000000-0005-0000-0000-0000720A0000}"/>
    <cellStyle name="Uwaga 3" xfId="2432" hidden="1" xr:uid="{00000000-0005-0000-0000-0000730A0000}"/>
    <cellStyle name="Uwaga 3" xfId="2430" hidden="1" xr:uid="{00000000-0005-0000-0000-0000740A0000}"/>
    <cellStyle name="Uwaga 3" xfId="2429" hidden="1" xr:uid="{00000000-0005-0000-0000-0000750A0000}"/>
    <cellStyle name="Uwaga 3" xfId="2416" hidden="1" xr:uid="{00000000-0005-0000-0000-0000760A0000}"/>
    <cellStyle name="Uwaga 3" xfId="2415" hidden="1" xr:uid="{00000000-0005-0000-0000-0000770A0000}"/>
    <cellStyle name="Uwaga 3" xfId="2413" hidden="1" xr:uid="{00000000-0005-0000-0000-0000780A0000}"/>
    <cellStyle name="Uwaga 3" xfId="2401" hidden="1" xr:uid="{00000000-0005-0000-0000-0000790A0000}"/>
    <cellStyle name="Uwaga 3" xfId="2400" hidden="1" xr:uid="{00000000-0005-0000-0000-00007A0A0000}"/>
    <cellStyle name="Uwaga 3" xfId="2398" hidden="1" xr:uid="{00000000-0005-0000-0000-00007B0A0000}"/>
    <cellStyle name="Uwaga 3" xfId="2386" hidden="1" xr:uid="{00000000-0005-0000-0000-00007C0A0000}"/>
    <cellStyle name="Uwaga 3" xfId="2385" hidden="1" xr:uid="{00000000-0005-0000-0000-00007D0A0000}"/>
    <cellStyle name="Uwaga 3" xfId="2383" hidden="1" xr:uid="{00000000-0005-0000-0000-00007E0A0000}"/>
    <cellStyle name="Uwaga 3" xfId="2371" hidden="1" xr:uid="{00000000-0005-0000-0000-00007F0A0000}"/>
    <cellStyle name="Uwaga 3" xfId="2370" hidden="1" xr:uid="{00000000-0005-0000-0000-0000800A0000}"/>
    <cellStyle name="Uwaga 3" xfId="2368" hidden="1" xr:uid="{00000000-0005-0000-0000-0000810A0000}"/>
    <cellStyle name="Uwaga 3" xfId="2356" hidden="1" xr:uid="{00000000-0005-0000-0000-0000820A0000}"/>
    <cellStyle name="Uwaga 3" xfId="2355" hidden="1" xr:uid="{00000000-0005-0000-0000-0000830A0000}"/>
    <cellStyle name="Uwaga 3" xfId="2353" hidden="1" xr:uid="{00000000-0005-0000-0000-0000840A0000}"/>
    <cellStyle name="Uwaga 3" xfId="2341" hidden="1" xr:uid="{00000000-0005-0000-0000-0000850A0000}"/>
    <cellStyle name="Uwaga 3" xfId="2340" hidden="1" xr:uid="{00000000-0005-0000-0000-0000860A0000}"/>
    <cellStyle name="Uwaga 3" xfId="2338" hidden="1" xr:uid="{00000000-0005-0000-0000-0000870A0000}"/>
    <cellStyle name="Uwaga 3" xfId="2326" hidden="1" xr:uid="{00000000-0005-0000-0000-0000880A0000}"/>
    <cellStyle name="Uwaga 3" xfId="2325" hidden="1" xr:uid="{00000000-0005-0000-0000-0000890A0000}"/>
    <cellStyle name="Uwaga 3" xfId="2323" hidden="1" xr:uid="{00000000-0005-0000-0000-00008A0A0000}"/>
    <cellStyle name="Uwaga 3" xfId="2311" hidden="1" xr:uid="{00000000-0005-0000-0000-00008B0A0000}"/>
    <cellStyle name="Uwaga 3" xfId="2310" hidden="1" xr:uid="{00000000-0005-0000-0000-00008C0A0000}"/>
    <cellStyle name="Uwaga 3" xfId="2308" hidden="1" xr:uid="{00000000-0005-0000-0000-00008D0A0000}"/>
    <cellStyle name="Uwaga 3" xfId="2296" hidden="1" xr:uid="{00000000-0005-0000-0000-00008E0A0000}"/>
    <cellStyle name="Uwaga 3" xfId="2295" hidden="1" xr:uid="{00000000-0005-0000-0000-00008F0A0000}"/>
    <cellStyle name="Uwaga 3" xfId="2293" hidden="1" xr:uid="{00000000-0005-0000-0000-0000900A0000}"/>
    <cellStyle name="Uwaga 3" xfId="2281" hidden="1" xr:uid="{00000000-0005-0000-0000-0000910A0000}"/>
    <cellStyle name="Uwaga 3" xfId="2280" hidden="1" xr:uid="{00000000-0005-0000-0000-0000920A0000}"/>
    <cellStyle name="Uwaga 3" xfId="2278" hidden="1" xr:uid="{00000000-0005-0000-0000-0000930A0000}"/>
    <cellStyle name="Uwaga 3" xfId="2266" hidden="1" xr:uid="{00000000-0005-0000-0000-0000940A0000}"/>
    <cellStyle name="Uwaga 3" xfId="2265" hidden="1" xr:uid="{00000000-0005-0000-0000-0000950A0000}"/>
    <cellStyle name="Uwaga 3" xfId="2263" hidden="1" xr:uid="{00000000-0005-0000-0000-0000960A0000}"/>
    <cellStyle name="Uwaga 3" xfId="2251" hidden="1" xr:uid="{00000000-0005-0000-0000-0000970A0000}"/>
    <cellStyle name="Uwaga 3" xfId="2250" hidden="1" xr:uid="{00000000-0005-0000-0000-0000980A0000}"/>
    <cellStyle name="Uwaga 3" xfId="2248" hidden="1" xr:uid="{00000000-0005-0000-0000-0000990A0000}"/>
    <cellStyle name="Uwaga 3" xfId="2236" hidden="1" xr:uid="{00000000-0005-0000-0000-00009A0A0000}"/>
    <cellStyle name="Uwaga 3" xfId="2235" hidden="1" xr:uid="{00000000-0005-0000-0000-00009B0A0000}"/>
    <cellStyle name="Uwaga 3" xfId="2233" hidden="1" xr:uid="{00000000-0005-0000-0000-00009C0A0000}"/>
    <cellStyle name="Uwaga 3" xfId="2221" hidden="1" xr:uid="{00000000-0005-0000-0000-00009D0A0000}"/>
    <cellStyle name="Uwaga 3" xfId="2220" hidden="1" xr:uid="{00000000-0005-0000-0000-00009E0A0000}"/>
    <cellStyle name="Uwaga 3" xfId="2218" hidden="1" xr:uid="{00000000-0005-0000-0000-00009F0A0000}"/>
    <cellStyle name="Uwaga 3" xfId="2206" hidden="1" xr:uid="{00000000-0005-0000-0000-0000A00A0000}"/>
    <cellStyle name="Uwaga 3" xfId="2205" hidden="1" xr:uid="{00000000-0005-0000-0000-0000A10A0000}"/>
    <cellStyle name="Uwaga 3" xfId="2203" hidden="1" xr:uid="{00000000-0005-0000-0000-0000A20A0000}"/>
    <cellStyle name="Uwaga 3" xfId="2191" hidden="1" xr:uid="{00000000-0005-0000-0000-0000A30A0000}"/>
    <cellStyle name="Uwaga 3" xfId="2190" hidden="1" xr:uid="{00000000-0005-0000-0000-0000A40A0000}"/>
    <cellStyle name="Uwaga 3" xfId="2188" hidden="1" xr:uid="{00000000-0005-0000-0000-0000A50A0000}"/>
    <cellStyle name="Uwaga 3" xfId="2176" hidden="1" xr:uid="{00000000-0005-0000-0000-0000A60A0000}"/>
    <cellStyle name="Uwaga 3" xfId="2175" hidden="1" xr:uid="{00000000-0005-0000-0000-0000A70A0000}"/>
    <cellStyle name="Uwaga 3" xfId="2173" hidden="1" xr:uid="{00000000-0005-0000-0000-0000A80A0000}"/>
    <cellStyle name="Uwaga 3" xfId="2161" hidden="1" xr:uid="{00000000-0005-0000-0000-0000A90A0000}"/>
    <cellStyle name="Uwaga 3" xfId="2160" hidden="1" xr:uid="{00000000-0005-0000-0000-0000AA0A0000}"/>
    <cellStyle name="Uwaga 3" xfId="2158" hidden="1" xr:uid="{00000000-0005-0000-0000-0000AB0A0000}"/>
    <cellStyle name="Uwaga 3" xfId="2146" hidden="1" xr:uid="{00000000-0005-0000-0000-0000AC0A0000}"/>
    <cellStyle name="Uwaga 3" xfId="2145" hidden="1" xr:uid="{00000000-0005-0000-0000-0000AD0A0000}"/>
    <cellStyle name="Uwaga 3" xfId="2143" hidden="1" xr:uid="{00000000-0005-0000-0000-0000AE0A0000}"/>
    <cellStyle name="Uwaga 3" xfId="2131" hidden="1" xr:uid="{00000000-0005-0000-0000-0000AF0A0000}"/>
    <cellStyle name="Uwaga 3" xfId="2130" hidden="1" xr:uid="{00000000-0005-0000-0000-0000B00A0000}"/>
    <cellStyle name="Uwaga 3" xfId="2128" hidden="1" xr:uid="{00000000-0005-0000-0000-0000B10A0000}"/>
    <cellStyle name="Uwaga 3" xfId="2116" hidden="1" xr:uid="{00000000-0005-0000-0000-0000B20A0000}"/>
    <cellStyle name="Uwaga 3" xfId="2115" hidden="1" xr:uid="{00000000-0005-0000-0000-0000B30A0000}"/>
    <cellStyle name="Uwaga 3" xfId="2113" hidden="1" xr:uid="{00000000-0005-0000-0000-0000B40A0000}"/>
    <cellStyle name="Uwaga 3" xfId="2101" hidden="1" xr:uid="{00000000-0005-0000-0000-0000B50A0000}"/>
    <cellStyle name="Uwaga 3" xfId="2100" hidden="1" xr:uid="{00000000-0005-0000-0000-0000B60A0000}"/>
    <cellStyle name="Uwaga 3" xfId="2098" hidden="1" xr:uid="{00000000-0005-0000-0000-0000B70A0000}"/>
    <cellStyle name="Uwaga 3" xfId="2086" hidden="1" xr:uid="{00000000-0005-0000-0000-0000B80A0000}"/>
    <cellStyle name="Uwaga 3" xfId="2085" hidden="1" xr:uid="{00000000-0005-0000-0000-0000B90A0000}"/>
    <cellStyle name="Uwaga 3" xfId="2083" hidden="1" xr:uid="{00000000-0005-0000-0000-0000BA0A0000}"/>
    <cellStyle name="Uwaga 3" xfId="2071" hidden="1" xr:uid="{00000000-0005-0000-0000-0000BB0A0000}"/>
    <cellStyle name="Uwaga 3" xfId="2070" hidden="1" xr:uid="{00000000-0005-0000-0000-0000BC0A0000}"/>
    <cellStyle name="Uwaga 3" xfId="2068" hidden="1" xr:uid="{00000000-0005-0000-0000-0000BD0A0000}"/>
    <cellStyle name="Uwaga 3" xfId="2056" hidden="1" xr:uid="{00000000-0005-0000-0000-0000BE0A0000}"/>
    <cellStyle name="Uwaga 3" xfId="2055" hidden="1" xr:uid="{00000000-0005-0000-0000-0000BF0A0000}"/>
    <cellStyle name="Uwaga 3" xfId="2053" hidden="1" xr:uid="{00000000-0005-0000-0000-0000C00A0000}"/>
    <cellStyle name="Uwaga 3" xfId="2041" hidden="1" xr:uid="{00000000-0005-0000-0000-0000C10A0000}"/>
    <cellStyle name="Uwaga 3" xfId="2040" hidden="1" xr:uid="{00000000-0005-0000-0000-0000C20A0000}"/>
    <cellStyle name="Uwaga 3" xfId="2038" hidden="1" xr:uid="{00000000-0005-0000-0000-0000C30A0000}"/>
    <cellStyle name="Uwaga 3" xfId="2026" hidden="1" xr:uid="{00000000-0005-0000-0000-0000C40A0000}"/>
    <cellStyle name="Uwaga 3" xfId="2025" hidden="1" xr:uid="{00000000-0005-0000-0000-0000C50A0000}"/>
    <cellStyle name="Uwaga 3" xfId="2023" hidden="1" xr:uid="{00000000-0005-0000-0000-0000C60A0000}"/>
    <cellStyle name="Uwaga 3" xfId="2011" hidden="1" xr:uid="{00000000-0005-0000-0000-0000C70A0000}"/>
    <cellStyle name="Uwaga 3" xfId="2009" hidden="1" xr:uid="{00000000-0005-0000-0000-0000C80A0000}"/>
    <cellStyle name="Uwaga 3" xfId="2006" hidden="1" xr:uid="{00000000-0005-0000-0000-0000C90A0000}"/>
    <cellStyle name="Uwaga 3" xfId="1996" hidden="1" xr:uid="{00000000-0005-0000-0000-0000CA0A0000}"/>
    <cellStyle name="Uwaga 3" xfId="1994" hidden="1" xr:uid="{00000000-0005-0000-0000-0000CB0A0000}"/>
    <cellStyle name="Uwaga 3" xfId="1991" hidden="1" xr:uid="{00000000-0005-0000-0000-0000CC0A0000}"/>
    <cellStyle name="Uwaga 3" xfId="1981" hidden="1" xr:uid="{00000000-0005-0000-0000-0000CD0A0000}"/>
    <cellStyle name="Uwaga 3" xfId="1979" hidden="1" xr:uid="{00000000-0005-0000-0000-0000CE0A0000}"/>
    <cellStyle name="Uwaga 3" xfId="1976" hidden="1" xr:uid="{00000000-0005-0000-0000-0000CF0A0000}"/>
    <cellStyle name="Uwaga 3" xfId="1966" hidden="1" xr:uid="{00000000-0005-0000-0000-0000D00A0000}"/>
    <cellStyle name="Uwaga 3" xfId="1964" hidden="1" xr:uid="{00000000-0005-0000-0000-0000D10A0000}"/>
    <cellStyle name="Uwaga 3" xfId="1961" hidden="1" xr:uid="{00000000-0005-0000-0000-0000D20A0000}"/>
    <cellStyle name="Uwaga 3" xfId="1951" hidden="1" xr:uid="{00000000-0005-0000-0000-0000D30A0000}"/>
    <cellStyle name="Uwaga 3" xfId="1949" hidden="1" xr:uid="{00000000-0005-0000-0000-0000D40A0000}"/>
    <cellStyle name="Uwaga 3" xfId="1946" hidden="1" xr:uid="{00000000-0005-0000-0000-0000D50A0000}"/>
    <cellStyle name="Uwaga 3" xfId="1936" hidden="1" xr:uid="{00000000-0005-0000-0000-0000D60A0000}"/>
    <cellStyle name="Uwaga 3" xfId="1934" hidden="1" xr:uid="{00000000-0005-0000-0000-0000D70A0000}"/>
    <cellStyle name="Uwaga 3" xfId="1930" hidden="1" xr:uid="{00000000-0005-0000-0000-0000D80A0000}"/>
    <cellStyle name="Uwaga 3" xfId="1921" hidden="1" xr:uid="{00000000-0005-0000-0000-0000D90A0000}"/>
    <cellStyle name="Uwaga 3" xfId="1918" hidden="1" xr:uid="{00000000-0005-0000-0000-0000DA0A0000}"/>
    <cellStyle name="Uwaga 3" xfId="1914" hidden="1" xr:uid="{00000000-0005-0000-0000-0000DB0A0000}"/>
    <cellStyle name="Uwaga 3" xfId="1906" hidden="1" xr:uid="{00000000-0005-0000-0000-0000DC0A0000}"/>
    <cellStyle name="Uwaga 3" xfId="1904" hidden="1" xr:uid="{00000000-0005-0000-0000-0000DD0A0000}"/>
    <cellStyle name="Uwaga 3" xfId="1900" hidden="1" xr:uid="{00000000-0005-0000-0000-0000DE0A0000}"/>
    <cellStyle name="Uwaga 3" xfId="1891" hidden="1" xr:uid="{00000000-0005-0000-0000-0000DF0A0000}"/>
    <cellStyle name="Uwaga 3" xfId="1889" hidden="1" xr:uid="{00000000-0005-0000-0000-0000E00A0000}"/>
    <cellStyle name="Uwaga 3" xfId="1886" hidden="1" xr:uid="{00000000-0005-0000-0000-0000E10A0000}"/>
    <cellStyle name="Uwaga 3" xfId="1876" hidden="1" xr:uid="{00000000-0005-0000-0000-0000E20A0000}"/>
    <cellStyle name="Uwaga 3" xfId="1874" hidden="1" xr:uid="{00000000-0005-0000-0000-0000E30A0000}"/>
    <cellStyle name="Uwaga 3" xfId="1869" hidden="1" xr:uid="{00000000-0005-0000-0000-0000E40A0000}"/>
    <cellStyle name="Uwaga 3" xfId="1861" hidden="1" xr:uid="{00000000-0005-0000-0000-0000E50A0000}"/>
    <cellStyle name="Uwaga 3" xfId="1859" hidden="1" xr:uid="{00000000-0005-0000-0000-0000E60A0000}"/>
    <cellStyle name="Uwaga 3" xfId="1854" hidden="1" xr:uid="{00000000-0005-0000-0000-0000E70A0000}"/>
    <cellStyle name="Uwaga 3" xfId="1846" hidden="1" xr:uid="{00000000-0005-0000-0000-0000E80A0000}"/>
    <cellStyle name="Uwaga 3" xfId="1844" hidden="1" xr:uid="{00000000-0005-0000-0000-0000E90A0000}"/>
    <cellStyle name="Uwaga 3" xfId="1839" hidden="1" xr:uid="{00000000-0005-0000-0000-0000EA0A0000}"/>
    <cellStyle name="Uwaga 3" xfId="1831" hidden="1" xr:uid="{00000000-0005-0000-0000-0000EB0A0000}"/>
    <cellStyle name="Uwaga 3" xfId="1829" hidden="1" xr:uid="{00000000-0005-0000-0000-0000EC0A0000}"/>
    <cellStyle name="Uwaga 3" xfId="1825" hidden="1" xr:uid="{00000000-0005-0000-0000-0000ED0A0000}"/>
    <cellStyle name="Uwaga 3" xfId="1816" hidden="1" xr:uid="{00000000-0005-0000-0000-0000EE0A0000}"/>
    <cellStyle name="Uwaga 3" xfId="1813" hidden="1" xr:uid="{00000000-0005-0000-0000-0000EF0A0000}"/>
    <cellStyle name="Uwaga 3" xfId="1808" hidden="1" xr:uid="{00000000-0005-0000-0000-0000F00A0000}"/>
    <cellStyle name="Uwaga 3" xfId="1801" hidden="1" xr:uid="{00000000-0005-0000-0000-0000F10A0000}"/>
    <cellStyle name="Uwaga 3" xfId="1797" hidden="1" xr:uid="{00000000-0005-0000-0000-0000F20A0000}"/>
    <cellStyle name="Uwaga 3" xfId="1792" hidden="1" xr:uid="{00000000-0005-0000-0000-0000F30A0000}"/>
    <cellStyle name="Uwaga 3" xfId="1786" hidden="1" xr:uid="{00000000-0005-0000-0000-0000F40A0000}"/>
    <cellStyle name="Uwaga 3" xfId="1782" hidden="1" xr:uid="{00000000-0005-0000-0000-0000F50A0000}"/>
    <cellStyle name="Uwaga 3" xfId="1777" hidden="1" xr:uid="{00000000-0005-0000-0000-0000F60A0000}"/>
    <cellStyle name="Uwaga 3" xfId="1771" hidden="1" xr:uid="{00000000-0005-0000-0000-0000F70A0000}"/>
    <cellStyle name="Uwaga 3" xfId="1768" hidden="1" xr:uid="{00000000-0005-0000-0000-0000F80A0000}"/>
    <cellStyle name="Uwaga 3" xfId="1764" hidden="1" xr:uid="{00000000-0005-0000-0000-0000F90A0000}"/>
    <cellStyle name="Uwaga 3" xfId="1755" hidden="1" xr:uid="{00000000-0005-0000-0000-0000FA0A0000}"/>
    <cellStyle name="Uwaga 3" xfId="1750" hidden="1" xr:uid="{00000000-0005-0000-0000-0000FB0A0000}"/>
    <cellStyle name="Uwaga 3" xfId="1745" hidden="1" xr:uid="{00000000-0005-0000-0000-0000FC0A0000}"/>
    <cellStyle name="Uwaga 3" xfId="1740" hidden="1" xr:uid="{00000000-0005-0000-0000-0000FD0A0000}"/>
    <cellStyle name="Uwaga 3" xfId="1735" hidden="1" xr:uid="{00000000-0005-0000-0000-0000FE0A0000}"/>
    <cellStyle name="Uwaga 3" xfId="1730" hidden="1" xr:uid="{00000000-0005-0000-0000-0000FF0A0000}"/>
    <cellStyle name="Uwaga 3" xfId="1725" hidden="1" xr:uid="{00000000-0005-0000-0000-0000000B0000}"/>
    <cellStyle name="Uwaga 3" xfId="1720" hidden="1" xr:uid="{00000000-0005-0000-0000-0000010B0000}"/>
    <cellStyle name="Uwaga 3" xfId="1715" hidden="1" xr:uid="{00000000-0005-0000-0000-0000020B0000}"/>
    <cellStyle name="Uwaga 3" xfId="1711" hidden="1" xr:uid="{00000000-0005-0000-0000-0000030B0000}"/>
    <cellStyle name="Uwaga 3" xfId="1706" hidden="1" xr:uid="{00000000-0005-0000-0000-0000040B0000}"/>
    <cellStyle name="Uwaga 3" xfId="1701" hidden="1" xr:uid="{00000000-0005-0000-0000-0000050B0000}"/>
    <cellStyle name="Uwaga 3" xfId="1696" hidden="1" xr:uid="{00000000-0005-0000-0000-0000060B0000}"/>
    <cellStyle name="Uwaga 3" xfId="1692" hidden="1" xr:uid="{00000000-0005-0000-0000-0000070B0000}"/>
    <cellStyle name="Uwaga 3" xfId="1688" hidden="1" xr:uid="{00000000-0005-0000-0000-0000080B0000}"/>
    <cellStyle name="Uwaga 3" xfId="1681" hidden="1" xr:uid="{00000000-0005-0000-0000-0000090B0000}"/>
    <cellStyle name="Uwaga 3" xfId="1677" hidden="1" xr:uid="{00000000-0005-0000-0000-00000A0B0000}"/>
    <cellStyle name="Uwaga 3" xfId="1672" hidden="1" xr:uid="{00000000-0005-0000-0000-00000B0B0000}"/>
    <cellStyle name="Uwaga 3" xfId="1666" hidden="1" xr:uid="{00000000-0005-0000-0000-00000C0B0000}"/>
    <cellStyle name="Uwaga 3" xfId="1662" hidden="1" xr:uid="{00000000-0005-0000-0000-00000D0B0000}"/>
    <cellStyle name="Uwaga 3" xfId="1657" hidden="1" xr:uid="{00000000-0005-0000-0000-00000E0B0000}"/>
    <cellStyle name="Uwaga 3" xfId="1651" hidden="1" xr:uid="{00000000-0005-0000-0000-00000F0B0000}"/>
    <cellStyle name="Uwaga 3" xfId="1647" hidden="1" xr:uid="{00000000-0005-0000-0000-0000100B0000}"/>
    <cellStyle name="Uwaga 3" xfId="1643" hidden="1" xr:uid="{00000000-0005-0000-0000-0000110B0000}"/>
    <cellStyle name="Uwaga 3" xfId="1636" hidden="1" xr:uid="{00000000-0005-0000-0000-0000120B0000}"/>
    <cellStyle name="Uwaga 3" xfId="1632" hidden="1" xr:uid="{00000000-0005-0000-0000-0000130B0000}"/>
    <cellStyle name="Uwaga 3" xfId="1628" hidden="1" xr:uid="{00000000-0005-0000-0000-0000140B0000}"/>
    <cellStyle name="Uwaga 3" xfId="566" hidden="1" xr:uid="{00000000-0005-0000-0000-0000150B0000}"/>
    <cellStyle name="Uwaga 3" xfId="565" hidden="1" xr:uid="{00000000-0005-0000-0000-0000160B0000}"/>
    <cellStyle name="Uwaga 3" xfId="564" hidden="1" xr:uid="{00000000-0005-0000-0000-0000170B0000}"/>
    <cellStyle name="Uwaga 3" xfId="557" hidden="1" xr:uid="{00000000-0005-0000-0000-0000180B0000}"/>
    <cellStyle name="Uwaga 3" xfId="556" hidden="1" xr:uid="{00000000-0005-0000-0000-0000190B0000}"/>
    <cellStyle name="Uwaga 3" xfId="555" hidden="1" xr:uid="{00000000-0005-0000-0000-00001A0B0000}"/>
    <cellStyle name="Uwaga 3" xfId="548" hidden="1" xr:uid="{00000000-0005-0000-0000-00001B0B0000}"/>
    <cellStyle name="Uwaga 3" xfId="547" hidden="1" xr:uid="{00000000-0005-0000-0000-00001C0B0000}"/>
    <cellStyle name="Uwaga 3" xfId="546" hidden="1" xr:uid="{00000000-0005-0000-0000-00001D0B0000}"/>
    <cellStyle name="Uwaga 3" xfId="539" hidden="1" xr:uid="{00000000-0005-0000-0000-00001E0B0000}"/>
    <cellStyle name="Uwaga 3" xfId="538" hidden="1" xr:uid="{00000000-0005-0000-0000-00001F0B0000}"/>
    <cellStyle name="Uwaga 3" xfId="537" hidden="1" xr:uid="{00000000-0005-0000-0000-0000200B0000}"/>
    <cellStyle name="Uwaga 3" xfId="530" hidden="1" xr:uid="{00000000-0005-0000-0000-0000210B0000}"/>
    <cellStyle name="Uwaga 3" xfId="529" hidden="1" xr:uid="{00000000-0005-0000-0000-0000220B0000}"/>
    <cellStyle name="Uwaga 3" xfId="528" hidden="1" xr:uid="{00000000-0005-0000-0000-0000230B0000}"/>
    <cellStyle name="Uwaga 3" xfId="521" hidden="1" xr:uid="{00000000-0005-0000-0000-0000240B0000}"/>
    <cellStyle name="Uwaga 3" xfId="520" hidden="1" xr:uid="{00000000-0005-0000-0000-0000250B0000}"/>
    <cellStyle name="Uwaga 3" xfId="518" hidden="1" xr:uid="{00000000-0005-0000-0000-0000260B0000}"/>
    <cellStyle name="Uwaga 3" xfId="512" hidden="1" xr:uid="{00000000-0005-0000-0000-0000270B0000}"/>
    <cellStyle name="Uwaga 3" xfId="511" hidden="1" xr:uid="{00000000-0005-0000-0000-0000280B0000}"/>
    <cellStyle name="Uwaga 3" xfId="509" hidden="1" xr:uid="{00000000-0005-0000-0000-0000290B0000}"/>
    <cellStyle name="Uwaga 3" xfId="503" hidden="1" xr:uid="{00000000-0005-0000-0000-00002A0B0000}"/>
    <cellStyle name="Uwaga 3" xfId="502" hidden="1" xr:uid="{00000000-0005-0000-0000-00002B0B0000}"/>
    <cellStyle name="Uwaga 3" xfId="500" hidden="1" xr:uid="{00000000-0005-0000-0000-00002C0B0000}"/>
    <cellStyle name="Uwaga 3" xfId="494" hidden="1" xr:uid="{00000000-0005-0000-0000-00002D0B0000}"/>
    <cellStyle name="Uwaga 3" xfId="493" hidden="1" xr:uid="{00000000-0005-0000-0000-00002E0B0000}"/>
    <cellStyle name="Uwaga 3" xfId="491" hidden="1" xr:uid="{00000000-0005-0000-0000-00002F0B0000}"/>
    <cellStyle name="Uwaga 3" xfId="485" hidden="1" xr:uid="{00000000-0005-0000-0000-0000300B0000}"/>
    <cellStyle name="Uwaga 3" xfId="484" hidden="1" xr:uid="{00000000-0005-0000-0000-0000310B0000}"/>
    <cellStyle name="Uwaga 3" xfId="482" hidden="1" xr:uid="{00000000-0005-0000-0000-0000320B0000}"/>
    <cellStyle name="Uwaga 3" xfId="476" hidden="1" xr:uid="{00000000-0005-0000-0000-0000330B0000}"/>
    <cellStyle name="Uwaga 3" xfId="475" hidden="1" xr:uid="{00000000-0005-0000-0000-0000340B0000}"/>
    <cellStyle name="Uwaga 3" xfId="473" hidden="1" xr:uid="{00000000-0005-0000-0000-0000350B0000}"/>
    <cellStyle name="Uwaga 3" xfId="467" hidden="1" xr:uid="{00000000-0005-0000-0000-0000360B0000}"/>
    <cellStyle name="Uwaga 3" xfId="466" hidden="1" xr:uid="{00000000-0005-0000-0000-0000370B0000}"/>
    <cellStyle name="Uwaga 3" xfId="464" hidden="1" xr:uid="{00000000-0005-0000-0000-0000380B0000}"/>
    <cellStyle name="Uwaga 3" xfId="458" hidden="1" xr:uid="{00000000-0005-0000-0000-0000390B0000}"/>
    <cellStyle name="Uwaga 3" xfId="457" hidden="1" xr:uid="{00000000-0005-0000-0000-00003A0B0000}"/>
    <cellStyle name="Uwaga 3" xfId="455" hidden="1" xr:uid="{00000000-0005-0000-0000-00003B0B0000}"/>
    <cellStyle name="Uwaga 3" xfId="449" hidden="1" xr:uid="{00000000-0005-0000-0000-00003C0B0000}"/>
    <cellStyle name="Uwaga 3" xfId="448" hidden="1" xr:uid="{00000000-0005-0000-0000-00003D0B0000}"/>
    <cellStyle name="Uwaga 3" xfId="446" hidden="1" xr:uid="{00000000-0005-0000-0000-00003E0B0000}"/>
    <cellStyle name="Uwaga 3" xfId="440" hidden="1" xr:uid="{00000000-0005-0000-0000-00003F0B0000}"/>
    <cellStyle name="Uwaga 3" xfId="439" hidden="1" xr:uid="{00000000-0005-0000-0000-0000400B0000}"/>
    <cellStyle name="Uwaga 3" xfId="437" hidden="1" xr:uid="{00000000-0005-0000-0000-0000410B0000}"/>
    <cellStyle name="Uwaga 3" xfId="431" hidden="1" xr:uid="{00000000-0005-0000-0000-0000420B0000}"/>
    <cellStyle name="Uwaga 3" xfId="430" hidden="1" xr:uid="{00000000-0005-0000-0000-0000430B0000}"/>
    <cellStyle name="Uwaga 3" xfId="428" hidden="1" xr:uid="{00000000-0005-0000-0000-0000440B0000}"/>
    <cellStyle name="Uwaga 3" xfId="422" hidden="1" xr:uid="{00000000-0005-0000-0000-0000450B0000}"/>
    <cellStyle name="Uwaga 3" xfId="421" hidden="1" xr:uid="{00000000-0005-0000-0000-0000460B0000}"/>
    <cellStyle name="Uwaga 3" xfId="419" hidden="1" xr:uid="{00000000-0005-0000-0000-0000470B0000}"/>
    <cellStyle name="Uwaga 3" xfId="413" hidden="1" xr:uid="{00000000-0005-0000-0000-0000480B0000}"/>
    <cellStyle name="Uwaga 3" xfId="412" hidden="1" xr:uid="{00000000-0005-0000-0000-0000490B0000}"/>
    <cellStyle name="Uwaga 3" xfId="409" hidden="1" xr:uid="{00000000-0005-0000-0000-00004A0B0000}"/>
    <cellStyle name="Uwaga 3" xfId="404" hidden="1" xr:uid="{00000000-0005-0000-0000-00004B0B0000}"/>
    <cellStyle name="Uwaga 3" xfId="402" hidden="1" xr:uid="{00000000-0005-0000-0000-00004C0B0000}"/>
    <cellStyle name="Uwaga 3" xfId="399" hidden="1" xr:uid="{00000000-0005-0000-0000-00004D0B0000}"/>
    <cellStyle name="Uwaga 3" xfId="395" hidden="1" xr:uid="{00000000-0005-0000-0000-00004E0B0000}"/>
    <cellStyle name="Uwaga 3" xfId="394" hidden="1" xr:uid="{00000000-0005-0000-0000-00004F0B0000}"/>
    <cellStyle name="Uwaga 3" xfId="391" hidden="1" xr:uid="{00000000-0005-0000-0000-0000500B0000}"/>
    <cellStyle name="Uwaga 3" xfId="386" hidden="1" xr:uid="{00000000-0005-0000-0000-0000510B0000}"/>
    <cellStyle name="Uwaga 3" xfId="385" hidden="1" xr:uid="{00000000-0005-0000-0000-0000520B0000}"/>
    <cellStyle name="Uwaga 3" xfId="383" hidden="1" xr:uid="{00000000-0005-0000-0000-0000530B0000}"/>
    <cellStyle name="Uwaga 3" xfId="377" hidden="1" xr:uid="{00000000-0005-0000-0000-0000540B0000}"/>
    <cellStyle name="Uwaga 3" xfId="376" hidden="1" xr:uid="{00000000-0005-0000-0000-0000550B0000}"/>
    <cellStyle name="Uwaga 3" xfId="374" hidden="1" xr:uid="{00000000-0005-0000-0000-0000560B0000}"/>
    <cellStyle name="Uwaga 3" xfId="368" hidden="1" xr:uid="{00000000-0005-0000-0000-0000570B0000}"/>
    <cellStyle name="Uwaga 3" xfId="367" hidden="1" xr:uid="{00000000-0005-0000-0000-0000580B0000}"/>
    <cellStyle name="Uwaga 3" xfId="365" hidden="1" xr:uid="{00000000-0005-0000-0000-0000590B0000}"/>
    <cellStyle name="Uwaga 3" xfId="359" hidden="1" xr:uid="{00000000-0005-0000-0000-00005A0B0000}"/>
    <cellStyle name="Uwaga 3" xfId="358" hidden="1" xr:uid="{00000000-0005-0000-0000-00005B0B0000}"/>
    <cellStyle name="Uwaga 3" xfId="356" hidden="1" xr:uid="{00000000-0005-0000-0000-00005C0B0000}"/>
    <cellStyle name="Uwaga 3" xfId="350" hidden="1" xr:uid="{00000000-0005-0000-0000-00005D0B0000}"/>
    <cellStyle name="Uwaga 3" xfId="349" hidden="1" xr:uid="{00000000-0005-0000-0000-00005E0B0000}"/>
    <cellStyle name="Uwaga 3" xfId="347" hidden="1" xr:uid="{00000000-0005-0000-0000-00005F0B0000}"/>
    <cellStyle name="Uwaga 3" xfId="341" hidden="1" xr:uid="{00000000-0005-0000-0000-0000600B0000}"/>
    <cellStyle name="Uwaga 3" xfId="340" hidden="1" xr:uid="{00000000-0005-0000-0000-0000610B0000}"/>
    <cellStyle name="Uwaga 3" xfId="337" hidden="1" xr:uid="{00000000-0005-0000-0000-0000620B0000}"/>
    <cellStyle name="Uwaga 3" xfId="332" hidden="1" xr:uid="{00000000-0005-0000-0000-0000630B0000}"/>
    <cellStyle name="Uwaga 3" xfId="330" hidden="1" xr:uid="{00000000-0005-0000-0000-0000640B0000}"/>
    <cellStyle name="Uwaga 3" xfId="327" hidden="1" xr:uid="{00000000-0005-0000-0000-0000650B0000}"/>
    <cellStyle name="Uwaga 3" xfId="323" hidden="1" xr:uid="{00000000-0005-0000-0000-0000660B0000}"/>
    <cellStyle name="Uwaga 3" xfId="321" hidden="1" xr:uid="{00000000-0005-0000-0000-0000670B0000}"/>
    <cellStyle name="Uwaga 3" xfId="318" hidden="1" xr:uid="{00000000-0005-0000-0000-0000680B0000}"/>
    <cellStyle name="Uwaga 3" xfId="314" hidden="1" xr:uid="{00000000-0005-0000-0000-0000690B0000}"/>
    <cellStyle name="Uwaga 3" xfId="313" hidden="1" xr:uid="{00000000-0005-0000-0000-00006A0B0000}"/>
    <cellStyle name="Uwaga 3" xfId="311" hidden="1" xr:uid="{00000000-0005-0000-0000-00006B0B0000}"/>
    <cellStyle name="Uwaga 3" xfId="305" hidden="1" xr:uid="{00000000-0005-0000-0000-00006C0B0000}"/>
    <cellStyle name="Uwaga 3" xfId="303" hidden="1" xr:uid="{00000000-0005-0000-0000-00006D0B0000}"/>
    <cellStyle name="Uwaga 3" xfId="300" hidden="1" xr:uid="{00000000-0005-0000-0000-00006E0B0000}"/>
    <cellStyle name="Uwaga 3" xfId="296" hidden="1" xr:uid="{00000000-0005-0000-0000-00006F0B0000}"/>
    <cellStyle name="Uwaga 3" xfId="294" hidden="1" xr:uid="{00000000-0005-0000-0000-0000700B0000}"/>
    <cellStyle name="Uwaga 3" xfId="291" hidden="1" xr:uid="{00000000-0005-0000-0000-0000710B0000}"/>
    <cellStyle name="Uwaga 3" xfId="287" hidden="1" xr:uid="{00000000-0005-0000-0000-0000720B0000}"/>
    <cellStyle name="Uwaga 3" xfId="285" hidden="1" xr:uid="{00000000-0005-0000-0000-0000730B0000}"/>
    <cellStyle name="Uwaga 3" xfId="282" hidden="1" xr:uid="{00000000-0005-0000-0000-0000740B0000}"/>
    <cellStyle name="Uwaga 3" xfId="278" hidden="1" xr:uid="{00000000-0005-0000-0000-0000750B0000}"/>
    <cellStyle name="Uwaga 3" xfId="276" hidden="1" xr:uid="{00000000-0005-0000-0000-0000760B0000}"/>
    <cellStyle name="Uwaga 3" xfId="274" hidden="1" xr:uid="{00000000-0005-0000-0000-0000770B0000}"/>
    <cellStyle name="Uwaga 3" xfId="269" hidden="1" xr:uid="{00000000-0005-0000-0000-0000780B0000}"/>
    <cellStyle name="Uwaga 3" xfId="267" hidden="1" xr:uid="{00000000-0005-0000-0000-0000790B0000}"/>
    <cellStyle name="Uwaga 3" xfId="265" hidden="1" xr:uid="{00000000-0005-0000-0000-00007A0B0000}"/>
    <cellStyle name="Uwaga 3" xfId="260" hidden="1" xr:uid="{00000000-0005-0000-0000-00007B0B0000}"/>
    <cellStyle name="Uwaga 3" xfId="258" hidden="1" xr:uid="{00000000-0005-0000-0000-00007C0B0000}"/>
    <cellStyle name="Uwaga 3" xfId="255" hidden="1" xr:uid="{00000000-0005-0000-0000-00007D0B0000}"/>
    <cellStyle name="Uwaga 3" xfId="251" hidden="1" xr:uid="{00000000-0005-0000-0000-00007E0B0000}"/>
    <cellStyle name="Uwaga 3" xfId="249" hidden="1" xr:uid="{00000000-0005-0000-0000-00007F0B0000}"/>
    <cellStyle name="Uwaga 3" xfId="247" hidden="1" xr:uid="{00000000-0005-0000-0000-0000800B0000}"/>
    <cellStyle name="Uwaga 3" xfId="242" hidden="1" xr:uid="{00000000-0005-0000-0000-0000810B0000}"/>
    <cellStyle name="Uwaga 3" xfId="240" hidden="1" xr:uid="{00000000-0005-0000-0000-0000820B0000}"/>
    <cellStyle name="Uwaga 3" xfId="238" hidden="1" xr:uid="{00000000-0005-0000-0000-0000830B0000}"/>
    <cellStyle name="Uwaga 3" xfId="232" hidden="1" xr:uid="{00000000-0005-0000-0000-0000840B0000}"/>
    <cellStyle name="Uwaga 3" xfId="229" hidden="1" xr:uid="{00000000-0005-0000-0000-0000850B0000}"/>
    <cellStyle name="Uwaga 3" xfId="226" hidden="1" xr:uid="{00000000-0005-0000-0000-0000860B0000}"/>
    <cellStyle name="Uwaga 3" xfId="223" hidden="1" xr:uid="{00000000-0005-0000-0000-0000870B0000}"/>
    <cellStyle name="Uwaga 3" xfId="220" hidden="1" xr:uid="{00000000-0005-0000-0000-0000880B0000}"/>
    <cellStyle name="Uwaga 3" xfId="217" hidden="1" xr:uid="{00000000-0005-0000-0000-0000890B0000}"/>
    <cellStyle name="Uwaga 3" xfId="214" hidden="1" xr:uid="{00000000-0005-0000-0000-00008A0B0000}"/>
    <cellStyle name="Uwaga 3" xfId="211" hidden="1" xr:uid="{00000000-0005-0000-0000-00008B0B0000}"/>
    <cellStyle name="Uwaga 3" xfId="208" hidden="1" xr:uid="{00000000-0005-0000-0000-00008C0B0000}"/>
    <cellStyle name="Uwaga 3" xfId="206" hidden="1" xr:uid="{00000000-0005-0000-0000-00008D0B0000}"/>
    <cellStyle name="Uwaga 3" xfId="204" hidden="1" xr:uid="{00000000-0005-0000-0000-00008E0B0000}"/>
    <cellStyle name="Uwaga 3" xfId="201" hidden="1" xr:uid="{00000000-0005-0000-0000-00008F0B0000}"/>
    <cellStyle name="Uwaga 3" xfId="197" hidden="1" xr:uid="{00000000-0005-0000-0000-0000900B0000}"/>
    <cellStyle name="Uwaga 3" xfId="194" hidden="1" xr:uid="{00000000-0005-0000-0000-0000910B0000}"/>
    <cellStyle name="Uwaga 3" xfId="191" hidden="1" xr:uid="{00000000-0005-0000-0000-0000920B0000}"/>
    <cellStyle name="Uwaga 3" xfId="187" hidden="1" xr:uid="{00000000-0005-0000-0000-0000930B0000}"/>
    <cellStyle name="Uwaga 3" xfId="184" hidden="1" xr:uid="{00000000-0005-0000-0000-0000940B0000}"/>
    <cellStyle name="Uwaga 3" xfId="181" hidden="1" xr:uid="{00000000-0005-0000-0000-0000950B0000}"/>
    <cellStyle name="Uwaga 3" xfId="179" hidden="1" xr:uid="{00000000-0005-0000-0000-0000960B0000}"/>
    <cellStyle name="Uwaga 3" xfId="176" hidden="1" xr:uid="{00000000-0005-0000-0000-0000970B0000}"/>
    <cellStyle name="Uwaga 3" xfId="173" hidden="1" xr:uid="{00000000-0005-0000-0000-0000980B0000}"/>
    <cellStyle name="Uwaga 3" xfId="170" hidden="1" xr:uid="{00000000-0005-0000-0000-0000990B0000}"/>
    <cellStyle name="Uwaga 3" xfId="168" hidden="1" xr:uid="{00000000-0005-0000-0000-00009A0B0000}"/>
    <cellStyle name="Uwaga 3" xfId="166" hidden="1" xr:uid="{00000000-0005-0000-0000-00009B0B0000}"/>
    <cellStyle name="Uwaga 3" xfId="161" hidden="1" xr:uid="{00000000-0005-0000-0000-00009C0B0000}"/>
    <cellStyle name="Uwaga 3" xfId="158" hidden="1" xr:uid="{00000000-0005-0000-0000-00009D0B0000}"/>
    <cellStyle name="Uwaga 3" xfId="155" hidden="1" xr:uid="{00000000-0005-0000-0000-00009E0B0000}"/>
    <cellStyle name="Uwaga 3" xfId="151" hidden="1" xr:uid="{00000000-0005-0000-0000-00009F0B0000}"/>
    <cellStyle name="Uwaga 3" xfId="148" hidden="1" xr:uid="{00000000-0005-0000-0000-0000A00B0000}"/>
    <cellStyle name="Uwaga 3" xfId="145" hidden="1" xr:uid="{00000000-0005-0000-0000-0000A10B0000}"/>
    <cellStyle name="Uwaga 3" xfId="142" hidden="1" xr:uid="{00000000-0005-0000-0000-0000A20B0000}"/>
    <cellStyle name="Uwaga 3" xfId="139" hidden="1" xr:uid="{00000000-0005-0000-0000-0000A30B0000}"/>
    <cellStyle name="Uwaga 3" xfId="136" hidden="1" xr:uid="{00000000-0005-0000-0000-0000A40B0000}"/>
    <cellStyle name="Uwaga 3" xfId="134" hidden="1" xr:uid="{00000000-0005-0000-0000-0000A50B0000}"/>
    <cellStyle name="Uwaga 3" xfId="132" hidden="1" xr:uid="{00000000-0005-0000-0000-0000A60B0000}"/>
    <cellStyle name="Uwaga 3" xfId="129" hidden="1" xr:uid="{00000000-0005-0000-0000-0000A70B0000}"/>
    <cellStyle name="Uwaga 3" xfId="124" hidden="1" xr:uid="{00000000-0005-0000-0000-0000A80B0000}"/>
    <cellStyle name="Uwaga 3" xfId="121" hidden="1" xr:uid="{00000000-0005-0000-0000-0000A90B0000}"/>
    <cellStyle name="Uwaga 3" xfId="118" hidden="1" xr:uid="{00000000-0005-0000-0000-0000AA0B0000}"/>
    <cellStyle name="Uwaga 3" xfId="114" hidden="1" xr:uid="{00000000-0005-0000-0000-0000AB0B0000}"/>
    <cellStyle name="Uwaga 3" xfId="111" hidden="1" xr:uid="{00000000-0005-0000-0000-0000AC0B0000}"/>
    <cellStyle name="Uwaga 3" xfId="109" hidden="1" xr:uid="{00000000-0005-0000-0000-0000AD0B0000}"/>
    <cellStyle name="Uwaga 3" xfId="106" hidden="1" xr:uid="{00000000-0005-0000-0000-0000AE0B0000}"/>
    <cellStyle name="Uwaga 3" xfId="103" hidden="1" xr:uid="{00000000-0005-0000-0000-0000AF0B0000}"/>
    <cellStyle name="Uwaga 3" xfId="100" hidden="1" xr:uid="{00000000-0005-0000-0000-0000B00B0000}"/>
    <cellStyle name="Uwaga 3" xfId="98" hidden="1" xr:uid="{00000000-0005-0000-0000-0000B10B0000}"/>
    <cellStyle name="Uwaga 3" xfId="95" hidden="1" xr:uid="{00000000-0005-0000-0000-0000B20B0000}"/>
    <cellStyle name="Uwaga 3" xfId="92" hidden="1" xr:uid="{00000000-0005-0000-0000-0000B30B0000}"/>
    <cellStyle name="Uwaga 3" xfId="89" hidden="1" xr:uid="{00000000-0005-0000-0000-0000B40B0000}"/>
    <cellStyle name="Uwaga 3" xfId="87" hidden="1" xr:uid="{00000000-0005-0000-0000-0000B50B0000}"/>
    <cellStyle name="Uwaga 3" xfId="85" hidden="1" xr:uid="{00000000-0005-0000-0000-0000B60B0000}"/>
    <cellStyle name="Uwaga 3" xfId="80" hidden="1" xr:uid="{00000000-0005-0000-0000-0000B70B0000}"/>
    <cellStyle name="Uwaga 3" xfId="78" hidden="1" xr:uid="{00000000-0005-0000-0000-0000B80B0000}"/>
    <cellStyle name="Uwaga 3" xfId="75" hidden="1" xr:uid="{00000000-0005-0000-0000-0000B90B0000}"/>
    <cellStyle name="Uwaga 3" xfId="71" hidden="1" xr:uid="{00000000-0005-0000-0000-0000BA0B0000}"/>
    <cellStyle name="Uwaga 3" xfId="69" hidden="1" xr:uid="{00000000-0005-0000-0000-0000BB0B0000}"/>
    <cellStyle name="Uwaga 3" xfId="66" hidden="1" xr:uid="{00000000-0005-0000-0000-0000BC0B0000}"/>
    <cellStyle name="Uwaga 3" xfId="62" hidden="1" xr:uid="{00000000-0005-0000-0000-0000BD0B0000}"/>
    <cellStyle name="Uwaga 3" xfId="60" hidden="1" xr:uid="{00000000-0005-0000-0000-0000BE0B0000}"/>
    <cellStyle name="Uwaga 3" xfId="58" hidden="1" xr:uid="{00000000-0005-0000-0000-0000BF0B0000}"/>
    <cellStyle name="Uwaga 3" xfId="53" hidden="1" xr:uid="{00000000-0005-0000-0000-0000C00B0000}"/>
    <cellStyle name="Uwaga 3" xfId="51" hidden="1" xr:uid="{00000000-0005-0000-0000-0000C10B0000}"/>
    <cellStyle name="Uwaga 3" xfId="49" hidden="1" xr:uid="{00000000-0005-0000-0000-0000C20B0000}"/>
    <cellStyle name="Uwaga 3" xfId="2582" hidden="1" xr:uid="{00000000-0005-0000-0000-0000C30B0000}"/>
    <cellStyle name="Uwaga 3" xfId="2583" hidden="1" xr:uid="{00000000-0005-0000-0000-0000C40B0000}"/>
    <cellStyle name="Uwaga 3" xfId="2585" hidden="1" xr:uid="{00000000-0005-0000-0000-0000C50B0000}"/>
    <cellStyle name="Uwaga 3" xfId="2597" hidden="1" xr:uid="{00000000-0005-0000-0000-0000C60B0000}"/>
    <cellStyle name="Uwaga 3" xfId="2598" hidden="1" xr:uid="{00000000-0005-0000-0000-0000C70B0000}"/>
    <cellStyle name="Uwaga 3" xfId="2603" hidden="1" xr:uid="{00000000-0005-0000-0000-0000C80B0000}"/>
    <cellStyle name="Uwaga 3" xfId="2612" hidden="1" xr:uid="{00000000-0005-0000-0000-0000C90B0000}"/>
    <cellStyle name="Uwaga 3" xfId="2613" hidden="1" xr:uid="{00000000-0005-0000-0000-0000CA0B0000}"/>
    <cellStyle name="Uwaga 3" xfId="2618" hidden="1" xr:uid="{00000000-0005-0000-0000-0000CB0B0000}"/>
    <cellStyle name="Uwaga 3" xfId="2627" hidden="1" xr:uid="{00000000-0005-0000-0000-0000CC0B0000}"/>
    <cellStyle name="Uwaga 3" xfId="2628" hidden="1" xr:uid="{00000000-0005-0000-0000-0000CD0B0000}"/>
    <cellStyle name="Uwaga 3" xfId="2629" hidden="1" xr:uid="{00000000-0005-0000-0000-0000CE0B0000}"/>
    <cellStyle name="Uwaga 3" xfId="2642" hidden="1" xr:uid="{00000000-0005-0000-0000-0000CF0B0000}"/>
    <cellStyle name="Uwaga 3" xfId="2647" hidden="1" xr:uid="{00000000-0005-0000-0000-0000D00B0000}"/>
    <cellStyle name="Uwaga 3" xfId="2652" hidden="1" xr:uid="{00000000-0005-0000-0000-0000D10B0000}"/>
    <cellStyle name="Uwaga 3" xfId="2662" hidden="1" xr:uid="{00000000-0005-0000-0000-0000D20B0000}"/>
    <cellStyle name="Uwaga 3" xfId="2667" hidden="1" xr:uid="{00000000-0005-0000-0000-0000D30B0000}"/>
    <cellStyle name="Uwaga 3" xfId="2671" hidden="1" xr:uid="{00000000-0005-0000-0000-0000D40B0000}"/>
    <cellStyle name="Uwaga 3" xfId="2678" hidden="1" xr:uid="{00000000-0005-0000-0000-0000D50B0000}"/>
    <cellStyle name="Uwaga 3" xfId="2683" hidden="1" xr:uid="{00000000-0005-0000-0000-0000D60B0000}"/>
    <cellStyle name="Uwaga 3" xfId="2686" hidden="1" xr:uid="{00000000-0005-0000-0000-0000D70B0000}"/>
    <cellStyle name="Uwaga 3" xfId="2692" hidden="1" xr:uid="{00000000-0005-0000-0000-0000D80B0000}"/>
    <cellStyle name="Uwaga 3" xfId="2697" hidden="1" xr:uid="{00000000-0005-0000-0000-0000D90B0000}"/>
    <cellStyle name="Uwaga 3" xfId="2701" hidden="1" xr:uid="{00000000-0005-0000-0000-0000DA0B0000}"/>
    <cellStyle name="Uwaga 3" xfId="2702" hidden="1" xr:uid="{00000000-0005-0000-0000-0000DB0B0000}"/>
    <cellStyle name="Uwaga 3" xfId="2703" hidden="1" xr:uid="{00000000-0005-0000-0000-0000DC0B0000}"/>
    <cellStyle name="Uwaga 3" xfId="2707" hidden="1" xr:uid="{00000000-0005-0000-0000-0000DD0B0000}"/>
    <cellStyle name="Uwaga 3" xfId="2719" hidden="1" xr:uid="{00000000-0005-0000-0000-0000DE0B0000}"/>
    <cellStyle name="Uwaga 3" xfId="2724" hidden="1" xr:uid="{00000000-0005-0000-0000-0000DF0B0000}"/>
    <cellStyle name="Uwaga 3" xfId="2729" hidden="1" xr:uid="{00000000-0005-0000-0000-0000E00B0000}"/>
    <cellStyle name="Uwaga 3" xfId="2734" hidden="1" xr:uid="{00000000-0005-0000-0000-0000E10B0000}"/>
    <cellStyle name="Uwaga 3" xfId="2739" hidden="1" xr:uid="{00000000-0005-0000-0000-0000E20B0000}"/>
    <cellStyle name="Uwaga 3" xfId="2744" hidden="1" xr:uid="{00000000-0005-0000-0000-0000E30B0000}"/>
    <cellStyle name="Uwaga 3" xfId="2748" hidden="1" xr:uid="{00000000-0005-0000-0000-0000E40B0000}"/>
    <cellStyle name="Uwaga 3" xfId="2752" hidden="1" xr:uid="{00000000-0005-0000-0000-0000E50B0000}"/>
    <cellStyle name="Uwaga 3" xfId="2757" hidden="1" xr:uid="{00000000-0005-0000-0000-0000E60B0000}"/>
    <cellStyle name="Uwaga 3" xfId="2762" hidden="1" xr:uid="{00000000-0005-0000-0000-0000E70B0000}"/>
    <cellStyle name="Uwaga 3" xfId="2763" hidden="1" xr:uid="{00000000-0005-0000-0000-0000E80B0000}"/>
    <cellStyle name="Uwaga 3" xfId="2765" hidden="1" xr:uid="{00000000-0005-0000-0000-0000E90B0000}"/>
    <cellStyle name="Uwaga 3" xfId="2778" hidden="1" xr:uid="{00000000-0005-0000-0000-0000EA0B0000}"/>
    <cellStyle name="Uwaga 3" xfId="2782" hidden="1" xr:uid="{00000000-0005-0000-0000-0000EB0B0000}"/>
    <cellStyle name="Uwaga 3" xfId="2787" hidden="1" xr:uid="{00000000-0005-0000-0000-0000EC0B0000}"/>
    <cellStyle name="Uwaga 3" xfId="2794" hidden="1" xr:uid="{00000000-0005-0000-0000-0000ED0B0000}"/>
    <cellStyle name="Uwaga 3" xfId="2798" hidden="1" xr:uid="{00000000-0005-0000-0000-0000EE0B0000}"/>
    <cellStyle name="Uwaga 3" xfId="2803" hidden="1" xr:uid="{00000000-0005-0000-0000-0000EF0B0000}"/>
    <cellStyle name="Uwaga 3" xfId="2808" hidden="1" xr:uid="{00000000-0005-0000-0000-0000F00B0000}"/>
    <cellStyle name="Uwaga 3" xfId="2811" hidden="1" xr:uid="{00000000-0005-0000-0000-0000F10B0000}"/>
    <cellStyle name="Uwaga 3" xfId="2816" hidden="1" xr:uid="{00000000-0005-0000-0000-0000F20B0000}"/>
    <cellStyle name="Uwaga 3" xfId="2822" hidden="1" xr:uid="{00000000-0005-0000-0000-0000F30B0000}"/>
    <cellStyle name="Uwaga 3" xfId="2823" hidden="1" xr:uid="{00000000-0005-0000-0000-0000F40B0000}"/>
    <cellStyle name="Uwaga 3" xfId="2826" hidden="1" xr:uid="{00000000-0005-0000-0000-0000F50B0000}"/>
    <cellStyle name="Uwaga 3" xfId="2839" hidden="1" xr:uid="{00000000-0005-0000-0000-0000F60B0000}"/>
    <cellStyle name="Uwaga 3" xfId="2843" hidden="1" xr:uid="{00000000-0005-0000-0000-0000F70B0000}"/>
    <cellStyle name="Uwaga 3" xfId="2848" hidden="1" xr:uid="{00000000-0005-0000-0000-0000F80B0000}"/>
    <cellStyle name="Uwaga 3" xfId="2855" hidden="1" xr:uid="{00000000-0005-0000-0000-0000F90B0000}"/>
    <cellStyle name="Uwaga 3" xfId="2860" hidden="1" xr:uid="{00000000-0005-0000-0000-0000FA0B0000}"/>
    <cellStyle name="Uwaga 3" xfId="2864" hidden="1" xr:uid="{00000000-0005-0000-0000-0000FB0B0000}"/>
    <cellStyle name="Uwaga 3" xfId="2869" hidden="1" xr:uid="{00000000-0005-0000-0000-0000FC0B0000}"/>
    <cellStyle name="Uwaga 3" xfId="2873" hidden="1" xr:uid="{00000000-0005-0000-0000-0000FD0B0000}"/>
    <cellStyle name="Uwaga 3" xfId="2878" hidden="1" xr:uid="{00000000-0005-0000-0000-0000FE0B0000}"/>
    <cellStyle name="Uwaga 3" xfId="2882" hidden="1" xr:uid="{00000000-0005-0000-0000-0000FF0B0000}"/>
    <cellStyle name="Uwaga 3" xfId="2883" hidden="1" xr:uid="{00000000-0005-0000-0000-0000000C0000}"/>
    <cellStyle name="Uwaga 3" xfId="2885" hidden="1" xr:uid="{00000000-0005-0000-0000-0000010C0000}"/>
    <cellStyle name="Uwaga 3" xfId="2897" hidden="1" xr:uid="{00000000-0005-0000-0000-0000020C0000}"/>
    <cellStyle name="Uwaga 3" xfId="2898" hidden="1" xr:uid="{00000000-0005-0000-0000-0000030C0000}"/>
    <cellStyle name="Uwaga 3" xfId="2900" hidden="1" xr:uid="{00000000-0005-0000-0000-0000040C0000}"/>
    <cellStyle name="Uwaga 3" xfId="2912" hidden="1" xr:uid="{00000000-0005-0000-0000-0000050C0000}"/>
    <cellStyle name="Uwaga 3" xfId="2914" hidden="1" xr:uid="{00000000-0005-0000-0000-0000060C0000}"/>
    <cellStyle name="Uwaga 3" xfId="2917" hidden="1" xr:uid="{00000000-0005-0000-0000-0000070C0000}"/>
    <cellStyle name="Uwaga 3" xfId="2927" hidden="1" xr:uid="{00000000-0005-0000-0000-0000080C0000}"/>
    <cellStyle name="Uwaga 3" xfId="2928" hidden="1" xr:uid="{00000000-0005-0000-0000-0000090C0000}"/>
    <cellStyle name="Uwaga 3" xfId="2930" hidden="1" xr:uid="{00000000-0005-0000-0000-00000A0C0000}"/>
    <cellStyle name="Uwaga 3" xfId="2942" hidden="1" xr:uid="{00000000-0005-0000-0000-00000B0C0000}"/>
    <cellStyle name="Uwaga 3" xfId="2943" hidden="1" xr:uid="{00000000-0005-0000-0000-00000C0C0000}"/>
    <cellStyle name="Uwaga 3" xfId="2944" hidden="1" xr:uid="{00000000-0005-0000-0000-00000D0C0000}"/>
    <cellStyle name="Uwaga 3" xfId="2958" hidden="1" xr:uid="{00000000-0005-0000-0000-00000E0C0000}"/>
    <cellStyle name="Uwaga 3" xfId="2961" hidden="1" xr:uid="{00000000-0005-0000-0000-00000F0C0000}"/>
    <cellStyle name="Uwaga 3" xfId="2965" hidden="1" xr:uid="{00000000-0005-0000-0000-0000100C0000}"/>
    <cellStyle name="Uwaga 3" xfId="2973" hidden="1" xr:uid="{00000000-0005-0000-0000-0000110C0000}"/>
    <cellStyle name="Uwaga 3" xfId="2976" hidden="1" xr:uid="{00000000-0005-0000-0000-0000120C0000}"/>
    <cellStyle name="Uwaga 3" xfId="2980" hidden="1" xr:uid="{00000000-0005-0000-0000-0000130C0000}"/>
    <cellStyle name="Uwaga 3" xfId="2988" hidden="1" xr:uid="{00000000-0005-0000-0000-0000140C0000}"/>
    <cellStyle name="Uwaga 3" xfId="2991" hidden="1" xr:uid="{00000000-0005-0000-0000-0000150C0000}"/>
    <cellStyle name="Uwaga 3" xfId="2995" hidden="1" xr:uid="{00000000-0005-0000-0000-0000160C0000}"/>
    <cellStyle name="Uwaga 3" xfId="3002" hidden="1" xr:uid="{00000000-0005-0000-0000-0000170C0000}"/>
    <cellStyle name="Uwaga 3" xfId="3003" hidden="1" xr:uid="{00000000-0005-0000-0000-0000180C0000}"/>
    <cellStyle name="Uwaga 3" xfId="3005" hidden="1" xr:uid="{00000000-0005-0000-0000-0000190C0000}"/>
    <cellStyle name="Uwaga 3" xfId="3018" hidden="1" xr:uid="{00000000-0005-0000-0000-00001A0C0000}"/>
    <cellStyle name="Uwaga 3" xfId="3021" hidden="1" xr:uid="{00000000-0005-0000-0000-00001B0C0000}"/>
    <cellStyle name="Uwaga 3" xfId="3024" hidden="1" xr:uid="{00000000-0005-0000-0000-00001C0C0000}"/>
    <cellStyle name="Uwaga 3" xfId="3033" hidden="1" xr:uid="{00000000-0005-0000-0000-00001D0C0000}"/>
    <cellStyle name="Uwaga 3" xfId="3036" hidden="1" xr:uid="{00000000-0005-0000-0000-00001E0C0000}"/>
    <cellStyle name="Uwaga 3" xfId="3040" hidden="1" xr:uid="{00000000-0005-0000-0000-00001F0C0000}"/>
    <cellStyle name="Uwaga 3" xfId="3048" hidden="1" xr:uid="{00000000-0005-0000-0000-0000200C0000}"/>
    <cellStyle name="Uwaga 3" xfId="3050" hidden="1" xr:uid="{00000000-0005-0000-0000-0000210C0000}"/>
    <cellStyle name="Uwaga 3" xfId="3053" hidden="1" xr:uid="{00000000-0005-0000-0000-0000220C0000}"/>
    <cellStyle name="Uwaga 3" xfId="3062" hidden="1" xr:uid="{00000000-0005-0000-0000-0000230C0000}"/>
    <cellStyle name="Uwaga 3" xfId="3063" hidden="1" xr:uid="{00000000-0005-0000-0000-0000240C0000}"/>
    <cellStyle name="Uwaga 3" xfId="3064" hidden="1" xr:uid="{00000000-0005-0000-0000-0000250C0000}"/>
    <cellStyle name="Uwaga 3" xfId="3077" hidden="1" xr:uid="{00000000-0005-0000-0000-0000260C0000}"/>
    <cellStyle name="Uwaga 3" xfId="3078" hidden="1" xr:uid="{00000000-0005-0000-0000-0000270C0000}"/>
    <cellStyle name="Uwaga 3" xfId="3080" hidden="1" xr:uid="{00000000-0005-0000-0000-0000280C0000}"/>
    <cellStyle name="Uwaga 3" xfId="3092" hidden="1" xr:uid="{00000000-0005-0000-0000-0000290C0000}"/>
    <cellStyle name="Uwaga 3" xfId="3093" hidden="1" xr:uid="{00000000-0005-0000-0000-00002A0C0000}"/>
    <cellStyle name="Uwaga 3" xfId="3095" hidden="1" xr:uid="{00000000-0005-0000-0000-00002B0C0000}"/>
    <cellStyle name="Uwaga 3" xfId="3107" hidden="1" xr:uid="{00000000-0005-0000-0000-00002C0C0000}"/>
    <cellStyle name="Uwaga 3" xfId="3108" hidden="1" xr:uid="{00000000-0005-0000-0000-00002D0C0000}"/>
    <cellStyle name="Uwaga 3" xfId="3110" hidden="1" xr:uid="{00000000-0005-0000-0000-00002E0C0000}"/>
    <cellStyle name="Uwaga 3" xfId="3122" hidden="1" xr:uid="{00000000-0005-0000-0000-00002F0C0000}"/>
    <cellStyle name="Uwaga 3" xfId="3123" hidden="1" xr:uid="{00000000-0005-0000-0000-0000300C0000}"/>
    <cellStyle name="Uwaga 3" xfId="3124" hidden="1" xr:uid="{00000000-0005-0000-0000-0000310C0000}"/>
    <cellStyle name="Uwaga 3" xfId="3138" hidden="1" xr:uid="{00000000-0005-0000-0000-0000320C0000}"/>
    <cellStyle name="Uwaga 3" xfId="3140" hidden="1" xr:uid="{00000000-0005-0000-0000-0000330C0000}"/>
    <cellStyle name="Uwaga 3" xfId="3143" hidden="1" xr:uid="{00000000-0005-0000-0000-0000340C0000}"/>
    <cellStyle name="Uwaga 3" xfId="3153" hidden="1" xr:uid="{00000000-0005-0000-0000-0000350C0000}"/>
    <cellStyle name="Uwaga 3" xfId="3156" hidden="1" xr:uid="{00000000-0005-0000-0000-0000360C0000}"/>
    <cellStyle name="Uwaga 3" xfId="3159" hidden="1" xr:uid="{00000000-0005-0000-0000-0000370C0000}"/>
    <cellStyle name="Uwaga 3" xfId="3168" hidden="1" xr:uid="{00000000-0005-0000-0000-0000380C0000}"/>
    <cellStyle name="Uwaga 3" xfId="3170" hidden="1" xr:uid="{00000000-0005-0000-0000-0000390C0000}"/>
    <cellStyle name="Uwaga 3" xfId="3173" hidden="1" xr:uid="{00000000-0005-0000-0000-00003A0C0000}"/>
    <cellStyle name="Uwaga 3" xfId="3182" hidden="1" xr:uid="{00000000-0005-0000-0000-00003B0C0000}"/>
    <cellStyle name="Uwaga 3" xfId="3183" hidden="1" xr:uid="{00000000-0005-0000-0000-00003C0C0000}"/>
    <cellStyle name="Uwaga 3" xfId="3184" hidden="1" xr:uid="{00000000-0005-0000-0000-00003D0C0000}"/>
    <cellStyle name="Uwaga 3" xfId="3197" hidden="1" xr:uid="{00000000-0005-0000-0000-00003E0C0000}"/>
    <cellStyle name="Uwaga 3" xfId="3199" hidden="1" xr:uid="{00000000-0005-0000-0000-00003F0C0000}"/>
    <cellStyle name="Uwaga 3" xfId="3201" hidden="1" xr:uid="{00000000-0005-0000-0000-0000400C0000}"/>
    <cellStyle name="Uwaga 3" xfId="3212" hidden="1" xr:uid="{00000000-0005-0000-0000-0000410C0000}"/>
    <cellStyle name="Uwaga 3" xfId="3214" hidden="1" xr:uid="{00000000-0005-0000-0000-0000420C0000}"/>
    <cellStyle name="Uwaga 3" xfId="3216" hidden="1" xr:uid="{00000000-0005-0000-0000-0000430C0000}"/>
    <cellStyle name="Uwaga 3" xfId="3227" hidden="1" xr:uid="{00000000-0005-0000-0000-0000440C0000}"/>
    <cellStyle name="Uwaga 3" xfId="3229" hidden="1" xr:uid="{00000000-0005-0000-0000-0000450C0000}"/>
    <cellStyle name="Uwaga 3" xfId="3231" hidden="1" xr:uid="{00000000-0005-0000-0000-0000460C0000}"/>
    <cellStyle name="Uwaga 3" xfId="3242" hidden="1" xr:uid="{00000000-0005-0000-0000-0000470C0000}"/>
    <cellStyle name="Uwaga 3" xfId="3243" hidden="1" xr:uid="{00000000-0005-0000-0000-0000480C0000}"/>
    <cellStyle name="Uwaga 3" xfId="3244" hidden="1" xr:uid="{00000000-0005-0000-0000-0000490C0000}"/>
    <cellStyle name="Uwaga 3" xfId="3257" hidden="1" xr:uid="{00000000-0005-0000-0000-00004A0C0000}"/>
    <cellStyle name="Uwaga 3" xfId="3259" hidden="1" xr:uid="{00000000-0005-0000-0000-00004B0C0000}"/>
    <cellStyle name="Uwaga 3" xfId="3261" hidden="1" xr:uid="{00000000-0005-0000-0000-00004C0C0000}"/>
    <cellStyle name="Uwaga 3" xfId="3272" hidden="1" xr:uid="{00000000-0005-0000-0000-00004D0C0000}"/>
    <cellStyle name="Uwaga 3" xfId="3274" hidden="1" xr:uid="{00000000-0005-0000-0000-00004E0C0000}"/>
    <cellStyle name="Uwaga 3" xfId="3276" hidden="1" xr:uid="{00000000-0005-0000-0000-00004F0C0000}"/>
    <cellStyle name="Uwaga 3" xfId="3287" hidden="1" xr:uid="{00000000-0005-0000-0000-0000500C0000}"/>
    <cellStyle name="Uwaga 3" xfId="3289" hidden="1" xr:uid="{00000000-0005-0000-0000-0000510C0000}"/>
    <cellStyle name="Uwaga 3" xfId="3290" hidden="1" xr:uid="{00000000-0005-0000-0000-0000520C0000}"/>
    <cellStyle name="Uwaga 3" xfId="3302" hidden="1" xr:uid="{00000000-0005-0000-0000-0000530C0000}"/>
    <cellStyle name="Uwaga 3" xfId="3303" hidden="1" xr:uid="{00000000-0005-0000-0000-0000540C0000}"/>
    <cellStyle name="Uwaga 3" xfId="3304" hidden="1" xr:uid="{00000000-0005-0000-0000-0000550C0000}"/>
    <cellStyle name="Uwaga 3" xfId="3317" hidden="1" xr:uid="{00000000-0005-0000-0000-0000560C0000}"/>
    <cellStyle name="Uwaga 3" xfId="3319" hidden="1" xr:uid="{00000000-0005-0000-0000-0000570C0000}"/>
    <cellStyle name="Uwaga 3" xfId="3321" hidden="1" xr:uid="{00000000-0005-0000-0000-0000580C0000}"/>
    <cellStyle name="Uwaga 3" xfId="3332" hidden="1" xr:uid="{00000000-0005-0000-0000-0000590C0000}"/>
    <cellStyle name="Uwaga 3" xfId="3334" hidden="1" xr:uid="{00000000-0005-0000-0000-00005A0C0000}"/>
    <cellStyle name="Uwaga 3" xfId="3336" hidden="1" xr:uid="{00000000-0005-0000-0000-00005B0C0000}"/>
    <cellStyle name="Uwaga 3" xfId="3347" hidden="1" xr:uid="{00000000-0005-0000-0000-00005C0C0000}"/>
    <cellStyle name="Uwaga 3" xfId="3349" hidden="1" xr:uid="{00000000-0005-0000-0000-00005D0C0000}"/>
    <cellStyle name="Uwaga 3" xfId="3351" hidden="1" xr:uid="{00000000-0005-0000-0000-00005E0C0000}"/>
    <cellStyle name="Uwaga 3" xfId="3362" hidden="1" xr:uid="{00000000-0005-0000-0000-00005F0C0000}"/>
    <cellStyle name="Uwaga 3" xfId="3363" hidden="1" xr:uid="{00000000-0005-0000-0000-0000600C0000}"/>
    <cellStyle name="Uwaga 3" xfId="3365" hidden="1" xr:uid="{00000000-0005-0000-0000-0000610C0000}"/>
    <cellStyle name="Uwaga 3" xfId="3376" hidden="1" xr:uid="{00000000-0005-0000-0000-0000620C0000}"/>
    <cellStyle name="Uwaga 3" xfId="3378" hidden="1" xr:uid="{00000000-0005-0000-0000-0000630C0000}"/>
    <cellStyle name="Uwaga 3" xfId="3379" hidden="1" xr:uid="{00000000-0005-0000-0000-0000640C0000}"/>
    <cellStyle name="Uwaga 3" xfId="3388" hidden="1" xr:uid="{00000000-0005-0000-0000-0000650C0000}"/>
    <cellStyle name="Uwaga 3" xfId="3391" hidden="1" xr:uid="{00000000-0005-0000-0000-0000660C0000}"/>
    <cellStyle name="Uwaga 3" xfId="3393" hidden="1" xr:uid="{00000000-0005-0000-0000-0000670C0000}"/>
    <cellStyle name="Uwaga 3" xfId="3404" hidden="1" xr:uid="{00000000-0005-0000-0000-0000680C0000}"/>
    <cellStyle name="Uwaga 3" xfId="3406" hidden="1" xr:uid="{00000000-0005-0000-0000-0000690C0000}"/>
    <cellStyle name="Uwaga 3" xfId="3408" hidden="1" xr:uid="{00000000-0005-0000-0000-00006A0C0000}"/>
    <cellStyle name="Uwaga 3" xfId="3420" hidden="1" xr:uid="{00000000-0005-0000-0000-00006B0C0000}"/>
    <cellStyle name="Uwaga 3" xfId="3422" hidden="1" xr:uid="{00000000-0005-0000-0000-00006C0C0000}"/>
    <cellStyle name="Uwaga 3" xfId="3424" hidden="1" xr:uid="{00000000-0005-0000-0000-00006D0C0000}"/>
    <cellStyle name="Uwaga 3" xfId="3432" hidden="1" xr:uid="{00000000-0005-0000-0000-00006E0C0000}"/>
    <cellStyle name="Uwaga 3" xfId="3434" hidden="1" xr:uid="{00000000-0005-0000-0000-00006F0C0000}"/>
    <cellStyle name="Uwaga 3" xfId="3437" hidden="1" xr:uid="{00000000-0005-0000-0000-0000700C0000}"/>
    <cellStyle name="Uwaga 3" xfId="3427" hidden="1" xr:uid="{00000000-0005-0000-0000-0000710C0000}"/>
    <cellStyle name="Uwaga 3" xfId="3426" hidden="1" xr:uid="{00000000-0005-0000-0000-0000720C0000}"/>
    <cellStyle name="Uwaga 3" xfId="3425" hidden="1" xr:uid="{00000000-0005-0000-0000-0000730C0000}"/>
    <cellStyle name="Uwaga 3" xfId="3412" hidden="1" xr:uid="{00000000-0005-0000-0000-0000740C0000}"/>
    <cellStyle name="Uwaga 3" xfId="3411" hidden="1" xr:uid="{00000000-0005-0000-0000-0000750C0000}"/>
    <cellStyle name="Uwaga 3" xfId="3410" hidden="1" xr:uid="{00000000-0005-0000-0000-0000760C0000}"/>
    <cellStyle name="Uwaga 3" xfId="3397" hidden="1" xr:uid="{00000000-0005-0000-0000-0000770C0000}"/>
    <cellStyle name="Uwaga 3" xfId="3396" hidden="1" xr:uid="{00000000-0005-0000-0000-0000780C0000}"/>
    <cellStyle name="Uwaga 3" xfId="3395" hidden="1" xr:uid="{00000000-0005-0000-0000-0000790C0000}"/>
    <cellStyle name="Uwaga 3" xfId="3382" hidden="1" xr:uid="{00000000-0005-0000-0000-00007A0C0000}"/>
    <cellStyle name="Uwaga 3" xfId="3381" hidden="1" xr:uid="{00000000-0005-0000-0000-00007B0C0000}"/>
    <cellStyle name="Uwaga 3" xfId="3380" hidden="1" xr:uid="{00000000-0005-0000-0000-00007C0C0000}"/>
    <cellStyle name="Uwaga 3" xfId="3367" hidden="1" xr:uid="{00000000-0005-0000-0000-00007D0C0000}"/>
    <cellStyle name="Uwaga 3" xfId="3366" hidden="1" xr:uid="{00000000-0005-0000-0000-00007E0C0000}"/>
    <cellStyle name="Uwaga 3" xfId="3364" hidden="1" xr:uid="{00000000-0005-0000-0000-00007F0C0000}"/>
    <cellStyle name="Uwaga 3" xfId="3353" hidden="1" xr:uid="{00000000-0005-0000-0000-0000800C0000}"/>
    <cellStyle name="Uwaga 3" xfId="3350" hidden="1" xr:uid="{00000000-0005-0000-0000-0000810C0000}"/>
    <cellStyle name="Uwaga 3" xfId="3348" hidden="1" xr:uid="{00000000-0005-0000-0000-0000820C0000}"/>
    <cellStyle name="Uwaga 3" xfId="3338" hidden="1" xr:uid="{00000000-0005-0000-0000-0000830C0000}"/>
    <cellStyle name="Uwaga 3" xfId="3335" hidden="1" xr:uid="{00000000-0005-0000-0000-0000840C0000}"/>
    <cellStyle name="Uwaga 3" xfId="3333" hidden="1" xr:uid="{00000000-0005-0000-0000-0000850C0000}"/>
    <cellStyle name="Uwaga 3" xfId="3323" hidden="1" xr:uid="{00000000-0005-0000-0000-0000860C0000}"/>
    <cellStyle name="Uwaga 3" xfId="3320" hidden="1" xr:uid="{00000000-0005-0000-0000-0000870C0000}"/>
    <cellStyle name="Uwaga 3" xfId="3318" hidden="1" xr:uid="{00000000-0005-0000-0000-0000880C0000}"/>
    <cellStyle name="Uwaga 3" xfId="3308" hidden="1" xr:uid="{00000000-0005-0000-0000-0000890C0000}"/>
    <cellStyle name="Uwaga 3" xfId="3306" hidden="1" xr:uid="{00000000-0005-0000-0000-00008A0C0000}"/>
    <cellStyle name="Uwaga 3" xfId="3305" hidden="1" xr:uid="{00000000-0005-0000-0000-00008B0C0000}"/>
    <cellStyle name="Uwaga 3" xfId="3293" hidden="1" xr:uid="{00000000-0005-0000-0000-00008C0C0000}"/>
    <cellStyle name="Uwaga 3" xfId="3291" hidden="1" xr:uid="{00000000-0005-0000-0000-00008D0C0000}"/>
    <cellStyle name="Uwaga 3" xfId="3288" hidden="1" xr:uid="{00000000-0005-0000-0000-00008E0C0000}"/>
    <cellStyle name="Uwaga 3" xfId="3278" hidden="1" xr:uid="{00000000-0005-0000-0000-00008F0C0000}"/>
    <cellStyle name="Uwaga 3" xfId="3275" hidden="1" xr:uid="{00000000-0005-0000-0000-0000900C0000}"/>
    <cellStyle name="Uwaga 3" xfId="3273" hidden="1" xr:uid="{00000000-0005-0000-0000-0000910C0000}"/>
    <cellStyle name="Uwaga 3" xfId="3263" hidden="1" xr:uid="{00000000-0005-0000-0000-0000920C0000}"/>
    <cellStyle name="Uwaga 3" xfId="3260" hidden="1" xr:uid="{00000000-0005-0000-0000-0000930C0000}"/>
    <cellStyle name="Uwaga 3" xfId="3258" hidden="1" xr:uid="{00000000-0005-0000-0000-0000940C0000}"/>
    <cellStyle name="Uwaga 3" xfId="3248" hidden="1" xr:uid="{00000000-0005-0000-0000-0000950C0000}"/>
    <cellStyle name="Uwaga 3" xfId="3246" hidden="1" xr:uid="{00000000-0005-0000-0000-0000960C0000}"/>
    <cellStyle name="Uwaga 3" xfId="3245" hidden="1" xr:uid="{00000000-0005-0000-0000-0000970C0000}"/>
    <cellStyle name="Uwaga 3" xfId="3233" hidden="1" xr:uid="{00000000-0005-0000-0000-0000980C0000}"/>
    <cellStyle name="Uwaga 3" xfId="3230" hidden="1" xr:uid="{00000000-0005-0000-0000-0000990C0000}"/>
    <cellStyle name="Uwaga 3" xfId="3228" hidden="1" xr:uid="{00000000-0005-0000-0000-00009A0C0000}"/>
    <cellStyle name="Uwaga 3" xfId="3218" hidden="1" xr:uid="{00000000-0005-0000-0000-00009B0C0000}"/>
    <cellStyle name="Uwaga 3" xfId="3215" hidden="1" xr:uid="{00000000-0005-0000-0000-00009C0C0000}"/>
    <cellStyle name="Uwaga 3" xfId="3213" hidden="1" xr:uid="{00000000-0005-0000-0000-00009D0C0000}"/>
    <cellStyle name="Uwaga 3" xfId="3203" hidden="1" xr:uid="{00000000-0005-0000-0000-00009E0C0000}"/>
    <cellStyle name="Uwaga 3" xfId="3200" hidden="1" xr:uid="{00000000-0005-0000-0000-00009F0C0000}"/>
    <cellStyle name="Uwaga 3" xfId="3198" hidden="1" xr:uid="{00000000-0005-0000-0000-0000A00C0000}"/>
    <cellStyle name="Uwaga 3" xfId="3188" hidden="1" xr:uid="{00000000-0005-0000-0000-0000A10C0000}"/>
    <cellStyle name="Uwaga 3" xfId="3186" hidden="1" xr:uid="{00000000-0005-0000-0000-0000A20C0000}"/>
    <cellStyle name="Uwaga 3" xfId="3185" hidden="1" xr:uid="{00000000-0005-0000-0000-0000A30C0000}"/>
    <cellStyle name="Uwaga 3" xfId="3172" hidden="1" xr:uid="{00000000-0005-0000-0000-0000A40C0000}"/>
    <cellStyle name="Uwaga 3" xfId="3169" hidden="1" xr:uid="{00000000-0005-0000-0000-0000A50C0000}"/>
    <cellStyle name="Uwaga 3" xfId="3167" hidden="1" xr:uid="{00000000-0005-0000-0000-0000A60C0000}"/>
    <cellStyle name="Uwaga 3" xfId="3157" hidden="1" xr:uid="{00000000-0005-0000-0000-0000A70C0000}"/>
    <cellStyle name="Uwaga 3" xfId="3154" hidden="1" xr:uid="{00000000-0005-0000-0000-0000A80C0000}"/>
    <cellStyle name="Uwaga 3" xfId="3152" hidden="1" xr:uid="{00000000-0005-0000-0000-0000A90C0000}"/>
    <cellStyle name="Uwaga 3" xfId="3142" hidden="1" xr:uid="{00000000-0005-0000-0000-0000AA0C0000}"/>
    <cellStyle name="Uwaga 3" xfId="3139" hidden="1" xr:uid="{00000000-0005-0000-0000-0000AB0C0000}"/>
    <cellStyle name="Uwaga 3" xfId="3137" hidden="1" xr:uid="{00000000-0005-0000-0000-0000AC0C0000}"/>
    <cellStyle name="Uwaga 3" xfId="3128" hidden="1" xr:uid="{00000000-0005-0000-0000-0000AD0C0000}"/>
    <cellStyle name="Uwaga 3" xfId="3126" hidden="1" xr:uid="{00000000-0005-0000-0000-0000AE0C0000}"/>
    <cellStyle name="Uwaga 3" xfId="3125" hidden="1" xr:uid="{00000000-0005-0000-0000-0000AF0C0000}"/>
    <cellStyle name="Uwaga 3" xfId="3113" hidden="1" xr:uid="{00000000-0005-0000-0000-0000B00C0000}"/>
    <cellStyle name="Uwaga 3" xfId="3111" hidden="1" xr:uid="{00000000-0005-0000-0000-0000B10C0000}"/>
    <cellStyle name="Uwaga 3" xfId="3109" hidden="1" xr:uid="{00000000-0005-0000-0000-0000B20C0000}"/>
    <cellStyle name="Uwaga 3" xfId="3098" hidden="1" xr:uid="{00000000-0005-0000-0000-0000B30C0000}"/>
    <cellStyle name="Uwaga 3" xfId="3096" hidden="1" xr:uid="{00000000-0005-0000-0000-0000B40C0000}"/>
    <cellStyle name="Uwaga 3" xfId="3094" hidden="1" xr:uid="{00000000-0005-0000-0000-0000B50C0000}"/>
    <cellStyle name="Uwaga 3" xfId="3083" hidden="1" xr:uid="{00000000-0005-0000-0000-0000B60C0000}"/>
    <cellStyle name="Uwaga 3" xfId="3081" hidden="1" xr:uid="{00000000-0005-0000-0000-0000B70C0000}"/>
    <cellStyle name="Uwaga 3" xfId="3079" hidden="1" xr:uid="{00000000-0005-0000-0000-0000B80C0000}"/>
    <cellStyle name="Uwaga 3" xfId="3068" hidden="1" xr:uid="{00000000-0005-0000-0000-0000B90C0000}"/>
    <cellStyle name="Uwaga 3" xfId="3066" hidden="1" xr:uid="{00000000-0005-0000-0000-0000BA0C0000}"/>
    <cellStyle name="Uwaga 3" xfId="3065" hidden="1" xr:uid="{00000000-0005-0000-0000-0000BB0C0000}"/>
    <cellStyle name="Uwaga 3" xfId="3052" hidden="1" xr:uid="{00000000-0005-0000-0000-0000BC0C0000}"/>
    <cellStyle name="Uwaga 3" xfId="3049" hidden="1" xr:uid="{00000000-0005-0000-0000-0000BD0C0000}"/>
    <cellStyle name="Uwaga 3" xfId="3047" hidden="1" xr:uid="{00000000-0005-0000-0000-0000BE0C0000}"/>
    <cellStyle name="Uwaga 3" xfId="3037" hidden="1" xr:uid="{00000000-0005-0000-0000-0000BF0C0000}"/>
    <cellStyle name="Uwaga 3" xfId="3034" hidden="1" xr:uid="{00000000-0005-0000-0000-0000C00C0000}"/>
    <cellStyle name="Uwaga 3" xfId="3032" hidden="1" xr:uid="{00000000-0005-0000-0000-0000C10C0000}"/>
    <cellStyle name="Uwaga 3" xfId="3022" hidden="1" xr:uid="{00000000-0005-0000-0000-0000C20C0000}"/>
    <cellStyle name="Uwaga 3" xfId="3019" hidden="1" xr:uid="{00000000-0005-0000-0000-0000C30C0000}"/>
    <cellStyle name="Uwaga 3" xfId="3017" hidden="1" xr:uid="{00000000-0005-0000-0000-0000C40C0000}"/>
    <cellStyle name="Uwaga 3" xfId="3008" hidden="1" xr:uid="{00000000-0005-0000-0000-0000C50C0000}"/>
    <cellStyle name="Uwaga 3" xfId="3006" hidden="1" xr:uid="{00000000-0005-0000-0000-0000C60C0000}"/>
    <cellStyle name="Uwaga 3" xfId="3004" hidden="1" xr:uid="{00000000-0005-0000-0000-0000C70C0000}"/>
    <cellStyle name="Uwaga 3" xfId="2992" hidden="1" xr:uid="{00000000-0005-0000-0000-0000C80C0000}"/>
    <cellStyle name="Uwaga 3" xfId="2989" hidden="1" xr:uid="{00000000-0005-0000-0000-0000C90C0000}"/>
    <cellStyle name="Uwaga 3" xfId="2987" hidden="1" xr:uid="{00000000-0005-0000-0000-0000CA0C0000}"/>
    <cellStyle name="Uwaga 3" xfId="2977" hidden="1" xr:uid="{00000000-0005-0000-0000-0000CB0C0000}"/>
    <cellStyle name="Uwaga 3" xfId="2974" hidden="1" xr:uid="{00000000-0005-0000-0000-0000CC0C0000}"/>
    <cellStyle name="Uwaga 3" xfId="2972" hidden="1" xr:uid="{00000000-0005-0000-0000-0000CD0C0000}"/>
    <cellStyle name="Uwaga 3" xfId="2962" hidden="1" xr:uid="{00000000-0005-0000-0000-0000CE0C0000}"/>
    <cellStyle name="Uwaga 3" xfId="2959" hidden="1" xr:uid="{00000000-0005-0000-0000-0000CF0C0000}"/>
    <cellStyle name="Uwaga 3" xfId="2957" hidden="1" xr:uid="{00000000-0005-0000-0000-0000D00C0000}"/>
    <cellStyle name="Uwaga 3" xfId="2950" hidden="1" xr:uid="{00000000-0005-0000-0000-0000D10C0000}"/>
    <cellStyle name="Uwaga 3" xfId="2947" hidden="1" xr:uid="{00000000-0005-0000-0000-0000D20C0000}"/>
    <cellStyle name="Uwaga 3" xfId="2945" hidden="1" xr:uid="{00000000-0005-0000-0000-0000D30C0000}"/>
    <cellStyle name="Uwaga 3" xfId="2935" hidden="1" xr:uid="{00000000-0005-0000-0000-0000D40C0000}"/>
    <cellStyle name="Uwaga 3" xfId="2932" hidden="1" xr:uid="{00000000-0005-0000-0000-0000D50C0000}"/>
    <cellStyle name="Uwaga 3" xfId="2929" hidden="1" xr:uid="{00000000-0005-0000-0000-0000D60C0000}"/>
    <cellStyle name="Uwaga 3" xfId="2920" hidden="1" xr:uid="{00000000-0005-0000-0000-0000D70C0000}"/>
    <cellStyle name="Uwaga 3" xfId="2916" hidden="1" xr:uid="{00000000-0005-0000-0000-0000D80C0000}"/>
    <cellStyle name="Uwaga 3" xfId="2913" hidden="1" xr:uid="{00000000-0005-0000-0000-0000D90C0000}"/>
    <cellStyle name="Uwaga 3" xfId="2905" hidden="1" xr:uid="{00000000-0005-0000-0000-0000DA0C0000}"/>
    <cellStyle name="Uwaga 3" xfId="2902" hidden="1" xr:uid="{00000000-0005-0000-0000-0000DB0C0000}"/>
    <cellStyle name="Uwaga 3" xfId="2899" hidden="1" xr:uid="{00000000-0005-0000-0000-0000DC0C0000}"/>
    <cellStyle name="Uwaga 3" xfId="2890" hidden="1" xr:uid="{00000000-0005-0000-0000-0000DD0C0000}"/>
    <cellStyle name="Uwaga 3" xfId="2887" hidden="1" xr:uid="{00000000-0005-0000-0000-0000DE0C0000}"/>
    <cellStyle name="Uwaga 3" xfId="2884" hidden="1" xr:uid="{00000000-0005-0000-0000-0000DF0C0000}"/>
    <cellStyle name="Uwaga 3" xfId="2874" hidden="1" xr:uid="{00000000-0005-0000-0000-0000E00C0000}"/>
    <cellStyle name="Uwaga 3" xfId="2870" hidden="1" xr:uid="{00000000-0005-0000-0000-0000E10C0000}"/>
    <cellStyle name="Uwaga 3" xfId="2867" hidden="1" xr:uid="{00000000-0005-0000-0000-0000E20C0000}"/>
    <cellStyle name="Uwaga 3" xfId="2858" hidden="1" xr:uid="{00000000-0005-0000-0000-0000E30C0000}"/>
    <cellStyle name="Uwaga 3" xfId="2854" hidden="1" xr:uid="{00000000-0005-0000-0000-0000E40C0000}"/>
    <cellStyle name="Uwaga 3" xfId="2852" hidden="1" xr:uid="{00000000-0005-0000-0000-0000E50C0000}"/>
    <cellStyle name="Uwaga 3" xfId="2844" hidden="1" xr:uid="{00000000-0005-0000-0000-0000E60C0000}"/>
    <cellStyle name="Uwaga 3" xfId="2840" hidden="1" xr:uid="{00000000-0005-0000-0000-0000E70C0000}"/>
    <cellStyle name="Uwaga 3" xfId="2837" hidden="1" xr:uid="{00000000-0005-0000-0000-0000E80C0000}"/>
    <cellStyle name="Uwaga 3" xfId="2830" hidden="1" xr:uid="{00000000-0005-0000-0000-0000E90C0000}"/>
    <cellStyle name="Uwaga 3" xfId="2827" hidden="1" xr:uid="{00000000-0005-0000-0000-0000EA0C0000}"/>
    <cellStyle name="Uwaga 3" xfId="2824" hidden="1" xr:uid="{00000000-0005-0000-0000-0000EB0C0000}"/>
    <cellStyle name="Uwaga 3" xfId="2815" hidden="1" xr:uid="{00000000-0005-0000-0000-0000EC0C0000}"/>
    <cellStyle name="Uwaga 3" xfId="2810" hidden="1" xr:uid="{00000000-0005-0000-0000-0000ED0C0000}"/>
    <cellStyle name="Uwaga 3" xfId="2807" hidden="1" xr:uid="{00000000-0005-0000-0000-0000EE0C0000}"/>
    <cellStyle name="Uwaga 3" xfId="2800" hidden="1" xr:uid="{00000000-0005-0000-0000-0000EF0C0000}"/>
    <cellStyle name="Uwaga 3" xfId="2795" hidden="1" xr:uid="{00000000-0005-0000-0000-0000F00C0000}"/>
    <cellStyle name="Uwaga 3" xfId="2792" hidden="1" xr:uid="{00000000-0005-0000-0000-0000F10C0000}"/>
    <cellStyle name="Uwaga 3" xfId="2785" hidden="1" xr:uid="{00000000-0005-0000-0000-0000F20C0000}"/>
    <cellStyle name="Uwaga 3" xfId="2780" hidden="1" xr:uid="{00000000-0005-0000-0000-0000F30C0000}"/>
    <cellStyle name="Uwaga 3" xfId="2777" hidden="1" xr:uid="{00000000-0005-0000-0000-0000F40C0000}"/>
    <cellStyle name="Uwaga 3" xfId="2771" hidden="1" xr:uid="{00000000-0005-0000-0000-0000F50C0000}"/>
    <cellStyle name="Uwaga 3" xfId="2767" hidden="1" xr:uid="{00000000-0005-0000-0000-0000F60C0000}"/>
    <cellStyle name="Uwaga 3" xfId="2764" hidden="1" xr:uid="{00000000-0005-0000-0000-0000F70C0000}"/>
    <cellStyle name="Uwaga 3" xfId="2756" hidden="1" xr:uid="{00000000-0005-0000-0000-0000F80C0000}"/>
    <cellStyle name="Uwaga 3" xfId="2751" hidden="1" xr:uid="{00000000-0005-0000-0000-0000F90C0000}"/>
    <cellStyle name="Uwaga 3" xfId="2747" hidden="1" xr:uid="{00000000-0005-0000-0000-0000FA0C0000}"/>
    <cellStyle name="Uwaga 3" xfId="2741" hidden="1" xr:uid="{00000000-0005-0000-0000-0000FB0C0000}"/>
    <cellStyle name="Uwaga 3" xfId="2736" hidden="1" xr:uid="{00000000-0005-0000-0000-0000FC0C0000}"/>
    <cellStyle name="Uwaga 3" xfId="2732" hidden="1" xr:uid="{00000000-0005-0000-0000-0000FD0C0000}"/>
    <cellStyle name="Uwaga 3" xfId="2726" hidden="1" xr:uid="{00000000-0005-0000-0000-0000FE0C0000}"/>
    <cellStyle name="Uwaga 3" xfId="2721" hidden="1" xr:uid="{00000000-0005-0000-0000-0000FF0C0000}"/>
    <cellStyle name="Uwaga 3" xfId="2717" hidden="1" xr:uid="{00000000-0005-0000-0000-0000000D0000}"/>
    <cellStyle name="Uwaga 3" xfId="2712" hidden="1" xr:uid="{00000000-0005-0000-0000-0000010D0000}"/>
    <cellStyle name="Uwaga 3" xfId="2708" hidden="1" xr:uid="{00000000-0005-0000-0000-0000020D0000}"/>
    <cellStyle name="Uwaga 3" xfId="2704" hidden="1" xr:uid="{00000000-0005-0000-0000-0000030D0000}"/>
    <cellStyle name="Uwaga 3" xfId="2696" hidden="1" xr:uid="{00000000-0005-0000-0000-0000040D0000}"/>
    <cellStyle name="Uwaga 3" xfId="2691" hidden="1" xr:uid="{00000000-0005-0000-0000-0000050D0000}"/>
    <cellStyle name="Uwaga 3" xfId="2687" hidden="1" xr:uid="{00000000-0005-0000-0000-0000060D0000}"/>
    <cellStyle name="Uwaga 3" xfId="2681" hidden="1" xr:uid="{00000000-0005-0000-0000-0000070D0000}"/>
    <cellStyle name="Uwaga 3" xfId="2676" hidden="1" xr:uid="{00000000-0005-0000-0000-0000080D0000}"/>
    <cellStyle name="Uwaga 3" xfId="2672" hidden="1" xr:uid="{00000000-0005-0000-0000-0000090D0000}"/>
    <cellStyle name="Uwaga 3" xfId="2666" hidden="1" xr:uid="{00000000-0005-0000-0000-00000A0D0000}"/>
    <cellStyle name="Uwaga 3" xfId="2661" hidden="1" xr:uid="{00000000-0005-0000-0000-00000B0D0000}"/>
    <cellStyle name="Uwaga 3" xfId="2657" hidden="1" xr:uid="{00000000-0005-0000-0000-00000C0D0000}"/>
    <cellStyle name="Uwaga 3" xfId="2653" hidden="1" xr:uid="{00000000-0005-0000-0000-00000D0D0000}"/>
    <cellStyle name="Uwaga 3" xfId="2648" hidden="1" xr:uid="{00000000-0005-0000-0000-00000E0D0000}"/>
    <cellStyle name="Uwaga 3" xfId="2643" hidden="1" xr:uid="{00000000-0005-0000-0000-00000F0D0000}"/>
    <cellStyle name="Uwaga 3" xfId="2638" hidden="1" xr:uid="{00000000-0005-0000-0000-0000100D0000}"/>
    <cellStyle name="Uwaga 3" xfId="2634" hidden="1" xr:uid="{00000000-0005-0000-0000-0000110D0000}"/>
    <cellStyle name="Uwaga 3" xfId="2630" hidden="1" xr:uid="{00000000-0005-0000-0000-0000120D0000}"/>
    <cellStyle name="Uwaga 3" xfId="2623" hidden="1" xr:uid="{00000000-0005-0000-0000-0000130D0000}"/>
    <cellStyle name="Uwaga 3" xfId="2619" hidden="1" xr:uid="{00000000-0005-0000-0000-0000140D0000}"/>
    <cellStyle name="Uwaga 3" xfId="2614" hidden="1" xr:uid="{00000000-0005-0000-0000-0000150D0000}"/>
    <cellStyle name="Uwaga 3" xfId="2608" hidden="1" xr:uid="{00000000-0005-0000-0000-0000160D0000}"/>
    <cellStyle name="Uwaga 3" xfId="2604" hidden="1" xr:uid="{00000000-0005-0000-0000-0000170D0000}"/>
    <cellStyle name="Uwaga 3" xfId="2599" hidden="1" xr:uid="{00000000-0005-0000-0000-0000180D0000}"/>
    <cellStyle name="Uwaga 3" xfId="2593" hidden="1" xr:uid="{00000000-0005-0000-0000-0000190D0000}"/>
    <cellStyle name="Uwaga 3" xfId="2589" hidden="1" xr:uid="{00000000-0005-0000-0000-00001A0D0000}"/>
    <cellStyle name="Uwaga 3" xfId="2584" hidden="1" xr:uid="{00000000-0005-0000-0000-00001B0D0000}"/>
    <cellStyle name="Uwaga 3" xfId="2578" hidden="1" xr:uid="{00000000-0005-0000-0000-00001C0D0000}"/>
    <cellStyle name="Uwaga 3" xfId="2574" hidden="1" xr:uid="{00000000-0005-0000-0000-00001D0D0000}"/>
    <cellStyle name="Uwaga 3" xfId="2570" hidden="1" xr:uid="{00000000-0005-0000-0000-00001E0D0000}"/>
    <cellStyle name="Uwaga 3" xfId="3430" hidden="1" xr:uid="{00000000-0005-0000-0000-00001F0D0000}"/>
    <cellStyle name="Uwaga 3" xfId="3429" hidden="1" xr:uid="{00000000-0005-0000-0000-0000200D0000}"/>
    <cellStyle name="Uwaga 3" xfId="3428" hidden="1" xr:uid="{00000000-0005-0000-0000-0000210D0000}"/>
    <cellStyle name="Uwaga 3" xfId="3415" hidden="1" xr:uid="{00000000-0005-0000-0000-0000220D0000}"/>
    <cellStyle name="Uwaga 3" xfId="3414" hidden="1" xr:uid="{00000000-0005-0000-0000-0000230D0000}"/>
    <cellStyle name="Uwaga 3" xfId="3413" hidden="1" xr:uid="{00000000-0005-0000-0000-0000240D0000}"/>
    <cellStyle name="Uwaga 3" xfId="3400" hidden="1" xr:uid="{00000000-0005-0000-0000-0000250D0000}"/>
    <cellStyle name="Uwaga 3" xfId="3399" hidden="1" xr:uid="{00000000-0005-0000-0000-0000260D0000}"/>
    <cellStyle name="Uwaga 3" xfId="3398" hidden="1" xr:uid="{00000000-0005-0000-0000-0000270D0000}"/>
    <cellStyle name="Uwaga 3" xfId="3385" hidden="1" xr:uid="{00000000-0005-0000-0000-0000280D0000}"/>
    <cellStyle name="Uwaga 3" xfId="3384" hidden="1" xr:uid="{00000000-0005-0000-0000-0000290D0000}"/>
    <cellStyle name="Uwaga 3" xfId="3383" hidden="1" xr:uid="{00000000-0005-0000-0000-00002A0D0000}"/>
    <cellStyle name="Uwaga 3" xfId="3370" hidden="1" xr:uid="{00000000-0005-0000-0000-00002B0D0000}"/>
    <cellStyle name="Uwaga 3" xfId="3369" hidden="1" xr:uid="{00000000-0005-0000-0000-00002C0D0000}"/>
    <cellStyle name="Uwaga 3" xfId="3368" hidden="1" xr:uid="{00000000-0005-0000-0000-00002D0D0000}"/>
    <cellStyle name="Uwaga 3" xfId="3356" hidden="1" xr:uid="{00000000-0005-0000-0000-00002E0D0000}"/>
    <cellStyle name="Uwaga 3" xfId="3354" hidden="1" xr:uid="{00000000-0005-0000-0000-00002F0D0000}"/>
    <cellStyle name="Uwaga 3" xfId="3352" hidden="1" xr:uid="{00000000-0005-0000-0000-0000300D0000}"/>
    <cellStyle name="Uwaga 3" xfId="3341" hidden="1" xr:uid="{00000000-0005-0000-0000-0000310D0000}"/>
    <cellStyle name="Uwaga 3" xfId="3339" hidden="1" xr:uid="{00000000-0005-0000-0000-0000320D0000}"/>
    <cellStyle name="Uwaga 3" xfId="3337" hidden="1" xr:uid="{00000000-0005-0000-0000-0000330D0000}"/>
    <cellStyle name="Uwaga 3" xfId="3326" hidden="1" xr:uid="{00000000-0005-0000-0000-0000340D0000}"/>
    <cellStyle name="Uwaga 3" xfId="3324" hidden="1" xr:uid="{00000000-0005-0000-0000-0000350D0000}"/>
    <cellStyle name="Uwaga 3" xfId="3322" hidden="1" xr:uid="{00000000-0005-0000-0000-0000360D0000}"/>
    <cellStyle name="Uwaga 3" xfId="3311" hidden="1" xr:uid="{00000000-0005-0000-0000-0000370D0000}"/>
    <cellStyle name="Uwaga 3" xfId="3309" hidden="1" xr:uid="{00000000-0005-0000-0000-0000380D0000}"/>
    <cellStyle name="Uwaga 3" xfId="3307" hidden="1" xr:uid="{00000000-0005-0000-0000-0000390D0000}"/>
    <cellStyle name="Uwaga 3" xfId="3296" hidden="1" xr:uid="{00000000-0005-0000-0000-00003A0D0000}"/>
    <cellStyle name="Uwaga 3" xfId="3294" hidden="1" xr:uid="{00000000-0005-0000-0000-00003B0D0000}"/>
    <cellStyle name="Uwaga 3" xfId="3292" hidden="1" xr:uid="{00000000-0005-0000-0000-00003C0D0000}"/>
    <cellStyle name="Uwaga 3" xfId="3281" hidden="1" xr:uid="{00000000-0005-0000-0000-00003D0D0000}"/>
    <cellStyle name="Uwaga 3" xfId="3279" hidden="1" xr:uid="{00000000-0005-0000-0000-00003E0D0000}"/>
    <cellStyle name="Uwaga 3" xfId="3277" hidden="1" xr:uid="{00000000-0005-0000-0000-00003F0D0000}"/>
    <cellStyle name="Uwaga 3" xfId="3266" hidden="1" xr:uid="{00000000-0005-0000-0000-0000400D0000}"/>
    <cellStyle name="Uwaga 3" xfId="3264" hidden="1" xr:uid="{00000000-0005-0000-0000-0000410D0000}"/>
    <cellStyle name="Uwaga 3" xfId="3262" hidden="1" xr:uid="{00000000-0005-0000-0000-0000420D0000}"/>
    <cellStyle name="Uwaga 3" xfId="3251" hidden="1" xr:uid="{00000000-0005-0000-0000-0000430D0000}"/>
    <cellStyle name="Uwaga 3" xfId="3249" hidden="1" xr:uid="{00000000-0005-0000-0000-0000440D0000}"/>
    <cellStyle name="Uwaga 3" xfId="3247" hidden="1" xr:uid="{00000000-0005-0000-0000-0000450D0000}"/>
    <cellStyle name="Uwaga 3" xfId="3236" hidden="1" xr:uid="{00000000-0005-0000-0000-0000460D0000}"/>
    <cellStyle name="Uwaga 3" xfId="3234" hidden="1" xr:uid="{00000000-0005-0000-0000-0000470D0000}"/>
    <cellStyle name="Uwaga 3" xfId="3232" hidden="1" xr:uid="{00000000-0005-0000-0000-0000480D0000}"/>
    <cellStyle name="Uwaga 3" xfId="3221" hidden="1" xr:uid="{00000000-0005-0000-0000-0000490D0000}"/>
    <cellStyle name="Uwaga 3" xfId="3219" hidden="1" xr:uid="{00000000-0005-0000-0000-00004A0D0000}"/>
    <cellStyle name="Uwaga 3" xfId="3217" hidden="1" xr:uid="{00000000-0005-0000-0000-00004B0D0000}"/>
    <cellStyle name="Uwaga 3" xfId="3206" hidden="1" xr:uid="{00000000-0005-0000-0000-00004C0D0000}"/>
    <cellStyle name="Uwaga 3" xfId="3204" hidden="1" xr:uid="{00000000-0005-0000-0000-00004D0D0000}"/>
    <cellStyle name="Uwaga 3" xfId="3202" hidden="1" xr:uid="{00000000-0005-0000-0000-00004E0D0000}"/>
    <cellStyle name="Uwaga 3" xfId="3191" hidden="1" xr:uid="{00000000-0005-0000-0000-00004F0D0000}"/>
    <cellStyle name="Uwaga 3" xfId="3189" hidden="1" xr:uid="{00000000-0005-0000-0000-0000500D0000}"/>
    <cellStyle name="Uwaga 3" xfId="3187" hidden="1" xr:uid="{00000000-0005-0000-0000-0000510D0000}"/>
    <cellStyle name="Uwaga 3" xfId="3176" hidden="1" xr:uid="{00000000-0005-0000-0000-0000520D0000}"/>
    <cellStyle name="Uwaga 3" xfId="3174" hidden="1" xr:uid="{00000000-0005-0000-0000-0000530D0000}"/>
    <cellStyle name="Uwaga 3" xfId="3171" hidden="1" xr:uid="{00000000-0005-0000-0000-0000540D0000}"/>
    <cellStyle name="Uwaga 3" xfId="3161" hidden="1" xr:uid="{00000000-0005-0000-0000-0000550D0000}"/>
    <cellStyle name="Uwaga 3" xfId="3158" hidden="1" xr:uid="{00000000-0005-0000-0000-0000560D0000}"/>
    <cellStyle name="Uwaga 3" xfId="3155" hidden="1" xr:uid="{00000000-0005-0000-0000-0000570D0000}"/>
    <cellStyle name="Uwaga 3" xfId="3146" hidden="1" xr:uid="{00000000-0005-0000-0000-0000580D0000}"/>
    <cellStyle name="Uwaga 3" xfId="3144" hidden="1" xr:uid="{00000000-0005-0000-0000-0000590D0000}"/>
    <cellStyle name="Uwaga 3" xfId="3141" hidden="1" xr:uid="{00000000-0005-0000-0000-00005A0D0000}"/>
    <cellStyle name="Uwaga 3" xfId="3131" hidden="1" xr:uid="{00000000-0005-0000-0000-00005B0D0000}"/>
    <cellStyle name="Uwaga 3" xfId="3129" hidden="1" xr:uid="{00000000-0005-0000-0000-00005C0D0000}"/>
    <cellStyle name="Uwaga 3" xfId="3127" hidden="1" xr:uid="{00000000-0005-0000-0000-00005D0D0000}"/>
    <cellStyle name="Uwaga 3" xfId="3116" hidden="1" xr:uid="{00000000-0005-0000-0000-00005E0D0000}"/>
    <cellStyle name="Uwaga 3" xfId="3114" hidden="1" xr:uid="{00000000-0005-0000-0000-00005F0D0000}"/>
    <cellStyle name="Uwaga 3" xfId="3112" hidden="1" xr:uid="{00000000-0005-0000-0000-0000600D0000}"/>
    <cellStyle name="Uwaga 3" xfId="3101" hidden="1" xr:uid="{00000000-0005-0000-0000-0000610D0000}"/>
    <cellStyle name="Uwaga 3" xfId="3099" hidden="1" xr:uid="{00000000-0005-0000-0000-0000620D0000}"/>
    <cellStyle name="Uwaga 3" xfId="3097" hidden="1" xr:uid="{00000000-0005-0000-0000-0000630D0000}"/>
    <cellStyle name="Uwaga 3" xfId="3086" hidden="1" xr:uid="{00000000-0005-0000-0000-0000640D0000}"/>
    <cellStyle name="Uwaga 3" xfId="3084" hidden="1" xr:uid="{00000000-0005-0000-0000-0000650D0000}"/>
    <cellStyle name="Uwaga 3" xfId="3082" hidden="1" xr:uid="{00000000-0005-0000-0000-0000660D0000}"/>
    <cellStyle name="Uwaga 3" xfId="3071" hidden="1" xr:uid="{00000000-0005-0000-0000-0000670D0000}"/>
    <cellStyle name="Uwaga 3" xfId="3069" hidden="1" xr:uid="{00000000-0005-0000-0000-0000680D0000}"/>
    <cellStyle name="Uwaga 3" xfId="3067" hidden="1" xr:uid="{00000000-0005-0000-0000-0000690D0000}"/>
    <cellStyle name="Uwaga 3" xfId="3056" hidden="1" xr:uid="{00000000-0005-0000-0000-00006A0D0000}"/>
    <cellStyle name="Uwaga 3" xfId="3054" hidden="1" xr:uid="{00000000-0005-0000-0000-00006B0D0000}"/>
    <cellStyle name="Uwaga 3" xfId="3051" hidden="1" xr:uid="{00000000-0005-0000-0000-00006C0D0000}"/>
    <cellStyle name="Uwaga 3" xfId="3041" hidden="1" xr:uid="{00000000-0005-0000-0000-00006D0D0000}"/>
    <cellStyle name="Uwaga 3" xfId="3038" hidden="1" xr:uid="{00000000-0005-0000-0000-00006E0D0000}"/>
    <cellStyle name="Uwaga 3" xfId="3035" hidden="1" xr:uid="{00000000-0005-0000-0000-00006F0D0000}"/>
    <cellStyle name="Uwaga 3" xfId="3026" hidden="1" xr:uid="{00000000-0005-0000-0000-0000700D0000}"/>
    <cellStyle name="Uwaga 3" xfId="3023" hidden="1" xr:uid="{00000000-0005-0000-0000-0000710D0000}"/>
    <cellStyle name="Uwaga 3" xfId="3020" hidden="1" xr:uid="{00000000-0005-0000-0000-0000720D0000}"/>
    <cellStyle name="Uwaga 3" xfId="3011" hidden="1" xr:uid="{00000000-0005-0000-0000-0000730D0000}"/>
    <cellStyle name="Uwaga 3" xfId="3009" hidden="1" xr:uid="{00000000-0005-0000-0000-0000740D0000}"/>
    <cellStyle name="Uwaga 3" xfId="3007" hidden="1" xr:uid="{00000000-0005-0000-0000-0000750D0000}"/>
    <cellStyle name="Uwaga 3" xfId="2996" hidden="1" xr:uid="{00000000-0005-0000-0000-0000760D0000}"/>
    <cellStyle name="Uwaga 3" xfId="2993" hidden="1" xr:uid="{00000000-0005-0000-0000-0000770D0000}"/>
    <cellStyle name="Uwaga 3" xfId="2990" hidden="1" xr:uid="{00000000-0005-0000-0000-0000780D0000}"/>
    <cellStyle name="Uwaga 3" xfId="2981" hidden="1" xr:uid="{00000000-0005-0000-0000-0000790D0000}"/>
    <cellStyle name="Uwaga 3" xfId="2978" hidden="1" xr:uid="{00000000-0005-0000-0000-00007A0D0000}"/>
    <cellStyle name="Uwaga 3" xfId="2975" hidden="1" xr:uid="{00000000-0005-0000-0000-00007B0D0000}"/>
    <cellStyle name="Uwaga 3" xfId="2966" hidden="1" xr:uid="{00000000-0005-0000-0000-00007C0D0000}"/>
    <cellStyle name="Uwaga 3" xfId="2963" hidden="1" xr:uid="{00000000-0005-0000-0000-00007D0D0000}"/>
    <cellStyle name="Uwaga 3" xfId="2960" hidden="1" xr:uid="{00000000-0005-0000-0000-00007E0D0000}"/>
    <cellStyle name="Uwaga 3" xfId="2953" hidden="1" xr:uid="{00000000-0005-0000-0000-00007F0D0000}"/>
    <cellStyle name="Uwaga 3" xfId="2949" hidden="1" xr:uid="{00000000-0005-0000-0000-0000800D0000}"/>
    <cellStyle name="Uwaga 3" xfId="2946" hidden="1" xr:uid="{00000000-0005-0000-0000-0000810D0000}"/>
    <cellStyle name="Uwaga 3" xfId="2938" hidden="1" xr:uid="{00000000-0005-0000-0000-0000820D0000}"/>
    <cellStyle name="Uwaga 3" xfId="2934" hidden="1" xr:uid="{00000000-0005-0000-0000-0000830D0000}"/>
    <cellStyle name="Uwaga 3" xfId="2931" hidden="1" xr:uid="{00000000-0005-0000-0000-0000840D0000}"/>
    <cellStyle name="Uwaga 3" xfId="2923" hidden="1" xr:uid="{00000000-0005-0000-0000-0000850D0000}"/>
    <cellStyle name="Uwaga 3" xfId="2919" hidden="1" xr:uid="{00000000-0005-0000-0000-0000860D0000}"/>
    <cellStyle name="Uwaga 3" xfId="2915" hidden="1" xr:uid="{00000000-0005-0000-0000-0000870D0000}"/>
    <cellStyle name="Uwaga 3" xfId="2908" hidden="1" xr:uid="{00000000-0005-0000-0000-0000880D0000}"/>
    <cellStyle name="Uwaga 3" xfId="2904" hidden="1" xr:uid="{00000000-0005-0000-0000-0000890D0000}"/>
    <cellStyle name="Uwaga 3" xfId="2901" hidden="1" xr:uid="{00000000-0005-0000-0000-00008A0D0000}"/>
    <cellStyle name="Uwaga 3" xfId="2893" hidden="1" xr:uid="{00000000-0005-0000-0000-00008B0D0000}"/>
    <cellStyle name="Uwaga 3" xfId="2889" hidden="1" xr:uid="{00000000-0005-0000-0000-00008C0D0000}"/>
    <cellStyle name="Uwaga 3" xfId="2886" hidden="1" xr:uid="{00000000-0005-0000-0000-00008D0D0000}"/>
    <cellStyle name="Uwaga 3" xfId="2877" hidden="1" xr:uid="{00000000-0005-0000-0000-00008E0D0000}"/>
    <cellStyle name="Uwaga 3" xfId="2872" hidden="1" xr:uid="{00000000-0005-0000-0000-00008F0D0000}"/>
    <cellStyle name="Uwaga 3" xfId="2868" hidden="1" xr:uid="{00000000-0005-0000-0000-0000900D0000}"/>
    <cellStyle name="Uwaga 3" xfId="2862" hidden="1" xr:uid="{00000000-0005-0000-0000-0000910D0000}"/>
    <cellStyle name="Uwaga 3" xfId="2857" hidden="1" xr:uid="{00000000-0005-0000-0000-0000920D0000}"/>
    <cellStyle name="Uwaga 3" xfId="2853" hidden="1" xr:uid="{00000000-0005-0000-0000-0000930D0000}"/>
    <cellStyle name="Uwaga 3" xfId="2847" hidden="1" xr:uid="{00000000-0005-0000-0000-0000940D0000}"/>
    <cellStyle name="Uwaga 3" xfId="2842" hidden="1" xr:uid="{00000000-0005-0000-0000-0000950D0000}"/>
    <cellStyle name="Uwaga 3" xfId="2838" hidden="1" xr:uid="{00000000-0005-0000-0000-0000960D0000}"/>
    <cellStyle name="Uwaga 3" xfId="2833" hidden="1" xr:uid="{00000000-0005-0000-0000-0000970D0000}"/>
    <cellStyle name="Uwaga 3" xfId="2829" hidden="1" xr:uid="{00000000-0005-0000-0000-0000980D0000}"/>
    <cellStyle name="Uwaga 3" xfId="2825" hidden="1" xr:uid="{00000000-0005-0000-0000-0000990D0000}"/>
    <cellStyle name="Uwaga 3" xfId="2818" hidden="1" xr:uid="{00000000-0005-0000-0000-00009A0D0000}"/>
    <cellStyle name="Uwaga 3" xfId="2813" hidden="1" xr:uid="{00000000-0005-0000-0000-00009B0D0000}"/>
    <cellStyle name="Uwaga 3" xfId="2809" hidden="1" xr:uid="{00000000-0005-0000-0000-00009C0D0000}"/>
    <cellStyle name="Uwaga 3" xfId="2802" hidden="1" xr:uid="{00000000-0005-0000-0000-00009D0D0000}"/>
    <cellStyle name="Uwaga 3" xfId="2797" hidden="1" xr:uid="{00000000-0005-0000-0000-00009E0D0000}"/>
    <cellStyle name="Uwaga 3" xfId="2793" hidden="1" xr:uid="{00000000-0005-0000-0000-00009F0D0000}"/>
    <cellStyle name="Uwaga 3" xfId="2788" hidden="1" xr:uid="{00000000-0005-0000-0000-0000A00D0000}"/>
    <cellStyle name="Uwaga 3" xfId="2783" hidden="1" xr:uid="{00000000-0005-0000-0000-0000A10D0000}"/>
    <cellStyle name="Uwaga 3" xfId="2779" hidden="1" xr:uid="{00000000-0005-0000-0000-0000A20D0000}"/>
    <cellStyle name="Uwaga 3" xfId="2773" hidden="1" xr:uid="{00000000-0005-0000-0000-0000A30D0000}"/>
    <cellStyle name="Uwaga 3" xfId="2769" hidden="1" xr:uid="{00000000-0005-0000-0000-0000A40D0000}"/>
    <cellStyle name="Uwaga 3" xfId="2766" hidden="1" xr:uid="{00000000-0005-0000-0000-0000A50D0000}"/>
    <cellStyle name="Uwaga 3" xfId="2759" hidden="1" xr:uid="{00000000-0005-0000-0000-0000A60D0000}"/>
    <cellStyle name="Uwaga 3" xfId="2754" hidden="1" xr:uid="{00000000-0005-0000-0000-0000A70D0000}"/>
    <cellStyle name="Uwaga 3" xfId="2749" hidden="1" xr:uid="{00000000-0005-0000-0000-0000A80D0000}"/>
    <cellStyle name="Uwaga 3" xfId="2743" hidden="1" xr:uid="{00000000-0005-0000-0000-0000A90D0000}"/>
    <cellStyle name="Uwaga 3" xfId="2738" hidden="1" xr:uid="{00000000-0005-0000-0000-0000AA0D0000}"/>
    <cellStyle name="Uwaga 3" xfId="2733" hidden="1" xr:uid="{00000000-0005-0000-0000-0000AB0D0000}"/>
    <cellStyle name="Uwaga 3" xfId="2728" hidden="1" xr:uid="{00000000-0005-0000-0000-0000AC0D0000}"/>
    <cellStyle name="Uwaga 3" xfId="2723" hidden="1" xr:uid="{00000000-0005-0000-0000-0000AD0D0000}"/>
    <cellStyle name="Uwaga 3" xfId="2718" hidden="1" xr:uid="{00000000-0005-0000-0000-0000AE0D0000}"/>
    <cellStyle name="Uwaga 3" xfId="2714" hidden="1" xr:uid="{00000000-0005-0000-0000-0000AF0D0000}"/>
    <cellStyle name="Uwaga 3" xfId="2710" hidden="1" xr:uid="{00000000-0005-0000-0000-0000B00D0000}"/>
    <cellStyle name="Uwaga 3" xfId="2705" hidden="1" xr:uid="{00000000-0005-0000-0000-0000B10D0000}"/>
    <cellStyle name="Uwaga 3" xfId="2698" hidden="1" xr:uid="{00000000-0005-0000-0000-0000B20D0000}"/>
    <cellStyle name="Uwaga 3" xfId="2693" hidden="1" xr:uid="{00000000-0005-0000-0000-0000B30D0000}"/>
    <cellStyle name="Uwaga 3" xfId="2688" hidden="1" xr:uid="{00000000-0005-0000-0000-0000B40D0000}"/>
    <cellStyle name="Uwaga 3" xfId="2682" hidden="1" xr:uid="{00000000-0005-0000-0000-0000B50D0000}"/>
    <cellStyle name="Uwaga 3" xfId="2677" hidden="1" xr:uid="{00000000-0005-0000-0000-0000B60D0000}"/>
    <cellStyle name="Uwaga 3" xfId="2673" hidden="1" xr:uid="{00000000-0005-0000-0000-0000B70D0000}"/>
    <cellStyle name="Uwaga 3" xfId="2668" hidden="1" xr:uid="{00000000-0005-0000-0000-0000B80D0000}"/>
    <cellStyle name="Uwaga 3" xfId="2663" hidden="1" xr:uid="{00000000-0005-0000-0000-0000B90D0000}"/>
    <cellStyle name="Uwaga 3" xfId="2658" hidden="1" xr:uid="{00000000-0005-0000-0000-0000BA0D0000}"/>
    <cellStyle name="Uwaga 3" xfId="2654" hidden="1" xr:uid="{00000000-0005-0000-0000-0000BB0D0000}"/>
    <cellStyle name="Uwaga 3" xfId="2649" hidden="1" xr:uid="{00000000-0005-0000-0000-0000BC0D0000}"/>
    <cellStyle name="Uwaga 3" xfId="2644" hidden="1" xr:uid="{00000000-0005-0000-0000-0000BD0D0000}"/>
    <cellStyle name="Uwaga 3" xfId="2639" hidden="1" xr:uid="{00000000-0005-0000-0000-0000BE0D0000}"/>
    <cellStyle name="Uwaga 3" xfId="2635" hidden="1" xr:uid="{00000000-0005-0000-0000-0000BF0D0000}"/>
    <cellStyle name="Uwaga 3" xfId="2631" hidden="1" xr:uid="{00000000-0005-0000-0000-0000C00D0000}"/>
    <cellStyle name="Uwaga 3" xfId="2624" hidden="1" xr:uid="{00000000-0005-0000-0000-0000C10D0000}"/>
    <cellStyle name="Uwaga 3" xfId="2620" hidden="1" xr:uid="{00000000-0005-0000-0000-0000C20D0000}"/>
    <cellStyle name="Uwaga 3" xfId="2615" hidden="1" xr:uid="{00000000-0005-0000-0000-0000C30D0000}"/>
    <cellStyle name="Uwaga 3" xfId="2609" hidden="1" xr:uid="{00000000-0005-0000-0000-0000C40D0000}"/>
    <cellStyle name="Uwaga 3" xfId="2605" hidden="1" xr:uid="{00000000-0005-0000-0000-0000C50D0000}"/>
    <cellStyle name="Uwaga 3" xfId="2600" hidden="1" xr:uid="{00000000-0005-0000-0000-0000C60D0000}"/>
    <cellStyle name="Uwaga 3" xfId="2594" hidden="1" xr:uid="{00000000-0005-0000-0000-0000C70D0000}"/>
    <cellStyle name="Uwaga 3" xfId="2590" hidden="1" xr:uid="{00000000-0005-0000-0000-0000C80D0000}"/>
    <cellStyle name="Uwaga 3" xfId="2586" hidden="1" xr:uid="{00000000-0005-0000-0000-0000C90D0000}"/>
    <cellStyle name="Uwaga 3" xfId="2579" hidden="1" xr:uid="{00000000-0005-0000-0000-0000CA0D0000}"/>
    <cellStyle name="Uwaga 3" xfId="2575" hidden="1" xr:uid="{00000000-0005-0000-0000-0000CB0D0000}"/>
    <cellStyle name="Uwaga 3" xfId="2571" hidden="1" xr:uid="{00000000-0005-0000-0000-0000CC0D0000}"/>
    <cellStyle name="Uwaga 3" xfId="3435" hidden="1" xr:uid="{00000000-0005-0000-0000-0000CD0D0000}"/>
    <cellStyle name="Uwaga 3" xfId="3433" hidden="1" xr:uid="{00000000-0005-0000-0000-0000CE0D0000}"/>
    <cellStyle name="Uwaga 3" xfId="3431" hidden="1" xr:uid="{00000000-0005-0000-0000-0000CF0D0000}"/>
    <cellStyle name="Uwaga 3" xfId="3418" hidden="1" xr:uid="{00000000-0005-0000-0000-0000D00D0000}"/>
    <cellStyle name="Uwaga 3" xfId="3417" hidden="1" xr:uid="{00000000-0005-0000-0000-0000D10D0000}"/>
    <cellStyle name="Uwaga 3" xfId="3416" hidden="1" xr:uid="{00000000-0005-0000-0000-0000D20D0000}"/>
    <cellStyle name="Uwaga 3" xfId="3403" hidden="1" xr:uid="{00000000-0005-0000-0000-0000D30D0000}"/>
    <cellStyle name="Uwaga 3" xfId="3402" hidden="1" xr:uid="{00000000-0005-0000-0000-0000D40D0000}"/>
    <cellStyle name="Uwaga 3" xfId="3401" hidden="1" xr:uid="{00000000-0005-0000-0000-0000D50D0000}"/>
    <cellStyle name="Uwaga 3" xfId="3389" hidden="1" xr:uid="{00000000-0005-0000-0000-0000D60D0000}"/>
    <cellStyle name="Uwaga 3" xfId="3387" hidden="1" xr:uid="{00000000-0005-0000-0000-0000D70D0000}"/>
    <cellStyle name="Uwaga 3" xfId="3386" hidden="1" xr:uid="{00000000-0005-0000-0000-0000D80D0000}"/>
    <cellStyle name="Uwaga 3" xfId="3373" hidden="1" xr:uid="{00000000-0005-0000-0000-0000D90D0000}"/>
    <cellStyle name="Uwaga 3" xfId="3372" hidden="1" xr:uid="{00000000-0005-0000-0000-0000DA0D0000}"/>
    <cellStyle name="Uwaga 3" xfId="3371" hidden="1" xr:uid="{00000000-0005-0000-0000-0000DB0D0000}"/>
    <cellStyle name="Uwaga 3" xfId="3359" hidden="1" xr:uid="{00000000-0005-0000-0000-0000DC0D0000}"/>
    <cellStyle name="Uwaga 3" xfId="3357" hidden="1" xr:uid="{00000000-0005-0000-0000-0000DD0D0000}"/>
    <cellStyle name="Uwaga 3" xfId="3355" hidden="1" xr:uid="{00000000-0005-0000-0000-0000DE0D0000}"/>
    <cellStyle name="Uwaga 3" xfId="3344" hidden="1" xr:uid="{00000000-0005-0000-0000-0000DF0D0000}"/>
    <cellStyle name="Uwaga 3" xfId="3342" hidden="1" xr:uid="{00000000-0005-0000-0000-0000E00D0000}"/>
    <cellStyle name="Uwaga 3" xfId="3340" hidden="1" xr:uid="{00000000-0005-0000-0000-0000E10D0000}"/>
    <cellStyle name="Uwaga 3" xfId="3329" hidden="1" xr:uid="{00000000-0005-0000-0000-0000E20D0000}"/>
    <cellStyle name="Uwaga 3" xfId="3327" hidden="1" xr:uid="{00000000-0005-0000-0000-0000E30D0000}"/>
    <cellStyle name="Uwaga 3" xfId="3325" hidden="1" xr:uid="{00000000-0005-0000-0000-0000E40D0000}"/>
    <cellStyle name="Uwaga 3" xfId="3314" hidden="1" xr:uid="{00000000-0005-0000-0000-0000E50D0000}"/>
    <cellStyle name="Uwaga 3" xfId="3312" hidden="1" xr:uid="{00000000-0005-0000-0000-0000E60D0000}"/>
    <cellStyle name="Uwaga 3" xfId="3310" hidden="1" xr:uid="{00000000-0005-0000-0000-0000E70D0000}"/>
    <cellStyle name="Uwaga 3" xfId="3299" hidden="1" xr:uid="{00000000-0005-0000-0000-0000E80D0000}"/>
    <cellStyle name="Uwaga 3" xfId="3297" hidden="1" xr:uid="{00000000-0005-0000-0000-0000E90D0000}"/>
    <cellStyle name="Uwaga 3" xfId="3295" hidden="1" xr:uid="{00000000-0005-0000-0000-0000EA0D0000}"/>
    <cellStyle name="Uwaga 3" xfId="3284" hidden="1" xr:uid="{00000000-0005-0000-0000-0000EB0D0000}"/>
    <cellStyle name="Uwaga 3" xfId="3282" hidden="1" xr:uid="{00000000-0005-0000-0000-0000EC0D0000}"/>
    <cellStyle name="Uwaga 3" xfId="3280" hidden="1" xr:uid="{00000000-0005-0000-0000-0000ED0D0000}"/>
    <cellStyle name="Uwaga 3" xfId="3269" hidden="1" xr:uid="{00000000-0005-0000-0000-0000EE0D0000}"/>
    <cellStyle name="Uwaga 3" xfId="3267" hidden="1" xr:uid="{00000000-0005-0000-0000-0000EF0D0000}"/>
    <cellStyle name="Uwaga 3" xfId="3265" hidden="1" xr:uid="{00000000-0005-0000-0000-0000F00D0000}"/>
    <cellStyle name="Uwaga 3" xfId="3254" hidden="1" xr:uid="{00000000-0005-0000-0000-0000F10D0000}"/>
    <cellStyle name="Uwaga 3" xfId="3252" hidden="1" xr:uid="{00000000-0005-0000-0000-0000F20D0000}"/>
    <cellStyle name="Uwaga 3" xfId="3250" hidden="1" xr:uid="{00000000-0005-0000-0000-0000F30D0000}"/>
    <cellStyle name="Uwaga 3" xfId="3239" hidden="1" xr:uid="{00000000-0005-0000-0000-0000F40D0000}"/>
    <cellStyle name="Uwaga 3" xfId="3237" hidden="1" xr:uid="{00000000-0005-0000-0000-0000F50D0000}"/>
    <cellStyle name="Uwaga 3" xfId="3235" hidden="1" xr:uid="{00000000-0005-0000-0000-0000F60D0000}"/>
    <cellStyle name="Uwaga 3" xfId="3224" hidden="1" xr:uid="{00000000-0005-0000-0000-0000F70D0000}"/>
    <cellStyle name="Uwaga 3" xfId="3222" hidden="1" xr:uid="{00000000-0005-0000-0000-0000F80D0000}"/>
    <cellStyle name="Uwaga 3" xfId="3220" hidden="1" xr:uid="{00000000-0005-0000-0000-0000F90D0000}"/>
    <cellStyle name="Uwaga 3" xfId="3209" hidden="1" xr:uid="{00000000-0005-0000-0000-0000FA0D0000}"/>
    <cellStyle name="Uwaga 3" xfId="3207" hidden="1" xr:uid="{00000000-0005-0000-0000-0000FB0D0000}"/>
    <cellStyle name="Uwaga 3" xfId="3205" hidden="1" xr:uid="{00000000-0005-0000-0000-0000FC0D0000}"/>
    <cellStyle name="Uwaga 3" xfId="3194" hidden="1" xr:uid="{00000000-0005-0000-0000-0000FD0D0000}"/>
    <cellStyle name="Uwaga 3" xfId="3192" hidden="1" xr:uid="{00000000-0005-0000-0000-0000FE0D0000}"/>
    <cellStyle name="Uwaga 3" xfId="3190" hidden="1" xr:uid="{00000000-0005-0000-0000-0000FF0D0000}"/>
    <cellStyle name="Uwaga 3" xfId="3179" hidden="1" xr:uid="{00000000-0005-0000-0000-0000000E0000}"/>
    <cellStyle name="Uwaga 3" xfId="3177" hidden="1" xr:uid="{00000000-0005-0000-0000-0000010E0000}"/>
    <cellStyle name="Uwaga 3" xfId="3175" hidden="1" xr:uid="{00000000-0005-0000-0000-0000020E0000}"/>
    <cellStyle name="Uwaga 3" xfId="3164" hidden="1" xr:uid="{00000000-0005-0000-0000-0000030E0000}"/>
    <cellStyle name="Uwaga 3" xfId="3162" hidden="1" xr:uid="{00000000-0005-0000-0000-0000040E0000}"/>
    <cellStyle name="Uwaga 3" xfId="3160" hidden="1" xr:uid="{00000000-0005-0000-0000-0000050E0000}"/>
    <cellStyle name="Uwaga 3" xfId="3149" hidden="1" xr:uid="{00000000-0005-0000-0000-0000060E0000}"/>
    <cellStyle name="Uwaga 3" xfId="3147" hidden="1" xr:uid="{00000000-0005-0000-0000-0000070E0000}"/>
    <cellStyle name="Uwaga 3" xfId="3145" hidden="1" xr:uid="{00000000-0005-0000-0000-0000080E0000}"/>
    <cellStyle name="Uwaga 3" xfId="3134" hidden="1" xr:uid="{00000000-0005-0000-0000-0000090E0000}"/>
    <cellStyle name="Uwaga 3" xfId="3132" hidden="1" xr:uid="{00000000-0005-0000-0000-00000A0E0000}"/>
    <cellStyle name="Uwaga 3" xfId="3130" hidden="1" xr:uid="{00000000-0005-0000-0000-00000B0E0000}"/>
    <cellStyle name="Uwaga 3" xfId="3119" hidden="1" xr:uid="{00000000-0005-0000-0000-00000C0E0000}"/>
    <cellStyle name="Uwaga 3" xfId="3117" hidden="1" xr:uid="{00000000-0005-0000-0000-00000D0E0000}"/>
    <cellStyle name="Uwaga 3" xfId="3115" hidden="1" xr:uid="{00000000-0005-0000-0000-00000E0E0000}"/>
    <cellStyle name="Uwaga 3" xfId="3104" hidden="1" xr:uid="{00000000-0005-0000-0000-00000F0E0000}"/>
    <cellStyle name="Uwaga 3" xfId="3102" hidden="1" xr:uid="{00000000-0005-0000-0000-0000100E0000}"/>
    <cellStyle name="Uwaga 3" xfId="3100" hidden="1" xr:uid="{00000000-0005-0000-0000-0000110E0000}"/>
    <cellStyle name="Uwaga 3" xfId="3089" hidden="1" xr:uid="{00000000-0005-0000-0000-0000120E0000}"/>
    <cellStyle name="Uwaga 3" xfId="3087" hidden="1" xr:uid="{00000000-0005-0000-0000-0000130E0000}"/>
    <cellStyle name="Uwaga 3" xfId="3085" hidden="1" xr:uid="{00000000-0005-0000-0000-0000140E0000}"/>
    <cellStyle name="Uwaga 3" xfId="3074" hidden="1" xr:uid="{00000000-0005-0000-0000-0000150E0000}"/>
    <cellStyle name="Uwaga 3" xfId="3072" hidden="1" xr:uid="{00000000-0005-0000-0000-0000160E0000}"/>
    <cellStyle name="Uwaga 3" xfId="3070" hidden="1" xr:uid="{00000000-0005-0000-0000-0000170E0000}"/>
    <cellStyle name="Uwaga 3" xfId="3059" hidden="1" xr:uid="{00000000-0005-0000-0000-0000180E0000}"/>
    <cellStyle name="Uwaga 3" xfId="3057" hidden="1" xr:uid="{00000000-0005-0000-0000-0000190E0000}"/>
    <cellStyle name="Uwaga 3" xfId="3055" hidden="1" xr:uid="{00000000-0005-0000-0000-00001A0E0000}"/>
    <cellStyle name="Uwaga 3" xfId="3044" hidden="1" xr:uid="{00000000-0005-0000-0000-00001B0E0000}"/>
    <cellStyle name="Uwaga 3" xfId="3042" hidden="1" xr:uid="{00000000-0005-0000-0000-00001C0E0000}"/>
    <cellStyle name="Uwaga 3" xfId="3039" hidden="1" xr:uid="{00000000-0005-0000-0000-00001D0E0000}"/>
    <cellStyle name="Uwaga 3" xfId="3029" hidden="1" xr:uid="{00000000-0005-0000-0000-00001E0E0000}"/>
    <cellStyle name="Uwaga 3" xfId="3027" hidden="1" xr:uid="{00000000-0005-0000-0000-00001F0E0000}"/>
    <cellStyle name="Uwaga 3" xfId="3025" hidden="1" xr:uid="{00000000-0005-0000-0000-0000200E0000}"/>
    <cellStyle name="Uwaga 3" xfId="3014" hidden="1" xr:uid="{00000000-0005-0000-0000-0000210E0000}"/>
    <cellStyle name="Uwaga 3" xfId="3012" hidden="1" xr:uid="{00000000-0005-0000-0000-0000220E0000}"/>
    <cellStyle name="Uwaga 3" xfId="3010" hidden="1" xr:uid="{00000000-0005-0000-0000-0000230E0000}"/>
    <cellStyle name="Uwaga 3" xfId="2999" hidden="1" xr:uid="{00000000-0005-0000-0000-0000240E0000}"/>
    <cellStyle name="Uwaga 3" xfId="2997" hidden="1" xr:uid="{00000000-0005-0000-0000-0000250E0000}"/>
    <cellStyle name="Uwaga 3" xfId="2994" hidden="1" xr:uid="{00000000-0005-0000-0000-0000260E0000}"/>
    <cellStyle name="Uwaga 3" xfId="2984" hidden="1" xr:uid="{00000000-0005-0000-0000-0000270E0000}"/>
    <cellStyle name="Uwaga 3" xfId="2982" hidden="1" xr:uid="{00000000-0005-0000-0000-0000280E0000}"/>
    <cellStyle name="Uwaga 3" xfId="2979" hidden="1" xr:uid="{00000000-0005-0000-0000-0000290E0000}"/>
    <cellStyle name="Uwaga 3" xfId="2969" hidden="1" xr:uid="{00000000-0005-0000-0000-00002A0E0000}"/>
    <cellStyle name="Uwaga 3" xfId="2967" hidden="1" xr:uid="{00000000-0005-0000-0000-00002B0E0000}"/>
    <cellStyle name="Uwaga 3" xfId="2964" hidden="1" xr:uid="{00000000-0005-0000-0000-00002C0E0000}"/>
    <cellStyle name="Uwaga 3" xfId="2955" hidden="1" xr:uid="{00000000-0005-0000-0000-00002D0E0000}"/>
    <cellStyle name="Uwaga 3" xfId="2952" hidden="1" xr:uid="{00000000-0005-0000-0000-00002E0E0000}"/>
    <cellStyle name="Uwaga 3" xfId="2948" hidden="1" xr:uid="{00000000-0005-0000-0000-00002F0E0000}"/>
    <cellStyle name="Uwaga 3" xfId="2940" hidden="1" xr:uid="{00000000-0005-0000-0000-0000300E0000}"/>
    <cellStyle name="Uwaga 3" xfId="2937" hidden="1" xr:uid="{00000000-0005-0000-0000-0000310E0000}"/>
    <cellStyle name="Uwaga 3" xfId="2933" hidden="1" xr:uid="{00000000-0005-0000-0000-0000320E0000}"/>
    <cellStyle name="Uwaga 3" xfId="2925" hidden="1" xr:uid="{00000000-0005-0000-0000-0000330E0000}"/>
    <cellStyle name="Uwaga 3" xfId="2922" hidden="1" xr:uid="{00000000-0005-0000-0000-0000340E0000}"/>
    <cellStyle name="Uwaga 3" xfId="2918" hidden="1" xr:uid="{00000000-0005-0000-0000-0000350E0000}"/>
    <cellStyle name="Uwaga 3" xfId="2910" hidden="1" xr:uid="{00000000-0005-0000-0000-0000360E0000}"/>
    <cellStyle name="Uwaga 3" xfId="2907" hidden="1" xr:uid="{00000000-0005-0000-0000-0000370E0000}"/>
    <cellStyle name="Uwaga 3" xfId="2903" hidden="1" xr:uid="{00000000-0005-0000-0000-0000380E0000}"/>
    <cellStyle name="Uwaga 3" xfId="2895" hidden="1" xr:uid="{00000000-0005-0000-0000-0000390E0000}"/>
    <cellStyle name="Uwaga 3" xfId="2892" hidden="1" xr:uid="{00000000-0005-0000-0000-00003A0E0000}"/>
    <cellStyle name="Uwaga 3" xfId="2888" hidden="1" xr:uid="{00000000-0005-0000-0000-00003B0E0000}"/>
    <cellStyle name="Uwaga 3" xfId="2880" hidden="1" xr:uid="{00000000-0005-0000-0000-00003C0E0000}"/>
    <cellStyle name="Uwaga 3" xfId="2876" hidden="1" xr:uid="{00000000-0005-0000-0000-00003D0E0000}"/>
    <cellStyle name="Uwaga 3" xfId="2871" hidden="1" xr:uid="{00000000-0005-0000-0000-00003E0E0000}"/>
    <cellStyle name="Uwaga 3" xfId="2865" hidden="1" xr:uid="{00000000-0005-0000-0000-00003F0E0000}"/>
    <cellStyle name="Uwaga 3" xfId="2861" hidden="1" xr:uid="{00000000-0005-0000-0000-0000400E0000}"/>
    <cellStyle name="Uwaga 3" xfId="2856" hidden="1" xr:uid="{00000000-0005-0000-0000-0000410E0000}"/>
    <cellStyle name="Uwaga 3" xfId="2850" hidden="1" xr:uid="{00000000-0005-0000-0000-0000420E0000}"/>
    <cellStyle name="Uwaga 3" xfId="2846" hidden="1" xr:uid="{00000000-0005-0000-0000-0000430E0000}"/>
    <cellStyle name="Uwaga 3" xfId="2841" hidden="1" xr:uid="{00000000-0005-0000-0000-0000440E0000}"/>
    <cellStyle name="Uwaga 3" xfId="2835" hidden="1" xr:uid="{00000000-0005-0000-0000-0000450E0000}"/>
    <cellStyle name="Uwaga 3" xfId="2832" hidden="1" xr:uid="{00000000-0005-0000-0000-0000460E0000}"/>
    <cellStyle name="Uwaga 3" xfId="2828" hidden="1" xr:uid="{00000000-0005-0000-0000-0000470E0000}"/>
    <cellStyle name="Uwaga 3" xfId="2820" hidden="1" xr:uid="{00000000-0005-0000-0000-0000480E0000}"/>
    <cellStyle name="Uwaga 3" xfId="2817" hidden="1" xr:uid="{00000000-0005-0000-0000-0000490E0000}"/>
    <cellStyle name="Uwaga 3" xfId="2812" hidden="1" xr:uid="{00000000-0005-0000-0000-00004A0E0000}"/>
    <cellStyle name="Uwaga 3" xfId="2805" hidden="1" xr:uid="{00000000-0005-0000-0000-00004B0E0000}"/>
    <cellStyle name="Uwaga 3" xfId="2801" hidden="1" xr:uid="{00000000-0005-0000-0000-00004C0E0000}"/>
    <cellStyle name="Uwaga 3" xfId="2796" hidden="1" xr:uid="{00000000-0005-0000-0000-00004D0E0000}"/>
    <cellStyle name="Uwaga 3" xfId="2790" hidden="1" xr:uid="{00000000-0005-0000-0000-00004E0E0000}"/>
    <cellStyle name="Uwaga 3" xfId="2786" hidden="1" xr:uid="{00000000-0005-0000-0000-00004F0E0000}"/>
    <cellStyle name="Uwaga 3" xfId="2781" hidden="1" xr:uid="{00000000-0005-0000-0000-0000500E0000}"/>
    <cellStyle name="Uwaga 3" xfId="2775" hidden="1" xr:uid="{00000000-0005-0000-0000-0000510E0000}"/>
    <cellStyle name="Uwaga 3" xfId="2772" hidden="1" xr:uid="{00000000-0005-0000-0000-0000520E0000}"/>
    <cellStyle name="Uwaga 3" xfId="2768" hidden="1" xr:uid="{00000000-0005-0000-0000-0000530E0000}"/>
    <cellStyle name="Uwaga 3" xfId="2760" hidden="1" xr:uid="{00000000-0005-0000-0000-0000540E0000}"/>
    <cellStyle name="Uwaga 3" xfId="2755" hidden="1" xr:uid="{00000000-0005-0000-0000-0000550E0000}"/>
    <cellStyle name="Uwaga 3" xfId="2750" hidden="1" xr:uid="{00000000-0005-0000-0000-0000560E0000}"/>
    <cellStyle name="Uwaga 3" xfId="2745" hidden="1" xr:uid="{00000000-0005-0000-0000-0000570E0000}"/>
    <cellStyle name="Uwaga 3" xfId="2740" hidden="1" xr:uid="{00000000-0005-0000-0000-0000580E0000}"/>
    <cellStyle name="Uwaga 3" xfId="2735" hidden="1" xr:uid="{00000000-0005-0000-0000-0000590E0000}"/>
    <cellStyle name="Uwaga 3" xfId="2730" hidden="1" xr:uid="{00000000-0005-0000-0000-00005A0E0000}"/>
    <cellStyle name="Uwaga 3" xfId="2725" hidden="1" xr:uid="{00000000-0005-0000-0000-00005B0E0000}"/>
    <cellStyle name="Uwaga 3" xfId="2720" hidden="1" xr:uid="{00000000-0005-0000-0000-00005C0E0000}"/>
    <cellStyle name="Uwaga 3" xfId="2715" hidden="1" xr:uid="{00000000-0005-0000-0000-00005D0E0000}"/>
    <cellStyle name="Uwaga 3" xfId="2711" hidden="1" xr:uid="{00000000-0005-0000-0000-00005E0E0000}"/>
    <cellStyle name="Uwaga 3" xfId="2706" hidden="1" xr:uid="{00000000-0005-0000-0000-00005F0E0000}"/>
    <cellStyle name="Uwaga 3" xfId="2699" hidden="1" xr:uid="{00000000-0005-0000-0000-0000600E0000}"/>
    <cellStyle name="Uwaga 3" xfId="2694" hidden="1" xr:uid="{00000000-0005-0000-0000-0000610E0000}"/>
    <cellStyle name="Uwaga 3" xfId="2689" hidden="1" xr:uid="{00000000-0005-0000-0000-0000620E0000}"/>
    <cellStyle name="Uwaga 3" xfId="2684" hidden="1" xr:uid="{00000000-0005-0000-0000-0000630E0000}"/>
    <cellStyle name="Uwaga 3" xfId="2679" hidden="1" xr:uid="{00000000-0005-0000-0000-0000640E0000}"/>
    <cellStyle name="Uwaga 3" xfId="2674" hidden="1" xr:uid="{00000000-0005-0000-0000-0000650E0000}"/>
    <cellStyle name="Uwaga 3" xfId="2669" hidden="1" xr:uid="{00000000-0005-0000-0000-0000660E0000}"/>
    <cellStyle name="Uwaga 3" xfId="2664" hidden="1" xr:uid="{00000000-0005-0000-0000-0000670E0000}"/>
    <cellStyle name="Uwaga 3" xfId="2659" hidden="1" xr:uid="{00000000-0005-0000-0000-0000680E0000}"/>
    <cellStyle name="Uwaga 3" xfId="2655" hidden="1" xr:uid="{00000000-0005-0000-0000-0000690E0000}"/>
    <cellStyle name="Uwaga 3" xfId="2650" hidden="1" xr:uid="{00000000-0005-0000-0000-00006A0E0000}"/>
    <cellStyle name="Uwaga 3" xfId="2645" hidden="1" xr:uid="{00000000-0005-0000-0000-00006B0E0000}"/>
    <cellStyle name="Uwaga 3" xfId="2640" hidden="1" xr:uid="{00000000-0005-0000-0000-00006C0E0000}"/>
    <cellStyle name="Uwaga 3" xfId="2636" hidden="1" xr:uid="{00000000-0005-0000-0000-00006D0E0000}"/>
    <cellStyle name="Uwaga 3" xfId="2632" hidden="1" xr:uid="{00000000-0005-0000-0000-00006E0E0000}"/>
    <cellStyle name="Uwaga 3" xfId="2625" hidden="1" xr:uid="{00000000-0005-0000-0000-00006F0E0000}"/>
    <cellStyle name="Uwaga 3" xfId="2621" hidden="1" xr:uid="{00000000-0005-0000-0000-0000700E0000}"/>
    <cellStyle name="Uwaga 3" xfId="2616" hidden="1" xr:uid="{00000000-0005-0000-0000-0000710E0000}"/>
    <cellStyle name="Uwaga 3" xfId="2610" hidden="1" xr:uid="{00000000-0005-0000-0000-0000720E0000}"/>
    <cellStyle name="Uwaga 3" xfId="2606" hidden="1" xr:uid="{00000000-0005-0000-0000-0000730E0000}"/>
    <cellStyle name="Uwaga 3" xfId="2601" hidden="1" xr:uid="{00000000-0005-0000-0000-0000740E0000}"/>
    <cellStyle name="Uwaga 3" xfId="2595" hidden="1" xr:uid="{00000000-0005-0000-0000-0000750E0000}"/>
    <cellStyle name="Uwaga 3" xfId="2591" hidden="1" xr:uid="{00000000-0005-0000-0000-0000760E0000}"/>
    <cellStyle name="Uwaga 3" xfId="2587" hidden="1" xr:uid="{00000000-0005-0000-0000-0000770E0000}"/>
    <cellStyle name="Uwaga 3" xfId="2580" hidden="1" xr:uid="{00000000-0005-0000-0000-0000780E0000}"/>
    <cellStyle name="Uwaga 3" xfId="2576" hidden="1" xr:uid="{00000000-0005-0000-0000-0000790E0000}"/>
    <cellStyle name="Uwaga 3" xfId="2572" hidden="1" xr:uid="{00000000-0005-0000-0000-00007A0E0000}"/>
    <cellStyle name="Uwaga 3" xfId="3439" hidden="1" xr:uid="{00000000-0005-0000-0000-00007B0E0000}"/>
    <cellStyle name="Uwaga 3" xfId="3438" hidden="1" xr:uid="{00000000-0005-0000-0000-00007C0E0000}"/>
    <cellStyle name="Uwaga 3" xfId="3436" hidden="1" xr:uid="{00000000-0005-0000-0000-00007D0E0000}"/>
    <cellStyle name="Uwaga 3" xfId="3423" hidden="1" xr:uid="{00000000-0005-0000-0000-00007E0E0000}"/>
    <cellStyle name="Uwaga 3" xfId="3421" hidden="1" xr:uid="{00000000-0005-0000-0000-00007F0E0000}"/>
    <cellStyle name="Uwaga 3" xfId="3419" hidden="1" xr:uid="{00000000-0005-0000-0000-0000800E0000}"/>
    <cellStyle name="Uwaga 3" xfId="3409" hidden="1" xr:uid="{00000000-0005-0000-0000-0000810E0000}"/>
    <cellStyle name="Uwaga 3" xfId="3407" hidden="1" xr:uid="{00000000-0005-0000-0000-0000820E0000}"/>
    <cellStyle name="Uwaga 3" xfId="3405" hidden="1" xr:uid="{00000000-0005-0000-0000-0000830E0000}"/>
    <cellStyle name="Uwaga 3" xfId="3394" hidden="1" xr:uid="{00000000-0005-0000-0000-0000840E0000}"/>
    <cellStyle name="Uwaga 3" xfId="3392" hidden="1" xr:uid="{00000000-0005-0000-0000-0000850E0000}"/>
    <cellStyle name="Uwaga 3" xfId="3390" hidden="1" xr:uid="{00000000-0005-0000-0000-0000860E0000}"/>
    <cellStyle name="Uwaga 3" xfId="3377" hidden="1" xr:uid="{00000000-0005-0000-0000-0000870E0000}"/>
    <cellStyle name="Uwaga 3" xfId="3375" hidden="1" xr:uid="{00000000-0005-0000-0000-0000880E0000}"/>
    <cellStyle name="Uwaga 3" xfId="3374" hidden="1" xr:uid="{00000000-0005-0000-0000-0000890E0000}"/>
    <cellStyle name="Uwaga 3" xfId="3361" hidden="1" xr:uid="{00000000-0005-0000-0000-00008A0E0000}"/>
    <cellStyle name="Uwaga 3" xfId="3360" hidden="1" xr:uid="{00000000-0005-0000-0000-00008B0E0000}"/>
    <cellStyle name="Uwaga 3" xfId="3358" hidden="1" xr:uid="{00000000-0005-0000-0000-00008C0E0000}"/>
    <cellStyle name="Uwaga 3" xfId="3346" hidden="1" xr:uid="{00000000-0005-0000-0000-00008D0E0000}"/>
    <cellStyle name="Uwaga 3" xfId="3345" hidden="1" xr:uid="{00000000-0005-0000-0000-00008E0E0000}"/>
    <cellStyle name="Uwaga 3" xfId="3343" hidden="1" xr:uid="{00000000-0005-0000-0000-00008F0E0000}"/>
    <cellStyle name="Uwaga 3" xfId="3331" hidden="1" xr:uid="{00000000-0005-0000-0000-0000900E0000}"/>
    <cellStyle name="Uwaga 3" xfId="3330" hidden="1" xr:uid="{00000000-0005-0000-0000-0000910E0000}"/>
    <cellStyle name="Uwaga 3" xfId="3328" hidden="1" xr:uid="{00000000-0005-0000-0000-0000920E0000}"/>
    <cellStyle name="Uwaga 3" xfId="3316" hidden="1" xr:uid="{00000000-0005-0000-0000-0000930E0000}"/>
    <cellStyle name="Uwaga 3" xfId="3315" hidden="1" xr:uid="{00000000-0005-0000-0000-0000940E0000}"/>
    <cellStyle name="Uwaga 3" xfId="3313" hidden="1" xr:uid="{00000000-0005-0000-0000-0000950E0000}"/>
    <cellStyle name="Uwaga 3" xfId="3301" hidden="1" xr:uid="{00000000-0005-0000-0000-0000960E0000}"/>
    <cellStyle name="Uwaga 3" xfId="3300" hidden="1" xr:uid="{00000000-0005-0000-0000-0000970E0000}"/>
    <cellStyle name="Uwaga 3" xfId="3298" hidden="1" xr:uid="{00000000-0005-0000-0000-0000980E0000}"/>
    <cellStyle name="Uwaga 3" xfId="3286" hidden="1" xr:uid="{00000000-0005-0000-0000-0000990E0000}"/>
    <cellStyle name="Uwaga 3" xfId="3285" hidden="1" xr:uid="{00000000-0005-0000-0000-00009A0E0000}"/>
    <cellStyle name="Uwaga 3" xfId="3283" hidden="1" xr:uid="{00000000-0005-0000-0000-00009B0E0000}"/>
    <cellStyle name="Uwaga 3" xfId="3271" hidden="1" xr:uid="{00000000-0005-0000-0000-00009C0E0000}"/>
    <cellStyle name="Uwaga 3" xfId="3270" hidden="1" xr:uid="{00000000-0005-0000-0000-00009D0E0000}"/>
    <cellStyle name="Uwaga 3" xfId="3268" hidden="1" xr:uid="{00000000-0005-0000-0000-00009E0E0000}"/>
    <cellStyle name="Uwaga 3" xfId="3256" hidden="1" xr:uid="{00000000-0005-0000-0000-00009F0E0000}"/>
    <cellStyle name="Uwaga 3" xfId="3255" hidden="1" xr:uid="{00000000-0005-0000-0000-0000A00E0000}"/>
    <cellStyle name="Uwaga 3" xfId="3253" hidden="1" xr:uid="{00000000-0005-0000-0000-0000A10E0000}"/>
    <cellStyle name="Uwaga 3" xfId="3241" hidden="1" xr:uid="{00000000-0005-0000-0000-0000A20E0000}"/>
    <cellStyle name="Uwaga 3" xfId="3240" hidden="1" xr:uid="{00000000-0005-0000-0000-0000A30E0000}"/>
    <cellStyle name="Uwaga 3" xfId="3238" hidden="1" xr:uid="{00000000-0005-0000-0000-0000A40E0000}"/>
    <cellStyle name="Uwaga 3" xfId="3226" hidden="1" xr:uid="{00000000-0005-0000-0000-0000A50E0000}"/>
    <cellStyle name="Uwaga 3" xfId="3225" hidden="1" xr:uid="{00000000-0005-0000-0000-0000A60E0000}"/>
    <cellStyle name="Uwaga 3" xfId="3223" hidden="1" xr:uid="{00000000-0005-0000-0000-0000A70E0000}"/>
    <cellStyle name="Uwaga 3" xfId="3211" hidden="1" xr:uid="{00000000-0005-0000-0000-0000A80E0000}"/>
    <cellStyle name="Uwaga 3" xfId="3210" hidden="1" xr:uid="{00000000-0005-0000-0000-0000A90E0000}"/>
    <cellStyle name="Uwaga 3" xfId="3208" hidden="1" xr:uid="{00000000-0005-0000-0000-0000AA0E0000}"/>
    <cellStyle name="Uwaga 3" xfId="3196" hidden="1" xr:uid="{00000000-0005-0000-0000-0000AB0E0000}"/>
    <cellStyle name="Uwaga 3" xfId="3195" hidden="1" xr:uid="{00000000-0005-0000-0000-0000AC0E0000}"/>
    <cellStyle name="Uwaga 3" xfId="3193" hidden="1" xr:uid="{00000000-0005-0000-0000-0000AD0E0000}"/>
    <cellStyle name="Uwaga 3" xfId="3181" hidden="1" xr:uid="{00000000-0005-0000-0000-0000AE0E0000}"/>
    <cellStyle name="Uwaga 3" xfId="3180" hidden="1" xr:uid="{00000000-0005-0000-0000-0000AF0E0000}"/>
    <cellStyle name="Uwaga 3" xfId="3178" hidden="1" xr:uid="{00000000-0005-0000-0000-0000B00E0000}"/>
    <cellStyle name="Uwaga 3" xfId="3166" hidden="1" xr:uid="{00000000-0005-0000-0000-0000B10E0000}"/>
    <cellStyle name="Uwaga 3" xfId="3165" hidden="1" xr:uid="{00000000-0005-0000-0000-0000B20E0000}"/>
    <cellStyle name="Uwaga 3" xfId="3163" hidden="1" xr:uid="{00000000-0005-0000-0000-0000B30E0000}"/>
    <cellStyle name="Uwaga 3" xfId="3151" hidden="1" xr:uid="{00000000-0005-0000-0000-0000B40E0000}"/>
    <cellStyle name="Uwaga 3" xfId="3150" hidden="1" xr:uid="{00000000-0005-0000-0000-0000B50E0000}"/>
    <cellStyle name="Uwaga 3" xfId="3148" hidden="1" xr:uid="{00000000-0005-0000-0000-0000B60E0000}"/>
    <cellStyle name="Uwaga 3" xfId="3136" hidden="1" xr:uid="{00000000-0005-0000-0000-0000B70E0000}"/>
    <cellStyle name="Uwaga 3" xfId="3135" hidden="1" xr:uid="{00000000-0005-0000-0000-0000B80E0000}"/>
    <cellStyle name="Uwaga 3" xfId="3133" hidden="1" xr:uid="{00000000-0005-0000-0000-0000B90E0000}"/>
    <cellStyle name="Uwaga 3" xfId="3121" hidden="1" xr:uid="{00000000-0005-0000-0000-0000BA0E0000}"/>
    <cellStyle name="Uwaga 3" xfId="3120" hidden="1" xr:uid="{00000000-0005-0000-0000-0000BB0E0000}"/>
    <cellStyle name="Uwaga 3" xfId="3118" hidden="1" xr:uid="{00000000-0005-0000-0000-0000BC0E0000}"/>
    <cellStyle name="Uwaga 3" xfId="3106" hidden="1" xr:uid="{00000000-0005-0000-0000-0000BD0E0000}"/>
    <cellStyle name="Uwaga 3" xfId="3105" hidden="1" xr:uid="{00000000-0005-0000-0000-0000BE0E0000}"/>
    <cellStyle name="Uwaga 3" xfId="3103" hidden="1" xr:uid="{00000000-0005-0000-0000-0000BF0E0000}"/>
    <cellStyle name="Uwaga 3" xfId="3091" hidden="1" xr:uid="{00000000-0005-0000-0000-0000C00E0000}"/>
    <cellStyle name="Uwaga 3" xfId="3090" hidden="1" xr:uid="{00000000-0005-0000-0000-0000C10E0000}"/>
    <cellStyle name="Uwaga 3" xfId="3088" hidden="1" xr:uid="{00000000-0005-0000-0000-0000C20E0000}"/>
    <cellStyle name="Uwaga 3" xfId="3076" hidden="1" xr:uid="{00000000-0005-0000-0000-0000C30E0000}"/>
    <cellStyle name="Uwaga 3" xfId="3075" hidden="1" xr:uid="{00000000-0005-0000-0000-0000C40E0000}"/>
    <cellStyle name="Uwaga 3" xfId="3073" hidden="1" xr:uid="{00000000-0005-0000-0000-0000C50E0000}"/>
    <cellStyle name="Uwaga 3" xfId="3061" hidden="1" xr:uid="{00000000-0005-0000-0000-0000C60E0000}"/>
    <cellStyle name="Uwaga 3" xfId="3060" hidden="1" xr:uid="{00000000-0005-0000-0000-0000C70E0000}"/>
    <cellStyle name="Uwaga 3" xfId="3058" hidden="1" xr:uid="{00000000-0005-0000-0000-0000C80E0000}"/>
    <cellStyle name="Uwaga 3" xfId="3046" hidden="1" xr:uid="{00000000-0005-0000-0000-0000C90E0000}"/>
    <cellStyle name="Uwaga 3" xfId="3045" hidden="1" xr:uid="{00000000-0005-0000-0000-0000CA0E0000}"/>
    <cellStyle name="Uwaga 3" xfId="3043" hidden="1" xr:uid="{00000000-0005-0000-0000-0000CB0E0000}"/>
    <cellStyle name="Uwaga 3" xfId="3031" hidden="1" xr:uid="{00000000-0005-0000-0000-0000CC0E0000}"/>
    <cellStyle name="Uwaga 3" xfId="3030" hidden="1" xr:uid="{00000000-0005-0000-0000-0000CD0E0000}"/>
    <cellStyle name="Uwaga 3" xfId="3028" hidden="1" xr:uid="{00000000-0005-0000-0000-0000CE0E0000}"/>
    <cellStyle name="Uwaga 3" xfId="3016" hidden="1" xr:uid="{00000000-0005-0000-0000-0000CF0E0000}"/>
    <cellStyle name="Uwaga 3" xfId="3015" hidden="1" xr:uid="{00000000-0005-0000-0000-0000D00E0000}"/>
    <cellStyle name="Uwaga 3" xfId="3013" hidden="1" xr:uid="{00000000-0005-0000-0000-0000D10E0000}"/>
    <cellStyle name="Uwaga 3" xfId="3001" hidden="1" xr:uid="{00000000-0005-0000-0000-0000D20E0000}"/>
    <cellStyle name="Uwaga 3" xfId="3000" hidden="1" xr:uid="{00000000-0005-0000-0000-0000D30E0000}"/>
    <cellStyle name="Uwaga 3" xfId="2998" hidden="1" xr:uid="{00000000-0005-0000-0000-0000D40E0000}"/>
    <cellStyle name="Uwaga 3" xfId="2986" hidden="1" xr:uid="{00000000-0005-0000-0000-0000D50E0000}"/>
    <cellStyle name="Uwaga 3" xfId="2985" hidden="1" xr:uid="{00000000-0005-0000-0000-0000D60E0000}"/>
    <cellStyle name="Uwaga 3" xfId="2983" hidden="1" xr:uid="{00000000-0005-0000-0000-0000D70E0000}"/>
    <cellStyle name="Uwaga 3" xfId="2971" hidden="1" xr:uid="{00000000-0005-0000-0000-0000D80E0000}"/>
    <cellStyle name="Uwaga 3" xfId="2970" hidden="1" xr:uid="{00000000-0005-0000-0000-0000D90E0000}"/>
    <cellStyle name="Uwaga 3" xfId="2968" hidden="1" xr:uid="{00000000-0005-0000-0000-0000DA0E0000}"/>
    <cellStyle name="Uwaga 3" xfId="2956" hidden="1" xr:uid="{00000000-0005-0000-0000-0000DB0E0000}"/>
    <cellStyle name="Uwaga 3" xfId="2954" hidden="1" xr:uid="{00000000-0005-0000-0000-0000DC0E0000}"/>
    <cellStyle name="Uwaga 3" xfId="2951" hidden="1" xr:uid="{00000000-0005-0000-0000-0000DD0E0000}"/>
    <cellStyle name="Uwaga 3" xfId="2941" hidden="1" xr:uid="{00000000-0005-0000-0000-0000DE0E0000}"/>
    <cellStyle name="Uwaga 3" xfId="2939" hidden="1" xr:uid="{00000000-0005-0000-0000-0000DF0E0000}"/>
    <cellStyle name="Uwaga 3" xfId="2936" hidden="1" xr:uid="{00000000-0005-0000-0000-0000E00E0000}"/>
    <cellStyle name="Uwaga 3" xfId="2926" hidden="1" xr:uid="{00000000-0005-0000-0000-0000E10E0000}"/>
    <cellStyle name="Uwaga 3" xfId="2924" hidden="1" xr:uid="{00000000-0005-0000-0000-0000E20E0000}"/>
    <cellStyle name="Uwaga 3" xfId="2921" hidden="1" xr:uid="{00000000-0005-0000-0000-0000E30E0000}"/>
    <cellStyle name="Uwaga 3" xfId="2911" hidden="1" xr:uid="{00000000-0005-0000-0000-0000E40E0000}"/>
    <cellStyle name="Uwaga 3" xfId="2909" hidden="1" xr:uid="{00000000-0005-0000-0000-0000E50E0000}"/>
    <cellStyle name="Uwaga 3" xfId="2906" hidden="1" xr:uid="{00000000-0005-0000-0000-0000E60E0000}"/>
    <cellStyle name="Uwaga 3" xfId="2896" hidden="1" xr:uid="{00000000-0005-0000-0000-0000E70E0000}"/>
    <cellStyle name="Uwaga 3" xfId="2894" hidden="1" xr:uid="{00000000-0005-0000-0000-0000E80E0000}"/>
    <cellStyle name="Uwaga 3" xfId="2891" hidden="1" xr:uid="{00000000-0005-0000-0000-0000E90E0000}"/>
    <cellStyle name="Uwaga 3" xfId="2881" hidden="1" xr:uid="{00000000-0005-0000-0000-0000EA0E0000}"/>
    <cellStyle name="Uwaga 3" xfId="2879" hidden="1" xr:uid="{00000000-0005-0000-0000-0000EB0E0000}"/>
    <cellStyle name="Uwaga 3" xfId="2875" hidden="1" xr:uid="{00000000-0005-0000-0000-0000EC0E0000}"/>
    <cellStyle name="Uwaga 3" xfId="2866" hidden="1" xr:uid="{00000000-0005-0000-0000-0000ED0E0000}"/>
    <cellStyle name="Uwaga 3" xfId="2863" hidden="1" xr:uid="{00000000-0005-0000-0000-0000EE0E0000}"/>
    <cellStyle name="Uwaga 3" xfId="2859" hidden="1" xr:uid="{00000000-0005-0000-0000-0000EF0E0000}"/>
    <cellStyle name="Uwaga 3" xfId="2851" hidden="1" xr:uid="{00000000-0005-0000-0000-0000F00E0000}"/>
    <cellStyle name="Uwaga 3" xfId="2849" hidden="1" xr:uid="{00000000-0005-0000-0000-0000F10E0000}"/>
    <cellStyle name="Uwaga 3" xfId="2845" hidden="1" xr:uid="{00000000-0005-0000-0000-0000F20E0000}"/>
    <cellStyle name="Uwaga 3" xfId="2836" hidden="1" xr:uid="{00000000-0005-0000-0000-0000F30E0000}"/>
    <cellStyle name="Uwaga 3" xfId="2834" hidden="1" xr:uid="{00000000-0005-0000-0000-0000F40E0000}"/>
    <cellStyle name="Uwaga 3" xfId="2831" hidden="1" xr:uid="{00000000-0005-0000-0000-0000F50E0000}"/>
    <cellStyle name="Uwaga 3" xfId="2821" hidden="1" xr:uid="{00000000-0005-0000-0000-0000F60E0000}"/>
    <cellStyle name="Uwaga 3" xfId="2819" hidden="1" xr:uid="{00000000-0005-0000-0000-0000F70E0000}"/>
    <cellStyle name="Uwaga 3" xfId="2814" hidden="1" xr:uid="{00000000-0005-0000-0000-0000F80E0000}"/>
    <cellStyle name="Uwaga 3" xfId="2806" hidden="1" xr:uid="{00000000-0005-0000-0000-0000F90E0000}"/>
    <cellStyle name="Uwaga 3" xfId="2804" hidden="1" xr:uid="{00000000-0005-0000-0000-0000FA0E0000}"/>
    <cellStyle name="Uwaga 3" xfId="2799" hidden="1" xr:uid="{00000000-0005-0000-0000-0000FB0E0000}"/>
    <cellStyle name="Uwaga 3" xfId="2791" hidden="1" xr:uid="{00000000-0005-0000-0000-0000FC0E0000}"/>
    <cellStyle name="Uwaga 3" xfId="2789" hidden="1" xr:uid="{00000000-0005-0000-0000-0000FD0E0000}"/>
    <cellStyle name="Uwaga 3" xfId="2784" hidden="1" xr:uid="{00000000-0005-0000-0000-0000FE0E0000}"/>
    <cellStyle name="Uwaga 3" xfId="2776" hidden="1" xr:uid="{00000000-0005-0000-0000-0000FF0E0000}"/>
    <cellStyle name="Uwaga 3" xfId="2774" hidden="1" xr:uid="{00000000-0005-0000-0000-0000000F0000}"/>
    <cellStyle name="Uwaga 3" xfId="2770" hidden="1" xr:uid="{00000000-0005-0000-0000-0000010F0000}"/>
    <cellStyle name="Uwaga 3" xfId="2761" hidden="1" xr:uid="{00000000-0005-0000-0000-0000020F0000}"/>
    <cellStyle name="Uwaga 3" xfId="2758" hidden="1" xr:uid="{00000000-0005-0000-0000-0000030F0000}"/>
    <cellStyle name="Uwaga 3" xfId="2753" hidden="1" xr:uid="{00000000-0005-0000-0000-0000040F0000}"/>
    <cellStyle name="Uwaga 3" xfId="2746" hidden="1" xr:uid="{00000000-0005-0000-0000-0000050F0000}"/>
    <cellStyle name="Uwaga 3" xfId="2742" hidden="1" xr:uid="{00000000-0005-0000-0000-0000060F0000}"/>
    <cellStyle name="Uwaga 3" xfId="2737" hidden="1" xr:uid="{00000000-0005-0000-0000-0000070F0000}"/>
    <cellStyle name="Uwaga 3" xfId="2731" hidden="1" xr:uid="{00000000-0005-0000-0000-0000080F0000}"/>
    <cellStyle name="Uwaga 3" xfId="2727" hidden="1" xr:uid="{00000000-0005-0000-0000-0000090F0000}"/>
    <cellStyle name="Uwaga 3" xfId="2722" hidden="1" xr:uid="{00000000-0005-0000-0000-00000A0F0000}"/>
    <cellStyle name="Uwaga 3" xfId="2716" hidden="1" xr:uid="{00000000-0005-0000-0000-00000B0F0000}"/>
    <cellStyle name="Uwaga 3" xfId="2713" hidden="1" xr:uid="{00000000-0005-0000-0000-00000C0F0000}"/>
    <cellStyle name="Uwaga 3" xfId="2709" hidden="1" xr:uid="{00000000-0005-0000-0000-00000D0F0000}"/>
    <cellStyle name="Uwaga 3" xfId="2700" hidden="1" xr:uid="{00000000-0005-0000-0000-00000E0F0000}"/>
    <cellStyle name="Uwaga 3" xfId="2695" hidden="1" xr:uid="{00000000-0005-0000-0000-00000F0F0000}"/>
    <cellStyle name="Uwaga 3" xfId="2690" hidden="1" xr:uid="{00000000-0005-0000-0000-0000100F0000}"/>
    <cellStyle name="Uwaga 3" xfId="2685" hidden="1" xr:uid="{00000000-0005-0000-0000-0000110F0000}"/>
    <cellStyle name="Uwaga 3" xfId="2680" hidden="1" xr:uid="{00000000-0005-0000-0000-0000120F0000}"/>
    <cellStyle name="Uwaga 3" xfId="2675" hidden="1" xr:uid="{00000000-0005-0000-0000-0000130F0000}"/>
    <cellStyle name="Uwaga 3" xfId="2670" hidden="1" xr:uid="{00000000-0005-0000-0000-0000140F0000}"/>
    <cellStyle name="Uwaga 3" xfId="2665" hidden="1" xr:uid="{00000000-0005-0000-0000-0000150F0000}"/>
    <cellStyle name="Uwaga 3" xfId="2660" hidden="1" xr:uid="{00000000-0005-0000-0000-0000160F0000}"/>
    <cellStyle name="Uwaga 3" xfId="2656" hidden="1" xr:uid="{00000000-0005-0000-0000-0000170F0000}"/>
    <cellStyle name="Uwaga 3" xfId="2651" hidden="1" xr:uid="{00000000-0005-0000-0000-0000180F0000}"/>
    <cellStyle name="Uwaga 3" xfId="2646" hidden="1" xr:uid="{00000000-0005-0000-0000-0000190F0000}"/>
    <cellStyle name="Uwaga 3" xfId="2641" hidden="1" xr:uid="{00000000-0005-0000-0000-00001A0F0000}"/>
    <cellStyle name="Uwaga 3" xfId="2637" hidden="1" xr:uid="{00000000-0005-0000-0000-00001B0F0000}"/>
    <cellStyle name="Uwaga 3" xfId="2633" hidden="1" xr:uid="{00000000-0005-0000-0000-00001C0F0000}"/>
    <cellStyle name="Uwaga 3" xfId="2626" hidden="1" xr:uid="{00000000-0005-0000-0000-00001D0F0000}"/>
    <cellStyle name="Uwaga 3" xfId="2622" hidden="1" xr:uid="{00000000-0005-0000-0000-00001E0F0000}"/>
    <cellStyle name="Uwaga 3" xfId="2617" hidden="1" xr:uid="{00000000-0005-0000-0000-00001F0F0000}"/>
    <cellStyle name="Uwaga 3" xfId="2611" hidden="1" xr:uid="{00000000-0005-0000-0000-0000200F0000}"/>
    <cellStyle name="Uwaga 3" xfId="2607" hidden="1" xr:uid="{00000000-0005-0000-0000-0000210F0000}"/>
    <cellStyle name="Uwaga 3" xfId="2602" hidden="1" xr:uid="{00000000-0005-0000-0000-0000220F0000}"/>
    <cellStyle name="Uwaga 3" xfId="2596" hidden="1" xr:uid="{00000000-0005-0000-0000-0000230F0000}"/>
    <cellStyle name="Uwaga 3" xfId="2592" hidden="1" xr:uid="{00000000-0005-0000-0000-0000240F0000}"/>
    <cellStyle name="Uwaga 3" xfId="2588" hidden="1" xr:uid="{00000000-0005-0000-0000-0000250F0000}"/>
    <cellStyle name="Uwaga 3" xfId="2581" hidden="1" xr:uid="{00000000-0005-0000-0000-0000260F0000}"/>
    <cellStyle name="Uwaga 3" xfId="2577" hidden="1" xr:uid="{00000000-0005-0000-0000-0000270F0000}"/>
    <cellStyle name="Uwaga 3" xfId="2573" hidden="1" xr:uid="{00000000-0005-0000-0000-0000280F0000}"/>
    <cellStyle name="Uwaga 3" xfId="3572" hidden="1" xr:uid="{00000000-0005-0000-0000-0000290F0000}"/>
    <cellStyle name="Uwaga 3" xfId="3573" hidden="1" xr:uid="{00000000-0005-0000-0000-00002A0F0000}"/>
    <cellStyle name="Uwaga 3" xfId="3575" hidden="1" xr:uid="{00000000-0005-0000-0000-00002B0F0000}"/>
    <cellStyle name="Uwaga 3" xfId="3581" hidden="1" xr:uid="{00000000-0005-0000-0000-00002C0F0000}"/>
    <cellStyle name="Uwaga 3" xfId="3582" hidden="1" xr:uid="{00000000-0005-0000-0000-00002D0F0000}"/>
    <cellStyle name="Uwaga 3" xfId="3585" hidden="1" xr:uid="{00000000-0005-0000-0000-00002E0F0000}"/>
    <cellStyle name="Uwaga 3" xfId="3590" hidden="1" xr:uid="{00000000-0005-0000-0000-00002F0F0000}"/>
    <cellStyle name="Uwaga 3" xfId="3591" hidden="1" xr:uid="{00000000-0005-0000-0000-0000300F0000}"/>
    <cellStyle name="Uwaga 3" xfId="3594" hidden="1" xr:uid="{00000000-0005-0000-0000-0000310F0000}"/>
    <cellStyle name="Uwaga 3" xfId="3599" hidden="1" xr:uid="{00000000-0005-0000-0000-0000320F0000}"/>
    <cellStyle name="Uwaga 3" xfId="3600" hidden="1" xr:uid="{00000000-0005-0000-0000-0000330F0000}"/>
    <cellStyle name="Uwaga 3" xfId="3601" hidden="1" xr:uid="{00000000-0005-0000-0000-0000340F0000}"/>
    <cellStyle name="Uwaga 3" xfId="3608" hidden="1" xr:uid="{00000000-0005-0000-0000-0000350F0000}"/>
    <cellStyle name="Uwaga 3" xfId="3611" hidden="1" xr:uid="{00000000-0005-0000-0000-0000360F0000}"/>
    <cellStyle name="Uwaga 3" xfId="3614" hidden="1" xr:uid="{00000000-0005-0000-0000-0000370F0000}"/>
    <cellStyle name="Uwaga 3" xfId="3620" hidden="1" xr:uid="{00000000-0005-0000-0000-0000380F0000}"/>
    <cellStyle name="Uwaga 3" xfId="3623" hidden="1" xr:uid="{00000000-0005-0000-0000-0000390F0000}"/>
    <cellStyle name="Uwaga 3" xfId="3625" hidden="1" xr:uid="{00000000-0005-0000-0000-00003A0F0000}"/>
    <cellStyle name="Uwaga 3" xfId="3630" hidden="1" xr:uid="{00000000-0005-0000-0000-00003B0F0000}"/>
    <cellStyle name="Uwaga 3" xfId="3633" hidden="1" xr:uid="{00000000-0005-0000-0000-00003C0F0000}"/>
    <cellStyle name="Uwaga 3" xfId="3634" hidden="1" xr:uid="{00000000-0005-0000-0000-00003D0F0000}"/>
    <cellStyle name="Uwaga 3" xfId="3638" hidden="1" xr:uid="{00000000-0005-0000-0000-00003E0F0000}"/>
    <cellStyle name="Uwaga 3" xfId="3641" hidden="1" xr:uid="{00000000-0005-0000-0000-00003F0F0000}"/>
    <cellStyle name="Uwaga 3" xfId="3643" hidden="1" xr:uid="{00000000-0005-0000-0000-0000400F0000}"/>
    <cellStyle name="Uwaga 3" xfId="3644" hidden="1" xr:uid="{00000000-0005-0000-0000-0000410F0000}"/>
    <cellStyle name="Uwaga 3" xfId="3645" hidden="1" xr:uid="{00000000-0005-0000-0000-0000420F0000}"/>
    <cellStyle name="Uwaga 3" xfId="3648" hidden="1" xr:uid="{00000000-0005-0000-0000-0000430F0000}"/>
    <cellStyle name="Uwaga 3" xfId="3655" hidden="1" xr:uid="{00000000-0005-0000-0000-0000440F0000}"/>
    <cellStyle name="Uwaga 3" xfId="3658" hidden="1" xr:uid="{00000000-0005-0000-0000-0000450F0000}"/>
    <cellStyle name="Uwaga 3" xfId="3661" hidden="1" xr:uid="{00000000-0005-0000-0000-0000460F0000}"/>
    <cellStyle name="Uwaga 3" xfId="3664" hidden="1" xr:uid="{00000000-0005-0000-0000-0000470F0000}"/>
    <cellStyle name="Uwaga 3" xfId="3667" hidden="1" xr:uid="{00000000-0005-0000-0000-0000480F0000}"/>
    <cellStyle name="Uwaga 3" xfId="3670" hidden="1" xr:uid="{00000000-0005-0000-0000-0000490F0000}"/>
    <cellStyle name="Uwaga 3" xfId="3672" hidden="1" xr:uid="{00000000-0005-0000-0000-00004A0F0000}"/>
    <cellStyle name="Uwaga 3" xfId="3675" hidden="1" xr:uid="{00000000-0005-0000-0000-00004B0F0000}"/>
    <cellStyle name="Uwaga 3" xfId="3678" hidden="1" xr:uid="{00000000-0005-0000-0000-00004C0F0000}"/>
    <cellStyle name="Uwaga 3" xfId="3680" hidden="1" xr:uid="{00000000-0005-0000-0000-00004D0F0000}"/>
    <cellStyle name="Uwaga 3" xfId="3681" hidden="1" xr:uid="{00000000-0005-0000-0000-00004E0F0000}"/>
    <cellStyle name="Uwaga 3" xfId="3683" hidden="1" xr:uid="{00000000-0005-0000-0000-00004F0F0000}"/>
    <cellStyle name="Uwaga 3" xfId="3690" hidden="1" xr:uid="{00000000-0005-0000-0000-0000500F0000}"/>
    <cellStyle name="Uwaga 3" xfId="3693" hidden="1" xr:uid="{00000000-0005-0000-0000-0000510F0000}"/>
    <cellStyle name="Uwaga 3" xfId="3696" hidden="1" xr:uid="{00000000-0005-0000-0000-0000520F0000}"/>
    <cellStyle name="Uwaga 3" xfId="3700" hidden="1" xr:uid="{00000000-0005-0000-0000-0000530F0000}"/>
    <cellStyle name="Uwaga 3" xfId="3703" hidden="1" xr:uid="{00000000-0005-0000-0000-0000540F0000}"/>
    <cellStyle name="Uwaga 3" xfId="3706" hidden="1" xr:uid="{00000000-0005-0000-0000-0000550F0000}"/>
    <cellStyle name="Uwaga 3" xfId="3708" hidden="1" xr:uid="{00000000-0005-0000-0000-0000560F0000}"/>
    <cellStyle name="Uwaga 3" xfId="3711" hidden="1" xr:uid="{00000000-0005-0000-0000-0000570F0000}"/>
    <cellStyle name="Uwaga 3" xfId="3714" hidden="1" xr:uid="{00000000-0005-0000-0000-0000580F0000}"/>
    <cellStyle name="Uwaga 3" xfId="3716" hidden="1" xr:uid="{00000000-0005-0000-0000-0000590F0000}"/>
    <cellStyle name="Uwaga 3" xfId="3717" hidden="1" xr:uid="{00000000-0005-0000-0000-00005A0F0000}"/>
    <cellStyle name="Uwaga 3" xfId="3720" hidden="1" xr:uid="{00000000-0005-0000-0000-00005B0F0000}"/>
    <cellStyle name="Uwaga 3" xfId="3727" hidden="1" xr:uid="{00000000-0005-0000-0000-00005C0F0000}"/>
    <cellStyle name="Uwaga 3" xfId="3730" hidden="1" xr:uid="{00000000-0005-0000-0000-00005D0F0000}"/>
    <cellStyle name="Uwaga 3" xfId="3733" hidden="1" xr:uid="{00000000-0005-0000-0000-00005E0F0000}"/>
    <cellStyle name="Uwaga 3" xfId="3737" hidden="1" xr:uid="{00000000-0005-0000-0000-00005F0F0000}"/>
    <cellStyle name="Uwaga 3" xfId="3740" hidden="1" xr:uid="{00000000-0005-0000-0000-0000600F0000}"/>
    <cellStyle name="Uwaga 3" xfId="3742" hidden="1" xr:uid="{00000000-0005-0000-0000-0000610F0000}"/>
    <cellStyle name="Uwaga 3" xfId="3745" hidden="1" xr:uid="{00000000-0005-0000-0000-0000620F0000}"/>
    <cellStyle name="Uwaga 3" xfId="3748" hidden="1" xr:uid="{00000000-0005-0000-0000-0000630F0000}"/>
    <cellStyle name="Uwaga 3" xfId="3751" hidden="1" xr:uid="{00000000-0005-0000-0000-0000640F0000}"/>
    <cellStyle name="Uwaga 3" xfId="3752" hidden="1" xr:uid="{00000000-0005-0000-0000-0000650F0000}"/>
    <cellStyle name="Uwaga 3" xfId="3753" hidden="1" xr:uid="{00000000-0005-0000-0000-0000660F0000}"/>
    <cellStyle name="Uwaga 3" xfId="3755" hidden="1" xr:uid="{00000000-0005-0000-0000-0000670F0000}"/>
    <cellStyle name="Uwaga 3" xfId="3761" hidden="1" xr:uid="{00000000-0005-0000-0000-0000680F0000}"/>
    <cellStyle name="Uwaga 3" xfId="3762" hidden="1" xr:uid="{00000000-0005-0000-0000-0000690F0000}"/>
    <cellStyle name="Uwaga 3" xfId="3764" hidden="1" xr:uid="{00000000-0005-0000-0000-00006A0F0000}"/>
    <cellStyle name="Uwaga 3" xfId="3770" hidden="1" xr:uid="{00000000-0005-0000-0000-00006B0F0000}"/>
    <cellStyle name="Uwaga 3" xfId="3772" hidden="1" xr:uid="{00000000-0005-0000-0000-00006C0F0000}"/>
    <cellStyle name="Uwaga 3" xfId="3775" hidden="1" xr:uid="{00000000-0005-0000-0000-00006D0F0000}"/>
    <cellStyle name="Uwaga 3" xfId="3779" hidden="1" xr:uid="{00000000-0005-0000-0000-00006E0F0000}"/>
    <cellStyle name="Uwaga 3" xfId="3780" hidden="1" xr:uid="{00000000-0005-0000-0000-00006F0F0000}"/>
    <cellStyle name="Uwaga 3" xfId="3782" hidden="1" xr:uid="{00000000-0005-0000-0000-0000700F0000}"/>
    <cellStyle name="Uwaga 3" xfId="3788" hidden="1" xr:uid="{00000000-0005-0000-0000-0000710F0000}"/>
    <cellStyle name="Uwaga 3" xfId="3789" hidden="1" xr:uid="{00000000-0005-0000-0000-0000720F0000}"/>
    <cellStyle name="Uwaga 3" xfId="3790" hidden="1" xr:uid="{00000000-0005-0000-0000-0000730F0000}"/>
    <cellStyle name="Uwaga 3" xfId="3798" hidden="1" xr:uid="{00000000-0005-0000-0000-0000740F0000}"/>
    <cellStyle name="Uwaga 3" xfId="3801" hidden="1" xr:uid="{00000000-0005-0000-0000-0000750F0000}"/>
    <cellStyle name="Uwaga 3" xfId="3804" hidden="1" xr:uid="{00000000-0005-0000-0000-0000760F0000}"/>
    <cellStyle name="Uwaga 3" xfId="3807" hidden="1" xr:uid="{00000000-0005-0000-0000-0000770F0000}"/>
    <cellStyle name="Uwaga 3" xfId="3810" hidden="1" xr:uid="{00000000-0005-0000-0000-0000780F0000}"/>
    <cellStyle name="Uwaga 3" xfId="3813" hidden="1" xr:uid="{00000000-0005-0000-0000-0000790F0000}"/>
    <cellStyle name="Uwaga 3" xfId="3816" hidden="1" xr:uid="{00000000-0005-0000-0000-00007A0F0000}"/>
    <cellStyle name="Uwaga 3" xfId="3819" hidden="1" xr:uid="{00000000-0005-0000-0000-00007B0F0000}"/>
    <cellStyle name="Uwaga 3" xfId="3822" hidden="1" xr:uid="{00000000-0005-0000-0000-00007C0F0000}"/>
    <cellStyle name="Uwaga 3" xfId="3824" hidden="1" xr:uid="{00000000-0005-0000-0000-00007D0F0000}"/>
    <cellStyle name="Uwaga 3" xfId="3825" hidden="1" xr:uid="{00000000-0005-0000-0000-00007E0F0000}"/>
    <cellStyle name="Uwaga 3" xfId="3827" hidden="1" xr:uid="{00000000-0005-0000-0000-00007F0F0000}"/>
    <cellStyle name="Uwaga 3" xfId="3834" hidden="1" xr:uid="{00000000-0005-0000-0000-0000800F0000}"/>
    <cellStyle name="Uwaga 3" xfId="3837" hidden="1" xr:uid="{00000000-0005-0000-0000-0000810F0000}"/>
    <cellStyle name="Uwaga 3" xfId="3840" hidden="1" xr:uid="{00000000-0005-0000-0000-0000820F0000}"/>
    <cellStyle name="Uwaga 3" xfId="3843" hidden="1" xr:uid="{00000000-0005-0000-0000-0000830F0000}"/>
    <cellStyle name="Uwaga 3" xfId="3846" hidden="1" xr:uid="{00000000-0005-0000-0000-0000840F0000}"/>
    <cellStyle name="Uwaga 3" xfId="3849" hidden="1" xr:uid="{00000000-0005-0000-0000-0000850F0000}"/>
    <cellStyle name="Uwaga 3" xfId="3852" hidden="1" xr:uid="{00000000-0005-0000-0000-0000860F0000}"/>
    <cellStyle name="Uwaga 3" xfId="3854" hidden="1" xr:uid="{00000000-0005-0000-0000-0000870F0000}"/>
    <cellStyle name="Uwaga 3" xfId="3857" hidden="1" xr:uid="{00000000-0005-0000-0000-0000880F0000}"/>
    <cellStyle name="Uwaga 3" xfId="3860" hidden="1" xr:uid="{00000000-0005-0000-0000-0000890F0000}"/>
    <cellStyle name="Uwaga 3" xfId="3861" hidden="1" xr:uid="{00000000-0005-0000-0000-00008A0F0000}"/>
    <cellStyle name="Uwaga 3" xfId="3862" hidden="1" xr:uid="{00000000-0005-0000-0000-00008B0F0000}"/>
    <cellStyle name="Uwaga 3" xfId="3869" hidden="1" xr:uid="{00000000-0005-0000-0000-00008C0F0000}"/>
    <cellStyle name="Uwaga 3" xfId="3870" hidden="1" xr:uid="{00000000-0005-0000-0000-00008D0F0000}"/>
    <cellStyle name="Uwaga 3" xfId="3872" hidden="1" xr:uid="{00000000-0005-0000-0000-00008E0F0000}"/>
    <cellStyle name="Uwaga 3" xfId="3878" hidden="1" xr:uid="{00000000-0005-0000-0000-00008F0F0000}"/>
    <cellStyle name="Uwaga 3" xfId="3879" hidden="1" xr:uid="{00000000-0005-0000-0000-0000900F0000}"/>
    <cellStyle name="Uwaga 3" xfId="3881" hidden="1" xr:uid="{00000000-0005-0000-0000-0000910F0000}"/>
    <cellStyle name="Uwaga 3" xfId="3887" hidden="1" xr:uid="{00000000-0005-0000-0000-0000920F0000}"/>
    <cellStyle name="Uwaga 3" xfId="3888" hidden="1" xr:uid="{00000000-0005-0000-0000-0000930F0000}"/>
    <cellStyle name="Uwaga 3" xfId="3890" hidden="1" xr:uid="{00000000-0005-0000-0000-0000940F0000}"/>
    <cellStyle name="Uwaga 3" xfId="3896" hidden="1" xr:uid="{00000000-0005-0000-0000-0000950F0000}"/>
    <cellStyle name="Uwaga 3" xfId="3897" hidden="1" xr:uid="{00000000-0005-0000-0000-0000960F0000}"/>
    <cellStyle name="Uwaga 3" xfId="3898" hidden="1" xr:uid="{00000000-0005-0000-0000-0000970F0000}"/>
    <cellStyle name="Uwaga 3" xfId="3906" hidden="1" xr:uid="{00000000-0005-0000-0000-0000980F0000}"/>
    <cellStyle name="Uwaga 3" xfId="3908" hidden="1" xr:uid="{00000000-0005-0000-0000-0000990F0000}"/>
    <cellStyle name="Uwaga 3" xfId="3911" hidden="1" xr:uid="{00000000-0005-0000-0000-00009A0F0000}"/>
    <cellStyle name="Uwaga 3" xfId="3915" hidden="1" xr:uid="{00000000-0005-0000-0000-00009B0F0000}"/>
    <cellStyle name="Uwaga 3" xfId="3918" hidden="1" xr:uid="{00000000-0005-0000-0000-00009C0F0000}"/>
    <cellStyle name="Uwaga 3" xfId="3921" hidden="1" xr:uid="{00000000-0005-0000-0000-00009D0F0000}"/>
    <cellStyle name="Uwaga 3" xfId="3924" hidden="1" xr:uid="{00000000-0005-0000-0000-00009E0F0000}"/>
    <cellStyle name="Uwaga 3" xfId="3926" hidden="1" xr:uid="{00000000-0005-0000-0000-00009F0F0000}"/>
    <cellStyle name="Uwaga 3" xfId="3929" hidden="1" xr:uid="{00000000-0005-0000-0000-0000A00F0000}"/>
    <cellStyle name="Uwaga 3" xfId="3932" hidden="1" xr:uid="{00000000-0005-0000-0000-0000A10F0000}"/>
    <cellStyle name="Uwaga 3" xfId="3933" hidden="1" xr:uid="{00000000-0005-0000-0000-0000A20F0000}"/>
    <cellStyle name="Uwaga 3" xfId="3934" hidden="1" xr:uid="{00000000-0005-0000-0000-0000A30F0000}"/>
    <cellStyle name="Uwaga 3" xfId="3941" hidden="1" xr:uid="{00000000-0005-0000-0000-0000A40F0000}"/>
    <cellStyle name="Uwaga 3" xfId="3943" hidden="1" xr:uid="{00000000-0005-0000-0000-0000A50F0000}"/>
    <cellStyle name="Uwaga 3" xfId="3945" hidden="1" xr:uid="{00000000-0005-0000-0000-0000A60F0000}"/>
    <cellStyle name="Uwaga 3" xfId="3950" hidden="1" xr:uid="{00000000-0005-0000-0000-0000A70F0000}"/>
    <cellStyle name="Uwaga 3" xfId="3952" hidden="1" xr:uid="{00000000-0005-0000-0000-0000A80F0000}"/>
    <cellStyle name="Uwaga 3" xfId="3954" hidden="1" xr:uid="{00000000-0005-0000-0000-0000A90F0000}"/>
    <cellStyle name="Uwaga 3" xfId="3959" hidden="1" xr:uid="{00000000-0005-0000-0000-0000AA0F0000}"/>
    <cellStyle name="Uwaga 3" xfId="3961" hidden="1" xr:uid="{00000000-0005-0000-0000-0000AB0F0000}"/>
    <cellStyle name="Uwaga 3" xfId="3963" hidden="1" xr:uid="{00000000-0005-0000-0000-0000AC0F0000}"/>
    <cellStyle name="Uwaga 3" xfId="3968" hidden="1" xr:uid="{00000000-0005-0000-0000-0000AD0F0000}"/>
    <cellStyle name="Uwaga 3" xfId="3969" hidden="1" xr:uid="{00000000-0005-0000-0000-0000AE0F0000}"/>
    <cellStyle name="Uwaga 3" xfId="3970" hidden="1" xr:uid="{00000000-0005-0000-0000-0000AF0F0000}"/>
    <cellStyle name="Uwaga 3" xfId="3977" hidden="1" xr:uid="{00000000-0005-0000-0000-0000B00F0000}"/>
    <cellStyle name="Uwaga 3" xfId="3979" hidden="1" xr:uid="{00000000-0005-0000-0000-0000B10F0000}"/>
    <cellStyle name="Uwaga 3" xfId="3981" hidden="1" xr:uid="{00000000-0005-0000-0000-0000B20F0000}"/>
    <cellStyle name="Uwaga 3" xfId="3986" hidden="1" xr:uid="{00000000-0005-0000-0000-0000B30F0000}"/>
    <cellStyle name="Uwaga 3" xfId="3988" hidden="1" xr:uid="{00000000-0005-0000-0000-0000B40F0000}"/>
    <cellStyle name="Uwaga 3" xfId="3990" hidden="1" xr:uid="{00000000-0005-0000-0000-0000B50F0000}"/>
    <cellStyle name="Uwaga 3" xfId="3995" hidden="1" xr:uid="{00000000-0005-0000-0000-0000B60F0000}"/>
    <cellStyle name="Uwaga 3" xfId="3997" hidden="1" xr:uid="{00000000-0005-0000-0000-0000B70F0000}"/>
    <cellStyle name="Uwaga 3" xfId="3998" hidden="1" xr:uid="{00000000-0005-0000-0000-0000B80F0000}"/>
    <cellStyle name="Uwaga 3" xfId="4004" hidden="1" xr:uid="{00000000-0005-0000-0000-0000B90F0000}"/>
    <cellStyle name="Uwaga 3" xfId="4005" hidden="1" xr:uid="{00000000-0005-0000-0000-0000BA0F0000}"/>
    <cellStyle name="Uwaga 3" xfId="4006" hidden="1" xr:uid="{00000000-0005-0000-0000-0000BB0F0000}"/>
    <cellStyle name="Uwaga 3" xfId="4013" hidden="1" xr:uid="{00000000-0005-0000-0000-0000BC0F0000}"/>
    <cellStyle name="Uwaga 3" xfId="4015" hidden="1" xr:uid="{00000000-0005-0000-0000-0000BD0F0000}"/>
    <cellStyle name="Uwaga 3" xfId="4017" hidden="1" xr:uid="{00000000-0005-0000-0000-0000BE0F0000}"/>
    <cellStyle name="Uwaga 3" xfId="4022" hidden="1" xr:uid="{00000000-0005-0000-0000-0000BF0F0000}"/>
    <cellStyle name="Uwaga 3" xfId="4024" hidden="1" xr:uid="{00000000-0005-0000-0000-0000C00F0000}"/>
    <cellStyle name="Uwaga 3" xfId="4026" hidden="1" xr:uid="{00000000-0005-0000-0000-0000C10F0000}"/>
    <cellStyle name="Uwaga 3" xfId="4031" hidden="1" xr:uid="{00000000-0005-0000-0000-0000C20F0000}"/>
    <cellStyle name="Uwaga 3" xfId="4033" hidden="1" xr:uid="{00000000-0005-0000-0000-0000C30F0000}"/>
    <cellStyle name="Uwaga 3" xfId="4035" hidden="1" xr:uid="{00000000-0005-0000-0000-0000C40F0000}"/>
    <cellStyle name="Uwaga 3" xfId="4040" hidden="1" xr:uid="{00000000-0005-0000-0000-0000C50F0000}"/>
    <cellStyle name="Uwaga 3" xfId="4041" hidden="1" xr:uid="{00000000-0005-0000-0000-0000C60F0000}"/>
    <cellStyle name="Uwaga 3" xfId="4043" hidden="1" xr:uid="{00000000-0005-0000-0000-0000C70F0000}"/>
    <cellStyle name="Uwaga 3" xfId="4049" hidden="1" xr:uid="{00000000-0005-0000-0000-0000C80F0000}"/>
    <cellStyle name="Uwaga 3" xfId="4050" hidden="1" xr:uid="{00000000-0005-0000-0000-0000C90F0000}"/>
    <cellStyle name="Uwaga 3" xfId="4051" hidden="1" xr:uid="{00000000-0005-0000-0000-0000CA0F0000}"/>
    <cellStyle name="Uwaga 3" xfId="4058" hidden="1" xr:uid="{00000000-0005-0000-0000-0000CB0F0000}"/>
    <cellStyle name="Uwaga 3" xfId="4059" hidden="1" xr:uid="{00000000-0005-0000-0000-0000CC0F0000}"/>
    <cellStyle name="Uwaga 3" xfId="4060" hidden="1" xr:uid="{00000000-0005-0000-0000-0000CD0F0000}"/>
    <cellStyle name="Uwaga 3" xfId="4067" hidden="1" xr:uid="{00000000-0005-0000-0000-0000CE0F0000}"/>
    <cellStyle name="Uwaga 3" xfId="4068" hidden="1" xr:uid="{00000000-0005-0000-0000-0000CF0F0000}"/>
    <cellStyle name="Uwaga 3" xfId="4069" hidden="1" xr:uid="{00000000-0005-0000-0000-0000D00F0000}"/>
    <cellStyle name="Uwaga 3" xfId="4076" hidden="1" xr:uid="{00000000-0005-0000-0000-0000D10F0000}"/>
    <cellStyle name="Uwaga 3" xfId="4077" hidden="1" xr:uid="{00000000-0005-0000-0000-0000D20F0000}"/>
    <cellStyle name="Uwaga 3" xfId="4078" hidden="1" xr:uid="{00000000-0005-0000-0000-0000D30F0000}"/>
    <cellStyle name="Uwaga 3" xfId="4085" hidden="1" xr:uid="{00000000-0005-0000-0000-0000D40F0000}"/>
    <cellStyle name="Uwaga 3" xfId="4086" hidden="1" xr:uid="{00000000-0005-0000-0000-0000D50F0000}"/>
    <cellStyle name="Uwaga 3" xfId="4087" hidden="1" xr:uid="{00000000-0005-0000-0000-0000D60F0000}"/>
    <cellStyle name="Uwaga 3" xfId="4150" hidden="1" xr:uid="{00000000-0005-0000-0000-0000D70F0000}"/>
    <cellStyle name="Uwaga 3" xfId="4151" hidden="1" xr:uid="{00000000-0005-0000-0000-0000D80F0000}"/>
    <cellStyle name="Uwaga 3" xfId="4153" hidden="1" xr:uid="{00000000-0005-0000-0000-0000D90F0000}"/>
    <cellStyle name="Uwaga 3" xfId="4165" hidden="1" xr:uid="{00000000-0005-0000-0000-0000DA0F0000}"/>
    <cellStyle name="Uwaga 3" xfId="4166" hidden="1" xr:uid="{00000000-0005-0000-0000-0000DB0F0000}"/>
    <cellStyle name="Uwaga 3" xfId="4171" hidden="1" xr:uid="{00000000-0005-0000-0000-0000DC0F0000}"/>
    <cellStyle name="Uwaga 3" xfId="4180" hidden="1" xr:uid="{00000000-0005-0000-0000-0000DD0F0000}"/>
    <cellStyle name="Uwaga 3" xfId="4181" hidden="1" xr:uid="{00000000-0005-0000-0000-0000DE0F0000}"/>
    <cellStyle name="Uwaga 3" xfId="4186" hidden="1" xr:uid="{00000000-0005-0000-0000-0000DF0F0000}"/>
    <cellStyle name="Uwaga 3" xfId="4195" hidden="1" xr:uid="{00000000-0005-0000-0000-0000E00F0000}"/>
    <cellStyle name="Uwaga 3" xfId="4196" hidden="1" xr:uid="{00000000-0005-0000-0000-0000E10F0000}"/>
    <cellStyle name="Uwaga 3" xfId="4197" hidden="1" xr:uid="{00000000-0005-0000-0000-0000E20F0000}"/>
    <cellStyle name="Uwaga 3" xfId="4210" hidden="1" xr:uid="{00000000-0005-0000-0000-0000E30F0000}"/>
    <cellStyle name="Uwaga 3" xfId="4215" hidden="1" xr:uid="{00000000-0005-0000-0000-0000E40F0000}"/>
    <cellStyle name="Uwaga 3" xfId="4220" hidden="1" xr:uid="{00000000-0005-0000-0000-0000E50F0000}"/>
    <cellStyle name="Uwaga 3" xfId="4230" hidden="1" xr:uid="{00000000-0005-0000-0000-0000E60F0000}"/>
    <cellStyle name="Uwaga 3" xfId="4235" hidden="1" xr:uid="{00000000-0005-0000-0000-0000E70F0000}"/>
    <cellStyle name="Uwaga 3" xfId="4239" hidden="1" xr:uid="{00000000-0005-0000-0000-0000E80F0000}"/>
    <cellStyle name="Uwaga 3" xfId="4246" hidden="1" xr:uid="{00000000-0005-0000-0000-0000E90F0000}"/>
    <cellStyle name="Uwaga 3" xfId="4251" hidden="1" xr:uid="{00000000-0005-0000-0000-0000EA0F0000}"/>
    <cellStyle name="Uwaga 3" xfId="4254" hidden="1" xr:uid="{00000000-0005-0000-0000-0000EB0F0000}"/>
    <cellStyle name="Uwaga 3" xfId="4260" hidden="1" xr:uid="{00000000-0005-0000-0000-0000EC0F0000}"/>
    <cellStyle name="Uwaga 3" xfId="4265" hidden="1" xr:uid="{00000000-0005-0000-0000-0000ED0F0000}"/>
    <cellStyle name="Uwaga 3" xfId="4269" hidden="1" xr:uid="{00000000-0005-0000-0000-0000EE0F0000}"/>
    <cellStyle name="Uwaga 3" xfId="4270" hidden="1" xr:uid="{00000000-0005-0000-0000-0000EF0F0000}"/>
    <cellStyle name="Uwaga 3" xfId="4271" hidden="1" xr:uid="{00000000-0005-0000-0000-0000F00F0000}"/>
    <cellStyle name="Uwaga 3" xfId="4275" hidden="1" xr:uid="{00000000-0005-0000-0000-0000F10F0000}"/>
    <cellStyle name="Uwaga 3" xfId="4287" hidden="1" xr:uid="{00000000-0005-0000-0000-0000F20F0000}"/>
    <cellStyle name="Uwaga 3" xfId="4292" hidden="1" xr:uid="{00000000-0005-0000-0000-0000F30F0000}"/>
    <cellStyle name="Uwaga 3" xfId="4297" hidden="1" xr:uid="{00000000-0005-0000-0000-0000F40F0000}"/>
    <cellStyle name="Uwaga 3" xfId="4302" hidden="1" xr:uid="{00000000-0005-0000-0000-0000F50F0000}"/>
    <cellStyle name="Uwaga 3" xfId="4307" hidden="1" xr:uid="{00000000-0005-0000-0000-0000F60F0000}"/>
    <cellStyle name="Uwaga 3" xfId="4312" hidden="1" xr:uid="{00000000-0005-0000-0000-0000F70F0000}"/>
    <cellStyle name="Uwaga 3" xfId="4316" hidden="1" xr:uid="{00000000-0005-0000-0000-0000F80F0000}"/>
    <cellStyle name="Uwaga 3" xfId="4320" hidden="1" xr:uid="{00000000-0005-0000-0000-0000F90F0000}"/>
    <cellStyle name="Uwaga 3" xfId="4325" hidden="1" xr:uid="{00000000-0005-0000-0000-0000FA0F0000}"/>
    <cellStyle name="Uwaga 3" xfId="4330" hidden="1" xr:uid="{00000000-0005-0000-0000-0000FB0F0000}"/>
    <cellStyle name="Uwaga 3" xfId="4331" hidden="1" xr:uid="{00000000-0005-0000-0000-0000FC0F0000}"/>
    <cellStyle name="Uwaga 3" xfId="4333" hidden="1" xr:uid="{00000000-0005-0000-0000-0000FD0F0000}"/>
    <cellStyle name="Uwaga 3" xfId="4346" hidden="1" xr:uid="{00000000-0005-0000-0000-0000FE0F0000}"/>
    <cellStyle name="Uwaga 3" xfId="4350" hidden="1" xr:uid="{00000000-0005-0000-0000-0000FF0F0000}"/>
    <cellStyle name="Uwaga 3" xfId="4355" hidden="1" xr:uid="{00000000-0005-0000-0000-000000100000}"/>
    <cellStyle name="Uwaga 3" xfId="4362" hidden="1" xr:uid="{00000000-0005-0000-0000-000001100000}"/>
    <cellStyle name="Uwaga 3" xfId="4366" hidden="1" xr:uid="{00000000-0005-0000-0000-000002100000}"/>
    <cellStyle name="Uwaga 3" xfId="4371" hidden="1" xr:uid="{00000000-0005-0000-0000-000003100000}"/>
    <cellStyle name="Uwaga 3" xfId="4376" hidden="1" xr:uid="{00000000-0005-0000-0000-000004100000}"/>
    <cellStyle name="Uwaga 3" xfId="4379" hidden="1" xr:uid="{00000000-0005-0000-0000-000005100000}"/>
    <cellStyle name="Uwaga 3" xfId="4384" hidden="1" xr:uid="{00000000-0005-0000-0000-000006100000}"/>
    <cellStyle name="Uwaga 3" xfId="4390" hidden="1" xr:uid="{00000000-0005-0000-0000-000007100000}"/>
    <cellStyle name="Uwaga 3" xfId="4391" hidden="1" xr:uid="{00000000-0005-0000-0000-000008100000}"/>
    <cellStyle name="Uwaga 3" xfId="4394" hidden="1" xr:uid="{00000000-0005-0000-0000-000009100000}"/>
    <cellStyle name="Uwaga 3" xfId="4407" hidden="1" xr:uid="{00000000-0005-0000-0000-00000A100000}"/>
    <cellStyle name="Uwaga 3" xfId="4411" hidden="1" xr:uid="{00000000-0005-0000-0000-00000B100000}"/>
    <cellStyle name="Uwaga 3" xfId="4416" hidden="1" xr:uid="{00000000-0005-0000-0000-00000C100000}"/>
    <cellStyle name="Uwaga 3" xfId="4423" hidden="1" xr:uid="{00000000-0005-0000-0000-00000D100000}"/>
    <cellStyle name="Uwaga 3" xfId="4428" hidden="1" xr:uid="{00000000-0005-0000-0000-00000E100000}"/>
    <cellStyle name="Uwaga 3" xfId="4432" hidden="1" xr:uid="{00000000-0005-0000-0000-00000F100000}"/>
    <cellStyle name="Uwaga 3" xfId="4437" hidden="1" xr:uid="{00000000-0005-0000-0000-000010100000}"/>
    <cellStyle name="Uwaga 3" xfId="4441" hidden="1" xr:uid="{00000000-0005-0000-0000-000011100000}"/>
    <cellStyle name="Uwaga 3" xfId="4446" hidden="1" xr:uid="{00000000-0005-0000-0000-000012100000}"/>
    <cellStyle name="Uwaga 3" xfId="4450" hidden="1" xr:uid="{00000000-0005-0000-0000-000013100000}"/>
    <cellStyle name="Uwaga 3" xfId="4451" hidden="1" xr:uid="{00000000-0005-0000-0000-000014100000}"/>
    <cellStyle name="Uwaga 3" xfId="4453" hidden="1" xr:uid="{00000000-0005-0000-0000-000015100000}"/>
    <cellStyle name="Uwaga 3" xfId="4465" hidden="1" xr:uid="{00000000-0005-0000-0000-000016100000}"/>
    <cellStyle name="Uwaga 3" xfId="4466" hidden="1" xr:uid="{00000000-0005-0000-0000-000017100000}"/>
    <cellStyle name="Uwaga 3" xfId="4468" hidden="1" xr:uid="{00000000-0005-0000-0000-000018100000}"/>
    <cellStyle name="Uwaga 3" xfId="4480" hidden="1" xr:uid="{00000000-0005-0000-0000-000019100000}"/>
    <cellStyle name="Uwaga 3" xfId="4482" hidden="1" xr:uid="{00000000-0005-0000-0000-00001A100000}"/>
    <cellStyle name="Uwaga 3" xfId="4485" hidden="1" xr:uid="{00000000-0005-0000-0000-00001B100000}"/>
    <cellStyle name="Uwaga 3" xfId="4495" hidden="1" xr:uid="{00000000-0005-0000-0000-00001C100000}"/>
    <cellStyle name="Uwaga 3" xfId="4496" hidden="1" xr:uid="{00000000-0005-0000-0000-00001D100000}"/>
    <cellStyle name="Uwaga 3" xfId="4498" hidden="1" xr:uid="{00000000-0005-0000-0000-00001E100000}"/>
    <cellStyle name="Uwaga 3" xfId="4510" hidden="1" xr:uid="{00000000-0005-0000-0000-00001F100000}"/>
    <cellStyle name="Uwaga 3" xfId="4511" hidden="1" xr:uid="{00000000-0005-0000-0000-000020100000}"/>
    <cellStyle name="Uwaga 3" xfId="4512" hidden="1" xr:uid="{00000000-0005-0000-0000-000021100000}"/>
    <cellStyle name="Uwaga 3" xfId="4526" hidden="1" xr:uid="{00000000-0005-0000-0000-000022100000}"/>
    <cellStyle name="Uwaga 3" xfId="4529" hidden="1" xr:uid="{00000000-0005-0000-0000-000023100000}"/>
    <cellStyle name="Uwaga 3" xfId="4533" hidden="1" xr:uid="{00000000-0005-0000-0000-000024100000}"/>
    <cellStyle name="Uwaga 3" xfId="4541" hidden="1" xr:uid="{00000000-0005-0000-0000-000025100000}"/>
    <cellStyle name="Uwaga 3" xfId="4544" hidden="1" xr:uid="{00000000-0005-0000-0000-000026100000}"/>
    <cellStyle name="Uwaga 3" xfId="4548" hidden="1" xr:uid="{00000000-0005-0000-0000-000027100000}"/>
    <cellStyle name="Uwaga 3" xfId="4556" hidden="1" xr:uid="{00000000-0005-0000-0000-000028100000}"/>
    <cellStyle name="Uwaga 3" xfId="4559" hidden="1" xr:uid="{00000000-0005-0000-0000-000029100000}"/>
    <cellStyle name="Uwaga 3" xfId="4563" hidden="1" xr:uid="{00000000-0005-0000-0000-00002A100000}"/>
    <cellStyle name="Uwaga 3" xfId="4570" hidden="1" xr:uid="{00000000-0005-0000-0000-00002B100000}"/>
    <cellStyle name="Uwaga 3" xfId="4571" hidden="1" xr:uid="{00000000-0005-0000-0000-00002C100000}"/>
    <cellStyle name="Uwaga 3" xfId="4573" hidden="1" xr:uid="{00000000-0005-0000-0000-00002D100000}"/>
    <cellStyle name="Uwaga 3" xfId="4586" hidden="1" xr:uid="{00000000-0005-0000-0000-00002E100000}"/>
    <cellStyle name="Uwaga 3" xfId="4589" hidden="1" xr:uid="{00000000-0005-0000-0000-00002F100000}"/>
    <cellStyle name="Uwaga 3" xfId="4592" hidden="1" xr:uid="{00000000-0005-0000-0000-000030100000}"/>
    <cellStyle name="Uwaga 3" xfId="4601" hidden="1" xr:uid="{00000000-0005-0000-0000-000031100000}"/>
    <cellStyle name="Uwaga 3" xfId="4604" hidden="1" xr:uid="{00000000-0005-0000-0000-000032100000}"/>
    <cellStyle name="Uwaga 3" xfId="4608" hidden="1" xr:uid="{00000000-0005-0000-0000-000033100000}"/>
    <cellStyle name="Uwaga 3" xfId="4616" hidden="1" xr:uid="{00000000-0005-0000-0000-000034100000}"/>
    <cellStyle name="Uwaga 3" xfId="4618" hidden="1" xr:uid="{00000000-0005-0000-0000-000035100000}"/>
    <cellStyle name="Uwaga 3" xfId="4621" hidden="1" xr:uid="{00000000-0005-0000-0000-000036100000}"/>
    <cellStyle name="Uwaga 3" xfId="4630" hidden="1" xr:uid="{00000000-0005-0000-0000-000037100000}"/>
    <cellStyle name="Uwaga 3" xfId="4631" hidden="1" xr:uid="{00000000-0005-0000-0000-000038100000}"/>
    <cellStyle name="Uwaga 3" xfId="4632" hidden="1" xr:uid="{00000000-0005-0000-0000-000039100000}"/>
    <cellStyle name="Uwaga 3" xfId="4645" hidden="1" xr:uid="{00000000-0005-0000-0000-00003A100000}"/>
    <cellStyle name="Uwaga 3" xfId="4646" hidden="1" xr:uid="{00000000-0005-0000-0000-00003B100000}"/>
    <cellStyle name="Uwaga 3" xfId="4648" hidden="1" xr:uid="{00000000-0005-0000-0000-00003C100000}"/>
    <cellStyle name="Uwaga 3" xfId="4660" hidden="1" xr:uid="{00000000-0005-0000-0000-00003D100000}"/>
    <cellStyle name="Uwaga 3" xfId="4661" hidden="1" xr:uid="{00000000-0005-0000-0000-00003E100000}"/>
    <cellStyle name="Uwaga 3" xfId="4663" hidden="1" xr:uid="{00000000-0005-0000-0000-00003F100000}"/>
    <cellStyle name="Uwaga 3" xfId="4675" hidden="1" xr:uid="{00000000-0005-0000-0000-000040100000}"/>
    <cellStyle name="Uwaga 3" xfId="4676" hidden="1" xr:uid="{00000000-0005-0000-0000-000041100000}"/>
    <cellStyle name="Uwaga 3" xfId="4678" hidden="1" xr:uid="{00000000-0005-0000-0000-000042100000}"/>
    <cellStyle name="Uwaga 3" xfId="4690" hidden="1" xr:uid="{00000000-0005-0000-0000-000043100000}"/>
    <cellStyle name="Uwaga 3" xfId="4691" hidden="1" xr:uid="{00000000-0005-0000-0000-000044100000}"/>
    <cellStyle name="Uwaga 3" xfId="4692" hidden="1" xr:uid="{00000000-0005-0000-0000-000045100000}"/>
    <cellStyle name="Uwaga 3" xfId="4706" hidden="1" xr:uid="{00000000-0005-0000-0000-000046100000}"/>
    <cellStyle name="Uwaga 3" xfId="4708" hidden="1" xr:uid="{00000000-0005-0000-0000-000047100000}"/>
    <cellStyle name="Uwaga 3" xfId="4711" hidden="1" xr:uid="{00000000-0005-0000-0000-000048100000}"/>
    <cellStyle name="Uwaga 3" xfId="4721" hidden="1" xr:uid="{00000000-0005-0000-0000-000049100000}"/>
    <cellStyle name="Uwaga 3" xfId="4724" hidden="1" xr:uid="{00000000-0005-0000-0000-00004A100000}"/>
    <cellStyle name="Uwaga 3" xfId="4727" hidden="1" xr:uid="{00000000-0005-0000-0000-00004B100000}"/>
    <cellStyle name="Uwaga 3" xfId="4736" hidden="1" xr:uid="{00000000-0005-0000-0000-00004C100000}"/>
    <cellStyle name="Uwaga 3" xfId="4738" hidden="1" xr:uid="{00000000-0005-0000-0000-00004D100000}"/>
    <cellStyle name="Uwaga 3" xfId="4741" hidden="1" xr:uid="{00000000-0005-0000-0000-00004E100000}"/>
    <cellStyle name="Uwaga 3" xfId="4750" hidden="1" xr:uid="{00000000-0005-0000-0000-00004F100000}"/>
    <cellStyle name="Uwaga 3" xfId="4751" hidden="1" xr:uid="{00000000-0005-0000-0000-000050100000}"/>
    <cellStyle name="Uwaga 3" xfId="4752" hidden="1" xr:uid="{00000000-0005-0000-0000-000051100000}"/>
    <cellStyle name="Uwaga 3" xfId="4765" hidden="1" xr:uid="{00000000-0005-0000-0000-000052100000}"/>
    <cellStyle name="Uwaga 3" xfId="4767" hidden="1" xr:uid="{00000000-0005-0000-0000-000053100000}"/>
    <cellStyle name="Uwaga 3" xfId="4769" hidden="1" xr:uid="{00000000-0005-0000-0000-000054100000}"/>
    <cellStyle name="Uwaga 3" xfId="4780" hidden="1" xr:uid="{00000000-0005-0000-0000-000055100000}"/>
    <cellStyle name="Uwaga 3" xfId="4782" hidden="1" xr:uid="{00000000-0005-0000-0000-000056100000}"/>
    <cellStyle name="Uwaga 3" xfId="4784" hidden="1" xr:uid="{00000000-0005-0000-0000-000057100000}"/>
    <cellStyle name="Uwaga 3" xfId="4795" hidden="1" xr:uid="{00000000-0005-0000-0000-000058100000}"/>
    <cellStyle name="Uwaga 3" xfId="4797" hidden="1" xr:uid="{00000000-0005-0000-0000-000059100000}"/>
    <cellStyle name="Uwaga 3" xfId="4799" hidden="1" xr:uid="{00000000-0005-0000-0000-00005A100000}"/>
    <cellStyle name="Uwaga 3" xfId="4810" hidden="1" xr:uid="{00000000-0005-0000-0000-00005B100000}"/>
    <cellStyle name="Uwaga 3" xfId="4811" hidden="1" xr:uid="{00000000-0005-0000-0000-00005C100000}"/>
    <cellStyle name="Uwaga 3" xfId="4812" hidden="1" xr:uid="{00000000-0005-0000-0000-00005D100000}"/>
    <cellStyle name="Uwaga 3" xfId="4825" hidden="1" xr:uid="{00000000-0005-0000-0000-00005E100000}"/>
    <cellStyle name="Uwaga 3" xfId="4827" hidden="1" xr:uid="{00000000-0005-0000-0000-00005F100000}"/>
    <cellStyle name="Uwaga 3" xfId="4829" hidden="1" xr:uid="{00000000-0005-0000-0000-000060100000}"/>
    <cellStyle name="Uwaga 3" xfId="4840" hidden="1" xr:uid="{00000000-0005-0000-0000-000061100000}"/>
    <cellStyle name="Uwaga 3" xfId="4842" hidden="1" xr:uid="{00000000-0005-0000-0000-000062100000}"/>
    <cellStyle name="Uwaga 3" xfId="4844" hidden="1" xr:uid="{00000000-0005-0000-0000-000063100000}"/>
    <cellStyle name="Uwaga 3" xfId="4855" hidden="1" xr:uid="{00000000-0005-0000-0000-000064100000}"/>
    <cellStyle name="Uwaga 3" xfId="4857" hidden="1" xr:uid="{00000000-0005-0000-0000-000065100000}"/>
    <cellStyle name="Uwaga 3" xfId="4858" hidden="1" xr:uid="{00000000-0005-0000-0000-000066100000}"/>
    <cellStyle name="Uwaga 3" xfId="4870" hidden="1" xr:uid="{00000000-0005-0000-0000-000067100000}"/>
    <cellStyle name="Uwaga 3" xfId="4871" hidden="1" xr:uid="{00000000-0005-0000-0000-000068100000}"/>
    <cellStyle name="Uwaga 3" xfId="4872" hidden="1" xr:uid="{00000000-0005-0000-0000-000069100000}"/>
    <cellStyle name="Uwaga 3" xfId="4885" hidden="1" xr:uid="{00000000-0005-0000-0000-00006A100000}"/>
    <cellStyle name="Uwaga 3" xfId="4887" hidden="1" xr:uid="{00000000-0005-0000-0000-00006B100000}"/>
    <cellStyle name="Uwaga 3" xfId="4889" hidden="1" xr:uid="{00000000-0005-0000-0000-00006C100000}"/>
    <cellStyle name="Uwaga 3" xfId="4900" hidden="1" xr:uid="{00000000-0005-0000-0000-00006D100000}"/>
    <cellStyle name="Uwaga 3" xfId="4902" hidden="1" xr:uid="{00000000-0005-0000-0000-00006E100000}"/>
    <cellStyle name="Uwaga 3" xfId="4904" hidden="1" xr:uid="{00000000-0005-0000-0000-00006F100000}"/>
    <cellStyle name="Uwaga 3" xfId="4915" hidden="1" xr:uid="{00000000-0005-0000-0000-000070100000}"/>
    <cellStyle name="Uwaga 3" xfId="4917" hidden="1" xr:uid="{00000000-0005-0000-0000-000071100000}"/>
    <cellStyle name="Uwaga 3" xfId="4919" hidden="1" xr:uid="{00000000-0005-0000-0000-000072100000}"/>
    <cellStyle name="Uwaga 3" xfId="4930" hidden="1" xr:uid="{00000000-0005-0000-0000-000073100000}"/>
    <cellStyle name="Uwaga 3" xfId="4931" hidden="1" xr:uid="{00000000-0005-0000-0000-000074100000}"/>
    <cellStyle name="Uwaga 3" xfId="4933" hidden="1" xr:uid="{00000000-0005-0000-0000-000075100000}"/>
    <cellStyle name="Uwaga 3" xfId="4944" hidden="1" xr:uid="{00000000-0005-0000-0000-000076100000}"/>
    <cellStyle name="Uwaga 3" xfId="4946" hidden="1" xr:uid="{00000000-0005-0000-0000-000077100000}"/>
    <cellStyle name="Uwaga 3" xfId="4947" hidden="1" xr:uid="{00000000-0005-0000-0000-000078100000}"/>
    <cellStyle name="Uwaga 3" xfId="4956" hidden="1" xr:uid="{00000000-0005-0000-0000-000079100000}"/>
    <cellStyle name="Uwaga 3" xfId="4959" hidden="1" xr:uid="{00000000-0005-0000-0000-00007A100000}"/>
    <cellStyle name="Uwaga 3" xfId="4961" hidden="1" xr:uid="{00000000-0005-0000-0000-00007B100000}"/>
    <cellStyle name="Uwaga 3" xfId="4972" hidden="1" xr:uid="{00000000-0005-0000-0000-00007C100000}"/>
    <cellStyle name="Uwaga 3" xfId="4974" hidden="1" xr:uid="{00000000-0005-0000-0000-00007D100000}"/>
    <cellStyle name="Uwaga 3" xfId="4976" hidden="1" xr:uid="{00000000-0005-0000-0000-00007E100000}"/>
    <cellStyle name="Uwaga 3" xfId="4988" hidden="1" xr:uid="{00000000-0005-0000-0000-00007F100000}"/>
    <cellStyle name="Uwaga 3" xfId="4990" hidden="1" xr:uid="{00000000-0005-0000-0000-000080100000}"/>
    <cellStyle name="Uwaga 3" xfId="4992" hidden="1" xr:uid="{00000000-0005-0000-0000-000081100000}"/>
    <cellStyle name="Uwaga 3" xfId="5000" hidden="1" xr:uid="{00000000-0005-0000-0000-000082100000}"/>
    <cellStyle name="Uwaga 3" xfId="5002" hidden="1" xr:uid="{00000000-0005-0000-0000-000083100000}"/>
    <cellStyle name="Uwaga 3" xfId="5005" hidden="1" xr:uid="{00000000-0005-0000-0000-000084100000}"/>
    <cellStyle name="Uwaga 3" xfId="4995" hidden="1" xr:uid="{00000000-0005-0000-0000-000085100000}"/>
    <cellStyle name="Uwaga 3" xfId="4994" hidden="1" xr:uid="{00000000-0005-0000-0000-000086100000}"/>
    <cellStyle name="Uwaga 3" xfId="4993" hidden="1" xr:uid="{00000000-0005-0000-0000-000087100000}"/>
    <cellStyle name="Uwaga 3" xfId="4980" hidden="1" xr:uid="{00000000-0005-0000-0000-000088100000}"/>
    <cellStyle name="Uwaga 3" xfId="4979" hidden="1" xr:uid="{00000000-0005-0000-0000-000089100000}"/>
    <cellStyle name="Uwaga 3" xfId="4978" hidden="1" xr:uid="{00000000-0005-0000-0000-00008A100000}"/>
    <cellStyle name="Uwaga 3" xfId="4965" hidden="1" xr:uid="{00000000-0005-0000-0000-00008B100000}"/>
    <cellStyle name="Uwaga 3" xfId="4964" hidden="1" xr:uid="{00000000-0005-0000-0000-00008C100000}"/>
    <cellStyle name="Uwaga 3" xfId="4963" hidden="1" xr:uid="{00000000-0005-0000-0000-00008D100000}"/>
    <cellStyle name="Uwaga 3" xfId="4950" hidden="1" xr:uid="{00000000-0005-0000-0000-00008E100000}"/>
    <cellStyle name="Uwaga 3" xfId="4949" hidden="1" xr:uid="{00000000-0005-0000-0000-00008F100000}"/>
    <cellStyle name="Uwaga 3" xfId="4948" hidden="1" xr:uid="{00000000-0005-0000-0000-000090100000}"/>
    <cellStyle name="Uwaga 3" xfId="4935" hidden="1" xr:uid="{00000000-0005-0000-0000-000091100000}"/>
    <cellStyle name="Uwaga 3" xfId="4934" hidden="1" xr:uid="{00000000-0005-0000-0000-000092100000}"/>
    <cellStyle name="Uwaga 3" xfId="4932" hidden="1" xr:uid="{00000000-0005-0000-0000-000093100000}"/>
    <cellStyle name="Uwaga 3" xfId="4921" hidden="1" xr:uid="{00000000-0005-0000-0000-000094100000}"/>
    <cellStyle name="Uwaga 3" xfId="4918" hidden="1" xr:uid="{00000000-0005-0000-0000-000095100000}"/>
    <cellStyle name="Uwaga 3" xfId="4916" hidden="1" xr:uid="{00000000-0005-0000-0000-000096100000}"/>
    <cellStyle name="Uwaga 3" xfId="4906" hidden="1" xr:uid="{00000000-0005-0000-0000-000097100000}"/>
    <cellStyle name="Uwaga 3" xfId="4903" hidden="1" xr:uid="{00000000-0005-0000-0000-000098100000}"/>
    <cellStyle name="Uwaga 3" xfId="4901" hidden="1" xr:uid="{00000000-0005-0000-0000-000099100000}"/>
    <cellStyle name="Uwaga 3" xfId="4891" hidden="1" xr:uid="{00000000-0005-0000-0000-00009A100000}"/>
    <cellStyle name="Uwaga 3" xfId="4888" hidden="1" xr:uid="{00000000-0005-0000-0000-00009B100000}"/>
    <cellStyle name="Uwaga 3" xfId="4886" hidden="1" xr:uid="{00000000-0005-0000-0000-00009C100000}"/>
    <cellStyle name="Uwaga 3" xfId="4876" hidden="1" xr:uid="{00000000-0005-0000-0000-00009D100000}"/>
    <cellStyle name="Uwaga 3" xfId="4874" hidden="1" xr:uid="{00000000-0005-0000-0000-00009E100000}"/>
    <cellStyle name="Uwaga 3" xfId="4873" hidden="1" xr:uid="{00000000-0005-0000-0000-00009F100000}"/>
    <cellStyle name="Uwaga 3" xfId="4861" hidden="1" xr:uid="{00000000-0005-0000-0000-0000A0100000}"/>
    <cellStyle name="Uwaga 3" xfId="4859" hidden="1" xr:uid="{00000000-0005-0000-0000-0000A1100000}"/>
    <cellStyle name="Uwaga 3" xfId="4856" hidden="1" xr:uid="{00000000-0005-0000-0000-0000A2100000}"/>
    <cellStyle name="Uwaga 3" xfId="4846" hidden="1" xr:uid="{00000000-0005-0000-0000-0000A3100000}"/>
    <cellStyle name="Uwaga 3" xfId="4843" hidden="1" xr:uid="{00000000-0005-0000-0000-0000A4100000}"/>
    <cellStyle name="Uwaga 3" xfId="4841" hidden="1" xr:uid="{00000000-0005-0000-0000-0000A5100000}"/>
    <cellStyle name="Uwaga 3" xfId="4831" hidden="1" xr:uid="{00000000-0005-0000-0000-0000A6100000}"/>
    <cellStyle name="Uwaga 3" xfId="4828" hidden="1" xr:uid="{00000000-0005-0000-0000-0000A7100000}"/>
    <cellStyle name="Uwaga 3" xfId="4826" hidden="1" xr:uid="{00000000-0005-0000-0000-0000A8100000}"/>
    <cellStyle name="Uwaga 3" xfId="4816" hidden="1" xr:uid="{00000000-0005-0000-0000-0000A9100000}"/>
    <cellStyle name="Uwaga 3" xfId="4814" hidden="1" xr:uid="{00000000-0005-0000-0000-0000AA100000}"/>
    <cellStyle name="Uwaga 3" xfId="4813" hidden="1" xr:uid="{00000000-0005-0000-0000-0000AB100000}"/>
    <cellStyle name="Uwaga 3" xfId="4801" hidden="1" xr:uid="{00000000-0005-0000-0000-0000AC100000}"/>
    <cellStyle name="Uwaga 3" xfId="4798" hidden="1" xr:uid="{00000000-0005-0000-0000-0000AD100000}"/>
    <cellStyle name="Uwaga 3" xfId="4796" hidden="1" xr:uid="{00000000-0005-0000-0000-0000AE100000}"/>
    <cellStyle name="Uwaga 3" xfId="4786" hidden="1" xr:uid="{00000000-0005-0000-0000-0000AF100000}"/>
    <cellStyle name="Uwaga 3" xfId="4783" hidden="1" xr:uid="{00000000-0005-0000-0000-0000B0100000}"/>
    <cellStyle name="Uwaga 3" xfId="4781" hidden="1" xr:uid="{00000000-0005-0000-0000-0000B1100000}"/>
    <cellStyle name="Uwaga 3" xfId="4771" hidden="1" xr:uid="{00000000-0005-0000-0000-0000B2100000}"/>
    <cellStyle name="Uwaga 3" xfId="4768" hidden="1" xr:uid="{00000000-0005-0000-0000-0000B3100000}"/>
    <cellStyle name="Uwaga 3" xfId="4766" hidden="1" xr:uid="{00000000-0005-0000-0000-0000B4100000}"/>
    <cellStyle name="Uwaga 3" xfId="4756" hidden="1" xr:uid="{00000000-0005-0000-0000-0000B5100000}"/>
    <cellStyle name="Uwaga 3" xfId="4754" hidden="1" xr:uid="{00000000-0005-0000-0000-0000B6100000}"/>
    <cellStyle name="Uwaga 3" xfId="4753" hidden="1" xr:uid="{00000000-0005-0000-0000-0000B7100000}"/>
    <cellStyle name="Uwaga 3" xfId="4740" hidden="1" xr:uid="{00000000-0005-0000-0000-0000B8100000}"/>
    <cellStyle name="Uwaga 3" xfId="4737" hidden="1" xr:uid="{00000000-0005-0000-0000-0000B9100000}"/>
    <cellStyle name="Uwaga 3" xfId="4735" hidden="1" xr:uid="{00000000-0005-0000-0000-0000BA100000}"/>
    <cellStyle name="Uwaga 3" xfId="4725" hidden="1" xr:uid="{00000000-0005-0000-0000-0000BB100000}"/>
    <cellStyle name="Uwaga 3" xfId="4722" hidden="1" xr:uid="{00000000-0005-0000-0000-0000BC100000}"/>
    <cellStyle name="Uwaga 3" xfId="4720" hidden="1" xr:uid="{00000000-0005-0000-0000-0000BD100000}"/>
    <cellStyle name="Uwaga 3" xfId="4710" hidden="1" xr:uid="{00000000-0005-0000-0000-0000BE100000}"/>
    <cellStyle name="Uwaga 3" xfId="4707" hidden="1" xr:uid="{00000000-0005-0000-0000-0000BF100000}"/>
    <cellStyle name="Uwaga 3" xfId="4705" hidden="1" xr:uid="{00000000-0005-0000-0000-0000C0100000}"/>
    <cellStyle name="Uwaga 3" xfId="4696" hidden="1" xr:uid="{00000000-0005-0000-0000-0000C1100000}"/>
    <cellStyle name="Uwaga 3" xfId="4694" hidden="1" xr:uid="{00000000-0005-0000-0000-0000C2100000}"/>
    <cellStyle name="Uwaga 3" xfId="4693" hidden="1" xr:uid="{00000000-0005-0000-0000-0000C3100000}"/>
    <cellStyle name="Uwaga 3" xfId="4681" hidden="1" xr:uid="{00000000-0005-0000-0000-0000C4100000}"/>
    <cellStyle name="Uwaga 3" xfId="4679" hidden="1" xr:uid="{00000000-0005-0000-0000-0000C5100000}"/>
    <cellStyle name="Uwaga 3" xfId="4677" hidden="1" xr:uid="{00000000-0005-0000-0000-0000C6100000}"/>
    <cellStyle name="Uwaga 3" xfId="4666" hidden="1" xr:uid="{00000000-0005-0000-0000-0000C7100000}"/>
    <cellStyle name="Uwaga 3" xfId="4664" hidden="1" xr:uid="{00000000-0005-0000-0000-0000C8100000}"/>
    <cellStyle name="Uwaga 3" xfId="4662" hidden="1" xr:uid="{00000000-0005-0000-0000-0000C9100000}"/>
    <cellStyle name="Uwaga 3" xfId="4651" hidden="1" xr:uid="{00000000-0005-0000-0000-0000CA100000}"/>
    <cellStyle name="Uwaga 3" xfId="4649" hidden="1" xr:uid="{00000000-0005-0000-0000-0000CB100000}"/>
    <cellStyle name="Uwaga 3" xfId="4647" hidden="1" xr:uid="{00000000-0005-0000-0000-0000CC100000}"/>
    <cellStyle name="Uwaga 3" xfId="4636" hidden="1" xr:uid="{00000000-0005-0000-0000-0000CD100000}"/>
    <cellStyle name="Uwaga 3" xfId="4634" hidden="1" xr:uid="{00000000-0005-0000-0000-0000CE100000}"/>
    <cellStyle name="Uwaga 3" xfId="4633" hidden="1" xr:uid="{00000000-0005-0000-0000-0000CF100000}"/>
    <cellStyle name="Uwaga 3" xfId="4620" hidden="1" xr:uid="{00000000-0005-0000-0000-0000D0100000}"/>
    <cellStyle name="Uwaga 3" xfId="4617" hidden="1" xr:uid="{00000000-0005-0000-0000-0000D1100000}"/>
    <cellStyle name="Uwaga 3" xfId="4615" hidden="1" xr:uid="{00000000-0005-0000-0000-0000D2100000}"/>
    <cellStyle name="Uwaga 3" xfId="4605" hidden="1" xr:uid="{00000000-0005-0000-0000-0000D3100000}"/>
    <cellStyle name="Uwaga 3" xfId="4602" hidden="1" xr:uid="{00000000-0005-0000-0000-0000D4100000}"/>
    <cellStyle name="Uwaga 3" xfId="4600" hidden="1" xr:uid="{00000000-0005-0000-0000-0000D5100000}"/>
    <cellStyle name="Uwaga 3" xfId="4590" hidden="1" xr:uid="{00000000-0005-0000-0000-0000D6100000}"/>
    <cellStyle name="Uwaga 3" xfId="4587" hidden="1" xr:uid="{00000000-0005-0000-0000-0000D7100000}"/>
    <cellStyle name="Uwaga 3" xfId="4585" hidden="1" xr:uid="{00000000-0005-0000-0000-0000D8100000}"/>
    <cellStyle name="Uwaga 3" xfId="4576" hidden="1" xr:uid="{00000000-0005-0000-0000-0000D9100000}"/>
    <cellStyle name="Uwaga 3" xfId="4574" hidden="1" xr:uid="{00000000-0005-0000-0000-0000DA100000}"/>
    <cellStyle name="Uwaga 3" xfId="4572" hidden="1" xr:uid="{00000000-0005-0000-0000-0000DB100000}"/>
    <cellStyle name="Uwaga 3" xfId="4560" hidden="1" xr:uid="{00000000-0005-0000-0000-0000DC100000}"/>
    <cellStyle name="Uwaga 3" xfId="4557" hidden="1" xr:uid="{00000000-0005-0000-0000-0000DD100000}"/>
    <cellStyle name="Uwaga 3" xfId="4555" hidden="1" xr:uid="{00000000-0005-0000-0000-0000DE100000}"/>
    <cellStyle name="Uwaga 3" xfId="4545" hidden="1" xr:uid="{00000000-0005-0000-0000-0000DF100000}"/>
    <cellStyle name="Uwaga 3" xfId="4542" hidden="1" xr:uid="{00000000-0005-0000-0000-0000E0100000}"/>
    <cellStyle name="Uwaga 3" xfId="4540" hidden="1" xr:uid="{00000000-0005-0000-0000-0000E1100000}"/>
    <cellStyle name="Uwaga 3" xfId="4530" hidden="1" xr:uid="{00000000-0005-0000-0000-0000E2100000}"/>
    <cellStyle name="Uwaga 3" xfId="4527" hidden="1" xr:uid="{00000000-0005-0000-0000-0000E3100000}"/>
    <cellStyle name="Uwaga 3" xfId="4525" hidden="1" xr:uid="{00000000-0005-0000-0000-0000E4100000}"/>
    <cellStyle name="Uwaga 3" xfId="4518" hidden="1" xr:uid="{00000000-0005-0000-0000-0000E5100000}"/>
    <cellStyle name="Uwaga 3" xfId="4515" hidden="1" xr:uid="{00000000-0005-0000-0000-0000E6100000}"/>
    <cellStyle name="Uwaga 3" xfId="4513" hidden="1" xr:uid="{00000000-0005-0000-0000-0000E7100000}"/>
    <cellStyle name="Uwaga 3" xfId="4503" hidden="1" xr:uid="{00000000-0005-0000-0000-0000E8100000}"/>
    <cellStyle name="Uwaga 3" xfId="4500" hidden="1" xr:uid="{00000000-0005-0000-0000-0000E9100000}"/>
    <cellStyle name="Uwaga 3" xfId="4497" hidden="1" xr:uid="{00000000-0005-0000-0000-0000EA100000}"/>
    <cellStyle name="Uwaga 3" xfId="4488" hidden="1" xr:uid="{00000000-0005-0000-0000-0000EB100000}"/>
    <cellStyle name="Uwaga 3" xfId="4484" hidden="1" xr:uid="{00000000-0005-0000-0000-0000EC100000}"/>
    <cellStyle name="Uwaga 3" xfId="4481" hidden="1" xr:uid="{00000000-0005-0000-0000-0000ED100000}"/>
    <cellStyle name="Uwaga 3" xfId="4473" hidden="1" xr:uid="{00000000-0005-0000-0000-0000EE100000}"/>
    <cellStyle name="Uwaga 3" xfId="4470" hidden="1" xr:uid="{00000000-0005-0000-0000-0000EF100000}"/>
    <cellStyle name="Uwaga 3" xfId="4467" hidden="1" xr:uid="{00000000-0005-0000-0000-0000F0100000}"/>
    <cellStyle name="Uwaga 3" xfId="4458" hidden="1" xr:uid="{00000000-0005-0000-0000-0000F1100000}"/>
    <cellStyle name="Uwaga 3" xfId="4455" hidden="1" xr:uid="{00000000-0005-0000-0000-0000F2100000}"/>
    <cellStyle name="Uwaga 3" xfId="4452" hidden="1" xr:uid="{00000000-0005-0000-0000-0000F3100000}"/>
    <cellStyle name="Uwaga 3" xfId="4442" hidden="1" xr:uid="{00000000-0005-0000-0000-0000F4100000}"/>
    <cellStyle name="Uwaga 3" xfId="4438" hidden="1" xr:uid="{00000000-0005-0000-0000-0000F5100000}"/>
    <cellStyle name="Uwaga 3" xfId="4435" hidden="1" xr:uid="{00000000-0005-0000-0000-0000F6100000}"/>
    <cellStyle name="Uwaga 3" xfId="4426" hidden="1" xr:uid="{00000000-0005-0000-0000-0000F7100000}"/>
    <cellStyle name="Uwaga 3" xfId="4422" hidden="1" xr:uid="{00000000-0005-0000-0000-0000F8100000}"/>
    <cellStyle name="Uwaga 3" xfId="4420" hidden="1" xr:uid="{00000000-0005-0000-0000-0000F9100000}"/>
    <cellStyle name="Uwaga 3" xfId="4412" hidden="1" xr:uid="{00000000-0005-0000-0000-0000FA100000}"/>
    <cellStyle name="Uwaga 3" xfId="4408" hidden="1" xr:uid="{00000000-0005-0000-0000-0000FB100000}"/>
    <cellStyle name="Uwaga 3" xfId="4405" hidden="1" xr:uid="{00000000-0005-0000-0000-0000FC100000}"/>
    <cellStyle name="Uwaga 3" xfId="4398" hidden="1" xr:uid="{00000000-0005-0000-0000-0000FD100000}"/>
    <cellStyle name="Uwaga 3" xfId="4395" hidden="1" xr:uid="{00000000-0005-0000-0000-0000FE100000}"/>
    <cellStyle name="Uwaga 3" xfId="4392" hidden="1" xr:uid="{00000000-0005-0000-0000-0000FF100000}"/>
    <cellStyle name="Uwaga 3" xfId="4383" hidden="1" xr:uid="{00000000-0005-0000-0000-000000110000}"/>
    <cellStyle name="Uwaga 3" xfId="4378" hidden="1" xr:uid="{00000000-0005-0000-0000-000001110000}"/>
    <cellStyle name="Uwaga 3" xfId="4375" hidden="1" xr:uid="{00000000-0005-0000-0000-000002110000}"/>
    <cellStyle name="Uwaga 3" xfId="4368" hidden="1" xr:uid="{00000000-0005-0000-0000-000003110000}"/>
    <cellStyle name="Uwaga 3" xfId="4363" hidden="1" xr:uid="{00000000-0005-0000-0000-000004110000}"/>
    <cellStyle name="Uwaga 3" xfId="4360" hidden="1" xr:uid="{00000000-0005-0000-0000-000005110000}"/>
    <cellStyle name="Uwaga 3" xfId="4353" hidden="1" xr:uid="{00000000-0005-0000-0000-000006110000}"/>
    <cellStyle name="Uwaga 3" xfId="4348" hidden="1" xr:uid="{00000000-0005-0000-0000-000007110000}"/>
    <cellStyle name="Uwaga 3" xfId="4345" hidden="1" xr:uid="{00000000-0005-0000-0000-000008110000}"/>
    <cellStyle name="Uwaga 3" xfId="4339" hidden="1" xr:uid="{00000000-0005-0000-0000-000009110000}"/>
    <cellStyle name="Uwaga 3" xfId="4335" hidden="1" xr:uid="{00000000-0005-0000-0000-00000A110000}"/>
    <cellStyle name="Uwaga 3" xfId="4332" hidden="1" xr:uid="{00000000-0005-0000-0000-00000B110000}"/>
    <cellStyle name="Uwaga 3" xfId="4324" hidden="1" xr:uid="{00000000-0005-0000-0000-00000C110000}"/>
    <cellStyle name="Uwaga 3" xfId="4319" hidden="1" xr:uid="{00000000-0005-0000-0000-00000D110000}"/>
    <cellStyle name="Uwaga 3" xfId="4315" hidden="1" xr:uid="{00000000-0005-0000-0000-00000E110000}"/>
    <cellStyle name="Uwaga 3" xfId="4309" hidden="1" xr:uid="{00000000-0005-0000-0000-00000F110000}"/>
    <cellStyle name="Uwaga 3" xfId="4304" hidden="1" xr:uid="{00000000-0005-0000-0000-000010110000}"/>
    <cellStyle name="Uwaga 3" xfId="4300" hidden="1" xr:uid="{00000000-0005-0000-0000-000011110000}"/>
    <cellStyle name="Uwaga 3" xfId="4294" hidden="1" xr:uid="{00000000-0005-0000-0000-000012110000}"/>
    <cellStyle name="Uwaga 3" xfId="4289" hidden="1" xr:uid="{00000000-0005-0000-0000-000013110000}"/>
    <cellStyle name="Uwaga 3" xfId="4285" hidden="1" xr:uid="{00000000-0005-0000-0000-000014110000}"/>
    <cellStyle name="Uwaga 3" xfId="4280" hidden="1" xr:uid="{00000000-0005-0000-0000-000015110000}"/>
    <cellStyle name="Uwaga 3" xfId="4276" hidden="1" xr:uid="{00000000-0005-0000-0000-000016110000}"/>
    <cellStyle name="Uwaga 3" xfId="4272" hidden="1" xr:uid="{00000000-0005-0000-0000-000017110000}"/>
    <cellStyle name="Uwaga 3" xfId="4264" hidden="1" xr:uid="{00000000-0005-0000-0000-000018110000}"/>
    <cellStyle name="Uwaga 3" xfId="4259" hidden="1" xr:uid="{00000000-0005-0000-0000-000019110000}"/>
    <cellStyle name="Uwaga 3" xfId="4255" hidden="1" xr:uid="{00000000-0005-0000-0000-00001A110000}"/>
    <cellStyle name="Uwaga 3" xfId="4249" hidden="1" xr:uid="{00000000-0005-0000-0000-00001B110000}"/>
    <cellStyle name="Uwaga 3" xfId="4244" hidden="1" xr:uid="{00000000-0005-0000-0000-00001C110000}"/>
    <cellStyle name="Uwaga 3" xfId="4240" hidden="1" xr:uid="{00000000-0005-0000-0000-00001D110000}"/>
    <cellStyle name="Uwaga 3" xfId="4234" hidden="1" xr:uid="{00000000-0005-0000-0000-00001E110000}"/>
    <cellStyle name="Uwaga 3" xfId="4229" hidden="1" xr:uid="{00000000-0005-0000-0000-00001F110000}"/>
    <cellStyle name="Uwaga 3" xfId="4225" hidden="1" xr:uid="{00000000-0005-0000-0000-000020110000}"/>
    <cellStyle name="Uwaga 3" xfId="4221" hidden="1" xr:uid="{00000000-0005-0000-0000-000021110000}"/>
    <cellStyle name="Uwaga 3" xfId="4216" hidden="1" xr:uid="{00000000-0005-0000-0000-000022110000}"/>
    <cellStyle name="Uwaga 3" xfId="4211" hidden="1" xr:uid="{00000000-0005-0000-0000-000023110000}"/>
    <cellStyle name="Uwaga 3" xfId="4206" hidden="1" xr:uid="{00000000-0005-0000-0000-000024110000}"/>
    <cellStyle name="Uwaga 3" xfId="4202" hidden="1" xr:uid="{00000000-0005-0000-0000-000025110000}"/>
    <cellStyle name="Uwaga 3" xfId="4198" hidden="1" xr:uid="{00000000-0005-0000-0000-000026110000}"/>
    <cellStyle name="Uwaga 3" xfId="4191" hidden="1" xr:uid="{00000000-0005-0000-0000-000027110000}"/>
    <cellStyle name="Uwaga 3" xfId="4187" hidden="1" xr:uid="{00000000-0005-0000-0000-000028110000}"/>
    <cellStyle name="Uwaga 3" xfId="4182" hidden="1" xr:uid="{00000000-0005-0000-0000-000029110000}"/>
    <cellStyle name="Uwaga 3" xfId="4176" hidden="1" xr:uid="{00000000-0005-0000-0000-00002A110000}"/>
    <cellStyle name="Uwaga 3" xfId="4172" hidden="1" xr:uid="{00000000-0005-0000-0000-00002B110000}"/>
    <cellStyle name="Uwaga 3" xfId="4167" hidden="1" xr:uid="{00000000-0005-0000-0000-00002C110000}"/>
    <cellStyle name="Uwaga 3" xfId="4161" hidden="1" xr:uid="{00000000-0005-0000-0000-00002D110000}"/>
    <cellStyle name="Uwaga 3" xfId="4157" hidden="1" xr:uid="{00000000-0005-0000-0000-00002E110000}"/>
    <cellStyle name="Uwaga 3" xfId="4152" hidden="1" xr:uid="{00000000-0005-0000-0000-00002F110000}"/>
    <cellStyle name="Uwaga 3" xfId="4146" hidden="1" xr:uid="{00000000-0005-0000-0000-000030110000}"/>
    <cellStyle name="Uwaga 3" xfId="4142" hidden="1" xr:uid="{00000000-0005-0000-0000-000031110000}"/>
    <cellStyle name="Uwaga 3" xfId="4138" hidden="1" xr:uid="{00000000-0005-0000-0000-000032110000}"/>
    <cellStyle name="Uwaga 3" xfId="4998" hidden="1" xr:uid="{00000000-0005-0000-0000-000033110000}"/>
    <cellStyle name="Uwaga 3" xfId="4997" hidden="1" xr:uid="{00000000-0005-0000-0000-000034110000}"/>
    <cellStyle name="Uwaga 3" xfId="4996" hidden="1" xr:uid="{00000000-0005-0000-0000-000035110000}"/>
    <cellStyle name="Uwaga 3" xfId="4983" hidden="1" xr:uid="{00000000-0005-0000-0000-000036110000}"/>
    <cellStyle name="Uwaga 3" xfId="4982" hidden="1" xr:uid="{00000000-0005-0000-0000-000037110000}"/>
    <cellStyle name="Uwaga 3" xfId="4981" hidden="1" xr:uid="{00000000-0005-0000-0000-000038110000}"/>
    <cellStyle name="Uwaga 3" xfId="4968" hidden="1" xr:uid="{00000000-0005-0000-0000-000039110000}"/>
    <cellStyle name="Uwaga 3" xfId="4967" hidden="1" xr:uid="{00000000-0005-0000-0000-00003A110000}"/>
    <cellStyle name="Uwaga 3" xfId="4966" hidden="1" xr:uid="{00000000-0005-0000-0000-00003B110000}"/>
    <cellStyle name="Uwaga 3" xfId="4953" hidden="1" xr:uid="{00000000-0005-0000-0000-00003C110000}"/>
    <cellStyle name="Uwaga 3" xfId="4952" hidden="1" xr:uid="{00000000-0005-0000-0000-00003D110000}"/>
    <cellStyle name="Uwaga 3" xfId="4951" hidden="1" xr:uid="{00000000-0005-0000-0000-00003E110000}"/>
    <cellStyle name="Uwaga 3" xfId="4938" hidden="1" xr:uid="{00000000-0005-0000-0000-00003F110000}"/>
    <cellStyle name="Uwaga 3" xfId="4937" hidden="1" xr:uid="{00000000-0005-0000-0000-000040110000}"/>
    <cellStyle name="Uwaga 3" xfId="4936" hidden="1" xr:uid="{00000000-0005-0000-0000-000041110000}"/>
    <cellStyle name="Uwaga 3" xfId="4924" hidden="1" xr:uid="{00000000-0005-0000-0000-000042110000}"/>
    <cellStyle name="Uwaga 3" xfId="4922" hidden="1" xr:uid="{00000000-0005-0000-0000-000043110000}"/>
    <cellStyle name="Uwaga 3" xfId="4920" hidden="1" xr:uid="{00000000-0005-0000-0000-000044110000}"/>
    <cellStyle name="Uwaga 3" xfId="4909" hidden="1" xr:uid="{00000000-0005-0000-0000-000045110000}"/>
    <cellStyle name="Uwaga 3" xfId="4907" hidden="1" xr:uid="{00000000-0005-0000-0000-000046110000}"/>
    <cellStyle name="Uwaga 3" xfId="4905" hidden="1" xr:uid="{00000000-0005-0000-0000-000047110000}"/>
    <cellStyle name="Uwaga 3" xfId="4894" hidden="1" xr:uid="{00000000-0005-0000-0000-000048110000}"/>
    <cellStyle name="Uwaga 3" xfId="4892" hidden="1" xr:uid="{00000000-0005-0000-0000-000049110000}"/>
    <cellStyle name="Uwaga 3" xfId="4890" hidden="1" xr:uid="{00000000-0005-0000-0000-00004A110000}"/>
    <cellStyle name="Uwaga 3" xfId="4879" hidden="1" xr:uid="{00000000-0005-0000-0000-00004B110000}"/>
    <cellStyle name="Uwaga 3" xfId="4877" hidden="1" xr:uid="{00000000-0005-0000-0000-00004C110000}"/>
    <cellStyle name="Uwaga 3" xfId="4875" hidden="1" xr:uid="{00000000-0005-0000-0000-00004D110000}"/>
    <cellStyle name="Uwaga 3" xfId="4864" hidden="1" xr:uid="{00000000-0005-0000-0000-00004E110000}"/>
    <cellStyle name="Uwaga 3" xfId="4862" hidden="1" xr:uid="{00000000-0005-0000-0000-00004F110000}"/>
    <cellStyle name="Uwaga 3" xfId="4860" hidden="1" xr:uid="{00000000-0005-0000-0000-000050110000}"/>
    <cellStyle name="Uwaga 3" xfId="4849" hidden="1" xr:uid="{00000000-0005-0000-0000-000051110000}"/>
    <cellStyle name="Uwaga 3" xfId="4847" hidden="1" xr:uid="{00000000-0005-0000-0000-000052110000}"/>
    <cellStyle name="Uwaga 3" xfId="4845" hidden="1" xr:uid="{00000000-0005-0000-0000-000053110000}"/>
    <cellStyle name="Uwaga 3" xfId="4834" hidden="1" xr:uid="{00000000-0005-0000-0000-000054110000}"/>
    <cellStyle name="Uwaga 3" xfId="4832" hidden="1" xr:uid="{00000000-0005-0000-0000-000055110000}"/>
    <cellStyle name="Uwaga 3" xfId="4830" hidden="1" xr:uid="{00000000-0005-0000-0000-000056110000}"/>
    <cellStyle name="Uwaga 3" xfId="4819" hidden="1" xr:uid="{00000000-0005-0000-0000-000057110000}"/>
    <cellStyle name="Uwaga 3" xfId="4817" hidden="1" xr:uid="{00000000-0005-0000-0000-000058110000}"/>
    <cellStyle name="Uwaga 3" xfId="4815" hidden="1" xr:uid="{00000000-0005-0000-0000-000059110000}"/>
    <cellStyle name="Uwaga 3" xfId="4804" hidden="1" xr:uid="{00000000-0005-0000-0000-00005A110000}"/>
    <cellStyle name="Uwaga 3" xfId="4802" hidden="1" xr:uid="{00000000-0005-0000-0000-00005B110000}"/>
    <cellStyle name="Uwaga 3" xfId="4800" hidden="1" xr:uid="{00000000-0005-0000-0000-00005C110000}"/>
    <cellStyle name="Uwaga 3" xfId="4789" hidden="1" xr:uid="{00000000-0005-0000-0000-00005D110000}"/>
    <cellStyle name="Uwaga 3" xfId="4787" hidden="1" xr:uid="{00000000-0005-0000-0000-00005E110000}"/>
    <cellStyle name="Uwaga 3" xfId="4785" hidden="1" xr:uid="{00000000-0005-0000-0000-00005F110000}"/>
    <cellStyle name="Uwaga 3" xfId="4774" hidden="1" xr:uid="{00000000-0005-0000-0000-000060110000}"/>
    <cellStyle name="Uwaga 3" xfId="4772" hidden="1" xr:uid="{00000000-0005-0000-0000-000061110000}"/>
    <cellStyle name="Uwaga 3" xfId="4770" hidden="1" xr:uid="{00000000-0005-0000-0000-000062110000}"/>
    <cellStyle name="Uwaga 3" xfId="4759" hidden="1" xr:uid="{00000000-0005-0000-0000-000063110000}"/>
    <cellStyle name="Uwaga 3" xfId="4757" hidden="1" xr:uid="{00000000-0005-0000-0000-000064110000}"/>
    <cellStyle name="Uwaga 3" xfId="4755" hidden="1" xr:uid="{00000000-0005-0000-0000-000065110000}"/>
    <cellStyle name="Uwaga 3" xfId="4744" hidden="1" xr:uid="{00000000-0005-0000-0000-000066110000}"/>
    <cellStyle name="Uwaga 3" xfId="4742" hidden="1" xr:uid="{00000000-0005-0000-0000-000067110000}"/>
    <cellStyle name="Uwaga 3" xfId="4739" hidden="1" xr:uid="{00000000-0005-0000-0000-000068110000}"/>
    <cellStyle name="Uwaga 3" xfId="4729" hidden="1" xr:uid="{00000000-0005-0000-0000-000069110000}"/>
    <cellStyle name="Uwaga 3" xfId="4726" hidden="1" xr:uid="{00000000-0005-0000-0000-00006A110000}"/>
    <cellStyle name="Uwaga 3" xfId="4723" hidden="1" xr:uid="{00000000-0005-0000-0000-00006B110000}"/>
    <cellStyle name="Uwaga 3" xfId="4714" hidden="1" xr:uid="{00000000-0005-0000-0000-00006C110000}"/>
    <cellStyle name="Uwaga 3" xfId="4712" hidden="1" xr:uid="{00000000-0005-0000-0000-00006D110000}"/>
    <cellStyle name="Uwaga 3" xfId="4709" hidden="1" xr:uid="{00000000-0005-0000-0000-00006E110000}"/>
    <cellStyle name="Uwaga 3" xfId="4699" hidden="1" xr:uid="{00000000-0005-0000-0000-00006F110000}"/>
    <cellStyle name="Uwaga 3" xfId="4697" hidden="1" xr:uid="{00000000-0005-0000-0000-000070110000}"/>
    <cellStyle name="Uwaga 3" xfId="4695" hidden="1" xr:uid="{00000000-0005-0000-0000-000071110000}"/>
    <cellStyle name="Uwaga 3" xfId="4684" hidden="1" xr:uid="{00000000-0005-0000-0000-000072110000}"/>
    <cellStyle name="Uwaga 3" xfId="4682" hidden="1" xr:uid="{00000000-0005-0000-0000-000073110000}"/>
    <cellStyle name="Uwaga 3" xfId="4680" hidden="1" xr:uid="{00000000-0005-0000-0000-000074110000}"/>
    <cellStyle name="Uwaga 3" xfId="4669" hidden="1" xr:uid="{00000000-0005-0000-0000-000075110000}"/>
    <cellStyle name="Uwaga 3" xfId="4667" hidden="1" xr:uid="{00000000-0005-0000-0000-000076110000}"/>
    <cellStyle name="Uwaga 3" xfId="4665" hidden="1" xr:uid="{00000000-0005-0000-0000-000077110000}"/>
    <cellStyle name="Uwaga 3" xfId="4654" hidden="1" xr:uid="{00000000-0005-0000-0000-000078110000}"/>
    <cellStyle name="Uwaga 3" xfId="4652" hidden="1" xr:uid="{00000000-0005-0000-0000-000079110000}"/>
    <cellStyle name="Uwaga 3" xfId="4650" hidden="1" xr:uid="{00000000-0005-0000-0000-00007A110000}"/>
    <cellStyle name="Uwaga 3" xfId="4639" hidden="1" xr:uid="{00000000-0005-0000-0000-00007B110000}"/>
    <cellStyle name="Uwaga 3" xfId="4637" hidden="1" xr:uid="{00000000-0005-0000-0000-00007C110000}"/>
    <cellStyle name="Uwaga 3" xfId="4635" hidden="1" xr:uid="{00000000-0005-0000-0000-00007D110000}"/>
    <cellStyle name="Uwaga 3" xfId="4624" hidden="1" xr:uid="{00000000-0005-0000-0000-00007E110000}"/>
    <cellStyle name="Uwaga 3" xfId="4622" hidden="1" xr:uid="{00000000-0005-0000-0000-00007F110000}"/>
    <cellStyle name="Uwaga 3" xfId="4619" hidden="1" xr:uid="{00000000-0005-0000-0000-000080110000}"/>
    <cellStyle name="Uwaga 3" xfId="4609" hidden="1" xr:uid="{00000000-0005-0000-0000-000081110000}"/>
    <cellStyle name="Uwaga 3" xfId="4606" hidden="1" xr:uid="{00000000-0005-0000-0000-000082110000}"/>
    <cellStyle name="Uwaga 3" xfId="4603" hidden="1" xr:uid="{00000000-0005-0000-0000-000083110000}"/>
    <cellStyle name="Uwaga 3" xfId="4594" hidden="1" xr:uid="{00000000-0005-0000-0000-000084110000}"/>
    <cellStyle name="Uwaga 3" xfId="4591" hidden="1" xr:uid="{00000000-0005-0000-0000-000085110000}"/>
    <cellStyle name="Uwaga 3" xfId="4588" hidden="1" xr:uid="{00000000-0005-0000-0000-000086110000}"/>
    <cellStyle name="Uwaga 3" xfId="4579" hidden="1" xr:uid="{00000000-0005-0000-0000-000087110000}"/>
    <cellStyle name="Uwaga 3" xfId="4577" hidden="1" xr:uid="{00000000-0005-0000-0000-000088110000}"/>
    <cellStyle name="Uwaga 3" xfId="4575" hidden="1" xr:uid="{00000000-0005-0000-0000-000089110000}"/>
    <cellStyle name="Uwaga 3" xfId="4564" hidden="1" xr:uid="{00000000-0005-0000-0000-00008A110000}"/>
    <cellStyle name="Uwaga 3" xfId="4561" hidden="1" xr:uid="{00000000-0005-0000-0000-00008B110000}"/>
    <cellStyle name="Uwaga 3" xfId="4558" hidden="1" xr:uid="{00000000-0005-0000-0000-00008C110000}"/>
    <cellStyle name="Uwaga 3" xfId="4549" hidden="1" xr:uid="{00000000-0005-0000-0000-00008D110000}"/>
    <cellStyle name="Uwaga 3" xfId="4546" hidden="1" xr:uid="{00000000-0005-0000-0000-00008E110000}"/>
    <cellStyle name="Uwaga 3" xfId="4543" hidden="1" xr:uid="{00000000-0005-0000-0000-00008F110000}"/>
    <cellStyle name="Uwaga 3" xfId="4534" hidden="1" xr:uid="{00000000-0005-0000-0000-000090110000}"/>
    <cellStyle name="Uwaga 3" xfId="4531" hidden="1" xr:uid="{00000000-0005-0000-0000-000091110000}"/>
    <cellStyle name="Uwaga 3" xfId="4528" hidden="1" xr:uid="{00000000-0005-0000-0000-000092110000}"/>
    <cellStyle name="Uwaga 3" xfId="4521" hidden="1" xr:uid="{00000000-0005-0000-0000-000093110000}"/>
    <cellStyle name="Uwaga 3" xfId="4517" hidden="1" xr:uid="{00000000-0005-0000-0000-000094110000}"/>
    <cellStyle name="Uwaga 3" xfId="4514" hidden="1" xr:uid="{00000000-0005-0000-0000-000095110000}"/>
    <cellStyle name="Uwaga 3" xfId="4506" hidden="1" xr:uid="{00000000-0005-0000-0000-000096110000}"/>
    <cellStyle name="Uwaga 3" xfId="4502" hidden="1" xr:uid="{00000000-0005-0000-0000-000097110000}"/>
    <cellStyle name="Uwaga 3" xfId="4499" hidden="1" xr:uid="{00000000-0005-0000-0000-000098110000}"/>
    <cellStyle name="Uwaga 3" xfId="4491" hidden="1" xr:uid="{00000000-0005-0000-0000-000099110000}"/>
    <cellStyle name="Uwaga 3" xfId="4487" hidden="1" xr:uid="{00000000-0005-0000-0000-00009A110000}"/>
    <cellStyle name="Uwaga 3" xfId="4483" hidden="1" xr:uid="{00000000-0005-0000-0000-00009B110000}"/>
    <cellStyle name="Uwaga 3" xfId="4476" hidden="1" xr:uid="{00000000-0005-0000-0000-00009C110000}"/>
    <cellStyle name="Uwaga 3" xfId="4472" hidden="1" xr:uid="{00000000-0005-0000-0000-00009D110000}"/>
    <cellStyle name="Uwaga 3" xfId="4469" hidden="1" xr:uid="{00000000-0005-0000-0000-00009E110000}"/>
    <cellStyle name="Uwaga 3" xfId="4461" hidden="1" xr:uid="{00000000-0005-0000-0000-00009F110000}"/>
    <cellStyle name="Uwaga 3" xfId="4457" hidden="1" xr:uid="{00000000-0005-0000-0000-0000A0110000}"/>
    <cellStyle name="Uwaga 3" xfId="4454" hidden="1" xr:uid="{00000000-0005-0000-0000-0000A1110000}"/>
    <cellStyle name="Uwaga 3" xfId="4445" hidden="1" xr:uid="{00000000-0005-0000-0000-0000A2110000}"/>
    <cellStyle name="Uwaga 3" xfId="4440" hidden="1" xr:uid="{00000000-0005-0000-0000-0000A3110000}"/>
    <cellStyle name="Uwaga 3" xfId="4436" hidden="1" xr:uid="{00000000-0005-0000-0000-0000A4110000}"/>
    <cellStyle name="Uwaga 3" xfId="4430" hidden="1" xr:uid="{00000000-0005-0000-0000-0000A5110000}"/>
    <cellStyle name="Uwaga 3" xfId="4425" hidden="1" xr:uid="{00000000-0005-0000-0000-0000A6110000}"/>
    <cellStyle name="Uwaga 3" xfId="4421" hidden="1" xr:uid="{00000000-0005-0000-0000-0000A7110000}"/>
    <cellStyle name="Uwaga 3" xfId="4415" hidden="1" xr:uid="{00000000-0005-0000-0000-0000A8110000}"/>
    <cellStyle name="Uwaga 3" xfId="4410" hidden="1" xr:uid="{00000000-0005-0000-0000-0000A9110000}"/>
    <cellStyle name="Uwaga 3" xfId="4406" hidden="1" xr:uid="{00000000-0005-0000-0000-0000AA110000}"/>
    <cellStyle name="Uwaga 3" xfId="4401" hidden="1" xr:uid="{00000000-0005-0000-0000-0000AB110000}"/>
    <cellStyle name="Uwaga 3" xfId="4397" hidden="1" xr:uid="{00000000-0005-0000-0000-0000AC110000}"/>
    <cellStyle name="Uwaga 3" xfId="4393" hidden="1" xr:uid="{00000000-0005-0000-0000-0000AD110000}"/>
    <cellStyle name="Uwaga 3" xfId="4386" hidden="1" xr:uid="{00000000-0005-0000-0000-0000AE110000}"/>
    <cellStyle name="Uwaga 3" xfId="4381" hidden="1" xr:uid="{00000000-0005-0000-0000-0000AF110000}"/>
    <cellStyle name="Uwaga 3" xfId="4377" hidden="1" xr:uid="{00000000-0005-0000-0000-0000B0110000}"/>
    <cellStyle name="Uwaga 3" xfId="4370" hidden="1" xr:uid="{00000000-0005-0000-0000-0000B1110000}"/>
    <cellStyle name="Uwaga 3" xfId="4365" hidden="1" xr:uid="{00000000-0005-0000-0000-0000B2110000}"/>
    <cellStyle name="Uwaga 3" xfId="4361" hidden="1" xr:uid="{00000000-0005-0000-0000-0000B3110000}"/>
    <cellStyle name="Uwaga 3" xfId="4356" hidden="1" xr:uid="{00000000-0005-0000-0000-0000B4110000}"/>
    <cellStyle name="Uwaga 3" xfId="4351" hidden="1" xr:uid="{00000000-0005-0000-0000-0000B5110000}"/>
    <cellStyle name="Uwaga 3" xfId="4347" hidden="1" xr:uid="{00000000-0005-0000-0000-0000B6110000}"/>
    <cellStyle name="Uwaga 3" xfId="4341" hidden="1" xr:uid="{00000000-0005-0000-0000-0000B7110000}"/>
    <cellStyle name="Uwaga 3" xfId="4337" hidden="1" xr:uid="{00000000-0005-0000-0000-0000B8110000}"/>
    <cellStyle name="Uwaga 3" xfId="4334" hidden="1" xr:uid="{00000000-0005-0000-0000-0000B9110000}"/>
    <cellStyle name="Uwaga 3" xfId="4327" hidden="1" xr:uid="{00000000-0005-0000-0000-0000BA110000}"/>
    <cellStyle name="Uwaga 3" xfId="4322" hidden="1" xr:uid="{00000000-0005-0000-0000-0000BB110000}"/>
    <cellStyle name="Uwaga 3" xfId="4317" hidden="1" xr:uid="{00000000-0005-0000-0000-0000BC110000}"/>
    <cellStyle name="Uwaga 3" xfId="4311" hidden="1" xr:uid="{00000000-0005-0000-0000-0000BD110000}"/>
    <cellStyle name="Uwaga 3" xfId="4306" hidden="1" xr:uid="{00000000-0005-0000-0000-0000BE110000}"/>
    <cellStyle name="Uwaga 3" xfId="4301" hidden="1" xr:uid="{00000000-0005-0000-0000-0000BF110000}"/>
    <cellStyle name="Uwaga 3" xfId="4296" hidden="1" xr:uid="{00000000-0005-0000-0000-0000C0110000}"/>
    <cellStyle name="Uwaga 3" xfId="4291" hidden="1" xr:uid="{00000000-0005-0000-0000-0000C1110000}"/>
    <cellStyle name="Uwaga 3" xfId="4286" hidden="1" xr:uid="{00000000-0005-0000-0000-0000C2110000}"/>
    <cellStyle name="Uwaga 3" xfId="4282" hidden="1" xr:uid="{00000000-0005-0000-0000-0000C3110000}"/>
    <cellStyle name="Uwaga 3" xfId="4278" hidden="1" xr:uid="{00000000-0005-0000-0000-0000C4110000}"/>
    <cellStyle name="Uwaga 3" xfId="4273" hidden="1" xr:uid="{00000000-0005-0000-0000-0000C5110000}"/>
    <cellStyle name="Uwaga 3" xfId="4266" hidden="1" xr:uid="{00000000-0005-0000-0000-0000C6110000}"/>
    <cellStyle name="Uwaga 3" xfId="4261" hidden="1" xr:uid="{00000000-0005-0000-0000-0000C7110000}"/>
    <cellStyle name="Uwaga 3" xfId="4256" hidden="1" xr:uid="{00000000-0005-0000-0000-0000C8110000}"/>
    <cellStyle name="Uwaga 3" xfId="4250" hidden="1" xr:uid="{00000000-0005-0000-0000-0000C9110000}"/>
    <cellStyle name="Uwaga 3" xfId="4245" hidden="1" xr:uid="{00000000-0005-0000-0000-0000CA110000}"/>
    <cellStyle name="Uwaga 3" xfId="4241" hidden="1" xr:uid="{00000000-0005-0000-0000-0000CB110000}"/>
    <cellStyle name="Uwaga 3" xfId="4236" hidden="1" xr:uid="{00000000-0005-0000-0000-0000CC110000}"/>
    <cellStyle name="Uwaga 3" xfId="4231" hidden="1" xr:uid="{00000000-0005-0000-0000-0000CD110000}"/>
    <cellStyle name="Uwaga 3" xfId="4226" hidden="1" xr:uid="{00000000-0005-0000-0000-0000CE110000}"/>
    <cellStyle name="Uwaga 3" xfId="4222" hidden="1" xr:uid="{00000000-0005-0000-0000-0000CF110000}"/>
    <cellStyle name="Uwaga 3" xfId="4217" hidden="1" xr:uid="{00000000-0005-0000-0000-0000D0110000}"/>
    <cellStyle name="Uwaga 3" xfId="4212" hidden="1" xr:uid="{00000000-0005-0000-0000-0000D1110000}"/>
    <cellStyle name="Uwaga 3" xfId="4207" hidden="1" xr:uid="{00000000-0005-0000-0000-0000D2110000}"/>
    <cellStyle name="Uwaga 3" xfId="4203" hidden="1" xr:uid="{00000000-0005-0000-0000-0000D3110000}"/>
    <cellStyle name="Uwaga 3" xfId="4199" hidden="1" xr:uid="{00000000-0005-0000-0000-0000D4110000}"/>
    <cellStyle name="Uwaga 3" xfId="4192" hidden="1" xr:uid="{00000000-0005-0000-0000-0000D5110000}"/>
    <cellStyle name="Uwaga 3" xfId="4188" hidden="1" xr:uid="{00000000-0005-0000-0000-0000D6110000}"/>
    <cellStyle name="Uwaga 3" xfId="4183" hidden="1" xr:uid="{00000000-0005-0000-0000-0000D7110000}"/>
    <cellStyle name="Uwaga 3" xfId="4177" hidden="1" xr:uid="{00000000-0005-0000-0000-0000D8110000}"/>
    <cellStyle name="Uwaga 3" xfId="4173" hidden="1" xr:uid="{00000000-0005-0000-0000-0000D9110000}"/>
    <cellStyle name="Uwaga 3" xfId="4168" hidden="1" xr:uid="{00000000-0005-0000-0000-0000DA110000}"/>
    <cellStyle name="Uwaga 3" xfId="4162" hidden="1" xr:uid="{00000000-0005-0000-0000-0000DB110000}"/>
    <cellStyle name="Uwaga 3" xfId="4158" hidden="1" xr:uid="{00000000-0005-0000-0000-0000DC110000}"/>
    <cellStyle name="Uwaga 3" xfId="4154" hidden="1" xr:uid="{00000000-0005-0000-0000-0000DD110000}"/>
    <cellStyle name="Uwaga 3" xfId="4147" hidden="1" xr:uid="{00000000-0005-0000-0000-0000DE110000}"/>
    <cellStyle name="Uwaga 3" xfId="4143" hidden="1" xr:uid="{00000000-0005-0000-0000-0000DF110000}"/>
    <cellStyle name="Uwaga 3" xfId="4139" hidden="1" xr:uid="{00000000-0005-0000-0000-0000E0110000}"/>
    <cellStyle name="Uwaga 3" xfId="5003" hidden="1" xr:uid="{00000000-0005-0000-0000-0000E1110000}"/>
    <cellStyle name="Uwaga 3" xfId="5001" hidden="1" xr:uid="{00000000-0005-0000-0000-0000E2110000}"/>
    <cellStyle name="Uwaga 3" xfId="4999" hidden="1" xr:uid="{00000000-0005-0000-0000-0000E3110000}"/>
    <cellStyle name="Uwaga 3" xfId="4986" hidden="1" xr:uid="{00000000-0005-0000-0000-0000E4110000}"/>
    <cellStyle name="Uwaga 3" xfId="4985" hidden="1" xr:uid="{00000000-0005-0000-0000-0000E5110000}"/>
    <cellStyle name="Uwaga 3" xfId="4984" hidden="1" xr:uid="{00000000-0005-0000-0000-0000E6110000}"/>
    <cellStyle name="Uwaga 3" xfId="4971" hidden="1" xr:uid="{00000000-0005-0000-0000-0000E7110000}"/>
    <cellStyle name="Uwaga 3" xfId="4970" hidden="1" xr:uid="{00000000-0005-0000-0000-0000E8110000}"/>
    <cellStyle name="Uwaga 3" xfId="4969" hidden="1" xr:uid="{00000000-0005-0000-0000-0000E9110000}"/>
    <cellStyle name="Uwaga 3" xfId="4957" hidden="1" xr:uid="{00000000-0005-0000-0000-0000EA110000}"/>
    <cellStyle name="Uwaga 3" xfId="4955" hidden="1" xr:uid="{00000000-0005-0000-0000-0000EB110000}"/>
    <cellStyle name="Uwaga 3" xfId="4954" hidden="1" xr:uid="{00000000-0005-0000-0000-0000EC110000}"/>
    <cellStyle name="Uwaga 3" xfId="4941" hidden="1" xr:uid="{00000000-0005-0000-0000-0000ED110000}"/>
    <cellStyle name="Uwaga 3" xfId="4940" hidden="1" xr:uid="{00000000-0005-0000-0000-0000EE110000}"/>
    <cellStyle name="Uwaga 3" xfId="4939" hidden="1" xr:uid="{00000000-0005-0000-0000-0000EF110000}"/>
    <cellStyle name="Uwaga 3" xfId="4927" hidden="1" xr:uid="{00000000-0005-0000-0000-0000F0110000}"/>
    <cellStyle name="Uwaga 3" xfId="4925" hidden="1" xr:uid="{00000000-0005-0000-0000-0000F1110000}"/>
    <cellStyle name="Uwaga 3" xfId="4923" hidden="1" xr:uid="{00000000-0005-0000-0000-0000F2110000}"/>
    <cellStyle name="Uwaga 3" xfId="4912" hidden="1" xr:uid="{00000000-0005-0000-0000-0000F3110000}"/>
    <cellStyle name="Uwaga 3" xfId="4910" hidden="1" xr:uid="{00000000-0005-0000-0000-0000F4110000}"/>
    <cellStyle name="Uwaga 3" xfId="4908" hidden="1" xr:uid="{00000000-0005-0000-0000-0000F5110000}"/>
    <cellStyle name="Uwaga 3" xfId="4897" hidden="1" xr:uid="{00000000-0005-0000-0000-0000F6110000}"/>
    <cellStyle name="Uwaga 3" xfId="4895" hidden="1" xr:uid="{00000000-0005-0000-0000-0000F7110000}"/>
    <cellStyle name="Uwaga 3" xfId="4893" hidden="1" xr:uid="{00000000-0005-0000-0000-0000F8110000}"/>
    <cellStyle name="Uwaga 3" xfId="4882" hidden="1" xr:uid="{00000000-0005-0000-0000-0000F9110000}"/>
    <cellStyle name="Uwaga 3" xfId="4880" hidden="1" xr:uid="{00000000-0005-0000-0000-0000FA110000}"/>
    <cellStyle name="Uwaga 3" xfId="4878" hidden="1" xr:uid="{00000000-0005-0000-0000-0000FB110000}"/>
    <cellStyle name="Uwaga 3" xfId="4867" hidden="1" xr:uid="{00000000-0005-0000-0000-0000FC110000}"/>
    <cellStyle name="Uwaga 3" xfId="4865" hidden="1" xr:uid="{00000000-0005-0000-0000-0000FD110000}"/>
    <cellStyle name="Uwaga 3" xfId="4863" hidden="1" xr:uid="{00000000-0005-0000-0000-0000FE110000}"/>
    <cellStyle name="Uwaga 3" xfId="4852" hidden="1" xr:uid="{00000000-0005-0000-0000-0000FF110000}"/>
    <cellStyle name="Uwaga 3" xfId="4850" hidden="1" xr:uid="{00000000-0005-0000-0000-000000120000}"/>
    <cellStyle name="Uwaga 3" xfId="4848" hidden="1" xr:uid="{00000000-0005-0000-0000-000001120000}"/>
    <cellStyle name="Uwaga 3" xfId="4837" hidden="1" xr:uid="{00000000-0005-0000-0000-000002120000}"/>
    <cellStyle name="Uwaga 3" xfId="4835" hidden="1" xr:uid="{00000000-0005-0000-0000-000003120000}"/>
    <cellStyle name="Uwaga 3" xfId="4833" hidden="1" xr:uid="{00000000-0005-0000-0000-000004120000}"/>
    <cellStyle name="Uwaga 3" xfId="4822" hidden="1" xr:uid="{00000000-0005-0000-0000-000005120000}"/>
    <cellStyle name="Uwaga 3" xfId="4820" hidden="1" xr:uid="{00000000-0005-0000-0000-000006120000}"/>
    <cellStyle name="Uwaga 3" xfId="4818" hidden="1" xr:uid="{00000000-0005-0000-0000-000007120000}"/>
    <cellStyle name="Uwaga 3" xfId="4807" hidden="1" xr:uid="{00000000-0005-0000-0000-000008120000}"/>
    <cellStyle name="Uwaga 3" xfId="4805" hidden="1" xr:uid="{00000000-0005-0000-0000-000009120000}"/>
    <cellStyle name="Uwaga 3" xfId="4803" hidden="1" xr:uid="{00000000-0005-0000-0000-00000A120000}"/>
    <cellStyle name="Uwaga 3" xfId="4792" hidden="1" xr:uid="{00000000-0005-0000-0000-00000B120000}"/>
    <cellStyle name="Uwaga 3" xfId="4790" hidden="1" xr:uid="{00000000-0005-0000-0000-00000C120000}"/>
    <cellStyle name="Uwaga 3" xfId="4788" hidden="1" xr:uid="{00000000-0005-0000-0000-00000D120000}"/>
    <cellStyle name="Uwaga 3" xfId="4777" hidden="1" xr:uid="{00000000-0005-0000-0000-00000E120000}"/>
    <cellStyle name="Uwaga 3" xfId="4775" hidden="1" xr:uid="{00000000-0005-0000-0000-00000F120000}"/>
    <cellStyle name="Uwaga 3" xfId="4773" hidden="1" xr:uid="{00000000-0005-0000-0000-000010120000}"/>
    <cellStyle name="Uwaga 3" xfId="4762" hidden="1" xr:uid="{00000000-0005-0000-0000-000011120000}"/>
    <cellStyle name="Uwaga 3" xfId="4760" hidden="1" xr:uid="{00000000-0005-0000-0000-000012120000}"/>
    <cellStyle name="Uwaga 3" xfId="4758" hidden="1" xr:uid="{00000000-0005-0000-0000-000013120000}"/>
    <cellStyle name="Uwaga 3" xfId="4747" hidden="1" xr:uid="{00000000-0005-0000-0000-000014120000}"/>
    <cellStyle name="Uwaga 3" xfId="4745" hidden="1" xr:uid="{00000000-0005-0000-0000-000015120000}"/>
    <cellStyle name="Uwaga 3" xfId="4743" hidden="1" xr:uid="{00000000-0005-0000-0000-000016120000}"/>
    <cellStyle name="Uwaga 3" xfId="4732" hidden="1" xr:uid="{00000000-0005-0000-0000-000017120000}"/>
    <cellStyle name="Uwaga 3" xfId="4730" hidden="1" xr:uid="{00000000-0005-0000-0000-000018120000}"/>
    <cellStyle name="Uwaga 3" xfId="4728" hidden="1" xr:uid="{00000000-0005-0000-0000-000019120000}"/>
    <cellStyle name="Uwaga 3" xfId="4717" hidden="1" xr:uid="{00000000-0005-0000-0000-00001A120000}"/>
    <cellStyle name="Uwaga 3" xfId="4715" hidden="1" xr:uid="{00000000-0005-0000-0000-00001B120000}"/>
    <cellStyle name="Uwaga 3" xfId="4713" hidden="1" xr:uid="{00000000-0005-0000-0000-00001C120000}"/>
    <cellStyle name="Uwaga 3" xfId="4702" hidden="1" xr:uid="{00000000-0005-0000-0000-00001D120000}"/>
    <cellStyle name="Uwaga 3" xfId="4700" hidden="1" xr:uid="{00000000-0005-0000-0000-00001E120000}"/>
    <cellStyle name="Uwaga 3" xfId="4698" hidden="1" xr:uid="{00000000-0005-0000-0000-00001F120000}"/>
    <cellStyle name="Uwaga 3" xfId="4687" hidden="1" xr:uid="{00000000-0005-0000-0000-000020120000}"/>
    <cellStyle name="Uwaga 3" xfId="4685" hidden="1" xr:uid="{00000000-0005-0000-0000-000021120000}"/>
    <cellStyle name="Uwaga 3" xfId="4683" hidden="1" xr:uid="{00000000-0005-0000-0000-000022120000}"/>
    <cellStyle name="Uwaga 3" xfId="4672" hidden="1" xr:uid="{00000000-0005-0000-0000-000023120000}"/>
    <cellStyle name="Uwaga 3" xfId="4670" hidden="1" xr:uid="{00000000-0005-0000-0000-000024120000}"/>
    <cellStyle name="Uwaga 3" xfId="4668" hidden="1" xr:uid="{00000000-0005-0000-0000-000025120000}"/>
    <cellStyle name="Uwaga 3" xfId="4657" hidden="1" xr:uid="{00000000-0005-0000-0000-000026120000}"/>
    <cellStyle name="Uwaga 3" xfId="4655" hidden="1" xr:uid="{00000000-0005-0000-0000-000027120000}"/>
    <cellStyle name="Uwaga 3" xfId="4653" hidden="1" xr:uid="{00000000-0005-0000-0000-000028120000}"/>
    <cellStyle name="Uwaga 3" xfId="4642" hidden="1" xr:uid="{00000000-0005-0000-0000-000029120000}"/>
    <cellStyle name="Uwaga 3" xfId="4640" hidden="1" xr:uid="{00000000-0005-0000-0000-00002A120000}"/>
    <cellStyle name="Uwaga 3" xfId="4638" hidden="1" xr:uid="{00000000-0005-0000-0000-00002B120000}"/>
    <cellStyle name="Uwaga 3" xfId="4627" hidden="1" xr:uid="{00000000-0005-0000-0000-00002C120000}"/>
    <cellStyle name="Uwaga 3" xfId="4625" hidden="1" xr:uid="{00000000-0005-0000-0000-00002D120000}"/>
    <cellStyle name="Uwaga 3" xfId="4623" hidden="1" xr:uid="{00000000-0005-0000-0000-00002E120000}"/>
    <cellStyle name="Uwaga 3" xfId="4612" hidden="1" xr:uid="{00000000-0005-0000-0000-00002F120000}"/>
    <cellStyle name="Uwaga 3" xfId="4610" hidden="1" xr:uid="{00000000-0005-0000-0000-000030120000}"/>
    <cellStyle name="Uwaga 3" xfId="4607" hidden="1" xr:uid="{00000000-0005-0000-0000-000031120000}"/>
    <cellStyle name="Uwaga 3" xfId="4597" hidden="1" xr:uid="{00000000-0005-0000-0000-000032120000}"/>
    <cellStyle name="Uwaga 3" xfId="4595" hidden="1" xr:uid="{00000000-0005-0000-0000-000033120000}"/>
    <cellStyle name="Uwaga 3" xfId="4593" hidden="1" xr:uid="{00000000-0005-0000-0000-000034120000}"/>
    <cellStyle name="Uwaga 3" xfId="4582" hidden="1" xr:uid="{00000000-0005-0000-0000-000035120000}"/>
    <cellStyle name="Uwaga 3" xfId="4580" hidden="1" xr:uid="{00000000-0005-0000-0000-000036120000}"/>
    <cellStyle name="Uwaga 3" xfId="4578" hidden="1" xr:uid="{00000000-0005-0000-0000-000037120000}"/>
    <cellStyle name="Uwaga 3" xfId="4567" hidden="1" xr:uid="{00000000-0005-0000-0000-000038120000}"/>
    <cellStyle name="Uwaga 3" xfId="4565" hidden="1" xr:uid="{00000000-0005-0000-0000-000039120000}"/>
    <cellStyle name="Uwaga 3" xfId="4562" hidden="1" xr:uid="{00000000-0005-0000-0000-00003A120000}"/>
    <cellStyle name="Uwaga 3" xfId="4552" hidden="1" xr:uid="{00000000-0005-0000-0000-00003B120000}"/>
    <cellStyle name="Uwaga 3" xfId="4550" hidden="1" xr:uid="{00000000-0005-0000-0000-00003C120000}"/>
    <cellStyle name="Uwaga 3" xfId="4547" hidden="1" xr:uid="{00000000-0005-0000-0000-00003D120000}"/>
    <cellStyle name="Uwaga 3" xfId="4537" hidden="1" xr:uid="{00000000-0005-0000-0000-00003E120000}"/>
    <cellStyle name="Uwaga 3" xfId="4535" hidden="1" xr:uid="{00000000-0005-0000-0000-00003F120000}"/>
    <cellStyle name="Uwaga 3" xfId="4532" hidden="1" xr:uid="{00000000-0005-0000-0000-000040120000}"/>
    <cellStyle name="Uwaga 3" xfId="4523" hidden="1" xr:uid="{00000000-0005-0000-0000-000041120000}"/>
    <cellStyle name="Uwaga 3" xfId="4520" hidden="1" xr:uid="{00000000-0005-0000-0000-000042120000}"/>
    <cellStyle name="Uwaga 3" xfId="4516" hidden="1" xr:uid="{00000000-0005-0000-0000-000043120000}"/>
    <cellStyle name="Uwaga 3" xfId="4508" hidden="1" xr:uid="{00000000-0005-0000-0000-000044120000}"/>
    <cellStyle name="Uwaga 3" xfId="4505" hidden="1" xr:uid="{00000000-0005-0000-0000-000045120000}"/>
    <cellStyle name="Uwaga 3" xfId="4501" hidden="1" xr:uid="{00000000-0005-0000-0000-000046120000}"/>
    <cellStyle name="Uwaga 3" xfId="4493" hidden="1" xr:uid="{00000000-0005-0000-0000-000047120000}"/>
    <cellStyle name="Uwaga 3" xfId="4490" hidden="1" xr:uid="{00000000-0005-0000-0000-000048120000}"/>
    <cellStyle name="Uwaga 3" xfId="4486" hidden="1" xr:uid="{00000000-0005-0000-0000-000049120000}"/>
    <cellStyle name="Uwaga 3" xfId="4478" hidden="1" xr:uid="{00000000-0005-0000-0000-00004A120000}"/>
    <cellStyle name="Uwaga 3" xfId="4475" hidden="1" xr:uid="{00000000-0005-0000-0000-00004B120000}"/>
    <cellStyle name="Uwaga 3" xfId="4471" hidden="1" xr:uid="{00000000-0005-0000-0000-00004C120000}"/>
    <cellStyle name="Uwaga 3" xfId="4463" hidden="1" xr:uid="{00000000-0005-0000-0000-00004D120000}"/>
    <cellStyle name="Uwaga 3" xfId="4460" hidden="1" xr:uid="{00000000-0005-0000-0000-00004E120000}"/>
    <cellStyle name="Uwaga 3" xfId="4456" hidden="1" xr:uid="{00000000-0005-0000-0000-00004F120000}"/>
    <cellStyle name="Uwaga 3" xfId="4448" hidden="1" xr:uid="{00000000-0005-0000-0000-000050120000}"/>
    <cellStyle name="Uwaga 3" xfId="4444" hidden="1" xr:uid="{00000000-0005-0000-0000-000051120000}"/>
    <cellStyle name="Uwaga 3" xfId="4439" hidden="1" xr:uid="{00000000-0005-0000-0000-000052120000}"/>
    <cellStyle name="Uwaga 3" xfId="4433" hidden="1" xr:uid="{00000000-0005-0000-0000-000053120000}"/>
    <cellStyle name="Uwaga 3" xfId="4429" hidden="1" xr:uid="{00000000-0005-0000-0000-000054120000}"/>
    <cellStyle name="Uwaga 3" xfId="4424" hidden="1" xr:uid="{00000000-0005-0000-0000-000055120000}"/>
    <cellStyle name="Uwaga 3" xfId="4418" hidden="1" xr:uid="{00000000-0005-0000-0000-000056120000}"/>
    <cellStyle name="Uwaga 3" xfId="4414" hidden="1" xr:uid="{00000000-0005-0000-0000-000057120000}"/>
    <cellStyle name="Uwaga 3" xfId="4409" hidden="1" xr:uid="{00000000-0005-0000-0000-000058120000}"/>
    <cellStyle name="Uwaga 3" xfId="4403" hidden="1" xr:uid="{00000000-0005-0000-0000-000059120000}"/>
    <cellStyle name="Uwaga 3" xfId="4400" hidden="1" xr:uid="{00000000-0005-0000-0000-00005A120000}"/>
    <cellStyle name="Uwaga 3" xfId="4396" hidden="1" xr:uid="{00000000-0005-0000-0000-00005B120000}"/>
    <cellStyle name="Uwaga 3" xfId="4388" hidden="1" xr:uid="{00000000-0005-0000-0000-00005C120000}"/>
    <cellStyle name="Uwaga 3" xfId="4385" hidden="1" xr:uid="{00000000-0005-0000-0000-00005D120000}"/>
    <cellStyle name="Uwaga 3" xfId="4380" hidden="1" xr:uid="{00000000-0005-0000-0000-00005E120000}"/>
    <cellStyle name="Uwaga 3" xfId="4373" hidden="1" xr:uid="{00000000-0005-0000-0000-00005F120000}"/>
    <cellStyle name="Uwaga 3" xfId="4369" hidden="1" xr:uid="{00000000-0005-0000-0000-000060120000}"/>
    <cellStyle name="Uwaga 3" xfId="4364" hidden="1" xr:uid="{00000000-0005-0000-0000-000061120000}"/>
    <cellStyle name="Uwaga 3" xfId="4358" hidden="1" xr:uid="{00000000-0005-0000-0000-000062120000}"/>
    <cellStyle name="Uwaga 3" xfId="4354" hidden="1" xr:uid="{00000000-0005-0000-0000-000063120000}"/>
    <cellStyle name="Uwaga 3" xfId="4349" hidden="1" xr:uid="{00000000-0005-0000-0000-000064120000}"/>
    <cellStyle name="Uwaga 3" xfId="4343" hidden="1" xr:uid="{00000000-0005-0000-0000-000065120000}"/>
    <cellStyle name="Uwaga 3" xfId="4340" hidden="1" xr:uid="{00000000-0005-0000-0000-000066120000}"/>
    <cellStyle name="Uwaga 3" xfId="4336" hidden="1" xr:uid="{00000000-0005-0000-0000-000067120000}"/>
    <cellStyle name="Uwaga 3" xfId="4328" hidden="1" xr:uid="{00000000-0005-0000-0000-000068120000}"/>
    <cellStyle name="Uwaga 3" xfId="4323" hidden="1" xr:uid="{00000000-0005-0000-0000-000069120000}"/>
    <cellStyle name="Uwaga 3" xfId="4318" hidden="1" xr:uid="{00000000-0005-0000-0000-00006A120000}"/>
    <cellStyle name="Uwaga 3" xfId="4313" hidden="1" xr:uid="{00000000-0005-0000-0000-00006B120000}"/>
    <cellStyle name="Uwaga 3" xfId="4308" hidden="1" xr:uid="{00000000-0005-0000-0000-00006C120000}"/>
    <cellStyle name="Uwaga 3" xfId="4303" hidden="1" xr:uid="{00000000-0005-0000-0000-00006D120000}"/>
    <cellStyle name="Uwaga 3" xfId="4298" hidden="1" xr:uid="{00000000-0005-0000-0000-00006E120000}"/>
    <cellStyle name="Uwaga 3" xfId="4293" hidden="1" xr:uid="{00000000-0005-0000-0000-00006F120000}"/>
    <cellStyle name="Uwaga 3" xfId="4288" hidden="1" xr:uid="{00000000-0005-0000-0000-000070120000}"/>
    <cellStyle name="Uwaga 3" xfId="4283" hidden="1" xr:uid="{00000000-0005-0000-0000-000071120000}"/>
    <cellStyle name="Uwaga 3" xfId="4279" hidden="1" xr:uid="{00000000-0005-0000-0000-000072120000}"/>
    <cellStyle name="Uwaga 3" xfId="4274" hidden="1" xr:uid="{00000000-0005-0000-0000-000073120000}"/>
    <cellStyle name="Uwaga 3" xfId="4267" hidden="1" xr:uid="{00000000-0005-0000-0000-000074120000}"/>
    <cellStyle name="Uwaga 3" xfId="4262" hidden="1" xr:uid="{00000000-0005-0000-0000-000075120000}"/>
    <cellStyle name="Uwaga 3" xfId="4257" hidden="1" xr:uid="{00000000-0005-0000-0000-000076120000}"/>
    <cellStyle name="Uwaga 3" xfId="4252" hidden="1" xr:uid="{00000000-0005-0000-0000-000077120000}"/>
    <cellStyle name="Uwaga 3" xfId="4247" hidden="1" xr:uid="{00000000-0005-0000-0000-000078120000}"/>
    <cellStyle name="Uwaga 3" xfId="4242" hidden="1" xr:uid="{00000000-0005-0000-0000-000079120000}"/>
    <cellStyle name="Uwaga 3" xfId="4237" hidden="1" xr:uid="{00000000-0005-0000-0000-00007A120000}"/>
    <cellStyle name="Uwaga 3" xfId="4232" hidden="1" xr:uid="{00000000-0005-0000-0000-00007B120000}"/>
    <cellStyle name="Uwaga 3" xfId="4227" hidden="1" xr:uid="{00000000-0005-0000-0000-00007C120000}"/>
    <cellStyle name="Uwaga 3" xfId="4223" hidden="1" xr:uid="{00000000-0005-0000-0000-00007D120000}"/>
    <cellStyle name="Uwaga 3" xfId="4218" hidden="1" xr:uid="{00000000-0005-0000-0000-00007E120000}"/>
    <cellStyle name="Uwaga 3" xfId="4213" hidden="1" xr:uid="{00000000-0005-0000-0000-00007F120000}"/>
    <cellStyle name="Uwaga 3" xfId="4208" hidden="1" xr:uid="{00000000-0005-0000-0000-000080120000}"/>
    <cellStyle name="Uwaga 3" xfId="4204" hidden="1" xr:uid="{00000000-0005-0000-0000-000081120000}"/>
    <cellStyle name="Uwaga 3" xfId="4200" hidden="1" xr:uid="{00000000-0005-0000-0000-000082120000}"/>
    <cellStyle name="Uwaga 3" xfId="4193" hidden="1" xr:uid="{00000000-0005-0000-0000-000083120000}"/>
    <cellStyle name="Uwaga 3" xfId="4189" hidden="1" xr:uid="{00000000-0005-0000-0000-000084120000}"/>
    <cellStyle name="Uwaga 3" xfId="4184" hidden="1" xr:uid="{00000000-0005-0000-0000-000085120000}"/>
    <cellStyle name="Uwaga 3" xfId="4178" hidden="1" xr:uid="{00000000-0005-0000-0000-000086120000}"/>
    <cellStyle name="Uwaga 3" xfId="4174" hidden="1" xr:uid="{00000000-0005-0000-0000-000087120000}"/>
    <cellStyle name="Uwaga 3" xfId="4169" hidden="1" xr:uid="{00000000-0005-0000-0000-000088120000}"/>
    <cellStyle name="Uwaga 3" xfId="4163" hidden="1" xr:uid="{00000000-0005-0000-0000-000089120000}"/>
    <cellStyle name="Uwaga 3" xfId="4159" hidden="1" xr:uid="{00000000-0005-0000-0000-00008A120000}"/>
    <cellStyle name="Uwaga 3" xfId="4155" hidden="1" xr:uid="{00000000-0005-0000-0000-00008B120000}"/>
    <cellStyle name="Uwaga 3" xfId="4148" hidden="1" xr:uid="{00000000-0005-0000-0000-00008C120000}"/>
    <cellStyle name="Uwaga 3" xfId="4144" hidden="1" xr:uid="{00000000-0005-0000-0000-00008D120000}"/>
    <cellStyle name="Uwaga 3" xfId="4140" hidden="1" xr:uid="{00000000-0005-0000-0000-00008E120000}"/>
    <cellStyle name="Uwaga 3" xfId="5007" hidden="1" xr:uid="{00000000-0005-0000-0000-00008F120000}"/>
    <cellStyle name="Uwaga 3" xfId="5006" hidden="1" xr:uid="{00000000-0005-0000-0000-000090120000}"/>
    <cellStyle name="Uwaga 3" xfId="5004" hidden="1" xr:uid="{00000000-0005-0000-0000-000091120000}"/>
    <cellStyle name="Uwaga 3" xfId="4991" hidden="1" xr:uid="{00000000-0005-0000-0000-000092120000}"/>
    <cellStyle name="Uwaga 3" xfId="4989" hidden="1" xr:uid="{00000000-0005-0000-0000-000093120000}"/>
    <cellStyle name="Uwaga 3" xfId="4987" hidden="1" xr:uid="{00000000-0005-0000-0000-000094120000}"/>
    <cellStyle name="Uwaga 3" xfId="4977" hidden="1" xr:uid="{00000000-0005-0000-0000-000095120000}"/>
    <cellStyle name="Uwaga 3" xfId="4975" hidden="1" xr:uid="{00000000-0005-0000-0000-000096120000}"/>
    <cellStyle name="Uwaga 3" xfId="4973" hidden="1" xr:uid="{00000000-0005-0000-0000-000097120000}"/>
    <cellStyle name="Uwaga 3" xfId="4962" hidden="1" xr:uid="{00000000-0005-0000-0000-000098120000}"/>
    <cellStyle name="Uwaga 3" xfId="4960" hidden="1" xr:uid="{00000000-0005-0000-0000-000099120000}"/>
    <cellStyle name="Uwaga 3" xfId="4958" hidden="1" xr:uid="{00000000-0005-0000-0000-00009A120000}"/>
    <cellStyle name="Uwaga 3" xfId="4945" hidden="1" xr:uid="{00000000-0005-0000-0000-00009B120000}"/>
    <cellStyle name="Uwaga 3" xfId="4943" hidden="1" xr:uid="{00000000-0005-0000-0000-00009C120000}"/>
    <cellStyle name="Uwaga 3" xfId="4942" hidden="1" xr:uid="{00000000-0005-0000-0000-00009D120000}"/>
    <cellStyle name="Uwaga 3" xfId="4929" hidden="1" xr:uid="{00000000-0005-0000-0000-00009E120000}"/>
    <cellStyle name="Uwaga 3" xfId="4928" hidden="1" xr:uid="{00000000-0005-0000-0000-00009F120000}"/>
    <cellStyle name="Uwaga 3" xfId="4926" hidden="1" xr:uid="{00000000-0005-0000-0000-0000A0120000}"/>
    <cellStyle name="Uwaga 3" xfId="4914" hidden="1" xr:uid="{00000000-0005-0000-0000-0000A1120000}"/>
    <cellStyle name="Uwaga 3" xfId="4913" hidden="1" xr:uid="{00000000-0005-0000-0000-0000A2120000}"/>
    <cellStyle name="Uwaga 3" xfId="4911" hidden="1" xr:uid="{00000000-0005-0000-0000-0000A3120000}"/>
    <cellStyle name="Uwaga 3" xfId="4899" hidden="1" xr:uid="{00000000-0005-0000-0000-0000A4120000}"/>
    <cellStyle name="Uwaga 3" xfId="4898" hidden="1" xr:uid="{00000000-0005-0000-0000-0000A5120000}"/>
    <cellStyle name="Uwaga 3" xfId="4896" hidden="1" xr:uid="{00000000-0005-0000-0000-0000A6120000}"/>
    <cellStyle name="Uwaga 3" xfId="4884" hidden="1" xr:uid="{00000000-0005-0000-0000-0000A7120000}"/>
    <cellStyle name="Uwaga 3" xfId="4883" hidden="1" xr:uid="{00000000-0005-0000-0000-0000A8120000}"/>
    <cellStyle name="Uwaga 3" xfId="4881" hidden="1" xr:uid="{00000000-0005-0000-0000-0000A9120000}"/>
    <cellStyle name="Uwaga 3" xfId="4869" hidden="1" xr:uid="{00000000-0005-0000-0000-0000AA120000}"/>
    <cellStyle name="Uwaga 3" xfId="4868" hidden="1" xr:uid="{00000000-0005-0000-0000-0000AB120000}"/>
    <cellStyle name="Uwaga 3" xfId="4866" hidden="1" xr:uid="{00000000-0005-0000-0000-0000AC120000}"/>
    <cellStyle name="Uwaga 3" xfId="4854" hidden="1" xr:uid="{00000000-0005-0000-0000-0000AD120000}"/>
    <cellStyle name="Uwaga 3" xfId="4853" hidden="1" xr:uid="{00000000-0005-0000-0000-0000AE120000}"/>
    <cellStyle name="Uwaga 3" xfId="4851" hidden="1" xr:uid="{00000000-0005-0000-0000-0000AF120000}"/>
    <cellStyle name="Uwaga 3" xfId="4839" hidden="1" xr:uid="{00000000-0005-0000-0000-0000B0120000}"/>
    <cellStyle name="Uwaga 3" xfId="4838" hidden="1" xr:uid="{00000000-0005-0000-0000-0000B1120000}"/>
    <cellStyle name="Uwaga 3" xfId="4836" hidden="1" xr:uid="{00000000-0005-0000-0000-0000B2120000}"/>
    <cellStyle name="Uwaga 3" xfId="4824" hidden="1" xr:uid="{00000000-0005-0000-0000-0000B3120000}"/>
    <cellStyle name="Uwaga 3" xfId="4823" hidden="1" xr:uid="{00000000-0005-0000-0000-0000B4120000}"/>
    <cellStyle name="Uwaga 3" xfId="4821" hidden="1" xr:uid="{00000000-0005-0000-0000-0000B5120000}"/>
    <cellStyle name="Uwaga 3" xfId="4809" hidden="1" xr:uid="{00000000-0005-0000-0000-0000B6120000}"/>
    <cellStyle name="Uwaga 3" xfId="4808" hidden="1" xr:uid="{00000000-0005-0000-0000-0000B7120000}"/>
    <cellStyle name="Uwaga 3" xfId="4806" hidden="1" xr:uid="{00000000-0005-0000-0000-0000B8120000}"/>
    <cellStyle name="Uwaga 3" xfId="4794" hidden="1" xr:uid="{00000000-0005-0000-0000-0000B9120000}"/>
    <cellStyle name="Uwaga 3" xfId="4793" hidden="1" xr:uid="{00000000-0005-0000-0000-0000BA120000}"/>
    <cellStyle name="Uwaga 3" xfId="4791" hidden="1" xr:uid="{00000000-0005-0000-0000-0000BB120000}"/>
    <cellStyle name="Uwaga 3" xfId="4779" hidden="1" xr:uid="{00000000-0005-0000-0000-0000BC120000}"/>
    <cellStyle name="Uwaga 3" xfId="4778" hidden="1" xr:uid="{00000000-0005-0000-0000-0000BD120000}"/>
    <cellStyle name="Uwaga 3" xfId="4776" hidden="1" xr:uid="{00000000-0005-0000-0000-0000BE120000}"/>
    <cellStyle name="Uwaga 3" xfId="4764" hidden="1" xr:uid="{00000000-0005-0000-0000-0000BF120000}"/>
    <cellStyle name="Uwaga 3" xfId="4763" hidden="1" xr:uid="{00000000-0005-0000-0000-0000C0120000}"/>
    <cellStyle name="Uwaga 3" xfId="4761" hidden="1" xr:uid="{00000000-0005-0000-0000-0000C1120000}"/>
    <cellStyle name="Uwaga 3" xfId="4749" hidden="1" xr:uid="{00000000-0005-0000-0000-0000C2120000}"/>
    <cellStyle name="Uwaga 3" xfId="4748" hidden="1" xr:uid="{00000000-0005-0000-0000-0000C3120000}"/>
    <cellStyle name="Uwaga 3" xfId="4746" hidden="1" xr:uid="{00000000-0005-0000-0000-0000C4120000}"/>
    <cellStyle name="Uwaga 3" xfId="4734" hidden="1" xr:uid="{00000000-0005-0000-0000-0000C5120000}"/>
    <cellStyle name="Uwaga 3" xfId="4733" hidden="1" xr:uid="{00000000-0005-0000-0000-0000C6120000}"/>
    <cellStyle name="Uwaga 3" xfId="4731" hidden="1" xr:uid="{00000000-0005-0000-0000-0000C7120000}"/>
    <cellStyle name="Uwaga 3" xfId="4719" hidden="1" xr:uid="{00000000-0005-0000-0000-0000C8120000}"/>
    <cellStyle name="Uwaga 3" xfId="4718" hidden="1" xr:uid="{00000000-0005-0000-0000-0000C9120000}"/>
    <cellStyle name="Uwaga 3" xfId="4716" hidden="1" xr:uid="{00000000-0005-0000-0000-0000CA120000}"/>
    <cellStyle name="Uwaga 3" xfId="4704" hidden="1" xr:uid="{00000000-0005-0000-0000-0000CB120000}"/>
    <cellStyle name="Uwaga 3" xfId="4703" hidden="1" xr:uid="{00000000-0005-0000-0000-0000CC120000}"/>
    <cellStyle name="Uwaga 3" xfId="4701" hidden="1" xr:uid="{00000000-0005-0000-0000-0000CD120000}"/>
    <cellStyle name="Uwaga 3" xfId="4689" hidden="1" xr:uid="{00000000-0005-0000-0000-0000CE120000}"/>
    <cellStyle name="Uwaga 3" xfId="4688" hidden="1" xr:uid="{00000000-0005-0000-0000-0000CF120000}"/>
    <cellStyle name="Uwaga 3" xfId="4686" hidden="1" xr:uid="{00000000-0005-0000-0000-0000D0120000}"/>
    <cellStyle name="Uwaga 3" xfId="4674" hidden="1" xr:uid="{00000000-0005-0000-0000-0000D1120000}"/>
    <cellStyle name="Uwaga 3" xfId="4673" hidden="1" xr:uid="{00000000-0005-0000-0000-0000D2120000}"/>
    <cellStyle name="Uwaga 3" xfId="4671" hidden="1" xr:uid="{00000000-0005-0000-0000-0000D3120000}"/>
    <cellStyle name="Uwaga 3" xfId="4659" hidden="1" xr:uid="{00000000-0005-0000-0000-0000D4120000}"/>
    <cellStyle name="Uwaga 3" xfId="4658" hidden="1" xr:uid="{00000000-0005-0000-0000-0000D5120000}"/>
    <cellStyle name="Uwaga 3" xfId="4656" hidden="1" xr:uid="{00000000-0005-0000-0000-0000D6120000}"/>
    <cellStyle name="Uwaga 3" xfId="4644" hidden="1" xr:uid="{00000000-0005-0000-0000-0000D7120000}"/>
    <cellStyle name="Uwaga 3" xfId="4643" hidden="1" xr:uid="{00000000-0005-0000-0000-0000D8120000}"/>
    <cellStyle name="Uwaga 3" xfId="4641" hidden="1" xr:uid="{00000000-0005-0000-0000-0000D9120000}"/>
    <cellStyle name="Uwaga 3" xfId="4629" hidden="1" xr:uid="{00000000-0005-0000-0000-0000DA120000}"/>
    <cellStyle name="Uwaga 3" xfId="4628" hidden="1" xr:uid="{00000000-0005-0000-0000-0000DB120000}"/>
    <cellStyle name="Uwaga 3" xfId="4626" hidden="1" xr:uid="{00000000-0005-0000-0000-0000DC120000}"/>
    <cellStyle name="Uwaga 3" xfId="4614" hidden="1" xr:uid="{00000000-0005-0000-0000-0000DD120000}"/>
    <cellStyle name="Uwaga 3" xfId="4613" hidden="1" xr:uid="{00000000-0005-0000-0000-0000DE120000}"/>
    <cellStyle name="Uwaga 3" xfId="4611" hidden="1" xr:uid="{00000000-0005-0000-0000-0000DF120000}"/>
    <cellStyle name="Uwaga 3" xfId="4599" hidden="1" xr:uid="{00000000-0005-0000-0000-0000E0120000}"/>
    <cellStyle name="Uwaga 3" xfId="4598" hidden="1" xr:uid="{00000000-0005-0000-0000-0000E1120000}"/>
    <cellStyle name="Uwaga 3" xfId="4596" hidden="1" xr:uid="{00000000-0005-0000-0000-0000E2120000}"/>
    <cellStyle name="Uwaga 3" xfId="4584" hidden="1" xr:uid="{00000000-0005-0000-0000-0000E3120000}"/>
    <cellStyle name="Uwaga 3" xfId="4583" hidden="1" xr:uid="{00000000-0005-0000-0000-0000E4120000}"/>
    <cellStyle name="Uwaga 3" xfId="4581" hidden="1" xr:uid="{00000000-0005-0000-0000-0000E5120000}"/>
    <cellStyle name="Uwaga 3" xfId="4569" hidden="1" xr:uid="{00000000-0005-0000-0000-0000E6120000}"/>
    <cellStyle name="Uwaga 3" xfId="4568" hidden="1" xr:uid="{00000000-0005-0000-0000-0000E7120000}"/>
    <cellStyle name="Uwaga 3" xfId="4566" hidden="1" xr:uid="{00000000-0005-0000-0000-0000E8120000}"/>
    <cellStyle name="Uwaga 3" xfId="4554" hidden="1" xr:uid="{00000000-0005-0000-0000-0000E9120000}"/>
    <cellStyle name="Uwaga 3" xfId="4553" hidden="1" xr:uid="{00000000-0005-0000-0000-0000EA120000}"/>
    <cellStyle name="Uwaga 3" xfId="4551" hidden="1" xr:uid="{00000000-0005-0000-0000-0000EB120000}"/>
    <cellStyle name="Uwaga 3" xfId="4539" hidden="1" xr:uid="{00000000-0005-0000-0000-0000EC120000}"/>
    <cellStyle name="Uwaga 3" xfId="4538" hidden="1" xr:uid="{00000000-0005-0000-0000-0000ED120000}"/>
    <cellStyle name="Uwaga 3" xfId="4536" hidden="1" xr:uid="{00000000-0005-0000-0000-0000EE120000}"/>
    <cellStyle name="Uwaga 3" xfId="4524" hidden="1" xr:uid="{00000000-0005-0000-0000-0000EF120000}"/>
    <cellStyle name="Uwaga 3" xfId="4522" hidden="1" xr:uid="{00000000-0005-0000-0000-0000F0120000}"/>
    <cellStyle name="Uwaga 3" xfId="4519" hidden="1" xr:uid="{00000000-0005-0000-0000-0000F1120000}"/>
    <cellStyle name="Uwaga 3" xfId="4509" hidden="1" xr:uid="{00000000-0005-0000-0000-0000F2120000}"/>
    <cellStyle name="Uwaga 3" xfId="4507" hidden="1" xr:uid="{00000000-0005-0000-0000-0000F3120000}"/>
    <cellStyle name="Uwaga 3" xfId="4504" hidden="1" xr:uid="{00000000-0005-0000-0000-0000F4120000}"/>
    <cellStyle name="Uwaga 3" xfId="4494" hidden="1" xr:uid="{00000000-0005-0000-0000-0000F5120000}"/>
    <cellStyle name="Uwaga 3" xfId="4492" hidden="1" xr:uid="{00000000-0005-0000-0000-0000F6120000}"/>
    <cellStyle name="Uwaga 3" xfId="4489" hidden="1" xr:uid="{00000000-0005-0000-0000-0000F7120000}"/>
    <cellStyle name="Uwaga 3" xfId="4479" hidden="1" xr:uid="{00000000-0005-0000-0000-0000F8120000}"/>
    <cellStyle name="Uwaga 3" xfId="4477" hidden="1" xr:uid="{00000000-0005-0000-0000-0000F9120000}"/>
    <cellStyle name="Uwaga 3" xfId="4474" hidden="1" xr:uid="{00000000-0005-0000-0000-0000FA120000}"/>
    <cellStyle name="Uwaga 3" xfId="4464" hidden="1" xr:uid="{00000000-0005-0000-0000-0000FB120000}"/>
    <cellStyle name="Uwaga 3" xfId="4462" hidden="1" xr:uid="{00000000-0005-0000-0000-0000FC120000}"/>
    <cellStyle name="Uwaga 3" xfId="4459" hidden="1" xr:uid="{00000000-0005-0000-0000-0000FD120000}"/>
    <cellStyle name="Uwaga 3" xfId="4449" hidden="1" xr:uid="{00000000-0005-0000-0000-0000FE120000}"/>
    <cellStyle name="Uwaga 3" xfId="4447" hidden="1" xr:uid="{00000000-0005-0000-0000-0000FF120000}"/>
    <cellStyle name="Uwaga 3" xfId="4443" hidden="1" xr:uid="{00000000-0005-0000-0000-000000130000}"/>
    <cellStyle name="Uwaga 3" xfId="4434" hidden="1" xr:uid="{00000000-0005-0000-0000-000001130000}"/>
    <cellStyle name="Uwaga 3" xfId="4431" hidden="1" xr:uid="{00000000-0005-0000-0000-000002130000}"/>
    <cellStyle name="Uwaga 3" xfId="4427" hidden="1" xr:uid="{00000000-0005-0000-0000-000003130000}"/>
    <cellStyle name="Uwaga 3" xfId="4419" hidden="1" xr:uid="{00000000-0005-0000-0000-000004130000}"/>
    <cellStyle name="Uwaga 3" xfId="4417" hidden="1" xr:uid="{00000000-0005-0000-0000-000005130000}"/>
    <cellStyle name="Uwaga 3" xfId="4413" hidden="1" xr:uid="{00000000-0005-0000-0000-000006130000}"/>
    <cellStyle name="Uwaga 3" xfId="4404" hidden="1" xr:uid="{00000000-0005-0000-0000-000007130000}"/>
    <cellStyle name="Uwaga 3" xfId="4402" hidden="1" xr:uid="{00000000-0005-0000-0000-000008130000}"/>
    <cellStyle name="Uwaga 3" xfId="4399" hidden="1" xr:uid="{00000000-0005-0000-0000-000009130000}"/>
    <cellStyle name="Uwaga 3" xfId="4389" hidden="1" xr:uid="{00000000-0005-0000-0000-00000A130000}"/>
    <cellStyle name="Uwaga 3" xfId="4387" hidden="1" xr:uid="{00000000-0005-0000-0000-00000B130000}"/>
    <cellStyle name="Uwaga 3" xfId="4382" hidden="1" xr:uid="{00000000-0005-0000-0000-00000C130000}"/>
    <cellStyle name="Uwaga 3" xfId="4374" hidden="1" xr:uid="{00000000-0005-0000-0000-00000D130000}"/>
    <cellStyle name="Uwaga 3" xfId="4372" hidden="1" xr:uid="{00000000-0005-0000-0000-00000E130000}"/>
    <cellStyle name="Uwaga 3" xfId="4367" hidden="1" xr:uid="{00000000-0005-0000-0000-00000F130000}"/>
    <cellStyle name="Uwaga 3" xfId="4359" hidden="1" xr:uid="{00000000-0005-0000-0000-000010130000}"/>
    <cellStyle name="Uwaga 3" xfId="4357" hidden="1" xr:uid="{00000000-0005-0000-0000-000011130000}"/>
    <cellStyle name="Uwaga 3" xfId="4352" hidden="1" xr:uid="{00000000-0005-0000-0000-000012130000}"/>
    <cellStyle name="Uwaga 3" xfId="4344" hidden="1" xr:uid="{00000000-0005-0000-0000-000013130000}"/>
    <cellStyle name="Uwaga 3" xfId="4342" hidden="1" xr:uid="{00000000-0005-0000-0000-000014130000}"/>
    <cellStyle name="Uwaga 3" xfId="4338" hidden="1" xr:uid="{00000000-0005-0000-0000-000015130000}"/>
    <cellStyle name="Uwaga 3" xfId="4329" hidden="1" xr:uid="{00000000-0005-0000-0000-000016130000}"/>
    <cellStyle name="Uwaga 3" xfId="4326" hidden="1" xr:uid="{00000000-0005-0000-0000-000017130000}"/>
    <cellStyle name="Uwaga 3" xfId="4321" hidden="1" xr:uid="{00000000-0005-0000-0000-000018130000}"/>
    <cellStyle name="Uwaga 3" xfId="4314" hidden="1" xr:uid="{00000000-0005-0000-0000-000019130000}"/>
    <cellStyle name="Uwaga 3" xfId="4310" hidden="1" xr:uid="{00000000-0005-0000-0000-00001A130000}"/>
    <cellStyle name="Uwaga 3" xfId="4305" hidden="1" xr:uid="{00000000-0005-0000-0000-00001B130000}"/>
    <cellStyle name="Uwaga 3" xfId="4299" hidden="1" xr:uid="{00000000-0005-0000-0000-00001C130000}"/>
    <cellStyle name="Uwaga 3" xfId="4295" hidden="1" xr:uid="{00000000-0005-0000-0000-00001D130000}"/>
    <cellStyle name="Uwaga 3" xfId="4290" hidden="1" xr:uid="{00000000-0005-0000-0000-00001E130000}"/>
    <cellStyle name="Uwaga 3" xfId="4284" hidden="1" xr:uid="{00000000-0005-0000-0000-00001F130000}"/>
    <cellStyle name="Uwaga 3" xfId="4281" hidden="1" xr:uid="{00000000-0005-0000-0000-000020130000}"/>
    <cellStyle name="Uwaga 3" xfId="4277" hidden="1" xr:uid="{00000000-0005-0000-0000-000021130000}"/>
    <cellStyle name="Uwaga 3" xfId="4268" hidden="1" xr:uid="{00000000-0005-0000-0000-000022130000}"/>
    <cellStyle name="Uwaga 3" xfId="4263" hidden="1" xr:uid="{00000000-0005-0000-0000-000023130000}"/>
    <cellStyle name="Uwaga 3" xfId="4258" hidden="1" xr:uid="{00000000-0005-0000-0000-000024130000}"/>
    <cellStyle name="Uwaga 3" xfId="4253" hidden="1" xr:uid="{00000000-0005-0000-0000-000025130000}"/>
    <cellStyle name="Uwaga 3" xfId="4248" hidden="1" xr:uid="{00000000-0005-0000-0000-000026130000}"/>
    <cellStyle name="Uwaga 3" xfId="4243" hidden="1" xr:uid="{00000000-0005-0000-0000-000027130000}"/>
    <cellStyle name="Uwaga 3" xfId="4238" hidden="1" xr:uid="{00000000-0005-0000-0000-000028130000}"/>
    <cellStyle name="Uwaga 3" xfId="4233" hidden="1" xr:uid="{00000000-0005-0000-0000-000029130000}"/>
    <cellStyle name="Uwaga 3" xfId="4228" hidden="1" xr:uid="{00000000-0005-0000-0000-00002A130000}"/>
    <cellStyle name="Uwaga 3" xfId="4224" hidden="1" xr:uid="{00000000-0005-0000-0000-00002B130000}"/>
    <cellStyle name="Uwaga 3" xfId="4219" hidden="1" xr:uid="{00000000-0005-0000-0000-00002C130000}"/>
    <cellStyle name="Uwaga 3" xfId="4214" hidden="1" xr:uid="{00000000-0005-0000-0000-00002D130000}"/>
    <cellStyle name="Uwaga 3" xfId="4209" hidden="1" xr:uid="{00000000-0005-0000-0000-00002E130000}"/>
    <cellStyle name="Uwaga 3" xfId="4205" hidden="1" xr:uid="{00000000-0005-0000-0000-00002F130000}"/>
    <cellStyle name="Uwaga 3" xfId="4201" hidden="1" xr:uid="{00000000-0005-0000-0000-000030130000}"/>
    <cellStyle name="Uwaga 3" xfId="4194" hidden="1" xr:uid="{00000000-0005-0000-0000-000031130000}"/>
    <cellStyle name="Uwaga 3" xfId="4190" hidden="1" xr:uid="{00000000-0005-0000-0000-000032130000}"/>
    <cellStyle name="Uwaga 3" xfId="4185" hidden="1" xr:uid="{00000000-0005-0000-0000-000033130000}"/>
    <cellStyle name="Uwaga 3" xfId="4179" hidden="1" xr:uid="{00000000-0005-0000-0000-000034130000}"/>
    <cellStyle name="Uwaga 3" xfId="4175" hidden="1" xr:uid="{00000000-0005-0000-0000-000035130000}"/>
    <cellStyle name="Uwaga 3" xfId="4170" hidden="1" xr:uid="{00000000-0005-0000-0000-000036130000}"/>
    <cellStyle name="Uwaga 3" xfId="4164" hidden="1" xr:uid="{00000000-0005-0000-0000-000037130000}"/>
    <cellStyle name="Uwaga 3" xfId="4160" hidden="1" xr:uid="{00000000-0005-0000-0000-000038130000}"/>
    <cellStyle name="Uwaga 3" xfId="4156" hidden="1" xr:uid="{00000000-0005-0000-0000-000039130000}"/>
    <cellStyle name="Uwaga 3" xfId="4149" hidden="1" xr:uid="{00000000-0005-0000-0000-00003A130000}"/>
    <cellStyle name="Uwaga 3" xfId="4145" hidden="1" xr:uid="{00000000-0005-0000-0000-00003B130000}"/>
    <cellStyle name="Uwaga 3" xfId="4141" hidden="1" xr:uid="{00000000-0005-0000-0000-00003C130000}"/>
    <cellStyle name="Uwaga 3" xfId="4081" hidden="1" xr:uid="{00000000-0005-0000-0000-00003D130000}"/>
    <cellStyle name="Uwaga 3" xfId="4080" hidden="1" xr:uid="{00000000-0005-0000-0000-00003E130000}"/>
    <cellStyle name="Uwaga 3" xfId="4079" hidden="1" xr:uid="{00000000-0005-0000-0000-00003F130000}"/>
    <cellStyle name="Uwaga 3" xfId="4072" hidden="1" xr:uid="{00000000-0005-0000-0000-000040130000}"/>
    <cellStyle name="Uwaga 3" xfId="4071" hidden="1" xr:uid="{00000000-0005-0000-0000-000041130000}"/>
    <cellStyle name="Uwaga 3" xfId="4070" hidden="1" xr:uid="{00000000-0005-0000-0000-000042130000}"/>
    <cellStyle name="Uwaga 3" xfId="4063" hidden="1" xr:uid="{00000000-0005-0000-0000-000043130000}"/>
    <cellStyle name="Uwaga 3" xfId="4062" hidden="1" xr:uid="{00000000-0005-0000-0000-000044130000}"/>
    <cellStyle name="Uwaga 3" xfId="4061" hidden="1" xr:uid="{00000000-0005-0000-0000-000045130000}"/>
    <cellStyle name="Uwaga 3" xfId="4054" hidden="1" xr:uid="{00000000-0005-0000-0000-000046130000}"/>
    <cellStyle name="Uwaga 3" xfId="4053" hidden="1" xr:uid="{00000000-0005-0000-0000-000047130000}"/>
    <cellStyle name="Uwaga 3" xfId="4052" hidden="1" xr:uid="{00000000-0005-0000-0000-000048130000}"/>
    <cellStyle name="Uwaga 3" xfId="4045" hidden="1" xr:uid="{00000000-0005-0000-0000-000049130000}"/>
    <cellStyle name="Uwaga 3" xfId="4044" hidden="1" xr:uid="{00000000-0005-0000-0000-00004A130000}"/>
    <cellStyle name="Uwaga 3" xfId="4042" hidden="1" xr:uid="{00000000-0005-0000-0000-00004B130000}"/>
    <cellStyle name="Uwaga 3" xfId="4037" hidden="1" xr:uid="{00000000-0005-0000-0000-00004C130000}"/>
    <cellStyle name="Uwaga 3" xfId="4034" hidden="1" xr:uid="{00000000-0005-0000-0000-00004D130000}"/>
    <cellStyle name="Uwaga 3" xfId="4032" hidden="1" xr:uid="{00000000-0005-0000-0000-00004E130000}"/>
    <cellStyle name="Uwaga 3" xfId="4028" hidden="1" xr:uid="{00000000-0005-0000-0000-00004F130000}"/>
    <cellStyle name="Uwaga 3" xfId="4025" hidden="1" xr:uid="{00000000-0005-0000-0000-000050130000}"/>
    <cellStyle name="Uwaga 3" xfId="4023" hidden="1" xr:uid="{00000000-0005-0000-0000-000051130000}"/>
    <cellStyle name="Uwaga 3" xfId="4019" hidden="1" xr:uid="{00000000-0005-0000-0000-000052130000}"/>
    <cellStyle name="Uwaga 3" xfId="4016" hidden="1" xr:uid="{00000000-0005-0000-0000-000053130000}"/>
    <cellStyle name="Uwaga 3" xfId="4014" hidden="1" xr:uid="{00000000-0005-0000-0000-000054130000}"/>
    <cellStyle name="Uwaga 3" xfId="4010" hidden="1" xr:uid="{00000000-0005-0000-0000-000055130000}"/>
    <cellStyle name="Uwaga 3" xfId="4008" hidden="1" xr:uid="{00000000-0005-0000-0000-000056130000}"/>
    <cellStyle name="Uwaga 3" xfId="4007" hidden="1" xr:uid="{00000000-0005-0000-0000-000057130000}"/>
    <cellStyle name="Uwaga 3" xfId="4001" hidden="1" xr:uid="{00000000-0005-0000-0000-000058130000}"/>
    <cellStyle name="Uwaga 3" xfId="3999" hidden="1" xr:uid="{00000000-0005-0000-0000-000059130000}"/>
    <cellStyle name="Uwaga 3" xfId="3996" hidden="1" xr:uid="{00000000-0005-0000-0000-00005A130000}"/>
    <cellStyle name="Uwaga 3" xfId="3992" hidden="1" xr:uid="{00000000-0005-0000-0000-00005B130000}"/>
    <cellStyle name="Uwaga 3" xfId="3989" hidden="1" xr:uid="{00000000-0005-0000-0000-00005C130000}"/>
    <cellStyle name="Uwaga 3" xfId="3987" hidden="1" xr:uid="{00000000-0005-0000-0000-00005D130000}"/>
    <cellStyle name="Uwaga 3" xfId="3983" hidden="1" xr:uid="{00000000-0005-0000-0000-00005E130000}"/>
    <cellStyle name="Uwaga 3" xfId="3980" hidden="1" xr:uid="{00000000-0005-0000-0000-00005F130000}"/>
    <cellStyle name="Uwaga 3" xfId="3978" hidden="1" xr:uid="{00000000-0005-0000-0000-000060130000}"/>
    <cellStyle name="Uwaga 3" xfId="3974" hidden="1" xr:uid="{00000000-0005-0000-0000-000061130000}"/>
    <cellStyle name="Uwaga 3" xfId="3972" hidden="1" xr:uid="{00000000-0005-0000-0000-000062130000}"/>
    <cellStyle name="Uwaga 3" xfId="3971" hidden="1" xr:uid="{00000000-0005-0000-0000-000063130000}"/>
    <cellStyle name="Uwaga 3" xfId="3965" hidden="1" xr:uid="{00000000-0005-0000-0000-000064130000}"/>
    <cellStyle name="Uwaga 3" xfId="3962" hidden="1" xr:uid="{00000000-0005-0000-0000-000065130000}"/>
    <cellStyle name="Uwaga 3" xfId="3960" hidden="1" xr:uid="{00000000-0005-0000-0000-000066130000}"/>
    <cellStyle name="Uwaga 3" xfId="3956" hidden="1" xr:uid="{00000000-0005-0000-0000-000067130000}"/>
    <cellStyle name="Uwaga 3" xfId="3953" hidden="1" xr:uid="{00000000-0005-0000-0000-000068130000}"/>
    <cellStyle name="Uwaga 3" xfId="3951" hidden="1" xr:uid="{00000000-0005-0000-0000-000069130000}"/>
    <cellStyle name="Uwaga 3" xfId="3947" hidden="1" xr:uid="{00000000-0005-0000-0000-00006A130000}"/>
    <cellStyle name="Uwaga 3" xfId="3944" hidden="1" xr:uid="{00000000-0005-0000-0000-00006B130000}"/>
    <cellStyle name="Uwaga 3" xfId="3942" hidden="1" xr:uid="{00000000-0005-0000-0000-00006C130000}"/>
    <cellStyle name="Uwaga 3" xfId="3938" hidden="1" xr:uid="{00000000-0005-0000-0000-00006D130000}"/>
    <cellStyle name="Uwaga 3" xfId="3936" hidden="1" xr:uid="{00000000-0005-0000-0000-00006E130000}"/>
    <cellStyle name="Uwaga 3" xfId="3935" hidden="1" xr:uid="{00000000-0005-0000-0000-00006F130000}"/>
    <cellStyle name="Uwaga 3" xfId="3928" hidden="1" xr:uid="{00000000-0005-0000-0000-000070130000}"/>
    <cellStyle name="Uwaga 3" xfId="3925" hidden="1" xr:uid="{00000000-0005-0000-0000-000071130000}"/>
    <cellStyle name="Uwaga 3" xfId="3923" hidden="1" xr:uid="{00000000-0005-0000-0000-000072130000}"/>
    <cellStyle name="Uwaga 3" xfId="3919" hidden="1" xr:uid="{00000000-0005-0000-0000-000073130000}"/>
    <cellStyle name="Uwaga 3" xfId="3916" hidden="1" xr:uid="{00000000-0005-0000-0000-000074130000}"/>
    <cellStyle name="Uwaga 3" xfId="3914" hidden="1" xr:uid="{00000000-0005-0000-0000-000075130000}"/>
    <cellStyle name="Uwaga 3" xfId="3910" hidden="1" xr:uid="{00000000-0005-0000-0000-000076130000}"/>
    <cellStyle name="Uwaga 3" xfId="3907" hidden="1" xr:uid="{00000000-0005-0000-0000-000077130000}"/>
    <cellStyle name="Uwaga 3" xfId="3905" hidden="1" xr:uid="{00000000-0005-0000-0000-000078130000}"/>
    <cellStyle name="Uwaga 3" xfId="3902" hidden="1" xr:uid="{00000000-0005-0000-0000-000079130000}"/>
    <cellStyle name="Uwaga 3" xfId="3900" hidden="1" xr:uid="{00000000-0005-0000-0000-00007A130000}"/>
    <cellStyle name="Uwaga 3" xfId="3899" hidden="1" xr:uid="{00000000-0005-0000-0000-00007B130000}"/>
    <cellStyle name="Uwaga 3" xfId="3893" hidden="1" xr:uid="{00000000-0005-0000-0000-00007C130000}"/>
    <cellStyle name="Uwaga 3" xfId="3891" hidden="1" xr:uid="{00000000-0005-0000-0000-00007D130000}"/>
    <cellStyle name="Uwaga 3" xfId="3889" hidden="1" xr:uid="{00000000-0005-0000-0000-00007E130000}"/>
    <cellStyle name="Uwaga 3" xfId="3884" hidden="1" xr:uid="{00000000-0005-0000-0000-00007F130000}"/>
    <cellStyle name="Uwaga 3" xfId="3882" hidden="1" xr:uid="{00000000-0005-0000-0000-000080130000}"/>
    <cellStyle name="Uwaga 3" xfId="3880" hidden="1" xr:uid="{00000000-0005-0000-0000-000081130000}"/>
    <cellStyle name="Uwaga 3" xfId="3875" hidden="1" xr:uid="{00000000-0005-0000-0000-000082130000}"/>
    <cellStyle name="Uwaga 3" xfId="3873" hidden="1" xr:uid="{00000000-0005-0000-0000-000083130000}"/>
    <cellStyle name="Uwaga 3" xfId="3871" hidden="1" xr:uid="{00000000-0005-0000-0000-000084130000}"/>
    <cellStyle name="Uwaga 3" xfId="3866" hidden="1" xr:uid="{00000000-0005-0000-0000-000085130000}"/>
    <cellStyle name="Uwaga 3" xfId="3864" hidden="1" xr:uid="{00000000-0005-0000-0000-000086130000}"/>
    <cellStyle name="Uwaga 3" xfId="3863" hidden="1" xr:uid="{00000000-0005-0000-0000-000087130000}"/>
    <cellStyle name="Uwaga 3" xfId="3856" hidden="1" xr:uid="{00000000-0005-0000-0000-000088130000}"/>
    <cellStyle name="Uwaga 3" xfId="3853" hidden="1" xr:uid="{00000000-0005-0000-0000-000089130000}"/>
    <cellStyle name="Uwaga 3" xfId="3851" hidden="1" xr:uid="{00000000-0005-0000-0000-00008A130000}"/>
    <cellStyle name="Uwaga 3" xfId="3847" hidden="1" xr:uid="{00000000-0005-0000-0000-00008B130000}"/>
    <cellStyle name="Uwaga 3" xfId="3844" hidden="1" xr:uid="{00000000-0005-0000-0000-00008C130000}"/>
    <cellStyle name="Uwaga 3" xfId="3842" hidden="1" xr:uid="{00000000-0005-0000-0000-00008D130000}"/>
    <cellStyle name="Uwaga 3" xfId="3838" hidden="1" xr:uid="{00000000-0005-0000-0000-00008E130000}"/>
    <cellStyle name="Uwaga 3" xfId="3835" hidden="1" xr:uid="{00000000-0005-0000-0000-00008F130000}"/>
    <cellStyle name="Uwaga 3" xfId="3833" hidden="1" xr:uid="{00000000-0005-0000-0000-000090130000}"/>
    <cellStyle name="Uwaga 3" xfId="3830" hidden="1" xr:uid="{00000000-0005-0000-0000-000091130000}"/>
    <cellStyle name="Uwaga 3" xfId="3828" hidden="1" xr:uid="{00000000-0005-0000-0000-000092130000}"/>
    <cellStyle name="Uwaga 3" xfId="3826" hidden="1" xr:uid="{00000000-0005-0000-0000-000093130000}"/>
    <cellStyle name="Uwaga 3" xfId="3820" hidden="1" xr:uid="{00000000-0005-0000-0000-000094130000}"/>
    <cellStyle name="Uwaga 3" xfId="3817" hidden="1" xr:uid="{00000000-0005-0000-0000-000095130000}"/>
    <cellStyle name="Uwaga 3" xfId="3815" hidden="1" xr:uid="{00000000-0005-0000-0000-000096130000}"/>
    <cellStyle name="Uwaga 3" xfId="3811" hidden="1" xr:uid="{00000000-0005-0000-0000-000097130000}"/>
    <cellStyle name="Uwaga 3" xfId="3808" hidden="1" xr:uid="{00000000-0005-0000-0000-000098130000}"/>
    <cellStyle name="Uwaga 3" xfId="3806" hidden="1" xr:uid="{00000000-0005-0000-0000-000099130000}"/>
    <cellStyle name="Uwaga 3" xfId="3802" hidden="1" xr:uid="{00000000-0005-0000-0000-00009A130000}"/>
    <cellStyle name="Uwaga 3" xfId="3799" hidden="1" xr:uid="{00000000-0005-0000-0000-00009B130000}"/>
    <cellStyle name="Uwaga 3" xfId="3797" hidden="1" xr:uid="{00000000-0005-0000-0000-00009C130000}"/>
    <cellStyle name="Uwaga 3" xfId="3795" hidden="1" xr:uid="{00000000-0005-0000-0000-00009D130000}"/>
    <cellStyle name="Uwaga 3" xfId="3793" hidden="1" xr:uid="{00000000-0005-0000-0000-00009E130000}"/>
    <cellStyle name="Uwaga 3" xfId="3791" hidden="1" xr:uid="{00000000-0005-0000-0000-00009F130000}"/>
    <cellStyle name="Uwaga 3" xfId="3786" hidden="1" xr:uid="{00000000-0005-0000-0000-0000A0130000}"/>
    <cellStyle name="Uwaga 3" xfId="3784" hidden="1" xr:uid="{00000000-0005-0000-0000-0000A1130000}"/>
    <cellStyle name="Uwaga 3" xfId="3781" hidden="1" xr:uid="{00000000-0005-0000-0000-0000A2130000}"/>
    <cellStyle name="Uwaga 3" xfId="3777" hidden="1" xr:uid="{00000000-0005-0000-0000-0000A3130000}"/>
    <cellStyle name="Uwaga 3" xfId="3774" hidden="1" xr:uid="{00000000-0005-0000-0000-0000A4130000}"/>
    <cellStyle name="Uwaga 3" xfId="3771" hidden="1" xr:uid="{00000000-0005-0000-0000-0000A5130000}"/>
    <cellStyle name="Uwaga 3" xfId="3768" hidden="1" xr:uid="{00000000-0005-0000-0000-0000A6130000}"/>
    <cellStyle name="Uwaga 3" xfId="3766" hidden="1" xr:uid="{00000000-0005-0000-0000-0000A7130000}"/>
    <cellStyle name="Uwaga 3" xfId="3763" hidden="1" xr:uid="{00000000-0005-0000-0000-0000A8130000}"/>
    <cellStyle name="Uwaga 3" xfId="3759" hidden="1" xr:uid="{00000000-0005-0000-0000-0000A9130000}"/>
    <cellStyle name="Uwaga 3" xfId="3757" hidden="1" xr:uid="{00000000-0005-0000-0000-0000AA130000}"/>
    <cellStyle name="Uwaga 3" xfId="3754" hidden="1" xr:uid="{00000000-0005-0000-0000-0000AB130000}"/>
    <cellStyle name="Uwaga 3" xfId="3749" hidden="1" xr:uid="{00000000-0005-0000-0000-0000AC130000}"/>
    <cellStyle name="Uwaga 3" xfId="3746" hidden="1" xr:uid="{00000000-0005-0000-0000-0000AD130000}"/>
    <cellStyle name="Uwaga 3" xfId="3743" hidden="1" xr:uid="{00000000-0005-0000-0000-0000AE130000}"/>
    <cellStyle name="Uwaga 3" xfId="3739" hidden="1" xr:uid="{00000000-0005-0000-0000-0000AF130000}"/>
    <cellStyle name="Uwaga 3" xfId="3736" hidden="1" xr:uid="{00000000-0005-0000-0000-0000B0130000}"/>
    <cellStyle name="Uwaga 3" xfId="3734" hidden="1" xr:uid="{00000000-0005-0000-0000-0000B1130000}"/>
    <cellStyle name="Uwaga 3" xfId="3731" hidden="1" xr:uid="{00000000-0005-0000-0000-0000B2130000}"/>
    <cellStyle name="Uwaga 3" xfId="3728" hidden="1" xr:uid="{00000000-0005-0000-0000-0000B3130000}"/>
    <cellStyle name="Uwaga 3" xfId="3725" hidden="1" xr:uid="{00000000-0005-0000-0000-0000B4130000}"/>
    <cellStyle name="Uwaga 3" xfId="3723" hidden="1" xr:uid="{00000000-0005-0000-0000-0000B5130000}"/>
    <cellStyle name="Uwaga 3" xfId="3721" hidden="1" xr:uid="{00000000-0005-0000-0000-0000B6130000}"/>
    <cellStyle name="Uwaga 3" xfId="3718" hidden="1" xr:uid="{00000000-0005-0000-0000-0000B7130000}"/>
    <cellStyle name="Uwaga 3" xfId="3713" hidden="1" xr:uid="{00000000-0005-0000-0000-0000B8130000}"/>
    <cellStyle name="Uwaga 3" xfId="3710" hidden="1" xr:uid="{00000000-0005-0000-0000-0000B9130000}"/>
    <cellStyle name="Uwaga 3" xfId="3707" hidden="1" xr:uid="{00000000-0005-0000-0000-0000BA130000}"/>
    <cellStyle name="Uwaga 3" xfId="3704" hidden="1" xr:uid="{00000000-0005-0000-0000-0000BB130000}"/>
    <cellStyle name="Uwaga 3" xfId="3701" hidden="1" xr:uid="{00000000-0005-0000-0000-0000BC130000}"/>
    <cellStyle name="Uwaga 3" xfId="3698" hidden="1" xr:uid="{00000000-0005-0000-0000-0000BD130000}"/>
    <cellStyle name="Uwaga 3" xfId="3695" hidden="1" xr:uid="{00000000-0005-0000-0000-0000BE130000}"/>
    <cellStyle name="Uwaga 3" xfId="3692" hidden="1" xr:uid="{00000000-0005-0000-0000-0000BF130000}"/>
    <cellStyle name="Uwaga 3" xfId="3689" hidden="1" xr:uid="{00000000-0005-0000-0000-0000C0130000}"/>
    <cellStyle name="Uwaga 3" xfId="3687" hidden="1" xr:uid="{00000000-0005-0000-0000-0000C1130000}"/>
    <cellStyle name="Uwaga 3" xfId="3685" hidden="1" xr:uid="{00000000-0005-0000-0000-0000C2130000}"/>
    <cellStyle name="Uwaga 3" xfId="3682" hidden="1" xr:uid="{00000000-0005-0000-0000-0000C3130000}"/>
    <cellStyle name="Uwaga 3" xfId="3677" hidden="1" xr:uid="{00000000-0005-0000-0000-0000C4130000}"/>
    <cellStyle name="Uwaga 3" xfId="3674" hidden="1" xr:uid="{00000000-0005-0000-0000-0000C5130000}"/>
    <cellStyle name="Uwaga 3" xfId="3671" hidden="1" xr:uid="{00000000-0005-0000-0000-0000C6130000}"/>
    <cellStyle name="Uwaga 3" xfId="3668" hidden="1" xr:uid="{00000000-0005-0000-0000-0000C7130000}"/>
    <cellStyle name="Uwaga 3" xfId="3665" hidden="1" xr:uid="{00000000-0005-0000-0000-0000C8130000}"/>
    <cellStyle name="Uwaga 3" xfId="3662" hidden="1" xr:uid="{00000000-0005-0000-0000-0000C9130000}"/>
    <cellStyle name="Uwaga 3" xfId="3659" hidden="1" xr:uid="{00000000-0005-0000-0000-0000CA130000}"/>
    <cellStyle name="Uwaga 3" xfId="3656" hidden="1" xr:uid="{00000000-0005-0000-0000-0000CB130000}"/>
    <cellStyle name="Uwaga 3" xfId="3653" hidden="1" xr:uid="{00000000-0005-0000-0000-0000CC130000}"/>
    <cellStyle name="Uwaga 3" xfId="3651" hidden="1" xr:uid="{00000000-0005-0000-0000-0000CD130000}"/>
    <cellStyle name="Uwaga 3" xfId="3649" hidden="1" xr:uid="{00000000-0005-0000-0000-0000CE130000}"/>
    <cellStyle name="Uwaga 3" xfId="3646" hidden="1" xr:uid="{00000000-0005-0000-0000-0000CF130000}"/>
    <cellStyle name="Uwaga 3" xfId="3640" hidden="1" xr:uid="{00000000-0005-0000-0000-0000D0130000}"/>
    <cellStyle name="Uwaga 3" xfId="3637" hidden="1" xr:uid="{00000000-0005-0000-0000-0000D1130000}"/>
    <cellStyle name="Uwaga 3" xfId="3635" hidden="1" xr:uid="{00000000-0005-0000-0000-0000D2130000}"/>
    <cellStyle name="Uwaga 3" xfId="3631" hidden="1" xr:uid="{00000000-0005-0000-0000-0000D3130000}"/>
    <cellStyle name="Uwaga 3" xfId="3628" hidden="1" xr:uid="{00000000-0005-0000-0000-0000D4130000}"/>
    <cellStyle name="Uwaga 3" xfId="3626" hidden="1" xr:uid="{00000000-0005-0000-0000-0000D5130000}"/>
    <cellStyle name="Uwaga 3" xfId="3622" hidden="1" xr:uid="{00000000-0005-0000-0000-0000D6130000}"/>
    <cellStyle name="Uwaga 3" xfId="3619" hidden="1" xr:uid="{00000000-0005-0000-0000-0000D7130000}"/>
    <cellStyle name="Uwaga 3" xfId="3617" hidden="1" xr:uid="{00000000-0005-0000-0000-0000D8130000}"/>
    <cellStyle name="Uwaga 3" xfId="3615" hidden="1" xr:uid="{00000000-0005-0000-0000-0000D9130000}"/>
    <cellStyle name="Uwaga 3" xfId="3612" hidden="1" xr:uid="{00000000-0005-0000-0000-0000DA130000}"/>
    <cellStyle name="Uwaga 3" xfId="3609" hidden="1" xr:uid="{00000000-0005-0000-0000-0000DB130000}"/>
    <cellStyle name="Uwaga 3" xfId="3606" hidden="1" xr:uid="{00000000-0005-0000-0000-0000DC130000}"/>
    <cellStyle name="Uwaga 3" xfId="3604" hidden="1" xr:uid="{00000000-0005-0000-0000-0000DD130000}"/>
    <cellStyle name="Uwaga 3" xfId="3602" hidden="1" xr:uid="{00000000-0005-0000-0000-0000DE130000}"/>
    <cellStyle name="Uwaga 3" xfId="3597" hidden="1" xr:uid="{00000000-0005-0000-0000-0000DF130000}"/>
    <cellStyle name="Uwaga 3" xfId="3595" hidden="1" xr:uid="{00000000-0005-0000-0000-0000E0130000}"/>
    <cellStyle name="Uwaga 3" xfId="3592" hidden="1" xr:uid="{00000000-0005-0000-0000-0000E1130000}"/>
    <cellStyle name="Uwaga 3" xfId="3588" hidden="1" xr:uid="{00000000-0005-0000-0000-0000E2130000}"/>
    <cellStyle name="Uwaga 3" xfId="3586" hidden="1" xr:uid="{00000000-0005-0000-0000-0000E3130000}"/>
    <cellStyle name="Uwaga 3" xfId="3583" hidden="1" xr:uid="{00000000-0005-0000-0000-0000E4130000}"/>
    <cellStyle name="Uwaga 3" xfId="3579" hidden="1" xr:uid="{00000000-0005-0000-0000-0000E5130000}"/>
    <cellStyle name="Uwaga 3" xfId="3577" hidden="1" xr:uid="{00000000-0005-0000-0000-0000E6130000}"/>
    <cellStyle name="Uwaga 3" xfId="3574" hidden="1" xr:uid="{00000000-0005-0000-0000-0000E7130000}"/>
    <cellStyle name="Uwaga 3" xfId="3570" hidden="1" xr:uid="{00000000-0005-0000-0000-0000E8130000}"/>
    <cellStyle name="Uwaga 3" xfId="3568" hidden="1" xr:uid="{00000000-0005-0000-0000-0000E9130000}"/>
    <cellStyle name="Uwaga 3" xfId="3566" hidden="1" xr:uid="{00000000-0005-0000-0000-0000EA130000}"/>
    <cellStyle name="Uwaga 3" xfId="5131" hidden="1" xr:uid="{00000000-0005-0000-0000-0000EB130000}"/>
    <cellStyle name="Uwaga 3" xfId="5132" hidden="1" xr:uid="{00000000-0005-0000-0000-0000EC130000}"/>
    <cellStyle name="Uwaga 3" xfId="5134" hidden="1" xr:uid="{00000000-0005-0000-0000-0000ED130000}"/>
    <cellStyle name="Uwaga 3" xfId="5146" hidden="1" xr:uid="{00000000-0005-0000-0000-0000EE130000}"/>
    <cellStyle name="Uwaga 3" xfId="5147" hidden="1" xr:uid="{00000000-0005-0000-0000-0000EF130000}"/>
    <cellStyle name="Uwaga 3" xfId="5152" hidden="1" xr:uid="{00000000-0005-0000-0000-0000F0130000}"/>
    <cellStyle name="Uwaga 3" xfId="5161" hidden="1" xr:uid="{00000000-0005-0000-0000-0000F1130000}"/>
    <cellStyle name="Uwaga 3" xfId="5162" hidden="1" xr:uid="{00000000-0005-0000-0000-0000F2130000}"/>
    <cellStyle name="Uwaga 3" xfId="5167" hidden="1" xr:uid="{00000000-0005-0000-0000-0000F3130000}"/>
    <cellStyle name="Uwaga 3" xfId="5176" hidden="1" xr:uid="{00000000-0005-0000-0000-0000F4130000}"/>
    <cellStyle name="Uwaga 3" xfId="5177" hidden="1" xr:uid="{00000000-0005-0000-0000-0000F5130000}"/>
    <cellStyle name="Uwaga 3" xfId="5178" hidden="1" xr:uid="{00000000-0005-0000-0000-0000F6130000}"/>
    <cellStyle name="Uwaga 3" xfId="5191" hidden="1" xr:uid="{00000000-0005-0000-0000-0000F7130000}"/>
    <cellStyle name="Uwaga 3" xfId="5196" hidden="1" xr:uid="{00000000-0005-0000-0000-0000F8130000}"/>
    <cellStyle name="Uwaga 3" xfId="5201" hidden="1" xr:uid="{00000000-0005-0000-0000-0000F9130000}"/>
    <cellStyle name="Uwaga 3" xfId="5211" hidden="1" xr:uid="{00000000-0005-0000-0000-0000FA130000}"/>
    <cellStyle name="Uwaga 3" xfId="5216" hidden="1" xr:uid="{00000000-0005-0000-0000-0000FB130000}"/>
    <cellStyle name="Uwaga 3" xfId="5220" hidden="1" xr:uid="{00000000-0005-0000-0000-0000FC130000}"/>
    <cellStyle name="Uwaga 3" xfId="5227" hidden="1" xr:uid="{00000000-0005-0000-0000-0000FD130000}"/>
    <cellStyle name="Uwaga 3" xfId="5232" hidden="1" xr:uid="{00000000-0005-0000-0000-0000FE130000}"/>
    <cellStyle name="Uwaga 3" xfId="5235" hidden="1" xr:uid="{00000000-0005-0000-0000-0000FF130000}"/>
    <cellStyle name="Uwaga 3" xfId="5241" hidden="1" xr:uid="{00000000-0005-0000-0000-000000140000}"/>
    <cellStyle name="Uwaga 3" xfId="5246" hidden="1" xr:uid="{00000000-0005-0000-0000-000001140000}"/>
    <cellStyle name="Uwaga 3" xfId="5250" hidden="1" xr:uid="{00000000-0005-0000-0000-000002140000}"/>
    <cellStyle name="Uwaga 3" xfId="5251" hidden="1" xr:uid="{00000000-0005-0000-0000-000003140000}"/>
    <cellStyle name="Uwaga 3" xfId="5252" hidden="1" xr:uid="{00000000-0005-0000-0000-000004140000}"/>
    <cellStyle name="Uwaga 3" xfId="5256" hidden="1" xr:uid="{00000000-0005-0000-0000-000005140000}"/>
    <cellStyle name="Uwaga 3" xfId="5268" hidden="1" xr:uid="{00000000-0005-0000-0000-000006140000}"/>
    <cellStyle name="Uwaga 3" xfId="5273" hidden="1" xr:uid="{00000000-0005-0000-0000-000007140000}"/>
    <cellStyle name="Uwaga 3" xfId="5278" hidden="1" xr:uid="{00000000-0005-0000-0000-000008140000}"/>
    <cellStyle name="Uwaga 3" xfId="5283" hidden="1" xr:uid="{00000000-0005-0000-0000-000009140000}"/>
    <cellStyle name="Uwaga 3" xfId="5288" hidden="1" xr:uid="{00000000-0005-0000-0000-00000A140000}"/>
    <cellStyle name="Uwaga 3" xfId="5293" hidden="1" xr:uid="{00000000-0005-0000-0000-00000B140000}"/>
    <cellStyle name="Uwaga 3" xfId="5297" hidden="1" xr:uid="{00000000-0005-0000-0000-00000C140000}"/>
    <cellStyle name="Uwaga 3" xfId="5301" hidden="1" xr:uid="{00000000-0005-0000-0000-00000D140000}"/>
    <cellStyle name="Uwaga 3" xfId="5306" hidden="1" xr:uid="{00000000-0005-0000-0000-00000E140000}"/>
    <cellStyle name="Uwaga 3" xfId="5311" hidden="1" xr:uid="{00000000-0005-0000-0000-00000F140000}"/>
    <cellStyle name="Uwaga 3" xfId="5312" hidden="1" xr:uid="{00000000-0005-0000-0000-000010140000}"/>
    <cellStyle name="Uwaga 3" xfId="5314" hidden="1" xr:uid="{00000000-0005-0000-0000-000011140000}"/>
    <cellStyle name="Uwaga 3" xfId="5327" hidden="1" xr:uid="{00000000-0005-0000-0000-000012140000}"/>
    <cellStyle name="Uwaga 3" xfId="5331" hidden="1" xr:uid="{00000000-0005-0000-0000-000013140000}"/>
    <cellStyle name="Uwaga 3" xfId="5336" hidden="1" xr:uid="{00000000-0005-0000-0000-000014140000}"/>
    <cellStyle name="Uwaga 3" xfId="5343" hidden="1" xr:uid="{00000000-0005-0000-0000-000015140000}"/>
    <cellStyle name="Uwaga 3" xfId="5347" hidden="1" xr:uid="{00000000-0005-0000-0000-000016140000}"/>
    <cellStyle name="Uwaga 3" xfId="5352" hidden="1" xr:uid="{00000000-0005-0000-0000-000017140000}"/>
    <cellStyle name="Uwaga 3" xfId="5357" hidden="1" xr:uid="{00000000-0005-0000-0000-000018140000}"/>
    <cellStyle name="Uwaga 3" xfId="5360" hidden="1" xr:uid="{00000000-0005-0000-0000-000019140000}"/>
    <cellStyle name="Uwaga 3" xfId="5365" hidden="1" xr:uid="{00000000-0005-0000-0000-00001A140000}"/>
    <cellStyle name="Uwaga 3" xfId="5371" hidden="1" xr:uid="{00000000-0005-0000-0000-00001B140000}"/>
    <cellStyle name="Uwaga 3" xfId="5372" hidden="1" xr:uid="{00000000-0005-0000-0000-00001C140000}"/>
    <cellStyle name="Uwaga 3" xfId="5375" hidden="1" xr:uid="{00000000-0005-0000-0000-00001D140000}"/>
    <cellStyle name="Uwaga 3" xfId="5388" hidden="1" xr:uid="{00000000-0005-0000-0000-00001E140000}"/>
    <cellStyle name="Uwaga 3" xfId="5392" hidden="1" xr:uid="{00000000-0005-0000-0000-00001F140000}"/>
    <cellStyle name="Uwaga 3" xfId="5397" hidden="1" xr:uid="{00000000-0005-0000-0000-000020140000}"/>
    <cellStyle name="Uwaga 3" xfId="5404" hidden="1" xr:uid="{00000000-0005-0000-0000-000021140000}"/>
    <cellStyle name="Uwaga 3" xfId="5409" hidden="1" xr:uid="{00000000-0005-0000-0000-000022140000}"/>
    <cellStyle name="Uwaga 3" xfId="5413" hidden="1" xr:uid="{00000000-0005-0000-0000-000023140000}"/>
    <cellStyle name="Uwaga 3" xfId="5418" hidden="1" xr:uid="{00000000-0005-0000-0000-000024140000}"/>
    <cellStyle name="Uwaga 3" xfId="5422" hidden="1" xr:uid="{00000000-0005-0000-0000-000025140000}"/>
    <cellStyle name="Uwaga 3" xfId="5427" hidden="1" xr:uid="{00000000-0005-0000-0000-000026140000}"/>
    <cellStyle name="Uwaga 3" xfId="5431" hidden="1" xr:uid="{00000000-0005-0000-0000-000027140000}"/>
    <cellStyle name="Uwaga 3" xfId="5432" hidden="1" xr:uid="{00000000-0005-0000-0000-000028140000}"/>
    <cellStyle name="Uwaga 3" xfId="5434" hidden="1" xr:uid="{00000000-0005-0000-0000-000029140000}"/>
    <cellStyle name="Uwaga 3" xfId="5446" hidden="1" xr:uid="{00000000-0005-0000-0000-00002A140000}"/>
    <cellStyle name="Uwaga 3" xfId="5447" hidden="1" xr:uid="{00000000-0005-0000-0000-00002B140000}"/>
    <cellStyle name="Uwaga 3" xfId="5449" hidden="1" xr:uid="{00000000-0005-0000-0000-00002C140000}"/>
    <cellStyle name="Uwaga 3" xfId="5461" hidden="1" xr:uid="{00000000-0005-0000-0000-00002D140000}"/>
    <cellStyle name="Uwaga 3" xfId="5463" hidden="1" xr:uid="{00000000-0005-0000-0000-00002E140000}"/>
    <cellStyle name="Uwaga 3" xfId="5466" hidden="1" xr:uid="{00000000-0005-0000-0000-00002F140000}"/>
    <cellStyle name="Uwaga 3" xfId="5476" hidden="1" xr:uid="{00000000-0005-0000-0000-000030140000}"/>
    <cellStyle name="Uwaga 3" xfId="5477" hidden="1" xr:uid="{00000000-0005-0000-0000-000031140000}"/>
    <cellStyle name="Uwaga 3" xfId="5479" hidden="1" xr:uid="{00000000-0005-0000-0000-000032140000}"/>
    <cellStyle name="Uwaga 3" xfId="5491" hidden="1" xr:uid="{00000000-0005-0000-0000-000033140000}"/>
    <cellStyle name="Uwaga 3" xfId="5492" hidden="1" xr:uid="{00000000-0005-0000-0000-000034140000}"/>
    <cellStyle name="Uwaga 3" xfId="5493" hidden="1" xr:uid="{00000000-0005-0000-0000-000035140000}"/>
    <cellStyle name="Uwaga 3" xfId="5507" hidden="1" xr:uid="{00000000-0005-0000-0000-000036140000}"/>
    <cellStyle name="Uwaga 3" xfId="5510" hidden="1" xr:uid="{00000000-0005-0000-0000-000037140000}"/>
    <cellStyle name="Uwaga 3" xfId="5514" hidden="1" xr:uid="{00000000-0005-0000-0000-000038140000}"/>
    <cellStyle name="Uwaga 3" xfId="5522" hidden="1" xr:uid="{00000000-0005-0000-0000-000039140000}"/>
    <cellStyle name="Uwaga 3" xfId="5525" hidden="1" xr:uid="{00000000-0005-0000-0000-00003A140000}"/>
    <cellStyle name="Uwaga 3" xfId="5529" hidden="1" xr:uid="{00000000-0005-0000-0000-00003B140000}"/>
    <cellStyle name="Uwaga 3" xfId="5537" hidden="1" xr:uid="{00000000-0005-0000-0000-00003C140000}"/>
    <cellStyle name="Uwaga 3" xfId="5540" hidden="1" xr:uid="{00000000-0005-0000-0000-00003D140000}"/>
    <cellStyle name="Uwaga 3" xfId="5544" hidden="1" xr:uid="{00000000-0005-0000-0000-00003E140000}"/>
    <cellStyle name="Uwaga 3" xfId="5551" hidden="1" xr:uid="{00000000-0005-0000-0000-00003F140000}"/>
    <cellStyle name="Uwaga 3" xfId="5552" hidden="1" xr:uid="{00000000-0005-0000-0000-000040140000}"/>
    <cellStyle name="Uwaga 3" xfId="5554" hidden="1" xr:uid="{00000000-0005-0000-0000-000041140000}"/>
    <cellStyle name="Uwaga 3" xfId="5567" hidden="1" xr:uid="{00000000-0005-0000-0000-000042140000}"/>
    <cellStyle name="Uwaga 3" xfId="5570" hidden="1" xr:uid="{00000000-0005-0000-0000-000043140000}"/>
    <cellStyle name="Uwaga 3" xfId="5573" hidden="1" xr:uid="{00000000-0005-0000-0000-000044140000}"/>
    <cellStyle name="Uwaga 3" xfId="5582" hidden="1" xr:uid="{00000000-0005-0000-0000-000045140000}"/>
    <cellStyle name="Uwaga 3" xfId="5585" hidden="1" xr:uid="{00000000-0005-0000-0000-000046140000}"/>
    <cellStyle name="Uwaga 3" xfId="5589" hidden="1" xr:uid="{00000000-0005-0000-0000-000047140000}"/>
    <cellStyle name="Uwaga 3" xfId="5597" hidden="1" xr:uid="{00000000-0005-0000-0000-000048140000}"/>
    <cellStyle name="Uwaga 3" xfId="5599" hidden="1" xr:uid="{00000000-0005-0000-0000-000049140000}"/>
    <cellStyle name="Uwaga 3" xfId="5602" hidden="1" xr:uid="{00000000-0005-0000-0000-00004A140000}"/>
    <cellStyle name="Uwaga 3" xfId="5611" hidden="1" xr:uid="{00000000-0005-0000-0000-00004B140000}"/>
    <cellStyle name="Uwaga 3" xfId="5612" hidden="1" xr:uid="{00000000-0005-0000-0000-00004C140000}"/>
    <cellStyle name="Uwaga 3" xfId="5613" hidden="1" xr:uid="{00000000-0005-0000-0000-00004D140000}"/>
    <cellStyle name="Uwaga 3" xfId="5626" hidden="1" xr:uid="{00000000-0005-0000-0000-00004E140000}"/>
    <cellStyle name="Uwaga 3" xfId="5627" hidden="1" xr:uid="{00000000-0005-0000-0000-00004F140000}"/>
    <cellStyle name="Uwaga 3" xfId="5629" hidden="1" xr:uid="{00000000-0005-0000-0000-000050140000}"/>
    <cellStyle name="Uwaga 3" xfId="5641" hidden="1" xr:uid="{00000000-0005-0000-0000-000051140000}"/>
    <cellStyle name="Uwaga 3" xfId="5642" hidden="1" xr:uid="{00000000-0005-0000-0000-000052140000}"/>
    <cellStyle name="Uwaga 3" xfId="5644" hidden="1" xr:uid="{00000000-0005-0000-0000-000053140000}"/>
    <cellStyle name="Uwaga 3" xfId="5656" hidden="1" xr:uid="{00000000-0005-0000-0000-000054140000}"/>
    <cellStyle name="Uwaga 3" xfId="5657" hidden="1" xr:uid="{00000000-0005-0000-0000-000055140000}"/>
    <cellStyle name="Uwaga 3" xfId="5659" hidden="1" xr:uid="{00000000-0005-0000-0000-000056140000}"/>
    <cellStyle name="Uwaga 3" xfId="5671" hidden="1" xr:uid="{00000000-0005-0000-0000-000057140000}"/>
    <cellStyle name="Uwaga 3" xfId="5672" hidden="1" xr:uid="{00000000-0005-0000-0000-000058140000}"/>
    <cellStyle name="Uwaga 3" xfId="5673" hidden="1" xr:uid="{00000000-0005-0000-0000-000059140000}"/>
    <cellStyle name="Uwaga 3" xfId="5687" hidden="1" xr:uid="{00000000-0005-0000-0000-00005A140000}"/>
    <cellStyle name="Uwaga 3" xfId="5689" hidden="1" xr:uid="{00000000-0005-0000-0000-00005B140000}"/>
    <cellStyle name="Uwaga 3" xfId="5692" hidden="1" xr:uid="{00000000-0005-0000-0000-00005C140000}"/>
    <cellStyle name="Uwaga 3" xfId="5702" hidden="1" xr:uid="{00000000-0005-0000-0000-00005D140000}"/>
    <cellStyle name="Uwaga 3" xfId="5705" hidden="1" xr:uid="{00000000-0005-0000-0000-00005E140000}"/>
    <cellStyle name="Uwaga 3" xfId="5708" hidden="1" xr:uid="{00000000-0005-0000-0000-00005F140000}"/>
    <cellStyle name="Uwaga 3" xfId="5717" hidden="1" xr:uid="{00000000-0005-0000-0000-000060140000}"/>
    <cellStyle name="Uwaga 3" xfId="5719" hidden="1" xr:uid="{00000000-0005-0000-0000-000061140000}"/>
    <cellStyle name="Uwaga 3" xfId="5722" hidden="1" xr:uid="{00000000-0005-0000-0000-000062140000}"/>
    <cellStyle name="Uwaga 3" xfId="5731" hidden="1" xr:uid="{00000000-0005-0000-0000-000063140000}"/>
    <cellStyle name="Uwaga 3" xfId="5732" hidden="1" xr:uid="{00000000-0005-0000-0000-000064140000}"/>
    <cellStyle name="Uwaga 3" xfId="5733" hidden="1" xr:uid="{00000000-0005-0000-0000-000065140000}"/>
    <cellStyle name="Uwaga 3" xfId="5746" hidden="1" xr:uid="{00000000-0005-0000-0000-000066140000}"/>
    <cellStyle name="Uwaga 3" xfId="5748" hidden="1" xr:uid="{00000000-0005-0000-0000-000067140000}"/>
    <cellStyle name="Uwaga 3" xfId="5750" hidden="1" xr:uid="{00000000-0005-0000-0000-000068140000}"/>
    <cellStyle name="Uwaga 3" xfId="5761" hidden="1" xr:uid="{00000000-0005-0000-0000-000069140000}"/>
    <cellStyle name="Uwaga 3" xfId="5763" hidden="1" xr:uid="{00000000-0005-0000-0000-00006A140000}"/>
    <cellStyle name="Uwaga 3" xfId="5765" hidden="1" xr:uid="{00000000-0005-0000-0000-00006B140000}"/>
    <cellStyle name="Uwaga 3" xfId="5776" hidden="1" xr:uid="{00000000-0005-0000-0000-00006C140000}"/>
    <cellStyle name="Uwaga 3" xfId="5778" hidden="1" xr:uid="{00000000-0005-0000-0000-00006D140000}"/>
    <cellStyle name="Uwaga 3" xfId="5780" hidden="1" xr:uid="{00000000-0005-0000-0000-00006E140000}"/>
    <cellStyle name="Uwaga 3" xfId="5791" hidden="1" xr:uid="{00000000-0005-0000-0000-00006F140000}"/>
    <cellStyle name="Uwaga 3" xfId="5792" hidden="1" xr:uid="{00000000-0005-0000-0000-000070140000}"/>
    <cellStyle name="Uwaga 3" xfId="5793" hidden="1" xr:uid="{00000000-0005-0000-0000-000071140000}"/>
    <cellStyle name="Uwaga 3" xfId="5806" hidden="1" xr:uid="{00000000-0005-0000-0000-000072140000}"/>
    <cellStyle name="Uwaga 3" xfId="5808" hidden="1" xr:uid="{00000000-0005-0000-0000-000073140000}"/>
    <cellStyle name="Uwaga 3" xfId="5810" hidden="1" xr:uid="{00000000-0005-0000-0000-000074140000}"/>
    <cellStyle name="Uwaga 3" xfId="5821" hidden="1" xr:uid="{00000000-0005-0000-0000-000075140000}"/>
    <cellStyle name="Uwaga 3" xfId="5823" hidden="1" xr:uid="{00000000-0005-0000-0000-000076140000}"/>
    <cellStyle name="Uwaga 3" xfId="5825" hidden="1" xr:uid="{00000000-0005-0000-0000-000077140000}"/>
    <cellStyle name="Uwaga 3" xfId="5836" hidden="1" xr:uid="{00000000-0005-0000-0000-000078140000}"/>
    <cellStyle name="Uwaga 3" xfId="5838" hidden="1" xr:uid="{00000000-0005-0000-0000-000079140000}"/>
    <cellStyle name="Uwaga 3" xfId="5839" hidden="1" xr:uid="{00000000-0005-0000-0000-00007A140000}"/>
    <cellStyle name="Uwaga 3" xfId="5851" hidden="1" xr:uid="{00000000-0005-0000-0000-00007B140000}"/>
    <cellStyle name="Uwaga 3" xfId="5852" hidden="1" xr:uid="{00000000-0005-0000-0000-00007C140000}"/>
    <cellStyle name="Uwaga 3" xfId="5853" hidden="1" xr:uid="{00000000-0005-0000-0000-00007D140000}"/>
    <cellStyle name="Uwaga 3" xfId="5866" hidden="1" xr:uid="{00000000-0005-0000-0000-00007E140000}"/>
    <cellStyle name="Uwaga 3" xfId="5868" hidden="1" xr:uid="{00000000-0005-0000-0000-00007F140000}"/>
    <cellStyle name="Uwaga 3" xfId="5870" hidden="1" xr:uid="{00000000-0005-0000-0000-000080140000}"/>
    <cellStyle name="Uwaga 3" xfId="5881" hidden="1" xr:uid="{00000000-0005-0000-0000-000081140000}"/>
    <cellStyle name="Uwaga 3" xfId="5883" hidden="1" xr:uid="{00000000-0005-0000-0000-000082140000}"/>
    <cellStyle name="Uwaga 3" xfId="5885" hidden="1" xr:uid="{00000000-0005-0000-0000-000083140000}"/>
    <cellStyle name="Uwaga 3" xfId="5896" hidden="1" xr:uid="{00000000-0005-0000-0000-000084140000}"/>
    <cellStyle name="Uwaga 3" xfId="5898" hidden="1" xr:uid="{00000000-0005-0000-0000-000085140000}"/>
    <cellStyle name="Uwaga 3" xfId="5900" hidden="1" xr:uid="{00000000-0005-0000-0000-000086140000}"/>
    <cellStyle name="Uwaga 3" xfId="5911" hidden="1" xr:uid="{00000000-0005-0000-0000-000087140000}"/>
    <cellStyle name="Uwaga 3" xfId="5912" hidden="1" xr:uid="{00000000-0005-0000-0000-000088140000}"/>
    <cellStyle name="Uwaga 3" xfId="5914" hidden="1" xr:uid="{00000000-0005-0000-0000-000089140000}"/>
    <cellStyle name="Uwaga 3" xfId="5925" hidden="1" xr:uid="{00000000-0005-0000-0000-00008A140000}"/>
    <cellStyle name="Uwaga 3" xfId="5927" hidden="1" xr:uid="{00000000-0005-0000-0000-00008B140000}"/>
    <cellStyle name="Uwaga 3" xfId="5928" hidden="1" xr:uid="{00000000-0005-0000-0000-00008C140000}"/>
    <cellStyle name="Uwaga 3" xfId="5937" hidden="1" xr:uid="{00000000-0005-0000-0000-00008D140000}"/>
    <cellStyle name="Uwaga 3" xfId="5940" hidden="1" xr:uid="{00000000-0005-0000-0000-00008E140000}"/>
    <cellStyle name="Uwaga 3" xfId="5942" hidden="1" xr:uid="{00000000-0005-0000-0000-00008F140000}"/>
    <cellStyle name="Uwaga 3" xfId="5953" hidden="1" xr:uid="{00000000-0005-0000-0000-000090140000}"/>
    <cellStyle name="Uwaga 3" xfId="5955" hidden="1" xr:uid="{00000000-0005-0000-0000-000091140000}"/>
    <cellStyle name="Uwaga 3" xfId="5957" hidden="1" xr:uid="{00000000-0005-0000-0000-000092140000}"/>
    <cellStyle name="Uwaga 3" xfId="5969" hidden="1" xr:uid="{00000000-0005-0000-0000-000093140000}"/>
    <cellStyle name="Uwaga 3" xfId="5971" hidden="1" xr:uid="{00000000-0005-0000-0000-000094140000}"/>
    <cellStyle name="Uwaga 3" xfId="5973" hidden="1" xr:uid="{00000000-0005-0000-0000-000095140000}"/>
    <cellStyle name="Uwaga 3" xfId="5981" hidden="1" xr:uid="{00000000-0005-0000-0000-000096140000}"/>
    <cellStyle name="Uwaga 3" xfId="5983" hidden="1" xr:uid="{00000000-0005-0000-0000-000097140000}"/>
    <cellStyle name="Uwaga 3" xfId="5986" hidden="1" xr:uid="{00000000-0005-0000-0000-000098140000}"/>
    <cellStyle name="Uwaga 3" xfId="5976" hidden="1" xr:uid="{00000000-0005-0000-0000-000099140000}"/>
    <cellStyle name="Uwaga 3" xfId="5975" hidden="1" xr:uid="{00000000-0005-0000-0000-00009A140000}"/>
    <cellStyle name="Uwaga 3" xfId="5974" hidden="1" xr:uid="{00000000-0005-0000-0000-00009B140000}"/>
    <cellStyle name="Uwaga 3" xfId="5961" hidden="1" xr:uid="{00000000-0005-0000-0000-00009C140000}"/>
    <cellStyle name="Uwaga 3" xfId="5960" hidden="1" xr:uid="{00000000-0005-0000-0000-00009D140000}"/>
    <cellStyle name="Uwaga 3" xfId="5959" hidden="1" xr:uid="{00000000-0005-0000-0000-00009E140000}"/>
    <cellStyle name="Uwaga 3" xfId="5946" hidden="1" xr:uid="{00000000-0005-0000-0000-00009F140000}"/>
    <cellStyle name="Uwaga 3" xfId="5945" hidden="1" xr:uid="{00000000-0005-0000-0000-0000A0140000}"/>
    <cellStyle name="Uwaga 3" xfId="5944" hidden="1" xr:uid="{00000000-0005-0000-0000-0000A1140000}"/>
    <cellStyle name="Uwaga 3" xfId="5931" hidden="1" xr:uid="{00000000-0005-0000-0000-0000A2140000}"/>
    <cellStyle name="Uwaga 3" xfId="5930" hidden="1" xr:uid="{00000000-0005-0000-0000-0000A3140000}"/>
    <cellStyle name="Uwaga 3" xfId="5929" hidden="1" xr:uid="{00000000-0005-0000-0000-0000A4140000}"/>
    <cellStyle name="Uwaga 3" xfId="5916" hidden="1" xr:uid="{00000000-0005-0000-0000-0000A5140000}"/>
    <cellStyle name="Uwaga 3" xfId="5915" hidden="1" xr:uid="{00000000-0005-0000-0000-0000A6140000}"/>
    <cellStyle name="Uwaga 3" xfId="5913" hidden="1" xr:uid="{00000000-0005-0000-0000-0000A7140000}"/>
    <cellStyle name="Uwaga 3" xfId="5902" hidden="1" xr:uid="{00000000-0005-0000-0000-0000A8140000}"/>
    <cellStyle name="Uwaga 3" xfId="5899" hidden="1" xr:uid="{00000000-0005-0000-0000-0000A9140000}"/>
    <cellStyle name="Uwaga 3" xfId="5897" hidden="1" xr:uid="{00000000-0005-0000-0000-0000AA140000}"/>
    <cellStyle name="Uwaga 3" xfId="5887" hidden="1" xr:uid="{00000000-0005-0000-0000-0000AB140000}"/>
    <cellStyle name="Uwaga 3" xfId="5884" hidden="1" xr:uid="{00000000-0005-0000-0000-0000AC140000}"/>
    <cellStyle name="Uwaga 3" xfId="5882" hidden="1" xr:uid="{00000000-0005-0000-0000-0000AD140000}"/>
    <cellStyle name="Uwaga 3" xfId="5872" hidden="1" xr:uid="{00000000-0005-0000-0000-0000AE140000}"/>
    <cellStyle name="Uwaga 3" xfId="5869" hidden="1" xr:uid="{00000000-0005-0000-0000-0000AF140000}"/>
    <cellStyle name="Uwaga 3" xfId="5867" hidden="1" xr:uid="{00000000-0005-0000-0000-0000B0140000}"/>
    <cellStyle name="Uwaga 3" xfId="5857" hidden="1" xr:uid="{00000000-0005-0000-0000-0000B1140000}"/>
    <cellStyle name="Uwaga 3" xfId="5855" hidden="1" xr:uid="{00000000-0005-0000-0000-0000B2140000}"/>
    <cellStyle name="Uwaga 3" xfId="5854" hidden="1" xr:uid="{00000000-0005-0000-0000-0000B3140000}"/>
    <cellStyle name="Uwaga 3" xfId="5842" hidden="1" xr:uid="{00000000-0005-0000-0000-0000B4140000}"/>
    <cellStyle name="Uwaga 3" xfId="5840" hidden="1" xr:uid="{00000000-0005-0000-0000-0000B5140000}"/>
    <cellStyle name="Uwaga 3" xfId="5837" hidden="1" xr:uid="{00000000-0005-0000-0000-0000B6140000}"/>
    <cellStyle name="Uwaga 3" xfId="5827" hidden="1" xr:uid="{00000000-0005-0000-0000-0000B7140000}"/>
    <cellStyle name="Uwaga 3" xfId="5824" hidden="1" xr:uid="{00000000-0005-0000-0000-0000B8140000}"/>
    <cellStyle name="Uwaga 3" xfId="5822" hidden="1" xr:uid="{00000000-0005-0000-0000-0000B9140000}"/>
    <cellStyle name="Uwaga 3" xfId="5812" hidden="1" xr:uid="{00000000-0005-0000-0000-0000BA140000}"/>
    <cellStyle name="Uwaga 3" xfId="5809" hidden="1" xr:uid="{00000000-0005-0000-0000-0000BB140000}"/>
    <cellStyle name="Uwaga 3" xfId="5807" hidden="1" xr:uid="{00000000-0005-0000-0000-0000BC140000}"/>
    <cellStyle name="Uwaga 3" xfId="5797" hidden="1" xr:uid="{00000000-0005-0000-0000-0000BD140000}"/>
    <cellStyle name="Uwaga 3" xfId="5795" hidden="1" xr:uid="{00000000-0005-0000-0000-0000BE140000}"/>
    <cellStyle name="Uwaga 3" xfId="5794" hidden="1" xr:uid="{00000000-0005-0000-0000-0000BF140000}"/>
    <cellStyle name="Uwaga 3" xfId="5782" hidden="1" xr:uid="{00000000-0005-0000-0000-0000C0140000}"/>
    <cellStyle name="Uwaga 3" xfId="5779" hidden="1" xr:uid="{00000000-0005-0000-0000-0000C1140000}"/>
    <cellStyle name="Uwaga 3" xfId="5777" hidden="1" xr:uid="{00000000-0005-0000-0000-0000C2140000}"/>
    <cellStyle name="Uwaga 3" xfId="5767" hidden="1" xr:uid="{00000000-0005-0000-0000-0000C3140000}"/>
    <cellStyle name="Uwaga 3" xfId="5764" hidden="1" xr:uid="{00000000-0005-0000-0000-0000C4140000}"/>
    <cellStyle name="Uwaga 3" xfId="5762" hidden="1" xr:uid="{00000000-0005-0000-0000-0000C5140000}"/>
    <cellStyle name="Uwaga 3" xfId="5752" hidden="1" xr:uid="{00000000-0005-0000-0000-0000C6140000}"/>
    <cellStyle name="Uwaga 3" xfId="5749" hidden="1" xr:uid="{00000000-0005-0000-0000-0000C7140000}"/>
    <cellStyle name="Uwaga 3" xfId="5747" hidden="1" xr:uid="{00000000-0005-0000-0000-0000C8140000}"/>
    <cellStyle name="Uwaga 3" xfId="5737" hidden="1" xr:uid="{00000000-0005-0000-0000-0000C9140000}"/>
    <cellStyle name="Uwaga 3" xfId="5735" hidden="1" xr:uid="{00000000-0005-0000-0000-0000CA140000}"/>
    <cellStyle name="Uwaga 3" xfId="5734" hidden="1" xr:uid="{00000000-0005-0000-0000-0000CB140000}"/>
    <cellStyle name="Uwaga 3" xfId="5721" hidden="1" xr:uid="{00000000-0005-0000-0000-0000CC140000}"/>
    <cellStyle name="Uwaga 3" xfId="5718" hidden="1" xr:uid="{00000000-0005-0000-0000-0000CD140000}"/>
    <cellStyle name="Uwaga 3" xfId="5716" hidden="1" xr:uid="{00000000-0005-0000-0000-0000CE140000}"/>
    <cellStyle name="Uwaga 3" xfId="5706" hidden="1" xr:uid="{00000000-0005-0000-0000-0000CF140000}"/>
    <cellStyle name="Uwaga 3" xfId="5703" hidden="1" xr:uid="{00000000-0005-0000-0000-0000D0140000}"/>
    <cellStyle name="Uwaga 3" xfId="5701" hidden="1" xr:uid="{00000000-0005-0000-0000-0000D1140000}"/>
    <cellStyle name="Uwaga 3" xfId="5691" hidden="1" xr:uid="{00000000-0005-0000-0000-0000D2140000}"/>
    <cellStyle name="Uwaga 3" xfId="5688" hidden="1" xr:uid="{00000000-0005-0000-0000-0000D3140000}"/>
    <cellStyle name="Uwaga 3" xfId="5686" hidden="1" xr:uid="{00000000-0005-0000-0000-0000D4140000}"/>
    <cellStyle name="Uwaga 3" xfId="5677" hidden="1" xr:uid="{00000000-0005-0000-0000-0000D5140000}"/>
    <cellStyle name="Uwaga 3" xfId="5675" hidden="1" xr:uid="{00000000-0005-0000-0000-0000D6140000}"/>
    <cellStyle name="Uwaga 3" xfId="5674" hidden="1" xr:uid="{00000000-0005-0000-0000-0000D7140000}"/>
    <cellStyle name="Uwaga 3" xfId="5662" hidden="1" xr:uid="{00000000-0005-0000-0000-0000D8140000}"/>
    <cellStyle name="Uwaga 3" xfId="5660" hidden="1" xr:uid="{00000000-0005-0000-0000-0000D9140000}"/>
    <cellStyle name="Uwaga 3" xfId="5658" hidden="1" xr:uid="{00000000-0005-0000-0000-0000DA140000}"/>
    <cellStyle name="Uwaga 3" xfId="5647" hidden="1" xr:uid="{00000000-0005-0000-0000-0000DB140000}"/>
    <cellStyle name="Uwaga 3" xfId="5645" hidden="1" xr:uid="{00000000-0005-0000-0000-0000DC140000}"/>
    <cellStyle name="Uwaga 3" xfId="5643" hidden="1" xr:uid="{00000000-0005-0000-0000-0000DD140000}"/>
    <cellStyle name="Uwaga 3" xfId="5632" hidden="1" xr:uid="{00000000-0005-0000-0000-0000DE140000}"/>
    <cellStyle name="Uwaga 3" xfId="5630" hidden="1" xr:uid="{00000000-0005-0000-0000-0000DF140000}"/>
    <cellStyle name="Uwaga 3" xfId="5628" hidden="1" xr:uid="{00000000-0005-0000-0000-0000E0140000}"/>
    <cellStyle name="Uwaga 3" xfId="5617" hidden="1" xr:uid="{00000000-0005-0000-0000-0000E1140000}"/>
    <cellStyle name="Uwaga 3" xfId="5615" hidden="1" xr:uid="{00000000-0005-0000-0000-0000E2140000}"/>
    <cellStyle name="Uwaga 3" xfId="5614" hidden="1" xr:uid="{00000000-0005-0000-0000-0000E3140000}"/>
    <cellStyle name="Uwaga 3" xfId="5601" hidden="1" xr:uid="{00000000-0005-0000-0000-0000E4140000}"/>
    <cellStyle name="Uwaga 3" xfId="5598" hidden="1" xr:uid="{00000000-0005-0000-0000-0000E5140000}"/>
    <cellStyle name="Uwaga 3" xfId="5596" hidden="1" xr:uid="{00000000-0005-0000-0000-0000E6140000}"/>
    <cellStyle name="Uwaga 3" xfId="5586" hidden="1" xr:uid="{00000000-0005-0000-0000-0000E7140000}"/>
    <cellStyle name="Uwaga 3" xfId="5583" hidden="1" xr:uid="{00000000-0005-0000-0000-0000E8140000}"/>
    <cellStyle name="Uwaga 3" xfId="5581" hidden="1" xr:uid="{00000000-0005-0000-0000-0000E9140000}"/>
    <cellStyle name="Uwaga 3" xfId="5571" hidden="1" xr:uid="{00000000-0005-0000-0000-0000EA140000}"/>
    <cellStyle name="Uwaga 3" xfId="5568" hidden="1" xr:uid="{00000000-0005-0000-0000-0000EB140000}"/>
    <cellStyle name="Uwaga 3" xfId="5566" hidden="1" xr:uid="{00000000-0005-0000-0000-0000EC140000}"/>
    <cellStyle name="Uwaga 3" xfId="5557" hidden="1" xr:uid="{00000000-0005-0000-0000-0000ED140000}"/>
    <cellStyle name="Uwaga 3" xfId="5555" hidden="1" xr:uid="{00000000-0005-0000-0000-0000EE140000}"/>
    <cellStyle name="Uwaga 3" xfId="5553" hidden="1" xr:uid="{00000000-0005-0000-0000-0000EF140000}"/>
    <cellStyle name="Uwaga 3" xfId="5541" hidden="1" xr:uid="{00000000-0005-0000-0000-0000F0140000}"/>
    <cellStyle name="Uwaga 3" xfId="5538" hidden="1" xr:uid="{00000000-0005-0000-0000-0000F1140000}"/>
    <cellStyle name="Uwaga 3" xfId="5536" hidden="1" xr:uid="{00000000-0005-0000-0000-0000F2140000}"/>
    <cellStyle name="Uwaga 3" xfId="5526" hidden="1" xr:uid="{00000000-0005-0000-0000-0000F3140000}"/>
    <cellStyle name="Uwaga 3" xfId="5523" hidden="1" xr:uid="{00000000-0005-0000-0000-0000F4140000}"/>
    <cellStyle name="Uwaga 3" xfId="5521" hidden="1" xr:uid="{00000000-0005-0000-0000-0000F5140000}"/>
    <cellStyle name="Uwaga 3" xfId="5511" hidden="1" xr:uid="{00000000-0005-0000-0000-0000F6140000}"/>
    <cellStyle name="Uwaga 3" xfId="5508" hidden="1" xr:uid="{00000000-0005-0000-0000-0000F7140000}"/>
    <cellStyle name="Uwaga 3" xfId="5506" hidden="1" xr:uid="{00000000-0005-0000-0000-0000F8140000}"/>
    <cellStyle name="Uwaga 3" xfId="5499" hidden="1" xr:uid="{00000000-0005-0000-0000-0000F9140000}"/>
    <cellStyle name="Uwaga 3" xfId="5496" hidden="1" xr:uid="{00000000-0005-0000-0000-0000FA140000}"/>
    <cellStyle name="Uwaga 3" xfId="5494" hidden="1" xr:uid="{00000000-0005-0000-0000-0000FB140000}"/>
    <cellStyle name="Uwaga 3" xfId="5484" hidden="1" xr:uid="{00000000-0005-0000-0000-0000FC140000}"/>
    <cellStyle name="Uwaga 3" xfId="5481" hidden="1" xr:uid="{00000000-0005-0000-0000-0000FD140000}"/>
    <cellStyle name="Uwaga 3" xfId="5478" hidden="1" xr:uid="{00000000-0005-0000-0000-0000FE140000}"/>
    <cellStyle name="Uwaga 3" xfId="5469" hidden="1" xr:uid="{00000000-0005-0000-0000-0000FF140000}"/>
    <cellStyle name="Uwaga 3" xfId="5465" hidden="1" xr:uid="{00000000-0005-0000-0000-000000150000}"/>
    <cellStyle name="Uwaga 3" xfId="5462" hidden="1" xr:uid="{00000000-0005-0000-0000-000001150000}"/>
    <cellStyle name="Uwaga 3" xfId="5454" hidden="1" xr:uid="{00000000-0005-0000-0000-000002150000}"/>
    <cellStyle name="Uwaga 3" xfId="5451" hidden="1" xr:uid="{00000000-0005-0000-0000-000003150000}"/>
    <cellStyle name="Uwaga 3" xfId="5448" hidden="1" xr:uid="{00000000-0005-0000-0000-000004150000}"/>
    <cellStyle name="Uwaga 3" xfId="5439" hidden="1" xr:uid="{00000000-0005-0000-0000-000005150000}"/>
    <cellStyle name="Uwaga 3" xfId="5436" hidden="1" xr:uid="{00000000-0005-0000-0000-000006150000}"/>
    <cellStyle name="Uwaga 3" xfId="5433" hidden="1" xr:uid="{00000000-0005-0000-0000-000007150000}"/>
    <cellStyle name="Uwaga 3" xfId="5423" hidden="1" xr:uid="{00000000-0005-0000-0000-000008150000}"/>
    <cellStyle name="Uwaga 3" xfId="5419" hidden="1" xr:uid="{00000000-0005-0000-0000-000009150000}"/>
    <cellStyle name="Uwaga 3" xfId="5416" hidden="1" xr:uid="{00000000-0005-0000-0000-00000A150000}"/>
    <cellStyle name="Uwaga 3" xfId="5407" hidden="1" xr:uid="{00000000-0005-0000-0000-00000B150000}"/>
    <cellStyle name="Uwaga 3" xfId="5403" hidden="1" xr:uid="{00000000-0005-0000-0000-00000C150000}"/>
    <cellStyle name="Uwaga 3" xfId="5401" hidden="1" xr:uid="{00000000-0005-0000-0000-00000D150000}"/>
    <cellStyle name="Uwaga 3" xfId="5393" hidden="1" xr:uid="{00000000-0005-0000-0000-00000E150000}"/>
    <cellStyle name="Uwaga 3" xfId="5389" hidden="1" xr:uid="{00000000-0005-0000-0000-00000F150000}"/>
    <cellStyle name="Uwaga 3" xfId="5386" hidden="1" xr:uid="{00000000-0005-0000-0000-000010150000}"/>
    <cellStyle name="Uwaga 3" xfId="5379" hidden="1" xr:uid="{00000000-0005-0000-0000-000011150000}"/>
    <cellStyle name="Uwaga 3" xfId="5376" hidden="1" xr:uid="{00000000-0005-0000-0000-000012150000}"/>
    <cellStyle name="Uwaga 3" xfId="5373" hidden="1" xr:uid="{00000000-0005-0000-0000-000013150000}"/>
    <cellStyle name="Uwaga 3" xfId="5364" hidden="1" xr:uid="{00000000-0005-0000-0000-000014150000}"/>
    <cellStyle name="Uwaga 3" xfId="5359" hidden="1" xr:uid="{00000000-0005-0000-0000-000015150000}"/>
    <cellStyle name="Uwaga 3" xfId="5356" hidden="1" xr:uid="{00000000-0005-0000-0000-000016150000}"/>
    <cellStyle name="Uwaga 3" xfId="5349" hidden="1" xr:uid="{00000000-0005-0000-0000-000017150000}"/>
    <cellStyle name="Uwaga 3" xfId="5344" hidden="1" xr:uid="{00000000-0005-0000-0000-000018150000}"/>
    <cellStyle name="Uwaga 3" xfId="5341" hidden="1" xr:uid="{00000000-0005-0000-0000-000019150000}"/>
    <cellStyle name="Uwaga 3" xfId="5334" hidden="1" xr:uid="{00000000-0005-0000-0000-00001A150000}"/>
    <cellStyle name="Uwaga 3" xfId="5329" hidden="1" xr:uid="{00000000-0005-0000-0000-00001B150000}"/>
    <cellStyle name="Uwaga 3" xfId="5326" hidden="1" xr:uid="{00000000-0005-0000-0000-00001C150000}"/>
    <cellStyle name="Uwaga 3" xfId="5320" hidden="1" xr:uid="{00000000-0005-0000-0000-00001D150000}"/>
    <cellStyle name="Uwaga 3" xfId="5316" hidden="1" xr:uid="{00000000-0005-0000-0000-00001E150000}"/>
    <cellStyle name="Uwaga 3" xfId="5313" hidden="1" xr:uid="{00000000-0005-0000-0000-00001F150000}"/>
    <cellStyle name="Uwaga 3" xfId="5305" hidden="1" xr:uid="{00000000-0005-0000-0000-000020150000}"/>
    <cellStyle name="Uwaga 3" xfId="5300" hidden="1" xr:uid="{00000000-0005-0000-0000-000021150000}"/>
    <cellStyle name="Uwaga 3" xfId="5296" hidden="1" xr:uid="{00000000-0005-0000-0000-000022150000}"/>
    <cellStyle name="Uwaga 3" xfId="5290" hidden="1" xr:uid="{00000000-0005-0000-0000-000023150000}"/>
    <cellStyle name="Uwaga 3" xfId="5285" hidden="1" xr:uid="{00000000-0005-0000-0000-000024150000}"/>
    <cellStyle name="Uwaga 3" xfId="5281" hidden="1" xr:uid="{00000000-0005-0000-0000-000025150000}"/>
    <cellStyle name="Uwaga 3" xfId="5275" hidden="1" xr:uid="{00000000-0005-0000-0000-000026150000}"/>
    <cellStyle name="Uwaga 3" xfId="5270" hidden="1" xr:uid="{00000000-0005-0000-0000-000027150000}"/>
    <cellStyle name="Uwaga 3" xfId="5266" hidden="1" xr:uid="{00000000-0005-0000-0000-000028150000}"/>
    <cellStyle name="Uwaga 3" xfId="5261" hidden="1" xr:uid="{00000000-0005-0000-0000-000029150000}"/>
    <cellStyle name="Uwaga 3" xfId="5257" hidden="1" xr:uid="{00000000-0005-0000-0000-00002A150000}"/>
    <cellStyle name="Uwaga 3" xfId="5253" hidden="1" xr:uid="{00000000-0005-0000-0000-00002B150000}"/>
    <cellStyle name="Uwaga 3" xfId="5245" hidden="1" xr:uid="{00000000-0005-0000-0000-00002C150000}"/>
    <cellStyle name="Uwaga 3" xfId="5240" hidden="1" xr:uid="{00000000-0005-0000-0000-00002D150000}"/>
    <cellStyle name="Uwaga 3" xfId="5236" hidden="1" xr:uid="{00000000-0005-0000-0000-00002E150000}"/>
    <cellStyle name="Uwaga 3" xfId="5230" hidden="1" xr:uid="{00000000-0005-0000-0000-00002F150000}"/>
    <cellStyle name="Uwaga 3" xfId="5225" hidden="1" xr:uid="{00000000-0005-0000-0000-000030150000}"/>
    <cellStyle name="Uwaga 3" xfId="5221" hidden="1" xr:uid="{00000000-0005-0000-0000-000031150000}"/>
    <cellStyle name="Uwaga 3" xfId="5215" hidden="1" xr:uid="{00000000-0005-0000-0000-000032150000}"/>
    <cellStyle name="Uwaga 3" xfId="5210" hidden="1" xr:uid="{00000000-0005-0000-0000-000033150000}"/>
    <cellStyle name="Uwaga 3" xfId="5206" hidden="1" xr:uid="{00000000-0005-0000-0000-000034150000}"/>
    <cellStyle name="Uwaga 3" xfId="5202" hidden="1" xr:uid="{00000000-0005-0000-0000-000035150000}"/>
    <cellStyle name="Uwaga 3" xfId="5197" hidden="1" xr:uid="{00000000-0005-0000-0000-000036150000}"/>
    <cellStyle name="Uwaga 3" xfId="5192" hidden="1" xr:uid="{00000000-0005-0000-0000-000037150000}"/>
    <cellStyle name="Uwaga 3" xfId="5187" hidden="1" xr:uid="{00000000-0005-0000-0000-000038150000}"/>
    <cellStyle name="Uwaga 3" xfId="5183" hidden="1" xr:uid="{00000000-0005-0000-0000-000039150000}"/>
    <cellStyle name="Uwaga 3" xfId="5179" hidden="1" xr:uid="{00000000-0005-0000-0000-00003A150000}"/>
    <cellStyle name="Uwaga 3" xfId="5172" hidden="1" xr:uid="{00000000-0005-0000-0000-00003B150000}"/>
    <cellStyle name="Uwaga 3" xfId="5168" hidden="1" xr:uid="{00000000-0005-0000-0000-00003C150000}"/>
    <cellStyle name="Uwaga 3" xfId="5163" hidden="1" xr:uid="{00000000-0005-0000-0000-00003D150000}"/>
    <cellStyle name="Uwaga 3" xfId="5157" hidden="1" xr:uid="{00000000-0005-0000-0000-00003E150000}"/>
    <cellStyle name="Uwaga 3" xfId="5153" hidden="1" xr:uid="{00000000-0005-0000-0000-00003F150000}"/>
    <cellStyle name="Uwaga 3" xfId="5148" hidden="1" xr:uid="{00000000-0005-0000-0000-000040150000}"/>
    <cellStyle name="Uwaga 3" xfId="5142" hidden="1" xr:uid="{00000000-0005-0000-0000-000041150000}"/>
    <cellStyle name="Uwaga 3" xfId="5138" hidden="1" xr:uid="{00000000-0005-0000-0000-000042150000}"/>
    <cellStyle name="Uwaga 3" xfId="5133" hidden="1" xr:uid="{00000000-0005-0000-0000-000043150000}"/>
    <cellStyle name="Uwaga 3" xfId="5127" hidden="1" xr:uid="{00000000-0005-0000-0000-000044150000}"/>
    <cellStyle name="Uwaga 3" xfId="5123" hidden="1" xr:uid="{00000000-0005-0000-0000-000045150000}"/>
    <cellStyle name="Uwaga 3" xfId="5119" hidden="1" xr:uid="{00000000-0005-0000-0000-000046150000}"/>
    <cellStyle name="Uwaga 3" xfId="5979" hidden="1" xr:uid="{00000000-0005-0000-0000-000047150000}"/>
    <cellStyle name="Uwaga 3" xfId="5978" hidden="1" xr:uid="{00000000-0005-0000-0000-000048150000}"/>
    <cellStyle name="Uwaga 3" xfId="5977" hidden="1" xr:uid="{00000000-0005-0000-0000-000049150000}"/>
    <cellStyle name="Uwaga 3" xfId="5964" hidden="1" xr:uid="{00000000-0005-0000-0000-00004A150000}"/>
    <cellStyle name="Uwaga 3" xfId="5963" hidden="1" xr:uid="{00000000-0005-0000-0000-00004B150000}"/>
    <cellStyle name="Uwaga 3" xfId="5962" hidden="1" xr:uid="{00000000-0005-0000-0000-00004C150000}"/>
    <cellStyle name="Uwaga 3" xfId="5949" hidden="1" xr:uid="{00000000-0005-0000-0000-00004D150000}"/>
    <cellStyle name="Uwaga 3" xfId="5948" hidden="1" xr:uid="{00000000-0005-0000-0000-00004E150000}"/>
    <cellStyle name="Uwaga 3" xfId="5947" hidden="1" xr:uid="{00000000-0005-0000-0000-00004F150000}"/>
    <cellStyle name="Uwaga 3" xfId="5934" hidden="1" xr:uid="{00000000-0005-0000-0000-000050150000}"/>
    <cellStyle name="Uwaga 3" xfId="5933" hidden="1" xr:uid="{00000000-0005-0000-0000-000051150000}"/>
    <cellStyle name="Uwaga 3" xfId="5932" hidden="1" xr:uid="{00000000-0005-0000-0000-000052150000}"/>
    <cellStyle name="Uwaga 3" xfId="5919" hidden="1" xr:uid="{00000000-0005-0000-0000-000053150000}"/>
    <cellStyle name="Uwaga 3" xfId="5918" hidden="1" xr:uid="{00000000-0005-0000-0000-000054150000}"/>
    <cellStyle name="Uwaga 3" xfId="5917" hidden="1" xr:uid="{00000000-0005-0000-0000-000055150000}"/>
    <cellStyle name="Uwaga 3" xfId="5905" hidden="1" xr:uid="{00000000-0005-0000-0000-000056150000}"/>
    <cellStyle name="Uwaga 3" xfId="5903" hidden="1" xr:uid="{00000000-0005-0000-0000-000057150000}"/>
    <cellStyle name="Uwaga 3" xfId="5901" hidden="1" xr:uid="{00000000-0005-0000-0000-000058150000}"/>
    <cellStyle name="Uwaga 3" xfId="5890" hidden="1" xr:uid="{00000000-0005-0000-0000-000059150000}"/>
    <cellStyle name="Uwaga 3" xfId="5888" hidden="1" xr:uid="{00000000-0005-0000-0000-00005A150000}"/>
    <cellStyle name="Uwaga 3" xfId="5886" hidden="1" xr:uid="{00000000-0005-0000-0000-00005B150000}"/>
    <cellStyle name="Uwaga 3" xfId="5875" hidden="1" xr:uid="{00000000-0005-0000-0000-00005C150000}"/>
    <cellStyle name="Uwaga 3" xfId="5873" hidden="1" xr:uid="{00000000-0005-0000-0000-00005D150000}"/>
    <cellStyle name="Uwaga 3" xfId="5871" hidden="1" xr:uid="{00000000-0005-0000-0000-00005E150000}"/>
    <cellStyle name="Uwaga 3" xfId="5860" hidden="1" xr:uid="{00000000-0005-0000-0000-00005F150000}"/>
    <cellStyle name="Uwaga 3" xfId="5858" hidden="1" xr:uid="{00000000-0005-0000-0000-000060150000}"/>
    <cellStyle name="Uwaga 3" xfId="5856" hidden="1" xr:uid="{00000000-0005-0000-0000-000061150000}"/>
    <cellStyle name="Uwaga 3" xfId="5845" hidden="1" xr:uid="{00000000-0005-0000-0000-000062150000}"/>
    <cellStyle name="Uwaga 3" xfId="5843" hidden="1" xr:uid="{00000000-0005-0000-0000-000063150000}"/>
    <cellStyle name="Uwaga 3" xfId="5841" hidden="1" xr:uid="{00000000-0005-0000-0000-000064150000}"/>
    <cellStyle name="Uwaga 3" xfId="5830" hidden="1" xr:uid="{00000000-0005-0000-0000-000065150000}"/>
    <cellStyle name="Uwaga 3" xfId="5828" hidden="1" xr:uid="{00000000-0005-0000-0000-000066150000}"/>
    <cellStyle name="Uwaga 3" xfId="5826" hidden="1" xr:uid="{00000000-0005-0000-0000-000067150000}"/>
    <cellStyle name="Uwaga 3" xfId="5815" hidden="1" xr:uid="{00000000-0005-0000-0000-000068150000}"/>
    <cellStyle name="Uwaga 3" xfId="5813" hidden="1" xr:uid="{00000000-0005-0000-0000-000069150000}"/>
    <cellStyle name="Uwaga 3" xfId="5811" hidden="1" xr:uid="{00000000-0005-0000-0000-00006A150000}"/>
    <cellStyle name="Uwaga 3" xfId="5800" hidden="1" xr:uid="{00000000-0005-0000-0000-00006B150000}"/>
    <cellStyle name="Uwaga 3" xfId="5798" hidden="1" xr:uid="{00000000-0005-0000-0000-00006C150000}"/>
    <cellStyle name="Uwaga 3" xfId="5796" hidden="1" xr:uid="{00000000-0005-0000-0000-00006D150000}"/>
    <cellStyle name="Uwaga 3" xfId="5785" hidden="1" xr:uid="{00000000-0005-0000-0000-00006E150000}"/>
    <cellStyle name="Uwaga 3" xfId="5783" hidden="1" xr:uid="{00000000-0005-0000-0000-00006F150000}"/>
    <cellStyle name="Uwaga 3" xfId="5781" hidden="1" xr:uid="{00000000-0005-0000-0000-000070150000}"/>
    <cellStyle name="Uwaga 3" xfId="5770" hidden="1" xr:uid="{00000000-0005-0000-0000-000071150000}"/>
    <cellStyle name="Uwaga 3" xfId="5768" hidden="1" xr:uid="{00000000-0005-0000-0000-000072150000}"/>
    <cellStyle name="Uwaga 3" xfId="5766" hidden="1" xr:uid="{00000000-0005-0000-0000-000073150000}"/>
    <cellStyle name="Uwaga 3" xfId="5755" hidden="1" xr:uid="{00000000-0005-0000-0000-000074150000}"/>
    <cellStyle name="Uwaga 3" xfId="5753" hidden="1" xr:uid="{00000000-0005-0000-0000-000075150000}"/>
    <cellStyle name="Uwaga 3" xfId="5751" hidden="1" xr:uid="{00000000-0005-0000-0000-000076150000}"/>
    <cellStyle name="Uwaga 3" xfId="5740" hidden="1" xr:uid="{00000000-0005-0000-0000-000077150000}"/>
    <cellStyle name="Uwaga 3" xfId="5738" hidden="1" xr:uid="{00000000-0005-0000-0000-000078150000}"/>
    <cellStyle name="Uwaga 3" xfId="5736" hidden="1" xr:uid="{00000000-0005-0000-0000-000079150000}"/>
    <cellStyle name="Uwaga 3" xfId="5725" hidden="1" xr:uid="{00000000-0005-0000-0000-00007A150000}"/>
    <cellStyle name="Uwaga 3" xfId="5723" hidden="1" xr:uid="{00000000-0005-0000-0000-00007B150000}"/>
    <cellStyle name="Uwaga 3" xfId="5720" hidden="1" xr:uid="{00000000-0005-0000-0000-00007C150000}"/>
    <cellStyle name="Uwaga 3" xfId="5710" hidden="1" xr:uid="{00000000-0005-0000-0000-00007D150000}"/>
    <cellStyle name="Uwaga 3" xfId="5707" hidden="1" xr:uid="{00000000-0005-0000-0000-00007E150000}"/>
    <cellStyle name="Uwaga 3" xfId="5704" hidden="1" xr:uid="{00000000-0005-0000-0000-00007F150000}"/>
    <cellStyle name="Uwaga 3" xfId="5695" hidden="1" xr:uid="{00000000-0005-0000-0000-000080150000}"/>
    <cellStyle name="Uwaga 3" xfId="5693" hidden="1" xr:uid="{00000000-0005-0000-0000-000081150000}"/>
    <cellStyle name="Uwaga 3" xfId="5690" hidden="1" xr:uid="{00000000-0005-0000-0000-000082150000}"/>
    <cellStyle name="Uwaga 3" xfId="5680" hidden="1" xr:uid="{00000000-0005-0000-0000-000083150000}"/>
    <cellStyle name="Uwaga 3" xfId="5678" hidden="1" xr:uid="{00000000-0005-0000-0000-000084150000}"/>
    <cellStyle name="Uwaga 3" xfId="5676" hidden="1" xr:uid="{00000000-0005-0000-0000-000085150000}"/>
    <cellStyle name="Uwaga 3" xfId="5665" hidden="1" xr:uid="{00000000-0005-0000-0000-000086150000}"/>
    <cellStyle name="Uwaga 3" xfId="5663" hidden="1" xr:uid="{00000000-0005-0000-0000-000087150000}"/>
    <cellStyle name="Uwaga 3" xfId="5661" hidden="1" xr:uid="{00000000-0005-0000-0000-000088150000}"/>
    <cellStyle name="Uwaga 3" xfId="5650" hidden="1" xr:uid="{00000000-0005-0000-0000-000089150000}"/>
    <cellStyle name="Uwaga 3" xfId="5648" hidden="1" xr:uid="{00000000-0005-0000-0000-00008A150000}"/>
    <cellStyle name="Uwaga 3" xfId="5646" hidden="1" xr:uid="{00000000-0005-0000-0000-00008B150000}"/>
    <cellStyle name="Uwaga 3" xfId="5635" hidden="1" xr:uid="{00000000-0005-0000-0000-00008C150000}"/>
    <cellStyle name="Uwaga 3" xfId="5633" hidden="1" xr:uid="{00000000-0005-0000-0000-00008D150000}"/>
    <cellStyle name="Uwaga 3" xfId="5631" hidden="1" xr:uid="{00000000-0005-0000-0000-00008E150000}"/>
    <cellStyle name="Uwaga 3" xfId="5620" hidden="1" xr:uid="{00000000-0005-0000-0000-00008F150000}"/>
    <cellStyle name="Uwaga 3" xfId="5618" hidden="1" xr:uid="{00000000-0005-0000-0000-000090150000}"/>
    <cellStyle name="Uwaga 3" xfId="5616" hidden="1" xr:uid="{00000000-0005-0000-0000-000091150000}"/>
    <cellStyle name="Uwaga 3" xfId="5605" hidden="1" xr:uid="{00000000-0005-0000-0000-000092150000}"/>
    <cellStyle name="Uwaga 3" xfId="5603" hidden="1" xr:uid="{00000000-0005-0000-0000-000093150000}"/>
    <cellStyle name="Uwaga 3" xfId="5600" hidden="1" xr:uid="{00000000-0005-0000-0000-000094150000}"/>
    <cellStyle name="Uwaga 3" xfId="5590" hidden="1" xr:uid="{00000000-0005-0000-0000-000095150000}"/>
    <cellStyle name="Uwaga 3" xfId="5587" hidden="1" xr:uid="{00000000-0005-0000-0000-000096150000}"/>
    <cellStyle name="Uwaga 3" xfId="5584" hidden="1" xr:uid="{00000000-0005-0000-0000-000097150000}"/>
    <cellStyle name="Uwaga 3" xfId="5575" hidden="1" xr:uid="{00000000-0005-0000-0000-000098150000}"/>
    <cellStyle name="Uwaga 3" xfId="5572" hidden="1" xr:uid="{00000000-0005-0000-0000-000099150000}"/>
    <cellStyle name="Uwaga 3" xfId="5569" hidden="1" xr:uid="{00000000-0005-0000-0000-00009A150000}"/>
    <cellStyle name="Uwaga 3" xfId="5560" hidden="1" xr:uid="{00000000-0005-0000-0000-00009B150000}"/>
    <cellStyle name="Uwaga 3" xfId="5558" hidden="1" xr:uid="{00000000-0005-0000-0000-00009C150000}"/>
    <cellStyle name="Uwaga 3" xfId="5556" hidden="1" xr:uid="{00000000-0005-0000-0000-00009D150000}"/>
    <cellStyle name="Uwaga 3" xfId="5545" hidden="1" xr:uid="{00000000-0005-0000-0000-00009E150000}"/>
    <cellStyle name="Uwaga 3" xfId="5542" hidden="1" xr:uid="{00000000-0005-0000-0000-00009F150000}"/>
    <cellStyle name="Uwaga 3" xfId="5539" hidden="1" xr:uid="{00000000-0005-0000-0000-0000A0150000}"/>
    <cellStyle name="Uwaga 3" xfId="5530" hidden="1" xr:uid="{00000000-0005-0000-0000-0000A1150000}"/>
    <cellStyle name="Uwaga 3" xfId="5527" hidden="1" xr:uid="{00000000-0005-0000-0000-0000A2150000}"/>
    <cellStyle name="Uwaga 3" xfId="5524" hidden="1" xr:uid="{00000000-0005-0000-0000-0000A3150000}"/>
    <cellStyle name="Uwaga 3" xfId="5515" hidden="1" xr:uid="{00000000-0005-0000-0000-0000A4150000}"/>
    <cellStyle name="Uwaga 3" xfId="5512" hidden="1" xr:uid="{00000000-0005-0000-0000-0000A5150000}"/>
    <cellStyle name="Uwaga 3" xfId="5509" hidden="1" xr:uid="{00000000-0005-0000-0000-0000A6150000}"/>
    <cellStyle name="Uwaga 3" xfId="5502" hidden="1" xr:uid="{00000000-0005-0000-0000-0000A7150000}"/>
    <cellStyle name="Uwaga 3" xfId="5498" hidden="1" xr:uid="{00000000-0005-0000-0000-0000A8150000}"/>
    <cellStyle name="Uwaga 3" xfId="5495" hidden="1" xr:uid="{00000000-0005-0000-0000-0000A9150000}"/>
    <cellStyle name="Uwaga 3" xfId="5487" hidden="1" xr:uid="{00000000-0005-0000-0000-0000AA150000}"/>
    <cellStyle name="Uwaga 3" xfId="5483" hidden="1" xr:uid="{00000000-0005-0000-0000-0000AB150000}"/>
    <cellStyle name="Uwaga 3" xfId="5480" hidden="1" xr:uid="{00000000-0005-0000-0000-0000AC150000}"/>
    <cellStyle name="Uwaga 3" xfId="5472" hidden="1" xr:uid="{00000000-0005-0000-0000-0000AD150000}"/>
    <cellStyle name="Uwaga 3" xfId="5468" hidden="1" xr:uid="{00000000-0005-0000-0000-0000AE150000}"/>
    <cellStyle name="Uwaga 3" xfId="5464" hidden="1" xr:uid="{00000000-0005-0000-0000-0000AF150000}"/>
    <cellStyle name="Uwaga 3" xfId="5457" hidden="1" xr:uid="{00000000-0005-0000-0000-0000B0150000}"/>
    <cellStyle name="Uwaga 3" xfId="5453" hidden="1" xr:uid="{00000000-0005-0000-0000-0000B1150000}"/>
    <cellStyle name="Uwaga 3" xfId="5450" hidden="1" xr:uid="{00000000-0005-0000-0000-0000B2150000}"/>
    <cellStyle name="Uwaga 3" xfId="5442" hidden="1" xr:uid="{00000000-0005-0000-0000-0000B3150000}"/>
    <cellStyle name="Uwaga 3" xfId="5438" hidden="1" xr:uid="{00000000-0005-0000-0000-0000B4150000}"/>
    <cellStyle name="Uwaga 3" xfId="5435" hidden="1" xr:uid="{00000000-0005-0000-0000-0000B5150000}"/>
    <cellStyle name="Uwaga 3" xfId="5426" hidden="1" xr:uid="{00000000-0005-0000-0000-0000B6150000}"/>
    <cellStyle name="Uwaga 3" xfId="5421" hidden="1" xr:uid="{00000000-0005-0000-0000-0000B7150000}"/>
    <cellStyle name="Uwaga 3" xfId="5417" hidden="1" xr:uid="{00000000-0005-0000-0000-0000B8150000}"/>
    <cellStyle name="Uwaga 3" xfId="5411" hidden="1" xr:uid="{00000000-0005-0000-0000-0000B9150000}"/>
    <cellStyle name="Uwaga 3" xfId="5406" hidden="1" xr:uid="{00000000-0005-0000-0000-0000BA150000}"/>
    <cellStyle name="Uwaga 3" xfId="5402" hidden="1" xr:uid="{00000000-0005-0000-0000-0000BB150000}"/>
    <cellStyle name="Uwaga 3" xfId="5396" hidden="1" xr:uid="{00000000-0005-0000-0000-0000BC150000}"/>
    <cellStyle name="Uwaga 3" xfId="5391" hidden="1" xr:uid="{00000000-0005-0000-0000-0000BD150000}"/>
    <cellStyle name="Uwaga 3" xfId="5387" hidden="1" xr:uid="{00000000-0005-0000-0000-0000BE150000}"/>
    <cellStyle name="Uwaga 3" xfId="5382" hidden="1" xr:uid="{00000000-0005-0000-0000-0000BF150000}"/>
    <cellStyle name="Uwaga 3" xfId="5378" hidden="1" xr:uid="{00000000-0005-0000-0000-0000C0150000}"/>
    <cellStyle name="Uwaga 3" xfId="5374" hidden="1" xr:uid="{00000000-0005-0000-0000-0000C1150000}"/>
    <cellStyle name="Uwaga 3" xfId="5367" hidden="1" xr:uid="{00000000-0005-0000-0000-0000C2150000}"/>
    <cellStyle name="Uwaga 3" xfId="5362" hidden="1" xr:uid="{00000000-0005-0000-0000-0000C3150000}"/>
    <cellStyle name="Uwaga 3" xfId="5358" hidden="1" xr:uid="{00000000-0005-0000-0000-0000C4150000}"/>
    <cellStyle name="Uwaga 3" xfId="5351" hidden="1" xr:uid="{00000000-0005-0000-0000-0000C5150000}"/>
    <cellStyle name="Uwaga 3" xfId="5346" hidden="1" xr:uid="{00000000-0005-0000-0000-0000C6150000}"/>
    <cellStyle name="Uwaga 3" xfId="5342" hidden="1" xr:uid="{00000000-0005-0000-0000-0000C7150000}"/>
    <cellStyle name="Uwaga 3" xfId="5337" hidden="1" xr:uid="{00000000-0005-0000-0000-0000C8150000}"/>
    <cellStyle name="Uwaga 3" xfId="5332" hidden="1" xr:uid="{00000000-0005-0000-0000-0000C9150000}"/>
    <cellStyle name="Uwaga 3" xfId="5328" hidden="1" xr:uid="{00000000-0005-0000-0000-0000CA150000}"/>
    <cellStyle name="Uwaga 3" xfId="5322" hidden="1" xr:uid="{00000000-0005-0000-0000-0000CB150000}"/>
    <cellStyle name="Uwaga 3" xfId="5318" hidden="1" xr:uid="{00000000-0005-0000-0000-0000CC150000}"/>
    <cellStyle name="Uwaga 3" xfId="5315" hidden="1" xr:uid="{00000000-0005-0000-0000-0000CD150000}"/>
    <cellStyle name="Uwaga 3" xfId="5308" hidden="1" xr:uid="{00000000-0005-0000-0000-0000CE150000}"/>
    <cellStyle name="Uwaga 3" xfId="5303" hidden="1" xr:uid="{00000000-0005-0000-0000-0000CF150000}"/>
    <cellStyle name="Uwaga 3" xfId="5298" hidden="1" xr:uid="{00000000-0005-0000-0000-0000D0150000}"/>
    <cellStyle name="Uwaga 3" xfId="5292" hidden="1" xr:uid="{00000000-0005-0000-0000-0000D1150000}"/>
    <cellStyle name="Uwaga 3" xfId="5287" hidden="1" xr:uid="{00000000-0005-0000-0000-0000D2150000}"/>
    <cellStyle name="Uwaga 3" xfId="5282" hidden="1" xr:uid="{00000000-0005-0000-0000-0000D3150000}"/>
    <cellStyle name="Uwaga 3" xfId="5277" hidden="1" xr:uid="{00000000-0005-0000-0000-0000D4150000}"/>
    <cellStyle name="Uwaga 3" xfId="5272" hidden="1" xr:uid="{00000000-0005-0000-0000-0000D5150000}"/>
    <cellStyle name="Uwaga 3" xfId="5267" hidden="1" xr:uid="{00000000-0005-0000-0000-0000D6150000}"/>
    <cellStyle name="Uwaga 3" xfId="5263" hidden="1" xr:uid="{00000000-0005-0000-0000-0000D7150000}"/>
    <cellStyle name="Uwaga 3" xfId="5259" hidden="1" xr:uid="{00000000-0005-0000-0000-0000D8150000}"/>
    <cellStyle name="Uwaga 3" xfId="5254" hidden="1" xr:uid="{00000000-0005-0000-0000-0000D9150000}"/>
    <cellStyle name="Uwaga 3" xfId="5247" hidden="1" xr:uid="{00000000-0005-0000-0000-0000DA150000}"/>
    <cellStyle name="Uwaga 3" xfId="5242" hidden="1" xr:uid="{00000000-0005-0000-0000-0000DB150000}"/>
    <cellStyle name="Uwaga 3" xfId="5237" hidden="1" xr:uid="{00000000-0005-0000-0000-0000DC150000}"/>
    <cellStyle name="Uwaga 3" xfId="5231" hidden="1" xr:uid="{00000000-0005-0000-0000-0000DD150000}"/>
    <cellStyle name="Uwaga 3" xfId="5226" hidden="1" xr:uid="{00000000-0005-0000-0000-0000DE150000}"/>
    <cellStyle name="Uwaga 3" xfId="5222" hidden="1" xr:uid="{00000000-0005-0000-0000-0000DF150000}"/>
    <cellStyle name="Uwaga 3" xfId="5217" hidden="1" xr:uid="{00000000-0005-0000-0000-0000E0150000}"/>
    <cellStyle name="Uwaga 3" xfId="5212" hidden="1" xr:uid="{00000000-0005-0000-0000-0000E1150000}"/>
    <cellStyle name="Uwaga 3" xfId="5207" hidden="1" xr:uid="{00000000-0005-0000-0000-0000E2150000}"/>
    <cellStyle name="Uwaga 3" xfId="5203" hidden="1" xr:uid="{00000000-0005-0000-0000-0000E3150000}"/>
    <cellStyle name="Uwaga 3" xfId="5198" hidden="1" xr:uid="{00000000-0005-0000-0000-0000E4150000}"/>
    <cellStyle name="Uwaga 3" xfId="5193" hidden="1" xr:uid="{00000000-0005-0000-0000-0000E5150000}"/>
    <cellStyle name="Uwaga 3" xfId="5188" hidden="1" xr:uid="{00000000-0005-0000-0000-0000E6150000}"/>
    <cellStyle name="Uwaga 3" xfId="5184" hidden="1" xr:uid="{00000000-0005-0000-0000-0000E7150000}"/>
    <cellStyle name="Uwaga 3" xfId="5180" hidden="1" xr:uid="{00000000-0005-0000-0000-0000E8150000}"/>
    <cellStyle name="Uwaga 3" xfId="5173" hidden="1" xr:uid="{00000000-0005-0000-0000-0000E9150000}"/>
    <cellStyle name="Uwaga 3" xfId="5169" hidden="1" xr:uid="{00000000-0005-0000-0000-0000EA150000}"/>
    <cellStyle name="Uwaga 3" xfId="5164" hidden="1" xr:uid="{00000000-0005-0000-0000-0000EB150000}"/>
    <cellStyle name="Uwaga 3" xfId="5158" hidden="1" xr:uid="{00000000-0005-0000-0000-0000EC150000}"/>
    <cellStyle name="Uwaga 3" xfId="5154" hidden="1" xr:uid="{00000000-0005-0000-0000-0000ED150000}"/>
    <cellStyle name="Uwaga 3" xfId="5149" hidden="1" xr:uid="{00000000-0005-0000-0000-0000EE150000}"/>
    <cellStyle name="Uwaga 3" xfId="5143" hidden="1" xr:uid="{00000000-0005-0000-0000-0000EF150000}"/>
    <cellStyle name="Uwaga 3" xfId="5139" hidden="1" xr:uid="{00000000-0005-0000-0000-0000F0150000}"/>
    <cellStyle name="Uwaga 3" xfId="5135" hidden="1" xr:uid="{00000000-0005-0000-0000-0000F1150000}"/>
    <cellStyle name="Uwaga 3" xfId="5128" hidden="1" xr:uid="{00000000-0005-0000-0000-0000F2150000}"/>
    <cellStyle name="Uwaga 3" xfId="5124" hidden="1" xr:uid="{00000000-0005-0000-0000-0000F3150000}"/>
    <cellStyle name="Uwaga 3" xfId="5120" hidden="1" xr:uid="{00000000-0005-0000-0000-0000F4150000}"/>
    <cellStyle name="Uwaga 3" xfId="5984" hidden="1" xr:uid="{00000000-0005-0000-0000-0000F5150000}"/>
    <cellStyle name="Uwaga 3" xfId="5982" hidden="1" xr:uid="{00000000-0005-0000-0000-0000F6150000}"/>
    <cellStyle name="Uwaga 3" xfId="5980" hidden="1" xr:uid="{00000000-0005-0000-0000-0000F7150000}"/>
    <cellStyle name="Uwaga 3" xfId="5967" hidden="1" xr:uid="{00000000-0005-0000-0000-0000F8150000}"/>
    <cellStyle name="Uwaga 3" xfId="5966" hidden="1" xr:uid="{00000000-0005-0000-0000-0000F9150000}"/>
    <cellStyle name="Uwaga 3" xfId="5965" hidden="1" xr:uid="{00000000-0005-0000-0000-0000FA150000}"/>
    <cellStyle name="Uwaga 3" xfId="5952" hidden="1" xr:uid="{00000000-0005-0000-0000-0000FB150000}"/>
    <cellStyle name="Uwaga 3" xfId="5951" hidden="1" xr:uid="{00000000-0005-0000-0000-0000FC150000}"/>
    <cellStyle name="Uwaga 3" xfId="5950" hidden="1" xr:uid="{00000000-0005-0000-0000-0000FD150000}"/>
    <cellStyle name="Uwaga 3" xfId="5938" hidden="1" xr:uid="{00000000-0005-0000-0000-0000FE150000}"/>
    <cellStyle name="Uwaga 3" xfId="5936" hidden="1" xr:uid="{00000000-0005-0000-0000-0000FF150000}"/>
    <cellStyle name="Uwaga 3" xfId="5935" hidden="1" xr:uid="{00000000-0005-0000-0000-000000160000}"/>
    <cellStyle name="Uwaga 3" xfId="5922" hidden="1" xr:uid="{00000000-0005-0000-0000-000001160000}"/>
    <cellStyle name="Uwaga 3" xfId="5921" hidden="1" xr:uid="{00000000-0005-0000-0000-000002160000}"/>
    <cellStyle name="Uwaga 3" xfId="5920" hidden="1" xr:uid="{00000000-0005-0000-0000-000003160000}"/>
    <cellStyle name="Uwaga 3" xfId="5908" hidden="1" xr:uid="{00000000-0005-0000-0000-000004160000}"/>
    <cellStyle name="Uwaga 3" xfId="5906" hidden="1" xr:uid="{00000000-0005-0000-0000-000005160000}"/>
    <cellStyle name="Uwaga 3" xfId="5904" hidden="1" xr:uid="{00000000-0005-0000-0000-000006160000}"/>
    <cellStyle name="Uwaga 3" xfId="5893" hidden="1" xr:uid="{00000000-0005-0000-0000-000007160000}"/>
    <cellStyle name="Uwaga 3" xfId="5891" hidden="1" xr:uid="{00000000-0005-0000-0000-000008160000}"/>
    <cellStyle name="Uwaga 3" xfId="5889" hidden="1" xr:uid="{00000000-0005-0000-0000-000009160000}"/>
    <cellStyle name="Uwaga 3" xfId="5878" hidden="1" xr:uid="{00000000-0005-0000-0000-00000A160000}"/>
    <cellStyle name="Uwaga 3" xfId="5876" hidden="1" xr:uid="{00000000-0005-0000-0000-00000B160000}"/>
    <cellStyle name="Uwaga 3" xfId="5874" hidden="1" xr:uid="{00000000-0005-0000-0000-00000C160000}"/>
    <cellStyle name="Uwaga 3" xfId="5863" hidden="1" xr:uid="{00000000-0005-0000-0000-00000D160000}"/>
    <cellStyle name="Uwaga 3" xfId="5861" hidden="1" xr:uid="{00000000-0005-0000-0000-00000E160000}"/>
    <cellStyle name="Uwaga 3" xfId="5859" hidden="1" xr:uid="{00000000-0005-0000-0000-00000F160000}"/>
    <cellStyle name="Uwaga 3" xfId="5848" hidden="1" xr:uid="{00000000-0005-0000-0000-000010160000}"/>
    <cellStyle name="Uwaga 3" xfId="5846" hidden="1" xr:uid="{00000000-0005-0000-0000-000011160000}"/>
    <cellStyle name="Uwaga 3" xfId="5844" hidden="1" xr:uid="{00000000-0005-0000-0000-000012160000}"/>
    <cellStyle name="Uwaga 3" xfId="5833" hidden="1" xr:uid="{00000000-0005-0000-0000-000013160000}"/>
    <cellStyle name="Uwaga 3" xfId="5831" hidden="1" xr:uid="{00000000-0005-0000-0000-000014160000}"/>
    <cellStyle name="Uwaga 3" xfId="5829" hidden="1" xr:uid="{00000000-0005-0000-0000-000015160000}"/>
    <cellStyle name="Uwaga 3" xfId="5818" hidden="1" xr:uid="{00000000-0005-0000-0000-000016160000}"/>
    <cellStyle name="Uwaga 3" xfId="5816" hidden="1" xr:uid="{00000000-0005-0000-0000-000017160000}"/>
    <cellStyle name="Uwaga 3" xfId="5814" hidden="1" xr:uid="{00000000-0005-0000-0000-000018160000}"/>
    <cellStyle name="Uwaga 3" xfId="5803" hidden="1" xr:uid="{00000000-0005-0000-0000-000019160000}"/>
    <cellStyle name="Uwaga 3" xfId="5801" hidden="1" xr:uid="{00000000-0005-0000-0000-00001A160000}"/>
    <cellStyle name="Uwaga 3" xfId="5799" hidden="1" xr:uid="{00000000-0005-0000-0000-00001B160000}"/>
    <cellStyle name="Uwaga 3" xfId="5788" hidden="1" xr:uid="{00000000-0005-0000-0000-00001C160000}"/>
    <cellStyle name="Uwaga 3" xfId="5786" hidden="1" xr:uid="{00000000-0005-0000-0000-00001D160000}"/>
    <cellStyle name="Uwaga 3" xfId="5784" hidden="1" xr:uid="{00000000-0005-0000-0000-00001E160000}"/>
    <cellStyle name="Uwaga 3" xfId="5773" hidden="1" xr:uid="{00000000-0005-0000-0000-00001F160000}"/>
    <cellStyle name="Uwaga 3" xfId="5771" hidden="1" xr:uid="{00000000-0005-0000-0000-000020160000}"/>
    <cellStyle name="Uwaga 3" xfId="5769" hidden="1" xr:uid="{00000000-0005-0000-0000-000021160000}"/>
    <cellStyle name="Uwaga 3" xfId="5758" hidden="1" xr:uid="{00000000-0005-0000-0000-000022160000}"/>
    <cellStyle name="Uwaga 3" xfId="5756" hidden="1" xr:uid="{00000000-0005-0000-0000-000023160000}"/>
    <cellStyle name="Uwaga 3" xfId="5754" hidden="1" xr:uid="{00000000-0005-0000-0000-000024160000}"/>
    <cellStyle name="Uwaga 3" xfId="5743" hidden="1" xr:uid="{00000000-0005-0000-0000-000025160000}"/>
    <cellStyle name="Uwaga 3" xfId="5741" hidden="1" xr:uid="{00000000-0005-0000-0000-000026160000}"/>
    <cellStyle name="Uwaga 3" xfId="5739" hidden="1" xr:uid="{00000000-0005-0000-0000-000027160000}"/>
    <cellStyle name="Uwaga 3" xfId="5728" hidden="1" xr:uid="{00000000-0005-0000-0000-000028160000}"/>
    <cellStyle name="Uwaga 3" xfId="5726" hidden="1" xr:uid="{00000000-0005-0000-0000-000029160000}"/>
    <cellStyle name="Uwaga 3" xfId="5724" hidden="1" xr:uid="{00000000-0005-0000-0000-00002A160000}"/>
    <cellStyle name="Uwaga 3" xfId="5713" hidden="1" xr:uid="{00000000-0005-0000-0000-00002B160000}"/>
    <cellStyle name="Uwaga 3" xfId="5711" hidden="1" xr:uid="{00000000-0005-0000-0000-00002C160000}"/>
    <cellStyle name="Uwaga 3" xfId="5709" hidden="1" xr:uid="{00000000-0005-0000-0000-00002D160000}"/>
    <cellStyle name="Uwaga 3" xfId="5698" hidden="1" xr:uid="{00000000-0005-0000-0000-00002E160000}"/>
    <cellStyle name="Uwaga 3" xfId="5696" hidden="1" xr:uid="{00000000-0005-0000-0000-00002F160000}"/>
    <cellStyle name="Uwaga 3" xfId="5694" hidden="1" xr:uid="{00000000-0005-0000-0000-000030160000}"/>
    <cellStyle name="Uwaga 3" xfId="5683" hidden="1" xr:uid="{00000000-0005-0000-0000-000031160000}"/>
    <cellStyle name="Uwaga 3" xfId="5681" hidden="1" xr:uid="{00000000-0005-0000-0000-000032160000}"/>
    <cellStyle name="Uwaga 3" xfId="5679" hidden="1" xr:uid="{00000000-0005-0000-0000-000033160000}"/>
    <cellStyle name="Uwaga 3" xfId="5668" hidden="1" xr:uid="{00000000-0005-0000-0000-000034160000}"/>
    <cellStyle name="Uwaga 3" xfId="5666" hidden="1" xr:uid="{00000000-0005-0000-0000-000035160000}"/>
    <cellStyle name="Uwaga 3" xfId="5664" hidden="1" xr:uid="{00000000-0005-0000-0000-000036160000}"/>
    <cellStyle name="Uwaga 3" xfId="5653" hidden="1" xr:uid="{00000000-0005-0000-0000-000037160000}"/>
    <cellStyle name="Uwaga 3" xfId="5651" hidden="1" xr:uid="{00000000-0005-0000-0000-000038160000}"/>
    <cellStyle name="Uwaga 3" xfId="5649" hidden="1" xr:uid="{00000000-0005-0000-0000-000039160000}"/>
    <cellStyle name="Uwaga 3" xfId="5638" hidden="1" xr:uid="{00000000-0005-0000-0000-00003A160000}"/>
    <cellStyle name="Uwaga 3" xfId="5636" hidden="1" xr:uid="{00000000-0005-0000-0000-00003B160000}"/>
    <cellStyle name="Uwaga 3" xfId="5634" hidden="1" xr:uid="{00000000-0005-0000-0000-00003C160000}"/>
    <cellStyle name="Uwaga 3" xfId="5623" hidden="1" xr:uid="{00000000-0005-0000-0000-00003D160000}"/>
    <cellStyle name="Uwaga 3" xfId="5621" hidden="1" xr:uid="{00000000-0005-0000-0000-00003E160000}"/>
    <cellStyle name="Uwaga 3" xfId="5619" hidden="1" xr:uid="{00000000-0005-0000-0000-00003F160000}"/>
    <cellStyle name="Uwaga 3" xfId="5608" hidden="1" xr:uid="{00000000-0005-0000-0000-000040160000}"/>
    <cellStyle name="Uwaga 3" xfId="5606" hidden="1" xr:uid="{00000000-0005-0000-0000-000041160000}"/>
    <cellStyle name="Uwaga 3" xfId="5604" hidden="1" xr:uid="{00000000-0005-0000-0000-000042160000}"/>
    <cellStyle name="Uwaga 3" xfId="5593" hidden="1" xr:uid="{00000000-0005-0000-0000-000043160000}"/>
    <cellStyle name="Uwaga 3" xfId="5591" hidden="1" xr:uid="{00000000-0005-0000-0000-000044160000}"/>
    <cellStyle name="Uwaga 3" xfId="5588" hidden="1" xr:uid="{00000000-0005-0000-0000-000045160000}"/>
    <cellStyle name="Uwaga 3" xfId="5578" hidden="1" xr:uid="{00000000-0005-0000-0000-000046160000}"/>
    <cellStyle name="Uwaga 3" xfId="5576" hidden="1" xr:uid="{00000000-0005-0000-0000-000047160000}"/>
    <cellStyle name="Uwaga 3" xfId="5574" hidden="1" xr:uid="{00000000-0005-0000-0000-000048160000}"/>
    <cellStyle name="Uwaga 3" xfId="5563" hidden="1" xr:uid="{00000000-0005-0000-0000-000049160000}"/>
    <cellStyle name="Uwaga 3" xfId="5561" hidden="1" xr:uid="{00000000-0005-0000-0000-00004A160000}"/>
    <cellStyle name="Uwaga 3" xfId="5559" hidden="1" xr:uid="{00000000-0005-0000-0000-00004B160000}"/>
    <cellStyle name="Uwaga 3" xfId="5548" hidden="1" xr:uid="{00000000-0005-0000-0000-00004C160000}"/>
    <cellStyle name="Uwaga 3" xfId="5546" hidden="1" xr:uid="{00000000-0005-0000-0000-00004D160000}"/>
    <cellStyle name="Uwaga 3" xfId="5543" hidden="1" xr:uid="{00000000-0005-0000-0000-00004E160000}"/>
    <cellStyle name="Uwaga 3" xfId="5533" hidden="1" xr:uid="{00000000-0005-0000-0000-00004F160000}"/>
    <cellStyle name="Uwaga 3" xfId="5531" hidden="1" xr:uid="{00000000-0005-0000-0000-000050160000}"/>
    <cellStyle name="Uwaga 3" xfId="5528" hidden="1" xr:uid="{00000000-0005-0000-0000-000051160000}"/>
    <cellStyle name="Uwaga 3" xfId="5518" hidden="1" xr:uid="{00000000-0005-0000-0000-000052160000}"/>
    <cellStyle name="Uwaga 3" xfId="5516" hidden="1" xr:uid="{00000000-0005-0000-0000-000053160000}"/>
    <cellStyle name="Uwaga 3" xfId="5513" hidden="1" xr:uid="{00000000-0005-0000-0000-000054160000}"/>
    <cellStyle name="Uwaga 3" xfId="5504" hidden="1" xr:uid="{00000000-0005-0000-0000-000055160000}"/>
    <cellStyle name="Uwaga 3" xfId="5501" hidden="1" xr:uid="{00000000-0005-0000-0000-000056160000}"/>
    <cellStyle name="Uwaga 3" xfId="5497" hidden="1" xr:uid="{00000000-0005-0000-0000-000057160000}"/>
    <cellStyle name="Uwaga 3" xfId="5489" hidden="1" xr:uid="{00000000-0005-0000-0000-000058160000}"/>
    <cellStyle name="Uwaga 3" xfId="5486" hidden="1" xr:uid="{00000000-0005-0000-0000-000059160000}"/>
    <cellStyle name="Uwaga 3" xfId="5482" hidden="1" xr:uid="{00000000-0005-0000-0000-00005A160000}"/>
    <cellStyle name="Uwaga 3" xfId="5474" hidden="1" xr:uid="{00000000-0005-0000-0000-00005B160000}"/>
    <cellStyle name="Uwaga 3" xfId="5471" hidden="1" xr:uid="{00000000-0005-0000-0000-00005C160000}"/>
    <cellStyle name="Uwaga 3" xfId="5467" hidden="1" xr:uid="{00000000-0005-0000-0000-00005D160000}"/>
    <cellStyle name="Uwaga 3" xfId="5459" hidden="1" xr:uid="{00000000-0005-0000-0000-00005E160000}"/>
    <cellStyle name="Uwaga 3" xfId="5456" hidden="1" xr:uid="{00000000-0005-0000-0000-00005F160000}"/>
    <cellStyle name="Uwaga 3" xfId="5452" hidden="1" xr:uid="{00000000-0005-0000-0000-000060160000}"/>
    <cellStyle name="Uwaga 3" xfId="5444" hidden="1" xr:uid="{00000000-0005-0000-0000-000061160000}"/>
    <cellStyle name="Uwaga 3" xfId="5441" hidden="1" xr:uid="{00000000-0005-0000-0000-000062160000}"/>
    <cellStyle name="Uwaga 3" xfId="5437" hidden="1" xr:uid="{00000000-0005-0000-0000-000063160000}"/>
    <cellStyle name="Uwaga 3" xfId="5429" hidden="1" xr:uid="{00000000-0005-0000-0000-000064160000}"/>
    <cellStyle name="Uwaga 3" xfId="5425" hidden="1" xr:uid="{00000000-0005-0000-0000-000065160000}"/>
    <cellStyle name="Uwaga 3" xfId="5420" hidden="1" xr:uid="{00000000-0005-0000-0000-000066160000}"/>
    <cellStyle name="Uwaga 3" xfId="5414" hidden="1" xr:uid="{00000000-0005-0000-0000-000067160000}"/>
    <cellStyle name="Uwaga 3" xfId="5410" hidden="1" xr:uid="{00000000-0005-0000-0000-000068160000}"/>
    <cellStyle name="Uwaga 3" xfId="5405" hidden="1" xr:uid="{00000000-0005-0000-0000-000069160000}"/>
    <cellStyle name="Uwaga 3" xfId="5399" hidden="1" xr:uid="{00000000-0005-0000-0000-00006A160000}"/>
    <cellStyle name="Uwaga 3" xfId="5395" hidden="1" xr:uid="{00000000-0005-0000-0000-00006B160000}"/>
    <cellStyle name="Uwaga 3" xfId="5390" hidden="1" xr:uid="{00000000-0005-0000-0000-00006C160000}"/>
    <cellStyle name="Uwaga 3" xfId="5384" hidden="1" xr:uid="{00000000-0005-0000-0000-00006D160000}"/>
    <cellStyle name="Uwaga 3" xfId="5381" hidden="1" xr:uid="{00000000-0005-0000-0000-00006E160000}"/>
    <cellStyle name="Uwaga 3" xfId="5377" hidden="1" xr:uid="{00000000-0005-0000-0000-00006F160000}"/>
    <cellStyle name="Uwaga 3" xfId="5369" hidden="1" xr:uid="{00000000-0005-0000-0000-000070160000}"/>
    <cellStyle name="Uwaga 3" xfId="5366" hidden="1" xr:uid="{00000000-0005-0000-0000-000071160000}"/>
    <cellStyle name="Uwaga 3" xfId="5361" hidden="1" xr:uid="{00000000-0005-0000-0000-000072160000}"/>
    <cellStyle name="Uwaga 3" xfId="5354" hidden="1" xr:uid="{00000000-0005-0000-0000-000073160000}"/>
    <cellStyle name="Uwaga 3" xfId="5350" hidden="1" xr:uid="{00000000-0005-0000-0000-000074160000}"/>
    <cellStyle name="Uwaga 3" xfId="5345" hidden="1" xr:uid="{00000000-0005-0000-0000-000075160000}"/>
    <cellStyle name="Uwaga 3" xfId="5339" hidden="1" xr:uid="{00000000-0005-0000-0000-000076160000}"/>
    <cellStyle name="Uwaga 3" xfId="5335" hidden="1" xr:uid="{00000000-0005-0000-0000-000077160000}"/>
    <cellStyle name="Uwaga 3" xfId="5330" hidden="1" xr:uid="{00000000-0005-0000-0000-000078160000}"/>
    <cellStyle name="Uwaga 3" xfId="5324" hidden="1" xr:uid="{00000000-0005-0000-0000-000079160000}"/>
    <cellStyle name="Uwaga 3" xfId="5321" hidden="1" xr:uid="{00000000-0005-0000-0000-00007A160000}"/>
    <cellStyle name="Uwaga 3" xfId="5317" hidden="1" xr:uid="{00000000-0005-0000-0000-00007B160000}"/>
    <cellStyle name="Uwaga 3" xfId="5309" hidden="1" xr:uid="{00000000-0005-0000-0000-00007C160000}"/>
    <cellStyle name="Uwaga 3" xfId="5304" hidden="1" xr:uid="{00000000-0005-0000-0000-00007D160000}"/>
    <cellStyle name="Uwaga 3" xfId="5299" hidden="1" xr:uid="{00000000-0005-0000-0000-00007E160000}"/>
    <cellStyle name="Uwaga 3" xfId="5294" hidden="1" xr:uid="{00000000-0005-0000-0000-00007F160000}"/>
    <cellStyle name="Uwaga 3" xfId="5289" hidden="1" xr:uid="{00000000-0005-0000-0000-000080160000}"/>
    <cellStyle name="Uwaga 3" xfId="5284" hidden="1" xr:uid="{00000000-0005-0000-0000-000081160000}"/>
    <cellStyle name="Uwaga 3" xfId="5279" hidden="1" xr:uid="{00000000-0005-0000-0000-000082160000}"/>
    <cellStyle name="Uwaga 3" xfId="5274" hidden="1" xr:uid="{00000000-0005-0000-0000-000083160000}"/>
    <cellStyle name="Uwaga 3" xfId="5269" hidden="1" xr:uid="{00000000-0005-0000-0000-000084160000}"/>
    <cellStyle name="Uwaga 3" xfId="5264" hidden="1" xr:uid="{00000000-0005-0000-0000-000085160000}"/>
    <cellStyle name="Uwaga 3" xfId="5260" hidden="1" xr:uid="{00000000-0005-0000-0000-000086160000}"/>
    <cellStyle name="Uwaga 3" xfId="5255" hidden="1" xr:uid="{00000000-0005-0000-0000-000087160000}"/>
    <cellStyle name="Uwaga 3" xfId="5248" hidden="1" xr:uid="{00000000-0005-0000-0000-000088160000}"/>
    <cellStyle name="Uwaga 3" xfId="5243" hidden="1" xr:uid="{00000000-0005-0000-0000-000089160000}"/>
    <cellStyle name="Uwaga 3" xfId="5238" hidden="1" xr:uid="{00000000-0005-0000-0000-00008A160000}"/>
    <cellStyle name="Uwaga 3" xfId="5233" hidden="1" xr:uid="{00000000-0005-0000-0000-00008B160000}"/>
    <cellStyle name="Uwaga 3" xfId="5228" hidden="1" xr:uid="{00000000-0005-0000-0000-00008C160000}"/>
    <cellStyle name="Uwaga 3" xfId="5223" hidden="1" xr:uid="{00000000-0005-0000-0000-00008D160000}"/>
    <cellStyle name="Uwaga 3" xfId="5218" hidden="1" xr:uid="{00000000-0005-0000-0000-00008E160000}"/>
    <cellStyle name="Uwaga 3" xfId="5213" hidden="1" xr:uid="{00000000-0005-0000-0000-00008F160000}"/>
    <cellStyle name="Uwaga 3" xfId="5208" hidden="1" xr:uid="{00000000-0005-0000-0000-000090160000}"/>
    <cellStyle name="Uwaga 3" xfId="5204" hidden="1" xr:uid="{00000000-0005-0000-0000-000091160000}"/>
    <cellStyle name="Uwaga 3" xfId="5199" hidden="1" xr:uid="{00000000-0005-0000-0000-000092160000}"/>
    <cellStyle name="Uwaga 3" xfId="5194" hidden="1" xr:uid="{00000000-0005-0000-0000-000093160000}"/>
    <cellStyle name="Uwaga 3" xfId="5189" hidden="1" xr:uid="{00000000-0005-0000-0000-000094160000}"/>
    <cellStyle name="Uwaga 3" xfId="5185" hidden="1" xr:uid="{00000000-0005-0000-0000-000095160000}"/>
    <cellStyle name="Uwaga 3" xfId="5181" hidden="1" xr:uid="{00000000-0005-0000-0000-000096160000}"/>
    <cellStyle name="Uwaga 3" xfId="5174" hidden="1" xr:uid="{00000000-0005-0000-0000-000097160000}"/>
    <cellStyle name="Uwaga 3" xfId="5170" hidden="1" xr:uid="{00000000-0005-0000-0000-000098160000}"/>
    <cellStyle name="Uwaga 3" xfId="5165" hidden="1" xr:uid="{00000000-0005-0000-0000-000099160000}"/>
    <cellStyle name="Uwaga 3" xfId="5159" hidden="1" xr:uid="{00000000-0005-0000-0000-00009A160000}"/>
    <cellStyle name="Uwaga 3" xfId="5155" hidden="1" xr:uid="{00000000-0005-0000-0000-00009B160000}"/>
    <cellStyle name="Uwaga 3" xfId="5150" hidden="1" xr:uid="{00000000-0005-0000-0000-00009C160000}"/>
    <cellStyle name="Uwaga 3" xfId="5144" hidden="1" xr:uid="{00000000-0005-0000-0000-00009D160000}"/>
    <cellStyle name="Uwaga 3" xfId="5140" hidden="1" xr:uid="{00000000-0005-0000-0000-00009E160000}"/>
    <cellStyle name="Uwaga 3" xfId="5136" hidden="1" xr:uid="{00000000-0005-0000-0000-00009F160000}"/>
    <cellStyle name="Uwaga 3" xfId="5129" hidden="1" xr:uid="{00000000-0005-0000-0000-0000A0160000}"/>
    <cellStyle name="Uwaga 3" xfId="5125" hidden="1" xr:uid="{00000000-0005-0000-0000-0000A1160000}"/>
    <cellStyle name="Uwaga 3" xfId="5121" hidden="1" xr:uid="{00000000-0005-0000-0000-0000A2160000}"/>
    <cellStyle name="Uwaga 3" xfId="5988" hidden="1" xr:uid="{00000000-0005-0000-0000-0000A3160000}"/>
    <cellStyle name="Uwaga 3" xfId="5987" hidden="1" xr:uid="{00000000-0005-0000-0000-0000A4160000}"/>
    <cellStyle name="Uwaga 3" xfId="5985" hidden="1" xr:uid="{00000000-0005-0000-0000-0000A5160000}"/>
    <cellStyle name="Uwaga 3" xfId="5972" hidden="1" xr:uid="{00000000-0005-0000-0000-0000A6160000}"/>
    <cellStyle name="Uwaga 3" xfId="5970" hidden="1" xr:uid="{00000000-0005-0000-0000-0000A7160000}"/>
    <cellStyle name="Uwaga 3" xfId="5968" hidden="1" xr:uid="{00000000-0005-0000-0000-0000A8160000}"/>
    <cellStyle name="Uwaga 3" xfId="5958" hidden="1" xr:uid="{00000000-0005-0000-0000-0000A9160000}"/>
    <cellStyle name="Uwaga 3" xfId="5956" hidden="1" xr:uid="{00000000-0005-0000-0000-0000AA160000}"/>
    <cellStyle name="Uwaga 3" xfId="5954" hidden="1" xr:uid="{00000000-0005-0000-0000-0000AB160000}"/>
    <cellStyle name="Uwaga 3" xfId="5943" hidden="1" xr:uid="{00000000-0005-0000-0000-0000AC160000}"/>
    <cellStyle name="Uwaga 3" xfId="5941" hidden="1" xr:uid="{00000000-0005-0000-0000-0000AD160000}"/>
    <cellStyle name="Uwaga 3" xfId="5939" hidden="1" xr:uid="{00000000-0005-0000-0000-0000AE160000}"/>
    <cellStyle name="Uwaga 3" xfId="5926" hidden="1" xr:uid="{00000000-0005-0000-0000-0000AF160000}"/>
    <cellStyle name="Uwaga 3" xfId="5924" hidden="1" xr:uid="{00000000-0005-0000-0000-0000B0160000}"/>
    <cellStyle name="Uwaga 3" xfId="5923" hidden="1" xr:uid="{00000000-0005-0000-0000-0000B1160000}"/>
    <cellStyle name="Uwaga 3" xfId="5910" hidden="1" xr:uid="{00000000-0005-0000-0000-0000B2160000}"/>
    <cellStyle name="Uwaga 3" xfId="5909" hidden="1" xr:uid="{00000000-0005-0000-0000-0000B3160000}"/>
    <cellStyle name="Uwaga 3" xfId="5907" hidden="1" xr:uid="{00000000-0005-0000-0000-0000B4160000}"/>
    <cellStyle name="Uwaga 3" xfId="5895" hidden="1" xr:uid="{00000000-0005-0000-0000-0000B5160000}"/>
    <cellStyle name="Uwaga 3" xfId="5894" hidden="1" xr:uid="{00000000-0005-0000-0000-0000B6160000}"/>
    <cellStyle name="Uwaga 3" xfId="5892" hidden="1" xr:uid="{00000000-0005-0000-0000-0000B7160000}"/>
    <cellStyle name="Uwaga 3" xfId="5880" hidden="1" xr:uid="{00000000-0005-0000-0000-0000B8160000}"/>
    <cellStyle name="Uwaga 3" xfId="5879" hidden="1" xr:uid="{00000000-0005-0000-0000-0000B9160000}"/>
    <cellStyle name="Uwaga 3" xfId="5877" hidden="1" xr:uid="{00000000-0005-0000-0000-0000BA160000}"/>
    <cellStyle name="Uwaga 3" xfId="5865" hidden="1" xr:uid="{00000000-0005-0000-0000-0000BB160000}"/>
    <cellStyle name="Uwaga 3" xfId="5864" hidden="1" xr:uid="{00000000-0005-0000-0000-0000BC160000}"/>
    <cellStyle name="Uwaga 3" xfId="5862" hidden="1" xr:uid="{00000000-0005-0000-0000-0000BD160000}"/>
    <cellStyle name="Uwaga 3" xfId="5850" hidden="1" xr:uid="{00000000-0005-0000-0000-0000BE160000}"/>
    <cellStyle name="Uwaga 3" xfId="5849" hidden="1" xr:uid="{00000000-0005-0000-0000-0000BF160000}"/>
    <cellStyle name="Uwaga 3" xfId="5847" hidden="1" xr:uid="{00000000-0005-0000-0000-0000C0160000}"/>
    <cellStyle name="Uwaga 3" xfId="5835" hidden="1" xr:uid="{00000000-0005-0000-0000-0000C1160000}"/>
    <cellStyle name="Uwaga 3" xfId="5834" hidden="1" xr:uid="{00000000-0005-0000-0000-0000C2160000}"/>
    <cellStyle name="Uwaga 3" xfId="5832" hidden="1" xr:uid="{00000000-0005-0000-0000-0000C3160000}"/>
    <cellStyle name="Uwaga 3" xfId="5820" hidden="1" xr:uid="{00000000-0005-0000-0000-0000C4160000}"/>
    <cellStyle name="Uwaga 3" xfId="5819" hidden="1" xr:uid="{00000000-0005-0000-0000-0000C5160000}"/>
    <cellStyle name="Uwaga 3" xfId="5817" hidden="1" xr:uid="{00000000-0005-0000-0000-0000C6160000}"/>
    <cellStyle name="Uwaga 3" xfId="5805" hidden="1" xr:uid="{00000000-0005-0000-0000-0000C7160000}"/>
    <cellStyle name="Uwaga 3" xfId="5804" hidden="1" xr:uid="{00000000-0005-0000-0000-0000C8160000}"/>
    <cellStyle name="Uwaga 3" xfId="5802" hidden="1" xr:uid="{00000000-0005-0000-0000-0000C9160000}"/>
    <cellStyle name="Uwaga 3" xfId="5790" hidden="1" xr:uid="{00000000-0005-0000-0000-0000CA160000}"/>
    <cellStyle name="Uwaga 3" xfId="5789" hidden="1" xr:uid="{00000000-0005-0000-0000-0000CB160000}"/>
    <cellStyle name="Uwaga 3" xfId="5787" hidden="1" xr:uid="{00000000-0005-0000-0000-0000CC160000}"/>
    <cellStyle name="Uwaga 3" xfId="5775" hidden="1" xr:uid="{00000000-0005-0000-0000-0000CD160000}"/>
    <cellStyle name="Uwaga 3" xfId="5774" hidden="1" xr:uid="{00000000-0005-0000-0000-0000CE160000}"/>
    <cellStyle name="Uwaga 3" xfId="5772" hidden="1" xr:uid="{00000000-0005-0000-0000-0000CF160000}"/>
    <cellStyle name="Uwaga 3" xfId="5760" hidden="1" xr:uid="{00000000-0005-0000-0000-0000D0160000}"/>
    <cellStyle name="Uwaga 3" xfId="5759" hidden="1" xr:uid="{00000000-0005-0000-0000-0000D1160000}"/>
    <cellStyle name="Uwaga 3" xfId="5757" hidden="1" xr:uid="{00000000-0005-0000-0000-0000D2160000}"/>
    <cellStyle name="Uwaga 3" xfId="5745" hidden="1" xr:uid="{00000000-0005-0000-0000-0000D3160000}"/>
    <cellStyle name="Uwaga 3" xfId="5744" hidden="1" xr:uid="{00000000-0005-0000-0000-0000D4160000}"/>
    <cellStyle name="Uwaga 3" xfId="5742" hidden="1" xr:uid="{00000000-0005-0000-0000-0000D5160000}"/>
    <cellStyle name="Uwaga 3" xfId="5730" hidden="1" xr:uid="{00000000-0005-0000-0000-0000D6160000}"/>
    <cellStyle name="Uwaga 3" xfId="5729" hidden="1" xr:uid="{00000000-0005-0000-0000-0000D7160000}"/>
    <cellStyle name="Uwaga 3" xfId="5727" hidden="1" xr:uid="{00000000-0005-0000-0000-0000D8160000}"/>
    <cellStyle name="Uwaga 3" xfId="5715" hidden="1" xr:uid="{00000000-0005-0000-0000-0000D9160000}"/>
    <cellStyle name="Uwaga 3" xfId="5714" hidden="1" xr:uid="{00000000-0005-0000-0000-0000DA160000}"/>
    <cellStyle name="Uwaga 3" xfId="5712" hidden="1" xr:uid="{00000000-0005-0000-0000-0000DB160000}"/>
    <cellStyle name="Uwaga 3" xfId="5700" hidden="1" xr:uid="{00000000-0005-0000-0000-0000DC160000}"/>
    <cellStyle name="Uwaga 3" xfId="5699" hidden="1" xr:uid="{00000000-0005-0000-0000-0000DD160000}"/>
    <cellStyle name="Uwaga 3" xfId="5697" hidden="1" xr:uid="{00000000-0005-0000-0000-0000DE160000}"/>
    <cellStyle name="Uwaga 3" xfId="5685" hidden="1" xr:uid="{00000000-0005-0000-0000-0000DF160000}"/>
    <cellStyle name="Uwaga 3" xfId="5684" hidden="1" xr:uid="{00000000-0005-0000-0000-0000E0160000}"/>
    <cellStyle name="Uwaga 3" xfId="5682" hidden="1" xr:uid="{00000000-0005-0000-0000-0000E1160000}"/>
    <cellStyle name="Uwaga 3" xfId="5670" hidden="1" xr:uid="{00000000-0005-0000-0000-0000E2160000}"/>
    <cellStyle name="Uwaga 3" xfId="5669" hidden="1" xr:uid="{00000000-0005-0000-0000-0000E3160000}"/>
    <cellStyle name="Uwaga 3" xfId="5667" hidden="1" xr:uid="{00000000-0005-0000-0000-0000E4160000}"/>
    <cellStyle name="Uwaga 3" xfId="5655" hidden="1" xr:uid="{00000000-0005-0000-0000-0000E5160000}"/>
    <cellStyle name="Uwaga 3" xfId="5654" hidden="1" xr:uid="{00000000-0005-0000-0000-0000E6160000}"/>
    <cellStyle name="Uwaga 3" xfId="5652" hidden="1" xr:uid="{00000000-0005-0000-0000-0000E7160000}"/>
    <cellStyle name="Uwaga 3" xfId="5640" hidden="1" xr:uid="{00000000-0005-0000-0000-0000E8160000}"/>
    <cellStyle name="Uwaga 3" xfId="5639" hidden="1" xr:uid="{00000000-0005-0000-0000-0000E9160000}"/>
    <cellStyle name="Uwaga 3" xfId="5637" hidden="1" xr:uid="{00000000-0005-0000-0000-0000EA160000}"/>
    <cellStyle name="Uwaga 3" xfId="5625" hidden="1" xr:uid="{00000000-0005-0000-0000-0000EB160000}"/>
    <cellStyle name="Uwaga 3" xfId="5624" hidden="1" xr:uid="{00000000-0005-0000-0000-0000EC160000}"/>
    <cellStyle name="Uwaga 3" xfId="5622" hidden="1" xr:uid="{00000000-0005-0000-0000-0000ED160000}"/>
    <cellStyle name="Uwaga 3" xfId="5610" hidden="1" xr:uid="{00000000-0005-0000-0000-0000EE160000}"/>
    <cellStyle name="Uwaga 3" xfId="5609" hidden="1" xr:uid="{00000000-0005-0000-0000-0000EF160000}"/>
    <cellStyle name="Uwaga 3" xfId="5607" hidden="1" xr:uid="{00000000-0005-0000-0000-0000F0160000}"/>
    <cellStyle name="Uwaga 3" xfId="5595" hidden="1" xr:uid="{00000000-0005-0000-0000-0000F1160000}"/>
    <cellStyle name="Uwaga 3" xfId="5594" hidden="1" xr:uid="{00000000-0005-0000-0000-0000F2160000}"/>
    <cellStyle name="Uwaga 3" xfId="5592" hidden="1" xr:uid="{00000000-0005-0000-0000-0000F3160000}"/>
    <cellStyle name="Uwaga 3" xfId="5580" hidden="1" xr:uid="{00000000-0005-0000-0000-0000F4160000}"/>
    <cellStyle name="Uwaga 3" xfId="5579" hidden="1" xr:uid="{00000000-0005-0000-0000-0000F5160000}"/>
    <cellStyle name="Uwaga 3" xfId="5577" hidden="1" xr:uid="{00000000-0005-0000-0000-0000F6160000}"/>
    <cellStyle name="Uwaga 3" xfId="5565" hidden="1" xr:uid="{00000000-0005-0000-0000-0000F7160000}"/>
    <cellStyle name="Uwaga 3" xfId="5564" hidden="1" xr:uid="{00000000-0005-0000-0000-0000F8160000}"/>
    <cellStyle name="Uwaga 3" xfId="5562" hidden="1" xr:uid="{00000000-0005-0000-0000-0000F9160000}"/>
    <cellStyle name="Uwaga 3" xfId="5550" hidden="1" xr:uid="{00000000-0005-0000-0000-0000FA160000}"/>
    <cellStyle name="Uwaga 3" xfId="5549" hidden="1" xr:uid="{00000000-0005-0000-0000-0000FB160000}"/>
    <cellStyle name="Uwaga 3" xfId="5547" hidden="1" xr:uid="{00000000-0005-0000-0000-0000FC160000}"/>
    <cellStyle name="Uwaga 3" xfId="5535" hidden="1" xr:uid="{00000000-0005-0000-0000-0000FD160000}"/>
    <cellStyle name="Uwaga 3" xfId="5534" hidden="1" xr:uid="{00000000-0005-0000-0000-0000FE160000}"/>
    <cellStyle name="Uwaga 3" xfId="5532" hidden="1" xr:uid="{00000000-0005-0000-0000-0000FF160000}"/>
    <cellStyle name="Uwaga 3" xfId="5520" hidden="1" xr:uid="{00000000-0005-0000-0000-000000170000}"/>
    <cellStyle name="Uwaga 3" xfId="5519" hidden="1" xr:uid="{00000000-0005-0000-0000-000001170000}"/>
    <cellStyle name="Uwaga 3" xfId="5517" hidden="1" xr:uid="{00000000-0005-0000-0000-000002170000}"/>
    <cellStyle name="Uwaga 3" xfId="5505" hidden="1" xr:uid="{00000000-0005-0000-0000-000003170000}"/>
    <cellStyle name="Uwaga 3" xfId="5503" hidden="1" xr:uid="{00000000-0005-0000-0000-000004170000}"/>
    <cellStyle name="Uwaga 3" xfId="5500" hidden="1" xr:uid="{00000000-0005-0000-0000-000005170000}"/>
    <cellStyle name="Uwaga 3" xfId="5490" hidden="1" xr:uid="{00000000-0005-0000-0000-000006170000}"/>
    <cellStyle name="Uwaga 3" xfId="5488" hidden="1" xr:uid="{00000000-0005-0000-0000-000007170000}"/>
    <cellStyle name="Uwaga 3" xfId="5485" hidden="1" xr:uid="{00000000-0005-0000-0000-000008170000}"/>
    <cellStyle name="Uwaga 3" xfId="5475" hidden="1" xr:uid="{00000000-0005-0000-0000-000009170000}"/>
    <cellStyle name="Uwaga 3" xfId="5473" hidden="1" xr:uid="{00000000-0005-0000-0000-00000A170000}"/>
    <cellStyle name="Uwaga 3" xfId="5470" hidden="1" xr:uid="{00000000-0005-0000-0000-00000B170000}"/>
    <cellStyle name="Uwaga 3" xfId="5460" hidden="1" xr:uid="{00000000-0005-0000-0000-00000C170000}"/>
    <cellStyle name="Uwaga 3" xfId="5458" hidden="1" xr:uid="{00000000-0005-0000-0000-00000D170000}"/>
    <cellStyle name="Uwaga 3" xfId="5455" hidden="1" xr:uid="{00000000-0005-0000-0000-00000E170000}"/>
    <cellStyle name="Uwaga 3" xfId="5445" hidden="1" xr:uid="{00000000-0005-0000-0000-00000F170000}"/>
    <cellStyle name="Uwaga 3" xfId="5443" hidden="1" xr:uid="{00000000-0005-0000-0000-000010170000}"/>
    <cellStyle name="Uwaga 3" xfId="5440" hidden="1" xr:uid="{00000000-0005-0000-0000-000011170000}"/>
    <cellStyle name="Uwaga 3" xfId="5430" hidden="1" xr:uid="{00000000-0005-0000-0000-000012170000}"/>
    <cellStyle name="Uwaga 3" xfId="5428" hidden="1" xr:uid="{00000000-0005-0000-0000-000013170000}"/>
    <cellStyle name="Uwaga 3" xfId="5424" hidden="1" xr:uid="{00000000-0005-0000-0000-000014170000}"/>
    <cellStyle name="Uwaga 3" xfId="5415" hidden="1" xr:uid="{00000000-0005-0000-0000-000015170000}"/>
    <cellStyle name="Uwaga 3" xfId="5412" hidden="1" xr:uid="{00000000-0005-0000-0000-000016170000}"/>
    <cellStyle name="Uwaga 3" xfId="5408" hidden="1" xr:uid="{00000000-0005-0000-0000-000017170000}"/>
    <cellStyle name="Uwaga 3" xfId="5400" hidden="1" xr:uid="{00000000-0005-0000-0000-000018170000}"/>
    <cellStyle name="Uwaga 3" xfId="5398" hidden="1" xr:uid="{00000000-0005-0000-0000-000019170000}"/>
    <cellStyle name="Uwaga 3" xfId="5394" hidden="1" xr:uid="{00000000-0005-0000-0000-00001A170000}"/>
    <cellStyle name="Uwaga 3" xfId="5385" hidden="1" xr:uid="{00000000-0005-0000-0000-00001B170000}"/>
    <cellStyle name="Uwaga 3" xfId="5383" hidden="1" xr:uid="{00000000-0005-0000-0000-00001C170000}"/>
    <cellStyle name="Uwaga 3" xfId="5380" hidden="1" xr:uid="{00000000-0005-0000-0000-00001D170000}"/>
    <cellStyle name="Uwaga 3" xfId="5370" hidden="1" xr:uid="{00000000-0005-0000-0000-00001E170000}"/>
    <cellStyle name="Uwaga 3" xfId="5368" hidden="1" xr:uid="{00000000-0005-0000-0000-00001F170000}"/>
    <cellStyle name="Uwaga 3" xfId="5363" hidden="1" xr:uid="{00000000-0005-0000-0000-000020170000}"/>
    <cellStyle name="Uwaga 3" xfId="5355" hidden="1" xr:uid="{00000000-0005-0000-0000-000021170000}"/>
    <cellStyle name="Uwaga 3" xfId="5353" hidden="1" xr:uid="{00000000-0005-0000-0000-000022170000}"/>
    <cellStyle name="Uwaga 3" xfId="5348" hidden="1" xr:uid="{00000000-0005-0000-0000-000023170000}"/>
    <cellStyle name="Uwaga 3" xfId="5340" hidden="1" xr:uid="{00000000-0005-0000-0000-000024170000}"/>
    <cellStyle name="Uwaga 3" xfId="5338" hidden="1" xr:uid="{00000000-0005-0000-0000-000025170000}"/>
    <cellStyle name="Uwaga 3" xfId="5333" hidden="1" xr:uid="{00000000-0005-0000-0000-000026170000}"/>
    <cellStyle name="Uwaga 3" xfId="5325" hidden="1" xr:uid="{00000000-0005-0000-0000-000027170000}"/>
    <cellStyle name="Uwaga 3" xfId="5323" hidden="1" xr:uid="{00000000-0005-0000-0000-000028170000}"/>
    <cellStyle name="Uwaga 3" xfId="5319" hidden="1" xr:uid="{00000000-0005-0000-0000-000029170000}"/>
    <cellStyle name="Uwaga 3" xfId="5310" hidden="1" xr:uid="{00000000-0005-0000-0000-00002A170000}"/>
    <cellStyle name="Uwaga 3" xfId="5307" hidden="1" xr:uid="{00000000-0005-0000-0000-00002B170000}"/>
    <cellStyle name="Uwaga 3" xfId="5302" hidden="1" xr:uid="{00000000-0005-0000-0000-00002C170000}"/>
    <cellStyle name="Uwaga 3" xfId="5295" hidden="1" xr:uid="{00000000-0005-0000-0000-00002D170000}"/>
    <cellStyle name="Uwaga 3" xfId="5291" hidden="1" xr:uid="{00000000-0005-0000-0000-00002E170000}"/>
    <cellStyle name="Uwaga 3" xfId="5286" hidden="1" xr:uid="{00000000-0005-0000-0000-00002F170000}"/>
    <cellStyle name="Uwaga 3" xfId="5280" hidden="1" xr:uid="{00000000-0005-0000-0000-000030170000}"/>
    <cellStyle name="Uwaga 3" xfId="5276" hidden="1" xr:uid="{00000000-0005-0000-0000-000031170000}"/>
    <cellStyle name="Uwaga 3" xfId="5271" hidden="1" xr:uid="{00000000-0005-0000-0000-000032170000}"/>
    <cellStyle name="Uwaga 3" xfId="5265" hidden="1" xr:uid="{00000000-0005-0000-0000-000033170000}"/>
    <cellStyle name="Uwaga 3" xfId="5262" hidden="1" xr:uid="{00000000-0005-0000-0000-000034170000}"/>
    <cellStyle name="Uwaga 3" xfId="5258" hidden="1" xr:uid="{00000000-0005-0000-0000-000035170000}"/>
    <cellStyle name="Uwaga 3" xfId="5249" hidden="1" xr:uid="{00000000-0005-0000-0000-000036170000}"/>
    <cellStyle name="Uwaga 3" xfId="5244" hidden="1" xr:uid="{00000000-0005-0000-0000-000037170000}"/>
    <cellStyle name="Uwaga 3" xfId="5239" hidden="1" xr:uid="{00000000-0005-0000-0000-000038170000}"/>
    <cellStyle name="Uwaga 3" xfId="5234" hidden="1" xr:uid="{00000000-0005-0000-0000-000039170000}"/>
    <cellStyle name="Uwaga 3" xfId="5229" hidden="1" xr:uid="{00000000-0005-0000-0000-00003A170000}"/>
    <cellStyle name="Uwaga 3" xfId="5224" hidden="1" xr:uid="{00000000-0005-0000-0000-00003B170000}"/>
    <cellStyle name="Uwaga 3" xfId="5219" hidden="1" xr:uid="{00000000-0005-0000-0000-00003C170000}"/>
    <cellStyle name="Uwaga 3" xfId="5214" hidden="1" xr:uid="{00000000-0005-0000-0000-00003D170000}"/>
    <cellStyle name="Uwaga 3" xfId="5209" hidden="1" xr:uid="{00000000-0005-0000-0000-00003E170000}"/>
    <cellStyle name="Uwaga 3" xfId="5205" hidden="1" xr:uid="{00000000-0005-0000-0000-00003F170000}"/>
    <cellStyle name="Uwaga 3" xfId="5200" hidden="1" xr:uid="{00000000-0005-0000-0000-000040170000}"/>
    <cellStyle name="Uwaga 3" xfId="5195" hidden="1" xr:uid="{00000000-0005-0000-0000-000041170000}"/>
    <cellStyle name="Uwaga 3" xfId="5190" hidden="1" xr:uid="{00000000-0005-0000-0000-000042170000}"/>
    <cellStyle name="Uwaga 3" xfId="5186" hidden="1" xr:uid="{00000000-0005-0000-0000-000043170000}"/>
    <cellStyle name="Uwaga 3" xfId="5182" hidden="1" xr:uid="{00000000-0005-0000-0000-000044170000}"/>
    <cellStyle name="Uwaga 3" xfId="5175" hidden="1" xr:uid="{00000000-0005-0000-0000-000045170000}"/>
    <cellStyle name="Uwaga 3" xfId="5171" hidden="1" xr:uid="{00000000-0005-0000-0000-000046170000}"/>
    <cellStyle name="Uwaga 3" xfId="5166" hidden="1" xr:uid="{00000000-0005-0000-0000-000047170000}"/>
    <cellStyle name="Uwaga 3" xfId="5160" hidden="1" xr:uid="{00000000-0005-0000-0000-000048170000}"/>
    <cellStyle name="Uwaga 3" xfId="5156" hidden="1" xr:uid="{00000000-0005-0000-0000-000049170000}"/>
    <cellStyle name="Uwaga 3" xfId="5151" hidden="1" xr:uid="{00000000-0005-0000-0000-00004A170000}"/>
    <cellStyle name="Uwaga 3" xfId="5145" hidden="1" xr:uid="{00000000-0005-0000-0000-00004B170000}"/>
    <cellStyle name="Uwaga 3" xfId="5141" hidden="1" xr:uid="{00000000-0005-0000-0000-00004C170000}"/>
    <cellStyle name="Uwaga 3" xfId="5137" hidden="1" xr:uid="{00000000-0005-0000-0000-00004D170000}"/>
    <cellStyle name="Uwaga 3" xfId="5130" hidden="1" xr:uid="{00000000-0005-0000-0000-00004E170000}"/>
    <cellStyle name="Uwaga 3" xfId="5126" hidden="1" xr:uid="{00000000-0005-0000-0000-00004F170000}"/>
    <cellStyle name="Uwaga 3" xfId="5122" hidden="1" xr:uid="{00000000-0005-0000-0000-000050170000}"/>
    <cellStyle name="Uwaga 3" xfId="4084" hidden="1" xr:uid="{00000000-0005-0000-0000-000051170000}"/>
    <cellStyle name="Uwaga 3" xfId="4083" hidden="1" xr:uid="{00000000-0005-0000-0000-000052170000}"/>
    <cellStyle name="Uwaga 3" xfId="4082" hidden="1" xr:uid="{00000000-0005-0000-0000-000053170000}"/>
    <cellStyle name="Uwaga 3" xfId="4075" hidden="1" xr:uid="{00000000-0005-0000-0000-000054170000}"/>
    <cellStyle name="Uwaga 3" xfId="4074" hidden="1" xr:uid="{00000000-0005-0000-0000-000055170000}"/>
    <cellStyle name="Uwaga 3" xfId="4073" hidden="1" xr:uid="{00000000-0005-0000-0000-000056170000}"/>
    <cellStyle name="Uwaga 3" xfId="4066" hidden="1" xr:uid="{00000000-0005-0000-0000-000057170000}"/>
    <cellStyle name="Uwaga 3" xfId="4065" hidden="1" xr:uid="{00000000-0005-0000-0000-000058170000}"/>
    <cellStyle name="Uwaga 3" xfId="4064" hidden="1" xr:uid="{00000000-0005-0000-0000-000059170000}"/>
    <cellStyle name="Uwaga 3" xfId="4057" hidden="1" xr:uid="{00000000-0005-0000-0000-00005A170000}"/>
    <cellStyle name="Uwaga 3" xfId="4056" hidden="1" xr:uid="{00000000-0005-0000-0000-00005B170000}"/>
    <cellStyle name="Uwaga 3" xfId="4055" hidden="1" xr:uid="{00000000-0005-0000-0000-00005C170000}"/>
    <cellStyle name="Uwaga 3" xfId="4048" hidden="1" xr:uid="{00000000-0005-0000-0000-00005D170000}"/>
    <cellStyle name="Uwaga 3" xfId="4047" hidden="1" xr:uid="{00000000-0005-0000-0000-00005E170000}"/>
    <cellStyle name="Uwaga 3" xfId="4046" hidden="1" xr:uid="{00000000-0005-0000-0000-00005F170000}"/>
    <cellStyle name="Uwaga 3" xfId="4039" hidden="1" xr:uid="{00000000-0005-0000-0000-000060170000}"/>
    <cellStyle name="Uwaga 3" xfId="4038" hidden="1" xr:uid="{00000000-0005-0000-0000-000061170000}"/>
    <cellStyle name="Uwaga 3" xfId="4036" hidden="1" xr:uid="{00000000-0005-0000-0000-000062170000}"/>
    <cellStyle name="Uwaga 3" xfId="4030" hidden="1" xr:uid="{00000000-0005-0000-0000-000063170000}"/>
    <cellStyle name="Uwaga 3" xfId="4029" hidden="1" xr:uid="{00000000-0005-0000-0000-000064170000}"/>
    <cellStyle name="Uwaga 3" xfId="4027" hidden="1" xr:uid="{00000000-0005-0000-0000-000065170000}"/>
    <cellStyle name="Uwaga 3" xfId="4021" hidden="1" xr:uid="{00000000-0005-0000-0000-000066170000}"/>
    <cellStyle name="Uwaga 3" xfId="4020" hidden="1" xr:uid="{00000000-0005-0000-0000-000067170000}"/>
    <cellStyle name="Uwaga 3" xfId="4018" hidden="1" xr:uid="{00000000-0005-0000-0000-000068170000}"/>
    <cellStyle name="Uwaga 3" xfId="4012" hidden="1" xr:uid="{00000000-0005-0000-0000-000069170000}"/>
    <cellStyle name="Uwaga 3" xfId="4011" hidden="1" xr:uid="{00000000-0005-0000-0000-00006A170000}"/>
    <cellStyle name="Uwaga 3" xfId="4009" hidden="1" xr:uid="{00000000-0005-0000-0000-00006B170000}"/>
    <cellStyle name="Uwaga 3" xfId="4003" hidden="1" xr:uid="{00000000-0005-0000-0000-00006C170000}"/>
    <cellStyle name="Uwaga 3" xfId="4002" hidden="1" xr:uid="{00000000-0005-0000-0000-00006D170000}"/>
    <cellStyle name="Uwaga 3" xfId="4000" hidden="1" xr:uid="{00000000-0005-0000-0000-00006E170000}"/>
    <cellStyle name="Uwaga 3" xfId="3994" hidden="1" xr:uid="{00000000-0005-0000-0000-00006F170000}"/>
    <cellStyle name="Uwaga 3" xfId="3993" hidden="1" xr:uid="{00000000-0005-0000-0000-000070170000}"/>
    <cellStyle name="Uwaga 3" xfId="3991" hidden="1" xr:uid="{00000000-0005-0000-0000-000071170000}"/>
    <cellStyle name="Uwaga 3" xfId="3985" hidden="1" xr:uid="{00000000-0005-0000-0000-000072170000}"/>
    <cellStyle name="Uwaga 3" xfId="3984" hidden="1" xr:uid="{00000000-0005-0000-0000-000073170000}"/>
    <cellStyle name="Uwaga 3" xfId="3982" hidden="1" xr:uid="{00000000-0005-0000-0000-000074170000}"/>
    <cellStyle name="Uwaga 3" xfId="3976" hidden="1" xr:uid="{00000000-0005-0000-0000-000075170000}"/>
    <cellStyle name="Uwaga 3" xfId="3975" hidden="1" xr:uid="{00000000-0005-0000-0000-000076170000}"/>
    <cellStyle name="Uwaga 3" xfId="3973" hidden="1" xr:uid="{00000000-0005-0000-0000-000077170000}"/>
    <cellStyle name="Uwaga 3" xfId="3967" hidden="1" xr:uid="{00000000-0005-0000-0000-000078170000}"/>
    <cellStyle name="Uwaga 3" xfId="3966" hidden="1" xr:uid="{00000000-0005-0000-0000-000079170000}"/>
    <cellStyle name="Uwaga 3" xfId="3964" hidden="1" xr:uid="{00000000-0005-0000-0000-00007A170000}"/>
    <cellStyle name="Uwaga 3" xfId="3958" hidden="1" xr:uid="{00000000-0005-0000-0000-00007B170000}"/>
    <cellStyle name="Uwaga 3" xfId="3957" hidden="1" xr:uid="{00000000-0005-0000-0000-00007C170000}"/>
    <cellStyle name="Uwaga 3" xfId="3955" hidden="1" xr:uid="{00000000-0005-0000-0000-00007D170000}"/>
    <cellStyle name="Uwaga 3" xfId="3949" hidden="1" xr:uid="{00000000-0005-0000-0000-00007E170000}"/>
    <cellStyle name="Uwaga 3" xfId="3948" hidden="1" xr:uid="{00000000-0005-0000-0000-00007F170000}"/>
    <cellStyle name="Uwaga 3" xfId="3946" hidden="1" xr:uid="{00000000-0005-0000-0000-000080170000}"/>
    <cellStyle name="Uwaga 3" xfId="3940" hidden="1" xr:uid="{00000000-0005-0000-0000-000081170000}"/>
    <cellStyle name="Uwaga 3" xfId="3939" hidden="1" xr:uid="{00000000-0005-0000-0000-000082170000}"/>
    <cellStyle name="Uwaga 3" xfId="3937" hidden="1" xr:uid="{00000000-0005-0000-0000-000083170000}"/>
    <cellStyle name="Uwaga 3" xfId="3931" hidden="1" xr:uid="{00000000-0005-0000-0000-000084170000}"/>
    <cellStyle name="Uwaga 3" xfId="3930" hidden="1" xr:uid="{00000000-0005-0000-0000-000085170000}"/>
    <cellStyle name="Uwaga 3" xfId="3927" hidden="1" xr:uid="{00000000-0005-0000-0000-000086170000}"/>
    <cellStyle name="Uwaga 3" xfId="3922" hidden="1" xr:uid="{00000000-0005-0000-0000-000087170000}"/>
    <cellStyle name="Uwaga 3" xfId="3920" hidden="1" xr:uid="{00000000-0005-0000-0000-000088170000}"/>
    <cellStyle name="Uwaga 3" xfId="3917" hidden="1" xr:uid="{00000000-0005-0000-0000-000089170000}"/>
    <cellStyle name="Uwaga 3" xfId="3913" hidden="1" xr:uid="{00000000-0005-0000-0000-00008A170000}"/>
    <cellStyle name="Uwaga 3" xfId="3912" hidden="1" xr:uid="{00000000-0005-0000-0000-00008B170000}"/>
    <cellStyle name="Uwaga 3" xfId="3909" hidden="1" xr:uid="{00000000-0005-0000-0000-00008C170000}"/>
    <cellStyle name="Uwaga 3" xfId="3904" hidden="1" xr:uid="{00000000-0005-0000-0000-00008D170000}"/>
    <cellStyle name="Uwaga 3" xfId="3903" hidden="1" xr:uid="{00000000-0005-0000-0000-00008E170000}"/>
    <cellStyle name="Uwaga 3" xfId="3901" hidden="1" xr:uid="{00000000-0005-0000-0000-00008F170000}"/>
    <cellStyle name="Uwaga 3" xfId="3895" hidden="1" xr:uid="{00000000-0005-0000-0000-000090170000}"/>
    <cellStyle name="Uwaga 3" xfId="3894" hidden="1" xr:uid="{00000000-0005-0000-0000-000091170000}"/>
    <cellStyle name="Uwaga 3" xfId="3892" hidden="1" xr:uid="{00000000-0005-0000-0000-000092170000}"/>
    <cellStyle name="Uwaga 3" xfId="3886" hidden="1" xr:uid="{00000000-0005-0000-0000-000093170000}"/>
    <cellStyle name="Uwaga 3" xfId="3885" hidden="1" xr:uid="{00000000-0005-0000-0000-000094170000}"/>
    <cellStyle name="Uwaga 3" xfId="3883" hidden="1" xr:uid="{00000000-0005-0000-0000-000095170000}"/>
    <cellStyle name="Uwaga 3" xfId="3877" hidden="1" xr:uid="{00000000-0005-0000-0000-000096170000}"/>
    <cellStyle name="Uwaga 3" xfId="3876" hidden="1" xr:uid="{00000000-0005-0000-0000-000097170000}"/>
    <cellStyle name="Uwaga 3" xfId="3874" hidden="1" xr:uid="{00000000-0005-0000-0000-000098170000}"/>
    <cellStyle name="Uwaga 3" xfId="3868" hidden="1" xr:uid="{00000000-0005-0000-0000-000099170000}"/>
    <cellStyle name="Uwaga 3" xfId="3867" hidden="1" xr:uid="{00000000-0005-0000-0000-00009A170000}"/>
    <cellStyle name="Uwaga 3" xfId="3865" hidden="1" xr:uid="{00000000-0005-0000-0000-00009B170000}"/>
    <cellStyle name="Uwaga 3" xfId="3859" hidden="1" xr:uid="{00000000-0005-0000-0000-00009C170000}"/>
    <cellStyle name="Uwaga 3" xfId="3858" hidden="1" xr:uid="{00000000-0005-0000-0000-00009D170000}"/>
    <cellStyle name="Uwaga 3" xfId="3855" hidden="1" xr:uid="{00000000-0005-0000-0000-00009E170000}"/>
    <cellStyle name="Uwaga 3" xfId="3850" hidden="1" xr:uid="{00000000-0005-0000-0000-00009F170000}"/>
    <cellStyle name="Uwaga 3" xfId="3848" hidden="1" xr:uid="{00000000-0005-0000-0000-0000A0170000}"/>
    <cellStyle name="Uwaga 3" xfId="3845" hidden="1" xr:uid="{00000000-0005-0000-0000-0000A1170000}"/>
    <cellStyle name="Uwaga 3" xfId="3841" hidden="1" xr:uid="{00000000-0005-0000-0000-0000A2170000}"/>
    <cellStyle name="Uwaga 3" xfId="3839" hidden="1" xr:uid="{00000000-0005-0000-0000-0000A3170000}"/>
    <cellStyle name="Uwaga 3" xfId="3836" hidden="1" xr:uid="{00000000-0005-0000-0000-0000A4170000}"/>
    <cellStyle name="Uwaga 3" xfId="3832" hidden="1" xr:uid="{00000000-0005-0000-0000-0000A5170000}"/>
    <cellStyle name="Uwaga 3" xfId="3831" hidden="1" xr:uid="{00000000-0005-0000-0000-0000A6170000}"/>
    <cellStyle name="Uwaga 3" xfId="3829" hidden="1" xr:uid="{00000000-0005-0000-0000-0000A7170000}"/>
    <cellStyle name="Uwaga 3" xfId="3823" hidden="1" xr:uid="{00000000-0005-0000-0000-0000A8170000}"/>
    <cellStyle name="Uwaga 3" xfId="3821" hidden="1" xr:uid="{00000000-0005-0000-0000-0000A9170000}"/>
    <cellStyle name="Uwaga 3" xfId="3818" hidden="1" xr:uid="{00000000-0005-0000-0000-0000AA170000}"/>
    <cellStyle name="Uwaga 3" xfId="3814" hidden="1" xr:uid="{00000000-0005-0000-0000-0000AB170000}"/>
    <cellStyle name="Uwaga 3" xfId="3812" hidden="1" xr:uid="{00000000-0005-0000-0000-0000AC170000}"/>
    <cellStyle name="Uwaga 3" xfId="3809" hidden="1" xr:uid="{00000000-0005-0000-0000-0000AD170000}"/>
    <cellStyle name="Uwaga 3" xfId="3805" hidden="1" xr:uid="{00000000-0005-0000-0000-0000AE170000}"/>
    <cellStyle name="Uwaga 3" xfId="3803" hidden="1" xr:uid="{00000000-0005-0000-0000-0000AF170000}"/>
    <cellStyle name="Uwaga 3" xfId="3800" hidden="1" xr:uid="{00000000-0005-0000-0000-0000B0170000}"/>
    <cellStyle name="Uwaga 3" xfId="3796" hidden="1" xr:uid="{00000000-0005-0000-0000-0000B1170000}"/>
    <cellStyle name="Uwaga 3" xfId="3794" hidden="1" xr:uid="{00000000-0005-0000-0000-0000B2170000}"/>
    <cellStyle name="Uwaga 3" xfId="3792" hidden="1" xr:uid="{00000000-0005-0000-0000-0000B3170000}"/>
    <cellStyle name="Uwaga 3" xfId="3787" hidden="1" xr:uid="{00000000-0005-0000-0000-0000B4170000}"/>
    <cellStyle name="Uwaga 3" xfId="3785" hidden="1" xr:uid="{00000000-0005-0000-0000-0000B5170000}"/>
    <cellStyle name="Uwaga 3" xfId="3783" hidden="1" xr:uid="{00000000-0005-0000-0000-0000B6170000}"/>
    <cellStyle name="Uwaga 3" xfId="3778" hidden="1" xr:uid="{00000000-0005-0000-0000-0000B7170000}"/>
    <cellStyle name="Uwaga 3" xfId="3776" hidden="1" xr:uid="{00000000-0005-0000-0000-0000B8170000}"/>
    <cellStyle name="Uwaga 3" xfId="3773" hidden="1" xr:uid="{00000000-0005-0000-0000-0000B9170000}"/>
    <cellStyle name="Uwaga 3" xfId="3769" hidden="1" xr:uid="{00000000-0005-0000-0000-0000BA170000}"/>
    <cellStyle name="Uwaga 3" xfId="3767" hidden="1" xr:uid="{00000000-0005-0000-0000-0000BB170000}"/>
    <cellStyle name="Uwaga 3" xfId="3765" hidden="1" xr:uid="{00000000-0005-0000-0000-0000BC170000}"/>
    <cellStyle name="Uwaga 3" xfId="3760" hidden="1" xr:uid="{00000000-0005-0000-0000-0000BD170000}"/>
    <cellStyle name="Uwaga 3" xfId="3758" hidden="1" xr:uid="{00000000-0005-0000-0000-0000BE170000}"/>
    <cellStyle name="Uwaga 3" xfId="3756" hidden="1" xr:uid="{00000000-0005-0000-0000-0000BF170000}"/>
    <cellStyle name="Uwaga 3" xfId="3750" hidden="1" xr:uid="{00000000-0005-0000-0000-0000C0170000}"/>
    <cellStyle name="Uwaga 3" xfId="3747" hidden="1" xr:uid="{00000000-0005-0000-0000-0000C1170000}"/>
    <cellStyle name="Uwaga 3" xfId="3744" hidden="1" xr:uid="{00000000-0005-0000-0000-0000C2170000}"/>
    <cellStyle name="Uwaga 3" xfId="3741" hidden="1" xr:uid="{00000000-0005-0000-0000-0000C3170000}"/>
    <cellStyle name="Uwaga 3" xfId="3738" hidden="1" xr:uid="{00000000-0005-0000-0000-0000C4170000}"/>
    <cellStyle name="Uwaga 3" xfId="3735" hidden="1" xr:uid="{00000000-0005-0000-0000-0000C5170000}"/>
    <cellStyle name="Uwaga 3" xfId="3732" hidden="1" xr:uid="{00000000-0005-0000-0000-0000C6170000}"/>
    <cellStyle name="Uwaga 3" xfId="3729" hidden="1" xr:uid="{00000000-0005-0000-0000-0000C7170000}"/>
    <cellStyle name="Uwaga 3" xfId="3726" hidden="1" xr:uid="{00000000-0005-0000-0000-0000C8170000}"/>
    <cellStyle name="Uwaga 3" xfId="3724" hidden="1" xr:uid="{00000000-0005-0000-0000-0000C9170000}"/>
    <cellStyle name="Uwaga 3" xfId="3722" hidden="1" xr:uid="{00000000-0005-0000-0000-0000CA170000}"/>
    <cellStyle name="Uwaga 3" xfId="3719" hidden="1" xr:uid="{00000000-0005-0000-0000-0000CB170000}"/>
    <cellStyle name="Uwaga 3" xfId="3715" hidden="1" xr:uid="{00000000-0005-0000-0000-0000CC170000}"/>
    <cellStyle name="Uwaga 3" xfId="3712" hidden="1" xr:uid="{00000000-0005-0000-0000-0000CD170000}"/>
    <cellStyle name="Uwaga 3" xfId="3709" hidden="1" xr:uid="{00000000-0005-0000-0000-0000CE170000}"/>
    <cellStyle name="Uwaga 3" xfId="3705" hidden="1" xr:uid="{00000000-0005-0000-0000-0000CF170000}"/>
    <cellStyle name="Uwaga 3" xfId="3702" hidden="1" xr:uid="{00000000-0005-0000-0000-0000D0170000}"/>
    <cellStyle name="Uwaga 3" xfId="3699" hidden="1" xr:uid="{00000000-0005-0000-0000-0000D1170000}"/>
    <cellStyle name="Uwaga 3" xfId="3697" hidden="1" xr:uid="{00000000-0005-0000-0000-0000D2170000}"/>
    <cellStyle name="Uwaga 3" xfId="3694" hidden="1" xr:uid="{00000000-0005-0000-0000-0000D3170000}"/>
    <cellStyle name="Uwaga 3" xfId="3691" hidden="1" xr:uid="{00000000-0005-0000-0000-0000D4170000}"/>
    <cellStyle name="Uwaga 3" xfId="3688" hidden="1" xr:uid="{00000000-0005-0000-0000-0000D5170000}"/>
    <cellStyle name="Uwaga 3" xfId="3686" hidden="1" xr:uid="{00000000-0005-0000-0000-0000D6170000}"/>
    <cellStyle name="Uwaga 3" xfId="3684" hidden="1" xr:uid="{00000000-0005-0000-0000-0000D7170000}"/>
    <cellStyle name="Uwaga 3" xfId="3679" hidden="1" xr:uid="{00000000-0005-0000-0000-0000D8170000}"/>
    <cellStyle name="Uwaga 3" xfId="3676" hidden="1" xr:uid="{00000000-0005-0000-0000-0000D9170000}"/>
    <cellStyle name="Uwaga 3" xfId="3673" hidden="1" xr:uid="{00000000-0005-0000-0000-0000DA170000}"/>
    <cellStyle name="Uwaga 3" xfId="3669" hidden="1" xr:uid="{00000000-0005-0000-0000-0000DB170000}"/>
    <cellStyle name="Uwaga 3" xfId="3666" hidden="1" xr:uid="{00000000-0005-0000-0000-0000DC170000}"/>
    <cellStyle name="Uwaga 3" xfId="3663" hidden="1" xr:uid="{00000000-0005-0000-0000-0000DD170000}"/>
    <cellStyle name="Uwaga 3" xfId="3660" hidden="1" xr:uid="{00000000-0005-0000-0000-0000DE170000}"/>
    <cellStyle name="Uwaga 3" xfId="3657" hidden="1" xr:uid="{00000000-0005-0000-0000-0000DF170000}"/>
    <cellStyle name="Uwaga 3" xfId="3654" hidden="1" xr:uid="{00000000-0005-0000-0000-0000E0170000}"/>
    <cellStyle name="Uwaga 3" xfId="3652" hidden="1" xr:uid="{00000000-0005-0000-0000-0000E1170000}"/>
    <cellStyle name="Uwaga 3" xfId="3650" hidden="1" xr:uid="{00000000-0005-0000-0000-0000E2170000}"/>
    <cellStyle name="Uwaga 3" xfId="3647" hidden="1" xr:uid="{00000000-0005-0000-0000-0000E3170000}"/>
    <cellStyle name="Uwaga 3" xfId="3642" hidden="1" xr:uid="{00000000-0005-0000-0000-0000E4170000}"/>
    <cellStyle name="Uwaga 3" xfId="3639" hidden="1" xr:uid="{00000000-0005-0000-0000-0000E5170000}"/>
    <cellStyle name="Uwaga 3" xfId="3636" hidden="1" xr:uid="{00000000-0005-0000-0000-0000E6170000}"/>
    <cellStyle name="Uwaga 3" xfId="3632" hidden="1" xr:uid="{00000000-0005-0000-0000-0000E7170000}"/>
    <cellStyle name="Uwaga 3" xfId="3629" hidden="1" xr:uid="{00000000-0005-0000-0000-0000E8170000}"/>
    <cellStyle name="Uwaga 3" xfId="3627" hidden="1" xr:uid="{00000000-0005-0000-0000-0000E9170000}"/>
    <cellStyle name="Uwaga 3" xfId="3624" hidden="1" xr:uid="{00000000-0005-0000-0000-0000EA170000}"/>
    <cellStyle name="Uwaga 3" xfId="3621" hidden="1" xr:uid="{00000000-0005-0000-0000-0000EB170000}"/>
    <cellStyle name="Uwaga 3" xfId="3618" hidden="1" xr:uid="{00000000-0005-0000-0000-0000EC170000}"/>
    <cellStyle name="Uwaga 3" xfId="3616" hidden="1" xr:uid="{00000000-0005-0000-0000-0000ED170000}"/>
    <cellStyle name="Uwaga 3" xfId="3613" hidden="1" xr:uid="{00000000-0005-0000-0000-0000EE170000}"/>
    <cellStyle name="Uwaga 3" xfId="3610" hidden="1" xr:uid="{00000000-0005-0000-0000-0000EF170000}"/>
    <cellStyle name="Uwaga 3" xfId="3607" hidden="1" xr:uid="{00000000-0005-0000-0000-0000F0170000}"/>
    <cellStyle name="Uwaga 3" xfId="3605" hidden="1" xr:uid="{00000000-0005-0000-0000-0000F1170000}"/>
    <cellStyle name="Uwaga 3" xfId="3603" hidden="1" xr:uid="{00000000-0005-0000-0000-0000F2170000}"/>
    <cellStyle name="Uwaga 3" xfId="3598" hidden="1" xr:uid="{00000000-0005-0000-0000-0000F3170000}"/>
    <cellStyle name="Uwaga 3" xfId="3596" hidden="1" xr:uid="{00000000-0005-0000-0000-0000F4170000}"/>
    <cellStyle name="Uwaga 3" xfId="3593" hidden="1" xr:uid="{00000000-0005-0000-0000-0000F5170000}"/>
    <cellStyle name="Uwaga 3" xfId="3589" hidden="1" xr:uid="{00000000-0005-0000-0000-0000F6170000}"/>
    <cellStyle name="Uwaga 3" xfId="3587" hidden="1" xr:uid="{00000000-0005-0000-0000-0000F7170000}"/>
    <cellStyle name="Uwaga 3" xfId="3584" hidden="1" xr:uid="{00000000-0005-0000-0000-0000F8170000}"/>
    <cellStyle name="Uwaga 3" xfId="3580" hidden="1" xr:uid="{00000000-0005-0000-0000-0000F9170000}"/>
    <cellStyle name="Uwaga 3" xfId="3578" hidden="1" xr:uid="{00000000-0005-0000-0000-0000FA170000}"/>
    <cellStyle name="Uwaga 3" xfId="3576" hidden="1" xr:uid="{00000000-0005-0000-0000-0000FB170000}"/>
    <cellStyle name="Uwaga 3" xfId="3571" hidden="1" xr:uid="{00000000-0005-0000-0000-0000FC170000}"/>
    <cellStyle name="Uwaga 3" xfId="3569" hidden="1" xr:uid="{00000000-0005-0000-0000-0000FD170000}"/>
    <cellStyle name="Uwaga 3" xfId="3567" hidden="1" xr:uid="{00000000-0005-0000-0000-0000FE170000}"/>
    <cellStyle name="Uwaga 3" xfId="6076" hidden="1" xr:uid="{00000000-0005-0000-0000-0000FF170000}"/>
    <cellStyle name="Uwaga 3" xfId="6077" hidden="1" xr:uid="{00000000-0005-0000-0000-000000180000}"/>
    <cellStyle name="Uwaga 3" xfId="6079" hidden="1" xr:uid="{00000000-0005-0000-0000-000001180000}"/>
    <cellStyle name="Uwaga 3" xfId="6091" hidden="1" xr:uid="{00000000-0005-0000-0000-000002180000}"/>
    <cellStyle name="Uwaga 3" xfId="6092" hidden="1" xr:uid="{00000000-0005-0000-0000-000003180000}"/>
    <cellStyle name="Uwaga 3" xfId="6097" hidden="1" xr:uid="{00000000-0005-0000-0000-000004180000}"/>
    <cellStyle name="Uwaga 3" xfId="6106" hidden="1" xr:uid="{00000000-0005-0000-0000-000005180000}"/>
    <cellStyle name="Uwaga 3" xfId="6107" hidden="1" xr:uid="{00000000-0005-0000-0000-000006180000}"/>
    <cellStyle name="Uwaga 3" xfId="6112" hidden="1" xr:uid="{00000000-0005-0000-0000-000007180000}"/>
    <cellStyle name="Uwaga 3" xfId="6121" hidden="1" xr:uid="{00000000-0005-0000-0000-000008180000}"/>
    <cellStyle name="Uwaga 3" xfId="6122" hidden="1" xr:uid="{00000000-0005-0000-0000-000009180000}"/>
    <cellStyle name="Uwaga 3" xfId="6123" hidden="1" xr:uid="{00000000-0005-0000-0000-00000A180000}"/>
    <cellStyle name="Uwaga 3" xfId="6136" hidden="1" xr:uid="{00000000-0005-0000-0000-00000B180000}"/>
    <cellStyle name="Uwaga 3" xfId="6141" hidden="1" xr:uid="{00000000-0005-0000-0000-00000C180000}"/>
    <cellStyle name="Uwaga 3" xfId="6146" hidden="1" xr:uid="{00000000-0005-0000-0000-00000D180000}"/>
    <cellStyle name="Uwaga 3" xfId="6156" hidden="1" xr:uid="{00000000-0005-0000-0000-00000E180000}"/>
    <cellStyle name="Uwaga 3" xfId="6161" hidden="1" xr:uid="{00000000-0005-0000-0000-00000F180000}"/>
    <cellStyle name="Uwaga 3" xfId="6165" hidden="1" xr:uid="{00000000-0005-0000-0000-000010180000}"/>
    <cellStyle name="Uwaga 3" xfId="6172" hidden="1" xr:uid="{00000000-0005-0000-0000-000011180000}"/>
    <cellStyle name="Uwaga 3" xfId="6177" hidden="1" xr:uid="{00000000-0005-0000-0000-000012180000}"/>
    <cellStyle name="Uwaga 3" xfId="6180" hidden="1" xr:uid="{00000000-0005-0000-0000-000013180000}"/>
    <cellStyle name="Uwaga 3" xfId="6186" hidden="1" xr:uid="{00000000-0005-0000-0000-000014180000}"/>
    <cellStyle name="Uwaga 3" xfId="6191" hidden="1" xr:uid="{00000000-0005-0000-0000-000015180000}"/>
    <cellStyle name="Uwaga 3" xfId="6195" hidden="1" xr:uid="{00000000-0005-0000-0000-000016180000}"/>
    <cellStyle name="Uwaga 3" xfId="6196" hidden="1" xr:uid="{00000000-0005-0000-0000-000017180000}"/>
    <cellStyle name="Uwaga 3" xfId="6197" hidden="1" xr:uid="{00000000-0005-0000-0000-000018180000}"/>
    <cellStyle name="Uwaga 3" xfId="6201" hidden="1" xr:uid="{00000000-0005-0000-0000-000019180000}"/>
    <cellStyle name="Uwaga 3" xfId="6213" hidden="1" xr:uid="{00000000-0005-0000-0000-00001A180000}"/>
    <cellStyle name="Uwaga 3" xfId="6218" hidden="1" xr:uid="{00000000-0005-0000-0000-00001B180000}"/>
    <cellStyle name="Uwaga 3" xfId="6223" hidden="1" xr:uid="{00000000-0005-0000-0000-00001C180000}"/>
    <cellStyle name="Uwaga 3" xfId="6228" hidden="1" xr:uid="{00000000-0005-0000-0000-00001D180000}"/>
    <cellStyle name="Uwaga 3" xfId="6233" hidden="1" xr:uid="{00000000-0005-0000-0000-00001E180000}"/>
    <cellStyle name="Uwaga 3" xfId="6238" hidden="1" xr:uid="{00000000-0005-0000-0000-00001F180000}"/>
    <cellStyle name="Uwaga 3" xfId="6242" hidden="1" xr:uid="{00000000-0005-0000-0000-000020180000}"/>
    <cellStyle name="Uwaga 3" xfId="6246" hidden="1" xr:uid="{00000000-0005-0000-0000-000021180000}"/>
    <cellStyle name="Uwaga 3" xfId="6251" hidden="1" xr:uid="{00000000-0005-0000-0000-000022180000}"/>
    <cellStyle name="Uwaga 3" xfId="6256" hidden="1" xr:uid="{00000000-0005-0000-0000-000023180000}"/>
    <cellStyle name="Uwaga 3" xfId="6257" hidden="1" xr:uid="{00000000-0005-0000-0000-000024180000}"/>
    <cellStyle name="Uwaga 3" xfId="6259" hidden="1" xr:uid="{00000000-0005-0000-0000-000025180000}"/>
    <cellStyle name="Uwaga 3" xfId="6272" hidden="1" xr:uid="{00000000-0005-0000-0000-000026180000}"/>
    <cellStyle name="Uwaga 3" xfId="6276" hidden="1" xr:uid="{00000000-0005-0000-0000-000027180000}"/>
    <cellStyle name="Uwaga 3" xfId="6281" hidden="1" xr:uid="{00000000-0005-0000-0000-000028180000}"/>
    <cellStyle name="Uwaga 3" xfId="6288" hidden="1" xr:uid="{00000000-0005-0000-0000-000029180000}"/>
    <cellStyle name="Uwaga 3" xfId="6292" hidden="1" xr:uid="{00000000-0005-0000-0000-00002A180000}"/>
    <cellStyle name="Uwaga 3" xfId="6297" hidden="1" xr:uid="{00000000-0005-0000-0000-00002B180000}"/>
    <cellStyle name="Uwaga 3" xfId="6302" hidden="1" xr:uid="{00000000-0005-0000-0000-00002C180000}"/>
    <cellStyle name="Uwaga 3" xfId="6305" hidden="1" xr:uid="{00000000-0005-0000-0000-00002D180000}"/>
    <cellStyle name="Uwaga 3" xfId="6310" hidden="1" xr:uid="{00000000-0005-0000-0000-00002E180000}"/>
    <cellStyle name="Uwaga 3" xfId="6316" hidden="1" xr:uid="{00000000-0005-0000-0000-00002F180000}"/>
    <cellStyle name="Uwaga 3" xfId="6317" hidden="1" xr:uid="{00000000-0005-0000-0000-000030180000}"/>
    <cellStyle name="Uwaga 3" xfId="6320" hidden="1" xr:uid="{00000000-0005-0000-0000-000031180000}"/>
    <cellStyle name="Uwaga 3" xfId="6333" hidden="1" xr:uid="{00000000-0005-0000-0000-000032180000}"/>
    <cellStyle name="Uwaga 3" xfId="6337" hidden="1" xr:uid="{00000000-0005-0000-0000-000033180000}"/>
    <cellStyle name="Uwaga 3" xfId="6342" hidden="1" xr:uid="{00000000-0005-0000-0000-000034180000}"/>
    <cellStyle name="Uwaga 3" xfId="6349" hidden="1" xr:uid="{00000000-0005-0000-0000-000035180000}"/>
    <cellStyle name="Uwaga 3" xfId="6354" hidden="1" xr:uid="{00000000-0005-0000-0000-000036180000}"/>
    <cellStyle name="Uwaga 3" xfId="6358" hidden="1" xr:uid="{00000000-0005-0000-0000-000037180000}"/>
    <cellStyle name="Uwaga 3" xfId="6363" hidden="1" xr:uid="{00000000-0005-0000-0000-000038180000}"/>
    <cellStyle name="Uwaga 3" xfId="6367" hidden="1" xr:uid="{00000000-0005-0000-0000-000039180000}"/>
    <cellStyle name="Uwaga 3" xfId="6372" hidden="1" xr:uid="{00000000-0005-0000-0000-00003A180000}"/>
    <cellStyle name="Uwaga 3" xfId="6376" hidden="1" xr:uid="{00000000-0005-0000-0000-00003B180000}"/>
    <cellStyle name="Uwaga 3" xfId="6377" hidden="1" xr:uid="{00000000-0005-0000-0000-00003C180000}"/>
    <cellStyle name="Uwaga 3" xfId="6379" hidden="1" xr:uid="{00000000-0005-0000-0000-00003D180000}"/>
    <cellStyle name="Uwaga 3" xfId="6391" hidden="1" xr:uid="{00000000-0005-0000-0000-00003E180000}"/>
    <cellStyle name="Uwaga 3" xfId="6392" hidden="1" xr:uid="{00000000-0005-0000-0000-00003F180000}"/>
    <cellStyle name="Uwaga 3" xfId="6394" hidden="1" xr:uid="{00000000-0005-0000-0000-000040180000}"/>
    <cellStyle name="Uwaga 3" xfId="6406" hidden="1" xr:uid="{00000000-0005-0000-0000-000041180000}"/>
    <cellStyle name="Uwaga 3" xfId="6408" hidden="1" xr:uid="{00000000-0005-0000-0000-000042180000}"/>
    <cellStyle name="Uwaga 3" xfId="6411" hidden="1" xr:uid="{00000000-0005-0000-0000-000043180000}"/>
    <cellStyle name="Uwaga 3" xfId="6421" hidden="1" xr:uid="{00000000-0005-0000-0000-000044180000}"/>
    <cellStyle name="Uwaga 3" xfId="6422" hidden="1" xr:uid="{00000000-0005-0000-0000-000045180000}"/>
    <cellStyle name="Uwaga 3" xfId="6424" hidden="1" xr:uid="{00000000-0005-0000-0000-000046180000}"/>
    <cellStyle name="Uwaga 3" xfId="6436" hidden="1" xr:uid="{00000000-0005-0000-0000-000047180000}"/>
    <cellStyle name="Uwaga 3" xfId="6437" hidden="1" xr:uid="{00000000-0005-0000-0000-000048180000}"/>
    <cellStyle name="Uwaga 3" xfId="6438" hidden="1" xr:uid="{00000000-0005-0000-0000-000049180000}"/>
    <cellStyle name="Uwaga 3" xfId="6452" hidden="1" xr:uid="{00000000-0005-0000-0000-00004A180000}"/>
    <cellStyle name="Uwaga 3" xfId="6455" hidden="1" xr:uid="{00000000-0005-0000-0000-00004B180000}"/>
    <cellStyle name="Uwaga 3" xfId="6459" hidden="1" xr:uid="{00000000-0005-0000-0000-00004C180000}"/>
    <cellStyle name="Uwaga 3" xfId="6467" hidden="1" xr:uid="{00000000-0005-0000-0000-00004D180000}"/>
    <cellStyle name="Uwaga 3" xfId="6470" hidden="1" xr:uid="{00000000-0005-0000-0000-00004E180000}"/>
    <cellStyle name="Uwaga 3" xfId="6474" hidden="1" xr:uid="{00000000-0005-0000-0000-00004F180000}"/>
    <cellStyle name="Uwaga 3" xfId="6482" hidden="1" xr:uid="{00000000-0005-0000-0000-000050180000}"/>
    <cellStyle name="Uwaga 3" xfId="6485" hidden="1" xr:uid="{00000000-0005-0000-0000-000051180000}"/>
    <cellStyle name="Uwaga 3" xfId="6489" hidden="1" xr:uid="{00000000-0005-0000-0000-000052180000}"/>
    <cellStyle name="Uwaga 3" xfId="6496" hidden="1" xr:uid="{00000000-0005-0000-0000-000053180000}"/>
    <cellStyle name="Uwaga 3" xfId="6497" hidden="1" xr:uid="{00000000-0005-0000-0000-000054180000}"/>
    <cellStyle name="Uwaga 3" xfId="6499" hidden="1" xr:uid="{00000000-0005-0000-0000-000055180000}"/>
    <cellStyle name="Uwaga 3" xfId="6512" hidden="1" xr:uid="{00000000-0005-0000-0000-000056180000}"/>
    <cellStyle name="Uwaga 3" xfId="6515" hidden="1" xr:uid="{00000000-0005-0000-0000-000057180000}"/>
    <cellStyle name="Uwaga 3" xfId="6518" hidden="1" xr:uid="{00000000-0005-0000-0000-000058180000}"/>
    <cellStyle name="Uwaga 3" xfId="6527" hidden="1" xr:uid="{00000000-0005-0000-0000-000059180000}"/>
    <cellStyle name="Uwaga 3" xfId="6530" hidden="1" xr:uid="{00000000-0005-0000-0000-00005A180000}"/>
    <cellStyle name="Uwaga 3" xfId="6534" hidden="1" xr:uid="{00000000-0005-0000-0000-00005B180000}"/>
    <cellStyle name="Uwaga 3" xfId="6542" hidden="1" xr:uid="{00000000-0005-0000-0000-00005C180000}"/>
    <cellStyle name="Uwaga 3" xfId="6544" hidden="1" xr:uid="{00000000-0005-0000-0000-00005D180000}"/>
    <cellStyle name="Uwaga 3" xfId="6547" hidden="1" xr:uid="{00000000-0005-0000-0000-00005E180000}"/>
    <cellStyle name="Uwaga 3" xfId="6556" hidden="1" xr:uid="{00000000-0005-0000-0000-00005F180000}"/>
    <cellStyle name="Uwaga 3" xfId="6557" hidden="1" xr:uid="{00000000-0005-0000-0000-000060180000}"/>
    <cellStyle name="Uwaga 3" xfId="6558" hidden="1" xr:uid="{00000000-0005-0000-0000-000061180000}"/>
    <cellStyle name="Uwaga 3" xfId="6571" hidden="1" xr:uid="{00000000-0005-0000-0000-000062180000}"/>
    <cellStyle name="Uwaga 3" xfId="6572" hidden="1" xr:uid="{00000000-0005-0000-0000-000063180000}"/>
    <cellStyle name="Uwaga 3" xfId="6574" hidden="1" xr:uid="{00000000-0005-0000-0000-000064180000}"/>
    <cellStyle name="Uwaga 3" xfId="6586" hidden="1" xr:uid="{00000000-0005-0000-0000-000065180000}"/>
    <cellStyle name="Uwaga 3" xfId="6587" hidden="1" xr:uid="{00000000-0005-0000-0000-000066180000}"/>
    <cellStyle name="Uwaga 3" xfId="6589" hidden="1" xr:uid="{00000000-0005-0000-0000-000067180000}"/>
    <cellStyle name="Uwaga 3" xfId="6601" hidden="1" xr:uid="{00000000-0005-0000-0000-000068180000}"/>
    <cellStyle name="Uwaga 3" xfId="6602" hidden="1" xr:uid="{00000000-0005-0000-0000-000069180000}"/>
    <cellStyle name="Uwaga 3" xfId="6604" hidden="1" xr:uid="{00000000-0005-0000-0000-00006A180000}"/>
    <cellStyle name="Uwaga 3" xfId="6616" hidden="1" xr:uid="{00000000-0005-0000-0000-00006B180000}"/>
    <cellStyle name="Uwaga 3" xfId="6617" hidden="1" xr:uid="{00000000-0005-0000-0000-00006C180000}"/>
    <cellStyle name="Uwaga 3" xfId="6618" hidden="1" xr:uid="{00000000-0005-0000-0000-00006D180000}"/>
    <cellStyle name="Uwaga 3" xfId="6632" hidden="1" xr:uid="{00000000-0005-0000-0000-00006E180000}"/>
    <cellStyle name="Uwaga 3" xfId="6634" hidden="1" xr:uid="{00000000-0005-0000-0000-00006F180000}"/>
    <cellStyle name="Uwaga 3" xfId="6637" hidden="1" xr:uid="{00000000-0005-0000-0000-000070180000}"/>
    <cellStyle name="Uwaga 3" xfId="6647" hidden="1" xr:uid="{00000000-0005-0000-0000-000071180000}"/>
    <cellStyle name="Uwaga 3" xfId="6650" hidden="1" xr:uid="{00000000-0005-0000-0000-000072180000}"/>
    <cellStyle name="Uwaga 3" xfId="6653" hidden="1" xr:uid="{00000000-0005-0000-0000-000073180000}"/>
    <cellStyle name="Uwaga 3" xfId="6662" hidden="1" xr:uid="{00000000-0005-0000-0000-000074180000}"/>
    <cellStyle name="Uwaga 3" xfId="6664" hidden="1" xr:uid="{00000000-0005-0000-0000-000075180000}"/>
    <cellStyle name="Uwaga 3" xfId="6667" hidden="1" xr:uid="{00000000-0005-0000-0000-000076180000}"/>
    <cellStyle name="Uwaga 3" xfId="6676" hidden="1" xr:uid="{00000000-0005-0000-0000-000077180000}"/>
    <cellStyle name="Uwaga 3" xfId="6677" hidden="1" xr:uid="{00000000-0005-0000-0000-000078180000}"/>
    <cellStyle name="Uwaga 3" xfId="6678" hidden="1" xr:uid="{00000000-0005-0000-0000-000079180000}"/>
    <cellStyle name="Uwaga 3" xfId="6691" hidden="1" xr:uid="{00000000-0005-0000-0000-00007A180000}"/>
    <cellStyle name="Uwaga 3" xfId="6693" hidden="1" xr:uid="{00000000-0005-0000-0000-00007B180000}"/>
    <cellStyle name="Uwaga 3" xfId="6695" hidden="1" xr:uid="{00000000-0005-0000-0000-00007C180000}"/>
    <cellStyle name="Uwaga 3" xfId="6706" hidden="1" xr:uid="{00000000-0005-0000-0000-00007D180000}"/>
    <cellStyle name="Uwaga 3" xfId="6708" hidden="1" xr:uid="{00000000-0005-0000-0000-00007E180000}"/>
    <cellStyle name="Uwaga 3" xfId="6710" hidden="1" xr:uid="{00000000-0005-0000-0000-00007F180000}"/>
    <cellStyle name="Uwaga 3" xfId="6721" hidden="1" xr:uid="{00000000-0005-0000-0000-000080180000}"/>
    <cellStyle name="Uwaga 3" xfId="6723" hidden="1" xr:uid="{00000000-0005-0000-0000-000081180000}"/>
    <cellStyle name="Uwaga 3" xfId="6725" hidden="1" xr:uid="{00000000-0005-0000-0000-000082180000}"/>
    <cellStyle name="Uwaga 3" xfId="6736" hidden="1" xr:uid="{00000000-0005-0000-0000-000083180000}"/>
    <cellStyle name="Uwaga 3" xfId="6737" hidden="1" xr:uid="{00000000-0005-0000-0000-000084180000}"/>
    <cellStyle name="Uwaga 3" xfId="6738" hidden="1" xr:uid="{00000000-0005-0000-0000-000085180000}"/>
    <cellStyle name="Uwaga 3" xfId="6751" hidden="1" xr:uid="{00000000-0005-0000-0000-000086180000}"/>
    <cellStyle name="Uwaga 3" xfId="6753" hidden="1" xr:uid="{00000000-0005-0000-0000-000087180000}"/>
    <cellStyle name="Uwaga 3" xfId="6755" hidden="1" xr:uid="{00000000-0005-0000-0000-000088180000}"/>
    <cellStyle name="Uwaga 3" xfId="6766" hidden="1" xr:uid="{00000000-0005-0000-0000-000089180000}"/>
    <cellStyle name="Uwaga 3" xfId="6768" hidden="1" xr:uid="{00000000-0005-0000-0000-00008A180000}"/>
    <cellStyle name="Uwaga 3" xfId="6770" hidden="1" xr:uid="{00000000-0005-0000-0000-00008B180000}"/>
    <cellStyle name="Uwaga 3" xfId="6781" hidden="1" xr:uid="{00000000-0005-0000-0000-00008C180000}"/>
    <cellStyle name="Uwaga 3" xfId="6783" hidden="1" xr:uid="{00000000-0005-0000-0000-00008D180000}"/>
    <cellStyle name="Uwaga 3" xfId="6784" hidden="1" xr:uid="{00000000-0005-0000-0000-00008E180000}"/>
    <cellStyle name="Uwaga 3" xfId="6796" hidden="1" xr:uid="{00000000-0005-0000-0000-00008F180000}"/>
    <cellStyle name="Uwaga 3" xfId="6797" hidden="1" xr:uid="{00000000-0005-0000-0000-000090180000}"/>
    <cellStyle name="Uwaga 3" xfId="6798" hidden="1" xr:uid="{00000000-0005-0000-0000-000091180000}"/>
    <cellStyle name="Uwaga 3" xfId="6811" hidden="1" xr:uid="{00000000-0005-0000-0000-000092180000}"/>
    <cellStyle name="Uwaga 3" xfId="6813" hidden="1" xr:uid="{00000000-0005-0000-0000-000093180000}"/>
    <cellStyle name="Uwaga 3" xfId="6815" hidden="1" xr:uid="{00000000-0005-0000-0000-000094180000}"/>
    <cellStyle name="Uwaga 3" xfId="6826" hidden="1" xr:uid="{00000000-0005-0000-0000-000095180000}"/>
    <cellStyle name="Uwaga 3" xfId="6828" hidden="1" xr:uid="{00000000-0005-0000-0000-000096180000}"/>
    <cellStyle name="Uwaga 3" xfId="6830" hidden="1" xr:uid="{00000000-0005-0000-0000-000097180000}"/>
    <cellStyle name="Uwaga 3" xfId="6841" hidden="1" xr:uid="{00000000-0005-0000-0000-000098180000}"/>
    <cellStyle name="Uwaga 3" xfId="6843" hidden="1" xr:uid="{00000000-0005-0000-0000-000099180000}"/>
    <cellStyle name="Uwaga 3" xfId="6845" hidden="1" xr:uid="{00000000-0005-0000-0000-00009A180000}"/>
    <cellStyle name="Uwaga 3" xfId="6856" hidden="1" xr:uid="{00000000-0005-0000-0000-00009B180000}"/>
    <cellStyle name="Uwaga 3" xfId="6857" hidden="1" xr:uid="{00000000-0005-0000-0000-00009C180000}"/>
    <cellStyle name="Uwaga 3" xfId="6859" hidden="1" xr:uid="{00000000-0005-0000-0000-00009D180000}"/>
    <cellStyle name="Uwaga 3" xfId="6870" hidden="1" xr:uid="{00000000-0005-0000-0000-00009E180000}"/>
    <cellStyle name="Uwaga 3" xfId="6872" hidden="1" xr:uid="{00000000-0005-0000-0000-00009F180000}"/>
    <cellStyle name="Uwaga 3" xfId="6873" hidden="1" xr:uid="{00000000-0005-0000-0000-0000A0180000}"/>
    <cellStyle name="Uwaga 3" xfId="6882" hidden="1" xr:uid="{00000000-0005-0000-0000-0000A1180000}"/>
    <cellStyle name="Uwaga 3" xfId="6885" hidden="1" xr:uid="{00000000-0005-0000-0000-0000A2180000}"/>
    <cellStyle name="Uwaga 3" xfId="6887" hidden="1" xr:uid="{00000000-0005-0000-0000-0000A3180000}"/>
    <cellStyle name="Uwaga 3" xfId="6898" hidden="1" xr:uid="{00000000-0005-0000-0000-0000A4180000}"/>
    <cellStyle name="Uwaga 3" xfId="6900" hidden="1" xr:uid="{00000000-0005-0000-0000-0000A5180000}"/>
    <cellStyle name="Uwaga 3" xfId="6902" hidden="1" xr:uid="{00000000-0005-0000-0000-0000A6180000}"/>
    <cellStyle name="Uwaga 3" xfId="6914" hidden="1" xr:uid="{00000000-0005-0000-0000-0000A7180000}"/>
    <cellStyle name="Uwaga 3" xfId="6916" hidden="1" xr:uid="{00000000-0005-0000-0000-0000A8180000}"/>
    <cellStyle name="Uwaga 3" xfId="6918" hidden="1" xr:uid="{00000000-0005-0000-0000-0000A9180000}"/>
    <cellStyle name="Uwaga 3" xfId="6926" hidden="1" xr:uid="{00000000-0005-0000-0000-0000AA180000}"/>
    <cellStyle name="Uwaga 3" xfId="6928" hidden="1" xr:uid="{00000000-0005-0000-0000-0000AB180000}"/>
    <cellStyle name="Uwaga 3" xfId="6931" hidden="1" xr:uid="{00000000-0005-0000-0000-0000AC180000}"/>
    <cellStyle name="Uwaga 3" xfId="6921" hidden="1" xr:uid="{00000000-0005-0000-0000-0000AD180000}"/>
    <cellStyle name="Uwaga 3" xfId="6920" hidden="1" xr:uid="{00000000-0005-0000-0000-0000AE180000}"/>
    <cellStyle name="Uwaga 3" xfId="6919" hidden="1" xr:uid="{00000000-0005-0000-0000-0000AF180000}"/>
    <cellStyle name="Uwaga 3" xfId="6906" hidden="1" xr:uid="{00000000-0005-0000-0000-0000B0180000}"/>
    <cellStyle name="Uwaga 3" xfId="6905" hidden="1" xr:uid="{00000000-0005-0000-0000-0000B1180000}"/>
    <cellStyle name="Uwaga 3" xfId="6904" hidden="1" xr:uid="{00000000-0005-0000-0000-0000B2180000}"/>
    <cellStyle name="Uwaga 3" xfId="6891" hidden="1" xr:uid="{00000000-0005-0000-0000-0000B3180000}"/>
    <cellStyle name="Uwaga 3" xfId="6890" hidden="1" xr:uid="{00000000-0005-0000-0000-0000B4180000}"/>
    <cellStyle name="Uwaga 3" xfId="6889" hidden="1" xr:uid="{00000000-0005-0000-0000-0000B5180000}"/>
    <cellStyle name="Uwaga 3" xfId="6876" hidden="1" xr:uid="{00000000-0005-0000-0000-0000B6180000}"/>
    <cellStyle name="Uwaga 3" xfId="6875" hidden="1" xr:uid="{00000000-0005-0000-0000-0000B7180000}"/>
    <cellStyle name="Uwaga 3" xfId="6874" hidden="1" xr:uid="{00000000-0005-0000-0000-0000B8180000}"/>
    <cellStyle name="Uwaga 3" xfId="6861" hidden="1" xr:uid="{00000000-0005-0000-0000-0000B9180000}"/>
    <cellStyle name="Uwaga 3" xfId="6860" hidden="1" xr:uid="{00000000-0005-0000-0000-0000BA180000}"/>
    <cellStyle name="Uwaga 3" xfId="6858" hidden="1" xr:uid="{00000000-0005-0000-0000-0000BB180000}"/>
    <cellStyle name="Uwaga 3" xfId="6847" hidden="1" xr:uid="{00000000-0005-0000-0000-0000BC180000}"/>
    <cellStyle name="Uwaga 3" xfId="6844" hidden="1" xr:uid="{00000000-0005-0000-0000-0000BD180000}"/>
    <cellStyle name="Uwaga 3" xfId="6842" hidden="1" xr:uid="{00000000-0005-0000-0000-0000BE180000}"/>
    <cellStyle name="Uwaga 3" xfId="6832" hidden="1" xr:uid="{00000000-0005-0000-0000-0000BF180000}"/>
    <cellStyle name="Uwaga 3" xfId="6829" hidden="1" xr:uid="{00000000-0005-0000-0000-0000C0180000}"/>
    <cellStyle name="Uwaga 3" xfId="6827" hidden="1" xr:uid="{00000000-0005-0000-0000-0000C1180000}"/>
    <cellStyle name="Uwaga 3" xfId="6817" hidden="1" xr:uid="{00000000-0005-0000-0000-0000C2180000}"/>
    <cellStyle name="Uwaga 3" xfId="6814" hidden="1" xr:uid="{00000000-0005-0000-0000-0000C3180000}"/>
    <cellStyle name="Uwaga 3" xfId="6812" hidden="1" xr:uid="{00000000-0005-0000-0000-0000C4180000}"/>
    <cellStyle name="Uwaga 3" xfId="6802" hidden="1" xr:uid="{00000000-0005-0000-0000-0000C5180000}"/>
    <cellStyle name="Uwaga 3" xfId="6800" hidden="1" xr:uid="{00000000-0005-0000-0000-0000C6180000}"/>
    <cellStyle name="Uwaga 3" xfId="6799" hidden="1" xr:uid="{00000000-0005-0000-0000-0000C7180000}"/>
    <cellStyle name="Uwaga 3" xfId="6787" hidden="1" xr:uid="{00000000-0005-0000-0000-0000C8180000}"/>
    <cellStyle name="Uwaga 3" xfId="6785" hidden="1" xr:uid="{00000000-0005-0000-0000-0000C9180000}"/>
    <cellStyle name="Uwaga 3" xfId="6782" hidden="1" xr:uid="{00000000-0005-0000-0000-0000CA180000}"/>
    <cellStyle name="Uwaga 3" xfId="6772" hidden="1" xr:uid="{00000000-0005-0000-0000-0000CB180000}"/>
    <cellStyle name="Uwaga 3" xfId="6769" hidden="1" xr:uid="{00000000-0005-0000-0000-0000CC180000}"/>
    <cellStyle name="Uwaga 3" xfId="6767" hidden="1" xr:uid="{00000000-0005-0000-0000-0000CD180000}"/>
    <cellStyle name="Uwaga 3" xfId="6757" hidden="1" xr:uid="{00000000-0005-0000-0000-0000CE180000}"/>
    <cellStyle name="Uwaga 3" xfId="6754" hidden="1" xr:uid="{00000000-0005-0000-0000-0000CF180000}"/>
    <cellStyle name="Uwaga 3" xfId="6752" hidden="1" xr:uid="{00000000-0005-0000-0000-0000D0180000}"/>
    <cellStyle name="Uwaga 3" xfId="6742" hidden="1" xr:uid="{00000000-0005-0000-0000-0000D1180000}"/>
    <cellStyle name="Uwaga 3" xfId="6740" hidden="1" xr:uid="{00000000-0005-0000-0000-0000D2180000}"/>
    <cellStyle name="Uwaga 3" xfId="6739" hidden="1" xr:uid="{00000000-0005-0000-0000-0000D3180000}"/>
    <cellStyle name="Uwaga 3" xfId="6727" hidden="1" xr:uid="{00000000-0005-0000-0000-0000D4180000}"/>
    <cellStyle name="Uwaga 3" xfId="6724" hidden="1" xr:uid="{00000000-0005-0000-0000-0000D5180000}"/>
    <cellStyle name="Uwaga 3" xfId="6722" hidden="1" xr:uid="{00000000-0005-0000-0000-0000D6180000}"/>
    <cellStyle name="Uwaga 3" xfId="6712" hidden="1" xr:uid="{00000000-0005-0000-0000-0000D7180000}"/>
    <cellStyle name="Uwaga 3" xfId="6709" hidden="1" xr:uid="{00000000-0005-0000-0000-0000D8180000}"/>
    <cellStyle name="Uwaga 3" xfId="6707" hidden="1" xr:uid="{00000000-0005-0000-0000-0000D9180000}"/>
    <cellStyle name="Uwaga 3" xfId="6697" hidden="1" xr:uid="{00000000-0005-0000-0000-0000DA180000}"/>
    <cellStyle name="Uwaga 3" xfId="6694" hidden="1" xr:uid="{00000000-0005-0000-0000-0000DB180000}"/>
    <cellStyle name="Uwaga 3" xfId="6692" hidden="1" xr:uid="{00000000-0005-0000-0000-0000DC180000}"/>
    <cellStyle name="Uwaga 3" xfId="6682" hidden="1" xr:uid="{00000000-0005-0000-0000-0000DD180000}"/>
    <cellStyle name="Uwaga 3" xfId="6680" hidden="1" xr:uid="{00000000-0005-0000-0000-0000DE180000}"/>
    <cellStyle name="Uwaga 3" xfId="6679" hidden="1" xr:uid="{00000000-0005-0000-0000-0000DF180000}"/>
    <cellStyle name="Uwaga 3" xfId="6666" hidden="1" xr:uid="{00000000-0005-0000-0000-0000E0180000}"/>
    <cellStyle name="Uwaga 3" xfId="6663" hidden="1" xr:uid="{00000000-0005-0000-0000-0000E1180000}"/>
    <cellStyle name="Uwaga 3" xfId="6661" hidden="1" xr:uid="{00000000-0005-0000-0000-0000E2180000}"/>
    <cellStyle name="Uwaga 3" xfId="6651" hidden="1" xr:uid="{00000000-0005-0000-0000-0000E3180000}"/>
    <cellStyle name="Uwaga 3" xfId="6648" hidden="1" xr:uid="{00000000-0005-0000-0000-0000E4180000}"/>
    <cellStyle name="Uwaga 3" xfId="6646" hidden="1" xr:uid="{00000000-0005-0000-0000-0000E5180000}"/>
    <cellStyle name="Uwaga 3" xfId="6636" hidden="1" xr:uid="{00000000-0005-0000-0000-0000E6180000}"/>
    <cellStyle name="Uwaga 3" xfId="6633" hidden="1" xr:uid="{00000000-0005-0000-0000-0000E7180000}"/>
    <cellStyle name="Uwaga 3" xfId="6631" hidden="1" xr:uid="{00000000-0005-0000-0000-0000E8180000}"/>
    <cellStyle name="Uwaga 3" xfId="6622" hidden="1" xr:uid="{00000000-0005-0000-0000-0000E9180000}"/>
    <cellStyle name="Uwaga 3" xfId="6620" hidden="1" xr:uid="{00000000-0005-0000-0000-0000EA180000}"/>
    <cellStyle name="Uwaga 3" xfId="6619" hidden="1" xr:uid="{00000000-0005-0000-0000-0000EB180000}"/>
    <cellStyle name="Uwaga 3" xfId="6607" hidden="1" xr:uid="{00000000-0005-0000-0000-0000EC180000}"/>
    <cellStyle name="Uwaga 3" xfId="6605" hidden="1" xr:uid="{00000000-0005-0000-0000-0000ED180000}"/>
    <cellStyle name="Uwaga 3" xfId="6603" hidden="1" xr:uid="{00000000-0005-0000-0000-0000EE180000}"/>
    <cellStyle name="Uwaga 3" xfId="6592" hidden="1" xr:uid="{00000000-0005-0000-0000-0000EF180000}"/>
    <cellStyle name="Uwaga 3" xfId="6590" hidden="1" xr:uid="{00000000-0005-0000-0000-0000F0180000}"/>
    <cellStyle name="Uwaga 3" xfId="6588" hidden="1" xr:uid="{00000000-0005-0000-0000-0000F1180000}"/>
    <cellStyle name="Uwaga 3" xfId="6577" hidden="1" xr:uid="{00000000-0005-0000-0000-0000F2180000}"/>
    <cellStyle name="Uwaga 3" xfId="6575" hidden="1" xr:uid="{00000000-0005-0000-0000-0000F3180000}"/>
    <cellStyle name="Uwaga 3" xfId="6573" hidden="1" xr:uid="{00000000-0005-0000-0000-0000F4180000}"/>
    <cellStyle name="Uwaga 3" xfId="6562" hidden="1" xr:uid="{00000000-0005-0000-0000-0000F5180000}"/>
    <cellStyle name="Uwaga 3" xfId="6560" hidden="1" xr:uid="{00000000-0005-0000-0000-0000F6180000}"/>
    <cellStyle name="Uwaga 3" xfId="6559" hidden="1" xr:uid="{00000000-0005-0000-0000-0000F7180000}"/>
    <cellStyle name="Uwaga 3" xfId="6546" hidden="1" xr:uid="{00000000-0005-0000-0000-0000F8180000}"/>
    <cellStyle name="Uwaga 3" xfId="6543" hidden="1" xr:uid="{00000000-0005-0000-0000-0000F9180000}"/>
    <cellStyle name="Uwaga 3" xfId="6541" hidden="1" xr:uid="{00000000-0005-0000-0000-0000FA180000}"/>
    <cellStyle name="Uwaga 3" xfId="6531" hidden="1" xr:uid="{00000000-0005-0000-0000-0000FB180000}"/>
    <cellStyle name="Uwaga 3" xfId="6528" hidden="1" xr:uid="{00000000-0005-0000-0000-0000FC180000}"/>
    <cellStyle name="Uwaga 3" xfId="6526" hidden="1" xr:uid="{00000000-0005-0000-0000-0000FD180000}"/>
    <cellStyle name="Uwaga 3" xfId="6516" hidden="1" xr:uid="{00000000-0005-0000-0000-0000FE180000}"/>
    <cellStyle name="Uwaga 3" xfId="6513" hidden="1" xr:uid="{00000000-0005-0000-0000-0000FF180000}"/>
    <cellStyle name="Uwaga 3" xfId="6511" hidden="1" xr:uid="{00000000-0005-0000-0000-000000190000}"/>
    <cellStyle name="Uwaga 3" xfId="6502" hidden="1" xr:uid="{00000000-0005-0000-0000-000001190000}"/>
    <cellStyle name="Uwaga 3" xfId="6500" hidden="1" xr:uid="{00000000-0005-0000-0000-000002190000}"/>
    <cellStyle name="Uwaga 3" xfId="6498" hidden="1" xr:uid="{00000000-0005-0000-0000-000003190000}"/>
    <cellStyle name="Uwaga 3" xfId="6486" hidden="1" xr:uid="{00000000-0005-0000-0000-000004190000}"/>
    <cellStyle name="Uwaga 3" xfId="6483" hidden="1" xr:uid="{00000000-0005-0000-0000-000005190000}"/>
    <cellStyle name="Uwaga 3" xfId="6481" hidden="1" xr:uid="{00000000-0005-0000-0000-000006190000}"/>
    <cellStyle name="Uwaga 3" xfId="6471" hidden="1" xr:uid="{00000000-0005-0000-0000-000007190000}"/>
    <cellStyle name="Uwaga 3" xfId="6468" hidden="1" xr:uid="{00000000-0005-0000-0000-000008190000}"/>
    <cellStyle name="Uwaga 3" xfId="6466" hidden="1" xr:uid="{00000000-0005-0000-0000-000009190000}"/>
    <cellStyle name="Uwaga 3" xfId="6456" hidden="1" xr:uid="{00000000-0005-0000-0000-00000A190000}"/>
    <cellStyle name="Uwaga 3" xfId="6453" hidden="1" xr:uid="{00000000-0005-0000-0000-00000B190000}"/>
    <cellStyle name="Uwaga 3" xfId="6451" hidden="1" xr:uid="{00000000-0005-0000-0000-00000C190000}"/>
    <cellStyle name="Uwaga 3" xfId="6444" hidden="1" xr:uid="{00000000-0005-0000-0000-00000D190000}"/>
    <cellStyle name="Uwaga 3" xfId="6441" hidden="1" xr:uid="{00000000-0005-0000-0000-00000E190000}"/>
    <cellStyle name="Uwaga 3" xfId="6439" hidden="1" xr:uid="{00000000-0005-0000-0000-00000F190000}"/>
    <cellStyle name="Uwaga 3" xfId="6429" hidden="1" xr:uid="{00000000-0005-0000-0000-000010190000}"/>
    <cellStyle name="Uwaga 3" xfId="6426" hidden="1" xr:uid="{00000000-0005-0000-0000-000011190000}"/>
    <cellStyle name="Uwaga 3" xfId="6423" hidden="1" xr:uid="{00000000-0005-0000-0000-000012190000}"/>
    <cellStyle name="Uwaga 3" xfId="6414" hidden="1" xr:uid="{00000000-0005-0000-0000-000013190000}"/>
    <cellStyle name="Uwaga 3" xfId="6410" hidden="1" xr:uid="{00000000-0005-0000-0000-000014190000}"/>
    <cellStyle name="Uwaga 3" xfId="6407" hidden="1" xr:uid="{00000000-0005-0000-0000-000015190000}"/>
    <cellStyle name="Uwaga 3" xfId="6399" hidden="1" xr:uid="{00000000-0005-0000-0000-000016190000}"/>
    <cellStyle name="Uwaga 3" xfId="6396" hidden="1" xr:uid="{00000000-0005-0000-0000-000017190000}"/>
    <cellStyle name="Uwaga 3" xfId="6393" hidden="1" xr:uid="{00000000-0005-0000-0000-000018190000}"/>
    <cellStyle name="Uwaga 3" xfId="6384" hidden="1" xr:uid="{00000000-0005-0000-0000-000019190000}"/>
    <cellStyle name="Uwaga 3" xfId="6381" hidden="1" xr:uid="{00000000-0005-0000-0000-00001A190000}"/>
    <cellStyle name="Uwaga 3" xfId="6378" hidden="1" xr:uid="{00000000-0005-0000-0000-00001B190000}"/>
    <cellStyle name="Uwaga 3" xfId="6368" hidden="1" xr:uid="{00000000-0005-0000-0000-00001C190000}"/>
    <cellStyle name="Uwaga 3" xfId="6364" hidden="1" xr:uid="{00000000-0005-0000-0000-00001D190000}"/>
    <cellStyle name="Uwaga 3" xfId="6361" hidden="1" xr:uid="{00000000-0005-0000-0000-00001E190000}"/>
    <cellStyle name="Uwaga 3" xfId="6352" hidden="1" xr:uid="{00000000-0005-0000-0000-00001F190000}"/>
    <cellStyle name="Uwaga 3" xfId="6348" hidden="1" xr:uid="{00000000-0005-0000-0000-000020190000}"/>
    <cellStyle name="Uwaga 3" xfId="6346" hidden="1" xr:uid="{00000000-0005-0000-0000-000021190000}"/>
    <cellStyle name="Uwaga 3" xfId="6338" hidden="1" xr:uid="{00000000-0005-0000-0000-000022190000}"/>
    <cellStyle name="Uwaga 3" xfId="6334" hidden="1" xr:uid="{00000000-0005-0000-0000-000023190000}"/>
    <cellStyle name="Uwaga 3" xfId="6331" hidden="1" xr:uid="{00000000-0005-0000-0000-000024190000}"/>
    <cellStyle name="Uwaga 3" xfId="6324" hidden="1" xr:uid="{00000000-0005-0000-0000-000025190000}"/>
    <cellStyle name="Uwaga 3" xfId="6321" hidden="1" xr:uid="{00000000-0005-0000-0000-000026190000}"/>
    <cellStyle name="Uwaga 3" xfId="6318" hidden="1" xr:uid="{00000000-0005-0000-0000-000027190000}"/>
    <cellStyle name="Uwaga 3" xfId="6309" hidden="1" xr:uid="{00000000-0005-0000-0000-000028190000}"/>
    <cellStyle name="Uwaga 3" xfId="6304" hidden="1" xr:uid="{00000000-0005-0000-0000-000029190000}"/>
    <cellStyle name="Uwaga 3" xfId="6301" hidden="1" xr:uid="{00000000-0005-0000-0000-00002A190000}"/>
    <cellStyle name="Uwaga 3" xfId="6294" hidden="1" xr:uid="{00000000-0005-0000-0000-00002B190000}"/>
    <cellStyle name="Uwaga 3" xfId="6289" hidden="1" xr:uid="{00000000-0005-0000-0000-00002C190000}"/>
    <cellStyle name="Uwaga 3" xfId="6286" hidden="1" xr:uid="{00000000-0005-0000-0000-00002D190000}"/>
    <cellStyle name="Uwaga 3" xfId="6279" hidden="1" xr:uid="{00000000-0005-0000-0000-00002E190000}"/>
    <cellStyle name="Uwaga 3" xfId="6274" hidden="1" xr:uid="{00000000-0005-0000-0000-00002F190000}"/>
    <cellStyle name="Uwaga 3" xfId="6271" hidden="1" xr:uid="{00000000-0005-0000-0000-000030190000}"/>
    <cellStyle name="Uwaga 3" xfId="6265" hidden="1" xr:uid="{00000000-0005-0000-0000-000031190000}"/>
    <cellStyle name="Uwaga 3" xfId="6261" hidden="1" xr:uid="{00000000-0005-0000-0000-000032190000}"/>
    <cellStyle name="Uwaga 3" xfId="6258" hidden="1" xr:uid="{00000000-0005-0000-0000-000033190000}"/>
    <cellStyle name="Uwaga 3" xfId="6250" hidden="1" xr:uid="{00000000-0005-0000-0000-000034190000}"/>
    <cellStyle name="Uwaga 3" xfId="6245" hidden="1" xr:uid="{00000000-0005-0000-0000-000035190000}"/>
    <cellStyle name="Uwaga 3" xfId="6241" hidden="1" xr:uid="{00000000-0005-0000-0000-000036190000}"/>
    <cellStyle name="Uwaga 3" xfId="6235" hidden="1" xr:uid="{00000000-0005-0000-0000-000037190000}"/>
    <cellStyle name="Uwaga 3" xfId="6230" hidden="1" xr:uid="{00000000-0005-0000-0000-000038190000}"/>
    <cellStyle name="Uwaga 3" xfId="6226" hidden="1" xr:uid="{00000000-0005-0000-0000-000039190000}"/>
    <cellStyle name="Uwaga 3" xfId="6220" hidden="1" xr:uid="{00000000-0005-0000-0000-00003A190000}"/>
    <cellStyle name="Uwaga 3" xfId="6215" hidden="1" xr:uid="{00000000-0005-0000-0000-00003B190000}"/>
    <cellStyle name="Uwaga 3" xfId="6211" hidden="1" xr:uid="{00000000-0005-0000-0000-00003C190000}"/>
    <cellStyle name="Uwaga 3" xfId="6206" hidden="1" xr:uid="{00000000-0005-0000-0000-00003D190000}"/>
    <cellStyle name="Uwaga 3" xfId="6202" hidden="1" xr:uid="{00000000-0005-0000-0000-00003E190000}"/>
    <cellStyle name="Uwaga 3" xfId="6198" hidden="1" xr:uid="{00000000-0005-0000-0000-00003F190000}"/>
    <cellStyle name="Uwaga 3" xfId="6190" hidden="1" xr:uid="{00000000-0005-0000-0000-000040190000}"/>
    <cellStyle name="Uwaga 3" xfId="6185" hidden="1" xr:uid="{00000000-0005-0000-0000-000041190000}"/>
    <cellStyle name="Uwaga 3" xfId="6181" hidden="1" xr:uid="{00000000-0005-0000-0000-000042190000}"/>
    <cellStyle name="Uwaga 3" xfId="6175" hidden="1" xr:uid="{00000000-0005-0000-0000-000043190000}"/>
    <cellStyle name="Uwaga 3" xfId="6170" hidden="1" xr:uid="{00000000-0005-0000-0000-000044190000}"/>
    <cellStyle name="Uwaga 3" xfId="6166" hidden="1" xr:uid="{00000000-0005-0000-0000-000045190000}"/>
    <cellStyle name="Uwaga 3" xfId="6160" hidden="1" xr:uid="{00000000-0005-0000-0000-000046190000}"/>
    <cellStyle name="Uwaga 3" xfId="6155" hidden="1" xr:uid="{00000000-0005-0000-0000-000047190000}"/>
    <cellStyle name="Uwaga 3" xfId="6151" hidden="1" xr:uid="{00000000-0005-0000-0000-000048190000}"/>
    <cellStyle name="Uwaga 3" xfId="6147" hidden="1" xr:uid="{00000000-0005-0000-0000-000049190000}"/>
    <cellStyle name="Uwaga 3" xfId="6142" hidden="1" xr:uid="{00000000-0005-0000-0000-00004A190000}"/>
    <cellStyle name="Uwaga 3" xfId="6137" hidden="1" xr:uid="{00000000-0005-0000-0000-00004B190000}"/>
    <cellStyle name="Uwaga 3" xfId="6132" hidden="1" xr:uid="{00000000-0005-0000-0000-00004C190000}"/>
    <cellStyle name="Uwaga 3" xfId="6128" hidden="1" xr:uid="{00000000-0005-0000-0000-00004D190000}"/>
    <cellStyle name="Uwaga 3" xfId="6124" hidden="1" xr:uid="{00000000-0005-0000-0000-00004E190000}"/>
    <cellStyle name="Uwaga 3" xfId="6117" hidden="1" xr:uid="{00000000-0005-0000-0000-00004F190000}"/>
    <cellStyle name="Uwaga 3" xfId="6113" hidden="1" xr:uid="{00000000-0005-0000-0000-000050190000}"/>
    <cellStyle name="Uwaga 3" xfId="6108" hidden="1" xr:uid="{00000000-0005-0000-0000-000051190000}"/>
    <cellStyle name="Uwaga 3" xfId="6102" hidden="1" xr:uid="{00000000-0005-0000-0000-000052190000}"/>
    <cellStyle name="Uwaga 3" xfId="6098" hidden="1" xr:uid="{00000000-0005-0000-0000-000053190000}"/>
    <cellStyle name="Uwaga 3" xfId="6093" hidden="1" xr:uid="{00000000-0005-0000-0000-000054190000}"/>
    <cellStyle name="Uwaga 3" xfId="6087" hidden="1" xr:uid="{00000000-0005-0000-0000-000055190000}"/>
    <cellStyle name="Uwaga 3" xfId="6083" hidden="1" xr:uid="{00000000-0005-0000-0000-000056190000}"/>
    <cellStyle name="Uwaga 3" xfId="6078" hidden="1" xr:uid="{00000000-0005-0000-0000-000057190000}"/>
    <cellStyle name="Uwaga 3" xfId="6072" hidden="1" xr:uid="{00000000-0005-0000-0000-000058190000}"/>
    <cellStyle name="Uwaga 3" xfId="6068" hidden="1" xr:uid="{00000000-0005-0000-0000-000059190000}"/>
    <cellStyle name="Uwaga 3" xfId="6064" hidden="1" xr:uid="{00000000-0005-0000-0000-00005A190000}"/>
    <cellStyle name="Uwaga 3" xfId="6924" hidden="1" xr:uid="{00000000-0005-0000-0000-00005B190000}"/>
    <cellStyle name="Uwaga 3" xfId="6923" hidden="1" xr:uid="{00000000-0005-0000-0000-00005C190000}"/>
    <cellStyle name="Uwaga 3" xfId="6922" hidden="1" xr:uid="{00000000-0005-0000-0000-00005D190000}"/>
    <cellStyle name="Uwaga 3" xfId="6909" hidden="1" xr:uid="{00000000-0005-0000-0000-00005E190000}"/>
    <cellStyle name="Uwaga 3" xfId="6908" hidden="1" xr:uid="{00000000-0005-0000-0000-00005F190000}"/>
    <cellStyle name="Uwaga 3" xfId="6907" hidden="1" xr:uid="{00000000-0005-0000-0000-000060190000}"/>
    <cellStyle name="Uwaga 3" xfId="6894" hidden="1" xr:uid="{00000000-0005-0000-0000-000061190000}"/>
    <cellStyle name="Uwaga 3" xfId="6893" hidden="1" xr:uid="{00000000-0005-0000-0000-000062190000}"/>
    <cellStyle name="Uwaga 3" xfId="6892" hidden="1" xr:uid="{00000000-0005-0000-0000-000063190000}"/>
    <cellStyle name="Uwaga 3" xfId="6879" hidden="1" xr:uid="{00000000-0005-0000-0000-000064190000}"/>
    <cellStyle name="Uwaga 3" xfId="6878" hidden="1" xr:uid="{00000000-0005-0000-0000-000065190000}"/>
    <cellStyle name="Uwaga 3" xfId="6877" hidden="1" xr:uid="{00000000-0005-0000-0000-000066190000}"/>
    <cellStyle name="Uwaga 3" xfId="6864" hidden="1" xr:uid="{00000000-0005-0000-0000-000067190000}"/>
    <cellStyle name="Uwaga 3" xfId="6863" hidden="1" xr:uid="{00000000-0005-0000-0000-000068190000}"/>
    <cellStyle name="Uwaga 3" xfId="6862" hidden="1" xr:uid="{00000000-0005-0000-0000-000069190000}"/>
    <cellStyle name="Uwaga 3" xfId="6850" hidden="1" xr:uid="{00000000-0005-0000-0000-00006A190000}"/>
    <cellStyle name="Uwaga 3" xfId="6848" hidden="1" xr:uid="{00000000-0005-0000-0000-00006B190000}"/>
    <cellStyle name="Uwaga 3" xfId="6846" hidden="1" xr:uid="{00000000-0005-0000-0000-00006C190000}"/>
    <cellStyle name="Uwaga 3" xfId="6835" hidden="1" xr:uid="{00000000-0005-0000-0000-00006D190000}"/>
    <cellStyle name="Uwaga 3" xfId="6833" hidden="1" xr:uid="{00000000-0005-0000-0000-00006E190000}"/>
    <cellStyle name="Uwaga 3" xfId="6831" hidden="1" xr:uid="{00000000-0005-0000-0000-00006F190000}"/>
    <cellStyle name="Uwaga 3" xfId="6820" hidden="1" xr:uid="{00000000-0005-0000-0000-000070190000}"/>
    <cellStyle name="Uwaga 3" xfId="6818" hidden="1" xr:uid="{00000000-0005-0000-0000-000071190000}"/>
    <cellStyle name="Uwaga 3" xfId="6816" hidden="1" xr:uid="{00000000-0005-0000-0000-000072190000}"/>
    <cellStyle name="Uwaga 3" xfId="6805" hidden="1" xr:uid="{00000000-0005-0000-0000-000073190000}"/>
    <cellStyle name="Uwaga 3" xfId="6803" hidden="1" xr:uid="{00000000-0005-0000-0000-000074190000}"/>
    <cellStyle name="Uwaga 3" xfId="6801" hidden="1" xr:uid="{00000000-0005-0000-0000-000075190000}"/>
    <cellStyle name="Uwaga 3" xfId="6790" hidden="1" xr:uid="{00000000-0005-0000-0000-000076190000}"/>
    <cellStyle name="Uwaga 3" xfId="6788" hidden="1" xr:uid="{00000000-0005-0000-0000-000077190000}"/>
    <cellStyle name="Uwaga 3" xfId="6786" hidden="1" xr:uid="{00000000-0005-0000-0000-000078190000}"/>
    <cellStyle name="Uwaga 3" xfId="6775" hidden="1" xr:uid="{00000000-0005-0000-0000-000079190000}"/>
    <cellStyle name="Uwaga 3" xfId="6773" hidden="1" xr:uid="{00000000-0005-0000-0000-00007A190000}"/>
    <cellStyle name="Uwaga 3" xfId="6771" hidden="1" xr:uid="{00000000-0005-0000-0000-00007B190000}"/>
    <cellStyle name="Uwaga 3" xfId="6760" hidden="1" xr:uid="{00000000-0005-0000-0000-00007C190000}"/>
    <cellStyle name="Uwaga 3" xfId="6758" hidden="1" xr:uid="{00000000-0005-0000-0000-00007D190000}"/>
    <cellStyle name="Uwaga 3" xfId="6756" hidden="1" xr:uid="{00000000-0005-0000-0000-00007E190000}"/>
    <cellStyle name="Uwaga 3" xfId="6745" hidden="1" xr:uid="{00000000-0005-0000-0000-00007F190000}"/>
    <cellStyle name="Uwaga 3" xfId="6743" hidden="1" xr:uid="{00000000-0005-0000-0000-000080190000}"/>
    <cellStyle name="Uwaga 3" xfId="6741" hidden="1" xr:uid="{00000000-0005-0000-0000-000081190000}"/>
    <cellStyle name="Uwaga 3" xfId="6730" hidden="1" xr:uid="{00000000-0005-0000-0000-000082190000}"/>
    <cellStyle name="Uwaga 3" xfId="6728" hidden="1" xr:uid="{00000000-0005-0000-0000-000083190000}"/>
    <cellStyle name="Uwaga 3" xfId="6726" hidden="1" xr:uid="{00000000-0005-0000-0000-000084190000}"/>
    <cellStyle name="Uwaga 3" xfId="6715" hidden="1" xr:uid="{00000000-0005-0000-0000-000085190000}"/>
    <cellStyle name="Uwaga 3" xfId="6713" hidden="1" xr:uid="{00000000-0005-0000-0000-000086190000}"/>
    <cellStyle name="Uwaga 3" xfId="6711" hidden="1" xr:uid="{00000000-0005-0000-0000-000087190000}"/>
    <cellStyle name="Uwaga 3" xfId="6700" hidden="1" xr:uid="{00000000-0005-0000-0000-000088190000}"/>
    <cellStyle name="Uwaga 3" xfId="6698" hidden="1" xr:uid="{00000000-0005-0000-0000-000089190000}"/>
    <cellStyle name="Uwaga 3" xfId="6696" hidden="1" xr:uid="{00000000-0005-0000-0000-00008A190000}"/>
    <cellStyle name="Uwaga 3" xfId="6685" hidden="1" xr:uid="{00000000-0005-0000-0000-00008B190000}"/>
    <cellStyle name="Uwaga 3" xfId="6683" hidden="1" xr:uid="{00000000-0005-0000-0000-00008C190000}"/>
    <cellStyle name="Uwaga 3" xfId="6681" hidden="1" xr:uid="{00000000-0005-0000-0000-00008D190000}"/>
    <cellStyle name="Uwaga 3" xfId="6670" hidden="1" xr:uid="{00000000-0005-0000-0000-00008E190000}"/>
    <cellStyle name="Uwaga 3" xfId="6668" hidden="1" xr:uid="{00000000-0005-0000-0000-00008F190000}"/>
    <cellStyle name="Uwaga 3" xfId="6665" hidden="1" xr:uid="{00000000-0005-0000-0000-000090190000}"/>
    <cellStyle name="Uwaga 3" xfId="6655" hidden="1" xr:uid="{00000000-0005-0000-0000-000091190000}"/>
    <cellStyle name="Uwaga 3" xfId="6652" hidden="1" xr:uid="{00000000-0005-0000-0000-000092190000}"/>
    <cellStyle name="Uwaga 3" xfId="6649" hidden="1" xr:uid="{00000000-0005-0000-0000-000093190000}"/>
    <cellStyle name="Uwaga 3" xfId="6640" hidden="1" xr:uid="{00000000-0005-0000-0000-000094190000}"/>
    <cellStyle name="Uwaga 3" xfId="6638" hidden="1" xr:uid="{00000000-0005-0000-0000-000095190000}"/>
    <cellStyle name="Uwaga 3" xfId="6635" hidden="1" xr:uid="{00000000-0005-0000-0000-000096190000}"/>
    <cellStyle name="Uwaga 3" xfId="6625" hidden="1" xr:uid="{00000000-0005-0000-0000-000097190000}"/>
    <cellStyle name="Uwaga 3" xfId="6623" hidden="1" xr:uid="{00000000-0005-0000-0000-000098190000}"/>
    <cellStyle name="Uwaga 3" xfId="6621" hidden="1" xr:uid="{00000000-0005-0000-0000-000099190000}"/>
    <cellStyle name="Uwaga 3" xfId="6610" hidden="1" xr:uid="{00000000-0005-0000-0000-00009A190000}"/>
    <cellStyle name="Uwaga 3" xfId="6608" hidden="1" xr:uid="{00000000-0005-0000-0000-00009B190000}"/>
    <cellStyle name="Uwaga 3" xfId="6606" hidden="1" xr:uid="{00000000-0005-0000-0000-00009C190000}"/>
    <cellStyle name="Uwaga 3" xfId="6595" hidden="1" xr:uid="{00000000-0005-0000-0000-00009D190000}"/>
    <cellStyle name="Uwaga 3" xfId="6593" hidden="1" xr:uid="{00000000-0005-0000-0000-00009E190000}"/>
    <cellStyle name="Uwaga 3" xfId="6591" hidden="1" xr:uid="{00000000-0005-0000-0000-00009F190000}"/>
    <cellStyle name="Uwaga 3" xfId="6580" hidden="1" xr:uid="{00000000-0005-0000-0000-0000A0190000}"/>
    <cellStyle name="Uwaga 3" xfId="6578" hidden="1" xr:uid="{00000000-0005-0000-0000-0000A1190000}"/>
    <cellStyle name="Uwaga 3" xfId="6576" hidden="1" xr:uid="{00000000-0005-0000-0000-0000A2190000}"/>
    <cellStyle name="Uwaga 3" xfId="6565" hidden="1" xr:uid="{00000000-0005-0000-0000-0000A3190000}"/>
    <cellStyle name="Uwaga 3" xfId="6563" hidden="1" xr:uid="{00000000-0005-0000-0000-0000A4190000}"/>
    <cellStyle name="Uwaga 3" xfId="6561" hidden="1" xr:uid="{00000000-0005-0000-0000-0000A5190000}"/>
    <cellStyle name="Uwaga 3" xfId="6550" hidden="1" xr:uid="{00000000-0005-0000-0000-0000A6190000}"/>
    <cellStyle name="Uwaga 3" xfId="6548" hidden="1" xr:uid="{00000000-0005-0000-0000-0000A7190000}"/>
    <cellStyle name="Uwaga 3" xfId="6545" hidden="1" xr:uid="{00000000-0005-0000-0000-0000A8190000}"/>
    <cellStyle name="Uwaga 3" xfId="6535" hidden="1" xr:uid="{00000000-0005-0000-0000-0000A9190000}"/>
    <cellStyle name="Uwaga 3" xfId="6532" hidden="1" xr:uid="{00000000-0005-0000-0000-0000AA190000}"/>
    <cellStyle name="Uwaga 3" xfId="6529" hidden="1" xr:uid="{00000000-0005-0000-0000-0000AB190000}"/>
    <cellStyle name="Uwaga 3" xfId="6520" hidden="1" xr:uid="{00000000-0005-0000-0000-0000AC190000}"/>
    <cellStyle name="Uwaga 3" xfId="6517" hidden="1" xr:uid="{00000000-0005-0000-0000-0000AD190000}"/>
    <cellStyle name="Uwaga 3" xfId="6514" hidden="1" xr:uid="{00000000-0005-0000-0000-0000AE190000}"/>
    <cellStyle name="Uwaga 3" xfId="6505" hidden="1" xr:uid="{00000000-0005-0000-0000-0000AF190000}"/>
    <cellStyle name="Uwaga 3" xfId="6503" hidden="1" xr:uid="{00000000-0005-0000-0000-0000B0190000}"/>
    <cellStyle name="Uwaga 3" xfId="6501" hidden="1" xr:uid="{00000000-0005-0000-0000-0000B1190000}"/>
    <cellStyle name="Uwaga 3" xfId="6490" hidden="1" xr:uid="{00000000-0005-0000-0000-0000B2190000}"/>
    <cellStyle name="Uwaga 3" xfId="6487" hidden="1" xr:uid="{00000000-0005-0000-0000-0000B3190000}"/>
    <cellStyle name="Uwaga 3" xfId="6484" hidden="1" xr:uid="{00000000-0005-0000-0000-0000B4190000}"/>
    <cellStyle name="Uwaga 3" xfId="6475" hidden="1" xr:uid="{00000000-0005-0000-0000-0000B5190000}"/>
    <cellStyle name="Uwaga 3" xfId="6472" hidden="1" xr:uid="{00000000-0005-0000-0000-0000B6190000}"/>
    <cellStyle name="Uwaga 3" xfId="6469" hidden="1" xr:uid="{00000000-0005-0000-0000-0000B7190000}"/>
    <cellStyle name="Uwaga 3" xfId="6460" hidden="1" xr:uid="{00000000-0005-0000-0000-0000B8190000}"/>
    <cellStyle name="Uwaga 3" xfId="6457" hidden="1" xr:uid="{00000000-0005-0000-0000-0000B9190000}"/>
    <cellStyle name="Uwaga 3" xfId="6454" hidden="1" xr:uid="{00000000-0005-0000-0000-0000BA190000}"/>
    <cellStyle name="Uwaga 3" xfId="6447" hidden="1" xr:uid="{00000000-0005-0000-0000-0000BB190000}"/>
    <cellStyle name="Uwaga 3" xfId="6443" hidden="1" xr:uid="{00000000-0005-0000-0000-0000BC190000}"/>
    <cellStyle name="Uwaga 3" xfId="6440" hidden="1" xr:uid="{00000000-0005-0000-0000-0000BD190000}"/>
    <cellStyle name="Uwaga 3" xfId="6432" hidden="1" xr:uid="{00000000-0005-0000-0000-0000BE190000}"/>
    <cellStyle name="Uwaga 3" xfId="6428" hidden="1" xr:uid="{00000000-0005-0000-0000-0000BF190000}"/>
    <cellStyle name="Uwaga 3" xfId="6425" hidden="1" xr:uid="{00000000-0005-0000-0000-0000C0190000}"/>
    <cellStyle name="Uwaga 3" xfId="6417" hidden="1" xr:uid="{00000000-0005-0000-0000-0000C1190000}"/>
    <cellStyle name="Uwaga 3" xfId="6413" hidden="1" xr:uid="{00000000-0005-0000-0000-0000C2190000}"/>
    <cellStyle name="Uwaga 3" xfId="6409" hidden="1" xr:uid="{00000000-0005-0000-0000-0000C3190000}"/>
    <cellStyle name="Uwaga 3" xfId="6402" hidden="1" xr:uid="{00000000-0005-0000-0000-0000C4190000}"/>
    <cellStyle name="Uwaga 3" xfId="6398" hidden="1" xr:uid="{00000000-0005-0000-0000-0000C5190000}"/>
    <cellStyle name="Uwaga 3" xfId="6395" hidden="1" xr:uid="{00000000-0005-0000-0000-0000C6190000}"/>
    <cellStyle name="Uwaga 3" xfId="6387" hidden="1" xr:uid="{00000000-0005-0000-0000-0000C7190000}"/>
    <cellStyle name="Uwaga 3" xfId="6383" hidden="1" xr:uid="{00000000-0005-0000-0000-0000C8190000}"/>
    <cellStyle name="Uwaga 3" xfId="6380" hidden="1" xr:uid="{00000000-0005-0000-0000-0000C9190000}"/>
    <cellStyle name="Uwaga 3" xfId="6371" hidden="1" xr:uid="{00000000-0005-0000-0000-0000CA190000}"/>
    <cellStyle name="Uwaga 3" xfId="6366" hidden="1" xr:uid="{00000000-0005-0000-0000-0000CB190000}"/>
    <cellStyle name="Uwaga 3" xfId="6362" hidden="1" xr:uid="{00000000-0005-0000-0000-0000CC190000}"/>
    <cellStyle name="Uwaga 3" xfId="6356" hidden="1" xr:uid="{00000000-0005-0000-0000-0000CD190000}"/>
    <cellStyle name="Uwaga 3" xfId="6351" hidden="1" xr:uid="{00000000-0005-0000-0000-0000CE190000}"/>
    <cellStyle name="Uwaga 3" xfId="6347" hidden="1" xr:uid="{00000000-0005-0000-0000-0000CF190000}"/>
    <cellStyle name="Uwaga 3" xfId="6341" hidden="1" xr:uid="{00000000-0005-0000-0000-0000D0190000}"/>
    <cellStyle name="Uwaga 3" xfId="6336" hidden="1" xr:uid="{00000000-0005-0000-0000-0000D1190000}"/>
    <cellStyle name="Uwaga 3" xfId="6332" hidden="1" xr:uid="{00000000-0005-0000-0000-0000D2190000}"/>
    <cellStyle name="Uwaga 3" xfId="6327" hidden="1" xr:uid="{00000000-0005-0000-0000-0000D3190000}"/>
    <cellStyle name="Uwaga 3" xfId="6323" hidden="1" xr:uid="{00000000-0005-0000-0000-0000D4190000}"/>
    <cellStyle name="Uwaga 3" xfId="6319" hidden="1" xr:uid="{00000000-0005-0000-0000-0000D5190000}"/>
    <cellStyle name="Uwaga 3" xfId="6312" hidden="1" xr:uid="{00000000-0005-0000-0000-0000D6190000}"/>
    <cellStyle name="Uwaga 3" xfId="6307" hidden="1" xr:uid="{00000000-0005-0000-0000-0000D7190000}"/>
    <cellStyle name="Uwaga 3" xfId="6303" hidden="1" xr:uid="{00000000-0005-0000-0000-0000D8190000}"/>
    <cellStyle name="Uwaga 3" xfId="6296" hidden="1" xr:uid="{00000000-0005-0000-0000-0000D9190000}"/>
    <cellStyle name="Uwaga 3" xfId="6291" hidden="1" xr:uid="{00000000-0005-0000-0000-0000DA190000}"/>
    <cellStyle name="Uwaga 3" xfId="6287" hidden="1" xr:uid="{00000000-0005-0000-0000-0000DB190000}"/>
    <cellStyle name="Uwaga 3" xfId="6282" hidden="1" xr:uid="{00000000-0005-0000-0000-0000DC190000}"/>
    <cellStyle name="Uwaga 3" xfId="6277" hidden="1" xr:uid="{00000000-0005-0000-0000-0000DD190000}"/>
    <cellStyle name="Uwaga 3" xfId="6273" hidden="1" xr:uid="{00000000-0005-0000-0000-0000DE190000}"/>
    <cellStyle name="Uwaga 3" xfId="6267" hidden="1" xr:uid="{00000000-0005-0000-0000-0000DF190000}"/>
    <cellStyle name="Uwaga 3" xfId="6263" hidden="1" xr:uid="{00000000-0005-0000-0000-0000E0190000}"/>
    <cellStyle name="Uwaga 3" xfId="6260" hidden="1" xr:uid="{00000000-0005-0000-0000-0000E1190000}"/>
    <cellStyle name="Uwaga 3" xfId="6253" hidden="1" xr:uid="{00000000-0005-0000-0000-0000E2190000}"/>
    <cellStyle name="Uwaga 3" xfId="6248" hidden="1" xr:uid="{00000000-0005-0000-0000-0000E3190000}"/>
    <cellStyle name="Uwaga 3" xfId="6243" hidden="1" xr:uid="{00000000-0005-0000-0000-0000E4190000}"/>
    <cellStyle name="Uwaga 3" xfId="6237" hidden="1" xr:uid="{00000000-0005-0000-0000-0000E5190000}"/>
    <cellStyle name="Uwaga 3" xfId="6232" hidden="1" xr:uid="{00000000-0005-0000-0000-0000E6190000}"/>
    <cellStyle name="Uwaga 3" xfId="6227" hidden="1" xr:uid="{00000000-0005-0000-0000-0000E7190000}"/>
    <cellStyle name="Uwaga 3" xfId="6222" hidden="1" xr:uid="{00000000-0005-0000-0000-0000E8190000}"/>
    <cellStyle name="Uwaga 3" xfId="6217" hidden="1" xr:uid="{00000000-0005-0000-0000-0000E9190000}"/>
    <cellStyle name="Uwaga 3" xfId="6212" hidden="1" xr:uid="{00000000-0005-0000-0000-0000EA190000}"/>
    <cellStyle name="Uwaga 3" xfId="6208" hidden="1" xr:uid="{00000000-0005-0000-0000-0000EB190000}"/>
    <cellStyle name="Uwaga 3" xfId="6204" hidden="1" xr:uid="{00000000-0005-0000-0000-0000EC190000}"/>
    <cellStyle name="Uwaga 3" xfId="6199" hidden="1" xr:uid="{00000000-0005-0000-0000-0000ED190000}"/>
    <cellStyle name="Uwaga 3" xfId="6192" hidden="1" xr:uid="{00000000-0005-0000-0000-0000EE190000}"/>
    <cellStyle name="Uwaga 3" xfId="6187" hidden="1" xr:uid="{00000000-0005-0000-0000-0000EF190000}"/>
    <cellStyle name="Uwaga 3" xfId="6182" hidden="1" xr:uid="{00000000-0005-0000-0000-0000F0190000}"/>
    <cellStyle name="Uwaga 3" xfId="6176" hidden="1" xr:uid="{00000000-0005-0000-0000-0000F1190000}"/>
    <cellStyle name="Uwaga 3" xfId="6171" hidden="1" xr:uid="{00000000-0005-0000-0000-0000F2190000}"/>
    <cellStyle name="Uwaga 3" xfId="6167" hidden="1" xr:uid="{00000000-0005-0000-0000-0000F3190000}"/>
    <cellStyle name="Uwaga 3" xfId="6162" hidden="1" xr:uid="{00000000-0005-0000-0000-0000F4190000}"/>
    <cellStyle name="Uwaga 3" xfId="6157" hidden="1" xr:uid="{00000000-0005-0000-0000-0000F5190000}"/>
    <cellStyle name="Uwaga 3" xfId="6152" hidden="1" xr:uid="{00000000-0005-0000-0000-0000F6190000}"/>
    <cellStyle name="Uwaga 3" xfId="6148" hidden="1" xr:uid="{00000000-0005-0000-0000-0000F7190000}"/>
    <cellStyle name="Uwaga 3" xfId="6143" hidden="1" xr:uid="{00000000-0005-0000-0000-0000F8190000}"/>
    <cellStyle name="Uwaga 3" xfId="6138" hidden="1" xr:uid="{00000000-0005-0000-0000-0000F9190000}"/>
    <cellStyle name="Uwaga 3" xfId="6133" hidden="1" xr:uid="{00000000-0005-0000-0000-0000FA190000}"/>
    <cellStyle name="Uwaga 3" xfId="6129" hidden="1" xr:uid="{00000000-0005-0000-0000-0000FB190000}"/>
    <cellStyle name="Uwaga 3" xfId="6125" hidden="1" xr:uid="{00000000-0005-0000-0000-0000FC190000}"/>
    <cellStyle name="Uwaga 3" xfId="6118" hidden="1" xr:uid="{00000000-0005-0000-0000-0000FD190000}"/>
    <cellStyle name="Uwaga 3" xfId="6114" hidden="1" xr:uid="{00000000-0005-0000-0000-0000FE190000}"/>
    <cellStyle name="Uwaga 3" xfId="6109" hidden="1" xr:uid="{00000000-0005-0000-0000-0000FF190000}"/>
    <cellStyle name="Uwaga 3" xfId="6103" hidden="1" xr:uid="{00000000-0005-0000-0000-0000001A0000}"/>
    <cellStyle name="Uwaga 3" xfId="6099" hidden="1" xr:uid="{00000000-0005-0000-0000-0000011A0000}"/>
    <cellStyle name="Uwaga 3" xfId="6094" hidden="1" xr:uid="{00000000-0005-0000-0000-0000021A0000}"/>
    <cellStyle name="Uwaga 3" xfId="6088" hidden="1" xr:uid="{00000000-0005-0000-0000-0000031A0000}"/>
    <cellStyle name="Uwaga 3" xfId="6084" hidden="1" xr:uid="{00000000-0005-0000-0000-0000041A0000}"/>
    <cellStyle name="Uwaga 3" xfId="6080" hidden="1" xr:uid="{00000000-0005-0000-0000-0000051A0000}"/>
    <cellStyle name="Uwaga 3" xfId="6073" hidden="1" xr:uid="{00000000-0005-0000-0000-0000061A0000}"/>
    <cellStyle name="Uwaga 3" xfId="6069" hidden="1" xr:uid="{00000000-0005-0000-0000-0000071A0000}"/>
    <cellStyle name="Uwaga 3" xfId="6065" hidden="1" xr:uid="{00000000-0005-0000-0000-0000081A0000}"/>
    <cellStyle name="Uwaga 3" xfId="6929" hidden="1" xr:uid="{00000000-0005-0000-0000-0000091A0000}"/>
    <cellStyle name="Uwaga 3" xfId="6927" hidden="1" xr:uid="{00000000-0005-0000-0000-00000A1A0000}"/>
    <cellStyle name="Uwaga 3" xfId="6925" hidden="1" xr:uid="{00000000-0005-0000-0000-00000B1A0000}"/>
    <cellStyle name="Uwaga 3" xfId="6912" hidden="1" xr:uid="{00000000-0005-0000-0000-00000C1A0000}"/>
    <cellStyle name="Uwaga 3" xfId="6911" hidden="1" xr:uid="{00000000-0005-0000-0000-00000D1A0000}"/>
    <cellStyle name="Uwaga 3" xfId="6910" hidden="1" xr:uid="{00000000-0005-0000-0000-00000E1A0000}"/>
    <cellStyle name="Uwaga 3" xfId="6897" hidden="1" xr:uid="{00000000-0005-0000-0000-00000F1A0000}"/>
    <cellStyle name="Uwaga 3" xfId="6896" hidden="1" xr:uid="{00000000-0005-0000-0000-0000101A0000}"/>
    <cellStyle name="Uwaga 3" xfId="6895" hidden="1" xr:uid="{00000000-0005-0000-0000-0000111A0000}"/>
    <cellStyle name="Uwaga 3" xfId="6883" hidden="1" xr:uid="{00000000-0005-0000-0000-0000121A0000}"/>
    <cellStyle name="Uwaga 3" xfId="6881" hidden="1" xr:uid="{00000000-0005-0000-0000-0000131A0000}"/>
    <cellStyle name="Uwaga 3" xfId="6880" hidden="1" xr:uid="{00000000-0005-0000-0000-0000141A0000}"/>
    <cellStyle name="Uwaga 3" xfId="6867" hidden="1" xr:uid="{00000000-0005-0000-0000-0000151A0000}"/>
    <cellStyle name="Uwaga 3" xfId="6866" hidden="1" xr:uid="{00000000-0005-0000-0000-0000161A0000}"/>
    <cellStyle name="Uwaga 3" xfId="6865" hidden="1" xr:uid="{00000000-0005-0000-0000-0000171A0000}"/>
    <cellStyle name="Uwaga 3" xfId="6853" hidden="1" xr:uid="{00000000-0005-0000-0000-0000181A0000}"/>
    <cellStyle name="Uwaga 3" xfId="6851" hidden="1" xr:uid="{00000000-0005-0000-0000-0000191A0000}"/>
    <cellStyle name="Uwaga 3" xfId="6849" hidden="1" xr:uid="{00000000-0005-0000-0000-00001A1A0000}"/>
    <cellStyle name="Uwaga 3" xfId="6838" hidden="1" xr:uid="{00000000-0005-0000-0000-00001B1A0000}"/>
    <cellStyle name="Uwaga 3" xfId="6836" hidden="1" xr:uid="{00000000-0005-0000-0000-00001C1A0000}"/>
    <cellStyle name="Uwaga 3" xfId="6834" hidden="1" xr:uid="{00000000-0005-0000-0000-00001D1A0000}"/>
    <cellStyle name="Uwaga 3" xfId="6823" hidden="1" xr:uid="{00000000-0005-0000-0000-00001E1A0000}"/>
    <cellStyle name="Uwaga 3" xfId="6821" hidden="1" xr:uid="{00000000-0005-0000-0000-00001F1A0000}"/>
    <cellStyle name="Uwaga 3" xfId="6819" hidden="1" xr:uid="{00000000-0005-0000-0000-0000201A0000}"/>
    <cellStyle name="Uwaga 3" xfId="6808" hidden="1" xr:uid="{00000000-0005-0000-0000-0000211A0000}"/>
    <cellStyle name="Uwaga 3" xfId="6806" hidden="1" xr:uid="{00000000-0005-0000-0000-0000221A0000}"/>
    <cellStyle name="Uwaga 3" xfId="6804" hidden="1" xr:uid="{00000000-0005-0000-0000-0000231A0000}"/>
    <cellStyle name="Uwaga 3" xfId="6793" hidden="1" xr:uid="{00000000-0005-0000-0000-0000241A0000}"/>
    <cellStyle name="Uwaga 3" xfId="6791" hidden="1" xr:uid="{00000000-0005-0000-0000-0000251A0000}"/>
    <cellStyle name="Uwaga 3" xfId="6789" hidden="1" xr:uid="{00000000-0005-0000-0000-0000261A0000}"/>
    <cellStyle name="Uwaga 3" xfId="6778" hidden="1" xr:uid="{00000000-0005-0000-0000-0000271A0000}"/>
    <cellStyle name="Uwaga 3" xfId="6776" hidden="1" xr:uid="{00000000-0005-0000-0000-0000281A0000}"/>
    <cellStyle name="Uwaga 3" xfId="6774" hidden="1" xr:uid="{00000000-0005-0000-0000-0000291A0000}"/>
    <cellStyle name="Uwaga 3" xfId="6763" hidden="1" xr:uid="{00000000-0005-0000-0000-00002A1A0000}"/>
    <cellStyle name="Uwaga 3" xfId="6761" hidden="1" xr:uid="{00000000-0005-0000-0000-00002B1A0000}"/>
    <cellStyle name="Uwaga 3" xfId="6759" hidden="1" xr:uid="{00000000-0005-0000-0000-00002C1A0000}"/>
    <cellStyle name="Uwaga 3" xfId="6748" hidden="1" xr:uid="{00000000-0005-0000-0000-00002D1A0000}"/>
    <cellStyle name="Uwaga 3" xfId="6746" hidden="1" xr:uid="{00000000-0005-0000-0000-00002E1A0000}"/>
    <cellStyle name="Uwaga 3" xfId="6744" hidden="1" xr:uid="{00000000-0005-0000-0000-00002F1A0000}"/>
    <cellStyle name="Uwaga 3" xfId="6733" hidden="1" xr:uid="{00000000-0005-0000-0000-0000301A0000}"/>
    <cellStyle name="Uwaga 3" xfId="6731" hidden="1" xr:uid="{00000000-0005-0000-0000-0000311A0000}"/>
    <cellStyle name="Uwaga 3" xfId="6729" hidden="1" xr:uid="{00000000-0005-0000-0000-0000321A0000}"/>
    <cellStyle name="Uwaga 3" xfId="6718" hidden="1" xr:uid="{00000000-0005-0000-0000-0000331A0000}"/>
    <cellStyle name="Uwaga 3" xfId="6716" hidden="1" xr:uid="{00000000-0005-0000-0000-0000341A0000}"/>
    <cellStyle name="Uwaga 3" xfId="6714" hidden="1" xr:uid="{00000000-0005-0000-0000-0000351A0000}"/>
    <cellStyle name="Uwaga 3" xfId="6703" hidden="1" xr:uid="{00000000-0005-0000-0000-0000361A0000}"/>
    <cellStyle name="Uwaga 3" xfId="6701" hidden="1" xr:uid="{00000000-0005-0000-0000-0000371A0000}"/>
    <cellStyle name="Uwaga 3" xfId="6699" hidden="1" xr:uid="{00000000-0005-0000-0000-0000381A0000}"/>
    <cellStyle name="Uwaga 3" xfId="6688" hidden="1" xr:uid="{00000000-0005-0000-0000-0000391A0000}"/>
    <cellStyle name="Uwaga 3" xfId="6686" hidden="1" xr:uid="{00000000-0005-0000-0000-00003A1A0000}"/>
    <cellStyle name="Uwaga 3" xfId="6684" hidden="1" xr:uid="{00000000-0005-0000-0000-00003B1A0000}"/>
    <cellStyle name="Uwaga 3" xfId="6673" hidden="1" xr:uid="{00000000-0005-0000-0000-00003C1A0000}"/>
    <cellStyle name="Uwaga 3" xfId="6671" hidden="1" xr:uid="{00000000-0005-0000-0000-00003D1A0000}"/>
    <cellStyle name="Uwaga 3" xfId="6669" hidden="1" xr:uid="{00000000-0005-0000-0000-00003E1A0000}"/>
    <cellStyle name="Uwaga 3" xfId="6658" hidden="1" xr:uid="{00000000-0005-0000-0000-00003F1A0000}"/>
    <cellStyle name="Uwaga 3" xfId="6656" hidden="1" xr:uid="{00000000-0005-0000-0000-0000401A0000}"/>
    <cellStyle name="Uwaga 3" xfId="6654" hidden="1" xr:uid="{00000000-0005-0000-0000-0000411A0000}"/>
    <cellStyle name="Uwaga 3" xfId="6643" hidden="1" xr:uid="{00000000-0005-0000-0000-0000421A0000}"/>
    <cellStyle name="Uwaga 3" xfId="6641" hidden="1" xr:uid="{00000000-0005-0000-0000-0000431A0000}"/>
    <cellStyle name="Uwaga 3" xfId="6639" hidden="1" xr:uid="{00000000-0005-0000-0000-0000441A0000}"/>
    <cellStyle name="Uwaga 3" xfId="6628" hidden="1" xr:uid="{00000000-0005-0000-0000-0000451A0000}"/>
    <cellStyle name="Uwaga 3" xfId="6626" hidden="1" xr:uid="{00000000-0005-0000-0000-0000461A0000}"/>
    <cellStyle name="Uwaga 3" xfId="6624" hidden="1" xr:uid="{00000000-0005-0000-0000-0000471A0000}"/>
    <cellStyle name="Uwaga 3" xfId="6613" hidden="1" xr:uid="{00000000-0005-0000-0000-0000481A0000}"/>
    <cellStyle name="Uwaga 3" xfId="6611" hidden="1" xr:uid="{00000000-0005-0000-0000-0000491A0000}"/>
    <cellStyle name="Uwaga 3" xfId="6609" hidden="1" xr:uid="{00000000-0005-0000-0000-00004A1A0000}"/>
    <cellStyle name="Uwaga 3" xfId="6598" hidden="1" xr:uid="{00000000-0005-0000-0000-00004B1A0000}"/>
    <cellStyle name="Uwaga 3" xfId="6596" hidden="1" xr:uid="{00000000-0005-0000-0000-00004C1A0000}"/>
    <cellStyle name="Uwaga 3" xfId="6594" hidden="1" xr:uid="{00000000-0005-0000-0000-00004D1A0000}"/>
    <cellStyle name="Uwaga 3" xfId="6583" hidden="1" xr:uid="{00000000-0005-0000-0000-00004E1A0000}"/>
    <cellStyle name="Uwaga 3" xfId="6581" hidden="1" xr:uid="{00000000-0005-0000-0000-00004F1A0000}"/>
    <cellStyle name="Uwaga 3" xfId="6579" hidden="1" xr:uid="{00000000-0005-0000-0000-0000501A0000}"/>
    <cellStyle name="Uwaga 3" xfId="6568" hidden="1" xr:uid="{00000000-0005-0000-0000-0000511A0000}"/>
    <cellStyle name="Uwaga 3" xfId="6566" hidden="1" xr:uid="{00000000-0005-0000-0000-0000521A0000}"/>
    <cellStyle name="Uwaga 3" xfId="6564" hidden="1" xr:uid="{00000000-0005-0000-0000-0000531A0000}"/>
    <cellStyle name="Uwaga 3" xfId="6553" hidden="1" xr:uid="{00000000-0005-0000-0000-0000541A0000}"/>
    <cellStyle name="Uwaga 3" xfId="6551" hidden="1" xr:uid="{00000000-0005-0000-0000-0000551A0000}"/>
    <cellStyle name="Uwaga 3" xfId="6549" hidden="1" xr:uid="{00000000-0005-0000-0000-0000561A0000}"/>
    <cellStyle name="Uwaga 3" xfId="6538" hidden="1" xr:uid="{00000000-0005-0000-0000-0000571A0000}"/>
    <cellStyle name="Uwaga 3" xfId="6536" hidden="1" xr:uid="{00000000-0005-0000-0000-0000581A0000}"/>
    <cellStyle name="Uwaga 3" xfId="6533" hidden="1" xr:uid="{00000000-0005-0000-0000-0000591A0000}"/>
    <cellStyle name="Uwaga 3" xfId="6523" hidden="1" xr:uid="{00000000-0005-0000-0000-00005A1A0000}"/>
    <cellStyle name="Uwaga 3" xfId="6521" hidden="1" xr:uid="{00000000-0005-0000-0000-00005B1A0000}"/>
    <cellStyle name="Uwaga 3" xfId="6519" hidden="1" xr:uid="{00000000-0005-0000-0000-00005C1A0000}"/>
    <cellStyle name="Uwaga 3" xfId="6508" hidden="1" xr:uid="{00000000-0005-0000-0000-00005D1A0000}"/>
    <cellStyle name="Uwaga 3" xfId="6506" hidden="1" xr:uid="{00000000-0005-0000-0000-00005E1A0000}"/>
    <cellStyle name="Uwaga 3" xfId="6504" hidden="1" xr:uid="{00000000-0005-0000-0000-00005F1A0000}"/>
    <cellStyle name="Uwaga 3" xfId="6493" hidden="1" xr:uid="{00000000-0005-0000-0000-0000601A0000}"/>
    <cellStyle name="Uwaga 3" xfId="6491" hidden="1" xr:uid="{00000000-0005-0000-0000-0000611A0000}"/>
    <cellStyle name="Uwaga 3" xfId="6488" hidden="1" xr:uid="{00000000-0005-0000-0000-0000621A0000}"/>
    <cellStyle name="Uwaga 3" xfId="6478" hidden="1" xr:uid="{00000000-0005-0000-0000-0000631A0000}"/>
    <cellStyle name="Uwaga 3" xfId="6476" hidden="1" xr:uid="{00000000-0005-0000-0000-0000641A0000}"/>
    <cellStyle name="Uwaga 3" xfId="6473" hidden="1" xr:uid="{00000000-0005-0000-0000-0000651A0000}"/>
    <cellStyle name="Uwaga 3" xfId="6463" hidden="1" xr:uid="{00000000-0005-0000-0000-0000661A0000}"/>
    <cellStyle name="Uwaga 3" xfId="6461" hidden="1" xr:uid="{00000000-0005-0000-0000-0000671A0000}"/>
    <cellStyle name="Uwaga 3" xfId="6458" hidden="1" xr:uid="{00000000-0005-0000-0000-0000681A0000}"/>
    <cellStyle name="Uwaga 3" xfId="6449" hidden="1" xr:uid="{00000000-0005-0000-0000-0000691A0000}"/>
    <cellStyle name="Uwaga 3" xfId="6446" hidden="1" xr:uid="{00000000-0005-0000-0000-00006A1A0000}"/>
    <cellStyle name="Uwaga 3" xfId="6442" hidden="1" xr:uid="{00000000-0005-0000-0000-00006B1A0000}"/>
    <cellStyle name="Uwaga 3" xfId="6434" hidden="1" xr:uid="{00000000-0005-0000-0000-00006C1A0000}"/>
    <cellStyle name="Uwaga 3" xfId="6431" hidden="1" xr:uid="{00000000-0005-0000-0000-00006D1A0000}"/>
    <cellStyle name="Uwaga 3" xfId="6427" hidden="1" xr:uid="{00000000-0005-0000-0000-00006E1A0000}"/>
    <cellStyle name="Uwaga 3" xfId="6419" hidden="1" xr:uid="{00000000-0005-0000-0000-00006F1A0000}"/>
    <cellStyle name="Uwaga 3" xfId="6416" hidden="1" xr:uid="{00000000-0005-0000-0000-0000701A0000}"/>
    <cellStyle name="Uwaga 3" xfId="6412" hidden="1" xr:uid="{00000000-0005-0000-0000-0000711A0000}"/>
    <cellStyle name="Uwaga 3" xfId="6404" hidden="1" xr:uid="{00000000-0005-0000-0000-0000721A0000}"/>
    <cellStyle name="Uwaga 3" xfId="6401" hidden="1" xr:uid="{00000000-0005-0000-0000-0000731A0000}"/>
    <cellStyle name="Uwaga 3" xfId="6397" hidden="1" xr:uid="{00000000-0005-0000-0000-0000741A0000}"/>
    <cellStyle name="Uwaga 3" xfId="6389" hidden="1" xr:uid="{00000000-0005-0000-0000-0000751A0000}"/>
    <cellStyle name="Uwaga 3" xfId="6386" hidden="1" xr:uid="{00000000-0005-0000-0000-0000761A0000}"/>
    <cellStyle name="Uwaga 3" xfId="6382" hidden="1" xr:uid="{00000000-0005-0000-0000-0000771A0000}"/>
    <cellStyle name="Uwaga 3" xfId="6374" hidden="1" xr:uid="{00000000-0005-0000-0000-0000781A0000}"/>
    <cellStyle name="Uwaga 3" xfId="6370" hidden="1" xr:uid="{00000000-0005-0000-0000-0000791A0000}"/>
    <cellStyle name="Uwaga 3" xfId="6365" hidden="1" xr:uid="{00000000-0005-0000-0000-00007A1A0000}"/>
    <cellStyle name="Uwaga 3" xfId="6359" hidden="1" xr:uid="{00000000-0005-0000-0000-00007B1A0000}"/>
    <cellStyle name="Uwaga 3" xfId="6355" hidden="1" xr:uid="{00000000-0005-0000-0000-00007C1A0000}"/>
    <cellStyle name="Uwaga 3" xfId="6350" hidden="1" xr:uid="{00000000-0005-0000-0000-00007D1A0000}"/>
    <cellStyle name="Uwaga 3" xfId="6344" hidden="1" xr:uid="{00000000-0005-0000-0000-00007E1A0000}"/>
    <cellStyle name="Uwaga 3" xfId="6340" hidden="1" xr:uid="{00000000-0005-0000-0000-00007F1A0000}"/>
    <cellStyle name="Uwaga 3" xfId="6335" hidden="1" xr:uid="{00000000-0005-0000-0000-0000801A0000}"/>
    <cellStyle name="Uwaga 3" xfId="6329" hidden="1" xr:uid="{00000000-0005-0000-0000-0000811A0000}"/>
    <cellStyle name="Uwaga 3" xfId="6326" hidden="1" xr:uid="{00000000-0005-0000-0000-0000821A0000}"/>
    <cellStyle name="Uwaga 3" xfId="6322" hidden="1" xr:uid="{00000000-0005-0000-0000-0000831A0000}"/>
    <cellStyle name="Uwaga 3" xfId="6314" hidden="1" xr:uid="{00000000-0005-0000-0000-0000841A0000}"/>
    <cellStyle name="Uwaga 3" xfId="6311" hidden="1" xr:uid="{00000000-0005-0000-0000-0000851A0000}"/>
    <cellStyle name="Uwaga 3" xfId="6306" hidden="1" xr:uid="{00000000-0005-0000-0000-0000861A0000}"/>
    <cellStyle name="Uwaga 3" xfId="6299" hidden="1" xr:uid="{00000000-0005-0000-0000-0000871A0000}"/>
    <cellStyle name="Uwaga 3" xfId="6295" hidden="1" xr:uid="{00000000-0005-0000-0000-0000881A0000}"/>
    <cellStyle name="Uwaga 3" xfId="6290" hidden="1" xr:uid="{00000000-0005-0000-0000-0000891A0000}"/>
    <cellStyle name="Uwaga 3" xfId="6284" hidden="1" xr:uid="{00000000-0005-0000-0000-00008A1A0000}"/>
    <cellStyle name="Uwaga 3" xfId="6280" hidden="1" xr:uid="{00000000-0005-0000-0000-00008B1A0000}"/>
    <cellStyle name="Uwaga 3" xfId="6275" hidden="1" xr:uid="{00000000-0005-0000-0000-00008C1A0000}"/>
    <cellStyle name="Uwaga 3" xfId="6269" hidden="1" xr:uid="{00000000-0005-0000-0000-00008D1A0000}"/>
    <cellStyle name="Uwaga 3" xfId="6266" hidden="1" xr:uid="{00000000-0005-0000-0000-00008E1A0000}"/>
    <cellStyle name="Uwaga 3" xfId="6262" hidden="1" xr:uid="{00000000-0005-0000-0000-00008F1A0000}"/>
    <cellStyle name="Uwaga 3" xfId="6254" hidden="1" xr:uid="{00000000-0005-0000-0000-0000901A0000}"/>
    <cellStyle name="Uwaga 3" xfId="6249" hidden="1" xr:uid="{00000000-0005-0000-0000-0000911A0000}"/>
    <cellStyle name="Uwaga 3" xfId="6244" hidden="1" xr:uid="{00000000-0005-0000-0000-0000921A0000}"/>
    <cellStyle name="Uwaga 3" xfId="6239" hidden="1" xr:uid="{00000000-0005-0000-0000-0000931A0000}"/>
    <cellStyle name="Uwaga 3" xfId="6234" hidden="1" xr:uid="{00000000-0005-0000-0000-0000941A0000}"/>
    <cellStyle name="Uwaga 3" xfId="6229" hidden="1" xr:uid="{00000000-0005-0000-0000-0000951A0000}"/>
    <cellStyle name="Uwaga 3" xfId="6224" hidden="1" xr:uid="{00000000-0005-0000-0000-0000961A0000}"/>
    <cellStyle name="Uwaga 3" xfId="6219" hidden="1" xr:uid="{00000000-0005-0000-0000-0000971A0000}"/>
    <cellStyle name="Uwaga 3" xfId="6214" hidden="1" xr:uid="{00000000-0005-0000-0000-0000981A0000}"/>
    <cellStyle name="Uwaga 3" xfId="6209" hidden="1" xr:uid="{00000000-0005-0000-0000-0000991A0000}"/>
    <cellStyle name="Uwaga 3" xfId="6205" hidden="1" xr:uid="{00000000-0005-0000-0000-00009A1A0000}"/>
    <cellStyle name="Uwaga 3" xfId="6200" hidden="1" xr:uid="{00000000-0005-0000-0000-00009B1A0000}"/>
    <cellStyle name="Uwaga 3" xfId="6193" hidden="1" xr:uid="{00000000-0005-0000-0000-00009C1A0000}"/>
    <cellStyle name="Uwaga 3" xfId="6188" hidden="1" xr:uid="{00000000-0005-0000-0000-00009D1A0000}"/>
    <cellStyle name="Uwaga 3" xfId="6183" hidden="1" xr:uid="{00000000-0005-0000-0000-00009E1A0000}"/>
    <cellStyle name="Uwaga 3" xfId="6178" hidden="1" xr:uid="{00000000-0005-0000-0000-00009F1A0000}"/>
    <cellStyle name="Uwaga 3" xfId="6173" hidden="1" xr:uid="{00000000-0005-0000-0000-0000A01A0000}"/>
    <cellStyle name="Uwaga 3" xfId="6168" hidden="1" xr:uid="{00000000-0005-0000-0000-0000A11A0000}"/>
    <cellStyle name="Uwaga 3" xfId="6163" hidden="1" xr:uid="{00000000-0005-0000-0000-0000A21A0000}"/>
    <cellStyle name="Uwaga 3" xfId="6158" hidden="1" xr:uid="{00000000-0005-0000-0000-0000A31A0000}"/>
    <cellStyle name="Uwaga 3" xfId="6153" hidden="1" xr:uid="{00000000-0005-0000-0000-0000A41A0000}"/>
    <cellStyle name="Uwaga 3" xfId="6149" hidden="1" xr:uid="{00000000-0005-0000-0000-0000A51A0000}"/>
    <cellStyle name="Uwaga 3" xfId="6144" hidden="1" xr:uid="{00000000-0005-0000-0000-0000A61A0000}"/>
    <cellStyle name="Uwaga 3" xfId="6139" hidden="1" xr:uid="{00000000-0005-0000-0000-0000A71A0000}"/>
    <cellStyle name="Uwaga 3" xfId="6134" hidden="1" xr:uid="{00000000-0005-0000-0000-0000A81A0000}"/>
    <cellStyle name="Uwaga 3" xfId="6130" hidden="1" xr:uid="{00000000-0005-0000-0000-0000A91A0000}"/>
    <cellStyle name="Uwaga 3" xfId="6126" hidden="1" xr:uid="{00000000-0005-0000-0000-0000AA1A0000}"/>
    <cellStyle name="Uwaga 3" xfId="6119" hidden="1" xr:uid="{00000000-0005-0000-0000-0000AB1A0000}"/>
    <cellStyle name="Uwaga 3" xfId="6115" hidden="1" xr:uid="{00000000-0005-0000-0000-0000AC1A0000}"/>
    <cellStyle name="Uwaga 3" xfId="6110" hidden="1" xr:uid="{00000000-0005-0000-0000-0000AD1A0000}"/>
    <cellStyle name="Uwaga 3" xfId="6104" hidden="1" xr:uid="{00000000-0005-0000-0000-0000AE1A0000}"/>
    <cellStyle name="Uwaga 3" xfId="6100" hidden="1" xr:uid="{00000000-0005-0000-0000-0000AF1A0000}"/>
    <cellStyle name="Uwaga 3" xfId="6095" hidden="1" xr:uid="{00000000-0005-0000-0000-0000B01A0000}"/>
    <cellStyle name="Uwaga 3" xfId="6089" hidden="1" xr:uid="{00000000-0005-0000-0000-0000B11A0000}"/>
    <cellStyle name="Uwaga 3" xfId="6085" hidden="1" xr:uid="{00000000-0005-0000-0000-0000B21A0000}"/>
    <cellStyle name="Uwaga 3" xfId="6081" hidden="1" xr:uid="{00000000-0005-0000-0000-0000B31A0000}"/>
    <cellStyle name="Uwaga 3" xfId="6074" hidden="1" xr:uid="{00000000-0005-0000-0000-0000B41A0000}"/>
    <cellStyle name="Uwaga 3" xfId="6070" hidden="1" xr:uid="{00000000-0005-0000-0000-0000B51A0000}"/>
    <cellStyle name="Uwaga 3" xfId="6066" hidden="1" xr:uid="{00000000-0005-0000-0000-0000B61A0000}"/>
    <cellStyle name="Uwaga 3" xfId="6933" hidden="1" xr:uid="{00000000-0005-0000-0000-0000B71A0000}"/>
    <cellStyle name="Uwaga 3" xfId="6932" hidden="1" xr:uid="{00000000-0005-0000-0000-0000B81A0000}"/>
    <cellStyle name="Uwaga 3" xfId="6930" hidden="1" xr:uid="{00000000-0005-0000-0000-0000B91A0000}"/>
    <cellStyle name="Uwaga 3" xfId="6917" hidden="1" xr:uid="{00000000-0005-0000-0000-0000BA1A0000}"/>
    <cellStyle name="Uwaga 3" xfId="6915" hidden="1" xr:uid="{00000000-0005-0000-0000-0000BB1A0000}"/>
    <cellStyle name="Uwaga 3" xfId="6913" hidden="1" xr:uid="{00000000-0005-0000-0000-0000BC1A0000}"/>
    <cellStyle name="Uwaga 3" xfId="6903" hidden="1" xr:uid="{00000000-0005-0000-0000-0000BD1A0000}"/>
    <cellStyle name="Uwaga 3" xfId="6901" hidden="1" xr:uid="{00000000-0005-0000-0000-0000BE1A0000}"/>
    <cellStyle name="Uwaga 3" xfId="6899" hidden="1" xr:uid="{00000000-0005-0000-0000-0000BF1A0000}"/>
    <cellStyle name="Uwaga 3" xfId="6888" hidden="1" xr:uid="{00000000-0005-0000-0000-0000C01A0000}"/>
    <cellStyle name="Uwaga 3" xfId="6886" hidden="1" xr:uid="{00000000-0005-0000-0000-0000C11A0000}"/>
    <cellStyle name="Uwaga 3" xfId="6884" hidden="1" xr:uid="{00000000-0005-0000-0000-0000C21A0000}"/>
    <cellStyle name="Uwaga 3" xfId="6871" hidden="1" xr:uid="{00000000-0005-0000-0000-0000C31A0000}"/>
    <cellStyle name="Uwaga 3" xfId="6869" hidden="1" xr:uid="{00000000-0005-0000-0000-0000C41A0000}"/>
    <cellStyle name="Uwaga 3" xfId="6868" hidden="1" xr:uid="{00000000-0005-0000-0000-0000C51A0000}"/>
    <cellStyle name="Uwaga 3" xfId="6855" hidden="1" xr:uid="{00000000-0005-0000-0000-0000C61A0000}"/>
    <cellStyle name="Uwaga 3" xfId="6854" hidden="1" xr:uid="{00000000-0005-0000-0000-0000C71A0000}"/>
    <cellStyle name="Uwaga 3" xfId="6852" hidden="1" xr:uid="{00000000-0005-0000-0000-0000C81A0000}"/>
    <cellStyle name="Uwaga 3" xfId="6840" hidden="1" xr:uid="{00000000-0005-0000-0000-0000C91A0000}"/>
    <cellStyle name="Uwaga 3" xfId="6839" hidden="1" xr:uid="{00000000-0005-0000-0000-0000CA1A0000}"/>
    <cellStyle name="Uwaga 3" xfId="6837" hidden="1" xr:uid="{00000000-0005-0000-0000-0000CB1A0000}"/>
    <cellStyle name="Uwaga 3" xfId="6825" hidden="1" xr:uid="{00000000-0005-0000-0000-0000CC1A0000}"/>
    <cellStyle name="Uwaga 3" xfId="6824" hidden="1" xr:uid="{00000000-0005-0000-0000-0000CD1A0000}"/>
    <cellStyle name="Uwaga 3" xfId="6822" hidden="1" xr:uid="{00000000-0005-0000-0000-0000CE1A0000}"/>
    <cellStyle name="Uwaga 3" xfId="6810" hidden="1" xr:uid="{00000000-0005-0000-0000-0000CF1A0000}"/>
    <cellStyle name="Uwaga 3" xfId="6809" hidden="1" xr:uid="{00000000-0005-0000-0000-0000D01A0000}"/>
    <cellStyle name="Uwaga 3" xfId="6807" hidden="1" xr:uid="{00000000-0005-0000-0000-0000D11A0000}"/>
    <cellStyle name="Uwaga 3" xfId="6795" hidden="1" xr:uid="{00000000-0005-0000-0000-0000D21A0000}"/>
    <cellStyle name="Uwaga 3" xfId="6794" hidden="1" xr:uid="{00000000-0005-0000-0000-0000D31A0000}"/>
    <cellStyle name="Uwaga 3" xfId="6792" hidden="1" xr:uid="{00000000-0005-0000-0000-0000D41A0000}"/>
    <cellStyle name="Uwaga 3" xfId="6780" hidden="1" xr:uid="{00000000-0005-0000-0000-0000D51A0000}"/>
    <cellStyle name="Uwaga 3" xfId="6779" hidden="1" xr:uid="{00000000-0005-0000-0000-0000D61A0000}"/>
    <cellStyle name="Uwaga 3" xfId="6777" hidden="1" xr:uid="{00000000-0005-0000-0000-0000D71A0000}"/>
    <cellStyle name="Uwaga 3" xfId="6765" hidden="1" xr:uid="{00000000-0005-0000-0000-0000D81A0000}"/>
    <cellStyle name="Uwaga 3" xfId="6764" hidden="1" xr:uid="{00000000-0005-0000-0000-0000D91A0000}"/>
    <cellStyle name="Uwaga 3" xfId="6762" hidden="1" xr:uid="{00000000-0005-0000-0000-0000DA1A0000}"/>
    <cellStyle name="Uwaga 3" xfId="6750" hidden="1" xr:uid="{00000000-0005-0000-0000-0000DB1A0000}"/>
    <cellStyle name="Uwaga 3" xfId="6749" hidden="1" xr:uid="{00000000-0005-0000-0000-0000DC1A0000}"/>
    <cellStyle name="Uwaga 3" xfId="6747" hidden="1" xr:uid="{00000000-0005-0000-0000-0000DD1A0000}"/>
    <cellStyle name="Uwaga 3" xfId="6735" hidden="1" xr:uid="{00000000-0005-0000-0000-0000DE1A0000}"/>
    <cellStyle name="Uwaga 3" xfId="6734" hidden="1" xr:uid="{00000000-0005-0000-0000-0000DF1A0000}"/>
    <cellStyle name="Uwaga 3" xfId="6732" hidden="1" xr:uid="{00000000-0005-0000-0000-0000E01A0000}"/>
    <cellStyle name="Uwaga 3" xfId="6720" hidden="1" xr:uid="{00000000-0005-0000-0000-0000E11A0000}"/>
    <cellStyle name="Uwaga 3" xfId="6719" hidden="1" xr:uid="{00000000-0005-0000-0000-0000E21A0000}"/>
    <cellStyle name="Uwaga 3" xfId="6717" hidden="1" xr:uid="{00000000-0005-0000-0000-0000E31A0000}"/>
    <cellStyle name="Uwaga 3" xfId="6705" hidden="1" xr:uid="{00000000-0005-0000-0000-0000E41A0000}"/>
    <cellStyle name="Uwaga 3" xfId="6704" hidden="1" xr:uid="{00000000-0005-0000-0000-0000E51A0000}"/>
    <cellStyle name="Uwaga 3" xfId="6702" hidden="1" xr:uid="{00000000-0005-0000-0000-0000E61A0000}"/>
    <cellStyle name="Uwaga 3" xfId="6690" hidden="1" xr:uid="{00000000-0005-0000-0000-0000E71A0000}"/>
    <cellStyle name="Uwaga 3" xfId="6689" hidden="1" xr:uid="{00000000-0005-0000-0000-0000E81A0000}"/>
    <cellStyle name="Uwaga 3" xfId="6687" hidden="1" xr:uid="{00000000-0005-0000-0000-0000E91A0000}"/>
    <cellStyle name="Uwaga 3" xfId="6675" hidden="1" xr:uid="{00000000-0005-0000-0000-0000EA1A0000}"/>
    <cellStyle name="Uwaga 3" xfId="6674" hidden="1" xr:uid="{00000000-0005-0000-0000-0000EB1A0000}"/>
    <cellStyle name="Uwaga 3" xfId="6672" hidden="1" xr:uid="{00000000-0005-0000-0000-0000EC1A0000}"/>
    <cellStyle name="Uwaga 3" xfId="6660" hidden="1" xr:uid="{00000000-0005-0000-0000-0000ED1A0000}"/>
    <cellStyle name="Uwaga 3" xfId="6659" hidden="1" xr:uid="{00000000-0005-0000-0000-0000EE1A0000}"/>
    <cellStyle name="Uwaga 3" xfId="6657" hidden="1" xr:uid="{00000000-0005-0000-0000-0000EF1A0000}"/>
    <cellStyle name="Uwaga 3" xfId="6645" hidden="1" xr:uid="{00000000-0005-0000-0000-0000F01A0000}"/>
    <cellStyle name="Uwaga 3" xfId="6644" hidden="1" xr:uid="{00000000-0005-0000-0000-0000F11A0000}"/>
    <cellStyle name="Uwaga 3" xfId="6642" hidden="1" xr:uid="{00000000-0005-0000-0000-0000F21A0000}"/>
    <cellStyle name="Uwaga 3" xfId="6630" hidden="1" xr:uid="{00000000-0005-0000-0000-0000F31A0000}"/>
    <cellStyle name="Uwaga 3" xfId="6629" hidden="1" xr:uid="{00000000-0005-0000-0000-0000F41A0000}"/>
    <cellStyle name="Uwaga 3" xfId="6627" hidden="1" xr:uid="{00000000-0005-0000-0000-0000F51A0000}"/>
    <cellStyle name="Uwaga 3" xfId="6615" hidden="1" xr:uid="{00000000-0005-0000-0000-0000F61A0000}"/>
    <cellStyle name="Uwaga 3" xfId="6614" hidden="1" xr:uid="{00000000-0005-0000-0000-0000F71A0000}"/>
    <cellStyle name="Uwaga 3" xfId="6612" hidden="1" xr:uid="{00000000-0005-0000-0000-0000F81A0000}"/>
    <cellStyle name="Uwaga 3" xfId="6600" hidden="1" xr:uid="{00000000-0005-0000-0000-0000F91A0000}"/>
    <cellStyle name="Uwaga 3" xfId="6599" hidden="1" xr:uid="{00000000-0005-0000-0000-0000FA1A0000}"/>
    <cellStyle name="Uwaga 3" xfId="6597" hidden="1" xr:uid="{00000000-0005-0000-0000-0000FB1A0000}"/>
    <cellStyle name="Uwaga 3" xfId="6585" hidden="1" xr:uid="{00000000-0005-0000-0000-0000FC1A0000}"/>
    <cellStyle name="Uwaga 3" xfId="6584" hidden="1" xr:uid="{00000000-0005-0000-0000-0000FD1A0000}"/>
    <cellStyle name="Uwaga 3" xfId="6582" hidden="1" xr:uid="{00000000-0005-0000-0000-0000FE1A0000}"/>
    <cellStyle name="Uwaga 3" xfId="6570" hidden="1" xr:uid="{00000000-0005-0000-0000-0000FF1A0000}"/>
    <cellStyle name="Uwaga 3" xfId="6569" hidden="1" xr:uid="{00000000-0005-0000-0000-0000001B0000}"/>
    <cellStyle name="Uwaga 3" xfId="6567" hidden="1" xr:uid="{00000000-0005-0000-0000-0000011B0000}"/>
    <cellStyle name="Uwaga 3" xfId="6555" hidden="1" xr:uid="{00000000-0005-0000-0000-0000021B0000}"/>
    <cellStyle name="Uwaga 3" xfId="6554" hidden="1" xr:uid="{00000000-0005-0000-0000-0000031B0000}"/>
    <cellStyle name="Uwaga 3" xfId="6552" hidden="1" xr:uid="{00000000-0005-0000-0000-0000041B0000}"/>
    <cellStyle name="Uwaga 3" xfId="6540" hidden="1" xr:uid="{00000000-0005-0000-0000-0000051B0000}"/>
    <cellStyle name="Uwaga 3" xfId="6539" hidden="1" xr:uid="{00000000-0005-0000-0000-0000061B0000}"/>
    <cellStyle name="Uwaga 3" xfId="6537" hidden="1" xr:uid="{00000000-0005-0000-0000-0000071B0000}"/>
    <cellStyle name="Uwaga 3" xfId="6525" hidden="1" xr:uid="{00000000-0005-0000-0000-0000081B0000}"/>
    <cellStyle name="Uwaga 3" xfId="6524" hidden="1" xr:uid="{00000000-0005-0000-0000-0000091B0000}"/>
    <cellStyle name="Uwaga 3" xfId="6522" hidden="1" xr:uid="{00000000-0005-0000-0000-00000A1B0000}"/>
    <cellStyle name="Uwaga 3" xfId="6510" hidden="1" xr:uid="{00000000-0005-0000-0000-00000B1B0000}"/>
    <cellStyle name="Uwaga 3" xfId="6509" hidden="1" xr:uid="{00000000-0005-0000-0000-00000C1B0000}"/>
    <cellStyle name="Uwaga 3" xfId="6507" hidden="1" xr:uid="{00000000-0005-0000-0000-00000D1B0000}"/>
    <cellStyle name="Uwaga 3" xfId="6495" hidden="1" xr:uid="{00000000-0005-0000-0000-00000E1B0000}"/>
    <cellStyle name="Uwaga 3" xfId="6494" hidden="1" xr:uid="{00000000-0005-0000-0000-00000F1B0000}"/>
    <cellStyle name="Uwaga 3" xfId="6492" hidden="1" xr:uid="{00000000-0005-0000-0000-0000101B0000}"/>
    <cellStyle name="Uwaga 3" xfId="6480" hidden="1" xr:uid="{00000000-0005-0000-0000-0000111B0000}"/>
    <cellStyle name="Uwaga 3" xfId="6479" hidden="1" xr:uid="{00000000-0005-0000-0000-0000121B0000}"/>
    <cellStyle name="Uwaga 3" xfId="6477" hidden="1" xr:uid="{00000000-0005-0000-0000-0000131B0000}"/>
    <cellStyle name="Uwaga 3" xfId="6465" hidden="1" xr:uid="{00000000-0005-0000-0000-0000141B0000}"/>
    <cellStyle name="Uwaga 3" xfId="6464" hidden="1" xr:uid="{00000000-0005-0000-0000-0000151B0000}"/>
    <cellStyle name="Uwaga 3" xfId="6462" hidden="1" xr:uid="{00000000-0005-0000-0000-0000161B0000}"/>
    <cellStyle name="Uwaga 3" xfId="6450" hidden="1" xr:uid="{00000000-0005-0000-0000-0000171B0000}"/>
    <cellStyle name="Uwaga 3" xfId="6448" hidden="1" xr:uid="{00000000-0005-0000-0000-0000181B0000}"/>
    <cellStyle name="Uwaga 3" xfId="6445" hidden="1" xr:uid="{00000000-0005-0000-0000-0000191B0000}"/>
    <cellStyle name="Uwaga 3" xfId="6435" hidden="1" xr:uid="{00000000-0005-0000-0000-00001A1B0000}"/>
    <cellStyle name="Uwaga 3" xfId="6433" hidden="1" xr:uid="{00000000-0005-0000-0000-00001B1B0000}"/>
    <cellStyle name="Uwaga 3" xfId="6430" hidden="1" xr:uid="{00000000-0005-0000-0000-00001C1B0000}"/>
    <cellStyle name="Uwaga 3" xfId="6420" hidden="1" xr:uid="{00000000-0005-0000-0000-00001D1B0000}"/>
    <cellStyle name="Uwaga 3" xfId="6418" hidden="1" xr:uid="{00000000-0005-0000-0000-00001E1B0000}"/>
    <cellStyle name="Uwaga 3" xfId="6415" hidden="1" xr:uid="{00000000-0005-0000-0000-00001F1B0000}"/>
    <cellStyle name="Uwaga 3" xfId="6405" hidden="1" xr:uid="{00000000-0005-0000-0000-0000201B0000}"/>
    <cellStyle name="Uwaga 3" xfId="6403" hidden="1" xr:uid="{00000000-0005-0000-0000-0000211B0000}"/>
    <cellStyle name="Uwaga 3" xfId="6400" hidden="1" xr:uid="{00000000-0005-0000-0000-0000221B0000}"/>
    <cellStyle name="Uwaga 3" xfId="6390" hidden="1" xr:uid="{00000000-0005-0000-0000-0000231B0000}"/>
    <cellStyle name="Uwaga 3" xfId="6388" hidden="1" xr:uid="{00000000-0005-0000-0000-0000241B0000}"/>
    <cellStyle name="Uwaga 3" xfId="6385" hidden="1" xr:uid="{00000000-0005-0000-0000-0000251B0000}"/>
    <cellStyle name="Uwaga 3" xfId="6375" hidden="1" xr:uid="{00000000-0005-0000-0000-0000261B0000}"/>
    <cellStyle name="Uwaga 3" xfId="6373" hidden="1" xr:uid="{00000000-0005-0000-0000-0000271B0000}"/>
    <cellStyle name="Uwaga 3" xfId="6369" hidden="1" xr:uid="{00000000-0005-0000-0000-0000281B0000}"/>
    <cellStyle name="Uwaga 3" xfId="6360" hidden="1" xr:uid="{00000000-0005-0000-0000-0000291B0000}"/>
    <cellStyle name="Uwaga 3" xfId="6357" hidden="1" xr:uid="{00000000-0005-0000-0000-00002A1B0000}"/>
    <cellStyle name="Uwaga 3" xfId="6353" hidden="1" xr:uid="{00000000-0005-0000-0000-00002B1B0000}"/>
    <cellStyle name="Uwaga 3" xfId="6345" hidden="1" xr:uid="{00000000-0005-0000-0000-00002C1B0000}"/>
    <cellStyle name="Uwaga 3" xfId="6343" hidden="1" xr:uid="{00000000-0005-0000-0000-00002D1B0000}"/>
    <cellStyle name="Uwaga 3" xfId="6339" hidden="1" xr:uid="{00000000-0005-0000-0000-00002E1B0000}"/>
    <cellStyle name="Uwaga 3" xfId="6330" hidden="1" xr:uid="{00000000-0005-0000-0000-00002F1B0000}"/>
    <cellStyle name="Uwaga 3" xfId="6328" hidden="1" xr:uid="{00000000-0005-0000-0000-0000301B0000}"/>
    <cellStyle name="Uwaga 3" xfId="6325" hidden="1" xr:uid="{00000000-0005-0000-0000-0000311B0000}"/>
    <cellStyle name="Uwaga 3" xfId="6315" hidden="1" xr:uid="{00000000-0005-0000-0000-0000321B0000}"/>
    <cellStyle name="Uwaga 3" xfId="6313" hidden="1" xr:uid="{00000000-0005-0000-0000-0000331B0000}"/>
    <cellStyle name="Uwaga 3" xfId="6308" hidden="1" xr:uid="{00000000-0005-0000-0000-0000341B0000}"/>
    <cellStyle name="Uwaga 3" xfId="6300" hidden="1" xr:uid="{00000000-0005-0000-0000-0000351B0000}"/>
    <cellStyle name="Uwaga 3" xfId="6298" hidden="1" xr:uid="{00000000-0005-0000-0000-0000361B0000}"/>
    <cellStyle name="Uwaga 3" xfId="6293" hidden="1" xr:uid="{00000000-0005-0000-0000-0000371B0000}"/>
    <cellStyle name="Uwaga 3" xfId="6285" hidden="1" xr:uid="{00000000-0005-0000-0000-0000381B0000}"/>
    <cellStyle name="Uwaga 3" xfId="6283" hidden="1" xr:uid="{00000000-0005-0000-0000-0000391B0000}"/>
    <cellStyle name="Uwaga 3" xfId="6278" hidden="1" xr:uid="{00000000-0005-0000-0000-00003A1B0000}"/>
    <cellStyle name="Uwaga 3" xfId="6270" hidden="1" xr:uid="{00000000-0005-0000-0000-00003B1B0000}"/>
    <cellStyle name="Uwaga 3" xfId="6268" hidden="1" xr:uid="{00000000-0005-0000-0000-00003C1B0000}"/>
    <cellStyle name="Uwaga 3" xfId="6264" hidden="1" xr:uid="{00000000-0005-0000-0000-00003D1B0000}"/>
    <cellStyle name="Uwaga 3" xfId="6255" hidden="1" xr:uid="{00000000-0005-0000-0000-00003E1B0000}"/>
    <cellStyle name="Uwaga 3" xfId="6252" hidden="1" xr:uid="{00000000-0005-0000-0000-00003F1B0000}"/>
    <cellStyle name="Uwaga 3" xfId="6247" hidden="1" xr:uid="{00000000-0005-0000-0000-0000401B0000}"/>
    <cellStyle name="Uwaga 3" xfId="6240" hidden="1" xr:uid="{00000000-0005-0000-0000-0000411B0000}"/>
    <cellStyle name="Uwaga 3" xfId="6236" hidden="1" xr:uid="{00000000-0005-0000-0000-0000421B0000}"/>
    <cellStyle name="Uwaga 3" xfId="6231" hidden="1" xr:uid="{00000000-0005-0000-0000-0000431B0000}"/>
    <cellStyle name="Uwaga 3" xfId="6225" hidden="1" xr:uid="{00000000-0005-0000-0000-0000441B0000}"/>
    <cellStyle name="Uwaga 3" xfId="6221" hidden="1" xr:uid="{00000000-0005-0000-0000-0000451B0000}"/>
    <cellStyle name="Uwaga 3" xfId="6216" hidden="1" xr:uid="{00000000-0005-0000-0000-0000461B0000}"/>
    <cellStyle name="Uwaga 3" xfId="6210" hidden="1" xr:uid="{00000000-0005-0000-0000-0000471B0000}"/>
    <cellStyle name="Uwaga 3" xfId="6207" hidden="1" xr:uid="{00000000-0005-0000-0000-0000481B0000}"/>
    <cellStyle name="Uwaga 3" xfId="6203" hidden="1" xr:uid="{00000000-0005-0000-0000-0000491B0000}"/>
    <cellStyle name="Uwaga 3" xfId="6194" hidden="1" xr:uid="{00000000-0005-0000-0000-00004A1B0000}"/>
    <cellStyle name="Uwaga 3" xfId="6189" hidden="1" xr:uid="{00000000-0005-0000-0000-00004B1B0000}"/>
    <cellStyle name="Uwaga 3" xfId="6184" hidden="1" xr:uid="{00000000-0005-0000-0000-00004C1B0000}"/>
    <cellStyle name="Uwaga 3" xfId="6179" hidden="1" xr:uid="{00000000-0005-0000-0000-00004D1B0000}"/>
    <cellStyle name="Uwaga 3" xfId="6174" hidden="1" xr:uid="{00000000-0005-0000-0000-00004E1B0000}"/>
    <cellStyle name="Uwaga 3" xfId="6169" hidden="1" xr:uid="{00000000-0005-0000-0000-00004F1B0000}"/>
    <cellStyle name="Uwaga 3" xfId="6164" hidden="1" xr:uid="{00000000-0005-0000-0000-0000501B0000}"/>
    <cellStyle name="Uwaga 3" xfId="6159" hidden="1" xr:uid="{00000000-0005-0000-0000-0000511B0000}"/>
    <cellStyle name="Uwaga 3" xfId="6154" hidden="1" xr:uid="{00000000-0005-0000-0000-0000521B0000}"/>
    <cellStyle name="Uwaga 3" xfId="6150" hidden="1" xr:uid="{00000000-0005-0000-0000-0000531B0000}"/>
    <cellStyle name="Uwaga 3" xfId="6145" hidden="1" xr:uid="{00000000-0005-0000-0000-0000541B0000}"/>
    <cellStyle name="Uwaga 3" xfId="6140" hidden="1" xr:uid="{00000000-0005-0000-0000-0000551B0000}"/>
    <cellStyle name="Uwaga 3" xfId="6135" hidden="1" xr:uid="{00000000-0005-0000-0000-0000561B0000}"/>
    <cellStyle name="Uwaga 3" xfId="6131" hidden="1" xr:uid="{00000000-0005-0000-0000-0000571B0000}"/>
    <cellStyle name="Uwaga 3" xfId="6127" hidden="1" xr:uid="{00000000-0005-0000-0000-0000581B0000}"/>
    <cellStyle name="Uwaga 3" xfId="6120" hidden="1" xr:uid="{00000000-0005-0000-0000-0000591B0000}"/>
    <cellStyle name="Uwaga 3" xfId="6116" hidden="1" xr:uid="{00000000-0005-0000-0000-00005A1B0000}"/>
    <cellStyle name="Uwaga 3" xfId="6111" hidden="1" xr:uid="{00000000-0005-0000-0000-00005B1B0000}"/>
    <cellStyle name="Uwaga 3" xfId="6105" hidden="1" xr:uid="{00000000-0005-0000-0000-00005C1B0000}"/>
    <cellStyle name="Uwaga 3" xfId="6101" hidden="1" xr:uid="{00000000-0005-0000-0000-00005D1B0000}"/>
    <cellStyle name="Uwaga 3" xfId="6096" hidden="1" xr:uid="{00000000-0005-0000-0000-00005E1B0000}"/>
    <cellStyle name="Uwaga 3" xfId="6090" hidden="1" xr:uid="{00000000-0005-0000-0000-00005F1B0000}"/>
    <cellStyle name="Uwaga 3" xfId="6086" hidden="1" xr:uid="{00000000-0005-0000-0000-0000601B0000}"/>
    <cellStyle name="Uwaga 3" xfId="6082" hidden="1" xr:uid="{00000000-0005-0000-0000-0000611B0000}"/>
    <cellStyle name="Uwaga 3" xfId="6075" hidden="1" xr:uid="{00000000-0005-0000-0000-0000621B0000}"/>
    <cellStyle name="Uwaga 3" xfId="6071" hidden="1" xr:uid="{00000000-0005-0000-0000-0000631B0000}"/>
    <cellStyle name="Uwaga 3" xfId="6067" hidden="1" xr:uid="{00000000-0005-0000-0000-0000641B0000}"/>
    <cellStyle name="Uwaga 3" xfId="7058" hidden="1" xr:uid="{88920481-1458-42F4-B579-E55E3898E760}"/>
    <cellStyle name="Uwaga 3" xfId="7059" hidden="1" xr:uid="{A4C8F509-1B60-43F8-9425-9F356773DC74}"/>
    <cellStyle name="Uwaga 3" xfId="7061" hidden="1" xr:uid="{621E34E9-CD8C-496F-9490-BC6863FA965C}"/>
    <cellStyle name="Uwaga 3" xfId="7067" hidden="1" xr:uid="{95708037-9140-4913-AC39-22D6083F956A}"/>
    <cellStyle name="Uwaga 3" xfId="7068" hidden="1" xr:uid="{19B504B5-21D6-40B1-9B22-C162B061AD4B}"/>
    <cellStyle name="Uwaga 3" xfId="7071" hidden="1" xr:uid="{FE0AB81A-D3F2-4D36-A064-DEEC9CD8F40B}"/>
    <cellStyle name="Uwaga 3" xfId="7076" hidden="1" xr:uid="{1FB166CE-C3A3-491D-A293-ED32B07CA353}"/>
    <cellStyle name="Uwaga 3" xfId="7077" hidden="1" xr:uid="{9BDF9A2D-CDDE-4E16-A65C-A384C14FB8E7}"/>
    <cellStyle name="Uwaga 3" xfId="7080" hidden="1" xr:uid="{EC8468B3-FE8D-4408-B19F-DB3F446D726B}"/>
    <cellStyle name="Uwaga 3" xfId="7085" hidden="1" xr:uid="{43D7488C-55FE-448C-B50C-3946DD535880}"/>
    <cellStyle name="Uwaga 3" xfId="7086" hidden="1" xr:uid="{DCF2B4BB-D23A-494E-84D6-E9D6AAEE1FBE}"/>
    <cellStyle name="Uwaga 3" xfId="7087" hidden="1" xr:uid="{133F01AA-93F0-4C26-8682-5298191E038F}"/>
    <cellStyle name="Uwaga 3" xfId="7094" hidden="1" xr:uid="{A3851B98-92B8-47CD-B145-4FEF8077B9AA}"/>
    <cellStyle name="Uwaga 3" xfId="7097" hidden="1" xr:uid="{CC82F8CD-0A5C-4418-BEA5-14F756716EDC}"/>
    <cellStyle name="Uwaga 3" xfId="7100" hidden="1" xr:uid="{693B80D8-7D81-43B7-91DC-0C6ECC636539}"/>
    <cellStyle name="Uwaga 3" xfId="7106" hidden="1" xr:uid="{240DC358-3D6B-4438-A8BB-323DE577518F}"/>
    <cellStyle name="Uwaga 3" xfId="7109" hidden="1" xr:uid="{B88E956A-AFFD-4183-9174-B4B6D2BFAD6A}"/>
    <cellStyle name="Uwaga 3" xfId="7111" hidden="1" xr:uid="{ED6E8A91-EECD-4E5F-A5FD-820B72A78888}"/>
    <cellStyle name="Uwaga 3" xfId="7116" hidden="1" xr:uid="{9D1D1523-2D11-4D3B-825D-B3C48A5A8786}"/>
    <cellStyle name="Uwaga 3" xfId="7119" hidden="1" xr:uid="{2D19677D-34D7-4F03-86FE-D799754071A2}"/>
    <cellStyle name="Uwaga 3" xfId="7120" hidden="1" xr:uid="{3A6F786E-F2DC-431F-AAA8-895478A3A52A}"/>
    <cellStyle name="Uwaga 3" xfId="7124" hidden="1" xr:uid="{B9A5C2AF-20D6-43EE-A239-F982BB30D22A}"/>
    <cellStyle name="Uwaga 3" xfId="7127" hidden="1" xr:uid="{6285FC92-B9F3-4799-8AA4-4AB45091BBDA}"/>
    <cellStyle name="Uwaga 3" xfId="7129" hidden="1" xr:uid="{BA9EBA88-4F31-4DCE-90A0-6B1913C1D2E3}"/>
    <cellStyle name="Uwaga 3" xfId="7130" hidden="1" xr:uid="{71930623-723C-42B5-AEF9-D833DAE0AF50}"/>
    <cellStyle name="Uwaga 3" xfId="7131" hidden="1" xr:uid="{3F2D9384-2964-451F-80E4-F8B0140D7E01}"/>
    <cellStyle name="Uwaga 3" xfId="7134" hidden="1" xr:uid="{21F7FA92-B1BB-4BBC-9624-C164EBD2F296}"/>
    <cellStyle name="Uwaga 3" xfId="7141" hidden="1" xr:uid="{42173E8E-65D5-4803-A2BD-0D9FA410022E}"/>
    <cellStyle name="Uwaga 3" xfId="7144" hidden="1" xr:uid="{E6A32392-4B0A-48E8-99FF-9BBEE036305F}"/>
    <cellStyle name="Uwaga 3" xfId="7147" hidden="1" xr:uid="{723BB584-B658-4FA9-A5CD-C98C6ADD28C1}"/>
    <cellStyle name="Uwaga 3" xfId="7150" hidden="1" xr:uid="{EEC1BF08-6B63-461D-A3E4-389FB19207B9}"/>
    <cellStyle name="Uwaga 3" xfId="7153" hidden="1" xr:uid="{46612AD4-50A2-4983-8E82-EAF3FE748A4A}"/>
    <cellStyle name="Uwaga 3" xfId="7156" hidden="1" xr:uid="{5B21BAE0-7058-4794-92C1-3C442704545E}"/>
    <cellStyle name="Uwaga 3" xfId="7158" hidden="1" xr:uid="{A6BD1B36-EAA8-4268-BC10-272B5779E535}"/>
    <cellStyle name="Uwaga 3" xfId="7161" hidden="1" xr:uid="{3AA7027D-64B6-48B1-846E-542A9F886521}"/>
    <cellStyle name="Uwaga 3" xfId="7164" hidden="1" xr:uid="{193D555B-3D14-4CFA-A531-60A82281C719}"/>
    <cellStyle name="Uwaga 3" xfId="7166" hidden="1" xr:uid="{6917016B-5F1B-4140-95FE-31857BB1B15F}"/>
    <cellStyle name="Uwaga 3" xfId="7167" hidden="1" xr:uid="{7B38FA27-478D-4BC2-91DF-5A5B9CCAB705}"/>
    <cellStyle name="Uwaga 3" xfId="7169" hidden="1" xr:uid="{DC4E443E-E0E0-453F-B048-9F756F86803A}"/>
    <cellStyle name="Uwaga 3" xfId="7176" hidden="1" xr:uid="{81533BE8-44E9-4DEB-BE00-773F7AC13A18}"/>
    <cellStyle name="Uwaga 3" xfId="7179" hidden="1" xr:uid="{332466EA-06CF-4EED-97B5-A0314CD51BD1}"/>
    <cellStyle name="Uwaga 3" xfId="7182" hidden="1" xr:uid="{430FB21F-483C-4B55-99B4-1C222EF03D95}"/>
    <cellStyle name="Uwaga 3" xfId="7186" hidden="1" xr:uid="{FFCF23BE-AB4F-4AD5-A111-40D5A5BEBC8F}"/>
    <cellStyle name="Uwaga 3" xfId="7189" hidden="1" xr:uid="{2E98481E-15E6-4382-A474-E67205C18445}"/>
    <cellStyle name="Uwaga 3" xfId="7192" hidden="1" xr:uid="{5EFBB84D-9221-428F-A3AE-CBA1D37DA193}"/>
    <cellStyle name="Uwaga 3" xfId="7194" hidden="1" xr:uid="{0ECAAC4E-A6EB-4770-90B6-A174A41F5BED}"/>
    <cellStyle name="Uwaga 3" xfId="7197" hidden="1" xr:uid="{6D093EF2-9296-49D5-8FA2-EEA1B938F87A}"/>
    <cellStyle name="Uwaga 3" xfId="7200" hidden="1" xr:uid="{E12ACF36-2509-4E81-ABF0-B354E0EE2EB4}"/>
    <cellStyle name="Uwaga 3" xfId="7202" hidden="1" xr:uid="{3EE7B15B-49E3-4A7A-991B-5293B24B831C}"/>
    <cellStyle name="Uwaga 3" xfId="7203" hidden="1" xr:uid="{FFF351F0-7C77-43E5-BFF0-94FAF9833DEC}"/>
    <cellStyle name="Uwaga 3" xfId="7206" hidden="1" xr:uid="{D612ECD1-A0D4-49E3-9890-C64C9BE950EB}"/>
    <cellStyle name="Uwaga 3" xfId="7213" hidden="1" xr:uid="{C8407F70-4082-49EC-8E08-8F66B9060902}"/>
    <cellStyle name="Uwaga 3" xfId="7216" hidden="1" xr:uid="{F2F2284F-1A9B-497C-97AE-4FB2D5F1A5E6}"/>
    <cellStyle name="Uwaga 3" xfId="7219" hidden="1" xr:uid="{D6BA95B6-D50C-43D1-9340-C4E8B816AB05}"/>
    <cellStyle name="Uwaga 3" xfId="7223" hidden="1" xr:uid="{0996231A-0D3B-4052-A75B-816D33C3A0D9}"/>
    <cellStyle name="Uwaga 3" xfId="7226" hidden="1" xr:uid="{6C99FC6B-BA0C-4971-BDDF-69AA9DA3E06E}"/>
    <cellStyle name="Uwaga 3" xfId="7228" hidden="1" xr:uid="{459E4F34-2F4B-4C81-90EE-9ECCEF5D746F}"/>
    <cellStyle name="Uwaga 3" xfId="7231" hidden="1" xr:uid="{CD2DD4A8-BD9F-4186-8DFD-9910A9767A50}"/>
    <cellStyle name="Uwaga 3" xfId="7234" hidden="1" xr:uid="{FD3E28AD-5ABC-4E80-B5F4-1280E79959CF}"/>
    <cellStyle name="Uwaga 3" xfId="7237" hidden="1" xr:uid="{51FC1A3A-1BFD-4EBF-BC49-B29101F3AB33}"/>
    <cellStyle name="Uwaga 3" xfId="7238" hidden="1" xr:uid="{7E4BF4F1-145D-4D05-BDD8-7524F65E6A81}"/>
    <cellStyle name="Uwaga 3" xfId="7239" hidden="1" xr:uid="{160C34C2-5AEB-4530-A392-125631113F14}"/>
    <cellStyle name="Uwaga 3" xfId="7241" hidden="1" xr:uid="{A259DB8A-D627-4354-B33E-46B0D3DEACE2}"/>
    <cellStyle name="Uwaga 3" xfId="7247" hidden="1" xr:uid="{08C292E1-0A87-4210-B04E-8CE211F9742B}"/>
    <cellStyle name="Uwaga 3" xfId="7248" hidden="1" xr:uid="{86F5895D-2920-4BCF-8049-D7483928946E}"/>
    <cellStyle name="Uwaga 3" xfId="7250" hidden="1" xr:uid="{14986C96-61D3-4ADD-BEDB-2B20E9D42627}"/>
    <cellStyle name="Uwaga 3" xfId="7256" hidden="1" xr:uid="{7E12F469-A26C-4BE7-BF55-1E8A749CEE37}"/>
    <cellStyle name="Uwaga 3" xfId="7258" hidden="1" xr:uid="{DB9B68EB-5F06-4751-8D04-E85891552329}"/>
    <cellStyle name="Uwaga 3" xfId="7261" hidden="1" xr:uid="{5CBE92EE-84B7-4051-925A-157DFEC6D319}"/>
    <cellStyle name="Uwaga 3" xfId="7265" hidden="1" xr:uid="{F4DABECC-E011-4D1A-95D1-7A200121BC45}"/>
    <cellStyle name="Uwaga 3" xfId="7266" hidden="1" xr:uid="{1539C414-E674-48C3-B20E-F130AD842C68}"/>
    <cellStyle name="Uwaga 3" xfId="7268" hidden="1" xr:uid="{CD6CB0A3-8F10-4A78-922E-6A9D3B2C41C1}"/>
    <cellStyle name="Uwaga 3" xfId="7274" hidden="1" xr:uid="{23B06807-9919-4FE4-880C-5D2ECDF750AE}"/>
    <cellStyle name="Uwaga 3" xfId="7275" hidden="1" xr:uid="{7911842F-96BD-46A4-BC82-F63F3C1FABBA}"/>
    <cellStyle name="Uwaga 3" xfId="7276" hidden="1" xr:uid="{09C20722-11A7-4F10-A1F7-4B3E54A1569D}"/>
    <cellStyle name="Uwaga 3" xfId="7284" hidden="1" xr:uid="{DA6AA4DD-50C4-4C4E-A59B-3F611315083A}"/>
    <cellStyle name="Uwaga 3" xfId="7287" hidden="1" xr:uid="{4C5765A2-EA6C-446C-AC52-5543BD4B705C}"/>
    <cellStyle name="Uwaga 3" xfId="7290" hidden="1" xr:uid="{5A1FF6D4-FBC4-4F1E-AA1F-FA09DF6A4E8E}"/>
    <cellStyle name="Uwaga 3" xfId="7293" hidden="1" xr:uid="{55FC3773-2601-4905-91A6-DA90DBED1ACF}"/>
    <cellStyle name="Uwaga 3" xfId="7296" hidden="1" xr:uid="{C52CD2BB-ED7C-44FE-BA67-604D0BEEBF15}"/>
    <cellStyle name="Uwaga 3" xfId="7299" hidden="1" xr:uid="{E6107EB1-9A79-44D3-9932-D511F4873AC8}"/>
    <cellStyle name="Uwaga 3" xfId="7302" hidden="1" xr:uid="{80D135B0-558F-4BA5-A947-ADE805B67FAD}"/>
    <cellStyle name="Uwaga 3" xfId="7305" hidden="1" xr:uid="{BD854C8F-CDE0-492D-AC44-57A8844A8CC3}"/>
    <cellStyle name="Uwaga 3" xfId="7308" hidden="1" xr:uid="{E7CE8DEB-5218-4E2E-97C0-D8AAF0026F3B}"/>
    <cellStyle name="Uwaga 3" xfId="7310" hidden="1" xr:uid="{E04DBB5B-7890-4A10-B6AF-B07581642AC6}"/>
    <cellStyle name="Uwaga 3" xfId="7311" hidden="1" xr:uid="{F8A6F462-B1A2-4DE8-B063-CD5814D21718}"/>
    <cellStyle name="Uwaga 3" xfId="7313" hidden="1" xr:uid="{C33815EB-01B7-4720-9B10-37203581051F}"/>
    <cellStyle name="Uwaga 3" xfId="7320" hidden="1" xr:uid="{E4D315B8-B172-46F7-8331-C2DC198072DA}"/>
    <cellStyle name="Uwaga 3" xfId="7323" hidden="1" xr:uid="{661C6D5C-0805-4C84-B288-627BC6BA47B6}"/>
    <cellStyle name="Uwaga 3" xfId="7326" hidden="1" xr:uid="{D4A8ECBA-17AA-4334-A729-B72D90EBA648}"/>
    <cellStyle name="Uwaga 3" xfId="7329" hidden="1" xr:uid="{00E3A080-F349-4CF5-9E66-B43BE2540717}"/>
    <cellStyle name="Uwaga 3" xfId="7332" hidden="1" xr:uid="{41027477-5000-462B-A0E2-D5C969949CD4}"/>
    <cellStyle name="Uwaga 3" xfId="7335" hidden="1" xr:uid="{C28AE81E-9244-46CE-BB31-5A0BC5A94B3B}"/>
    <cellStyle name="Uwaga 3" xfId="7338" hidden="1" xr:uid="{0E1DF511-8271-45C4-B048-EAD2B79AC4A1}"/>
    <cellStyle name="Uwaga 3" xfId="7340" hidden="1" xr:uid="{EE32E431-53D9-4523-A8CC-56C299193C8C}"/>
    <cellStyle name="Uwaga 3" xfId="7343" hidden="1" xr:uid="{00B9111E-6A1F-4724-A6F0-23C05124C469}"/>
    <cellStyle name="Uwaga 3" xfId="7346" hidden="1" xr:uid="{1BA0BF67-6640-40FF-86A4-73923B480C44}"/>
    <cellStyle name="Uwaga 3" xfId="7347" hidden="1" xr:uid="{9566348F-F9E6-41E6-83B1-3D2991456682}"/>
    <cellStyle name="Uwaga 3" xfId="7348" hidden="1" xr:uid="{8FA647AD-FD43-4B08-A2B1-5D85F8BD48FB}"/>
    <cellStyle name="Uwaga 3" xfId="7355" hidden="1" xr:uid="{BAB2FE50-F601-49C3-843B-602B2D87D448}"/>
    <cellStyle name="Uwaga 3" xfId="7356" hidden="1" xr:uid="{08E1A4C0-7C73-4202-9A3A-793F3C76EA4A}"/>
    <cellStyle name="Uwaga 3" xfId="7358" hidden="1" xr:uid="{A32E618C-C58B-4FBC-A324-FEC5D21ED305}"/>
    <cellStyle name="Uwaga 3" xfId="7364" hidden="1" xr:uid="{896C809C-AA77-4629-80D5-FB21367C0C37}"/>
    <cellStyle name="Uwaga 3" xfId="7365" hidden="1" xr:uid="{421AB6E9-EE3C-44B2-974D-174BB5A8C059}"/>
    <cellStyle name="Uwaga 3" xfId="7367" hidden="1" xr:uid="{716E73C4-0F58-4213-9A76-02A336D7D668}"/>
    <cellStyle name="Uwaga 3" xfId="7373" hidden="1" xr:uid="{1EECF442-A1C2-416C-881B-9D57CA670647}"/>
    <cellStyle name="Uwaga 3" xfId="7374" hidden="1" xr:uid="{0EF21514-87FC-4EEF-9EE1-96721E8E4A89}"/>
    <cellStyle name="Uwaga 3" xfId="7376" hidden="1" xr:uid="{1076E3D4-972C-4301-A348-ED7AC8D87B52}"/>
    <cellStyle name="Uwaga 3" xfId="7382" hidden="1" xr:uid="{400FBE9C-571E-458B-ACAA-0CEA6E64FFBA}"/>
    <cellStyle name="Uwaga 3" xfId="7383" hidden="1" xr:uid="{CE5696F6-FDAF-46B8-85BF-4618274A1DEE}"/>
    <cellStyle name="Uwaga 3" xfId="7384" hidden="1" xr:uid="{F2433210-FEF3-4601-A742-90D1EC36C0BE}"/>
    <cellStyle name="Uwaga 3" xfId="7392" hidden="1" xr:uid="{6D3062C2-DBF7-4635-85D6-F14DF9C2A2F4}"/>
    <cellStyle name="Uwaga 3" xfId="7394" hidden="1" xr:uid="{8ADCF87E-1F7B-46AE-955A-BE36C23A0972}"/>
    <cellStyle name="Uwaga 3" xfId="7397" hidden="1" xr:uid="{70763A94-7AEB-4248-97AB-702CF7C2A8B9}"/>
    <cellStyle name="Uwaga 3" xfId="7401" hidden="1" xr:uid="{0FF1E11B-6BF0-4C8B-9A9F-A304EC7FE684}"/>
    <cellStyle name="Uwaga 3" xfId="7404" hidden="1" xr:uid="{456DFDA7-BA79-4FC0-AC93-2E436DCDBB72}"/>
    <cellStyle name="Uwaga 3" xfId="7407" hidden="1" xr:uid="{4D30D416-6EA2-45A1-9A23-6253799D6B61}"/>
    <cellStyle name="Uwaga 3" xfId="7410" hidden="1" xr:uid="{0A5D6003-D895-4D64-BA29-BA8B3230A384}"/>
    <cellStyle name="Uwaga 3" xfId="7412" hidden="1" xr:uid="{F4163DC7-84A5-456F-BF64-F38FFFBC37BA}"/>
    <cellStyle name="Uwaga 3" xfId="7415" hidden="1" xr:uid="{9FB918A3-227E-4878-8695-5515F8E965C9}"/>
    <cellStyle name="Uwaga 3" xfId="7418" hidden="1" xr:uid="{E906D418-52B2-4CE7-8618-135876B3C798}"/>
    <cellStyle name="Uwaga 3" xfId="7419" hidden="1" xr:uid="{A1608EAB-E5E5-42CB-BC5E-F036DB2F2FCB}"/>
    <cellStyle name="Uwaga 3" xfId="7420" hidden="1" xr:uid="{45D3FA23-2CB7-4DBE-B045-43062CE29BAA}"/>
    <cellStyle name="Uwaga 3" xfId="7427" hidden="1" xr:uid="{54EEC094-0E17-4058-96A6-250FA5083692}"/>
    <cellStyle name="Uwaga 3" xfId="7429" hidden="1" xr:uid="{FC11FC1A-8A70-4BF1-9A66-3BE3DCE92C40}"/>
    <cellStyle name="Uwaga 3" xfId="7431" hidden="1" xr:uid="{4A7174D4-2D93-44A3-BB2D-CAE52468ED9B}"/>
    <cellStyle name="Uwaga 3" xfId="7436" hidden="1" xr:uid="{3CE7A312-6C19-46A5-8E4D-B0B363B04BA0}"/>
    <cellStyle name="Uwaga 3" xfId="7438" hidden="1" xr:uid="{10EACD79-FA78-40A7-B49D-35E7182005A0}"/>
    <cellStyle name="Uwaga 3" xfId="7440" hidden="1" xr:uid="{15220039-8017-441A-9DEF-5351B181CCB9}"/>
    <cellStyle name="Uwaga 3" xfId="7445" hidden="1" xr:uid="{672D4760-DDA7-47F6-8B81-3A5CE84F9D17}"/>
    <cellStyle name="Uwaga 3" xfId="7447" hidden="1" xr:uid="{E054EBA0-E62C-450F-91A9-EB6B640FEA54}"/>
    <cellStyle name="Uwaga 3" xfId="7449" hidden="1" xr:uid="{0E8D4AA2-8D7E-4670-BCAA-3DC0A58C64A4}"/>
    <cellStyle name="Uwaga 3" xfId="7454" hidden="1" xr:uid="{AE97292B-68C8-4D19-95AA-97A51D14793E}"/>
    <cellStyle name="Uwaga 3" xfId="7455" hidden="1" xr:uid="{01DE179D-54E4-40AA-A502-19C6726D4798}"/>
    <cellStyle name="Uwaga 3" xfId="7456" hidden="1" xr:uid="{DB607CE4-230C-4664-A598-D1262D35B5DD}"/>
    <cellStyle name="Uwaga 3" xfId="7463" hidden="1" xr:uid="{3A7AE5B5-91B6-4C03-8C5D-EAFBD15A4C4F}"/>
    <cellStyle name="Uwaga 3" xfId="7465" hidden="1" xr:uid="{FE5D28F1-40C2-4E6F-8FFE-8DEC8ED2A3F3}"/>
    <cellStyle name="Uwaga 3" xfId="7467" hidden="1" xr:uid="{B0F62372-CBB0-41E7-90C4-1624463996B8}"/>
    <cellStyle name="Uwaga 3" xfId="7472" hidden="1" xr:uid="{7A36016B-C26C-4E64-9435-E130698329AC}"/>
    <cellStyle name="Uwaga 3" xfId="7474" hidden="1" xr:uid="{72782D04-AFDC-4157-B06C-F99253AD770A}"/>
    <cellStyle name="Uwaga 3" xfId="7476" hidden="1" xr:uid="{2DC801D1-4E08-41ED-9EB4-478D62C990B8}"/>
    <cellStyle name="Uwaga 3" xfId="7481" hidden="1" xr:uid="{3D38551E-0808-46BF-8B93-DD9F70E64643}"/>
    <cellStyle name="Uwaga 3" xfId="7483" hidden="1" xr:uid="{0DBE6235-E6D3-4776-9813-C94DCAAB5367}"/>
    <cellStyle name="Uwaga 3" xfId="7484" hidden="1" xr:uid="{4849DC6F-2E73-4CAA-B5B4-57C2FAD797AA}"/>
    <cellStyle name="Uwaga 3" xfId="7490" hidden="1" xr:uid="{5D9D4CF8-9368-4C3F-A656-B9C52EF5392E}"/>
    <cellStyle name="Uwaga 3" xfId="7491" hidden="1" xr:uid="{4ECCCDE7-91FE-49E9-A44F-43E09FFB6804}"/>
    <cellStyle name="Uwaga 3" xfId="7492" hidden="1" xr:uid="{10CC479D-7D24-4EF3-8BB3-CD99622CAF75}"/>
    <cellStyle name="Uwaga 3" xfId="7499" hidden="1" xr:uid="{112E411A-F774-4D31-8747-921983DC985E}"/>
    <cellStyle name="Uwaga 3" xfId="7501" hidden="1" xr:uid="{4A144DE1-4420-47EC-98D7-57207AE884D8}"/>
    <cellStyle name="Uwaga 3" xfId="7503" hidden="1" xr:uid="{A88AB611-FB88-4304-8956-53C64120CC88}"/>
    <cellStyle name="Uwaga 3" xfId="7508" hidden="1" xr:uid="{460D92DF-F33B-4761-BB1E-8292829FD88F}"/>
    <cellStyle name="Uwaga 3" xfId="7510" hidden="1" xr:uid="{6362593E-3FE5-4E36-A34D-041E1517C5EB}"/>
    <cellStyle name="Uwaga 3" xfId="7512" hidden="1" xr:uid="{D9EE8645-0C9A-4D2E-8269-E74661482C54}"/>
    <cellStyle name="Uwaga 3" xfId="7517" hidden="1" xr:uid="{0C0C39AE-45BB-487B-950B-AA3D73CBDFC6}"/>
    <cellStyle name="Uwaga 3" xfId="7519" hidden="1" xr:uid="{EFF2FE74-ACB2-4D68-A4A5-CFB61F1EF574}"/>
    <cellStyle name="Uwaga 3" xfId="7521" hidden="1" xr:uid="{CF15882E-5BEF-4B03-ADD8-19B50A15CAC0}"/>
    <cellStyle name="Uwaga 3" xfId="7526" hidden="1" xr:uid="{B9E5F1F8-A921-45DE-BD98-4B8F32FFCF45}"/>
    <cellStyle name="Uwaga 3" xfId="7527" hidden="1" xr:uid="{7B38A59F-EFE2-45C9-9CC6-44C5DC6B87E8}"/>
    <cellStyle name="Uwaga 3" xfId="7529" hidden="1" xr:uid="{9FE0A1E4-560A-41CC-AB59-88D0401321F3}"/>
    <cellStyle name="Uwaga 3" xfId="7535" hidden="1" xr:uid="{11EA67F8-C772-4DB3-BB8A-E63220F58B2B}"/>
    <cellStyle name="Uwaga 3" xfId="7536" hidden="1" xr:uid="{A8583900-57B9-48BD-A216-72785E1DADE8}"/>
    <cellStyle name="Uwaga 3" xfId="7537" hidden="1" xr:uid="{A3F4E75B-EEC5-48F7-A964-9DFCED939E0A}"/>
    <cellStyle name="Uwaga 3" xfId="7544" hidden="1" xr:uid="{4B905A8F-486D-4CD5-A064-31A6FB9A998A}"/>
    <cellStyle name="Uwaga 3" xfId="7545" hidden="1" xr:uid="{50F9E51E-277C-4547-8A6E-104203AFD172}"/>
    <cellStyle name="Uwaga 3" xfId="7546" hidden="1" xr:uid="{97C9BE22-495A-4ADD-B336-D2682A233D62}"/>
    <cellStyle name="Uwaga 3" xfId="7553" hidden="1" xr:uid="{F3E944E1-E531-4E86-B5A6-B7E60FE89674}"/>
    <cellStyle name="Uwaga 3" xfId="7554" hidden="1" xr:uid="{9BA5A7F9-163E-4467-8729-D852057C1231}"/>
    <cellStyle name="Uwaga 3" xfId="7555" hidden="1" xr:uid="{5D8285DD-F40B-43A9-93F1-74F53DA3DBD5}"/>
    <cellStyle name="Uwaga 3" xfId="7562" hidden="1" xr:uid="{AA442DEC-182C-439B-80AA-E13B85C47AC6}"/>
    <cellStyle name="Uwaga 3" xfId="7563" hidden="1" xr:uid="{66325B7E-215A-438B-9F40-05F65351DC57}"/>
    <cellStyle name="Uwaga 3" xfId="7564" hidden="1" xr:uid="{0D4ED45E-F4F8-4FB6-AEA3-3883C6460D09}"/>
    <cellStyle name="Uwaga 3" xfId="7571" hidden="1" xr:uid="{6010D27F-D747-45C3-8BD5-F629F4892F2C}"/>
    <cellStyle name="Uwaga 3" xfId="7572" hidden="1" xr:uid="{289E07C8-FEA6-465A-B8D8-855A0883B0A9}"/>
    <cellStyle name="Uwaga 3" xfId="7573" hidden="1" xr:uid="{51ABD979-67A8-4F27-B767-D79C5D900D72}"/>
    <cellStyle name="Uwaga 3" xfId="7637" hidden="1" xr:uid="{3D49D468-3185-442A-B419-BF0CA35EFA41}"/>
    <cellStyle name="Uwaga 3" xfId="7638" hidden="1" xr:uid="{2D1CB79D-1F2E-4946-A605-388A05A3D92B}"/>
    <cellStyle name="Uwaga 3" xfId="7640" hidden="1" xr:uid="{EDE0A8F8-1A32-4E30-AB11-80A5B90D9B1C}"/>
    <cellStyle name="Uwaga 3" xfId="7652" hidden="1" xr:uid="{493CA607-6EC6-477C-AFCE-C5C250A56887}"/>
    <cellStyle name="Uwaga 3" xfId="7653" hidden="1" xr:uid="{67BE2F02-8F86-4FA3-9608-1DC9825DDB3C}"/>
    <cellStyle name="Uwaga 3" xfId="7658" hidden="1" xr:uid="{D466BFC6-CB49-4B6C-9635-FBDF2AE16CB9}"/>
    <cellStyle name="Uwaga 3" xfId="7667" hidden="1" xr:uid="{25E6B08E-264B-4A6D-BFFD-E815CF75A299}"/>
    <cellStyle name="Uwaga 3" xfId="7668" hidden="1" xr:uid="{D90363F7-A8B9-4D53-9D62-001B826578C2}"/>
    <cellStyle name="Uwaga 3" xfId="7673" hidden="1" xr:uid="{48B7D6DF-42BD-4392-B757-EA476B2804C0}"/>
    <cellStyle name="Uwaga 3" xfId="7682" hidden="1" xr:uid="{6A14542F-291D-4636-816D-1DF797B6C28D}"/>
    <cellStyle name="Uwaga 3" xfId="7683" hidden="1" xr:uid="{A752AA1A-B9A1-425D-8F5F-C65DFF323835}"/>
    <cellStyle name="Uwaga 3" xfId="7684" hidden="1" xr:uid="{E8BAA36B-F95E-4598-87EE-498967CCE378}"/>
    <cellStyle name="Uwaga 3" xfId="7697" hidden="1" xr:uid="{0A16CF66-53FC-4FD3-9F9B-0E0D4AE926CC}"/>
    <cellStyle name="Uwaga 3" xfId="7702" hidden="1" xr:uid="{98FD2FF0-CD3A-4B6B-AEA3-8AB40CA886B0}"/>
    <cellStyle name="Uwaga 3" xfId="7707" hidden="1" xr:uid="{8A176C77-D7F5-4C9E-B420-BBEF40DAEFD8}"/>
    <cellStyle name="Uwaga 3" xfId="7717" hidden="1" xr:uid="{2175A92A-F178-4D85-8248-3892FF1B0588}"/>
    <cellStyle name="Uwaga 3" xfId="7722" hidden="1" xr:uid="{79C7076E-4CC3-446F-9C45-79E5732CA0A1}"/>
    <cellStyle name="Uwaga 3" xfId="7726" hidden="1" xr:uid="{B11C03B4-6DD2-4BA0-8DB8-431C51DF4DA6}"/>
    <cellStyle name="Uwaga 3" xfId="7733" hidden="1" xr:uid="{A44F1DAB-67A0-4CDC-8F28-94DC88D25BBA}"/>
    <cellStyle name="Uwaga 3" xfId="7738" hidden="1" xr:uid="{CCF54B58-ACCF-4C93-980C-25414AF54EAF}"/>
    <cellStyle name="Uwaga 3" xfId="7741" hidden="1" xr:uid="{9873E33D-3A7C-4AC4-995B-278B903D36C2}"/>
    <cellStyle name="Uwaga 3" xfId="7747" hidden="1" xr:uid="{5AB7F28C-42FF-49B1-8AD6-84D6BE674AD3}"/>
    <cellStyle name="Uwaga 3" xfId="7752" hidden="1" xr:uid="{919F8F40-6E57-4D23-BE56-577A5A82FB56}"/>
    <cellStyle name="Uwaga 3" xfId="7756" hidden="1" xr:uid="{352F9BD9-DC78-4504-B1C3-0AECE5E60F19}"/>
    <cellStyle name="Uwaga 3" xfId="7757" hidden="1" xr:uid="{D30421AB-DE10-4385-9A37-0D693B0D1952}"/>
    <cellStyle name="Uwaga 3" xfId="7758" hidden="1" xr:uid="{4F447B34-7E92-457B-A43A-64D9A5D0AC74}"/>
    <cellStyle name="Uwaga 3" xfId="7762" hidden="1" xr:uid="{410192C8-10B7-4730-845B-F9837F84FC00}"/>
    <cellStyle name="Uwaga 3" xfId="7774" hidden="1" xr:uid="{E05F23F9-D7D9-4518-931B-314C425F433D}"/>
    <cellStyle name="Uwaga 3" xfId="7779" hidden="1" xr:uid="{1428069A-7775-4D05-BE7A-37217F2ED290}"/>
    <cellStyle name="Uwaga 3" xfId="7784" hidden="1" xr:uid="{6F1A1059-3995-4015-A954-18029DD7A32B}"/>
    <cellStyle name="Uwaga 3" xfId="7789" hidden="1" xr:uid="{C64CF4BB-28DB-47C3-B861-43DA4BFE974E}"/>
    <cellStyle name="Uwaga 3" xfId="7794" hidden="1" xr:uid="{853557E2-BCE8-416A-8748-4EB920AE3A9F}"/>
    <cellStyle name="Uwaga 3" xfId="7799" hidden="1" xr:uid="{7CA411F3-CDDB-4166-9F84-964200C54B64}"/>
    <cellStyle name="Uwaga 3" xfId="7803" hidden="1" xr:uid="{E5B84C49-0737-4274-A2FB-66C4DD3879DB}"/>
    <cellStyle name="Uwaga 3" xfId="7807" hidden="1" xr:uid="{D99A8F04-C4F6-435B-A589-1D8842F842EA}"/>
    <cellStyle name="Uwaga 3" xfId="7812" hidden="1" xr:uid="{E81D8527-6BAA-4D7F-AD89-13B7927C1D78}"/>
    <cellStyle name="Uwaga 3" xfId="7817" hidden="1" xr:uid="{A48769BB-AFE1-4242-B90C-E374FB9547D3}"/>
    <cellStyle name="Uwaga 3" xfId="7818" hidden="1" xr:uid="{D6DAF67A-3B4B-4EF5-ABAB-3B6996B1A62F}"/>
    <cellStyle name="Uwaga 3" xfId="7820" hidden="1" xr:uid="{667AF3FE-0ADB-4E66-BC50-B88CDB01FA76}"/>
    <cellStyle name="Uwaga 3" xfId="7833" hidden="1" xr:uid="{9737AB33-462F-4E27-8968-4FFFD2652B1A}"/>
    <cellStyle name="Uwaga 3" xfId="7837" hidden="1" xr:uid="{726F8AF1-0D7A-404F-ADDE-F2A8562D51AA}"/>
    <cellStyle name="Uwaga 3" xfId="7842" hidden="1" xr:uid="{245A2303-A00C-438E-97EA-5F52FA704BA0}"/>
    <cellStyle name="Uwaga 3" xfId="7849" hidden="1" xr:uid="{17C64A4E-27D2-4F93-80D0-F606F8C770B5}"/>
    <cellStyle name="Uwaga 3" xfId="7853" hidden="1" xr:uid="{92201214-89FB-4196-B1A4-623A7545ABDD}"/>
    <cellStyle name="Uwaga 3" xfId="7858" hidden="1" xr:uid="{054D80D7-F721-4D1B-B092-284BD439D680}"/>
    <cellStyle name="Uwaga 3" xfId="7863" hidden="1" xr:uid="{3A129C4C-7823-43CF-8BBD-FDEC2BCD702C}"/>
    <cellStyle name="Uwaga 3" xfId="7866" hidden="1" xr:uid="{9D24329A-35C6-4BB3-A80F-613EE8C83CDF}"/>
    <cellStyle name="Uwaga 3" xfId="7871" hidden="1" xr:uid="{8EB48A7D-AF34-413A-B58D-38CEAC0FE3E9}"/>
    <cellStyle name="Uwaga 3" xfId="7877" hidden="1" xr:uid="{3AEE2BE8-DA45-4C21-8EB6-1BB7BF0201CA}"/>
    <cellStyle name="Uwaga 3" xfId="7878" hidden="1" xr:uid="{7ED30EA3-6B84-446A-98F9-2F4BEDD4D331}"/>
    <cellStyle name="Uwaga 3" xfId="7881" hidden="1" xr:uid="{966FC3EA-B367-42A5-8433-C5E99BECE0F3}"/>
    <cellStyle name="Uwaga 3" xfId="7894" hidden="1" xr:uid="{E41A42C2-9B96-45AE-8900-5AAF38CFE408}"/>
    <cellStyle name="Uwaga 3" xfId="7898" hidden="1" xr:uid="{79C00E9A-C67E-4AA0-969D-0611C15C256A}"/>
    <cellStyle name="Uwaga 3" xfId="7903" hidden="1" xr:uid="{A58B6419-E942-470F-A627-1B2C68808C0F}"/>
    <cellStyle name="Uwaga 3" xfId="7910" hidden="1" xr:uid="{46989CCA-EFED-4CE8-9261-F9BD93E7077B}"/>
    <cellStyle name="Uwaga 3" xfId="7915" hidden="1" xr:uid="{A0308BF5-A242-4B0B-9FE8-2563466EE9C3}"/>
    <cellStyle name="Uwaga 3" xfId="7919" hidden="1" xr:uid="{6D72C7AB-E722-4B8E-BDB8-E4F304F401F2}"/>
    <cellStyle name="Uwaga 3" xfId="7924" hidden="1" xr:uid="{6442FD3D-C736-49D1-8578-18B883084782}"/>
    <cellStyle name="Uwaga 3" xfId="7928" hidden="1" xr:uid="{74F93553-AB33-4190-A6D9-73B1ED63713B}"/>
    <cellStyle name="Uwaga 3" xfId="7933" hidden="1" xr:uid="{6A03F853-756E-48FF-B309-F302F2175021}"/>
    <cellStyle name="Uwaga 3" xfId="7937" hidden="1" xr:uid="{879BCFA5-1ED2-4449-B276-BBC61CC35C05}"/>
    <cellStyle name="Uwaga 3" xfId="7938" hidden="1" xr:uid="{D40DC346-BA03-4777-B6FC-899C3A63EF2D}"/>
    <cellStyle name="Uwaga 3" xfId="7940" hidden="1" xr:uid="{83F93BF9-E384-47F8-A82D-C3A1A2581011}"/>
    <cellStyle name="Uwaga 3" xfId="7952" hidden="1" xr:uid="{FCA38B7D-26ED-4349-A07F-318CFA69AE32}"/>
    <cellStyle name="Uwaga 3" xfId="7953" hidden="1" xr:uid="{132FB078-4E92-4422-997D-CEDD0D9F8E22}"/>
    <cellStyle name="Uwaga 3" xfId="7955" hidden="1" xr:uid="{712F27FC-FA84-4963-BFF1-DC26D9B2152E}"/>
    <cellStyle name="Uwaga 3" xfId="7967" hidden="1" xr:uid="{F51EF6D0-A8AF-4D6C-8C56-C402B357E5F3}"/>
    <cellStyle name="Uwaga 3" xfId="7969" hidden="1" xr:uid="{A1CF0E99-2040-49E0-AD6C-C7505143D6C1}"/>
    <cellStyle name="Uwaga 3" xfId="7972" hidden="1" xr:uid="{7A707A88-A6F0-4AB8-B6C6-7D49B37155FD}"/>
    <cellStyle name="Uwaga 3" xfId="7982" hidden="1" xr:uid="{386A041F-2B70-459A-855D-C64FA4BB6C95}"/>
    <cellStyle name="Uwaga 3" xfId="7983" hidden="1" xr:uid="{ECECE69A-E7CB-47D4-98ED-DB7FB8B46BB9}"/>
    <cellStyle name="Uwaga 3" xfId="7985" hidden="1" xr:uid="{1E015626-2E00-4AC5-8BE3-33902365412E}"/>
    <cellStyle name="Uwaga 3" xfId="7997" hidden="1" xr:uid="{99F76768-D943-4F05-A7F1-8922BF6416FF}"/>
    <cellStyle name="Uwaga 3" xfId="7998" hidden="1" xr:uid="{DF0F51D6-1960-4E8F-BAF9-1727A48B5791}"/>
    <cellStyle name="Uwaga 3" xfId="7999" hidden="1" xr:uid="{83ECE1D9-93C8-4D95-BC28-B66E3AB7DA9A}"/>
    <cellStyle name="Uwaga 3" xfId="8013" hidden="1" xr:uid="{8DCDB21F-1E60-4968-9041-16BE1E9B0673}"/>
    <cellStyle name="Uwaga 3" xfId="8016" hidden="1" xr:uid="{F88ED79E-1344-44C3-AD5C-96828AE01F1C}"/>
    <cellStyle name="Uwaga 3" xfId="8020" hidden="1" xr:uid="{A343BF88-5B93-4575-87A5-853EA4DA301A}"/>
    <cellStyle name="Uwaga 3" xfId="8028" hidden="1" xr:uid="{A74226AC-B644-49DC-9DA0-970904DDE968}"/>
    <cellStyle name="Uwaga 3" xfId="8031" hidden="1" xr:uid="{87BB74BF-633B-403E-858C-EF7CA9F8EAA9}"/>
    <cellStyle name="Uwaga 3" xfId="8035" hidden="1" xr:uid="{FC38FC0F-D7D6-4A3F-AAFC-19007DF5883D}"/>
    <cellStyle name="Uwaga 3" xfId="8043" hidden="1" xr:uid="{009FAA88-1D16-4C3A-83CD-7878A6633E50}"/>
    <cellStyle name="Uwaga 3" xfId="8046" hidden="1" xr:uid="{3DB7ECA5-333F-43E0-9557-6EFCA9658ACF}"/>
    <cellStyle name="Uwaga 3" xfId="8050" hidden="1" xr:uid="{1CB632B9-DCBC-4E7B-8170-ACBA25AB1D9B}"/>
    <cellStyle name="Uwaga 3" xfId="8057" hidden="1" xr:uid="{206D64D1-AA0C-4114-A7FB-F2C35A0CBD41}"/>
    <cellStyle name="Uwaga 3" xfId="8058" hidden="1" xr:uid="{A00F4724-97CD-4515-8162-00FA3034306F}"/>
    <cellStyle name="Uwaga 3" xfId="8060" hidden="1" xr:uid="{A9F4B1F2-6BFD-415A-B53F-8B0FFE7659A2}"/>
    <cellStyle name="Uwaga 3" xfId="8073" hidden="1" xr:uid="{18C3BEC9-A1BD-4F2C-BE5F-F3F952261DEE}"/>
    <cellStyle name="Uwaga 3" xfId="8076" hidden="1" xr:uid="{374CBEF6-D632-4183-B37A-55140CED4492}"/>
    <cellStyle name="Uwaga 3" xfId="8079" hidden="1" xr:uid="{816159CD-AD60-4BA2-A39A-A0707D16349D}"/>
    <cellStyle name="Uwaga 3" xfId="8088" hidden="1" xr:uid="{CE899FDA-4FFC-4337-926E-76F79B3239A3}"/>
    <cellStyle name="Uwaga 3" xfId="8091" hidden="1" xr:uid="{FF3B379F-5B14-4A53-B0A4-B488E536DA9D}"/>
    <cellStyle name="Uwaga 3" xfId="8095" hidden="1" xr:uid="{C1666EA1-1F7F-4A37-85FD-693B4FC2EBE9}"/>
    <cellStyle name="Uwaga 3" xfId="8103" hidden="1" xr:uid="{88C0F5FF-66F2-4BFE-BBF9-88B4A8C66556}"/>
    <cellStyle name="Uwaga 3" xfId="8105" hidden="1" xr:uid="{973A1D9B-88A4-4E11-9890-55C2E7E5DE09}"/>
    <cellStyle name="Uwaga 3" xfId="8108" hidden="1" xr:uid="{08144580-2C55-45F7-AA7D-760A93E055D3}"/>
    <cellStyle name="Uwaga 3" xfId="8117" hidden="1" xr:uid="{6C147A4C-44B2-475E-AC41-1FBF9160F17B}"/>
    <cellStyle name="Uwaga 3" xfId="8118" hidden="1" xr:uid="{ED2A81C9-70F4-492C-B489-CE37AB096DF4}"/>
    <cellStyle name="Uwaga 3" xfId="8119" hidden="1" xr:uid="{EF829EC1-6589-4B1D-834B-9F753A5BD2A0}"/>
    <cellStyle name="Uwaga 3" xfId="8132" hidden="1" xr:uid="{905020EF-07F6-45B6-A84E-4A99197EB4FE}"/>
    <cellStyle name="Uwaga 3" xfId="8133" hidden="1" xr:uid="{7F507002-DA53-44DA-B433-B65ED6503603}"/>
    <cellStyle name="Uwaga 3" xfId="8135" hidden="1" xr:uid="{213264A5-13BD-4787-B3BB-A422B00BE2F2}"/>
    <cellStyle name="Uwaga 3" xfId="8147" hidden="1" xr:uid="{B3670255-374C-43E6-98A8-10952BC91E27}"/>
    <cellStyle name="Uwaga 3" xfId="8148" hidden="1" xr:uid="{74C64FD0-930A-490E-B58B-EC2B8E636101}"/>
    <cellStyle name="Uwaga 3" xfId="8150" hidden="1" xr:uid="{B2C019B5-E80C-4E1A-BC1E-A7A3B66CF65C}"/>
    <cellStyle name="Uwaga 3" xfId="8162" hidden="1" xr:uid="{BFE70532-9A01-4E13-8F00-C780AEC5AD46}"/>
    <cellStyle name="Uwaga 3" xfId="8163" hidden="1" xr:uid="{DDC13D2F-73B2-4D96-A2D6-C32B9DC46E57}"/>
    <cellStyle name="Uwaga 3" xfId="8165" hidden="1" xr:uid="{A811C71A-72E8-4B78-BD2C-CD2B952CC2A4}"/>
    <cellStyle name="Uwaga 3" xfId="8177" hidden="1" xr:uid="{28F8B0A4-4ECD-4B3E-9064-03143BA38C70}"/>
    <cellStyle name="Uwaga 3" xfId="8178" hidden="1" xr:uid="{11DA2A4D-1076-4103-B88F-D9796D406060}"/>
    <cellStyle name="Uwaga 3" xfId="8179" hidden="1" xr:uid="{77570524-D5DA-4B27-ADFB-28868EF0304A}"/>
    <cellStyle name="Uwaga 3" xfId="8193" hidden="1" xr:uid="{BACFC33F-090D-4498-88E4-300F19E40F4A}"/>
    <cellStyle name="Uwaga 3" xfId="8195" hidden="1" xr:uid="{1A29B4B5-EE33-4FE2-B136-4978176F2AF9}"/>
    <cellStyle name="Uwaga 3" xfId="8198" hidden="1" xr:uid="{DAB01B87-940C-4E26-BFEF-69FE22C0E8CB}"/>
    <cellStyle name="Uwaga 3" xfId="8208" hidden="1" xr:uid="{F6844836-FB02-4E28-94C3-3A3EAFE9F54A}"/>
    <cellStyle name="Uwaga 3" xfId="8211" hidden="1" xr:uid="{01F56091-D40C-4B7F-A835-BEDCB3AA85A4}"/>
    <cellStyle name="Uwaga 3" xfId="8214" hidden="1" xr:uid="{FB14E44F-FAC3-4AB5-B85A-BE8E9CED287A}"/>
    <cellStyle name="Uwaga 3" xfId="8223" hidden="1" xr:uid="{6E08DCBA-E392-49CA-B46F-C5DE5AA1579A}"/>
    <cellStyle name="Uwaga 3" xfId="8225" hidden="1" xr:uid="{5CDFA3DE-4957-497D-892B-59E6D58B44F8}"/>
    <cellStyle name="Uwaga 3" xfId="8228" hidden="1" xr:uid="{120FA000-7A01-43B5-B3E6-61BEB0E8FE58}"/>
    <cellStyle name="Uwaga 3" xfId="8237" hidden="1" xr:uid="{A2C21400-5D01-43A3-B361-4089DCE757B0}"/>
    <cellStyle name="Uwaga 3" xfId="8238" hidden="1" xr:uid="{0B52DA35-4774-4E82-ADF5-79FCB5A79B01}"/>
    <cellStyle name="Uwaga 3" xfId="8239" hidden="1" xr:uid="{6909F8D8-79E6-40DA-ACDB-752BA85E08CC}"/>
    <cellStyle name="Uwaga 3" xfId="8252" hidden="1" xr:uid="{292C7102-0EB7-4479-AD5B-545D3B5F3046}"/>
    <cellStyle name="Uwaga 3" xfId="8254" hidden="1" xr:uid="{9F91EBDD-6EC9-45F4-B207-3858C1658A8D}"/>
    <cellStyle name="Uwaga 3" xfId="8256" hidden="1" xr:uid="{C0E44AB5-41FB-4492-92C5-C117E9CA2DBD}"/>
    <cellStyle name="Uwaga 3" xfId="8267" hidden="1" xr:uid="{2566D8D3-DE64-4A78-ADEA-80BA92D01084}"/>
    <cellStyle name="Uwaga 3" xfId="8269" hidden="1" xr:uid="{675CE493-EDB3-4EB0-82FC-EA7FA59A5B8C}"/>
    <cellStyle name="Uwaga 3" xfId="8271" hidden="1" xr:uid="{B1560099-D5DB-4D7B-BF7D-68AE21425EFC}"/>
    <cellStyle name="Uwaga 3" xfId="8282" hidden="1" xr:uid="{AA4F8943-AE30-4A77-858C-38CD7BFC11BB}"/>
    <cellStyle name="Uwaga 3" xfId="8284" hidden="1" xr:uid="{F1DC9C8C-48DF-4B26-8501-17DAFE55757C}"/>
    <cellStyle name="Uwaga 3" xfId="8286" hidden="1" xr:uid="{C8FD9EDE-DE92-44AB-A849-8557DD122729}"/>
    <cellStyle name="Uwaga 3" xfId="8297" hidden="1" xr:uid="{F1193C28-17B4-4360-BFCD-EEAB2D9435C2}"/>
    <cellStyle name="Uwaga 3" xfId="8298" hidden="1" xr:uid="{01637A4E-52BF-4EA6-AB8B-1C7FF6C59BC4}"/>
    <cellStyle name="Uwaga 3" xfId="8299" hidden="1" xr:uid="{7890B12A-4D18-49C9-B659-9909E7C86CB4}"/>
    <cellStyle name="Uwaga 3" xfId="8312" hidden="1" xr:uid="{BC9EEE0F-F685-4F5B-BEE0-2067B5BACAF5}"/>
    <cellStyle name="Uwaga 3" xfId="8314" hidden="1" xr:uid="{04F4E498-66EF-44AD-A661-55F454504D1A}"/>
    <cellStyle name="Uwaga 3" xfId="8316" hidden="1" xr:uid="{F1C2F8CF-6406-4D56-AD0C-E047B26F6F95}"/>
    <cellStyle name="Uwaga 3" xfId="8327" hidden="1" xr:uid="{5726B9FB-D366-491D-AC69-06153C00CBF1}"/>
    <cellStyle name="Uwaga 3" xfId="8329" hidden="1" xr:uid="{5692267C-6D62-4E71-B19D-DA079676238E}"/>
    <cellStyle name="Uwaga 3" xfId="8331" hidden="1" xr:uid="{4DAED2A7-62BC-452C-BBC7-9ECD75070645}"/>
    <cellStyle name="Uwaga 3" xfId="8342" hidden="1" xr:uid="{0896A789-52B2-4DCA-A62A-15AB177BF621}"/>
    <cellStyle name="Uwaga 3" xfId="8344" hidden="1" xr:uid="{911FEEC1-5156-4E95-84E8-A0F98A15E361}"/>
    <cellStyle name="Uwaga 3" xfId="8345" hidden="1" xr:uid="{66C6DD63-114B-436F-8367-AE2AADC5EF6C}"/>
    <cellStyle name="Uwaga 3" xfId="8357" hidden="1" xr:uid="{24A994AC-9E58-49DB-8BFA-8040A295645E}"/>
    <cellStyle name="Uwaga 3" xfId="8358" hidden="1" xr:uid="{FD6CB91C-D76F-442E-BFD2-91271379F29C}"/>
    <cellStyle name="Uwaga 3" xfId="8359" hidden="1" xr:uid="{B50CF4AF-DA68-4F2B-8CD5-5C620767464B}"/>
    <cellStyle name="Uwaga 3" xfId="8372" hidden="1" xr:uid="{26138A38-8B4A-4C71-8786-4F11D75380F8}"/>
    <cellStyle name="Uwaga 3" xfId="8374" hidden="1" xr:uid="{A05A832E-79D7-435D-8C28-5CBF348337F7}"/>
    <cellStyle name="Uwaga 3" xfId="8376" hidden="1" xr:uid="{641C8CA9-D55B-4B4B-A220-8E6EB1E11007}"/>
    <cellStyle name="Uwaga 3" xfId="8387" hidden="1" xr:uid="{B8102478-0952-4F15-BC26-6E597EFB59D9}"/>
    <cellStyle name="Uwaga 3" xfId="8389" hidden="1" xr:uid="{47A88E6E-753A-4CD1-AFBE-8081FADEEB82}"/>
    <cellStyle name="Uwaga 3" xfId="8391" hidden="1" xr:uid="{D0CFE66A-6D20-47AF-B8FA-5DF634B7F9C6}"/>
    <cellStyle name="Uwaga 3" xfId="8402" hidden="1" xr:uid="{DCCDE38E-4E7F-41E5-9B16-D77C57D1C381}"/>
    <cellStyle name="Uwaga 3" xfId="8404" hidden="1" xr:uid="{91CF85EA-71BF-4087-A8AC-6E76BB32B319}"/>
    <cellStyle name="Uwaga 3" xfId="8406" hidden="1" xr:uid="{51D17A5D-F441-43D0-AED0-15E19ED30530}"/>
    <cellStyle name="Uwaga 3" xfId="8417" hidden="1" xr:uid="{2909B700-8B75-4B2D-A1AB-6BB52C59C9BB}"/>
    <cellStyle name="Uwaga 3" xfId="8418" hidden="1" xr:uid="{3A42CF75-65AC-4D2A-9E44-FDCA90BD50EB}"/>
    <cellStyle name="Uwaga 3" xfId="8420" hidden="1" xr:uid="{D250CB6B-0B7F-4102-B2FB-8F4D4E4D075B}"/>
    <cellStyle name="Uwaga 3" xfId="8431" hidden="1" xr:uid="{0E1A6346-93DA-4EA6-B281-46CA1E0420C9}"/>
    <cellStyle name="Uwaga 3" xfId="8433" hidden="1" xr:uid="{233B8B16-583D-4EB6-8316-2F817D121E82}"/>
    <cellStyle name="Uwaga 3" xfId="8434" hidden="1" xr:uid="{AEBBCC03-3D36-4F4B-A0C1-235F698C26BF}"/>
    <cellStyle name="Uwaga 3" xfId="8443" hidden="1" xr:uid="{07C45A48-956E-4505-B923-F5ED53F645C1}"/>
    <cellStyle name="Uwaga 3" xfId="8446" hidden="1" xr:uid="{38A361D1-542C-466B-804A-CD92C31170B3}"/>
    <cellStyle name="Uwaga 3" xfId="8448" hidden="1" xr:uid="{2CA22EF7-BB3E-4CDC-B263-7F39206AD7EB}"/>
    <cellStyle name="Uwaga 3" xfId="8459" hidden="1" xr:uid="{F01A2678-5B3F-4E2A-A3C9-C02AE8CCFD03}"/>
    <cellStyle name="Uwaga 3" xfId="8461" hidden="1" xr:uid="{093440FE-8F4E-4AFD-ABD8-9141E0DC9C63}"/>
    <cellStyle name="Uwaga 3" xfId="8463" hidden="1" xr:uid="{88A7A2C9-1658-4BEB-871E-2606A6B08331}"/>
    <cellStyle name="Uwaga 3" xfId="8475" hidden="1" xr:uid="{D7916C65-51C9-4022-99E0-876434AA5255}"/>
    <cellStyle name="Uwaga 3" xfId="8477" hidden="1" xr:uid="{8F311ADE-A668-4704-A1F8-954EC51375EB}"/>
    <cellStyle name="Uwaga 3" xfId="8479" hidden="1" xr:uid="{90D2E19F-A501-436E-B18A-99D95D5FFCBB}"/>
    <cellStyle name="Uwaga 3" xfId="8487" hidden="1" xr:uid="{DB8734D7-9EB7-4516-9BEA-6535388769DC}"/>
    <cellStyle name="Uwaga 3" xfId="8489" hidden="1" xr:uid="{E02D1639-6F0F-4438-B6FA-A9F976BBF38F}"/>
    <cellStyle name="Uwaga 3" xfId="8492" hidden="1" xr:uid="{F9881545-0C71-46CA-B93A-6C304E0F2DA7}"/>
    <cellStyle name="Uwaga 3" xfId="8482" hidden="1" xr:uid="{7D44BE40-5080-4996-8E14-420EACAD89D2}"/>
    <cellStyle name="Uwaga 3" xfId="8481" hidden="1" xr:uid="{533746DB-D848-4F72-8CAF-8C2F3C47A59B}"/>
    <cellStyle name="Uwaga 3" xfId="8480" hidden="1" xr:uid="{31458BDA-4FA4-4874-BD44-593C515361C7}"/>
    <cellStyle name="Uwaga 3" xfId="8467" hidden="1" xr:uid="{A2B2447C-51B2-4544-8060-C5D1A60C775E}"/>
    <cellStyle name="Uwaga 3" xfId="8466" hidden="1" xr:uid="{A8875EB9-BED2-45B9-8651-7F9B7BEFBA84}"/>
    <cellStyle name="Uwaga 3" xfId="8465" hidden="1" xr:uid="{3037F727-4D53-46F0-923A-3C4C86B68071}"/>
    <cellStyle name="Uwaga 3" xfId="8452" hidden="1" xr:uid="{8BAB7B99-6415-46DD-912D-BF386D997945}"/>
    <cellStyle name="Uwaga 3" xfId="8451" hidden="1" xr:uid="{E866949C-9EF5-423B-A09F-1E4D51509265}"/>
    <cellStyle name="Uwaga 3" xfId="8450" hidden="1" xr:uid="{99E98EF5-5B43-407B-B23B-9418A97B753B}"/>
    <cellStyle name="Uwaga 3" xfId="8437" hidden="1" xr:uid="{58803532-720D-4CFE-9708-8E97342356AF}"/>
    <cellStyle name="Uwaga 3" xfId="8436" hidden="1" xr:uid="{690CC5FF-F7F5-413B-BEEA-F5BB84BE823B}"/>
    <cellStyle name="Uwaga 3" xfId="8435" hidden="1" xr:uid="{6BDFDBC1-30EC-4E43-9657-107F5FB76972}"/>
    <cellStyle name="Uwaga 3" xfId="8422" hidden="1" xr:uid="{19DF46E1-A913-46EA-A876-77605CFCCA20}"/>
    <cellStyle name="Uwaga 3" xfId="8421" hidden="1" xr:uid="{AD39CFA5-113B-4FA6-9669-461B9190D9FE}"/>
    <cellStyle name="Uwaga 3" xfId="8419" hidden="1" xr:uid="{BFE8261A-1420-4C07-AEFD-B018DE279139}"/>
    <cellStyle name="Uwaga 3" xfId="8408" hidden="1" xr:uid="{BFCCB917-4F4D-4D45-AAAB-92A946D30923}"/>
    <cellStyle name="Uwaga 3" xfId="8405" hidden="1" xr:uid="{981E1051-CBD0-472F-9A6A-DCD9910A531B}"/>
    <cellStyle name="Uwaga 3" xfId="8403" hidden="1" xr:uid="{F9050144-83FA-4FED-80D5-958A35370F29}"/>
    <cellStyle name="Uwaga 3" xfId="8393" hidden="1" xr:uid="{A07098D5-B89E-4F72-9034-5A7C2ED34014}"/>
    <cellStyle name="Uwaga 3" xfId="8390" hidden="1" xr:uid="{68552B4F-7BE5-47FD-A7A3-616B62D6D5EA}"/>
    <cellStyle name="Uwaga 3" xfId="8388" hidden="1" xr:uid="{A1AD9836-8551-4A0D-9C32-1063E1D62D30}"/>
    <cellStyle name="Uwaga 3" xfId="8378" hidden="1" xr:uid="{847B3850-8909-4B4E-ACC8-17E04BD7FAFF}"/>
    <cellStyle name="Uwaga 3" xfId="8375" hidden="1" xr:uid="{4BF40CDD-6E33-46AF-AE8E-96091E92D391}"/>
    <cellStyle name="Uwaga 3" xfId="8373" hidden="1" xr:uid="{5D76E06A-2935-4F77-B7A2-56AE643ADA34}"/>
    <cellStyle name="Uwaga 3" xfId="8363" hidden="1" xr:uid="{D1FA4425-F226-4E6A-85BD-BF2FFB3A7B44}"/>
    <cellStyle name="Uwaga 3" xfId="8361" hidden="1" xr:uid="{0333852D-3532-4713-8D56-51B1259FD00E}"/>
    <cellStyle name="Uwaga 3" xfId="8360" hidden="1" xr:uid="{AF5BD1D7-EC39-447B-B164-1E79ADB78638}"/>
    <cellStyle name="Uwaga 3" xfId="8348" hidden="1" xr:uid="{2F4AFEB3-0FBF-442C-B315-A3F1A0F67B9A}"/>
    <cellStyle name="Uwaga 3" xfId="8346" hidden="1" xr:uid="{69CE896C-9574-41B0-A439-58D292CE3EB6}"/>
    <cellStyle name="Uwaga 3" xfId="8343" hidden="1" xr:uid="{CFE552A9-5026-4A96-90C6-B99382FC5C00}"/>
    <cellStyle name="Uwaga 3" xfId="8333" hidden="1" xr:uid="{4E6E9034-A2DF-4AD1-9766-3B9F215E4433}"/>
    <cellStyle name="Uwaga 3" xfId="8330" hidden="1" xr:uid="{B8584D3F-C95E-4BCA-9A47-827D922A21A1}"/>
    <cellStyle name="Uwaga 3" xfId="8328" hidden="1" xr:uid="{F5105FDD-1DD9-40BA-BAE9-AFBA175C3671}"/>
    <cellStyle name="Uwaga 3" xfId="8318" hidden="1" xr:uid="{37C94C6D-C39A-4FE0-B761-26EA08342D19}"/>
    <cellStyle name="Uwaga 3" xfId="8315" hidden="1" xr:uid="{4075D19D-A552-4B24-921A-D407BFDA847D}"/>
    <cellStyle name="Uwaga 3" xfId="8313" hidden="1" xr:uid="{C2A922A2-622F-4377-ACCC-8B1E15234651}"/>
    <cellStyle name="Uwaga 3" xfId="8303" hidden="1" xr:uid="{6E352D64-266F-4845-B8DB-F848E65B73EB}"/>
    <cellStyle name="Uwaga 3" xfId="8301" hidden="1" xr:uid="{8A3F60BB-5B5C-4E2A-9509-F10654B297DE}"/>
    <cellStyle name="Uwaga 3" xfId="8300" hidden="1" xr:uid="{778C112B-2A4E-49F1-9B75-B7CEA2BEA920}"/>
    <cellStyle name="Uwaga 3" xfId="8288" hidden="1" xr:uid="{B4D8BE1A-37D7-4585-9ABC-6DE8CB648A26}"/>
    <cellStyle name="Uwaga 3" xfId="8285" hidden="1" xr:uid="{3005ECB4-E051-4A74-867F-CD5B7B704242}"/>
    <cellStyle name="Uwaga 3" xfId="8283" hidden="1" xr:uid="{2F455CE1-62A1-4418-8EB1-B82B9BFFB64C}"/>
    <cellStyle name="Uwaga 3" xfId="8273" hidden="1" xr:uid="{E863121C-EAE2-40FC-941D-062E4DCD45B8}"/>
    <cellStyle name="Uwaga 3" xfId="8270" hidden="1" xr:uid="{AFE91B3E-7923-478E-8B35-E80032E4CFBB}"/>
    <cellStyle name="Uwaga 3" xfId="8268" hidden="1" xr:uid="{712F5AAF-040E-460A-94C6-ED25B07A5758}"/>
    <cellStyle name="Uwaga 3" xfId="8258" hidden="1" xr:uid="{B53C2722-5886-4B13-8B0B-C5E7829FB150}"/>
    <cellStyle name="Uwaga 3" xfId="8255" hidden="1" xr:uid="{44C4E1AA-DB01-4740-8448-C499149E5BCA}"/>
    <cellStyle name="Uwaga 3" xfId="8253" hidden="1" xr:uid="{0047E272-39C2-4A0A-8A5D-AEF3F4C7A8C1}"/>
    <cellStyle name="Uwaga 3" xfId="8243" hidden="1" xr:uid="{4845AD70-02BB-4945-B21B-2DEDB41E74B1}"/>
    <cellStyle name="Uwaga 3" xfId="8241" hidden="1" xr:uid="{A3E6D2A5-6307-460C-BAE5-7E0891AA573A}"/>
    <cellStyle name="Uwaga 3" xfId="8240" hidden="1" xr:uid="{BB3A51D1-24D0-4F69-8883-D76E7E8AFF3B}"/>
    <cellStyle name="Uwaga 3" xfId="8227" hidden="1" xr:uid="{67EC884C-9233-4176-A34B-AF4F1709F4F6}"/>
    <cellStyle name="Uwaga 3" xfId="8224" hidden="1" xr:uid="{0B71CDB0-54B3-4D38-9EF0-A9479317D00B}"/>
    <cellStyle name="Uwaga 3" xfId="8222" hidden="1" xr:uid="{DE6B2658-A2F4-436B-97D7-03698775F901}"/>
    <cellStyle name="Uwaga 3" xfId="8212" hidden="1" xr:uid="{FA9D82D9-E143-42D7-862E-581F002B4470}"/>
    <cellStyle name="Uwaga 3" xfId="8209" hidden="1" xr:uid="{3DCBE051-B564-496C-B3F2-E3F146515073}"/>
    <cellStyle name="Uwaga 3" xfId="8207" hidden="1" xr:uid="{4B5C95BD-C2B4-457B-8279-10CF095072D2}"/>
    <cellStyle name="Uwaga 3" xfId="8197" hidden="1" xr:uid="{4D92078F-1A5F-4C91-A8A8-13DAFCE00DC2}"/>
    <cellStyle name="Uwaga 3" xfId="8194" hidden="1" xr:uid="{8CDFCCF6-0D3D-48FC-A4F2-01908CA55EC3}"/>
    <cellStyle name="Uwaga 3" xfId="8192" hidden="1" xr:uid="{2743F9B6-F766-4E3D-8BE9-41FA711A288E}"/>
    <cellStyle name="Uwaga 3" xfId="8183" hidden="1" xr:uid="{75957DC1-AD53-420E-A7BC-85B8E216C914}"/>
    <cellStyle name="Uwaga 3" xfId="8181" hidden="1" xr:uid="{38005429-EBE5-4163-A8BA-2124EC73E242}"/>
    <cellStyle name="Uwaga 3" xfId="8180" hidden="1" xr:uid="{62D2C0D2-5457-4491-A72E-18104C835149}"/>
    <cellStyle name="Uwaga 3" xfId="8168" hidden="1" xr:uid="{FD7D105A-E6E0-497B-AB7A-84EF5EEA7A92}"/>
    <cellStyle name="Uwaga 3" xfId="8166" hidden="1" xr:uid="{DDDF739F-0730-491E-9483-5EF34F9CC57E}"/>
    <cellStyle name="Uwaga 3" xfId="8164" hidden="1" xr:uid="{AC14C582-6E10-4212-92DE-A835B25BDD6A}"/>
    <cellStyle name="Uwaga 3" xfId="8153" hidden="1" xr:uid="{C6F66480-2DE1-498A-BF19-B6435743DDB0}"/>
    <cellStyle name="Uwaga 3" xfId="8151" hidden="1" xr:uid="{DB238838-88FF-416D-9ED4-58A66FAB42E2}"/>
    <cellStyle name="Uwaga 3" xfId="8149" hidden="1" xr:uid="{E485A50F-49A7-47FE-A1AF-C256392293B0}"/>
    <cellStyle name="Uwaga 3" xfId="8138" hidden="1" xr:uid="{E9EF2CF7-090B-4E01-A028-930CBBBC244D}"/>
    <cellStyle name="Uwaga 3" xfId="8136" hidden="1" xr:uid="{8E70246F-A906-4FB7-A6C5-C5B794E809F4}"/>
    <cellStyle name="Uwaga 3" xfId="8134" hidden="1" xr:uid="{22D58B7E-AE59-437D-B901-DF2BDC063B66}"/>
    <cellStyle name="Uwaga 3" xfId="8123" hidden="1" xr:uid="{A591390E-B6E0-4FF7-98C2-30EB3E794CC5}"/>
    <cellStyle name="Uwaga 3" xfId="8121" hidden="1" xr:uid="{B5A88CDA-5BBE-4107-8A62-D09C407A816A}"/>
    <cellStyle name="Uwaga 3" xfId="8120" hidden="1" xr:uid="{D52F1747-EF2D-4A22-860D-0CD74B1F7755}"/>
    <cellStyle name="Uwaga 3" xfId="8107" hidden="1" xr:uid="{6A422B6D-7D4E-452E-B53C-8E597FFAE976}"/>
    <cellStyle name="Uwaga 3" xfId="8104" hidden="1" xr:uid="{E6528369-C1E0-4D1B-ABFB-03E83E9BAC1D}"/>
    <cellStyle name="Uwaga 3" xfId="8102" hidden="1" xr:uid="{2FBE9D38-A53C-4391-81C5-0D7D79C86BD1}"/>
    <cellStyle name="Uwaga 3" xfId="8092" hidden="1" xr:uid="{6A2D9C8A-77A9-43C7-BEA7-7FEB9D5D009C}"/>
    <cellStyle name="Uwaga 3" xfId="8089" hidden="1" xr:uid="{EE1F1347-BB48-4BE6-A27D-E23ABF4BBC45}"/>
    <cellStyle name="Uwaga 3" xfId="8087" hidden="1" xr:uid="{A981A69F-D8E5-4496-BE23-F68B724A506C}"/>
    <cellStyle name="Uwaga 3" xfId="8077" hidden="1" xr:uid="{9C1378D4-1F4D-426A-AD68-2E8A97C46CF4}"/>
    <cellStyle name="Uwaga 3" xfId="8074" hidden="1" xr:uid="{796BE667-F58A-4876-8A3A-6A75FD3076DF}"/>
    <cellStyle name="Uwaga 3" xfId="8072" hidden="1" xr:uid="{6CA2CA16-FD03-4E24-BAA6-02F3B0BBF8B4}"/>
    <cellStyle name="Uwaga 3" xfId="8063" hidden="1" xr:uid="{629BBD45-E433-46CF-969C-E014AA0849A3}"/>
    <cellStyle name="Uwaga 3" xfId="8061" hidden="1" xr:uid="{F2BA7476-D3CD-4652-8064-A4542873C430}"/>
    <cellStyle name="Uwaga 3" xfId="8059" hidden="1" xr:uid="{E09BD444-C4AB-496D-94D1-60B371A59918}"/>
    <cellStyle name="Uwaga 3" xfId="8047" hidden="1" xr:uid="{62302924-306D-4FC8-BE45-68C27FB5A320}"/>
    <cellStyle name="Uwaga 3" xfId="8044" hidden="1" xr:uid="{095181DB-63A3-4F8E-B58E-6372B68E4EA4}"/>
    <cellStyle name="Uwaga 3" xfId="8042" hidden="1" xr:uid="{7166E29D-0059-4088-B8DA-4C4A9EFBE67D}"/>
    <cellStyle name="Uwaga 3" xfId="8032" hidden="1" xr:uid="{E1805BB0-E91B-4B0E-A29A-6BC659E10AFF}"/>
    <cellStyle name="Uwaga 3" xfId="8029" hidden="1" xr:uid="{85399E7C-24D0-4F5F-B493-E2FA56F6E2CE}"/>
    <cellStyle name="Uwaga 3" xfId="8027" hidden="1" xr:uid="{02CF8F9C-2790-48CE-A34B-C2DEF8CAD16E}"/>
    <cellStyle name="Uwaga 3" xfId="8017" hidden="1" xr:uid="{56F0948C-3180-4BF4-9012-DB059A88AF97}"/>
    <cellStyle name="Uwaga 3" xfId="8014" hidden="1" xr:uid="{2B41375D-266D-4121-8DC9-CA36E7CD5EC2}"/>
    <cellStyle name="Uwaga 3" xfId="8012" hidden="1" xr:uid="{36CF3F4B-2269-4013-94A5-B421C6676936}"/>
    <cellStyle name="Uwaga 3" xfId="8005" hidden="1" xr:uid="{6E97ED7C-FBDF-4D27-986A-FF8C4B00D9BC}"/>
    <cellStyle name="Uwaga 3" xfId="8002" hidden="1" xr:uid="{D58984B9-8767-40A9-8684-60A780F9F181}"/>
    <cellStyle name="Uwaga 3" xfId="8000" hidden="1" xr:uid="{60AEE2BF-BA33-4EA1-BAFD-9C72DEB1578D}"/>
    <cellStyle name="Uwaga 3" xfId="7990" hidden="1" xr:uid="{47A69CFE-5099-43BF-8198-731846E4B432}"/>
    <cellStyle name="Uwaga 3" xfId="7987" hidden="1" xr:uid="{48FE13DD-6EB2-4ECC-B458-641CFBA0AD5F}"/>
    <cellStyle name="Uwaga 3" xfId="7984" hidden="1" xr:uid="{C4A3200F-D8B1-4ECE-A4BF-DF07A8F7099A}"/>
    <cellStyle name="Uwaga 3" xfId="7975" hidden="1" xr:uid="{3E9DC767-B331-4CA5-8215-A6E0DA26998C}"/>
    <cellStyle name="Uwaga 3" xfId="7971" hidden="1" xr:uid="{F2717909-37C8-42B1-A4CA-A7334C7632EF}"/>
    <cellStyle name="Uwaga 3" xfId="7968" hidden="1" xr:uid="{3D5D28B3-9D02-405D-B365-F7338F76BBC5}"/>
    <cellStyle name="Uwaga 3" xfId="7960" hidden="1" xr:uid="{655577D5-727D-4F61-8EE4-75850DA0B2B0}"/>
    <cellStyle name="Uwaga 3" xfId="7957" hidden="1" xr:uid="{60306D9C-C311-405C-B295-E8364F87128E}"/>
    <cellStyle name="Uwaga 3" xfId="7954" hidden="1" xr:uid="{0015E78E-FC1D-4927-8734-5E32440637FA}"/>
    <cellStyle name="Uwaga 3" xfId="7945" hidden="1" xr:uid="{5DFFAF56-F039-4E5E-9A70-208A213A04C2}"/>
    <cellStyle name="Uwaga 3" xfId="7942" hidden="1" xr:uid="{1951E65D-DD9D-4065-A791-5CA775E1C05C}"/>
    <cellStyle name="Uwaga 3" xfId="7939" hidden="1" xr:uid="{5566351B-0A46-4606-B3DE-098102C5874B}"/>
    <cellStyle name="Uwaga 3" xfId="7929" hidden="1" xr:uid="{F6EAB011-0976-44FB-B3AB-F93B2EBB0A4E}"/>
    <cellStyle name="Uwaga 3" xfId="7925" hidden="1" xr:uid="{8F1BB285-5525-47C7-8E95-5A5E0EAD10F3}"/>
    <cellStyle name="Uwaga 3" xfId="7922" hidden="1" xr:uid="{74906727-58BD-43D9-B468-CDBF4B772E83}"/>
    <cellStyle name="Uwaga 3" xfId="7913" hidden="1" xr:uid="{DCB7162D-EF3F-489F-8714-ED85682F0299}"/>
    <cellStyle name="Uwaga 3" xfId="7909" hidden="1" xr:uid="{8FB82E1C-5A0B-4EB0-B3C9-903BE10A1E1B}"/>
    <cellStyle name="Uwaga 3" xfId="7907" hidden="1" xr:uid="{B4B2A4A5-96E1-427E-85A0-C991404F2D75}"/>
    <cellStyle name="Uwaga 3" xfId="7899" hidden="1" xr:uid="{655181AD-1886-4637-932F-721A834CA86C}"/>
    <cellStyle name="Uwaga 3" xfId="7895" hidden="1" xr:uid="{77BB81D7-4B8C-4A81-A2BA-C0E7662C4E91}"/>
    <cellStyle name="Uwaga 3" xfId="7892" hidden="1" xr:uid="{378C87A0-3EEA-4FC5-8183-E2D5DA92D13C}"/>
    <cellStyle name="Uwaga 3" xfId="7885" hidden="1" xr:uid="{98AAED75-2C8F-4BE4-96E8-8DF5485AA328}"/>
    <cellStyle name="Uwaga 3" xfId="7882" hidden="1" xr:uid="{F7BC7DE1-C8CF-4AB2-8FEF-FF52A9CE7F21}"/>
    <cellStyle name="Uwaga 3" xfId="7879" hidden="1" xr:uid="{5BC1F814-A182-4D6B-849F-E62108807B7C}"/>
    <cellStyle name="Uwaga 3" xfId="7870" hidden="1" xr:uid="{81E75DCD-A924-4845-9CF8-E9156371AF34}"/>
    <cellStyle name="Uwaga 3" xfId="7865" hidden="1" xr:uid="{9505E610-493C-4E4E-A5C0-59B25200B012}"/>
    <cellStyle name="Uwaga 3" xfId="7862" hidden="1" xr:uid="{A28C3001-9A6D-4C97-AFD7-FF5617AC82B4}"/>
    <cellStyle name="Uwaga 3" xfId="7855" hidden="1" xr:uid="{3EF204C5-08FD-450E-8161-29E122DEDDF8}"/>
    <cellStyle name="Uwaga 3" xfId="7850" hidden="1" xr:uid="{5367B8DA-0F90-4B70-88B1-13BF6FE925D1}"/>
    <cellStyle name="Uwaga 3" xfId="7847" hidden="1" xr:uid="{68725D1A-F432-4B9B-BEF1-541BA2DD5E1C}"/>
    <cellStyle name="Uwaga 3" xfId="7840" hidden="1" xr:uid="{EFED88A1-FD20-495E-AD15-392FDB32C01D}"/>
    <cellStyle name="Uwaga 3" xfId="7835" hidden="1" xr:uid="{5B48B0E4-8E94-4E9B-B3C5-A8DAFA619717}"/>
    <cellStyle name="Uwaga 3" xfId="7832" hidden="1" xr:uid="{BC11852D-9BBA-46BD-B950-20CEB01BE713}"/>
    <cellStyle name="Uwaga 3" xfId="7826" hidden="1" xr:uid="{9D46D1B1-EDAE-4BCF-88E4-C72FF7FCFACD}"/>
    <cellStyle name="Uwaga 3" xfId="7822" hidden="1" xr:uid="{831801DD-C4CA-4779-A106-9AE347A490DC}"/>
    <cellStyle name="Uwaga 3" xfId="7819" hidden="1" xr:uid="{116DA309-40FE-41BE-A031-627F7B4BD3B7}"/>
    <cellStyle name="Uwaga 3" xfId="7811" hidden="1" xr:uid="{032B2BE4-C854-496C-89D2-3F6066DFF8D5}"/>
    <cellStyle name="Uwaga 3" xfId="7806" hidden="1" xr:uid="{CF989D58-A7C7-4E4E-B6A8-2B2286117141}"/>
    <cellStyle name="Uwaga 3" xfId="7802" hidden="1" xr:uid="{93D6FAAC-64F5-4253-8C76-559B91941A0F}"/>
    <cellStyle name="Uwaga 3" xfId="7796" hidden="1" xr:uid="{7108AEA4-BF43-460E-9EA6-0EDAA1A3DEBD}"/>
    <cellStyle name="Uwaga 3" xfId="7791" hidden="1" xr:uid="{E20AC8D7-B981-4784-820C-48277D3247D3}"/>
    <cellStyle name="Uwaga 3" xfId="7787" hidden="1" xr:uid="{525E8E01-D30F-43A9-8D0A-88E3D8E9FD94}"/>
    <cellStyle name="Uwaga 3" xfId="7781" hidden="1" xr:uid="{130DC090-FEC2-4ECB-8CCA-D0B316A8055C}"/>
    <cellStyle name="Uwaga 3" xfId="7776" hidden="1" xr:uid="{BBD94674-4E3C-4590-B20C-57C3A7C22D97}"/>
    <cellStyle name="Uwaga 3" xfId="7772" hidden="1" xr:uid="{CF820D1F-4110-4AA5-AA8B-7216539B8930}"/>
    <cellStyle name="Uwaga 3" xfId="7767" hidden="1" xr:uid="{22C4A9AB-3902-4EF3-85FB-609E12F90613}"/>
    <cellStyle name="Uwaga 3" xfId="7763" hidden="1" xr:uid="{DDB524D5-CBAD-4FCB-B861-8FC61F54FFD1}"/>
    <cellStyle name="Uwaga 3" xfId="7759" hidden="1" xr:uid="{5CA7C478-E239-4B0C-8C2E-AA865178E5B6}"/>
    <cellStyle name="Uwaga 3" xfId="7751" hidden="1" xr:uid="{4A3F52E5-B5B7-4839-8DC7-FF98EB97F33A}"/>
    <cellStyle name="Uwaga 3" xfId="7746" hidden="1" xr:uid="{31641813-69E2-4378-B807-095FA51D73F6}"/>
    <cellStyle name="Uwaga 3" xfId="7742" hidden="1" xr:uid="{F0EA4B01-5D6F-4FB0-B89B-5BF35EE946A6}"/>
    <cellStyle name="Uwaga 3" xfId="7736" hidden="1" xr:uid="{14CDA51B-30BE-4A02-A23A-B313E54306BD}"/>
    <cellStyle name="Uwaga 3" xfId="7731" hidden="1" xr:uid="{DE2F730A-AE56-4959-A05A-13EF97C4318B}"/>
    <cellStyle name="Uwaga 3" xfId="7727" hidden="1" xr:uid="{988223D6-E438-4C40-9C15-85D3A11CFC24}"/>
    <cellStyle name="Uwaga 3" xfId="7721" hidden="1" xr:uid="{2039721F-9281-4738-9F32-B3BF71F50135}"/>
    <cellStyle name="Uwaga 3" xfId="7716" hidden="1" xr:uid="{29723F38-81ED-4112-AF25-B15589F0B325}"/>
    <cellStyle name="Uwaga 3" xfId="7712" hidden="1" xr:uid="{D0E5ADB3-F365-49A8-BF18-0D9E808ADABE}"/>
    <cellStyle name="Uwaga 3" xfId="7708" hidden="1" xr:uid="{5B9E932F-2C28-4498-98AE-8AAB36A956D0}"/>
    <cellStyle name="Uwaga 3" xfId="7703" hidden="1" xr:uid="{5AEE8223-0E55-4D14-8155-4CF6206D82BF}"/>
    <cellStyle name="Uwaga 3" xfId="7698" hidden="1" xr:uid="{FB83D591-1E80-4D9B-9743-BDAE4DED2D30}"/>
    <cellStyle name="Uwaga 3" xfId="7693" hidden="1" xr:uid="{93EB1FF8-D50A-4671-9137-A5955AE5AA5E}"/>
    <cellStyle name="Uwaga 3" xfId="7689" hidden="1" xr:uid="{F56B8858-DA3E-48BC-8E15-919D5ACDF1D0}"/>
    <cellStyle name="Uwaga 3" xfId="7685" hidden="1" xr:uid="{C2BBEB2D-5FBA-4F86-9118-1EF346CA98EA}"/>
    <cellStyle name="Uwaga 3" xfId="7678" hidden="1" xr:uid="{6CBC5A77-503E-4431-829F-D3B711D71FB3}"/>
    <cellStyle name="Uwaga 3" xfId="7674" hidden="1" xr:uid="{E802EEC8-05DA-4B71-BC0B-76FEBBE112BD}"/>
    <cellStyle name="Uwaga 3" xfId="7669" hidden="1" xr:uid="{B55E645E-4442-40F7-95C6-7093F3E571E4}"/>
    <cellStyle name="Uwaga 3" xfId="7663" hidden="1" xr:uid="{7F76053E-8CB8-4C26-85DF-6648F68E7698}"/>
    <cellStyle name="Uwaga 3" xfId="7659" hidden="1" xr:uid="{F8A9CCA7-808B-4968-9951-D5092FAFDE52}"/>
    <cellStyle name="Uwaga 3" xfId="7654" hidden="1" xr:uid="{1E83A06E-E4A5-484A-BB36-DE7CE59DC2BC}"/>
    <cellStyle name="Uwaga 3" xfId="7648" hidden="1" xr:uid="{4768C4CC-A6D5-4F65-8CB8-EA1661407FDE}"/>
    <cellStyle name="Uwaga 3" xfId="7644" hidden="1" xr:uid="{14FEBE79-97C5-48C0-951E-794A32B5E210}"/>
    <cellStyle name="Uwaga 3" xfId="7639" hidden="1" xr:uid="{717FC29D-5623-416F-B8DA-ADF9BC3F8F63}"/>
    <cellStyle name="Uwaga 3" xfId="7633" hidden="1" xr:uid="{CA0B51B2-2594-4B4F-BA5E-993B87CD8867}"/>
    <cellStyle name="Uwaga 3" xfId="7629" hidden="1" xr:uid="{354F9181-427D-46A7-A227-A3EE4B6F2407}"/>
    <cellStyle name="Uwaga 3" xfId="7625" hidden="1" xr:uid="{C7EED721-4773-4E88-8509-A91F7B03D45D}"/>
    <cellStyle name="Uwaga 3" xfId="8485" hidden="1" xr:uid="{B350852F-AA43-461E-9581-43939FEF9407}"/>
    <cellStyle name="Uwaga 3" xfId="8484" hidden="1" xr:uid="{FE7D7997-EF09-419F-9B74-A2F54ED20D5A}"/>
    <cellStyle name="Uwaga 3" xfId="8483" hidden="1" xr:uid="{FF872977-CF53-4D61-9A53-199F229463CF}"/>
    <cellStyle name="Uwaga 3" xfId="8470" hidden="1" xr:uid="{C4B74910-C4C0-491F-A796-00F699B7A97D}"/>
    <cellStyle name="Uwaga 3" xfId="8469" hidden="1" xr:uid="{2AB7F5AF-882C-4F5A-BD6B-853E53AE0419}"/>
    <cellStyle name="Uwaga 3" xfId="8468" hidden="1" xr:uid="{BB9C0EEE-F080-43BD-9627-D55D71F6F163}"/>
    <cellStyle name="Uwaga 3" xfId="8455" hidden="1" xr:uid="{BAD263B2-606D-475F-822E-F0BFFDADFC5B}"/>
    <cellStyle name="Uwaga 3" xfId="8454" hidden="1" xr:uid="{16AEC88E-552C-4968-B400-93610B89CC3E}"/>
    <cellStyle name="Uwaga 3" xfId="8453" hidden="1" xr:uid="{0A29CB3F-9493-49F7-BD8A-271DFA49085B}"/>
    <cellStyle name="Uwaga 3" xfId="8440" hidden="1" xr:uid="{87ABD0AE-BAB0-49DB-A2C0-727F77A49E35}"/>
    <cellStyle name="Uwaga 3" xfId="8439" hidden="1" xr:uid="{ACB90DCC-8106-4002-B30A-3E098CE51D8D}"/>
    <cellStyle name="Uwaga 3" xfId="8438" hidden="1" xr:uid="{0BDBE3F4-7229-47E0-A17E-96A0497FD63B}"/>
    <cellStyle name="Uwaga 3" xfId="8425" hidden="1" xr:uid="{E464A6D3-02E9-4506-BC30-FBDD52D34754}"/>
    <cellStyle name="Uwaga 3" xfId="8424" hidden="1" xr:uid="{82155D87-3058-49F8-8406-2588C79A6DEF}"/>
    <cellStyle name="Uwaga 3" xfId="8423" hidden="1" xr:uid="{6273DAD1-0E72-42FA-A3BE-CDE29778CACE}"/>
    <cellStyle name="Uwaga 3" xfId="8411" hidden="1" xr:uid="{8E47E1A1-301B-4229-887E-5FF9F19B7CB3}"/>
    <cellStyle name="Uwaga 3" xfId="8409" hidden="1" xr:uid="{BC9FB3E4-4549-4F5E-A83F-D53C0EA985D8}"/>
    <cellStyle name="Uwaga 3" xfId="8407" hidden="1" xr:uid="{D4089422-FEA4-44C4-9B7F-70027B205F9B}"/>
    <cellStyle name="Uwaga 3" xfId="8396" hidden="1" xr:uid="{8804B9BA-FFD3-4685-96C3-CC3638722F61}"/>
    <cellStyle name="Uwaga 3" xfId="8394" hidden="1" xr:uid="{38CF77FB-6A81-4788-B4D2-7542AFB73A0E}"/>
    <cellStyle name="Uwaga 3" xfId="8392" hidden="1" xr:uid="{FF4CF716-CF08-4453-BA2E-0ADB962CC341}"/>
    <cellStyle name="Uwaga 3" xfId="8381" hidden="1" xr:uid="{305974E7-52C4-4A3A-A903-E787EFBC33E3}"/>
    <cellStyle name="Uwaga 3" xfId="8379" hidden="1" xr:uid="{9608AA48-FCC2-4597-8A72-6CE069CEF7C6}"/>
    <cellStyle name="Uwaga 3" xfId="8377" hidden="1" xr:uid="{9AEFB257-5E88-406C-9A98-60D5B112B780}"/>
    <cellStyle name="Uwaga 3" xfId="8366" hidden="1" xr:uid="{D0F66049-C1B6-4F10-95C3-83C2B4A78B54}"/>
    <cellStyle name="Uwaga 3" xfId="8364" hidden="1" xr:uid="{D860ED85-7C20-4E94-8730-552E64E96DD4}"/>
    <cellStyle name="Uwaga 3" xfId="8362" hidden="1" xr:uid="{0D7EA064-6632-470C-9E48-D9BAA892FFF9}"/>
    <cellStyle name="Uwaga 3" xfId="8351" hidden="1" xr:uid="{E5BB8249-2543-4397-ACA6-8DFF4F2A8D44}"/>
    <cellStyle name="Uwaga 3" xfId="8349" hidden="1" xr:uid="{9D8CA527-9E90-46F7-AEB0-38FEE27CBEBC}"/>
    <cellStyle name="Uwaga 3" xfId="8347" hidden="1" xr:uid="{FC333B3C-1ADB-4736-9E20-2B09856EB0BD}"/>
    <cellStyle name="Uwaga 3" xfId="8336" hidden="1" xr:uid="{E0D74796-7893-4C67-9133-9C33CC510740}"/>
    <cellStyle name="Uwaga 3" xfId="8334" hidden="1" xr:uid="{5D06F69C-9823-4C6A-A2C8-B278892C9570}"/>
    <cellStyle name="Uwaga 3" xfId="8332" hidden="1" xr:uid="{21009AB5-6B7E-4FD2-98DD-21F3D99644F8}"/>
    <cellStyle name="Uwaga 3" xfId="8321" hidden="1" xr:uid="{1702C7DE-9AB0-4073-A8E0-26EEAFFAB532}"/>
    <cellStyle name="Uwaga 3" xfId="8319" hidden="1" xr:uid="{E9FD6101-0AA0-4669-96A6-821EE903BA20}"/>
    <cellStyle name="Uwaga 3" xfId="8317" hidden="1" xr:uid="{FE43A46D-4F2F-42DE-9125-74A67C2F3610}"/>
    <cellStyle name="Uwaga 3" xfId="8306" hidden="1" xr:uid="{C12EF8F6-4053-4B87-8B30-CA6D74A34E94}"/>
    <cellStyle name="Uwaga 3" xfId="8304" hidden="1" xr:uid="{99959D5B-1B56-4844-AE99-3467B7536C23}"/>
    <cellStyle name="Uwaga 3" xfId="8302" hidden="1" xr:uid="{96B3886A-B225-42CB-B232-5144FB174ED5}"/>
    <cellStyle name="Uwaga 3" xfId="8291" hidden="1" xr:uid="{7C742CD7-BC33-4B25-80AD-6D9949BB8360}"/>
    <cellStyle name="Uwaga 3" xfId="8289" hidden="1" xr:uid="{78E1AEE1-E0EC-42BD-9C6B-F0323779BF2E}"/>
    <cellStyle name="Uwaga 3" xfId="8287" hidden="1" xr:uid="{54CA6D5E-27A2-44EF-8C9E-9B01330DF6B9}"/>
    <cellStyle name="Uwaga 3" xfId="8276" hidden="1" xr:uid="{928057D0-B7A1-4A39-8F2E-329763775D04}"/>
    <cellStyle name="Uwaga 3" xfId="8274" hidden="1" xr:uid="{5A6DBEAD-6EDD-4CEE-AC85-ACBD0FA5D9BA}"/>
    <cellStyle name="Uwaga 3" xfId="8272" hidden="1" xr:uid="{7EFB9464-48AE-4668-9955-08EAE6724CA0}"/>
    <cellStyle name="Uwaga 3" xfId="8261" hidden="1" xr:uid="{E3610FFC-A8C1-4A9B-AA14-AC797B7CB3C7}"/>
    <cellStyle name="Uwaga 3" xfId="8259" hidden="1" xr:uid="{558BE20A-C9A1-418B-8D02-69F91170D87D}"/>
    <cellStyle name="Uwaga 3" xfId="8257" hidden="1" xr:uid="{A6CE6B7E-C2A9-4AE4-9F0C-37496D65F22C}"/>
    <cellStyle name="Uwaga 3" xfId="8246" hidden="1" xr:uid="{7BFA13E4-CAB7-49C5-8DE5-D5828C06FE9B}"/>
    <cellStyle name="Uwaga 3" xfId="8244" hidden="1" xr:uid="{F031DB2A-90C7-468B-809D-CE377EE92D68}"/>
    <cellStyle name="Uwaga 3" xfId="8242" hidden="1" xr:uid="{67B4A289-C2D0-400D-ACFA-61C763635E33}"/>
    <cellStyle name="Uwaga 3" xfId="8231" hidden="1" xr:uid="{9C4FC7C2-AE8F-4DE2-98D3-F87A170C1E98}"/>
    <cellStyle name="Uwaga 3" xfId="8229" hidden="1" xr:uid="{44E26A8E-4138-4498-9C18-E204ED9F2BBD}"/>
    <cellStyle name="Uwaga 3" xfId="8226" hidden="1" xr:uid="{062E909F-B249-4168-AB62-303F33684364}"/>
    <cellStyle name="Uwaga 3" xfId="8216" hidden="1" xr:uid="{6DC1591C-4B86-4430-86B0-C099ECBB62CA}"/>
    <cellStyle name="Uwaga 3" xfId="8213" hidden="1" xr:uid="{3DE1D146-645C-46D0-A93E-00BBA8475802}"/>
    <cellStyle name="Uwaga 3" xfId="8210" hidden="1" xr:uid="{DF20B96F-3A28-4CBB-9321-CAF166276FD6}"/>
    <cellStyle name="Uwaga 3" xfId="8201" hidden="1" xr:uid="{C217C451-D0AB-4C1A-B266-DA236E03CDD3}"/>
    <cellStyle name="Uwaga 3" xfId="8199" hidden="1" xr:uid="{74D2261E-CA98-4884-BBC2-2945BA8FAE3B}"/>
    <cellStyle name="Uwaga 3" xfId="8196" hidden="1" xr:uid="{5A76EC1D-8E3D-44B1-8E7E-AFEF82952084}"/>
    <cellStyle name="Uwaga 3" xfId="8186" hidden="1" xr:uid="{9FAAB588-6445-45A4-AD32-E9580D49A9B9}"/>
    <cellStyle name="Uwaga 3" xfId="8184" hidden="1" xr:uid="{49DA57EF-A93B-4466-8D59-2C7765129021}"/>
    <cellStyle name="Uwaga 3" xfId="8182" hidden="1" xr:uid="{9FB26615-329D-4D5F-8C82-A08E8299C1BF}"/>
    <cellStyle name="Uwaga 3" xfId="8171" hidden="1" xr:uid="{D8E0669A-7125-4DED-B6DD-F914786FF2B3}"/>
    <cellStyle name="Uwaga 3" xfId="8169" hidden="1" xr:uid="{EC6ACE31-2FED-4FEB-BDAD-2DE82B213259}"/>
    <cellStyle name="Uwaga 3" xfId="8167" hidden="1" xr:uid="{774DF82D-5695-409E-956E-CA409A43DD3C}"/>
    <cellStyle name="Uwaga 3" xfId="8156" hidden="1" xr:uid="{9114D20E-E0F1-4705-BF67-83F599E657C5}"/>
    <cellStyle name="Uwaga 3" xfId="8154" hidden="1" xr:uid="{139DF200-04D0-43B2-9DED-07C33BC00C20}"/>
    <cellStyle name="Uwaga 3" xfId="8152" hidden="1" xr:uid="{F3E21496-0865-4804-B736-1C551F176E8C}"/>
    <cellStyle name="Uwaga 3" xfId="8141" hidden="1" xr:uid="{61505B23-F121-465D-A046-8A821557AF5C}"/>
    <cellStyle name="Uwaga 3" xfId="8139" hidden="1" xr:uid="{95AF7768-6D54-434D-8D01-EEDB8EA57554}"/>
    <cellStyle name="Uwaga 3" xfId="8137" hidden="1" xr:uid="{1BDE0EF5-FB84-4F09-9E7B-4A9C88B34918}"/>
    <cellStyle name="Uwaga 3" xfId="8126" hidden="1" xr:uid="{BED82FA3-8F31-4467-86E1-675D8504F121}"/>
    <cellStyle name="Uwaga 3" xfId="8124" hidden="1" xr:uid="{E9881D1D-08A0-44EA-8757-846F5E0C3FE1}"/>
    <cellStyle name="Uwaga 3" xfId="8122" hidden="1" xr:uid="{08E29F4C-CFC7-4709-BA0D-2779E7A85ABC}"/>
    <cellStyle name="Uwaga 3" xfId="8111" hidden="1" xr:uid="{4F1DF262-7FD1-466D-837A-CE278D06AF90}"/>
    <cellStyle name="Uwaga 3" xfId="8109" hidden="1" xr:uid="{E5BF5762-4227-4AFC-B75C-5D442C8F91DE}"/>
    <cellStyle name="Uwaga 3" xfId="8106" hidden="1" xr:uid="{377A6BB7-FA48-43B3-84B5-0F887D484A02}"/>
    <cellStyle name="Uwaga 3" xfId="8096" hidden="1" xr:uid="{FBC6D55D-823A-467B-A9BF-50DB9D1CE21B}"/>
    <cellStyle name="Uwaga 3" xfId="8093" hidden="1" xr:uid="{5734DE27-334C-4884-90BE-DFF9898E4884}"/>
    <cellStyle name="Uwaga 3" xfId="8090" hidden="1" xr:uid="{76E54E76-C83F-42ED-8727-0A5298F8BFC0}"/>
    <cellStyle name="Uwaga 3" xfId="8081" hidden="1" xr:uid="{8B8C7D80-27AA-413D-8145-1A7BA9779E2E}"/>
    <cellStyle name="Uwaga 3" xfId="8078" hidden="1" xr:uid="{E0370D58-CFAA-49C8-8A06-E5A0854C25E1}"/>
    <cellStyle name="Uwaga 3" xfId="8075" hidden="1" xr:uid="{AE3A629F-FF59-427A-BAAF-798DC19D83BF}"/>
    <cellStyle name="Uwaga 3" xfId="8066" hidden="1" xr:uid="{3CDEEAF3-510F-4C56-97A6-0C32D7D5EBEE}"/>
    <cellStyle name="Uwaga 3" xfId="8064" hidden="1" xr:uid="{5D5FA33D-EE8D-47D1-9DD2-6B19F116FE1D}"/>
    <cellStyle name="Uwaga 3" xfId="8062" hidden="1" xr:uid="{DCE2008D-8FEE-4E72-B94F-E0EC3A2914B2}"/>
    <cellStyle name="Uwaga 3" xfId="8051" hidden="1" xr:uid="{8ECEF16C-1339-4265-8E71-662CF202048B}"/>
    <cellStyle name="Uwaga 3" xfId="8048" hidden="1" xr:uid="{00ADF861-FBA5-4FB5-A052-22A45FD5AC1C}"/>
    <cellStyle name="Uwaga 3" xfId="8045" hidden="1" xr:uid="{0F2733FE-4893-4C2F-878E-502A06923744}"/>
    <cellStyle name="Uwaga 3" xfId="8036" hidden="1" xr:uid="{2E37B2E2-D812-43A9-96BC-9112D9FADFD5}"/>
    <cellStyle name="Uwaga 3" xfId="8033" hidden="1" xr:uid="{C633F07D-D777-41BD-B3BA-63F0DACE221D}"/>
    <cellStyle name="Uwaga 3" xfId="8030" hidden="1" xr:uid="{C6F94EA2-E2D2-4B9F-8272-A6AAFDB982D0}"/>
    <cellStyle name="Uwaga 3" xfId="8021" hidden="1" xr:uid="{DDE7778F-4D7C-45A9-AACE-84FAE217729C}"/>
    <cellStyle name="Uwaga 3" xfId="8018" hidden="1" xr:uid="{2C9B4A2B-3995-4A72-97F1-D65F0CDE489C}"/>
    <cellStyle name="Uwaga 3" xfId="8015" hidden="1" xr:uid="{1AF5647E-7006-45A9-B2D7-7AD62E345C5D}"/>
    <cellStyle name="Uwaga 3" xfId="8008" hidden="1" xr:uid="{F413FD29-3BC3-4DD9-B10B-DF202BAFC27B}"/>
    <cellStyle name="Uwaga 3" xfId="8004" hidden="1" xr:uid="{48239060-2B25-4CE6-8E79-43D9A06C83CB}"/>
    <cellStyle name="Uwaga 3" xfId="8001" hidden="1" xr:uid="{9FA6C05B-67FE-4235-8D88-11A0CDBE554D}"/>
    <cellStyle name="Uwaga 3" xfId="7993" hidden="1" xr:uid="{06F35EBC-D96B-4F5E-8ABA-9022AE49F896}"/>
    <cellStyle name="Uwaga 3" xfId="7989" hidden="1" xr:uid="{0C351584-E022-4516-B1AF-DFD988313D24}"/>
    <cellStyle name="Uwaga 3" xfId="7986" hidden="1" xr:uid="{444E0382-9DDC-42CA-9395-5728EFAA4105}"/>
    <cellStyle name="Uwaga 3" xfId="7978" hidden="1" xr:uid="{24D0E5F5-AF32-4D2B-AC4B-46FC21213E33}"/>
    <cellStyle name="Uwaga 3" xfId="7974" hidden="1" xr:uid="{197C6D3D-8C95-483F-AD2D-EFE68366C3FD}"/>
    <cellStyle name="Uwaga 3" xfId="7970" hidden="1" xr:uid="{B1C4C468-825B-43CE-A992-79FA2326C458}"/>
    <cellStyle name="Uwaga 3" xfId="7963" hidden="1" xr:uid="{2AD28514-A9F9-42A3-8E07-A65B01B2996B}"/>
    <cellStyle name="Uwaga 3" xfId="7959" hidden="1" xr:uid="{16C88A90-EC28-4FEB-A531-3BE5C1739E59}"/>
    <cellStyle name="Uwaga 3" xfId="7956" hidden="1" xr:uid="{3B6D9299-16B4-4514-9809-50CB32BEED83}"/>
    <cellStyle name="Uwaga 3" xfId="7948" hidden="1" xr:uid="{A04AFCC3-571A-417A-8CE0-29C27AD3ACE1}"/>
    <cellStyle name="Uwaga 3" xfId="7944" hidden="1" xr:uid="{5DFDA4FE-C974-4C60-BC6D-C86DD5073EF9}"/>
    <cellStyle name="Uwaga 3" xfId="7941" hidden="1" xr:uid="{4B7EFB2D-FAA3-4F86-B28C-33C9297D3649}"/>
    <cellStyle name="Uwaga 3" xfId="7932" hidden="1" xr:uid="{A010E880-4621-4A29-B834-4E093917EEC2}"/>
    <cellStyle name="Uwaga 3" xfId="7927" hidden="1" xr:uid="{2FEA9750-4267-49A5-B9C9-C12280A30EDE}"/>
    <cellStyle name="Uwaga 3" xfId="7923" hidden="1" xr:uid="{FC7695BB-4FBE-4F5F-885F-C9AD4A0A3A53}"/>
    <cellStyle name="Uwaga 3" xfId="7917" hidden="1" xr:uid="{36DD5A55-96B9-4CF0-8195-BDB62F39B1E6}"/>
    <cellStyle name="Uwaga 3" xfId="7912" hidden="1" xr:uid="{4EA8FF18-CC44-4191-B0AF-39A6F2A882B2}"/>
    <cellStyle name="Uwaga 3" xfId="7908" hidden="1" xr:uid="{8DB71421-8C54-4647-B278-0C49814D7909}"/>
    <cellStyle name="Uwaga 3" xfId="7902" hidden="1" xr:uid="{AE3E9157-5A25-4851-B2BC-DD4DBED7188B}"/>
    <cellStyle name="Uwaga 3" xfId="7897" hidden="1" xr:uid="{72912284-881D-4B49-B4F4-8C091B78EF89}"/>
    <cellStyle name="Uwaga 3" xfId="7893" hidden="1" xr:uid="{02815EB7-E966-4C2C-93C0-2D90D81E9AC4}"/>
    <cellStyle name="Uwaga 3" xfId="7888" hidden="1" xr:uid="{77BCF5AC-0FCF-44AA-80BF-83AAE8B92805}"/>
    <cellStyle name="Uwaga 3" xfId="7884" hidden="1" xr:uid="{4C9382EA-0F5D-4277-BD1F-EA5FEC2BA855}"/>
    <cellStyle name="Uwaga 3" xfId="7880" hidden="1" xr:uid="{70EE86D6-E404-4FAC-A712-F1F02A5E75B1}"/>
    <cellStyle name="Uwaga 3" xfId="7873" hidden="1" xr:uid="{6FEA46D9-1701-4D16-BFB4-94DA544DBB56}"/>
    <cellStyle name="Uwaga 3" xfId="7868" hidden="1" xr:uid="{E3FF0749-CBF2-4C04-BC87-C9E3D822570C}"/>
    <cellStyle name="Uwaga 3" xfId="7864" hidden="1" xr:uid="{8CD220B0-8E2E-4B5E-9201-1F1257270552}"/>
    <cellStyle name="Uwaga 3" xfId="7857" hidden="1" xr:uid="{5C0F419C-3857-4918-B1FE-E3117E66A7B0}"/>
    <cellStyle name="Uwaga 3" xfId="7852" hidden="1" xr:uid="{5F8161CF-8E16-44B4-8978-05086E1081AF}"/>
    <cellStyle name="Uwaga 3" xfId="7848" hidden="1" xr:uid="{F80CCD23-D930-4045-BA4B-AA5C2DA8C829}"/>
    <cellStyle name="Uwaga 3" xfId="7843" hidden="1" xr:uid="{F7C53BA4-15AD-446D-8662-05A9F7CEA25B}"/>
    <cellStyle name="Uwaga 3" xfId="7838" hidden="1" xr:uid="{5F3C4390-3348-44B2-AB33-9D662375B4E6}"/>
    <cellStyle name="Uwaga 3" xfId="7834" hidden="1" xr:uid="{14B85EF7-CD89-4CDC-8D7C-1D43246A0705}"/>
    <cellStyle name="Uwaga 3" xfId="7828" hidden="1" xr:uid="{3C8566B9-ED18-4088-91AD-26F014FAF6CD}"/>
    <cellStyle name="Uwaga 3" xfId="7824" hidden="1" xr:uid="{AC21AAF6-CF7C-4397-BA5E-1A39FC401E8E}"/>
    <cellStyle name="Uwaga 3" xfId="7821" hidden="1" xr:uid="{5EFD18CC-BFE4-43B1-9181-E81F6F437641}"/>
    <cellStyle name="Uwaga 3" xfId="7814" hidden="1" xr:uid="{EDD00A8B-FDAB-499B-9577-49C6FC6F87C7}"/>
    <cellStyle name="Uwaga 3" xfId="7809" hidden="1" xr:uid="{129A94C1-C74C-4146-860A-BFBB7029DB0E}"/>
    <cellStyle name="Uwaga 3" xfId="7804" hidden="1" xr:uid="{6A334E6D-3592-41F9-B18B-DC0C9C3DB839}"/>
    <cellStyle name="Uwaga 3" xfId="7798" hidden="1" xr:uid="{41AF15C9-9FD5-499A-8207-D01E036845E3}"/>
    <cellStyle name="Uwaga 3" xfId="7793" hidden="1" xr:uid="{D7B4745F-8746-4A0E-85C6-2BE0B717848E}"/>
    <cellStyle name="Uwaga 3" xfId="7788" hidden="1" xr:uid="{5CAB0077-E84C-494B-BC6F-1A23133A015F}"/>
    <cellStyle name="Uwaga 3" xfId="7783" hidden="1" xr:uid="{F455CF33-AA99-4A70-8E5A-CD397BA0CA95}"/>
    <cellStyle name="Uwaga 3" xfId="7778" hidden="1" xr:uid="{11CC4BA2-118B-4263-8E46-A0461F2A464E}"/>
    <cellStyle name="Uwaga 3" xfId="7773" hidden="1" xr:uid="{72355716-1CCD-48D1-A99C-6672368EEA94}"/>
    <cellStyle name="Uwaga 3" xfId="7769" hidden="1" xr:uid="{A16A3765-688C-499B-A313-469C2BE380BE}"/>
    <cellStyle name="Uwaga 3" xfId="7765" hidden="1" xr:uid="{2E795025-98A1-4986-81F2-12A3CC31245E}"/>
    <cellStyle name="Uwaga 3" xfId="7760" hidden="1" xr:uid="{552AF1F5-75DE-409D-89A4-C25EDAC596DD}"/>
    <cellStyle name="Uwaga 3" xfId="7753" hidden="1" xr:uid="{C2635EDA-3213-4155-B167-7D8945AE00CC}"/>
    <cellStyle name="Uwaga 3" xfId="7748" hidden="1" xr:uid="{8E8E17E6-DEA2-47BE-860E-A6A6C1288371}"/>
    <cellStyle name="Uwaga 3" xfId="7743" hidden="1" xr:uid="{77FACA3B-A812-40A3-87C7-7729ABE1677D}"/>
    <cellStyle name="Uwaga 3" xfId="7737" hidden="1" xr:uid="{6E7366EA-3C43-4C6E-9C60-84BF88CB8B86}"/>
    <cellStyle name="Uwaga 3" xfId="7732" hidden="1" xr:uid="{DCABB743-BD5B-4F54-BCB7-F10150BB213F}"/>
    <cellStyle name="Uwaga 3" xfId="7728" hidden="1" xr:uid="{B0A306F5-E50A-4BE3-A956-55DE95DD04C5}"/>
    <cellStyle name="Uwaga 3" xfId="7723" hidden="1" xr:uid="{6AD3873D-FAB3-4549-9F64-673D320468EB}"/>
    <cellStyle name="Uwaga 3" xfId="7718" hidden="1" xr:uid="{E0C0E1A3-3CC1-424B-9515-E9CCEB99346C}"/>
    <cellStyle name="Uwaga 3" xfId="7713" hidden="1" xr:uid="{ACE00E0A-8672-4BE9-B52E-9768EB6B799E}"/>
    <cellStyle name="Uwaga 3" xfId="7709" hidden="1" xr:uid="{95BF617E-BF38-4D4E-A254-4CC7FCB753F0}"/>
    <cellStyle name="Uwaga 3" xfId="7704" hidden="1" xr:uid="{A6D4B2CF-71C0-48F4-8AF0-1894A7D909FB}"/>
    <cellStyle name="Uwaga 3" xfId="7699" hidden="1" xr:uid="{22139950-E37D-4D85-8E9B-1283E25B1168}"/>
    <cellStyle name="Uwaga 3" xfId="7694" hidden="1" xr:uid="{E10EE329-9501-4D91-BD0C-3C9FE5A577CE}"/>
    <cellStyle name="Uwaga 3" xfId="7690" hidden="1" xr:uid="{4CB8898A-8453-46AE-9B88-F3882C062520}"/>
    <cellStyle name="Uwaga 3" xfId="7686" hidden="1" xr:uid="{31906497-354E-45EC-BDD5-6A3FDBA74351}"/>
    <cellStyle name="Uwaga 3" xfId="7679" hidden="1" xr:uid="{D7BE0531-F5E0-4313-956E-052B7EEAFE9E}"/>
    <cellStyle name="Uwaga 3" xfId="7675" hidden="1" xr:uid="{2B28B8D3-3FB9-4F4E-8852-77CDD9A51569}"/>
    <cellStyle name="Uwaga 3" xfId="7670" hidden="1" xr:uid="{29672D97-631D-48F5-9F3F-1A0E1C0B5B6E}"/>
    <cellStyle name="Uwaga 3" xfId="7664" hidden="1" xr:uid="{92851776-1BC3-4F88-A80E-46249F9D0400}"/>
    <cellStyle name="Uwaga 3" xfId="7660" hidden="1" xr:uid="{673E2BB2-F8C9-4BF7-8E04-B1B640B53F61}"/>
    <cellStyle name="Uwaga 3" xfId="7655" hidden="1" xr:uid="{DA26BA57-9340-41B5-9D51-CE6CAAB0E518}"/>
    <cellStyle name="Uwaga 3" xfId="7649" hidden="1" xr:uid="{934CF2A0-FC84-4EBB-B510-6E60895D313F}"/>
    <cellStyle name="Uwaga 3" xfId="7645" hidden="1" xr:uid="{381CFF06-F361-4E55-AB69-EFA80D9EDBE0}"/>
    <cellStyle name="Uwaga 3" xfId="7641" hidden="1" xr:uid="{79F57C54-FF91-446D-892F-F0CB74DDEAFB}"/>
    <cellStyle name="Uwaga 3" xfId="7634" hidden="1" xr:uid="{5548F834-7E20-4045-84D3-9AA5E5A07187}"/>
    <cellStyle name="Uwaga 3" xfId="7630" hidden="1" xr:uid="{65A42B80-EC44-40A7-8A98-AE8F853E1DC4}"/>
    <cellStyle name="Uwaga 3" xfId="7626" hidden="1" xr:uid="{38DC7B59-3E09-4D9B-BFC2-53C714EA45FD}"/>
    <cellStyle name="Uwaga 3" xfId="8490" hidden="1" xr:uid="{6D4C6A98-CD90-4CDB-81DA-586E7EF596ED}"/>
    <cellStyle name="Uwaga 3" xfId="8488" hidden="1" xr:uid="{BE47B2A7-6CA8-4FC7-ACCC-1B322E085E57}"/>
    <cellStyle name="Uwaga 3" xfId="8486" hidden="1" xr:uid="{136EAE94-55AB-4B38-8782-D5E14A573743}"/>
    <cellStyle name="Uwaga 3" xfId="8473" hidden="1" xr:uid="{D3EBC018-888D-464E-8935-8A05D2396C98}"/>
    <cellStyle name="Uwaga 3" xfId="8472" hidden="1" xr:uid="{168AA420-5348-40EE-86A2-1BD91E453248}"/>
    <cellStyle name="Uwaga 3" xfId="8471" hidden="1" xr:uid="{93DD537F-B5A5-494F-AF3D-7F49744985B8}"/>
    <cellStyle name="Uwaga 3" xfId="8458" hidden="1" xr:uid="{F41B3630-3279-468D-A2EA-7779B789B3B0}"/>
    <cellStyle name="Uwaga 3" xfId="8457" hidden="1" xr:uid="{EE06EA60-4653-4020-84ED-6AA3EA62E6AA}"/>
    <cellStyle name="Uwaga 3" xfId="8456" hidden="1" xr:uid="{3F84E87E-7CFA-4FC4-97E6-F883BCC489A3}"/>
    <cellStyle name="Uwaga 3" xfId="8444" hidden="1" xr:uid="{39C50166-7C0F-4748-A83D-718777ABC557}"/>
    <cellStyle name="Uwaga 3" xfId="8442" hidden="1" xr:uid="{4C1BFDAD-E12C-42F8-8ABF-D8A6B210A848}"/>
    <cellStyle name="Uwaga 3" xfId="8441" hidden="1" xr:uid="{560F0464-9A83-4B6F-9020-A7E78BEEE941}"/>
    <cellStyle name="Uwaga 3" xfId="8428" hidden="1" xr:uid="{208DC59E-E816-4163-8F3D-B71FBA415DF6}"/>
    <cellStyle name="Uwaga 3" xfId="8427" hidden="1" xr:uid="{9B6D64E3-AB77-430E-9E84-4D82BE0005EF}"/>
    <cellStyle name="Uwaga 3" xfId="8426" hidden="1" xr:uid="{79F782F7-7648-466D-8A63-2BBB62BB3A7D}"/>
    <cellStyle name="Uwaga 3" xfId="8414" hidden="1" xr:uid="{FBDEF9BC-780F-40C1-8D75-7FCF166446B7}"/>
    <cellStyle name="Uwaga 3" xfId="8412" hidden="1" xr:uid="{75E8FC61-F830-44E2-AA78-258702CCA376}"/>
    <cellStyle name="Uwaga 3" xfId="8410" hidden="1" xr:uid="{CFAD8F52-65A6-4B96-A53A-01C6EA27E146}"/>
    <cellStyle name="Uwaga 3" xfId="8399" hidden="1" xr:uid="{59C48B5D-F00D-43D4-8A91-065CC11CF824}"/>
    <cellStyle name="Uwaga 3" xfId="8397" hidden="1" xr:uid="{2F8DDCFA-3A85-4CF2-903A-C97EF83BFEB5}"/>
    <cellStyle name="Uwaga 3" xfId="8395" hidden="1" xr:uid="{4925001A-57F3-469C-89A8-B0BEB32F3888}"/>
    <cellStyle name="Uwaga 3" xfId="8384" hidden="1" xr:uid="{738C7B00-37E4-45F3-A0F4-89E1384AE103}"/>
    <cellStyle name="Uwaga 3" xfId="8382" hidden="1" xr:uid="{471C08B9-34BD-4614-8F92-7758EC6310BC}"/>
    <cellStyle name="Uwaga 3" xfId="8380" hidden="1" xr:uid="{040C0B8D-F670-4B2E-86FA-3D4BD7C48CC7}"/>
    <cellStyle name="Uwaga 3" xfId="8369" hidden="1" xr:uid="{7F01A596-AE61-4924-A091-0FE531699129}"/>
    <cellStyle name="Uwaga 3" xfId="8367" hidden="1" xr:uid="{6C82D9A5-267E-4C4F-A09D-65B9BA025E0E}"/>
    <cellStyle name="Uwaga 3" xfId="8365" hidden="1" xr:uid="{349F417B-EBB5-4BC8-BE40-88848264DC05}"/>
    <cellStyle name="Uwaga 3" xfId="8354" hidden="1" xr:uid="{DBD081E2-81F8-4B0D-B149-A5A4BA867EBD}"/>
    <cellStyle name="Uwaga 3" xfId="8352" hidden="1" xr:uid="{A6A916B0-39F0-4BF8-B5C2-1DD39D7F6A4C}"/>
    <cellStyle name="Uwaga 3" xfId="8350" hidden="1" xr:uid="{78B6CA3B-94F8-4529-BD86-70A07D08F37A}"/>
    <cellStyle name="Uwaga 3" xfId="8339" hidden="1" xr:uid="{52FBFB83-73CA-4C56-AF3E-480C8B85E2DF}"/>
    <cellStyle name="Uwaga 3" xfId="8337" hidden="1" xr:uid="{E7AF60B8-839F-401A-A1F2-0795FCAD68B0}"/>
    <cellStyle name="Uwaga 3" xfId="8335" hidden="1" xr:uid="{ABD03635-8A1D-413C-8F57-7EE939792284}"/>
    <cellStyle name="Uwaga 3" xfId="8324" hidden="1" xr:uid="{5C8B6F03-9928-46AF-9D62-672DA15E43C6}"/>
    <cellStyle name="Uwaga 3" xfId="8322" hidden="1" xr:uid="{327D4074-E776-4C17-85B9-8773C87ABFA9}"/>
    <cellStyle name="Uwaga 3" xfId="8320" hidden="1" xr:uid="{E3E81171-228E-4183-A664-B051033367E3}"/>
    <cellStyle name="Uwaga 3" xfId="8309" hidden="1" xr:uid="{7C283565-DF1E-45FD-BCCF-BBF02B2F0C78}"/>
    <cellStyle name="Uwaga 3" xfId="8307" hidden="1" xr:uid="{9EBF3B4D-5AF7-4A0E-A4C8-6E27DEF458A7}"/>
    <cellStyle name="Uwaga 3" xfId="8305" hidden="1" xr:uid="{E13242C0-9D98-4050-BBFA-B4B314FB7841}"/>
    <cellStyle name="Uwaga 3" xfId="8294" hidden="1" xr:uid="{24E69E21-8CE7-4923-910B-99EB65C5677D}"/>
    <cellStyle name="Uwaga 3" xfId="8292" hidden="1" xr:uid="{77A2DEF7-B23D-4EAD-AFF2-1E13DD9B341D}"/>
    <cellStyle name="Uwaga 3" xfId="8290" hidden="1" xr:uid="{141384B5-D504-4476-90B6-FD7A1FD7725B}"/>
    <cellStyle name="Uwaga 3" xfId="8279" hidden="1" xr:uid="{EA6452D6-75E1-477F-8DF4-A5D905C3D1D5}"/>
    <cellStyle name="Uwaga 3" xfId="8277" hidden="1" xr:uid="{80040EA7-4BB9-43CF-99AD-4D9C63A2633F}"/>
    <cellStyle name="Uwaga 3" xfId="8275" hidden="1" xr:uid="{044297F0-775F-4CE8-BBCD-1CCD27597A2A}"/>
    <cellStyle name="Uwaga 3" xfId="8264" hidden="1" xr:uid="{4F71F289-92D6-4EB6-B41B-31C5B1EA8FEB}"/>
    <cellStyle name="Uwaga 3" xfId="8262" hidden="1" xr:uid="{79C615DE-6C48-4EBE-9D6E-742131CB3E4D}"/>
    <cellStyle name="Uwaga 3" xfId="8260" hidden="1" xr:uid="{03AB5477-CE0E-46CB-BF0B-D0793D3601FD}"/>
    <cellStyle name="Uwaga 3" xfId="8249" hidden="1" xr:uid="{EBC49CD4-8397-43A7-9ACB-E2EE81E7C956}"/>
    <cellStyle name="Uwaga 3" xfId="8247" hidden="1" xr:uid="{8B943B1A-AAD2-40D3-AF75-FE26A052A01E}"/>
    <cellStyle name="Uwaga 3" xfId="8245" hidden="1" xr:uid="{2EF4575A-2878-427F-97D7-3921FA48AED4}"/>
    <cellStyle name="Uwaga 3" xfId="8234" hidden="1" xr:uid="{CD22FE5F-1EDB-4A43-A3E8-E38EAA96D819}"/>
    <cellStyle name="Uwaga 3" xfId="8232" hidden="1" xr:uid="{60551634-5702-451E-BCF9-9E5E3A6EA7B4}"/>
    <cellStyle name="Uwaga 3" xfId="8230" hidden="1" xr:uid="{040AB0A1-A42C-4E2B-A6EE-AED5EBEFAD61}"/>
    <cellStyle name="Uwaga 3" xfId="8219" hidden="1" xr:uid="{5B0619C9-1AAC-49D9-B045-EC23C21038DE}"/>
    <cellStyle name="Uwaga 3" xfId="8217" hidden="1" xr:uid="{CC7C3F3C-660A-4C52-8E20-07D89738A9D1}"/>
    <cellStyle name="Uwaga 3" xfId="8215" hidden="1" xr:uid="{9C89C9FF-FE3E-47D9-A712-0F0CA5FACA39}"/>
    <cellStyle name="Uwaga 3" xfId="8204" hidden="1" xr:uid="{0853753A-48F0-4AF8-81CB-945DB63BD546}"/>
    <cellStyle name="Uwaga 3" xfId="8202" hidden="1" xr:uid="{9A440D48-D7A4-409F-A16C-FE5CAC4679B0}"/>
    <cellStyle name="Uwaga 3" xfId="8200" hidden="1" xr:uid="{38D6748E-9B9C-4DA5-A6BE-AE35DE611DD8}"/>
    <cellStyle name="Uwaga 3" xfId="8189" hidden="1" xr:uid="{C8BB2589-B8B7-499B-A982-4815C9099BA9}"/>
    <cellStyle name="Uwaga 3" xfId="8187" hidden="1" xr:uid="{4121C2D3-F12E-4562-8597-C5827ADDF7EE}"/>
    <cellStyle name="Uwaga 3" xfId="8185" hidden="1" xr:uid="{50E10047-A789-477B-9DB9-2A69E3C7B5C5}"/>
    <cellStyle name="Uwaga 3" xfId="8174" hidden="1" xr:uid="{9D47A01A-A55C-41CD-A984-36F07A2FADEE}"/>
    <cellStyle name="Uwaga 3" xfId="8172" hidden="1" xr:uid="{9986B307-EA4C-4EF1-994D-C5D31B935A46}"/>
    <cellStyle name="Uwaga 3" xfId="8170" hidden="1" xr:uid="{E0F9D555-8280-45DB-8DC7-0AB456EEE2D8}"/>
    <cellStyle name="Uwaga 3" xfId="8159" hidden="1" xr:uid="{DFEDB68A-5C16-4CE2-98A8-B39BDDBF9278}"/>
    <cellStyle name="Uwaga 3" xfId="8157" hidden="1" xr:uid="{8BD97A87-CB10-439A-BD37-C029B9D8FE80}"/>
    <cellStyle name="Uwaga 3" xfId="8155" hidden="1" xr:uid="{968DB3BD-390E-4A44-B92C-080E4009DBCD}"/>
    <cellStyle name="Uwaga 3" xfId="8144" hidden="1" xr:uid="{956193AF-CCDA-4DC5-BB50-90F124D9C3AD}"/>
    <cellStyle name="Uwaga 3" xfId="8142" hidden="1" xr:uid="{EC19BEB6-22ED-4A00-B375-0FCD0022451C}"/>
    <cellStyle name="Uwaga 3" xfId="8140" hidden="1" xr:uid="{E751310B-95B6-4C7C-A2C4-C8C44BD4E082}"/>
    <cellStyle name="Uwaga 3" xfId="8129" hidden="1" xr:uid="{A09C6D27-E923-404A-A1E3-538567BE074A}"/>
    <cellStyle name="Uwaga 3" xfId="8127" hidden="1" xr:uid="{3F8C94D8-78F5-4A2C-BB24-FFB364340037}"/>
    <cellStyle name="Uwaga 3" xfId="8125" hidden="1" xr:uid="{B893E4FE-5780-49A9-9A24-89DC75496C0A}"/>
    <cellStyle name="Uwaga 3" xfId="8114" hidden="1" xr:uid="{5790CCEF-AA62-4B6F-8340-B7D5C6636C8B}"/>
    <cellStyle name="Uwaga 3" xfId="8112" hidden="1" xr:uid="{816429E7-B64F-4AA9-97EB-7F3F79D712A7}"/>
    <cellStyle name="Uwaga 3" xfId="8110" hidden="1" xr:uid="{EA3B0C4A-6D31-43E0-B3B7-68FB282A19F1}"/>
    <cellStyle name="Uwaga 3" xfId="8099" hidden="1" xr:uid="{2BD30CA4-B0B5-4232-A127-E4F494C63B6D}"/>
    <cellStyle name="Uwaga 3" xfId="8097" hidden="1" xr:uid="{907BF15B-B428-4914-AC97-D7B335E7958D}"/>
    <cellStyle name="Uwaga 3" xfId="8094" hidden="1" xr:uid="{5E570EBF-8C48-40E4-A28C-BDE489380733}"/>
    <cellStyle name="Uwaga 3" xfId="8084" hidden="1" xr:uid="{80134054-F515-4D67-A998-0F3521F04619}"/>
    <cellStyle name="Uwaga 3" xfId="8082" hidden="1" xr:uid="{E56FA66C-E742-413A-87FE-A81319885AEF}"/>
    <cellStyle name="Uwaga 3" xfId="8080" hidden="1" xr:uid="{5F2174E4-1E6B-4B1D-BB56-7003CE0F2810}"/>
    <cellStyle name="Uwaga 3" xfId="8069" hidden="1" xr:uid="{53FA6401-423B-4EF7-B16F-0142293D3DFB}"/>
    <cellStyle name="Uwaga 3" xfId="8067" hidden="1" xr:uid="{A34531FB-DED1-4CE7-A018-C28C05BE0C12}"/>
    <cellStyle name="Uwaga 3" xfId="8065" hidden="1" xr:uid="{754D8489-A08D-49F2-9254-8240B76F697E}"/>
    <cellStyle name="Uwaga 3" xfId="8054" hidden="1" xr:uid="{26A6EB75-8853-4DDD-B1B8-E4E143825F84}"/>
    <cellStyle name="Uwaga 3" xfId="8052" hidden="1" xr:uid="{23EC7095-D368-4E92-8369-9B92A2070909}"/>
    <cellStyle name="Uwaga 3" xfId="8049" hidden="1" xr:uid="{BDAF700A-52AF-4D51-B075-8900D7F77D63}"/>
    <cellStyle name="Uwaga 3" xfId="8039" hidden="1" xr:uid="{280BE3FA-28A9-412E-94B3-26D73DA6FA05}"/>
    <cellStyle name="Uwaga 3" xfId="8037" hidden="1" xr:uid="{A47892F5-838B-44AD-A20B-F54F9360BF8E}"/>
    <cellStyle name="Uwaga 3" xfId="8034" hidden="1" xr:uid="{0FA3542F-C81A-436F-8110-B2D8EDCF3FAA}"/>
    <cellStyle name="Uwaga 3" xfId="8024" hidden="1" xr:uid="{6F3593D5-BCC2-4E0D-BAA4-0F8D000D81A1}"/>
    <cellStyle name="Uwaga 3" xfId="8022" hidden="1" xr:uid="{15FF816E-4D23-4760-9E87-AA5C39901F1F}"/>
    <cellStyle name="Uwaga 3" xfId="8019" hidden="1" xr:uid="{1DCBE09A-8D7D-4278-96CB-D8C9821B8FDA}"/>
    <cellStyle name="Uwaga 3" xfId="8010" hidden="1" xr:uid="{43AB0911-47A6-4696-BBAF-3C1CBE591DC4}"/>
    <cellStyle name="Uwaga 3" xfId="8007" hidden="1" xr:uid="{1B17B006-C02E-4D1B-9CCF-46712F82F8F2}"/>
    <cellStyle name="Uwaga 3" xfId="8003" hidden="1" xr:uid="{4DD397E5-1DF1-4266-8132-5DB73E17CCBF}"/>
    <cellStyle name="Uwaga 3" xfId="7995" hidden="1" xr:uid="{7CD83B80-5CB0-45D1-9EDC-41D54E4E50C1}"/>
    <cellStyle name="Uwaga 3" xfId="7992" hidden="1" xr:uid="{3DEA3BD7-5711-4145-BD05-C4C43A56049C}"/>
    <cellStyle name="Uwaga 3" xfId="7988" hidden="1" xr:uid="{BA343166-3CCC-41E9-94A5-9A7A430CF018}"/>
    <cellStyle name="Uwaga 3" xfId="7980" hidden="1" xr:uid="{B11EB908-10B1-41F7-8F65-131700F07753}"/>
    <cellStyle name="Uwaga 3" xfId="7977" hidden="1" xr:uid="{94ACBF28-6C23-4051-867E-E7A14D632FB6}"/>
    <cellStyle name="Uwaga 3" xfId="7973" hidden="1" xr:uid="{EB6302BC-5EE9-4739-A814-95DB9511C633}"/>
    <cellStyle name="Uwaga 3" xfId="7965" hidden="1" xr:uid="{50EC6B2A-911C-4493-9C74-5F5C6A2198F1}"/>
    <cellStyle name="Uwaga 3" xfId="7962" hidden="1" xr:uid="{4A5E53F1-291D-4C8C-9E3C-FDFF7E9F4562}"/>
    <cellStyle name="Uwaga 3" xfId="7958" hidden="1" xr:uid="{CADA43DA-D78A-4FE7-BFCC-8FD1F85A750F}"/>
    <cellStyle name="Uwaga 3" xfId="7950" hidden="1" xr:uid="{DA56BBA1-89A7-4FD3-8D65-20B9DF2289D8}"/>
    <cellStyle name="Uwaga 3" xfId="7947" hidden="1" xr:uid="{207B9A06-FC74-42BE-98B4-63677C09F01A}"/>
    <cellStyle name="Uwaga 3" xfId="7943" hidden="1" xr:uid="{273CC745-A406-4D07-B826-B0B1A6C503A3}"/>
    <cellStyle name="Uwaga 3" xfId="7935" hidden="1" xr:uid="{1DBC4D4B-469D-450E-9B88-904F6E1E7C45}"/>
    <cellStyle name="Uwaga 3" xfId="7931" hidden="1" xr:uid="{E37DF1F9-8002-4FEF-B5DA-1F5056E3E032}"/>
    <cellStyle name="Uwaga 3" xfId="7926" hidden="1" xr:uid="{999855A5-DD77-401D-8506-92C6182D80B0}"/>
    <cellStyle name="Uwaga 3" xfId="7920" hidden="1" xr:uid="{3A30C85C-7C7C-4F58-8602-0F164275FDDD}"/>
    <cellStyle name="Uwaga 3" xfId="7916" hidden="1" xr:uid="{8694FE5F-FEEF-44E0-AF3B-68798F2B30B0}"/>
    <cellStyle name="Uwaga 3" xfId="7911" hidden="1" xr:uid="{784AEFD6-763C-4C0A-9223-17518E8E7503}"/>
    <cellStyle name="Uwaga 3" xfId="7905" hidden="1" xr:uid="{55DCA67F-D355-44B5-99C1-179690361CE4}"/>
    <cellStyle name="Uwaga 3" xfId="7901" hidden="1" xr:uid="{9C5010D5-7F4A-4446-A233-7B3D2FD720F0}"/>
    <cellStyle name="Uwaga 3" xfId="7896" hidden="1" xr:uid="{933D735D-7FE6-47C9-BAF0-E34D69D856F1}"/>
    <cellStyle name="Uwaga 3" xfId="7890" hidden="1" xr:uid="{E3C11C87-2863-42C2-BE4F-FDF7D0B6EE1A}"/>
    <cellStyle name="Uwaga 3" xfId="7887" hidden="1" xr:uid="{7B7B954A-8333-4A81-AA8C-F394DCB9412D}"/>
    <cellStyle name="Uwaga 3" xfId="7883" hidden="1" xr:uid="{3A18DAEF-A189-49EA-B065-290AB0805C18}"/>
    <cellStyle name="Uwaga 3" xfId="7875" hidden="1" xr:uid="{7F3748FC-F328-4909-A0AB-8B62DFDF9F36}"/>
    <cellStyle name="Uwaga 3" xfId="7872" hidden="1" xr:uid="{6C2D20DF-E06C-4D74-ABCE-2317D4CF2F37}"/>
    <cellStyle name="Uwaga 3" xfId="7867" hidden="1" xr:uid="{3C1A2FEC-645F-4D78-A7CD-2110B8E3CB62}"/>
    <cellStyle name="Uwaga 3" xfId="7860" hidden="1" xr:uid="{7121261C-4FDB-41B5-BDBE-23B1767F3B32}"/>
    <cellStyle name="Uwaga 3" xfId="7856" hidden="1" xr:uid="{20E78BAC-4A32-48D6-89BF-169BF69CBB6D}"/>
    <cellStyle name="Uwaga 3" xfId="7851" hidden="1" xr:uid="{F791DEFF-C0F7-426A-AB3C-A8D414902A86}"/>
    <cellStyle name="Uwaga 3" xfId="7845" hidden="1" xr:uid="{A94FF53D-C132-493D-9A26-082729F3BB0A}"/>
    <cellStyle name="Uwaga 3" xfId="7841" hidden="1" xr:uid="{2323C184-A470-4CCA-B8B9-9D89E475F9E2}"/>
    <cellStyle name="Uwaga 3" xfId="7836" hidden="1" xr:uid="{779055B2-A0D5-4ABA-AE24-13D9AEF6C070}"/>
    <cellStyle name="Uwaga 3" xfId="7830" hidden="1" xr:uid="{D327AE1F-4C7B-4C4C-9855-9B81A8D7A51F}"/>
    <cellStyle name="Uwaga 3" xfId="7827" hidden="1" xr:uid="{66464BB9-8F75-463B-A173-57F486DF3970}"/>
    <cellStyle name="Uwaga 3" xfId="7823" hidden="1" xr:uid="{C5223C63-8FA6-457D-94C3-295D38295C18}"/>
    <cellStyle name="Uwaga 3" xfId="7815" hidden="1" xr:uid="{2B8E207E-FA6C-4559-855A-88AEC4E19297}"/>
    <cellStyle name="Uwaga 3" xfId="7810" hidden="1" xr:uid="{1C650299-42DB-4074-83E5-0083F58862DE}"/>
    <cellStyle name="Uwaga 3" xfId="7805" hidden="1" xr:uid="{55FEA058-6938-487D-BF76-A6F30BE7EF1F}"/>
    <cellStyle name="Uwaga 3" xfId="7800" hidden="1" xr:uid="{7F7313E4-0E74-4BCD-94C9-536D7A87F256}"/>
    <cellStyle name="Uwaga 3" xfId="7795" hidden="1" xr:uid="{2FC9B70F-7E64-4830-BEC3-9B4325736F9C}"/>
    <cellStyle name="Uwaga 3" xfId="7790" hidden="1" xr:uid="{DC0E7E27-F9C4-434C-8538-6515C6C3AC61}"/>
    <cellStyle name="Uwaga 3" xfId="7785" hidden="1" xr:uid="{5E46BEB8-815B-4BE3-B293-4DA92C7B4F7A}"/>
    <cellStyle name="Uwaga 3" xfId="7780" hidden="1" xr:uid="{919A3522-EF47-4501-BCB4-8358080E8008}"/>
    <cellStyle name="Uwaga 3" xfId="7775" hidden="1" xr:uid="{579211CF-3C22-4DE3-9A47-1396D652A498}"/>
    <cellStyle name="Uwaga 3" xfId="7770" hidden="1" xr:uid="{3DD4A4AE-192B-4719-BA9E-3E70FB6F07A5}"/>
    <cellStyle name="Uwaga 3" xfId="7766" hidden="1" xr:uid="{F07F160C-B397-4A6D-A078-E9D2158C1CAE}"/>
    <cellStyle name="Uwaga 3" xfId="7761" hidden="1" xr:uid="{BA5DA429-3732-4F1B-89E0-41CF8BC5B9E1}"/>
    <cellStyle name="Uwaga 3" xfId="7754" hidden="1" xr:uid="{75743A9A-B15B-4471-BA1B-70A52F0895C3}"/>
    <cellStyle name="Uwaga 3" xfId="7749" hidden="1" xr:uid="{2198B86D-983C-4F0B-B12E-71738C9FEA99}"/>
    <cellStyle name="Uwaga 3" xfId="7744" hidden="1" xr:uid="{2680AAF8-F1A9-47E1-BE4D-315B8ECC9AE0}"/>
    <cellStyle name="Uwaga 3" xfId="7739" hidden="1" xr:uid="{B4928457-A8CD-4447-8C9D-BB975DD5E081}"/>
    <cellStyle name="Uwaga 3" xfId="7734" hidden="1" xr:uid="{59AA3389-649D-4C26-AFFB-387DE7E97526}"/>
    <cellStyle name="Uwaga 3" xfId="7729" hidden="1" xr:uid="{24114338-3876-4BED-A7F4-817F248707BC}"/>
    <cellStyle name="Uwaga 3" xfId="7724" hidden="1" xr:uid="{FBA52479-D3AE-4921-A7D8-C375A9C9DDDB}"/>
    <cellStyle name="Uwaga 3" xfId="7719" hidden="1" xr:uid="{BE4B2CDE-AD98-4E84-9578-E57FAFB41E69}"/>
    <cellStyle name="Uwaga 3" xfId="7714" hidden="1" xr:uid="{C3ADA751-6297-4BB0-BB8F-69B9215A870A}"/>
    <cellStyle name="Uwaga 3" xfId="7710" hidden="1" xr:uid="{97416FBA-4DDD-41FA-8944-9164F2F0269A}"/>
    <cellStyle name="Uwaga 3" xfId="7705" hidden="1" xr:uid="{46A1BA4D-365C-491F-8BB1-3FD4A85BFCE6}"/>
    <cellStyle name="Uwaga 3" xfId="7700" hidden="1" xr:uid="{C50753B8-E0A1-4366-B919-1E82B2D4C967}"/>
    <cellStyle name="Uwaga 3" xfId="7695" hidden="1" xr:uid="{8E22C3FA-7DA8-46CE-A3A4-E4A3CFDD7BC9}"/>
    <cellStyle name="Uwaga 3" xfId="7691" hidden="1" xr:uid="{EBE63800-CC08-44E0-910D-D69E79FD37AF}"/>
    <cellStyle name="Uwaga 3" xfId="7687" hidden="1" xr:uid="{FF380678-C845-4FD2-AD28-62FA1EC43AA3}"/>
    <cellStyle name="Uwaga 3" xfId="7680" hidden="1" xr:uid="{C3559DEF-31FB-4638-AECD-3C014A4C769C}"/>
    <cellStyle name="Uwaga 3" xfId="7676" hidden="1" xr:uid="{F623C850-ACD3-4348-A157-D0AABCCA05D8}"/>
    <cellStyle name="Uwaga 3" xfId="7671" hidden="1" xr:uid="{AD79CDF0-59C6-4518-8B67-15C997FA6128}"/>
    <cellStyle name="Uwaga 3" xfId="7665" hidden="1" xr:uid="{19C4551A-6A35-4825-A5E4-EA4DED3C74FA}"/>
    <cellStyle name="Uwaga 3" xfId="7661" hidden="1" xr:uid="{337BE345-BFEE-4EF5-ABDE-918DEFC6551E}"/>
    <cellStyle name="Uwaga 3" xfId="7656" hidden="1" xr:uid="{0A69B50F-CE1C-403F-AC27-AFA0F9CB8645}"/>
    <cellStyle name="Uwaga 3" xfId="7650" hidden="1" xr:uid="{05BB8571-FC27-43D9-BD7D-D1948E293649}"/>
    <cellStyle name="Uwaga 3" xfId="7646" hidden="1" xr:uid="{45E28FF1-8997-4D77-A106-429AB1E94FB0}"/>
    <cellStyle name="Uwaga 3" xfId="7642" hidden="1" xr:uid="{9CD0478E-24BE-478B-AC7C-2FFE2187A155}"/>
    <cellStyle name="Uwaga 3" xfId="7635" hidden="1" xr:uid="{5A6B90A4-F580-418C-AAC7-16E7299D5F39}"/>
    <cellStyle name="Uwaga 3" xfId="7631" hidden="1" xr:uid="{648BC09B-4A9D-4F9E-B978-075DC3122746}"/>
    <cellStyle name="Uwaga 3" xfId="7627" hidden="1" xr:uid="{6319CE04-D580-468C-99B3-65CFD07E1E0D}"/>
    <cellStyle name="Uwaga 3" xfId="8494" hidden="1" xr:uid="{13421303-458F-49D6-9286-D6DA2F934935}"/>
    <cellStyle name="Uwaga 3" xfId="8493" hidden="1" xr:uid="{E4BFBEAC-AA9A-430A-BB0A-AF39D1458975}"/>
    <cellStyle name="Uwaga 3" xfId="8491" hidden="1" xr:uid="{065EBDC5-60CE-4108-AE9B-627E60EA1AB0}"/>
    <cellStyle name="Uwaga 3" xfId="8478" hidden="1" xr:uid="{DFAC76D9-4CAC-419F-8799-3FBA39707F74}"/>
    <cellStyle name="Uwaga 3" xfId="8476" hidden="1" xr:uid="{7F947441-468F-40FB-9FC9-DC3CBB5D878D}"/>
    <cellStyle name="Uwaga 3" xfId="8474" hidden="1" xr:uid="{C42A2230-C1EC-4B7C-85E6-81B5F9D18A3F}"/>
    <cellStyle name="Uwaga 3" xfId="8464" hidden="1" xr:uid="{BC83FA3D-F1E4-4CE9-AD82-70D7C16AAC46}"/>
    <cellStyle name="Uwaga 3" xfId="8462" hidden="1" xr:uid="{611C9CB6-8378-4483-9C5D-7AC42600F387}"/>
    <cellStyle name="Uwaga 3" xfId="8460" hidden="1" xr:uid="{1714844E-5E69-49AF-93DF-45CB5352ECDE}"/>
    <cellStyle name="Uwaga 3" xfId="8449" hidden="1" xr:uid="{41C64449-7F0B-4EC1-925D-A4634D9A156D}"/>
    <cellStyle name="Uwaga 3" xfId="8447" hidden="1" xr:uid="{C537F4B3-1531-4301-BB78-BE76F8F80224}"/>
    <cellStyle name="Uwaga 3" xfId="8445" hidden="1" xr:uid="{0E89B63E-3822-4913-9D7E-AF1443AD42CC}"/>
    <cellStyle name="Uwaga 3" xfId="8432" hidden="1" xr:uid="{7AFE408C-262A-4914-A008-493BD9808BBF}"/>
    <cellStyle name="Uwaga 3" xfId="8430" hidden="1" xr:uid="{757DA781-809D-4F1B-8D6A-C4A42CB6CEF2}"/>
    <cellStyle name="Uwaga 3" xfId="8429" hidden="1" xr:uid="{07754B1F-5EF7-49A6-B93E-AF0DAC1B3E87}"/>
    <cellStyle name="Uwaga 3" xfId="8416" hidden="1" xr:uid="{8096EE9B-8E11-4548-9394-0AD0F66C862D}"/>
    <cellStyle name="Uwaga 3" xfId="8415" hidden="1" xr:uid="{D22574FB-7882-4D12-B5AE-0CAA718A21E1}"/>
    <cellStyle name="Uwaga 3" xfId="8413" hidden="1" xr:uid="{A0083265-52B8-4C0D-AD7A-F44B6FB46CDF}"/>
    <cellStyle name="Uwaga 3" xfId="8401" hidden="1" xr:uid="{B49D249B-6CCF-475A-8F66-D10B34507FB7}"/>
    <cellStyle name="Uwaga 3" xfId="8400" hidden="1" xr:uid="{38114107-0D04-4619-BCE7-205924BBC52B}"/>
    <cellStyle name="Uwaga 3" xfId="8398" hidden="1" xr:uid="{AA6D4725-0208-444A-9FDE-4740ACA84EDE}"/>
    <cellStyle name="Uwaga 3" xfId="8386" hidden="1" xr:uid="{35315332-38D1-4CA9-B7F1-282EB2E9BB04}"/>
    <cellStyle name="Uwaga 3" xfId="8385" hidden="1" xr:uid="{AD6F4C22-BFCD-4D2C-BA64-231CD91F6D91}"/>
    <cellStyle name="Uwaga 3" xfId="8383" hidden="1" xr:uid="{FE6CBEB9-F858-435F-BC01-9DE379295516}"/>
    <cellStyle name="Uwaga 3" xfId="8371" hidden="1" xr:uid="{973D4E6C-BA8B-48FB-920E-4E9D7739DD1D}"/>
    <cellStyle name="Uwaga 3" xfId="8370" hidden="1" xr:uid="{4E04E2C5-33F8-458F-A492-EFB82CC33C9A}"/>
    <cellStyle name="Uwaga 3" xfId="8368" hidden="1" xr:uid="{6B69A776-6F53-4C81-A57B-4E150AD5909D}"/>
    <cellStyle name="Uwaga 3" xfId="8356" hidden="1" xr:uid="{EFC0367D-D6F1-4801-847F-12AE075B2719}"/>
    <cellStyle name="Uwaga 3" xfId="8355" hidden="1" xr:uid="{AF0401F0-4C15-4196-9555-027866012FF7}"/>
    <cellStyle name="Uwaga 3" xfId="8353" hidden="1" xr:uid="{0B4F10D3-E428-4723-A14F-B71D9041D3DC}"/>
    <cellStyle name="Uwaga 3" xfId="8341" hidden="1" xr:uid="{AA22C461-F7BC-4698-98B1-36AA58F45C79}"/>
    <cellStyle name="Uwaga 3" xfId="8340" hidden="1" xr:uid="{D1195BE4-2260-4563-893F-673B536F9CB1}"/>
    <cellStyle name="Uwaga 3" xfId="8338" hidden="1" xr:uid="{827688DD-01F7-49B5-A8A4-51E731BDAF60}"/>
    <cellStyle name="Uwaga 3" xfId="8326" hidden="1" xr:uid="{7EAF234F-E160-4750-B631-CB6E51FBE9F9}"/>
    <cellStyle name="Uwaga 3" xfId="8325" hidden="1" xr:uid="{FC3156B0-7124-4368-9B68-5EAFACFFC28A}"/>
    <cellStyle name="Uwaga 3" xfId="8323" hidden="1" xr:uid="{22B0075F-361C-490D-829A-8752C145FE11}"/>
    <cellStyle name="Uwaga 3" xfId="8311" hidden="1" xr:uid="{86A830F2-DF69-4D5B-8991-9CDDE5A86ECD}"/>
    <cellStyle name="Uwaga 3" xfId="8310" hidden="1" xr:uid="{403121DA-981E-4342-9682-AA89CC40B1BC}"/>
    <cellStyle name="Uwaga 3" xfId="8308" hidden="1" xr:uid="{57919CB5-A115-44A2-83FE-17E456A4BEEF}"/>
    <cellStyle name="Uwaga 3" xfId="8296" hidden="1" xr:uid="{C262B1DE-0F2B-48AB-BF2E-86FF8D1D2B9F}"/>
    <cellStyle name="Uwaga 3" xfId="8295" hidden="1" xr:uid="{B207A55E-1244-41C3-8E02-7575D3717071}"/>
    <cellStyle name="Uwaga 3" xfId="8293" hidden="1" xr:uid="{8CC58AD9-8FD1-4406-9581-79C7B5AF5DC5}"/>
    <cellStyle name="Uwaga 3" xfId="8281" hidden="1" xr:uid="{E0DA8D0B-6BC5-4BC7-9245-35BF766550E9}"/>
    <cellStyle name="Uwaga 3" xfId="8280" hidden="1" xr:uid="{74D58539-5956-4E99-BA69-8FFD6222906A}"/>
    <cellStyle name="Uwaga 3" xfId="8278" hidden="1" xr:uid="{371E0DAE-E4B5-4499-938B-CAC3B4CAF05F}"/>
    <cellStyle name="Uwaga 3" xfId="8266" hidden="1" xr:uid="{0A76669D-050A-4BD3-8EE8-962CEE7F641F}"/>
    <cellStyle name="Uwaga 3" xfId="8265" hidden="1" xr:uid="{1DF0FB39-1736-4871-95BA-54E9E864447F}"/>
    <cellStyle name="Uwaga 3" xfId="8263" hidden="1" xr:uid="{5C3AA127-5CD7-4EDB-A4A3-7B13663818C4}"/>
    <cellStyle name="Uwaga 3" xfId="8251" hidden="1" xr:uid="{4F4A8AF9-29DD-4BE6-95AD-F199562EE769}"/>
    <cellStyle name="Uwaga 3" xfId="8250" hidden="1" xr:uid="{19466088-A457-4990-8EC4-97BE6A77DB63}"/>
    <cellStyle name="Uwaga 3" xfId="8248" hidden="1" xr:uid="{5EBD6D60-2CAF-4A03-9C88-D7D72EB1FC0B}"/>
    <cellStyle name="Uwaga 3" xfId="8236" hidden="1" xr:uid="{C0935532-B945-4BE1-A608-99CC0CFE656D}"/>
    <cellStyle name="Uwaga 3" xfId="8235" hidden="1" xr:uid="{24F3BC03-3CBD-4626-8A11-D3DB57322698}"/>
    <cellStyle name="Uwaga 3" xfId="8233" hidden="1" xr:uid="{06941670-C1D6-43A7-B9FF-2A05479A7353}"/>
    <cellStyle name="Uwaga 3" xfId="8221" hidden="1" xr:uid="{9EA0C792-5C89-4A61-866E-F61D984A9FF3}"/>
    <cellStyle name="Uwaga 3" xfId="8220" hidden="1" xr:uid="{7C5EC477-AEDA-4943-A33B-CD8FD8A6CB69}"/>
    <cellStyle name="Uwaga 3" xfId="8218" hidden="1" xr:uid="{33926BAD-6443-4877-9972-D4733DD38FF8}"/>
    <cellStyle name="Uwaga 3" xfId="8206" hidden="1" xr:uid="{93BF5A5A-331E-4FF6-8D1A-FAF66E6CC9AD}"/>
    <cellStyle name="Uwaga 3" xfId="8205" hidden="1" xr:uid="{E1DBC103-58A8-4538-B548-C4C2A0653A96}"/>
    <cellStyle name="Uwaga 3" xfId="8203" hidden="1" xr:uid="{AC90EC0A-B37D-47FF-8B08-90E0070DC9FA}"/>
    <cellStyle name="Uwaga 3" xfId="8191" hidden="1" xr:uid="{A5B5DE7B-96EA-4329-B90A-9C5A127C821D}"/>
    <cellStyle name="Uwaga 3" xfId="8190" hidden="1" xr:uid="{E047E774-EAD9-46C2-97FA-7A3A2788CA70}"/>
    <cellStyle name="Uwaga 3" xfId="8188" hidden="1" xr:uid="{C519B948-AFDE-48BF-BAC1-A1C1DFE9C999}"/>
    <cellStyle name="Uwaga 3" xfId="8176" hidden="1" xr:uid="{E328B6B5-DCA4-47BB-8475-1F6E8145E7C5}"/>
    <cellStyle name="Uwaga 3" xfId="8175" hidden="1" xr:uid="{4E135129-CC78-4ECC-AB42-CF557CD1EDCE}"/>
    <cellStyle name="Uwaga 3" xfId="8173" hidden="1" xr:uid="{0F2CDFA9-2496-4D99-B576-18B6814E7C86}"/>
    <cellStyle name="Uwaga 3" xfId="8161" hidden="1" xr:uid="{841FA037-1EE6-4072-B728-36C53E11D106}"/>
    <cellStyle name="Uwaga 3" xfId="8160" hidden="1" xr:uid="{4F9A9EDA-A12A-4352-8462-B2F5BC8C8CE4}"/>
    <cellStyle name="Uwaga 3" xfId="8158" hidden="1" xr:uid="{DCA57946-4766-47E0-B15D-A2B7DDACFB7B}"/>
    <cellStyle name="Uwaga 3" xfId="8146" hidden="1" xr:uid="{F453A5AB-C89A-41A3-B730-9A80C6ACB5BD}"/>
    <cellStyle name="Uwaga 3" xfId="8145" hidden="1" xr:uid="{6FE98780-BA4C-4BCA-9C02-7DA3CA9AB03E}"/>
    <cellStyle name="Uwaga 3" xfId="8143" hidden="1" xr:uid="{79DF6738-7E80-437F-8458-D653725FE3F7}"/>
    <cellStyle name="Uwaga 3" xfId="8131" hidden="1" xr:uid="{63290EE6-FB19-4C23-88D6-E8BCFC9DCB77}"/>
    <cellStyle name="Uwaga 3" xfId="8130" hidden="1" xr:uid="{F84809C9-5D73-4DF1-9ACA-800DAE75974F}"/>
    <cellStyle name="Uwaga 3" xfId="8128" hidden="1" xr:uid="{4F48F561-CBC1-4D12-B907-F5C98A0EDB11}"/>
    <cellStyle name="Uwaga 3" xfId="8116" hidden="1" xr:uid="{8D8975C7-83D4-423E-B932-0C14DFE44F8E}"/>
    <cellStyle name="Uwaga 3" xfId="8115" hidden="1" xr:uid="{1BA03C03-4BD0-41D4-A29F-C3292C6815E4}"/>
    <cellStyle name="Uwaga 3" xfId="8113" hidden="1" xr:uid="{3D35C0D4-F2EE-4D4B-B804-606B27A121FE}"/>
    <cellStyle name="Uwaga 3" xfId="8101" hidden="1" xr:uid="{44C4A39C-7C54-4474-8B2E-7D1CC8453125}"/>
    <cellStyle name="Uwaga 3" xfId="8100" hidden="1" xr:uid="{0F7032BC-133B-43D8-980A-EC564C7BCA70}"/>
    <cellStyle name="Uwaga 3" xfId="8098" hidden="1" xr:uid="{1DAAB9C8-B182-4EED-AE2D-395568313AA9}"/>
    <cellStyle name="Uwaga 3" xfId="8086" hidden="1" xr:uid="{356164A5-62C3-4F62-9536-BBACEC93C9DB}"/>
    <cellStyle name="Uwaga 3" xfId="8085" hidden="1" xr:uid="{C08A71B2-F4E2-4CB2-8998-BE481EF08FC9}"/>
    <cellStyle name="Uwaga 3" xfId="8083" hidden="1" xr:uid="{A7182CE8-514F-4AEA-85D4-536AF4F04F37}"/>
    <cellStyle name="Uwaga 3" xfId="8071" hidden="1" xr:uid="{18056FE8-7EC9-482E-9AB1-CBD51C42C16A}"/>
    <cellStyle name="Uwaga 3" xfId="8070" hidden="1" xr:uid="{ADEB1EB6-D26F-4117-A113-1CF54860E344}"/>
    <cellStyle name="Uwaga 3" xfId="8068" hidden="1" xr:uid="{852AC7C4-8977-46E4-B716-09B3A9FB4D88}"/>
    <cellStyle name="Uwaga 3" xfId="8056" hidden="1" xr:uid="{79824D4D-5C0A-44D3-AE1E-88FBAF059E94}"/>
    <cellStyle name="Uwaga 3" xfId="8055" hidden="1" xr:uid="{40ADC1B4-F3E8-4E1C-9F3A-D5183F2B24C7}"/>
    <cellStyle name="Uwaga 3" xfId="8053" hidden="1" xr:uid="{7F951E16-3550-4EEE-8837-85BEE5B40C93}"/>
    <cellStyle name="Uwaga 3" xfId="8041" hidden="1" xr:uid="{6D623FD6-7199-43BF-8B5A-469A8BCBA4CA}"/>
    <cellStyle name="Uwaga 3" xfId="8040" hidden="1" xr:uid="{4C333019-0490-48A3-A93E-567090B1C8C4}"/>
    <cellStyle name="Uwaga 3" xfId="8038" hidden="1" xr:uid="{1AC67A21-EA33-4F9B-A076-99F5DF3A79A9}"/>
    <cellStyle name="Uwaga 3" xfId="8026" hidden="1" xr:uid="{FA7DCD7F-D6F4-4406-BBD9-689C6F75ADC8}"/>
    <cellStyle name="Uwaga 3" xfId="8025" hidden="1" xr:uid="{78268F21-2842-4093-8D0D-94BD46E72FE6}"/>
    <cellStyle name="Uwaga 3" xfId="8023" hidden="1" xr:uid="{3023177E-8A62-43DF-B1A3-A48AEFBAF63F}"/>
    <cellStyle name="Uwaga 3" xfId="8011" hidden="1" xr:uid="{59532729-4EEE-4EF6-911B-081099BAC1C8}"/>
    <cellStyle name="Uwaga 3" xfId="8009" hidden="1" xr:uid="{F863D74A-553A-4859-A64A-38955DFF2227}"/>
    <cellStyle name="Uwaga 3" xfId="8006" hidden="1" xr:uid="{F7AD7182-BA45-4301-BCE8-7B730DA74BEB}"/>
    <cellStyle name="Uwaga 3" xfId="7996" hidden="1" xr:uid="{03AE93F9-3413-47C2-B020-F79548FD968E}"/>
    <cellStyle name="Uwaga 3" xfId="7994" hidden="1" xr:uid="{3A63662E-23C1-487E-80AE-789311017B4C}"/>
    <cellStyle name="Uwaga 3" xfId="7991" hidden="1" xr:uid="{F1323B14-B15D-49C3-BF3B-D0DAF3C36042}"/>
    <cellStyle name="Uwaga 3" xfId="7981" hidden="1" xr:uid="{106EE694-8E64-48C6-9C31-AFFBF12FCBFB}"/>
    <cellStyle name="Uwaga 3" xfId="7979" hidden="1" xr:uid="{4E71E1F0-627F-4C56-891B-D4B6C87ED95E}"/>
    <cellStyle name="Uwaga 3" xfId="7976" hidden="1" xr:uid="{9DFD29C1-FCCD-469F-B053-E44A44796C95}"/>
    <cellStyle name="Uwaga 3" xfId="7966" hidden="1" xr:uid="{50CF4E50-0286-4CAE-8811-CB0A93876E5D}"/>
    <cellStyle name="Uwaga 3" xfId="7964" hidden="1" xr:uid="{B8829A85-89A5-4E88-8696-DA75CC290E7D}"/>
    <cellStyle name="Uwaga 3" xfId="7961" hidden="1" xr:uid="{30740DBA-282C-4AE7-8734-D515A969AD53}"/>
    <cellStyle name="Uwaga 3" xfId="7951" hidden="1" xr:uid="{37CE3594-0D09-4DA9-9E48-9F2A177F62E5}"/>
    <cellStyle name="Uwaga 3" xfId="7949" hidden="1" xr:uid="{7C504D5F-EFB5-4D91-B9FB-825D0478FC49}"/>
    <cellStyle name="Uwaga 3" xfId="7946" hidden="1" xr:uid="{B243680B-E280-45A9-91F5-2CAA5AE66CD2}"/>
    <cellStyle name="Uwaga 3" xfId="7936" hidden="1" xr:uid="{C1D7C6BF-65CF-45F3-AE60-9EA342674D5A}"/>
    <cellStyle name="Uwaga 3" xfId="7934" hidden="1" xr:uid="{4A04AE16-5D40-48DA-8EA8-71EFC659E056}"/>
    <cellStyle name="Uwaga 3" xfId="7930" hidden="1" xr:uid="{88DABBBB-F27B-4235-8B82-E4647DED750C}"/>
    <cellStyle name="Uwaga 3" xfId="7921" hidden="1" xr:uid="{6A4AEC72-258B-4847-B984-679428F5CEF0}"/>
    <cellStyle name="Uwaga 3" xfId="7918" hidden="1" xr:uid="{F96E1D89-E5D5-40BC-ABA0-9D012FC7F927}"/>
    <cellStyle name="Uwaga 3" xfId="7914" hidden="1" xr:uid="{FB95D618-3310-4376-956B-26CBED639A41}"/>
    <cellStyle name="Uwaga 3" xfId="7906" hidden="1" xr:uid="{DB9901B7-73E1-42EF-9DD8-CB876103F1A7}"/>
    <cellStyle name="Uwaga 3" xfId="7904" hidden="1" xr:uid="{B65C078B-6C34-4FD5-9AE6-93BD660699DA}"/>
    <cellStyle name="Uwaga 3" xfId="7900" hidden="1" xr:uid="{8FEFC8A6-FAE2-4299-A4D0-A3922747D462}"/>
    <cellStyle name="Uwaga 3" xfId="7891" hidden="1" xr:uid="{80C8F686-2B08-49CE-85E7-D8FD060DE24C}"/>
    <cellStyle name="Uwaga 3" xfId="7889" hidden="1" xr:uid="{806916AA-8C32-4DC7-ACEE-F3CDE3EADD87}"/>
    <cellStyle name="Uwaga 3" xfId="7886" hidden="1" xr:uid="{F52685BB-6842-4888-AE03-A935D78FE37A}"/>
    <cellStyle name="Uwaga 3" xfId="7876" hidden="1" xr:uid="{41343B88-5D74-48BE-8A71-B3702D8ADDA8}"/>
    <cellStyle name="Uwaga 3" xfId="7874" hidden="1" xr:uid="{F7438956-3199-495C-B70A-AA523D5ABD0B}"/>
    <cellStyle name="Uwaga 3" xfId="7869" hidden="1" xr:uid="{46869A79-41BD-43C9-A54F-8B9CFBC7E38A}"/>
    <cellStyle name="Uwaga 3" xfId="7861" hidden="1" xr:uid="{D60D594E-A90F-476C-80F2-C41997539974}"/>
    <cellStyle name="Uwaga 3" xfId="7859" hidden="1" xr:uid="{5F2534D1-DBC7-4B1A-918A-D823BE527E97}"/>
    <cellStyle name="Uwaga 3" xfId="7854" hidden="1" xr:uid="{9E03DDB3-62D6-4BEA-8AAE-92B86B283F86}"/>
    <cellStyle name="Uwaga 3" xfId="7846" hidden="1" xr:uid="{4618547E-84CE-49F8-9D84-377CCE3BAB74}"/>
    <cellStyle name="Uwaga 3" xfId="7844" hidden="1" xr:uid="{FC22F81D-F0F0-4B4B-AFF0-0FDFB12346A3}"/>
    <cellStyle name="Uwaga 3" xfId="7839" hidden="1" xr:uid="{03C1CF4C-EDAA-4282-A267-56DDEED34822}"/>
    <cellStyle name="Uwaga 3" xfId="7831" hidden="1" xr:uid="{866827D9-F914-4047-8F55-69E3A179CC0A}"/>
    <cellStyle name="Uwaga 3" xfId="7829" hidden="1" xr:uid="{85430C4D-FDC6-45B5-BFCB-869B883148CA}"/>
    <cellStyle name="Uwaga 3" xfId="7825" hidden="1" xr:uid="{6DCC5B25-DDFA-477A-86E8-06377AD63778}"/>
    <cellStyle name="Uwaga 3" xfId="7816" hidden="1" xr:uid="{B5AFB299-033F-4E3E-838F-E43D9C0A06FC}"/>
    <cellStyle name="Uwaga 3" xfId="7813" hidden="1" xr:uid="{7F1654BC-8ADD-4779-9601-E58CF47E7EB1}"/>
    <cellStyle name="Uwaga 3" xfId="7808" hidden="1" xr:uid="{54ABDE9D-377C-4804-AA25-C3AB09345ED4}"/>
    <cellStyle name="Uwaga 3" xfId="7801" hidden="1" xr:uid="{03E6EB44-EB8C-40B2-9D94-C27EFFBA8DD9}"/>
    <cellStyle name="Uwaga 3" xfId="7797" hidden="1" xr:uid="{D12EFC01-38D1-43FF-810A-9880344917BB}"/>
    <cellStyle name="Uwaga 3" xfId="7792" hidden="1" xr:uid="{07EC7DD6-7C49-49EB-90ED-5B26DC7AF616}"/>
    <cellStyle name="Uwaga 3" xfId="7786" hidden="1" xr:uid="{F41DB35E-5629-4773-804C-A38562429DF8}"/>
    <cellStyle name="Uwaga 3" xfId="7782" hidden="1" xr:uid="{C985E7E1-DF1B-4EF0-8A33-9C3216FEE973}"/>
    <cellStyle name="Uwaga 3" xfId="7777" hidden="1" xr:uid="{99BCD2F0-7743-45AC-9503-6277BDDA7861}"/>
    <cellStyle name="Uwaga 3" xfId="7771" hidden="1" xr:uid="{8332E124-23FB-48CE-ACD7-23873AE7A33D}"/>
    <cellStyle name="Uwaga 3" xfId="7768" hidden="1" xr:uid="{1D7791B8-646D-4AB5-9371-61AD6BC4B7A7}"/>
    <cellStyle name="Uwaga 3" xfId="7764" hidden="1" xr:uid="{8E3412CA-DC90-4C90-9BA3-B258C25D1270}"/>
    <cellStyle name="Uwaga 3" xfId="7755" hidden="1" xr:uid="{DDD2D3DE-D73E-4112-A38D-311854CAAA22}"/>
    <cellStyle name="Uwaga 3" xfId="7750" hidden="1" xr:uid="{1939A8CB-ABD9-4B87-9DBC-6AFFC3626D21}"/>
    <cellStyle name="Uwaga 3" xfId="7745" hidden="1" xr:uid="{3FA3186D-3EEE-4471-B86F-144989A58904}"/>
    <cellStyle name="Uwaga 3" xfId="7740" hidden="1" xr:uid="{4204199B-4F95-4F99-B0A0-41CF377538BD}"/>
    <cellStyle name="Uwaga 3" xfId="7735" hidden="1" xr:uid="{289C5260-7E94-4DF7-A8FF-5F534CEC529B}"/>
    <cellStyle name="Uwaga 3" xfId="7730" hidden="1" xr:uid="{E0E1A9E9-2EC8-445E-982A-C92CF46F7076}"/>
    <cellStyle name="Uwaga 3" xfId="7725" hidden="1" xr:uid="{C293A29F-417D-45B9-B826-2DBCAF2A2F2D}"/>
    <cellStyle name="Uwaga 3" xfId="7720" hidden="1" xr:uid="{A9B07F72-B9DE-41BF-84CE-E4FD6D24BB21}"/>
    <cellStyle name="Uwaga 3" xfId="7715" hidden="1" xr:uid="{8B290286-0986-46C1-A67F-ECB41FB47483}"/>
    <cellStyle name="Uwaga 3" xfId="7711" hidden="1" xr:uid="{C6D0E22B-274E-4761-911A-6C3EF8798BA7}"/>
    <cellStyle name="Uwaga 3" xfId="7706" hidden="1" xr:uid="{2182042A-372A-4D1B-919F-2A9D6021286E}"/>
    <cellStyle name="Uwaga 3" xfId="7701" hidden="1" xr:uid="{F5FCD212-D74D-4C1E-8075-0F35E8532A6C}"/>
    <cellStyle name="Uwaga 3" xfId="7696" hidden="1" xr:uid="{C7F779BE-2F38-4BF1-B43A-4150E1728361}"/>
    <cellStyle name="Uwaga 3" xfId="7692" hidden="1" xr:uid="{A4ED6650-DDED-4F9C-908C-F3ADCE38AE0E}"/>
    <cellStyle name="Uwaga 3" xfId="7688" hidden="1" xr:uid="{C4DAD8C0-D27A-422C-A853-7AC9C9D38B45}"/>
    <cellStyle name="Uwaga 3" xfId="7681" hidden="1" xr:uid="{8F049C65-94C4-4CB2-ADF1-06460C7EF995}"/>
    <cellStyle name="Uwaga 3" xfId="7677" hidden="1" xr:uid="{5F3830D0-1187-4384-AD82-6CA16F231BCF}"/>
    <cellStyle name="Uwaga 3" xfId="7672" hidden="1" xr:uid="{B861D585-C217-469A-B9E9-CE28A4F4E758}"/>
    <cellStyle name="Uwaga 3" xfId="7666" hidden="1" xr:uid="{E58434D0-931E-46D5-8C10-F54E35A39F5D}"/>
    <cellStyle name="Uwaga 3" xfId="7662" hidden="1" xr:uid="{5650FC96-92D1-40CD-9F04-B4F7FB75D3E0}"/>
    <cellStyle name="Uwaga 3" xfId="7657" hidden="1" xr:uid="{3C5DB4EE-88F1-4343-8414-8451AC4984A0}"/>
    <cellStyle name="Uwaga 3" xfId="7651" hidden="1" xr:uid="{39501C3D-06DC-4634-84D1-86BC68AE2287}"/>
    <cellStyle name="Uwaga 3" xfId="7647" hidden="1" xr:uid="{9B54D518-722D-4493-A233-2D518D88D545}"/>
    <cellStyle name="Uwaga 3" xfId="7643" hidden="1" xr:uid="{5DC21648-5756-4CC6-AE73-637FA9D94EF3}"/>
    <cellStyle name="Uwaga 3" xfId="7636" hidden="1" xr:uid="{9D0D3ED5-DE80-45D1-A138-E19621469BBE}"/>
    <cellStyle name="Uwaga 3" xfId="7632" hidden="1" xr:uid="{0100279F-BD35-4CEE-87B3-BF76B56526DC}"/>
    <cellStyle name="Uwaga 3" xfId="7628" hidden="1" xr:uid="{119014C7-C327-40B2-B16F-181B06B1A603}"/>
    <cellStyle name="Uwaga 3" xfId="7567" hidden="1" xr:uid="{E146AD49-79FC-43D8-83BF-2DE4E6316AB4}"/>
    <cellStyle name="Uwaga 3" xfId="7566" hidden="1" xr:uid="{23868072-F5DE-428D-892B-094361520CD1}"/>
    <cellStyle name="Uwaga 3" xfId="7565" hidden="1" xr:uid="{020356AD-4FD7-4CA5-995D-9F2B06D1E0A5}"/>
    <cellStyle name="Uwaga 3" xfId="7558" hidden="1" xr:uid="{3F77E711-D2E8-41C8-BD13-0E5A397A478C}"/>
    <cellStyle name="Uwaga 3" xfId="7557" hidden="1" xr:uid="{459F73AA-48D2-4B8C-BE92-7AA380E20E1F}"/>
    <cellStyle name="Uwaga 3" xfId="7556" hidden="1" xr:uid="{B78A8892-4B79-46A9-A491-4F4F54330032}"/>
    <cellStyle name="Uwaga 3" xfId="7549" hidden="1" xr:uid="{0ACB2EFA-274E-49E5-B880-3720CA264450}"/>
    <cellStyle name="Uwaga 3" xfId="7548" hidden="1" xr:uid="{64B1B8EE-DDC1-483A-93A3-3F31CEF84917}"/>
    <cellStyle name="Uwaga 3" xfId="7547" hidden="1" xr:uid="{8421AB38-D538-4E8E-BD38-C0538ED74C31}"/>
    <cellStyle name="Uwaga 3" xfId="7540" hidden="1" xr:uid="{DAADB724-935C-4ECE-9549-C32427C1768C}"/>
    <cellStyle name="Uwaga 3" xfId="7539" hidden="1" xr:uid="{BE9731FF-F93D-48B4-9F92-9392915CA645}"/>
    <cellStyle name="Uwaga 3" xfId="7538" hidden="1" xr:uid="{EA1121D0-A3A1-4D50-8DB6-F5C271DC31B7}"/>
    <cellStyle name="Uwaga 3" xfId="7531" hidden="1" xr:uid="{E65AC573-4E91-41B6-97CF-F6F9BD7B02C1}"/>
    <cellStyle name="Uwaga 3" xfId="7530" hidden="1" xr:uid="{5C7ACE0F-4476-4EC3-BE47-C71D840D37FB}"/>
    <cellStyle name="Uwaga 3" xfId="7528" hidden="1" xr:uid="{E9DD5C49-FA96-4F17-804C-4FECB82ECF1E}"/>
    <cellStyle name="Uwaga 3" xfId="7523" hidden="1" xr:uid="{50B6DCEB-890A-4E19-92B0-7EB14D066148}"/>
    <cellStyle name="Uwaga 3" xfId="7520" hidden="1" xr:uid="{EB17F356-69E2-4DBF-9B4F-B0F132E607F2}"/>
    <cellStyle name="Uwaga 3" xfId="7518" hidden="1" xr:uid="{430E6A80-B50C-4BB5-BE4A-0F3C3589B806}"/>
    <cellStyle name="Uwaga 3" xfId="7514" hidden="1" xr:uid="{DF0EF2D0-010F-4B43-9518-C8499E410F0D}"/>
    <cellStyle name="Uwaga 3" xfId="7511" hidden="1" xr:uid="{F9EBDA76-0088-49E3-B796-5F7BF872232F}"/>
    <cellStyle name="Uwaga 3" xfId="7509" hidden="1" xr:uid="{FB2D0161-4A3C-448C-B3C9-D6B96F9FD037}"/>
    <cellStyle name="Uwaga 3" xfId="7505" hidden="1" xr:uid="{D148D4F1-0271-471F-80A1-8FC639971651}"/>
    <cellStyle name="Uwaga 3" xfId="7502" hidden="1" xr:uid="{10DD37BD-D4E7-46B9-B9A4-0A0F9AF62524}"/>
    <cellStyle name="Uwaga 3" xfId="7500" hidden="1" xr:uid="{0A7D5FF1-1F94-4DEA-B716-E7093A8819C6}"/>
    <cellStyle name="Uwaga 3" xfId="7496" hidden="1" xr:uid="{0685082B-8413-4FCD-84E2-AA1C9CD944B9}"/>
    <cellStyle name="Uwaga 3" xfId="7494" hidden="1" xr:uid="{1578294F-5221-440B-B446-AAD87B9C696A}"/>
    <cellStyle name="Uwaga 3" xfId="7493" hidden="1" xr:uid="{B9B2C054-1354-45DC-A3EE-9F03C8DBDBE0}"/>
    <cellStyle name="Uwaga 3" xfId="7487" hidden="1" xr:uid="{A2B8445B-51CF-4CB5-9782-86A10676A443}"/>
    <cellStyle name="Uwaga 3" xfId="7485" hidden="1" xr:uid="{D12A91A8-015C-493E-83FE-909A6FF245F7}"/>
    <cellStyle name="Uwaga 3" xfId="7482" hidden="1" xr:uid="{6003FDC8-466B-4624-B9CD-D0EF48545E5B}"/>
    <cellStyle name="Uwaga 3" xfId="7478" hidden="1" xr:uid="{3F649555-8014-41F1-9F2D-0D1690D6C5B4}"/>
    <cellStyle name="Uwaga 3" xfId="7475" hidden="1" xr:uid="{C41A575F-A0EB-47F4-B9E9-C8832C2787E4}"/>
    <cellStyle name="Uwaga 3" xfId="7473" hidden="1" xr:uid="{F2029E82-9C89-4152-B966-C9F24FCD607F}"/>
    <cellStyle name="Uwaga 3" xfId="7469" hidden="1" xr:uid="{3F689D29-7E24-4A46-A42C-9D432EDE17D2}"/>
    <cellStyle name="Uwaga 3" xfId="7466" hidden="1" xr:uid="{F3696EFC-F0B3-4910-B9EE-4F678B57D81D}"/>
    <cellStyle name="Uwaga 3" xfId="7464" hidden="1" xr:uid="{0ABCC724-8671-4B22-9E4E-7AC57D13B3E0}"/>
    <cellStyle name="Uwaga 3" xfId="7460" hidden="1" xr:uid="{45ADA2C6-279A-4230-AEEF-C9E25A375470}"/>
    <cellStyle name="Uwaga 3" xfId="7458" hidden="1" xr:uid="{2D63AC11-ED58-4E06-9F37-B5A6EE4C2C94}"/>
    <cellStyle name="Uwaga 3" xfId="7457" hidden="1" xr:uid="{9208E7CF-A016-47A6-ADC4-35704DBD54CE}"/>
    <cellStyle name="Uwaga 3" xfId="7451" hidden="1" xr:uid="{F901C65F-38FB-46EB-947A-0145278EECB0}"/>
    <cellStyle name="Uwaga 3" xfId="7448" hidden="1" xr:uid="{13050224-698A-4156-BDF9-9E9FF23DE313}"/>
    <cellStyle name="Uwaga 3" xfId="7446" hidden="1" xr:uid="{50115064-D553-47BB-B936-8C2A6D4B65E0}"/>
    <cellStyle name="Uwaga 3" xfId="7442" hidden="1" xr:uid="{A630B8DC-1CA8-4CBF-B733-2C997F67568D}"/>
    <cellStyle name="Uwaga 3" xfId="7439" hidden="1" xr:uid="{83DF376A-A319-4292-B5BB-AD457A49E1FA}"/>
    <cellStyle name="Uwaga 3" xfId="7437" hidden="1" xr:uid="{9AC499EA-A820-4A7A-B2A3-33AD775BE870}"/>
    <cellStyle name="Uwaga 3" xfId="7433" hidden="1" xr:uid="{9491E516-A2BA-46ED-BE8B-B6625E68907E}"/>
    <cellStyle name="Uwaga 3" xfId="7430" hidden="1" xr:uid="{B6788445-41E7-4D24-816D-AFE3DA4FBD44}"/>
    <cellStyle name="Uwaga 3" xfId="7428" hidden="1" xr:uid="{F4DEEFFB-8346-494B-8BFA-49F907ADC830}"/>
    <cellStyle name="Uwaga 3" xfId="7424" hidden="1" xr:uid="{C5B2911F-014C-4B78-8CB3-19F9C4DE1FCF}"/>
    <cellStyle name="Uwaga 3" xfId="7422" hidden="1" xr:uid="{F5C4EAEA-8BB8-4F8E-96AF-EB5C400326A7}"/>
    <cellStyle name="Uwaga 3" xfId="7421" hidden="1" xr:uid="{7884E51F-1535-411D-B2A1-7A2DB5518265}"/>
    <cellStyle name="Uwaga 3" xfId="7414" hidden="1" xr:uid="{2109519D-BAC0-4A8C-B94C-847DDCB8482B}"/>
    <cellStyle name="Uwaga 3" xfId="7411" hidden="1" xr:uid="{C1A88698-8F7B-41A2-996A-54A580B3DE36}"/>
    <cellStyle name="Uwaga 3" xfId="7409" hidden="1" xr:uid="{ABF67AD1-4414-4F4C-8213-B3763E8CDF7C}"/>
    <cellStyle name="Uwaga 3" xfId="7405" hidden="1" xr:uid="{D874CB4F-AA9C-49F2-A689-F3CEBC8A2EF7}"/>
    <cellStyle name="Uwaga 3" xfId="7402" hidden="1" xr:uid="{C696BE28-F1DF-4DB7-8D9F-6E1D2323B055}"/>
    <cellStyle name="Uwaga 3" xfId="7400" hidden="1" xr:uid="{33F4BD7B-54D2-4964-8DDC-C1378B92311A}"/>
    <cellStyle name="Uwaga 3" xfId="7396" hidden="1" xr:uid="{CCC27F51-670D-435F-81DB-B0AAF6F401F6}"/>
    <cellStyle name="Uwaga 3" xfId="7393" hidden="1" xr:uid="{AEC60E58-4F71-48E8-8B91-9BAFB7995280}"/>
    <cellStyle name="Uwaga 3" xfId="7391" hidden="1" xr:uid="{E4701B2B-9874-4475-B29A-2139E59BCED3}"/>
    <cellStyle name="Uwaga 3" xfId="7388" hidden="1" xr:uid="{ADA0E7DA-3DF0-4BC5-B000-CE6EA612FCEB}"/>
    <cellStyle name="Uwaga 3" xfId="7386" hidden="1" xr:uid="{E4C11A72-C767-4848-8270-BDCEEDB93468}"/>
    <cellStyle name="Uwaga 3" xfId="7385" hidden="1" xr:uid="{CC7F58BA-D3BD-48D1-ACFE-B832A762C0B0}"/>
    <cellStyle name="Uwaga 3" xfId="7379" hidden="1" xr:uid="{F4BE56A9-0534-46AE-B1FB-C1C55046F709}"/>
    <cellStyle name="Uwaga 3" xfId="7377" hidden="1" xr:uid="{BCCDDA23-0D08-4D5E-A188-A8F84989EFFF}"/>
    <cellStyle name="Uwaga 3" xfId="7375" hidden="1" xr:uid="{827F8925-0971-457C-AB7D-274F83C68029}"/>
    <cellStyle name="Uwaga 3" xfId="7370" hidden="1" xr:uid="{25F1FBA4-F94D-4F1C-91B3-8DD285EC36E4}"/>
    <cellStyle name="Uwaga 3" xfId="7368" hidden="1" xr:uid="{16BE3579-AD85-43FD-BC9D-9B361FA99ACB}"/>
    <cellStyle name="Uwaga 3" xfId="7366" hidden="1" xr:uid="{3BAD113B-EA03-4B26-90BB-4D831039B776}"/>
    <cellStyle name="Uwaga 3" xfId="7361" hidden="1" xr:uid="{73BBAA73-9D02-4955-9C17-FDCE15AE5748}"/>
    <cellStyle name="Uwaga 3" xfId="7359" hidden="1" xr:uid="{C1622D4C-DD70-4A98-995B-48B6C31576AE}"/>
    <cellStyle name="Uwaga 3" xfId="7357" hidden="1" xr:uid="{B1EFE075-FCD0-4C74-8CCB-F694BA08E73C}"/>
    <cellStyle name="Uwaga 3" xfId="7352" hidden="1" xr:uid="{98A2C401-B6F7-460D-8170-3A754BE4CA25}"/>
    <cellStyle name="Uwaga 3" xfId="7350" hidden="1" xr:uid="{BA4B811B-2D96-4D48-A2AD-F60C50065388}"/>
    <cellStyle name="Uwaga 3" xfId="7349" hidden="1" xr:uid="{53729DFF-6C62-493B-979C-81EBF7DA3D8B}"/>
    <cellStyle name="Uwaga 3" xfId="7342" hidden="1" xr:uid="{5ECCE91F-2ADC-452E-B061-A88674852798}"/>
    <cellStyle name="Uwaga 3" xfId="7339" hidden="1" xr:uid="{436C0FBD-E35C-4E4D-BA59-4B68D26AD706}"/>
    <cellStyle name="Uwaga 3" xfId="7337" hidden="1" xr:uid="{E6269BBC-D739-4523-BCE8-7703F34B2AEA}"/>
    <cellStyle name="Uwaga 3" xfId="7333" hidden="1" xr:uid="{B5590F18-4251-40F3-A44A-EACD65CC0798}"/>
    <cellStyle name="Uwaga 3" xfId="7330" hidden="1" xr:uid="{DF95B42B-BA58-4CC1-BBD0-67D3C6119DD3}"/>
    <cellStyle name="Uwaga 3" xfId="7328" hidden="1" xr:uid="{3AE47AB5-D817-4751-8483-85DA6DFBE6A0}"/>
    <cellStyle name="Uwaga 3" xfId="7324" hidden="1" xr:uid="{E1B929DB-F2CE-4A73-948B-7F844E1D48BD}"/>
    <cellStyle name="Uwaga 3" xfId="7321" hidden="1" xr:uid="{58D90BDB-4E77-42F3-A0BB-59E36EAFD03E}"/>
    <cellStyle name="Uwaga 3" xfId="7319" hidden="1" xr:uid="{6CC19C0E-B203-4C3C-8EA6-F848A4FBB3AE}"/>
    <cellStyle name="Uwaga 3" xfId="7316" hidden="1" xr:uid="{99935DDF-5C4E-4D33-AA35-1078437E3D49}"/>
    <cellStyle name="Uwaga 3" xfId="7314" hidden="1" xr:uid="{19702FF2-292D-4DA2-AD69-7BF81FDC3267}"/>
    <cellStyle name="Uwaga 3" xfId="7312" hidden="1" xr:uid="{FD5C8311-F886-4FD8-94BE-56C3FB7EFEB4}"/>
    <cellStyle name="Uwaga 3" xfId="7306" hidden="1" xr:uid="{C70A67DD-BC3E-4650-B78B-CBF0F4E5D896}"/>
    <cellStyle name="Uwaga 3" xfId="7303" hidden="1" xr:uid="{2BAB58FB-4EA7-4265-BF0D-5CD10F2B353D}"/>
    <cellStyle name="Uwaga 3" xfId="7301" hidden="1" xr:uid="{04558349-047B-4691-A139-0407871F6A1C}"/>
    <cellStyle name="Uwaga 3" xfId="7297" hidden="1" xr:uid="{E4A67202-763A-4257-9329-8AC1F35D49DE}"/>
    <cellStyle name="Uwaga 3" xfId="7294" hidden="1" xr:uid="{B97016B0-DAB1-48F5-B125-257DC6739CE4}"/>
    <cellStyle name="Uwaga 3" xfId="7292" hidden="1" xr:uid="{C70A788C-0165-4E34-8C8D-3F31E371CA67}"/>
    <cellStyle name="Uwaga 3" xfId="7288" hidden="1" xr:uid="{99EFAFB7-0FCA-40DE-9FE5-DB8742A25B8A}"/>
    <cellStyle name="Uwaga 3" xfId="7285" hidden="1" xr:uid="{E69DA625-DF37-4E7A-892F-9A1F01DE214C}"/>
    <cellStyle name="Uwaga 3" xfId="7283" hidden="1" xr:uid="{DBE80A65-423F-408B-9FB6-A60244942D2B}"/>
    <cellStyle name="Uwaga 3" xfId="7281" hidden="1" xr:uid="{ACCDEDD4-C639-477B-A9C9-0AE94D46D36C}"/>
    <cellStyle name="Uwaga 3" xfId="7279" hidden="1" xr:uid="{C0DAA9F7-2611-403D-B2C0-5B649E65F846}"/>
    <cellStyle name="Uwaga 3" xfId="7277" hidden="1" xr:uid="{D9576A7B-4E48-4DD0-80F5-52343C083D5E}"/>
    <cellStyle name="Uwaga 3" xfId="7272" hidden="1" xr:uid="{EA726277-5AE4-481A-A1FD-4F492DB8E584}"/>
    <cellStyle name="Uwaga 3" xfId="7270" hidden="1" xr:uid="{FF67171E-1950-45D6-B59B-F00D22E15AF0}"/>
    <cellStyle name="Uwaga 3" xfId="7267" hidden="1" xr:uid="{46FB47FA-47F9-408D-8B05-9A4AC07F122B}"/>
    <cellStyle name="Uwaga 3" xfId="7263" hidden="1" xr:uid="{102B623E-1342-46F2-885C-23FF44513CAD}"/>
    <cellStyle name="Uwaga 3" xfId="7260" hidden="1" xr:uid="{578B3078-B5EF-462E-B542-639E74FBA431}"/>
    <cellStyle name="Uwaga 3" xfId="7257" hidden="1" xr:uid="{C81FD432-D532-4DA2-8D98-F58FD14FE3A3}"/>
    <cellStyle name="Uwaga 3" xfId="7254" hidden="1" xr:uid="{278072F1-0BC2-4FCF-96E4-C3279E0CC54A}"/>
    <cellStyle name="Uwaga 3" xfId="7252" hidden="1" xr:uid="{1E8562A9-249D-4010-9C54-2C7BA476E4C7}"/>
    <cellStyle name="Uwaga 3" xfId="7249" hidden="1" xr:uid="{9623A123-A429-4E78-AF3F-6CE6A5EC4A92}"/>
    <cellStyle name="Uwaga 3" xfId="7245" hidden="1" xr:uid="{BFE13D0F-9451-4FCF-9096-F845D8E3518E}"/>
    <cellStyle name="Uwaga 3" xfId="7243" hidden="1" xr:uid="{AEC7AB2F-9368-4BCF-997A-74BA3D6EE2A6}"/>
    <cellStyle name="Uwaga 3" xfId="7240" hidden="1" xr:uid="{4088FE99-C1C9-44AE-AFEA-8D4674455BE4}"/>
    <cellStyle name="Uwaga 3" xfId="7235" hidden="1" xr:uid="{98FBDC05-1F24-403D-9218-859A177E0666}"/>
    <cellStyle name="Uwaga 3" xfId="7232" hidden="1" xr:uid="{CB8AE1FB-75A1-4E2A-AE47-953F3CF41668}"/>
    <cellStyle name="Uwaga 3" xfId="7229" hidden="1" xr:uid="{3D5C5E77-02F5-49B7-AB8C-975E9A8775EB}"/>
    <cellStyle name="Uwaga 3" xfId="7225" hidden="1" xr:uid="{429599CF-C82A-4317-B9DA-33022A01CA8E}"/>
    <cellStyle name="Uwaga 3" xfId="7222" hidden="1" xr:uid="{32358837-E4FB-4412-ADDE-46ADC075F2B0}"/>
    <cellStyle name="Uwaga 3" xfId="7220" hidden="1" xr:uid="{050528A7-99D6-4FAC-BDEA-B6302FCE7D24}"/>
    <cellStyle name="Uwaga 3" xfId="7217" hidden="1" xr:uid="{B70F86E6-0A28-45DB-B946-DE86D532DA13}"/>
    <cellStyle name="Uwaga 3" xfId="7214" hidden="1" xr:uid="{AB4D9890-CC53-48BD-B585-D6C8255426EB}"/>
    <cellStyle name="Uwaga 3" xfId="7211" hidden="1" xr:uid="{03D0F07C-1FA8-4752-9004-FCE9ECB9A289}"/>
    <cellStyle name="Uwaga 3" xfId="7209" hidden="1" xr:uid="{792B62B7-12CD-42DB-B83A-061619C7E0E9}"/>
    <cellStyle name="Uwaga 3" xfId="7207" hidden="1" xr:uid="{63603941-1482-41BA-8095-E685F2E1ED45}"/>
    <cellStyle name="Uwaga 3" xfId="7204" hidden="1" xr:uid="{B6ED531D-C690-411F-B50A-1C9CBB6FF2C8}"/>
    <cellStyle name="Uwaga 3" xfId="7199" hidden="1" xr:uid="{008FF285-9162-4AA1-91FA-BA4F0CDE18CC}"/>
    <cellStyle name="Uwaga 3" xfId="7196" hidden="1" xr:uid="{271B0CAF-DEAB-40A3-939F-889EE8D4BF15}"/>
    <cellStyle name="Uwaga 3" xfId="7193" hidden="1" xr:uid="{CAC26A07-9DEF-469D-8D58-FC2B94E9B894}"/>
    <cellStyle name="Uwaga 3" xfId="7190" hidden="1" xr:uid="{0CF375FD-F92D-4190-A018-0C2622641CAB}"/>
    <cellStyle name="Uwaga 3" xfId="7187" hidden="1" xr:uid="{7B7BC38D-0D54-45F6-B0E6-FF130C835138}"/>
    <cellStyle name="Uwaga 3" xfId="7184" hidden="1" xr:uid="{1C958969-E6FA-491C-A23D-A963F3E8679F}"/>
    <cellStyle name="Uwaga 3" xfId="7181" hidden="1" xr:uid="{5F8DDA51-51A1-4536-AECD-D1ECD9DC436A}"/>
    <cellStyle name="Uwaga 3" xfId="7178" hidden="1" xr:uid="{16A1C9FA-1B36-4037-8226-00AD21520B51}"/>
    <cellStyle name="Uwaga 3" xfId="7175" hidden="1" xr:uid="{E193DFBA-97C1-43DE-AA43-DE50D4DA1384}"/>
    <cellStyle name="Uwaga 3" xfId="7173" hidden="1" xr:uid="{1C1B723E-906F-4914-9B1F-A9FE3ECB3434}"/>
    <cellStyle name="Uwaga 3" xfId="7171" hidden="1" xr:uid="{CDC69E27-3D7B-4B60-91BB-2F3215080D1C}"/>
    <cellStyle name="Uwaga 3" xfId="7168" hidden="1" xr:uid="{3683ADC4-EC78-476C-AAAC-C5F5B9C1C4B0}"/>
    <cellStyle name="Uwaga 3" xfId="7163" hidden="1" xr:uid="{88DF3E41-AB07-4C78-9687-AF23F9B6AB3E}"/>
    <cellStyle name="Uwaga 3" xfId="7160" hidden="1" xr:uid="{162950BB-5500-4FC7-8DC7-CF8E7E6CC9C5}"/>
    <cellStyle name="Uwaga 3" xfId="7157" hidden="1" xr:uid="{5F6EBA3E-E50D-4035-9E43-788C7CADADB3}"/>
    <cellStyle name="Uwaga 3" xfId="7154" hidden="1" xr:uid="{13AFD140-02E8-458E-8F19-BE47984CF521}"/>
    <cellStyle name="Uwaga 3" xfId="7151" hidden="1" xr:uid="{F12A2A34-21FC-4E0B-9AEB-97BF3AB8DA8B}"/>
    <cellStyle name="Uwaga 3" xfId="7148" hidden="1" xr:uid="{3EE3C725-D568-469F-A9D5-554DFB4E5668}"/>
    <cellStyle name="Uwaga 3" xfId="7145" hidden="1" xr:uid="{05E8D635-718B-49AE-93A3-C86E263F2636}"/>
    <cellStyle name="Uwaga 3" xfId="7142" hidden="1" xr:uid="{D3CAD33F-F947-4EDC-B5EC-F655F6BDAB50}"/>
    <cellStyle name="Uwaga 3" xfId="7139" hidden="1" xr:uid="{2562A535-6FD4-4CFD-B3C8-5E6AF9571990}"/>
    <cellStyle name="Uwaga 3" xfId="7137" hidden="1" xr:uid="{48FD83FB-96FC-4017-A4F8-9FCCC492369E}"/>
    <cellStyle name="Uwaga 3" xfId="7135" hidden="1" xr:uid="{D32A21BC-B9F1-4288-90E2-5421B4CDF12C}"/>
    <cellStyle name="Uwaga 3" xfId="7132" hidden="1" xr:uid="{1B651DC6-468B-4044-AC77-389DFEA18510}"/>
    <cellStyle name="Uwaga 3" xfId="7126" hidden="1" xr:uid="{9A530573-4419-488C-B98B-DACCDB8FFA4B}"/>
    <cellStyle name="Uwaga 3" xfId="7123" hidden="1" xr:uid="{3C8C2674-0714-408E-ADC0-6C38FE217559}"/>
    <cellStyle name="Uwaga 3" xfId="7121" hidden="1" xr:uid="{F2EEDA8D-93C6-49FC-891A-C085713290BE}"/>
    <cellStyle name="Uwaga 3" xfId="7117" hidden="1" xr:uid="{72ED12E1-1048-4EBE-A96E-F38576FFBDD9}"/>
    <cellStyle name="Uwaga 3" xfId="7114" hidden="1" xr:uid="{73A97CE4-42E6-4F05-A821-25FE04C7F888}"/>
    <cellStyle name="Uwaga 3" xfId="7112" hidden="1" xr:uid="{69A2E01A-4071-4FA2-BAF9-4372AE12EED4}"/>
    <cellStyle name="Uwaga 3" xfId="7108" hidden="1" xr:uid="{431EAC9C-ED94-4C5B-8A82-797BAF2F11B2}"/>
    <cellStyle name="Uwaga 3" xfId="7105" hidden="1" xr:uid="{093BF3F3-72B2-44D3-89C3-000A066CFF28}"/>
    <cellStyle name="Uwaga 3" xfId="7103" hidden="1" xr:uid="{43399FB7-3C07-441F-A253-2154803F2277}"/>
    <cellStyle name="Uwaga 3" xfId="7101" hidden="1" xr:uid="{3BA04DD7-19AD-4592-A986-06BF74B1A4CE}"/>
    <cellStyle name="Uwaga 3" xfId="7098" hidden="1" xr:uid="{A9D6D838-2FD3-4C03-9F31-AC7BD818CDD6}"/>
    <cellStyle name="Uwaga 3" xfId="7095" hidden="1" xr:uid="{ECDD3D7B-27CE-4E8C-9DB9-92A8C9B4E3DC}"/>
    <cellStyle name="Uwaga 3" xfId="7092" hidden="1" xr:uid="{37AAC4C5-C562-4DF0-9E7F-353125AD542D}"/>
    <cellStyle name="Uwaga 3" xfId="7090" hidden="1" xr:uid="{0AA46B83-A2DC-40DB-AAE2-301410207369}"/>
    <cellStyle name="Uwaga 3" xfId="7088" hidden="1" xr:uid="{C11E17CA-9546-4296-8A79-1A51E0701180}"/>
    <cellStyle name="Uwaga 3" xfId="7083" hidden="1" xr:uid="{2B023412-D415-4757-9022-DF8FAA2246D8}"/>
    <cellStyle name="Uwaga 3" xfId="7081" hidden="1" xr:uid="{71E70B9C-FFCD-4172-B677-581E58C5C6CD}"/>
    <cellStyle name="Uwaga 3" xfId="7078" hidden="1" xr:uid="{CEC1CC99-0EEF-401C-811F-7B5B03C285DB}"/>
    <cellStyle name="Uwaga 3" xfId="7074" hidden="1" xr:uid="{E7CE7114-245E-4D25-AD78-260544D7E410}"/>
    <cellStyle name="Uwaga 3" xfId="7072" hidden="1" xr:uid="{2EEC68BC-AEE9-4B74-8C17-85FEC85D6E17}"/>
    <cellStyle name="Uwaga 3" xfId="7069" hidden="1" xr:uid="{9A04B96E-EBD6-4948-A98E-7F1AC10A5F1C}"/>
    <cellStyle name="Uwaga 3" xfId="7065" hidden="1" xr:uid="{EB474975-5A1B-44CA-A8EE-B21E9D015D50}"/>
    <cellStyle name="Uwaga 3" xfId="7063" hidden="1" xr:uid="{0324D615-3788-480E-89AB-EC397102E175}"/>
    <cellStyle name="Uwaga 3" xfId="7060" hidden="1" xr:uid="{A16CE0BD-C100-46E4-B706-0C1A5503BB7E}"/>
    <cellStyle name="Uwaga 3" xfId="7056" hidden="1" xr:uid="{18F0602B-74A7-48BA-BDC9-9BDB2A486F3E}"/>
    <cellStyle name="Uwaga 3" xfId="7054" hidden="1" xr:uid="{D550A138-019F-4BE1-80BA-C208C694E6A8}"/>
    <cellStyle name="Uwaga 3" xfId="7052" hidden="1" xr:uid="{DD85D4E3-96C4-4DA9-8C07-D446BB7BB742}"/>
    <cellStyle name="Uwaga 3" xfId="8618" hidden="1" xr:uid="{651CE9A5-E7A0-47F8-8698-E3F5B3B4B555}"/>
    <cellStyle name="Uwaga 3" xfId="8619" hidden="1" xr:uid="{E6FE7420-E396-4A0D-926A-B825B6FB168D}"/>
    <cellStyle name="Uwaga 3" xfId="8621" hidden="1" xr:uid="{8E8A227D-1328-4466-85FD-9A9D311AB7E2}"/>
    <cellStyle name="Uwaga 3" xfId="8633" hidden="1" xr:uid="{C2C57AAF-9E9F-4094-A9D2-9E263E4E22EC}"/>
    <cellStyle name="Uwaga 3" xfId="8634" hidden="1" xr:uid="{8A0F29B6-5BD9-4D49-9418-49F1EA46C6C8}"/>
    <cellStyle name="Uwaga 3" xfId="8639" hidden="1" xr:uid="{0754F8B7-9BC5-4F00-8768-8F202D514990}"/>
    <cellStyle name="Uwaga 3" xfId="8648" hidden="1" xr:uid="{CFD2D061-6979-45D2-913F-E7C31FE8F6F4}"/>
    <cellStyle name="Uwaga 3" xfId="8649" hidden="1" xr:uid="{C4E7EEBB-8ACA-4EFE-83D3-51DC0568DAF8}"/>
    <cellStyle name="Uwaga 3" xfId="8654" hidden="1" xr:uid="{450163ED-3EEB-4CBA-9D6E-DE3596FE6BC5}"/>
    <cellStyle name="Uwaga 3" xfId="8663" hidden="1" xr:uid="{C999C921-12FD-4DF8-9AC0-9C6135CA6BE7}"/>
    <cellStyle name="Uwaga 3" xfId="8664" hidden="1" xr:uid="{32B0ECCA-70F9-4929-B5C5-5EDEB56C0D1B}"/>
    <cellStyle name="Uwaga 3" xfId="8665" hidden="1" xr:uid="{87DBF004-933F-4171-ADE0-33060EE973F7}"/>
    <cellStyle name="Uwaga 3" xfId="8678" hidden="1" xr:uid="{619F40E4-F903-471C-AC48-5183B0931250}"/>
    <cellStyle name="Uwaga 3" xfId="8683" hidden="1" xr:uid="{6CF1741D-4AB7-4B26-8540-2A0D5F09312A}"/>
    <cellStyle name="Uwaga 3" xfId="8688" hidden="1" xr:uid="{F1C94B67-A14B-4D0F-A585-87081918E4D0}"/>
    <cellStyle name="Uwaga 3" xfId="8698" hidden="1" xr:uid="{068EC851-55B0-423E-97D2-FF80E498CBFE}"/>
    <cellStyle name="Uwaga 3" xfId="8703" hidden="1" xr:uid="{37D3D007-3A1E-43F2-A59A-A21118DF2D05}"/>
    <cellStyle name="Uwaga 3" xfId="8707" hidden="1" xr:uid="{0473DD5A-B444-4286-98E1-E0259D8B946E}"/>
    <cellStyle name="Uwaga 3" xfId="8714" hidden="1" xr:uid="{0768309E-CDC7-474E-B9D8-E7CD17DD219C}"/>
    <cellStyle name="Uwaga 3" xfId="8719" hidden="1" xr:uid="{B6592B9F-5856-4304-99FD-6C5AC899C13E}"/>
    <cellStyle name="Uwaga 3" xfId="8722" hidden="1" xr:uid="{B7E59243-F496-4DB4-A6E5-F6483FDA4DB6}"/>
    <cellStyle name="Uwaga 3" xfId="8728" hidden="1" xr:uid="{C0013D7A-E7F7-4461-BAB7-024ACA96CFFC}"/>
    <cellStyle name="Uwaga 3" xfId="8733" hidden="1" xr:uid="{F01678B8-CF72-49DF-8D07-7A3533A968B1}"/>
    <cellStyle name="Uwaga 3" xfId="8737" hidden="1" xr:uid="{737890B1-F76E-45B7-8744-B5F346E2CB0F}"/>
    <cellStyle name="Uwaga 3" xfId="8738" hidden="1" xr:uid="{F2D6BDFD-57E8-4973-BB0D-7B1E9AB79362}"/>
    <cellStyle name="Uwaga 3" xfId="8739" hidden="1" xr:uid="{1CBFE865-63AB-4D7E-AC53-8353761FB623}"/>
    <cellStyle name="Uwaga 3" xfId="8743" hidden="1" xr:uid="{13024951-2256-441C-9C71-6BC838947BEA}"/>
    <cellStyle name="Uwaga 3" xfId="8755" hidden="1" xr:uid="{3030DD3B-28A2-4B2D-88EA-229ED06FE18B}"/>
    <cellStyle name="Uwaga 3" xfId="8760" hidden="1" xr:uid="{C2F26286-27BF-436C-A600-4799A59A5DF1}"/>
    <cellStyle name="Uwaga 3" xfId="8765" hidden="1" xr:uid="{9DE867DC-11A2-4107-BC92-784CD9CAB943}"/>
    <cellStyle name="Uwaga 3" xfId="8770" hidden="1" xr:uid="{AFBB0C69-E104-4427-A2E7-CC6784DEE499}"/>
    <cellStyle name="Uwaga 3" xfId="8775" hidden="1" xr:uid="{0E2C6904-3947-4AF1-B175-E7F790867EF8}"/>
    <cellStyle name="Uwaga 3" xfId="8780" hidden="1" xr:uid="{82DC8B70-8132-4EBF-B2D2-D07D6B159F13}"/>
    <cellStyle name="Uwaga 3" xfId="8784" hidden="1" xr:uid="{8EAF61D4-08A9-4FB2-AC3B-6FA7C55D1ED9}"/>
    <cellStyle name="Uwaga 3" xfId="8788" hidden="1" xr:uid="{53042DFE-20BA-4FB6-80AC-BDC80F42C85A}"/>
    <cellStyle name="Uwaga 3" xfId="8793" hidden="1" xr:uid="{D5C8D02B-675A-4340-AFB5-FE027A266020}"/>
    <cellStyle name="Uwaga 3" xfId="8798" hidden="1" xr:uid="{1AFE6E27-606D-4DF9-B445-1E36F44CDF57}"/>
    <cellStyle name="Uwaga 3" xfId="8799" hidden="1" xr:uid="{5586C988-9D0C-4582-8EEE-DFAFE8B9ECD5}"/>
    <cellStyle name="Uwaga 3" xfId="8801" hidden="1" xr:uid="{BE9DA9B2-EACB-4E24-9C28-C7BEA03F86C3}"/>
    <cellStyle name="Uwaga 3" xfId="8814" hidden="1" xr:uid="{39A22C84-A233-4BD8-A62D-CF35081BCFC6}"/>
    <cellStyle name="Uwaga 3" xfId="8818" hidden="1" xr:uid="{95C2391F-C618-47C7-A235-1511E9CAC246}"/>
    <cellStyle name="Uwaga 3" xfId="8823" hidden="1" xr:uid="{056E3CA0-4A46-4969-969A-16E1B0EDE6D5}"/>
    <cellStyle name="Uwaga 3" xfId="8830" hidden="1" xr:uid="{7E02D8DA-2D03-4B82-9C56-E6E58DDF7FCA}"/>
    <cellStyle name="Uwaga 3" xfId="8834" hidden="1" xr:uid="{5BA33E65-4D0E-4A79-8829-ACE83F39C7A1}"/>
    <cellStyle name="Uwaga 3" xfId="8839" hidden="1" xr:uid="{22C31BE5-6D36-4345-BF0B-73F403245925}"/>
    <cellStyle name="Uwaga 3" xfId="8844" hidden="1" xr:uid="{64846E41-54B4-4A63-866F-143A2C3C22FF}"/>
    <cellStyle name="Uwaga 3" xfId="8847" hidden="1" xr:uid="{DE932EB3-9CD6-4BB7-A86D-7D174992FA63}"/>
    <cellStyle name="Uwaga 3" xfId="8852" hidden="1" xr:uid="{770BEA7B-C646-4425-922B-120448865B9B}"/>
    <cellStyle name="Uwaga 3" xfId="8858" hidden="1" xr:uid="{25A0FEEF-0B4A-465A-B019-E38D2AD02D7C}"/>
    <cellStyle name="Uwaga 3" xfId="8859" hidden="1" xr:uid="{85BADF99-BE99-49B3-8A39-834F6774D84A}"/>
    <cellStyle name="Uwaga 3" xfId="8862" hidden="1" xr:uid="{240986AD-F4E7-4AE8-810C-EAD2227CDD29}"/>
    <cellStyle name="Uwaga 3" xfId="8875" hidden="1" xr:uid="{81611BAB-D75A-4375-9831-9F2ED6DF32DE}"/>
    <cellStyle name="Uwaga 3" xfId="8879" hidden="1" xr:uid="{DA07FC1C-0F1F-4074-A304-EF9C7986F200}"/>
    <cellStyle name="Uwaga 3" xfId="8884" hidden="1" xr:uid="{23791B0A-A673-4DF0-94DC-C7FF0E731BE3}"/>
    <cellStyle name="Uwaga 3" xfId="8891" hidden="1" xr:uid="{0A5E5BCD-5F82-41E4-8F03-C1E47E05F1DE}"/>
    <cellStyle name="Uwaga 3" xfId="8896" hidden="1" xr:uid="{C1FFA29E-D683-412D-B5BC-4AA2DD91BB6A}"/>
    <cellStyle name="Uwaga 3" xfId="8900" hidden="1" xr:uid="{0AECB7CD-5D5A-41C2-BF20-03045B14C2A3}"/>
    <cellStyle name="Uwaga 3" xfId="8905" hidden="1" xr:uid="{B8D05153-395E-4356-8B64-7BE86324E0B5}"/>
    <cellStyle name="Uwaga 3" xfId="8909" hidden="1" xr:uid="{A7B3B62C-AFBC-4CAF-84C8-848FB2B607A9}"/>
    <cellStyle name="Uwaga 3" xfId="8914" hidden="1" xr:uid="{68C904D2-AB0A-4F67-9632-1A6C63AD6ECA}"/>
    <cellStyle name="Uwaga 3" xfId="8918" hidden="1" xr:uid="{7B75685B-2FA5-48D2-BDB7-21CB75B81281}"/>
    <cellStyle name="Uwaga 3" xfId="8919" hidden="1" xr:uid="{5FE9A963-AFD9-4A98-9AAB-6356A963A8CF}"/>
    <cellStyle name="Uwaga 3" xfId="8921" hidden="1" xr:uid="{9666A7F8-D9C2-4B31-9DCC-396062DE6143}"/>
    <cellStyle name="Uwaga 3" xfId="8933" hidden="1" xr:uid="{CA508552-E32F-4D28-ACBE-0493EB8D1414}"/>
    <cellStyle name="Uwaga 3" xfId="8934" hidden="1" xr:uid="{A1528B59-256F-4024-BA1D-A79FA1D1D567}"/>
    <cellStyle name="Uwaga 3" xfId="8936" hidden="1" xr:uid="{76488FAB-CDDA-4AD7-B6AC-26351DFD426D}"/>
    <cellStyle name="Uwaga 3" xfId="8948" hidden="1" xr:uid="{06B9856A-5C70-4E90-9721-168DF5C38959}"/>
    <cellStyle name="Uwaga 3" xfId="8950" hidden="1" xr:uid="{E5E02CB9-8422-41B8-873C-794E1ECAABCE}"/>
    <cellStyle name="Uwaga 3" xfId="8953" hidden="1" xr:uid="{29161315-4069-4EAF-B90E-B6B365136F04}"/>
    <cellStyle name="Uwaga 3" xfId="8963" hidden="1" xr:uid="{531435B4-77A1-488D-A30D-BF0B843D77CE}"/>
    <cellStyle name="Uwaga 3" xfId="8964" hidden="1" xr:uid="{A06ABF43-A906-43E6-B690-2B0C94BA6016}"/>
    <cellStyle name="Uwaga 3" xfId="8966" hidden="1" xr:uid="{95005205-FFA0-46B3-BDE8-B9DC3E459036}"/>
    <cellStyle name="Uwaga 3" xfId="8978" hidden="1" xr:uid="{891D77FC-569A-4D55-BF5D-AA0E9644A753}"/>
    <cellStyle name="Uwaga 3" xfId="8979" hidden="1" xr:uid="{F493112D-2A03-445E-AF0F-03B2AA2F487B}"/>
    <cellStyle name="Uwaga 3" xfId="8980" hidden="1" xr:uid="{A335A31E-7BB7-4AED-A64F-537FA8CDAAE1}"/>
    <cellStyle name="Uwaga 3" xfId="8994" hidden="1" xr:uid="{2DC88F87-C107-4D8A-810F-9C5911B492D5}"/>
    <cellStyle name="Uwaga 3" xfId="8997" hidden="1" xr:uid="{C86E1B8A-106B-43DB-ADF2-C787FE6163A9}"/>
    <cellStyle name="Uwaga 3" xfId="9001" hidden="1" xr:uid="{FDDAADEC-89CB-4A1E-8651-FF19CA50BC9F}"/>
    <cellStyle name="Uwaga 3" xfId="9009" hidden="1" xr:uid="{A51E27F9-DB47-4AF6-9EC4-0EC7AD4BF0D9}"/>
    <cellStyle name="Uwaga 3" xfId="9012" hidden="1" xr:uid="{C70EBE84-52D4-40EF-A435-F4AA459E9FB5}"/>
    <cellStyle name="Uwaga 3" xfId="9016" hidden="1" xr:uid="{372CCE60-916F-4245-AFCA-4521BE41FEC7}"/>
    <cellStyle name="Uwaga 3" xfId="9024" hidden="1" xr:uid="{D06B2774-3D5C-48CF-8F0C-4D354142935F}"/>
    <cellStyle name="Uwaga 3" xfId="9027" hidden="1" xr:uid="{F4DCE5A4-D633-437E-A8A1-98C33AD4D5D5}"/>
    <cellStyle name="Uwaga 3" xfId="9031" hidden="1" xr:uid="{A295177A-9697-4976-AEED-C7978B2BACCF}"/>
    <cellStyle name="Uwaga 3" xfId="9038" hidden="1" xr:uid="{18818563-0AEA-450B-AA25-F261F153F43D}"/>
    <cellStyle name="Uwaga 3" xfId="9039" hidden="1" xr:uid="{B3C309CA-B85F-4CB1-850C-FF375CBF84B1}"/>
    <cellStyle name="Uwaga 3" xfId="9041" hidden="1" xr:uid="{4F05FA2E-23E6-418E-BBC8-32D017755D01}"/>
    <cellStyle name="Uwaga 3" xfId="9054" hidden="1" xr:uid="{43D3B722-8AEE-4466-8462-7C9DABCBE9FA}"/>
    <cellStyle name="Uwaga 3" xfId="9057" hidden="1" xr:uid="{93F322C7-CD82-4D32-AA41-C9274E9BD6BC}"/>
    <cellStyle name="Uwaga 3" xfId="9060" hidden="1" xr:uid="{191EB333-6263-47BA-990D-20040B0B0BA3}"/>
    <cellStyle name="Uwaga 3" xfId="9069" hidden="1" xr:uid="{F0AFAFEF-0DFF-49FF-B7CF-0D2CF0B798A9}"/>
    <cellStyle name="Uwaga 3" xfId="9072" hidden="1" xr:uid="{C377834B-0DB7-4C72-877B-16A8C2AD9453}"/>
    <cellStyle name="Uwaga 3" xfId="9076" hidden="1" xr:uid="{7C834A45-3BEB-4509-BD67-7989F4181450}"/>
    <cellStyle name="Uwaga 3" xfId="9084" hidden="1" xr:uid="{ED656E0B-945F-4EF3-9EA4-E15FCAAAA054}"/>
    <cellStyle name="Uwaga 3" xfId="9086" hidden="1" xr:uid="{50AD3593-D1E4-4855-8DC4-E8A8E16EA538}"/>
    <cellStyle name="Uwaga 3" xfId="9089" hidden="1" xr:uid="{D0A4134D-429A-48DC-8F06-18FEC13A5104}"/>
    <cellStyle name="Uwaga 3" xfId="9098" hidden="1" xr:uid="{F7FFFA29-FA6D-486C-AFB2-95FA9F610E06}"/>
    <cellStyle name="Uwaga 3" xfId="9099" hidden="1" xr:uid="{9437FB63-61B2-4CFA-BE74-6FCA6BEC35D3}"/>
    <cellStyle name="Uwaga 3" xfId="9100" hidden="1" xr:uid="{BE369140-0DA1-4E27-B78E-F7F85969B205}"/>
    <cellStyle name="Uwaga 3" xfId="9113" hidden="1" xr:uid="{2F438BB3-992A-4269-A646-576EC8020261}"/>
    <cellStyle name="Uwaga 3" xfId="9114" hidden="1" xr:uid="{1CB38CF6-6F1F-4C5E-93CF-42233137A3A8}"/>
    <cellStyle name="Uwaga 3" xfId="9116" hidden="1" xr:uid="{28D700C1-855C-4373-B0D2-279F3CA7EA15}"/>
    <cellStyle name="Uwaga 3" xfId="9128" hidden="1" xr:uid="{20D81479-ADC8-4740-9859-9E211BD492E6}"/>
    <cellStyle name="Uwaga 3" xfId="9129" hidden="1" xr:uid="{796150B3-26E0-4F35-B9EA-EE27E686AA1D}"/>
    <cellStyle name="Uwaga 3" xfId="9131" hidden="1" xr:uid="{93092FAD-6F55-450C-9A5D-215ECF139336}"/>
    <cellStyle name="Uwaga 3" xfId="9143" hidden="1" xr:uid="{55F5BEB0-A0BE-4F56-9D62-FA8E40E042D7}"/>
    <cellStyle name="Uwaga 3" xfId="9144" hidden="1" xr:uid="{F480865C-732F-4548-A187-EACD95AC69CE}"/>
    <cellStyle name="Uwaga 3" xfId="9146" hidden="1" xr:uid="{E49F0C03-01BC-4BF2-8BFE-E7421D87AFDE}"/>
    <cellStyle name="Uwaga 3" xfId="9158" hidden="1" xr:uid="{7211CE96-D6D9-44D4-8431-75D1134FFDB8}"/>
    <cellStyle name="Uwaga 3" xfId="9159" hidden="1" xr:uid="{BFD35FE7-91E7-43E1-BECB-3BCD7DE6AAB3}"/>
    <cellStyle name="Uwaga 3" xfId="9160" hidden="1" xr:uid="{E0D73F5E-C056-4EF6-B67F-C7BD3F7EF266}"/>
    <cellStyle name="Uwaga 3" xfId="9174" hidden="1" xr:uid="{3F4BD283-B51C-4249-B58D-9632D2D08931}"/>
    <cellStyle name="Uwaga 3" xfId="9176" hidden="1" xr:uid="{D7578DF3-425E-41C0-9654-0C506465CA43}"/>
    <cellStyle name="Uwaga 3" xfId="9179" hidden="1" xr:uid="{5C0438AD-7417-4B14-A3FC-150D4A486257}"/>
    <cellStyle name="Uwaga 3" xfId="9189" hidden="1" xr:uid="{A6C98611-6545-45C1-9365-598DB779A062}"/>
    <cellStyle name="Uwaga 3" xfId="9192" hidden="1" xr:uid="{736C4CB8-A69A-413F-A407-98C12815D26B}"/>
    <cellStyle name="Uwaga 3" xfId="9195" hidden="1" xr:uid="{002C0C03-ACCA-463E-B05D-5671E053716A}"/>
    <cellStyle name="Uwaga 3" xfId="9204" hidden="1" xr:uid="{5FD6B5FC-7343-4737-B5C1-829EE6D33A4B}"/>
    <cellStyle name="Uwaga 3" xfId="9206" hidden="1" xr:uid="{153C3E8D-134D-4512-A76B-9C263C4298F0}"/>
    <cellStyle name="Uwaga 3" xfId="9209" hidden="1" xr:uid="{744116D6-C56A-4814-BE64-2377B211A645}"/>
    <cellStyle name="Uwaga 3" xfId="9218" hidden="1" xr:uid="{27969284-E5D0-4D46-A92B-C0594D029FEC}"/>
    <cellStyle name="Uwaga 3" xfId="9219" hidden="1" xr:uid="{09EDDC03-9E82-4A4E-83C7-47C49AF7A9E2}"/>
    <cellStyle name="Uwaga 3" xfId="9220" hidden="1" xr:uid="{3F23214F-2A97-4EDE-94BE-025258471C8E}"/>
    <cellStyle name="Uwaga 3" xfId="9233" hidden="1" xr:uid="{B9256C2A-05F6-4B4C-9FF0-B5A242881CA9}"/>
    <cellStyle name="Uwaga 3" xfId="9235" hidden="1" xr:uid="{3A23496C-3914-474B-8E63-30A208DFD960}"/>
    <cellStyle name="Uwaga 3" xfId="9237" hidden="1" xr:uid="{D8002058-0FB4-4052-9A38-50DCB220366A}"/>
    <cellStyle name="Uwaga 3" xfId="9248" hidden="1" xr:uid="{CF51B4BB-9A54-4810-B416-F2265AC548FE}"/>
    <cellStyle name="Uwaga 3" xfId="9250" hidden="1" xr:uid="{80483469-A76F-471F-8827-092A45DC4E0E}"/>
    <cellStyle name="Uwaga 3" xfId="9252" hidden="1" xr:uid="{E1421F63-37FC-490D-AF9C-00AE1B048F59}"/>
    <cellStyle name="Uwaga 3" xfId="9263" hidden="1" xr:uid="{277C5D95-A201-4AE4-A1A5-97F342125582}"/>
    <cellStyle name="Uwaga 3" xfId="9265" hidden="1" xr:uid="{31F17031-0BB6-444C-9158-74695B043E00}"/>
    <cellStyle name="Uwaga 3" xfId="9267" hidden="1" xr:uid="{9FE10B08-21F2-4F6A-99C9-FABB8DB4093C}"/>
    <cellStyle name="Uwaga 3" xfId="9278" hidden="1" xr:uid="{7017FB22-2AB5-46D7-B87A-44667EC0145A}"/>
    <cellStyle name="Uwaga 3" xfId="9279" hidden="1" xr:uid="{792B0A18-E047-497D-8BE4-676118184484}"/>
    <cellStyle name="Uwaga 3" xfId="9280" hidden="1" xr:uid="{32A0C636-79D9-424C-A035-F132BC7A3847}"/>
    <cellStyle name="Uwaga 3" xfId="9293" hidden="1" xr:uid="{19F11FAD-4962-43DF-AE9D-6C2DF256E031}"/>
    <cellStyle name="Uwaga 3" xfId="9295" hidden="1" xr:uid="{1D2387BD-3DAD-411B-B068-12088A4902CD}"/>
    <cellStyle name="Uwaga 3" xfId="9297" hidden="1" xr:uid="{BFF172C8-6755-4EB9-907E-247380F37E60}"/>
    <cellStyle name="Uwaga 3" xfId="9308" hidden="1" xr:uid="{4FD2C3C1-6018-4AFA-B07F-D7A7977048C4}"/>
    <cellStyle name="Uwaga 3" xfId="9310" hidden="1" xr:uid="{9077F750-5E31-4296-9982-385343349AC8}"/>
    <cellStyle name="Uwaga 3" xfId="9312" hidden="1" xr:uid="{BE7E8833-1836-4831-BD38-D97CCCE927AE}"/>
    <cellStyle name="Uwaga 3" xfId="9323" hidden="1" xr:uid="{F270CF69-6CBB-4028-945D-E2CEF597CF66}"/>
    <cellStyle name="Uwaga 3" xfId="9325" hidden="1" xr:uid="{E4EB491E-888D-4ECC-8653-BAA56B91824B}"/>
    <cellStyle name="Uwaga 3" xfId="9326" hidden="1" xr:uid="{A922AF3E-9012-4732-86E8-DB077AB1028E}"/>
    <cellStyle name="Uwaga 3" xfId="9338" hidden="1" xr:uid="{884AC8C1-4827-45B1-85CA-D2C858B1ED28}"/>
    <cellStyle name="Uwaga 3" xfId="9339" hidden="1" xr:uid="{9D584D08-C58B-4DE9-8724-D44D56E7DC43}"/>
    <cellStyle name="Uwaga 3" xfId="9340" hidden="1" xr:uid="{EAD22849-DD9B-4539-80FB-D66E865769AB}"/>
    <cellStyle name="Uwaga 3" xfId="9353" hidden="1" xr:uid="{BF613C4B-9013-45ED-8344-ECD5A486EBBD}"/>
    <cellStyle name="Uwaga 3" xfId="9355" hidden="1" xr:uid="{71F03429-DE37-4525-8A25-A0CE797D7011}"/>
    <cellStyle name="Uwaga 3" xfId="9357" hidden="1" xr:uid="{73E8FABE-C450-4085-B4B3-39B466690BFF}"/>
    <cellStyle name="Uwaga 3" xfId="9368" hidden="1" xr:uid="{884A18B7-C1F2-4F88-B4DB-752EE12BE7D1}"/>
    <cellStyle name="Uwaga 3" xfId="9370" hidden="1" xr:uid="{380885BB-5AE7-4DBD-8ECB-8D8A4AAED5C7}"/>
    <cellStyle name="Uwaga 3" xfId="9372" hidden="1" xr:uid="{DB0C5972-6171-4E03-A822-62219F3697F9}"/>
    <cellStyle name="Uwaga 3" xfId="9383" hidden="1" xr:uid="{D93D0965-F906-4C3D-81E2-DB82BCB3F4BB}"/>
    <cellStyle name="Uwaga 3" xfId="9385" hidden="1" xr:uid="{6B217692-1674-415A-BF4F-C478AF64C57E}"/>
    <cellStyle name="Uwaga 3" xfId="9387" hidden="1" xr:uid="{F55ECA9E-627D-489E-972C-EE39AF832C14}"/>
    <cellStyle name="Uwaga 3" xfId="9398" hidden="1" xr:uid="{286E8E11-3977-4FA9-B921-A2399B5505BB}"/>
    <cellStyle name="Uwaga 3" xfId="9399" hidden="1" xr:uid="{84AD528F-B941-4DD1-89CD-6DFE35E0C572}"/>
    <cellStyle name="Uwaga 3" xfId="9401" hidden="1" xr:uid="{3DE4F8A9-D579-4276-BC4D-23E0DCEA8207}"/>
    <cellStyle name="Uwaga 3" xfId="9412" hidden="1" xr:uid="{443DC08A-BDE2-4D6B-95E9-39E1272BB9D1}"/>
    <cellStyle name="Uwaga 3" xfId="9414" hidden="1" xr:uid="{D75026AB-DED7-44E6-9D41-9B7B735FE8CE}"/>
    <cellStyle name="Uwaga 3" xfId="9415" hidden="1" xr:uid="{75D48581-9284-4722-815E-0199D765A0F4}"/>
    <cellStyle name="Uwaga 3" xfId="9424" hidden="1" xr:uid="{5E6AF63C-E6B6-4007-AA45-3069E58A95D1}"/>
    <cellStyle name="Uwaga 3" xfId="9427" hidden="1" xr:uid="{DBE63473-1DD7-4A4C-B7CF-766ECB56F535}"/>
    <cellStyle name="Uwaga 3" xfId="9429" hidden="1" xr:uid="{9C197085-8C5C-442C-A90A-0875CCE622A7}"/>
    <cellStyle name="Uwaga 3" xfId="9440" hidden="1" xr:uid="{DA80F7FF-E70E-455D-B335-D7D1364F0EE3}"/>
    <cellStyle name="Uwaga 3" xfId="9442" hidden="1" xr:uid="{B09DB1A3-1A26-4F09-B2F7-D8DB8AB7D21A}"/>
    <cellStyle name="Uwaga 3" xfId="9444" hidden="1" xr:uid="{976E4585-14A9-42CA-837A-AF25F241C109}"/>
    <cellStyle name="Uwaga 3" xfId="9456" hidden="1" xr:uid="{BE3B5FD3-AB4D-41B7-BDEF-257E14787E59}"/>
    <cellStyle name="Uwaga 3" xfId="9458" hidden="1" xr:uid="{67627BEA-44E6-4735-91F3-D190EEADDE90}"/>
    <cellStyle name="Uwaga 3" xfId="9460" hidden="1" xr:uid="{30D9A5B5-B89D-4407-8092-74BF50598D79}"/>
    <cellStyle name="Uwaga 3" xfId="9468" hidden="1" xr:uid="{E0D98B10-180A-4ED7-B829-51DC473C5DC7}"/>
    <cellStyle name="Uwaga 3" xfId="9470" hidden="1" xr:uid="{C31AC1E2-99FC-4EC0-A894-8B023C6029E9}"/>
    <cellStyle name="Uwaga 3" xfId="9473" hidden="1" xr:uid="{BC5D9C19-F87C-491A-A8E8-9B3F45C031B0}"/>
    <cellStyle name="Uwaga 3" xfId="9463" hidden="1" xr:uid="{2D6FD747-6DDB-4E55-B41F-8DD247006491}"/>
    <cellStyle name="Uwaga 3" xfId="9462" hidden="1" xr:uid="{0BDAA076-40E7-4B9E-9F35-684BD77992AE}"/>
    <cellStyle name="Uwaga 3" xfId="9461" hidden="1" xr:uid="{F4E2DF22-3306-402F-AD19-69C7280BB5CC}"/>
    <cellStyle name="Uwaga 3" xfId="9448" hidden="1" xr:uid="{AAAA23DC-14D2-4CB0-83A9-88514CDFC87A}"/>
    <cellStyle name="Uwaga 3" xfId="9447" hidden="1" xr:uid="{23D908F0-C502-462D-AD48-4112AFB98E68}"/>
    <cellStyle name="Uwaga 3" xfId="9446" hidden="1" xr:uid="{6EBD2948-A99A-456F-9942-BA681107024F}"/>
    <cellStyle name="Uwaga 3" xfId="9433" hidden="1" xr:uid="{3CDDC91E-16A8-4291-8E76-BF37FFAC12C4}"/>
    <cellStyle name="Uwaga 3" xfId="9432" hidden="1" xr:uid="{ED8E7E26-2758-46AE-B54F-1D4A8C79801B}"/>
    <cellStyle name="Uwaga 3" xfId="9431" hidden="1" xr:uid="{74E4EF8E-0126-4C8F-B5F3-09DBB7805B48}"/>
    <cellStyle name="Uwaga 3" xfId="9418" hidden="1" xr:uid="{08A13951-2CFB-46C0-AD3A-96B57F70EBC4}"/>
    <cellStyle name="Uwaga 3" xfId="9417" hidden="1" xr:uid="{AA0CE0FA-0484-4742-903E-806F2A9D69E6}"/>
    <cellStyle name="Uwaga 3" xfId="9416" hidden="1" xr:uid="{F90F825C-A589-4B9A-A8B7-252ED677BC83}"/>
    <cellStyle name="Uwaga 3" xfId="9403" hidden="1" xr:uid="{DF900564-0F67-4849-9284-C291A6974025}"/>
    <cellStyle name="Uwaga 3" xfId="9402" hidden="1" xr:uid="{FF7A6EE4-0E58-4700-848C-547FB1B67AFD}"/>
    <cellStyle name="Uwaga 3" xfId="9400" hidden="1" xr:uid="{CBC7B5BF-6B64-4F6F-8F96-74D967FB4598}"/>
    <cellStyle name="Uwaga 3" xfId="9389" hidden="1" xr:uid="{0BC247C7-5CD8-45A6-8C20-036B2EC6C5B8}"/>
    <cellStyle name="Uwaga 3" xfId="9386" hidden="1" xr:uid="{B09DDA52-CBC1-46A7-B5C9-675817FE8C42}"/>
    <cellStyle name="Uwaga 3" xfId="9384" hidden="1" xr:uid="{47FDA2A5-90DD-4961-8749-176BAF1447D6}"/>
    <cellStyle name="Uwaga 3" xfId="9374" hidden="1" xr:uid="{F324B6A3-3C8A-4CA9-9765-E3F6B2FFA343}"/>
    <cellStyle name="Uwaga 3" xfId="9371" hidden="1" xr:uid="{25C27DF3-4992-4403-9841-1CE7625D0EDC}"/>
    <cellStyle name="Uwaga 3" xfId="9369" hidden="1" xr:uid="{68629066-BDA1-48AF-A2DE-E48C690C3C3C}"/>
    <cellStyle name="Uwaga 3" xfId="9359" hidden="1" xr:uid="{876F4861-3C85-4593-A7EB-9816C183685A}"/>
    <cellStyle name="Uwaga 3" xfId="9356" hidden="1" xr:uid="{748B5B0C-2576-4586-98F9-E255CB9C95DA}"/>
    <cellStyle name="Uwaga 3" xfId="9354" hidden="1" xr:uid="{7B1C5DE8-A7E8-4B24-A48A-9C2E82D149F1}"/>
    <cellStyle name="Uwaga 3" xfId="9344" hidden="1" xr:uid="{A67B4423-8DD9-4A79-BFFD-42EC3359A367}"/>
    <cellStyle name="Uwaga 3" xfId="9342" hidden="1" xr:uid="{FE641AB9-C68A-4FBF-87F5-78681B0B4745}"/>
    <cellStyle name="Uwaga 3" xfId="9341" hidden="1" xr:uid="{FB99612F-1701-4B2F-A82A-7B4FA42E0C23}"/>
    <cellStyle name="Uwaga 3" xfId="9329" hidden="1" xr:uid="{511D6810-3BD7-425B-9891-DFCA2FC9DCA2}"/>
    <cellStyle name="Uwaga 3" xfId="9327" hidden="1" xr:uid="{D130CAC5-2929-4EA9-B24F-C28F41DEB25B}"/>
    <cellStyle name="Uwaga 3" xfId="9324" hidden="1" xr:uid="{3EA75B6B-4904-4618-9AB2-EB358B228A24}"/>
    <cellStyle name="Uwaga 3" xfId="9314" hidden="1" xr:uid="{5FFBA217-E799-4603-89EF-216899B7F7C3}"/>
    <cellStyle name="Uwaga 3" xfId="9311" hidden="1" xr:uid="{2CAFAB96-7275-4D73-AA5D-37A5F9129002}"/>
    <cellStyle name="Uwaga 3" xfId="9309" hidden="1" xr:uid="{FC726379-6197-4D58-8EDE-5294654FE086}"/>
    <cellStyle name="Uwaga 3" xfId="9299" hidden="1" xr:uid="{71DBCADD-8D43-4997-A5EE-274F0A152061}"/>
    <cellStyle name="Uwaga 3" xfId="9296" hidden="1" xr:uid="{464AAADE-7050-45FA-99F5-A42464B44138}"/>
    <cellStyle name="Uwaga 3" xfId="9294" hidden="1" xr:uid="{466C495A-D122-408A-88F6-3761129C2AAD}"/>
    <cellStyle name="Uwaga 3" xfId="9284" hidden="1" xr:uid="{2CD262D3-415C-42C9-9C16-DE8B4ACD4C51}"/>
    <cellStyle name="Uwaga 3" xfId="9282" hidden="1" xr:uid="{E5E86A25-447B-41D3-9ED7-4438EC59D14D}"/>
    <cellStyle name="Uwaga 3" xfId="9281" hidden="1" xr:uid="{48E1C138-F47D-46A9-8076-D60E8D08937D}"/>
    <cellStyle name="Uwaga 3" xfId="9269" hidden="1" xr:uid="{84C74AD8-ACAD-4A85-883D-86397A02BBC6}"/>
    <cellStyle name="Uwaga 3" xfId="9266" hidden="1" xr:uid="{E9588813-F3AD-4328-809F-40FC90344ACC}"/>
    <cellStyle name="Uwaga 3" xfId="9264" hidden="1" xr:uid="{40895DB8-5716-4942-B1D6-CFC68347E78C}"/>
    <cellStyle name="Uwaga 3" xfId="9254" hidden="1" xr:uid="{DB49C1E2-DA12-4420-B079-F9852361B827}"/>
    <cellStyle name="Uwaga 3" xfId="9251" hidden="1" xr:uid="{2F266B94-6CBF-4DB4-9019-F05459B8E778}"/>
    <cellStyle name="Uwaga 3" xfId="9249" hidden="1" xr:uid="{E2323F73-B820-48EE-BBB2-D0C42CDA10EB}"/>
    <cellStyle name="Uwaga 3" xfId="9239" hidden="1" xr:uid="{837939BB-5EC5-4183-9AF7-6E0C41AE72F9}"/>
    <cellStyle name="Uwaga 3" xfId="9236" hidden="1" xr:uid="{EABA870D-E2B4-4A96-A5A0-2AC0C6B0EF2A}"/>
    <cellStyle name="Uwaga 3" xfId="9234" hidden="1" xr:uid="{241D8165-954B-48B2-813E-3C129973941D}"/>
    <cellStyle name="Uwaga 3" xfId="9224" hidden="1" xr:uid="{B8103026-10EC-4380-90E7-86DDD7B1A467}"/>
    <cellStyle name="Uwaga 3" xfId="9222" hidden="1" xr:uid="{2DAD6C56-D5D4-4E1C-9789-AD2529A1ED09}"/>
    <cellStyle name="Uwaga 3" xfId="9221" hidden="1" xr:uid="{B2371FD6-C34D-4A7C-8040-4ACDC59A742E}"/>
    <cellStyle name="Uwaga 3" xfId="9208" hidden="1" xr:uid="{C96C6E88-DAC9-4EB7-AD78-62A0BDCDA676}"/>
    <cellStyle name="Uwaga 3" xfId="9205" hidden="1" xr:uid="{2D27DAD1-D917-4F6B-9229-0B22680B8990}"/>
    <cellStyle name="Uwaga 3" xfId="9203" hidden="1" xr:uid="{D9DA6397-D743-4405-A426-D51203067189}"/>
    <cellStyle name="Uwaga 3" xfId="9193" hidden="1" xr:uid="{205824FD-8CAA-4BA8-B9FF-4B15379103C3}"/>
    <cellStyle name="Uwaga 3" xfId="9190" hidden="1" xr:uid="{23C9DD73-4D53-46E4-9A0E-FB4E1C407BEA}"/>
    <cellStyle name="Uwaga 3" xfId="9188" hidden="1" xr:uid="{009778DC-CB2D-4E6B-BCCF-A8A0EE2F21B7}"/>
    <cellStyle name="Uwaga 3" xfId="9178" hidden="1" xr:uid="{5908A4B6-492B-470E-BD73-B226DC7E7810}"/>
    <cellStyle name="Uwaga 3" xfId="9175" hidden="1" xr:uid="{4B40D3A9-2EEC-4126-99B8-3E0AE60E72F2}"/>
    <cellStyle name="Uwaga 3" xfId="9173" hidden="1" xr:uid="{8B1DB537-23EB-46F4-A37D-276017D399B1}"/>
    <cellStyle name="Uwaga 3" xfId="9164" hidden="1" xr:uid="{EDFB2C22-E937-4DA9-8A17-41E64A61ECAF}"/>
    <cellStyle name="Uwaga 3" xfId="9162" hidden="1" xr:uid="{EF10B0C2-18B4-41FE-9910-B65319BE6676}"/>
    <cellStyle name="Uwaga 3" xfId="9161" hidden="1" xr:uid="{0AA3857E-42F2-481A-B581-2A5019502944}"/>
    <cellStyle name="Uwaga 3" xfId="9149" hidden="1" xr:uid="{8E296251-28CB-4667-B5AB-994DF5312403}"/>
    <cellStyle name="Uwaga 3" xfId="9147" hidden="1" xr:uid="{2B2DB0E8-1233-4DED-ACCB-3FD3AE69B06F}"/>
    <cellStyle name="Uwaga 3" xfId="9145" hidden="1" xr:uid="{73E281EE-5856-4A85-AD56-844144FC0474}"/>
    <cellStyle name="Uwaga 3" xfId="9134" hidden="1" xr:uid="{00F06A60-36FF-436E-81AD-F1F787212ED4}"/>
    <cellStyle name="Uwaga 3" xfId="9132" hidden="1" xr:uid="{178415A9-40AD-470F-BF0C-B1A049413C67}"/>
    <cellStyle name="Uwaga 3" xfId="9130" hidden="1" xr:uid="{936865F3-E31E-4FBD-847C-003F1CA998C5}"/>
    <cellStyle name="Uwaga 3" xfId="9119" hidden="1" xr:uid="{FF0C6A82-3E6E-416C-AD99-B02719FC2C7C}"/>
    <cellStyle name="Uwaga 3" xfId="9117" hidden="1" xr:uid="{AFBB0E96-221B-4CEA-97D4-561E2954C4A7}"/>
    <cellStyle name="Uwaga 3" xfId="9115" hidden="1" xr:uid="{23010D73-4C92-4C26-96F1-74BC9689E3D6}"/>
    <cellStyle name="Uwaga 3" xfId="9104" hidden="1" xr:uid="{D878A852-0939-48CA-8381-C3E7C19941B3}"/>
    <cellStyle name="Uwaga 3" xfId="9102" hidden="1" xr:uid="{E370E1B6-EF43-4531-9DBC-FB877AB57997}"/>
    <cellStyle name="Uwaga 3" xfId="9101" hidden="1" xr:uid="{1938C73C-9399-412C-9D9C-384D3381FA58}"/>
    <cellStyle name="Uwaga 3" xfId="9088" hidden="1" xr:uid="{C88EFF77-3ED0-4F2B-B1B1-BC88D14C9A69}"/>
    <cellStyle name="Uwaga 3" xfId="9085" hidden="1" xr:uid="{98BF2CEC-C370-40CA-85D9-5E3DE24E1EA7}"/>
    <cellStyle name="Uwaga 3" xfId="9083" hidden="1" xr:uid="{77846841-AC6B-41A7-9A33-213C4F4CC244}"/>
    <cellStyle name="Uwaga 3" xfId="9073" hidden="1" xr:uid="{8A92A5A6-052A-4321-92C9-9F1832F391A7}"/>
    <cellStyle name="Uwaga 3" xfId="9070" hidden="1" xr:uid="{06EFDEA4-93DE-40AC-889F-0C2F3BEBA8DD}"/>
    <cellStyle name="Uwaga 3" xfId="9068" hidden="1" xr:uid="{0276FC78-76E2-4E13-AE8E-166B78B7A3D3}"/>
    <cellStyle name="Uwaga 3" xfId="9058" hidden="1" xr:uid="{8383B213-A071-4488-B085-D089D3DC9FF5}"/>
    <cellStyle name="Uwaga 3" xfId="9055" hidden="1" xr:uid="{94294C74-8CB7-4D7C-8D0C-9D54D66EF9A0}"/>
    <cellStyle name="Uwaga 3" xfId="9053" hidden="1" xr:uid="{3E9B0B35-CD6B-4314-9579-18E4D6226CDE}"/>
    <cellStyle name="Uwaga 3" xfId="9044" hidden="1" xr:uid="{049B0B09-D239-4B0F-B4A4-33665AC9B986}"/>
    <cellStyle name="Uwaga 3" xfId="9042" hidden="1" xr:uid="{E17D4691-71AF-4271-B5B0-AC9ABF59EAAA}"/>
    <cellStyle name="Uwaga 3" xfId="9040" hidden="1" xr:uid="{D225A43B-100A-42A0-9AFB-37EE5FD2DFB4}"/>
    <cellStyle name="Uwaga 3" xfId="9028" hidden="1" xr:uid="{8E75D64D-FE45-485A-9623-3BB2C9A2FA55}"/>
    <cellStyle name="Uwaga 3" xfId="9025" hidden="1" xr:uid="{4F36F62F-4816-438D-92B4-4D8565D87726}"/>
    <cellStyle name="Uwaga 3" xfId="9023" hidden="1" xr:uid="{BF5CD373-326A-4DBB-9A69-F5FC3C00AB6D}"/>
    <cellStyle name="Uwaga 3" xfId="9013" hidden="1" xr:uid="{254B0BF6-77C7-464B-96EC-067D6465BD54}"/>
    <cellStyle name="Uwaga 3" xfId="9010" hidden="1" xr:uid="{0F89C89C-7237-4AC4-8933-1561516BEC9B}"/>
    <cellStyle name="Uwaga 3" xfId="9008" hidden="1" xr:uid="{1EFC3155-FF40-4FE2-9334-125564294509}"/>
    <cellStyle name="Uwaga 3" xfId="8998" hidden="1" xr:uid="{0A667068-44EF-4463-9B26-3A940D18BAD3}"/>
    <cellStyle name="Uwaga 3" xfId="8995" hidden="1" xr:uid="{0590F44A-A228-4AD3-AA76-818EBBF7BE21}"/>
    <cellStyle name="Uwaga 3" xfId="8993" hidden="1" xr:uid="{236BE5BA-73F2-4DC6-BFEE-F539A676A8EA}"/>
    <cellStyle name="Uwaga 3" xfId="8986" hidden="1" xr:uid="{7B4819CB-5F71-4D79-B379-3EA27103BB20}"/>
    <cellStyle name="Uwaga 3" xfId="8983" hidden="1" xr:uid="{253EB48C-68A3-4873-B9C0-FC81DDC5BC8B}"/>
    <cellStyle name="Uwaga 3" xfId="8981" hidden="1" xr:uid="{AF803E7C-2ACA-4BDF-969D-31B6034A408E}"/>
    <cellStyle name="Uwaga 3" xfId="8971" hidden="1" xr:uid="{2C17D6E6-9BF3-46F3-B18A-B66C9A5D4249}"/>
    <cellStyle name="Uwaga 3" xfId="8968" hidden="1" xr:uid="{D995E44F-DB06-495F-ACC2-97DF07B14D5F}"/>
    <cellStyle name="Uwaga 3" xfId="8965" hidden="1" xr:uid="{A6821F14-5220-4BF7-B4BB-39A6DCFFFBAC}"/>
    <cellStyle name="Uwaga 3" xfId="8956" hidden="1" xr:uid="{88A64578-B155-41DC-8D14-1EA2DE3147D1}"/>
    <cellStyle name="Uwaga 3" xfId="8952" hidden="1" xr:uid="{3FBE9578-9CA1-4589-A753-BB828149C89D}"/>
    <cellStyle name="Uwaga 3" xfId="8949" hidden="1" xr:uid="{3EA39D28-9487-48BC-B68C-9B63A0BBF435}"/>
    <cellStyle name="Uwaga 3" xfId="8941" hidden="1" xr:uid="{8DB5B6D2-AC4B-4735-936C-7F9709236476}"/>
    <cellStyle name="Uwaga 3" xfId="8938" hidden="1" xr:uid="{54E367E6-D59D-4F4D-A3FF-77DA6641B540}"/>
    <cellStyle name="Uwaga 3" xfId="8935" hidden="1" xr:uid="{4227FB1C-D154-4A9A-A6A0-580DADEFB405}"/>
    <cellStyle name="Uwaga 3" xfId="8926" hidden="1" xr:uid="{43710D7E-5B6F-4F8A-94DF-CA10B283F6E8}"/>
    <cellStyle name="Uwaga 3" xfId="8923" hidden="1" xr:uid="{DE2B7C61-CDAD-40A5-B30B-2762C183843E}"/>
    <cellStyle name="Uwaga 3" xfId="8920" hidden="1" xr:uid="{585787EA-204D-4B87-93AC-D5582E973B88}"/>
    <cellStyle name="Uwaga 3" xfId="8910" hidden="1" xr:uid="{6F0B1BB7-58C3-4D5C-856D-C978F75A1A87}"/>
    <cellStyle name="Uwaga 3" xfId="8906" hidden="1" xr:uid="{83A9264E-0657-42BB-95A4-D9161AB59CA3}"/>
    <cellStyle name="Uwaga 3" xfId="8903" hidden="1" xr:uid="{95B9A172-A716-4002-9632-CACACF6DA76E}"/>
    <cellStyle name="Uwaga 3" xfId="8894" hidden="1" xr:uid="{2938C0D7-A543-47A1-BC6E-E0742CE45ACB}"/>
    <cellStyle name="Uwaga 3" xfId="8890" hidden="1" xr:uid="{B2414A8A-1BB5-4C22-BFEE-1AFEA18DFB1D}"/>
    <cellStyle name="Uwaga 3" xfId="8888" hidden="1" xr:uid="{E7077355-AE0D-435F-AEB0-36F63FA8F217}"/>
    <cellStyle name="Uwaga 3" xfId="8880" hidden="1" xr:uid="{3837CD01-83BF-4C36-B9E7-253E076ECD84}"/>
    <cellStyle name="Uwaga 3" xfId="8876" hidden="1" xr:uid="{3BA74311-8F33-4B23-A296-62590205DF79}"/>
    <cellStyle name="Uwaga 3" xfId="8873" hidden="1" xr:uid="{F4B3E8CE-7B3C-4AF8-9B09-444CC631F65B}"/>
    <cellStyle name="Uwaga 3" xfId="8866" hidden="1" xr:uid="{F4834F37-6B89-49CE-8B6D-1E6201DDAD99}"/>
    <cellStyle name="Uwaga 3" xfId="8863" hidden="1" xr:uid="{AAFB07FB-D6A6-4274-B6D1-36B5017CAE39}"/>
    <cellStyle name="Uwaga 3" xfId="8860" hidden="1" xr:uid="{C273FBD4-2377-4A59-A5CD-5FFAC7C96D19}"/>
    <cellStyle name="Uwaga 3" xfId="8851" hidden="1" xr:uid="{ADEA846D-F049-4639-AC25-B042EA04819D}"/>
    <cellStyle name="Uwaga 3" xfId="8846" hidden="1" xr:uid="{77842A27-59F3-4550-A44D-89E1698CC6D5}"/>
    <cellStyle name="Uwaga 3" xfId="8843" hidden="1" xr:uid="{C18CB829-454D-48A3-8F87-099F346C8C9F}"/>
    <cellStyle name="Uwaga 3" xfId="8836" hidden="1" xr:uid="{01DFF1C6-2B19-4737-9B17-A663960F9B90}"/>
    <cellStyle name="Uwaga 3" xfId="8831" hidden="1" xr:uid="{4A168F88-B84B-488A-ADEE-05AB337A24CB}"/>
    <cellStyle name="Uwaga 3" xfId="8828" hidden="1" xr:uid="{A773336F-BCFC-47DE-85AC-552A1DA0B8E5}"/>
    <cellStyle name="Uwaga 3" xfId="8821" hidden="1" xr:uid="{A8BE2145-C0E4-4C2E-A88F-C251AF9ECFFE}"/>
    <cellStyle name="Uwaga 3" xfId="8816" hidden="1" xr:uid="{3D5B17CA-E6C7-44B6-BB6F-D3592FFB602A}"/>
    <cellStyle name="Uwaga 3" xfId="8813" hidden="1" xr:uid="{FEF3235B-CB2C-4FC6-8227-EABB345F34B3}"/>
    <cellStyle name="Uwaga 3" xfId="8807" hidden="1" xr:uid="{C5A6FD66-3EE8-4B0A-B600-553755BC0E2D}"/>
    <cellStyle name="Uwaga 3" xfId="8803" hidden="1" xr:uid="{BD48C768-2D49-4FA5-8EB6-92BC8F7C67DB}"/>
    <cellStyle name="Uwaga 3" xfId="8800" hidden="1" xr:uid="{E53500C3-C53E-4DD1-8F80-F20F2B4FEC25}"/>
    <cellStyle name="Uwaga 3" xfId="8792" hidden="1" xr:uid="{34021B6D-2E36-4393-9C42-F9568A339765}"/>
    <cellStyle name="Uwaga 3" xfId="8787" hidden="1" xr:uid="{91356686-895C-432B-9F1E-3518180198D2}"/>
    <cellStyle name="Uwaga 3" xfId="8783" hidden="1" xr:uid="{3D702A6B-95AD-4DC5-A9C8-42153A31A596}"/>
    <cellStyle name="Uwaga 3" xfId="8777" hidden="1" xr:uid="{6128150B-5388-4221-8BB5-4B66A93D701C}"/>
    <cellStyle name="Uwaga 3" xfId="8772" hidden="1" xr:uid="{93F45B03-9966-4195-84FD-0E0AA8C659D9}"/>
    <cellStyle name="Uwaga 3" xfId="8768" hidden="1" xr:uid="{993ABBD8-EB40-4B93-8E78-E9C0B7B48931}"/>
    <cellStyle name="Uwaga 3" xfId="8762" hidden="1" xr:uid="{8C3E0832-03C4-46F3-B870-676FA9EF81B1}"/>
    <cellStyle name="Uwaga 3" xfId="8757" hidden="1" xr:uid="{B57E1DC6-A58C-4E84-ADA9-7EC10B42EB49}"/>
    <cellStyle name="Uwaga 3" xfId="8753" hidden="1" xr:uid="{B8653154-F502-4FDB-9E2A-593CCD6156A8}"/>
    <cellStyle name="Uwaga 3" xfId="8748" hidden="1" xr:uid="{B288B36E-B259-4EB0-A1A6-B9E8A1C7B516}"/>
    <cellStyle name="Uwaga 3" xfId="8744" hidden="1" xr:uid="{8F6510D5-7398-4880-9AE3-5AB59F1EC199}"/>
    <cellStyle name="Uwaga 3" xfId="8740" hidden="1" xr:uid="{83F7701D-8B12-4C39-A967-00D611A07403}"/>
    <cellStyle name="Uwaga 3" xfId="8732" hidden="1" xr:uid="{7C3A7686-93DF-4604-B77B-5CCC5CD39F44}"/>
    <cellStyle name="Uwaga 3" xfId="8727" hidden="1" xr:uid="{8BF3A2EC-5396-4AFD-A7F7-DEDE43843A06}"/>
    <cellStyle name="Uwaga 3" xfId="8723" hidden="1" xr:uid="{2A38F6E1-5B4B-4746-B9EB-1DECCD3BD985}"/>
    <cellStyle name="Uwaga 3" xfId="8717" hidden="1" xr:uid="{B24F79E9-623C-4953-B3E4-18FC6F3FDED5}"/>
    <cellStyle name="Uwaga 3" xfId="8712" hidden="1" xr:uid="{988E94E4-1A88-4BA1-9999-5C3678375D74}"/>
    <cellStyle name="Uwaga 3" xfId="8708" hidden="1" xr:uid="{D09CB3C3-95F0-432F-A8E7-732F19F78163}"/>
    <cellStyle name="Uwaga 3" xfId="8702" hidden="1" xr:uid="{8551BCE0-2BF3-49CB-8091-B6B7D2533993}"/>
    <cellStyle name="Uwaga 3" xfId="8697" hidden="1" xr:uid="{835C1358-1238-4A3C-B228-A717E707B553}"/>
    <cellStyle name="Uwaga 3" xfId="8693" hidden="1" xr:uid="{B8CC3C3C-5C24-463E-A914-60653BC967E7}"/>
    <cellStyle name="Uwaga 3" xfId="8689" hidden="1" xr:uid="{95512D43-CB47-4FDA-A244-DA5D2ABF4888}"/>
    <cellStyle name="Uwaga 3" xfId="8684" hidden="1" xr:uid="{6C5A6D87-50DD-43A0-8841-13286A6F1497}"/>
    <cellStyle name="Uwaga 3" xfId="8679" hidden="1" xr:uid="{21B032F3-BC5C-4522-AC54-A68EFC90FAD4}"/>
    <cellStyle name="Uwaga 3" xfId="8674" hidden="1" xr:uid="{8233E513-4C8B-4508-8567-61FEAAB2EF3E}"/>
    <cellStyle name="Uwaga 3" xfId="8670" hidden="1" xr:uid="{2408086B-0C7A-4D1D-88A4-41E4E26EAC72}"/>
    <cellStyle name="Uwaga 3" xfId="8666" hidden="1" xr:uid="{EB89B2BA-A515-4796-B3BB-555B4D65E1DA}"/>
    <cellStyle name="Uwaga 3" xfId="8659" hidden="1" xr:uid="{9B0F5139-C535-4817-A8D6-688DEAC37480}"/>
    <cellStyle name="Uwaga 3" xfId="8655" hidden="1" xr:uid="{1BB23B09-9383-42E6-A0F4-11E5509D2076}"/>
    <cellStyle name="Uwaga 3" xfId="8650" hidden="1" xr:uid="{3118D53B-D294-4FE2-83B8-2D89066C1789}"/>
    <cellStyle name="Uwaga 3" xfId="8644" hidden="1" xr:uid="{BE1AB415-D388-496C-918C-0F6AE4D73A10}"/>
    <cellStyle name="Uwaga 3" xfId="8640" hidden="1" xr:uid="{29341CFE-7660-4616-8DB6-E161ACCEA370}"/>
    <cellStyle name="Uwaga 3" xfId="8635" hidden="1" xr:uid="{A9DBDD63-95F3-4A7F-BC3A-A71F778121B4}"/>
    <cellStyle name="Uwaga 3" xfId="8629" hidden="1" xr:uid="{A058391E-ADAF-4E6B-A41F-D0FFE3CA74BB}"/>
    <cellStyle name="Uwaga 3" xfId="8625" hidden="1" xr:uid="{8BD05A72-BDD7-470E-B44E-0C1D769FC79D}"/>
    <cellStyle name="Uwaga 3" xfId="8620" hidden="1" xr:uid="{9FFC94EB-8DED-4D95-B5AF-EA2EFCD4CCDF}"/>
    <cellStyle name="Uwaga 3" xfId="8614" hidden="1" xr:uid="{59032E96-EEB3-4BCC-B21B-812A65FDD42F}"/>
    <cellStyle name="Uwaga 3" xfId="8610" hidden="1" xr:uid="{9A85AF1F-04EA-4026-8EE2-4956C646557D}"/>
    <cellStyle name="Uwaga 3" xfId="8606" hidden="1" xr:uid="{4EB1B775-B60D-49D6-81BF-50AFFAB3F931}"/>
    <cellStyle name="Uwaga 3" xfId="9466" hidden="1" xr:uid="{196D5B9B-BF87-4103-B148-B1B7B69995D4}"/>
    <cellStyle name="Uwaga 3" xfId="9465" hidden="1" xr:uid="{1EC740BC-7951-44C8-8545-063051CD4F3C}"/>
    <cellStyle name="Uwaga 3" xfId="9464" hidden="1" xr:uid="{038AB37C-2E5B-4E4C-BC6D-129C1DDAB841}"/>
    <cellStyle name="Uwaga 3" xfId="9451" hidden="1" xr:uid="{09CDC053-8F39-4EB2-9523-44240D980CB4}"/>
    <cellStyle name="Uwaga 3" xfId="9450" hidden="1" xr:uid="{8F6D78E6-DF08-4D96-A440-9EC1C986A467}"/>
    <cellStyle name="Uwaga 3" xfId="9449" hidden="1" xr:uid="{202EDF1A-6607-413F-9689-5DF0095FD457}"/>
    <cellStyle name="Uwaga 3" xfId="9436" hidden="1" xr:uid="{AF0D5FBC-9921-4DF9-B66E-F2808E3C08FF}"/>
    <cellStyle name="Uwaga 3" xfId="9435" hidden="1" xr:uid="{1B7F91C4-F057-447F-9CD9-78541BD30887}"/>
    <cellStyle name="Uwaga 3" xfId="9434" hidden="1" xr:uid="{005F3998-95E0-4D36-8DDA-39F3228FB263}"/>
    <cellStyle name="Uwaga 3" xfId="9421" hidden="1" xr:uid="{A3C2C41E-B01D-42DD-92AC-4E116CE3C1A4}"/>
    <cellStyle name="Uwaga 3" xfId="9420" hidden="1" xr:uid="{231AD37F-38A3-473A-8F14-B020A14B7B4A}"/>
    <cellStyle name="Uwaga 3" xfId="9419" hidden="1" xr:uid="{3165FDF9-DB49-41C5-B677-99C454E365C3}"/>
    <cellStyle name="Uwaga 3" xfId="9406" hidden="1" xr:uid="{5FEC843B-8ABE-4566-8ADF-37FF9D8E9EA8}"/>
    <cellStyle name="Uwaga 3" xfId="9405" hidden="1" xr:uid="{2B747B61-F6CD-4108-B45B-03DC2820C751}"/>
    <cellStyle name="Uwaga 3" xfId="9404" hidden="1" xr:uid="{B3DFB263-292C-46A2-B51A-C4CF1E0F23FD}"/>
    <cellStyle name="Uwaga 3" xfId="9392" hidden="1" xr:uid="{533BB6B2-5B84-47CB-AE45-D1EBDA0D52CB}"/>
    <cellStyle name="Uwaga 3" xfId="9390" hidden="1" xr:uid="{4A27EDD0-856D-4C46-BDB1-294DD3A40882}"/>
    <cellStyle name="Uwaga 3" xfId="9388" hidden="1" xr:uid="{B2942767-8B79-473E-8368-7635FB2E01F6}"/>
    <cellStyle name="Uwaga 3" xfId="9377" hidden="1" xr:uid="{B55A5B72-A9FB-4CC7-862A-F0B8E461BC35}"/>
    <cellStyle name="Uwaga 3" xfId="9375" hidden="1" xr:uid="{C8787CA1-73EF-4BC8-9D8B-E9DAA9CD976F}"/>
    <cellStyle name="Uwaga 3" xfId="9373" hidden="1" xr:uid="{58DFED32-190F-4323-A67B-DB3457CABE35}"/>
    <cellStyle name="Uwaga 3" xfId="9362" hidden="1" xr:uid="{E0442E3C-78E1-450C-A350-90861F80CEE8}"/>
    <cellStyle name="Uwaga 3" xfId="9360" hidden="1" xr:uid="{AC08ACA3-741F-4D8C-9E87-3AB24704C729}"/>
    <cellStyle name="Uwaga 3" xfId="9358" hidden="1" xr:uid="{7DEA0154-C23A-46D3-8966-24D9ABCFFC20}"/>
    <cellStyle name="Uwaga 3" xfId="9347" hidden="1" xr:uid="{83EABCA9-770D-41C0-9539-755D1DBD32DB}"/>
    <cellStyle name="Uwaga 3" xfId="9345" hidden="1" xr:uid="{759EB8EF-B3CC-42BE-BD92-995EE3E487CB}"/>
    <cellStyle name="Uwaga 3" xfId="9343" hidden="1" xr:uid="{FD459AC2-B2FD-474B-9330-8A4F24D20CB7}"/>
    <cellStyle name="Uwaga 3" xfId="9332" hidden="1" xr:uid="{206729A9-A3D7-42F4-9662-F952BC92AA3B}"/>
    <cellStyle name="Uwaga 3" xfId="9330" hidden="1" xr:uid="{610757AB-34C7-4F20-B2C8-E8AF820F1B07}"/>
    <cellStyle name="Uwaga 3" xfId="9328" hidden="1" xr:uid="{E869F7FF-A8C6-4F03-9CAE-278A1351D081}"/>
    <cellStyle name="Uwaga 3" xfId="9317" hidden="1" xr:uid="{7DFCF62F-61C6-4FDB-9DCD-655AF209BD5E}"/>
    <cellStyle name="Uwaga 3" xfId="9315" hidden="1" xr:uid="{0E11BC1C-8788-4B3D-86EA-BEADDF783E06}"/>
    <cellStyle name="Uwaga 3" xfId="9313" hidden="1" xr:uid="{0AB7C652-13CD-4930-A715-3ACFBBF29245}"/>
    <cellStyle name="Uwaga 3" xfId="9302" hidden="1" xr:uid="{1787A864-D6F8-4D99-B1DD-0079CC94F4CE}"/>
    <cellStyle name="Uwaga 3" xfId="9300" hidden="1" xr:uid="{43E775B0-C9AF-4446-96D1-8C4E7C04A488}"/>
    <cellStyle name="Uwaga 3" xfId="9298" hidden="1" xr:uid="{1A438E85-1571-402B-B8D3-6F9C22E7A6AE}"/>
    <cellStyle name="Uwaga 3" xfId="9287" hidden="1" xr:uid="{1F4711FF-DAE4-4202-95FA-30FCA6B269AB}"/>
    <cellStyle name="Uwaga 3" xfId="9285" hidden="1" xr:uid="{324D3B2D-3618-4D07-8D47-1F95205FFA19}"/>
    <cellStyle name="Uwaga 3" xfId="9283" hidden="1" xr:uid="{D5724644-CC4F-4F29-8530-22E5DB286B20}"/>
    <cellStyle name="Uwaga 3" xfId="9272" hidden="1" xr:uid="{02C6314B-5679-4D1F-ABF2-C62B905DD951}"/>
    <cellStyle name="Uwaga 3" xfId="9270" hidden="1" xr:uid="{E2E0C2E4-8593-41C9-8396-1EF8C25F776F}"/>
    <cellStyle name="Uwaga 3" xfId="9268" hidden="1" xr:uid="{B7B05A09-4D25-4EAE-A358-1072A3F7A334}"/>
    <cellStyle name="Uwaga 3" xfId="9257" hidden="1" xr:uid="{5AC95611-C7A7-4A7A-926E-0F9BB7B22162}"/>
    <cellStyle name="Uwaga 3" xfId="9255" hidden="1" xr:uid="{B94DEE6D-2C45-4E2C-8CC6-FC8A8DA56EE4}"/>
    <cellStyle name="Uwaga 3" xfId="9253" hidden="1" xr:uid="{0FAAC2C1-D90E-457F-90BA-3C8BB9F37C54}"/>
    <cellStyle name="Uwaga 3" xfId="9242" hidden="1" xr:uid="{3C5DBE56-C2D6-4717-9B37-D9BB647F9DEE}"/>
    <cellStyle name="Uwaga 3" xfId="9240" hidden="1" xr:uid="{C43B6390-FDA1-467A-B773-902CE238F996}"/>
    <cellStyle name="Uwaga 3" xfId="9238" hidden="1" xr:uid="{411F25F8-3842-4D95-9869-B14758488373}"/>
    <cellStyle name="Uwaga 3" xfId="9227" hidden="1" xr:uid="{905B6B10-3300-468D-8850-E247597ADD6E}"/>
    <cellStyle name="Uwaga 3" xfId="9225" hidden="1" xr:uid="{DA304247-C1AA-4EB5-9C4F-6D8E28BE606D}"/>
    <cellStyle name="Uwaga 3" xfId="9223" hidden="1" xr:uid="{F641FA3D-DA7E-4584-8F50-13630827347D}"/>
    <cellStyle name="Uwaga 3" xfId="9212" hidden="1" xr:uid="{780CB49A-9264-409F-BEEB-51740E46E8CF}"/>
    <cellStyle name="Uwaga 3" xfId="9210" hidden="1" xr:uid="{2B90B3B5-5A9C-445E-BE82-71F57258247F}"/>
    <cellStyle name="Uwaga 3" xfId="9207" hidden="1" xr:uid="{8566C55E-9D7C-41FF-8514-EDE2E0981758}"/>
    <cellStyle name="Uwaga 3" xfId="9197" hidden="1" xr:uid="{332DC19E-72D3-4485-9AFD-4B451086B622}"/>
    <cellStyle name="Uwaga 3" xfId="9194" hidden="1" xr:uid="{B98E5592-FFB6-40A3-9D7F-7167F826C229}"/>
    <cellStyle name="Uwaga 3" xfId="9191" hidden="1" xr:uid="{309235D1-8350-49D0-ACEC-6C111A448FB0}"/>
    <cellStyle name="Uwaga 3" xfId="9182" hidden="1" xr:uid="{616646A9-FF63-41E3-9663-4A7E1C388ABF}"/>
    <cellStyle name="Uwaga 3" xfId="9180" hidden="1" xr:uid="{08E829D6-C3D2-4DB5-ADD8-A08DD8EB823C}"/>
    <cellStyle name="Uwaga 3" xfId="9177" hidden="1" xr:uid="{C5A98AB0-BB65-4D53-8A83-72000FE8DD90}"/>
    <cellStyle name="Uwaga 3" xfId="9167" hidden="1" xr:uid="{3843B704-B1EF-4982-9A5E-41DB3FAC56B6}"/>
    <cellStyle name="Uwaga 3" xfId="9165" hidden="1" xr:uid="{0B33859D-3E78-4361-905F-B26C3E205568}"/>
    <cellStyle name="Uwaga 3" xfId="9163" hidden="1" xr:uid="{660665AD-4210-4A9A-A801-3EFDCF3ED321}"/>
    <cellStyle name="Uwaga 3" xfId="9152" hidden="1" xr:uid="{40E2D75F-B9B0-492B-AFF5-E2A82771848D}"/>
    <cellStyle name="Uwaga 3" xfId="9150" hidden="1" xr:uid="{38246262-6982-4BCB-85C3-B859B70B299E}"/>
    <cellStyle name="Uwaga 3" xfId="9148" hidden="1" xr:uid="{98A07A51-0CE3-4655-AD48-680825A2CC97}"/>
    <cellStyle name="Uwaga 3" xfId="9137" hidden="1" xr:uid="{34F91315-BCE7-486A-BF91-239D9094DDDA}"/>
    <cellStyle name="Uwaga 3" xfId="9135" hidden="1" xr:uid="{553A5CAE-07D3-418A-B6D3-756C2715D5C9}"/>
    <cellStyle name="Uwaga 3" xfId="9133" hidden="1" xr:uid="{EFD3E0BD-391A-498D-9522-55EC81BBCCEC}"/>
    <cellStyle name="Uwaga 3" xfId="9122" hidden="1" xr:uid="{32109C86-2875-4ADF-A536-0D57B6CF9EF6}"/>
    <cellStyle name="Uwaga 3" xfId="9120" hidden="1" xr:uid="{DA81F0F7-3572-41F5-93B4-1DB83847C394}"/>
    <cellStyle name="Uwaga 3" xfId="9118" hidden="1" xr:uid="{93022FD8-7C69-4D3D-B10C-B310BA5E6C95}"/>
    <cellStyle name="Uwaga 3" xfId="9107" hidden="1" xr:uid="{5D7B8A9F-7315-4679-BC79-46B3F8869260}"/>
    <cellStyle name="Uwaga 3" xfId="9105" hidden="1" xr:uid="{4D9B7CDA-4FAE-4C1C-AC50-C1C058FBB2A6}"/>
    <cellStyle name="Uwaga 3" xfId="9103" hidden="1" xr:uid="{07FB2711-56E4-4B7C-AF33-49ED285A3341}"/>
    <cellStyle name="Uwaga 3" xfId="9092" hidden="1" xr:uid="{AB20E53C-2871-4427-B958-1656128442EB}"/>
    <cellStyle name="Uwaga 3" xfId="9090" hidden="1" xr:uid="{C3F9AFB7-8ED9-46C5-A0AC-12FF6B3CEF88}"/>
    <cellStyle name="Uwaga 3" xfId="9087" hidden="1" xr:uid="{496EE09C-9BA3-4F45-A1F8-20C10DCC843C}"/>
    <cellStyle name="Uwaga 3" xfId="9077" hidden="1" xr:uid="{7762DCB1-0088-403D-868D-6A3A2EF839EE}"/>
    <cellStyle name="Uwaga 3" xfId="9074" hidden="1" xr:uid="{9313FA98-58EC-4481-B4E2-751EC9539A29}"/>
    <cellStyle name="Uwaga 3" xfId="9071" hidden="1" xr:uid="{62BED91C-5B7D-4EA8-9F91-4918CA9E623B}"/>
    <cellStyle name="Uwaga 3" xfId="9062" hidden="1" xr:uid="{1C2E2E3B-7B83-46E8-A13D-43712B702C0D}"/>
    <cellStyle name="Uwaga 3" xfId="9059" hidden="1" xr:uid="{DF9198B0-C267-49FC-B145-B03EA950157A}"/>
    <cellStyle name="Uwaga 3" xfId="9056" hidden="1" xr:uid="{8A40CB31-824B-4E2F-836B-C0865B11C69F}"/>
    <cellStyle name="Uwaga 3" xfId="9047" hidden="1" xr:uid="{C31C68E2-A8D7-4FD3-BBAE-28D02844C19F}"/>
    <cellStyle name="Uwaga 3" xfId="9045" hidden="1" xr:uid="{CA4684B2-0E41-41F2-9234-A078FC34D149}"/>
    <cellStyle name="Uwaga 3" xfId="9043" hidden="1" xr:uid="{7EDCC89A-5F31-42D3-AAA6-B64C401F5C2B}"/>
    <cellStyle name="Uwaga 3" xfId="9032" hidden="1" xr:uid="{BEF37820-1983-4312-93D5-459D4843FB3E}"/>
    <cellStyle name="Uwaga 3" xfId="9029" hidden="1" xr:uid="{DF041FA1-59B6-42D1-AB47-4E93A503A8C6}"/>
    <cellStyle name="Uwaga 3" xfId="9026" hidden="1" xr:uid="{8E6CC8E0-DECC-41FE-BF04-BBA2BA8DEC5E}"/>
    <cellStyle name="Uwaga 3" xfId="9017" hidden="1" xr:uid="{AF08BAE6-FDE3-4FD5-B079-AFE67ADCBBFC}"/>
    <cellStyle name="Uwaga 3" xfId="9014" hidden="1" xr:uid="{12F4ED4C-CD35-4BF3-BAD5-4CAC4A043570}"/>
    <cellStyle name="Uwaga 3" xfId="9011" hidden="1" xr:uid="{5D5142CB-3C04-4625-96CE-CCE47DD30AD2}"/>
    <cellStyle name="Uwaga 3" xfId="9002" hidden="1" xr:uid="{B6E7756D-3978-4C1F-B3B7-1DD3DFC76FBD}"/>
    <cellStyle name="Uwaga 3" xfId="8999" hidden="1" xr:uid="{72BFC151-013A-42CD-8308-BD3D76B3BB18}"/>
    <cellStyle name="Uwaga 3" xfId="8996" hidden="1" xr:uid="{E440D5EE-9352-4129-B98D-85521DFE2953}"/>
    <cellStyle name="Uwaga 3" xfId="8989" hidden="1" xr:uid="{A37AE33F-C14A-4646-A9E0-B097DE0BD830}"/>
    <cellStyle name="Uwaga 3" xfId="8985" hidden="1" xr:uid="{D493DF89-A09F-4AE8-81F0-926F826E6946}"/>
    <cellStyle name="Uwaga 3" xfId="8982" hidden="1" xr:uid="{0783FFE2-C35B-4041-B185-A8D7664C46A6}"/>
    <cellStyle name="Uwaga 3" xfId="8974" hidden="1" xr:uid="{ADA003D0-9F73-454F-87C4-DFA60FA17DBA}"/>
    <cellStyle name="Uwaga 3" xfId="8970" hidden="1" xr:uid="{B17D778D-3A52-492C-BA99-FA1BFBF2D6D0}"/>
    <cellStyle name="Uwaga 3" xfId="8967" hidden="1" xr:uid="{4A41FD28-6392-432E-AC4B-512EC091D84F}"/>
    <cellStyle name="Uwaga 3" xfId="8959" hidden="1" xr:uid="{A36A886A-893A-4437-B653-FBE4D989AD1C}"/>
    <cellStyle name="Uwaga 3" xfId="8955" hidden="1" xr:uid="{B83DB5AC-0F13-4B4A-9066-FE5776F01614}"/>
    <cellStyle name="Uwaga 3" xfId="8951" hidden="1" xr:uid="{7AC86CA2-8CE0-484A-A35F-C56798A2B237}"/>
    <cellStyle name="Uwaga 3" xfId="8944" hidden="1" xr:uid="{CB7EB17A-C5F6-44B6-AC92-E2710C7B8CD9}"/>
    <cellStyle name="Uwaga 3" xfId="8940" hidden="1" xr:uid="{0D85CA7F-747E-409E-93C4-378BDA942769}"/>
    <cellStyle name="Uwaga 3" xfId="8937" hidden="1" xr:uid="{BB582C33-19BC-405C-A2C0-02E6060DB563}"/>
    <cellStyle name="Uwaga 3" xfId="8929" hidden="1" xr:uid="{CEED867E-C115-42E7-AB3D-5F5D76B61E15}"/>
    <cellStyle name="Uwaga 3" xfId="8925" hidden="1" xr:uid="{1A5B37E3-8545-4FA0-9250-5992839BB3A0}"/>
    <cellStyle name="Uwaga 3" xfId="8922" hidden="1" xr:uid="{34C86A23-7AA8-44EF-947C-516E8814B496}"/>
    <cellStyle name="Uwaga 3" xfId="8913" hidden="1" xr:uid="{0DA40126-105E-4EBD-A180-570C18771070}"/>
    <cellStyle name="Uwaga 3" xfId="8908" hidden="1" xr:uid="{F6453E5F-C95B-439E-A2FA-2B752A38E121}"/>
    <cellStyle name="Uwaga 3" xfId="8904" hidden="1" xr:uid="{7716BA24-0489-4F4E-99A1-07E1D6679A49}"/>
    <cellStyle name="Uwaga 3" xfId="8898" hidden="1" xr:uid="{5EFFCD07-098F-4F11-BCC8-A7DCB8B5AC2A}"/>
    <cellStyle name="Uwaga 3" xfId="8893" hidden="1" xr:uid="{B7E1F397-536A-4B4C-9AB3-3F000B70989E}"/>
    <cellStyle name="Uwaga 3" xfId="8889" hidden="1" xr:uid="{8F3E515E-9DEB-4D6A-8AB9-8E97F82774EB}"/>
    <cellStyle name="Uwaga 3" xfId="8883" hidden="1" xr:uid="{FC66166B-9BEE-49DB-8405-D2B63BF42C31}"/>
    <cellStyle name="Uwaga 3" xfId="8878" hidden="1" xr:uid="{3A3D17F0-B416-4767-922E-84D3ED567C08}"/>
    <cellStyle name="Uwaga 3" xfId="8874" hidden="1" xr:uid="{99372CA8-2538-46DA-AA0C-6B3168AB2D2D}"/>
    <cellStyle name="Uwaga 3" xfId="8869" hidden="1" xr:uid="{86998BA8-8B8D-41DA-B104-C4C20795636A}"/>
    <cellStyle name="Uwaga 3" xfId="8865" hidden="1" xr:uid="{7C6D50B2-F412-4E4A-AB34-88009B107E0B}"/>
    <cellStyle name="Uwaga 3" xfId="8861" hidden="1" xr:uid="{E68CA90F-96A2-4FF0-B07B-67EA4D6E929D}"/>
    <cellStyle name="Uwaga 3" xfId="8854" hidden="1" xr:uid="{F28BF0BB-7776-4210-A5CC-78F73D32D768}"/>
    <cellStyle name="Uwaga 3" xfId="8849" hidden="1" xr:uid="{57676A57-E335-4A94-AD97-C4C412129610}"/>
    <cellStyle name="Uwaga 3" xfId="8845" hidden="1" xr:uid="{689E28B0-2615-44B4-A3D6-C8616467000D}"/>
    <cellStyle name="Uwaga 3" xfId="8838" hidden="1" xr:uid="{B54252F4-E800-4B95-8A4E-3D39143BA9A8}"/>
    <cellStyle name="Uwaga 3" xfId="8833" hidden="1" xr:uid="{54844BF2-AAD0-4769-9E71-EEE04D873269}"/>
    <cellStyle name="Uwaga 3" xfId="8829" hidden="1" xr:uid="{01367273-1193-4B7A-B97F-2FFE7A640743}"/>
    <cellStyle name="Uwaga 3" xfId="8824" hidden="1" xr:uid="{0EC1DB3E-7108-4336-9E41-D795C968A0B8}"/>
    <cellStyle name="Uwaga 3" xfId="8819" hidden="1" xr:uid="{97CD0AF6-9F4B-48C9-B15A-FD6E5962DE2A}"/>
    <cellStyle name="Uwaga 3" xfId="8815" hidden="1" xr:uid="{1A3335D3-BD54-4B9D-9BC4-6487D69E3A00}"/>
    <cellStyle name="Uwaga 3" xfId="8809" hidden="1" xr:uid="{039EC430-F067-4E5A-8931-862AE44C55F1}"/>
    <cellStyle name="Uwaga 3" xfId="8805" hidden="1" xr:uid="{B1198A0E-8E86-47B0-8828-FB4573B57B66}"/>
    <cellStyle name="Uwaga 3" xfId="8802" hidden="1" xr:uid="{076BA7F8-692B-47B9-B647-D8C32C6F16AC}"/>
    <cellStyle name="Uwaga 3" xfId="8795" hidden="1" xr:uid="{BE8826FD-A313-409B-AEF9-F2C239DBFC4C}"/>
    <cellStyle name="Uwaga 3" xfId="8790" hidden="1" xr:uid="{610381CA-0B83-4813-A3D2-84E90CA75A67}"/>
    <cellStyle name="Uwaga 3" xfId="8785" hidden="1" xr:uid="{54609BE1-3516-4E55-81DF-0C4D412DA4D7}"/>
    <cellStyle name="Uwaga 3" xfId="8779" hidden="1" xr:uid="{23A10514-9FF1-4881-A2B6-C0D0A49D80A4}"/>
    <cellStyle name="Uwaga 3" xfId="8774" hidden="1" xr:uid="{7AF25C7D-3015-4F4C-A2CC-FC80B2E9343D}"/>
    <cellStyle name="Uwaga 3" xfId="8769" hidden="1" xr:uid="{A51210C8-CB66-4D70-8384-F3C546C8DF4C}"/>
    <cellStyle name="Uwaga 3" xfId="8764" hidden="1" xr:uid="{92649D61-F909-4275-95E6-EDCC5158F3A2}"/>
    <cellStyle name="Uwaga 3" xfId="8759" hidden="1" xr:uid="{4B1A4DC5-DE55-4C5C-AD36-4F71D7B663D5}"/>
    <cellStyle name="Uwaga 3" xfId="8754" hidden="1" xr:uid="{3CDDC750-AA94-484D-8606-8A08C11E2935}"/>
    <cellStyle name="Uwaga 3" xfId="8750" hidden="1" xr:uid="{47B6F562-50F9-436A-9B89-0B5074CF8CF6}"/>
    <cellStyle name="Uwaga 3" xfId="8746" hidden="1" xr:uid="{D0AE0C9F-DD1B-48E6-BA9A-3F17B00C89C3}"/>
    <cellStyle name="Uwaga 3" xfId="8741" hidden="1" xr:uid="{720CB85A-FD7C-4F95-ADD4-78FAC560A09F}"/>
    <cellStyle name="Uwaga 3" xfId="8734" hidden="1" xr:uid="{44777FE9-31C1-4C64-AEE7-1F372863992F}"/>
    <cellStyle name="Uwaga 3" xfId="8729" hidden="1" xr:uid="{EDCBF957-F384-43D8-A4D4-FDA3EB66BDB7}"/>
    <cellStyle name="Uwaga 3" xfId="8724" hidden="1" xr:uid="{574D5065-6438-4E6E-B9DC-46C438D41534}"/>
    <cellStyle name="Uwaga 3" xfId="8718" hidden="1" xr:uid="{5AF22A14-FC1A-43FB-BDA2-82BBB666157B}"/>
    <cellStyle name="Uwaga 3" xfId="8713" hidden="1" xr:uid="{733A2F7C-971A-4193-8728-C07A999CEA8D}"/>
    <cellStyle name="Uwaga 3" xfId="8709" hidden="1" xr:uid="{05695D51-63EA-44A5-810A-EF62B0EF57F7}"/>
    <cellStyle name="Uwaga 3" xfId="8704" hidden="1" xr:uid="{E20965B6-660F-4AE4-92A9-D582D2BF7DD1}"/>
    <cellStyle name="Uwaga 3" xfId="8699" hidden="1" xr:uid="{25FEB8C8-F21F-4EF4-BA89-7F9483624E3C}"/>
    <cellStyle name="Uwaga 3" xfId="8694" hidden="1" xr:uid="{18BB76EF-31CD-471A-BA65-E2D2FF531D1C}"/>
    <cellStyle name="Uwaga 3" xfId="8690" hidden="1" xr:uid="{E3FA76C7-0757-43FE-80DF-125B0EE2E9BB}"/>
    <cellStyle name="Uwaga 3" xfId="8685" hidden="1" xr:uid="{FEE34603-5314-4255-BAF2-ADA3C5EEE12D}"/>
    <cellStyle name="Uwaga 3" xfId="8680" hidden="1" xr:uid="{8DB929D8-0DBC-4458-9DF1-327DBC038412}"/>
    <cellStyle name="Uwaga 3" xfId="8675" hidden="1" xr:uid="{6897CD83-3D5D-4368-B684-1B75623BE46D}"/>
    <cellStyle name="Uwaga 3" xfId="8671" hidden="1" xr:uid="{61BF89FF-AFA0-4DF2-AE0D-6CB3979DF521}"/>
    <cellStyle name="Uwaga 3" xfId="8667" hidden="1" xr:uid="{C73D8C07-BC70-49B5-9306-8A2890EF5280}"/>
    <cellStyle name="Uwaga 3" xfId="8660" hidden="1" xr:uid="{CBABA265-6D43-4CA0-A926-AAE4CB4888DE}"/>
    <cellStyle name="Uwaga 3" xfId="8656" hidden="1" xr:uid="{70A13F33-C446-4E78-AEF7-6BF28C31F832}"/>
    <cellStyle name="Uwaga 3" xfId="8651" hidden="1" xr:uid="{484A00A7-6EAE-494C-B3C8-F870C295B4F4}"/>
    <cellStyle name="Uwaga 3" xfId="8645" hidden="1" xr:uid="{5C97F496-42A3-4C74-B006-0554D912A8C4}"/>
    <cellStyle name="Uwaga 3" xfId="8641" hidden="1" xr:uid="{70E00B50-CE5B-404E-A9C3-0660059B451D}"/>
    <cellStyle name="Uwaga 3" xfId="8636" hidden="1" xr:uid="{1EC523E1-227C-4CF0-BBD8-97F33339A0F3}"/>
    <cellStyle name="Uwaga 3" xfId="8630" hidden="1" xr:uid="{4B890E19-6DCA-4874-B0AA-47C440011CC9}"/>
    <cellStyle name="Uwaga 3" xfId="8626" hidden="1" xr:uid="{AD292E7B-DBAE-4162-B4CA-B8B858606C66}"/>
    <cellStyle name="Uwaga 3" xfId="8622" hidden="1" xr:uid="{7B352C3C-2300-44D6-8627-E53A0658E901}"/>
    <cellStyle name="Uwaga 3" xfId="8615" hidden="1" xr:uid="{DA242447-16DC-4E98-94C0-541A62336606}"/>
    <cellStyle name="Uwaga 3" xfId="8611" hidden="1" xr:uid="{15D7DB94-1C5C-4B10-80F3-4E74DAC6EE4E}"/>
    <cellStyle name="Uwaga 3" xfId="8607" hidden="1" xr:uid="{9BAA78D6-C13D-4D96-ADB0-5B0582293375}"/>
    <cellStyle name="Uwaga 3" xfId="9471" hidden="1" xr:uid="{F603E302-513E-4E49-95A1-801418C6F89D}"/>
    <cellStyle name="Uwaga 3" xfId="9469" hidden="1" xr:uid="{C6AD1202-1862-4878-9AAA-36D2AAFDC8C0}"/>
    <cellStyle name="Uwaga 3" xfId="9467" hidden="1" xr:uid="{69AFB4AA-BAFF-4E84-8F15-5C3BB010456A}"/>
    <cellStyle name="Uwaga 3" xfId="9454" hidden="1" xr:uid="{FB78DA31-17AB-4474-9DED-3CB9B177EA55}"/>
    <cellStyle name="Uwaga 3" xfId="9453" hidden="1" xr:uid="{C8C3367C-10D4-468D-A71A-9DA9B777BF8B}"/>
    <cellStyle name="Uwaga 3" xfId="9452" hidden="1" xr:uid="{8898CA71-4734-4DFB-A62F-F29BF2E75389}"/>
    <cellStyle name="Uwaga 3" xfId="9439" hidden="1" xr:uid="{BD1D42D5-FF3F-42F4-90E4-444134C69CAC}"/>
    <cellStyle name="Uwaga 3" xfId="9438" hidden="1" xr:uid="{90C3E14E-B988-403F-81D2-A2E366082FDD}"/>
    <cellStyle name="Uwaga 3" xfId="9437" hidden="1" xr:uid="{AD6F22FD-7BC7-4D9A-89BF-26641C9D9C32}"/>
    <cellStyle name="Uwaga 3" xfId="9425" hidden="1" xr:uid="{AFA7259F-5D57-462E-A3CE-249ABF7083EE}"/>
    <cellStyle name="Uwaga 3" xfId="9423" hidden="1" xr:uid="{526E11E2-07A2-4151-9771-D81DF19E2AA5}"/>
    <cellStyle name="Uwaga 3" xfId="9422" hidden="1" xr:uid="{E6CBA82F-E4AB-4B5B-985D-B4CD18854E55}"/>
    <cellStyle name="Uwaga 3" xfId="9409" hidden="1" xr:uid="{3C57A065-C404-4030-B12F-8C647E6322B1}"/>
    <cellStyle name="Uwaga 3" xfId="9408" hidden="1" xr:uid="{AAB9B631-FADC-4962-A49A-494F8FE82606}"/>
    <cellStyle name="Uwaga 3" xfId="9407" hidden="1" xr:uid="{39EB613D-A56E-4236-8B69-8493EB2130EA}"/>
    <cellStyle name="Uwaga 3" xfId="9395" hidden="1" xr:uid="{DE64466A-A41B-4EED-96B5-3D2494C021D0}"/>
    <cellStyle name="Uwaga 3" xfId="9393" hidden="1" xr:uid="{52EF8108-8A8D-4DD3-8B9E-839DBECD86FD}"/>
    <cellStyle name="Uwaga 3" xfId="9391" hidden="1" xr:uid="{CA9C4B55-AADC-40CB-BB81-955978468380}"/>
    <cellStyle name="Uwaga 3" xfId="9380" hidden="1" xr:uid="{68278541-6012-40E8-A17C-8231636C5603}"/>
    <cellStyle name="Uwaga 3" xfId="9378" hidden="1" xr:uid="{86ACF79D-AD61-4007-B0C2-3BDD70E5CD97}"/>
    <cellStyle name="Uwaga 3" xfId="9376" hidden="1" xr:uid="{E05926C7-DEF8-4526-9F8B-D4D76DFBAC80}"/>
    <cellStyle name="Uwaga 3" xfId="9365" hidden="1" xr:uid="{37BA7EB8-CF8D-402F-8C64-9D68FF1F9D02}"/>
    <cellStyle name="Uwaga 3" xfId="9363" hidden="1" xr:uid="{1C0CD1DA-F335-4309-A1A0-5917CB4B16D6}"/>
    <cellStyle name="Uwaga 3" xfId="9361" hidden="1" xr:uid="{7C43B40C-548B-41F6-A66A-95C77B5E63BD}"/>
    <cellStyle name="Uwaga 3" xfId="9350" hidden="1" xr:uid="{377D2016-0AEF-46C4-9B5B-8FCCE59508A6}"/>
    <cellStyle name="Uwaga 3" xfId="9348" hidden="1" xr:uid="{FEB8914F-D04F-4B07-8671-6CD11D81EDAA}"/>
    <cellStyle name="Uwaga 3" xfId="9346" hidden="1" xr:uid="{47F39169-BDCE-4194-905A-B317E1E66F53}"/>
    <cellStyle name="Uwaga 3" xfId="9335" hidden="1" xr:uid="{00E5E07B-DD37-4CD5-9A94-C0033AF46755}"/>
    <cellStyle name="Uwaga 3" xfId="9333" hidden="1" xr:uid="{EE52C2EE-D593-4546-849C-0F47F71BFC9A}"/>
    <cellStyle name="Uwaga 3" xfId="9331" hidden="1" xr:uid="{6F87CE6B-CDF2-485C-9DAE-6ADA0930269A}"/>
    <cellStyle name="Uwaga 3" xfId="9320" hidden="1" xr:uid="{44E752FF-1D42-4C50-BF57-3242085F3BE2}"/>
    <cellStyle name="Uwaga 3" xfId="9318" hidden="1" xr:uid="{5487739B-941B-4416-A9DB-3E0ED57164F6}"/>
    <cellStyle name="Uwaga 3" xfId="9316" hidden="1" xr:uid="{640064B9-5787-48C7-A34B-9F939F3AFEF6}"/>
    <cellStyle name="Uwaga 3" xfId="9305" hidden="1" xr:uid="{B769E866-5AB9-4D22-B3B5-93EDD06CB884}"/>
    <cellStyle name="Uwaga 3" xfId="9303" hidden="1" xr:uid="{31DC1A14-2144-434B-B750-0AD0337F487D}"/>
    <cellStyle name="Uwaga 3" xfId="9301" hidden="1" xr:uid="{8A1645AC-23D9-4CB3-BE1B-2621E63BD04D}"/>
    <cellStyle name="Uwaga 3" xfId="9290" hidden="1" xr:uid="{469C033C-230E-4B2D-923C-ABDCB7EE9421}"/>
    <cellStyle name="Uwaga 3" xfId="9288" hidden="1" xr:uid="{8E8058B9-663B-4783-AFE3-28CD667A9EB6}"/>
    <cellStyle name="Uwaga 3" xfId="9286" hidden="1" xr:uid="{60ABDA1E-71F8-4072-8215-36483FD8ED0F}"/>
    <cellStyle name="Uwaga 3" xfId="9275" hidden="1" xr:uid="{3DFDBB6F-93C1-4152-AF13-163CECD0376E}"/>
    <cellStyle name="Uwaga 3" xfId="9273" hidden="1" xr:uid="{3CE0EB45-19FD-4DA4-AC41-4019E212E957}"/>
    <cellStyle name="Uwaga 3" xfId="9271" hidden="1" xr:uid="{07A6002F-F344-489D-B2DF-C24C7274AE76}"/>
    <cellStyle name="Uwaga 3" xfId="9260" hidden="1" xr:uid="{E633994A-F7FD-48C8-A74D-A33A0CB49672}"/>
    <cellStyle name="Uwaga 3" xfId="9258" hidden="1" xr:uid="{3C0D7829-F1AA-4329-AD90-A083E293AF71}"/>
    <cellStyle name="Uwaga 3" xfId="9256" hidden="1" xr:uid="{BA1FA115-5202-4828-AB71-09BC6A4B84A9}"/>
    <cellStyle name="Uwaga 3" xfId="9245" hidden="1" xr:uid="{59ED9728-FFB7-4EEE-B787-E9332F04332B}"/>
    <cellStyle name="Uwaga 3" xfId="9243" hidden="1" xr:uid="{601B1858-D82F-41A6-B15B-EB626293772D}"/>
    <cellStyle name="Uwaga 3" xfId="9241" hidden="1" xr:uid="{920F593E-DD0C-44D0-B72F-B1DF39A22EC8}"/>
    <cellStyle name="Uwaga 3" xfId="9230" hidden="1" xr:uid="{B91ECD25-2580-4F76-B8B8-0D1EBA2D08F6}"/>
    <cellStyle name="Uwaga 3" xfId="9228" hidden="1" xr:uid="{5AF9E9BE-2EDF-4848-98F4-EAC88DBF7D88}"/>
    <cellStyle name="Uwaga 3" xfId="9226" hidden="1" xr:uid="{B6966911-F23A-4133-8342-B7431FFF849A}"/>
    <cellStyle name="Uwaga 3" xfId="9215" hidden="1" xr:uid="{E7C29BE9-E00C-429A-8721-8C737A10040C}"/>
    <cellStyle name="Uwaga 3" xfId="9213" hidden="1" xr:uid="{C7B18A90-1A59-4ED3-8EA8-BF7B15D804C1}"/>
    <cellStyle name="Uwaga 3" xfId="9211" hidden="1" xr:uid="{7CFE2324-6F54-47F5-84E7-B5F8F7D0356D}"/>
    <cellStyle name="Uwaga 3" xfId="9200" hidden="1" xr:uid="{DB01EDC6-3739-476F-A93D-22709A7D7F51}"/>
    <cellStyle name="Uwaga 3" xfId="9198" hidden="1" xr:uid="{C87BA97C-BF87-457D-B4D4-940039D756D0}"/>
    <cellStyle name="Uwaga 3" xfId="9196" hidden="1" xr:uid="{8F9806AD-D573-41F4-9950-F67732FE03BD}"/>
    <cellStyle name="Uwaga 3" xfId="9185" hidden="1" xr:uid="{5E766A35-DCE1-4403-8D98-A43551ECFE76}"/>
    <cellStyle name="Uwaga 3" xfId="9183" hidden="1" xr:uid="{9CCA07E3-C9E6-46DD-A4C7-3E56D554A831}"/>
    <cellStyle name="Uwaga 3" xfId="9181" hidden="1" xr:uid="{4745F7CC-A5D5-4787-8215-A9F13E417976}"/>
    <cellStyle name="Uwaga 3" xfId="9170" hidden="1" xr:uid="{89DF696B-F6A5-4F31-9CCB-18F224533DA1}"/>
    <cellStyle name="Uwaga 3" xfId="9168" hidden="1" xr:uid="{D6150A4F-4671-470F-AF7F-5452025C87F1}"/>
    <cellStyle name="Uwaga 3" xfId="9166" hidden="1" xr:uid="{E8E395AF-4EDF-4D3F-96DB-C65249834976}"/>
    <cellStyle name="Uwaga 3" xfId="9155" hidden="1" xr:uid="{1370FBDC-7A3E-496B-93C5-F39325B16D64}"/>
    <cellStyle name="Uwaga 3" xfId="9153" hidden="1" xr:uid="{1791DBB3-78FC-448C-BEE1-F3671D1AE96F}"/>
    <cellStyle name="Uwaga 3" xfId="9151" hidden="1" xr:uid="{AB87941D-D5CA-4704-AD44-71257DB342B4}"/>
    <cellStyle name="Uwaga 3" xfId="9140" hidden="1" xr:uid="{8882886D-46CE-4411-BB46-E3585D567A49}"/>
    <cellStyle name="Uwaga 3" xfId="9138" hidden="1" xr:uid="{3839A55F-F6F1-4273-81BC-92946E74DE09}"/>
    <cellStyle name="Uwaga 3" xfId="9136" hidden="1" xr:uid="{7F21C88B-8E15-496C-A3C2-E6CD566F539C}"/>
    <cellStyle name="Uwaga 3" xfId="9125" hidden="1" xr:uid="{224A9060-D45D-4590-B85B-AB82BDFAE543}"/>
    <cellStyle name="Uwaga 3" xfId="9123" hidden="1" xr:uid="{6F5F6BDA-97D3-4503-A35E-90BA0166E1ED}"/>
    <cellStyle name="Uwaga 3" xfId="9121" hidden="1" xr:uid="{F064E949-939C-4891-8A87-CA4DCC8CF909}"/>
    <cellStyle name="Uwaga 3" xfId="9110" hidden="1" xr:uid="{BE6AA406-B4C1-41B3-98DF-4D6212D114C7}"/>
    <cellStyle name="Uwaga 3" xfId="9108" hidden="1" xr:uid="{DD41E6DD-E5C5-4BF5-A454-08A5201FC3F5}"/>
    <cellStyle name="Uwaga 3" xfId="9106" hidden="1" xr:uid="{3E594E9A-C317-447F-8210-57E7D03185E3}"/>
    <cellStyle name="Uwaga 3" xfId="9095" hidden="1" xr:uid="{90BA7F60-BDF1-40F3-B655-86B95709F218}"/>
    <cellStyle name="Uwaga 3" xfId="9093" hidden="1" xr:uid="{A6E4FA23-0110-49E5-8FAC-9770CD7DD294}"/>
    <cellStyle name="Uwaga 3" xfId="9091" hidden="1" xr:uid="{C18EBBFD-9749-41DF-ACC5-A9A3D64800A5}"/>
    <cellStyle name="Uwaga 3" xfId="9080" hidden="1" xr:uid="{E6D8D2D7-1364-424C-9495-19D7B7469939}"/>
    <cellStyle name="Uwaga 3" xfId="9078" hidden="1" xr:uid="{05F70DF3-F3CB-45C4-B7EA-F17A45D2D20A}"/>
    <cellStyle name="Uwaga 3" xfId="9075" hidden="1" xr:uid="{B8FEDBC8-38D0-45E4-81E4-5A51709CD5A3}"/>
    <cellStyle name="Uwaga 3" xfId="9065" hidden="1" xr:uid="{6163E274-9A4E-43B2-8F87-A899FA8316A9}"/>
    <cellStyle name="Uwaga 3" xfId="9063" hidden="1" xr:uid="{7DD4BF6D-CB96-4A55-9F3C-2DD4F76E8126}"/>
    <cellStyle name="Uwaga 3" xfId="9061" hidden="1" xr:uid="{012583EE-5871-4DEE-A946-4BD2A0D99CC2}"/>
    <cellStyle name="Uwaga 3" xfId="9050" hidden="1" xr:uid="{895EBBD2-160B-4000-9BF5-3B6B111B207C}"/>
    <cellStyle name="Uwaga 3" xfId="9048" hidden="1" xr:uid="{631FB7BD-2108-4D34-84EC-D27B60E65273}"/>
    <cellStyle name="Uwaga 3" xfId="9046" hidden="1" xr:uid="{0D46B035-0DDC-40A5-AD89-BB639CAE1302}"/>
    <cellStyle name="Uwaga 3" xfId="9035" hidden="1" xr:uid="{A0A94178-B78E-4A3D-868D-8ADA6BF5C21F}"/>
    <cellStyle name="Uwaga 3" xfId="9033" hidden="1" xr:uid="{4022226F-76BA-4295-AE6A-EFB97B27C6A8}"/>
    <cellStyle name="Uwaga 3" xfId="9030" hidden="1" xr:uid="{78469593-C63E-4879-A8D8-6CA7AFBC6471}"/>
    <cellStyle name="Uwaga 3" xfId="9020" hidden="1" xr:uid="{73F4E5D0-58C2-4DE3-81DA-CC0D75FD914F}"/>
    <cellStyle name="Uwaga 3" xfId="9018" hidden="1" xr:uid="{6A23AC9A-EF39-429C-A48D-04F882C47759}"/>
    <cellStyle name="Uwaga 3" xfId="9015" hidden="1" xr:uid="{6463F471-BF17-4878-9851-FD068F64F62E}"/>
    <cellStyle name="Uwaga 3" xfId="9005" hidden="1" xr:uid="{FB6631C6-FA6E-4F73-9D55-57245001E2FE}"/>
    <cellStyle name="Uwaga 3" xfId="9003" hidden="1" xr:uid="{D032BF9E-ED80-4F42-A8AC-397A1C7E069E}"/>
    <cellStyle name="Uwaga 3" xfId="9000" hidden="1" xr:uid="{132C8154-4DB3-4A99-B1BB-FC4A9CCDE556}"/>
    <cellStyle name="Uwaga 3" xfId="8991" hidden="1" xr:uid="{2D771F92-1F6D-4CA1-9CA2-B6CF95EA952B}"/>
    <cellStyle name="Uwaga 3" xfId="8988" hidden="1" xr:uid="{7B03F49B-2C10-4240-8950-879A7C6852A9}"/>
    <cellStyle name="Uwaga 3" xfId="8984" hidden="1" xr:uid="{1C2F5CA9-D8A1-4A8D-B901-0D0446E778EF}"/>
    <cellStyle name="Uwaga 3" xfId="8976" hidden="1" xr:uid="{054E962C-7B14-468D-AE5B-95F679072859}"/>
    <cellStyle name="Uwaga 3" xfId="8973" hidden="1" xr:uid="{D568D370-326C-4922-9FC5-FD75B89C96D1}"/>
    <cellStyle name="Uwaga 3" xfId="8969" hidden="1" xr:uid="{F77A8305-FC04-48C9-89DD-364FBB7D3616}"/>
    <cellStyle name="Uwaga 3" xfId="8961" hidden="1" xr:uid="{0E611844-2D80-4482-A060-BD0F9A2ED3AA}"/>
    <cellStyle name="Uwaga 3" xfId="8958" hidden="1" xr:uid="{5A87EC24-2996-4359-9D39-1F3646C87966}"/>
    <cellStyle name="Uwaga 3" xfId="8954" hidden="1" xr:uid="{AE1F55F7-A6EC-4805-BE8B-4CF6C1157831}"/>
    <cellStyle name="Uwaga 3" xfId="8946" hidden="1" xr:uid="{234D7577-9876-4763-AAD0-44C86EC397CB}"/>
    <cellStyle name="Uwaga 3" xfId="8943" hidden="1" xr:uid="{D43838ED-E1B5-4FFE-A247-2B6A3C0AB280}"/>
    <cellStyle name="Uwaga 3" xfId="8939" hidden="1" xr:uid="{544910E3-AB50-4E3A-814C-4E801AF23DAD}"/>
    <cellStyle name="Uwaga 3" xfId="8931" hidden="1" xr:uid="{219EAED1-2D6E-43E8-92DF-E6D6C00D7407}"/>
    <cellStyle name="Uwaga 3" xfId="8928" hidden="1" xr:uid="{A6048123-FEE2-46DE-901F-53BBB98F4414}"/>
    <cellStyle name="Uwaga 3" xfId="8924" hidden="1" xr:uid="{2D21946E-6278-4D43-A710-D387F4221393}"/>
    <cellStyle name="Uwaga 3" xfId="8916" hidden="1" xr:uid="{2228B0C5-EC0B-445C-A49D-3154653BE13F}"/>
    <cellStyle name="Uwaga 3" xfId="8912" hidden="1" xr:uid="{237B8B98-B99F-4356-93F1-DD306E761525}"/>
    <cellStyle name="Uwaga 3" xfId="8907" hidden="1" xr:uid="{A77EDA3F-5E22-4372-AA9C-C07794248A07}"/>
    <cellStyle name="Uwaga 3" xfId="8901" hidden="1" xr:uid="{0D7E67CA-A22F-416A-8A3F-7BB8099163D5}"/>
    <cellStyle name="Uwaga 3" xfId="8897" hidden="1" xr:uid="{D6EB8CCA-F766-44C6-A982-50BBFF3EEFDB}"/>
    <cellStyle name="Uwaga 3" xfId="8892" hidden="1" xr:uid="{3578EBFD-F251-4C83-9B39-546788765870}"/>
    <cellStyle name="Uwaga 3" xfId="8886" hidden="1" xr:uid="{0017DEB4-462B-499B-AB05-0BE51A176A69}"/>
    <cellStyle name="Uwaga 3" xfId="8882" hidden="1" xr:uid="{264400AE-1481-423F-B3DC-37495ACB6482}"/>
    <cellStyle name="Uwaga 3" xfId="8877" hidden="1" xr:uid="{7687685F-6E24-4313-8778-3B041E223E07}"/>
    <cellStyle name="Uwaga 3" xfId="8871" hidden="1" xr:uid="{9ECE7AB6-6451-4705-9D21-8CF0A01F95BC}"/>
    <cellStyle name="Uwaga 3" xfId="8868" hidden="1" xr:uid="{E95AF4D0-9DC2-45AD-B86B-DAF26F682DC8}"/>
    <cellStyle name="Uwaga 3" xfId="8864" hidden="1" xr:uid="{78A526A0-7656-4245-A0CD-F401665CFFE7}"/>
    <cellStyle name="Uwaga 3" xfId="8856" hidden="1" xr:uid="{83EB58F4-5670-45EC-8811-2F8618AD3504}"/>
    <cellStyle name="Uwaga 3" xfId="8853" hidden="1" xr:uid="{05C13A3A-C995-492D-BAAA-FFA87B23567E}"/>
    <cellStyle name="Uwaga 3" xfId="8848" hidden="1" xr:uid="{EEBA928F-D92C-42FA-9ED2-570B250F5EAE}"/>
    <cellStyle name="Uwaga 3" xfId="8841" hidden="1" xr:uid="{372799EF-3187-4AF3-951A-AFE3964E94C7}"/>
    <cellStyle name="Uwaga 3" xfId="8837" hidden="1" xr:uid="{56ACA3D1-11AE-4879-BAB6-4C0F9DF35DA2}"/>
    <cellStyle name="Uwaga 3" xfId="8832" hidden="1" xr:uid="{1BE591FC-DDA0-46BA-B29B-447D3F2552DE}"/>
    <cellStyle name="Uwaga 3" xfId="8826" hidden="1" xr:uid="{7FD91AC8-2020-4B90-A80E-DFEA2895866E}"/>
    <cellStyle name="Uwaga 3" xfId="8822" hidden="1" xr:uid="{0D9268FB-B16F-4A40-A3C5-DEC04703D28C}"/>
    <cellStyle name="Uwaga 3" xfId="8817" hidden="1" xr:uid="{1B74B770-7357-432D-B575-B7168481198B}"/>
    <cellStyle name="Uwaga 3" xfId="8811" hidden="1" xr:uid="{77A526A9-BB40-4B62-9880-FE0531D6185C}"/>
    <cellStyle name="Uwaga 3" xfId="8808" hidden="1" xr:uid="{B720A77A-C58B-48D7-8853-F4A438E99139}"/>
    <cellStyle name="Uwaga 3" xfId="8804" hidden="1" xr:uid="{F301A5FD-87BD-47E8-9E1C-F8CF8607390B}"/>
    <cellStyle name="Uwaga 3" xfId="8796" hidden="1" xr:uid="{D9B4DD90-B807-4126-A74C-E8B052CD787C}"/>
    <cellStyle name="Uwaga 3" xfId="8791" hidden="1" xr:uid="{34FB4DDB-88CD-446D-8537-73881F3630B2}"/>
    <cellStyle name="Uwaga 3" xfId="8786" hidden="1" xr:uid="{E0272887-6A34-4F55-B873-3604CD481355}"/>
    <cellStyle name="Uwaga 3" xfId="8781" hidden="1" xr:uid="{6242BA16-15C5-48B0-8F67-9B4559B4F5CA}"/>
    <cellStyle name="Uwaga 3" xfId="8776" hidden="1" xr:uid="{9DC1B012-493C-4845-8159-4DB59F591910}"/>
    <cellStyle name="Uwaga 3" xfId="8771" hidden="1" xr:uid="{990EA9A7-9643-42A8-8B0E-809632C90A0D}"/>
    <cellStyle name="Uwaga 3" xfId="8766" hidden="1" xr:uid="{A79242A9-B2AD-4292-85E3-07294ED6E9AE}"/>
    <cellStyle name="Uwaga 3" xfId="8761" hidden="1" xr:uid="{5430E697-206F-4A09-B4A7-7E8149E79166}"/>
    <cellStyle name="Uwaga 3" xfId="8756" hidden="1" xr:uid="{834BC913-CAAD-4358-A866-7B7809C476C6}"/>
    <cellStyle name="Uwaga 3" xfId="8751" hidden="1" xr:uid="{C356AA91-5925-4EC1-8495-276EAF2CD5D4}"/>
    <cellStyle name="Uwaga 3" xfId="8747" hidden="1" xr:uid="{57C8D84D-2BC4-4701-80F4-F54B265866C7}"/>
    <cellStyle name="Uwaga 3" xfId="8742" hidden="1" xr:uid="{F5BA381D-A178-442B-9D3D-88D57D32DFD5}"/>
    <cellStyle name="Uwaga 3" xfId="8735" hidden="1" xr:uid="{805E8725-A689-4E6F-B5D2-A336143506AB}"/>
    <cellStyle name="Uwaga 3" xfId="8730" hidden="1" xr:uid="{544AE2E7-0F31-4492-86D4-F94CD6756855}"/>
    <cellStyle name="Uwaga 3" xfId="8725" hidden="1" xr:uid="{1DA02C3B-BC4C-4076-B5BA-E30CCF84D80C}"/>
    <cellStyle name="Uwaga 3" xfId="8720" hidden="1" xr:uid="{A855B36D-D629-4EB7-A70B-79F74C418E70}"/>
    <cellStyle name="Uwaga 3" xfId="8715" hidden="1" xr:uid="{4C87EC02-BE5F-40DC-BC90-131906431B58}"/>
    <cellStyle name="Uwaga 3" xfId="8710" hidden="1" xr:uid="{494F5D85-F3AA-4CD3-9E42-8CD9853E471E}"/>
    <cellStyle name="Uwaga 3" xfId="8705" hidden="1" xr:uid="{BD4705CF-6507-4B16-8881-B2F775FB3E76}"/>
    <cellStyle name="Uwaga 3" xfId="8700" hidden="1" xr:uid="{840135FB-C5E1-4F03-9266-4E11DABA5E2C}"/>
    <cellStyle name="Uwaga 3" xfId="8695" hidden="1" xr:uid="{45E424C9-4810-471E-9B67-B532A118EC41}"/>
    <cellStyle name="Uwaga 3" xfId="8691" hidden="1" xr:uid="{C70C9233-A824-4C50-8FC9-591F9C3C4A97}"/>
    <cellStyle name="Uwaga 3" xfId="8686" hidden="1" xr:uid="{97C89330-7033-424B-A4FD-B43F66F64C6D}"/>
    <cellStyle name="Uwaga 3" xfId="8681" hidden="1" xr:uid="{9F471027-98CA-43E2-9FE7-CE46822EFB9A}"/>
    <cellStyle name="Uwaga 3" xfId="8676" hidden="1" xr:uid="{AF120783-1339-4A88-A19E-BD076809A289}"/>
    <cellStyle name="Uwaga 3" xfId="8672" hidden="1" xr:uid="{586B4765-923C-4FD6-8E11-AF632282FC38}"/>
    <cellStyle name="Uwaga 3" xfId="8668" hidden="1" xr:uid="{597614BF-10D2-4A84-B872-34A14C11B705}"/>
    <cellStyle name="Uwaga 3" xfId="8661" hidden="1" xr:uid="{17E12D3B-060E-49C7-B30D-3906612AB63D}"/>
    <cellStyle name="Uwaga 3" xfId="8657" hidden="1" xr:uid="{F2D72387-6584-4A4F-B41C-8C94B17384AA}"/>
    <cellStyle name="Uwaga 3" xfId="8652" hidden="1" xr:uid="{DCA92372-C340-41DE-AD57-F6FA53C4B4AF}"/>
    <cellStyle name="Uwaga 3" xfId="8646" hidden="1" xr:uid="{57D1B32B-28A1-498D-8825-22C704E6A70D}"/>
    <cellStyle name="Uwaga 3" xfId="8642" hidden="1" xr:uid="{4C1993F3-5559-456C-AF9A-BC107A4B58EC}"/>
    <cellStyle name="Uwaga 3" xfId="8637" hidden="1" xr:uid="{B5B92C8F-3DEB-48E2-9408-13C651D689B6}"/>
    <cellStyle name="Uwaga 3" xfId="8631" hidden="1" xr:uid="{579E0631-55BE-44E1-80AD-61DCF4420ED0}"/>
    <cellStyle name="Uwaga 3" xfId="8627" hidden="1" xr:uid="{F05F10CD-D7F5-45F0-892A-BD720F3C9E76}"/>
    <cellStyle name="Uwaga 3" xfId="8623" hidden="1" xr:uid="{8FE4608E-A1CB-4A9E-81E7-933F375D06CC}"/>
    <cellStyle name="Uwaga 3" xfId="8616" hidden="1" xr:uid="{89B486A4-9A33-4689-9CAF-DCDB00C506C3}"/>
    <cellStyle name="Uwaga 3" xfId="8612" hidden="1" xr:uid="{4AAF9D2C-3F82-4B80-A231-C890F026B140}"/>
    <cellStyle name="Uwaga 3" xfId="8608" hidden="1" xr:uid="{217C895B-2491-4796-81D1-7A1C0B965556}"/>
    <cellStyle name="Uwaga 3" xfId="9475" hidden="1" xr:uid="{3CB80670-77B0-45FD-9F6E-149061354587}"/>
    <cellStyle name="Uwaga 3" xfId="9474" hidden="1" xr:uid="{60FEBCD1-C9B9-48EE-935F-B98EC422C198}"/>
    <cellStyle name="Uwaga 3" xfId="9472" hidden="1" xr:uid="{AEAF1EC8-7EF4-4606-AA25-4C0DC58B270B}"/>
    <cellStyle name="Uwaga 3" xfId="9459" hidden="1" xr:uid="{15602FD2-4564-490F-9F66-349C43229DD3}"/>
    <cellStyle name="Uwaga 3" xfId="9457" hidden="1" xr:uid="{759EDEB4-6AFB-4CEE-885E-764C3C23AEBA}"/>
    <cellStyle name="Uwaga 3" xfId="9455" hidden="1" xr:uid="{65E5CB23-95AA-4560-B344-677B8160D448}"/>
    <cellStyle name="Uwaga 3" xfId="9445" hidden="1" xr:uid="{94ADE750-C07C-49C5-AEDB-DC9AA822BEC6}"/>
    <cellStyle name="Uwaga 3" xfId="9443" hidden="1" xr:uid="{779E8F39-82F5-432C-9160-CAA3F4FDBB9A}"/>
    <cellStyle name="Uwaga 3" xfId="9441" hidden="1" xr:uid="{BDF55AFD-E617-4754-93F9-2ACE3BB1CAC1}"/>
    <cellStyle name="Uwaga 3" xfId="9430" hidden="1" xr:uid="{196D9F3E-12C7-47E3-9C0D-0E680DFF0ADE}"/>
    <cellStyle name="Uwaga 3" xfId="9428" hidden="1" xr:uid="{9E4C9996-0ED9-4507-8C27-6952E6E39A0E}"/>
    <cellStyle name="Uwaga 3" xfId="9426" hidden="1" xr:uid="{EE58475A-6D7C-442F-9078-AD2D042D4FFA}"/>
    <cellStyle name="Uwaga 3" xfId="9413" hidden="1" xr:uid="{B285F3CB-844E-430F-B9AC-C802DA0BA16A}"/>
    <cellStyle name="Uwaga 3" xfId="9411" hidden="1" xr:uid="{B9560A16-C626-4214-90AB-B3D607F6AB8A}"/>
    <cellStyle name="Uwaga 3" xfId="9410" hidden="1" xr:uid="{A704FD4B-E340-434F-A0B7-D26677E2C795}"/>
    <cellStyle name="Uwaga 3" xfId="9397" hidden="1" xr:uid="{293F73E3-00E1-44CD-8D89-BDA9276BDDDC}"/>
    <cellStyle name="Uwaga 3" xfId="9396" hidden="1" xr:uid="{C9602B5B-AA74-4F40-8B55-39793DDF4DCA}"/>
    <cellStyle name="Uwaga 3" xfId="9394" hidden="1" xr:uid="{B1EB823B-0D9C-48A6-A318-D93FF45D7336}"/>
    <cellStyle name="Uwaga 3" xfId="9382" hidden="1" xr:uid="{3D80E8BF-B213-401B-8920-A6C06117E26C}"/>
    <cellStyle name="Uwaga 3" xfId="9381" hidden="1" xr:uid="{EA91B5AB-C0AC-479F-B50D-92852C827003}"/>
    <cellStyle name="Uwaga 3" xfId="9379" hidden="1" xr:uid="{8FB0D164-41DC-4621-95BF-692B9385B0BA}"/>
    <cellStyle name="Uwaga 3" xfId="9367" hidden="1" xr:uid="{9C5427B0-5BE5-4BAF-9830-2771864AE6A1}"/>
    <cellStyle name="Uwaga 3" xfId="9366" hidden="1" xr:uid="{05903A51-51D9-43C6-884B-A5A808D24802}"/>
    <cellStyle name="Uwaga 3" xfId="9364" hidden="1" xr:uid="{1781A7DE-1FEC-4FFF-B89C-795712D059FD}"/>
    <cellStyle name="Uwaga 3" xfId="9352" hidden="1" xr:uid="{7D62F622-840D-4520-8725-DC847C8C7578}"/>
    <cellStyle name="Uwaga 3" xfId="9351" hidden="1" xr:uid="{9EBE9B12-140B-41DB-BCBF-905A6BEB43FE}"/>
    <cellStyle name="Uwaga 3" xfId="9349" hidden="1" xr:uid="{D59D7BBE-7D17-4ACE-8E15-915FD5B57F68}"/>
    <cellStyle name="Uwaga 3" xfId="9337" hidden="1" xr:uid="{8F1FEDB0-CC52-4364-9000-6A46003C22B0}"/>
    <cellStyle name="Uwaga 3" xfId="9336" hidden="1" xr:uid="{8D599DCB-EA78-481D-B626-5B2EAA29794E}"/>
    <cellStyle name="Uwaga 3" xfId="9334" hidden="1" xr:uid="{4EEB499E-23DA-454A-B6AC-2503CA4CB975}"/>
    <cellStyle name="Uwaga 3" xfId="9322" hidden="1" xr:uid="{C2074893-B543-4983-8778-B421C0EE0288}"/>
    <cellStyle name="Uwaga 3" xfId="9321" hidden="1" xr:uid="{19DF91AA-61F6-4124-A90D-4B5CCF1AECEC}"/>
    <cellStyle name="Uwaga 3" xfId="9319" hidden="1" xr:uid="{D98E99DB-58B5-46C3-BB42-1083CAE70DDA}"/>
    <cellStyle name="Uwaga 3" xfId="9307" hidden="1" xr:uid="{73B64BF9-E1F9-455A-A6C6-06C228D0D14B}"/>
    <cellStyle name="Uwaga 3" xfId="9306" hidden="1" xr:uid="{9D5BE0C0-568B-4911-9FD7-AC8FEED4B329}"/>
    <cellStyle name="Uwaga 3" xfId="9304" hidden="1" xr:uid="{F562EA51-5D63-4756-8839-9BE8C32DE825}"/>
    <cellStyle name="Uwaga 3" xfId="9292" hidden="1" xr:uid="{7F5622E9-494E-4F82-B804-D87366BB2CCE}"/>
    <cellStyle name="Uwaga 3" xfId="9291" hidden="1" xr:uid="{97C3924F-2257-4148-8278-B3E0AE8A0556}"/>
    <cellStyle name="Uwaga 3" xfId="9289" hidden="1" xr:uid="{36FF2C8F-F3BF-4307-82B2-D9FAB57733EB}"/>
    <cellStyle name="Uwaga 3" xfId="9277" hidden="1" xr:uid="{2EB404F3-1CDB-4912-9D09-40AF72CF8180}"/>
    <cellStyle name="Uwaga 3" xfId="9276" hidden="1" xr:uid="{6C254431-37C6-4422-B066-35C35A6A5E05}"/>
    <cellStyle name="Uwaga 3" xfId="9274" hidden="1" xr:uid="{358A16FC-C2EF-4BC0-90BD-3E0341C47FF3}"/>
    <cellStyle name="Uwaga 3" xfId="9262" hidden="1" xr:uid="{0DB008F4-E114-4864-87CA-5F65C14A8B7A}"/>
    <cellStyle name="Uwaga 3" xfId="9261" hidden="1" xr:uid="{36A200C2-3061-407E-A2FE-B595E603CBF0}"/>
    <cellStyle name="Uwaga 3" xfId="9259" hidden="1" xr:uid="{F051C085-9323-49D7-A184-2D72DCC77682}"/>
    <cellStyle name="Uwaga 3" xfId="9247" hidden="1" xr:uid="{0E2937F4-8051-4B2B-935A-456A6A4DCAC9}"/>
    <cellStyle name="Uwaga 3" xfId="9246" hidden="1" xr:uid="{294FD1F7-C3F1-4C6A-9D5E-5DDF4D69F7C0}"/>
    <cellStyle name="Uwaga 3" xfId="9244" hidden="1" xr:uid="{6FF2D120-6B1C-4ADD-9F12-BA522DFBF82D}"/>
    <cellStyle name="Uwaga 3" xfId="9232" hidden="1" xr:uid="{385AC948-F41C-4B41-9F5D-5DC1F3F96C3A}"/>
    <cellStyle name="Uwaga 3" xfId="9231" hidden="1" xr:uid="{8672736E-9198-4980-A509-1C975FF34D75}"/>
    <cellStyle name="Uwaga 3" xfId="9229" hidden="1" xr:uid="{31E58F8D-561D-4C37-A1F7-6A6FC315BF4C}"/>
    <cellStyle name="Uwaga 3" xfId="9217" hidden="1" xr:uid="{92B694A2-6EB8-4CD5-A4F8-DC3FA143A171}"/>
    <cellStyle name="Uwaga 3" xfId="9216" hidden="1" xr:uid="{B978E2B3-570E-4E02-A1E8-79B49E8C12C9}"/>
    <cellStyle name="Uwaga 3" xfId="9214" hidden="1" xr:uid="{236B6F79-F49F-4E27-A38E-F3C984CD02B4}"/>
    <cellStyle name="Uwaga 3" xfId="9202" hidden="1" xr:uid="{03A1EAF3-083A-4D19-BB55-C81CEFF6B8D8}"/>
    <cellStyle name="Uwaga 3" xfId="9201" hidden="1" xr:uid="{33E20034-A787-4F7B-995D-9E7717C03CE7}"/>
    <cellStyle name="Uwaga 3" xfId="9199" hidden="1" xr:uid="{81A1ACAF-98E7-4915-8355-E39265EEA089}"/>
    <cellStyle name="Uwaga 3" xfId="9187" hidden="1" xr:uid="{010C3822-8EDA-43CD-BC09-C8E056F9BEDF}"/>
    <cellStyle name="Uwaga 3" xfId="9186" hidden="1" xr:uid="{01886166-DD66-4493-A234-3CDAFD86B654}"/>
    <cellStyle name="Uwaga 3" xfId="9184" hidden="1" xr:uid="{C3631E06-D3B5-44F4-B4D7-25331C76B915}"/>
    <cellStyle name="Uwaga 3" xfId="9172" hidden="1" xr:uid="{0F468718-CB9A-45D6-B017-DE57554E079F}"/>
    <cellStyle name="Uwaga 3" xfId="9171" hidden="1" xr:uid="{5D5A6461-04FA-4F42-B5DE-655B53C76CBE}"/>
    <cellStyle name="Uwaga 3" xfId="9169" hidden="1" xr:uid="{54750D49-26F6-4CCB-A7F6-17AD8C5BC0B9}"/>
    <cellStyle name="Uwaga 3" xfId="9157" hidden="1" xr:uid="{67FA8BB3-6C93-4773-B94F-6C7C4AE2EEDD}"/>
    <cellStyle name="Uwaga 3" xfId="9156" hidden="1" xr:uid="{868529A6-BA51-4B39-9F35-9D4E352D8E2F}"/>
    <cellStyle name="Uwaga 3" xfId="9154" hidden="1" xr:uid="{52B9EA82-43FE-48FB-A2AC-C10ACABB79F0}"/>
    <cellStyle name="Uwaga 3" xfId="9142" hidden="1" xr:uid="{8CACF26B-E194-4209-B172-1C6D880C62C5}"/>
    <cellStyle name="Uwaga 3" xfId="9141" hidden="1" xr:uid="{FB3BC05C-71F6-466C-B940-41C789D3C596}"/>
    <cellStyle name="Uwaga 3" xfId="9139" hidden="1" xr:uid="{7DEAAFF4-A414-49DB-8630-171C076B9266}"/>
    <cellStyle name="Uwaga 3" xfId="9127" hidden="1" xr:uid="{9C716741-4A8C-4B6B-9695-C45894914AE3}"/>
    <cellStyle name="Uwaga 3" xfId="9126" hidden="1" xr:uid="{793CC090-7373-4E63-9957-77E1B7BAC4FF}"/>
    <cellStyle name="Uwaga 3" xfId="9124" hidden="1" xr:uid="{2BEC714A-CADC-489E-845B-CCF963043377}"/>
    <cellStyle name="Uwaga 3" xfId="9112" hidden="1" xr:uid="{3FD0FB5F-F4A1-4584-BE47-E50F81EF585F}"/>
    <cellStyle name="Uwaga 3" xfId="9111" hidden="1" xr:uid="{9A87D362-7276-4E6A-BA27-DF176FB784A9}"/>
    <cellStyle name="Uwaga 3" xfId="9109" hidden="1" xr:uid="{91FD183B-31E2-451F-9B5A-3C0A47FE01F7}"/>
    <cellStyle name="Uwaga 3" xfId="9097" hidden="1" xr:uid="{9C34AF13-F8C7-420E-BA8A-8C5695320B16}"/>
    <cellStyle name="Uwaga 3" xfId="9096" hidden="1" xr:uid="{98E58B61-2A9F-4BFB-A1E9-A6B96DDB16F6}"/>
    <cellStyle name="Uwaga 3" xfId="9094" hidden="1" xr:uid="{C732868D-CE09-45EE-9DAA-B8BCA3FFFC64}"/>
    <cellStyle name="Uwaga 3" xfId="9082" hidden="1" xr:uid="{7DED740B-D611-4371-91BA-D0F1C043A1F9}"/>
    <cellStyle name="Uwaga 3" xfId="9081" hidden="1" xr:uid="{53FE0A2B-CADB-438A-A345-39249B10A629}"/>
    <cellStyle name="Uwaga 3" xfId="9079" hidden="1" xr:uid="{844B0CDC-F405-4AC8-9AA3-B7897152D3FA}"/>
    <cellStyle name="Uwaga 3" xfId="9067" hidden="1" xr:uid="{7517F51E-6618-416C-A285-DE4E4E97C04B}"/>
    <cellStyle name="Uwaga 3" xfId="9066" hidden="1" xr:uid="{2F3DCE66-D90D-4903-AE99-776580078A4F}"/>
    <cellStyle name="Uwaga 3" xfId="9064" hidden="1" xr:uid="{832136FF-2069-473C-828D-385C718DCA23}"/>
    <cellStyle name="Uwaga 3" xfId="9052" hidden="1" xr:uid="{5735CB6C-B492-4BCA-914E-035B366B80BF}"/>
    <cellStyle name="Uwaga 3" xfId="9051" hidden="1" xr:uid="{1D89F67A-3ED2-4F1B-9858-450634661CD3}"/>
    <cellStyle name="Uwaga 3" xfId="9049" hidden="1" xr:uid="{29E619F5-44C7-414E-A223-D9B6B65351B5}"/>
    <cellStyle name="Uwaga 3" xfId="9037" hidden="1" xr:uid="{774C54FA-B0A4-4F78-A857-31C1B35CBCD0}"/>
    <cellStyle name="Uwaga 3" xfId="9036" hidden="1" xr:uid="{A1FF1D89-DA29-428F-B809-A64ECF8D0457}"/>
    <cellStyle name="Uwaga 3" xfId="9034" hidden="1" xr:uid="{547743C8-8D0F-4BF2-BFC4-205CB6776383}"/>
    <cellStyle name="Uwaga 3" xfId="9022" hidden="1" xr:uid="{F172BF03-2784-40D9-8235-09F5F4E449D2}"/>
    <cellStyle name="Uwaga 3" xfId="9021" hidden="1" xr:uid="{7E7CF814-2B8A-4AF8-AD3F-2BD068709CFC}"/>
    <cellStyle name="Uwaga 3" xfId="9019" hidden="1" xr:uid="{AE08A376-8B46-41D6-B131-F40E9AEA1BB2}"/>
    <cellStyle name="Uwaga 3" xfId="9007" hidden="1" xr:uid="{643CCED5-3462-422A-9D6C-585666214870}"/>
    <cellStyle name="Uwaga 3" xfId="9006" hidden="1" xr:uid="{C165F52A-5509-4B91-BC11-99682444C970}"/>
    <cellStyle name="Uwaga 3" xfId="9004" hidden="1" xr:uid="{E15018F9-2F8B-45F4-B638-65FEB729C606}"/>
    <cellStyle name="Uwaga 3" xfId="8992" hidden="1" xr:uid="{C523BCB4-1601-4BC0-B6D2-D0295D10C038}"/>
    <cellStyle name="Uwaga 3" xfId="8990" hidden="1" xr:uid="{915766C4-E73A-48EA-8E43-DB74EB4C0870}"/>
    <cellStyle name="Uwaga 3" xfId="8987" hidden="1" xr:uid="{BC061409-4236-49E4-9486-F98620BEF9A8}"/>
    <cellStyle name="Uwaga 3" xfId="8977" hidden="1" xr:uid="{DD80901A-B1D0-4020-89CC-044C6531A002}"/>
    <cellStyle name="Uwaga 3" xfId="8975" hidden="1" xr:uid="{99D623CA-96A4-455E-9B9F-DE68D1C5EE61}"/>
    <cellStyle name="Uwaga 3" xfId="8972" hidden="1" xr:uid="{180E9ABD-0D7E-4484-B7E9-BE9877C6129D}"/>
    <cellStyle name="Uwaga 3" xfId="8962" hidden="1" xr:uid="{1B5C8812-8499-4B52-B2CC-6D35E65FE3B6}"/>
    <cellStyle name="Uwaga 3" xfId="8960" hidden="1" xr:uid="{D1BDFA77-321C-4F23-B795-C838C2554C16}"/>
    <cellStyle name="Uwaga 3" xfId="8957" hidden="1" xr:uid="{2BBBA8FE-6DA2-4FA5-BF65-5D9CC03002B0}"/>
    <cellStyle name="Uwaga 3" xfId="8947" hidden="1" xr:uid="{244C9086-B82F-4E74-9165-CA3C1DD9274B}"/>
    <cellStyle name="Uwaga 3" xfId="8945" hidden="1" xr:uid="{A9E5E60D-2995-44DB-B561-5F1351EF1ABB}"/>
    <cellStyle name="Uwaga 3" xfId="8942" hidden="1" xr:uid="{245177B4-4109-423F-9378-BF94A9BB7CD7}"/>
    <cellStyle name="Uwaga 3" xfId="8932" hidden="1" xr:uid="{441BB76A-40EC-43A4-AC4D-A8E135B8DE0A}"/>
    <cellStyle name="Uwaga 3" xfId="8930" hidden="1" xr:uid="{09BDD622-30A3-4975-8841-A75794049BF3}"/>
    <cellStyle name="Uwaga 3" xfId="8927" hidden="1" xr:uid="{AD05B8AE-93D9-4EC1-B170-CE5B8802BAF5}"/>
    <cellStyle name="Uwaga 3" xfId="8917" hidden="1" xr:uid="{69523C09-7533-4335-A93A-17F8D98E0EDF}"/>
    <cellStyle name="Uwaga 3" xfId="8915" hidden="1" xr:uid="{56A5322D-A6DC-4448-9625-941EFD717633}"/>
    <cellStyle name="Uwaga 3" xfId="8911" hidden="1" xr:uid="{2BE4C015-E720-475E-95DE-A2D51A86A58F}"/>
    <cellStyle name="Uwaga 3" xfId="8902" hidden="1" xr:uid="{62CD64FF-1D4F-4C4A-ADB7-EA5B3423544A}"/>
    <cellStyle name="Uwaga 3" xfId="8899" hidden="1" xr:uid="{F1FAFB63-35B5-4867-857F-3DDFC5360AEF}"/>
    <cellStyle name="Uwaga 3" xfId="8895" hidden="1" xr:uid="{843D876D-F102-40A2-B533-44953D265554}"/>
    <cellStyle name="Uwaga 3" xfId="8887" hidden="1" xr:uid="{BDB6616A-8AF0-433A-AE85-604F3A4DBFFA}"/>
    <cellStyle name="Uwaga 3" xfId="8885" hidden="1" xr:uid="{565DDD34-B65B-4B76-94D0-7D86AA8BD146}"/>
    <cellStyle name="Uwaga 3" xfId="8881" hidden="1" xr:uid="{4725724D-08F6-4502-A48B-DD1D4A9F7B17}"/>
    <cellStyle name="Uwaga 3" xfId="8872" hidden="1" xr:uid="{301EBF2C-6A82-476A-A5A1-83C6AEE5E872}"/>
    <cellStyle name="Uwaga 3" xfId="8870" hidden="1" xr:uid="{48E565CD-D8F4-4DFB-8F24-20215EFA5167}"/>
    <cellStyle name="Uwaga 3" xfId="8867" hidden="1" xr:uid="{07A63A7A-49E3-42B6-A3DC-59BD0A68026E}"/>
    <cellStyle name="Uwaga 3" xfId="8857" hidden="1" xr:uid="{BC183B57-D620-4FBD-816F-51D0B2F165D2}"/>
    <cellStyle name="Uwaga 3" xfId="8855" hidden="1" xr:uid="{DA824547-A83E-4E16-9852-F6DE91DDD336}"/>
    <cellStyle name="Uwaga 3" xfId="8850" hidden="1" xr:uid="{52914A32-5F02-4CD8-A733-F868874B506C}"/>
    <cellStyle name="Uwaga 3" xfId="8842" hidden="1" xr:uid="{EF241312-4822-4B4E-9EB3-8ED4E0366AE7}"/>
    <cellStyle name="Uwaga 3" xfId="8840" hidden="1" xr:uid="{0B438C71-7C87-4F1C-BC62-20488C9071B8}"/>
    <cellStyle name="Uwaga 3" xfId="8835" hidden="1" xr:uid="{F03CABFC-59EE-4BA6-B820-8146CEA48F35}"/>
    <cellStyle name="Uwaga 3" xfId="8827" hidden="1" xr:uid="{2D88E7E3-46AB-41EC-8B0A-C0E5D171E585}"/>
    <cellStyle name="Uwaga 3" xfId="8825" hidden="1" xr:uid="{78BB683A-9CE7-458F-8837-9BAB49F45FC3}"/>
    <cellStyle name="Uwaga 3" xfId="8820" hidden="1" xr:uid="{ADC3C269-5301-48D4-867F-8FD043C542C7}"/>
    <cellStyle name="Uwaga 3" xfId="8812" hidden="1" xr:uid="{92EDD57C-503C-4797-A5B6-D555CEC35963}"/>
    <cellStyle name="Uwaga 3" xfId="8810" hidden="1" xr:uid="{245D89CB-19CC-4E34-8407-C8E3635AF641}"/>
    <cellStyle name="Uwaga 3" xfId="8806" hidden="1" xr:uid="{3D6D387A-F416-4AD0-B7B7-A6C6DD3E8CB9}"/>
    <cellStyle name="Uwaga 3" xfId="8797" hidden="1" xr:uid="{5577A97D-DEE6-4FC9-99F1-0746D3308222}"/>
    <cellStyle name="Uwaga 3" xfId="8794" hidden="1" xr:uid="{E9DC2DF7-E9C8-4A73-81ED-C78FFE89679B}"/>
    <cellStyle name="Uwaga 3" xfId="8789" hidden="1" xr:uid="{4D3D2264-A376-491D-9CE2-6A5EE73A2414}"/>
    <cellStyle name="Uwaga 3" xfId="8782" hidden="1" xr:uid="{8DC22056-3A0E-480D-B1CA-236D7E95C3E4}"/>
    <cellStyle name="Uwaga 3" xfId="8778" hidden="1" xr:uid="{BC9A8B91-BDB6-4BE3-8E63-92DC5F9BD108}"/>
    <cellStyle name="Uwaga 3" xfId="8773" hidden="1" xr:uid="{3CE0A826-0DDC-4D0A-885F-EDEA460DAE1C}"/>
    <cellStyle name="Uwaga 3" xfId="8767" hidden="1" xr:uid="{C557742A-BDCF-4DC7-84AD-318FACB1B878}"/>
    <cellStyle name="Uwaga 3" xfId="8763" hidden="1" xr:uid="{FEAA0CEE-7CB4-4348-98E4-F03CF103AB31}"/>
    <cellStyle name="Uwaga 3" xfId="8758" hidden="1" xr:uid="{BE12C561-AD0D-4510-AC25-F5CA68C85265}"/>
    <cellStyle name="Uwaga 3" xfId="8752" hidden="1" xr:uid="{4E516955-C300-4B44-B313-7F60842C7F08}"/>
    <cellStyle name="Uwaga 3" xfId="8749" hidden="1" xr:uid="{F5983783-E414-4B79-B934-38C3D8DBFD45}"/>
    <cellStyle name="Uwaga 3" xfId="8745" hidden="1" xr:uid="{FB60153F-DE6A-44AB-B2C1-0D7ECA1E5562}"/>
    <cellStyle name="Uwaga 3" xfId="8736" hidden="1" xr:uid="{6E881C9C-FE21-454B-BD54-215802129674}"/>
    <cellStyle name="Uwaga 3" xfId="8731" hidden="1" xr:uid="{C1349D35-FD19-4E8F-BF03-1BD3659E2309}"/>
    <cellStyle name="Uwaga 3" xfId="8726" hidden="1" xr:uid="{E2C0A271-E7D4-43D6-BCCA-E104B196077C}"/>
    <cellStyle name="Uwaga 3" xfId="8721" hidden="1" xr:uid="{B1666F48-F986-48FC-824B-324802BCA939}"/>
    <cellStyle name="Uwaga 3" xfId="8716" hidden="1" xr:uid="{87337BDD-37BA-4433-8317-A7CB251256C3}"/>
    <cellStyle name="Uwaga 3" xfId="8711" hidden="1" xr:uid="{DEEBED1D-CF39-450E-9335-795D5498ABF7}"/>
    <cellStyle name="Uwaga 3" xfId="8706" hidden="1" xr:uid="{4A023F8C-CCA2-4B5F-99DD-6DB45FC9F8BF}"/>
    <cellStyle name="Uwaga 3" xfId="8701" hidden="1" xr:uid="{1AC3E91B-A2BA-4162-B5C6-AAB60B614F12}"/>
    <cellStyle name="Uwaga 3" xfId="8696" hidden="1" xr:uid="{119B8427-E34B-4B00-98E1-D0BB2818D8F1}"/>
    <cellStyle name="Uwaga 3" xfId="8692" hidden="1" xr:uid="{9011C0B1-9773-46D1-ABDF-4BAE8C309EBA}"/>
    <cellStyle name="Uwaga 3" xfId="8687" hidden="1" xr:uid="{72C4D6E5-F5D7-4C56-8579-F6DF400242DF}"/>
    <cellStyle name="Uwaga 3" xfId="8682" hidden="1" xr:uid="{A76AB036-94FD-487B-9034-3A18668168FE}"/>
    <cellStyle name="Uwaga 3" xfId="8677" hidden="1" xr:uid="{A91D0390-8ADE-484E-A93F-22B6BE185CB3}"/>
    <cellStyle name="Uwaga 3" xfId="8673" hidden="1" xr:uid="{C1C9F07C-F7C3-440C-83DA-AEC9A3A2C066}"/>
    <cellStyle name="Uwaga 3" xfId="8669" hidden="1" xr:uid="{E4120B26-F31A-4FA3-8388-C85335238677}"/>
    <cellStyle name="Uwaga 3" xfId="8662" hidden="1" xr:uid="{366A489F-A529-41EE-BA79-313F126AAFF4}"/>
    <cellStyle name="Uwaga 3" xfId="8658" hidden="1" xr:uid="{8C4ED488-89C1-4C4A-92A9-06C9910162BA}"/>
    <cellStyle name="Uwaga 3" xfId="8653" hidden="1" xr:uid="{7B55E1BD-D9AD-413F-8599-7A29E6990DD4}"/>
    <cellStyle name="Uwaga 3" xfId="8647" hidden="1" xr:uid="{ED4F48AF-EAE2-4737-A66B-DE0CC8EFABC4}"/>
    <cellStyle name="Uwaga 3" xfId="8643" hidden="1" xr:uid="{93A6157F-5AF5-4564-BFBC-684CF59DF025}"/>
    <cellStyle name="Uwaga 3" xfId="8638" hidden="1" xr:uid="{A90ADFBA-C4FA-4444-AC14-FE9912D3036E}"/>
    <cellStyle name="Uwaga 3" xfId="8632" hidden="1" xr:uid="{3292AE28-EAF1-4DB5-BF97-085070E242F7}"/>
    <cellStyle name="Uwaga 3" xfId="8628" hidden="1" xr:uid="{78AC2821-B450-464A-93B0-5E75FBAC3B6A}"/>
    <cellStyle name="Uwaga 3" xfId="8624" hidden="1" xr:uid="{00150931-7D4A-4996-B714-AC8FB3C373C1}"/>
    <cellStyle name="Uwaga 3" xfId="8617" hidden="1" xr:uid="{AF71CD30-498D-403E-8816-B1F4781C9D22}"/>
    <cellStyle name="Uwaga 3" xfId="8613" hidden="1" xr:uid="{CBCB8EC8-598B-468E-B228-6DE3E8BE572C}"/>
    <cellStyle name="Uwaga 3" xfId="8609" hidden="1" xr:uid="{4A95C6C5-3E97-400E-BCFF-B4AFC80BA1EF}"/>
    <cellStyle name="Uwaga 3" xfId="7570" hidden="1" xr:uid="{AA7164C8-C4C2-4723-B7C8-9C746DEE0DF9}"/>
    <cellStyle name="Uwaga 3" xfId="7569" hidden="1" xr:uid="{E10CBB64-275B-42CB-8B83-4A3C1D90E1A3}"/>
    <cellStyle name="Uwaga 3" xfId="7568" hidden="1" xr:uid="{52581B47-9F5A-45A5-9646-FE16CDBCF204}"/>
    <cellStyle name="Uwaga 3" xfId="7561" hidden="1" xr:uid="{F172ABE6-5C71-4DB2-98E4-E9F14AF2E441}"/>
    <cellStyle name="Uwaga 3" xfId="7560" hidden="1" xr:uid="{C3A7ABBD-1CCB-4A5D-A177-7C59E762B11D}"/>
    <cellStyle name="Uwaga 3" xfId="7559" hidden="1" xr:uid="{5EC6AED0-B7A6-4363-B5E6-1159D5A8D1BD}"/>
    <cellStyle name="Uwaga 3" xfId="7552" hidden="1" xr:uid="{68CAC1CD-DD47-4837-AF3B-9FA26E2D51AA}"/>
    <cellStyle name="Uwaga 3" xfId="7551" hidden="1" xr:uid="{6E087AAC-70BD-4FFF-B329-D5DB8B4D5AEA}"/>
    <cellStyle name="Uwaga 3" xfId="7550" hidden="1" xr:uid="{E6854F7E-B710-476D-8051-0CC4E8FBA692}"/>
    <cellStyle name="Uwaga 3" xfId="7543" hidden="1" xr:uid="{9D80E8D5-8076-4785-A96B-95D124560116}"/>
    <cellStyle name="Uwaga 3" xfId="7542" hidden="1" xr:uid="{96456D78-EF5A-4F98-A3AE-121A0B280E8A}"/>
    <cellStyle name="Uwaga 3" xfId="7541" hidden="1" xr:uid="{ED3F271D-6C86-4A4C-9CB9-F4EF88DBF402}"/>
    <cellStyle name="Uwaga 3" xfId="7534" hidden="1" xr:uid="{D81EB87A-9D04-47C3-A308-0711D5517683}"/>
    <cellStyle name="Uwaga 3" xfId="7533" hidden="1" xr:uid="{503790C9-79B9-4B39-A911-919871BED63F}"/>
    <cellStyle name="Uwaga 3" xfId="7532" hidden="1" xr:uid="{5D7EB85D-A6FD-4F10-9FA0-345F7A0BE097}"/>
    <cellStyle name="Uwaga 3" xfId="7525" hidden="1" xr:uid="{72C685CD-7633-4136-A954-1672976C78A6}"/>
    <cellStyle name="Uwaga 3" xfId="7524" hidden="1" xr:uid="{9F5DF410-8A67-4694-95DC-B2AB82B33E26}"/>
    <cellStyle name="Uwaga 3" xfId="7522" hidden="1" xr:uid="{A8FF2A34-0F20-4447-9F10-0BE2E39F4BE4}"/>
    <cellStyle name="Uwaga 3" xfId="7516" hidden="1" xr:uid="{19E6DDEB-7C98-4C22-8ACF-F0398293C6ED}"/>
    <cellStyle name="Uwaga 3" xfId="7515" hidden="1" xr:uid="{9CEC3077-C5A3-401B-82DE-45546A79019A}"/>
    <cellStyle name="Uwaga 3" xfId="7513" hidden="1" xr:uid="{A92E10B1-E7A4-4C6C-970D-6E0F4ACC9B3E}"/>
    <cellStyle name="Uwaga 3" xfId="7507" hidden="1" xr:uid="{CE235646-5297-48B3-8219-6E7ABCE4748F}"/>
    <cellStyle name="Uwaga 3" xfId="7506" hidden="1" xr:uid="{37229C3D-B7F2-4FB8-A0BB-3691419D1BAB}"/>
    <cellStyle name="Uwaga 3" xfId="7504" hidden="1" xr:uid="{51C85B64-91EE-441A-946A-8FAC204E8871}"/>
    <cellStyle name="Uwaga 3" xfId="7498" hidden="1" xr:uid="{4156F5B1-15D8-4D01-8B68-7AB00AA97734}"/>
    <cellStyle name="Uwaga 3" xfId="7497" hidden="1" xr:uid="{11A85440-46C3-40D4-ACC1-66ED89565120}"/>
    <cellStyle name="Uwaga 3" xfId="7495" hidden="1" xr:uid="{AC1C3491-7083-46C2-A940-32C677D0EF03}"/>
    <cellStyle name="Uwaga 3" xfId="7489" hidden="1" xr:uid="{759326FB-5CD2-4347-9E4F-AEDC4A82E51F}"/>
    <cellStyle name="Uwaga 3" xfId="7488" hidden="1" xr:uid="{BAEDB3B5-8219-40C7-A424-3734DB6B50E7}"/>
    <cellStyle name="Uwaga 3" xfId="7486" hidden="1" xr:uid="{16912B4A-F6BB-4AAC-A508-660311F8F913}"/>
    <cellStyle name="Uwaga 3" xfId="7480" hidden="1" xr:uid="{CA4CD797-5997-4534-9541-FC9DAD2E2223}"/>
    <cellStyle name="Uwaga 3" xfId="7479" hidden="1" xr:uid="{354B4E2E-FB1A-42B2-9407-BF3C39CDD6DA}"/>
    <cellStyle name="Uwaga 3" xfId="7477" hidden="1" xr:uid="{75ACF3D2-5BDC-4B27-A3F5-8201D88F0070}"/>
    <cellStyle name="Uwaga 3" xfId="7471" hidden="1" xr:uid="{69576D48-1A3C-4D51-B3A3-CEB6D0712D60}"/>
    <cellStyle name="Uwaga 3" xfId="7470" hidden="1" xr:uid="{4E947121-6947-4016-AD46-AAC794AC1374}"/>
    <cellStyle name="Uwaga 3" xfId="7468" hidden="1" xr:uid="{0D58BD50-F968-4B14-BC9B-CD07FAB15FF4}"/>
    <cellStyle name="Uwaga 3" xfId="7462" hidden="1" xr:uid="{521A0A1D-815F-4D4C-9014-8CA96A931398}"/>
    <cellStyle name="Uwaga 3" xfId="7461" hidden="1" xr:uid="{19A89FAA-4EB4-4EDD-AB10-4261CFE1077B}"/>
    <cellStyle name="Uwaga 3" xfId="7459" hidden="1" xr:uid="{2F7E7D03-D2D2-486D-8398-327A380DAC16}"/>
    <cellStyle name="Uwaga 3" xfId="7453" hidden="1" xr:uid="{B7FA03D1-A311-4F47-B97A-49099C8D2BB0}"/>
    <cellStyle name="Uwaga 3" xfId="7452" hidden="1" xr:uid="{BAC62D18-3571-476D-882D-3B5ED763BCB7}"/>
    <cellStyle name="Uwaga 3" xfId="7450" hidden="1" xr:uid="{8BA564EE-0C8E-4C5E-A206-2832831240F8}"/>
    <cellStyle name="Uwaga 3" xfId="7444" hidden="1" xr:uid="{72186D51-4438-4505-BB89-2705C15F2034}"/>
    <cellStyle name="Uwaga 3" xfId="7443" hidden="1" xr:uid="{43B2F477-1A08-4408-AD9E-E0FB791894AB}"/>
    <cellStyle name="Uwaga 3" xfId="7441" hidden="1" xr:uid="{5C675D35-B729-4099-964C-3EFAC2F90429}"/>
    <cellStyle name="Uwaga 3" xfId="7435" hidden="1" xr:uid="{EC431E8B-441B-4290-B3F9-5124C9FDD496}"/>
    <cellStyle name="Uwaga 3" xfId="7434" hidden="1" xr:uid="{639D31D4-BF02-435D-8F0B-0751E202C67F}"/>
    <cellStyle name="Uwaga 3" xfId="7432" hidden="1" xr:uid="{0E4BD3F1-A45F-472D-B650-9704B3B27D82}"/>
    <cellStyle name="Uwaga 3" xfId="7426" hidden="1" xr:uid="{0BDE4695-E312-4DDA-87B2-8D65D564C9A8}"/>
    <cellStyle name="Uwaga 3" xfId="7425" hidden="1" xr:uid="{92876875-0C96-4F72-BBB4-9471B669D65B}"/>
    <cellStyle name="Uwaga 3" xfId="7423" hidden="1" xr:uid="{57D33795-9BF9-4BC1-9246-82ECE2326B40}"/>
    <cellStyle name="Uwaga 3" xfId="7417" hidden="1" xr:uid="{9CF90A4F-D624-4326-B6ED-739575F5DF01}"/>
    <cellStyle name="Uwaga 3" xfId="7416" hidden="1" xr:uid="{80F065A5-FB3E-4EF2-B6D3-8DF570AD4B83}"/>
    <cellStyle name="Uwaga 3" xfId="7413" hidden="1" xr:uid="{578978D3-EFCE-4AEF-961C-E9938693FC14}"/>
    <cellStyle name="Uwaga 3" xfId="7408" hidden="1" xr:uid="{A470FDF6-F7A6-4CCA-8707-C51F686E4F78}"/>
    <cellStyle name="Uwaga 3" xfId="7406" hidden="1" xr:uid="{65C1036E-7316-44B1-9208-7F1DB8943051}"/>
    <cellStyle name="Uwaga 3" xfId="7403" hidden="1" xr:uid="{1AEB0552-333A-45CC-B80D-4A1250FEA1E1}"/>
    <cellStyle name="Uwaga 3" xfId="7399" hidden="1" xr:uid="{89A7C7C4-1CCF-4699-8F90-EFBAC901B0A4}"/>
    <cellStyle name="Uwaga 3" xfId="7398" hidden="1" xr:uid="{F7E3EDE4-EC42-4F05-A887-B5756D925916}"/>
    <cellStyle name="Uwaga 3" xfId="7395" hidden="1" xr:uid="{47589D59-F963-4952-A24E-B9B8DAD3F843}"/>
    <cellStyle name="Uwaga 3" xfId="7390" hidden="1" xr:uid="{9DB47956-4239-4806-8EC0-8B71F1690E68}"/>
    <cellStyle name="Uwaga 3" xfId="7389" hidden="1" xr:uid="{525C747B-4F9B-41E7-BF89-76E1A32A462A}"/>
    <cellStyle name="Uwaga 3" xfId="7387" hidden="1" xr:uid="{5660471C-CB7D-4382-9741-5BA82DB6E2EE}"/>
    <cellStyle name="Uwaga 3" xfId="7381" hidden="1" xr:uid="{8F89937A-B42A-4776-A57C-A2C1CDE2E151}"/>
    <cellStyle name="Uwaga 3" xfId="7380" hidden="1" xr:uid="{292CA815-7101-4204-B65E-0F03C2CA7744}"/>
    <cellStyle name="Uwaga 3" xfId="7378" hidden="1" xr:uid="{ABAB320B-7325-4302-BDDD-97643F2F8869}"/>
    <cellStyle name="Uwaga 3" xfId="7372" hidden="1" xr:uid="{3E9020F1-9C40-4EC5-9174-5BB5A2689E4B}"/>
    <cellStyle name="Uwaga 3" xfId="7371" hidden="1" xr:uid="{7D53E8AA-E8D3-4552-AA60-AABCBDD3FDF7}"/>
    <cellStyle name="Uwaga 3" xfId="7369" hidden="1" xr:uid="{3FC459AB-59DA-444B-B15C-2B75DD4B2164}"/>
    <cellStyle name="Uwaga 3" xfId="7363" hidden="1" xr:uid="{64AB7047-9818-4F3B-9D64-B14EAD9418F7}"/>
    <cellStyle name="Uwaga 3" xfId="7362" hidden="1" xr:uid="{91474AD9-569C-48F5-B7A2-5A352B65C7F8}"/>
    <cellStyle name="Uwaga 3" xfId="7360" hidden="1" xr:uid="{3439AE0C-861F-4ECF-9D81-D764E04539BD}"/>
    <cellStyle name="Uwaga 3" xfId="7354" hidden="1" xr:uid="{A9871FF3-0959-479C-8F9A-58A7EBEFBAF0}"/>
    <cellStyle name="Uwaga 3" xfId="7353" hidden="1" xr:uid="{4879C613-2418-4584-B584-11C97EB38327}"/>
    <cellStyle name="Uwaga 3" xfId="7351" hidden="1" xr:uid="{EB87DE5B-5ABF-47EB-B1BD-4571CD67C953}"/>
    <cellStyle name="Uwaga 3" xfId="7345" hidden="1" xr:uid="{60BC900D-DC55-4820-974D-560840A25342}"/>
    <cellStyle name="Uwaga 3" xfId="7344" hidden="1" xr:uid="{911B06B3-2A84-4838-B264-C6CBFD5D05CC}"/>
    <cellStyle name="Uwaga 3" xfId="7341" hidden="1" xr:uid="{18F9D848-4521-4CAD-AA4E-C31BBF858729}"/>
    <cellStyle name="Uwaga 3" xfId="7336" hidden="1" xr:uid="{E8A817D6-A6CF-4AAA-927A-C7A2FD36EE45}"/>
    <cellStyle name="Uwaga 3" xfId="7334" hidden="1" xr:uid="{239B7C24-EAB6-4195-AE89-D7D6E3750FEC}"/>
    <cellStyle name="Uwaga 3" xfId="7331" hidden="1" xr:uid="{A1D07577-A5A8-4655-9927-E92B8C9D634F}"/>
    <cellStyle name="Uwaga 3" xfId="7327" hidden="1" xr:uid="{213D26BC-81E4-414D-BA13-1B8E3255A203}"/>
    <cellStyle name="Uwaga 3" xfId="7325" hidden="1" xr:uid="{B8E10252-6A21-497E-B153-F4EDF8A37CEF}"/>
    <cellStyle name="Uwaga 3" xfId="7322" hidden="1" xr:uid="{82A10CB9-590D-4837-A9D0-08CCB9DE47EE}"/>
    <cellStyle name="Uwaga 3" xfId="7318" hidden="1" xr:uid="{77473C33-28B2-4EEE-B3CB-33224A904605}"/>
    <cellStyle name="Uwaga 3" xfId="7317" hidden="1" xr:uid="{A88C7B00-94D7-43C1-9E55-9D3CEE1EB89C}"/>
    <cellStyle name="Uwaga 3" xfId="7315" hidden="1" xr:uid="{17D507CE-90CA-4031-946B-BA82B815A021}"/>
    <cellStyle name="Uwaga 3" xfId="7309" hidden="1" xr:uid="{D3DD59BA-336A-4338-A4A6-E7D2670F6D9D}"/>
    <cellStyle name="Uwaga 3" xfId="7307" hidden="1" xr:uid="{4F648F4F-4BD8-4E95-9BFC-A19291D94BA7}"/>
    <cellStyle name="Uwaga 3" xfId="7304" hidden="1" xr:uid="{CB73B73F-E63F-428B-A4FA-8A5297835899}"/>
    <cellStyle name="Uwaga 3" xfId="7300" hidden="1" xr:uid="{8A8809B9-2E72-4C96-8D95-4A3F2A99B587}"/>
    <cellStyle name="Uwaga 3" xfId="7298" hidden="1" xr:uid="{3BDF07CD-D38E-48A2-9E73-E08B3A97ABE3}"/>
    <cellStyle name="Uwaga 3" xfId="7295" hidden="1" xr:uid="{5A4F6ED3-7D66-49D5-97EB-F3D9E1A4F9F3}"/>
    <cellStyle name="Uwaga 3" xfId="7291" hidden="1" xr:uid="{0CE4723D-6633-4855-9FDB-DB667C7967F3}"/>
    <cellStyle name="Uwaga 3" xfId="7289" hidden="1" xr:uid="{5D637B5A-A85C-46C4-9341-35AC24DA6A89}"/>
    <cellStyle name="Uwaga 3" xfId="7286" hidden="1" xr:uid="{56BC1402-F581-47FC-BF04-1307901C561B}"/>
    <cellStyle name="Uwaga 3" xfId="7282" hidden="1" xr:uid="{77274754-9FF8-4A43-A81B-6F6262C9A678}"/>
    <cellStyle name="Uwaga 3" xfId="7280" hidden="1" xr:uid="{C4985689-65EF-445B-84E4-A45F6F3B502E}"/>
    <cellStyle name="Uwaga 3" xfId="7278" hidden="1" xr:uid="{57C1A4B1-D689-4281-B8D4-E90016CB03F3}"/>
    <cellStyle name="Uwaga 3" xfId="7273" hidden="1" xr:uid="{986FC98D-0D79-41EA-A582-C454332F0D20}"/>
    <cellStyle name="Uwaga 3" xfId="7271" hidden="1" xr:uid="{3814B89F-9AC7-4ECD-8993-B86F12D8B0C6}"/>
    <cellStyle name="Uwaga 3" xfId="7269" hidden="1" xr:uid="{4BBBF6CD-BEA8-4085-A36F-FF094F18BE8D}"/>
    <cellStyle name="Uwaga 3" xfId="7264" hidden="1" xr:uid="{F3AA66F1-41C9-41A4-A211-D3D56E39D287}"/>
    <cellStyle name="Uwaga 3" xfId="7262" hidden="1" xr:uid="{64800157-0C26-4762-9C34-9D5BB715353C}"/>
    <cellStyle name="Uwaga 3" xfId="7259" hidden="1" xr:uid="{1138CC3E-C5E3-4BEE-A844-95F0BD6D2635}"/>
    <cellStyle name="Uwaga 3" xfId="7255" hidden="1" xr:uid="{FE98CBFB-A7C7-4392-8C7E-40D841C9A906}"/>
    <cellStyle name="Uwaga 3" xfId="7253" hidden="1" xr:uid="{9A51221D-9B2E-4ABF-8A58-AC2F84126B77}"/>
    <cellStyle name="Uwaga 3" xfId="7251" hidden="1" xr:uid="{7B29E8A7-D9A4-4E35-B5E3-3111ACD66B0D}"/>
    <cellStyle name="Uwaga 3" xfId="7246" hidden="1" xr:uid="{EBE368DC-39AF-4CEF-B895-E81247EF4D22}"/>
    <cellStyle name="Uwaga 3" xfId="7244" hidden="1" xr:uid="{1A5381F9-6F99-4DF1-8B6E-5FD0525AAD7E}"/>
    <cellStyle name="Uwaga 3" xfId="7242" hidden="1" xr:uid="{A0D68C65-3487-49B7-8FA7-252DFC73878A}"/>
    <cellStyle name="Uwaga 3" xfId="7236" hidden="1" xr:uid="{FF446E95-E8CB-4A99-A054-C1DCE6D00BB7}"/>
    <cellStyle name="Uwaga 3" xfId="7233" hidden="1" xr:uid="{EC9D327C-C208-49D2-B0CE-CEF03F7651F1}"/>
    <cellStyle name="Uwaga 3" xfId="7230" hidden="1" xr:uid="{85F29C3E-5C2F-442D-B3C3-8C01ABDB9B63}"/>
    <cellStyle name="Uwaga 3" xfId="7227" hidden="1" xr:uid="{4C6A60C6-9A77-41A0-BDC4-C01628BD69D7}"/>
    <cellStyle name="Uwaga 3" xfId="7224" hidden="1" xr:uid="{71845133-5B0D-4CA6-8A27-C5BBE29FF2C0}"/>
    <cellStyle name="Uwaga 3" xfId="7221" hidden="1" xr:uid="{68761E5D-669C-4A9D-A7DF-2686277C7D13}"/>
    <cellStyle name="Uwaga 3" xfId="7218" hidden="1" xr:uid="{0873F3A8-C655-40CF-9998-9A6819DD992B}"/>
    <cellStyle name="Uwaga 3" xfId="7215" hidden="1" xr:uid="{4E2BA238-28EF-4657-8D6A-5D6F861D5CEC}"/>
    <cellStyle name="Uwaga 3" xfId="7212" hidden="1" xr:uid="{B07AFF3B-A4C7-4C3A-A4BA-48F6901CF448}"/>
    <cellStyle name="Uwaga 3" xfId="7210" hidden="1" xr:uid="{9999A5E1-E43D-4ACD-B040-8DB5037D4E27}"/>
    <cellStyle name="Uwaga 3" xfId="7208" hidden="1" xr:uid="{D4DA8DCA-B12F-40C5-B7C4-8497DE6D29D8}"/>
    <cellStyle name="Uwaga 3" xfId="7205" hidden="1" xr:uid="{9B111670-8A87-42D7-900A-F6994D1E3DEB}"/>
    <cellStyle name="Uwaga 3" xfId="7201" hidden="1" xr:uid="{BB9A375C-8003-4C21-9B01-74FE19CC8043}"/>
    <cellStyle name="Uwaga 3" xfId="7198" hidden="1" xr:uid="{83E85E19-11A7-4099-A5B7-B69BBFA8282B}"/>
    <cellStyle name="Uwaga 3" xfId="7195" hidden="1" xr:uid="{42299496-7B48-41DD-8B0F-42F00EAC9ECA}"/>
    <cellStyle name="Uwaga 3" xfId="7191" hidden="1" xr:uid="{F1DA0AD5-94BF-4517-B445-50BC3D2D26FE}"/>
    <cellStyle name="Uwaga 3" xfId="7188" hidden="1" xr:uid="{75C9BD9E-D2AF-4272-9EBB-13F324DF9622}"/>
    <cellStyle name="Uwaga 3" xfId="7185" hidden="1" xr:uid="{5D7F2EEA-16B2-407F-97E7-5865B50906B4}"/>
    <cellStyle name="Uwaga 3" xfId="7183" hidden="1" xr:uid="{CC64B41B-15A9-4EC3-A6ED-411EE10BB18E}"/>
    <cellStyle name="Uwaga 3" xfId="7180" hidden="1" xr:uid="{14B20BAB-1B31-4C38-9585-365879B79303}"/>
    <cellStyle name="Uwaga 3" xfId="7177" hidden="1" xr:uid="{D295B8B6-AB6B-4906-A213-0124C0E15F56}"/>
    <cellStyle name="Uwaga 3" xfId="7174" hidden="1" xr:uid="{CB2CB265-D40E-43CB-81E7-164E4A4E625D}"/>
    <cellStyle name="Uwaga 3" xfId="7172" hidden="1" xr:uid="{1E6D00D9-B125-4461-A5DC-EF685C82AF30}"/>
    <cellStyle name="Uwaga 3" xfId="7170" hidden="1" xr:uid="{393E38F9-D55A-4AAB-BD0F-3843D43CD372}"/>
    <cellStyle name="Uwaga 3" xfId="7165" hidden="1" xr:uid="{2B0BB117-EC88-4C12-B421-F20F0BD18E55}"/>
    <cellStyle name="Uwaga 3" xfId="7162" hidden="1" xr:uid="{50CA7C7A-CEEB-496F-B374-9618038B272B}"/>
    <cellStyle name="Uwaga 3" xfId="7159" hidden="1" xr:uid="{82FF0D91-E142-4B76-99EA-2C8AD42578EB}"/>
    <cellStyle name="Uwaga 3" xfId="7155" hidden="1" xr:uid="{B8D22AF9-6FC2-4F60-B234-75E937B442CE}"/>
    <cellStyle name="Uwaga 3" xfId="7152" hidden="1" xr:uid="{F68EB74B-029D-44EA-BE88-9BEE275C12D1}"/>
    <cellStyle name="Uwaga 3" xfId="7149" hidden="1" xr:uid="{16FA228E-7F6A-4CB6-B9F4-09121F8D6E1C}"/>
    <cellStyle name="Uwaga 3" xfId="7146" hidden="1" xr:uid="{804F36F5-13E6-47DE-AACE-06277AE8E807}"/>
    <cellStyle name="Uwaga 3" xfId="7143" hidden="1" xr:uid="{1A63C431-9284-401A-BE11-03E7D3D22B0F}"/>
    <cellStyle name="Uwaga 3" xfId="7140" hidden="1" xr:uid="{7820F7E7-433F-4B2B-90F9-4E0C9DC229B1}"/>
    <cellStyle name="Uwaga 3" xfId="7138" hidden="1" xr:uid="{0F9A6057-8339-4283-9AB3-85F127578DC7}"/>
    <cellStyle name="Uwaga 3" xfId="7136" hidden="1" xr:uid="{80F762A9-372E-46AC-A10A-B4EA651A0E9C}"/>
    <cellStyle name="Uwaga 3" xfId="7133" hidden="1" xr:uid="{AB8FE715-00B6-4EE6-AD04-7620AF075C8D}"/>
    <cellStyle name="Uwaga 3" xfId="7128" hidden="1" xr:uid="{7129D2D1-2D36-4629-8D93-AC81890E875A}"/>
    <cellStyle name="Uwaga 3" xfId="7125" hidden="1" xr:uid="{93859D7A-D5B8-49AD-975F-6EEE26C5A984}"/>
    <cellStyle name="Uwaga 3" xfId="7122" hidden="1" xr:uid="{5395FB2A-82E3-40A8-9B2A-A2346E73936A}"/>
    <cellStyle name="Uwaga 3" xfId="7118" hidden="1" xr:uid="{134FE3BC-6FC7-41FC-9BD7-A7AE1FA15F67}"/>
    <cellStyle name="Uwaga 3" xfId="7115" hidden="1" xr:uid="{1A5D40DD-A77F-4AD6-8F25-D28742632F8E}"/>
    <cellStyle name="Uwaga 3" xfId="7113" hidden="1" xr:uid="{F29E8ED5-77C2-4B66-8EC6-E3D7A3937AEA}"/>
    <cellStyle name="Uwaga 3" xfId="7110" hidden="1" xr:uid="{1CF69C7D-B607-4CA6-B2C5-82E3AD36B0E0}"/>
    <cellStyle name="Uwaga 3" xfId="7107" hidden="1" xr:uid="{0632B426-1348-49D9-A4C7-F5DBBC6C078C}"/>
    <cellStyle name="Uwaga 3" xfId="7104" hidden="1" xr:uid="{C0BE767C-7E24-429B-9226-8274BB84A0DD}"/>
    <cellStyle name="Uwaga 3" xfId="7102" hidden="1" xr:uid="{0F63ED87-500D-40EC-B694-4A254FEE67AD}"/>
    <cellStyle name="Uwaga 3" xfId="7099" hidden="1" xr:uid="{859E04C2-8281-45EB-896B-062AED2F0E2A}"/>
    <cellStyle name="Uwaga 3" xfId="7096" hidden="1" xr:uid="{3A87B122-8C09-4B21-B363-31799C7D7366}"/>
    <cellStyle name="Uwaga 3" xfId="7093" hidden="1" xr:uid="{2A576BF1-CD9B-4770-B54F-1AA5F47AC8B9}"/>
    <cellStyle name="Uwaga 3" xfId="7091" hidden="1" xr:uid="{7AE91B42-5B93-404F-B9D1-8BA1BBBF66D7}"/>
    <cellStyle name="Uwaga 3" xfId="7089" hidden="1" xr:uid="{29A4B538-2451-440F-9363-394AE934A36D}"/>
    <cellStyle name="Uwaga 3" xfId="7084" hidden="1" xr:uid="{3AFB6C06-41A2-4666-A1D4-839370CD89B7}"/>
    <cellStyle name="Uwaga 3" xfId="7082" hidden="1" xr:uid="{4250ECFB-404A-4C59-B160-1FD464982960}"/>
    <cellStyle name="Uwaga 3" xfId="7079" hidden="1" xr:uid="{0C123E12-4D0B-4CE5-A9E2-FEB90F17FD22}"/>
    <cellStyle name="Uwaga 3" xfId="7075" hidden="1" xr:uid="{8110B0DF-886D-4536-AEA1-45BA0AE3C2A7}"/>
    <cellStyle name="Uwaga 3" xfId="7073" hidden="1" xr:uid="{E47BA325-C092-4F16-858A-86ECA820D629}"/>
    <cellStyle name="Uwaga 3" xfId="7070" hidden="1" xr:uid="{18DBACF8-BB69-4BBF-90AB-436975A48132}"/>
    <cellStyle name="Uwaga 3" xfId="7066" hidden="1" xr:uid="{A89CC505-DB02-4AF1-A226-16FB94A5D38F}"/>
    <cellStyle name="Uwaga 3" xfId="7064" hidden="1" xr:uid="{E59E9617-6427-4A10-B5E5-72395978696D}"/>
    <cellStyle name="Uwaga 3" xfId="7062" hidden="1" xr:uid="{59FA8F19-F4F6-41D7-B285-BEC5B34A2A7A}"/>
    <cellStyle name="Uwaga 3" xfId="7057" hidden="1" xr:uid="{4912FAE6-0809-41C4-B280-50BE3932E18B}"/>
    <cellStyle name="Uwaga 3" xfId="7055" hidden="1" xr:uid="{CF5E44E5-A9E6-4CD0-B1FE-24C07F514624}"/>
    <cellStyle name="Uwaga 3" xfId="7053" hidden="1" xr:uid="{FA0029AC-58A7-41CD-8C93-01FB29767FA0}"/>
    <cellStyle name="Uwaga 3" xfId="9563" hidden="1" xr:uid="{5A8DBB1D-369B-4B10-A229-3034788A7A8E}"/>
    <cellStyle name="Uwaga 3" xfId="9564" hidden="1" xr:uid="{9A16F2DF-3C5D-4E14-9376-CD043553AA72}"/>
    <cellStyle name="Uwaga 3" xfId="9566" hidden="1" xr:uid="{9BA6FE6E-97FB-49E2-9249-515BC4194F37}"/>
    <cellStyle name="Uwaga 3" xfId="9578" hidden="1" xr:uid="{D79AC1BD-F33F-45BB-B773-076213224252}"/>
    <cellStyle name="Uwaga 3" xfId="9579" hidden="1" xr:uid="{EFA9C003-9C50-468E-848F-BA70C5BEC2EF}"/>
    <cellStyle name="Uwaga 3" xfId="9584" hidden="1" xr:uid="{368FE6FD-95AA-44C1-8469-EE70D29245BD}"/>
    <cellStyle name="Uwaga 3" xfId="9593" hidden="1" xr:uid="{A26682E8-24A2-4D94-8524-5FD70E4CC0E8}"/>
    <cellStyle name="Uwaga 3" xfId="9594" hidden="1" xr:uid="{C3B26DD8-6DAF-4244-98FE-1D9213CECA4C}"/>
    <cellStyle name="Uwaga 3" xfId="9599" hidden="1" xr:uid="{BE499870-3625-4816-992A-C23559EF2CB1}"/>
    <cellStyle name="Uwaga 3" xfId="9608" hidden="1" xr:uid="{89039A01-EA8E-4580-B346-31E5A1FAD9E5}"/>
    <cellStyle name="Uwaga 3" xfId="9609" hidden="1" xr:uid="{70116641-5C6C-4707-9EDB-9CB9E951A882}"/>
    <cellStyle name="Uwaga 3" xfId="9610" hidden="1" xr:uid="{5F05A56A-1E3A-47F9-B7FD-3BE90AA68CD8}"/>
    <cellStyle name="Uwaga 3" xfId="9623" hidden="1" xr:uid="{DFC38E4F-4FBC-49BF-AEF8-5B801D6FE9ED}"/>
    <cellStyle name="Uwaga 3" xfId="9628" hidden="1" xr:uid="{1C7EF735-6629-4EA7-851C-B9B67C66857C}"/>
    <cellStyle name="Uwaga 3" xfId="9633" hidden="1" xr:uid="{F49B1EDE-BEDC-4105-81CB-71CCACC6ADE9}"/>
    <cellStyle name="Uwaga 3" xfId="9643" hidden="1" xr:uid="{C321CEAF-03D6-4BB7-8006-E8EEFED852E9}"/>
    <cellStyle name="Uwaga 3" xfId="9648" hidden="1" xr:uid="{32A5AECD-D413-4981-ACB5-063107F53F21}"/>
    <cellStyle name="Uwaga 3" xfId="9652" hidden="1" xr:uid="{7806B4F5-4240-413D-88B8-A6E1C9CB775D}"/>
    <cellStyle name="Uwaga 3" xfId="9659" hidden="1" xr:uid="{57A42245-8636-4168-8552-BDAA166B46B5}"/>
    <cellStyle name="Uwaga 3" xfId="9664" hidden="1" xr:uid="{7DA4B220-9D3B-4BFC-8F14-066B5FF72AD9}"/>
    <cellStyle name="Uwaga 3" xfId="9667" hidden="1" xr:uid="{EE225DF5-FB94-433E-B598-5283DCEAF0F6}"/>
    <cellStyle name="Uwaga 3" xfId="9673" hidden="1" xr:uid="{3A15D194-B61F-497E-B00D-03B574B67597}"/>
    <cellStyle name="Uwaga 3" xfId="9678" hidden="1" xr:uid="{348EBBB1-7060-4CD8-8947-93C247CF8C1D}"/>
    <cellStyle name="Uwaga 3" xfId="9682" hidden="1" xr:uid="{0A153E3B-9B92-4093-9075-1CBA5AE58B7F}"/>
    <cellStyle name="Uwaga 3" xfId="9683" hidden="1" xr:uid="{4D1F40C3-E42D-4FED-9CF4-C854DB9542FF}"/>
    <cellStyle name="Uwaga 3" xfId="9684" hidden="1" xr:uid="{0106E32D-DCC7-43C0-B347-6DD06A1A15D4}"/>
    <cellStyle name="Uwaga 3" xfId="9688" hidden="1" xr:uid="{0829AC76-2BC8-4D30-A722-516C15E34D44}"/>
    <cellStyle name="Uwaga 3" xfId="9700" hidden="1" xr:uid="{6830F15F-2AE6-40BB-813E-3341B7EEC331}"/>
    <cellStyle name="Uwaga 3" xfId="9705" hidden="1" xr:uid="{A83A3C7F-05A9-44E5-896B-254947780AA9}"/>
    <cellStyle name="Uwaga 3" xfId="9710" hidden="1" xr:uid="{AA8F8F9D-6F06-4513-AD64-80FC36BA5260}"/>
    <cellStyle name="Uwaga 3" xfId="9715" hidden="1" xr:uid="{4507E83D-4982-4794-B3C3-5630925740C9}"/>
    <cellStyle name="Uwaga 3" xfId="9720" hidden="1" xr:uid="{ED6C01EA-973D-4B77-9CD1-0B494ED5DCC0}"/>
    <cellStyle name="Uwaga 3" xfId="9725" hidden="1" xr:uid="{F0D51DE1-6CA5-42BF-B80C-78D907BC751F}"/>
    <cellStyle name="Uwaga 3" xfId="9729" hidden="1" xr:uid="{B0E76751-9144-484B-99E6-A9FE05EEA949}"/>
    <cellStyle name="Uwaga 3" xfId="9733" hidden="1" xr:uid="{555B9D29-E42F-4078-A2F3-EF2C3AD0DA3B}"/>
    <cellStyle name="Uwaga 3" xfId="9738" hidden="1" xr:uid="{AF308FDF-FF4B-42FA-A02B-00D9359A2C26}"/>
    <cellStyle name="Uwaga 3" xfId="9743" hidden="1" xr:uid="{759E563D-FE44-4BAD-B0CD-8C4D6B1B16BC}"/>
    <cellStyle name="Uwaga 3" xfId="9744" hidden="1" xr:uid="{0247BA43-6C5F-4BED-B156-6AC6344F8903}"/>
    <cellStyle name="Uwaga 3" xfId="9746" hidden="1" xr:uid="{F297DE71-1BE5-4985-9225-7C47C22FB6FB}"/>
    <cellStyle name="Uwaga 3" xfId="9759" hidden="1" xr:uid="{10E478B5-C16C-4680-B8A2-DE79119049A6}"/>
    <cellStyle name="Uwaga 3" xfId="9763" hidden="1" xr:uid="{E6D08337-71FE-4B81-BE66-F5A87521B318}"/>
    <cellStyle name="Uwaga 3" xfId="9768" hidden="1" xr:uid="{D516954C-A9A7-4D15-9752-287DFF00B3A4}"/>
    <cellStyle name="Uwaga 3" xfId="9775" hidden="1" xr:uid="{C7907D74-7BDF-4E70-90DD-5622384C9794}"/>
    <cellStyle name="Uwaga 3" xfId="9779" hidden="1" xr:uid="{5DC9BF24-0F2E-4ED1-94BC-765ACBC59DC2}"/>
    <cellStyle name="Uwaga 3" xfId="9784" hidden="1" xr:uid="{2C9BA678-97CF-48D1-A232-6277DFC450D0}"/>
    <cellStyle name="Uwaga 3" xfId="9789" hidden="1" xr:uid="{D5D76A6E-2663-433B-8F72-1768309611F2}"/>
    <cellStyle name="Uwaga 3" xfId="9792" hidden="1" xr:uid="{A1AE7F2B-3E87-4EC4-83F0-CC667D29941B}"/>
    <cellStyle name="Uwaga 3" xfId="9797" hidden="1" xr:uid="{EF21C2C3-7D76-4F7F-ABE2-3586E96C5932}"/>
    <cellStyle name="Uwaga 3" xfId="9803" hidden="1" xr:uid="{562AE1CE-9F93-494F-937F-98832570CB97}"/>
    <cellStyle name="Uwaga 3" xfId="9804" hidden="1" xr:uid="{30202408-1D4B-4CB3-88B8-5834DCC5510D}"/>
    <cellStyle name="Uwaga 3" xfId="9807" hidden="1" xr:uid="{27D6E153-5B1E-4522-A6FB-B62C5B7E42FC}"/>
    <cellStyle name="Uwaga 3" xfId="9820" hidden="1" xr:uid="{16359912-3CE2-4340-B84F-44C4601C6291}"/>
    <cellStyle name="Uwaga 3" xfId="9824" hidden="1" xr:uid="{B4F821FC-DAB8-49F8-8E8F-C1E0602B0070}"/>
    <cellStyle name="Uwaga 3" xfId="9829" hidden="1" xr:uid="{FA594572-C64E-4FE5-9FA0-5D3C465FE394}"/>
    <cellStyle name="Uwaga 3" xfId="9836" hidden="1" xr:uid="{6A8AAAC0-8DB1-4A75-8C50-B980ADADA272}"/>
    <cellStyle name="Uwaga 3" xfId="9841" hidden="1" xr:uid="{45FE89FC-6B73-48FF-89A6-66FDBF99DB79}"/>
    <cellStyle name="Uwaga 3" xfId="9845" hidden="1" xr:uid="{1DE60883-2B13-44C7-AB60-2931E9DCAB86}"/>
    <cellStyle name="Uwaga 3" xfId="9850" hidden="1" xr:uid="{B9991FDE-760D-4D58-A89F-1BDB05DBC6D0}"/>
    <cellStyle name="Uwaga 3" xfId="9854" hidden="1" xr:uid="{7D6FA93B-62C5-4127-BBAF-1D6C13FFF3B1}"/>
    <cellStyle name="Uwaga 3" xfId="9859" hidden="1" xr:uid="{B8C2F1DE-8BE1-4CBD-9733-65A3DDEC2DFC}"/>
    <cellStyle name="Uwaga 3" xfId="9863" hidden="1" xr:uid="{C3DDFF50-0DF2-44DF-AA0D-12FC05CE3934}"/>
    <cellStyle name="Uwaga 3" xfId="9864" hidden="1" xr:uid="{FE0E93C7-B542-466B-9703-6B1767677B15}"/>
    <cellStyle name="Uwaga 3" xfId="9866" hidden="1" xr:uid="{B9ADA942-352D-47C5-9BAD-12431A40CB56}"/>
    <cellStyle name="Uwaga 3" xfId="9878" hidden="1" xr:uid="{6EF4B709-05B7-42E8-8B43-7D557302915D}"/>
    <cellStyle name="Uwaga 3" xfId="9879" hidden="1" xr:uid="{1B0794CB-78FC-4A45-A77E-321C67475B57}"/>
    <cellStyle name="Uwaga 3" xfId="9881" hidden="1" xr:uid="{85A4BFAE-41A2-45AB-A3A4-6C9C154C5F96}"/>
    <cellStyle name="Uwaga 3" xfId="9893" hidden="1" xr:uid="{30947B5A-4913-4C13-B005-82DF8DBF5611}"/>
    <cellStyle name="Uwaga 3" xfId="9895" hidden="1" xr:uid="{2AA8AA15-B040-4892-8904-706C4B5CA974}"/>
    <cellStyle name="Uwaga 3" xfId="9898" hidden="1" xr:uid="{FDB91B1F-4DD0-449A-B42E-5A90DC1A1A71}"/>
    <cellStyle name="Uwaga 3" xfId="9908" hidden="1" xr:uid="{8212EB35-66DF-4D43-BB5F-8AAB9A69CB35}"/>
    <cellStyle name="Uwaga 3" xfId="9909" hidden="1" xr:uid="{A4B2788C-31D2-4234-9D9D-595C87139AF3}"/>
    <cellStyle name="Uwaga 3" xfId="9911" hidden="1" xr:uid="{A2BD1A68-5CB0-4AE0-9B18-83804AA248FB}"/>
    <cellStyle name="Uwaga 3" xfId="9923" hidden="1" xr:uid="{93CAA143-100F-4EAA-AB7D-81A6C6B03681}"/>
    <cellStyle name="Uwaga 3" xfId="9924" hidden="1" xr:uid="{E52E9244-889D-4921-85B0-4F819D8EEA50}"/>
    <cellStyle name="Uwaga 3" xfId="9925" hidden="1" xr:uid="{211BC020-97C2-4E63-8455-E3BCECC1A0BB}"/>
    <cellStyle name="Uwaga 3" xfId="9939" hidden="1" xr:uid="{2773732A-1D0F-43B1-AD2F-E61DBCE66004}"/>
    <cellStyle name="Uwaga 3" xfId="9942" hidden="1" xr:uid="{432DC3F7-6C7D-4521-8240-32A63872D2EA}"/>
    <cellStyle name="Uwaga 3" xfId="9946" hidden="1" xr:uid="{6427A36B-1D95-40BA-A3B5-874B7E08D372}"/>
    <cellStyle name="Uwaga 3" xfId="9954" hidden="1" xr:uid="{9BAD2B16-030C-471C-BD67-5D2649FB80AD}"/>
    <cellStyle name="Uwaga 3" xfId="9957" hidden="1" xr:uid="{C9C2F2C8-55D4-4DBF-82A1-CAF31ECC3A8F}"/>
    <cellStyle name="Uwaga 3" xfId="9961" hidden="1" xr:uid="{94761468-8D69-4340-844A-9D2BC275CC9C}"/>
    <cellStyle name="Uwaga 3" xfId="9969" hidden="1" xr:uid="{729D80AD-C0B0-41F2-930D-80B655FCFBD3}"/>
    <cellStyle name="Uwaga 3" xfId="9972" hidden="1" xr:uid="{7499E941-6472-4B28-B0E3-36055BD04DDB}"/>
    <cellStyle name="Uwaga 3" xfId="9976" hidden="1" xr:uid="{9291F49B-A4C6-44E5-B74E-055E0F7BCDD5}"/>
    <cellStyle name="Uwaga 3" xfId="9983" hidden="1" xr:uid="{88245D01-7AA2-44A4-B476-E0DB5EC700B6}"/>
    <cellStyle name="Uwaga 3" xfId="9984" hidden="1" xr:uid="{12253408-B1E0-4209-9007-C13E602F70E9}"/>
    <cellStyle name="Uwaga 3" xfId="9986" hidden="1" xr:uid="{59A9505A-DF47-4EA2-BD74-ABB975565F3E}"/>
    <cellStyle name="Uwaga 3" xfId="9999" hidden="1" xr:uid="{238D7989-671A-4A98-8BC9-1AE5AC3D1A25}"/>
    <cellStyle name="Uwaga 3" xfId="10002" hidden="1" xr:uid="{A22D2355-E2B2-49A8-9D76-ED627F77A69C}"/>
    <cellStyle name="Uwaga 3" xfId="10005" hidden="1" xr:uid="{13DA6541-ACAE-4B37-842F-823AD2D8DC4C}"/>
    <cellStyle name="Uwaga 3" xfId="10014" hidden="1" xr:uid="{AE813081-85C9-4C57-A1CD-D30137DA4236}"/>
    <cellStyle name="Uwaga 3" xfId="10017" hidden="1" xr:uid="{C33A993B-7529-44DD-B9E8-2BF00BE35DD4}"/>
    <cellStyle name="Uwaga 3" xfId="10021" hidden="1" xr:uid="{5A98B013-0912-42B8-83AA-1C7A92122F1E}"/>
    <cellStyle name="Uwaga 3" xfId="10029" hidden="1" xr:uid="{C10B2D45-7056-4883-989E-A83F0522C934}"/>
    <cellStyle name="Uwaga 3" xfId="10031" hidden="1" xr:uid="{D73A27AF-E3C0-4E4D-8E8B-6796EA60D476}"/>
    <cellStyle name="Uwaga 3" xfId="10034" hidden="1" xr:uid="{2A255158-C6FF-43DF-B1CA-AB904E05B45E}"/>
    <cellStyle name="Uwaga 3" xfId="10043" hidden="1" xr:uid="{E284ADA1-44E4-4D4F-BB22-0D65CAF64334}"/>
    <cellStyle name="Uwaga 3" xfId="10044" hidden="1" xr:uid="{697ADA82-5234-4EF2-A194-87B4AB9DA2A7}"/>
    <cellStyle name="Uwaga 3" xfId="10045" hidden="1" xr:uid="{C9FA3134-C3D9-4DFA-85A5-F3C6F75F68C2}"/>
    <cellStyle name="Uwaga 3" xfId="10058" hidden="1" xr:uid="{C12B534B-1F6E-4D83-A52A-3F1158F47182}"/>
    <cellStyle name="Uwaga 3" xfId="10059" hidden="1" xr:uid="{EE20A385-A26F-452F-9AD7-82795FB20177}"/>
    <cellStyle name="Uwaga 3" xfId="10061" hidden="1" xr:uid="{791E0CA1-9839-43D2-BE07-0A3F44E22264}"/>
    <cellStyle name="Uwaga 3" xfId="10073" hidden="1" xr:uid="{3ADCCAD0-6A72-4C90-A1C0-181F09342338}"/>
    <cellStyle name="Uwaga 3" xfId="10074" hidden="1" xr:uid="{87AF001D-F7F5-4043-8F07-93CE40426DCA}"/>
    <cellStyle name="Uwaga 3" xfId="10076" hidden="1" xr:uid="{0B926455-0236-4E58-B119-EE0341E46ACB}"/>
    <cellStyle name="Uwaga 3" xfId="10088" hidden="1" xr:uid="{F6537A30-8F7D-44EF-98B2-8C0C119018DD}"/>
    <cellStyle name="Uwaga 3" xfId="10089" hidden="1" xr:uid="{011D20F1-F2DE-4E1A-A84F-04EB44F32E91}"/>
    <cellStyle name="Uwaga 3" xfId="10091" hidden="1" xr:uid="{5856DA09-3E4A-41E8-A9F9-345233E50AEC}"/>
    <cellStyle name="Uwaga 3" xfId="10103" hidden="1" xr:uid="{2E17BA6D-25E2-494A-9EF4-3CBDD1F30883}"/>
    <cellStyle name="Uwaga 3" xfId="10104" hidden="1" xr:uid="{5CA35893-F3E4-465A-BABC-94529F7AA2DB}"/>
    <cellStyle name="Uwaga 3" xfId="10105" hidden="1" xr:uid="{DB8B3132-BFB2-4137-92C0-8D13F1BEE556}"/>
    <cellStyle name="Uwaga 3" xfId="10119" hidden="1" xr:uid="{2AC558B8-4019-40CB-9025-1A2352568A3E}"/>
    <cellStyle name="Uwaga 3" xfId="10121" hidden="1" xr:uid="{E6A6CA5A-ABEE-4FF8-A2F5-2CBD9B9844B4}"/>
    <cellStyle name="Uwaga 3" xfId="10124" hidden="1" xr:uid="{0A602D6A-C98A-4D7B-AAB1-669CC7724049}"/>
    <cellStyle name="Uwaga 3" xfId="10134" hidden="1" xr:uid="{CDB82CE5-8C2B-4C3B-9330-605498D661C3}"/>
    <cellStyle name="Uwaga 3" xfId="10137" hidden="1" xr:uid="{520408BA-97E7-4ECC-88C1-DC2BBB899A84}"/>
    <cellStyle name="Uwaga 3" xfId="10140" hidden="1" xr:uid="{9CFB3EA8-1072-4546-8EBF-178F63381CC7}"/>
    <cellStyle name="Uwaga 3" xfId="10149" hidden="1" xr:uid="{493F3589-D9A9-4E96-81B9-5ABC01EFB3F8}"/>
    <cellStyle name="Uwaga 3" xfId="10151" hidden="1" xr:uid="{0CCFC08E-682F-43FA-9D19-BC659F7F72F4}"/>
    <cellStyle name="Uwaga 3" xfId="10154" hidden="1" xr:uid="{4C4EAD8F-B469-4DCE-8F1F-2330A17EAE01}"/>
    <cellStyle name="Uwaga 3" xfId="10163" hidden="1" xr:uid="{E3B95BDD-7AF5-428B-BE2F-DA392F1C6C12}"/>
    <cellStyle name="Uwaga 3" xfId="10164" hidden="1" xr:uid="{83DB271B-4689-4F06-9E85-7647FBEA6A04}"/>
    <cellStyle name="Uwaga 3" xfId="10165" hidden="1" xr:uid="{A6B0CF55-E55B-4D31-9692-DCF0BF7FBA48}"/>
    <cellStyle name="Uwaga 3" xfId="10178" hidden="1" xr:uid="{4FFC0B99-65BE-4F0B-9192-E81396258529}"/>
    <cellStyle name="Uwaga 3" xfId="10180" hidden="1" xr:uid="{A0EBC131-0783-412C-B26D-6713C7A1E8CA}"/>
    <cellStyle name="Uwaga 3" xfId="10182" hidden="1" xr:uid="{2BBFE0EE-0CAE-4200-A350-1455DE1A4187}"/>
    <cellStyle name="Uwaga 3" xfId="10193" hidden="1" xr:uid="{B97AF81C-176B-4AC8-BD17-22B00C836360}"/>
    <cellStyle name="Uwaga 3" xfId="10195" hidden="1" xr:uid="{B65F0276-699A-44E9-A76C-D3C98265FEB8}"/>
    <cellStyle name="Uwaga 3" xfId="10197" hidden="1" xr:uid="{AAA29E16-4A71-4412-A8FB-FA72ABA6ECCC}"/>
    <cellStyle name="Uwaga 3" xfId="10208" hidden="1" xr:uid="{DF6D11D4-AA4D-4FE3-9296-21007E13145B}"/>
    <cellStyle name="Uwaga 3" xfId="10210" hidden="1" xr:uid="{53B991B5-C05E-4873-9EB5-DC8228057067}"/>
    <cellStyle name="Uwaga 3" xfId="10212" hidden="1" xr:uid="{941AD9DA-0855-4718-BCAC-E862458EE41F}"/>
    <cellStyle name="Uwaga 3" xfId="10223" hidden="1" xr:uid="{9A5D3404-AF5E-44F8-8BDE-B5E00ED07D96}"/>
    <cellStyle name="Uwaga 3" xfId="10224" hidden="1" xr:uid="{89B7E583-C90C-4598-87F3-F55B3EF26A06}"/>
    <cellStyle name="Uwaga 3" xfId="10225" hidden="1" xr:uid="{ABD963F5-936E-4265-A2ED-62FDC50029D4}"/>
    <cellStyle name="Uwaga 3" xfId="10238" hidden="1" xr:uid="{74AAF704-C2BB-4A3C-8980-21A97C47DDAC}"/>
    <cellStyle name="Uwaga 3" xfId="10240" hidden="1" xr:uid="{07A745F8-DA2C-4598-8026-5F251B78D474}"/>
    <cellStyle name="Uwaga 3" xfId="10242" hidden="1" xr:uid="{FAE291AE-6A1E-483F-A298-3764FE386620}"/>
    <cellStyle name="Uwaga 3" xfId="10253" hidden="1" xr:uid="{D47CCAF9-67E0-4DA7-8F34-57C30AC9A814}"/>
    <cellStyle name="Uwaga 3" xfId="10255" hidden="1" xr:uid="{6393B2D6-4D5D-4C34-81DA-71625DF24B8B}"/>
    <cellStyle name="Uwaga 3" xfId="10257" hidden="1" xr:uid="{3EE28F1C-EC09-4073-9804-82256D51C673}"/>
    <cellStyle name="Uwaga 3" xfId="10268" hidden="1" xr:uid="{001C4D0C-44C8-46C2-8977-D34334A570FE}"/>
    <cellStyle name="Uwaga 3" xfId="10270" hidden="1" xr:uid="{753F0C69-E135-40FA-8364-A4D306887640}"/>
    <cellStyle name="Uwaga 3" xfId="10271" hidden="1" xr:uid="{282B3AB4-1F82-426D-A2ED-61F5A42CC4F7}"/>
    <cellStyle name="Uwaga 3" xfId="10283" hidden="1" xr:uid="{70F8FD55-B9AD-4391-AA0A-4E26EEB5004F}"/>
    <cellStyle name="Uwaga 3" xfId="10284" hidden="1" xr:uid="{3B1A02AE-D8EF-40AF-822B-381DB90DF261}"/>
    <cellStyle name="Uwaga 3" xfId="10285" hidden="1" xr:uid="{108C7E4B-12BB-47E3-8D5A-B5914610BF14}"/>
    <cellStyle name="Uwaga 3" xfId="10298" hidden="1" xr:uid="{AC191554-2900-4A1C-A4D5-C561339303A1}"/>
    <cellStyle name="Uwaga 3" xfId="10300" hidden="1" xr:uid="{CCBDC908-B502-4B02-8948-4F7690A0753C}"/>
    <cellStyle name="Uwaga 3" xfId="10302" hidden="1" xr:uid="{41FA5531-5A81-4AA5-958E-938394724F54}"/>
    <cellStyle name="Uwaga 3" xfId="10313" hidden="1" xr:uid="{F2935EB7-A58F-445A-A48C-305BCA331DFE}"/>
    <cellStyle name="Uwaga 3" xfId="10315" hidden="1" xr:uid="{0D6013DC-02C9-4720-A4CE-80532446F212}"/>
    <cellStyle name="Uwaga 3" xfId="10317" hidden="1" xr:uid="{A16E5FE1-247B-4D80-9553-851764AA78A6}"/>
    <cellStyle name="Uwaga 3" xfId="10328" hidden="1" xr:uid="{D059D12D-B911-41BD-8CE8-CA05B68B7D1A}"/>
    <cellStyle name="Uwaga 3" xfId="10330" hidden="1" xr:uid="{2398D0FE-464B-48CB-9A3B-E0B7DB5AE386}"/>
    <cellStyle name="Uwaga 3" xfId="10332" hidden="1" xr:uid="{D6F02E2E-DD32-4B40-9E9D-2F9510136D06}"/>
    <cellStyle name="Uwaga 3" xfId="10343" hidden="1" xr:uid="{004B91A4-6129-43BA-877F-36E4D2122564}"/>
    <cellStyle name="Uwaga 3" xfId="10344" hidden="1" xr:uid="{1AA8B561-E708-4AF2-B4A9-9933D6579D89}"/>
    <cellStyle name="Uwaga 3" xfId="10346" hidden="1" xr:uid="{74E21E6B-C9EB-4C03-870B-0C440442C1BD}"/>
    <cellStyle name="Uwaga 3" xfId="10357" hidden="1" xr:uid="{33F77F82-06E0-419E-8F1E-E5ACCFAF84FB}"/>
    <cellStyle name="Uwaga 3" xfId="10359" hidden="1" xr:uid="{88B1D6BD-95E8-4047-A355-CC5633BB373A}"/>
    <cellStyle name="Uwaga 3" xfId="10360" hidden="1" xr:uid="{3E72EBF2-0A79-4294-A3D9-546EFCC06785}"/>
    <cellStyle name="Uwaga 3" xfId="10369" hidden="1" xr:uid="{9729FACA-4040-4109-96FD-CCA5B9C1ACE7}"/>
    <cellStyle name="Uwaga 3" xfId="10372" hidden="1" xr:uid="{8E2D6A46-56D3-4C2B-89A1-C214093F6623}"/>
    <cellStyle name="Uwaga 3" xfId="10374" hidden="1" xr:uid="{B2360A80-9643-450C-8574-C9725B5730F4}"/>
    <cellStyle name="Uwaga 3" xfId="10385" hidden="1" xr:uid="{F5D923AF-9509-4F09-82AB-7385F6CC31ED}"/>
    <cellStyle name="Uwaga 3" xfId="10387" hidden="1" xr:uid="{AB75296E-5ED6-4D14-91D7-889F697C88D0}"/>
    <cellStyle name="Uwaga 3" xfId="10389" hidden="1" xr:uid="{F562FBAC-965E-46D3-9837-15CAEAB38E3D}"/>
    <cellStyle name="Uwaga 3" xfId="10401" hidden="1" xr:uid="{F72D2EFC-B9A3-4144-928D-C6002F1F0A50}"/>
    <cellStyle name="Uwaga 3" xfId="10403" hidden="1" xr:uid="{4549E305-8EA8-49F4-9850-B15DE24B5FAD}"/>
    <cellStyle name="Uwaga 3" xfId="10405" hidden="1" xr:uid="{D33E341A-D4B4-47C9-9CFF-AA93056CDC8C}"/>
    <cellStyle name="Uwaga 3" xfId="10413" hidden="1" xr:uid="{8A156842-C58F-4EDA-B8D3-4D2B49C356D4}"/>
    <cellStyle name="Uwaga 3" xfId="10415" hidden="1" xr:uid="{C3D71767-92AB-49ED-A725-9491F8CC076D}"/>
    <cellStyle name="Uwaga 3" xfId="10418" hidden="1" xr:uid="{57F85B03-2B21-4D66-9482-27E0A346CA53}"/>
    <cellStyle name="Uwaga 3" xfId="10408" hidden="1" xr:uid="{01E59737-5DC2-40AF-9BCC-19CF9D1B3FCF}"/>
    <cellStyle name="Uwaga 3" xfId="10407" hidden="1" xr:uid="{BF2166BF-67F9-4D65-A161-39AF9082335A}"/>
    <cellStyle name="Uwaga 3" xfId="10406" hidden="1" xr:uid="{3C0238F4-D22E-4C79-9D8F-E29F27566FA0}"/>
    <cellStyle name="Uwaga 3" xfId="10393" hidden="1" xr:uid="{8787E5F8-87CA-4A1B-9C62-10434A0780E0}"/>
    <cellStyle name="Uwaga 3" xfId="10392" hidden="1" xr:uid="{A571B489-176F-41FA-8C4E-3867EB009F9B}"/>
    <cellStyle name="Uwaga 3" xfId="10391" hidden="1" xr:uid="{D297C3BB-4252-4053-97F2-4E7268422B73}"/>
    <cellStyle name="Uwaga 3" xfId="10378" hidden="1" xr:uid="{CC7E6ACC-F173-48EC-BDD1-20BA2F8E4A64}"/>
    <cellStyle name="Uwaga 3" xfId="10377" hidden="1" xr:uid="{28AB79FA-D9B6-41D2-82C7-25430203624D}"/>
    <cellStyle name="Uwaga 3" xfId="10376" hidden="1" xr:uid="{FA72E60D-54CD-4D5E-B478-401B97631416}"/>
    <cellStyle name="Uwaga 3" xfId="10363" hidden="1" xr:uid="{4AF61E73-ECB0-4806-9CF9-DFD41FCBA9CE}"/>
    <cellStyle name="Uwaga 3" xfId="10362" hidden="1" xr:uid="{E4C12842-F867-499B-9506-220D54807D9D}"/>
    <cellStyle name="Uwaga 3" xfId="10361" hidden="1" xr:uid="{34FCACD5-EA24-44EF-B68D-D6737BA69DA7}"/>
    <cellStyle name="Uwaga 3" xfId="10348" hidden="1" xr:uid="{6E58D46B-35DA-4287-8870-1653540A911D}"/>
    <cellStyle name="Uwaga 3" xfId="10347" hidden="1" xr:uid="{757F1905-0B80-4AE6-B53C-1323480044BA}"/>
    <cellStyle name="Uwaga 3" xfId="10345" hidden="1" xr:uid="{8A34443F-6513-43F9-B70C-5BB43E8BF4C3}"/>
    <cellStyle name="Uwaga 3" xfId="10334" hidden="1" xr:uid="{7CFE8865-A162-4F5C-88AE-E26BAFBE4E2A}"/>
    <cellStyle name="Uwaga 3" xfId="10331" hidden="1" xr:uid="{30A3A28E-50FD-4E57-AD99-02139C18585D}"/>
    <cellStyle name="Uwaga 3" xfId="10329" hidden="1" xr:uid="{F930DAFA-5DAC-40C1-8450-ADAAC1872208}"/>
    <cellStyle name="Uwaga 3" xfId="10319" hidden="1" xr:uid="{7AB0FED6-D18A-4B5A-8FF4-1252AE62E50C}"/>
    <cellStyle name="Uwaga 3" xfId="10316" hidden="1" xr:uid="{FBAD1E9B-563E-42F8-A9C4-031A96A4A9BA}"/>
    <cellStyle name="Uwaga 3" xfId="10314" hidden="1" xr:uid="{2E4C2399-9C02-49E0-8426-E6EB5CAAE99D}"/>
    <cellStyle name="Uwaga 3" xfId="10304" hidden="1" xr:uid="{9B8C9D50-6200-4CB3-9FAB-4250CD30A617}"/>
    <cellStyle name="Uwaga 3" xfId="10301" hidden="1" xr:uid="{6C9CD86B-7D4C-4FCD-A42F-5BF766FB9168}"/>
    <cellStyle name="Uwaga 3" xfId="10299" hidden="1" xr:uid="{6A2E6088-0E3B-4971-ADCE-6560E708BD7C}"/>
    <cellStyle name="Uwaga 3" xfId="10289" hidden="1" xr:uid="{D56D973A-0712-4D3A-AA9C-57C508BC60A4}"/>
    <cellStyle name="Uwaga 3" xfId="10287" hidden="1" xr:uid="{31870ADC-EDE5-4488-A6FC-85CBED441E19}"/>
    <cellStyle name="Uwaga 3" xfId="10286" hidden="1" xr:uid="{1DC2F34B-625D-4113-AF47-F93CC250C636}"/>
    <cellStyle name="Uwaga 3" xfId="10274" hidden="1" xr:uid="{F046EC02-E154-4276-9A3D-E1214D9B0B08}"/>
    <cellStyle name="Uwaga 3" xfId="10272" hidden="1" xr:uid="{533D1BD6-2A8D-4610-B113-C51B9459783B}"/>
    <cellStyle name="Uwaga 3" xfId="10269" hidden="1" xr:uid="{6F7CFDB1-466C-4908-AA62-693292316A12}"/>
    <cellStyle name="Uwaga 3" xfId="10259" hidden="1" xr:uid="{42E8948D-3894-4D35-A804-CE3707C41F6E}"/>
    <cellStyle name="Uwaga 3" xfId="10256" hidden="1" xr:uid="{0632003E-09D6-4CB3-8A7D-D87BCB62805C}"/>
    <cellStyle name="Uwaga 3" xfId="10254" hidden="1" xr:uid="{427E7463-ED78-4B6E-83A4-058571F41226}"/>
    <cellStyle name="Uwaga 3" xfId="10244" hidden="1" xr:uid="{E23D8D86-234E-4B2C-AD77-3A59C27B77CF}"/>
    <cellStyle name="Uwaga 3" xfId="10241" hidden="1" xr:uid="{2AEFF3EA-B264-40EA-A3B5-14FCD682C27D}"/>
    <cellStyle name="Uwaga 3" xfId="10239" hidden="1" xr:uid="{5ADEA3EB-B76A-486A-8601-714DC29B47AD}"/>
    <cellStyle name="Uwaga 3" xfId="10229" hidden="1" xr:uid="{67DFC172-4B67-477A-AA48-A150890E8818}"/>
    <cellStyle name="Uwaga 3" xfId="10227" hidden="1" xr:uid="{CAA9F098-FA35-46C8-90E6-74C4304D0884}"/>
    <cellStyle name="Uwaga 3" xfId="10226" hidden="1" xr:uid="{88A158AC-2ECB-4B50-ACC5-78C1638BBA1D}"/>
    <cellStyle name="Uwaga 3" xfId="10214" hidden="1" xr:uid="{2408485E-69E7-4686-9F6A-BC4902D16EDE}"/>
    <cellStyle name="Uwaga 3" xfId="10211" hidden="1" xr:uid="{77FE3739-3F11-4B30-BE28-FDA17C46ED4A}"/>
    <cellStyle name="Uwaga 3" xfId="10209" hidden="1" xr:uid="{1990F82B-EB5F-4A8E-BA08-C910E54FCC7D}"/>
    <cellStyle name="Uwaga 3" xfId="10199" hidden="1" xr:uid="{24DD5B3F-DAB7-4971-8518-839E9F933087}"/>
    <cellStyle name="Uwaga 3" xfId="10196" hidden="1" xr:uid="{2A40C57E-5372-45AD-B1CC-E95DC829901D}"/>
    <cellStyle name="Uwaga 3" xfId="10194" hidden="1" xr:uid="{E4CBD5F3-84D0-479C-B9A7-7CE793E0A028}"/>
    <cellStyle name="Uwaga 3" xfId="10184" hidden="1" xr:uid="{1A0EF0A6-627B-4FF1-A6BD-5475D470E97D}"/>
    <cellStyle name="Uwaga 3" xfId="10181" hidden="1" xr:uid="{1E72B3C7-658A-4A6B-B554-B568D07562EC}"/>
    <cellStyle name="Uwaga 3" xfId="10179" hidden="1" xr:uid="{270AAA8E-A792-430D-9B2F-CE10FE876578}"/>
    <cellStyle name="Uwaga 3" xfId="10169" hidden="1" xr:uid="{AE7526E7-5489-448F-B27D-FA79F6E9888A}"/>
    <cellStyle name="Uwaga 3" xfId="10167" hidden="1" xr:uid="{B5557E8A-14DF-46F0-84F4-67E111216EE7}"/>
    <cellStyle name="Uwaga 3" xfId="10166" hidden="1" xr:uid="{261CC603-4FD1-4A2B-A62C-E69A70E918DC}"/>
    <cellStyle name="Uwaga 3" xfId="10153" hidden="1" xr:uid="{C9CE643A-F0DA-428A-918A-AB291D747C21}"/>
    <cellStyle name="Uwaga 3" xfId="10150" hidden="1" xr:uid="{5A4D50DF-D15C-48A0-8B64-EED361E56A16}"/>
    <cellStyle name="Uwaga 3" xfId="10148" hidden="1" xr:uid="{BC1CB7F4-BBB9-44F1-90F7-FA17F921506D}"/>
    <cellStyle name="Uwaga 3" xfId="10138" hidden="1" xr:uid="{7C481DD0-B666-46C6-8B42-06ABD346CCFF}"/>
    <cellStyle name="Uwaga 3" xfId="10135" hidden="1" xr:uid="{C8FDFB86-4A2A-4B22-A0AB-6E90D299C469}"/>
    <cellStyle name="Uwaga 3" xfId="10133" hidden="1" xr:uid="{3D91077E-19DB-4189-8FFF-055CF19A4CFB}"/>
    <cellStyle name="Uwaga 3" xfId="10123" hidden="1" xr:uid="{D923D2A5-6CD1-40A1-B2E2-6ED4154CDBA9}"/>
    <cellStyle name="Uwaga 3" xfId="10120" hidden="1" xr:uid="{8458D38A-327F-498D-88A3-98A4FF6E9506}"/>
    <cellStyle name="Uwaga 3" xfId="10118" hidden="1" xr:uid="{FF7BD6BC-9626-4C75-B181-60C143D30D48}"/>
    <cellStyle name="Uwaga 3" xfId="10109" hidden="1" xr:uid="{D3599B55-1FC2-44A1-8347-10C88058B07E}"/>
    <cellStyle name="Uwaga 3" xfId="10107" hidden="1" xr:uid="{417F4B42-6860-4503-95D5-7BABA514787A}"/>
    <cellStyle name="Uwaga 3" xfId="10106" hidden="1" xr:uid="{9C34373D-0C94-453D-9C23-4438F7798093}"/>
    <cellStyle name="Uwaga 3" xfId="10094" hidden="1" xr:uid="{81BDB61C-2A4D-45B0-9589-71FB33755EF0}"/>
    <cellStyle name="Uwaga 3" xfId="10092" hidden="1" xr:uid="{4C8E2967-382A-4C2C-AF22-8566A8F0D18F}"/>
    <cellStyle name="Uwaga 3" xfId="10090" hidden="1" xr:uid="{7AAD71D3-F725-48D5-9D28-AF436ED80F9E}"/>
    <cellStyle name="Uwaga 3" xfId="10079" hidden="1" xr:uid="{26ED10B0-915D-4C39-A993-EF898FA26E64}"/>
    <cellStyle name="Uwaga 3" xfId="10077" hidden="1" xr:uid="{DD36E5D5-30E0-43A6-8F02-4C5E6DC69D51}"/>
    <cellStyle name="Uwaga 3" xfId="10075" hidden="1" xr:uid="{966E6128-7F06-4052-98DE-499A0383CE14}"/>
    <cellStyle name="Uwaga 3" xfId="10064" hidden="1" xr:uid="{0C0CC666-1F6B-4B5A-B2CA-A4EB24DB79A6}"/>
    <cellStyle name="Uwaga 3" xfId="10062" hidden="1" xr:uid="{7245EA3D-7CE7-4360-991B-5FE0E72BB705}"/>
    <cellStyle name="Uwaga 3" xfId="10060" hidden="1" xr:uid="{8D81244A-F203-46B1-B45D-740D64A40949}"/>
    <cellStyle name="Uwaga 3" xfId="10049" hidden="1" xr:uid="{2B4606BE-AB17-48AB-8E6D-26FF0821AEFD}"/>
    <cellStyle name="Uwaga 3" xfId="10047" hidden="1" xr:uid="{D21E2401-E2DE-4307-B714-087D31DA4466}"/>
    <cellStyle name="Uwaga 3" xfId="10046" hidden="1" xr:uid="{AC4FE109-C1D0-420F-9D79-C52C22740832}"/>
    <cellStyle name="Uwaga 3" xfId="10033" hidden="1" xr:uid="{711049D1-2777-497A-ABAC-A5A8D3B995A1}"/>
    <cellStyle name="Uwaga 3" xfId="10030" hidden="1" xr:uid="{8241E865-E243-4F29-9BF5-8F66626C1C02}"/>
    <cellStyle name="Uwaga 3" xfId="10028" hidden="1" xr:uid="{6E7BB865-6EBE-44D1-85F0-C47DCF6FC528}"/>
    <cellStyle name="Uwaga 3" xfId="10018" hidden="1" xr:uid="{6F0B5365-D2F3-42B3-BA04-2383FB76BFCD}"/>
    <cellStyle name="Uwaga 3" xfId="10015" hidden="1" xr:uid="{46473A49-D588-43C0-A8BD-5E285C30D85A}"/>
    <cellStyle name="Uwaga 3" xfId="10013" hidden="1" xr:uid="{5C09E9F9-2EC8-4414-8850-31B112911853}"/>
    <cellStyle name="Uwaga 3" xfId="10003" hidden="1" xr:uid="{6B852D1D-E6AA-43F3-900D-B3444C137257}"/>
    <cellStyle name="Uwaga 3" xfId="10000" hidden="1" xr:uid="{0C804930-68FA-4DD3-8B9F-17319DF62D6B}"/>
    <cellStyle name="Uwaga 3" xfId="9998" hidden="1" xr:uid="{CEB1B70A-C943-4F32-BB02-8098A10AB7B8}"/>
    <cellStyle name="Uwaga 3" xfId="9989" hidden="1" xr:uid="{C1DCE5C5-90D9-40D2-B5D0-29A6C39932A3}"/>
    <cellStyle name="Uwaga 3" xfId="9987" hidden="1" xr:uid="{7EC8AF82-7116-4385-8753-BF792038BD20}"/>
    <cellStyle name="Uwaga 3" xfId="9985" hidden="1" xr:uid="{618A4005-4E82-455B-84B4-ADD6F75F4B4D}"/>
    <cellStyle name="Uwaga 3" xfId="9973" hidden="1" xr:uid="{0AB2D163-E17F-439C-AD73-93AA51726B2F}"/>
    <cellStyle name="Uwaga 3" xfId="9970" hidden="1" xr:uid="{FAF7953C-FBC6-4E4C-9F0F-54171B6069B0}"/>
    <cellStyle name="Uwaga 3" xfId="9968" hidden="1" xr:uid="{31D31CE1-C2DD-4E46-9A9C-108BD3B16191}"/>
    <cellStyle name="Uwaga 3" xfId="9958" hidden="1" xr:uid="{29957B03-6EAD-4639-A23B-4057E3AA7655}"/>
    <cellStyle name="Uwaga 3" xfId="9955" hidden="1" xr:uid="{D2DA4B3E-5D2C-442A-A49F-82C69F9095B9}"/>
    <cellStyle name="Uwaga 3" xfId="9953" hidden="1" xr:uid="{65BAB59B-09DD-4A1B-9749-7108786DD20F}"/>
    <cellStyle name="Uwaga 3" xfId="9943" hidden="1" xr:uid="{DB64A920-15F0-43E5-B41F-C104DD1EC02F}"/>
    <cellStyle name="Uwaga 3" xfId="9940" hidden="1" xr:uid="{96ED06BC-F762-4897-999C-BDC260454F3F}"/>
    <cellStyle name="Uwaga 3" xfId="9938" hidden="1" xr:uid="{8D17EED7-A37D-44FD-A7C9-FE0D90D4DCDE}"/>
    <cellStyle name="Uwaga 3" xfId="9931" hidden="1" xr:uid="{E1AFF19E-46C8-482E-AB95-DA08B834433E}"/>
    <cellStyle name="Uwaga 3" xfId="9928" hidden="1" xr:uid="{72B5786D-9EE7-4CAC-8329-96E7D8A3888F}"/>
    <cellStyle name="Uwaga 3" xfId="9926" hidden="1" xr:uid="{30EAD954-A20D-4037-BFDB-3CA2DC125680}"/>
    <cellStyle name="Uwaga 3" xfId="9916" hidden="1" xr:uid="{5E376CD6-BA95-435F-A3F1-1D13CE1859AE}"/>
    <cellStyle name="Uwaga 3" xfId="9913" hidden="1" xr:uid="{B54ACCDF-11C1-4B43-BA6E-93B19CF01C9C}"/>
    <cellStyle name="Uwaga 3" xfId="9910" hidden="1" xr:uid="{EFD59D99-0A98-482A-B31D-EEE8C7DD152C}"/>
    <cellStyle name="Uwaga 3" xfId="9901" hidden="1" xr:uid="{A8A87597-EE20-4A32-9FDD-D20641EFBFBE}"/>
    <cellStyle name="Uwaga 3" xfId="9897" hidden="1" xr:uid="{A72C0029-E28B-4B93-BFE0-A51D99798C7A}"/>
    <cellStyle name="Uwaga 3" xfId="9894" hidden="1" xr:uid="{EC1F9949-2A51-4B64-9E5E-821726D10BA7}"/>
    <cellStyle name="Uwaga 3" xfId="9886" hidden="1" xr:uid="{C0F66116-AABA-4A5C-B977-B1342B184238}"/>
    <cellStyle name="Uwaga 3" xfId="9883" hidden="1" xr:uid="{EBC4ED55-F8C5-47B8-B31E-433DFA765C35}"/>
    <cellStyle name="Uwaga 3" xfId="9880" hidden="1" xr:uid="{C91BB2A2-45BA-4F4F-BA57-4073DE59C33E}"/>
    <cellStyle name="Uwaga 3" xfId="9871" hidden="1" xr:uid="{45E58E04-C399-4A7E-B803-E26C91D68ACB}"/>
    <cellStyle name="Uwaga 3" xfId="9868" hidden="1" xr:uid="{7F2F677A-1E2D-42C8-9F40-DC8D76D9707A}"/>
    <cellStyle name="Uwaga 3" xfId="9865" hidden="1" xr:uid="{10EB8CF4-71D6-4080-9359-9F5DF819635B}"/>
    <cellStyle name="Uwaga 3" xfId="9855" hidden="1" xr:uid="{DC9377F9-0320-48F5-8986-65F7B099289D}"/>
    <cellStyle name="Uwaga 3" xfId="9851" hidden="1" xr:uid="{2CE482A3-B2ED-4DF2-9498-50FC3AA38719}"/>
    <cellStyle name="Uwaga 3" xfId="9848" hidden="1" xr:uid="{9BA2E6BC-DE71-41F1-99DA-78B776A5780D}"/>
    <cellStyle name="Uwaga 3" xfId="9839" hidden="1" xr:uid="{272AA173-2AEA-42CE-8070-2320DA326EB5}"/>
    <cellStyle name="Uwaga 3" xfId="9835" hidden="1" xr:uid="{1885DB30-BA57-4062-8119-7682AEE1353D}"/>
    <cellStyle name="Uwaga 3" xfId="9833" hidden="1" xr:uid="{BB59FD6D-8707-497E-9339-5337CC53285A}"/>
    <cellStyle name="Uwaga 3" xfId="9825" hidden="1" xr:uid="{F0017B93-25B1-47EE-99CD-DF85FE041503}"/>
    <cellStyle name="Uwaga 3" xfId="9821" hidden="1" xr:uid="{4227B0F8-35D6-4DBD-A34B-596DF7DA77F8}"/>
    <cellStyle name="Uwaga 3" xfId="9818" hidden="1" xr:uid="{A6EBDA61-D13A-4D37-8C17-F0835B44D813}"/>
    <cellStyle name="Uwaga 3" xfId="9811" hidden="1" xr:uid="{5403B6EB-B3D6-494A-886A-2A302B4F0C4C}"/>
    <cellStyle name="Uwaga 3" xfId="9808" hidden="1" xr:uid="{57F0543E-5832-4173-A4E2-1D3CEBE6A5DC}"/>
    <cellStyle name="Uwaga 3" xfId="9805" hidden="1" xr:uid="{8B7C08F6-C07C-4C0C-8B98-501128FD94C0}"/>
    <cellStyle name="Uwaga 3" xfId="9796" hidden="1" xr:uid="{22ACCD13-AD4F-4012-9390-544C08939779}"/>
    <cellStyle name="Uwaga 3" xfId="9791" hidden="1" xr:uid="{5B1A7E47-49C9-4843-9C3B-D81BB58E391B}"/>
    <cellStyle name="Uwaga 3" xfId="9788" hidden="1" xr:uid="{BA8226BA-2A97-441C-89DA-484AD3F568BB}"/>
    <cellStyle name="Uwaga 3" xfId="9781" hidden="1" xr:uid="{4270A5D2-70D9-4311-A0E7-566DBFB12CEC}"/>
    <cellStyle name="Uwaga 3" xfId="9776" hidden="1" xr:uid="{D6780923-892E-435C-8CDB-E04605D0EBDF}"/>
    <cellStyle name="Uwaga 3" xfId="9773" hidden="1" xr:uid="{53882351-0876-462F-864B-8C9D5598A239}"/>
    <cellStyle name="Uwaga 3" xfId="9766" hidden="1" xr:uid="{B51170E3-FB9D-48D9-8D1F-6AF72EFEEC5E}"/>
    <cellStyle name="Uwaga 3" xfId="9761" hidden="1" xr:uid="{39CC42AD-BDB3-46C0-866D-746960472C96}"/>
    <cellStyle name="Uwaga 3" xfId="9758" hidden="1" xr:uid="{6BDE8A00-A7A4-40D0-B6DE-3E88B4D2740F}"/>
    <cellStyle name="Uwaga 3" xfId="9752" hidden="1" xr:uid="{1D90E908-C173-4679-AF0C-487F7174AC87}"/>
    <cellStyle name="Uwaga 3" xfId="9748" hidden="1" xr:uid="{C04ABAB6-D4B7-4E4E-970B-11240011D180}"/>
    <cellStyle name="Uwaga 3" xfId="9745" hidden="1" xr:uid="{D1BE8721-C471-4476-9BC2-A7929C1FC35E}"/>
    <cellStyle name="Uwaga 3" xfId="9737" hidden="1" xr:uid="{A17DAD47-C391-47E3-867F-671F701B47CE}"/>
    <cellStyle name="Uwaga 3" xfId="9732" hidden="1" xr:uid="{09590F54-4263-4466-9862-99FA9843073C}"/>
    <cellStyle name="Uwaga 3" xfId="9728" hidden="1" xr:uid="{8E71C207-9945-42D0-8F58-A170DDC1C603}"/>
    <cellStyle name="Uwaga 3" xfId="9722" hidden="1" xr:uid="{8DFCACB3-379D-43C9-9596-096D1BA635AB}"/>
    <cellStyle name="Uwaga 3" xfId="9717" hidden="1" xr:uid="{1B23EF21-12FC-4C08-8CE7-4AC9DD67F1E3}"/>
    <cellStyle name="Uwaga 3" xfId="9713" hidden="1" xr:uid="{6C589295-0D08-40E0-99D2-C948AA7D5EF9}"/>
    <cellStyle name="Uwaga 3" xfId="9707" hidden="1" xr:uid="{53D41D94-F6C5-484F-A00C-422842921520}"/>
    <cellStyle name="Uwaga 3" xfId="9702" hidden="1" xr:uid="{2A3B3D0E-FC51-4885-980F-909F431ECBE3}"/>
    <cellStyle name="Uwaga 3" xfId="9698" hidden="1" xr:uid="{751479C4-86AB-4287-8044-8A4D901C2A99}"/>
    <cellStyle name="Uwaga 3" xfId="9693" hidden="1" xr:uid="{6968D5F2-4A1D-47CF-B9AE-053FD7085BEB}"/>
    <cellStyle name="Uwaga 3" xfId="9689" hidden="1" xr:uid="{404985AB-D317-4726-9FDB-82A83D93BDD1}"/>
    <cellStyle name="Uwaga 3" xfId="9685" hidden="1" xr:uid="{53E84828-45C3-4B1E-A3DD-C63309C9AC45}"/>
    <cellStyle name="Uwaga 3" xfId="9677" hidden="1" xr:uid="{BD81DE1B-3E17-4668-8703-B16C9CDE920D}"/>
    <cellStyle name="Uwaga 3" xfId="9672" hidden="1" xr:uid="{B3AB47F6-64FC-44C4-98C7-C5564B917C87}"/>
    <cellStyle name="Uwaga 3" xfId="9668" hidden="1" xr:uid="{1EB2EE12-54A2-4BEC-ADED-EF1E9B90C962}"/>
    <cellStyle name="Uwaga 3" xfId="9662" hidden="1" xr:uid="{D651B3E6-BC56-4FE0-A0EF-AA3CD69859A8}"/>
    <cellStyle name="Uwaga 3" xfId="9657" hidden="1" xr:uid="{0CF94A59-1555-45F2-84C7-3E90CA2FD648}"/>
    <cellStyle name="Uwaga 3" xfId="9653" hidden="1" xr:uid="{3B2A9DE4-3DA8-4F41-8C14-55CAA2A63AFD}"/>
    <cellStyle name="Uwaga 3" xfId="9647" hidden="1" xr:uid="{DF2FCE32-AE3F-4B1A-B0FB-DC3E91177C72}"/>
    <cellStyle name="Uwaga 3" xfId="9642" hidden="1" xr:uid="{2444267B-AB2C-4B4D-B4F6-1EB741104EB4}"/>
    <cellStyle name="Uwaga 3" xfId="9638" hidden="1" xr:uid="{949BB2CA-49B3-46CF-9F90-79FA8CE08C77}"/>
    <cellStyle name="Uwaga 3" xfId="9634" hidden="1" xr:uid="{0FE3C0D2-996B-4804-97C8-BEC11DDE29E0}"/>
    <cellStyle name="Uwaga 3" xfId="9629" hidden="1" xr:uid="{864BAC9A-6FEB-4AC6-8A69-D16E68B48644}"/>
    <cellStyle name="Uwaga 3" xfId="9624" hidden="1" xr:uid="{24B25DC5-46EE-432D-81D1-8B5C48CDF811}"/>
    <cellStyle name="Uwaga 3" xfId="9619" hidden="1" xr:uid="{9B540A6B-A7AB-462C-B0B6-D57F64131C27}"/>
    <cellStyle name="Uwaga 3" xfId="9615" hidden="1" xr:uid="{43B06976-2BFE-4E78-B11D-7AB2B7152E6B}"/>
    <cellStyle name="Uwaga 3" xfId="9611" hidden="1" xr:uid="{1E1BFA42-8AB7-40BA-BC1E-C892CE0808EB}"/>
    <cellStyle name="Uwaga 3" xfId="9604" hidden="1" xr:uid="{B7FECCFC-545F-4D3E-9D04-8B797074AE5C}"/>
    <cellStyle name="Uwaga 3" xfId="9600" hidden="1" xr:uid="{3907C828-5F03-439D-A67D-3DCFD3FC6C9C}"/>
    <cellStyle name="Uwaga 3" xfId="9595" hidden="1" xr:uid="{6CD155CC-41E2-470F-9EA7-8E4C8BA0586B}"/>
    <cellStyle name="Uwaga 3" xfId="9589" hidden="1" xr:uid="{D3B14705-A4B1-4729-BF5C-03CCDC9AC16A}"/>
    <cellStyle name="Uwaga 3" xfId="9585" hidden="1" xr:uid="{7A56F4E3-46CB-4737-BC2F-E249194A6D3C}"/>
    <cellStyle name="Uwaga 3" xfId="9580" hidden="1" xr:uid="{46066BC5-003E-44DE-BD21-20C3F648BA0E}"/>
    <cellStyle name="Uwaga 3" xfId="9574" hidden="1" xr:uid="{2B0FD7A6-5500-4441-BD0E-E1B894D9F538}"/>
    <cellStyle name="Uwaga 3" xfId="9570" hidden="1" xr:uid="{5DC94C24-AFC8-4A08-9A15-D4E177E1EAD5}"/>
    <cellStyle name="Uwaga 3" xfId="9565" hidden="1" xr:uid="{8AB585B5-A1B9-488A-9273-2F19FC1F79F5}"/>
    <cellStyle name="Uwaga 3" xfId="9559" hidden="1" xr:uid="{157E81C8-4921-4E87-9F05-4C8B3781E94D}"/>
    <cellStyle name="Uwaga 3" xfId="9555" hidden="1" xr:uid="{B56CC6AB-38B0-4699-AC13-F644204DA5E3}"/>
    <cellStyle name="Uwaga 3" xfId="9551" hidden="1" xr:uid="{71F8FE57-77C4-44B7-9238-78EAD8C0B00B}"/>
    <cellStyle name="Uwaga 3" xfId="10411" hidden="1" xr:uid="{3BD9D596-2F2E-4CAE-AFFD-9B805520EB8D}"/>
    <cellStyle name="Uwaga 3" xfId="10410" hidden="1" xr:uid="{B4487BE4-4189-4822-AE9D-5BC6049505F0}"/>
    <cellStyle name="Uwaga 3" xfId="10409" hidden="1" xr:uid="{7732A97F-6C44-4C81-9369-EA50178512AA}"/>
    <cellStyle name="Uwaga 3" xfId="10396" hidden="1" xr:uid="{7981CAC1-66DC-46BA-BF8B-FD46A4B9B026}"/>
    <cellStyle name="Uwaga 3" xfId="10395" hidden="1" xr:uid="{B494E4C5-37BD-4686-86E2-559AB61FDFEC}"/>
    <cellStyle name="Uwaga 3" xfId="10394" hidden="1" xr:uid="{F6792C4F-9076-4C59-A2E0-A2551F2538D5}"/>
    <cellStyle name="Uwaga 3" xfId="10381" hidden="1" xr:uid="{87C43CEF-AA5A-4F6D-AEE0-6D1A6ACCB411}"/>
    <cellStyle name="Uwaga 3" xfId="10380" hidden="1" xr:uid="{F2F2C89B-EC46-4D82-BF56-971286C9C680}"/>
    <cellStyle name="Uwaga 3" xfId="10379" hidden="1" xr:uid="{24D11B1B-E078-4F85-86B5-554859346794}"/>
    <cellStyle name="Uwaga 3" xfId="10366" hidden="1" xr:uid="{8AD6A2E2-EBA3-4579-9AAE-05F550D8432E}"/>
    <cellStyle name="Uwaga 3" xfId="10365" hidden="1" xr:uid="{D5C1B10A-436C-4F0C-95E2-EBF049FF57EE}"/>
    <cellStyle name="Uwaga 3" xfId="10364" hidden="1" xr:uid="{2BFE2229-63A5-4E07-84B7-89814D2C731A}"/>
    <cellStyle name="Uwaga 3" xfId="10351" hidden="1" xr:uid="{2E53BF0A-8C8E-4162-88A3-95167E67A78A}"/>
    <cellStyle name="Uwaga 3" xfId="10350" hidden="1" xr:uid="{6F326053-D1DE-4501-AAC9-C7351F885D57}"/>
    <cellStyle name="Uwaga 3" xfId="10349" hidden="1" xr:uid="{FD7854B3-34B6-4B66-BA85-D95D7748072C}"/>
    <cellStyle name="Uwaga 3" xfId="10337" hidden="1" xr:uid="{D1C7DAF1-56BA-456D-A612-3D3C5993429D}"/>
    <cellStyle name="Uwaga 3" xfId="10335" hidden="1" xr:uid="{7507B2EC-1D44-47B1-BB8E-C1ACA52D768D}"/>
    <cellStyle name="Uwaga 3" xfId="10333" hidden="1" xr:uid="{967B2902-B25F-4CA7-A732-9F17E19F8FEC}"/>
    <cellStyle name="Uwaga 3" xfId="10322" hidden="1" xr:uid="{CF60D086-782C-42D6-8A75-C89A110771FC}"/>
    <cellStyle name="Uwaga 3" xfId="10320" hidden="1" xr:uid="{739622DD-8DA6-4548-AFF3-4183C77B3749}"/>
    <cellStyle name="Uwaga 3" xfId="10318" hidden="1" xr:uid="{E12896CA-A13A-4D5A-865F-37A7B3EE37D1}"/>
    <cellStyle name="Uwaga 3" xfId="10307" hidden="1" xr:uid="{51B4FCDC-6681-4C8C-B6D9-95A2945C04DF}"/>
    <cellStyle name="Uwaga 3" xfId="10305" hidden="1" xr:uid="{E6D9648F-3B21-4B3E-98EC-6FA7CC9B96C7}"/>
    <cellStyle name="Uwaga 3" xfId="10303" hidden="1" xr:uid="{ECC4AEED-8F4F-44B0-9665-60EAED4F3D74}"/>
    <cellStyle name="Uwaga 3" xfId="10292" hidden="1" xr:uid="{E8D456F6-F22A-4A92-91EE-2ABB3F236A98}"/>
    <cellStyle name="Uwaga 3" xfId="10290" hidden="1" xr:uid="{226E69A3-9BE5-4F45-B732-5E4D330D1E5D}"/>
    <cellStyle name="Uwaga 3" xfId="10288" hidden="1" xr:uid="{0743C992-869F-4D38-9043-9E0ED766FCC4}"/>
    <cellStyle name="Uwaga 3" xfId="10277" hidden="1" xr:uid="{BF90E67C-97D4-4D2E-A6CB-120E3A28F80B}"/>
    <cellStyle name="Uwaga 3" xfId="10275" hidden="1" xr:uid="{6CE64CDC-A173-46E4-A72E-3EEBE72FEF1D}"/>
    <cellStyle name="Uwaga 3" xfId="10273" hidden="1" xr:uid="{2F85E0B5-C188-41AA-BD6D-2A728CFCACE9}"/>
    <cellStyle name="Uwaga 3" xfId="10262" hidden="1" xr:uid="{B2624FFD-82C7-4564-AEBF-69DF2F77AEB5}"/>
    <cellStyle name="Uwaga 3" xfId="10260" hidden="1" xr:uid="{299AA9A8-4AE1-42C3-9A4D-D72CB2044697}"/>
    <cellStyle name="Uwaga 3" xfId="10258" hidden="1" xr:uid="{02BD7E5C-1C61-4C6D-B93B-5B26F0AE5073}"/>
    <cellStyle name="Uwaga 3" xfId="10247" hidden="1" xr:uid="{83C873A1-7C79-4851-83EA-DD211C796DBC}"/>
    <cellStyle name="Uwaga 3" xfId="10245" hidden="1" xr:uid="{787FF00B-DB84-4EC7-91F2-6B7D81CF9C7D}"/>
    <cellStyle name="Uwaga 3" xfId="10243" hidden="1" xr:uid="{269B6AD9-6B72-4527-A42F-D970E8CF5BFA}"/>
    <cellStyle name="Uwaga 3" xfId="10232" hidden="1" xr:uid="{1780C901-FC50-4AEF-8B66-52A993721884}"/>
    <cellStyle name="Uwaga 3" xfId="10230" hidden="1" xr:uid="{7030236D-F3D0-4B2D-81BC-A1C7B62331EB}"/>
    <cellStyle name="Uwaga 3" xfId="10228" hidden="1" xr:uid="{3641A0C8-C84D-4E8A-886A-4ECA26EBF79A}"/>
    <cellStyle name="Uwaga 3" xfId="10217" hidden="1" xr:uid="{EBB4BDCE-33E6-41B0-98A0-3AABF5F47328}"/>
    <cellStyle name="Uwaga 3" xfId="10215" hidden="1" xr:uid="{FBA03874-637C-4BEB-9BB3-C5B857FF615E}"/>
    <cellStyle name="Uwaga 3" xfId="10213" hidden="1" xr:uid="{1BDF248B-7DA7-44BA-9A91-72EE8E114184}"/>
    <cellStyle name="Uwaga 3" xfId="10202" hidden="1" xr:uid="{80293115-815A-494D-BDC2-725D695549C4}"/>
    <cellStyle name="Uwaga 3" xfId="10200" hidden="1" xr:uid="{D0E41E48-5F4D-4F98-93DE-2C3864B0EAF6}"/>
    <cellStyle name="Uwaga 3" xfId="10198" hidden="1" xr:uid="{F41758F8-A734-42A0-8094-532478769182}"/>
    <cellStyle name="Uwaga 3" xfId="10187" hidden="1" xr:uid="{5FF9EEF9-08B4-4AB2-B5C5-D8C1E1F00AE2}"/>
    <cellStyle name="Uwaga 3" xfId="10185" hidden="1" xr:uid="{51F8741F-B45F-441F-8427-1A50F8BAD69C}"/>
    <cellStyle name="Uwaga 3" xfId="10183" hidden="1" xr:uid="{05D5ABAA-AC1E-47D6-B280-6524640986B2}"/>
    <cellStyle name="Uwaga 3" xfId="10172" hidden="1" xr:uid="{78204A64-BA2B-4361-94DE-B84C201258A0}"/>
    <cellStyle name="Uwaga 3" xfId="10170" hidden="1" xr:uid="{F911D4F9-C826-4B45-A048-E422E1BD47A6}"/>
    <cellStyle name="Uwaga 3" xfId="10168" hidden="1" xr:uid="{8760D6AE-3744-4D5C-B546-F1606F06E07F}"/>
    <cellStyle name="Uwaga 3" xfId="10157" hidden="1" xr:uid="{EBF2AB4C-3FDC-4793-BAB0-2FA4576F6D20}"/>
    <cellStyle name="Uwaga 3" xfId="10155" hidden="1" xr:uid="{74BD9320-1400-4772-9FEA-F06584DEDF0C}"/>
    <cellStyle name="Uwaga 3" xfId="10152" hidden="1" xr:uid="{8A7E8DBD-6E30-4E92-AAD2-688AB14CA14B}"/>
    <cellStyle name="Uwaga 3" xfId="10142" hidden="1" xr:uid="{D25617B7-145D-4E8D-BE8D-BD033AADC4DE}"/>
    <cellStyle name="Uwaga 3" xfId="10139" hidden="1" xr:uid="{E74C5A76-B382-4BC1-93C0-A1A9C0128CDF}"/>
    <cellStyle name="Uwaga 3" xfId="10136" hidden="1" xr:uid="{472F5A3E-80FA-4604-AF76-9864AF3B94AB}"/>
    <cellStyle name="Uwaga 3" xfId="10127" hidden="1" xr:uid="{5D1C3303-24CA-4D36-B133-D265C8FEA0D7}"/>
    <cellStyle name="Uwaga 3" xfId="10125" hidden="1" xr:uid="{96402AA7-3EA2-47BD-BE1A-2F8B076D2C1C}"/>
    <cellStyle name="Uwaga 3" xfId="10122" hidden="1" xr:uid="{A339C6C0-E128-417E-9A28-F35DCFC59015}"/>
    <cellStyle name="Uwaga 3" xfId="10112" hidden="1" xr:uid="{AF40BBE0-1855-4312-99A1-614744928630}"/>
    <cellStyle name="Uwaga 3" xfId="10110" hidden="1" xr:uid="{EC9FAE18-AF96-4F6D-A854-7DB32CECDE9B}"/>
    <cellStyle name="Uwaga 3" xfId="10108" hidden="1" xr:uid="{F85ABDB1-23E0-4FB6-8B2B-3A452A19EEFF}"/>
    <cellStyle name="Uwaga 3" xfId="10097" hidden="1" xr:uid="{59927915-1D6D-419B-98F5-DCE1F6BD597B}"/>
    <cellStyle name="Uwaga 3" xfId="10095" hidden="1" xr:uid="{B9B22F72-6792-44AC-BF00-1DC5233E172A}"/>
    <cellStyle name="Uwaga 3" xfId="10093" hidden="1" xr:uid="{C0EC447F-95F2-4826-B269-EE285F6C37F8}"/>
    <cellStyle name="Uwaga 3" xfId="10082" hidden="1" xr:uid="{85D4F71D-0B22-48E9-ADFA-B62E7B0E3A7D}"/>
    <cellStyle name="Uwaga 3" xfId="10080" hidden="1" xr:uid="{75C30076-25C0-40B1-B51F-F52B64803866}"/>
    <cellStyle name="Uwaga 3" xfId="10078" hidden="1" xr:uid="{084D34F7-9C41-451A-986B-889D01B98AD9}"/>
    <cellStyle name="Uwaga 3" xfId="10067" hidden="1" xr:uid="{4E06F2F1-DF1C-4EC4-A7F3-82C0230A6A61}"/>
    <cellStyle name="Uwaga 3" xfId="10065" hidden="1" xr:uid="{356749CC-B19A-43C4-9FE9-8CB621DDD5ED}"/>
    <cellStyle name="Uwaga 3" xfId="10063" hidden="1" xr:uid="{3B15DAD2-6594-461D-809D-E34386615010}"/>
    <cellStyle name="Uwaga 3" xfId="10052" hidden="1" xr:uid="{68D372BD-FBAB-4965-86C3-762AC3079D90}"/>
    <cellStyle name="Uwaga 3" xfId="10050" hidden="1" xr:uid="{A01BE612-FA98-47B7-B0F0-F627B9CBEECE}"/>
    <cellStyle name="Uwaga 3" xfId="10048" hidden="1" xr:uid="{CA8D0E3D-A2D3-4300-A0E8-D70DE5F2D1DF}"/>
    <cellStyle name="Uwaga 3" xfId="10037" hidden="1" xr:uid="{6B89785C-1AA0-4B7C-874C-9827D64C9D2A}"/>
    <cellStyle name="Uwaga 3" xfId="10035" hidden="1" xr:uid="{2DCF701A-67F2-462E-9297-8FCEC8DCE616}"/>
    <cellStyle name="Uwaga 3" xfId="10032" hidden="1" xr:uid="{B89033D9-7622-4646-815D-A87BAEC2701F}"/>
    <cellStyle name="Uwaga 3" xfId="10022" hidden="1" xr:uid="{5DAD7821-6FF2-4513-91C4-5D7FCE4408AD}"/>
    <cellStyle name="Uwaga 3" xfId="10019" hidden="1" xr:uid="{033DAFD2-56BA-41FA-BB1A-D6B0D0DE2EBF}"/>
    <cellStyle name="Uwaga 3" xfId="10016" hidden="1" xr:uid="{0B15D174-DEFC-4EB4-A9E3-A0E7623B86C9}"/>
    <cellStyle name="Uwaga 3" xfId="10007" hidden="1" xr:uid="{1B4AE65C-F6BF-48B4-91CB-FAF6799367FD}"/>
    <cellStyle name="Uwaga 3" xfId="10004" hidden="1" xr:uid="{6DAB1509-7FA6-4228-8734-5F2508FAB22B}"/>
    <cellStyle name="Uwaga 3" xfId="10001" hidden="1" xr:uid="{3B6FFC29-D093-4F4B-98EB-B31FC97CFB37}"/>
    <cellStyle name="Uwaga 3" xfId="9992" hidden="1" xr:uid="{82806F49-84D3-4B0D-911C-EE9126BF9398}"/>
    <cellStyle name="Uwaga 3" xfId="9990" hidden="1" xr:uid="{6FFF0FEF-6649-4C6D-BC9E-9B289789316F}"/>
    <cellStyle name="Uwaga 3" xfId="9988" hidden="1" xr:uid="{1EF5F645-142F-4E01-A807-1EF9EACC353C}"/>
    <cellStyle name="Uwaga 3" xfId="9977" hidden="1" xr:uid="{14509C2F-88C5-485B-83B1-A34AAF3ABDCF}"/>
    <cellStyle name="Uwaga 3" xfId="9974" hidden="1" xr:uid="{23DCFAE5-3FA6-45FC-93F4-8A951AE8D425}"/>
    <cellStyle name="Uwaga 3" xfId="9971" hidden="1" xr:uid="{95A8A50C-B3F2-47FF-9F7F-D8FEDC2BD779}"/>
    <cellStyle name="Uwaga 3" xfId="9962" hidden="1" xr:uid="{F59EDB48-0140-4A92-8E35-2E7529D47C77}"/>
    <cellStyle name="Uwaga 3" xfId="9959" hidden="1" xr:uid="{0DCEDA4B-C602-4FA3-8C53-682F3B786103}"/>
    <cellStyle name="Uwaga 3" xfId="9956" hidden="1" xr:uid="{D288B549-4CB5-41D4-986C-33BEDDED9213}"/>
    <cellStyle name="Uwaga 3" xfId="9947" hidden="1" xr:uid="{F9B64B10-F5ED-4DE0-B62D-2CA1765A6338}"/>
    <cellStyle name="Uwaga 3" xfId="9944" hidden="1" xr:uid="{7176D723-57B0-4E21-A125-B353B26C9E2D}"/>
    <cellStyle name="Uwaga 3" xfId="9941" hidden="1" xr:uid="{4A40BCE0-2EFF-4873-B94E-B60555671BF6}"/>
    <cellStyle name="Uwaga 3" xfId="9934" hidden="1" xr:uid="{31A47751-6C41-4DD6-8C7D-BE7ABD47B66A}"/>
    <cellStyle name="Uwaga 3" xfId="9930" hidden="1" xr:uid="{87CED720-FBF8-4890-9DAE-A94618E32A7C}"/>
    <cellStyle name="Uwaga 3" xfId="9927" hidden="1" xr:uid="{9BFD0845-A457-4D73-B040-D64AB75E7D5B}"/>
    <cellStyle name="Uwaga 3" xfId="9919" hidden="1" xr:uid="{19DFBD86-CF45-4B62-8C70-7D62D00C43DD}"/>
    <cellStyle name="Uwaga 3" xfId="9915" hidden="1" xr:uid="{E5C5DB02-B45C-454C-89E5-548D1CFF8671}"/>
    <cellStyle name="Uwaga 3" xfId="9912" hidden="1" xr:uid="{274E7C5E-0904-4A42-A3F6-31C7E5F65ED1}"/>
    <cellStyle name="Uwaga 3" xfId="9904" hidden="1" xr:uid="{98CC333A-A1B2-47B2-BD74-0D3DC4A3C88A}"/>
    <cellStyle name="Uwaga 3" xfId="9900" hidden="1" xr:uid="{ACDD69DF-42FF-4640-B7CC-B2C6B8211064}"/>
    <cellStyle name="Uwaga 3" xfId="9896" hidden="1" xr:uid="{36EFFB39-B5C0-4016-AF16-FA7F8A9DBFB5}"/>
    <cellStyle name="Uwaga 3" xfId="9889" hidden="1" xr:uid="{8F2671E6-98D3-4E5B-8B42-283000AA49FD}"/>
    <cellStyle name="Uwaga 3" xfId="9885" hidden="1" xr:uid="{33C44690-74D6-4CBF-B5DA-EB08A595C9C8}"/>
    <cellStyle name="Uwaga 3" xfId="9882" hidden="1" xr:uid="{F5BCEB7C-0D4F-4EAD-B8B6-91877DEB2BF8}"/>
    <cellStyle name="Uwaga 3" xfId="9874" hidden="1" xr:uid="{D59B268B-E946-4590-82F8-4AFBAA83A9B2}"/>
    <cellStyle name="Uwaga 3" xfId="9870" hidden="1" xr:uid="{EC9A1CBB-0D0C-41DC-8B85-AFBFFDAA321D}"/>
    <cellStyle name="Uwaga 3" xfId="9867" hidden="1" xr:uid="{2A2D204A-6BA1-4A70-8C41-F6AA81D4ACBF}"/>
    <cellStyle name="Uwaga 3" xfId="9858" hidden="1" xr:uid="{A12C808D-6528-4F2B-A446-19C877B7ABDC}"/>
    <cellStyle name="Uwaga 3" xfId="9853" hidden="1" xr:uid="{B6D15398-C72D-4526-9A74-B123343BA3E6}"/>
    <cellStyle name="Uwaga 3" xfId="9849" hidden="1" xr:uid="{6D126D8E-E8B0-4B7E-BBD8-8C272B3F12EB}"/>
    <cellStyle name="Uwaga 3" xfId="9843" hidden="1" xr:uid="{C865D1AF-ABEA-45B9-A3C1-CA17335CDBBA}"/>
    <cellStyle name="Uwaga 3" xfId="9838" hidden="1" xr:uid="{E47072FF-852E-4B5D-BF4F-A97FCAA75C28}"/>
    <cellStyle name="Uwaga 3" xfId="9834" hidden="1" xr:uid="{FB1F5697-1B6A-45AB-9E4F-69299B0E94B1}"/>
    <cellStyle name="Uwaga 3" xfId="9828" hidden="1" xr:uid="{F58DC860-0998-4166-96FE-9DC2119CE9A5}"/>
    <cellStyle name="Uwaga 3" xfId="9823" hidden="1" xr:uid="{08631C4F-21B5-425D-B0DC-4332D43A7000}"/>
    <cellStyle name="Uwaga 3" xfId="9819" hidden="1" xr:uid="{95A80022-FBBE-4F33-AEDA-F03E58E762D9}"/>
    <cellStyle name="Uwaga 3" xfId="9814" hidden="1" xr:uid="{665D8BF4-8C11-489C-B12D-4371704FDCCE}"/>
    <cellStyle name="Uwaga 3" xfId="9810" hidden="1" xr:uid="{CE990106-6236-4D83-A712-BEE02AA00C90}"/>
    <cellStyle name="Uwaga 3" xfId="9806" hidden="1" xr:uid="{FC215764-F191-4D62-AA80-54A0CCBAB350}"/>
    <cellStyle name="Uwaga 3" xfId="9799" hidden="1" xr:uid="{A1162C17-5E26-4B6E-BB09-F4B9A10B5397}"/>
    <cellStyle name="Uwaga 3" xfId="9794" hidden="1" xr:uid="{39103D81-A81C-4DEC-B8B5-1BED9CED821F}"/>
    <cellStyle name="Uwaga 3" xfId="9790" hidden="1" xr:uid="{943130D0-2FCD-48C1-B4D4-31878AD95B1E}"/>
    <cellStyle name="Uwaga 3" xfId="9783" hidden="1" xr:uid="{460526C5-7B2C-4F18-A383-F34D0E325B1B}"/>
    <cellStyle name="Uwaga 3" xfId="9778" hidden="1" xr:uid="{517B1930-6CC9-40E2-8CFF-F4AF66CDAB99}"/>
    <cellStyle name="Uwaga 3" xfId="9774" hidden="1" xr:uid="{6A7ABC4C-CDED-4BC8-AFDB-02EB5BE822CE}"/>
    <cellStyle name="Uwaga 3" xfId="9769" hidden="1" xr:uid="{7210DA16-D8D9-4366-911E-8CEA1ED3E724}"/>
    <cellStyle name="Uwaga 3" xfId="9764" hidden="1" xr:uid="{B5F225C3-6243-4A9D-A9D4-888E8741BE4E}"/>
    <cellStyle name="Uwaga 3" xfId="9760" hidden="1" xr:uid="{31E45988-16FC-4866-800E-D661D752A075}"/>
    <cellStyle name="Uwaga 3" xfId="9754" hidden="1" xr:uid="{5B12A8EB-4680-4F80-9301-F0570ED1A4DE}"/>
    <cellStyle name="Uwaga 3" xfId="9750" hidden="1" xr:uid="{74A65233-DDCF-4CD8-9280-FB3620E75236}"/>
    <cellStyle name="Uwaga 3" xfId="9747" hidden="1" xr:uid="{B53FB10C-0263-4926-AC12-63BF45058E0A}"/>
    <cellStyle name="Uwaga 3" xfId="9740" hidden="1" xr:uid="{DDF4E126-9378-459C-96DB-AE22913DC476}"/>
    <cellStyle name="Uwaga 3" xfId="9735" hidden="1" xr:uid="{AFBF7D03-4202-4C3C-9422-0C2B277BE233}"/>
    <cellStyle name="Uwaga 3" xfId="9730" hidden="1" xr:uid="{3EC82C06-186C-428B-B1F7-A394268EC863}"/>
    <cellStyle name="Uwaga 3" xfId="9724" hidden="1" xr:uid="{699C3828-574C-49A9-AB0D-CFFD7EF01486}"/>
    <cellStyle name="Uwaga 3" xfId="9719" hidden="1" xr:uid="{D1445633-A1FE-4101-B757-603DB4A7F33A}"/>
    <cellStyle name="Uwaga 3" xfId="9714" hidden="1" xr:uid="{A19F2BA7-8761-46BD-A371-F538D7479582}"/>
    <cellStyle name="Uwaga 3" xfId="9709" hidden="1" xr:uid="{8CED3F19-330E-4918-B1A6-45355E3B6002}"/>
    <cellStyle name="Uwaga 3" xfId="9704" hidden="1" xr:uid="{14F1F4A7-A0A0-45D9-AB6D-EA63BA53AFDC}"/>
    <cellStyle name="Uwaga 3" xfId="9699" hidden="1" xr:uid="{E3CEF882-356F-4F72-9C3D-8AF6F61FB296}"/>
    <cellStyle name="Uwaga 3" xfId="9695" hidden="1" xr:uid="{4678DB65-A34F-49CA-9181-375FBE8A2899}"/>
    <cellStyle name="Uwaga 3" xfId="9691" hidden="1" xr:uid="{EB54886F-C8AF-42E8-BD3C-B7B5EFE5193B}"/>
    <cellStyle name="Uwaga 3" xfId="9686" hidden="1" xr:uid="{462E21A8-8071-4BCE-9BCF-8DD70FBE93A6}"/>
    <cellStyle name="Uwaga 3" xfId="9679" hidden="1" xr:uid="{8DCDE5A0-6AE6-4262-99A4-A8171BFF174B}"/>
    <cellStyle name="Uwaga 3" xfId="9674" hidden="1" xr:uid="{C1D91117-5A6A-4C44-B043-A5B03CB71D4C}"/>
    <cellStyle name="Uwaga 3" xfId="9669" hidden="1" xr:uid="{0D03137B-70AE-4288-96EE-0D1ABF3EE202}"/>
    <cellStyle name="Uwaga 3" xfId="9663" hidden="1" xr:uid="{8761B4A5-5422-4DB5-93BE-56A7CEE01FD0}"/>
    <cellStyle name="Uwaga 3" xfId="9658" hidden="1" xr:uid="{304142F7-EC85-47CD-9F1B-AAE38723AB13}"/>
    <cellStyle name="Uwaga 3" xfId="9654" hidden="1" xr:uid="{11E1EB97-848E-428B-8695-F5AFBE4FE57D}"/>
    <cellStyle name="Uwaga 3" xfId="9649" hidden="1" xr:uid="{CD3155AB-5ABA-4CE0-9DD8-64DD11FD8120}"/>
    <cellStyle name="Uwaga 3" xfId="9644" hidden="1" xr:uid="{F377AFED-2129-44A0-A028-75B7593FAF03}"/>
    <cellStyle name="Uwaga 3" xfId="9639" hidden="1" xr:uid="{87C01FD1-4DA0-4644-8F01-CC19759DEF01}"/>
    <cellStyle name="Uwaga 3" xfId="9635" hidden="1" xr:uid="{1D6429A6-A22C-4BC4-844A-0EC96AE172BC}"/>
    <cellStyle name="Uwaga 3" xfId="9630" hidden="1" xr:uid="{86E6BA8D-5D4E-4CA1-9F4C-6705524B2E07}"/>
    <cellStyle name="Uwaga 3" xfId="9625" hidden="1" xr:uid="{800F1BCB-4A36-45D9-8A56-AAC883229504}"/>
    <cellStyle name="Uwaga 3" xfId="9620" hidden="1" xr:uid="{69070567-BB52-47F7-84D8-7C61A500BC17}"/>
    <cellStyle name="Uwaga 3" xfId="9616" hidden="1" xr:uid="{94AC3FC2-6C7A-42BD-9C4B-C22B5288E503}"/>
    <cellStyle name="Uwaga 3" xfId="9612" hidden="1" xr:uid="{DEBC9FD5-916C-4E4F-BF61-25C3B3D63FD0}"/>
    <cellStyle name="Uwaga 3" xfId="9605" hidden="1" xr:uid="{2B3DE845-3E80-4056-A46E-7BC91229F339}"/>
    <cellStyle name="Uwaga 3" xfId="9601" hidden="1" xr:uid="{F054BB92-4238-4587-8410-9F42636615CC}"/>
    <cellStyle name="Uwaga 3" xfId="9596" hidden="1" xr:uid="{EB2D9BF6-EE7C-4D8D-A427-768C3C29ADAC}"/>
    <cellStyle name="Uwaga 3" xfId="9590" hidden="1" xr:uid="{DFD130F7-AA5C-4825-A410-A21A40D894C2}"/>
    <cellStyle name="Uwaga 3" xfId="9586" hidden="1" xr:uid="{AEEDE82E-3633-4148-8673-E441F2914B24}"/>
    <cellStyle name="Uwaga 3" xfId="9581" hidden="1" xr:uid="{FD2B59B3-45E1-4A52-970E-963FF226269D}"/>
    <cellStyle name="Uwaga 3" xfId="9575" hidden="1" xr:uid="{7BC91A2C-6A03-4FA8-9A2B-74BC270ED705}"/>
    <cellStyle name="Uwaga 3" xfId="9571" hidden="1" xr:uid="{674DE023-69DC-45B3-81FE-7EE3565FC96C}"/>
    <cellStyle name="Uwaga 3" xfId="9567" hidden="1" xr:uid="{6F04C1B2-A71A-4B2C-B969-45C96C63238C}"/>
    <cellStyle name="Uwaga 3" xfId="9560" hidden="1" xr:uid="{953C13A7-A919-4566-9B97-5D3A15B5B936}"/>
    <cellStyle name="Uwaga 3" xfId="9556" hidden="1" xr:uid="{5B50641E-DE4F-4BB6-9FBC-E3402620FC08}"/>
    <cellStyle name="Uwaga 3" xfId="9552" hidden="1" xr:uid="{EB3A8349-CEDB-4A57-A00D-DEB6D6D16836}"/>
    <cellStyle name="Uwaga 3" xfId="10416" hidden="1" xr:uid="{C461F488-18AF-4B66-A424-646FA7BDFFD3}"/>
    <cellStyle name="Uwaga 3" xfId="10414" hidden="1" xr:uid="{46233432-81B6-409F-8C82-771B8F5D5D8B}"/>
    <cellStyle name="Uwaga 3" xfId="10412" hidden="1" xr:uid="{05557EFB-3C8C-4398-93A5-771AAB0E1C75}"/>
    <cellStyle name="Uwaga 3" xfId="10399" hidden="1" xr:uid="{D4839858-013D-4920-81E9-89783168D7BD}"/>
    <cellStyle name="Uwaga 3" xfId="10398" hidden="1" xr:uid="{24A5CBBD-951C-43E1-AAE5-7DE7102E9113}"/>
    <cellStyle name="Uwaga 3" xfId="10397" hidden="1" xr:uid="{9D8879A5-8F5E-4FD5-96EB-C6F21C20AC5A}"/>
    <cellStyle name="Uwaga 3" xfId="10384" hidden="1" xr:uid="{FBDE5F84-A502-42AE-B1D7-3DFE94D68714}"/>
    <cellStyle name="Uwaga 3" xfId="10383" hidden="1" xr:uid="{6C4BCD36-73EF-442E-8093-884ECC14FE22}"/>
    <cellStyle name="Uwaga 3" xfId="10382" hidden="1" xr:uid="{5D82D120-038F-4547-AB7C-E23E32B84AC0}"/>
    <cellStyle name="Uwaga 3" xfId="10370" hidden="1" xr:uid="{C8A819C0-4FDB-4F0B-A9D2-621326D81E07}"/>
    <cellStyle name="Uwaga 3" xfId="10368" hidden="1" xr:uid="{D4CB0142-EB40-452A-AEAF-329EA346850A}"/>
    <cellStyle name="Uwaga 3" xfId="10367" hidden="1" xr:uid="{EE78F45F-1CAF-42DE-B577-4C78EA301D6A}"/>
    <cellStyle name="Uwaga 3" xfId="10354" hidden="1" xr:uid="{4A38212B-A62B-4766-A2B9-071F1AA8A620}"/>
    <cellStyle name="Uwaga 3" xfId="10353" hidden="1" xr:uid="{467841C6-37C6-411F-941F-3FE56C688CB9}"/>
    <cellStyle name="Uwaga 3" xfId="10352" hidden="1" xr:uid="{9077F7D2-F2CF-4473-B9CF-35B6E833B5A6}"/>
    <cellStyle name="Uwaga 3" xfId="10340" hidden="1" xr:uid="{6C07C7E1-5C9D-4B3C-8936-FB2BCE2F2734}"/>
    <cellStyle name="Uwaga 3" xfId="10338" hidden="1" xr:uid="{3506AB11-5BF3-4B1D-84BD-BBFE2A9C3B45}"/>
    <cellStyle name="Uwaga 3" xfId="10336" hidden="1" xr:uid="{A4B9D24A-386B-4E1D-BB80-BED42EF5EE39}"/>
    <cellStyle name="Uwaga 3" xfId="10325" hidden="1" xr:uid="{9959C56B-A38D-4D13-A2EF-8D1D11DA5340}"/>
    <cellStyle name="Uwaga 3" xfId="10323" hidden="1" xr:uid="{01E73873-45F6-4DCE-AF6E-8A2F3E71467B}"/>
    <cellStyle name="Uwaga 3" xfId="10321" hidden="1" xr:uid="{78AA37B0-BDD1-44A2-932A-0AFB5B4E7720}"/>
    <cellStyle name="Uwaga 3" xfId="10310" hidden="1" xr:uid="{8A6AA5BB-7CF6-47D2-9185-D41F9D2E73BA}"/>
    <cellStyle name="Uwaga 3" xfId="10308" hidden="1" xr:uid="{E32F5A1C-2051-4BD0-9DFB-9B2BF3970363}"/>
    <cellStyle name="Uwaga 3" xfId="10306" hidden="1" xr:uid="{4DA1698A-F77D-451F-8D73-4F11DC8DBE43}"/>
    <cellStyle name="Uwaga 3" xfId="10295" hidden="1" xr:uid="{D56365A9-6BCB-4EE6-B911-91E318AB33C2}"/>
    <cellStyle name="Uwaga 3" xfId="10293" hidden="1" xr:uid="{E488C350-302F-4360-B144-3BE10AE81C38}"/>
    <cellStyle name="Uwaga 3" xfId="10291" hidden="1" xr:uid="{03671D5F-12BA-4D65-8FDF-3A71383924F1}"/>
    <cellStyle name="Uwaga 3" xfId="10280" hidden="1" xr:uid="{EAAAE36F-C4FA-4C39-A650-759611737EF7}"/>
    <cellStyle name="Uwaga 3" xfId="10278" hidden="1" xr:uid="{2A93DD5B-4DB4-4915-80D4-C506657CCBBF}"/>
    <cellStyle name="Uwaga 3" xfId="10276" hidden="1" xr:uid="{F837DBA0-0D15-440B-A31E-472BCB56B6ED}"/>
    <cellStyle name="Uwaga 3" xfId="10265" hidden="1" xr:uid="{BAAE5480-F0AB-496E-83BC-D6F5E51220DA}"/>
    <cellStyle name="Uwaga 3" xfId="10263" hidden="1" xr:uid="{E88033DF-1E55-469D-A4D0-1BB2E15DAC11}"/>
    <cellStyle name="Uwaga 3" xfId="10261" hidden="1" xr:uid="{07289621-C3F5-4DBC-AA43-94B5FA1DE7D7}"/>
    <cellStyle name="Uwaga 3" xfId="10250" hidden="1" xr:uid="{2C2BEBB1-D56B-4257-B4D3-603F4D1C67D3}"/>
    <cellStyle name="Uwaga 3" xfId="10248" hidden="1" xr:uid="{63E2177D-4C8D-46C1-A66F-3A46BD1E8030}"/>
    <cellStyle name="Uwaga 3" xfId="10246" hidden="1" xr:uid="{37D36905-F37E-4C12-943D-A22A7D4E257B}"/>
    <cellStyle name="Uwaga 3" xfId="10235" hidden="1" xr:uid="{8F24455E-C849-4B43-83D4-A0A26D9B8876}"/>
    <cellStyle name="Uwaga 3" xfId="10233" hidden="1" xr:uid="{B4ECF439-A964-4F13-9D19-11C403D19F20}"/>
    <cellStyle name="Uwaga 3" xfId="10231" hidden="1" xr:uid="{93C0959B-C1F2-4578-9148-995D7CA2F87B}"/>
    <cellStyle name="Uwaga 3" xfId="10220" hidden="1" xr:uid="{7CF11D3D-A9AF-4792-812E-05F209115F70}"/>
    <cellStyle name="Uwaga 3" xfId="10218" hidden="1" xr:uid="{25F015C3-C89C-444C-B41A-E1BEEA1FD6CF}"/>
    <cellStyle name="Uwaga 3" xfId="10216" hidden="1" xr:uid="{61317E46-FE7D-4E09-A5B6-E9E06087822C}"/>
    <cellStyle name="Uwaga 3" xfId="10205" hidden="1" xr:uid="{0C50E11C-CEF1-4167-B264-78DE18585117}"/>
    <cellStyle name="Uwaga 3" xfId="10203" hidden="1" xr:uid="{21E33E48-6822-4CF2-AFD2-FA8AD346F75D}"/>
    <cellStyle name="Uwaga 3" xfId="10201" hidden="1" xr:uid="{70F749B3-BD0B-4D8D-A975-D74DB2D1A8AC}"/>
    <cellStyle name="Uwaga 3" xfId="10190" hidden="1" xr:uid="{3E1356A0-DEAF-4098-B54A-AE5A0E01D2AF}"/>
    <cellStyle name="Uwaga 3" xfId="10188" hidden="1" xr:uid="{AF8B977F-8BFD-4D58-85B3-DAB9B0D01851}"/>
    <cellStyle name="Uwaga 3" xfId="10186" hidden="1" xr:uid="{791E905C-57D5-4216-B870-B07B3F44EBDF}"/>
    <cellStyle name="Uwaga 3" xfId="10175" hidden="1" xr:uid="{60A9A9CF-3125-4170-9A44-9AC3D62E572F}"/>
    <cellStyle name="Uwaga 3" xfId="10173" hidden="1" xr:uid="{D24C686A-1551-45E9-B767-A9AD6370D0E6}"/>
    <cellStyle name="Uwaga 3" xfId="10171" hidden="1" xr:uid="{89E55ECB-1724-43D0-AEC9-89B7741C11C0}"/>
    <cellStyle name="Uwaga 3" xfId="10160" hidden="1" xr:uid="{9A0E7ADA-9BD5-4154-9DCE-3B83F4DC25F6}"/>
    <cellStyle name="Uwaga 3" xfId="10158" hidden="1" xr:uid="{DC87A240-F202-4087-9861-4044E12B55AC}"/>
    <cellStyle name="Uwaga 3" xfId="10156" hidden="1" xr:uid="{5283BA4E-4CCC-408D-A8EF-64793C625FBB}"/>
    <cellStyle name="Uwaga 3" xfId="10145" hidden="1" xr:uid="{7C878F29-B7A9-46E7-B766-0D9E5E85DB7A}"/>
    <cellStyle name="Uwaga 3" xfId="10143" hidden="1" xr:uid="{CC835122-6C4A-4A4A-83E1-46AE1ACFF244}"/>
    <cellStyle name="Uwaga 3" xfId="10141" hidden="1" xr:uid="{472D6952-604A-4598-9E6A-E8B5042EB7CC}"/>
    <cellStyle name="Uwaga 3" xfId="10130" hidden="1" xr:uid="{08A1508F-5A14-4C94-8377-F06D2E28AD4F}"/>
    <cellStyle name="Uwaga 3" xfId="10128" hidden="1" xr:uid="{7180F9A4-898E-4B99-8A12-885EE7066973}"/>
    <cellStyle name="Uwaga 3" xfId="10126" hidden="1" xr:uid="{6A5CE170-2AF0-4993-AC87-EDACDEF7CBBD}"/>
    <cellStyle name="Uwaga 3" xfId="10115" hidden="1" xr:uid="{AAE60F15-7BC3-4CE4-BA5A-B473643625E5}"/>
    <cellStyle name="Uwaga 3" xfId="10113" hidden="1" xr:uid="{40685ACF-EFF0-48B6-A43C-0E3CB4B31B70}"/>
    <cellStyle name="Uwaga 3" xfId="10111" hidden="1" xr:uid="{8411875B-A06D-46AF-8C8D-56B720ECD05B}"/>
    <cellStyle name="Uwaga 3" xfId="10100" hidden="1" xr:uid="{22D148AD-E9C8-4886-ACA9-4FC31E993DE2}"/>
    <cellStyle name="Uwaga 3" xfId="10098" hidden="1" xr:uid="{08C22F78-B813-4F84-A502-0E3F986DFBD4}"/>
    <cellStyle name="Uwaga 3" xfId="10096" hidden="1" xr:uid="{898518E6-2ED3-4D08-B993-88E41EE45219}"/>
    <cellStyle name="Uwaga 3" xfId="10085" hidden="1" xr:uid="{82E60CB6-27D6-4601-BB55-0DEA624D0DAB}"/>
    <cellStyle name="Uwaga 3" xfId="10083" hidden="1" xr:uid="{8E2DB336-8A7E-47A6-8261-CE7B3D31C2F9}"/>
    <cellStyle name="Uwaga 3" xfId="10081" hidden="1" xr:uid="{7D491AA8-8EBB-4CA2-B85B-36982028A478}"/>
    <cellStyle name="Uwaga 3" xfId="10070" hidden="1" xr:uid="{DC28A438-90D6-43B0-9445-9881B3CA0E77}"/>
    <cellStyle name="Uwaga 3" xfId="10068" hidden="1" xr:uid="{1E9D25B6-B76B-4AF0-8E93-91B1ED957453}"/>
    <cellStyle name="Uwaga 3" xfId="10066" hidden="1" xr:uid="{6A187C22-F7C8-4966-9A84-334072727646}"/>
    <cellStyle name="Uwaga 3" xfId="10055" hidden="1" xr:uid="{1AA8220F-275F-47E4-AF66-AE46C1215531}"/>
    <cellStyle name="Uwaga 3" xfId="10053" hidden="1" xr:uid="{99ED48E3-473E-4539-987D-DE7D23278602}"/>
    <cellStyle name="Uwaga 3" xfId="10051" hidden="1" xr:uid="{93A5731B-6B59-441C-AD59-AC650ACE51D7}"/>
    <cellStyle name="Uwaga 3" xfId="10040" hidden="1" xr:uid="{F28EA3F7-3137-4C76-A525-51EBBEB4FAE9}"/>
    <cellStyle name="Uwaga 3" xfId="10038" hidden="1" xr:uid="{1E738441-ECE6-4380-BEA3-AE86F48003E0}"/>
    <cellStyle name="Uwaga 3" xfId="10036" hidden="1" xr:uid="{0CC20791-A38E-4703-B5C2-7BC32E425EE0}"/>
    <cellStyle name="Uwaga 3" xfId="10025" hidden="1" xr:uid="{1141CB81-33B1-47C0-9CF8-05C2C9D097B4}"/>
    <cellStyle name="Uwaga 3" xfId="10023" hidden="1" xr:uid="{DE80C51B-54F5-408D-819F-D8069CEADD07}"/>
    <cellStyle name="Uwaga 3" xfId="10020" hidden="1" xr:uid="{892E2F89-209F-4FFB-A13A-D14CA428ACE6}"/>
    <cellStyle name="Uwaga 3" xfId="10010" hidden="1" xr:uid="{9A06894D-B891-49FF-A9BC-2E240B112B2B}"/>
    <cellStyle name="Uwaga 3" xfId="10008" hidden="1" xr:uid="{1983E601-025C-45B7-B8B8-F81A86465549}"/>
    <cellStyle name="Uwaga 3" xfId="10006" hidden="1" xr:uid="{903129C5-837B-4CF0-830B-BD4122C96F17}"/>
    <cellStyle name="Uwaga 3" xfId="9995" hidden="1" xr:uid="{D9306943-08EA-405C-9464-23C2D51737CB}"/>
    <cellStyle name="Uwaga 3" xfId="9993" hidden="1" xr:uid="{2E3C353A-8AAD-4047-B1D3-2503DBB97FB4}"/>
    <cellStyle name="Uwaga 3" xfId="9991" hidden="1" xr:uid="{3E547EB5-A35B-41DF-840C-94842964B994}"/>
    <cellStyle name="Uwaga 3" xfId="9980" hidden="1" xr:uid="{40B6CF65-AC24-4B08-8312-290B4E06F9C4}"/>
    <cellStyle name="Uwaga 3" xfId="9978" hidden="1" xr:uid="{9EB0D553-3132-4E3C-ABF0-32F14151FD09}"/>
    <cellStyle name="Uwaga 3" xfId="9975" hidden="1" xr:uid="{1994A363-320D-40D5-BB3D-C131491AE063}"/>
    <cellStyle name="Uwaga 3" xfId="9965" hidden="1" xr:uid="{C98BAB8D-1810-46ED-A95B-1766C2FDFB8F}"/>
    <cellStyle name="Uwaga 3" xfId="9963" hidden="1" xr:uid="{3DB2E82A-98CA-428B-B89D-7C565C84111C}"/>
    <cellStyle name="Uwaga 3" xfId="9960" hidden="1" xr:uid="{AC8C650F-7BC5-4D69-AD54-F155A7DD3F33}"/>
    <cellStyle name="Uwaga 3" xfId="9950" hidden="1" xr:uid="{F4C06097-7CBC-4D8D-B553-A5FEAB561459}"/>
    <cellStyle name="Uwaga 3" xfId="9948" hidden="1" xr:uid="{1249E605-5E1E-4CAD-BE9D-B78566E7DD69}"/>
    <cellStyle name="Uwaga 3" xfId="9945" hidden="1" xr:uid="{D1CCF242-6649-4945-B3A2-9FDDB8C9C4A5}"/>
    <cellStyle name="Uwaga 3" xfId="9936" hidden="1" xr:uid="{04ADE64C-A66D-4BFC-826A-CF245A423C68}"/>
    <cellStyle name="Uwaga 3" xfId="9933" hidden="1" xr:uid="{44CFF35E-51F5-4D6F-97F7-6504ACDEC443}"/>
    <cellStyle name="Uwaga 3" xfId="9929" hidden="1" xr:uid="{C8043C8A-29D4-4137-B5EB-F9C1D7BFA7F9}"/>
    <cellStyle name="Uwaga 3" xfId="9921" hidden="1" xr:uid="{0E77AF12-D14E-4CB0-AB3C-D0913A7173D4}"/>
    <cellStyle name="Uwaga 3" xfId="9918" hidden="1" xr:uid="{BEBD20CE-1FC7-46D4-B2D4-63DFBA753AEC}"/>
    <cellStyle name="Uwaga 3" xfId="9914" hidden="1" xr:uid="{3F9EAE46-E4CA-441B-8C90-A53B2DECD523}"/>
    <cellStyle name="Uwaga 3" xfId="9906" hidden="1" xr:uid="{D3338316-ED06-4FF3-ADC2-8D279AA18E19}"/>
    <cellStyle name="Uwaga 3" xfId="9903" hidden="1" xr:uid="{EFEDA5B5-E88A-4F68-8D70-2020A811FF62}"/>
    <cellStyle name="Uwaga 3" xfId="9899" hidden="1" xr:uid="{29937EEC-63B7-4D4E-921C-E8BE8F91402B}"/>
    <cellStyle name="Uwaga 3" xfId="9891" hidden="1" xr:uid="{FCA4EBB7-F4C2-4EF6-9C50-3AD6A51277E1}"/>
    <cellStyle name="Uwaga 3" xfId="9888" hidden="1" xr:uid="{07D52E51-9B25-4159-AD9D-8E087103EB6B}"/>
    <cellStyle name="Uwaga 3" xfId="9884" hidden="1" xr:uid="{C2B124A2-21F8-4A91-B079-FE7FE02ABD54}"/>
    <cellStyle name="Uwaga 3" xfId="9876" hidden="1" xr:uid="{1DB01640-BB34-4605-BB74-2C96FA34A180}"/>
    <cellStyle name="Uwaga 3" xfId="9873" hidden="1" xr:uid="{39D90F1C-D579-4875-BCF2-719905B9704F}"/>
    <cellStyle name="Uwaga 3" xfId="9869" hidden="1" xr:uid="{E7206E41-C454-47A2-9E63-3AA22F37A459}"/>
    <cellStyle name="Uwaga 3" xfId="9861" hidden="1" xr:uid="{23F58EA6-9493-498D-A899-AF21402ACCC4}"/>
    <cellStyle name="Uwaga 3" xfId="9857" hidden="1" xr:uid="{C2A372C5-34BD-4AE1-B3D1-0229E3A6B234}"/>
    <cellStyle name="Uwaga 3" xfId="9852" hidden="1" xr:uid="{17FB021A-F5B3-4D16-9ED2-8D80D761495E}"/>
    <cellStyle name="Uwaga 3" xfId="9846" hidden="1" xr:uid="{3EDCFBFB-0EDF-4D82-A9FC-330B2C090561}"/>
    <cellStyle name="Uwaga 3" xfId="9842" hidden="1" xr:uid="{7A4D7C2A-581C-475A-8FC4-40E26A1C3750}"/>
    <cellStyle name="Uwaga 3" xfId="9837" hidden="1" xr:uid="{084C37A1-0B93-43E6-BD6E-281F1096E7E9}"/>
    <cellStyle name="Uwaga 3" xfId="9831" hidden="1" xr:uid="{E62018A8-C2D8-45B1-8147-3A918077E481}"/>
    <cellStyle name="Uwaga 3" xfId="9827" hidden="1" xr:uid="{C7B5CE04-35E7-4CE1-94BE-FFE8C434059A}"/>
    <cellStyle name="Uwaga 3" xfId="9822" hidden="1" xr:uid="{2EDC8D64-4ECC-42C5-8CCF-78F75C245954}"/>
    <cellStyle name="Uwaga 3" xfId="9816" hidden="1" xr:uid="{8261A94D-7430-424F-B5AC-0EC525EA5483}"/>
    <cellStyle name="Uwaga 3" xfId="9813" hidden="1" xr:uid="{8B097082-32CD-44D6-9F46-388B50E1A8BF}"/>
    <cellStyle name="Uwaga 3" xfId="9809" hidden="1" xr:uid="{09A322AA-2996-490C-8E54-96F6EAF1E899}"/>
    <cellStyle name="Uwaga 3" xfId="9801" hidden="1" xr:uid="{98800009-C660-427B-ABD8-DE430B30EB07}"/>
    <cellStyle name="Uwaga 3" xfId="9798" hidden="1" xr:uid="{A5127647-B6F9-46C5-AB88-A68FB44EC4CC}"/>
    <cellStyle name="Uwaga 3" xfId="9793" hidden="1" xr:uid="{9DC9575B-79CD-4D07-90E0-A57FA9599893}"/>
    <cellStyle name="Uwaga 3" xfId="9786" hidden="1" xr:uid="{F1A50EA4-C03D-4E95-AC0E-31ED6B958CEF}"/>
    <cellStyle name="Uwaga 3" xfId="9782" hidden="1" xr:uid="{C0C488AE-C977-4018-A48B-F9E56D8E19E9}"/>
    <cellStyle name="Uwaga 3" xfId="9777" hidden="1" xr:uid="{EBACF38D-DAB2-4CB2-8B69-766C69525955}"/>
    <cellStyle name="Uwaga 3" xfId="9771" hidden="1" xr:uid="{03277EAD-7D33-4FF7-87CE-4559E06DADC7}"/>
    <cellStyle name="Uwaga 3" xfId="9767" hidden="1" xr:uid="{27AE07D6-6CD3-4C62-9F9D-CF23C84364AE}"/>
    <cellStyle name="Uwaga 3" xfId="9762" hidden="1" xr:uid="{5E4AADCF-7DC9-4D17-ACDB-382CFCEDF58F}"/>
    <cellStyle name="Uwaga 3" xfId="9756" hidden="1" xr:uid="{99A940C5-8FAF-4D17-A576-10BEB9F22D8D}"/>
    <cellStyle name="Uwaga 3" xfId="9753" hidden="1" xr:uid="{06A0D969-0843-42D8-B272-A6ACD1AD300E}"/>
    <cellStyle name="Uwaga 3" xfId="9749" hidden="1" xr:uid="{0F37F564-AF5A-4F7F-9FC1-CBA0399F136E}"/>
    <cellStyle name="Uwaga 3" xfId="9741" hidden="1" xr:uid="{3ACEAB37-414F-4F67-9C2B-7FEF72A8304B}"/>
    <cellStyle name="Uwaga 3" xfId="9736" hidden="1" xr:uid="{48818E21-6F5E-4221-A2F7-C04D11BBC444}"/>
    <cellStyle name="Uwaga 3" xfId="9731" hidden="1" xr:uid="{554E34EE-C0BA-4F42-80DC-1AA2695637EC}"/>
    <cellStyle name="Uwaga 3" xfId="9726" hidden="1" xr:uid="{E1D2F0B6-0B0C-4AFE-BA9B-BA613C830494}"/>
    <cellStyle name="Uwaga 3" xfId="9721" hidden="1" xr:uid="{CB2E66A5-4370-439A-984F-E0B6EA388721}"/>
    <cellStyle name="Uwaga 3" xfId="9716" hidden="1" xr:uid="{14881942-AC9A-4174-95B7-CD48A92EB930}"/>
    <cellStyle name="Uwaga 3" xfId="9711" hidden="1" xr:uid="{04DD838E-B18A-4E29-8496-83B310982B72}"/>
    <cellStyle name="Uwaga 3" xfId="9706" hidden="1" xr:uid="{D9D81940-732D-4CE7-93CE-F849157D3600}"/>
    <cellStyle name="Uwaga 3" xfId="9701" hidden="1" xr:uid="{7A719FD7-AF9D-418B-B3DB-38773C71AB3B}"/>
    <cellStyle name="Uwaga 3" xfId="9696" hidden="1" xr:uid="{274B9248-0490-4531-BBF8-9F830F075F7D}"/>
    <cellStyle name="Uwaga 3" xfId="9692" hidden="1" xr:uid="{231EBA1F-FAE7-41AE-BD72-01FF0071E364}"/>
    <cellStyle name="Uwaga 3" xfId="9687" hidden="1" xr:uid="{C2407D32-44B3-492B-A093-75D2298B73DD}"/>
    <cellStyle name="Uwaga 3" xfId="9680" hidden="1" xr:uid="{9D9BFBCE-E751-498F-B27F-E538697779B2}"/>
    <cellStyle name="Uwaga 3" xfId="9675" hidden="1" xr:uid="{AD4165EE-DCAE-4CC6-B838-270450D6FE03}"/>
    <cellStyle name="Uwaga 3" xfId="9670" hidden="1" xr:uid="{1C4C405A-5BD8-4CF3-B1C0-6E5B734DDE6E}"/>
    <cellStyle name="Uwaga 3" xfId="9665" hidden="1" xr:uid="{D2745664-212C-4201-8B97-3F3ACDBC13BF}"/>
    <cellStyle name="Uwaga 3" xfId="9660" hidden="1" xr:uid="{E54545DF-FBE2-46FB-B825-CAADB24A4105}"/>
    <cellStyle name="Uwaga 3" xfId="9655" hidden="1" xr:uid="{10EADEA9-852D-40EB-81BC-55DA228C8D85}"/>
    <cellStyle name="Uwaga 3" xfId="9650" hidden="1" xr:uid="{247DB006-7F03-42EA-8923-270B5183B8D5}"/>
    <cellStyle name="Uwaga 3" xfId="9645" hidden="1" xr:uid="{ED3DF813-6855-4B39-B16E-7032C99EF17E}"/>
    <cellStyle name="Uwaga 3" xfId="9640" hidden="1" xr:uid="{A4A3FE67-3A26-4B05-9DCB-A82515AB0341}"/>
    <cellStyle name="Uwaga 3" xfId="9636" hidden="1" xr:uid="{142F3507-6CC5-425D-BC03-766D86395DFD}"/>
    <cellStyle name="Uwaga 3" xfId="9631" hidden="1" xr:uid="{3688A4D6-15C9-441A-85A2-F3C78F2FC238}"/>
    <cellStyle name="Uwaga 3" xfId="9626" hidden="1" xr:uid="{F79B3EF4-3517-46F5-9863-1AC970CB1592}"/>
    <cellStyle name="Uwaga 3" xfId="9621" hidden="1" xr:uid="{F4401791-24E6-48B0-BEF6-363FA5EFFED3}"/>
    <cellStyle name="Uwaga 3" xfId="9617" hidden="1" xr:uid="{F03F8303-91B6-47B3-AF60-CBE33FB4862D}"/>
    <cellStyle name="Uwaga 3" xfId="9613" hidden="1" xr:uid="{1BC44457-766A-499C-A4D5-E37C20926619}"/>
    <cellStyle name="Uwaga 3" xfId="9606" hidden="1" xr:uid="{7BB29BF7-FD62-469C-8039-6B5B6B896F0A}"/>
    <cellStyle name="Uwaga 3" xfId="9602" hidden="1" xr:uid="{C889198B-329E-4087-BC29-AEBD745B38F6}"/>
    <cellStyle name="Uwaga 3" xfId="9597" hidden="1" xr:uid="{6F90ECA2-8172-4C36-BC5C-F81E17A4F4B5}"/>
    <cellStyle name="Uwaga 3" xfId="9591" hidden="1" xr:uid="{417FB31A-4C6A-496F-AA8F-05091CDF8F32}"/>
    <cellStyle name="Uwaga 3" xfId="9587" hidden="1" xr:uid="{BB22C35E-CCEE-49E6-AEA9-48E93660F7E8}"/>
    <cellStyle name="Uwaga 3" xfId="9582" hidden="1" xr:uid="{BA040F14-F7BB-484F-8BF8-74D82EE8030D}"/>
    <cellStyle name="Uwaga 3" xfId="9576" hidden="1" xr:uid="{FA18EC9E-8300-473B-8FCB-6F69046E4B8E}"/>
    <cellStyle name="Uwaga 3" xfId="9572" hidden="1" xr:uid="{CD207DF3-9A2F-481F-B2CD-0C4D425F65EF}"/>
    <cellStyle name="Uwaga 3" xfId="9568" hidden="1" xr:uid="{A6017A3F-14C3-4B55-9673-BC9C91F3C8E9}"/>
    <cellStyle name="Uwaga 3" xfId="9561" hidden="1" xr:uid="{DD2D54CB-50A1-41AB-91A9-21E1BDD10382}"/>
    <cellStyle name="Uwaga 3" xfId="9557" hidden="1" xr:uid="{6BD75795-8AB5-4F57-A129-93BFA1EBBE78}"/>
    <cellStyle name="Uwaga 3" xfId="9553" hidden="1" xr:uid="{C7BD96A7-3FA2-405B-83AF-EC64F16C5D77}"/>
    <cellStyle name="Uwaga 3" xfId="10420" hidden="1" xr:uid="{1C530B5D-215B-41BD-B0C9-C00792AA235A}"/>
    <cellStyle name="Uwaga 3" xfId="10419" hidden="1" xr:uid="{87F946FB-B3D8-4013-B8BB-339F71BC6767}"/>
    <cellStyle name="Uwaga 3" xfId="10417" hidden="1" xr:uid="{914EC318-CA9F-4456-B36C-8B4BB6A8481C}"/>
    <cellStyle name="Uwaga 3" xfId="10404" hidden="1" xr:uid="{E73A67A9-29F5-4643-873A-72CB69B65979}"/>
    <cellStyle name="Uwaga 3" xfId="10402" hidden="1" xr:uid="{55094B28-2886-41C0-B018-49F513D5C25E}"/>
    <cellStyle name="Uwaga 3" xfId="10400" hidden="1" xr:uid="{747C085A-DBCB-4380-9CB6-031302CB95F2}"/>
    <cellStyle name="Uwaga 3" xfId="10390" hidden="1" xr:uid="{BA6C443D-B67A-4A6C-A12E-708D70DB4A88}"/>
    <cellStyle name="Uwaga 3" xfId="10388" hidden="1" xr:uid="{90A9231D-60CA-4FB1-BE87-2C9EEC13759A}"/>
    <cellStyle name="Uwaga 3" xfId="10386" hidden="1" xr:uid="{27029464-85ED-4D1C-BF66-4E4C0BC32617}"/>
    <cellStyle name="Uwaga 3" xfId="10375" hidden="1" xr:uid="{304435AD-4909-4CDD-8414-238E0A9B718F}"/>
    <cellStyle name="Uwaga 3" xfId="10373" hidden="1" xr:uid="{42F955CD-42A5-4430-9012-961198B0A20C}"/>
    <cellStyle name="Uwaga 3" xfId="10371" hidden="1" xr:uid="{E1F95FBD-E320-4FDF-9F3A-60960703CBBB}"/>
    <cellStyle name="Uwaga 3" xfId="10358" hidden="1" xr:uid="{D40B1BB1-DF15-4C36-9FD6-DD3CC7E2DFD2}"/>
    <cellStyle name="Uwaga 3" xfId="10356" hidden="1" xr:uid="{2979B887-A48E-42F1-980F-23234739C4CE}"/>
    <cellStyle name="Uwaga 3" xfId="10355" hidden="1" xr:uid="{B034559C-7D84-43BD-9DED-0579BBBA1FF3}"/>
    <cellStyle name="Uwaga 3" xfId="10342" hidden="1" xr:uid="{408E09FF-E399-4AA0-AC67-78DDA18B952F}"/>
    <cellStyle name="Uwaga 3" xfId="10341" hidden="1" xr:uid="{29E39544-83DC-42E0-A2F5-8D8018A63C7E}"/>
    <cellStyle name="Uwaga 3" xfId="10339" hidden="1" xr:uid="{28C12B78-C07E-4719-91EC-751FE9E1D1F0}"/>
    <cellStyle name="Uwaga 3" xfId="10327" hidden="1" xr:uid="{2ED8ED8A-F052-4B23-867D-2FCFC0A5A07E}"/>
    <cellStyle name="Uwaga 3" xfId="10326" hidden="1" xr:uid="{B5CAF1C2-E5EC-41A7-A361-76B65C91AF4B}"/>
    <cellStyle name="Uwaga 3" xfId="10324" hidden="1" xr:uid="{94E9FA66-EAB7-4BEC-BCEB-32E9498223DE}"/>
    <cellStyle name="Uwaga 3" xfId="10312" hidden="1" xr:uid="{463F9706-F631-4AC3-B0E4-93E21F6281B3}"/>
    <cellStyle name="Uwaga 3" xfId="10311" hidden="1" xr:uid="{544C9834-FF27-46C2-BADA-74F55884D474}"/>
    <cellStyle name="Uwaga 3" xfId="10309" hidden="1" xr:uid="{DF28E547-FD48-4045-ACBF-AF86BAD6FE1D}"/>
    <cellStyle name="Uwaga 3" xfId="10297" hidden="1" xr:uid="{FB6E5CA4-EDEE-4D17-BB0A-75DF78259C9C}"/>
    <cellStyle name="Uwaga 3" xfId="10296" hidden="1" xr:uid="{8225D1FF-2892-492C-9BCF-769CDE39FFC4}"/>
    <cellStyle name="Uwaga 3" xfId="10294" hidden="1" xr:uid="{139D756A-9129-4535-96B4-7CF695E7766F}"/>
    <cellStyle name="Uwaga 3" xfId="10282" hidden="1" xr:uid="{64425697-9C5B-48D5-BFB2-ECD560F227DA}"/>
    <cellStyle name="Uwaga 3" xfId="10281" hidden="1" xr:uid="{642F2FEA-4D98-46C8-9119-F2405639E049}"/>
    <cellStyle name="Uwaga 3" xfId="10279" hidden="1" xr:uid="{FA4AD5B8-0FA8-4CB7-B713-50F850E58428}"/>
    <cellStyle name="Uwaga 3" xfId="10267" hidden="1" xr:uid="{8F541507-B557-4AFD-B879-BAED312FB761}"/>
    <cellStyle name="Uwaga 3" xfId="10266" hidden="1" xr:uid="{C56B7280-8407-4AA5-B2CE-6B74069CB4B0}"/>
    <cellStyle name="Uwaga 3" xfId="10264" hidden="1" xr:uid="{94C1370C-645D-40C3-B4D5-84417F16BD5E}"/>
    <cellStyle name="Uwaga 3" xfId="10252" hidden="1" xr:uid="{CF7CD2E6-8FAF-4E50-B7F2-F109A8A140F3}"/>
    <cellStyle name="Uwaga 3" xfId="10251" hidden="1" xr:uid="{BD68CFD6-D85E-4687-B266-1147C78756E2}"/>
    <cellStyle name="Uwaga 3" xfId="10249" hidden="1" xr:uid="{47D99CE5-BE2E-4FF7-B049-66E74376F38C}"/>
    <cellStyle name="Uwaga 3" xfId="10237" hidden="1" xr:uid="{146408D5-CE83-4E0B-A7F1-D6B672FAB445}"/>
    <cellStyle name="Uwaga 3" xfId="10236" hidden="1" xr:uid="{9236267C-EBFF-4B4E-A01E-54AD60142EAD}"/>
    <cellStyle name="Uwaga 3" xfId="10234" hidden="1" xr:uid="{C510F387-9AB3-4895-ACF2-7BDFB2501283}"/>
    <cellStyle name="Uwaga 3" xfId="10222" hidden="1" xr:uid="{285AD452-9FBA-456C-80C8-C49D59091007}"/>
    <cellStyle name="Uwaga 3" xfId="10221" hidden="1" xr:uid="{A8A53CF6-570A-42A8-8638-52BEFD7A3CAF}"/>
    <cellStyle name="Uwaga 3" xfId="10219" hidden="1" xr:uid="{51509DB5-79BE-4480-BA21-C9042D6FE223}"/>
    <cellStyle name="Uwaga 3" xfId="10207" hidden="1" xr:uid="{F43AF220-FDF8-481C-82D2-B39AC3F751E0}"/>
    <cellStyle name="Uwaga 3" xfId="10206" hidden="1" xr:uid="{070C6D49-B9B4-4849-98FC-37F11345D128}"/>
    <cellStyle name="Uwaga 3" xfId="10204" hidden="1" xr:uid="{FF1199D8-C339-4AC1-AB78-E8A5E6235173}"/>
    <cellStyle name="Uwaga 3" xfId="10192" hidden="1" xr:uid="{2DEBCDC6-E1DA-4623-9E49-55ECFE9A88E4}"/>
    <cellStyle name="Uwaga 3" xfId="10191" hidden="1" xr:uid="{6BBF73AA-535A-4B97-8395-672F42847EE3}"/>
    <cellStyle name="Uwaga 3" xfId="10189" hidden="1" xr:uid="{51440BDE-4372-42EA-A267-8BA37808C26C}"/>
    <cellStyle name="Uwaga 3" xfId="10177" hidden="1" xr:uid="{CA65D6E7-36D1-4EB7-AB0A-77E6BE38E634}"/>
    <cellStyle name="Uwaga 3" xfId="10176" hidden="1" xr:uid="{A5F71F41-97B6-471F-B171-A669F806A241}"/>
    <cellStyle name="Uwaga 3" xfId="10174" hidden="1" xr:uid="{BFCC169B-B834-40BD-89E1-ED29C67F5463}"/>
    <cellStyle name="Uwaga 3" xfId="10162" hidden="1" xr:uid="{8CA714AA-3D10-4AD6-ABA6-69270343D1D3}"/>
    <cellStyle name="Uwaga 3" xfId="10161" hidden="1" xr:uid="{1C982DE8-1D46-42E8-8690-97AD8E3D482C}"/>
    <cellStyle name="Uwaga 3" xfId="10159" hidden="1" xr:uid="{9399661B-E984-45CA-A2F5-248D96CB3ADB}"/>
    <cellStyle name="Uwaga 3" xfId="10147" hidden="1" xr:uid="{5BC50D13-29F8-4FB1-9B4F-37123F87516E}"/>
    <cellStyle name="Uwaga 3" xfId="10146" hidden="1" xr:uid="{15F17DD3-F0F6-45F1-A8E2-AEB3755601F6}"/>
    <cellStyle name="Uwaga 3" xfId="10144" hidden="1" xr:uid="{F5892466-F35B-41B5-8743-D18B4A130B59}"/>
    <cellStyle name="Uwaga 3" xfId="10132" hidden="1" xr:uid="{3DDBB9BB-29FF-4CD9-8FFC-A5F6BB49BEDF}"/>
    <cellStyle name="Uwaga 3" xfId="10131" hidden="1" xr:uid="{C99AF770-9636-42AA-8C4F-15C950A68D83}"/>
    <cellStyle name="Uwaga 3" xfId="10129" hidden="1" xr:uid="{9259A3FE-020D-4791-8FC4-EC854B77F43E}"/>
    <cellStyle name="Uwaga 3" xfId="10117" hidden="1" xr:uid="{E52EB4AE-B3F3-4A23-BD1E-A2BB43F959B9}"/>
    <cellStyle name="Uwaga 3" xfId="10116" hidden="1" xr:uid="{45CA4934-9648-4001-86AD-58D9FEE06E4B}"/>
    <cellStyle name="Uwaga 3" xfId="10114" hidden="1" xr:uid="{EFE6E040-2A34-4582-8068-7E5706BD3C96}"/>
    <cellStyle name="Uwaga 3" xfId="10102" hidden="1" xr:uid="{07E32F21-37C8-49EA-8796-EECA33E36791}"/>
    <cellStyle name="Uwaga 3" xfId="10101" hidden="1" xr:uid="{665BE4BC-9081-4A57-813E-52139B0C03D8}"/>
    <cellStyle name="Uwaga 3" xfId="10099" hidden="1" xr:uid="{86619A8E-3B3F-4A9A-9FB6-B06DE7DAB3F0}"/>
    <cellStyle name="Uwaga 3" xfId="10087" hidden="1" xr:uid="{11F194D8-12BD-46CA-ABF7-2BD4A9F227C9}"/>
    <cellStyle name="Uwaga 3" xfId="10086" hidden="1" xr:uid="{8784A67E-878A-4A3F-B28B-97E866BCF8DA}"/>
    <cellStyle name="Uwaga 3" xfId="10084" hidden="1" xr:uid="{840BEEA9-0B8E-4E8C-949B-FC8E848F3EE8}"/>
    <cellStyle name="Uwaga 3" xfId="10072" hidden="1" xr:uid="{112B8158-2645-4096-AC3B-F76AF4482B9D}"/>
    <cellStyle name="Uwaga 3" xfId="10071" hidden="1" xr:uid="{CDF73D21-BF38-4048-92EE-721A48CEF594}"/>
    <cellStyle name="Uwaga 3" xfId="10069" hidden="1" xr:uid="{15C108E9-6961-4C94-85C2-B72BE985EF12}"/>
    <cellStyle name="Uwaga 3" xfId="10057" hidden="1" xr:uid="{BB76D722-48A2-4F53-956F-9152CC612315}"/>
    <cellStyle name="Uwaga 3" xfId="10056" hidden="1" xr:uid="{F73E3853-E947-48FD-9F15-1F4B48C8E210}"/>
    <cellStyle name="Uwaga 3" xfId="10054" hidden="1" xr:uid="{B7597955-52B1-4077-AABE-7B399BED7E11}"/>
    <cellStyle name="Uwaga 3" xfId="10042" hidden="1" xr:uid="{26343D7C-87C1-449A-93FC-D21C1E5F6464}"/>
    <cellStyle name="Uwaga 3" xfId="10041" hidden="1" xr:uid="{42E56D34-476B-48EF-823F-F87CCBEFAFEE}"/>
    <cellStyle name="Uwaga 3" xfId="10039" hidden="1" xr:uid="{FFA94FCA-D30C-4C80-B496-BCC47E7A8E7A}"/>
    <cellStyle name="Uwaga 3" xfId="10027" hidden="1" xr:uid="{F68878C7-9129-43CF-9052-46D6F7055399}"/>
    <cellStyle name="Uwaga 3" xfId="10026" hidden="1" xr:uid="{90B62DDD-1E67-43E5-9753-1C59DAEF0365}"/>
    <cellStyle name="Uwaga 3" xfId="10024" hidden="1" xr:uid="{D55B52D2-4F69-483E-B70C-278AA2600BC6}"/>
    <cellStyle name="Uwaga 3" xfId="10012" hidden="1" xr:uid="{551A3AD6-69CC-4174-9465-D874DBEE5457}"/>
    <cellStyle name="Uwaga 3" xfId="10011" hidden="1" xr:uid="{3A06EEA9-22A5-4DB2-B557-2B2527BE4529}"/>
    <cellStyle name="Uwaga 3" xfId="10009" hidden="1" xr:uid="{74C0774D-21C8-42E9-8240-62FA7F2EF057}"/>
    <cellStyle name="Uwaga 3" xfId="9997" hidden="1" xr:uid="{336A3102-A77A-4D70-BFB7-24D588E0F8BA}"/>
    <cellStyle name="Uwaga 3" xfId="9996" hidden="1" xr:uid="{2B5B0CB6-33C2-4D35-912C-1D42583D390F}"/>
    <cellStyle name="Uwaga 3" xfId="9994" hidden="1" xr:uid="{2ECD89F9-FDBD-470E-A997-817DB5EB01B1}"/>
    <cellStyle name="Uwaga 3" xfId="9982" hidden="1" xr:uid="{D1F83706-E4F1-4731-AE97-8E982768C525}"/>
    <cellStyle name="Uwaga 3" xfId="9981" hidden="1" xr:uid="{45AC49CF-D805-4259-B440-68478D88A6E4}"/>
    <cellStyle name="Uwaga 3" xfId="9979" hidden="1" xr:uid="{5C15F71F-8573-416A-ABAE-7B1776F0EA49}"/>
    <cellStyle name="Uwaga 3" xfId="9967" hidden="1" xr:uid="{75EB6C3A-5303-4C1B-A30B-82A27491FCC0}"/>
    <cellStyle name="Uwaga 3" xfId="9966" hidden="1" xr:uid="{95E7462F-6C6C-4AA0-8789-60279BC6F5A0}"/>
    <cellStyle name="Uwaga 3" xfId="9964" hidden="1" xr:uid="{1C122C51-51AF-456B-9002-FF9CFB61144C}"/>
    <cellStyle name="Uwaga 3" xfId="9952" hidden="1" xr:uid="{B9312222-B062-48F0-9A6F-5105203F986E}"/>
    <cellStyle name="Uwaga 3" xfId="9951" hidden="1" xr:uid="{753F49BA-DB95-4AAA-821E-57AFC3AFD6BB}"/>
    <cellStyle name="Uwaga 3" xfId="9949" hidden="1" xr:uid="{51C33A86-6B3A-4F0F-AF61-42904911A6AE}"/>
    <cellStyle name="Uwaga 3" xfId="9937" hidden="1" xr:uid="{0F13340D-9706-4388-B591-E8A0FE1F24C0}"/>
    <cellStyle name="Uwaga 3" xfId="9935" hidden="1" xr:uid="{54584660-E3EB-4C08-AB12-96C1A132E643}"/>
    <cellStyle name="Uwaga 3" xfId="9932" hidden="1" xr:uid="{72A0FDCE-42D5-41C7-8A4F-E32A54C172FE}"/>
    <cellStyle name="Uwaga 3" xfId="9922" hidden="1" xr:uid="{C2FDA700-B118-41A2-B2F6-8017B86944F8}"/>
    <cellStyle name="Uwaga 3" xfId="9920" hidden="1" xr:uid="{6432C09A-822E-4638-8FF4-BA31C22F7456}"/>
    <cellStyle name="Uwaga 3" xfId="9917" hidden="1" xr:uid="{4FE9929B-6BBC-472C-8473-6591A8A24248}"/>
    <cellStyle name="Uwaga 3" xfId="9907" hidden="1" xr:uid="{B9C02A12-0354-4E9A-BAAF-B7CC8823A3D2}"/>
    <cellStyle name="Uwaga 3" xfId="9905" hidden="1" xr:uid="{CD06299E-15CA-468E-81B8-CB0BBC335031}"/>
    <cellStyle name="Uwaga 3" xfId="9902" hidden="1" xr:uid="{2648212C-8B43-4B8D-A91B-80C60911082C}"/>
    <cellStyle name="Uwaga 3" xfId="9892" hidden="1" xr:uid="{53A2E442-53CC-453A-BA49-11CA65813EAB}"/>
    <cellStyle name="Uwaga 3" xfId="9890" hidden="1" xr:uid="{E26DF98E-F423-4EE9-B2FE-48F22FDAC39D}"/>
    <cellStyle name="Uwaga 3" xfId="9887" hidden="1" xr:uid="{1D96E5B4-05DE-42B4-882A-20BB2842D314}"/>
    <cellStyle name="Uwaga 3" xfId="9877" hidden="1" xr:uid="{A5E6AF9E-094C-4AA0-AAD4-02AC464D59CE}"/>
    <cellStyle name="Uwaga 3" xfId="9875" hidden="1" xr:uid="{78ADD92B-7D35-4F5F-9AF5-371BFF35AAC2}"/>
    <cellStyle name="Uwaga 3" xfId="9872" hidden="1" xr:uid="{79CF0A47-5522-46B0-B7A4-7E52BB384323}"/>
    <cellStyle name="Uwaga 3" xfId="9862" hidden="1" xr:uid="{71C27244-49C3-4EDD-8FE8-33AC25C496D9}"/>
    <cellStyle name="Uwaga 3" xfId="9860" hidden="1" xr:uid="{CC00AAB8-4F8F-4DD2-BEC3-FEB450CAFEEC}"/>
    <cellStyle name="Uwaga 3" xfId="9856" hidden="1" xr:uid="{1129651E-04BA-4EE7-B8A0-F85E75BD76F8}"/>
    <cellStyle name="Uwaga 3" xfId="9847" hidden="1" xr:uid="{4F3A951B-78C8-42F1-9C4D-085F4EC06091}"/>
    <cellStyle name="Uwaga 3" xfId="9844" hidden="1" xr:uid="{FB18ED6C-4245-4287-BE30-19338D0192FA}"/>
    <cellStyle name="Uwaga 3" xfId="9840" hidden="1" xr:uid="{8E1E18DD-9741-4424-B082-B117D4754177}"/>
    <cellStyle name="Uwaga 3" xfId="9832" hidden="1" xr:uid="{1F0568F4-EDFC-4D5D-B95D-A68F37AB6B37}"/>
    <cellStyle name="Uwaga 3" xfId="9830" hidden="1" xr:uid="{7CB36149-FEDD-4537-8A49-7A7B5656C4E8}"/>
    <cellStyle name="Uwaga 3" xfId="9826" hidden="1" xr:uid="{CD52363C-92EE-466D-949D-0B3CFC1236DC}"/>
    <cellStyle name="Uwaga 3" xfId="9817" hidden="1" xr:uid="{08E914EA-6BAF-41DC-9433-1DB46179DD3B}"/>
    <cellStyle name="Uwaga 3" xfId="9815" hidden="1" xr:uid="{01E40801-4A46-4129-A3C1-27E4CB8B2D03}"/>
    <cellStyle name="Uwaga 3" xfId="9812" hidden="1" xr:uid="{36BC8201-0125-4F04-BFBB-EF824BFFEC3C}"/>
    <cellStyle name="Uwaga 3" xfId="9802" hidden="1" xr:uid="{BBEA5299-3E52-441D-B2FF-FFFB6ADF28B5}"/>
    <cellStyle name="Uwaga 3" xfId="9800" hidden="1" xr:uid="{B7EA97F9-22B0-49E2-AEF8-3A45DF16A48F}"/>
    <cellStyle name="Uwaga 3" xfId="9795" hidden="1" xr:uid="{51298F1E-A379-4522-99A1-8F36475DF510}"/>
    <cellStyle name="Uwaga 3" xfId="9787" hidden="1" xr:uid="{306240F2-4908-494B-B13D-D82BABB962F2}"/>
    <cellStyle name="Uwaga 3" xfId="9785" hidden="1" xr:uid="{CEEF1092-27DE-457C-8404-1AB52311C62D}"/>
    <cellStyle name="Uwaga 3" xfId="9780" hidden="1" xr:uid="{426F52B1-A46E-44FF-AAFB-97C12C94B289}"/>
    <cellStyle name="Uwaga 3" xfId="9772" hidden="1" xr:uid="{4A3A3D73-A7EA-4250-917F-8BA1D523BC9C}"/>
    <cellStyle name="Uwaga 3" xfId="9770" hidden="1" xr:uid="{885F2E0B-3139-477C-BE7D-C11E7BA6DA79}"/>
    <cellStyle name="Uwaga 3" xfId="9765" hidden="1" xr:uid="{58FC3990-14B3-4C8A-A28D-B80688A7DC79}"/>
    <cellStyle name="Uwaga 3" xfId="9757" hidden="1" xr:uid="{C2FC50CB-0A6E-4720-8BC5-5624600C54FC}"/>
    <cellStyle name="Uwaga 3" xfId="9755" hidden="1" xr:uid="{1E03D7E4-681C-4C01-9CF3-81F746326816}"/>
    <cellStyle name="Uwaga 3" xfId="9751" hidden="1" xr:uid="{EB34014C-E3FD-4852-B22B-E26BA337910E}"/>
    <cellStyle name="Uwaga 3" xfId="9742" hidden="1" xr:uid="{20C2AAA7-EBDC-405B-A80A-4F0359374BAE}"/>
    <cellStyle name="Uwaga 3" xfId="9739" hidden="1" xr:uid="{430CDB35-80FF-4EFF-8031-1CF1A577450C}"/>
    <cellStyle name="Uwaga 3" xfId="9734" hidden="1" xr:uid="{1B11ABF4-00F2-4D4E-B207-F3D097686AE4}"/>
    <cellStyle name="Uwaga 3" xfId="9727" hidden="1" xr:uid="{77C10086-AAFC-489F-A0B0-1BBA83C4D451}"/>
    <cellStyle name="Uwaga 3" xfId="9723" hidden="1" xr:uid="{116BA089-C6D1-4E7C-98CC-1E12DFCA5F24}"/>
    <cellStyle name="Uwaga 3" xfId="9718" hidden="1" xr:uid="{D7C96179-FC79-44A8-8EF1-EC6E30035EC7}"/>
    <cellStyle name="Uwaga 3" xfId="9712" hidden="1" xr:uid="{54863B2D-C41C-4D39-B0D0-CF6DBBD5AF71}"/>
    <cellStyle name="Uwaga 3" xfId="9708" hidden="1" xr:uid="{B7A03D78-FFA6-4F16-B8E7-FD3B03A290C0}"/>
    <cellStyle name="Uwaga 3" xfId="9703" hidden="1" xr:uid="{A2F02013-766B-406A-A03E-D2D5D35E1C28}"/>
    <cellStyle name="Uwaga 3" xfId="9697" hidden="1" xr:uid="{C06D7B4D-106E-4D71-B050-13064168EFD0}"/>
    <cellStyle name="Uwaga 3" xfId="9694" hidden="1" xr:uid="{FCF1078C-AE5E-46F0-ACC0-8D5FCC7B6404}"/>
    <cellStyle name="Uwaga 3" xfId="9690" hidden="1" xr:uid="{FA9687EC-2CBC-484A-AAB2-92BA58F54D43}"/>
    <cellStyle name="Uwaga 3" xfId="9681" hidden="1" xr:uid="{C2A63968-59C6-4236-ADB2-99D757240E96}"/>
    <cellStyle name="Uwaga 3" xfId="9676" hidden="1" xr:uid="{E87371F3-4D27-4782-BEF1-5ACD84211ECD}"/>
    <cellStyle name="Uwaga 3" xfId="9671" hidden="1" xr:uid="{34A6623A-1496-4CFE-8B02-43999AE32A0A}"/>
    <cellStyle name="Uwaga 3" xfId="9666" hidden="1" xr:uid="{2B5A0CAC-08FD-467C-9B77-B39EBB54A4D0}"/>
    <cellStyle name="Uwaga 3" xfId="9661" hidden="1" xr:uid="{CFF5E234-9166-4EDD-9355-03D0DB7A0075}"/>
    <cellStyle name="Uwaga 3" xfId="9656" hidden="1" xr:uid="{36603D41-D562-4E39-A38F-6D0F927B8106}"/>
    <cellStyle name="Uwaga 3" xfId="9651" hidden="1" xr:uid="{C8BB6271-4741-4568-8E7E-1D59CB226558}"/>
    <cellStyle name="Uwaga 3" xfId="9646" hidden="1" xr:uid="{1A38F08B-80B1-4CF0-8F46-48EF125EBFD1}"/>
    <cellStyle name="Uwaga 3" xfId="9641" hidden="1" xr:uid="{45F0E3E9-50B1-497E-9F2A-909E78A8BBBD}"/>
    <cellStyle name="Uwaga 3" xfId="9637" hidden="1" xr:uid="{17CB1BC6-FCE4-4C9B-AD77-89EC62A0A226}"/>
    <cellStyle name="Uwaga 3" xfId="9632" hidden="1" xr:uid="{254B2695-4332-4FBA-88A9-A200249A132D}"/>
    <cellStyle name="Uwaga 3" xfId="9627" hidden="1" xr:uid="{868A1B0D-0D04-48B3-8BE9-F00BC3D9B314}"/>
    <cellStyle name="Uwaga 3" xfId="9622" hidden="1" xr:uid="{D307D306-5ED5-481F-8689-A7FF40A52769}"/>
    <cellStyle name="Uwaga 3" xfId="9618" hidden="1" xr:uid="{79705CE2-90AF-416E-9219-AD2CA9D4E2A7}"/>
    <cellStyle name="Uwaga 3" xfId="9614" hidden="1" xr:uid="{14A4B2F3-559C-4ACB-B1FD-EDC01DDE145D}"/>
    <cellStyle name="Uwaga 3" xfId="9607" hidden="1" xr:uid="{3BF9BEEE-C23A-4C6A-9FAA-989912B12CD2}"/>
    <cellStyle name="Uwaga 3" xfId="9603" hidden="1" xr:uid="{95A11B09-DDC7-4545-9959-A801D0F97A2B}"/>
    <cellStyle name="Uwaga 3" xfId="9598" hidden="1" xr:uid="{A5384BA7-1DE2-48D4-BBCA-47EAE08229F8}"/>
    <cellStyle name="Uwaga 3" xfId="9592" hidden="1" xr:uid="{EBE75C81-FBDC-4D38-AE60-FD6B853FBA30}"/>
    <cellStyle name="Uwaga 3" xfId="9588" hidden="1" xr:uid="{BE2765D7-AE4B-4604-B73C-F67E3492B765}"/>
    <cellStyle name="Uwaga 3" xfId="9583" hidden="1" xr:uid="{147E0B1D-0F2C-4AEA-97CF-50AAB899CF6D}"/>
    <cellStyle name="Uwaga 3" xfId="9577" hidden="1" xr:uid="{44CABA72-D26F-46C1-9B7A-160D9A0B8399}"/>
    <cellStyle name="Uwaga 3" xfId="9573" hidden="1" xr:uid="{222B9114-3276-4028-AE90-01BCBDAE2A73}"/>
    <cellStyle name="Uwaga 3" xfId="9569" hidden="1" xr:uid="{279F1A5A-6DD7-4257-86B4-97F86A14ED71}"/>
    <cellStyle name="Uwaga 3" xfId="9562" hidden="1" xr:uid="{DC204015-69F9-4889-AAEC-B5B5AB72DBE7}"/>
    <cellStyle name="Uwaga 3" xfId="9558" hidden="1" xr:uid="{7AF65CD5-AE3A-4896-ABF1-249365B341CD}"/>
    <cellStyle name="Uwaga 3" xfId="9554" hidden="1" xr:uid="{F5C39BCE-4350-48B6-B95E-8EC470073B8D}"/>
    <cellStyle name="Uwaga 3" xfId="10544" hidden="1" xr:uid="{003DD9E6-9463-48D4-A640-0E5B43C842DC}"/>
    <cellStyle name="Uwaga 3" xfId="10545" hidden="1" xr:uid="{996D1075-08EE-4617-8A7E-C0ABC87AC854}"/>
    <cellStyle name="Uwaga 3" xfId="10547" hidden="1" xr:uid="{5AE2503D-99CD-4146-AE42-F15B8CC22F30}"/>
    <cellStyle name="Uwaga 3" xfId="10553" hidden="1" xr:uid="{9E5B25EC-CA1D-4CA0-9D4B-8EC519A11B58}"/>
    <cellStyle name="Uwaga 3" xfId="10554" hidden="1" xr:uid="{9E8E2EA9-62CD-4C9F-B88B-5154A2045BA8}"/>
    <cellStyle name="Uwaga 3" xfId="10557" hidden="1" xr:uid="{B2C63009-A5A6-45F2-953A-7D3BF00E6E1C}"/>
    <cellStyle name="Uwaga 3" xfId="10562" hidden="1" xr:uid="{0D015C1F-374C-4D55-8772-FDD064C2D2D6}"/>
    <cellStyle name="Uwaga 3" xfId="10563" hidden="1" xr:uid="{01E6639E-18EB-41E9-82A4-BA0D8B997776}"/>
    <cellStyle name="Uwaga 3" xfId="10566" hidden="1" xr:uid="{D824ECC5-813F-4408-BF79-9445410253A0}"/>
    <cellStyle name="Uwaga 3" xfId="10571" hidden="1" xr:uid="{12BA2540-3C2A-43C8-950B-D1CAF58D14D5}"/>
    <cellStyle name="Uwaga 3" xfId="10572" hidden="1" xr:uid="{BC33A26C-4677-473F-AD48-1C7811ECA3BB}"/>
    <cellStyle name="Uwaga 3" xfId="10573" hidden="1" xr:uid="{8633BF93-DB84-404F-97B4-1195946FC239}"/>
    <cellStyle name="Uwaga 3" xfId="10580" hidden="1" xr:uid="{E02B0058-0EF0-474B-8879-DE2D19C31459}"/>
    <cellStyle name="Uwaga 3" xfId="10583" hidden="1" xr:uid="{7A840754-0FD5-48B5-98C0-425098E9FC31}"/>
    <cellStyle name="Uwaga 3" xfId="10586" hidden="1" xr:uid="{7970E1BB-217D-41D2-B289-080C21A11680}"/>
    <cellStyle name="Uwaga 3" xfId="10592" hidden="1" xr:uid="{3397AC8B-0B28-4FD8-A034-C1DA38CDA39A}"/>
    <cellStyle name="Uwaga 3" xfId="10595" hidden="1" xr:uid="{9C3F5AEC-99EA-430D-8E81-058BDADA6B66}"/>
    <cellStyle name="Uwaga 3" xfId="10597" hidden="1" xr:uid="{F0C9966A-5CE2-40B6-B66D-AB84728A232C}"/>
    <cellStyle name="Uwaga 3" xfId="10602" hidden="1" xr:uid="{F2DD6B84-4A8F-4E33-9B06-06DC17A15B86}"/>
    <cellStyle name="Uwaga 3" xfId="10605" hidden="1" xr:uid="{C5ABCDE8-49BD-4831-91F1-45436C352C74}"/>
    <cellStyle name="Uwaga 3" xfId="10606" hidden="1" xr:uid="{9662AFF1-DCA7-43A8-B10F-4B313AC5E59D}"/>
    <cellStyle name="Uwaga 3" xfId="10610" hidden="1" xr:uid="{0D7A8037-ADC1-465B-93EF-4400404D4881}"/>
    <cellStyle name="Uwaga 3" xfId="10613" hidden="1" xr:uid="{5C6D1962-83A3-45EA-937E-1C82A244F212}"/>
    <cellStyle name="Uwaga 3" xfId="10615" hidden="1" xr:uid="{03080B53-70FD-4691-9563-98B48F5D9148}"/>
    <cellStyle name="Uwaga 3" xfId="10616" hidden="1" xr:uid="{720EE88B-CD85-4A0A-A23F-30EDF80DEC0B}"/>
    <cellStyle name="Uwaga 3" xfId="10617" hidden="1" xr:uid="{D6466DAF-A7BB-4BAD-B564-643A77FD0DC7}"/>
    <cellStyle name="Uwaga 3" xfId="10620" hidden="1" xr:uid="{949E9197-06FC-4F4A-9708-35046F8D5258}"/>
    <cellStyle name="Uwaga 3" xfId="10627" hidden="1" xr:uid="{C9BB5E76-631D-4BB6-ABC7-960DADCE0264}"/>
    <cellStyle name="Uwaga 3" xfId="10630" hidden="1" xr:uid="{C1E43FDF-C3B4-4FB4-B354-F369CE84F389}"/>
    <cellStyle name="Uwaga 3" xfId="10633" hidden="1" xr:uid="{71176355-849E-4467-9932-4FC0166D0521}"/>
    <cellStyle name="Uwaga 3" xfId="10636" hidden="1" xr:uid="{360A96C5-B057-4523-9092-877D0AD12EA3}"/>
    <cellStyle name="Uwaga 3" xfId="10639" hidden="1" xr:uid="{5FD196F2-FFFE-4AB9-A4EE-078C35102952}"/>
    <cellStyle name="Uwaga 3" xfId="10642" hidden="1" xr:uid="{5CA8AC98-42F9-4976-A46C-0B384650E9AB}"/>
    <cellStyle name="Uwaga 3" xfId="10644" hidden="1" xr:uid="{D51CB1D5-170D-4E19-89EF-CF63536EC7F5}"/>
    <cellStyle name="Uwaga 3" xfId="10647" hidden="1" xr:uid="{DF4E8FB2-42FC-425B-8AFF-5EE3F99E9C18}"/>
    <cellStyle name="Uwaga 3" xfId="10650" hidden="1" xr:uid="{A7CF2249-897E-406D-8114-42AA22EC2678}"/>
    <cellStyle name="Uwaga 3" xfId="10652" hidden="1" xr:uid="{99DB9DFF-3781-43C8-A83C-BB13692FD183}"/>
    <cellStyle name="Uwaga 3" xfId="10653" hidden="1" xr:uid="{E38CDB6B-4402-4F1F-85F5-8F46A1BFB23E}"/>
    <cellStyle name="Uwaga 3" xfId="10655" hidden="1" xr:uid="{36718AF6-3C1A-416C-99C7-7EAC3540EE58}"/>
    <cellStyle name="Uwaga 3" xfId="10662" hidden="1" xr:uid="{04FA0292-EE4C-485C-B361-745602DA46C1}"/>
    <cellStyle name="Uwaga 3" xfId="10665" hidden="1" xr:uid="{DCEB66F4-9EE0-4BDC-9915-CE7A42047166}"/>
    <cellStyle name="Uwaga 3" xfId="10668" hidden="1" xr:uid="{842FE13F-2EE6-4946-BE0F-42AB15527FA4}"/>
    <cellStyle name="Uwaga 3" xfId="10672" hidden="1" xr:uid="{EE22C2A5-5C39-4A03-9238-1EBF44BF415E}"/>
    <cellStyle name="Uwaga 3" xfId="10675" hidden="1" xr:uid="{D3EF685B-5A3A-4D26-917A-1753E9CC188A}"/>
    <cellStyle name="Uwaga 3" xfId="10678" hidden="1" xr:uid="{4E7910F3-4F6A-4D83-9C06-76A46BB54033}"/>
    <cellStyle name="Uwaga 3" xfId="10680" hidden="1" xr:uid="{8FE790B7-632E-4CA2-BD59-70B1BF0F6C20}"/>
    <cellStyle name="Uwaga 3" xfId="10683" hidden="1" xr:uid="{52B24268-4C79-4AC6-8B50-6B3E229EA5F8}"/>
    <cellStyle name="Uwaga 3" xfId="10686" hidden="1" xr:uid="{7659C4A4-4085-49CD-8743-0FFA89C8636B}"/>
    <cellStyle name="Uwaga 3" xfId="10688" hidden="1" xr:uid="{C1672F87-DA7E-4E60-9B49-18CF5E9A2E9D}"/>
    <cellStyle name="Uwaga 3" xfId="10689" hidden="1" xr:uid="{FE60DAC3-1FB7-4EFD-8B61-9C616D7FABA6}"/>
    <cellStyle name="Uwaga 3" xfId="10692" hidden="1" xr:uid="{15801490-801F-454D-8F1B-62EC718A3345}"/>
    <cellStyle name="Uwaga 3" xfId="10699" hidden="1" xr:uid="{8ADE33AF-1EDC-48A0-8002-C76A730A084F}"/>
    <cellStyle name="Uwaga 3" xfId="10702" hidden="1" xr:uid="{00D36100-55C4-4DF3-A69D-4E63A46876B7}"/>
    <cellStyle name="Uwaga 3" xfId="10705" hidden="1" xr:uid="{B5C2724B-111C-4D1C-8BB9-CA61FFC86EF0}"/>
    <cellStyle name="Uwaga 3" xfId="10709" hidden="1" xr:uid="{430AFF58-DC0C-4205-85DB-BA27F0E3C299}"/>
    <cellStyle name="Uwaga 3" xfId="10712" hidden="1" xr:uid="{F293B05F-6C16-4C0A-9AFB-0AB97916FC08}"/>
    <cellStyle name="Uwaga 3" xfId="10714" hidden="1" xr:uid="{1A3DEC9D-5361-4B1C-AA5A-CF6D3E551D82}"/>
    <cellStyle name="Uwaga 3" xfId="10717" hidden="1" xr:uid="{D277A160-2473-4F0B-BFF9-05B187E9010A}"/>
    <cellStyle name="Uwaga 3" xfId="10720" hidden="1" xr:uid="{7B38C6C2-1BD2-4684-BA5E-C7573705AAC6}"/>
    <cellStyle name="Uwaga 3" xfId="10723" hidden="1" xr:uid="{01C6D602-F997-4660-842A-5049E5877201}"/>
    <cellStyle name="Uwaga 3" xfId="10724" hidden="1" xr:uid="{1093B7BB-7801-4CA1-8EAC-B77831CF9181}"/>
    <cellStyle name="Uwaga 3" xfId="10725" hidden="1" xr:uid="{3653DDE7-C134-4BDC-8C9A-101048017554}"/>
    <cellStyle name="Uwaga 3" xfId="10727" hidden="1" xr:uid="{26ED7CCD-112D-4173-A6C5-F273C53AD625}"/>
    <cellStyle name="Uwaga 3" xfId="10733" hidden="1" xr:uid="{4DD62156-1A0A-488F-8BD6-B39061E71ACE}"/>
    <cellStyle name="Uwaga 3" xfId="10734" hidden="1" xr:uid="{24A3346E-B441-475F-8D72-183CAC5DB569}"/>
    <cellStyle name="Uwaga 3" xfId="10736" hidden="1" xr:uid="{4C5E61C2-07AE-4BDF-A2C7-51B439881338}"/>
    <cellStyle name="Uwaga 3" xfId="10742" hidden="1" xr:uid="{718EA885-0D85-4287-93FA-E6E8C8208EB0}"/>
    <cellStyle name="Uwaga 3" xfId="10744" hidden="1" xr:uid="{003E0343-13E9-406D-A638-156B14162617}"/>
    <cellStyle name="Uwaga 3" xfId="10747" hidden="1" xr:uid="{D6A1FB32-90F5-4B27-BBA4-BFD21DF6C30F}"/>
    <cellStyle name="Uwaga 3" xfId="10751" hidden="1" xr:uid="{3FBC84D8-6E15-4E52-A2E0-190016AC62A8}"/>
    <cellStyle name="Uwaga 3" xfId="10752" hidden="1" xr:uid="{1245966F-935B-488F-9AFF-34169C2939EC}"/>
    <cellStyle name="Uwaga 3" xfId="10754" hidden="1" xr:uid="{822AAA14-EDA6-4D34-835D-592DCB499267}"/>
    <cellStyle name="Uwaga 3" xfId="10760" hidden="1" xr:uid="{D29FE5B0-EE76-4A44-8084-6656056C941A}"/>
    <cellStyle name="Uwaga 3" xfId="10761" hidden="1" xr:uid="{99C208FE-F179-4079-89F0-47030B04EAD4}"/>
    <cellStyle name="Uwaga 3" xfId="10762" hidden="1" xr:uid="{7F291FB8-0A98-4C2C-9DE3-3F9A07160416}"/>
    <cellStyle name="Uwaga 3" xfId="10770" hidden="1" xr:uid="{EA3CFE6C-264D-4A46-AABF-04EC2B32FC75}"/>
    <cellStyle name="Uwaga 3" xfId="10773" hidden="1" xr:uid="{0A88F90F-FF09-479F-9AB7-BC7B693E2075}"/>
    <cellStyle name="Uwaga 3" xfId="10776" hidden="1" xr:uid="{1652DF70-7980-4533-8D1F-6CDA850649B9}"/>
    <cellStyle name="Uwaga 3" xfId="10779" hidden="1" xr:uid="{63B8D0D2-0910-4AB9-8F95-E56C8C873A06}"/>
    <cellStyle name="Uwaga 3" xfId="10782" hidden="1" xr:uid="{1C50AA90-63AB-4876-AAFC-58E130C57847}"/>
    <cellStyle name="Uwaga 3" xfId="10785" hidden="1" xr:uid="{E6D58A6B-5665-454C-B490-C691A620E5FC}"/>
    <cellStyle name="Uwaga 3" xfId="10788" hidden="1" xr:uid="{9EE7D99B-D2B4-4265-80FB-419ACAD760B9}"/>
    <cellStyle name="Uwaga 3" xfId="10791" hidden="1" xr:uid="{58745C81-1ED0-4637-BD6E-292679BA2F7B}"/>
    <cellStyle name="Uwaga 3" xfId="10794" hidden="1" xr:uid="{5CD8B356-B56B-4B55-9106-064C18044EAC}"/>
    <cellStyle name="Uwaga 3" xfId="10796" hidden="1" xr:uid="{748D4245-7AA1-4EDC-BEE0-084B127F35BE}"/>
    <cellStyle name="Uwaga 3" xfId="10797" hidden="1" xr:uid="{615B7862-B125-4EC2-9995-66A662C5AF9F}"/>
    <cellStyle name="Uwaga 3" xfId="10799" hidden="1" xr:uid="{B388BF97-6958-4FA2-96E7-F08A29B07C0F}"/>
    <cellStyle name="Uwaga 3" xfId="10806" hidden="1" xr:uid="{155F58D9-039D-44A4-8EB7-3FA19B6FF850}"/>
    <cellStyle name="Uwaga 3" xfId="10809" hidden="1" xr:uid="{F3EAB27C-4EEA-46B0-A41E-641AE61367C5}"/>
    <cellStyle name="Uwaga 3" xfId="10812" hidden="1" xr:uid="{2C918265-5E6C-4D6C-A16F-78BBD863D8D6}"/>
    <cellStyle name="Uwaga 3" xfId="10815" hidden="1" xr:uid="{3357FCC2-7FC3-4131-A2C2-EDE6C1117E20}"/>
    <cellStyle name="Uwaga 3" xfId="10818" hidden="1" xr:uid="{14FDD2D9-56A8-40D1-952F-916C508A01BC}"/>
    <cellStyle name="Uwaga 3" xfId="10821" hidden="1" xr:uid="{C5FE70EB-CAF7-40A5-8AF3-4391BE50E090}"/>
    <cellStyle name="Uwaga 3" xfId="10824" hidden="1" xr:uid="{192E98FF-456D-42B5-8703-57BAE547A03B}"/>
    <cellStyle name="Uwaga 3" xfId="10826" hidden="1" xr:uid="{89A3723F-5638-4D31-9348-48935E604A64}"/>
    <cellStyle name="Uwaga 3" xfId="10829" hidden="1" xr:uid="{35A20B0D-3D23-4E07-8A8D-B673B588E67C}"/>
    <cellStyle name="Uwaga 3" xfId="10832" hidden="1" xr:uid="{6541C48E-63C3-4A0B-A66F-4CDE65AC4F51}"/>
    <cellStyle name="Uwaga 3" xfId="10833" hidden="1" xr:uid="{F555A801-2940-45FF-A407-0EE62F42A503}"/>
    <cellStyle name="Uwaga 3" xfId="10834" hidden="1" xr:uid="{B832CEDC-29E1-43E1-A4DD-0C25ACB8DE64}"/>
    <cellStyle name="Uwaga 3" xfId="10841" hidden="1" xr:uid="{5A8F4017-D65B-47A0-972B-DEC6D62A62A8}"/>
    <cellStyle name="Uwaga 3" xfId="10842" hidden="1" xr:uid="{3B587C00-FF70-4DB9-BA53-638C949645F8}"/>
    <cellStyle name="Uwaga 3" xfId="10844" hidden="1" xr:uid="{AE327C49-A5EE-4FD5-868B-E69EE24C1170}"/>
    <cellStyle name="Uwaga 3" xfId="10850" hidden="1" xr:uid="{67DEE02D-9441-42BA-A11B-9694F515C2C9}"/>
    <cellStyle name="Uwaga 3" xfId="10851" hidden="1" xr:uid="{720162FE-F525-4148-A15A-E55C91B69250}"/>
    <cellStyle name="Uwaga 3" xfId="10853" hidden="1" xr:uid="{FECCCCEA-F15E-43CA-B15C-EB025C3C5578}"/>
    <cellStyle name="Uwaga 3" xfId="10859" hidden="1" xr:uid="{7B0A8114-A2E9-4202-9460-81D152718516}"/>
    <cellStyle name="Uwaga 3" xfId="10860" hidden="1" xr:uid="{C08AA6C7-3352-4C40-A462-D2DC3F723E44}"/>
    <cellStyle name="Uwaga 3" xfId="10862" hidden="1" xr:uid="{80DEF85F-4E0F-4C5D-9441-DDA5C6668A4B}"/>
    <cellStyle name="Uwaga 3" xfId="10868" hidden="1" xr:uid="{67D5C0EB-80BD-4982-9B8F-4BB1139315F3}"/>
    <cellStyle name="Uwaga 3" xfId="10869" hidden="1" xr:uid="{B2ADE21F-CA7F-44A2-8141-57265FA9619E}"/>
    <cellStyle name="Uwaga 3" xfId="10870" hidden="1" xr:uid="{FD72FEC9-1FE5-4F5A-A5B9-1B94684E59E0}"/>
    <cellStyle name="Uwaga 3" xfId="10878" hidden="1" xr:uid="{1425558B-67D6-476D-95CD-B2B9FB23AFE4}"/>
    <cellStyle name="Uwaga 3" xfId="10880" hidden="1" xr:uid="{3E2A5E93-7EEC-4DA2-A600-D7D299975700}"/>
    <cellStyle name="Uwaga 3" xfId="10883" hidden="1" xr:uid="{5F68AE3E-ECF9-4F43-BEA6-1797CD4F0D02}"/>
    <cellStyle name="Uwaga 3" xfId="10887" hidden="1" xr:uid="{69F47446-D38F-425F-B9E7-186C04816F72}"/>
    <cellStyle name="Uwaga 3" xfId="10890" hidden="1" xr:uid="{7392EEE6-2AB3-44A3-9912-3290FA5E82A5}"/>
    <cellStyle name="Uwaga 3" xfId="10893" hidden="1" xr:uid="{799C9876-2B54-4072-BD17-8D8C03B63FF5}"/>
    <cellStyle name="Uwaga 3" xfId="10896" hidden="1" xr:uid="{7ABCD197-0AF2-4216-9918-AB6C50C5D120}"/>
    <cellStyle name="Uwaga 3" xfId="10898" hidden="1" xr:uid="{C98EF446-93FD-49E1-B678-FC5BD5802500}"/>
    <cellStyle name="Uwaga 3" xfId="10901" hidden="1" xr:uid="{CC4593B1-9B79-4217-BA78-CAEA7E4F0060}"/>
    <cellStyle name="Uwaga 3" xfId="10904" hidden="1" xr:uid="{9C6D5C79-DD4E-4994-AA6E-299CC9C401BD}"/>
    <cellStyle name="Uwaga 3" xfId="10905" hidden="1" xr:uid="{EF91F0CA-B758-41CC-BBA6-FAF7544FFE58}"/>
    <cellStyle name="Uwaga 3" xfId="10906" hidden="1" xr:uid="{9CA95244-D53A-43F6-A496-3EC9B8393663}"/>
    <cellStyle name="Uwaga 3" xfId="10913" hidden="1" xr:uid="{BB01AE3C-79CE-4177-B4CF-342231DF7DDB}"/>
    <cellStyle name="Uwaga 3" xfId="10915" hidden="1" xr:uid="{2E4188DC-D309-4738-A326-1185A4E4B8DB}"/>
    <cellStyle name="Uwaga 3" xfId="10917" hidden="1" xr:uid="{62B52458-DFF9-43DA-9E28-E3AAE740F747}"/>
    <cellStyle name="Uwaga 3" xfId="10922" hidden="1" xr:uid="{129278FA-3A19-4591-B534-B072F9D245F5}"/>
    <cellStyle name="Uwaga 3" xfId="10924" hidden="1" xr:uid="{2C36D378-1BC9-480C-B22C-BB9942297BF0}"/>
    <cellStyle name="Uwaga 3" xfId="10926" hidden="1" xr:uid="{EC5F8377-7095-4B81-9858-432F916CE532}"/>
    <cellStyle name="Uwaga 3" xfId="10931" hidden="1" xr:uid="{3DE3868F-478A-4920-9B1F-4347C9CCBC69}"/>
    <cellStyle name="Uwaga 3" xfId="10933" hidden="1" xr:uid="{D616B436-EF2E-45CE-B454-08C2A79EED07}"/>
    <cellStyle name="Uwaga 3" xfId="10935" hidden="1" xr:uid="{12BDD2CC-6E94-4FA3-9CE4-7882127CBC0E}"/>
    <cellStyle name="Uwaga 3" xfId="10940" hidden="1" xr:uid="{951C4FCE-2742-4CF5-B0D0-30BC85B12E22}"/>
    <cellStyle name="Uwaga 3" xfId="10941" hidden="1" xr:uid="{06FA3036-22B6-4726-B9BB-3D2153EE9447}"/>
    <cellStyle name="Uwaga 3" xfId="10942" hidden="1" xr:uid="{67A99930-DBFC-41F1-AD1F-6344C3CC9A10}"/>
    <cellStyle name="Uwaga 3" xfId="10949" hidden="1" xr:uid="{E96C4B74-B397-43DE-91E9-70D1DAFBB2F6}"/>
    <cellStyle name="Uwaga 3" xfId="10951" hidden="1" xr:uid="{8F614C2C-4D05-4456-B47B-7C45A0501228}"/>
    <cellStyle name="Uwaga 3" xfId="10953" hidden="1" xr:uid="{1C9DF89A-7ACD-4D51-BFF6-E45348842184}"/>
    <cellStyle name="Uwaga 3" xfId="10958" hidden="1" xr:uid="{7B89B105-20B8-4CA0-A953-B4C42CC5B3CD}"/>
    <cellStyle name="Uwaga 3" xfId="10960" hidden="1" xr:uid="{310C5CA7-A280-4ED4-8080-B531C1B49CD0}"/>
    <cellStyle name="Uwaga 3" xfId="10962" hidden="1" xr:uid="{CE1DB2C1-7B3C-49FB-BE53-04553D204072}"/>
    <cellStyle name="Uwaga 3" xfId="10967" hidden="1" xr:uid="{51FF007E-A1F0-4DAA-9B38-B3DAB3FB9BD2}"/>
    <cellStyle name="Uwaga 3" xfId="10969" hidden="1" xr:uid="{E119D57E-129B-428F-B881-257B5C0A352D}"/>
    <cellStyle name="Uwaga 3" xfId="10970" hidden="1" xr:uid="{E0AFA89E-BAB8-4A76-8F4D-79E9C4EFABCB}"/>
    <cellStyle name="Uwaga 3" xfId="10976" hidden="1" xr:uid="{6362B38F-E8E6-41A5-B9C2-10A3AED06452}"/>
    <cellStyle name="Uwaga 3" xfId="10977" hidden="1" xr:uid="{F8ED8D5A-B86E-4539-A86E-7C57FDBB2C29}"/>
    <cellStyle name="Uwaga 3" xfId="10978" hidden="1" xr:uid="{87754690-EAAC-44D6-934F-F07A9E3F3869}"/>
    <cellStyle name="Uwaga 3" xfId="10985" hidden="1" xr:uid="{CA1A572B-737D-4EB0-82AE-26801E1E1119}"/>
    <cellStyle name="Uwaga 3" xfId="10987" hidden="1" xr:uid="{563E75A4-30A7-45CC-9D72-844FC6367CCE}"/>
    <cellStyle name="Uwaga 3" xfId="10989" hidden="1" xr:uid="{00F1AAFC-4B6A-4499-A277-4C783975CE99}"/>
    <cellStyle name="Uwaga 3" xfId="10994" hidden="1" xr:uid="{AD9492F9-1457-4D84-8C4A-2965EC07C017}"/>
    <cellStyle name="Uwaga 3" xfId="10996" hidden="1" xr:uid="{7A7BCAFA-B710-42FD-83AC-28D94F6B0C62}"/>
    <cellStyle name="Uwaga 3" xfId="10998" hidden="1" xr:uid="{3D42A839-4097-4E32-B467-A064B54471F3}"/>
    <cellStyle name="Uwaga 3" xfId="11003" hidden="1" xr:uid="{61658EBF-CCBE-485A-B8F9-97148AA76BF0}"/>
    <cellStyle name="Uwaga 3" xfId="11005" hidden="1" xr:uid="{CD644A55-43EF-43C4-B8F9-EDB42B2A418F}"/>
    <cellStyle name="Uwaga 3" xfId="11007" hidden="1" xr:uid="{58BFB853-735C-4A61-9060-487802A0F9CF}"/>
    <cellStyle name="Uwaga 3" xfId="11012" hidden="1" xr:uid="{0A23871E-8F99-4D95-B538-12B9EDB24A5D}"/>
    <cellStyle name="Uwaga 3" xfId="11013" hidden="1" xr:uid="{681F3B1F-9029-43DB-AE7A-CE34B280A86A}"/>
    <cellStyle name="Uwaga 3" xfId="11015" hidden="1" xr:uid="{100A43C7-1218-4E28-BCAA-05A48AA00B67}"/>
    <cellStyle name="Uwaga 3" xfId="11021" hidden="1" xr:uid="{5C26367C-04AD-4809-9ADA-42391584ABE0}"/>
    <cellStyle name="Uwaga 3" xfId="11022" hidden="1" xr:uid="{B3EDCD6B-BA58-4DD3-84D7-3C68B93BB060}"/>
    <cellStyle name="Uwaga 3" xfId="11023" hidden="1" xr:uid="{24DD7D30-98B7-453C-AF41-13CFB15394E9}"/>
    <cellStyle name="Uwaga 3" xfId="11030" hidden="1" xr:uid="{12FCE986-7EFB-458C-98AB-51D134AB916F}"/>
    <cellStyle name="Uwaga 3" xfId="11031" hidden="1" xr:uid="{7C084C86-ACE9-490C-B3DC-376DEDC1D842}"/>
    <cellStyle name="Uwaga 3" xfId="11032" hidden="1" xr:uid="{EC5596AE-A519-4C68-960B-C33DFBBABB7E}"/>
    <cellStyle name="Uwaga 3" xfId="11039" hidden="1" xr:uid="{5F79AAE6-3BED-4D13-927C-8037697522AD}"/>
    <cellStyle name="Uwaga 3" xfId="11040" hidden="1" xr:uid="{973EE99A-218A-4EF6-B2C6-E2D5263F3E6E}"/>
    <cellStyle name="Uwaga 3" xfId="11041" hidden="1" xr:uid="{F2B9D8C6-42B5-45AD-9A5C-09F8EBE5AE17}"/>
    <cellStyle name="Uwaga 3" xfId="11048" hidden="1" xr:uid="{9E4CD8DB-2A15-475D-AB8B-F00A92E99AC2}"/>
    <cellStyle name="Uwaga 3" xfId="11049" hidden="1" xr:uid="{61E6B268-9C14-471F-8871-907DBC3EC702}"/>
    <cellStyle name="Uwaga 3" xfId="11050" hidden="1" xr:uid="{EB0A8813-DD50-44C1-B650-83762F98A41D}"/>
    <cellStyle name="Uwaga 3" xfId="11057" hidden="1" xr:uid="{A39B4C97-EEE4-4F81-8413-B2215C155B5C}"/>
    <cellStyle name="Uwaga 3" xfId="11058" hidden="1" xr:uid="{3E79E736-CBDA-4E3F-BA45-6A5FA44FC4D1}"/>
    <cellStyle name="Uwaga 3" xfId="11059" hidden="1" xr:uid="{38B71FAA-C912-41F1-9781-DB65DBB30B92}"/>
    <cellStyle name="Uwaga 3" xfId="11122" hidden="1" xr:uid="{F63333FE-5DC5-43D2-87C7-7C37BB2E90B0}"/>
    <cellStyle name="Uwaga 3" xfId="11123" hidden="1" xr:uid="{5B13636B-56A6-4A7E-B61D-34BDB867F19D}"/>
    <cellStyle name="Uwaga 3" xfId="11125" hidden="1" xr:uid="{51D381A6-4C4D-4220-ACC3-69B509838E77}"/>
    <cellStyle name="Uwaga 3" xfId="11137" hidden="1" xr:uid="{3AA12BAB-6D27-43BD-996B-C6662C9FAD18}"/>
    <cellStyle name="Uwaga 3" xfId="11138" hidden="1" xr:uid="{9736B7F5-6279-40CF-A4E6-7007390B6024}"/>
    <cellStyle name="Uwaga 3" xfId="11143" hidden="1" xr:uid="{802B252E-54DA-49E2-8A6F-E1B1F635BA1F}"/>
    <cellStyle name="Uwaga 3" xfId="11152" hidden="1" xr:uid="{6825F1BA-51B0-481B-833D-2FEAAFC1DB3B}"/>
    <cellStyle name="Uwaga 3" xfId="11153" hidden="1" xr:uid="{7D96FE9B-1C10-4D85-9CE8-F4AEA9E5A440}"/>
    <cellStyle name="Uwaga 3" xfId="11158" hidden="1" xr:uid="{59DADB09-E6A5-4EE0-9B05-236851C8C335}"/>
    <cellStyle name="Uwaga 3" xfId="11167" hidden="1" xr:uid="{04A4CC5B-93C5-4D53-BCDF-2494586A2E5F}"/>
    <cellStyle name="Uwaga 3" xfId="11168" hidden="1" xr:uid="{1B4DB8A8-9272-4CA5-9671-76EA6F98D4EF}"/>
    <cellStyle name="Uwaga 3" xfId="11169" hidden="1" xr:uid="{BCAAB337-DA69-43FD-8970-BC0745A352F0}"/>
    <cellStyle name="Uwaga 3" xfId="11182" hidden="1" xr:uid="{AB22D3F8-E298-435F-B832-C32993A17D40}"/>
    <cellStyle name="Uwaga 3" xfId="11187" hidden="1" xr:uid="{A9F744F5-C33C-4D40-85E8-022A7292BEFC}"/>
    <cellStyle name="Uwaga 3" xfId="11192" hidden="1" xr:uid="{CB84F282-303D-4367-AE37-6105333FD358}"/>
    <cellStyle name="Uwaga 3" xfId="11202" hidden="1" xr:uid="{A1480B65-421C-48C0-82AC-F3A8333A671D}"/>
    <cellStyle name="Uwaga 3" xfId="11207" hidden="1" xr:uid="{C5D6FA5C-40C3-40F0-BB3A-051A4C5A69E9}"/>
    <cellStyle name="Uwaga 3" xfId="11211" hidden="1" xr:uid="{5331C036-D4B1-4B92-8E8C-10A77BACFDB1}"/>
    <cellStyle name="Uwaga 3" xfId="11218" hidden="1" xr:uid="{A8B57922-339F-45DA-94A3-1BB8CAF36AC4}"/>
    <cellStyle name="Uwaga 3" xfId="11223" hidden="1" xr:uid="{EEE960E1-13CA-4DD0-B298-0E94F03A5772}"/>
    <cellStyle name="Uwaga 3" xfId="11226" hidden="1" xr:uid="{6C244CF2-5996-4691-82B6-22D55D0AF747}"/>
    <cellStyle name="Uwaga 3" xfId="11232" hidden="1" xr:uid="{FCDF7D7D-BB52-435C-94FD-865E80571F19}"/>
    <cellStyle name="Uwaga 3" xfId="11237" hidden="1" xr:uid="{D87724EB-F157-4E4B-899F-39A395E65CFF}"/>
    <cellStyle name="Uwaga 3" xfId="11241" hidden="1" xr:uid="{8CEF9713-BB98-4E8E-9458-0505C1D5AE4B}"/>
    <cellStyle name="Uwaga 3" xfId="11242" hidden="1" xr:uid="{6D35734B-719D-46B7-A87A-8B9512C7FD51}"/>
    <cellStyle name="Uwaga 3" xfId="11243" hidden="1" xr:uid="{05D9DBB6-F723-437B-857E-018A65FA9455}"/>
    <cellStyle name="Uwaga 3" xfId="11247" hidden="1" xr:uid="{37E3B894-DF94-41F3-B976-3793269F530E}"/>
    <cellStyle name="Uwaga 3" xfId="11259" hidden="1" xr:uid="{D3E49479-A38A-4C85-B347-1FCA2713E416}"/>
    <cellStyle name="Uwaga 3" xfId="11264" hidden="1" xr:uid="{C40BDEF0-DB43-49CE-97AF-E19A6C5CFEE7}"/>
    <cellStyle name="Uwaga 3" xfId="11269" hidden="1" xr:uid="{BE360DCC-2DFE-4754-9A50-C68DE09D310D}"/>
    <cellStyle name="Uwaga 3" xfId="11274" hidden="1" xr:uid="{F9E818E7-018A-4D99-936B-BBE92420DBFF}"/>
    <cellStyle name="Uwaga 3" xfId="11279" hidden="1" xr:uid="{636BBD14-CC96-4707-9678-0B113998B182}"/>
    <cellStyle name="Uwaga 3" xfId="11284" hidden="1" xr:uid="{E59F408B-4AE4-448C-9EB4-55B529003196}"/>
    <cellStyle name="Uwaga 3" xfId="11288" hidden="1" xr:uid="{3F3C2D7A-7CE4-4740-ACC4-B9541832F8D5}"/>
    <cellStyle name="Uwaga 3" xfId="11292" hidden="1" xr:uid="{2B1A52F2-EF86-4875-BE15-2572E6F16D17}"/>
    <cellStyle name="Uwaga 3" xfId="11297" hidden="1" xr:uid="{BBC1970A-B58A-49BD-BC43-8940B2CDCE7E}"/>
    <cellStyle name="Uwaga 3" xfId="11302" hidden="1" xr:uid="{72B678BB-F280-4051-A3BC-8C9809185D62}"/>
    <cellStyle name="Uwaga 3" xfId="11303" hidden="1" xr:uid="{6E5D3F65-8CE2-4729-A1BB-2D8B493AE9F4}"/>
    <cellStyle name="Uwaga 3" xfId="11305" hidden="1" xr:uid="{92E0B512-B620-4004-B000-A73E31204FBD}"/>
    <cellStyle name="Uwaga 3" xfId="11318" hidden="1" xr:uid="{FB5257DB-D921-48D0-99EB-153915F7929F}"/>
    <cellStyle name="Uwaga 3" xfId="11322" hidden="1" xr:uid="{7A671385-20DB-4CED-865F-3758B8D53C3B}"/>
    <cellStyle name="Uwaga 3" xfId="11327" hidden="1" xr:uid="{6D62CC9F-C57E-43DB-A5E2-3760FCDF20F3}"/>
    <cellStyle name="Uwaga 3" xfId="11334" hidden="1" xr:uid="{D15AE897-9DF1-4A7E-947B-920450159030}"/>
    <cellStyle name="Uwaga 3" xfId="11338" hidden="1" xr:uid="{7488B3CD-AE55-414A-8960-168A2B3D7420}"/>
    <cellStyle name="Uwaga 3" xfId="11343" hidden="1" xr:uid="{6FC7A721-F6AF-4704-AF6C-D27E32C3381C}"/>
    <cellStyle name="Uwaga 3" xfId="11348" hidden="1" xr:uid="{CF75C107-21E6-42E8-8988-ED2866E01087}"/>
    <cellStyle name="Uwaga 3" xfId="11351" hidden="1" xr:uid="{76AED615-9702-4CC7-B7DA-9CE64B33BFFA}"/>
    <cellStyle name="Uwaga 3" xfId="11356" hidden="1" xr:uid="{C91A4C84-F40A-436B-B498-5E63ED7FEFA9}"/>
    <cellStyle name="Uwaga 3" xfId="11362" hidden="1" xr:uid="{A9402FE4-69CB-4B02-89C8-76C0F2CC2FD0}"/>
    <cellStyle name="Uwaga 3" xfId="11363" hidden="1" xr:uid="{169159D3-9266-4856-9BD8-EC2B535A8B4F}"/>
    <cellStyle name="Uwaga 3" xfId="11366" hidden="1" xr:uid="{DA3835AC-F894-4B6D-AA89-A64887F349B1}"/>
    <cellStyle name="Uwaga 3" xfId="11379" hidden="1" xr:uid="{FB5D5F58-025C-4E7A-A784-569D09DAC724}"/>
    <cellStyle name="Uwaga 3" xfId="11383" hidden="1" xr:uid="{DB2412CA-BF61-4DEA-9806-04155CE2FE20}"/>
    <cellStyle name="Uwaga 3" xfId="11388" hidden="1" xr:uid="{CF9A4326-D181-4274-8EA2-A9145CCDDD21}"/>
    <cellStyle name="Uwaga 3" xfId="11395" hidden="1" xr:uid="{46E80A59-CF8F-410A-9C6A-F45A8CA6C4D2}"/>
    <cellStyle name="Uwaga 3" xfId="11400" hidden="1" xr:uid="{0D78A520-A9E9-49F3-AB69-87558915158F}"/>
    <cellStyle name="Uwaga 3" xfId="11404" hidden="1" xr:uid="{D3549548-7F78-46E2-A7C4-4F1D71150E10}"/>
    <cellStyle name="Uwaga 3" xfId="11409" hidden="1" xr:uid="{FD8E9876-EBC1-41E9-B884-A0FEDA61C7A8}"/>
    <cellStyle name="Uwaga 3" xfId="11413" hidden="1" xr:uid="{C021DB51-4A4B-463B-ABD4-68E3B596975F}"/>
    <cellStyle name="Uwaga 3" xfId="11418" hidden="1" xr:uid="{F75BB4D4-8289-45FF-80FF-CFC2151AAC24}"/>
    <cellStyle name="Uwaga 3" xfId="11422" hidden="1" xr:uid="{73F3A66D-2AC7-4029-A433-D3F5F2B015CE}"/>
    <cellStyle name="Uwaga 3" xfId="11423" hidden="1" xr:uid="{1A92E650-5F15-4B82-83A4-4BE059A9E2DF}"/>
    <cellStyle name="Uwaga 3" xfId="11425" hidden="1" xr:uid="{71CA1F36-3336-4500-AADE-AB14F20E62EC}"/>
    <cellStyle name="Uwaga 3" xfId="11437" hidden="1" xr:uid="{7B0C0F00-04E6-4E43-B29C-D96D45F49A66}"/>
    <cellStyle name="Uwaga 3" xfId="11438" hidden="1" xr:uid="{B800DA21-9A38-4A5F-820D-8433DCE65A61}"/>
    <cellStyle name="Uwaga 3" xfId="11440" hidden="1" xr:uid="{102C2F58-15FF-43E6-B5AF-0C150E65A59C}"/>
    <cellStyle name="Uwaga 3" xfId="11452" hidden="1" xr:uid="{BDCBCFBF-DAA1-47C7-833B-5B88F0EFE54F}"/>
    <cellStyle name="Uwaga 3" xfId="11454" hidden="1" xr:uid="{B21B5559-48E3-4E42-B7E8-5F80F2F7C83E}"/>
    <cellStyle name="Uwaga 3" xfId="11457" hidden="1" xr:uid="{F643041A-93E2-42C2-9C29-7484FDC951F0}"/>
    <cellStyle name="Uwaga 3" xfId="11467" hidden="1" xr:uid="{DCB4DFD2-7BC6-4D28-AD6D-F1DCFDFE1B9A}"/>
    <cellStyle name="Uwaga 3" xfId="11468" hidden="1" xr:uid="{A1349431-79B3-4F3C-929B-E479B5F82A63}"/>
    <cellStyle name="Uwaga 3" xfId="11470" hidden="1" xr:uid="{19EC0C3C-B0EA-428C-BBFA-35B7949FDFE5}"/>
    <cellStyle name="Uwaga 3" xfId="11482" hidden="1" xr:uid="{2EA4C4F7-D57A-4B1D-8497-7591BB7963BA}"/>
    <cellStyle name="Uwaga 3" xfId="11483" hidden="1" xr:uid="{D2AD7B5A-8A27-4FAA-855F-AC823F4763C9}"/>
    <cellStyle name="Uwaga 3" xfId="11484" hidden="1" xr:uid="{B121D247-FE8D-4EC6-AB40-18E53E21C51D}"/>
    <cellStyle name="Uwaga 3" xfId="11498" hidden="1" xr:uid="{9FFCE3E0-B10F-42E8-BE21-CE98F33E468B}"/>
    <cellStyle name="Uwaga 3" xfId="11501" hidden="1" xr:uid="{9F0EE44B-EDA5-48B9-92AD-F4C3D469FFFB}"/>
    <cellStyle name="Uwaga 3" xfId="11505" hidden="1" xr:uid="{3D07C690-B4B4-4386-BA75-E3EBF962D428}"/>
    <cellStyle name="Uwaga 3" xfId="11513" hidden="1" xr:uid="{5B921D24-3429-419F-8D77-BFBB5F3729D3}"/>
    <cellStyle name="Uwaga 3" xfId="11516" hidden="1" xr:uid="{7133934C-F58C-4B6D-9474-02ED656AE529}"/>
    <cellStyle name="Uwaga 3" xfId="11520" hidden="1" xr:uid="{ABDCF307-D5A3-4E8C-8979-04EE81892CC9}"/>
    <cellStyle name="Uwaga 3" xfId="11528" hidden="1" xr:uid="{95892347-F9F9-4802-9045-6D44198AC38A}"/>
    <cellStyle name="Uwaga 3" xfId="11531" hidden="1" xr:uid="{D745E951-B7A4-4056-876E-8CA8E3742112}"/>
    <cellStyle name="Uwaga 3" xfId="11535" hidden="1" xr:uid="{B8D03BE5-742A-4A1E-BAAF-8E5F7B72C853}"/>
    <cellStyle name="Uwaga 3" xfId="11542" hidden="1" xr:uid="{90A4598E-8249-4E90-BD16-FF5FA773BC5B}"/>
    <cellStyle name="Uwaga 3" xfId="11543" hidden="1" xr:uid="{ED1F49E5-A479-4432-B674-59D5B1B56111}"/>
    <cellStyle name="Uwaga 3" xfId="11545" hidden="1" xr:uid="{328827B3-1A1E-4019-BA2E-93F9D00E5CBB}"/>
    <cellStyle name="Uwaga 3" xfId="11558" hidden="1" xr:uid="{8D92385C-1E80-4E82-AD3A-4E4C4F7F0637}"/>
    <cellStyle name="Uwaga 3" xfId="11561" hidden="1" xr:uid="{5EF38A62-9EEA-4374-BB2B-EFA16243FE84}"/>
    <cellStyle name="Uwaga 3" xfId="11564" hidden="1" xr:uid="{B0A05DA0-79CB-4D54-8D05-585CABECF3DE}"/>
    <cellStyle name="Uwaga 3" xfId="11573" hidden="1" xr:uid="{36895569-7CB5-40CB-BFD4-336AFF06E890}"/>
    <cellStyle name="Uwaga 3" xfId="11576" hidden="1" xr:uid="{C819AAE1-E8D6-4925-AA7A-9D0A487EF0AF}"/>
    <cellStyle name="Uwaga 3" xfId="11580" hidden="1" xr:uid="{0EBF3C9E-A608-4ABE-A49C-69AF74CD6CC3}"/>
    <cellStyle name="Uwaga 3" xfId="11588" hidden="1" xr:uid="{8F79B04B-36E5-4073-A4BB-197110A75392}"/>
    <cellStyle name="Uwaga 3" xfId="11590" hidden="1" xr:uid="{A30196F2-465B-4ED0-89BD-3AF5EE94C517}"/>
    <cellStyle name="Uwaga 3" xfId="11593" hidden="1" xr:uid="{5722EE76-5F90-4974-BCE2-D71823AE3E2C}"/>
    <cellStyle name="Uwaga 3" xfId="11602" hidden="1" xr:uid="{0F8E453C-2D44-4712-B18D-F3BBDB44798F}"/>
    <cellStyle name="Uwaga 3" xfId="11603" hidden="1" xr:uid="{42539634-FA7C-4E80-916A-CDBD172CFA9F}"/>
    <cellStyle name="Uwaga 3" xfId="11604" hidden="1" xr:uid="{F2E4F9F7-8194-4A43-848E-50DFA690D919}"/>
    <cellStyle name="Uwaga 3" xfId="11617" hidden="1" xr:uid="{57A553FC-89E5-44CA-ADB5-35E36B532ADD}"/>
    <cellStyle name="Uwaga 3" xfId="11618" hidden="1" xr:uid="{7044F815-0E76-4C1A-96FD-4204717EE057}"/>
    <cellStyle name="Uwaga 3" xfId="11620" hidden="1" xr:uid="{A30B3825-C973-4CE7-8CE4-16E696E98C21}"/>
    <cellStyle name="Uwaga 3" xfId="11632" hidden="1" xr:uid="{DB1702DA-2A73-41B9-90C0-14806CC133F6}"/>
    <cellStyle name="Uwaga 3" xfId="11633" hidden="1" xr:uid="{E71A309B-BE83-4640-AFE6-02C904146C89}"/>
    <cellStyle name="Uwaga 3" xfId="11635" hidden="1" xr:uid="{84774A89-1418-4804-9725-0ADCA8A0E20C}"/>
    <cellStyle name="Uwaga 3" xfId="11647" hidden="1" xr:uid="{BEA06671-4B6C-4D19-8B97-35DEADABF408}"/>
    <cellStyle name="Uwaga 3" xfId="11648" hidden="1" xr:uid="{E4395E72-F3CE-41FE-9E47-4FA1806F4AA9}"/>
    <cellStyle name="Uwaga 3" xfId="11650" hidden="1" xr:uid="{9570EC7C-985F-4FF4-9114-100B7EEC60D0}"/>
    <cellStyle name="Uwaga 3" xfId="11662" hidden="1" xr:uid="{339A4FA3-ECAA-4126-955D-1F44FBEECD71}"/>
    <cellStyle name="Uwaga 3" xfId="11663" hidden="1" xr:uid="{3945892C-267E-4D0C-8D40-F62BC1D99FEE}"/>
    <cellStyle name="Uwaga 3" xfId="11664" hidden="1" xr:uid="{D184D8A9-47A3-43AC-BFEC-C6D8C6B89B8F}"/>
    <cellStyle name="Uwaga 3" xfId="11678" hidden="1" xr:uid="{83A267D5-0AB7-4696-A743-F8EC35A67FE2}"/>
    <cellStyle name="Uwaga 3" xfId="11680" hidden="1" xr:uid="{2DC082E9-B524-441D-BF1C-E5B8D4CEC2EA}"/>
    <cellStyle name="Uwaga 3" xfId="11683" hidden="1" xr:uid="{54716E6E-9A89-461B-8543-27354FE32B8E}"/>
    <cellStyle name="Uwaga 3" xfId="11693" hidden="1" xr:uid="{30C442C6-A8BC-46E5-827A-479DAF87988E}"/>
    <cellStyle name="Uwaga 3" xfId="11696" hidden="1" xr:uid="{551A5273-5BF6-463C-9957-C947E494A5FE}"/>
    <cellStyle name="Uwaga 3" xfId="11699" hidden="1" xr:uid="{10655B4F-460D-4DE7-8C04-C711AF14ECFB}"/>
    <cellStyle name="Uwaga 3" xfId="11708" hidden="1" xr:uid="{0DAC5BDE-8601-4C72-9B9C-1EB3ECE4BA1A}"/>
    <cellStyle name="Uwaga 3" xfId="11710" hidden="1" xr:uid="{F06EBBB9-F2DE-4839-B80B-9BC45EE38B87}"/>
    <cellStyle name="Uwaga 3" xfId="11713" hidden="1" xr:uid="{C30378CE-42A2-4F6D-ACC4-55ED19D0A336}"/>
    <cellStyle name="Uwaga 3" xfId="11722" hidden="1" xr:uid="{431F92AD-D6BB-4A1D-BF6E-1B4FF53091A9}"/>
    <cellStyle name="Uwaga 3" xfId="11723" hidden="1" xr:uid="{5ECD3775-4E68-41CC-B1EB-57F4C7E5F04C}"/>
    <cellStyle name="Uwaga 3" xfId="11724" hidden="1" xr:uid="{E7777791-7931-493F-8E3B-C9761D1081B8}"/>
    <cellStyle name="Uwaga 3" xfId="11737" hidden="1" xr:uid="{6A6E9C52-003B-4CD2-A725-B38343E38B17}"/>
    <cellStyle name="Uwaga 3" xfId="11739" hidden="1" xr:uid="{9A6955AC-0912-438A-A0FA-B7315DF4027F}"/>
    <cellStyle name="Uwaga 3" xfId="11741" hidden="1" xr:uid="{598CDE7F-06F4-40C7-9658-A4B9F433FB4A}"/>
    <cellStyle name="Uwaga 3" xfId="11752" hidden="1" xr:uid="{3F36A4F3-4093-4838-86C8-5DDA3BDDA29B}"/>
    <cellStyle name="Uwaga 3" xfId="11754" hidden="1" xr:uid="{6339F0F9-C2C0-4103-9BBC-17ADDB19FE97}"/>
    <cellStyle name="Uwaga 3" xfId="11756" hidden="1" xr:uid="{FF6EE8AC-2103-4E3A-A893-1CBE1332734D}"/>
    <cellStyle name="Uwaga 3" xfId="11767" hidden="1" xr:uid="{6F0EDDB7-80C1-4472-B7A5-E48DC3D5B580}"/>
    <cellStyle name="Uwaga 3" xfId="11769" hidden="1" xr:uid="{35ECC236-E363-40AF-9E72-19A0FF5BAB85}"/>
    <cellStyle name="Uwaga 3" xfId="11771" hidden="1" xr:uid="{7B6EAEC6-CBB5-4A1E-8400-3B4396FBB1F5}"/>
    <cellStyle name="Uwaga 3" xfId="11782" hidden="1" xr:uid="{F0C285BB-EE52-49D1-8850-D5AE644D61F8}"/>
    <cellStyle name="Uwaga 3" xfId="11783" hidden="1" xr:uid="{FBB4BEBA-F80F-4EF9-97B6-232C221B3BD4}"/>
    <cellStyle name="Uwaga 3" xfId="11784" hidden="1" xr:uid="{9EA181EE-E6CD-4E9D-A987-D69026F26984}"/>
    <cellStyle name="Uwaga 3" xfId="11797" hidden="1" xr:uid="{1A41D191-A065-4668-8E4B-BF0DD94BAF0D}"/>
    <cellStyle name="Uwaga 3" xfId="11799" hidden="1" xr:uid="{8D2128CD-1D8A-405A-B6E0-4D367C07DCAE}"/>
    <cellStyle name="Uwaga 3" xfId="11801" hidden="1" xr:uid="{FDB1001D-6998-4E37-9C58-91FBA179B60C}"/>
    <cellStyle name="Uwaga 3" xfId="11812" hidden="1" xr:uid="{C31940BE-EC04-4B24-A56F-E45D83D7A2A0}"/>
    <cellStyle name="Uwaga 3" xfId="11814" hidden="1" xr:uid="{3347C2DD-FB64-4350-9191-724385652CC5}"/>
    <cellStyle name="Uwaga 3" xfId="11816" hidden="1" xr:uid="{EA44AFEE-4FD3-4973-B9EA-96D0B044ED5C}"/>
    <cellStyle name="Uwaga 3" xfId="11827" hidden="1" xr:uid="{258EB319-5D5C-4AD5-8CF7-097EC6229136}"/>
    <cellStyle name="Uwaga 3" xfId="11829" hidden="1" xr:uid="{139DDFCB-1419-4D49-AF47-538DD148671F}"/>
    <cellStyle name="Uwaga 3" xfId="11830" hidden="1" xr:uid="{F89DFF91-450E-4329-9C1D-F20DAD01E1A8}"/>
    <cellStyle name="Uwaga 3" xfId="11842" hidden="1" xr:uid="{87146ACF-B28E-4815-AC0F-7B817B217DF1}"/>
    <cellStyle name="Uwaga 3" xfId="11843" hidden="1" xr:uid="{113356C5-95B8-4167-9EB1-A19C0A234451}"/>
    <cellStyle name="Uwaga 3" xfId="11844" hidden="1" xr:uid="{091710DD-329C-4349-BE0A-DEAAA1C3D3B8}"/>
    <cellStyle name="Uwaga 3" xfId="11857" hidden="1" xr:uid="{BCF43CEE-1A2A-43E9-B782-535FF7B4DF69}"/>
    <cellStyle name="Uwaga 3" xfId="11859" hidden="1" xr:uid="{56076019-2FF1-4C8D-897B-14D96A126ABF}"/>
    <cellStyle name="Uwaga 3" xfId="11861" hidden="1" xr:uid="{A57524CA-772A-468A-8AD8-3F7883DA8C4B}"/>
    <cellStyle name="Uwaga 3" xfId="11872" hidden="1" xr:uid="{58F45C1D-D3DE-4D0F-BE5B-357581E0DF16}"/>
    <cellStyle name="Uwaga 3" xfId="11874" hidden="1" xr:uid="{E0A9CD47-74FA-4D46-A03F-6EFC8065A5C9}"/>
    <cellStyle name="Uwaga 3" xfId="11876" hidden="1" xr:uid="{5E8B9CDE-C4F3-49AB-87E5-E89238BC1FA1}"/>
    <cellStyle name="Uwaga 3" xfId="11887" hidden="1" xr:uid="{77915E20-A65E-4A49-BF4E-B4BC5CC48262}"/>
    <cellStyle name="Uwaga 3" xfId="11889" hidden="1" xr:uid="{DC664344-029E-4196-85B7-E0C0ACCA575A}"/>
    <cellStyle name="Uwaga 3" xfId="11891" hidden="1" xr:uid="{3AFE2D68-97B5-4BD8-8185-356508294B7F}"/>
    <cellStyle name="Uwaga 3" xfId="11902" hidden="1" xr:uid="{AF6297BD-7D9A-4E19-9D39-1B25AED83997}"/>
    <cellStyle name="Uwaga 3" xfId="11903" hidden="1" xr:uid="{7DF86DA6-3CB8-444F-A9D9-572B6CDCAD30}"/>
    <cellStyle name="Uwaga 3" xfId="11905" hidden="1" xr:uid="{C1860390-862E-47E2-98C0-B5242185C845}"/>
    <cellStyle name="Uwaga 3" xfId="11916" hidden="1" xr:uid="{C350006D-1B82-42E6-905A-D16A819F157E}"/>
    <cellStyle name="Uwaga 3" xfId="11918" hidden="1" xr:uid="{9A58AF1B-2D8D-443B-B2C8-DB7A4308553F}"/>
    <cellStyle name="Uwaga 3" xfId="11919" hidden="1" xr:uid="{792AE352-4E88-4C2F-8CDD-644EDC79799D}"/>
    <cellStyle name="Uwaga 3" xfId="11928" hidden="1" xr:uid="{8E7F5359-26AF-4AAE-B4EA-9F32476B1928}"/>
    <cellStyle name="Uwaga 3" xfId="11931" hidden="1" xr:uid="{4B3F7192-DF15-4B4D-BFF4-0CD68E4EF4C6}"/>
    <cellStyle name="Uwaga 3" xfId="11933" hidden="1" xr:uid="{4505F509-B929-482C-930D-82BE0EB63BAA}"/>
    <cellStyle name="Uwaga 3" xfId="11944" hidden="1" xr:uid="{CCA0C9BA-554E-4D74-9265-C1BDBD0A5354}"/>
    <cellStyle name="Uwaga 3" xfId="11946" hidden="1" xr:uid="{98BDD27C-AFED-4C84-B4ED-E02C34A91F6C}"/>
    <cellStyle name="Uwaga 3" xfId="11948" hidden="1" xr:uid="{ABC286EE-7178-485A-9EA8-EB5F69B5B66A}"/>
    <cellStyle name="Uwaga 3" xfId="11960" hidden="1" xr:uid="{3DB13052-915D-4DEC-8C38-1A837924A525}"/>
    <cellStyle name="Uwaga 3" xfId="11962" hidden="1" xr:uid="{C53C1C31-DD5B-478D-B118-55E03ED11142}"/>
    <cellStyle name="Uwaga 3" xfId="11964" hidden="1" xr:uid="{5AEB82EA-42F0-46E3-BF36-0B5C30FCCE27}"/>
    <cellStyle name="Uwaga 3" xfId="11972" hidden="1" xr:uid="{AAE4D0B0-463E-42AB-972A-D49EB6D2EFC4}"/>
    <cellStyle name="Uwaga 3" xfId="11974" hidden="1" xr:uid="{78D6111B-C7C6-4D72-9A71-C09C0B51FF17}"/>
    <cellStyle name="Uwaga 3" xfId="11977" hidden="1" xr:uid="{AFA1500D-7AC6-40D7-9B39-B2921CF275DC}"/>
    <cellStyle name="Uwaga 3" xfId="11967" hidden="1" xr:uid="{2B52614F-0A65-43F6-9311-6F6982E7E32A}"/>
    <cellStyle name="Uwaga 3" xfId="11966" hidden="1" xr:uid="{1A20DBCF-6387-4C2E-9262-EBFF0C0E41E3}"/>
    <cellStyle name="Uwaga 3" xfId="11965" hidden="1" xr:uid="{14F1C3ED-BBD9-4839-AFAD-659D07D1F4AA}"/>
    <cellStyle name="Uwaga 3" xfId="11952" hidden="1" xr:uid="{4CD3A83A-ECCC-4A6F-867C-080E1AB1B643}"/>
    <cellStyle name="Uwaga 3" xfId="11951" hidden="1" xr:uid="{3189C072-6F75-4C8B-A9CA-C676ADFE1B7E}"/>
    <cellStyle name="Uwaga 3" xfId="11950" hidden="1" xr:uid="{CED1EEDC-D36C-46A8-933B-0746A98D6FBA}"/>
    <cellStyle name="Uwaga 3" xfId="11937" hidden="1" xr:uid="{E32EA92E-CA7C-4EA8-B43D-4EE312B83D8F}"/>
    <cellStyle name="Uwaga 3" xfId="11936" hidden="1" xr:uid="{7430BF5A-AC48-46C1-999F-B7B9553EB697}"/>
    <cellStyle name="Uwaga 3" xfId="11935" hidden="1" xr:uid="{A135FBF9-80DF-4FBB-883E-D68BB337F12B}"/>
    <cellStyle name="Uwaga 3" xfId="11922" hidden="1" xr:uid="{0BFFCCE5-2880-4D68-AB6D-B7C598917C73}"/>
    <cellStyle name="Uwaga 3" xfId="11921" hidden="1" xr:uid="{113C5DE4-8ECF-4DB5-BC93-CD82BCF0880D}"/>
    <cellStyle name="Uwaga 3" xfId="11920" hidden="1" xr:uid="{C6D58209-A123-422B-836C-DDB7768704A3}"/>
    <cellStyle name="Uwaga 3" xfId="11907" hidden="1" xr:uid="{106B1405-1A95-4D40-B442-FCE0132219D5}"/>
    <cellStyle name="Uwaga 3" xfId="11906" hidden="1" xr:uid="{226495D7-BF99-40B1-ABDA-39C29958B60D}"/>
    <cellStyle name="Uwaga 3" xfId="11904" hidden="1" xr:uid="{43188E45-B484-4A79-BCC0-CD32E664FDEF}"/>
    <cellStyle name="Uwaga 3" xfId="11893" hidden="1" xr:uid="{4186D759-6C20-46B3-B00C-2EB8AB1FC81C}"/>
    <cellStyle name="Uwaga 3" xfId="11890" hidden="1" xr:uid="{C1D79C93-15FF-4485-B74B-F4D3785A7B3B}"/>
    <cellStyle name="Uwaga 3" xfId="11888" hidden="1" xr:uid="{FF2C8B03-C2CC-4C07-A697-42F599D6B809}"/>
    <cellStyle name="Uwaga 3" xfId="11878" hidden="1" xr:uid="{AD3B22B3-86C1-41C7-9343-A3A3C2A3BFBC}"/>
    <cellStyle name="Uwaga 3" xfId="11875" hidden="1" xr:uid="{499A979A-4177-41BA-B4D4-DF96C2C67352}"/>
    <cellStyle name="Uwaga 3" xfId="11873" hidden="1" xr:uid="{7D5AB8C5-D13A-4265-8BFE-1A67915E9E99}"/>
    <cellStyle name="Uwaga 3" xfId="11863" hidden="1" xr:uid="{4EF3CAE2-8C86-435F-8CA5-330B674552CE}"/>
    <cellStyle name="Uwaga 3" xfId="11860" hidden="1" xr:uid="{193CC68B-DA7D-45FE-A52C-725C12921A9E}"/>
    <cellStyle name="Uwaga 3" xfId="11858" hidden="1" xr:uid="{4AB54FF8-E2B1-47BD-9DDD-FBD1931C6B7A}"/>
    <cellStyle name="Uwaga 3" xfId="11848" hidden="1" xr:uid="{940CC560-81AB-42B1-A80D-A099B183CACE}"/>
    <cellStyle name="Uwaga 3" xfId="11846" hidden="1" xr:uid="{F7AEF6DA-649B-42BA-A148-A63C239C41A9}"/>
    <cellStyle name="Uwaga 3" xfId="11845" hidden="1" xr:uid="{759DA372-BEA1-4BAF-B3BD-4808912FC837}"/>
    <cellStyle name="Uwaga 3" xfId="11833" hidden="1" xr:uid="{869C0133-75CC-4803-B7CD-2AEB7477E98D}"/>
    <cellStyle name="Uwaga 3" xfId="11831" hidden="1" xr:uid="{4659D0EC-9081-4B7D-B3B0-7D20838865F8}"/>
    <cellStyle name="Uwaga 3" xfId="11828" hidden="1" xr:uid="{B0295F8B-3840-4462-A8A7-AF38D5841B8B}"/>
    <cellStyle name="Uwaga 3" xfId="11818" hidden="1" xr:uid="{51751F63-450A-4B25-BD46-FBC0F3229353}"/>
    <cellStyle name="Uwaga 3" xfId="11815" hidden="1" xr:uid="{FA51F0E8-2484-4A23-A60E-CF59B806CE85}"/>
    <cellStyle name="Uwaga 3" xfId="11813" hidden="1" xr:uid="{0A76B082-FE6B-43BF-9C80-4A4B9811A605}"/>
    <cellStyle name="Uwaga 3" xfId="11803" hidden="1" xr:uid="{AC3428D4-07A0-45CF-BDDA-F8996C60512E}"/>
    <cellStyle name="Uwaga 3" xfId="11800" hidden="1" xr:uid="{6F05089F-C140-4E3F-80FA-EA5CE0C3D55C}"/>
    <cellStyle name="Uwaga 3" xfId="11798" hidden="1" xr:uid="{C74AF662-FBAA-46ED-A998-97AEA7582867}"/>
    <cellStyle name="Uwaga 3" xfId="11788" hidden="1" xr:uid="{49DA4245-0109-4F48-B84C-ED78D5FDC3E2}"/>
    <cellStyle name="Uwaga 3" xfId="11786" hidden="1" xr:uid="{E89E9658-1857-4E86-9476-2D933E4483B8}"/>
    <cellStyle name="Uwaga 3" xfId="11785" hidden="1" xr:uid="{EEE2CBAE-1801-4ECD-8235-33EABB1F5288}"/>
    <cellStyle name="Uwaga 3" xfId="11773" hidden="1" xr:uid="{C2ABF698-B22E-4533-BFAB-FBB6C01CB52C}"/>
    <cellStyle name="Uwaga 3" xfId="11770" hidden="1" xr:uid="{A6A77C60-2AB4-4157-A958-3B8AA36A410B}"/>
    <cellStyle name="Uwaga 3" xfId="11768" hidden="1" xr:uid="{C037E0C9-A032-4476-A717-AF33C0F74073}"/>
    <cellStyle name="Uwaga 3" xfId="11758" hidden="1" xr:uid="{6741FE02-758B-49F4-B324-4904786F4192}"/>
    <cellStyle name="Uwaga 3" xfId="11755" hidden="1" xr:uid="{40529C6B-BE2E-485B-8F28-0976746E1FBC}"/>
    <cellStyle name="Uwaga 3" xfId="11753" hidden="1" xr:uid="{279818B7-5309-4EE4-9FC2-3A3DBBC8CBF1}"/>
    <cellStyle name="Uwaga 3" xfId="11743" hidden="1" xr:uid="{0C893EC5-D115-4BEC-ABB8-57ED2B6924A6}"/>
    <cellStyle name="Uwaga 3" xfId="11740" hidden="1" xr:uid="{72F3B958-51F5-4617-B9FD-8D0CB815C2DD}"/>
    <cellStyle name="Uwaga 3" xfId="11738" hidden="1" xr:uid="{397909B5-08E9-4D0C-A935-120B321100BC}"/>
    <cellStyle name="Uwaga 3" xfId="11728" hidden="1" xr:uid="{9AB6387B-3394-4B43-AB1F-E502F91F1792}"/>
    <cellStyle name="Uwaga 3" xfId="11726" hidden="1" xr:uid="{FF06EFE2-42D3-4F64-85A8-393E91A2A54C}"/>
    <cellStyle name="Uwaga 3" xfId="11725" hidden="1" xr:uid="{553E7FCA-7908-4BE6-BA2A-60FFA6E2FAE6}"/>
    <cellStyle name="Uwaga 3" xfId="11712" hidden="1" xr:uid="{1E2A1D78-639D-481E-9134-94F05220D3DD}"/>
    <cellStyle name="Uwaga 3" xfId="11709" hidden="1" xr:uid="{C0B861AA-C667-4F18-9382-4A06FD8924A3}"/>
    <cellStyle name="Uwaga 3" xfId="11707" hidden="1" xr:uid="{E816390C-2DF8-431D-B5CB-349376592735}"/>
    <cellStyle name="Uwaga 3" xfId="11697" hidden="1" xr:uid="{779CB577-6FD8-4EE7-AAD8-A9300488D06D}"/>
    <cellStyle name="Uwaga 3" xfId="11694" hidden="1" xr:uid="{38482703-8EA9-4A82-864D-03C103E9F129}"/>
    <cellStyle name="Uwaga 3" xfId="11692" hidden="1" xr:uid="{E6B1B58E-6BE1-4AD9-A3B2-DE795812DADF}"/>
    <cellStyle name="Uwaga 3" xfId="11682" hidden="1" xr:uid="{FCD56981-AA23-4025-BE67-F7F98BE51197}"/>
    <cellStyle name="Uwaga 3" xfId="11679" hidden="1" xr:uid="{C2B0AA3B-9D79-440C-8FAC-1286DE80FBA1}"/>
    <cellStyle name="Uwaga 3" xfId="11677" hidden="1" xr:uid="{9D0EB63E-EE67-499F-9B60-E13CDFB19906}"/>
    <cellStyle name="Uwaga 3" xfId="11668" hidden="1" xr:uid="{E9BD6572-0CB1-4213-8D4A-A6D51A3CECD3}"/>
    <cellStyle name="Uwaga 3" xfId="11666" hidden="1" xr:uid="{DB5652DF-5F92-4E1D-B5A3-46FC99B875A3}"/>
    <cellStyle name="Uwaga 3" xfId="11665" hidden="1" xr:uid="{ED3558A0-36FB-417F-888A-DFC6919DAC38}"/>
    <cellStyle name="Uwaga 3" xfId="11653" hidden="1" xr:uid="{07210E8A-838C-45D5-886A-19C9FB4D10E3}"/>
    <cellStyle name="Uwaga 3" xfId="11651" hidden="1" xr:uid="{30873834-4559-437B-81F9-E13B26850268}"/>
    <cellStyle name="Uwaga 3" xfId="11649" hidden="1" xr:uid="{EADABF5A-6BA5-4264-AA2F-AD4E34A4DCDF}"/>
    <cellStyle name="Uwaga 3" xfId="11638" hidden="1" xr:uid="{5362E39E-8A90-4D27-B9FA-6EEAFC4D7081}"/>
    <cellStyle name="Uwaga 3" xfId="11636" hidden="1" xr:uid="{1B0A11A9-9B29-43A4-9CBA-30ACEDEE1AE4}"/>
    <cellStyle name="Uwaga 3" xfId="11634" hidden="1" xr:uid="{36653F73-9B31-418A-8677-E8F5EAE95681}"/>
    <cellStyle name="Uwaga 3" xfId="11623" hidden="1" xr:uid="{DFFB0EDF-86A1-43F8-8BAC-FED0C269C3D7}"/>
    <cellStyle name="Uwaga 3" xfId="11621" hidden="1" xr:uid="{7DB55D37-CED8-4AD6-8E2E-51BB00A992CA}"/>
    <cellStyle name="Uwaga 3" xfId="11619" hidden="1" xr:uid="{5A3734B7-0F1F-4AAF-A3D6-73C3B6322C03}"/>
    <cellStyle name="Uwaga 3" xfId="11608" hidden="1" xr:uid="{F6420BBB-B8AF-4908-B332-084B8235B896}"/>
    <cellStyle name="Uwaga 3" xfId="11606" hidden="1" xr:uid="{C1D025EB-774A-49FB-9C0C-D927C34258D1}"/>
    <cellStyle name="Uwaga 3" xfId="11605" hidden="1" xr:uid="{00B05B97-5BD5-4A45-9F81-91A02BD90006}"/>
    <cellStyle name="Uwaga 3" xfId="11592" hidden="1" xr:uid="{52F0B4C7-6546-49E3-A34B-AE7CDDC73379}"/>
    <cellStyle name="Uwaga 3" xfId="11589" hidden="1" xr:uid="{A93DCA77-16D3-481D-B8D1-63AE1E9F7E6E}"/>
    <cellStyle name="Uwaga 3" xfId="11587" hidden="1" xr:uid="{3EC5394E-70D8-44A8-8CB2-626D046921B5}"/>
    <cellStyle name="Uwaga 3" xfId="11577" hidden="1" xr:uid="{BEB2D7BC-1E63-40B8-BBDA-7331219BA254}"/>
    <cellStyle name="Uwaga 3" xfId="11574" hidden="1" xr:uid="{6BF30DB7-B70A-42F0-929F-5F591B710363}"/>
    <cellStyle name="Uwaga 3" xfId="11572" hidden="1" xr:uid="{8177336A-F93B-408F-A36B-D3EC358FC362}"/>
    <cellStyle name="Uwaga 3" xfId="11562" hidden="1" xr:uid="{D847E144-9EC1-4361-B979-E06F643DF062}"/>
    <cellStyle name="Uwaga 3" xfId="11559" hidden="1" xr:uid="{A79BA101-CAC9-4F63-9DAA-14A949C415A7}"/>
    <cellStyle name="Uwaga 3" xfId="11557" hidden="1" xr:uid="{849B4D0C-FD2C-48B1-9493-4C313D888ABD}"/>
    <cellStyle name="Uwaga 3" xfId="11548" hidden="1" xr:uid="{654B6D7A-C818-4ECB-813A-68F3F30BFCF3}"/>
    <cellStyle name="Uwaga 3" xfId="11546" hidden="1" xr:uid="{0A1EFBA3-293D-475E-8534-B2C45F18C6BF}"/>
    <cellStyle name="Uwaga 3" xfId="11544" hidden="1" xr:uid="{279809DA-D799-4A7C-8E41-762217BE4D26}"/>
    <cellStyle name="Uwaga 3" xfId="11532" hidden="1" xr:uid="{6B66406A-BC32-495E-8B56-486C4A5BE076}"/>
    <cellStyle name="Uwaga 3" xfId="11529" hidden="1" xr:uid="{39E927BB-6E4C-456E-9702-A8C74EAFDC13}"/>
    <cellStyle name="Uwaga 3" xfId="11527" hidden="1" xr:uid="{8E51CF5A-4B6A-47F0-A833-0188ECEB3291}"/>
    <cellStyle name="Uwaga 3" xfId="11517" hidden="1" xr:uid="{1EC20044-859B-4C45-9C60-AB80BD492536}"/>
    <cellStyle name="Uwaga 3" xfId="11514" hidden="1" xr:uid="{4AE71B49-603D-486E-8B71-4F5F73563B2D}"/>
    <cellStyle name="Uwaga 3" xfId="11512" hidden="1" xr:uid="{23651118-3269-4431-8D50-1C48A25B6B51}"/>
    <cellStyle name="Uwaga 3" xfId="11502" hidden="1" xr:uid="{61DA34E3-C073-4C84-B583-0386F3606A13}"/>
    <cellStyle name="Uwaga 3" xfId="11499" hidden="1" xr:uid="{E67C24EB-79D4-4A6E-89C6-F2243839708C}"/>
    <cellStyle name="Uwaga 3" xfId="11497" hidden="1" xr:uid="{A8CFE073-670B-407D-B907-D4D84563D569}"/>
    <cellStyle name="Uwaga 3" xfId="11490" hidden="1" xr:uid="{D64EB908-5B30-4A0D-9DE8-38BC371D3DE6}"/>
    <cellStyle name="Uwaga 3" xfId="11487" hidden="1" xr:uid="{AC2A175B-168D-4047-B236-9F2650E16169}"/>
    <cellStyle name="Uwaga 3" xfId="11485" hidden="1" xr:uid="{E3646F88-BE06-4475-BDED-F01DCBA806A7}"/>
    <cellStyle name="Uwaga 3" xfId="11475" hidden="1" xr:uid="{A03BB99E-94BB-4567-8A76-838119ADE007}"/>
    <cellStyle name="Uwaga 3" xfId="11472" hidden="1" xr:uid="{1C5CF17D-19CC-4CB5-8A0F-504518F8FE73}"/>
    <cellStyle name="Uwaga 3" xfId="11469" hidden="1" xr:uid="{9BB0A175-93D4-4E06-85AB-995EF041EE13}"/>
    <cellStyle name="Uwaga 3" xfId="11460" hidden="1" xr:uid="{3A702799-AED0-49E9-A9D0-2AA72B412AB5}"/>
    <cellStyle name="Uwaga 3" xfId="11456" hidden="1" xr:uid="{4A47F722-918D-4AA6-A684-DBB4A2358B58}"/>
    <cellStyle name="Uwaga 3" xfId="11453" hidden="1" xr:uid="{3274A078-8046-4AAA-8CEF-9F22F5965CBC}"/>
    <cellStyle name="Uwaga 3" xfId="11445" hidden="1" xr:uid="{1604280F-17A3-44B4-A267-FB489E000FF9}"/>
    <cellStyle name="Uwaga 3" xfId="11442" hidden="1" xr:uid="{E19C6CE5-89CE-429C-8029-24AA4A14782E}"/>
    <cellStyle name="Uwaga 3" xfId="11439" hidden="1" xr:uid="{03F01F1E-5D5B-4982-A3EC-2303A312DC92}"/>
    <cellStyle name="Uwaga 3" xfId="11430" hidden="1" xr:uid="{116DBE22-A521-4776-8257-FA4BED611767}"/>
    <cellStyle name="Uwaga 3" xfId="11427" hidden="1" xr:uid="{750CC9E3-A6CD-47AD-8C1C-4968D6BAFD74}"/>
    <cellStyle name="Uwaga 3" xfId="11424" hidden="1" xr:uid="{C7FC4E5A-1C7A-4F96-85E2-3CEE4210082B}"/>
    <cellStyle name="Uwaga 3" xfId="11414" hidden="1" xr:uid="{704F2AFC-5DDB-4755-BC45-CD57CBCDDB33}"/>
    <cellStyle name="Uwaga 3" xfId="11410" hidden="1" xr:uid="{46BACDB6-5959-4E53-9DFC-B66F5AB77C6E}"/>
    <cellStyle name="Uwaga 3" xfId="11407" hidden="1" xr:uid="{9C302E09-4CA3-4C5B-B1AC-3EC9E95BD838}"/>
    <cellStyle name="Uwaga 3" xfId="11398" hidden="1" xr:uid="{BCAE4ADC-7159-495E-81E1-DFE37C891D13}"/>
    <cellStyle name="Uwaga 3" xfId="11394" hidden="1" xr:uid="{05391660-13D1-489B-BC43-854A06D512A1}"/>
    <cellStyle name="Uwaga 3" xfId="11392" hidden="1" xr:uid="{7595EFFD-36E3-47F3-953D-9F5086051CD6}"/>
    <cellStyle name="Uwaga 3" xfId="11384" hidden="1" xr:uid="{49AE77EC-564A-44F1-B494-9EC5305807F6}"/>
    <cellStyle name="Uwaga 3" xfId="11380" hidden="1" xr:uid="{C8EC41F2-EC6E-479F-8CA3-BF0FE8857E82}"/>
    <cellStyle name="Uwaga 3" xfId="11377" hidden="1" xr:uid="{B30B74B0-12E4-4DA2-A30C-BB97D1C978FE}"/>
    <cellStyle name="Uwaga 3" xfId="11370" hidden="1" xr:uid="{2382422A-188B-4089-9A1E-8351AC1CE987}"/>
    <cellStyle name="Uwaga 3" xfId="11367" hidden="1" xr:uid="{1F06E5E7-9D1F-4918-B024-EAA8AF48C2EB}"/>
    <cellStyle name="Uwaga 3" xfId="11364" hidden="1" xr:uid="{3690EC6A-BA55-4F2D-8392-68571846F5DD}"/>
    <cellStyle name="Uwaga 3" xfId="11355" hidden="1" xr:uid="{7CE4319C-5A3A-4308-AC67-4A59F6F98CCF}"/>
    <cellStyle name="Uwaga 3" xfId="11350" hidden="1" xr:uid="{7B1654AF-344A-460E-A93B-C799704CDC7A}"/>
    <cellStyle name="Uwaga 3" xfId="11347" hidden="1" xr:uid="{60EF33BB-D65A-418B-9E5F-6299E1AAFBCE}"/>
    <cellStyle name="Uwaga 3" xfId="11340" hidden="1" xr:uid="{6968E377-4CD1-4B97-927E-37BEAD4CD6F8}"/>
    <cellStyle name="Uwaga 3" xfId="11335" hidden="1" xr:uid="{94AFBA71-5B50-4320-8458-7601413628E8}"/>
    <cellStyle name="Uwaga 3" xfId="11332" hidden="1" xr:uid="{830B72E3-2810-4824-A5EC-7F71847E138D}"/>
    <cellStyle name="Uwaga 3" xfId="11325" hidden="1" xr:uid="{50EB7C1E-74A7-466A-996D-1108359CC53C}"/>
    <cellStyle name="Uwaga 3" xfId="11320" hidden="1" xr:uid="{7031C9DF-16FC-490B-8C02-210F15DCC948}"/>
    <cellStyle name="Uwaga 3" xfId="11317" hidden="1" xr:uid="{65B8378A-E3F6-426D-B94E-001733CEF40A}"/>
    <cellStyle name="Uwaga 3" xfId="11311" hidden="1" xr:uid="{B18F89AC-9EC4-4C79-A788-7F473BD3ADC2}"/>
    <cellStyle name="Uwaga 3" xfId="11307" hidden="1" xr:uid="{7A9860C4-DBAD-44BF-BE99-33CCC959F940}"/>
    <cellStyle name="Uwaga 3" xfId="11304" hidden="1" xr:uid="{B0B44BED-BF94-496F-BD5C-360CEFE34FD7}"/>
    <cellStyle name="Uwaga 3" xfId="11296" hidden="1" xr:uid="{CDB56229-41DB-4C3C-BC03-DFB4C7C68EFF}"/>
    <cellStyle name="Uwaga 3" xfId="11291" hidden="1" xr:uid="{26F6DCD5-2DBD-4E3B-898F-C6FBA98704A5}"/>
    <cellStyle name="Uwaga 3" xfId="11287" hidden="1" xr:uid="{8D413C10-AB20-49D7-8EDE-57EB390632A2}"/>
    <cellStyle name="Uwaga 3" xfId="11281" hidden="1" xr:uid="{E4603E10-92DC-4B95-90BF-76145270B643}"/>
    <cellStyle name="Uwaga 3" xfId="11276" hidden="1" xr:uid="{DA380030-A47F-4479-8D1A-5F907C0305E8}"/>
    <cellStyle name="Uwaga 3" xfId="11272" hidden="1" xr:uid="{B8D75A87-9AD6-4397-BE58-6C490ADED5F2}"/>
    <cellStyle name="Uwaga 3" xfId="11266" hidden="1" xr:uid="{FC4252FA-236B-4EBA-9C56-A41D9D39A142}"/>
    <cellStyle name="Uwaga 3" xfId="11261" hidden="1" xr:uid="{A0CB6DD6-070B-448C-8F13-FA8FD04C2767}"/>
    <cellStyle name="Uwaga 3" xfId="11257" hidden="1" xr:uid="{290DC7BB-6CD0-45E1-9987-C3D6AAE6E00E}"/>
    <cellStyle name="Uwaga 3" xfId="11252" hidden="1" xr:uid="{B422CC91-2488-4D3F-A153-5A489290BE90}"/>
    <cellStyle name="Uwaga 3" xfId="11248" hidden="1" xr:uid="{F4DBF831-17FD-4F2E-A1ED-17DBF705B3EC}"/>
    <cellStyle name="Uwaga 3" xfId="11244" hidden="1" xr:uid="{04329DE6-112D-4BD4-9A91-2386E0B1AF34}"/>
    <cellStyle name="Uwaga 3" xfId="11236" hidden="1" xr:uid="{1C0A1AFB-B674-4948-8512-365F05E6CA8F}"/>
    <cellStyle name="Uwaga 3" xfId="11231" hidden="1" xr:uid="{9F02D525-30D9-4F7D-AB51-39129AD65FA3}"/>
    <cellStyle name="Uwaga 3" xfId="11227" hidden="1" xr:uid="{8D5D4EC0-B439-45C6-9AFC-86F2A3095D54}"/>
    <cellStyle name="Uwaga 3" xfId="11221" hidden="1" xr:uid="{55B3B51E-BE8F-471D-96F6-621AD34A08E5}"/>
    <cellStyle name="Uwaga 3" xfId="11216" hidden="1" xr:uid="{0F656AE0-A51F-45D9-BF5E-4E08F934844D}"/>
    <cellStyle name="Uwaga 3" xfId="11212" hidden="1" xr:uid="{07A2D648-77C5-4D86-BE54-570E23D184A2}"/>
    <cellStyle name="Uwaga 3" xfId="11206" hidden="1" xr:uid="{93826098-9D13-4B31-BE16-26E59C1578E5}"/>
    <cellStyle name="Uwaga 3" xfId="11201" hidden="1" xr:uid="{DAACD891-1127-4AEC-AE90-B46792129EA6}"/>
    <cellStyle name="Uwaga 3" xfId="11197" hidden="1" xr:uid="{FC1836D4-90C6-43DE-8A14-DC5967FB3BA4}"/>
    <cellStyle name="Uwaga 3" xfId="11193" hidden="1" xr:uid="{D7F557E5-86C8-4C24-8AC7-551F53DBE9D5}"/>
    <cellStyle name="Uwaga 3" xfId="11188" hidden="1" xr:uid="{B6C48363-1C56-4364-8680-FCF897D17250}"/>
    <cellStyle name="Uwaga 3" xfId="11183" hidden="1" xr:uid="{46E76E0C-7B94-4494-8D5C-928703F80CED}"/>
    <cellStyle name="Uwaga 3" xfId="11178" hidden="1" xr:uid="{630FEEDE-989E-4FD1-B0DE-E7464201F13E}"/>
    <cellStyle name="Uwaga 3" xfId="11174" hidden="1" xr:uid="{E8B91178-E572-4708-84DC-46767649C6CB}"/>
    <cellStyle name="Uwaga 3" xfId="11170" hidden="1" xr:uid="{7A87AA65-AD17-47CB-B3AB-871903E0A8F5}"/>
    <cellStyle name="Uwaga 3" xfId="11163" hidden="1" xr:uid="{E50F2112-D339-4722-9EC6-F7FCC44EFDFD}"/>
    <cellStyle name="Uwaga 3" xfId="11159" hidden="1" xr:uid="{4192A94A-EF58-4FEA-B30C-F7015D3DF087}"/>
    <cellStyle name="Uwaga 3" xfId="11154" hidden="1" xr:uid="{1AC07DD5-D200-40BE-AEE3-F5DB5993F715}"/>
    <cellStyle name="Uwaga 3" xfId="11148" hidden="1" xr:uid="{C1E60BA4-4A98-4518-AE08-CB3FB9E51FFD}"/>
    <cellStyle name="Uwaga 3" xfId="11144" hidden="1" xr:uid="{92C2E67B-A0E0-47D1-AC26-0E75330722E7}"/>
    <cellStyle name="Uwaga 3" xfId="11139" hidden="1" xr:uid="{005387C8-C13C-43DF-BF4A-99D044A57936}"/>
    <cellStyle name="Uwaga 3" xfId="11133" hidden="1" xr:uid="{FF4FC083-8652-45DC-BA9F-58407B24DF26}"/>
    <cellStyle name="Uwaga 3" xfId="11129" hidden="1" xr:uid="{A17403FE-D1F1-4CFB-9682-1BF35DFFDA9E}"/>
    <cellStyle name="Uwaga 3" xfId="11124" hidden="1" xr:uid="{F1A0CE12-EF54-428D-921A-6414B289DEBF}"/>
    <cellStyle name="Uwaga 3" xfId="11118" hidden="1" xr:uid="{75B010E9-3173-4996-9F26-DDAF5CD22004}"/>
    <cellStyle name="Uwaga 3" xfId="11114" hidden="1" xr:uid="{C6C335BC-8151-4DF0-9FDA-86813DEAA047}"/>
    <cellStyle name="Uwaga 3" xfId="11110" hidden="1" xr:uid="{62BC54AD-A306-4F93-B710-93FF0DD97090}"/>
    <cellStyle name="Uwaga 3" xfId="11970" hidden="1" xr:uid="{0BB6A4EB-5CBF-4F23-A692-0D3C2580AB5A}"/>
    <cellStyle name="Uwaga 3" xfId="11969" hidden="1" xr:uid="{5A0CD84F-D09B-4A92-ABBB-CD8E06873A3A}"/>
    <cellStyle name="Uwaga 3" xfId="11968" hidden="1" xr:uid="{012A08EA-F905-467C-8346-CF10C5559605}"/>
    <cellStyle name="Uwaga 3" xfId="11955" hidden="1" xr:uid="{C961A108-ED10-4976-82DF-ACAEA88EF571}"/>
    <cellStyle name="Uwaga 3" xfId="11954" hidden="1" xr:uid="{EAFC95A6-2530-468F-BCC7-2CF818E33F77}"/>
    <cellStyle name="Uwaga 3" xfId="11953" hidden="1" xr:uid="{236A5501-E41E-48EF-A5E8-FCF770E3EADD}"/>
    <cellStyle name="Uwaga 3" xfId="11940" hidden="1" xr:uid="{993A8F77-F4FE-4FF3-B1C4-C6893E58A0A6}"/>
    <cellStyle name="Uwaga 3" xfId="11939" hidden="1" xr:uid="{8823E887-11CA-489F-A974-23B7559F85DB}"/>
    <cellStyle name="Uwaga 3" xfId="11938" hidden="1" xr:uid="{D40ED427-82A7-4CF3-B4BA-C68B205F4F2A}"/>
    <cellStyle name="Uwaga 3" xfId="11925" hidden="1" xr:uid="{1F0622A1-8267-408C-99E9-5BE5D51FFC87}"/>
    <cellStyle name="Uwaga 3" xfId="11924" hidden="1" xr:uid="{44BF61C3-93AD-461B-84E3-F48D05491F7F}"/>
    <cellStyle name="Uwaga 3" xfId="11923" hidden="1" xr:uid="{BF79BFD2-EA45-4E65-BEF7-9E9E88C2270D}"/>
    <cellStyle name="Uwaga 3" xfId="11910" hidden="1" xr:uid="{470C0F61-878A-4FF3-8106-8C8ED051C01B}"/>
    <cellStyle name="Uwaga 3" xfId="11909" hidden="1" xr:uid="{BB024E7F-9CCA-4658-99A1-C90E425E47D0}"/>
    <cellStyle name="Uwaga 3" xfId="11908" hidden="1" xr:uid="{762D2D53-946A-4D40-BC4C-6A625721244C}"/>
    <cellStyle name="Uwaga 3" xfId="11896" hidden="1" xr:uid="{A24DAB97-FA3D-40C0-BF5C-9247342EF2B4}"/>
    <cellStyle name="Uwaga 3" xfId="11894" hidden="1" xr:uid="{D55118C9-2032-4C82-A370-0C181966B237}"/>
    <cellStyle name="Uwaga 3" xfId="11892" hidden="1" xr:uid="{571CB86D-1066-4A62-82D7-07AC51DAD7CB}"/>
    <cellStyle name="Uwaga 3" xfId="11881" hidden="1" xr:uid="{66FF0F81-2D95-4CAA-8B42-65917CEDD7B3}"/>
    <cellStyle name="Uwaga 3" xfId="11879" hidden="1" xr:uid="{F1605C86-3A5F-49FD-AD60-4C88061FCA90}"/>
    <cellStyle name="Uwaga 3" xfId="11877" hidden="1" xr:uid="{11AE3DC5-3CF6-49AA-B5AE-96B5DA39DE31}"/>
    <cellStyle name="Uwaga 3" xfId="11866" hidden="1" xr:uid="{153B91B2-B7A6-4881-9733-10D92A20AF96}"/>
    <cellStyle name="Uwaga 3" xfId="11864" hidden="1" xr:uid="{8F5EBBC2-76A4-43FB-8D9E-3DA0F0E37243}"/>
    <cellStyle name="Uwaga 3" xfId="11862" hidden="1" xr:uid="{93E19F52-FC81-44B2-B6CE-7FB7D8D3FDCC}"/>
    <cellStyle name="Uwaga 3" xfId="11851" hidden="1" xr:uid="{2DB70980-AEA5-488C-A558-548D6E865D6F}"/>
    <cellStyle name="Uwaga 3" xfId="11849" hidden="1" xr:uid="{F2FBAD89-04BC-472D-99B2-F86B85C10334}"/>
    <cellStyle name="Uwaga 3" xfId="11847" hidden="1" xr:uid="{52A7C490-62E9-4F17-9DDC-4887D1F6957D}"/>
    <cellStyle name="Uwaga 3" xfId="11836" hidden="1" xr:uid="{521C278C-D4F3-4403-8438-8A66593D4DB1}"/>
    <cellStyle name="Uwaga 3" xfId="11834" hidden="1" xr:uid="{8F9B6C4C-A45D-424B-9F2E-14778CB11C8D}"/>
    <cellStyle name="Uwaga 3" xfId="11832" hidden="1" xr:uid="{A09EF564-EADD-47FE-99CE-AC9014F0110D}"/>
    <cellStyle name="Uwaga 3" xfId="11821" hidden="1" xr:uid="{D5063DF4-831F-4375-BC22-65D3E2C387A2}"/>
    <cellStyle name="Uwaga 3" xfId="11819" hidden="1" xr:uid="{E844A92D-1455-4822-80AD-A60B22150376}"/>
    <cellStyle name="Uwaga 3" xfId="11817" hidden="1" xr:uid="{FB3F183D-FD13-45CA-860C-8E45F7AE7F0A}"/>
    <cellStyle name="Uwaga 3" xfId="11806" hidden="1" xr:uid="{9EF4EE3C-6593-434B-9E23-2D74FED3E663}"/>
    <cellStyle name="Uwaga 3" xfId="11804" hidden="1" xr:uid="{D9D063B8-041F-480B-8CD2-FF50C89DC0D5}"/>
    <cellStyle name="Uwaga 3" xfId="11802" hidden="1" xr:uid="{E2B290D6-FDA3-4EF9-8392-0605F0F919E8}"/>
    <cellStyle name="Uwaga 3" xfId="11791" hidden="1" xr:uid="{611A61D5-438C-4250-A573-254E491B1CD1}"/>
    <cellStyle name="Uwaga 3" xfId="11789" hidden="1" xr:uid="{8EF108B9-9A47-43D2-B46F-38D6D75CC2AB}"/>
    <cellStyle name="Uwaga 3" xfId="11787" hidden="1" xr:uid="{FD0CC308-77BC-4088-A9A3-165218FF8841}"/>
    <cellStyle name="Uwaga 3" xfId="11776" hidden="1" xr:uid="{4B4DCA2D-7790-4149-952C-B3ACAA033799}"/>
    <cellStyle name="Uwaga 3" xfId="11774" hidden="1" xr:uid="{C26E8E92-37EE-419E-8F5D-D1CBDB756E4F}"/>
    <cellStyle name="Uwaga 3" xfId="11772" hidden="1" xr:uid="{BF4101C1-8C65-4EDE-A8F2-C779DE2E21DD}"/>
    <cellStyle name="Uwaga 3" xfId="11761" hidden="1" xr:uid="{F4ADA5B7-FD75-4E60-A0AC-B5DD4B6352BC}"/>
    <cellStyle name="Uwaga 3" xfId="11759" hidden="1" xr:uid="{BE4D0BB2-0EB3-48FF-BF2D-3FDDA6DF4C99}"/>
    <cellStyle name="Uwaga 3" xfId="11757" hidden="1" xr:uid="{A527402C-817D-4DC6-A312-00CFB554861F}"/>
    <cellStyle name="Uwaga 3" xfId="11746" hidden="1" xr:uid="{964F0708-886F-4283-AB17-47E3C3749749}"/>
    <cellStyle name="Uwaga 3" xfId="11744" hidden="1" xr:uid="{0537253D-B413-4A49-8FBF-F337DD07E264}"/>
    <cellStyle name="Uwaga 3" xfId="11742" hidden="1" xr:uid="{A01CFBF4-3290-4FA0-9CFF-25DDD24B2512}"/>
    <cellStyle name="Uwaga 3" xfId="11731" hidden="1" xr:uid="{5C795F06-4965-49CA-B08B-27A552B471CA}"/>
    <cellStyle name="Uwaga 3" xfId="11729" hidden="1" xr:uid="{323410EA-0708-4B66-9B9D-706E168BB839}"/>
    <cellStyle name="Uwaga 3" xfId="11727" hidden="1" xr:uid="{940A8C73-296D-4EFE-AD7E-8BD921C9FA43}"/>
    <cellStyle name="Uwaga 3" xfId="11716" hidden="1" xr:uid="{1D105E53-4F48-474A-B203-4D013B754EB8}"/>
    <cellStyle name="Uwaga 3" xfId="11714" hidden="1" xr:uid="{A2943B06-E367-461B-9028-98D0A689E017}"/>
    <cellStyle name="Uwaga 3" xfId="11711" hidden="1" xr:uid="{156DECAA-7D87-4621-B101-F44092919957}"/>
    <cellStyle name="Uwaga 3" xfId="11701" hidden="1" xr:uid="{D7CEF73D-7BCE-48A2-ACE1-0CB568AB0733}"/>
    <cellStyle name="Uwaga 3" xfId="11698" hidden="1" xr:uid="{56437E68-58CB-460D-9024-4EABDED27B03}"/>
    <cellStyle name="Uwaga 3" xfId="11695" hidden="1" xr:uid="{8A2C640E-C69C-4D78-90DF-C17657E936D8}"/>
    <cellStyle name="Uwaga 3" xfId="11686" hidden="1" xr:uid="{F7D29975-D15D-4349-AEE9-02B020822B13}"/>
    <cellStyle name="Uwaga 3" xfId="11684" hidden="1" xr:uid="{152D7AEF-6F05-4410-8E90-7803A141D60E}"/>
    <cellStyle name="Uwaga 3" xfId="11681" hidden="1" xr:uid="{F128B102-A3D5-413D-8E9A-580B785AA723}"/>
    <cellStyle name="Uwaga 3" xfId="11671" hidden="1" xr:uid="{46DE1044-0820-4C97-ABFD-2AB49B3D32A6}"/>
    <cellStyle name="Uwaga 3" xfId="11669" hidden="1" xr:uid="{D32AFB26-ACAB-4BF5-90FB-C244204E9F4E}"/>
    <cellStyle name="Uwaga 3" xfId="11667" hidden="1" xr:uid="{B8C08407-3E42-4D37-97DC-43B3E9E38B70}"/>
    <cellStyle name="Uwaga 3" xfId="11656" hidden="1" xr:uid="{BABD8457-EACD-4CC6-A004-2D93D2F672B6}"/>
    <cellStyle name="Uwaga 3" xfId="11654" hidden="1" xr:uid="{B66C6C2E-5CCD-46B4-80A2-1C9C0FC245BD}"/>
    <cellStyle name="Uwaga 3" xfId="11652" hidden="1" xr:uid="{D9487798-F779-4C71-9D60-67BFAAE59B97}"/>
    <cellStyle name="Uwaga 3" xfId="11641" hidden="1" xr:uid="{C0172435-F305-4780-BCBE-CCA69872691E}"/>
    <cellStyle name="Uwaga 3" xfId="11639" hidden="1" xr:uid="{3782EDE9-A524-4E2F-96C4-F164D199C891}"/>
    <cellStyle name="Uwaga 3" xfId="11637" hidden="1" xr:uid="{ABBB843E-414B-4566-BEF2-93741F3E0DC5}"/>
    <cellStyle name="Uwaga 3" xfId="11626" hidden="1" xr:uid="{44BC7501-52F1-49DB-8736-3087AB2B87C5}"/>
    <cellStyle name="Uwaga 3" xfId="11624" hidden="1" xr:uid="{266476F8-4AC7-4D98-8871-E6B7D070033F}"/>
    <cellStyle name="Uwaga 3" xfId="11622" hidden="1" xr:uid="{1DE8F846-EE39-413B-BA30-226376801399}"/>
    <cellStyle name="Uwaga 3" xfId="11611" hidden="1" xr:uid="{ACF4A54C-F67C-4054-BB74-B5A10F3A422F}"/>
    <cellStyle name="Uwaga 3" xfId="11609" hidden="1" xr:uid="{C1D5352A-67B0-41D9-9B92-F535F41B10FA}"/>
    <cellStyle name="Uwaga 3" xfId="11607" hidden="1" xr:uid="{C296043B-B702-4486-9F39-B2CAC4E210E8}"/>
    <cellStyle name="Uwaga 3" xfId="11596" hidden="1" xr:uid="{3BD16213-CDA2-42E4-B9EE-AA5EA5A51664}"/>
    <cellStyle name="Uwaga 3" xfId="11594" hidden="1" xr:uid="{A4FDB175-D6D1-491A-9DF0-275DD1ED34A8}"/>
    <cellStyle name="Uwaga 3" xfId="11591" hidden="1" xr:uid="{AE480B1E-95D2-4E82-8B21-F229CFD710B0}"/>
    <cellStyle name="Uwaga 3" xfId="11581" hidden="1" xr:uid="{E426D951-4C5B-4B3F-893C-F65250DC2399}"/>
    <cellStyle name="Uwaga 3" xfId="11578" hidden="1" xr:uid="{F029218E-DF7F-49B1-8F39-2811BD49A12D}"/>
    <cellStyle name="Uwaga 3" xfId="11575" hidden="1" xr:uid="{7C3259CF-F703-4ADD-A289-47899DF024D1}"/>
    <cellStyle name="Uwaga 3" xfId="11566" hidden="1" xr:uid="{12500F0A-1487-4730-B3B8-82998DBA7C84}"/>
    <cellStyle name="Uwaga 3" xfId="11563" hidden="1" xr:uid="{CE0CD463-849B-4A2B-A320-8CDF7D15326D}"/>
    <cellStyle name="Uwaga 3" xfId="11560" hidden="1" xr:uid="{9504D6CC-8CF5-4A16-A925-A7BABC2E9A15}"/>
    <cellStyle name="Uwaga 3" xfId="11551" hidden="1" xr:uid="{E4435AA8-8EF2-4B5B-BC77-6F8D5C6824C7}"/>
    <cellStyle name="Uwaga 3" xfId="11549" hidden="1" xr:uid="{9A1086CD-E413-4839-8CF1-45BBE3DD742F}"/>
    <cellStyle name="Uwaga 3" xfId="11547" hidden="1" xr:uid="{AC052934-E29F-4BEE-9331-228058C1A7E9}"/>
    <cellStyle name="Uwaga 3" xfId="11536" hidden="1" xr:uid="{A917B93C-2ED5-4E40-BCCA-3BFE733604B7}"/>
    <cellStyle name="Uwaga 3" xfId="11533" hidden="1" xr:uid="{5D370729-A091-4CDC-B1B8-43B8CED8176A}"/>
    <cellStyle name="Uwaga 3" xfId="11530" hidden="1" xr:uid="{9590456D-A220-444C-9F5F-6539414B18B6}"/>
    <cellStyle name="Uwaga 3" xfId="11521" hidden="1" xr:uid="{8A3976E9-5689-4B24-B2F6-E0DC56538E9A}"/>
    <cellStyle name="Uwaga 3" xfId="11518" hidden="1" xr:uid="{4B0B1E30-FCB1-4FA6-A5A7-3900ED6CCB5E}"/>
    <cellStyle name="Uwaga 3" xfId="11515" hidden="1" xr:uid="{D11CEFD7-BA41-4230-BA82-2F733F37ED1F}"/>
    <cellStyle name="Uwaga 3" xfId="11506" hidden="1" xr:uid="{AF057F76-AAA8-4602-A016-17E632F88EA3}"/>
    <cellStyle name="Uwaga 3" xfId="11503" hidden="1" xr:uid="{25B4881A-8F99-4F39-9E16-944DE1DA8D53}"/>
    <cellStyle name="Uwaga 3" xfId="11500" hidden="1" xr:uid="{F0C4F067-ED0F-478C-89F8-2F5524F67031}"/>
    <cellStyle name="Uwaga 3" xfId="11493" hidden="1" xr:uid="{798987FE-7099-4FD2-9270-89642851F7F7}"/>
    <cellStyle name="Uwaga 3" xfId="11489" hidden="1" xr:uid="{30039F57-7B7C-43BA-A012-8285CC18A2C5}"/>
    <cellStyle name="Uwaga 3" xfId="11486" hidden="1" xr:uid="{A6BC204C-A13A-4CFB-8B09-F1DEACB5DAF7}"/>
    <cellStyle name="Uwaga 3" xfId="11478" hidden="1" xr:uid="{6859D710-779C-4332-BA23-706BEA4CB3D5}"/>
    <cellStyle name="Uwaga 3" xfId="11474" hidden="1" xr:uid="{60FE1581-41C0-4526-AEE8-B81CDA25CF0E}"/>
    <cellStyle name="Uwaga 3" xfId="11471" hidden="1" xr:uid="{970CD067-47A3-4F04-8D94-D5C9E9CE3D32}"/>
    <cellStyle name="Uwaga 3" xfId="11463" hidden="1" xr:uid="{773EDC08-835D-433E-B62E-DECB006606F1}"/>
    <cellStyle name="Uwaga 3" xfId="11459" hidden="1" xr:uid="{288C287D-B5AB-45A9-A7BF-210B068C7EF4}"/>
    <cellStyle name="Uwaga 3" xfId="11455" hidden="1" xr:uid="{DE163898-D8B6-4527-922F-F7565F58D89C}"/>
    <cellStyle name="Uwaga 3" xfId="11448" hidden="1" xr:uid="{B2B57BDF-7AF3-40BB-B0A1-C10602CA0960}"/>
    <cellStyle name="Uwaga 3" xfId="11444" hidden="1" xr:uid="{C006368A-65CD-40AB-B678-0094390875AA}"/>
    <cellStyle name="Uwaga 3" xfId="11441" hidden="1" xr:uid="{305B2190-5DCA-42F4-9DA3-088C2EBBD348}"/>
    <cellStyle name="Uwaga 3" xfId="11433" hidden="1" xr:uid="{7BB0B2E2-A92E-48AF-BE6F-132D2A32028D}"/>
    <cellStyle name="Uwaga 3" xfId="11429" hidden="1" xr:uid="{F49C5037-A0BC-4CA0-A2E6-B1F0FA388363}"/>
    <cellStyle name="Uwaga 3" xfId="11426" hidden="1" xr:uid="{8B468E70-FAA0-4BA2-95A5-8CA2438AC15D}"/>
    <cellStyle name="Uwaga 3" xfId="11417" hidden="1" xr:uid="{095C357D-F172-4259-94D4-64F047BBA6C2}"/>
    <cellStyle name="Uwaga 3" xfId="11412" hidden="1" xr:uid="{32601437-1615-487B-B942-A3DD642415EC}"/>
    <cellStyle name="Uwaga 3" xfId="11408" hidden="1" xr:uid="{36612C0D-DB4F-48D1-86B3-6D149154A106}"/>
    <cellStyle name="Uwaga 3" xfId="11402" hidden="1" xr:uid="{A131692B-F145-4C06-B68E-224568039B8F}"/>
    <cellStyle name="Uwaga 3" xfId="11397" hidden="1" xr:uid="{E8872DBC-04D6-46D5-B794-46A7BD36F799}"/>
    <cellStyle name="Uwaga 3" xfId="11393" hidden="1" xr:uid="{21BDC42E-108B-46E4-B0AC-31270CD70DB1}"/>
    <cellStyle name="Uwaga 3" xfId="11387" hidden="1" xr:uid="{9D6D0030-A8E5-466C-BC8D-4DB07B57F19A}"/>
    <cellStyle name="Uwaga 3" xfId="11382" hidden="1" xr:uid="{5501047A-9315-4FB0-9F89-DD12DFE3A6A2}"/>
    <cellStyle name="Uwaga 3" xfId="11378" hidden="1" xr:uid="{8CFB2853-B29E-4A01-84DC-3FC729F65388}"/>
    <cellStyle name="Uwaga 3" xfId="11373" hidden="1" xr:uid="{8D9D5F84-C128-4490-BC75-7D5022912689}"/>
    <cellStyle name="Uwaga 3" xfId="11369" hidden="1" xr:uid="{2D76BBF4-3828-453F-99B6-8764CBE67703}"/>
    <cellStyle name="Uwaga 3" xfId="11365" hidden="1" xr:uid="{43EF2372-EE7A-40CB-8B79-252D87D2613A}"/>
    <cellStyle name="Uwaga 3" xfId="11358" hidden="1" xr:uid="{3E456FCB-19D4-46B3-8306-07296A2514BA}"/>
    <cellStyle name="Uwaga 3" xfId="11353" hidden="1" xr:uid="{EC2097EC-4D69-43E1-AC79-25B33720F2DB}"/>
    <cellStyle name="Uwaga 3" xfId="11349" hidden="1" xr:uid="{97E9B825-09A9-4912-836B-78ECAE9E5214}"/>
    <cellStyle name="Uwaga 3" xfId="11342" hidden="1" xr:uid="{0AFEDE9E-DC7B-4AEF-86A0-5586412D56FD}"/>
    <cellStyle name="Uwaga 3" xfId="11337" hidden="1" xr:uid="{D22F3F53-8791-4E38-9B14-D29906E74205}"/>
    <cellStyle name="Uwaga 3" xfId="11333" hidden="1" xr:uid="{23BE7656-F746-4C49-91F6-AD41524E9485}"/>
    <cellStyle name="Uwaga 3" xfId="11328" hidden="1" xr:uid="{A28B3B62-EE37-47F6-9261-B78A7D5D22DD}"/>
    <cellStyle name="Uwaga 3" xfId="11323" hidden="1" xr:uid="{201A7BEB-C13E-4583-A786-8B8341EC8026}"/>
    <cellStyle name="Uwaga 3" xfId="11319" hidden="1" xr:uid="{562D9FBB-DB22-4932-9C2A-F40799F3D0B5}"/>
    <cellStyle name="Uwaga 3" xfId="11313" hidden="1" xr:uid="{775BB9CC-9480-490A-89E2-5FEF2AF33786}"/>
    <cellStyle name="Uwaga 3" xfId="11309" hidden="1" xr:uid="{B5D6A46A-358E-49D2-87EE-19ED14BFB500}"/>
    <cellStyle name="Uwaga 3" xfId="11306" hidden="1" xr:uid="{5A32038F-073F-4A39-90CD-CCC3F757ED74}"/>
    <cellStyle name="Uwaga 3" xfId="11299" hidden="1" xr:uid="{9535961C-7C2D-4F19-B6D3-9931DFBB5F8E}"/>
    <cellStyle name="Uwaga 3" xfId="11294" hidden="1" xr:uid="{521D4388-18A0-4602-ADD7-BC74452BD09E}"/>
    <cellStyle name="Uwaga 3" xfId="11289" hidden="1" xr:uid="{17EF567D-270E-42F0-A439-249446BF6C06}"/>
    <cellStyle name="Uwaga 3" xfId="11283" hidden="1" xr:uid="{9CE7AFC5-2A8E-4F92-B8C3-ECC099CA645D}"/>
    <cellStyle name="Uwaga 3" xfId="11278" hidden="1" xr:uid="{3985F472-9B6E-4D2C-AC9C-0089046027FC}"/>
    <cellStyle name="Uwaga 3" xfId="11273" hidden="1" xr:uid="{34FAA826-71C2-485C-8FA2-6B7131C76536}"/>
    <cellStyle name="Uwaga 3" xfId="11268" hidden="1" xr:uid="{1395830A-0A6C-46F1-8A7B-1300DE70E85A}"/>
    <cellStyle name="Uwaga 3" xfId="11263" hidden="1" xr:uid="{C68E309C-4692-4DC0-BA36-A1C2677955B2}"/>
    <cellStyle name="Uwaga 3" xfId="11258" hidden="1" xr:uid="{6D3E5FC0-81C5-47B9-B811-A5EA8148D13F}"/>
    <cellStyle name="Uwaga 3" xfId="11254" hidden="1" xr:uid="{37A00EB9-1358-4CFE-8D0F-79C04C0040A2}"/>
    <cellStyle name="Uwaga 3" xfId="11250" hidden="1" xr:uid="{C6FBC4EF-A556-4080-9AB6-9C549E56BCB3}"/>
    <cellStyle name="Uwaga 3" xfId="11245" hidden="1" xr:uid="{B2AE16C2-BCED-4075-9545-4813CE741B5C}"/>
    <cellStyle name="Uwaga 3" xfId="11238" hidden="1" xr:uid="{07F76848-8A84-4388-B8A9-63B235C23BEA}"/>
    <cellStyle name="Uwaga 3" xfId="11233" hidden="1" xr:uid="{7B4E7BC0-1A99-4F45-BEC2-20E523494DCA}"/>
    <cellStyle name="Uwaga 3" xfId="11228" hidden="1" xr:uid="{4420BF5A-D27E-498F-B60C-B57DDCF69BD4}"/>
    <cellStyle name="Uwaga 3" xfId="11222" hidden="1" xr:uid="{1578D0F1-4F6D-44AB-924A-C451E7836E8A}"/>
    <cellStyle name="Uwaga 3" xfId="11217" hidden="1" xr:uid="{7E8EABBE-B691-4B76-966D-03AD9DBB0F10}"/>
    <cellStyle name="Uwaga 3" xfId="11213" hidden="1" xr:uid="{7A94082E-2F69-4E20-A5B8-5572C2B57B39}"/>
    <cellStyle name="Uwaga 3" xfId="11208" hidden="1" xr:uid="{A2974653-BC08-4BD7-B753-88479EEAA537}"/>
    <cellStyle name="Uwaga 3" xfId="11203" hidden="1" xr:uid="{285774E5-A765-41C4-9A68-35F969148A13}"/>
    <cellStyle name="Uwaga 3" xfId="11198" hidden="1" xr:uid="{66CF8519-D469-4DAE-9E25-2D16B78F4512}"/>
    <cellStyle name="Uwaga 3" xfId="11194" hidden="1" xr:uid="{BF67E953-FF91-457B-A929-FCDBA50AE5C4}"/>
    <cellStyle name="Uwaga 3" xfId="11189" hidden="1" xr:uid="{FDB9898B-F213-45E1-A46B-429CB84F8741}"/>
    <cellStyle name="Uwaga 3" xfId="11184" hidden="1" xr:uid="{80271225-9EC6-4D8D-8D09-43CA9C0CC9E6}"/>
    <cellStyle name="Uwaga 3" xfId="11179" hidden="1" xr:uid="{F3DAE23A-96B9-4362-B258-FFD4134C4955}"/>
    <cellStyle name="Uwaga 3" xfId="11175" hidden="1" xr:uid="{62D180BD-F6A5-4902-89AB-75BFDF1A5DCB}"/>
    <cellStyle name="Uwaga 3" xfId="11171" hidden="1" xr:uid="{87CD5EC1-4E5D-41FC-B070-579351303D7D}"/>
    <cellStyle name="Uwaga 3" xfId="11164" hidden="1" xr:uid="{F1BC08A8-EC9F-4B9C-87AC-7239CD6DBA08}"/>
    <cellStyle name="Uwaga 3" xfId="11160" hidden="1" xr:uid="{9085B156-983F-4C08-8A9F-96173DA53323}"/>
    <cellStyle name="Uwaga 3" xfId="11155" hidden="1" xr:uid="{195A0839-4BAB-49E9-A025-A418F2C77AA2}"/>
    <cellStyle name="Uwaga 3" xfId="11149" hidden="1" xr:uid="{63271A21-DCBB-4A9D-AD1D-A69BC058A831}"/>
    <cellStyle name="Uwaga 3" xfId="11145" hidden="1" xr:uid="{D6C22328-923C-4E56-9723-2854C9A508C4}"/>
    <cellStyle name="Uwaga 3" xfId="11140" hidden="1" xr:uid="{0E3620D6-1F34-41A8-B98C-E932CB2E3084}"/>
    <cellStyle name="Uwaga 3" xfId="11134" hidden="1" xr:uid="{EF6D610C-3A5A-4228-95BB-746F87AB7C43}"/>
    <cellStyle name="Uwaga 3" xfId="11130" hidden="1" xr:uid="{C53AE01F-5EB0-42DB-B4CA-318F0C1C6A2D}"/>
    <cellStyle name="Uwaga 3" xfId="11126" hidden="1" xr:uid="{C94D32A1-4319-4651-9FC4-143DD24D216F}"/>
    <cellStyle name="Uwaga 3" xfId="11119" hidden="1" xr:uid="{3B3C5B81-E067-47BB-8E81-3566659F7FCF}"/>
    <cellStyle name="Uwaga 3" xfId="11115" hidden="1" xr:uid="{EF16658D-FB2E-4859-AD59-2196213EE15E}"/>
    <cellStyle name="Uwaga 3" xfId="11111" hidden="1" xr:uid="{49E08D1D-2E78-4E03-829F-BC14B5E71A70}"/>
    <cellStyle name="Uwaga 3" xfId="11975" hidden="1" xr:uid="{478D4B7D-71C4-4A2C-BC77-67C76DBAD042}"/>
    <cellStyle name="Uwaga 3" xfId="11973" hidden="1" xr:uid="{9E9B115F-CAB1-4FA4-8E8D-B07AA1EB2930}"/>
    <cellStyle name="Uwaga 3" xfId="11971" hidden="1" xr:uid="{830ADB45-A8C5-43C2-8C10-83E60C954DAB}"/>
    <cellStyle name="Uwaga 3" xfId="11958" hidden="1" xr:uid="{E83196D8-57A0-4810-B821-E11CA5288DF9}"/>
    <cellStyle name="Uwaga 3" xfId="11957" hidden="1" xr:uid="{633ED116-AA09-4724-8BD1-29D4795544CE}"/>
    <cellStyle name="Uwaga 3" xfId="11956" hidden="1" xr:uid="{476E7F9F-7277-4D33-8424-5FD1E622C45F}"/>
    <cellStyle name="Uwaga 3" xfId="11943" hidden="1" xr:uid="{F923E072-ED4C-48C8-93EC-361405BA20AA}"/>
    <cellStyle name="Uwaga 3" xfId="11942" hidden="1" xr:uid="{2801565A-E651-4ED2-95D2-F3102C3E7702}"/>
    <cellStyle name="Uwaga 3" xfId="11941" hidden="1" xr:uid="{0D70C6C9-F933-443D-971C-6F0C67428FCF}"/>
    <cellStyle name="Uwaga 3" xfId="11929" hidden="1" xr:uid="{B2A944D2-B9D8-4DDB-8031-10122D79B63C}"/>
    <cellStyle name="Uwaga 3" xfId="11927" hidden="1" xr:uid="{284A3C30-F155-4C3B-89FA-15F4B5849642}"/>
    <cellStyle name="Uwaga 3" xfId="11926" hidden="1" xr:uid="{4E21283D-C0DF-4AD0-864B-803EC5B9425E}"/>
    <cellStyle name="Uwaga 3" xfId="11913" hidden="1" xr:uid="{C98216C7-D419-4AC7-A00B-2730DA257F7C}"/>
    <cellStyle name="Uwaga 3" xfId="11912" hidden="1" xr:uid="{990C9858-BE08-496A-8017-330567EB2CFD}"/>
    <cellStyle name="Uwaga 3" xfId="11911" hidden="1" xr:uid="{D57CBABB-7454-4575-A770-FFA6158A1106}"/>
    <cellStyle name="Uwaga 3" xfId="11899" hidden="1" xr:uid="{CA27BE1E-5697-4DCE-A057-F87A2BEF487D}"/>
    <cellStyle name="Uwaga 3" xfId="11897" hidden="1" xr:uid="{3CB80E1F-F381-4B4B-90B5-11DEA2F80010}"/>
    <cellStyle name="Uwaga 3" xfId="11895" hidden="1" xr:uid="{5936FC25-B865-40D8-86C9-7ADD85BD70D0}"/>
    <cellStyle name="Uwaga 3" xfId="11884" hidden="1" xr:uid="{C2C96176-18EA-4FC4-84A7-397F2280C4D2}"/>
    <cellStyle name="Uwaga 3" xfId="11882" hidden="1" xr:uid="{19240C08-0224-4F64-82C5-9B7857AD483B}"/>
    <cellStyle name="Uwaga 3" xfId="11880" hidden="1" xr:uid="{B4DA58A3-4E12-44C7-9DEC-B3024700B974}"/>
    <cellStyle name="Uwaga 3" xfId="11869" hidden="1" xr:uid="{5DD94ABE-EBF6-485E-891E-E704A1E1CF2E}"/>
    <cellStyle name="Uwaga 3" xfId="11867" hidden="1" xr:uid="{A0C03549-17E0-4DB3-A144-256768D9C89A}"/>
    <cellStyle name="Uwaga 3" xfId="11865" hidden="1" xr:uid="{53F8B506-8281-4A95-A4E3-AC11EB4E9B3F}"/>
    <cellStyle name="Uwaga 3" xfId="11854" hidden="1" xr:uid="{6C998B03-9256-4269-B5C5-2591561E85C6}"/>
    <cellStyle name="Uwaga 3" xfId="11852" hidden="1" xr:uid="{2CCBBC1E-83ED-4C06-B133-7A8B2976DD42}"/>
    <cellStyle name="Uwaga 3" xfId="11850" hidden="1" xr:uid="{BF16AE6B-7E36-4424-89F6-C3FB23AE07F3}"/>
    <cellStyle name="Uwaga 3" xfId="11839" hidden="1" xr:uid="{BEB054C7-5AB0-44CE-B9D2-C37401E4346F}"/>
    <cellStyle name="Uwaga 3" xfId="11837" hidden="1" xr:uid="{47DE4D8A-5B76-4915-9661-B38BD4E6388B}"/>
    <cellStyle name="Uwaga 3" xfId="11835" hidden="1" xr:uid="{11CE0E05-04D7-486E-95A7-71F662DDAA4C}"/>
    <cellStyle name="Uwaga 3" xfId="11824" hidden="1" xr:uid="{8810B5A6-9001-4FFD-B9B7-4D4BA61E66CC}"/>
    <cellStyle name="Uwaga 3" xfId="11822" hidden="1" xr:uid="{B6CAA077-7F37-4B0B-BEC7-A447096BAD73}"/>
    <cellStyle name="Uwaga 3" xfId="11820" hidden="1" xr:uid="{0DA45509-64B2-4E1F-8C92-F9FBE9E5BBD5}"/>
    <cellStyle name="Uwaga 3" xfId="11809" hidden="1" xr:uid="{748AA7A6-5697-42DD-8EC5-3CFEF6CD2438}"/>
    <cellStyle name="Uwaga 3" xfId="11807" hidden="1" xr:uid="{0E23692D-86DE-4113-8CEC-856B947E9E05}"/>
    <cellStyle name="Uwaga 3" xfId="11805" hidden="1" xr:uid="{4B4F03A6-2928-4AEB-856E-E44B113EB8E1}"/>
    <cellStyle name="Uwaga 3" xfId="11794" hidden="1" xr:uid="{8838EB5F-23D5-4500-A754-3E788A9D5311}"/>
    <cellStyle name="Uwaga 3" xfId="11792" hidden="1" xr:uid="{3F6135CF-2902-45B3-BCAB-DF257BE0E413}"/>
    <cellStyle name="Uwaga 3" xfId="11790" hidden="1" xr:uid="{1F2F3C27-3D24-4489-B582-72E01D1C3A00}"/>
    <cellStyle name="Uwaga 3" xfId="11779" hidden="1" xr:uid="{F5CE56EC-1D7A-406A-908F-AF69044AE4E4}"/>
    <cellStyle name="Uwaga 3" xfId="11777" hidden="1" xr:uid="{3FA19620-C90E-48D8-B1A7-116D93456E1D}"/>
    <cellStyle name="Uwaga 3" xfId="11775" hidden="1" xr:uid="{487739C9-118A-47EE-9AA4-545154D8C760}"/>
    <cellStyle name="Uwaga 3" xfId="11764" hidden="1" xr:uid="{68B768F0-0113-471A-BDE3-D3A780B615CB}"/>
    <cellStyle name="Uwaga 3" xfId="11762" hidden="1" xr:uid="{CD68CDCE-A18E-420B-AA92-F29D2EA88E74}"/>
    <cellStyle name="Uwaga 3" xfId="11760" hidden="1" xr:uid="{C328E043-A8B7-41F4-9E0D-B8C1ABEF5A90}"/>
    <cellStyle name="Uwaga 3" xfId="11749" hidden="1" xr:uid="{D0897877-A6AA-4439-ACDA-2901C0F4E0D2}"/>
    <cellStyle name="Uwaga 3" xfId="11747" hidden="1" xr:uid="{21AB0366-4264-4685-A69D-201DA16FCC0C}"/>
    <cellStyle name="Uwaga 3" xfId="11745" hidden="1" xr:uid="{C3B94718-55C5-4AC5-91EE-495A2FBCF2FE}"/>
    <cellStyle name="Uwaga 3" xfId="11734" hidden="1" xr:uid="{571FD5B6-984B-4709-B394-2EB253058E10}"/>
    <cellStyle name="Uwaga 3" xfId="11732" hidden="1" xr:uid="{C325ACAD-8455-4533-A09C-0B0892530C91}"/>
    <cellStyle name="Uwaga 3" xfId="11730" hidden="1" xr:uid="{09FF3BE2-1E47-4A89-85B6-605956A29E54}"/>
    <cellStyle name="Uwaga 3" xfId="11719" hidden="1" xr:uid="{D7D9A669-EFC6-42F9-8EA3-6A261941B922}"/>
    <cellStyle name="Uwaga 3" xfId="11717" hidden="1" xr:uid="{DFE7986C-4714-4DE0-9D61-DD6D09AA784A}"/>
    <cellStyle name="Uwaga 3" xfId="11715" hidden="1" xr:uid="{88316E7A-A736-44A4-A377-EB279506EDB6}"/>
    <cellStyle name="Uwaga 3" xfId="11704" hidden="1" xr:uid="{17290B32-FE78-4913-9DEC-37C717DBAF8A}"/>
    <cellStyle name="Uwaga 3" xfId="11702" hidden="1" xr:uid="{C8D03A09-6E94-463F-9D34-644FCEF38DB1}"/>
    <cellStyle name="Uwaga 3" xfId="11700" hidden="1" xr:uid="{63D98E99-D916-4FB4-8E70-0176E465161D}"/>
    <cellStyle name="Uwaga 3" xfId="11689" hidden="1" xr:uid="{CD4797CF-BCAE-4663-AC16-E48B92EEC694}"/>
    <cellStyle name="Uwaga 3" xfId="11687" hidden="1" xr:uid="{76C545E2-BAF8-4092-90C5-5C991E226F09}"/>
    <cellStyle name="Uwaga 3" xfId="11685" hidden="1" xr:uid="{506D71EE-5951-474E-8991-BDF0B0769572}"/>
    <cellStyle name="Uwaga 3" xfId="11674" hidden="1" xr:uid="{7828F757-3BCF-4BB3-9FB1-0AE357923AD8}"/>
    <cellStyle name="Uwaga 3" xfId="11672" hidden="1" xr:uid="{4A3AFCC7-4506-4F8B-9553-CB5E00D03519}"/>
    <cellStyle name="Uwaga 3" xfId="11670" hidden="1" xr:uid="{54289011-AEBF-46B5-B657-D98C656D2E5C}"/>
    <cellStyle name="Uwaga 3" xfId="11659" hidden="1" xr:uid="{4808F34E-CFF5-454C-B757-1B919E9B2E4E}"/>
    <cellStyle name="Uwaga 3" xfId="11657" hidden="1" xr:uid="{BAB3F956-04AA-4461-99E7-12C8E61233B1}"/>
    <cellStyle name="Uwaga 3" xfId="11655" hidden="1" xr:uid="{1A3202DF-A13B-4EF1-8940-B6733DBF1E1F}"/>
    <cellStyle name="Uwaga 3" xfId="11644" hidden="1" xr:uid="{E825A419-9769-4544-A4A0-81D48F7A1BAB}"/>
    <cellStyle name="Uwaga 3" xfId="11642" hidden="1" xr:uid="{5F0E6948-D02C-4A6A-BEA2-CBA3744710A0}"/>
    <cellStyle name="Uwaga 3" xfId="11640" hidden="1" xr:uid="{77B679B0-37B9-4CB6-B2B1-3198EF276A79}"/>
    <cellStyle name="Uwaga 3" xfId="11629" hidden="1" xr:uid="{88BCE60A-97C3-418B-8D44-ED69DFD620C7}"/>
    <cellStyle name="Uwaga 3" xfId="11627" hidden="1" xr:uid="{09085FDF-C768-420B-A685-D22093FBB25A}"/>
    <cellStyle name="Uwaga 3" xfId="11625" hidden="1" xr:uid="{25AF738B-87DD-45BC-A122-D2256F46E8AC}"/>
    <cellStyle name="Uwaga 3" xfId="11614" hidden="1" xr:uid="{9B4BF078-F7AF-4240-A882-6D55355AA040}"/>
    <cellStyle name="Uwaga 3" xfId="11612" hidden="1" xr:uid="{1EE84256-2324-4DC5-9269-D0CBF54ED610}"/>
    <cellStyle name="Uwaga 3" xfId="11610" hidden="1" xr:uid="{0E1B637F-6073-4088-865D-CFCED9970F34}"/>
    <cellStyle name="Uwaga 3" xfId="11599" hidden="1" xr:uid="{80D42FCA-F5C2-4DF4-BD2A-86454C2C30D7}"/>
    <cellStyle name="Uwaga 3" xfId="11597" hidden="1" xr:uid="{B392C9C5-458F-44B8-96F6-D7E8F5E935D7}"/>
    <cellStyle name="Uwaga 3" xfId="11595" hidden="1" xr:uid="{898750FE-2416-4577-B2AB-96855B6879F5}"/>
    <cellStyle name="Uwaga 3" xfId="11584" hidden="1" xr:uid="{27E61716-655C-4EC5-9224-3076502FACDD}"/>
    <cellStyle name="Uwaga 3" xfId="11582" hidden="1" xr:uid="{A8C8EA69-6DFD-49A1-AA49-1C3A7595A78E}"/>
    <cellStyle name="Uwaga 3" xfId="11579" hidden="1" xr:uid="{2E8D10CD-3DC5-42D7-BDFC-27B443CD8044}"/>
    <cellStyle name="Uwaga 3" xfId="11569" hidden="1" xr:uid="{E9F0D6F8-DA57-40B4-8172-094DAF127A3F}"/>
    <cellStyle name="Uwaga 3" xfId="11567" hidden="1" xr:uid="{E2B1ED45-F9D3-4637-A8B2-4F1DBE7D6CB6}"/>
    <cellStyle name="Uwaga 3" xfId="11565" hidden="1" xr:uid="{A53B2670-1815-4876-A5C5-AD52A967DFD0}"/>
    <cellStyle name="Uwaga 3" xfId="11554" hidden="1" xr:uid="{7A0F4590-7680-469E-9F22-AA4F6F82C985}"/>
    <cellStyle name="Uwaga 3" xfId="11552" hidden="1" xr:uid="{086DAE77-5C85-4EBF-91C8-AF489EB14C81}"/>
    <cellStyle name="Uwaga 3" xfId="11550" hidden="1" xr:uid="{48A4D758-6003-4EC8-80A5-4222936E6E19}"/>
    <cellStyle name="Uwaga 3" xfId="11539" hidden="1" xr:uid="{06CE3E78-B7CD-4E08-B4BB-400AC22DBF03}"/>
    <cellStyle name="Uwaga 3" xfId="11537" hidden="1" xr:uid="{20837237-D057-46CB-842A-82C409B04CEC}"/>
    <cellStyle name="Uwaga 3" xfId="11534" hidden="1" xr:uid="{4CA4C62C-31A5-4252-854E-624B22D0F0DA}"/>
    <cellStyle name="Uwaga 3" xfId="11524" hidden="1" xr:uid="{95A15D8F-5CCF-44F8-A179-0C12687CFA78}"/>
    <cellStyle name="Uwaga 3" xfId="11522" hidden="1" xr:uid="{CDDD9CEF-3251-40AE-8F1D-B202DE2C5919}"/>
    <cellStyle name="Uwaga 3" xfId="11519" hidden="1" xr:uid="{8EBB0FF7-C793-46A2-A233-89DDCAB9F372}"/>
    <cellStyle name="Uwaga 3" xfId="11509" hidden="1" xr:uid="{8461AAC3-5E16-492C-B1BD-FE7E5A099069}"/>
    <cellStyle name="Uwaga 3" xfId="11507" hidden="1" xr:uid="{AC483248-4D99-4327-8457-E1E799D645EC}"/>
    <cellStyle name="Uwaga 3" xfId="11504" hidden="1" xr:uid="{730B641B-BD84-47C3-AB28-DFCE764273A7}"/>
    <cellStyle name="Uwaga 3" xfId="11495" hidden="1" xr:uid="{ADD0FCD2-8287-4D4E-B580-AE8484766AE4}"/>
    <cellStyle name="Uwaga 3" xfId="11492" hidden="1" xr:uid="{62BDC06F-7D8E-4534-976D-B6ADDEDAA195}"/>
    <cellStyle name="Uwaga 3" xfId="11488" hidden="1" xr:uid="{C7AB4DE4-D16D-415A-8F69-DF40D355A20E}"/>
    <cellStyle name="Uwaga 3" xfId="11480" hidden="1" xr:uid="{DAB16D03-90AD-434D-88A9-DD40B845E4E1}"/>
    <cellStyle name="Uwaga 3" xfId="11477" hidden="1" xr:uid="{B1436962-DC1B-41BD-AF67-21A1C4AFD7F4}"/>
    <cellStyle name="Uwaga 3" xfId="11473" hidden="1" xr:uid="{F626DB62-2390-42C8-9C14-2380B7E416BF}"/>
    <cellStyle name="Uwaga 3" xfId="11465" hidden="1" xr:uid="{025FF112-BC73-4F24-A8FD-FC891604D63F}"/>
    <cellStyle name="Uwaga 3" xfId="11462" hidden="1" xr:uid="{D385F8C0-E41B-47AA-9B76-443FF0FE636B}"/>
    <cellStyle name="Uwaga 3" xfId="11458" hidden="1" xr:uid="{D9FB1F87-6A01-4D2D-819B-79F29B0F3601}"/>
    <cellStyle name="Uwaga 3" xfId="11450" hidden="1" xr:uid="{E50EB0DB-0F03-4E48-BDEE-51F63ACFB1B1}"/>
    <cellStyle name="Uwaga 3" xfId="11447" hidden="1" xr:uid="{40CE5293-511A-425A-89CC-8EF58DCC4B2E}"/>
    <cellStyle name="Uwaga 3" xfId="11443" hidden="1" xr:uid="{0F1B2AB1-20F4-46E3-9E98-7BD54ECE3C9E}"/>
    <cellStyle name="Uwaga 3" xfId="11435" hidden="1" xr:uid="{880E3C83-5029-46FF-81F8-98D91C9A39AE}"/>
    <cellStyle name="Uwaga 3" xfId="11432" hidden="1" xr:uid="{083DD6B8-BE64-49AE-9064-88001FCF9BF1}"/>
    <cellStyle name="Uwaga 3" xfId="11428" hidden="1" xr:uid="{4E1DCC30-946C-441E-9E2C-121DB45BA579}"/>
    <cellStyle name="Uwaga 3" xfId="11420" hidden="1" xr:uid="{1D380F4E-6858-4348-BD91-37706A8AB3E1}"/>
    <cellStyle name="Uwaga 3" xfId="11416" hidden="1" xr:uid="{450BD7CA-DA90-4C4D-A24B-8D1ECF4486E8}"/>
    <cellStyle name="Uwaga 3" xfId="11411" hidden="1" xr:uid="{1F18E25A-4204-4F5D-A69F-80E6EEB1429E}"/>
    <cellStyle name="Uwaga 3" xfId="11405" hidden="1" xr:uid="{EEE4E1D0-6987-441D-A7C2-D40A6240D91C}"/>
    <cellStyle name="Uwaga 3" xfId="11401" hidden="1" xr:uid="{D0217DF7-181E-4ECE-8A04-AD79D80C2B20}"/>
    <cellStyle name="Uwaga 3" xfId="11396" hidden="1" xr:uid="{6A7B6DDC-BAFA-4798-9942-0BFAA6D5E146}"/>
    <cellStyle name="Uwaga 3" xfId="11390" hidden="1" xr:uid="{B59BFE56-AEC1-4358-8B9A-9DB282F5F98E}"/>
    <cellStyle name="Uwaga 3" xfId="11386" hidden="1" xr:uid="{4E298584-146A-4961-91AF-2DB534A692BC}"/>
    <cellStyle name="Uwaga 3" xfId="11381" hidden="1" xr:uid="{C424C231-1CD0-4B46-AE6F-453CEEF3B4AD}"/>
    <cellStyle name="Uwaga 3" xfId="11375" hidden="1" xr:uid="{459B5E46-B59A-4A8D-8273-9A0B5CBEB18C}"/>
    <cellStyle name="Uwaga 3" xfId="11372" hidden="1" xr:uid="{AFFB728C-1960-48AB-90C7-9E750FEF53B4}"/>
    <cellStyle name="Uwaga 3" xfId="11368" hidden="1" xr:uid="{0D5BCB11-0ADF-4DC7-B0AA-7D27C99B5E9A}"/>
    <cellStyle name="Uwaga 3" xfId="11360" hidden="1" xr:uid="{A98222EE-2A6E-47FA-9DA0-FB3D9ECF24D1}"/>
    <cellStyle name="Uwaga 3" xfId="11357" hidden="1" xr:uid="{2EC16BF6-F88E-4572-9BF1-7D33336DB512}"/>
    <cellStyle name="Uwaga 3" xfId="11352" hidden="1" xr:uid="{12BB6851-2542-445B-B034-63EC6071B55E}"/>
    <cellStyle name="Uwaga 3" xfId="11345" hidden="1" xr:uid="{CAC00467-5B34-466C-B631-46BC7035D70D}"/>
    <cellStyle name="Uwaga 3" xfId="11341" hidden="1" xr:uid="{1A33F02C-5251-4790-B91F-ACEFEB885297}"/>
    <cellStyle name="Uwaga 3" xfId="11336" hidden="1" xr:uid="{70684337-D2DF-46A3-B6AF-54087DAEB8DD}"/>
    <cellStyle name="Uwaga 3" xfId="11330" hidden="1" xr:uid="{B9A8B1D4-53B6-4F01-8699-17D3EB80A589}"/>
    <cellStyle name="Uwaga 3" xfId="11326" hidden="1" xr:uid="{4ABBCC5A-B12D-437D-B3FC-660A8EBF1949}"/>
    <cellStyle name="Uwaga 3" xfId="11321" hidden="1" xr:uid="{AF154000-AF15-4F71-A512-4E5C8C62132F}"/>
    <cellStyle name="Uwaga 3" xfId="11315" hidden="1" xr:uid="{42DCFCB9-6F58-4486-8498-12DAC71083D2}"/>
    <cellStyle name="Uwaga 3" xfId="11312" hidden="1" xr:uid="{AC25F962-194D-48C5-BE36-7911AB6D027C}"/>
    <cellStyle name="Uwaga 3" xfId="11308" hidden="1" xr:uid="{8E63B6B8-F28E-484E-BFB2-B45B4CCA13CE}"/>
    <cellStyle name="Uwaga 3" xfId="11300" hidden="1" xr:uid="{D37124E5-A952-43A6-862D-4CCD991C6BE9}"/>
    <cellStyle name="Uwaga 3" xfId="11295" hidden="1" xr:uid="{85D79B8A-7B1C-4FC0-B3F0-93141CC89F63}"/>
    <cellStyle name="Uwaga 3" xfId="11290" hidden="1" xr:uid="{4F42341D-A203-4C55-884C-382901DDF9D4}"/>
    <cellStyle name="Uwaga 3" xfId="11285" hidden="1" xr:uid="{7A1108DE-1CAD-4868-8F3B-22062C7524F7}"/>
    <cellStyle name="Uwaga 3" xfId="11280" hidden="1" xr:uid="{E2A59C19-FEB0-421E-943A-9BB4666AF606}"/>
    <cellStyle name="Uwaga 3" xfId="11275" hidden="1" xr:uid="{7EBD30AB-FB05-4311-8906-7199368141DF}"/>
    <cellStyle name="Uwaga 3" xfId="11270" hidden="1" xr:uid="{2AB8B53B-96E4-404A-BA7C-6AACAB99C783}"/>
    <cellStyle name="Uwaga 3" xfId="11265" hidden="1" xr:uid="{5CD7821A-DD22-4251-8FFD-90EC060A5CD7}"/>
    <cellStyle name="Uwaga 3" xfId="11260" hidden="1" xr:uid="{93EBD118-F639-43C6-93B7-B9B8BBFF1BE5}"/>
    <cellStyle name="Uwaga 3" xfId="11255" hidden="1" xr:uid="{2024C6FE-124C-4FDF-B2B9-725277FFE1ED}"/>
    <cellStyle name="Uwaga 3" xfId="11251" hidden="1" xr:uid="{141B8789-2F20-4999-B685-B5DF9B6C6DDB}"/>
    <cellStyle name="Uwaga 3" xfId="11246" hidden="1" xr:uid="{D52C3A62-334F-449A-A99B-B85E150D2066}"/>
    <cellStyle name="Uwaga 3" xfId="11239" hidden="1" xr:uid="{9F04EEE2-5DBE-4DDF-A28A-67EA521ADF06}"/>
    <cellStyle name="Uwaga 3" xfId="11234" hidden="1" xr:uid="{ADCBF234-520B-4D8D-8105-348C2C6945E5}"/>
    <cellStyle name="Uwaga 3" xfId="11229" hidden="1" xr:uid="{55A10211-B09D-481C-910C-775D024AF238}"/>
    <cellStyle name="Uwaga 3" xfId="11224" hidden="1" xr:uid="{B21A4A88-3547-48AE-8A99-6BFE52061C6A}"/>
    <cellStyle name="Uwaga 3" xfId="11219" hidden="1" xr:uid="{F36CC3A5-793F-4994-AD9C-357189B9FF8F}"/>
    <cellStyle name="Uwaga 3" xfId="11214" hidden="1" xr:uid="{AFD986DF-FF6A-4275-ABB3-E68069E0541D}"/>
    <cellStyle name="Uwaga 3" xfId="11209" hidden="1" xr:uid="{B4F146E1-7270-43C7-A727-FD7B862EE709}"/>
    <cellStyle name="Uwaga 3" xfId="11204" hidden="1" xr:uid="{D7359B9B-8639-4304-B393-9F741492029A}"/>
    <cellStyle name="Uwaga 3" xfId="11199" hidden="1" xr:uid="{DA56C6C7-7BAA-497E-8EE9-D04BAF4102AE}"/>
    <cellStyle name="Uwaga 3" xfId="11195" hidden="1" xr:uid="{6588DD31-F1F4-48A9-B601-787B586C9A55}"/>
    <cellStyle name="Uwaga 3" xfId="11190" hidden="1" xr:uid="{32923217-C000-4AA2-A4D7-47F287D41CF8}"/>
    <cellStyle name="Uwaga 3" xfId="11185" hidden="1" xr:uid="{42165BD1-5CC5-470A-BFF0-9CA96B0587E6}"/>
    <cellStyle name="Uwaga 3" xfId="11180" hidden="1" xr:uid="{BD482159-1047-48FD-8175-2C5CA66FEC99}"/>
    <cellStyle name="Uwaga 3" xfId="11176" hidden="1" xr:uid="{BF0CC130-2AD9-46ED-B4FF-947C2F2878DB}"/>
    <cellStyle name="Uwaga 3" xfId="11172" hidden="1" xr:uid="{E087F46C-4E2D-4ABD-B831-F3A9E5A9A28C}"/>
    <cellStyle name="Uwaga 3" xfId="11165" hidden="1" xr:uid="{0D724211-1102-4445-B03B-94A0FCC1671E}"/>
    <cellStyle name="Uwaga 3" xfId="11161" hidden="1" xr:uid="{26C66471-427E-4AF5-AF88-025737312320}"/>
    <cellStyle name="Uwaga 3" xfId="11156" hidden="1" xr:uid="{427B22AE-6866-49E9-AA8D-8AEF7A4278CE}"/>
    <cellStyle name="Uwaga 3" xfId="11150" hidden="1" xr:uid="{C369C5B6-13FB-47B2-8DAF-4DF314A092C2}"/>
    <cellStyle name="Uwaga 3" xfId="11146" hidden="1" xr:uid="{A1A7E4D2-7360-49FE-AA0F-379E6A750423}"/>
    <cellStyle name="Uwaga 3" xfId="11141" hidden="1" xr:uid="{82A1DA89-72FB-43D3-B4CB-422350B18789}"/>
    <cellStyle name="Uwaga 3" xfId="11135" hidden="1" xr:uid="{956E3256-7CB0-42BC-B482-3D2479185242}"/>
    <cellStyle name="Uwaga 3" xfId="11131" hidden="1" xr:uid="{7977E3B3-91C8-4157-AD63-A2D211E35C3C}"/>
    <cellStyle name="Uwaga 3" xfId="11127" hidden="1" xr:uid="{A6150D71-DF60-4171-A00E-DAFBDA99F3DE}"/>
    <cellStyle name="Uwaga 3" xfId="11120" hidden="1" xr:uid="{574E69DC-3ADD-41BF-B13A-8FD827DA9E70}"/>
    <cellStyle name="Uwaga 3" xfId="11116" hidden="1" xr:uid="{0EFDD4C7-46D6-4BBE-BA2E-1B03E24B3B54}"/>
    <cellStyle name="Uwaga 3" xfId="11112" hidden="1" xr:uid="{76F37E9B-7E86-4BCA-81B3-8C6DE6D741D6}"/>
    <cellStyle name="Uwaga 3" xfId="11979" hidden="1" xr:uid="{24C509C3-BB9C-415F-8674-53C7C7CDD040}"/>
    <cellStyle name="Uwaga 3" xfId="11978" hidden="1" xr:uid="{57EEB621-D8AC-4DF3-B8A4-EFE3393649B0}"/>
    <cellStyle name="Uwaga 3" xfId="11976" hidden="1" xr:uid="{0B340009-828A-4244-AC27-FD84ED761DCC}"/>
    <cellStyle name="Uwaga 3" xfId="11963" hidden="1" xr:uid="{5FC38285-D748-44BF-B793-30540603B204}"/>
    <cellStyle name="Uwaga 3" xfId="11961" hidden="1" xr:uid="{EF2ED63D-7DEB-4466-BDF0-B50DA3402CD3}"/>
    <cellStyle name="Uwaga 3" xfId="11959" hidden="1" xr:uid="{CC463E34-9CF5-4B86-BC00-685B29411641}"/>
    <cellStyle name="Uwaga 3" xfId="11949" hidden="1" xr:uid="{5167ACCD-857D-4792-8382-0D222DB3A067}"/>
    <cellStyle name="Uwaga 3" xfId="11947" hidden="1" xr:uid="{AAC69E2D-3A4F-452B-8BB3-5753EE3EF55C}"/>
    <cellStyle name="Uwaga 3" xfId="11945" hidden="1" xr:uid="{FF2AC989-EF5D-4EA2-B151-C7CCD6FE360C}"/>
    <cellStyle name="Uwaga 3" xfId="11934" hidden="1" xr:uid="{D87268C5-953B-4F34-9C02-2DE0E730E1A4}"/>
    <cellStyle name="Uwaga 3" xfId="11932" hidden="1" xr:uid="{8ACFD5B6-327E-4227-BB00-90E5A8A1406D}"/>
    <cellStyle name="Uwaga 3" xfId="11930" hidden="1" xr:uid="{4555C822-1DE3-4CEA-B073-D5D844BA1013}"/>
    <cellStyle name="Uwaga 3" xfId="11917" hidden="1" xr:uid="{E6BFE321-CEF9-4314-983C-68FEC9862DC2}"/>
    <cellStyle name="Uwaga 3" xfId="11915" hidden="1" xr:uid="{CD5B4825-4D59-432A-83F3-2F6B92B2DCCC}"/>
    <cellStyle name="Uwaga 3" xfId="11914" hidden="1" xr:uid="{91F401FB-773F-40A1-B521-17CAC26C3E0E}"/>
    <cellStyle name="Uwaga 3" xfId="11901" hidden="1" xr:uid="{0FEE56DF-9C98-4ED9-B8BF-02FF4410506B}"/>
    <cellStyle name="Uwaga 3" xfId="11900" hidden="1" xr:uid="{63C24488-854A-4BAD-9EF5-CA71B5B3963F}"/>
    <cellStyle name="Uwaga 3" xfId="11898" hidden="1" xr:uid="{2465767E-2A10-4A90-8E6A-4D12E60229AE}"/>
    <cellStyle name="Uwaga 3" xfId="11886" hidden="1" xr:uid="{1D1A3E92-5BB9-42F1-A5E5-E99BEBFBA1A8}"/>
    <cellStyle name="Uwaga 3" xfId="11885" hidden="1" xr:uid="{41B996E2-485D-4253-AA9B-370A8076403A}"/>
    <cellStyle name="Uwaga 3" xfId="11883" hidden="1" xr:uid="{66E2C780-C7CF-4075-BB4C-B800AFA94D47}"/>
    <cellStyle name="Uwaga 3" xfId="11871" hidden="1" xr:uid="{676695C3-B46B-4F1C-B601-1AE56DDE74D3}"/>
    <cellStyle name="Uwaga 3" xfId="11870" hidden="1" xr:uid="{0B8D0335-AF79-4154-BB4D-7FD0AC443A35}"/>
    <cellStyle name="Uwaga 3" xfId="11868" hidden="1" xr:uid="{6966B7A3-14F6-4129-BC5E-2E97CE0564DE}"/>
    <cellStyle name="Uwaga 3" xfId="11856" hidden="1" xr:uid="{9B775010-4F29-4FB5-8DA0-F156CE5E20D1}"/>
    <cellStyle name="Uwaga 3" xfId="11855" hidden="1" xr:uid="{1B82A670-176C-4451-BA8E-0A57B07924C4}"/>
    <cellStyle name="Uwaga 3" xfId="11853" hidden="1" xr:uid="{C918EDEA-672C-4679-B689-D8F8F94557D6}"/>
    <cellStyle name="Uwaga 3" xfId="11841" hidden="1" xr:uid="{08C221F0-A4F1-4396-A56A-FE31C83C6295}"/>
    <cellStyle name="Uwaga 3" xfId="11840" hidden="1" xr:uid="{D540B554-3FB6-45EE-8628-A138C3703FC5}"/>
    <cellStyle name="Uwaga 3" xfId="11838" hidden="1" xr:uid="{0C28785D-E341-4786-8AA3-4F9219F984B8}"/>
    <cellStyle name="Uwaga 3" xfId="11826" hidden="1" xr:uid="{462A7AA8-9B14-4EE9-96A4-3CB097A3C2AF}"/>
    <cellStyle name="Uwaga 3" xfId="11825" hidden="1" xr:uid="{DCFE7B08-70FB-4C41-93A9-CE9ACBBA9BCF}"/>
    <cellStyle name="Uwaga 3" xfId="11823" hidden="1" xr:uid="{73E292F3-60E0-4B18-800B-694D6872F6AC}"/>
    <cellStyle name="Uwaga 3" xfId="11811" hidden="1" xr:uid="{382FF551-EF36-4267-84A9-1C9D3A8A77B7}"/>
    <cellStyle name="Uwaga 3" xfId="11810" hidden="1" xr:uid="{6DB2E955-583A-41D2-B2C3-431E5A8A0F57}"/>
    <cellStyle name="Uwaga 3" xfId="11808" hidden="1" xr:uid="{B46CA960-3082-4EEC-83A3-33025F1610E2}"/>
    <cellStyle name="Uwaga 3" xfId="11796" hidden="1" xr:uid="{E19F1F5B-6625-45A5-9956-3F28BC36FFF0}"/>
    <cellStyle name="Uwaga 3" xfId="11795" hidden="1" xr:uid="{4689454F-6F27-43CA-9E70-B5CA657E5B1C}"/>
    <cellStyle name="Uwaga 3" xfId="11793" hidden="1" xr:uid="{CF608797-5029-463C-80B4-C006EBC7D4DE}"/>
    <cellStyle name="Uwaga 3" xfId="11781" hidden="1" xr:uid="{BE153A13-C619-47EC-9C07-DD0714FA9A5D}"/>
    <cellStyle name="Uwaga 3" xfId="11780" hidden="1" xr:uid="{1F663656-782D-45F8-8AB7-5FAECC749F58}"/>
    <cellStyle name="Uwaga 3" xfId="11778" hidden="1" xr:uid="{D33B7BB9-D4DD-4110-B9D6-F696E16333FA}"/>
    <cellStyle name="Uwaga 3" xfId="11766" hidden="1" xr:uid="{98F7CD38-F394-448F-9DEA-E1CD11FE6544}"/>
    <cellStyle name="Uwaga 3" xfId="11765" hidden="1" xr:uid="{D3F11BE4-F628-4E14-8419-86C85EEF36EE}"/>
    <cellStyle name="Uwaga 3" xfId="11763" hidden="1" xr:uid="{B89461D5-A6E9-4029-BA45-6FC9F42C5DB5}"/>
    <cellStyle name="Uwaga 3" xfId="11751" hidden="1" xr:uid="{A780A538-5497-478C-B41C-17633107706E}"/>
    <cellStyle name="Uwaga 3" xfId="11750" hidden="1" xr:uid="{48E9298B-B89B-4B20-888B-D5E7146880C0}"/>
    <cellStyle name="Uwaga 3" xfId="11748" hidden="1" xr:uid="{53D213B6-7560-4E2F-A53B-E138AA7B0E07}"/>
    <cellStyle name="Uwaga 3" xfId="11736" hidden="1" xr:uid="{9517DEEB-F634-4060-8452-9900A83321DF}"/>
    <cellStyle name="Uwaga 3" xfId="11735" hidden="1" xr:uid="{27FE1A0A-316E-4002-B356-285461A0858A}"/>
    <cellStyle name="Uwaga 3" xfId="11733" hidden="1" xr:uid="{EF55A15D-4A7E-4BB0-8270-9E6B39FE6C35}"/>
    <cellStyle name="Uwaga 3" xfId="11721" hidden="1" xr:uid="{24E59865-A477-4E11-A77B-05D5CB60CABF}"/>
    <cellStyle name="Uwaga 3" xfId="11720" hidden="1" xr:uid="{7CB7FD33-6046-47AB-8331-BBF417785F5C}"/>
    <cellStyle name="Uwaga 3" xfId="11718" hidden="1" xr:uid="{7182C553-68F8-476F-B1C3-92A478CAF470}"/>
    <cellStyle name="Uwaga 3" xfId="11706" hidden="1" xr:uid="{A1A3006E-4B1D-4171-9A47-5B72FBC78F1C}"/>
    <cellStyle name="Uwaga 3" xfId="11705" hidden="1" xr:uid="{459F2DD7-5583-4BA6-AAE8-976764177F8D}"/>
    <cellStyle name="Uwaga 3" xfId="11703" hidden="1" xr:uid="{CB2EDDEA-BFF9-4ADA-B847-4334AC38FBEF}"/>
    <cellStyle name="Uwaga 3" xfId="11691" hidden="1" xr:uid="{9A4F6044-EFE1-491F-A162-65CFAB1BA8CA}"/>
    <cellStyle name="Uwaga 3" xfId="11690" hidden="1" xr:uid="{ECA168AD-E202-4479-92D6-07D7857E554B}"/>
    <cellStyle name="Uwaga 3" xfId="11688" hidden="1" xr:uid="{0FAD304B-54ED-4F37-BC13-30D37A8FEFF0}"/>
    <cellStyle name="Uwaga 3" xfId="11676" hidden="1" xr:uid="{5923BF84-D1AE-4992-A852-8E792F211DF4}"/>
    <cellStyle name="Uwaga 3" xfId="11675" hidden="1" xr:uid="{7C3CA0EA-9C00-447B-BDC7-6CFE26F06413}"/>
    <cellStyle name="Uwaga 3" xfId="11673" hidden="1" xr:uid="{27D20E7D-E513-4B10-986C-0DCC5AAF9EFF}"/>
    <cellStyle name="Uwaga 3" xfId="11661" hidden="1" xr:uid="{7FBFA4F5-70E9-4BA5-85E6-6E9ECDDC55A4}"/>
    <cellStyle name="Uwaga 3" xfId="11660" hidden="1" xr:uid="{FD79EDA6-D019-4157-9815-29F4D5CE2E5F}"/>
    <cellStyle name="Uwaga 3" xfId="11658" hidden="1" xr:uid="{EDAFE976-F694-46EC-B6E8-B16F88E9541D}"/>
    <cellStyle name="Uwaga 3" xfId="11646" hidden="1" xr:uid="{638D6436-155B-45DB-B987-BE8B1F539254}"/>
    <cellStyle name="Uwaga 3" xfId="11645" hidden="1" xr:uid="{30DF7049-6978-4C09-AD51-9757CE3D2CE3}"/>
    <cellStyle name="Uwaga 3" xfId="11643" hidden="1" xr:uid="{A380DD6C-B0EC-4214-8345-B38935A1D98A}"/>
    <cellStyle name="Uwaga 3" xfId="11631" hidden="1" xr:uid="{33A004A8-F5B8-4048-8A6F-D4B63E25C242}"/>
    <cellStyle name="Uwaga 3" xfId="11630" hidden="1" xr:uid="{36920AA4-CB25-4EBF-9F1C-C027E4033EEB}"/>
    <cellStyle name="Uwaga 3" xfId="11628" hidden="1" xr:uid="{DABAE0D2-DEAA-4216-BA3A-97C2CCF21D67}"/>
    <cellStyle name="Uwaga 3" xfId="11616" hidden="1" xr:uid="{342A8DA1-148D-4DFA-B61A-E76C0B866E46}"/>
    <cellStyle name="Uwaga 3" xfId="11615" hidden="1" xr:uid="{9DFD5C7F-CB1E-499E-A4C6-2E142197F7CD}"/>
    <cellStyle name="Uwaga 3" xfId="11613" hidden="1" xr:uid="{2F961082-2F16-4E49-B3D4-FC172C116BAB}"/>
    <cellStyle name="Uwaga 3" xfId="11601" hidden="1" xr:uid="{1CB19921-498D-4232-AD19-451D717BD3B6}"/>
    <cellStyle name="Uwaga 3" xfId="11600" hidden="1" xr:uid="{1099BD9C-1C6C-4B40-9320-040BB581F9DD}"/>
    <cellStyle name="Uwaga 3" xfId="11598" hidden="1" xr:uid="{9C6083EF-0472-4049-B391-E17209FE274E}"/>
    <cellStyle name="Uwaga 3" xfId="11586" hidden="1" xr:uid="{26DB46E4-B70F-4474-829F-FE9B52D94C33}"/>
    <cellStyle name="Uwaga 3" xfId="11585" hidden="1" xr:uid="{08CB79D0-FE50-46E2-B7FB-8C9C0B16C74E}"/>
    <cellStyle name="Uwaga 3" xfId="11583" hidden="1" xr:uid="{C622CB2D-E456-4149-A8B5-69100456F099}"/>
    <cellStyle name="Uwaga 3" xfId="11571" hidden="1" xr:uid="{E5BF7A20-026D-42AE-90A3-6639AA93E2BA}"/>
    <cellStyle name="Uwaga 3" xfId="11570" hidden="1" xr:uid="{CBE71EA3-1C9D-4049-AA3D-DC359040884E}"/>
    <cellStyle name="Uwaga 3" xfId="11568" hidden="1" xr:uid="{87519AB3-4524-4484-8921-8493B006BCC7}"/>
    <cellStyle name="Uwaga 3" xfId="11556" hidden="1" xr:uid="{E131B407-682D-43F8-BD44-D9D112CA1638}"/>
    <cellStyle name="Uwaga 3" xfId="11555" hidden="1" xr:uid="{EFA72C17-829E-4005-8127-1569C96D0240}"/>
    <cellStyle name="Uwaga 3" xfId="11553" hidden="1" xr:uid="{FA13A753-9F9D-453D-B506-98340609EB3B}"/>
    <cellStyle name="Uwaga 3" xfId="11541" hidden="1" xr:uid="{04D206ED-9461-4B2F-AC76-FE189DBA4C3B}"/>
    <cellStyle name="Uwaga 3" xfId="11540" hidden="1" xr:uid="{52D1ED3C-D1FC-448D-8A99-2633E4AF4FC0}"/>
    <cellStyle name="Uwaga 3" xfId="11538" hidden="1" xr:uid="{4D0C1FBF-7B07-4D3E-85C1-F85A732764FD}"/>
    <cellStyle name="Uwaga 3" xfId="11526" hidden="1" xr:uid="{A4F83310-C020-48CF-AE98-B937678600D3}"/>
    <cellStyle name="Uwaga 3" xfId="11525" hidden="1" xr:uid="{A3ACF555-2461-4D4A-A127-462DE9CC388C}"/>
    <cellStyle name="Uwaga 3" xfId="11523" hidden="1" xr:uid="{C59C30DE-B3F4-4298-8E7B-68821FE50BB0}"/>
    <cellStyle name="Uwaga 3" xfId="11511" hidden="1" xr:uid="{8BDF6763-81CC-42F1-B0BE-D5E64514FB4F}"/>
    <cellStyle name="Uwaga 3" xfId="11510" hidden="1" xr:uid="{99E97DC2-092C-49B9-A372-ADFED3069B87}"/>
    <cellStyle name="Uwaga 3" xfId="11508" hidden="1" xr:uid="{0B49FDA8-FDBF-4BAC-AA87-F0C3BAE6D70A}"/>
    <cellStyle name="Uwaga 3" xfId="11496" hidden="1" xr:uid="{A7D5ACDB-B99B-4788-9C52-C26087074D63}"/>
    <cellStyle name="Uwaga 3" xfId="11494" hidden="1" xr:uid="{693FC5F6-3DB6-4E23-BD3D-520E0CD5B6B9}"/>
    <cellStyle name="Uwaga 3" xfId="11491" hidden="1" xr:uid="{E35155F2-7825-4878-BFEA-EF79F127896B}"/>
    <cellStyle name="Uwaga 3" xfId="11481" hidden="1" xr:uid="{D866A9B4-CC30-49F2-A92F-90F948555534}"/>
    <cellStyle name="Uwaga 3" xfId="11479" hidden="1" xr:uid="{F684350B-D44B-4643-8396-CBD097026DAA}"/>
    <cellStyle name="Uwaga 3" xfId="11476" hidden="1" xr:uid="{23496255-B942-4A39-B882-3CF7012B3770}"/>
    <cellStyle name="Uwaga 3" xfId="11466" hidden="1" xr:uid="{7EA3370C-972B-4EAB-9494-08107C69CBBA}"/>
    <cellStyle name="Uwaga 3" xfId="11464" hidden="1" xr:uid="{B8CCC344-97C4-410D-9440-5202869BB5D8}"/>
    <cellStyle name="Uwaga 3" xfId="11461" hidden="1" xr:uid="{B3FD7E05-A9AB-4B01-A5CC-375CAED8A7D4}"/>
    <cellStyle name="Uwaga 3" xfId="11451" hidden="1" xr:uid="{2F9F91F8-5033-4719-A03E-47BE63D7F96E}"/>
    <cellStyle name="Uwaga 3" xfId="11449" hidden="1" xr:uid="{3011C980-F70E-46D8-B09C-77D5A2378741}"/>
    <cellStyle name="Uwaga 3" xfId="11446" hidden="1" xr:uid="{B5D74E29-6437-4674-A39F-DA89DCB4C3E7}"/>
    <cellStyle name="Uwaga 3" xfId="11436" hidden="1" xr:uid="{E162A67F-112A-42E8-B4A6-C201D1B20069}"/>
    <cellStyle name="Uwaga 3" xfId="11434" hidden="1" xr:uid="{2FB7B2A8-6647-40D5-8105-C43F5C03276D}"/>
    <cellStyle name="Uwaga 3" xfId="11431" hidden="1" xr:uid="{9B39AB5B-F08A-41EA-8715-A13FE838B55E}"/>
    <cellStyle name="Uwaga 3" xfId="11421" hidden="1" xr:uid="{F6B98219-621D-4CDC-A385-FAAE7C90FF5F}"/>
    <cellStyle name="Uwaga 3" xfId="11419" hidden="1" xr:uid="{453C9768-A64D-475E-A350-EA273E3C1527}"/>
    <cellStyle name="Uwaga 3" xfId="11415" hidden="1" xr:uid="{38B44106-29FA-46A4-9D89-EADFE4ED73E0}"/>
    <cellStyle name="Uwaga 3" xfId="11406" hidden="1" xr:uid="{70AA35B8-3B37-48B2-87A1-2C079968CA5F}"/>
    <cellStyle name="Uwaga 3" xfId="11403" hidden="1" xr:uid="{DF895AFF-67E2-4F5F-9B85-2EF3DFE82F8D}"/>
    <cellStyle name="Uwaga 3" xfId="11399" hidden="1" xr:uid="{25FEAF50-57C9-4ADB-A5C5-F4028CB223FD}"/>
    <cellStyle name="Uwaga 3" xfId="11391" hidden="1" xr:uid="{CAFBE370-AF44-489B-9DE6-307E854CB436}"/>
    <cellStyle name="Uwaga 3" xfId="11389" hidden="1" xr:uid="{183E1ED4-078A-4745-810E-F420DA0FB61A}"/>
    <cellStyle name="Uwaga 3" xfId="11385" hidden="1" xr:uid="{C7C020D4-5C8C-4006-B7F9-ACADD553A159}"/>
    <cellStyle name="Uwaga 3" xfId="11376" hidden="1" xr:uid="{35443AB2-69D5-4F14-BF08-E65754D4FB38}"/>
    <cellStyle name="Uwaga 3" xfId="11374" hidden="1" xr:uid="{CB66B59C-D4A6-4ED7-8E1C-1770D3FBCB45}"/>
    <cellStyle name="Uwaga 3" xfId="11371" hidden="1" xr:uid="{CEA23E2E-9439-4B47-8FF3-4259CF0FAB6C}"/>
    <cellStyle name="Uwaga 3" xfId="11361" hidden="1" xr:uid="{456C32AF-EB6E-4258-952F-50BEC7098D6E}"/>
    <cellStyle name="Uwaga 3" xfId="11359" hidden="1" xr:uid="{43852BBE-CCBB-4CC3-8C8D-791FF7A53998}"/>
    <cellStyle name="Uwaga 3" xfId="11354" hidden="1" xr:uid="{A6BF60A4-612E-48C2-B501-2CC0912D6A10}"/>
    <cellStyle name="Uwaga 3" xfId="11346" hidden="1" xr:uid="{E8FC3945-5EFD-4293-9F32-8DE040C4728B}"/>
    <cellStyle name="Uwaga 3" xfId="11344" hidden="1" xr:uid="{CD0FB807-0B8F-4E8C-A97A-A2CB8C59B561}"/>
    <cellStyle name="Uwaga 3" xfId="11339" hidden="1" xr:uid="{F6CC0EAF-5438-49B5-BBD0-4737D8DB9BCA}"/>
    <cellStyle name="Uwaga 3" xfId="11331" hidden="1" xr:uid="{DD6886D9-16AC-44A6-8685-22489314DBC4}"/>
    <cellStyle name="Uwaga 3" xfId="11329" hidden="1" xr:uid="{E8B5D1A9-B875-4102-A345-6AD999F3FA51}"/>
    <cellStyle name="Uwaga 3" xfId="11324" hidden="1" xr:uid="{77494E8A-D707-4BD2-ADBD-F49C73580D7A}"/>
    <cellStyle name="Uwaga 3" xfId="11316" hidden="1" xr:uid="{2A1035A8-241A-404D-8337-8C65D569C41C}"/>
    <cellStyle name="Uwaga 3" xfId="11314" hidden="1" xr:uid="{3C5D479D-A7D1-45CE-AB10-D6CF1F20C5D9}"/>
    <cellStyle name="Uwaga 3" xfId="11310" hidden="1" xr:uid="{9F8A0641-C0CA-4122-BE5A-F35A972FDDC2}"/>
    <cellStyle name="Uwaga 3" xfId="11301" hidden="1" xr:uid="{7B7AE26A-E0B6-4AEA-9DBF-D53145358A06}"/>
    <cellStyle name="Uwaga 3" xfId="11298" hidden="1" xr:uid="{372FC746-BD90-44C4-ABEA-7E7D4916F447}"/>
    <cellStyle name="Uwaga 3" xfId="11293" hidden="1" xr:uid="{B29EB5DE-FA95-4C4C-8BBC-1819647F1340}"/>
    <cellStyle name="Uwaga 3" xfId="11286" hidden="1" xr:uid="{740C2D9A-28A7-4B93-A4E4-8EA723E165AF}"/>
    <cellStyle name="Uwaga 3" xfId="11282" hidden="1" xr:uid="{60C3D6EC-0542-4C1E-8326-80898C38971E}"/>
    <cellStyle name="Uwaga 3" xfId="11277" hidden="1" xr:uid="{C3B2CA12-6442-49E2-BBE1-739A48FE048F}"/>
    <cellStyle name="Uwaga 3" xfId="11271" hidden="1" xr:uid="{95229114-6137-4511-BB02-B5B1F5919541}"/>
    <cellStyle name="Uwaga 3" xfId="11267" hidden="1" xr:uid="{384C050E-516F-48E8-AE5E-2A7E2CA06F82}"/>
    <cellStyle name="Uwaga 3" xfId="11262" hidden="1" xr:uid="{DF4CE2CF-2B44-4A96-9169-6CC3C83493C7}"/>
    <cellStyle name="Uwaga 3" xfId="11256" hidden="1" xr:uid="{F9E4426F-6EF2-4E14-8A0C-F2CC60A96190}"/>
    <cellStyle name="Uwaga 3" xfId="11253" hidden="1" xr:uid="{5E0B8884-174A-4233-90DD-0F0519223559}"/>
    <cellStyle name="Uwaga 3" xfId="11249" hidden="1" xr:uid="{28A6D7D3-EED4-42E8-81DF-D61A0922F985}"/>
    <cellStyle name="Uwaga 3" xfId="11240" hidden="1" xr:uid="{55297A79-4E28-4848-A294-B6D21C66ED5D}"/>
    <cellStyle name="Uwaga 3" xfId="11235" hidden="1" xr:uid="{0A817369-0A7D-4E36-9186-8982CF704923}"/>
    <cellStyle name="Uwaga 3" xfId="11230" hidden="1" xr:uid="{173E77D2-5BB7-42BB-8AED-91E5D3505B2A}"/>
    <cellStyle name="Uwaga 3" xfId="11225" hidden="1" xr:uid="{D9C19B06-6442-4353-8138-41A9F6C3EE9D}"/>
    <cellStyle name="Uwaga 3" xfId="11220" hidden="1" xr:uid="{17ED0DAD-FFB0-4FC1-9B4A-8296BB12D82B}"/>
    <cellStyle name="Uwaga 3" xfId="11215" hidden="1" xr:uid="{E4C3A28B-E5FF-4615-96FE-6E0F3BC8F32D}"/>
    <cellStyle name="Uwaga 3" xfId="11210" hidden="1" xr:uid="{2C7198FB-3DEE-4E16-8F63-3682734A4294}"/>
    <cellStyle name="Uwaga 3" xfId="11205" hidden="1" xr:uid="{95128542-D17C-4660-AE77-164E8549B782}"/>
    <cellStyle name="Uwaga 3" xfId="11200" hidden="1" xr:uid="{BCACFC57-DC2F-443C-A1ED-51DAEC29212F}"/>
    <cellStyle name="Uwaga 3" xfId="11196" hidden="1" xr:uid="{9A46407C-621A-470F-9FDF-81D95161795E}"/>
    <cellStyle name="Uwaga 3" xfId="11191" hidden="1" xr:uid="{A5DD23D3-72A4-475E-AFDB-2BBEC55FC071}"/>
    <cellStyle name="Uwaga 3" xfId="11186" hidden="1" xr:uid="{55FA8CCF-63DD-4D20-A20A-55AE7886B6D8}"/>
    <cellStyle name="Uwaga 3" xfId="11181" hidden="1" xr:uid="{F7C6AF1E-818F-4D7B-872E-FD1883879DD9}"/>
    <cellStyle name="Uwaga 3" xfId="11177" hidden="1" xr:uid="{EC8450D5-1489-4CA0-9FD9-33F7B8553BAA}"/>
    <cellStyle name="Uwaga 3" xfId="11173" hidden="1" xr:uid="{A53DF6BB-844F-46E0-9726-AEB42AE1131F}"/>
    <cellStyle name="Uwaga 3" xfId="11166" hidden="1" xr:uid="{A93F1C67-1966-4B6E-B70F-7FE6FB0E9263}"/>
    <cellStyle name="Uwaga 3" xfId="11162" hidden="1" xr:uid="{6AEAC065-0582-4E0B-A282-EB82708108EB}"/>
    <cellStyle name="Uwaga 3" xfId="11157" hidden="1" xr:uid="{F911A12B-A053-445D-B2C2-BD8455D684EB}"/>
    <cellStyle name="Uwaga 3" xfId="11151" hidden="1" xr:uid="{7ABDC2F1-6D59-460C-880F-744FF2549B24}"/>
    <cellStyle name="Uwaga 3" xfId="11147" hidden="1" xr:uid="{34AF3162-B5C7-41AA-8A45-A5EFEBB3E413}"/>
    <cellStyle name="Uwaga 3" xfId="11142" hidden="1" xr:uid="{CBC16D25-0837-40C4-B1AF-80F3F7DBF588}"/>
    <cellStyle name="Uwaga 3" xfId="11136" hidden="1" xr:uid="{E62D8DDA-CA65-4B6D-BED0-2E5AB072FC36}"/>
    <cellStyle name="Uwaga 3" xfId="11132" hidden="1" xr:uid="{A2C1444A-03B5-40CD-9862-6D01363C91BF}"/>
    <cellStyle name="Uwaga 3" xfId="11128" hidden="1" xr:uid="{D195BDCD-236B-438D-9189-075E5C0404FC}"/>
    <cellStyle name="Uwaga 3" xfId="11121" hidden="1" xr:uid="{FFE57AA5-5ABE-4E83-8115-3BD524C26731}"/>
    <cellStyle name="Uwaga 3" xfId="11117" hidden="1" xr:uid="{FAC081F0-B15E-40F6-BA03-0ACE793556F6}"/>
    <cellStyle name="Uwaga 3" xfId="11113" hidden="1" xr:uid="{3C3FC511-B131-4F19-87F3-B0D8FE0BBE1E}"/>
    <cellStyle name="Uwaga 3" xfId="11053" hidden="1" xr:uid="{60C2B259-EEC0-4BFD-943C-2B51D930A505}"/>
    <cellStyle name="Uwaga 3" xfId="11052" hidden="1" xr:uid="{43E13BB1-AD4F-4A88-B6AE-AD629DE42F62}"/>
    <cellStyle name="Uwaga 3" xfId="11051" hidden="1" xr:uid="{5B554FE1-CB97-4B5F-80CE-46EEC786016A}"/>
    <cellStyle name="Uwaga 3" xfId="11044" hidden="1" xr:uid="{EF87B709-51C5-403C-B080-557FEFAEC2D9}"/>
    <cellStyle name="Uwaga 3" xfId="11043" hidden="1" xr:uid="{D0EA44C6-3FF5-409C-A44A-1BBCF0E43F1D}"/>
    <cellStyle name="Uwaga 3" xfId="11042" hidden="1" xr:uid="{D5616D77-0974-4D63-8796-8AA88B431A41}"/>
    <cellStyle name="Uwaga 3" xfId="11035" hidden="1" xr:uid="{95A8A83D-50CE-448A-AA89-77E9F2D43D10}"/>
    <cellStyle name="Uwaga 3" xfId="11034" hidden="1" xr:uid="{F75403FD-9358-465F-932D-EAC37415278B}"/>
    <cellStyle name="Uwaga 3" xfId="11033" hidden="1" xr:uid="{0ED1582A-D78F-4EE6-9317-BB7D252228B8}"/>
    <cellStyle name="Uwaga 3" xfId="11026" hidden="1" xr:uid="{61612EB9-D738-43F3-9199-00F9893E0F88}"/>
    <cellStyle name="Uwaga 3" xfId="11025" hidden="1" xr:uid="{D29C1BC5-6C25-489A-BE55-844EF56ED128}"/>
    <cellStyle name="Uwaga 3" xfId="11024" hidden="1" xr:uid="{088B1D72-69FB-4D52-A94A-1341AE48EB26}"/>
    <cellStyle name="Uwaga 3" xfId="11017" hidden="1" xr:uid="{2776252C-0749-456C-837E-8B3715B2C3D5}"/>
    <cellStyle name="Uwaga 3" xfId="11016" hidden="1" xr:uid="{2117EC5F-2B32-4C01-B16D-F682683D45C1}"/>
    <cellStyle name="Uwaga 3" xfId="11014" hidden="1" xr:uid="{55517423-F905-4E11-B946-880A7026C0F4}"/>
    <cellStyle name="Uwaga 3" xfId="11009" hidden="1" xr:uid="{7ACCEBC4-8DA8-48EE-9FB5-FC790F98A8D4}"/>
    <cellStyle name="Uwaga 3" xfId="11006" hidden="1" xr:uid="{13C987E9-B9CE-4125-9D0B-7CEF1FCB4834}"/>
    <cellStyle name="Uwaga 3" xfId="11004" hidden="1" xr:uid="{FB689F3B-77E2-4875-B97A-C59FAAE77F41}"/>
    <cellStyle name="Uwaga 3" xfId="11000" hidden="1" xr:uid="{FD0F150E-1717-4867-A233-3FA6BF90E2A1}"/>
    <cellStyle name="Uwaga 3" xfId="10997" hidden="1" xr:uid="{50AACC24-B4C0-4D35-904D-AA04BC35EFAF}"/>
    <cellStyle name="Uwaga 3" xfId="10995" hidden="1" xr:uid="{40AB9666-7442-4AB2-9430-784D3D6313E7}"/>
    <cellStyle name="Uwaga 3" xfId="10991" hidden="1" xr:uid="{8AB80135-8A45-4C4A-88F5-1CB154340303}"/>
    <cellStyle name="Uwaga 3" xfId="10988" hidden="1" xr:uid="{6F9CB666-9AE7-4BC0-ABE5-B8103197CB09}"/>
    <cellStyle name="Uwaga 3" xfId="10986" hidden="1" xr:uid="{6F32931B-6967-4064-A03D-8A0E9CF2E377}"/>
    <cellStyle name="Uwaga 3" xfId="10982" hidden="1" xr:uid="{6A2E1A99-1C1C-4E24-BA63-F9BAEE9607AD}"/>
    <cellStyle name="Uwaga 3" xfId="10980" hidden="1" xr:uid="{5455D909-DF91-4C86-8A64-184EB6DCFCBF}"/>
    <cellStyle name="Uwaga 3" xfId="10979" hidden="1" xr:uid="{82BDEE35-85A7-47AF-B9FA-995435150765}"/>
    <cellStyle name="Uwaga 3" xfId="10973" hidden="1" xr:uid="{9223FBF7-759B-497B-96FA-F0BF69763973}"/>
    <cellStyle name="Uwaga 3" xfId="10971" hidden="1" xr:uid="{66915DAE-4490-42A4-88EC-064407E8BCA3}"/>
    <cellStyle name="Uwaga 3" xfId="10968" hidden="1" xr:uid="{A825CF3B-AAF3-4308-AE66-DB83C30697F1}"/>
    <cellStyle name="Uwaga 3" xfId="10964" hidden="1" xr:uid="{67D91EBB-AEB3-4C9F-B519-30F4B2FF7FCA}"/>
    <cellStyle name="Uwaga 3" xfId="10961" hidden="1" xr:uid="{E35B87CD-7A0D-4A00-A240-C8C789650A25}"/>
    <cellStyle name="Uwaga 3" xfId="10959" hidden="1" xr:uid="{2DF7D5B7-456E-4E8E-9AA7-BCE18FBDBBCF}"/>
    <cellStyle name="Uwaga 3" xfId="10955" hidden="1" xr:uid="{27D43FC2-D670-4E5B-808B-CFE9BB5F254C}"/>
    <cellStyle name="Uwaga 3" xfId="10952" hidden="1" xr:uid="{85A2B290-8846-4B23-9444-9A3FFD8D5C0C}"/>
    <cellStyle name="Uwaga 3" xfId="10950" hidden="1" xr:uid="{9B749647-C396-404C-A57C-6932F998E2E0}"/>
    <cellStyle name="Uwaga 3" xfId="10946" hidden="1" xr:uid="{CF2C8683-F268-4E6C-A759-B968E56E7EC9}"/>
    <cellStyle name="Uwaga 3" xfId="10944" hidden="1" xr:uid="{9566DECF-05E2-4749-B4BA-3C82438823FB}"/>
    <cellStyle name="Uwaga 3" xfId="10943" hidden="1" xr:uid="{DF8C903E-05D4-4C49-A08D-F3F590E43551}"/>
    <cellStyle name="Uwaga 3" xfId="10937" hidden="1" xr:uid="{7088D25F-D616-441F-9A4B-133D2CECD5A3}"/>
    <cellStyle name="Uwaga 3" xfId="10934" hidden="1" xr:uid="{63AEFA1E-8AA6-4876-B69C-22960D1B3121}"/>
    <cellStyle name="Uwaga 3" xfId="10932" hidden="1" xr:uid="{A5366060-6787-425D-BFFA-B80D134CAD1D}"/>
    <cellStyle name="Uwaga 3" xfId="10928" hidden="1" xr:uid="{046E5EFB-6911-4901-8398-A54CB75FD87C}"/>
    <cellStyle name="Uwaga 3" xfId="10925" hidden="1" xr:uid="{219D7657-5BB4-4F41-97DF-8E99870675A9}"/>
    <cellStyle name="Uwaga 3" xfId="10923" hidden="1" xr:uid="{965BCDF9-8F76-41DA-8D5B-EF314C7B9417}"/>
    <cellStyle name="Uwaga 3" xfId="10919" hidden="1" xr:uid="{4FB0D57C-D78F-47AD-A31A-16204D02E981}"/>
    <cellStyle name="Uwaga 3" xfId="10916" hidden="1" xr:uid="{F9EC76CE-4A74-4AED-8FEC-048E52875A1F}"/>
    <cellStyle name="Uwaga 3" xfId="10914" hidden="1" xr:uid="{7A8D078B-EBB0-4429-BE52-D00E111B0852}"/>
    <cellStyle name="Uwaga 3" xfId="10910" hidden="1" xr:uid="{1B30AB12-3840-47EF-BBF3-E4A2E0955968}"/>
    <cellStyle name="Uwaga 3" xfId="10908" hidden="1" xr:uid="{505EEDD0-6901-4808-81AA-D464BA209F7F}"/>
    <cellStyle name="Uwaga 3" xfId="10907" hidden="1" xr:uid="{EDCF011D-1E4E-4599-B06B-81CDF8BAC184}"/>
    <cellStyle name="Uwaga 3" xfId="10900" hidden="1" xr:uid="{CFDD5A5C-4543-4B5E-A43D-51A1DDCFCD06}"/>
    <cellStyle name="Uwaga 3" xfId="10897" hidden="1" xr:uid="{7FAAD35B-03F2-48C3-97AC-EF907B9EA91C}"/>
    <cellStyle name="Uwaga 3" xfId="10895" hidden="1" xr:uid="{01F937C1-246D-49E4-BF9F-A80BB1865A68}"/>
    <cellStyle name="Uwaga 3" xfId="10891" hidden="1" xr:uid="{A7714C13-8327-4C40-9D58-097325D7C997}"/>
    <cellStyle name="Uwaga 3" xfId="10888" hidden="1" xr:uid="{07ACB18B-D284-4FE3-A27A-E357EE87772D}"/>
    <cellStyle name="Uwaga 3" xfId="10886" hidden="1" xr:uid="{5A28A3EB-074B-44F2-9F2E-283AE0B44E99}"/>
    <cellStyle name="Uwaga 3" xfId="10882" hidden="1" xr:uid="{7336F605-6B84-4B7F-B97D-CDCBD43CB698}"/>
    <cellStyle name="Uwaga 3" xfId="10879" hidden="1" xr:uid="{3E7A836C-BE0B-447D-92A3-F778A18379A4}"/>
    <cellStyle name="Uwaga 3" xfId="10877" hidden="1" xr:uid="{82DEFCD2-09C7-4168-9611-DD33F73613DB}"/>
    <cellStyle name="Uwaga 3" xfId="10874" hidden="1" xr:uid="{2DC7CD98-FE0F-4EC8-A37D-FE0E53CB1919}"/>
    <cellStyle name="Uwaga 3" xfId="10872" hidden="1" xr:uid="{C3A6B8CE-FCF0-4FA2-9AE4-789A8126522A}"/>
    <cellStyle name="Uwaga 3" xfId="10871" hidden="1" xr:uid="{3FFC2022-4FC7-4675-BC95-D12B99833642}"/>
    <cellStyle name="Uwaga 3" xfId="10865" hidden="1" xr:uid="{F9D8F152-DF8D-4CEC-9E71-A35C23C3B6F1}"/>
    <cellStyle name="Uwaga 3" xfId="10863" hidden="1" xr:uid="{231C846B-6008-48D4-88ED-59A96AAF7809}"/>
    <cellStyle name="Uwaga 3" xfId="10861" hidden="1" xr:uid="{297452CD-4E1C-4A33-B055-D7619C341065}"/>
    <cellStyle name="Uwaga 3" xfId="10856" hidden="1" xr:uid="{008AAD5F-8179-465A-A48C-EB5B9B9E24E5}"/>
    <cellStyle name="Uwaga 3" xfId="10854" hidden="1" xr:uid="{BF96479C-3884-4F08-BC46-3873ABFE837D}"/>
    <cellStyle name="Uwaga 3" xfId="10852" hidden="1" xr:uid="{6F35BEFF-D6EF-4484-80B0-786C091DF0F9}"/>
    <cellStyle name="Uwaga 3" xfId="10847" hidden="1" xr:uid="{5CC35757-A7D5-4E60-B7B6-B07B0F14AD21}"/>
    <cellStyle name="Uwaga 3" xfId="10845" hidden="1" xr:uid="{73E60739-65AC-411F-BBE5-3AE92A801DE2}"/>
    <cellStyle name="Uwaga 3" xfId="10843" hidden="1" xr:uid="{45A6A8D0-47C8-4CC9-9B38-4BC96418915A}"/>
    <cellStyle name="Uwaga 3" xfId="10838" hidden="1" xr:uid="{7D4E67F6-F1BD-48FB-9FA5-A91988C54C1C}"/>
    <cellStyle name="Uwaga 3" xfId="10836" hidden="1" xr:uid="{8B04224A-2E0E-4EB1-8C18-76BB0679BE1F}"/>
    <cellStyle name="Uwaga 3" xfId="10835" hidden="1" xr:uid="{826A18A1-90E2-48CF-A035-23C385D78C8E}"/>
    <cellStyle name="Uwaga 3" xfId="10828" hidden="1" xr:uid="{51491B4A-8792-44B7-8B3A-69AE0FA4CBC4}"/>
    <cellStyle name="Uwaga 3" xfId="10825" hidden="1" xr:uid="{052197C4-407A-4E6B-827B-C02929B807A6}"/>
    <cellStyle name="Uwaga 3" xfId="10823" hidden="1" xr:uid="{0197ED20-4F2F-4FA3-A1B2-6F21B7AE9CF0}"/>
    <cellStyle name="Uwaga 3" xfId="10819" hidden="1" xr:uid="{214E5446-B47B-4D97-A797-F869AA57AB11}"/>
    <cellStyle name="Uwaga 3" xfId="10816" hidden="1" xr:uid="{0B5DE9CA-9398-4E18-B424-A7799F90DDE6}"/>
    <cellStyle name="Uwaga 3" xfId="10814" hidden="1" xr:uid="{3146E395-C52A-4FB2-8576-7BCA0BAE118B}"/>
    <cellStyle name="Uwaga 3" xfId="10810" hidden="1" xr:uid="{8F456424-B901-4DB2-880C-A2096DAD5969}"/>
    <cellStyle name="Uwaga 3" xfId="10807" hidden="1" xr:uid="{F350475B-D8F8-43E6-8207-BFAED80C40BD}"/>
    <cellStyle name="Uwaga 3" xfId="10805" hidden="1" xr:uid="{5365B47E-0961-42D4-932E-4D8A9C7BE7F2}"/>
    <cellStyle name="Uwaga 3" xfId="10802" hidden="1" xr:uid="{E8BB2D1F-1429-4052-9755-4D5D9FD5E002}"/>
    <cellStyle name="Uwaga 3" xfId="10800" hidden="1" xr:uid="{29F675C2-744C-4571-8F3C-BB7B388CD87F}"/>
    <cellStyle name="Uwaga 3" xfId="10798" hidden="1" xr:uid="{1338A467-4B6E-4DB4-870A-090B8B70714F}"/>
    <cellStyle name="Uwaga 3" xfId="10792" hidden="1" xr:uid="{B0BBE828-FBFC-4B42-94AB-69323F843088}"/>
    <cellStyle name="Uwaga 3" xfId="10789" hidden="1" xr:uid="{E268C55D-0039-4360-ACD1-0CA852A01A64}"/>
    <cellStyle name="Uwaga 3" xfId="10787" hidden="1" xr:uid="{3C9E0F89-8827-4138-B866-C3582E02D1B5}"/>
    <cellStyle name="Uwaga 3" xfId="10783" hidden="1" xr:uid="{1B8DCD3F-D5CD-4AB9-B9F2-71903109B4C7}"/>
    <cellStyle name="Uwaga 3" xfId="10780" hidden="1" xr:uid="{855595BC-AA5F-4CE5-9F07-ABCD7FDB185E}"/>
    <cellStyle name="Uwaga 3" xfId="10778" hidden="1" xr:uid="{35AA66D4-90ED-49BD-BB3F-62CBC09EF800}"/>
    <cellStyle name="Uwaga 3" xfId="10774" hidden="1" xr:uid="{5B9EB98F-3A0B-4CA1-A5BE-D6A281085BBF}"/>
    <cellStyle name="Uwaga 3" xfId="10771" hidden="1" xr:uid="{DE24C783-573E-4BE9-9039-5554841066E7}"/>
    <cellStyle name="Uwaga 3" xfId="10769" hidden="1" xr:uid="{EE9DA227-C48A-46C2-81F3-2B247A4C2791}"/>
    <cellStyle name="Uwaga 3" xfId="10767" hidden="1" xr:uid="{1B98ECDA-1D26-4756-9FB0-6A0C6C8C8ED9}"/>
    <cellStyle name="Uwaga 3" xfId="10765" hidden="1" xr:uid="{6BD1F523-C999-4D23-9A21-763663922A86}"/>
    <cellStyle name="Uwaga 3" xfId="10763" hidden="1" xr:uid="{6C6654F1-D50A-440F-B7B7-6E5BCE1660EC}"/>
    <cellStyle name="Uwaga 3" xfId="10758" hidden="1" xr:uid="{2A16336E-5A00-4B20-9539-2DEF0B5EA1EF}"/>
    <cellStyle name="Uwaga 3" xfId="10756" hidden="1" xr:uid="{6C88F94B-0004-4C5E-9FC7-6ACF2F7DEB80}"/>
    <cellStyle name="Uwaga 3" xfId="10753" hidden="1" xr:uid="{55B063C7-9934-4A5C-B50A-C11918962121}"/>
    <cellStyle name="Uwaga 3" xfId="10749" hidden="1" xr:uid="{5B9F160F-1BC6-482B-B65D-5305AFEF9B9B}"/>
    <cellStyle name="Uwaga 3" xfId="10746" hidden="1" xr:uid="{326FF295-3D96-45B6-8BB4-59E3B93E0F85}"/>
    <cellStyle name="Uwaga 3" xfId="10743" hidden="1" xr:uid="{9405EA5E-6608-44C5-BD26-BF49BC016769}"/>
    <cellStyle name="Uwaga 3" xfId="10740" hidden="1" xr:uid="{4844A8F1-7167-44F6-AB9F-F7C67D96E361}"/>
    <cellStyle name="Uwaga 3" xfId="10738" hidden="1" xr:uid="{A0CAD675-17F6-4E92-9429-A45D21ED129A}"/>
    <cellStyle name="Uwaga 3" xfId="10735" hidden="1" xr:uid="{93C29069-5271-4928-92DE-2D4C98D94BF0}"/>
    <cellStyle name="Uwaga 3" xfId="10731" hidden="1" xr:uid="{77BCEBC3-035F-4CF2-B08F-D5E6B2603873}"/>
    <cellStyle name="Uwaga 3" xfId="10729" hidden="1" xr:uid="{375F34B3-3F3A-4736-9430-763FEFE018D0}"/>
    <cellStyle name="Uwaga 3" xfId="10726" hidden="1" xr:uid="{7401E76C-A0B6-4D5B-97F0-35E5EF028E96}"/>
    <cellStyle name="Uwaga 3" xfId="10721" hidden="1" xr:uid="{7375CEEC-1B88-4129-AD6D-4E5F3CD3A105}"/>
    <cellStyle name="Uwaga 3" xfId="10718" hidden="1" xr:uid="{AB7419B9-9D68-4F69-B347-0ECE7D046441}"/>
    <cellStyle name="Uwaga 3" xfId="10715" hidden="1" xr:uid="{96A8DC11-BA64-4AF9-B8BD-D932F579282B}"/>
    <cellStyle name="Uwaga 3" xfId="10711" hidden="1" xr:uid="{86FC1ACD-383B-4CA1-AEBA-88065A1FA250}"/>
    <cellStyle name="Uwaga 3" xfId="10708" hidden="1" xr:uid="{028A290E-56D1-4ABA-A9F9-A13E5AD0294E}"/>
    <cellStyle name="Uwaga 3" xfId="10706" hidden="1" xr:uid="{8E3F8808-465F-44EE-9420-9DDBC8A7412D}"/>
    <cellStyle name="Uwaga 3" xfId="10703" hidden="1" xr:uid="{7265EFD9-AD1F-4E23-9FCE-90B0C59982FB}"/>
    <cellStyle name="Uwaga 3" xfId="10700" hidden="1" xr:uid="{34326EC4-15C6-4179-8EED-CC9BD3D6E282}"/>
    <cellStyle name="Uwaga 3" xfId="10697" hidden="1" xr:uid="{D5E0A4F0-3D99-487B-841D-37E9A68ECF17}"/>
    <cellStyle name="Uwaga 3" xfId="10695" hidden="1" xr:uid="{9D4CA422-49BF-40C0-BEA9-8C8925734FEC}"/>
    <cellStyle name="Uwaga 3" xfId="10693" hidden="1" xr:uid="{37FC3509-A8B6-43FC-BCE6-EEAEE5D3E13C}"/>
    <cellStyle name="Uwaga 3" xfId="10690" hidden="1" xr:uid="{359F993F-113D-4A7F-A32C-7E6D2028F840}"/>
    <cellStyle name="Uwaga 3" xfId="10685" hidden="1" xr:uid="{E5A0F4CD-7430-40C7-80BF-0D1AA2FBEEA6}"/>
    <cellStyle name="Uwaga 3" xfId="10682" hidden="1" xr:uid="{DBE7E27B-7B2B-4582-85BB-492AE3701450}"/>
    <cellStyle name="Uwaga 3" xfId="10679" hidden="1" xr:uid="{AB03AB4A-C59A-47FC-BD2F-4CE462EFF174}"/>
    <cellStyle name="Uwaga 3" xfId="10676" hidden="1" xr:uid="{BA52F600-0163-44E9-95E9-48ED1946BFD1}"/>
    <cellStyle name="Uwaga 3" xfId="10673" hidden="1" xr:uid="{3A441678-6F99-4E55-A2CC-AFC5B36C2899}"/>
    <cellStyle name="Uwaga 3" xfId="10670" hidden="1" xr:uid="{13D3192C-8626-405B-AF00-E8D1DFBC2292}"/>
    <cellStyle name="Uwaga 3" xfId="10667" hidden="1" xr:uid="{D5B4F48B-F080-46EF-9DCB-B6F3A0F8F18E}"/>
    <cellStyle name="Uwaga 3" xfId="10664" hidden="1" xr:uid="{9547950F-46F0-40DC-89E8-A6852574CA00}"/>
    <cellStyle name="Uwaga 3" xfId="10661" hidden="1" xr:uid="{6F3633F2-2C37-4DC9-A719-8F57991111E8}"/>
    <cellStyle name="Uwaga 3" xfId="10659" hidden="1" xr:uid="{C74A5D56-3DC3-49E9-A9B8-CC9AB4B1AD68}"/>
    <cellStyle name="Uwaga 3" xfId="10657" hidden="1" xr:uid="{52314CD5-0228-4D83-AFD0-69099131A14C}"/>
    <cellStyle name="Uwaga 3" xfId="10654" hidden="1" xr:uid="{71D9E8D6-8343-4635-BAE7-5E5103F2BE45}"/>
    <cellStyle name="Uwaga 3" xfId="10649" hidden="1" xr:uid="{C958D742-69C2-4DCF-BE87-B7A0073D297B}"/>
    <cellStyle name="Uwaga 3" xfId="10646" hidden="1" xr:uid="{51E7323F-795F-44CD-BFDA-677FCC1A81B2}"/>
    <cellStyle name="Uwaga 3" xfId="10643" hidden="1" xr:uid="{EFA46637-2701-4A5E-9EE2-5C227C65B758}"/>
    <cellStyle name="Uwaga 3" xfId="10640" hidden="1" xr:uid="{88D0C57B-0774-4EC5-9CB7-CB43712E4037}"/>
    <cellStyle name="Uwaga 3" xfId="10637" hidden="1" xr:uid="{83A42D1A-4F69-489C-B14C-91314C321D32}"/>
    <cellStyle name="Uwaga 3" xfId="10634" hidden="1" xr:uid="{1CBDDC48-FEB1-4C19-B3E3-ECC2BA446E4A}"/>
    <cellStyle name="Uwaga 3" xfId="10631" hidden="1" xr:uid="{A9D68E53-7486-4AF0-A8FB-EEE5B2FF7FBB}"/>
    <cellStyle name="Uwaga 3" xfId="10628" hidden="1" xr:uid="{45E71ECA-E3E8-403D-B476-800B80C196C9}"/>
    <cellStyle name="Uwaga 3" xfId="10625" hidden="1" xr:uid="{CA8DE74B-AE9D-4D18-8078-187FE61B8850}"/>
    <cellStyle name="Uwaga 3" xfId="10623" hidden="1" xr:uid="{FD46F97D-86AA-4083-8967-F8B84FB37E46}"/>
    <cellStyle name="Uwaga 3" xfId="10621" hidden="1" xr:uid="{68D8031E-C183-4B10-81AB-DF50C19A1CE4}"/>
    <cellStyle name="Uwaga 3" xfId="10618" hidden="1" xr:uid="{CF1CFED7-5820-48A0-8788-B7E2FF5DC280}"/>
    <cellStyle name="Uwaga 3" xfId="10612" hidden="1" xr:uid="{7C5AAD06-3C68-4745-97BD-1C0727C19403}"/>
    <cellStyle name="Uwaga 3" xfId="10609" hidden="1" xr:uid="{CEA2B134-5B1C-4C44-97BB-127BB593A32B}"/>
    <cellStyle name="Uwaga 3" xfId="10607" hidden="1" xr:uid="{149A09D7-A510-45B6-83F6-0B0E3E60B791}"/>
    <cellStyle name="Uwaga 3" xfId="10603" hidden="1" xr:uid="{8D892EC8-D034-4C66-999D-91C9220E0810}"/>
    <cellStyle name="Uwaga 3" xfId="10600" hidden="1" xr:uid="{3AC2D97E-1A7F-4E47-913C-FA3AA23EA008}"/>
    <cellStyle name="Uwaga 3" xfId="10598" hidden="1" xr:uid="{7B3AFCB3-71D3-49CA-B42F-87AB772E7FA3}"/>
    <cellStyle name="Uwaga 3" xfId="10594" hidden="1" xr:uid="{E30B16AA-9866-4279-8F62-0E54CE884390}"/>
    <cellStyle name="Uwaga 3" xfId="10591" hidden="1" xr:uid="{4C1DE6C8-AE06-4729-8C05-08EFA691BAFF}"/>
    <cellStyle name="Uwaga 3" xfId="10589" hidden="1" xr:uid="{594168B5-C38C-4253-9266-A39794685AAA}"/>
    <cellStyle name="Uwaga 3" xfId="10587" hidden="1" xr:uid="{07352859-3A84-4C1F-93D3-E5B8B8CBDB2A}"/>
    <cellStyle name="Uwaga 3" xfId="10584" hidden="1" xr:uid="{194C16ED-04C5-443A-B47F-4084C1D1E4A0}"/>
    <cellStyle name="Uwaga 3" xfId="10581" hidden="1" xr:uid="{99306E7D-1292-40A3-84AA-D5A5192403FC}"/>
    <cellStyle name="Uwaga 3" xfId="10578" hidden="1" xr:uid="{76302955-0FB3-41E1-881B-C7AB5EFA9672}"/>
    <cellStyle name="Uwaga 3" xfId="10576" hidden="1" xr:uid="{543C6713-B6FC-41E6-932D-D42D0A8620D5}"/>
    <cellStyle name="Uwaga 3" xfId="10574" hidden="1" xr:uid="{A60FC5EE-40C1-4F13-ABE5-560829B2EE6D}"/>
    <cellStyle name="Uwaga 3" xfId="10569" hidden="1" xr:uid="{F352B828-8DE3-4A88-B56D-2D210FCBEB31}"/>
    <cellStyle name="Uwaga 3" xfId="10567" hidden="1" xr:uid="{6FB4C88D-A4ED-4A41-886E-6BDB09FD2A4F}"/>
    <cellStyle name="Uwaga 3" xfId="10564" hidden="1" xr:uid="{5DA6854D-B1E5-43DF-B9A7-6EEC0B627987}"/>
    <cellStyle name="Uwaga 3" xfId="10560" hidden="1" xr:uid="{B0F3F707-D1B4-4BAE-B01A-8E481CE4289F}"/>
    <cellStyle name="Uwaga 3" xfId="10558" hidden="1" xr:uid="{2AEE657D-031A-48C9-8C2F-DDA0D35D0E4F}"/>
    <cellStyle name="Uwaga 3" xfId="10555" hidden="1" xr:uid="{C61D937F-ACB0-4AD7-B721-27A328B5D480}"/>
    <cellStyle name="Uwaga 3" xfId="10551" hidden="1" xr:uid="{9DF4C702-DD07-493F-AD4E-7C126D2A6B61}"/>
    <cellStyle name="Uwaga 3" xfId="10549" hidden="1" xr:uid="{5CCB2731-3D7E-4A3D-A357-9FF3714D4EDC}"/>
    <cellStyle name="Uwaga 3" xfId="10546" hidden="1" xr:uid="{D199DA84-64F9-40E6-959D-C9EC7B5861F3}"/>
    <cellStyle name="Uwaga 3" xfId="10542" hidden="1" xr:uid="{51EDF5AF-C294-43C6-BFED-6A3E8ED8A590}"/>
    <cellStyle name="Uwaga 3" xfId="10540" hidden="1" xr:uid="{6994A9BC-2586-4AF5-82F2-1C21DECF00BC}"/>
    <cellStyle name="Uwaga 3" xfId="10538" hidden="1" xr:uid="{962FB0A8-E1B3-4C66-BFF0-637A9CDC3367}"/>
    <cellStyle name="Uwaga 3" xfId="12103" hidden="1" xr:uid="{C1CC8674-BC6D-4392-9663-77DADDF4413F}"/>
    <cellStyle name="Uwaga 3" xfId="12104" hidden="1" xr:uid="{EA96FDF3-13BF-49E3-94B6-0654B667753B}"/>
    <cellStyle name="Uwaga 3" xfId="12106" hidden="1" xr:uid="{8DAAAB2D-8249-4B89-B0D2-712A41A9D7E2}"/>
    <cellStyle name="Uwaga 3" xfId="12118" hidden="1" xr:uid="{D7F2B020-F2A9-4832-8CD7-685B0C57EBBF}"/>
    <cellStyle name="Uwaga 3" xfId="12119" hidden="1" xr:uid="{60D47552-822B-4C7F-87A9-B235B4863B94}"/>
    <cellStyle name="Uwaga 3" xfId="12124" hidden="1" xr:uid="{AB0ED4C4-0C6D-4FC6-B77E-4625D447207C}"/>
    <cellStyle name="Uwaga 3" xfId="12133" hidden="1" xr:uid="{A265750D-0D03-473D-B1A1-D374D045EA21}"/>
    <cellStyle name="Uwaga 3" xfId="12134" hidden="1" xr:uid="{8F99CDB1-A18B-4064-96D0-5B7C9877DE28}"/>
    <cellStyle name="Uwaga 3" xfId="12139" hidden="1" xr:uid="{7CBCEF4E-44D6-4CEE-B8BA-C41AE971C2DA}"/>
    <cellStyle name="Uwaga 3" xfId="12148" hidden="1" xr:uid="{EE8C9A50-C365-4932-97F7-FB0BA36F3EB9}"/>
    <cellStyle name="Uwaga 3" xfId="12149" hidden="1" xr:uid="{57D9F321-EABA-40AF-87C3-6FD70AD80800}"/>
    <cellStyle name="Uwaga 3" xfId="12150" hidden="1" xr:uid="{3244DCAA-8BCE-46EE-9BCF-F04B758D9636}"/>
    <cellStyle name="Uwaga 3" xfId="12163" hidden="1" xr:uid="{EFE4F4E1-46DB-460D-95D9-1416FCB98FD6}"/>
    <cellStyle name="Uwaga 3" xfId="12168" hidden="1" xr:uid="{4E6D27A2-344E-436A-BDD0-854F50281DCB}"/>
    <cellStyle name="Uwaga 3" xfId="12173" hidden="1" xr:uid="{DE9DD556-3224-49B1-850E-51A83E8964E9}"/>
    <cellStyle name="Uwaga 3" xfId="12183" hidden="1" xr:uid="{986811B2-8DA0-47D2-8663-A43E40F3660C}"/>
    <cellStyle name="Uwaga 3" xfId="12188" hidden="1" xr:uid="{43ADD0EC-405B-4689-9607-54ADB8C720BC}"/>
    <cellStyle name="Uwaga 3" xfId="12192" hidden="1" xr:uid="{98129647-E584-4F6C-929D-F55AA5C8D121}"/>
    <cellStyle name="Uwaga 3" xfId="12199" hidden="1" xr:uid="{56DE49D4-0AC5-4E30-87B2-FE37A6A37A33}"/>
    <cellStyle name="Uwaga 3" xfId="12204" hidden="1" xr:uid="{730D5701-BBDB-43F0-A26E-0535B02BCFAA}"/>
    <cellStyle name="Uwaga 3" xfId="12207" hidden="1" xr:uid="{DAD33BB7-9C77-47B0-AC8C-EC6CFBC58E8D}"/>
    <cellStyle name="Uwaga 3" xfId="12213" hidden="1" xr:uid="{07169D49-2B5C-47FE-80BF-40CDAD86B8B8}"/>
    <cellStyle name="Uwaga 3" xfId="12218" hidden="1" xr:uid="{08D3D39D-2358-4356-9108-00C689E8C4A7}"/>
    <cellStyle name="Uwaga 3" xfId="12222" hidden="1" xr:uid="{96774FB5-E297-4EF4-A4A0-A2471F1CF856}"/>
    <cellStyle name="Uwaga 3" xfId="12223" hidden="1" xr:uid="{E1B2194E-2F2A-4228-8BC3-278CD8996C3C}"/>
    <cellStyle name="Uwaga 3" xfId="12224" hidden="1" xr:uid="{6CD88700-F938-4E3C-8572-F7F3AFF01A5F}"/>
    <cellStyle name="Uwaga 3" xfId="12228" hidden="1" xr:uid="{B73F8997-9D06-4AB8-BBF3-542371F1D7A4}"/>
    <cellStyle name="Uwaga 3" xfId="12240" hidden="1" xr:uid="{260B9686-DED5-4040-A2B8-5D23FC13DD57}"/>
    <cellStyle name="Uwaga 3" xfId="12245" hidden="1" xr:uid="{BB106F33-85C0-42FA-9017-F03259C1FE66}"/>
    <cellStyle name="Uwaga 3" xfId="12250" hidden="1" xr:uid="{8DA742B2-D244-44C8-824F-9C028794EE2E}"/>
    <cellStyle name="Uwaga 3" xfId="12255" hidden="1" xr:uid="{9C5C61A6-532C-4138-B053-0F432647B89E}"/>
    <cellStyle name="Uwaga 3" xfId="12260" hidden="1" xr:uid="{F259D267-836D-4042-886F-E0BE661303F2}"/>
    <cellStyle name="Uwaga 3" xfId="12265" hidden="1" xr:uid="{07ED4671-50A6-4A19-AEFF-AB62981B0662}"/>
    <cellStyle name="Uwaga 3" xfId="12269" hidden="1" xr:uid="{912DF20E-9C0B-430C-8D60-7C43BA673B13}"/>
    <cellStyle name="Uwaga 3" xfId="12273" hidden="1" xr:uid="{9D5504B1-4175-4F3D-8AEB-823365D41D31}"/>
    <cellStyle name="Uwaga 3" xfId="12278" hidden="1" xr:uid="{A812A623-92F3-4CB1-BB83-3B87CD7A7278}"/>
    <cellStyle name="Uwaga 3" xfId="12283" hidden="1" xr:uid="{58FB52AF-A63A-46D3-AF1C-A35995E0C24A}"/>
    <cellStyle name="Uwaga 3" xfId="12284" hidden="1" xr:uid="{ED67DD15-4F8A-4A97-B5CA-A53178B16540}"/>
    <cellStyle name="Uwaga 3" xfId="12286" hidden="1" xr:uid="{A23D9012-D913-4BA5-A030-C9AF8EB7D803}"/>
    <cellStyle name="Uwaga 3" xfId="12299" hidden="1" xr:uid="{88361433-645F-4CCB-B254-2FA347626AED}"/>
    <cellStyle name="Uwaga 3" xfId="12303" hidden="1" xr:uid="{E75550D6-4143-4756-BBA1-951EFED47704}"/>
    <cellStyle name="Uwaga 3" xfId="12308" hidden="1" xr:uid="{C4512E50-C861-4AD8-8C7B-8F4300665FDF}"/>
    <cellStyle name="Uwaga 3" xfId="12315" hidden="1" xr:uid="{78DE5756-4D6B-46BE-988A-0378EC86BE5A}"/>
    <cellStyle name="Uwaga 3" xfId="12319" hidden="1" xr:uid="{7495EBC7-F384-41A2-B257-CF0743F8516B}"/>
    <cellStyle name="Uwaga 3" xfId="12324" hidden="1" xr:uid="{351117E0-6C35-48B7-849B-6E57918A1DEE}"/>
    <cellStyle name="Uwaga 3" xfId="12329" hidden="1" xr:uid="{1199CA8F-2E7A-4690-BA76-FFBF2E4687EF}"/>
    <cellStyle name="Uwaga 3" xfId="12332" hidden="1" xr:uid="{6757238E-6A5F-4D54-B172-89AE309BA734}"/>
    <cellStyle name="Uwaga 3" xfId="12337" hidden="1" xr:uid="{4AE9A936-B971-4B74-8881-F6FF9F32DF59}"/>
    <cellStyle name="Uwaga 3" xfId="12343" hidden="1" xr:uid="{00767DA5-37F0-4B5E-BD8B-0F4DEB998139}"/>
    <cellStyle name="Uwaga 3" xfId="12344" hidden="1" xr:uid="{36B030E3-8536-4F05-A9E0-0AB144E95395}"/>
    <cellStyle name="Uwaga 3" xfId="12347" hidden="1" xr:uid="{427525D5-3B6F-43DF-9513-0F5F2F954B21}"/>
    <cellStyle name="Uwaga 3" xfId="12360" hidden="1" xr:uid="{5E09D63A-F403-44BB-BAE2-EF84C7A69DAF}"/>
    <cellStyle name="Uwaga 3" xfId="12364" hidden="1" xr:uid="{7AFC6137-6D73-4092-A02F-2ACBDF6CF9CB}"/>
    <cellStyle name="Uwaga 3" xfId="12369" hidden="1" xr:uid="{BABF0AD4-367F-4B87-A59E-70F9ECADFB09}"/>
    <cellStyle name="Uwaga 3" xfId="12376" hidden="1" xr:uid="{DE2E21B8-0052-40CB-985A-653EC525265D}"/>
    <cellStyle name="Uwaga 3" xfId="12381" hidden="1" xr:uid="{EE184912-F8D7-4150-8FC3-23B6DCAA4DB5}"/>
    <cellStyle name="Uwaga 3" xfId="12385" hidden="1" xr:uid="{E4217786-DD9F-476C-8524-8EFEB115F676}"/>
    <cellStyle name="Uwaga 3" xfId="12390" hidden="1" xr:uid="{59411D5E-66DB-47A7-BDEE-2E9DD9ED364C}"/>
    <cellStyle name="Uwaga 3" xfId="12394" hidden="1" xr:uid="{C2D2840B-BC8F-472B-84F1-D7D0DF82B6B1}"/>
    <cellStyle name="Uwaga 3" xfId="12399" hidden="1" xr:uid="{5CF03B0E-9B44-48E8-8BF8-1B563777BA5B}"/>
    <cellStyle name="Uwaga 3" xfId="12403" hidden="1" xr:uid="{672BBE80-0EDB-4617-BCD3-12D278537E61}"/>
    <cellStyle name="Uwaga 3" xfId="12404" hidden="1" xr:uid="{92618CB4-00E9-4183-8F25-4D5D8A3C7777}"/>
    <cellStyle name="Uwaga 3" xfId="12406" hidden="1" xr:uid="{BB2AD3BA-7C78-4E69-9C71-FCAB56ACA680}"/>
    <cellStyle name="Uwaga 3" xfId="12418" hidden="1" xr:uid="{E9B0D440-AFB6-43F1-9FA0-6BF9694AC6E6}"/>
    <cellStyle name="Uwaga 3" xfId="12419" hidden="1" xr:uid="{65ED7F9F-48E9-46DC-BB89-CE97FD3F0F20}"/>
    <cellStyle name="Uwaga 3" xfId="12421" hidden="1" xr:uid="{5A17FE30-4D91-4F97-916F-7273E1DA8698}"/>
    <cellStyle name="Uwaga 3" xfId="12433" hidden="1" xr:uid="{B5B30F45-14C4-4519-9CDB-F37AE0BDF304}"/>
    <cellStyle name="Uwaga 3" xfId="12435" hidden="1" xr:uid="{86B965C2-21A2-447C-816E-95BEA2FCCE60}"/>
    <cellStyle name="Uwaga 3" xfId="12438" hidden="1" xr:uid="{9A32F03A-A148-4F47-8D7D-0434CDBFDAF6}"/>
    <cellStyle name="Uwaga 3" xfId="12448" hidden="1" xr:uid="{41A179A1-4283-4D63-B2F3-FD13A324862E}"/>
    <cellStyle name="Uwaga 3" xfId="12449" hidden="1" xr:uid="{D6FBF432-1FCE-4BB9-8242-24789F10B796}"/>
    <cellStyle name="Uwaga 3" xfId="12451" hidden="1" xr:uid="{A9EDFFA7-DF9C-41F0-8CF2-7C403D94D628}"/>
    <cellStyle name="Uwaga 3" xfId="12463" hidden="1" xr:uid="{DF99F4E3-18C3-492A-871D-BAF5360CFDE7}"/>
    <cellStyle name="Uwaga 3" xfId="12464" hidden="1" xr:uid="{F8CB9B1C-B148-48DB-9E10-8DB947A79428}"/>
    <cellStyle name="Uwaga 3" xfId="12465" hidden="1" xr:uid="{5F428F22-177F-4A92-8AEA-6A29B93AB5F7}"/>
    <cellStyle name="Uwaga 3" xfId="12479" hidden="1" xr:uid="{6D9214B5-8ADB-4053-9481-C5C11A08FC14}"/>
    <cellStyle name="Uwaga 3" xfId="12482" hidden="1" xr:uid="{A4052C2B-FA83-4184-90B1-84710C3F153C}"/>
    <cellStyle name="Uwaga 3" xfId="12486" hidden="1" xr:uid="{85AD00D8-32AA-477A-8E3F-9A32E6D8D82D}"/>
    <cellStyle name="Uwaga 3" xfId="12494" hidden="1" xr:uid="{882DF329-6D6A-4153-9514-226435AF8AA7}"/>
    <cellStyle name="Uwaga 3" xfId="12497" hidden="1" xr:uid="{52A06B3A-0F96-4F9B-AB87-FDC034F8382D}"/>
    <cellStyle name="Uwaga 3" xfId="12501" hidden="1" xr:uid="{5B9975A0-3073-4725-91FF-4C04D4A4DA96}"/>
    <cellStyle name="Uwaga 3" xfId="12509" hidden="1" xr:uid="{5A64AE20-1C5C-4A90-8784-33D7E7DDE723}"/>
    <cellStyle name="Uwaga 3" xfId="12512" hidden="1" xr:uid="{D318F3F4-9A69-4AF7-BEA7-5DBEC60BEF3B}"/>
    <cellStyle name="Uwaga 3" xfId="12516" hidden="1" xr:uid="{C20E9492-B6E6-4E2C-88D2-44F6FB23855A}"/>
    <cellStyle name="Uwaga 3" xfId="12523" hidden="1" xr:uid="{501E1B04-9A5B-4C9A-AAD6-8ACECE54AA75}"/>
    <cellStyle name="Uwaga 3" xfId="12524" hidden="1" xr:uid="{E6E4111F-31D7-42F2-9CC7-04FCBFD18837}"/>
    <cellStyle name="Uwaga 3" xfId="12526" hidden="1" xr:uid="{27461018-748A-4B06-A1F6-6FA69275E111}"/>
    <cellStyle name="Uwaga 3" xfId="12539" hidden="1" xr:uid="{8344EBCE-C86F-4BC3-A02E-ADC40FE30B30}"/>
    <cellStyle name="Uwaga 3" xfId="12542" hidden="1" xr:uid="{6EDFAE91-4B64-4177-9D77-E31706EA92D0}"/>
    <cellStyle name="Uwaga 3" xfId="12545" hidden="1" xr:uid="{7800ED10-F654-4CD4-8B35-1B81DCEBB62D}"/>
    <cellStyle name="Uwaga 3" xfId="12554" hidden="1" xr:uid="{88420D34-7A8B-43E0-886C-574C40785E81}"/>
    <cellStyle name="Uwaga 3" xfId="12557" hidden="1" xr:uid="{5E166827-76C7-479A-A1D3-FCDB6E62F73F}"/>
    <cellStyle name="Uwaga 3" xfId="12561" hidden="1" xr:uid="{F16B6189-BEAF-4413-90E0-31523BE0B6DF}"/>
    <cellStyle name="Uwaga 3" xfId="12569" hidden="1" xr:uid="{26C2AADF-0882-47E1-95D8-EFC37BDE3E5C}"/>
    <cellStyle name="Uwaga 3" xfId="12571" hidden="1" xr:uid="{2BDECF0C-67F6-4CE7-A769-28650F0FA933}"/>
    <cellStyle name="Uwaga 3" xfId="12574" hidden="1" xr:uid="{BC23FE52-AE1C-49E5-A712-989856598D8D}"/>
    <cellStyle name="Uwaga 3" xfId="12583" hidden="1" xr:uid="{96186D42-0999-4556-AC11-69877305A783}"/>
    <cellStyle name="Uwaga 3" xfId="12584" hidden="1" xr:uid="{BB45D2D6-7DD9-4F27-B7AD-5439ED4BA161}"/>
    <cellStyle name="Uwaga 3" xfId="12585" hidden="1" xr:uid="{1BA7F342-F7D2-4227-9BE0-AD00E33753F9}"/>
    <cellStyle name="Uwaga 3" xfId="12598" hidden="1" xr:uid="{B571B08E-9A36-475A-B960-3F0F3416C734}"/>
    <cellStyle name="Uwaga 3" xfId="12599" hidden="1" xr:uid="{C9B3D5AA-3AA4-4A83-8FEF-2BBE871892E7}"/>
    <cellStyle name="Uwaga 3" xfId="12601" hidden="1" xr:uid="{BB3719AE-CC01-4874-948A-57D6CBE50D28}"/>
    <cellStyle name="Uwaga 3" xfId="12613" hidden="1" xr:uid="{8CADC8CE-16BE-4BFB-B447-9839025C3302}"/>
    <cellStyle name="Uwaga 3" xfId="12614" hidden="1" xr:uid="{B134C6D6-37D2-4484-88DA-C872C54525CA}"/>
    <cellStyle name="Uwaga 3" xfId="12616" hidden="1" xr:uid="{B73EF2ED-71D0-4350-8D42-BBA24B96DCFA}"/>
    <cellStyle name="Uwaga 3" xfId="12628" hidden="1" xr:uid="{C387FB3F-247E-43DD-8A22-820934AA568C}"/>
    <cellStyle name="Uwaga 3" xfId="12629" hidden="1" xr:uid="{F03ECB02-0E43-40C7-89D0-6463990241AF}"/>
    <cellStyle name="Uwaga 3" xfId="12631" hidden="1" xr:uid="{5573C299-840F-423A-8D89-0B31DA1403E5}"/>
    <cellStyle name="Uwaga 3" xfId="12643" hidden="1" xr:uid="{C79EA890-2D52-4381-9ABE-07FC7ABFECC0}"/>
    <cellStyle name="Uwaga 3" xfId="12644" hidden="1" xr:uid="{7264FB74-54DF-46FE-8B6F-652890AFB31D}"/>
    <cellStyle name="Uwaga 3" xfId="12645" hidden="1" xr:uid="{75090534-2768-4D8F-941B-859707E1012F}"/>
    <cellStyle name="Uwaga 3" xfId="12659" hidden="1" xr:uid="{FFDD282A-35D1-44F7-98B4-76CCD2F92C6E}"/>
    <cellStyle name="Uwaga 3" xfId="12661" hidden="1" xr:uid="{E5B3B018-2F30-49D6-9223-379925C7242B}"/>
    <cellStyle name="Uwaga 3" xfId="12664" hidden="1" xr:uid="{A5365457-64EE-4E68-A481-DF0579C26344}"/>
    <cellStyle name="Uwaga 3" xfId="12674" hidden="1" xr:uid="{AED63B5D-58B2-437B-8D03-57B4544BBC55}"/>
    <cellStyle name="Uwaga 3" xfId="12677" hidden="1" xr:uid="{B39F40FE-F13D-4E32-82F6-579406D18ABF}"/>
    <cellStyle name="Uwaga 3" xfId="12680" hidden="1" xr:uid="{EC0A8AEF-C96F-4F50-A313-F1BE02233F66}"/>
    <cellStyle name="Uwaga 3" xfId="12689" hidden="1" xr:uid="{749744E6-5FF3-4980-98DF-01FB2D20F81D}"/>
    <cellStyle name="Uwaga 3" xfId="12691" hidden="1" xr:uid="{7E7348C8-9080-425E-A4AB-53C63E4BA1C3}"/>
    <cellStyle name="Uwaga 3" xfId="12694" hidden="1" xr:uid="{3DE8F0A0-221F-4C16-BA76-EAECD9E2A056}"/>
    <cellStyle name="Uwaga 3" xfId="12703" hidden="1" xr:uid="{0B05146F-9FD5-476C-AD4D-C13095A85038}"/>
    <cellStyle name="Uwaga 3" xfId="12704" hidden="1" xr:uid="{EA01075D-E4CE-4D41-ADB8-30300E85529D}"/>
    <cellStyle name="Uwaga 3" xfId="12705" hidden="1" xr:uid="{43DCFDD2-0ADB-4EB2-800D-F4272E697B3C}"/>
    <cellStyle name="Uwaga 3" xfId="12718" hidden="1" xr:uid="{BE5CBD98-1FBC-473C-A512-CCFAB2E7300A}"/>
    <cellStyle name="Uwaga 3" xfId="12720" hidden="1" xr:uid="{69768220-2569-48EF-A456-2F17A830719F}"/>
    <cellStyle name="Uwaga 3" xfId="12722" hidden="1" xr:uid="{2770DBDE-2726-47B8-A954-437B12FFCA48}"/>
    <cellStyle name="Uwaga 3" xfId="12733" hidden="1" xr:uid="{5A3262A0-46F4-4BE4-9119-444B6C33C6C3}"/>
    <cellStyle name="Uwaga 3" xfId="12735" hidden="1" xr:uid="{F3AD1414-4715-4D1A-A9F7-9AEA425BD40D}"/>
    <cellStyle name="Uwaga 3" xfId="12737" hidden="1" xr:uid="{BCE0F7C4-BC98-432B-B7C2-F0F14F5A716A}"/>
    <cellStyle name="Uwaga 3" xfId="12748" hidden="1" xr:uid="{482DC9E6-DC7B-4569-BB0E-3B17ABDC56FB}"/>
    <cellStyle name="Uwaga 3" xfId="12750" hidden="1" xr:uid="{267B6CCB-1C1B-4544-952A-F87D6860A038}"/>
    <cellStyle name="Uwaga 3" xfId="12752" hidden="1" xr:uid="{A485EB9F-3645-489A-8C70-8958720A6F49}"/>
    <cellStyle name="Uwaga 3" xfId="12763" hidden="1" xr:uid="{989CF407-4FCB-459F-A1FA-8268E37633E1}"/>
    <cellStyle name="Uwaga 3" xfId="12764" hidden="1" xr:uid="{D7DA7F9D-D280-417B-AB44-05425116F73A}"/>
    <cellStyle name="Uwaga 3" xfId="12765" hidden="1" xr:uid="{3715733A-C93F-4269-90D2-73997C2D548C}"/>
    <cellStyle name="Uwaga 3" xfId="12778" hidden="1" xr:uid="{2FB99A25-9B5B-4AD9-B55A-00B029B60F30}"/>
    <cellStyle name="Uwaga 3" xfId="12780" hidden="1" xr:uid="{AD33CC2D-96D7-4DF9-85EC-0FD2497D76AD}"/>
    <cellStyle name="Uwaga 3" xfId="12782" hidden="1" xr:uid="{EE5F5DAC-0EB8-4C83-9C57-15415F05DD0D}"/>
    <cellStyle name="Uwaga 3" xfId="12793" hidden="1" xr:uid="{676E0CC9-5839-4CF1-9165-E9DD12D7BB33}"/>
    <cellStyle name="Uwaga 3" xfId="12795" hidden="1" xr:uid="{F415D17A-18BA-41BB-8ED0-5A65C921E4C2}"/>
    <cellStyle name="Uwaga 3" xfId="12797" hidden="1" xr:uid="{AB09311E-930C-4DE5-AFF8-AB6972713160}"/>
    <cellStyle name="Uwaga 3" xfId="12808" hidden="1" xr:uid="{591F03D4-63C4-468B-BC82-2AE523048553}"/>
    <cellStyle name="Uwaga 3" xfId="12810" hidden="1" xr:uid="{4B2D5A53-3BC0-4309-A1C1-0A97839CCE17}"/>
    <cellStyle name="Uwaga 3" xfId="12811" hidden="1" xr:uid="{0CB9B219-B79A-434A-BCB2-EC2249BBD196}"/>
    <cellStyle name="Uwaga 3" xfId="12823" hidden="1" xr:uid="{98E7A826-C6C8-4415-9A1F-AC392C05490F}"/>
    <cellStyle name="Uwaga 3" xfId="12824" hidden="1" xr:uid="{7971C23B-A1C0-4EB0-ACF9-68DB7F5EE91B}"/>
    <cellStyle name="Uwaga 3" xfId="12825" hidden="1" xr:uid="{2EF4E99B-3AC8-4DD7-9DB6-C1AB125286BC}"/>
    <cellStyle name="Uwaga 3" xfId="12838" hidden="1" xr:uid="{565CA8F3-6415-4E1E-B222-558B108D8B6D}"/>
    <cellStyle name="Uwaga 3" xfId="12840" hidden="1" xr:uid="{6F029FF0-41BC-48C3-82FE-D524E67E2C38}"/>
    <cellStyle name="Uwaga 3" xfId="12842" hidden="1" xr:uid="{4A289586-0A48-4A63-8651-0C73C4D52149}"/>
    <cellStyle name="Uwaga 3" xfId="12853" hidden="1" xr:uid="{F1F6756A-4F22-49D8-AE6A-B1783FE9C3E6}"/>
    <cellStyle name="Uwaga 3" xfId="12855" hidden="1" xr:uid="{25A6DFC1-7AC6-45A8-B201-24F2E42343D4}"/>
    <cellStyle name="Uwaga 3" xfId="12857" hidden="1" xr:uid="{396C476A-C29A-4CE5-B1A9-F51C9DF06C2D}"/>
    <cellStyle name="Uwaga 3" xfId="12868" hidden="1" xr:uid="{58E7FBBD-EAE7-4FF5-8196-0052DD7ED3DB}"/>
    <cellStyle name="Uwaga 3" xfId="12870" hidden="1" xr:uid="{8F55457A-298D-4EF9-9AA9-E538E059F207}"/>
    <cellStyle name="Uwaga 3" xfId="12872" hidden="1" xr:uid="{B36B6749-AEF8-400A-B7AE-2485D1A40FC2}"/>
    <cellStyle name="Uwaga 3" xfId="12883" hidden="1" xr:uid="{0B6994A9-9693-4163-B419-8C26B3C0C989}"/>
    <cellStyle name="Uwaga 3" xfId="12884" hidden="1" xr:uid="{44EDE972-BE9A-4194-99AF-90FE2F210D51}"/>
    <cellStyle name="Uwaga 3" xfId="12886" hidden="1" xr:uid="{5E8EF3DB-D4A6-4069-A68F-0713611BC778}"/>
    <cellStyle name="Uwaga 3" xfId="12897" hidden="1" xr:uid="{5AD15123-8E8D-492A-A1EB-89FBF09FD06F}"/>
    <cellStyle name="Uwaga 3" xfId="12899" hidden="1" xr:uid="{2A887191-6689-494F-900A-4801759ABC4A}"/>
    <cellStyle name="Uwaga 3" xfId="12900" hidden="1" xr:uid="{5988C2C1-8B69-47C1-A6CC-85896CD3B5E7}"/>
    <cellStyle name="Uwaga 3" xfId="12909" hidden="1" xr:uid="{F55B8ED1-BB36-4C6F-8382-C43098361EDA}"/>
    <cellStyle name="Uwaga 3" xfId="12912" hidden="1" xr:uid="{2060D9C8-7F1B-44CE-91F9-0703B026E70A}"/>
    <cellStyle name="Uwaga 3" xfId="12914" hidden="1" xr:uid="{47308E39-5704-4F45-A31F-700A16926276}"/>
    <cellStyle name="Uwaga 3" xfId="12925" hidden="1" xr:uid="{7D3B00E3-5B92-4384-A56C-27351A2BB5C2}"/>
    <cellStyle name="Uwaga 3" xfId="12927" hidden="1" xr:uid="{0BF1DC3A-5C8A-462E-A731-7E88E138C8D6}"/>
    <cellStyle name="Uwaga 3" xfId="12929" hidden="1" xr:uid="{99B2BB64-0AEB-4760-8484-1FA164979CE7}"/>
    <cellStyle name="Uwaga 3" xfId="12941" hidden="1" xr:uid="{394B81EF-5481-4060-BFA2-4C6EB7C4358A}"/>
    <cellStyle name="Uwaga 3" xfId="12943" hidden="1" xr:uid="{6689D8F6-E8A1-49BA-A4B1-C911421F10A6}"/>
    <cellStyle name="Uwaga 3" xfId="12945" hidden="1" xr:uid="{30387461-6EA3-438C-BEDC-FDF866420B5E}"/>
    <cellStyle name="Uwaga 3" xfId="12953" hidden="1" xr:uid="{12A5A431-2AB4-4EAA-8879-E9DFC68DF7AE}"/>
    <cellStyle name="Uwaga 3" xfId="12955" hidden="1" xr:uid="{678B3A8D-5C48-4677-BE6D-12BDD2E41EE6}"/>
    <cellStyle name="Uwaga 3" xfId="12958" hidden="1" xr:uid="{E19DB730-49B8-4FEE-B719-11AD305E5CC6}"/>
    <cellStyle name="Uwaga 3" xfId="12948" hidden="1" xr:uid="{1FEB16F0-3709-4274-A0E0-2FE182F9F419}"/>
    <cellStyle name="Uwaga 3" xfId="12947" hidden="1" xr:uid="{8D590207-3967-4C1A-9769-B60CB2DAC33D}"/>
    <cellStyle name="Uwaga 3" xfId="12946" hidden="1" xr:uid="{80A3E0EF-6811-430D-B941-EC67683AA270}"/>
    <cellStyle name="Uwaga 3" xfId="12933" hidden="1" xr:uid="{E6CF63D3-B3B3-4FC0-AEF7-906853AB8D1B}"/>
    <cellStyle name="Uwaga 3" xfId="12932" hidden="1" xr:uid="{4FB4FCD4-F3B1-4534-9AD5-B09E9C650154}"/>
    <cellStyle name="Uwaga 3" xfId="12931" hidden="1" xr:uid="{0E10CA08-6E86-4D2A-9447-3113494CD826}"/>
    <cellStyle name="Uwaga 3" xfId="12918" hidden="1" xr:uid="{51D14B20-63F1-4AC9-AA2D-97AE27545EE8}"/>
    <cellStyle name="Uwaga 3" xfId="12917" hidden="1" xr:uid="{159A5E53-C898-4B07-9D17-8277B06A1DBF}"/>
    <cellStyle name="Uwaga 3" xfId="12916" hidden="1" xr:uid="{CB7FB70E-4992-4DBD-91DF-E32EBFF12F37}"/>
    <cellStyle name="Uwaga 3" xfId="12903" hidden="1" xr:uid="{3211AE09-B4C2-4F0D-9925-C28A1E49ECB3}"/>
    <cellStyle name="Uwaga 3" xfId="12902" hidden="1" xr:uid="{52EA8B5C-B6B9-4344-905B-A7911C2D45A8}"/>
    <cellStyle name="Uwaga 3" xfId="12901" hidden="1" xr:uid="{37F6EE30-8ADD-480B-BEE0-17B6CFB95EDD}"/>
    <cellStyle name="Uwaga 3" xfId="12888" hidden="1" xr:uid="{4271920C-28CD-40A4-AAF0-A902C49864DB}"/>
    <cellStyle name="Uwaga 3" xfId="12887" hidden="1" xr:uid="{D42D0140-B58A-4E41-B7F8-BE179273829F}"/>
    <cellStyle name="Uwaga 3" xfId="12885" hidden="1" xr:uid="{99A0C683-0D08-4EC6-BA1C-7710936A89B7}"/>
    <cellStyle name="Uwaga 3" xfId="12874" hidden="1" xr:uid="{6E7613D3-8AC2-47C1-8B9D-95893FCD3C7C}"/>
    <cellStyle name="Uwaga 3" xfId="12871" hidden="1" xr:uid="{7128FF4E-336B-4FFC-80C7-ABF250B03616}"/>
    <cellStyle name="Uwaga 3" xfId="12869" hidden="1" xr:uid="{66BC9915-EB90-4BA5-BE3C-D3BFB8D027CC}"/>
    <cellStyle name="Uwaga 3" xfId="12859" hidden="1" xr:uid="{F1890941-BCF2-44FB-B328-954F4DEAEA26}"/>
    <cellStyle name="Uwaga 3" xfId="12856" hidden="1" xr:uid="{B17884AD-9830-41EE-A2CA-9EFCBC98833D}"/>
    <cellStyle name="Uwaga 3" xfId="12854" hidden="1" xr:uid="{DEB1D211-7251-4529-8A28-E0C544933A58}"/>
    <cellStyle name="Uwaga 3" xfId="12844" hidden="1" xr:uid="{939082E0-4EDE-459F-BDE3-4D7C22BBB452}"/>
    <cellStyle name="Uwaga 3" xfId="12841" hidden="1" xr:uid="{A00E540B-D861-4EDF-96E0-DE4DFE3CC6B0}"/>
    <cellStyle name="Uwaga 3" xfId="12839" hidden="1" xr:uid="{60CFB880-F774-4607-AC24-80D77B721314}"/>
    <cellStyle name="Uwaga 3" xfId="12829" hidden="1" xr:uid="{BE996493-7170-4A05-947A-C78A3C8DB90C}"/>
    <cellStyle name="Uwaga 3" xfId="12827" hidden="1" xr:uid="{71C07FA0-6012-4637-AD30-8C3EED6EECDF}"/>
    <cellStyle name="Uwaga 3" xfId="12826" hidden="1" xr:uid="{DD646747-925B-45BD-AF69-CCA37CC8F2D2}"/>
    <cellStyle name="Uwaga 3" xfId="12814" hidden="1" xr:uid="{93A404A5-7848-4D6B-9155-554B6CA3A6F9}"/>
    <cellStyle name="Uwaga 3" xfId="12812" hidden="1" xr:uid="{AE32CDAF-1C21-474D-8479-82589C69E38C}"/>
    <cellStyle name="Uwaga 3" xfId="12809" hidden="1" xr:uid="{F526D8D9-28D5-4D97-BEBA-A0DB4BF49F87}"/>
    <cellStyle name="Uwaga 3" xfId="12799" hidden="1" xr:uid="{C1523292-CBB9-4957-94CF-2393BCAC8895}"/>
    <cellStyle name="Uwaga 3" xfId="12796" hidden="1" xr:uid="{A1E78571-B3FA-4BDA-8326-D456038FFE7C}"/>
    <cellStyle name="Uwaga 3" xfId="12794" hidden="1" xr:uid="{E932CAB1-BD29-4BB7-BCFE-EBC309EDB61A}"/>
    <cellStyle name="Uwaga 3" xfId="12784" hidden="1" xr:uid="{8F61FF95-05DA-44F7-ADB7-329AB68C4F2D}"/>
    <cellStyle name="Uwaga 3" xfId="12781" hidden="1" xr:uid="{F2B716E6-E867-42CF-B17F-B7642A832D57}"/>
    <cellStyle name="Uwaga 3" xfId="12779" hidden="1" xr:uid="{5C1352BE-49E1-4C05-A3A3-EE739B53157B}"/>
    <cellStyle name="Uwaga 3" xfId="12769" hidden="1" xr:uid="{242C69A4-CC21-4C39-8FF9-8C4F22FB6CEA}"/>
    <cellStyle name="Uwaga 3" xfId="12767" hidden="1" xr:uid="{3DD75675-2F40-4317-9498-8FE5629B5B06}"/>
    <cellStyle name="Uwaga 3" xfId="12766" hidden="1" xr:uid="{D3356BEF-EFAF-4CFC-9F92-FEF64C03BBBE}"/>
    <cellStyle name="Uwaga 3" xfId="12754" hidden="1" xr:uid="{B4EF9C88-F81A-4893-83F0-83F7B94D38C8}"/>
    <cellStyle name="Uwaga 3" xfId="12751" hidden="1" xr:uid="{B5487BDB-A27F-47F1-A451-184CE95BA263}"/>
    <cellStyle name="Uwaga 3" xfId="12749" hidden="1" xr:uid="{04EFACC5-4C49-4C53-9D74-33AC41B0364A}"/>
    <cellStyle name="Uwaga 3" xfId="12739" hidden="1" xr:uid="{DF0646F8-AAFF-4815-9C3E-0267216E2B58}"/>
    <cellStyle name="Uwaga 3" xfId="12736" hidden="1" xr:uid="{2E5CE8E6-2F3D-4C4F-9536-B0ADD8B2BDEE}"/>
    <cellStyle name="Uwaga 3" xfId="12734" hidden="1" xr:uid="{E805BA10-AD6E-4757-834B-91D5CBF10534}"/>
    <cellStyle name="Uwaga 3" xfId="12724" hidden="1" xr:uid="{B1FCBF7C-D84A-4EFA-818B-58D18D2E3BFA}"/>
    <cellStyle name="Uwaga 3" xfId="12721" hidden="1" xr:uid="{BA3C450A-7ABB-4007-9E4B-481D4F2A9AF7}"/>
    <cellStyle name="Uwaga 3" xfId="12719" hidden="1" xr:uid="{0DD2EABA-50FA-490C-AC35-FF9D5A146A3D}"/>
    <cellStyle name="Uwaga 3" xfId="12709" hidden="1" xr:uid="{49E87845-5C54-42C8-9BB1-470014D1167B}"/>
    <cellStyle name="Uwaga 3" xfId="12707" hidden="1" xr:uid="{55ADB429-EB15-4978-9C9D-00ED358AECF9}"/>
    <cellStyle name="Uwaga 3" xfId="12706" hidden="1" xr:uid="{7AB9F1ED-A340-4865-AF6D-0CF0E5E9844D}"/>
    <cellStyle name="Uwaga 3" xfId="12693" hidden="1" xr:uid="{4DDA3595-E4CE-49EF-B02F-2E84791BB2D1}"/>
    <cellStyle name="Uwaga 3" xfId="12690" hidden="1" xr:uid="{727D1E03-3C1E-4C5C-B8F6-44199DA969E9}"/>
    <cellStyle name="Uwaga 3" xfId="12688" hidden="1" xr:uid="{3D6967B1-5344-4949-984A-3ACE664A7719}"/>
    <cellStyle name="Uwaga 3" xfId="12678" hidden="1" xr:uid="{86C79F1F-CC6E-4868-84BE-221FC75DFDC2}"/>
    <cellStyle name="Uwaga 3" xfId="12675" hidden="1" xr:uid="{31504B4A-157C-41D5-A228-E05536AD8766}"/>
    <cellStyle name="Uwaga 3" xfId="12673" hidden="1" xr:uid="{839D5B99-1932-43DD-8011-9CAC9EFA6F07}"/>
    <cellStyle name="Uwaga 3" xfId="12663" hidden="1" xr:uid="{0C7D8645-431C-4A07-8051-E352E38FBAF3}"/>
    <cellStyle name="Uwaga 3" xfId="12660" hidden="1" xr:uid="{A194B81E-7F17-4ECF-BB13-94703290883E}"/>
    <cellStyle name="Uwaga 3" xfId="12658" hidden="1" xr:uid="{6E3DB6C1-67C4-4401-A1B0-351A02CE9B8E}"/>
    <cellStyle name="Uwaga 3" xfId="12649" hidden="1" xr:uid="{75B100CA-DE53-4B97-8A52-10D649C97F2D}"/>
    <cellStyle name="Uwaga 3" xfId="12647" hidden="1" xr:uid="{6ABFB450-97D1-4CB0-B982-42944689197D}"/>
    <cellStyle name="Uwaga 3" xfId="12646" hidden="1" xr:uid="{E9F86D17-4C11-4F5F-9A6E-FB80BD25B77B}"/>
    <cellStyle name="Uwaga 3" xfId="12634" hidden="1" xr:uid="{2AF9A2C2-096B-49EC-A7C4-2D85828D6F0B}"/>
    <cellStyle name="Uwaga 3" xfId="12632" hidden="1" xr:uid="{82B6DD84-2743-4072-80F8-26546379AAA3}"/>
    <cellStyle name="Uwaga 3" xfId="12630" hidden="1" xr:uid="{61BD837E-F5AD-4A28-A08D-EF12D7825D92}"/>
    <cellStyle name="Uwaga 3" xfId="12619" hidden="1" xr:uid="{809A647E-C2A5-4F09-BDAC-AD340DAB6083}"/>
    <cellStyle name="Uwaga 3" xfId="12617" hidden="1" xr:uid="{E0618CEC-4062-41E8-A222-DF6EBC71E67D}"/>
    <cellStyle name="Uwaga 3" xfId="12615" hidden="1" xr:uid="{C599E406-4E93-491E-AFE8-220609B74635}"/>
    <cellStyle name="Uwaga 3" xfId="12604" hidden="1" xr:uid="{1C5DDC26-9621-4D18-9446-4E551B93AE00}"/>
    <cellStyle name="Uwaga 3" xfId="12602" hidden="1" xr:uid="{1C60A9AA-3F94-4E30-8687-EFDCF9BD5E91}"/>
    <cellStyle name="Uwaga 3" xfId="12600" hidden="1" xr:uid="{5722886A-8280-4343-BD5A-5AF121827436}"/>
    <cellStyle name="Uwaga 3" xfId="12589" hidden="1" xr:uid="{F28C5831-C39A-4FA9-B814-4F2BE88DB4F4}"/>
    <cellStyle name="Uwaga 3" xfId="12587" hidden="1" xr:uid="{344E5AE9-24C3-401E-B745-FF4A74F10A48}"/>
    <cellStyle name="Uwaga 3" xfId="12586" hidden="1" xr:uid="{3406ECFA-F896-4A65-8FB0-60346E7C3CA2}"/>
    <cellStyle name="Uwaga 3" xfId="12573" hidden="1" xr:uid="{4D89CE8E-721C-482F-B2E8-65239E806EAE}"/>
    <cellStyle name="Uwaga 3" xfId="12570" hidden="1" xr:uid="{816A22B9-9139-495D-A602-D0799628E152}"/>
    <cellStyle name="Uwaga 3" xfId="12568" hidden="1" xr:uid="{69E8E114-BE3B-496F-9925-40A896158552}"/>
    <cellStyle name="Uwaga 3" xfId="12558" hidden="1" xr:uid="{90C8A4BA-9B64-46D5-93E7-C7015FD70AFC}"/>
    <cellStyle name="Uwaga 3" xfId="12555" hidden="1" xr:uid="{618B6E0B-B38D-4951-9294-957073900A57}"/>
    <cellStyle name="Uwaga 3" xfId="12553" hidden="1" xr:uid="{208D021C-5810-459F-8039-C231872149A0}"/>
    <cellStyle name="Uwaga 3" xfId="12543" hidden="1" xr:uid="{530E5950-8071-4D54-B261-EE7F144E08BE}"/>
    <cellStyle name="Uwaga 3" xfId="12540" hidden="1" xr:uid="{AFD0E2E0-8A2E-49C1-88C9-1DD5DF52BFBB}"/>
    <cellStyle name="Uwaga 3" xfId="12538" hidden="1" xr:uid="{684E9F96-0C0C-462D-A2D1-962DACB477B7}"/>
    <cellStyle name="Uwaga 3" xfId="12529" hidden="1" xr:uid="{631A5385-2C25-47E4-849F-1AAB534059EA}"/>
    <cellStyle name="Uwaga 3" xfId="12527" hidden="1" xr:uid="{CCB31B07-48F3-488E-A66A-8BDC311DF8FE}"/>
    <cellStyle name="Uwaga 3" xfId="12525" hidden="1" xr:uid="{1BD37FF0-29EF-42E6-8C70-B3A018920EF4}"/>
    <cellStyle name="Uwaga 3" xfId="12513" hidden="1" xr:uid="{F7DE6FF2-C552-48E5-A903-A35EA4B28B1B}"/>
    <cellStyle name="Uwaga 3" xfId="12510" hidden="1" xr:uid="{E4208589-DDD7-49C5-98AE-C65D3801BE37}"/>
    <cellStyle name="Uwaga 3" xfId="12508" hidden="1" xr:uid="{9C2468C4-5AF5-46DC-8EA7-DB532F175E6E}"/>
    <cellStyle name="Uwaga 3" xfId="12498" hidden="1" xr:uid="{116AF0DF-AB44-428D-86DB-ED518EC6FED2}"/>
    <cellStyle name="Uwaga 3" xfId="12495" hidden="1" xr:uid="{A2FD3CE6-FCAD-4161-B231-17933F126398}"/>
    <cellStyle name="Uwaga 3" xfId="12493" hidden="1" xr:uid="{08B4CE7D-070C-4DAF-B603-5406DC07B33C}"/>
    <cellStyle name="Uwaga 3" xfId="12483" hidden="1" xr:uid="{3D5E97D6-734A-4AA6-ADDC-8B4EA46F7D6C}"/>
    <cellStyle name="Uwaga 3" xfId="12480" hidden="1" xr:uid="{D6737E8C-0ED1-4D60-AACE-6F7C6148612B}"/>
    <cellStyle name="Uwaga 3" xfId="12478" hidden="1" xr:uid="{72A953EA-6830-4289-B007-BAB552965A9E}"/>
    <cellStyle name="Uwaga 3" xfId="12471" hidden="1" xr:uid="{74E789A0-D438-4BE7-BE76-DF410090EB47}"/>
    <cellStyle name="Uwaga 3" xfId="12468" hidden="1" xr:uid="{9FE3A8D6-198C-4319-94A5-0DF70AAE3851}"/>
    <cellStyle name="Uwaga 3" xfId="12466" hidden="1" xr:uid="{8889117F-4081-46AB-8BD4-C2D25B0A2261}"/>
    <cellStyle name="Uwaga 3" xfId="12456" hidden="1" xr:uid="{55FEBA51-02E5-460C-AC98-3E6C50452F1E}"/>
    <cellStyle name="Uwaga 3" xfId="12453" hidden="1" xr:uid="{703B9F1D-C173-457D-81E7-E17ABEE13099}"/>
    <cellStyle name="Uwaga 3" xfId="12450" hidden="1" xr:uid="{2C0797B6-7266-4BEE-836E-6FF3BA609667}"/>
    <cellStyle name="Uwaga 3" xfId="12441" hidden="1" xr:uid="{BE17CBC9-171C-4132-98B0-7C5C58683733}"/>
    <cellStyle name="Uwaga 3" xfId="12437" hidden="1" xr:uid="{6D062DF2-512D-4D75-ACFA-37A106841ED7}"/>
    <cellStyle name="Uwaga 3" xfId="12434" hidden="1" xr:uid="{3E2F892B-506B-4E66-AF55-4BFB2CF5E540}"/>
    <cellStyle name="Uwaga 3" xfId="12426" hidden="1" xr:uid="{D811DE18-4E70-4D9C-83FC-D3803F497DB2}"/>
    <cellStyle name="Uwaga 3" xfId="12423" hidden="1" xr:uid="{0E7D60C9-FCC8-4AF1-B0C3-CFEC1D2F4F5C}"/>
    <cellStyle name="Uwaga 3" xfId="12420" hidden="1" xr:uid="{74A1BDAB-FB62-4F26-88F3-7758485D44B6}"/>
    <cellStyle name="Uwaga 3" xfId="12411" hidden="1" xr:uid="{E2148FDE-13A4-4B73-9E84-F3F180434BE2}"/>
    <cellStyle name="Uwaga 3" xfId="12408" hidden="1" xr:uid="{BD0610FF-3A99-47B0-997D-8DBC063A5C43}"/>
    <cellStyle name="Uwaga 3" xfId="12405" hidden="1" xr:uid="{35DF4163-2EA7-42E7-89D3-646925342864}"/>
    <cellStyle name="Uwaga 3" xfId="12395" hidden="1" xr:uid="{A041CBAB-FBBC-461A-9D67-4394BB6FC9D6}"/>
    <cellStyle name="Uwaga 3" xfId="12391" hidden="1" xr:uid="{F37416BF-30DE-4712-AADD-0F0096EFF96D}"/>
    <cellStyle name="Uwaga 3" xfId="12388" hidden="1" xr:uid="{20445BD8-46CB-4A3E-894F-AD9248A6D8E3}"/>
    <cellStyle name="Uwaga 3" xfId="12379" hidden="1" xr:uid="{A8A6B079-329A-492D-AB15-A5648EF5030A}"/>
    <cellStyle name="Uwaga 3" xfId="12375" hidden="1" xr:uid="{8E3EACB4-D82D-433E-8473-800ABB73098F}"/>
    <cellStyle name="Uwaga 3" xfId="12373" hidden="1" xr:uid="{9867FBB5-0184-42CF-AAAE-9A827958C1AD}"/>
    <cellStyle name="Uwaga 3" xfId="12365" hidden="1" xr:uid="{90A2A21F-5A66-4597-9696-5CB113B5562F}"/>
    <cellStyle name="Uwaga 3" xfId="12361" hidden="1" xr:uid="{B5D45AA4-4C9B-4DDE-8F07-9973CACCB0F3}"/>
    <cellStyle name="Uwaga 3" xfId="12358" hidden="1" xr:uid="{FC21F6FB-79FF-482E-B9E4-BB821F7A0E82}"/>
    <cellStyle name="Uwaga 3" xfId="12351" hidden="1" xr:uid="{B449F6EF-8425-4F70-8240-DCC33B250230}"/>
    <cellStyle name="Uwaga 3" xfId="12348" hidden="1" xr:uid="{85DA31B7-40FF-4A44-8B00-3FB586F099D3}"/>
    <cellStyle name="Uwaga 3" xfId="12345" hidden="1" xr:uid="{10B0F0AD-77D0-4BC4-9189-68CE9D707079}"/>
    <cellStyle name="Uwaga 3" xfId="12336" hidden="1" xr:uid="{48A71F4A-05E2-4834-9C77-7AED152B5F9D}"/>
    <cellStyle name="Uwaga 3" xfId="12331" hidden="1" xr:uid="{017B4648-1E16-4F71-819A-E4E417150CDA}"/>
    <cellStyle name="Uwaga 3" xfId="12328" hidden="1" xr:uid="{D8F300F8-51C6-4F38-AAAE-DFAB62841D0B}"/>
    <cellStyle name="Uwaga 3" xfId="12321" hidden="1" xr:uid="{8898416B-21C0-4616-A03C-91EEB8AAEBB8}"/>
    <cellStyle name="Uwaga 3" xfId="12316" hidden="1" xr:uid="{1CDA3249-B62F-4492-B4DD-510FF65271EC}"/>
    <cellStyle name="Uwaga 3" xfId="12313" hidden="1" xr:uid="{EDB659A6-3B99-49BF-9190-8AC7A3EA8A52}"/>
    <cellStyle name="Uwaga 3" xfId="12306" hidden="1" xr:uid="{524D6840-70C5-4E69-95B6-F7F0B535E0E5}"/>
    <cellStyle name="Uwaga 3" xfId="12301" hidden="1" xr:uid="{E232F948-6AA2-4E3E-A343-51E6DE726040}"/>
    <cellStyle name="Uwaga 3" xfId="12298" hidden="1" xr:uid="{654EA84C-44A3-4A5F-8D2C-C7470300E5C4}"/>
    <cellStyle name="Uwaga 3" xfId="12292" hidden="1" xr:uid="{075973CD-AED8-46C8-8D0E-B9BD95DAA4C7}"/>
    <cellStyle name="Uwaga 3" xfId="12288" hidden="1" xr:uid="{A491B216-C515-4B21-8771-EB7172373DC7}"/>
    <cellStyle name="Uwaga 3" xfId="12285" hidden="1" xr:uid="{CD750BC6-3DB0-4217-9EAC-7F031A5D7656}"/>
    <cellStyle name="Uwaga 3" xfId="12277" hidden="1" xr:uid="{24966390-69F4-438E-9402-BBDBF73F1C61}"/>
    <cellStyle name="Uwaga 3" xfId="12272" hidden="1" xr:uid="{7637DD98-1C75-4096-A390-F089D54719D2}"/>
    <cellStyle name="Uwaga 3" xfId="12268" hidden="1" xr:uid="{F6BB519C-FBB9-4D77-A4DA-E355C3D30503}"/>
    <cellStyle name="Uwaga 3" xfId="12262" hidden="1" xr:uid="{0372AC26-16E4-4DF4-A6EF-F57A128B1909}"/>
    <cellStyle name="Uwaga 3" xfId="12257" hidden="1" xr:uid="{6825A01C-F6E6-49B2-9716-B3539583B49D}"/>
    <cellStyle name="Uwaga 3" xfId="12253" hidden="1" xr:uid="{BAA5F077-8BBD-476E-BAA3-17624CEB04BA}"/>
    <cellStyle name="Uwaga 3" xfId="12247" hidden="1" xr:uid="{E39FB65B-B6CB-4E67-AD3F-F82BDA931344}"/>
    <cellStyle name="Uwaga 3" xfId="12242" hidden="1" xr:uid="{A4B3F629-FC5A-455A-B8E1-458A4377DBE8}"/>
    <cellStyle name="Uwaga 3" xfId="12238" hidden="1" xr:uid="{FC9050F1-ED6A-49DA-B8CE-C58F37D74F86}"/>
    <cellStyle name="Uwaga 3" xfId="12233" hidden="1" xr:uid="{F9B83435-8FB9-488B-8776-2F7BB2CE37C8}"/>
    <cellStyle name="Uwaga 3" xfId="12229" hidden="1" xr:uid="{F31DF1FD-7C1B-4607-BAC9-995BE2B04079}"/>
    <cellStyle name="Uwaga 3" xfId="12225" hidden="1" xr:uid="{1CBBD345-6457-4DC8-A48E-51CF61F5AF31}"/>
    <cellStyle name="Uwaga 3" xfId="12217" hidden="1" xr:uid="{414EC45B-BBB6-448E-B78D-394E63914462}"/>
    <cellStyle name="Uwaga 3" xfId="12212" hidden="1" xr:uid="{C238276B-E6B0-4A36-9C7E-AC153E6D2ABB}"/>
    <cellStyle name="Uwaga 3" xfId="12208" hidden="1" xr:uid="{5BE1AEF0-39C7-4FB4-B1A9-EE199586C13A}"/>
    <cellStyle name="Uwaga 3" xfId="12202" hidden="1" xr:uid="{0E3CD310-FFC8-4557-AB63-AFD70671FBC3}"/>
    <cellStyle name="Uwaga 3" xfId="12197" hidden="1" xr:uid="{9DD21FA1-C84F-445A-8BC5-C69FE66DD5D9}"/>
    <cellStyle name="Uwaga 3" xfId="12193" hidden="1" xr:uid="{50D195DD-9689-423D-88E3-411FB85E429F}"/>
    <cellStyle name="Uwaga 3" xfId="12187" hidden="1" xr:uid="{886E1DA4-91A4-429B-8E09-E816D4F8D921}"/>
    <cellStyle name="Uwaga 3" xfId="12182" hidden="1" xr:uid="{1F054860-47C2-4A22-B479-C827629F7ACD}"/>
    <cellStyle name="Uwaga 3" xfId="12178" hidden="1" xr:uid="{C0A357B2-06BF-46D3-AC1E-7BCE954714DE}"/>
    <cellStyle name="Uwaga 3" xfId="12174" hidden="1" xr:uid="{2016CE58-BBDE-4763-81F9-38F2457CF3E9}"/>
    <cellStyle name="Uwaga 3" xfId="12169" hidden="1" xr:uid="{1DEAFEA1-419F-4431-9EF4-211261265BEC}"/>
    <cellStyle name="Uwaga 3" xfId="12164" hidden="1" xr:uid="{9DF5DEB2-708D-4409-AD6E-7E42A6D08F7A}"/>
    <cellStyle name="Uwaga 3" xfId="12159" hidden="1" xr:uid="{E6FB691D-96A8-43D1-BD4A-CBC704F561C2}"/>
    <cellStyle name="Uwaga 3" xfId="12155" hidden="1" xr:uid="{BBFB027E-87DD-4ACC-A811-21C662B1B62F}"/>
    <cellStyle name="Uwaga 3" xfId="12151" hidden="1" xr:uid="{A87A417B-387D-402E-9A7F-623E2DC20488}"/>
    <cellStyle name="Uwaga 3" xfId="12144" hidden="1" xr:uid="{5EA709DA-A9F0-49B6-B931-86BCCF191695}"/>
    <cellStyle name="Uwaga 3" xfId="12140" hidden="1" xr:uid="{46BAF21E-EA72-4816-9369-914DC227BDAD}"/>
    <cellStyle name="Uwaga 3" xfId="12135" hidden="1" xr:uid="{787F2957-BA1E-4E80-A580-3B701A873D2F}"/>
    <cellStyle name="Uwaga 3" xfId="12129" hidden="1" xr:uid="{839B8CA5-2010-424D-AF90-E10282367EB5}"/>
    <cellStyle name="Uwaga 3" xfId="12125" hidden="1" xr:uid="{06060A45-920C-4572-BEF4-6140008582F3}"/>
    <cellStyle name="Uwaga 3" xfId="12120" hidden="1" xr:uid="{D6BEB532-4B1C-48B4-9820-1C02B4022E21}"/>
    <cellStyle name="Uwaga 3" xfId="12114" hidden="1" xr:uid="{8F7B0ABF-53C9-4BAD-A650-E2E0FBC4795D}"/>
    <cellStyle name="Uwaga 3" xfId="12110" hidden="1" xr:uid="{4D53A272-23DB-446A-9B46-31F77224CFC8}"/>
    <cellStyle name="Uwaga 3" xfId="12105" hidden="1" xr:uid="{7F06C149-5513-4297-BFA2-7CC7E1B6EEE1}"/>
    <cellStyle name="Uwaga 3" xfId="12099" hidden="1" xr:uid="{FEFF85CF-E32F-47C9-9593-6BD4D440C559}"/>
    <cellStyle name="Uwaga 3" xfId="12095" hidden="1" xr:uid="{10671B00-0AB5-40CC-88A7-51E3904195CE}"/>
    <cellStyle name="Uwaga 3" xfId="12091" hidden="1" xr:uid="{16250111-4179-4068-9224-F643D1CF7774}"/>
    <cellStyle name="Uwaga 3" xfId="12951" hidden="1" xr:uid="{94261305-0754-4F38-AE67-1FBBFBCBF0CC}"/>
    <cellStyle name="Uwaga 3" xfId="12950" hidden="1" xr:uid="{01791EBE-7814-455E-BA9A-F087D1F9F308}"/>
    <cellStyle name="Uwaga 3" xfId="12949" hidden="1" xr:uid="{54FBA763-CBE2-4AD4-8BE3-524B1E2F468C}"/>
    <cellStyle name="Uwaga 3" xfId="12936" hidden="1" xr:uid="{327C50FB-FFEB-45B4-8E51-3E7AC1DFBA72}"/>
    <cellStyle name="Uwaga 3" xfId="12935" hidden="1" xr:uid="{0442673E-52A0-4B65-823F-D08EC34FCBE6}"/>
    <cellStyle name="Uwaga 3" xfId="12934" hidden="1" xr:uid="{88F6BA72-FB02-4776-B200-6E8ABE848D52}"/>
    <cellStyle name="Uwaga 3" xfId="12921" hidden="1" xr:uid="{8A253657-0D6E-43D5-B99B-7AB35EFE8477}"/>
    <cellStyle name="Uwaga 3" xfId="12920" hidden="1" xr:uid="{3237C417-9C30-4817-9E2B-5A5B3F8A1A34}"/>
    <cellStyle name="Uwaga 3" xfId="12919" hidden="1" xr:uid="{B751904C-C5CD-4A20-AD06-76678B6C0B37}"/>
    <cellStyle name="Uwaga 3" xfId="12906" hidden="1" xr:uid="{DB1AAC09-DBB8-4371-8897-B336DB5CD89B}"/>
    <cellStyle name="Uwaga 3" xfId="12905" hidden="1" xr:uid="{ED960DAC-8914-45ED-8D3E-02F17D91A626}"/>
    <cellStyle name="Uwaga 3" xfId="12904" hidden="1" xr:uid="{9297CF7B-D3D6-478F-ACB9-58E88D08F754}"/>
    <cellStyle name="Uwaga 3" xfId="12891" hidden="1" xr:uid="{974125E3-4EE6-441A-A801-C24C6B94852B}"/>
    <cellStyle name="Uwaga 3" xfId="12890" hidden="1" xr:uid="{6380F669-E218-4B58-AD4C-F416FE65ECD2}"/>
    <cellStyle name="Uwaga 3" xfId="12889" hidden="1" xr:uid="{95E03B95-2FB7-414C-AC4C-FC6ECE49020F}"/>
    <cellStyle name="Uwaga 3" xfId="12877" hidden="1" xr:uid="{869A2D6F-7EEC-4ECC-91FE-A55F546274EB}"/>
    <cellStyle name="Uwaga 3" xfId="12875" hidden="1" xr:uid="{4B3C3A59-DB0A-4FAC-BBFE-0A34F2126461}"/>
    <cellStyle name="Uwaga 3" xfId="12873" hidden="1" xr:uid="{D6121091-1527-4287-AC3F-058730A9C5F8}"/>
    <cellStyle name="Uwaga 3" xfId="12862" hidden="1" xr:uid="{DF447424-EE06-481F-A742-85C33D6F6360}"/>
    <cellStyle name="Uwaga 3" xfId="12860" hidden="1" xr:uid="{973BEAC0-367E-4828-AA94-31401BD0E8E0}"/>
    <cellStyle name="Uwaga 3" xfId="12858" hidden="1" xr:uid="{5B6C194A-6D3F-45C0-B935-066975BAD3E1}"/>
    <cellStyle name="Uwaga 3" xfId="12847" hidden="1" xr:uid="{53C894A7-5732-4307-BB67-A68EBA7AC3DC}"/>
    <cellStyle name="Uwaga 3" xfId="12845" hidden="1" xr:uid="{9BC19F40-7EB5-43BA-B42E-516805469565}"/>
    <cellStyle name="Uwaga 3" xfId="12843" hidden="1" xr:uid="{D7BD3545-6722-402B-9657-F176A5FB16B2}"/>
    <cellStyle name="Uwaga 3" xfId="12832" hidden="1" xr:uid="{A5009D1D-5CAF-4AE5-810B-D01E30A396B6}"/>
    <cellStyle name="Uwaga 3" xfId="12830" hidden="1" xr:uid="{1A4D8663-5D3A-4F0C-8B4B-55BFA996867F}"/>
    <cellStyle name="Uwaga 3" xfId="12828" hidden="1" xr:uid="{838CD768-A45B-43A4-9532-7E5102764609}"/>
    <cellStyle name="Uwaga 3" xfId="12817" hidden="1" xr:uid="{A704FD41-CD80-496A-B587-229CFC1C75AE}"/>
    <cellStyle name="Uwaga 3" xfId="12815" hidden="1" xr:uid="{37C1DFAB-9C72-43F1-8DCA-5A4F1A6F0D74}"/>
    <cellStyle name="Uwaga 3" xfId="12813" hidden="1" xr:uid="{17C9C8A5-1E7F-4743-A6C6-EF36A42CB8A8}"/>
    <cellStyle name="Uwaga 3" xfId="12802" hidden="1" xr:uid="{85BC655B-0416-45DC-95E9-C15515F6E6CB}"/>
    <cellStyle name="Uwaga 3" xfId="12800" hidden="1" xr:uid="{64E5322C-7B8D-41C1-B387-68CDF4F6CD61}"/>
    <cellStyle name="Uwaga 3" xfId="12798" hidden="1" xr:uid="{5A6381F3-E709-4CF5-B010-7EBF533EE07B}"/>
    <cellStyle name="Uwaga 3" xfId="12787" hidden="1" xr:uid="{2F35AF4E-966A-4348-832F-01E92A1F6F4E}"/>
    <cellStyle name="Uwaga 3" xfId="12785" hidden="1" xr:uid="{BF91AAC9-A175-4DDC-BE00-65002F3EC6EE}"/>
    <cellStyle name="Uwaga 3" xfId="12783" hidden="1" xr:uid="{596D05DE-8261-4A12-949E-BCACCEEAFF86}"/>
    <cellStyle name="Uwaga 3" xfId="12772" hidden="1" xr:uid="{339EF482-ADAD-48E8-BF2F-0988FA1864FD}"/>
    <cellStyle name="Uwaga 3" xfId="12770" hidden="1" xr:uid="{810A7034-1C01-4143-8183-97974C506414}"/>
    <cellStyle name="Uwaga 3" xfId="12768" hidden="1" xr:uid="{51A16CF9-C4F8-4104-BF06-9A2BD5AC70DF}"/>
    <cellStyle name="Uwaga 3" xfId="12757" hidden="1" xr:uid="{1B413422-F847-40A4-A1AB-60FFE333D343}"/>
    <cellStyle name="Uwaga 3" xfId="12755" hidden="1" xr:uid="{31663213-22AF-4E47-9EA9-B3E2A84657AF}"/>
    <cellStyle name="Uwaga 3" xfId="12753" hidden="1" xr:uid="{25CCED6D-A55F-40C8-81AB-96B5E0E0D0CA}"/>
    <cellStyle name="Uwaga 3" xfId="12742" hidden="1" xr:uid="{A946A7BB-76F7-4D3E-BB9E-364BBD1392AB}"/>
    <cellStyle name="Uwaga 3" xfId="12740" hidden="1" xr:uid="{4684FDF8-E9CF-4C9D-BFFA-6A217CF07D4D}"/>
    <cellStyle name="Uwaga 3" xfId="12738" hidden="1" xr:uid="{2F3BE309-62DF-4747-835B-38E23F4CC212}"/>
    <cellStyle name="Uwaga 3" xfId="12727" hidden="1" xr:uid="{06514FFC-3788-45F7-AD10-7302CF7CEBDA}"/>
    <cellStyle name="Uwaga 3" xfId="12725" hidden="1" xr:uid="{BC929AC5-3486-43C5-B8A4-E92C9DE02D4F}"/>
    <cellStyle name="Uwaga 3" xfId="12723" hidden="1" xr:uid="{260C9EE3-0620-4E35-ACE7-CF4C931092BB}"/>
    <cellStyle name="Uwaga 3" xfId="12712" hidden="1" xr:uid="{C36B280A-1255-4962-8C33-E51B2C480CC0}"/>
    <cellStyle name="Uwaga 3" xfId="12710" hidden="1" xr:uid="{E6CEF720-56C5-4204-A608-34D9AE6AD2E3}"/>
    <cellStyle name="Uwaga 3" xfId="12708" hidden="1" xr:uid="{8DC34A33-FFA5-40A4-85D1-C2D2DC4A0B23}"/>
    <cellStyle name="Uwaga 3" xfId="12697" hidden="1" xr:uid="{3C8ADE9A-8542-422C-B7FF-5380CBA467A2}"/>
    <cellStyle name="Uwaga 3" xfId="12695" hidden="1" xr:uid="{7D65A8CE-9C34-43D5-A511-BA48F39CD9E9}"/>
    <cellStyle name="Uwaga 3" xfId="12692" hidden="1" xr:uid="{98098B5E-5136-403F-8D6D-868D5AB1F5C1}"/>
    <cellStyle name="Uwaga 3" xfId="12682" hidden="1" xr:uid="{9A383CB1-A323-4023-9591-B8737E52475C}"/>
    <cellStyle name="Uwaga 3" xfId="12679" hidden="1" xr:uid="{444E0299-F78C-4215-BC5F-E29DE930F2E2}"/>
    <cellStyle name="Uwaga 3" xfId="12676" hidden="1" xr:uid="{02159F92-E295-4D49-85A6-AB885B9F011D}"/>
    <cellStyle name="Uwaga 3" xfId="12667" hidden="1" xr:uid="{D8079E71-71E3-4F54-B860-B847D9CE99CF}"/>
    <cellStyle name="Uwaga 3" xfId="12665" hidden="1" xr:uid="{C20E917E-7864-4E2C-A06C-F0C11CEFE954}"/>
    <cellStyle name="Uwaga 3" xfId="12662" hidden="1" xr:uid="{B5AF58A2-EDAC-45AC-81A2-84D7673AA06C}"/>
    <cellStyle name="Uwaga 3" xfId="12652" hidden="1" xr:uid="{B5BA1724-CF38-4C5E-BC88-44F4A5AA0FB3}"/>
    <cellStyle name="Uwaga 3" xfId="12650" hidden="1" xr:uid="{0985AE3B-CB81-492B-8495-F0945B99697F}"/>
    <cellStyle name="Uwaga 3" xfId="12648" hidden="1" xr:uid="{4513A3DB-CF3F-4004-BE9A-8CE5981E60E0}"/>
    <cellStyle name="Uwaga 3" xfId="12637" hidden="1" xr:uid="{DAD5D0E6-BAF1-4EA2-84AD-6AF20D1DF58B}"/>
    <cellStyle name="Uwaga 3" xfId="12635" hidden="1" xr:uid="{EA543FD5-5373-42A4-8E15-8E6C77E2A5D4}"/>
    <cellStyle name="Uwaga 3" xfId="12633" hidden="1" xr:uid="{2096C2B5-7C09-48CA-8CE2-9F46059C5009}"/>
    <cellStyle name="Uwaga 3" xfId="12622" hidden="1" xr:uid="{570461CA-00C6-48E0-B221-A1FF89EF37A5}"/>
    <cellStyle name="Uwaga 3" xfId="12620" hidden="1" xr:uid="{C3B41555-664C-4668-9836-8054815989EA}"/>
    <cellStyle name="Uwaga 3" xfId="12618" hidden="1" xr:uid="{381641EF-D20A-471C-92F9-69A2CD9B6840}"/>
    <cellStyle name="Uwaga 3" xfId="12607" hidden="1" xr:uid="{EB936CFD-087D-40D8-A070-75DDD3E27D28}"/>
    <cellStyle name="Uwaga 3" xfId="12605" hidden="1" xr:uid="{12FFA57C-A680-4D8C-85A5-CC97D2FC7F73}"/>
    <cellStyle name="Uwaga 3" xfId="12603" hidden="1" xr:uid="{CE9676B0-1C0C-42EE-B3D5-1B5ECBAFD1AC}"/>
    <cellStyle name="Uwaga 3" xfId="12592" hidden="1" xr:uid="{225D43EB-FE7C-4506-B83F-529F716FA225}"/>
    <cellStyle name="Uwaga 3" xfId="12590" hidden="1" xr:uid="{E8BF70C2-96F8-4A1A-9AA3-8877BD88A00D}"/>
    <cellStyle name="Uwaga 3" xfId="12588" hidden="1" xr:uid="{91700FB5-6D6E-47A4-92A9-01EC1739D22E}"/>
    <cellStyle name="Uwaga 3" xfId="12577" hidden="1" xr:uid="{D6722B28-CDFF-4898-82AF-DD6198D527D3}"/>
    <cellStyle name="Uwaga 3" xfId="12575" hidden="1" xr:uid="{993D7CEB-3520-4D5F-915C-F3A6E04BACB2}"/>
    <cellStyle name="Uwaga 3" xfId="12572" hidden="1" xr:uid="{622193B6-2A6F-4205-9D22-186BFE49024F}"/>
    <cellStyle name="Uwaga 3" xfId="12562" hidden="1" xr:uid="{3371154B-6AF0-4E2A-BB67-8857FCB16F76}"/>
    <cellStyle name="Uwaga 3" xfId="12559" hidden="1" xr:uid="{57731018-1D5B-4D13-B24C-22D47E32798E}"/>
    <cellStyle name="Uwaga 3" xfId="12556" hidden="1" xr:uid="{4DC163CB-919A-4284-A7E3-877770BC8B62}"/>
    <cellStyle name="Uwaga 3" xfId="12547" hidden="1" xr:uid="{19820546-83D8-4687-A64A-1197849BCBCC}"/>
    <cellStyle name="Uwaga 3" xfId="12544" hidden="1" xr:uid="{8073AEE7-4DD5-47D9-9BD9-1CC41C9777FB}"/>
    <cellStyle name="Uwaga 3" xfId="12541" hidden="1" xr:uid="{12FD74EA-F185-4DD7-9676-FF8B4C804B28}"/>
    <cellStyle name="Uwaga 3" xfId="12532" hidden="1" xr:uid="{2F018DF1-FBA1-47A9-BD1B-B5B994FE1599}"/>
    <cellStyle name="Uwaga 3" xfId="12530" hidden="1" xr:uid="{71B90D49-FF6B-4ED8-98C1-15356CA78D9D}"/>
    <cellStyle name="Uwaga 3" xfId="12528" hidden="1" xr:uid="{7254C84A-5F5F-4259-A3DB-45FE99123263}"/>
    <cellStyle name="Uwaga 3" xfId="12517" hidden="1" xr:uid="{1A95D94A-8668-40D3-9511-B83F6C28261D}"/>
    <cellStyle name="Uwaga 3" xfId="12514" hidden="1" xr:uid="{3FCA162E-062A-407F-945F-56729151A40E}"/>
    <cellStyle name="Uwaga 3" xfId="12511" hidden="1" xr:uid="{35702DF8-12B7-43E0-87C7-D3D6A20A78D3}"/>
    <cellStyle name="Uwaga 3" xfId="12502" hidden="1" xr:uid="{99771D93-5BEE-4718-9333-C8AE7EFF27AB}"/>
    <cellStyle name="Uwaga 3" xfId="12499" hidden="1" xr:uid="{FC7C9F4E-82EF-40EC-80E0-72085D323E1C}"/>
    <cellStyle name="Uwaga 3" xfId="12496" hidden="1" xr:uid="{55219075-87E1-4318-9DD7-20B613C94D73}"/>
    <cellStyle name="Uwaga 3" xfId="12487" hidden="1" xr:uid="{FBDC0E65-CB83-415C-AC42-491773AE92B0}"/>
    <cellStyle name="Uwaga 3" xfId="12484" hidden="1" xr:uid="{FB5845A0-E4BB-4A16-AB8D-E03B1BE54AA3}"/>
    <cellStyle name="Uwaga 3" xfId="12481" hidden="1" xr:uid="{24A6BB7B-0F01-4C88-81E0-BDB9FE6C4A78}"/>
    <cellStyle name="Uwaga 3" xfId="12474" hidden="1" xr:uid="{CFB37193-7BA3-4C18-8516-1CA563796935}"/>
    <cellStyle name="Uwaga 3" xfId="12470" hidden="1" xr:uid="{01C6D92D-E0FB-4856-B600-11A5EF487332}"/>
    <cellStyle name="Uwaga 3" xfId="12467" hidden="1" xr:uid="{35ACC35D-1F4C-4E6D-B931-F80181F89174}"/>
    <cellStyle name="Uwaga 3" xfId="12459" hidden="1" xr:uid="{318AE11D-6E8A-4214-AB50-49007B735749}"/>
    <cellStyle name="Uwaga 3" xfId="12455" hidden="1" xr:uid="{F1BE6CDE-5693-4C35-ACF0-DD9F8F866994}"/>
    <cellStyle name="Uwaga 3" xfId="12452" hidden="1" xr:uid="{331EC2C8-1A35-4AF4-AA7E-095C82323095}"/>
    <cellStyle name="Uwaga 3" xfId="12444" hidden="1" xr:uid="{B43CF60A-F8A4-4D6A-93AF-2A1C13951DD8}"/>
    <cellStyle name="Uwaga 3" xfId="12440" hidden="1" xr:uid="{C73C7E80-DEC7-446F-AF64-9AEF533AD818}"/>
    <cellStyle name="Uwaga 3" xfId="12436" hidden="1" xr:uid="{8FB0E7A6-C6C9-4D09-8E3E-97DDDBC6117C}"/>
    <cellStyle name="Uwaga 3" xfId="12429" hidden="1" xr:uid="{E9638D28-73F2-455A-8231-AFCE25C5846E}"/>
    <cellStyle name="Uwaga 3" xfId="12425" hidden="1" xr:uid="{2D2C10B5-C865-4E82-B3A4-40FEA07351C6}"/>
    <cellStyle name="Uwaga 3" xfId="12422" hidden="1" xr:uid="{98787A3F-F7B5-4214-BEEF-C50A37682DA0}"/>
    <cellStyle name="Uwaga 3" xfId="12414" hidden="1" xr:uid="{2420353A-E2FB-471E-BFE1-62C100E7C72F}"/>
    <cellStyle name="Uwaga 3" xfId="12410" hidden="1" xr:uid="{AE3D1239-57A4-4DD5-8637-213C9A9EA0C4}"/>
    <cellStyle name="Uwaga 3" xfId="12407" hidden="1" xr:uid="{9D81A078-05FA-4D01-BCD2-340A5E3E642A}"/>
    <cellStyle name="Uwaga 3" xfId="12398" hidden="1" xr:uid="{F98373B0-B27E-4079-AF46-85FAD1898267}"/>
    <cellStyle name="Uwaga 3" xfId="12393" hidden="1" xr:uid="{32207B69-97FD-495E-96B4-983F9914D0B7}"/>
    <cellStyle name="Uwaga 3" xfId="12389" hidden="1" xr:uid="{9113B656-B768-419A-BF8E-8B200A3AE92D}"/>
    <cellStyle name="Uwaga 3" xfId="12383" hidden="1" xr:uid="{EF011E98-E354-4BBA-9587-1EADD59CB2BC}"/>
    <cellStyle name="Uwaga 3" xfId="12378" hidden="1" xr:uid="{8F011F9E-4AF3-4EEA-B276-DA8D7022F4B7}"/>
    <cellStyle name="Uwaga 3" xfId="12374" hidden="1" xr:uid="{9013A311-1427-42D1-A23D-4B677D1F9EB8}"/>
    <cellStyle name="Uwaga 3" xfId="12368" hidden="1" xr:uid="{EA4A6EF6-BDBA-4BD9-AC17-43895F300BB4}"/>
    <cellStyle name="Uwaga 3" xfId="12363" hidden="1" xr:uid="{F2A37814-325B-4FD8-99FE-F0055F8E366F}"/>
    <cellStyle name="Uwaga 3" xfId="12359" hidden="1" xr:uid="{368D3F14-73A4-4A69-89B2-7A2AF38EEEA7}"/>
    <cellStyle name="Uwaga 3" xfId="12354" hidden="1" xr:uid="{BA3F8688-9247-4D68-84AA-DB06E181BF51}"/>
    <cellStyle name="Uwaga 3" xfId="12350" hidden="1" xr:uid="{1CFF3DB5-8C18-4FB0-A696-82713C9F26B1}"/>
    <cellStyle name="Uwaga 3" xfId="12346" hidden="1" xr:uid="{AB9F96A2-70C2-4825-9587-5EF876087D05}"/>
    <cellStyle name="Uwaga 3" xfId="12339" hidden="1" xr:uid="{F6604357-E696-48BB-90AD-967A6D135562}"/>
    <cellStyle name="Uwaga 3" xfId="12334" hidden="1" xr:uid="{53BDF119-C6B0-41BF-91AD-4DBD9C7EB40A}"/>
    <cellStyle name="Uwaga 3" xfId="12330" hidden="1" xr:uid="{EA537FEB-79B4-45FD-82BC-055993BA1223}"/>
    <cellStyle name="Uwaga 3" xfId="12323" hidden="1" xr:uid="{0EF0F52A-D8D2-44FA-9A8C-944BC9029344}"/>
    <cellStyle name="Uwaga 3" xfId="12318" hidden="1" xr:uid="{2FD2E061-3C6C-4DB6-98E1-E394DCFBC3A3}"/>
    <cellStyle name="Uwaga 3" xfId="12314" hidden="1" xr:uid="{B292B9B7-25B4-4A7B-8A6E-0C823A503ED2}"/>
    <cellStyle name="Uwaga 3" xfId="12309" hidden="1" xr:uid="{66A68D7D-17CC-4DFA-8520-52CF45A60464}"/>
    <cellStyle name="Uwaga 3" xfId="12304" hidden="1" xr:uid="{A85EB7D8-B739-446F-BE82-4668C294E2BC}"/>
    <cellStyle name="Uwaga 3" xfId="12300" hidden="1" xr:uid="{5F450CA7-000C-49BE-9DF0-2F3A4EB3F6DC}"/>
    <cellStyle name="Uwaga 3" xfId="12294" hidden="1" xr:uid="{F802CB80-44EB-4018-99C5-8D4DC405B7D6}"/>
    <cellStyle name="Uwaga 3" xfId="12290" hidden="1" xr:uid="{CE9E614F-5271-4656-B18B-9C09A961563C}"/>
    <cellStyle name="Uwaga 3" xfId="12287" hidden="1" xr:uid="{E8E33FDC-9676-4C6C-B73C-79FD842A8A60}"/>
    <cellStyle name="Uwaga 3" xfId="12280" hidden="1" xr:uid="{CDEF1238-C228-46A5-AE76-72E2DCE86BFC}"/>
    <cellStyle name="Uwaga 3" xfId="12275" hidden="1" xr:uid="{06AE3861-9766-4C15-8D37-968CF3C27D42}"/>
    <cellStyle name="Uwaga 3" xfId="12270" hidden="1" xr:uid="{F6634483-5069-41B2-8FE8-8C1F21080805}"/>
    <cellStyle name="Uwaga 3" xfId="12264" hidden="1" xr:uid="{D07C0306-26D0-480C-BF91-27615AC7B148}"/>
    <cellStyle name="Uwaga 3" xfId="12259" hidden="1" xr:uid="{D20F8625-8DED-46C2-B6E4-89ED245C25EC}"/>
    <cellStyle name="Uwaga 3" xfId="12254" hidden="1" xr:uid="{A0165577-55C2-4383-8A46-06C972F9DB71}"/>
    <cellStyle name="Uwaga 3" xfId="12249" hidden="1" xr:uid="{269702C9-98B6-4DCD-972C-2D53A5114A5A}"/>
    <cellStyle name="Uwaga 3" xfId="12244" hidden="1" xr:uid="{425002C5-3555-4CC4-BA87-DF7256930A24}"/>
    <cellStyle name="Uwaga 3" xfId="12239" hidden="1" xr:uid="{BDB4E025-1FF7-453D-BB5F-EDE19D264D02}"/>
    <cellStyle name="Uwaga 3" xfId="12235" hidden="1" xr:uid="{C4B79748-E845-47D8-ADCF-200CD0BD8E02}"/>
    <cellStyle name="Uwaga 3" xfId="12231" hidden="1" xr:uid="{C6E24803-B7AD-4585-AF85-B1917226879A}"/>
    <cellStyle name="Uwaga 3" xfId="12226" hidden="1" xr:uid="{43207B4A-8FB5-494D-8577-2AA0C506BE07}"/>
    <cellStyle name="Uwaga 3" xfId="12219" hidden="1" xr:uid="{ACF7412A-4309-4AE6-985F-F4852DB97C70}"/>
    <cellStyle name="Uwaga 3" xfId="12214" hidden="1" xr:uid="{13443B5B-BD18-4D61-8A63-83920BF1DD29}"/>
    <cellStyle name="Uwaga 3" xfId="12209" hidden="1" xr:uid="{01784106-E0F4-49D0-B1CD-693477590BD8}"/>
    <cellStyle name="Uwaga 3" xfId="12203" hidden="1" xr:uid="{E6B11CBB-0CB1-4AF8-8B85-DFA3FA6222ED}"/>
    <cellStyle name="Uwaga 3" xfId="12198" hidden="1" xr:uid="{1D7CBDAA-6AB4-49E6-AAC0-59A0BD7FB480}"/>
    <cellStyle name="Uwaga 3" xfId="12194" hidden="1" xr:uid="{51A6BE24-A7CD-4EF2-85CE-84CE98A17718}"/>
    <cellStyle name="Uwaga 3" xfId="12189" hidden="1" xr:uid="{6E226AC3-0AFF-41D6-9714-82B31D5C28BB}"/>
    <cellStyle name="Uwaga 3" xfId="12184" hidden="1" xr:uid="{8108DA38-D159-4348-B935-9422FAB5E710}"/>
    <cellStyle name="Uwaga 3" xfId="12179" hidden="1" xr:uid="{512BC336-38F5-4E32-96F5-B0E9FB7BCABA}"/>
    <cellStyle name="Uwaga 3" xfId="12175" hidden="1" xr:uid="{FF31003B-D225-45F9-B117-5D1E7CBD17C6}"/>
    <cellStyle name="Uwaga 3" xfId="12170" hidden="1" xr:uid="{C56EB6DF-C64B-4703-A8F5-5E610A2F8603}"/>
    <cellStyle name="Uwaga 3" xfId="12165" hidden="1" xr:uid="{9AC87269-B8C0-4396-B880-03DBEFCDD505}"/>
    <cellStyle name="Uwaga 3" xfId="12160" hidden="1" xr:uid="{EB3B62DD-8F5F-4BCE-9448-50E85E2A1C3A}"/>
    <cellStyle name="Uwaga 3" xfId="12156" hidden="1" xr:uid="{ABA7A942-0376-4498-97ED-3F465FF29108}"/>
    <cellStyle name="Uwaga 3" xfId="12152" hidden="1" xr:uid="{452B7922-F6BC-40B7-BE9A-0C8222ABDC5B}"/>
    <cellStyle name="Uwaga 3" xfId="12145" hidden="1" xr:uid="{F851CE01-EC6A-4F2D-ABCD-512C332119B0}"/>
    <cellStyle name="Uwaga 3" xfId="12141" hidden="1" xr:uid="{3BE7CE46-232E-479A-97F9-41BB60A5DB1E}"/>
    <cellStyle name="Uwaga 3" xfId="12136" hidden="1" xr:uid="{152CEE8E-EEBF-41D8-9DAE-6AA6825D69CB}"/>
    <cellStyle name="Uwaga 3" xfId="12130" hidden="1" xr:uid="{E2D3780F-6759-4336-9585-F5B6C33A1CED}"/>
    <cellStyle name="Uwaga 3" xfId="12126" hidden="1" xr:uid="{F820F308-D1C7-4665-A4C8-B825165AC173}"/>
    <cellStyle name="Uwaga 3" xfId="12121" hidden="1" xr:uid="{6CFD9BB2-272B-400A-82A7-D77269604A77}"/>
    <cellStyle name="Uwaga 3" xfId="12115" hidden="1" xr:uid="{0E2E9D97-7001-42CE-B619-D91EC2194FB3}"/>
    <cellStyle name="Uwaga 3" xfId="12111" hidden="1" xr:uid="{62B6879B-A9E0-4D8F-BCFB-E820066597D3}"/>
    <cellStyle name="Uwaga 3" xfId="12107" hidden="1" xr:uid="{04B315B6-EBB1-4D4A-80FA-17A17AC51BDC}"/>
    <cellStyle name="Uwaga 3" xfId="12100" hidden="1" xr:uid="{753B2BF4-D1C0-4440-A5A0-05AA24506DB0}"/>
    <cellStyle name="Uwaga 3" xfId="12096" hidden="1" xr:uid="{6AEF9F03-C798-41B2-B292-4D591F1B854B}"/>
    <cellStyle name="Uwaga 3" xfId="12092" hidden="1" xr:uid="{52B1FA88-2333-4DA0-96AD-C0BC31ACAFA5}"/>
    <cellStyle name="Uwaga 3" xfId="12956" hidden="1" xr:uid="{315A0AB8-6570-4CFD-AA26-76C32C542776}"/>
    <cellStyle name="Uwaga 3" xfId="12954" hidden="1" xr:uid="{8D4521E3-4D47-4438-9BEE-E3E59F3A4255}"/>
    <cellStyle name="Uwaga 3" xfId="12952" hidden="1" xr:uid="{F9624E7C-7890-4902-A98A-32DCA88CC56C}"/>
    <cellStyle name="Uwaga 3" xfId="12939" hidden="1" xr:uid="{67A56711-59A6-4955-8784-B698E0E35CDB}"/>
    <cellStyle name="Uwaga 3" xfId="12938" hidden="1" xr:uid="{CBE057DA-AED2-407C-9EDD-333ABFAED6C8}"/>
    <cellStyle name="Uwaga 3" xfId="12937" hidden="1" xr:uid="{420DDAF2-C1E3-4CF9-AE6A-65D93E7B8EF9}"/>
    <cellStyle name="Uwaga 3" xfId="12924" hidden="1" xr:uid="{DB63BE2D-7465-4663-A2EE-4FD763640FED}"/>
    <cellStyle name="Uwaga 3" xfId="12923" hidden="1" xr:uid="{591F9CB0-14AD-4280-8ED2-0CBFA4B3238C}"/>
    <cellStyle name="Uwaga 3" xfId="12922" hidden="1" xr:uid="{BA62CBD8-6DF6-4F46-AA93-676B6DA09893}"/>
    <cellStyle name="Uwaga 3" xfId="12910" hidden="1" xr:uid="{7A0468D7-176B-4189-ABEE-A76EEB15055E}"/>
    <cellStyle name="Uwaga 3" xfId="12908" hidden="1" xr:uid="{27988CFB-66B2-4896-BC19-2F6BEE416EBC}"/>
    <cellStyle name="Uwaga 3" xfId="12907" hidden="1" xr:uid="{4EF25B56-FAEB-407D-BCFD-514E29AF9B7B}"/>
    <cellStyle name="Uwaga 3" xfId="12894" hidden="1" xr:uid="{91484308-6C86-4EC7-A34A-01281E4878CE}"/>
    <cellStyle name="Uwaga 3" xfId="12893" hidden="1" xr:uid="{0DEFE8DD-72A3-40F8-9237-6F30D34CB185}"/>
    <cellStyle name="Uwaga 3" xfId="12892" hidden="1" xr:uid="{9316CD8D-5F8D-490E-898C-BF7B3828DE78}"/>
    <cellStyle name="Uwaga 3" xfId="12880" hidden="1" xr:uid="{0B77694E-1562-4F55-9D7D-FD00BBD61515}"/>
    <cellStyle name="Uwaga 3" xfId="12878" hidden="1" xr:uid="{5BE40035-E4A4-4CF3-AC49-B6C6C30D5002}"/>
    <cellStyle name="Uwaga 3" xfId="12876" hidden="1" xr:uid="{E3EEB683-B762-48C8-820D-1590D39343D9}"/>
    <cellStyle name="Uwaga 3" xfId="12865" hidden="1" xr:uid="{5C81B61C-D3E6-4173-8E46-49F3BE52D8DB}"/>
    <cellStyle name="Uwaga 3" xfId="12863" hidden="1" xr:uid="{94A56F23-AD47-43C1-A721-1422EAC5EE5C}"/>
    <cellStyle name="Uwaga 3" xfId="12861" hidden="1" xr:uid="{D796D178-885E-447C-A900-0972004CA1AB}"/>
    <cellStyle name="Uwaga 3" xfId="12850" hidden="1" xr:uid="{C0EF94A3-6104-42A7-AD22-550F1B1AA029}"/>
    <cellStyle name="Uwaga 3" xfId="12848" hidden="1" xr:uid="{39555FA8-5266-4058-B180-DD56308C5365}"/>
    <cellStyle name="Uwaga 3" xfId="12846" hidden="1" xr:uid="{A22738BF-8FD9-4BC1-9730-6CA9CB2D6C12}"/>
    <cellStyle name="Uwaga 3" xfId="12835" hidden="1" xr:uid="{9FB5BA49-7FD5-496A-8125-221059EB0488}"/>
    <cellStyle name="Uwaga 3" xfId="12833" hidden="1" xr:uid="{9EB6A7E8-2436-4884-B2DC-25FC9F68860C}"/>
    <cellStyle name="Uwaga 3" xfId="12831" hidden="1" xr:uid="{46893261-3BB0-4283-AFD0-F4535DF03B31}"/>
    <cellStyle name="Uwaga 3" xfId="12820" hidden="1" xr:uid="{F316B1D9-986F-450D-B259-424890A5B00E}"/>
    <cellStyle name="Uwaga 3" xfId="12818" hidden="1" xr:uid="{8CA732F3-761E-455A-8659-276BF472179A}"/>
    <cellStyle name="Uwaga 3" xfId="12816" hidden="1" xr:uid="{0129FB55-7409-479D-8030-6E06635CDA28}"/>
    <cellStyle name="Uwaga 3" xfId="12805" hidden="1" xr:uid="{5F45F97C-38E8-4435-A2C7-63050911B3BE}"/>
    <cellStyle name="Uwaga 3" xfId="12803" hidden="1" xr:uid="{2A9B88B7-6F19-4CFE-9AA6-14C7E8051EF7}"/>
    <cellStyle name="Uwaga 3" xfId="12801" hidden="1" xr:uid="{62421479-78D0-4C19-B500-BBE19C3D55E8}"/>
    <cellStyle name="Uwaga 3" xfId="12790" hidden="1" xr:uid="{93844D46-8686-4842-A399-EC644F1B457A}"/>
    <cellStyle name="Uwaga 3" xfId="12788" hidden="1" xr:uid="{B36F46F0-2B83-4CE1-8757-EAB8D03C475E}"/>
    <cellStyle name="Uwaga 3" xfId="12786" hidden="1" xr:uid="{417B1471-8E24-4D83-9DD9-E8885D668E3F}"/>
    <cellStyle name="Uwaga 3" xfId="12775" hidden="1" xr:uid="{E6787B39-05A4-40EC-A46C-715B3803FF5C}"/>
    <cellStyle name="Uwaga 3" xfId="12773" hidden="1" xr:uid="{73BB96AD-B88E-492D-8D03-14FD2CCFB921}"/>
    <cellStyle name="Uwaga 3" xfId="12771" hidden="1" xr:uid="{480F1F26-87CA-4D20-B05F-6C131B3E5BDC}"/>
    <cellStyle name="Uwaga 3" xfId="12760" hidden="1" xr:uid="{2367ED54-79F3-40CE-86C0-357DEFD47F5F}"/>
    <cellStyle name="Uwaga 3" xfId="12758" hidden="1" xr:uid="{F53B3A7F-965A-45CD-864D-AD04D3B8857A}"/>
    <cellStyle name="Uwaga 3" xfId="12756" hidden="1" xr:uid="{A6031D30-6B54-4DBF-AB80-CCEFAC120B85}"/>
    <cellStyle name="Uwaga 3" xfId="12745" hidden="1" xr:uid="{E8C329E6-89B9-42BF-A345-9EFEC6C77BC5}"/>
    <cellStyle name="Uwaga 3" xfId="12743" hidden="1" xr:uid="{65DE09E0-B0DE-42CE-B954-DD6528DC508A}"/>
    <cellStyle name="Uwaga 3" xfId="12741" hidden="1" xr:uid="{4A193D72-7409-408E-9739-77251DE8844E}"/>
    <cellStyle name="Uwaga 3" xfId="12730" hidden="1" xr:uid="{95A84E1E-E64C-44E1-B5DC-877CBB5C9971}"/>
    <cellStyle name="Uwaga 3" xfId="12728" hidden="1" xr:uid="{2D1A41BC-8241-415E-BA96-C9941C2665A0}"/>
    <cellStyle name="Uwaga 3" xfId="12726" hidden="1" xr:uid="{36EA58AB-7116-4A4F-BC65-296F3A0FB25C}"/>
    <cellStyle name="Uwaga 3" xfId="12715" hidden="1" xr:uid="{122A1E2A-3705-4E03-8251-CD9D76CD0CD0}"/>
    <cellStyle name="Uwaga 3" xfId="12713" hidden="1" xr:uid="{D8FF7268-3F9D-4183-8048-15A381FDD66E}"/>
    <cellStyle name="Uwaga 3" xfId="12711" hidden="1" xr:uid="{72E35C09-5F1B-4276-A3E5-51CBDBAAE59D}"/>
    <cellStyle name="Uwaga 3" xfId="12700" hidden="1" xr:uid="{738CE183-794A-4299-891F-EBD7AEC1975B}"/>
    <cellStyle name="Uwaga 3" xfId="12698" hidden="1" xr:uid="{7214C8F0-DEF4-46A9-945A-04B0661670C5}"/>
    <cellStyle name="Uwaga 3" xfId="12696" hidden="1" xr:uid="{595B1B63-4E23-4D62-863E-6281823E3CC9}"/>
    <cellStyle name="Uwaga 3" xfId="12685" hidden="1" xr:uid="{998EF3A0-C70B-4F64-B108-0E2ACBE6A41C}"/>
    <cellStyle name="Uwaga 3" xfId="12683" hidden="1" xr:uid="{4D83CC72-D1BB-4E82-9F52-D397455DC438}"/>
    <cellStyle name="Uwaga 3" xfId="12681" hidden="1" xr:uid="{47EEB4EB-42CD-4336-9E61-AC5A9F7B236F}"/>
    <cellStyle name="Uwaga 3" xfId="12670" hidden="1" xr:uid="{6C66DDA3-ECAE-46DD-9CCB-13CB91CE35A4}"/>
    <cellStyle name="Uwaga 3" xfId="12668" hidden="1" xr:uid="{37D89223-C4A5-42DC-8D7D-BFB1BAD5B543}"/>
    <cellStyle name="Uwaga 3" xfId="12666" hidden="1" xr:uid="{CDCCE9F7-25B9-432B-9453-71B9A8810232}"/>
    <cellStyle name="Uwaga 3" xfId="12655" hidden="1" xr:uid="{1F4AA44C-5CED-41C1-8A11-724CEA8769D9}"/>
    <cellStyle name="Uwaga 3" xfId="12653" hidden="1" xr:uid="{54F9F75D-7CB0-4007-BA41-DF519B781594}"/>
    <cellStyle name="Uwaga 3" xfId="12651" hidden="1" xr:uid="{301A0210-D348-4593-83BC-AC7FB85F53BC}"/>
    <cellStyle name="Uwaga 3" xfId="12640" hidden="1" xr:uid="{81A37370-DDD4-4200-973F-E550EDD6AE03}"/>
    <cellStyle name="Uwaga 3" xfId="12638" hidden="1" xr:uid="{9C11CE6A-F54A-48AF-8363-A80CE1A46E42}"/>
    <cellStyle name="Uwaga 3" xfId="12636" hidden="1" xr:uid="{AC5A80F9-CCC0-4AB9-A21B-7FE1065E7936}"/>
    <cellStyle name="Uwaga 3" xfId="12625" hidden="1" xr:uid="{E9DFE071-8EFB-49A8-89CD-A0EE8CC2E03E}"/>
    <cellStyle name="Uwaga 3" xfId="12623" hidden="1" xr:uid="{AEDDA6A7-5E88-457D-9D0E-879D8909E4AC}"/>
    <cellStyle name="Uwaga 3" xfId="12621" hidden="1" xr:uid="{BF332081-EAEE-490C-A07A-21873DEB2475}"/>
    <cellStyle name="Uwaga 3" xfId="12610" hidden="1" xr:uid="{3C8276AC-A110-470C-8011-1D77522143F8}"/>
    <cellStyle name="Uwaga 3" xfId="12608" hidden="1" xr:uid="{7BBA411B-74AB-4042-AACA-B00A60491A68}"/>
    <cellStyle name="Uwaga 3" xfId="12606" hidden="1" xr:uid="{16D0B82C-9649-44BD-8D9C-38B38D2E41EB}"/>
    <cellStyle name="Uwaga 3" xfId="12595" hidden="1" xr:uid="{9B7CEFAE-02EF-475C-89AC-F35883AC4B2B}"/>
    <cellStyle name="Uwaga 3" xfId="12593" hidden="1" xr:uid="{B2C1A353-82EE-4FA4-A036-830C3FB4FEB5}"/>
    <cellStyle name="Uwaga 3" xfId="12591" hidden="1" xr:uid="{CF10B34B-6599-49A2-818D-A80A64E11D4F}"/>
    <cellStyle name="Uwaga 3" xfId="12580" hidden="1" xr:uid="{EC2EBAC2-E359-49FC-A28A-532554722A1E}"/>
    <cellStyle name="Uwaga 3" xfId="12578" hidden="1" xr:uid="{154763E5-E2F2-497C-82CE-9BF1871E9F85}"/>
    <cellStyle name="Uwaga 3" xfId="12576" hidden="1" xr:uid="{9170B4BA-E0D8-480E-9708-8F2762450B7B}"/>
    <cellStyle name="Uwaga 3" xfId="12565" hidden="1" xr:uid="{EA48D228-9CB9-4F1C-8F6D-85011DC5926B}"/>
    <cellStyle name="Uwaga 3" xfId="12563" hidden="1" xr:uid="{0ECB1992-F5D6-42DE-80A8-6435877F8469}"/>
    <cellStyle name="Uwaga 3" xfId="12560" hidden="1" xr:uid="{758DD944-3504-42D0-82ED-F22A9905913C}"/>
    <cellStyle name="Uwaga 3" xfId="12550" hidden="1" xr:uid="{318AB625-B789-45FE-A8BB-3D6019D3B182}"/>
    <cellStyle name="Uwaga 3" xfId="12548" hidden="1" xr:uid="{D75F25FD-AFEC-4E47-BB80-2214B0C9F86B}"/>
    <cellStyle name="Uwaga 3" xfId="12546" hidden="1" xr:uid="{36FEF38E-1043-4416-8D0B-51FB462D3F56}"/>
    <cellStyle name="Uwaga 3" xfId="12535" hidden="1" xr:uid="{64C46F4C-983B-40B2-9CD0-DE348097C953}"/>
    <cellStyle name="Uwaga 3" xfId="12533" hidden="1" xr:uid="{156268C2-835C-43CD-9C90-9F50ADFF7670}"/>
    <cellStyle name="Uwaga 3" xfId="12531" hidden="1" xr:uid="{E7114735-9AD8-4A49-BC61-575BDDE885F1}"/>
    <cellStyle name="Uwaga 3" xfId="12520" hidden="1" xr:uid="{F59D5E35-9B84-408B-A149-4CF6C264FE64}"/>
    <cellStyle name="Uwaga 3" xfId="12518" hidden="1" xr:uid="{75BC358A-F2DD-443A-8F14-1101E7A37477}"/>
    <cellStyle name="Uwaga 3" xfId="12515" hidden="1" xr:uid="{E1192F80-9480-44E0-9D26-3C6501265E0F}"/>
    <cellStyle name="Uwaga 3" xfId="12505" hidden="1" xr:uid="{99768099-849F-4D41-94BE-1DA3487AE2E9}"/>
    <cellStyle name="Uwaga 3" xfId="12503" hidden="1" xr:uid="{4F728C54-6A00-4563-B83A-BCDC3ABA0C81}"/>
    <cellStyle name="Uwaga 3" xfId="12500" hidden="1" xr:uid="{14938FBD-06FC-43EA-894A-2A261CE7C308}"/>
    <cellStyle name="Uwaga 3" xfId="12490" hidden="1" xr:uid="{356B931B-23A9-4172-A345-C81468F700A6}"/>
    <cellStyle name="Uwaga 3" xfId="12488" hidden="1" xr:uid="{DC83A4DE-1974-4EF0-837A-6A4F7ED119FC}"/>
    <cellStyle name="Uwaga 3" xfId="12485" hidden="1" xr:uid="{EB14EC36-CBD0-42F6-81CE-E98383B2CD1D}"/>
    <cellStyle name="Uwaga 3" xfId="12476" hidden="1" xr:uid="{B7C1D2F1-9B9C-4C02-AAD7-9164944C5EBE}"/>
    <cellStyle name="Uwaga 3" xfId="12473" hidden="1" xr:uid="{19B4DFF3-97BA-4250-8096-EFD2FE275079}"/>
    <cellStyle name="Uwaga 3" xfId="12469" hidden="1" xr:uid="{D5A8E056-6192-4478-9A46-9BC16415B531}"/>
    <cellStyle name="Uwaga 3" xfId="12461" hidden="1" xr:uid="{6D19A6EA-101B-4966-BA5A-231A521D88BF}"/>
    <cellStyle name="Uwaga 3" xfId="12458" hidden="1" xr:uid="{AACEF25C-F68D-4FC6-AA9B-249AAF9B57C1}"/>
    <cellStyle name="Uwaga 3" xfId="12454" hidden="1" xr:uid="{3768865A-F5EE-40B5-8E59-D264B7C42CDC}"/>
    <cellStyle name="Uwaga 3" xfId="12446" hidden="1" xr:uid="{C936D4EC-C0AB-42BA-8087-2533DB655E43}"/>
    <cellStyle name="Uwaga 3" xfId="12443" hidden="1" xr:uid="{A1C48219-C7D0-4D44-B3E5-551BE8AFE784}"/>
    <cellStyle name="Uwaga 3" xfId="12439" hidden="1" xr:uid="{1515DC1D-391F-4AEA-AD38-692E7D7435C0}"/>
    <cellStyle name="Uwaga 3" xfId="12431" hidden="1" xr:uid="{2840B638-4715-4A2D-9114-F0478224B252}"/>
    <cellStyle name="Uwaga 3" xfId="12428" hidden="1" xr:uid="{B8DE09F3-584E-4663-9E31-F326CE9BACEF}"/>
    <cellStyle name="Uwaga 3" xfId="12424" hidden="1" xr:uid="{B47E7221-25A8-4FA7-A678-6CA68F3B60ED}"/>
    <cellStyle name="Uwaga 3" xfId="12416" hidden="1" xr:uid="{5FC7F817-D916-417B-BF60-567DC5184059}"/>
    <cellStyle name="Uwaga 3" xfId="12413" hidden="1" xr:uid="{89B2995F-C153-4D0C-BF34-EE62D2801019}"/>
    <cellStyle name="Uwaga 3" xfId="12409" hidden="1" xr:uid="{E07CC34A-5A29-468C-906F-4C0BED751040}"/>
    <cellStyle name="Uwaga 3" xfId="12401" hidden="1" xr:uid="{7DE75A14-163C-4B8E-82F4-398153C12B89}"/>
    <cellStyle name="Uwaga 3" xfId="12397" hidden="1" xr:uid="{9B0312EF-91C8-4E85-9F41-BE497C103BCA}"/>
    <cellStyle name="Uwaga 3" xfId="12392" hidden="1" xr:uid="{11FC6F43-328C-4FC8-A8BB-01123FF626F7}"/>
    <cellStyle name="Uwaga 3" xfId="12386" hidden="1" xr:uid="{46C98601-1C4A-415A-9157-B0C650D5FD6F}"/>
    <cellStyle name="Uwaga 3" xfId="12382" hidden="1" xr:uid="{D65D3648-706D-4C31-A8EF-0B94D966015E}"/>
    <cellStyle name="Uwaga 3" xfId="12377" hidden="1" xr:uid="{1CEA4E71-2EAF-4317-8BD7-BC31E8251778}"/>
    <cellStyle name="Uwaga 3" xfId="12371" hidden="1" xr:uid="{05D32887-58A6-4B29-AE8A-53DDAF5CC974}"/>
    <cellStyle name="Uwaga 3" xfId="12367" hidden="1" xr:uid="{75824580-747B-4A27-AFBF-D4E592EE6CB2}"/>
    <cellStyle name="Uwaga 3" xfId="12362" hidden="1" xr:uid="{2DA360E5-41E0-4FDF-9FA0-FEC774717E43}"/>
    <cellStyle name="Uwaga 3" xfId="12356" hidden="1" xr:uid="{8CBB0B9D-F700-4157-B33B-5390B67D5C5C}"/>
    <cellStyle name="Uwaga 3" xfId="12353" hidden="1" xr:uid="{262B3E79-498C-4E65-B833-2AF484EC28CA}"/>
    <cellStyle name="Uwaga 3" xfId="12349" hidden="1" xr:uid="{569D35E6-430A-48DE-A7A4-A7EF07809C11}"/>
    <cellStyle name="Uwaga 3" xfId="12341" hidden="1" xr:uid="{858378D9-4106-49C0-9A90-5781810CF1A3}"/>
    <cellStyle name="Uwaga 3" xfId="12338" hidden="1" xr:uid="{CAFF283A-AB0A-4385-BCFF-A340C68B6489}"/>
    <cellStyle name="Uwaga 3" xfId="12333" hidden="1" xr:uid="{5958D8BF-D566-4213-99BA-54CF71415BB5}"/>
    <cellStyle name="Uwaga 3" xfId="12326" hidden="1" xr:uid="{B6619C32-2EDD-4494-BE06-C2725158FBF6}"/>
    <cellStyle name="Uwaga 3" xfId="12322" hidden="1" xr:uid="{EE1AB73D-3E39-43FE-B893-ABD8D1DF0056}"/>
    <cellStyle name="Uwaga 3" xfId="12317" hidden="1" xr:uid="{787BC6C0-F042-44B2-9298-D2EE7810E021}"/>
    <cellStyle name="Uwaga 3" xfId="12311" hidden="1" xr:uid="{70EA682E-B6A8-4AC0-8998-780B02CDBBBC}"/>
    <cellStyle name="Uwaga 3" xfId="12307" hidden="1" xr:uid="{36CE5331-EA8E-441E-A892-0AB47439DA91}"/>
    <cellStyle name="Uwaga 3" xfId="12302" hidden="1" xr:uid="{DA6E5BA3-78C3-46C3-9EC5-14C056F382D7}"/>
    <cellStyle name="Uwaga 3" xfId="12296" hidden="1" xr:uid="{EE4F056C-0877-4C75-9D16-B0CBE0C00DCA}"/>
    <cellStyle name="Uwaga 3" xfId="12293" hidden="1" xr:uid="{3B7022DC-F0EE-46BB-B196-800DF347AF9A}"/>
    <cellStyle name="Uwaga 3" xfId="12289" hidden="1" xr:uid="{2EB89DB5-2CE6-49C5-8F17-92B7B8025919}"/>
    <cellStyle name="Uwaga 3" xfId="12281" hidden="1" xr:uid="{04C6FD1C-66C0-43F9-B4A0-7024959219B8}"/>
    <cellStyle name="Uwaga 3" xfId="12276" hidden="1" xr:uid="{117EF848-24F3-40C1-9F7A-16E6FC4D753F}"/>
    <cellStyle name="Uwaga 3" xfId="12271" hidden="1" xr:uid="{E83D4D62-302F-4A50-B0DB-0D39021D0570}"/>
    <cellStyle name="Uwaga 3" xfId="12266" hidden="1" xr:uid="{BA39CB77-1D76-4713-A8D9-2AA8C6B8FFB9}"/>
    <cellStyle name="Uwaga 3" xfId="12261" hidden="1" xr:uid="{BEC1D0F5-95AF-4380-B7AF-6D65E6B15AB3}"/>
    <cellStyle name="Uwaga 3" xfId="12256" hidden="1" xr:uid="{AFA539B6-A3AC-47DF-98C2-51EB4B38F014}"/>
    <cellStyle name="Uwaga 3" xfId="12251" hidden="1" xr:uid="{CCDB517C-43B7-42EC-81CF-F0DD2210250D}"/>
    <cellStyle name="Uwaga 3" xfId="12246" hidden="1" xr:uid="{D9CBD820-0EC3-4522-9A1D-B012F70C0352}"/>
    <cellStyle name="Uwaga 3" xfId="12241" hidden="1" xr:uid="{024CFF0B-1737-425A-81BE-0F5AD5C403EF}"/>
    <cellStyle name="Uwaga 3" xfId="12236" hidden="1" xr:uid="{39858BDC-7D85-4217-8273-48A2FF204ABE}"/>
    <cellStyle name="Uwaga 3" xfId="12232" hidden="1" xr:uid="{C1F4D06E-EEE8-433B-8D93-29832DAFAEDE}"/>
    <cellStyle name="Uwaga 3" xfId="12227" hidden="1" xr:uid="{2B89A028-D879-4DAF-9408-158B67128535}"/>
    <cellStyle name="Uwaga 3" xfId="12220" hidden="1" xr:uid="{39A8C685-AB0E-47BD-9190-A6E99581488F}"/>
    <cellStyle name="Uwaga 3" xfId="12215" hidden="1" xr:uid="{5C160217-79EE-431C-A30C-855229DCD1EE}"/>
    <cellStyle name="Uwaga 3" xfId="12210" hidden="1" xr:uid="{10501F99-EE4E-4423-B46A-1279E0C2843F}"/>
    <cellStyle name="Uwaga 3" xfId="12205" hidden="1" xr:uid="{13D410EC-8351-45F0-BB66-7704B6F11C88}"/>
    <cellStyle name="Uwaga 3" xfId="12200" hidden="1" xr:uid="{A32F12D1-1D9A-4E6E-80B2-FF23A4D683EE}"/>
    <cellStyle name="Uwaga 3" xfId="12195" hidden="1" xr:uid="{1825D938-F472-4DC7-888C-0D67018FC964}"/>
    <cellStyle name="Uwaga 3" xfId="12190" hidden="1" xr:uid="{E968682C-8C2C-4558-A942-C3454215689C}"/>
    <cellStyle name="Uwaga 3" xfId="12185" hidden="1" xr:uid="{B01D3AE9-6BE5-4CD2-B401-67865F7C25F4}"/>
    <cellStyle name="Uwaga 3" xfId="12180" hidden="1" xr:uid="{242CA8E2-F9FB-4F33-8ABC-1C7B432E2B47}"/>
    <cellStyle name="Uwaga 3" xfId="12176" hidden="1" xr:uid="{0AB4C045-8B0C-4A32-BFC4-0CA6415F8D42}"/>
    <cellStyle name="Uwaga 3" xfId="12171" hidden="1" xr:uid="{AD235788-8C5E-4B54-A8C1-B411FB864867}"/>
    <cellStyle name="Uwaga 3" xfId="12166" hidden="1" xr:uid="{8D7E28AD-716D-4567-BA25-C7F0D7D3C358}"/>
    <cellStyle name="Uwaga 3" xfId="12161" hidden="1" xr:uid="{C1D652A1-02EF-4555-B377-B529C41FAE38}"/>
    <cellStyle name="Uwaga 3" xfId="12157" hidden="1" xr:uid="{D051C1BE-1F62-409E-A805-31531E7158C6}"/>
    <cellStyle name="Uwaga 3" xfId="12153" hidden="1" xr:uid="{F50BDE08-D594-486B-AA18-B507AE1D1DC1}"/>
    <cellStyle name="Uwaga 3" xfId="12146" hidden="1" xr:uid="{2D826E8D-02E7-4CAC-9438-6B85FAF6422C}"/>
    <cellStyle name="Uwaga 3" xfId="12142" hidden="1" xr:uid="{46A594CE-72A8-47E6-BF33-EA7FCAB12A44}"/>
    <cellStyle name="Uwaga 3" xfId="12137" hidden="1" xr:uid="{BCC2F6A1-7792-4FC4-ACC0-CDCD9B2D2405}"/>
    <cellStyle name="Uwaga 3" xfId="12131" hidden="1" xr:uid="{ECBAB4A3-4133-43FE-837F-2F6313217161}"/>
    <cellStyle name="Uwaga 3" xfId="12127" hidden="1" xr:uid="{6B4F5658-7FDE-4FD5-AB43-2E6471BF5872}"/>
    <cellStyle name="Uwaga 3" xfId="12122" hidden="1" xr:uid="{A11196B7-5A23-4A8A-BE48-7178DF7278F4}"/>
    <cellStyle name="Uwaga 3" xfId="12116" hidden="1" xr:uid="{84E2DB43-28AB-40DB-8E0F-97C5D6BA126C}"/>
    <cellStyle name="Uwaga 3" xfId="12112" hidden="1" xr:uid="{59418479-72C7-43C5-AB60-D8B7D2898EA2}"/>
    <cellStyle name="Uwaga 3" xfId="12108" hidden="1" xr:uid="{CA304A79-716C-4479-8667-EFD279BB848F}"/>
    <cellStyle name="Uwaga 3" xfId="12101" hidden="1" xr:uid="{EF1B214A-83C1-4DBA-947F-A422642BFFA8}"/>
    <cellStyle name="Uwaga 3" xfId="12097" hidden="1" xr:uid="{E7E2A526-D025-46CC-B52A-74CB7CA01854}"/>
    <cellStyle name="Uwaga 3" xfId="12093" hidden="1" xr:uid="{6C414A9F-830B-4D20-85FB-41207AF8C2C5}"/>
    <cellStyle name="Uwaga 3" xfId="12960" hidden="1" xr:uid="{5778D1E5-25F5-4B83-8138-C6B697781260}"/>
    <cellStyle name="Uwaga 3" xfId="12959" hidden="1" xr:uid="{811BA7AB-49E5-4E30-A9DF-CFB6FE7FE717}"/>
    <cellStyle name="Uwaga 3" xfId="12957" hidden="1" xr:uid="{63170421-93CA-4971-8E1B-A73B1FF34236}"/>
    <cellStyle name="Uwaga 3" xfId="12944" hidden="1" xr:uid="{82A00EBB-2986-4C51-8B58-E36B48A6C191}"/>
    <cellStyle name="Uwaga 3" xfId="12942" hidden="1" xr:uid="{849FF6B0-1BF1-4AE5-995B-E103B15D1E85}"/>
    <cellStyle name="Uwaga 3" xfId="12940" hidden="1" xr:uid="{8783C222-6134-4C88-956B-F25030924221}"/>
    <cellStyle name="Uwaga 3" xfId="12930" hidden="1" xr:uid="{1BED6818-99AD-4EB0-A6E8-970DEABE7FF3}"/>
    <cellStyle name="Uwaga 3" xfId="12928" hidden="1" xr:uid="{4F5B3151-BEBD-4D60-9F05-B5A098E66194}"/>
    <cellStyle name="Uwaga 3" xfId="12926" hidden="1" xr:uid="{1A77E28A-41A2-4C9F-AA3E-DACD94C9B0D8}"/>
    <cellStyle name="Uwaga 3" xfId="12915" hidden="1" xr:uid="{E65D721F-BCF3-45DA-BEB1-8CFB1B631D93}"/>
    <cellStyle name="Uwaga 3" xfId="12913" hidden="1" xr:uid="{914B57C0-9A06-4F9D-B6B9-B34B4F2FE474}"/>
    <cellStyle name="Uwaga 3" xfId="12911" hidden="1" xr:uid="{865E3803-97F2-489C-BE68-1576C710608D}"/>
    <cellStyle name="Uwaga 3" xfId="12898" hidden="1" xr:uid="{E4B3C311-830D-4A60-BD04-E2D28291589F}"/>
    <cellStyle name="Uwaga 3" xfId="12896" hidden="1" xr:uid="{E7E34EEC-D0C7-434B-96F0-0D1C0CB32C6C}"/>
    <cellStyle name="Uwaga 3" xfId="12895" hidden="1" xr:uid="{80E2E066-82F4-44C2-848E-0DB2736D5DA1}"/>
    <cellStyle name="Uwaga 3" xfId="12882" hidden="1" xr:uid="{EC3CFB62-F638-4698-878F-EDE2FDD62A72}"/>
    <cellStyle name="Uwaga 3" xfId="12881" hidden="1" xr:uid="{22659B97-2CD6-4361-BDFA-311E86BE475E}"/>
    <cellStyle name="Uwaga 3" xfId="12879" hidden="1" xr:uid="{B48D03D3-3E7C-432F-ADFA-94573071B726}"/>
    <cellStyle name="Uwaga 3" xfId="12867" hidden="1" xr:uid="{11D82E29-4CCB-4A99-BE2C-EAFDD114D516}"/>
    <cellStyle name="Uwaga 3" xfId="12866" hidden="1" xr:uid="{D98D97C0-3297-45F1-9F88-9A4B76CC3EC5}"/>
    <cellStyle name="Uwaga 3" xfId="12864" hidden="1" xr:uid="{60831423-DDF4-4628-99AB-68BACA73DC63}"/>
    <cellStyle name="Uwaga 3" xfId="12852" hidden="1" xr:uid="{76DA0486-10A7-4564-9119-B7C94353189A}"/>
    <cellStyle name="Uwaga 3" xfId="12851" hidden="1" xr:uid="{3C81D8F7-63A5-4900-BF16-7A47BBC7EC95}"/>
    <cellStyle name="Uwaga 3" xfId="12849" hidden="1" xr:uid="{FEC42B22-F8E7-4FED-9BCE-DDBEB2230DAF}"/>
    <cellStyle name="Uwaga 3" xfId="12837" hidden="1" xr:uid="{A7C6A160-4EEB-4B66-A96E-4ACBC29F306C}"/>
    <cellStyle name="Uwaga 3" xfId="12836" hidden="1" xr:uid="{962128FA-4245-4A40-AB4C-C335705B5381}"/>
    <cellStyle name="Uwaga 3" xfId="12834" hidden="1" xr:uid="{54CEAB17-0768-4E4E-B2D6-B54C25DADF50}"/>
    <cellStyle name="Uwaga 3" xfId="12822" hidden="1" xr:uid="{92594444-DE99-4B2F-99E6-F0115FB9E1FC}"/>
    <cellStyle name="Uwaga 3" xfId="12821" hidden="1" xr:uid="{1E9C4429-40AC-4C42-A8AA-53CFC7650179}"/>
    <cellStyle name="Uwaga 3" xfId="12819" hidden="1" xr:uid="{31F45DCB-8B95-4388-A3E5-CC65227B41DB}"/>
    <cellStyle name="Uwaga 3" xfId="12807" hidden="1" xr:uid="{6004A66D-6DF6-44C6-A3DC-5550F8942258}"/>
    <cellStyle name="Uwaga 3" xfId="12806" hidden="1" xr:uid="{16F17238-FD39-4921-BFF1-CD67597A6FEF}"/>
    <cellStyle name="Uwaga 3" xfId="12804" hidden="1" xr:uid="{F5FD1448-E4F6-446E-A0E5-B5535D950A11}"/>
    <cellStyle name="Uwaga 3" xfId="12792" hidden="1" xr:uid="{08354227-DB71-4CA5-AE77-143EAF28B99D}"/>
    <cellStyle name="Uwaga 3" xfId="12791" hidden="1" xr:uid="{2ACD8F3C-30D3-4B2E-AD83-6A077C097A7D}"/>
    <cellStyle name="Uwaga 3" xfId="12789" hidden="1" xr:uid="{EBBE236E-A468-4617-A66D-D3DE2CADAA7F}"/>
    <cellStyle name="Uwaga 3" xfId="12777" hidden="1" xr:uid="{8033BFE2-C95B-4C3A-9C50-46D896F1E7A1}"/>
    <cellStyle name="Uwaga 3" xfId="12776" hidden="1" xr:uid="{5BC7D282-B20F-4430-940A-0250B4E3B2AA}"/>
    <cellStyle name="Uwaga 3" xfId="12774" hidden="1" xr:uid="{18C4D751-5595-4965-B7A2-A22CC6B11307}"/>
    <cellStyle name="Uwaga 3" xfId="12762" hidden="1" xr:uid="{78D08871-33AD-442A-896A-37B3BE39C306}"/>
    <cellStyle name="Uwaga 3" xfId="12761" hidden="1" xr:uid="{7331D7FA-C0BD-4C8C-922E-C8824D1136FE}"/>
    <cellStyle name="Uwaga 3" xfId="12759" hidden="1" xr:uid="{B06580F5-16C5-41DE-A9DB-BFFA521F633B}"/>
    <cellStyle name="Uwaga 3" xfId="12747" hidden="1" xr:uid="{7D3FC552-D6C7-4EC2-89D0-2275E17ADBDD}"/>
    <cellStyle name="Uwaga 3" xfId="12746" hidden="1" xr:uid="{767D0341-1552-43A0-BD97-F458B4B3F39D}"/>
    <cellStyle name="Uwaga 3" xfId="12744" hidden="1" xr:uid="{4129AFB3-B328-4F98-95D2-06D784244360}"/>
    <cellStyle name="Uwaga 3" xfId="12732" hidden="1" xr:uid="{6AE62E26-5D75-454C-A84A-D6BBF0EB0B9C}"/>
    <cellStyle name="Uwaga 3" xfId="12731" hidden="1" xr:uid="{005E508C-7AE1-4352-A9B9-B2DD12E24386}"/>
    <cellStyle name="Uwaga 3" xfId="12729" hidden="1" xr:uid="{E2A7F028-8667-4167-B7AC-51CEA0AEDD5C}"/>
    <cellStyle name="Uwaga 3" xfId="12717" hidden="1" xr:uid="{4D54DBF1-30EB-4666-AF0F-0EA11C056410}"/>
    <cellStyle name="Uwaga 3" xfId="12716" hidden="1" xr:uid="{EFDED6E3-BC2D-4090-83DB-9516EE3CC887}"/>
    <cellStyle name="Uwaga 3" xfId="12714" hidden="1" xr:uid="{4E81E5CF-B82E-48E8-ACCE-E2752245C184}"/>
    <cellStyle name="Uwaga 3" xfId="12702" hidden="1" xr:uid="{EF3A045B-8EAB-40F6-B15F-47F5CA59EA9C}"/>
    <cellStyle name="Uwaga 3" xfId="12701" hidden="1" xr:uid="{ED92F634-C1BA-470F-8186-58A6D417CB7E}"/>
    <cellStyle name="Uwaga 3" xfId="12699" hidden="1" xr:uid="{05EAE743-6F73-45B1-BBAA-06015B209095}"/>
    <cellStyle name="Uwaga 3" xfId="12687" hidden="1" xr:uid="{CE30AF52-2E29-497D-8399-8B5A2A405681}"/>
    <cellStyle name="Uwaga 3" xfId="12686" hidden="1" xr:uid="{B587A79F-FF8F-432C-834C-7CC363604BE0}"/>
    <cellStyle name="Uwaga 3" xfId="12684" hidden="1" xr:uid="{E5FE4ABF-7E76-43CB-AFB1-0D99782CCBEF}"/>
    <cellStyle name="Uwaga 3" xfId="12672" hidden="1" xr:uid="{6E128E21-D6FC-4E01-A802-02A1EF801E8C}"/>
    <cellStyle name="Uwaga 3" xfId="12671" hidden="1" xr:uid="{446CDD48-F3CB-4755-ACD5-C87A7FD7BB94}"/>
    <cellStyle name="Uwaga 3" xfId="12669" hidden="1" xr:uid="{B1AC8BDF-CE10-401D-AAA1-8F1A703DDD99}"/>
    <cellStyle name="Uwaga 3" xfId="12657" hidden="1" xr:uid="{85C76566-F818-4C57-958C-2F2FD97299B8}"/>
    <cellStyle name="Uwaga 3" xfId="12656" hidden="1" xr:uid="{8C64B7A5-7B3B-4563-8849-2746306FB77B}"/>
    <cellStyle name="Uwaga 3" xfId="12654" hidden="1" xr:uid="{D34EE47F-3AF8-4264-A72C-AEAAA319D3B0}"/>
    <cellStyle name="Uwaga 3" xfId="12642" hidden="1" xr:uid="{3CAE7C31-5C66-4976-9736-DC3B5E3D5A43}"/>
    <cellStyle name="Uwaga 3" xfId="12641" hidden="1" xr:uid="{A4B9CD93-93A2-40F5-A8D9-29C33661EB80}"/>
    <cellStyle name="Uwaga 3" xfId="12639" hidden="1" xr:uid="{CF7AB8CA-1244-4FD8-99AB-344AA59ECE78}"/>
    <cellStyle name="Uwaga 3" xfId="12627" hidden="1" xr:uid="{F8E852B9-4341-4E20-8720-FC12C65155C0}"/>
    <cellStyle name="Uwaga 3" xfId="12626" hidden="1" xr:uid="{5ED8B454-536F-4C67-BDF9-17BD91A05793}"/>
    <cellStyle name="Uwaga 3" xfId="12624" hidden="1" xr:uid="{C266B9F8-6740-4A94-8504-2930CA03238A}"/>
    <cellStyle name="Uwaga 3" xfId="12612" hidden="1" xr:uid="{7EF0BE81-2026-467A-86E9-53445F2CE71B}"/>
    <cellStyle name="Uwaga 3" xfId="12611" hidden="1" xr:uid="{21083453-6E2C-402C-8BC8-7AB2E20DB47F}"/>
    <cellStyle name="Uwaga 3" xfId="12609" hidden="1" xr:uid="{97B06BFC-F123-46EA-8485-E6B58C213D44}"/>
    <cellStyle name="Uwaga 3" xfId="12597" hidden="1" xr:uid="{32228276-FB02-490D-BA8C-BAC43D25EC84}"/>
    <cellStyle name="Uwaga 3" xfId="12596" hidden="1" xr:uid="{B4D3D83A-4342-42C5-BB61-CC4D8C3D7FBB}"/>
    <cellStyle name="Uwaga 3" xfId="12594" hidden="1" xr:uid="{EC3301BE-5D31-46C2-9152-0CABCC9824B6}"/>
    <cellStyle name="Uwaga 3" xfId="12582" hidden="1" xr:uid="{62B90613-7B49-48AF-B7CB-40931F63DFA9}"/>
    <cellStyle name="Uwaga 3" xfId="12581" hidden="1" xr:uid="{47DE1327-3BEB-474A-9AA1-DED55CE8584C}"/>
    <cellStyle name="Uwaga 3" xfId="12579" hidden="1" xr:uid="{394B8E27-7085-4918-A5A9-3770BB8DA71C}"/>
    <cellStyle name="Uwaga 3" xfId="12567" hidden="1" xr:uid="{8E2CCDD5-8906-4B3E-82E7-F4A87BAAF0E0}"/>
    <cellStyle name="Uwaga 3" xfId="12566" hidden="1" xr:uid="{6D95D591-BE4C-4162-87F7-D610C82BAA38}"/>
    <cellStyle name="Uwaga 3" xfId="12564" hidden="1" xr:uid="{A781E19A-8731-4F05-BA12-71AFC6707D57}"/>
    <cellStyle name="Uwaga 3" xfId="12552" hidden="1" xr:uid="{957D7686-A05B-4532-8935-F8CAED6F842E}"/>
    <cellStyle name="Uwaga 3" xfId="12551" hidden="1" xr:uid="{BF728502-6C58-4C00-943A-6CCA0AADB880}"/>
    <cellStyle name="Uwaga 3" xfId="12549" hidden="1" xr:uid="{D3D18322-BE0C-44CB-87A1-B773D4367724}"/>
    <cellStyle name="Uwaga 3" xfId="12537" hidden="1" xr:uid="{6E0A9855-A3A4-429E-8A34-38858AAF1383}"/>
    <cellStyle name="Uwaga 3" xfId="12536" hidden="1" xr:uid="{F16DF3D1-F161-4419-B8C2-81FEFA446F8B}"/>
    <cellStyle name="Uwaga 3" xfId="12534" hidden="1" xr:uid="{A2087B52-ACBA-4DDC-86DE-75972B5661E0}"/>
    <cellStyle name="Uwaga 3" xfId="12522" hidden="1" xr:uid="{7ABC8654-6388-4A51-AB2F-2687A21BEE1B}"/>
    <cellStyle name="Uwaga 3" xfId="12521" hidden="1" xr:uid="{F868179E-890A-4DCD-AA03-C15D81760800}"/>
    <cellStyle name="Uwaga 3" xfId="12519" hidden="1" xr:uid="{68EEC3D8-1A37-461D-85B0-5CC204003B12}"/>
    <cellStyle name="Uwaga 3" xfId="12507" hidden="1" xr:uid="{D969F81A-F191-432E-A734-A13C6A375F19}"/>
    <cellStyle name="Uwaga 3" xfId="12506" hidden="1" xr:uid="{2EC1BDFD-79D1-4B1F-934A-ABEE91889034}"/>
    <cellStyle name="Uwaga 3" xfId="12504" hidden="1" xr:uid="{259F867C-60F3-4BBE-9BC6-6C5EBAB9AA8F}"/>
    <cellStyle name="Uwaga 3" xfId="12492" hidden="1" xr:uid="{0D65280B-CFE4-4FCF-AACB-E0E2F8591757}"/>
    <cellStyle name="Uwaga 3" xfId="12491" hidden="1" xr:uid="{E636B0A3-462A-4ED7-880A-6E688BBE0A96}"/>
    <cellStyle name="Uwaga 3" xfId="12489" hidden="1" xr:uid="{89682D1F-A31C-42DB-B713-B65FFA6ECD52}"/>
    <cellStyle name="Uwaga 3" xfId="12477" hidden="1" xr:uid="{931AE907-BCFC-4CFA-BD85-D9918F3E5567}"/>
    <cellStyle name="Uwaga 3" xfId="12475" hidden="1" xr:uid="{832A84F9-EF89-41FB-9C47-834E99AD6621}"/>
    <cellStyle name="Uwaga 3" xfId="12472" hidden="1" xr:uid="{CDBAF647-3DC9-4E86-9EF4-550066D02162}"/>
    <cellStyle name="Uwaga 3" xfId="12462" hidden="1" xr:uid="{369FE206-8679-4203-B9B7-68D24B642D4D}"/>
    <cellStyle name="Uwaga 3" xfId="12460" hidden="1" xr:uid="{676D2B1E-8C3B-4EBC-B11B-1D48A0982FA2}"/>
    <cellStyle name="Uwaga 3" xfId="12457" hidden="1" xr:uid="{CA609974-F946-4327-B991-E1C5B52BB9A0}"/>
    <cellStyle name="Uwaga 3" xfId="12447" hidden="1" xr:uid="{C40A0D8D-0FB4-49C6-A918-21FE826737BB}"/>
    <cellStyle name="Uwaga 3" xfId="12445" hidden="1" xr:uid="{70DC521D-00A8-499D-926D-BA3A951F1C51}"/>
    <cellStyle name="Uwaga 3" xfId="12442" hidden="1" xr:uid="{34451081-EBFD-4017-ADE4-75EB7FC84FB4}"/>
    <cellStyle name="Uwaga 3" xfId="12432" hidden="1" xr:uid="{CB51FE38-DB25-4A5C-9279-3E6A8442521E}"/>
    <cellStyle name="Uwaga 3" xfId="12430" hidden="1" xr:uid="{FA62625E-1CC6-45C1-9A06-FD6F074BB0F2}"/>
    <cellStyle name="Uwaga 3" xfId="12427" hidden="1" xr:uid="{D7335E6A-CB01-4A2D-B4C2-59070B8EEFB8}"/>
    <cellStyle name="Uwaga 3" xfId="12417" hidden="1" xr:uid="{A6959C8C-5977-4DD9-846F-F5405D2A1913}"/>
    <cellStyle name="Uwaga 3" xfId="12415" hidden="1" xr:uid="{3B0C6FF0-6663-4C05-8F75-2C893154DC93}"/>
    <cellStyle name="Uwaga 3" xfId="12412" hidden="1" xr:uid="{F5EB3615-762D-4501-B699-275676AE9921}"/>
    <cellStyle name="Uwaga 3" xfId="12402" hidden="1" xr:uid="{E766386A-58AE-4707-AE92-80902D45DAD9}"/>
    <cellStyle name="Uwaga 3" xfId="12400" hidden="1" xr:uid="{437DF0EE-CD17-4786-AD9C-C760E9AD1D39}"/>
    <cellStyle name="Uwaga 3" xfId="12396" hidden="1" xr:uid="{DE72BB1C-CBF7-41BE-937A-0788E21D32F0}"/>
    <cellStyle name="Uwaga 3" xfId="12387" hidden="1" xr:uid="{743EDA25-ACF8-47D4-AD9A-D6088B2CD646}"/>
    <cellStyle name="Uwaga 3" xfId="12384" hidden="1" xr:uid="{91F60302-7A01-4D9B-8B32-DA887ECAC942}"/>
    <cellStyle name="Uwaga 3" xfId="12380" hidden="1" xr:uid="{EF766867-B5F8-4F02-870A-60B96072FF36}"/>
    <cellStyle name="Uwaga 3" xfId="12372" hidden="1" xr:uid="{19D631CA-164D-4322-87B6-BBAB139D67C6}"/>
    <cellStyle name="Uwaga 3" xfId="12370" hidden="1" xr:uid="{336ABB33-D38B-4491-9126-92D34E443236}"/>
    <cellStyle name="Uwaga 3" xfId="12366" hidden="1" xr:uid="{0A2FD1DD-E511-49FC-9174-D487DC083A53}"/>
    <cellStyle name="Uwaga 3" xfId="12357" hidden="1" xr:uid="{C4EE10CC-B23A-466E-9971-F92D0A1FE40A}"/>
    <cellStyle name="Uwaga 3" xfId="12355" hidden="1" xr:uid="{A1CABA22-E78F-4C7D-B21C-39502088DCC4}"/>
    <cellStyle name="Uwaga 3" xfId="12352" hidden="1" xr:uid="{A4153582-365A-42DC-8E14-FEC049B9C7A1}"/>
    <cellStyle name="Uwaga 3" xfId="12342" hidden="1" xr:uid="{0A017E57-C4C4-4B53-834A-0132FD429BD6}"/>
    <cellStyle name="Uwaga 3" xfId="12340" hidden="1" xr:uid="{D777E1FC-17A4-4785-B1CA-E6C98A2F0821}"/>
    <cellStyle name="Uwaga 3" xfId="12335" hidden="1" xr:uid="{E0FAF4E9-3B2A-4686-A969-F999A88ECED5}"/>
    <cellStyle name="Uwaga 3" xfId="12327" hidden="1" xr:uid="{00BCF6D8-E217-4918-B790-557E19880D8B}"/>
    <cellStyle name="Uwaga 3" xfId="12325" hidden="1" xr:uid="{D60AC8C8-3530-4BD8-9CB4-071FEE74E9E8}"/>
    <cellStyle name="Uwaga 3" xfId="12320" hidden="1" xr:uid="{C14B9C49-72F4-4F63-85FA-F84C64EA6EE4}"/>
    <cellStyle name="Uwaga 3" xfId="12312" hidden="1" xr:uid="{02903EBC-5C1D-441C-A9E2-1A0974D3AF11}"/>
    <cellStyle name="Uwaga 3" xfId="12310" hidden="1" xr:uid="{97C02111-7140-46D3-93BA-7E36B6962045}"/>
    <cellStyle name="Uwaga 3" xfId="12305" hidden="1" xr:uid="{9CA8ECCB-9B54-4016-8FBB-E14DCBCF941F}"/>
    <cellStyle name="Uwaga 3" xfId="12297" hidden="1" xr:uid="{099102FF-757E-47AC-9B65-C3AA349C6BA5}"/>
    <cellStyle name="Uwaga 3" xfId="12295" hidden="1" xr:uid="{9C7073F0-AA32-4D7E-A914-B37B4472CA29}"/>
    <cellStyle name="Uwaga 3" xfId="12291" hidden="1" xr:uid="{E0B202B0-2780-47BA-8064-ED614E273A83}"/>
    <cellStyle name="Uwaga 3" xfId="12282" hidden="1" xr:uid="{C22637E0-F9A4-4112-920B-B3FEC57E623C}"/>
    <cellStyle name="Uwaga 3" xfId="12279" hidden="1" xr:uid="{2C25AB47-5E9A-4192-A7D0-68C45C4917AA}"/>
    <cellStyle name="Uwaga 3" xfId="12274" hidden="1" xr:uid="{28B32B5E-9476-431B-9FA0-EFBDC576FE58}"/>
    <cellStyle name="Uwaga 3" xfId="12267" hidden="1" xr:uid="{6EC88BAA-1E2E-478E-A477-E24C76471EE3}"/>
    <cellStyle name="Uwaga 3" xfId="12263" hidden="1" xr:uid="{54E786CB-B824-47D4-AA44-A7FDE9774A9D}"/>
    <cellStyle name="Uwaga 3" xfId="12258" hidden="1" xr:uid="{AC70E4F2-5B62-459F-9537-F716FB8973F9}"/>
    <cellStyle name="Uwaga 3" xfId="12252" hidden="1" xr:uid="{95A6179D-B4D3-406B-BD9F-56856A144787}"/>
    <cellStyle name="Uwaga 3" xfId="12248" hidden="1" xr:uid="{F74BDE49-EECA-4A5D-A939-F8A7F757E102}"/>
    <cellStyle name="Uwaga 3" xfId="12243" hidden="1" xr:uid="{E772103E-95E3-4583-B400-03E877F5AA8B}"/>
    <cellStyle name="Uwaga 3" xfId="12237" hidden="1" xr:uid="{A82967A3-28D9-4EE2-BAB3-889FC6C59F36}"/>
    <cellStyle name="Uwaga 3" xfId="12234" hidden="1" xr:uid="{2AB83F0C-2675-4565-B603-018867B41000}"/>
    <cellStyle name="Uwaga 3" xfId="12230" hidden="1" xr:uid="{4045E009-CA91-4251-B595-500121E03F4A}"/>
    <cellStyle name="Uwaga 3" xfId="12221" hidden="1" xr:uid="{2798414C-3778-44EF-B919-FD0218DE8E54}"/>
    <cellStyle name="Uwaga 3" xfId="12216" hidden="1" xr:uid="{D60B305E-DD9A-4E8B-A16E-79F9D45A4D9A}"/>
    <cellStyle name="Uwaga 3" xfId="12211" hidden="1" xr:uid="{B5C2AEEB-B9E1-4A23-82C2-D63FDF9211B2}"/>
    <cellStyle name="Uwaga 3" xfId="12206" hidden="1" xr:uid="{1FD54DD0-1429-490F-84B7-DB4B7703AD20}"/>
    <cellStyle name="Uwaga 3" xfId="12201" hidden="1" xr:uid="{64C6F00A-E549-4882-868B-72ECA3208A3E}"/>
    <cellStyle name="Uwaga 3" xfId="12196" hidden="1" xr:uid="{56605617-13EE-45DA-B6A7-2A8D951BCABD}"/>
    <cellStyle name="Uwaga 3" xfId="12191" hidden="1" xr:uid="{1D7B5E4E-5906-4CAF-B557-FBC20FCF25F7}"/>
    <cellStyle name="Uwaga 3" xfId="12186" hidden="1" xr:uid="{D20E557C-0B3C-40EA-AA7B-4C9753ADE056}"/>
    <cellStyle name="Uwaga 3" xfId="12181" hidden="1" xr:uid="{D63FBDBC-699D-4628-9DC2-476DFCA1570A}"/>
    <cellStyle name="Uwaga 3" xfId="12177" hidden="1" xr:uid="{7EFA596D-FC58-47C0-9034-FB7040FE72A6}"/>
    <cellStyle name="Uwaga 3" xfId="12172" hidden="1" xr:uid="{5B84EB23-B358-47B1-88FE-DFF80195312F}"/>
    <cellStyle name="Uwaga 3" xfId="12167" hidden="1" xr:uid="{5E30F792-B32E-48C0-8860-99D7848BF0C8}"/>
    <cellStyle name="Uwaga 3" xfId="12162" hidden="1" xr:uid="{5CD9D4FC-3FDB-4C03-8BA2-32E048119D4E}"/>
    <cellStyle name="Uwaga 3" xfId="12158" hidden="1" xr:uid="{090E3284-D8FD-4F02-A8A8-3A84945522C3}"/>
    <cellStyle name="Uwaga 3" xfId="12154" hidden="1" xr:uid="{4461A9A6-6ACC-40EC-8F8C-18384CF2AA39}"/>
    <cellStyle name="Uwaga 3" xfId="12147" hidden="1" xr:uid="{9E0325DD-ED94-44F9-9B8A-5A5A22B8F2E1}"/>
    <cellStyle name="Uwaga 3" xfId="12143" hidden="1" xr:uid="{1DB87204-6C93-4E36-BB97-29D2316E2BFD}"/>
    <cellStyle name="Uwaga 3" xfId="12138" hidden="1" xr:uid="{626A14AA-9C28-4966-A170-529FDD935F6B}"/>
    <cellStyle name="Uwaga 3" xfId="12132" hidden="1" xr:uid="{DFD81BF6-7477-427A-984D-045872A0738B}"/>
    <cellStyle name="Uwaga 3" xfId="12128" hidden="1" xr:uid="{FE9A4BF3-FC1D-4301-9B86-3C6CD5F02F00}"/>
    <cellStyle name="Uwaga 3" xfId="12123" hidden="1" xr:uid="{AD6EE142-D123-4B04-8AB2-81AF1D8DD2D3}"/>
    <cellStyle name="Uwaga 3" xfId="12117" hidden="1" xr:uid="{D98ACC0D-746F-46F3-AEB2-55D4387450BB}"/>
    <cellStyle name="Uwaga 3" xfId="12113" hidden="1" xr:uid="{43DEC208-659D-4897-B989-D726BFDE709E}"/>
    <cellStyle name="Uwaga 3" xfId="12109" hidden="1" xr:uid="{6003A3BC-FBC6-48A7-B780-1AEE3789ED1D}"/>
    <cellStyle name="Uwaga 3" xfId="12102" hidden="1" xr:uid="{32D7E74F-0EDC-4FE4-B710-977706F4B91D}"/>
    <cellStyle name="Uwaga 3" xfId="12098" hidden="1" xr:uid="{FC2BBCA7-2E1F-43D5-AB40-C795A7C9AEC8}"/>
    <cellStyle name="Uwaga 3" xfId="12094" hidden="1" xr:uid="{A777AA12-08D4-440E-A33B-A34BE5C1A1D1}"/>
    <cellStyle name="Uwaga 3" xfId="11056" hidden="1" xr:uid="{E5F30F70-B616-4EBD-910D-2801B6DE5759}"/>
    <cellStyle name="Uwaga 3" xfId="11055" hidden="1" xr:uid="{9A586F12-FF39-49F3-BAE3-0A3B13A4FC58}"/>
    <cellStyle name="Uwaga 3" xfId="11054" hidden="1" xr:uid="{CACA9FB8-D06C-4ACD-842C-388D1C41E491}"/>
    <cellStyle name="Uwaga 3" xfId="11047" hidden="1" xr:uid="{4E3E05D1-0617-4739-AF87-F713E1B8CCF7}"/>
    <cellStyle name="Uwaga 3" xfId="11046" hidden="1" xr:uid="{42B86E01-96B0-4B4A-8738-F70089296111}"/>
    <cellStyle name="Uwaga 3" xfId="11045" hidden="1" xr:uid="{1C1DEACB-18D4-446B-A445-A570204037C2}"/>
    <cellStyle name="Uwaga 3" xfId="11038" hidden="1" xr:uid="{07F2CC63-7B17-4628-ADC0-494D6190D17D}"/>
    <cellStyle name="Uwaga 3" xfId="11037" hidden="1" xr:uid="{76E96C68-4285-466F-B8EB-56553743CD9D}"/>
    <cellStyle name="Uwaga 3" xfId="11036" hidden="1" xr:uid="{50526E1E-B90F-432D-A3DE-45577754FA16}"/>
    <cellStyle name="Uwaga 3" xfId="11029" hidden="1" xr:uid="{FA7847F6-D192-4BAA-A794-24162CDF90B0}"/>
    <cellStyle name="Uwaga 3" xfId="11028" hidden="1" xr:uid="{C9AC9DBA-2587-4E4D-9EEA-36D3EE8DCFA2}"/>
    <cellStyle name="Uwaga 3" xfId="11027" hidden="1" xr:uid="{057FDFC6-E333-463F-909D-E31C760BAF88}"/>
    <cellStyle name="Uwaga 3" xfId="11020" hidden="1" xr:uid="{90DB8F88-E3E6-4A94-AD05-9653F59E9258}"/>
    <cellStyle name="Uwaga 3" xfId="11019" hidden="1" xr:uid="{F1711B2D-6195-46C1-9AD8-227A48591574}"/>
    <cellStyle name="Uwaga 3" xfId="11018" hidden="1" xr:uid="{1EAAF016-33C3-4146-ABFD-18DCCDE82C25}"/>
    <cellStyle name="Uwaga 3" xfId="11011" hidden="1" xr:uid="{BB14A017-9D3F-4C58-AC73-3C71918548E6}"/>
    <cellStyle name="Uwaga 3" xfId="11010" hidden="1" xr:uid="{995F6936-CD38-4B2D-B599-A7BAA6592B55}"/>
    <cellStyle name="Uwaga 3" xfId="11008" hidden="1" xr:uid="{45315780-8BCE-410E-8DB5-EB9AF297F235}"/>
    <cellStyle name="Uwaga 3" xfId="11002" hidden="1" xr:uid="{AD7ABAD2-404C-465E-B6B1-7489F9594BCA}"/>
    <cellStyle name="Uwaga 3" xfId="11001" hidden="1" xr:uid="{FCFE8121-857A-4668-A5FD-EACCE4A8D55D}"/>
    <cellStyle name="Uwaga 3" xfId="10999" hidden="1" xr:uid="{B63B7142-4A00-4F68-8B37-82DF989FCA4C}"/>
    <cellStyle name="Uwaga 3" xfId="10993" hidden="1" xr:uid="{35DD0BB4-8615-418F-9FA5-2045F5A37A6E}"/>
    <cellStyle name="Uwaga 3" xfId="10992" hidden="1" xr:uid="{8EDBC75A-D2D6-458D-A5AB-D56A5835ACC3}"/>
    <cellStyle name="Uwaga 3" xfId="10990" hidden="1" xr:uid="{0174F942-ABD9-46F0-88AC-417E57F0AFBA}"/>
    <cellStyle name="Uwaga 3" xfId="10984" hidden="1" xr:uid="{05B52E47-F646-4B16-8E31-B76E1066557D}"/>
    <cellStyle name="Uwaga 3" xfId="10983" hidden="1" xr:uid="{29CB7817-5051-4ECD-A5BA-E903672C1FAE}"/>
    <cellStyle name="Uwaga 3" xfId="10981" hidden="1" xr:uid="{24134002-1443-460E-93E2-C74D4EEAA24B}"/>
    <cellStyle name="Uwaga 3" xfId="10975" hidden="1" xr:uid="{832F9489-FCC9-46E5-8860-F99B33F4C636}"/>
    <cellStyle name="Uwaga 3" xfId="10974" hidden="1" xr:uid="{60AFF182-9DFC-4B80-97E5-6E60E959864A}"/>
    <cellStyle name="Uwaga 3" xfId="10972" hidden="1" xr:uid="{3C557ABD-224B-438F-B313-A952611D494B}"/>
    <cellStyle name="Uwaga 3" xfId="10966" hidden="1" xr:uid="{AEB298F9-1779-4116-978E-9B70855284AB}"/>
    <cellStyle name="Uwaga 3" xfId="10965" hidden="1" xr:uid="{C6DBADEF-46A5-48C3-BB2A-23C5370A149A}"/>
    <cellStyle name="Uwaga 3" xfId="10963" hidden="1" xr:uid="{7E199A5F-D5DD-49D7-A2D7-F49093D183EA}"/>
    <cellStyle name="Uwaga 3" xfId="10957" hidden="1" xr:uid="{01828C0F-27BD-4C3E-AB11-59DD3FFBB2F9}"/>
    <cellStyle name="Uwaga 3" xfId="10956" hidden="1" xr:uid="{8FB0B7A2-2D2F-4469-B1D0-EAA5D4DB91B9}"/>
    <cellStyle name="Uwaga 3" xfId="10954" hidden="1" xr:uid="{60744AD6-5BEF-4D2A-9CD9-34CC44B849B2}"/>
    <cellStyle name="Uwaga 3" xfId="10948" hidden="1" xr:uid="{3C9BCB07-2DFD-47F6-9A5F-57C09E170C77}"/>
    <cellStyle name="Uwaga 3" xfId="10947" hidden="1" xr:uid="{ADC95957-2617-414C-94CE-CE24F74E71DB}"/>
    <cellStyle name="Uwaga 3" xfId="10945" hidden="1" xr:uid="{3A3C8EE2-C25E-4ACB-9121-4C52AEC642B8}"/>
    <cellStyle name="Uwaga 3" xfId="10939" hidden="1" xr:uid="{99BC7688-43AF-4BD4-A4D4-40DC73F51E8C}"/>
    <cellStyle name="Uwaga 3" xfId="10938" hidden="1" xr:uid="{B661759C-5E4D-468F-A9DE-2CBD61292047}"/>
    <cellStyle name="Uwaga 3" xfId="10936" hidden="1" xr:uid="{6E74D696-B97F-4D9A-B694-B0D47F2EC180}"/>
    <cellStyle name="Uwaga 3" xfId="10930" hidden="1" xr:uid="{5E4E1353-3115-46FD-8927-2212E4152567}"/>
    <cellStyle name="Uwaga 3" xfId="10929" hidden="1" xr:uid="{7555DCD8-62DB-42C9-9FDE-21A291DB7D0B}"/>
    <cellStyle name="Uwaga 3" xfId="10927" hidden="1" xr:uid="{1172F968-AB90-4D05-93AD-C69FA0146910}"/>
    <cellStyle name="Uwaga 3" xfId="10921" hidden="1" xr:uid="{35539C10-FEAD-4A67-ADA9-12F8DF641CD0}"/>
    <cellStyle name="Uwaga 3" xfId="10920" hidden="1" xr:uid="{45F7A15C-30CB-4E9D-B2CC-D53F1A38D7B6}"/>
    <cellStyle name="Uwaga 3" xfId="10918" hidden="1" xr:uid="{4886BD56-11E8-4286-8D41-0572C7124EF9}"/>
    <cellStyle name="Uwaga 3" xfId="10912" hidden="1" xr:uid="{20C15182-BD40-43F0-A8F4-F6290F6C8249}"/>
    <cellStyle name="Uwaga 3" xfId="10911" hidden="1" xr:uid="{575917B3-2667-44C4-AAA7-BEA11FFF847A}"/>
    <cellStyle name="Uwaga 3" xfId="10909" hidden="1" xr:uid="{E1063BFA-9CBA-42D4-95A8-F2C7BA10541A}"/>
    <cellStyle name="Uwaga 3" xfId="10903" hidden="1" xr:uid="{4049EF35-FB5D-434B-8BEF-6EF85B78E9A9}"/>
    <cellStyle name="Uwaga 3" xfId="10902" hidden="1" xr:uid="{68BBA0FA-A20C-4803-87D2-A57B05F826C4}"/>
    <cellStyle name="Uwaga 3" xfId="10899" hidden="1" xr:uid="{ADC44479-2AE8-496B-9FE8-8A08F4A74391}"/>
    <cellStyle name="Uwaga 3" xfId="10894" hidden="1" xr:uid="{D1C92139-5069-46C6-BEFF-5D8B1EDE771E}"/>
    <cellStyle name="Uwaga 3" xfId="10892" hidden="1" xr:uid="{ACBFEBC5-FDF0-4DDA-A6C9-77B90EC6AD27}"/>
    <cellStyle name="Uwaga 3" xfId="10889" hidden="1" xr:uid="{6171E2AD-3E9E-4C37-8B6C-5B916ABFBDF6}"/>
    <cellStyle name="Uwaga 3" xfId="10885" hidden="1" xr:uid="{FB606C11-D251-4352-8243-A82EEEEE81CF}"/>
    <cellStyle name="Uwaga 3" xfId="10884" hidden="1" xr:uid="{EA679383-8311-4A16-A694-ED9DAE906C7F}"/>
    <cellStyle name="Uwaga 3" xfId="10881" hidden="1" xr:uid="{4A6BC376-8D2A-4C59-9577-105CA27CE86C}"/>
    <cellStyle name="Uwaga 3" xfId="10876" hidden="1" xr:uid="{8B61CB82-FB3E-4CE4-BD45-B4AD1B98CBD2}"/>
    <cellStyle name="Uwaga 3" xfId="10875" hidden="1" xr:uid="{5E903241-FA25-4B60-90FB-F0ACB3200845}"/>
    <cellStyle name="Uwaga 3" xfId="10873" hidden="1" xr:uid="{71D8EC12-F560-4B92-BC06-B5CE3D13D289}"/>
    <cellStyle name="Uwaga 3" xfId="10867" hidden="1" xr:uid="{A95D3ACD-E2AB-4B41-9E35-5A588B0CE8F0}"/>
    <cellStyle name="Uwaga 3" xfId="10866" hidden="1" xr:uid="{1DE7A6CC-C962-457E-BCBB-533D3D274BD8}"/>
    <cellStyle name="Uwaga 3" xfId="10864" hidden="1" xr:uid="{0EB779DC-646E-43F5-8763-27617680D702}"/>
    <cellStyle name="Uwaga 3" xfId="10858" hidden="1" xr:uid="{7114A5FF-7A46-4A9C-BA30-1FF7BE74BF5A}"/>
    <cellStyle name="Uwaga 3" xfId="10857" hidden="1" xr:uid="{C2239B0D-417C-4594-8BBA-9FE32FA2A1C7}"/>
    <cellStyle name="Uwaga 3" xfId="10855" hidden="1" xr:uid="{00E6BD62-10BD-4F30-BA8A-FE0050C337B2}"/>
    <cellStyle name="Uwaga 3" xfId="10849" hidden="1" xr:uid="{63A873EB-ADCA-40EA-A124-35B4CBAC7414}"/>
    <cellStyle name="Uwaga 3" xfId="10848" hidden="1" xr:uid="{4D7AE47D-C5CA-4FF0-B90A-7200DCC3ABE3}"/>
    <cellStyle name="Uwaga 3" xfId="10846" hidden="1" xr:uid="{76D952CA-B5F3-4B24-868D-A38334C0AD7F}"/>
    <cellStyle name="Uwaga 3" xfId="10840" hidden="1" xr:uid="{738EA905-215F-446C-9948-4D6A62E4F6AE}"/>
    <cellStyle name="Uwaga 3" xfId="10839" hidden="1" xr:uid="{3CB06BAD-24A0-48CD-823D-436CB1E4E323}"/>
    <cellStyle name="Uwaga 3" xfId="10837" hidden="1" xr:uid="{FB1B397C-488C-462C-8C66-4516568E17C6}"/>
    <cellStyle name="Uwaga 3" xfId="10831" hidden="1" xr:uid="{3729BF9C-0561-4BD3-947A-24311D5B5D1F}"/>
    <cellStyle name="Uwaga 3" xfId="10830" hidden="1" xr:uid="{6EA5BCC2-2F8F-45F3-A65F-6E7308106FC6}"/>
    <cellStyle name="Uwaga 3" xfId="10827" hidden="1" xr:uid="{F1125B02-EEC3-4278-B0E1-5CDD4C90EC50}"/>
    <cellStyle name="Uwaga 3" xfId="10822" hidden="1" xr:uid="{2F99F464-BA5E-4160-ACFC-A3C1FAD4AE6D}"/>
    <cellStyle name="Uwaga 3" xfId="10820" hidden="1" xr:uid="{338BFCD0-3E53-496B-B292-F391C8F2140D}"/>
    <cellStyle name="Uwaga 3" xfId="10817" hidden="1" xr:uid="{C13A1AFD-263C-4750-9BBF-A3FBABED9E7C}"/>
    <cellStyle name="Uwaga 3" xfId="10813" hidden="1" xr:uid="{D1F9680C-D893-45F1-BE45-73AA31FBA3E2}"/>
    <cellStyle name="Uwaga 3" xfId="10811" hidden="1" xr:uid="{EE7B64EB-24B7-4866-AE2A-7E3661CA000E}"/>
    <cellStyle name="Uwaga 3" xfId="10808" hidden="1" xr:uid="{995809AF-82D8-4505-A3F5-58E0F2CDA01C}"/>
    <cellStyle name="Uwaga 3" xfId="10804" hidden="1" xr:uid="{5FAC42F1-E2B3-47CD-9F25-13048783FA16}"/>
    <cellStyle name="Uwaga 3" xfId="10803" hidden="1" xr:uid="{120D393F-2FEE-41A8-B772-F1A01F57F518}"/>
    <cellStyle name="Uwaga 3" xfId="10801" hidden="1" xr:uid="{0E340D12-DB26-4624-9D8E-A3076FEF74CA}"/>
    <cellStyle name="Uwaga 3" xfId="10795" hidden="1" xr:uid="{A5054849-1375-462E-A12C-1A1A563BFB94}"/>
    <cellStyle name="Uwaga 3" xfId="10793" hidden="1" xr:uid="{E0B8E05B-A99B-4B8A-AF75-E5F6211587D8}"/>
    <cellStyle name="Uwaga 3" xfId="10790" hidden="1" xr:uid="{E4D79FA7-346C-4631-9BEF-1F46F8DA73F5}"/>
    <cellStyle name="Uwaga 3" xfId="10786" hidden="1" xr:uid="{12DB3EB8-B44D-428A-86C9-8700ED4A19D8}"/>
    <cellStyle name="Uwaga 3" xfId="10784" hidden="1" xr:uid="{C291BEA1-D5DA-40AD-B596-65FB4095C336}"/>
    <cellStyle name="Uwaga 3" xfId="10781" hidden="1" xr:uid="{0B55CC53-5277-4710-899D-751A80E8F119}"/>
    <cellStyle name="Uwaga 3" xfId="10777" hidden="1" xr:uid="{7D3FB062-FBD9-45FD-BA79-CCB29FC88EF3}"/>
    <cellStyle name="Uwaga 3" xfId="10775" hidden="1" xr:uid="{73F315E3-F033-4D05-9207-34F5DDB1300E}"/>
    <cellStyle name="Uwaga 3" xfId="10772" hidden="1" xr:uid="{DC43B90C-5EEC-49EE-96FD-3CDF5135B55C}"/>
    <cellStyle name="Uwaga 3" xfId="10768" hidden="1" xr:uid="{FB63861D-0680-4C5E-B68C-0055E41B61C7}"/>
    <cellStyle name="Uwaga 3" xfId="10766" hidden="1" xr:uid="{758B7A30-0CAF-4930-8BA9-E5215D38BE2B}"/>
    <cellStyle name="Uwaga 3" xfId="10764" hidden="1" xr:uid="{5B776361-F2FE-4565-A444-E64AB0A9B7CD}"/>
    <cellStyle name="Uwaga 3" xfId="10759" hidden="1" xr:uid="{54E894A4-61BB-4774-B7E1-4FEC9FA5EB75}"/>
    <cellStyle name="Uwaga 3" xfId="10757" hidden="1" xr:uid="{BD9DC13C-6ADB-4BC1-AA33-0CF14A03C432}"/>
    <cellStyle name="Uwaga 3" xfId="10755" hidden="1" xr:uid="{AF243340-C6FE-4538-B783-D77F4C3180BA}"/>
    <cellStyle name="Uwaga 3" xfId="10750" hidden="1" xr:uid="{BEEE3984-4153-4323-A6FF-BC3852ED8269}"/>
    <cellStyle name="Uwaga 3" xfId="10748" hidden="1" xr:uid="{BF82E606-ADCE-4C8D-88FE-79D31871AFF9}"/>
    <cellStyle name="Uwaga 3" xfId="10745" hidden="1" xr:uid="{9964D645-F579-43ED-94AE-B1365DC20DAC}"/>
    <cellStyle name="Uwaga 3" xfId="10741" hidden="1" xr:uid="{19508BC9-FBBB-48A8-9213-B62B7E1ACB61}"/>
    <cellStyle name="Uwaga 3" xfId="10739" hidden="1" xr:uid="{E8C90CED-1825-4843-B76D-88D0B895176E}"/>
    <cellStyle name="Uwaga 3" xfId="10737" hidden="1" xr:uid="{7B102ED1-664B-4DFB-A59A-F5AFD58B6728}"/>
    <cellStyle name="Uwaga 3" xfId="10732" hidden="1" xr:uid="{BCACFF21-2EB1-42E9-BA60-86C248AD6756}"/>
    <cellStyle name="Uwaga 3" xfId="10730" hidden="1" xr:uid="{AE61E5E9-AB98-4A09-8133-27598D700DD2}"/>
    <cellStyle name="Uwaga 3" xfId="10728" hidden="1" xr:uid="{A96E8BE5-ABCC-4F7C-B82C-35FAF30BFA26}"/>
    <cellStyle name="Uwaga 3" xfId="10722" hidden="1" xr:uid="{8428A37C-44CD-4177-9E4D-E16D97633954}"/>
    <cellStyle name="Uwaga 3" xfId="10719" hidden="1" xr:uid="{BC9C69C9-7D56-4885-B0C7-FD322C722EC1}"/>
    <cellStyle name="Uwaga 3" xfId="10716" hidden="1" xr:uid="{B8794F57-1402-494D-AD76-0CEFBAD56AFB}"/>
    <cellStyle name="Uwaga 3" xfId="10713" hidden="1" xr:uid="{CC187734-E2A1-4343-A742-41776031263E}"/>
    <cellStyle name="Uwaga 3" xfId="10710" hidden="1" xr:uid="{42A662A5-FEF2-4147-B2D6-5D74F3FB7856}"/>
    <cellStyle name="Uwaga 3" xfId="10707" hidden="1" xr:uid="{051E6421-D829-4EFB-BE92-763E9EFD223A}"/>
    <cellStyle name="Uwaga 3" xfId="10704" hidden="1" xr:uid="{E834F74E-9222-460B-A139-268AB5DC83B6}"/>
    <cellStyle name="Uwaga 3" xfId="10701" hidden="1" xr:uid="{CC81DB58-80F4-4A57-A519-19427476DB1B}"/>
    <cellStyle name="Uwaga 3" xfId="10698" hidden="1" xr:uid="{2B65C960-1987-48A8-8045-A46ABEA961D5}"/>
    <cellStyle name="Uwaga 3" xfId="10696" hidden="1" xr:uid="{1724DA30-D9FC-4E10-A079-E6DB6E9A6091}"/>
    <cellStyle name="Uwaga 3" xfId="10694" hidden="1" xr:uid="{D8C5C65B-3997-48C5-A3FC-D9BE3613B325}"/>
    <cellStyle name="Uwaga 3" xfId="10691" hidden="1" xr:uid="{D96FE719-C48C-45CE-8FBF-AF85F35EE1D4}"/>
    <cellStyle name="Uwaga 3" xfId="10687" hidden="1" xr:uid="{24D832B0-6A5B-48EE-BE1E-6DFED0CF26B6}"/>
    <cellStyle name="Uwaga 3" xfId="10684" hidden="1" xr:uid="{BDEC7C41-89DE-4E26-8E6B-7222D80F510F}"/>
    <cellStyle name="Uwaga 3" xfId="10681" hidden="1" xr:uid="{1B2FDD6A-EB20-4523-9F8E-C271E4D9C8D0}"/>
    <cellStyle name="Uwaga 3" xfId="10677" hidden="1" xr:uid="{1640248B-DC30-4C9B-B4DC-E9E3D64B6870}"/>
    <cellStyle name="Uwaga 3" xfId="10674" hidden="1" xr:uid="{7CC17275-F8A1-44AF-A5EE-B488AF22E205}"/>
    <cellStyle name="Uwaga 3" xfId="10671" hidden="1" xr:uid="{0F79E60C-AB3C-4E88-BD1E-A5FB07523597}"/>
    <cellStyle name="Uwaga 3" xfId="10669" hidden="1" xr:uid="{1003DCB2-7403-4292-A77E-58A0D3FB033D}"/>
    <cellStyle name="Uwaga 3" xfId="10666" hidden="1" xr:uid="{88D32DCF-DFBF-4042-ADE4-66F3628365C7}"/>
    <cellStyle name="Uwaga 3" xfId="10663" hidden="1" xr:uid="{EB605F0F-5392-47FB-BD5E-CE86BCF416FD}"/>
    <cellStyle name="Uwaga 3" xfId="10660" hidden="1" xr:uid="{FC2E57DB-D7E0-443D-BC6C-03DE0DC1CF9C}"/>
    <cellStyle name="Uwaga 3" xfId="10658" hidden="1" xr:uid="{F7277502-AD50-4B2A-8F76-94047F226644}"/>
    <cellStyle name="Uwaga 3" xfId="10656" hidden="1" xr:uid="{F2E79E52-7C41-4BE4-9E18-B25F8642913C}"/>
    <cellStyle name="Uwaga 3" xfId="10651" hidden="1" xr:uid="{11C63854-E9C0-4817-A4D4-70D9C8102E2B}"/>
    <cellStyle name="Uwaga 3" xfId="10648" hidden="1" xr:uid="{6F6D0C49-243A-4460-8A07-C04CD43FBA91}"/>
    <cellStyle name="Uwaga 3" xfId="10645" hidden="1" xr:uid="{ED65DC16-6D04-41F4-8402-D08A6D83ACE0}"/>
    <cellStyle name="Uwaga 3" xfId="10641" hidden="1" xr:uid="{EBFE7582-E18A-4DFE-B47D-F05AAD2D2E25}"/>
    <cellStyle name="Uwaga 3" xfId="10638" hidden="1" xr:uid="{07FC43F1-FB89-42E2-803C-DCEAD3CF88C6}"/>
    <cellStyle name="Uwaga 3" xfId="10635" hidden="1" xr:uid="{1260F80E-2BA2-4F8B-BAEB-08177ED2F4D8}"/>
    <cellStyle name="Uwaga 3" xfId="10632" hidden="1" xr:uid="{A5DA5025-4439-44BF-B3E5-1210F8BB1FF3}"/>
    <cellStyle name="Uwaga 3" xfId="10629" hidden="1" xr:uid="{8B2BA16F-D2D1-4D1C-9355-A41794B40E59}"/>
    <cellStyle name="Uwaga 3" xfId="10626" hidden="1" xr:uid="{301EDA7A-FEB3-482B-83CB-DE7A2F98CE48}"/>
    <cellStyle name="Uwaga 3" xfId="10624" hidden="1" xr:uid="{DADFC6FF-0BEB-45F4-A335-DF1439910D01}"/>
    <cellStyle name="Uwaga 3" xfId="10622" hidden="1" xr:uid="{900DD676-9C62-49E8-B2A9-1ADBAAAFEAE2}"/>
    <cellStyle name="Uwaga 3" xfId="10619" hidden="1" xr:uid="{8167B960-CD81-45F8-859D-4E818F23E742}"/>
    <cellStyle name="Uwaga 3" xfId="10614" hidden="1" xr:uid="{E87C70FF-6A5E-4734-83ED-54AEBC62A3D3}"/>
    <cellStyle name="Uwaga 3" xfId="10611" hidden="1" xr:uid="{CEDB13E5-2683-43D6-A182-25481DC79B80}"/>
    <cellStyle name="Uwaga 3" xfId="10608" hidden="1" xr:uid="{CF403C9D-9BCF-41CD-97AB-056C5B04CA32}"/>
    <cellStyle name="Uwaga 3" xfId="10604" hidden="1" xr:uid="{F8FDA530-225B-4350-82C0-FE27C1F9A8AD}"/>
    <cellStyle name="Uwaga 3" xfId="10601" hidden="1" xr:uid="{9935F3EF-EE37-4423-9BC8-F942EAFA2650}"/>
    <cellStyle name="Uwaga 3" xfId="10599" hidden="1" xr:uid="{57B4F92A-DC8A-455E-9FB0-123BF85A8125}"/>
    <cellStyle name="Uwaga 3" xfId="10596" hidden="1" xr:uid="{DE16F69A-5BFE-4343-ADD1-06861C11F520}"/>
    <cellStyle name="Uwaga 3" xfId="10593" hidden="1" xr:uid="{37BD144E-1A29-4413-AE62-D274DE0D5809}"/>
    <cellStyle name="Uwaga 3" xfId="10590" hidden="1" xr:uid="{9E7EF6FE-1E04-458B-9BD2-26D5CB56E69E}"/>
    <cellStyle name="Uwaga 3" xfId="10588" hidden="1" xr:uid="{C309A528-E7A9-4F33-B1DD-AE78690E450D}"/>
    <cellStyle name="Uwaga 3" xfId="10585" hidden="1" xr:uid="{75DE5293-4F91-45A3-A323-051C20C6FD9C}"/>
    <cellStyle name="Uwaga 3" xfId="10582" hidden="1" xr:uid="{E45D548A-E7B0-4D7A-8567-D60E7C53E322}"/>
    <cellStyle name="Uwaga 3" xfId="10579" hidden="1" xr:uid="{80285697-7FE3-441D-9C19-E933386490F1}"/>
    <cellStyle name="Uwaga 3" xfId="10577" hidden="1" xr:uid="{F1B5F13F-AFFE-4C5E-A793-5DFD19A932CE}"/>
    <cellStyle name="Uwaga 3" xfId="10575" hidden="1" xr:uid="{06F94133-CC50-4BCA-A7BE-1774C580DDDD}"/>
    <cellStyle name="Uwaga 3" xfId="10570" hidden="1" xr:uid="{EAABE963-60A0-476F-ADBF-79AF5447B7B7}"/>
    <cellStyle name="Uwaga 3" xfId="10568" hidden="1" xr:uid="{DD22FCB0-A385-4C15-BC16-4F648297EED7}"/>
    <cellStyle name="Uwaga 3" xfId="10565" hidden="1" xr:uid="{0404F48F-18D3-4EEB-BB5B-E8D6466F4354}"/>
    <cellStyle name="Uwaga 3" xfId="10561" hidden="1" xr:uid="{3E3BB333-4431-4ED5-AB1C-39F4D6134FE3}"/>
    <cellStyle name="Uwaga 3" xfId="10559" hidden="1" xr:uid="{BE419CB0-F23B-48CE-99A0-BD1A1FDF91DA}"/>
    <cellStyle name="Uwaga 3" xfId="10556" hidden="1" xr:uid="{39394699-98FE-4BF0-83F8-D3ACC2BBD6DA}"/>
    <cellStyle name="Uwaga 3" xfId="10552" hidden="1" xr:uid="{DFA247F7-BC3B-4873-A78C-DD71BC2FB0FF}"/>
    <cellStyle name="Uwaga 3" xfId="10550" hidden="1" xr:uid="{47D34E13-0CC6-4C38-98E9-8A144D360EFA}"/>
    <cellStyle name="Uwaga 3" xfId="10548" hidden="1" xr:uid="{3EC6BF1B-9DF5-4BE2-9E38-FB9B7379461A}"/>
    <cellStyle name="Uwaga 3" xfId="10543" hidden="1" xr:uid="{0E516657-7ECF-4F1F-A302-398DAEA8E0FC}"/>
    <cellStyle name="Uwaga 3" xfId="10541" hidden="1" xr:uid="{812F779E-7B48-4129-9E83-2B046AE0F82B}"/>
    <cellStyle name="Uwaga 3" xfId="10539" hidden="1" xr:uid="{55858478-5536-446A-8704-4C4D25637069}"/>
    <cellStyle name="Uwaga 3" xfId="13048" hidden="1" xr:uid="{0C224694-735B-44FF-B412-5BADFBEF2B78}"/>
    <cellStyle name="Uwaga 3" xfId="13049" hidden="1" xr:uid="{F7A87FA0-0EA4-4376-8B51-79BB014ACBCC}"/>
    <cellStyle name="Uwaga 3" xfId="13051" hidden="1" xr:uid="{4015B4E3-1B00-4803-A725-37F0BE973308}"/>
    <cellStyle name="Uwaga 3" xfId="13063" hidden="1" xr:uid="{74AA0683-6616-422F-9CF0-ECA291B036EA}"/>
    <cellStyle name="Uwaga 3" xfId="13064" hidden="1" xr:uid="{C7F7E73D-880E-4B20-BED0-990A7A657B7A}"/>
    <cellStyle name="Uwaga 3" xfId="13069" hidden="1" xr:uid="{1F6FB2B8-6808-44E4-AD19-E718AC99FC0E}"/>
    <cellStyle name="Uwaga 3" xfId="13078" hidden="1" xr:uid="{5BE4F1A5-A3C9-4034-875A-F35FEB0D93FE}"/>
    <cellStyle name="Uwaga 3" xfId="13079" hidden="1" xr:uid="{434C95BA-ED4D-40E2-82A2-947660C25CA4}"/>
    <cellStyle name="Uwaga 3" xfId="13084" hidden="1" xr:uid="{F145AFBA-931C-46E0-855B-7F3A4FB5C730}"/>
    <cellStyle name="Uwaga 3" xfId="13093" hidden="1" xr:uid="{D4011203-08E4-4D2A-A4EF-92E9CD213658}"/>
    <cellStyle name="Uwaga 3" xfId="13094" hidden="1" xr:uid="{399D53B4-2161-4419-B366-7E85149D5304}"/>
    <cellStyle name="Uwaga 3" xfId="13095" hidden="1" xr:uid="{64FFCCDA-1BFA-4164-BCE3-B1F18C9C1741}"/>
    <cellStyle name="Uwaga 3" xfId="13108" hidden="1" xr:uid="{CC9A4039-01C1-40B0-AFE0-2BF8BD5EB323}"/>
    <cellStyle name="Uwaga 3" xfId="13113" hidden="1" xr:uid="{F4FDC118-5261-4B1D-9456-4340C5FE7C2D}"/>
    <cellStyle name="Uwaga 3" xfId="13118" hidden="1" xr:uid="{170A1D2B-E951-4236-99D8-CFFE49442E03}"/>
    <cellStyle name="Uwaga 3" xfId="13128" hidden="1" xr:uid="{8EA5181F-0051-45B3-B2EC-DAEFB393FEAA}"/>
    <cellStyle name="Uwaga 3" xfId="13133" hidden="1" xr:uid="{1ACB9096-9724-4A85-867C-74F584F5FB96}"/>
    <cellStyle name="Uwaga 3" xfId="13137" hidden="1" xr:uid="{E3E60F56-F974-4482-820F-24A5AD5A5E3C}"/>
    <cellStyle name="Uwaga 3" xfId="13144" hidden="1" xr:uid="{613C1C66-F60A-4821-A87C-FE388CB2E7F4}"/>
    <cellStyle name="Uwaga 3" xfId="13149" hidden="1" xr:uid="{7C571F72-EC18-4ADF-9B1F-4639E39FA4EB}"/>
    <cellStyle name="Uwaga 3" xfId="13152" hidden="1" xr:uid="{A01D07FF-7657-4713-9C84-2D5A78F6B52E}"/>
    <cellStyle name="Uwaga 3" xfId="13158" hidden="1" xr:uid="{951101D8-B774-46DB-95B1-B96EB94C141D}"/>
    <cellStyle name="Uwaga 3" xfId="13163" hidden="1" xr:uid="{4ECD63B8-D9CA-406C-B3DD-B1AB5C03DD11}"/>
    <cellStyle name="Uwaga 3" xfId="13167" hidden="1" xr:uid="{50FB2E8E-794D-4C6B-96FC-2C0AAC39CA88}"/>
    <cellStyle name="Uwaga 3" xfId="13168" hidden="1" xr:uid="{E15D6333-2DAF-47E9-9E51-9643649A28A6}"/>
    <cellStyle name="Uwaga 3" xfId="13169" hidden="1" xr:uid="{5D8E3A5E-5DAF-4ABB-8F82-14C74E8F04B9}"/>
    <cellStyle name="Uwaga 3" xfId="13173" hidden="1" xr:uid="{22C91959-86F9-4EF1-B311-716DC6440826}"/>
    <cellStyle name="Uwaga 3" xfId="13185" hidden="1" xr:uid="{370FD3A0-2E0F-4BCD-9B52-9344BE06F6F8}"/>
    <cellStyle name="Uwaga 3" xfId="13190" hidden="1" xr:uid="{4937A140-8A0A-483B-9410-C7624087F22A}"/>
    <cellStyle name="Uwaga 3" xfId="13195" hidden="1" xr:uid="{54F6CD4D-42C8-4E46-BBFB-0D9041D426E6}"/>
    <cellStyle name="Uwaga 3" xfId="13200" hidden="1" xr:uid="{F8CC3406-A82E-4F16-93BA-8AB5965E01E9}"/>
    <cellStyle name="Uwaga 3" xfId="13205" hidden="1" xr:uid="{FAE2CCFB-DA00-4AA5-BF01-17CB0EF4FC0D}"/>
    <cellStyle name="Uwaga 3" xfId="13210" hidden="1" xr:uid="{C0D181C2-02B6-4B92-B921-3C884836EA50}"/>
    <cellStyle name="Uwaga 3" xfId="13214" hidden="1" xr:uid="{DDBF0D41-9E02-4655-AA8D-82F816AFD2C1}"/>
    <cellStyle name="Uwaga 3" xfId="13218" hidden="1" xr:uid="{13118F04-181B-4564-9B22-1A720D9CD5B6}"/>
    <cellStyle name="Uwaga 3" xfId="13223" hidden="1" xr:uid="{6D499928-419B-4789-B82D-7426017C85B7}"/>
    <cellStyle name="Uwaga 3" xfId="13228" hidden="1" xr:uid="{58F6E5E0-3A51-4917-88AA-6A8DBE9FF17E}"/>
    <cellStyle name="Uwaga 3" xfId="13229" hidden="1" xr:uid="{222AEF2B-3604-426A-AA3D-2E5A568436A1}"/>
    <cellStyle name="Uwaga 3" xfId="13231" hidden="1" xr:uid="{463FC31C-917F-4A01-81AE-B2374DBA3DCB}"/>
    <cellStyle name="Uwaga 3" xfId="13244" hidden="1" xr:uid="{F457AF10-217D-409C-AADF-EA6AF76B6BEB}"/>
    <cellStyle name="Uwaga 3" xfId="13248" hidden="1" xr:uid="{F8DB1D65-34C5-4FAA-9384-F3BF1B52A769}"/>
    <cellStyle name="Uwaga 3" xfId="13253" hidden="1" xr:uid="{A9C0FD8C-1C35-4AD7-B73D-25A1DF764E73}"/>
    <cellStyle name="Uwaga 3" xfId="13260" hidden="1" xr:uid="{02E1D5E6-2B40-498D-9117-14A41964E7AE}"/>
    <cellStyle name="Uwaga 3" xfId="13264" hidden="1" xr:uid="{37415F4E-BA05-4CD6-898D-B3119F669FED}"/>
    <cellStyle name="Uwaga 3" xfId="13269" hidden="1" xr:uid="{83C9F5E4-152B-4EA1-888B-400A3796EAFC}"/>
    <cellStyle name="Uwaga 3" xfId="13274" hidden="1" xr:uid="{C16E8D1C-BA9F-4629-A52D-63F75C9DECF2}"/>
    <cellStyle name="Uwaga 3" xfId="13277" hidden="1" xr:uid="{A5AE272F-3D03-4DE3-8353-B96A5BBA4B80}"/>
    <cellStyle name="Uwaga 3" xfId="13282" hidden="1" xr:uid="{31B5A216-DF7B-479B-93EA-903B5DF1F1DA}"/>
    <cellStyle name="Uwaga 3" xfId="13288" hidden="1" xr:uid="{CC342E19-BC8C-441B-8334-F68215F3CE9F}"/>
    <cellStyle name="Uwaga 3" xfId="13289" hidden="1" xr:uid="{FA2A93E6-730F-4210-8939-1096FD133100}"/>
    <cellStyle name="Uwaga 3" xfId="13292" hidden="1" xr:uid="{66DF0D70-B0C8-4B1B-80E3-E0D430D7235C}"/>
    <cellStyle name="Uwaga 3" xfId="13305" hidden="1" xr:uid="{B5F8E814-DFA2-43C1-9627-5CD0602CFDF7}"/>
    <cellStyle name="Uwaga 3" xfId="13309" hidden="1" xr:uid="{79B851F2-695B-4AFB-A6FD-587E50D6A60D}"/>
    <cellStyle name="Uwaga 3" xfId="13314" hidden="1" xr:uid="{64B0F189-8A0A-4B26-9AAC-9128CD463DEF}"/>
    <cellStyle name="Uwaga 3" xfId="13321" hidden="1" xr:uid="{0836D4FA-F1DC-49F2-B2A6-96E9FECAC272}"/>
    <cellStyle name="Uwaga 3" xfId="13326" hidden="1" xr:uid="{960001A4-F125-41D5-9B82-598167DA66E7}"/>
    <cellStyle name="Uwaga 3" xfId="13330" hidden="1" xr:uid="{775A6BD5-995C-4A4E-B5BD-596E9036EBB6}"/>
    <cellStyle name="Uwaga 3" xfId="13335" hidden="1" xr:uid="{0458F25A-D0A1-4DA3-90B8-0E0157CC94F6}"/>
    <cellStyle name="Uwaga 3" xfId="13339" hidden="1" xr:uid="{2DFA161C-B157-41D9-95B0-7650B098FF55}"/>
    <cellStyle name="Uwaga 3" xfId="13344" hidden="1" xr:uid="{6C6E78E0-B215-4E74-831A-ED524EE9DD1D}"/>
    <cellStyle name="Uwaga 3" xfId="13348" hidden="1" xr:uid="{148D5CD8-6013-447D-BC94-1318B0ED6BB2}"/>
    <cellStyle name="Uwaga 3" xfId="13349" hidden="1" xr:uid="{93E9953B-4CFA-4A61-9E91-F96B7F2B33DE}"/>
    <cellStyle name="Uwaga 3" xfId="13351" hidden="1" xr:uid="{82BC3137-CE89-4293-B016-E0417716227B}"/>
    <cellStyle name="Uwaga 3" xfId="13363" hidden="1" xr:uid="{4A6A9B1E-DB9B-4BF9-8F92-1E4C81F18540}"/>
    <cellStyle name="Uwaga 3" xfId="13364" hidden="1" xr:uid="{BCCBC01D-1ED4-49AD-BDEA-41C77161F11A}"/>
    <cellStyle name="Uwaga 3" xfId="13366" hidden="1" xr:uid="{DD381717-CA8C-46F4-9545-D49F3CA69760}"/>
    <cellStyle name="Uwaga 3" xfId="13378" hidden="1" xr:uid="{A89952E7-7B96-4152-9983-7815A3673A5F}"/>
    <cellStyle name="Uwaga 3" xfId="13380" hidden="1" xr:uid="{4972E831-E30C-4709-915C-D55EBD83E3DF}"/>
    <cellStyle name="Uwaga 3" xfId="13383" hidden="1" xr:uid="{26C359F3-8C71-482A-86F8-698969A88AA5}"/>
    <cellStyle name="Uwaga 3" xfId="13393" hidden="1" xr:uid="{330F32BE-5FB3-42AE-9DE3-6A507E422A1F}"/>
    <cellStyle name="Uwaga 3" xfId="13394" hidden="1" xr:uid="{4B4F7D82-9048-48B3-B66D-CEEFA2826456}"/>
    <cellStyle name="Uwaga 3" xfId="13396" hidden="1" xr:uid="{BB74100F-41E7-4B06-B1F0-10B5B4B9ECF2}"/>
    <cellStyle name="Uwaga 3" xfId="13408" hidden="1" xr:uid="{A0C4DF9A-C6DC-4209-BBBA-FE2091005489}"/>
    <cellStyle name="Uwaga 3" xfId="13409" hidden="1" xr:uid="{65F7E0E4-62AA-4141-948B-63CE03EFEFE2}"/>
    <cellStyle name="Uwaga 3" xfId="13410" hidden="1" xr:uid="{36C22778-C129-4A5B-A36C-EE34ABD438C5}"/>
    <cellStyle name="Uwaga 3" xfId="13424" hidden="1" xr:uid="{54881E83-54AB-4555-B1E9-A8260445DF06}"/>
    <cellStyle name="Uwaga 3" xfId="13427" hidden="1" xr:uid="{407CF2BF-09C0-4B86-8DD6-3B62C18A9069}"/>
    <cellStyle name="Uwaga 3" xfId="13431" hidden="1" xr:uid="{98B5FDA5-DA5A-4931-9DC2-B93CEF64796B}"/>
    <cellStyle name="Uwaga 3" xfId="13439" hidden="1" xr:uid="{C3BF6713-959E-40ED-93BB-F5C81F4A8DE4}"/>
    <cellStyle name="Uwaga 3" xfId="13442" hidden="1" xr:uid="{17C16BC0-BA08-4395-8404-0D4533BA4AF7}"/>
    <cellStyle name="Uwaga 3" xfId="13446" hidden="1" xr:uid="{4349628B-E9A8-4307-A2FB-657142C89B25}"/>
    <cellStyle name="Uwaga 3" xfId="13454" hidden="1" xr:uid="{DDA31C15-ABF8-4646-97E2-5392B6B8106A}"/>
    <cellStyle name="Uwaga 3" xfId="13457" hidden="1" xr:uid="{45390F33-AD70-4A47-B989-1BD2ACA3D5E7}"/>
    <cellStyle name="Uwaga 3" xfId="13461" hidden="1" xr:uid="{5F91ECAE-FAB4-4536-95C4-1395555054F6}"/>
    <cellStyle name="Uwaga 3" xfId="13468" hidden="1" xr:uid="{6C12692B-C24B-40C0-BA03-8F61715A26EE}"/>
    <cellStyle name="Uwaga 3" xfId="13469" hidden="1" xr:uid="{4B9CB2B1-F2C3-4D63-8AA9-8845560133A1}"/>
    <cellStyle name="Uwaga 3" xfId="13471" hidden="1" xr:uid="{D7DF9852-2ED5-4257-8E8B-36B191F751BC}"/>
    <cellStyle name="Uwaga 3" xfId="13484" hidden="1" xr:uid="{EBCFF10E-12CD-4767-B0E3-856F7AB7F64A}"/>
    <cellStyle name="Uwaga 3" xfId="13487" hidden="1" xr:uid="{CC760208-34A1-42B9-BEAB-850CAA39B741}"/>
    <cellStyle name="Uwaga 3" xfId="13490" hidden="1" xr:uid="{6A09D862-3AFD-4537-9BDD-31307CA92DAB}"/>
    <cellStyle name="Uwaga 3" xfId="13499" hidden="1" xr:uid="{600F99B2-73FD-4695-8AA6-D846EDDD29C2}"/>
    <cellStyle name="Uwaga 3" xfId="13502" hidden="1" xr:uid="{5C851AAA-F60A-4ECC-898C-1B38C3035237}"/>
    <cellStyle name="Uwaga 3" xfId="13506" hidden="1" xr:uid="{9ADCABC0-90C6-470B-B5A7-7CC5FB34780C}"/>
    <cellStyle name="Uwaga 3" xfId="13514" hidden="1" xr:uid="{B0049ABB-DC37-40BD-9FFC-CF06D89F3F96}"/>
    <cellStyle name="Uwaga 3" xfId="13516" hidden="1" xr:uid="{9CED827B-C210-460E-BB9F-9962038A2909}"/>
    <cellStyle name="Uwaga 3" xfId="13519" hidden="1" xr:uid="{2D1C447E-84D4-4F63-95D7-49CD19552874}"/>
    <cellStyle name="Uwaga 3" xfId="13528" hidden="1" xr:uid="{E3703785-DC6B-4633-8A20-28C0D1D12D17}"/>
    <cellStyle name="Uwaga 3" xfId="13529" hidden="1" xr:uid="{3914C248-5772-4C88-BD59-812B626B57D0}"/>
    <cellStyle name="Uwaga 3" xfId="13530" hidden="1" xr:uid="{E0D29982-B84E-437C-A61A-7E865AB5E8CC}"/>
    <cellStyle name="Uwaga 3" xfId="13543" hidden="1" xr:uid="{756FDA38-06A2-408D-BA3A-5ED679054D42}"/>
    <cellStyle name="Uwaga 3" xfId="13544" hidden="1" xr:uid="{28824D09-4185-4CC7-8AEE-DBDEA570AB67}"/>
    <cellStyle name="Uwaga 3" xfId="13546" hidden="1" xr:uid="{189A4E84-1695-40EC-8A48-5224958A5C8B}"/>
    <cellStyle name="Uwaga 3" xfId="13558" hidden="1" xr:uid="{A2C093F2-B5A3-402B-BAC5-3DDBEBE24670}"/>
    <cellStyle name="Uwaga 3" xfId="13559" hidden="1" xr:uid="{6C94024B-076D-43A0-83C1-F1777B00A61D}"/>
    <cellStyle name="Uwaga 3" xfId="13561" hidden="1" xr:uid="{269D5D5B-27C5-41CF-82EA-8A3BF9F5E214}"/>
    <cellStyle name="Uwaga 3" xfId="13573" hidden="1" xr:uid="{2FB86325-3DBF-43EF-855F-797697A4D301}"/>
    <cellStyle name="Uwaga 3" xfId="13574" hidden="1" xr:uid="{70C5CA16-C6DF-4F7B-B9B0-9214CC521C33}"/>
    <cellStyle name="Uwaga 3" xfId="13576" hidden="1" xr:uid="{EC06B791-95FF-4C4E-B0BE-5E07ECE238B3}"/>
    <cellStyle name="Uwaga 3" xfId="13588" hidden="1" xr:uid="{6BB70AE6-0BCD-468D-8330-7EFE9521BAFB}"/>
    <cellStyle name="Uwaga 3" xfId="13589" hidden="1" xr:uid="{58AA0CF8-D5C1-4244-B4AD-E7482C77092E}"/>
    <cellStyle name="Uwaga 3" xfId="13590" hidden="1" xr:uid="{8E33812F-BCFE-4463-82E8-3BC7A5A2C8FE}"/>
    <cellStyle name="Uwaga 3" xfId="13604" hidden="1" xr:uid="{E3B217F5-34A0-46CD-A7D1-A685BC1A6E87}"/>
    <cellStyle name="Uwaga 3" xfId="13606" hidden="1" xr:uid="{A3276FD5-67C8-4086-9817-83AACA2C672C}"/>
    <cellStyle name="Uwaga 3" xfId="13609" hidden="1" xr:uid="{FE30611E-4E2B-4815-8FFE-5ED6D2E8D313}"/>
    <cellStyle name="Uwaga 3" xfId="13619" hidden="1" xr:uid="{59B15F3D-CCAE-4D10-980E-B707CB30DC6B}"/>
    <cellStyle name="Uwaga 3" xfId="13622" hidden="1" xr:uid="{3F580D63-2B9D-43AE-B25D-41241196566B}"/>
    <cellStyle name="Uwaga 3" xfId="13625" hidden="1" xr:uid="{3AA9B16E-7796-4595-8960-EA08A03ED557}"/>
    <cellStyle name="Uwaga 3" xfId="13634" hidden="1" xr:uid="{372FF582-B739-47B0-B7CF-D3D06BDF4A98}"/>
    <cellStyle name="Uwaga 3" xfId="13636" hidden="1" xr:uid="{2887C101-FB7E-41C0-AEE3-C55CAD9564AE}"/>
    <cellStyle name="Uwaga 3" xfId="13639" hidden="1" xr:uid="{4D792B28-56DB-41AA-AA68-DA78181ED767}"/>
    <cellStyle name="Uwaga 3" xfId="13648" hidden="1" xr:uid="{0A6297BC-8711-4E2C-87DB-FD4E95E46E81}"/>
    <cellStyle name="Uwaga 3" xfId="13649" hidden="1" xr:uid="{5D1AC351-1943-4FC4-8A28-3056D7E84715}"/>
    <cellStyle name="Uwaga 3" xfId="13650" hidden="1" xr:uid="{8B5CEE8F-0D91-48CC-958C-9D2744566E03}"/>
    <cellStyle name="Uwaga 3" xfId="13663" hidden="1" xr:uid="{05049C4A-B272-4278-8F48-C3F03A6C84F4}"/>
    <cellStyle name="Uwaga 3" xfId="13665" hidden="1" xr:uid="{BE7DBFBA-F57A-453F-BD85-72BC1AE2DAB8}"/>
    <cellStyle name="Uwaga 3" xfId="13667" hidden="1" xr:uid="{89F60595-C056-40CF-B0CE-A71584F8D292}"/>
    <cellStyle name="Uwaga 3" xfId="13678" hidden="1" xr:uid="{00E21895-317F-4FBE-B8AB-9C30E623FA72}"/>
    <cellStyle name="Uwaga 3" xfId="13680" hidden="1" xr:uid="{26375C68-793D-4850-BC31-AB8C4277312B}"/>
    <cellStyle name="Uwaga 3" xfId="13682" hidden="1" xr:uid="{EBC45E41-3848-47AF-960E-C615671EEE0E}"/>
    <cellStyle name="Uwaga 3" xfId="13693" hidden="1" xr:uid="{D0B224C6-BCA2-42EF-A4E1-010E71E3045C}"/>
    <cellStyle name="Uwaga 3" xfId="13695" hidden="1" xr:uid="{797B7B57-4DA0-4EF5-A489-957F13945C5C}"/>
    <cellStyle name="Uwaga 3" xfId="13697" hidden="1" xr:uid="{A9C8C3E1-D8CA-47BE-8C46-E7C98D0F2B6C}"/>
    <cellStyle name="Uwaga 3" xfId="13708" hidden="1" xr:uid="{9A99AB7D-41DA-4869-B216-AD5482C89BC6}"/>
    <cellStyle name="Uwaga 3" xfId="13709" hidden="1" xr:uid="{DFB25661-7E67-408F-8BDD-726131FDD592}"/>
    <cellStyle name="Uwaga 3" xfId="13710" hidden="1" xr:uid="{F47F63E1-88D8-418F-BD3D-6A72B9944970}"/>
    <cellStyle name="Uwaga 3" xfId="13723" hidden="1" xr:uid="{2CCBED2C-2A8C-43A6-98FA-B23EE1EE0525}"/>
    <cellStyle name="Uwaga 3" xfId="13725" hidden="1" xr:uid="{870F36BC-157E-46B5-9D09-628C294853C0}"/>
    <cellStyle name="Uwaga 3" xfId="13727" hidden="1" xr:uid="{10D89C39-8030-4A04-8962-40D5EFA34CD6}"/>
    <cellStyle name="Uwaga 3" xfId="13738" hidden="1" xr:uid="{32A6908C-4E77-448C-AAC5-210B0746EC2D}"/>
    <cellStyle name="Uwaga 3" xfId="13740" hidden="1" xr:uid="{55711CFD-317A-4A42-AB86-138075D6CA3B}"/>
    <cellStyle name="Uwaga 3" xfId="13742" hidden="1" xr:uid="{323E9115-061C-47A5-9C85-A972CD4B7BCD}"/>
    <cellStyle name="Uwaga 3" xfId="13753" hidden="1" xr:uid="{A403CCE3-DF91-4E0D-A393-E95ABEA1559F}"/>
    <cellStyle name="Uwaga 3" xfId="13755" hidden="1" xr:uid="{3CD02CF7-F8A0-4CD0-8655-664758D0037A}"/>
    <cellStyle name="Uwaga 3" xfId="13756" hidden="1" xr:uid="{28CEBBBF-095E-4AF3-8BC2-E1DC5D1943E3}"/>
    <cellStyle name="Uwaga 3" xfId="13768" hidden="1" xr:uid="{D2BF1C92-ED36-4C10-A6CE-C3D6D163EB2C}"/>
    <cellStyle name="Uwaga 3" xfId="13769" hidden="1" xr:uid="{F406A400-297F-4104-AD8B-DB77BBEA24FD}"/>
    <cellStyle name="Uwaga 3" xfId="13770" hidden="1" xr:uid="{2D9A8AAD-F8AF-413C-A900-6152D2687434}"/>
    <cellStyle name="Uwaga 3" xfId="13783" hidden="1" xr:uid="{B9D8120C-E99A-4FB9-BB01-99959D2C65C5}"/>
    <cellStyle name="Uwaga 3" xfId="13785" hidden="1" xr:uid="{F55F12DE-C907-4597-830D-BD050497AAAD}"/>
    <cellStyle name="Uwaga 3" xfId="13787" hidden="1" xr:uid="{51F0E03A-AB82-4445-B1C9-28D5F210B4DB}"/>
    <cellStyle name="Uwaga 3" xfId="13798" hidden="1" xr:uid="{6AB55AAF-0060-47C5-B72E-AE5DB0934F49}"/>
    <cellStyle name="Uwaga 3" xfId="13800" hidden="1" xr:uid="{98455153-015C-4AE1-9BEB-0F09CDB11DFB}"/>
    <cellStyle name="Uwaga 3" xfId="13802" hidden="1" xr:uid="{045B1051-FD35-44D3-A7D7-272EC2709D1C}"/>
    <cellStyle name="Uwaga 3" xfId="13813" hidden="1" xr:uid="{04D6644B-059C-424F-AF4D-FF75D89EF07F}"/>
    <cellStyle name="Uwaga 3" xfId="13815" hidden="1" xr:uid="{8609DB08-421E-45B3-9683-2E537E325983}"/>
    <cellStyle name="Uwaga 3" xfId="13817" hidden="1" xr:uid="{E2C17525-A877-4E71-A620-4960CA9637EA}"/>
    <cellStyle name="Uwaga 3" xfId="13828" hidden="1" xr:uid="{5846F3EB-2848-4FB0-9A78-61FBA0D2FFD3}"/>
    <cellStyle name="Uwaga 3" xfId="13829" hidden="1" xr:uid="{75BE4559-010A-4879-A027-7AEDBDCB82B1}"/>
    <cellStyle name="Uwaga 3" xfId="13831" hidden="1" xr:uid="{266BBC3E-DD38-4751-B1AE-6327ABAC40BB}"/>
    <cellStyle name="Uwaga 3" xfId="13842" hidden="1" xr:uid="{5D0E10B5-9ACA-4F77-8760-D5BE210AE621}"/>
    <cellStyle name="Uwaga 3" xfId="13844" hidden="1" xr:uid="{48B5F633-F9E4-44D0-A473-F5847C3F6DAB}"/>
    <cellStyle name="Uwaga 3" xfId="13845" hidden="1" xr:uid="{7153398D-4518-46A2-85A3-C9B3C96438AB}"/>
    <cellStyle name="Uwaga 3" xfId="13854" hidden="1" xr:uid="{B905BAAA-7280-42BB-A221-26CD26DD1005}"/>
    <cellStyle name="Uwaga 3" xfId="13857" hidden="1" xr:uid="{E95C216E-D243-43D6-886E-50A9406F045E}"/>
    <cellStyle name="Uwaga 3" xfId="13859" hidden="1" xr:uid="{D5AA7856-55B5-4653-B1CC-B8DB725FD590}"/>
    <cellStyle name="Uwaga 3" xfId="13870" hidden="1" xr:uid="{634CEB02-1D1B-4BB8-9E78-A503FAD61DB2}"/>
    <cellStyle name="Uwaga 3" xfId="13872" hidden="1" xr:uid="{2325C6BC-C888-41C0-8E21-CA7BE3437A85}"/>
    <cellStyle name="Uwaga 3" xfId="13874" hidden="1" xr:uid="{0709EDF3-83F0-424D-8C79-6374E3750F66}"/>
    <cellStyle name="Uwaga 3" xfId="13886" hidden="1" xr:uid="{798D5919-C047-45D5-9328-0BF409142FF9}"/>
    <cellStyle name="Uwaga 3" xfId="13888" hidden="1" xr:uid="{9BC98A0A-0026-4D7B-A97D-323A94E7C46B}"/>
    <cellStyle name="Uwaga 3" xfId="13890" hidden="1" xr:uid="{F60F5664-5832-41DE-8706-BDCFA263DE69}"/>
    <cellStyle name="Uwaga 3" xfId="13898" hidden="1" xr:uid="{797998C0-7224-4D87-A100-7795B1223DB9}"/>
    <cellStyle name="Uwaga 3" xfId="13900" hidden="1" xr:uid="{60E15BAE-B5FE-4F23-9E8B-E4455C85B34E}"/>
    <cellStyle name="Uwaga 3" xfId="13903" hidden="1" xr:uid="{1211AAE9-ADDC-4D34-9C7C-A421E02D9C2F}"/>
    <cellStyle name="Uwaga 3" xfId="13893" hidden="1" xr:uid="{F8D2E0FD-6D36-46C0-B320-ABA406FAE3C3}"/>
    <cellStyle name="Uwaga 3" xfId="13892" hidden="1" xr:uid="{0DC9C653-3874-4D28-97CC-990630D24607}"/>
    <cellStyle name="Uwaga 3" xfId="13891" hidden="1" xr:uid="{00C71155-C0A2-4107-9F4B-3ED2051A11FC}"/>
    <cellStyle name="Uwaga 3" xfId="13878" hidden="1" xr:uid="{FDA532D8-2810-436B-BF60-9C4DEC5500D1}"/>
    <cellStyle name="Uwaga 3" xfId="13877" hidden="1" xr:uid="{6B816D38-369A-4D24-BD6B-E6149DAB85D6}"/>
    <cellStyle name="Uwaga 3" xfId="13876" hidden="1" xr:uid="{E190C2DA-60BF-48F6-879E-A81BABF445E0}"/>
    <cellStyle name="Uwaga 3" xfId="13863" hidden="1" xr:uid="{834D1587-E39F-4916-B49E-B1DB7B0D7BA7}"/>
    <cellStyle name="Uwaga 3" xfId="13862" hidden="1" xr:uid="{A90835D8-6B65-4659-921E-6F5EFCD4FF0C}"/>
    <cellStyle name="Uwaga 3" xfId="13861" hidden="1" xr:uid="{658B4D68-52D4-4F91-9586-B37E3C475EA7}"/>
    <cellStyle name="Uwaga 3" xfId="13848" hidden="1" xr:uid="{845A4D31-4DB9-488B-9BF5-E4D0195D8B6B}"/>
    <cellStyle name="Uwaga 3" xfId="13847" hidden="1" xr:uid="{1B27637C-0E49-42A0-96CC-1DC784A64B22}"/>
    <cellStyle name="Uwaga 3" xfId="13846" hidden="1" xr:uid="{5DE29F11-6C86-4AD3-BE05-3167861227D2}"/>
    <cellStyle name="Uwaga 3" xfId="13833" hidden="1" xr:uid="{13B1F1A4-21D8-4088-B02E-8BE58F89412E}"/>
    <cellStyle name="Uwaga 3" xfId="13832" hidden="1" xr:uid="{C45D9A93-FB0E-4092-BC05-C87C3B9485C6}"/>
    <cellStyle name="Uwaga 3" xfId="13830" hidden="1" xr:uid="{A4629D37-97F1-4CAE-84EB-BD46D60D83B9}"/>
    <cellStyle name="Uwaga 3" xfId="13819" hidden="1" xr:uid="{1BB78338-7E8D-4FAC-98FA-EF7F26E42B0B}"/>
    <cellStyle name="Uwaga 3" xfId="13816" hidden="1" xr:uid="{250DDF54-3EED-4FD2-8902-CF47B6E44F41}"/>
    <cellStyle name="Uwaga 3" xfId="13814" hidden="1" xr:uid="{1DBD9E38-F5A1-4698-8ECA-07926BCF7264}"/>
    <cellStyle name="Uwaga 3" xfId="13804" hidden="1" xr:uid="{DF71A029-AA80-4F99-9090-400166C69502}"/>
    <cellStyle name="Uwaga 3" xfId="13801" hidden="1" xr:uid="{20464FE3-0B3F-4C65-9D28-CD0F49814DE9}"/>
    <cellStyle name="Uwaga 3" xfId="13799" hidden="1" xr:uid="{4572EB04-2FF4-4D74-8E6F-1535397AC865}"/>
    <cellStyle name="Uwaga 3" xfId="13789" hidden="1" xr:uid="{B3CAE4F8-DA44-47D9-AEE2-11C0223D9584}"/>
    <cellStyle name="Uwaga 3" xfId="13786" hidden="1" xr:uid="{21667182-51A3-43D1-AFC0-0478D8CA9AD2}"/>
    <cellStyle name="Uwaga 3" xfId="13784" hidden="1" xr:uid="{7175A7E3-B280-44FE-9BE4-DCFBBA17AAF3}"/>
    <cellStyle name="Uwaga 3" xfId="13774" hidden="1" xr:uid="{952CEF61-472D-4BBA-AFD2-4C28C0C0566A}"/>
    <cellStyle name="Uwaga 3" xfId="13772" hidden="1" xr:uid="{32B70E00-DA18-4416-9A25-B3A452F2670D}"/>
    <cellStyle name="Uwaga 3" xfId="13771" hidden="1" xr:uid="{BDDB896B-331B-468F-9888-FECCD73D5DF2}"/>
    <cellStyle name="Uwaga 3" xfId="13759" hidden="1" xr:uid="{A6A12DD0-6D98-4FB5-AC17-4DDFA197D8DA}"/>
    <cellStyle name="Uwaga 3" xfId="13757" hidden="1" xr:uid="{7F9D9687-BAD9-45BE-9C94-1283566F2D4A}"/>
    <cellStyle name="Uwaga 3" xfId="13754" hidden="1" xr:uid="{D077873D-B7BC-418E-8B77-B8101A1DB7CC}"/>
    <cellStyle name="Uwaga 3" xfId="13744" hidden="1" xr:uid="{DD147468-5C24-48FE-A998-62367251B0CB}"/>
    <cellStyle name="Uwaga 3" xfId="13741" hidden="1" xr:uid="{F2359A2B-9C3B-41DD-BB21-8ADB25499373}"/>
    <cellStyle name="Uwaga 3" xfId="13739" hidden="1" xr:uid="{71BE3525-1A3C-416E-B408-83FB625809E5}"/>
    <cellStyle name="Uwaga 3" xfId="13729" hidden="1" xr:uid="{E7F0244A-EDB5-4E8C-8B69-0739A6EEE5F6}"/>
    <cellStyle name="Uwaga 3" xfId="13726" hidden="1" xr:uid="{138EB723-3865-4ABF-B9A7-981CC3BC8E92}"/>
    <cellStyle name="Uwaga 3" xfId="13724" hidden="1" xr:uid="{8C571E50-E17F-4860-A9AA-3C550AB04F61}"/>
    <cellStyle name="Uwaga 3" xfId="13714" hidden="1" xr:uid="{BAA55595-0DE2-4104-8DFF-635AB55DA582}"/>
    <cellStyle name="Uwaga 3" xfId="13712" hidden="1" xr:uid="{87F86D6C-C506-4A1B-81E6-D7D812869543}"/>
    <cellStyle name="Uwaga 3" xfId="13711" hidden="1" xr:uid="{DBA7DBFB-A820-44A5-8359-FDD7C77A4898}"/>
    <cellStyle name="Uwaga 3" xfId="13699" hidden="1" xr:uid="{40A9BED5-3E15-48A7-BE5E-05CB63FFF3D1}"/>
    <cellStyle name="Uwaga 3" xfId="13696" hidden="1" xr:uid="{AE8E82EA-55ED-45B5-816B-6DD962A1E5F8}"/>
    <cellStyle name="Uwaga 3" xfId="13694" hidden="1" xr:uid="{E0059563-03B2-4DEB-BA8D-AD91002638A6}"/>
    <cellStyle name="Uwaga 3" xfId="13684" hidden="1" xr:uid="{8CFECB9A-40C2-4BFF-A718-06F8ED1105B4}"/>
    <cellStyle name="Uwaga 3" xfId="13681" hidden="1" xr:uid="{C2A26736-F931-4FDA-A872-848F54C949D7}"/>
    <cellStyle name="Uwaga 3" xfId="13679" hidden="1" xr:uid="{66E3FAFC-8FA2-4D5F-85A1-4BDD02DCC6BC}"/>
    <cellStyle name="Uwaga 3" xfId="13669" hidden="1" xr:uid="{B7EDED61-D903-44AD-A6C5-0063F7D9C4EB}"/>
    <cellStyle name="Uwaga 3" xfId="13666" hidden="1" xr:uid="{53ED715D-0BC3-486E-81D4-32161E471B68}"/>
    <cellStyle name="Uwaga 3" xfId="13664" hidden="1" xr:uid="{9990BC9A-4DD8-486D-8FE7-E1BA62060923}"/>
    <cellStyle name="Uwaga 3" xfId="13654" hidden="1" xr:uid="{5CC5D9D0-295A-4E2A-B1A1-B8190B29DD77}"/>
    <cellStyle name="Uwaga 3" xfId="13652" hidden="1" xr:uid="{C64E2161-0991-4959-AAE4-125C8D9CA039}"/>
    <cellStyle name="Uwaga 3" xfId="13651" hidden="1" xr:uid="{2CA03A34-86E9-476E-88A2-443DF04361BA}"/>
    <cellStyle name="Uwaga 3" xfId="13638" hidden="1" xr:uid="{534D8D82-CDB2-4DCF-9BD5-D6D134857CD1}"/>
    <cellStyle name="Uwaga 3" xfId="13635" hidden="1" xr:uid="{5CAFD3CC-3381-48C2-B0C4-6BFF126638AB}"/>
    <cellStyle name="Uwaga 3" xfId="13633" hidden="1" xr:uid="{F5EB68C2-7D43-4757-A0D8-02C702E22CFD}"/>
    <cellStyle name="Uwaga 3" xfId="13623" hidden="1" xr:uid="{EC2B21AF-3E62-4576-A1EE-75D277BCA0C1}"/>
    <cellStyle name="Uwaga 3" xfId="13620" hidden="1" xr:uid="{35B9CD77-0E47-4E74-9897-2554E61F4416}"/>
    <cellStyle name="Uwaga 3" xfId="13618" hidden="1" xr:uid="{D2D4C48C-8803-4868-BA4F-AFE56218F3E3}"/>
    <cellStyle name="Uwaga 3" xfId="13608" hidden="1" xr:uid="{3E4F1FDD-7D18-435C-8702-5B1271849E7C}"/>
    <cellStyle name="Uwaga 3" xfId="13605" hidden="1" xr:uid="{72DFBC99-67E0-4C1A-9708-8EE12B7E6C5C}"/>
    <cellStyle name="Uwaga 3" xfId="13603" hidden="1" xr:uid="{2FF73502-9AE8-447E-A045-477667A007DC}"/>
    <cellStyle name="Uwaga 3" xfId="13594" hidden="1" xr:uid="{08228B05-DA05-4787-97F4-7C8389CCEB18}"/>
    <cellStyle name="Uwaga 3" xfId="13592" hidden="1" xr:uid="{D6FC4958-236E-4AA4-819B-36A01B23C06A}"/>
    <cellStyle name="Uwaga 3" xfId="13591" hidden="1" xr:uid="{0FD6BA58-FCCC-4596-A302-4035BA4FA84F}"/>
    <cellStyle name="Uwaga 3" xfId="13579" hidden="1" xr:uid="{184909F3-7D17-4192-9B6E-03076D30E720}"/>
    <cellStyle name="Uwaga 3" xfId="13577" hidden="1" xr:uid="{78A8782F-4A97-4024-A857-C55373B91D2A}"/>
    <cellStyle name="Uwaga 3" xfId="13575" hidden="1" xr:uid="{7CDC3371-A256-4921-8ADB-7D9512C3CC5F}"/>
    <cellStyle name="Uwaga 3" xfId="13564" hidden="1" xr:uid="{386D6D12-393A-40A2-81B8-1521FC3126BF}"/>
    <cellStyle name="Uwaga 3" xfId="13562" hidden="1" xr:uid="{F4CECC5C-344A-49C7-AD9B-1A786C8F3BA3}"/>
    <cellStyle name="Uwaga 3" xfId="13560" hidden="1" xr:uid="{D5975543-979B-4281-8364-5A22DDBB11A7}"/>
    <cellStyle name="Uwaga 3" xfId="13549" hidden="1" xr:uid="{4C14742E-9852-4873-B37A-27DA066A55FC}"/>
    <cellStyle name="Uwaga 3" xfId="13547" hidden="1" xr:uid="{BCB1FFAE-230E-4A37-A4A2-3C2CBBA16AC0}"/>
    <cellStyle name="Uwaga 3" xfId="13545" hidden="1" xr:uid="{A3B7BE0B-A1D2-471F-B0FD-AD4272BEA902}"/>
    <cellStyle name="Uwaga 3" xfId="13534" hidden="1" xr:uid="{6204A9C9-6BE5-4BE6-B90B-AF16EAE873D1}"/>
    <cellStyle name="Uwaga 3" xfId="13532" hidden="1" xr:uid="{BADDCA23-4E0C-43DC-84E1-1DA8B6C00C29}"/>
    <cellStyle name="Uwaga 3" xfId="13531" hidden="1" xr:uid="{81EC8AA5-88C4-40C5-8E1C-899B96960864}"/>
    <cellStyle name="Uwaga 3" xfId="13518" hidden="1" xr:uid="{7CA0713A-53C0-47A7-93BC-AF06796CD25E}"/>
    <cellStyle name="Uwaga 3" xfId="13515" hidden="1" xr:uid="{A556A120-0F65-4BF7-B7D2-416C89771DA3}"/>
    <cellStyle name="Uwaga 3" xfId="13513" hidden="1" xr:uid="{BEFB41E9-46E1-4D0D-8575-1984A0299971}"/>
    <cellStyle name="Uwaga 3" xfId="13503" hidden="1" xr:uid="{D1E6F125-EE40-4B8B-8074-514041137325}"/>
    <cellStyle name="Uwaga 3" xfId="13500" hidden="1" xr:uid="{BC333D55-F3DB-4BA6-BF26-32717472079B}"/>
    <cellStyle name="Uwaga 3" xfId="13498" hidden="1" xr:uid="{2119DF08-005D-4EDA-BA0B-07B5CB6CD8CD}"/>
    <cellStyle name="Uwaga 3" xfId="13488" hidden="1" xr:uid="{EE5AF34B-33A6-4538-AD3B-6CEA66924B81}"/>
    <cellStyle name="Uwaga 3" xfId="13485" hidden="1" xr:uid="{D16EBA9E-CE47-456B-8B2D-980E99790B49}"/>
    <cellStyle name="Uwaga 3" xfId="13483" hidden="1" xr:uid="{6E6E15AE-F28F-40C1-A221-F572DAE4B8A0}"/>
    <cellStyle name="Uwaga 3" xfId="13474" hidden="1" xr:uid="{9A354622-A964-4DCA-B1C6-D201489E411A}"/>
    <cellStyle name="Uwaga 3" xfId="13472" hidden="1" xr:uid="{CFA57F2D-F122-4BB3-ADC2-634B0B12AA82}"/>
    <cellStyle name="Uwaga 3" xfId="13470" hidden="1" xr:uid="{0AA11A33-E981-4552-9F9E-39EB65B7B510}"/>
    <cellStyle name="Uwaga 3" xfId="13458" hidden="1" xr:uid="{88F7F547-10F2-40D7-B8AD-41C97962B2C4}"/>
    <cellStyle name="Uwaga 3" xfId="13455" hidden="1" xr:uid="{8B8B31DA-52B1-4B96-AF83-E32DD3E7E6DB}"/>
    <cellStyle name="Uwaga 3" xfId="13453" hidden="1" xr:uid="{0D0822D0-733C-48AA-866D-9CF660D253B4}"/>
    <cellStyle name="Uwaga 3" xfId="13443" hidden="1" xr:uid="{D44275F4-46C4-45B0-ACDB-9EE6B69DA285}"/>
    <cellStyle name="Uwaga 3" xfId="13440" hidden="1" xr:uid="{F4727456-40D8-49CF-A35F-8D4F8D7965CA}"/>
    <cellStyle name="Uwaga 3" xfId="13438" hidden="1" xr:uid="{AD62FB58-08FE-47ED-ADFC-4DE371591C20}"/>
    <cellStyle name="Uwaga 3" xfId="13428" hidden="1" xr:uid="{74D63DAC-BA6B-44AE-9F52-D5C37F30A628}"/>
    <cellStyle name="Uwaga 3" xfId="13425" hidden="1" xr:uid="{E06B9269-1135-4216-91C7-5CC6809CCC08}"/>
    <cellStyle name="Uwaga 3" xfId="13423" hidden="1" xr:uid="{C8ED0D23-D086-4ADA-9C18-A00975C614EF}"/>
    <cellStyle name="Uwaga 3" xfId="13416" hidden="1" xr:uid="{C2BA248A-3159-455A-93DF-A97610A3F933}"/>
    <cellStyle name="Uwaga 3" xfId="13413" hidden="1" xr:uid="{C4419A38-1C48-40B6-8884-933AA8DAED08}"/>
    <cellStyle name="Uwaga 3" xfId="13411" hidden="1" xr:uid="{7BB6B49F-4C05-43AB-A5B5-6A9467BF53A6}"/>
    <cellStyle name="Uwaga 3" xfId="13401" hidden="1" xr:uid="{40844BDE-AA12-4369-BE8F-4FF3ECC39E31}"/>
    <cellStyle name="Uwaga 3" xfId="13398" hidden="1" xr:uid="{E317F52E-B291-4F55-8780-8A3D8CC66260}"/>
    <cellStyle name="Uwaga 3" xfId="13395" hidden="1" xr:uid="{EFA63A98-B530-454A-8754-CCBAA6E47EEF}"/>
    <cellStyle name="Uwaga 3" xfId="13386" hidden="1" xr:uid="{27B59528-D199-44BB-9C50-235B4CE460BE}"/>
    <cellStyle name="Uwaga 3" xfId="13382" hidden="1" xr:uid="{92EF8844-C8DB-4FF5-BE6E-CBF553DE6A9F}"/>
    <cellStyle name="Uwaga 3" xfId="13379" hidden="1" xr:uid="{078D801D-5C5F-4565-9E7B-1E9EEB97F924}"/>
    <cellStyle name="Uwaga 3" xfId="13371" hidden="1" xr:uid="{824367E5-838C-4CB1-80BE-6939104C44AC}"/>
    <cellStyle name="Uwaga 3" xfId="13368" hidden="1" xr:uid="{3F5F36DE-930B-4BCC-94EA-0DBAAEC87F94}"/>
    <cellStyle name="Uwaga 3" xfId="13365" hidden="1" xr:uid="{F567DAC5-97CF-4FEF-9827-8EFFB3167FAA}"/>
    <cellStyle name="Uwaga 3" xfId="13356" hidden="1" xr:uid="{44E587CD-7BC9-4840-A16A-BE31D0F45BF5}"/>
    <cellStyle name="Uwaga 3" xfId="13353" hidden="1" xr:uid="{8A655037-6FC8-418F-BE8A-7E4E90D09974}"/>
    <cellStyle name="Uwaga 3" xfId="13350" hidden="1" xr:uid="{F6CC6ED8-7712-4A21-B7DD-4DDBAC01323D}"/>
    <cellStyle name="Uwaga 3" xfId="13340" hidden="1" xr:uid="{AD6B42E4-20CC-424A-AC93-9BE6FEEE4894}"/>
    <cellStyle name="Uwaga 3" xfId="13336" hidden="1" xr:uid="{E3B0C495-FA5B-4C5A-9A23-B3A3505ED7EA}"/>
    <cellStyle name="Uwaga 3" xfId="13333" hidden="1" xr:uid="{3DA1F453-672D-4279-BD8E-3372CC389732}"/>
    <cellStyle name="Uwaga 3" xfId="13324" hidden="1" xr:uid="{832EB4B5-8686-4154-AD66-CB51872E55D0}"/>
    <cellStyle name="Uwaga 3" xfId="13320" hidden="1" xr:uid="{C9AEA0CA-A780-421C-B17C-4C9D63D1567F}"/>
    <cellStyle name="Uwaga 3" xfId="13318" hidden="1" xr:uid="{8B5F5736-29AD-47B7-A250-211CB2A14388}"/>
    <cellStyle name="Uwaga 3" xfId="13310" hidden="1" xr:uid="{1AC2AE87-7BBC-4750-A5EF-992074C87B59}"/>
    <cellStyle name="Uwaga 3" xfId="13306" hidden="1" xr:uid="{D927A05E-75CE-46C7-BCCA-278EB07DD35B}"/>
    <cellStyle name="Uwaga 3" xfId="13303" hidden="1" xr:uid="{714A90D5-29AD-4CB8-9C0A-EADD2C122388}"/>
    <cellStyle name="Uwaga 3" xfId="13296" hidden="1" xr:uid="{FBAAF985-06A5-40B0-9466-7FFC1EC4B123}"/>
    <cellStyle name="Uwaga 3" xfId="13293" hidden="1" xr:uid="{CC4D3F2A-68AA-45C5-9EDD-3B761E32D887}"/>
    <cellStyle name="Uwaga 3" xfId="13290" hidden="1" xr:uid="{B05D97DD-D507-476B-939C-E71EC3465541}"/>
    <cellStyle name="Uwaga 3" xfId="13281" hidden="1" xr:uid="{C7A9D5E6-94E0-457C-B7DC-B4DEA458812F}"/>
    <cellStyle name="Uwaga 3" xfId="13276" hidden="1" xr:uid="{2396522A-9528-49D3-A9D8-A0080FF094F0}"/>
    <cellStyle name="Uwaga 3" xfId="13273" hidden="1" xr:uid="{169EA66C-5C39-4CEC-A01E-2A0077230617}"/>
    <cellStyle name="Uwaga 3" xfId="13266" hidden="1" xr:uid="{50BFC0B1-7D24-4435-943F-C99CA0F36525}"/>
    <cellStyle name="Uwaga 3" xfId="13261" hidden="1" xr:uid="{FE4AA530-8F37-4FE8-8BDD-E4C13ADD0F3E}"/>
    <cellStyle name="Uwaga 3" xfId="13258" hidden="1" xr:uid="{9CA426F0-83BC-45B9-8346-5C8A4A92034E}"/>
    <cellStyle name="Uwaga 3" xfId="13251" hidden="1" xr:uid="{147D27B8-765A-4CAF-9598-F216B0CC3A33}"/>
    <cellStyle name="Uwaga 3" xfId="13246" hidden="1" xr:uid="{7D471A57-C4D5-4EA3-978F-721AEBCC6D5B}"/>
    <cellStyle name="Uwaga 3" xfId="13243" hidden="1" xr:uid="{E328B4F7-47F0-477C-91F0-A6377D49827B}"/>
    <cellStyle name="Uwaga 3" xfId="13237" hidden="1" xr:uid="{0694B81C-EA6D-4C1C-B36B-E6DE7E88D111}"/>
    <cellStyle name="Uwaga 3" xfId="13233" hidden="1" xr:uid="{BC0E207D-EAC3-471E-BDCA-04E44EC8E247}"/>
    <cellStyle name="Uwaga 3" xfId="13230" hidden="1" xr:uid="{D8986CED-AC15-4C8C-ABAF-76D300DE2C70}"/>
    <cellStyle name="Uwaga 3" xfId="13222" hidden="1" xr:uid="{13DD6CF1-0335-4810-8B5D-5DDA8599064A}"/>
    <cellStyle name="Uwaga 3" xfId="13217" hidden="1" xr:uid="{BC95402C-1C8D-4FBF-A950-5F20E7CFA5EE}"/>
    <cellStyle name="Uwaga 3" xfId="13213" hidden="1" xr:uid="{5875DABB-C833-4BE0-9CC9-4606CF5A4B9A}"/>
    <cellStyle name="Uwaga 3" xfId="13207" hidden="1" xr:uid="{AD033912-DE9E-496C-AB28-A48134954821}"/>
    <cellStyle name="Uwaga 3" xfId="13202" hidden="1" xr:uid="{38CD255B-D414-415B-84A0-A87AF6F5E3CF}"/>
    <cellStyle name="Uwaga 3" xfId="13198" hidden="1" xr:uid="{BC917E89-6096-4F89-9B59-4EB326789633}"/>
    <cellStyle name="Uwaga 3" xfId="13192" hidden="1" xr:uid="{E8DE7010-C84D-405F-90C6-ADC0246484CB}"/>
    <cellStyle name="Uwaga 3" xfId="13187" hidden="1" xr:uid="{3B329271-3A1C-4D3F-BCEC-3ED4451162DA}"/>
    <cellStyle name="Uwaga 3" xfId="13183" hidden="1" xr:uid="{E0390B48-470E-456B-9436-4FA9DB4C2A4E}"/>
    <cellStyle name="Uwaga 3" xfId="13178" hidden="1" xr:uid="{B38BEBB0-9B88-45D4-8159-8E8705752239}"/>
    <cellStyle name="Uwaga 3" xfId="13174" hidden="1" xr:uid="{C2720912-D841-4A1F-8E8E-B5652B932F26}"/>
    <cellStyle name="Uwaga 3" xfId="13170" hidden="1" xr:uid="{B60AEA96-250F-4DD4-ABD1-2B9EBB4B690C}"/>
    <cellStyle name="Uwaga 3" xfId="13162" hidden="1" xr:uid="{3E12A831-F3A6-4672-AFD2-B45C0EADAB4D}"/>
    <cellStyle name="Uwaga 3" xfId="13157" hidden="1" xr:uid="{E997E83C-19BD-464D-A4E0-E5F7663BF641}"/>
    <cellStyle name="Uwaga 3" xfId="13153" hidden="1" xr:uid="{2B3B31CE-67E0-4DB0-8C2C-1C43BF849B24}"/>
    <cellStyle name="Uwaga 3" xfId="13147" hidden="1" xr:uid="{6CCD72C0-0EF3-4120-9837-70C335894DB8}"/>
    <cellStyle name="Uwaga 3" xfId="13142" hidden="1" xr:uid="{55812AC5-9A07-4074-A2CB-6C97F9BB756B}"/>
    <cellStyle name="Uwaga 3" xfId="13138" hidden="1" xr:uid="{14494425-4C38-474B-8411-57C95DC368DC}"/>
    <cellStyle name="Uwaga 3" xfId="13132" hidden="1" xr:uid="{9567508B-34ED-4B81-86E0-0131DE3C7491}"/>
    <cellStyle name="Uwaga 3" xfId="13127" hidden="1" xr:uid="{90A9555E-D8B8-4124-8B11-FF498E90C750}"/>
    <cellStyle name="Uwaga 3" xfId="13123" hidden="1" xr:uid="{4D7A86DE-8C17-4779-B1EA-A0EDBE1EBE12}"/>
    <cellStyle name="Uwaga 3" xfId="13119" hidden="1" xr:uid="{96AE627E-48E8-4F6F-941C-5F6CD7481FDA}"/>
    <cellStyle name="Uwaga 3" xfId="13114" hidden="1" xr:uid="{8A438744-273C-43CE-BE3B-9921BFF31C50}"/>
    <cellStyle name="Uwaga 3" xfId="13109" hidden="1" xr:uid="{9344892F-1227-4F31-B267-77ECF872562D}"/>
    <cellStyle name="Uwaga 3" xfId="13104" hidden="1" xr:uid="{EB6BE1F1-47E0-4359-B5F8-ABB8D1E4339E}"/>
    <cellStyle name="Uwaga 3" xfId="13100" hidden="1" xr:uid="{865F6CF4-D101-4647-85C6-339DA448246D}"/>
    <cellStyle name="Uwaga 3" xfId="13096" hidden="1" xr:uid="{22447C02-CB2F-48D1-B22A-957292A1C035}"/>
    <cellStyle name="Uwaga 3" xfId="13089" hidden="1" xr:uid="{400CDD3A-639E-4D91-A865-A736847C3034}"/>
    <cellStyle name="Uwaga 3" xfId="13085" hidden="1" xr:uid="{3CB2AD21-999A-4882-81B9-4AB0066270D3}"/>
    <cellStyle name="Uwaga 3" xfId="13080" hidden="1" xr:uid="{57D6338D-F7A6-4DDA-8EB4-DBB9A407E937}"/>
    <cellStyle name="Uwaga 3" xfId="13074" hidden="1" xr:uid="{A8528495-D5C7-4B22-B14F-0A3BCF38700D}"/>
    <cellStyle name="Uwaga 3" xfId="13070" hidden="1" xr:uid="{80F55576-9106-4549-938D-64D9E2955AFA}"/>
    <cellStyle name="Uwaga 3" xfId="13065" hidden="1" xr:uid="{F534C5EA-BBA6-445B-AF32-527D5B5EC1DA}"/>
    <cellStyle name="Uwaga 3" xfId="13059" hidden="1" xr:uid="{4A709331-F2A8-42E8-A497-4E345476E599}"/>
    <cellStyle name="Uwaga 3" xfId="13055" hidden="1" xr:uid="{C02BAE01-BDBE-4B52-88AC-0527453063BF}"/>
    <cellStyle name="Uwaga 3" xfId="13050" hidden="1" xr:uid="{E6324855-DD94-4EC4-852B-AC1F4E6267F6}"/>
    <cellStyle name="Uwaga 3" xfId="13044" hidden="1" xr:uid="{C10C0827-4B2A-4E61-9C86-6ABDCA09B5E8}"/>
    <cellStyle name="Uwaga 3" xfId="13040" hidden="1" xr:uid="{611C94B6-72A1-47F6-AFD1-73B12F8377A0}"/>
    <cellStyle name="Uwaga 3" xfId="13036" hidden="1" xr:uid="{1F6AAC4B-F53F-4880-BE55-6AD5CB8CC0C5}"/>
    <cellStyle name="Uwaga 3" xfId="13896" hidden="1" xr:uid="{1EBD54F6-C371-4CA4-B59D-B89763EEA535}"/>
    <cellStyle name="Uwaga 3" xfId="13895" hidden="1" xr:uid="{792E60F5-C9E4-4FFC-9B7F-7FA16F6A1792}"/>
    <cellStyle name="Uwaga 3" xfId="13894" hidden="1" xr:uid="{061E65D0-6A12-40AE-A7A3-AB695D8F30AF}"/>
    <cellStyle name="Uwaga 3" xfId="13881" hidden="1" xr:uid="{206FF62F-D9CF-4123-824B-93D49DAF60CB}"/>
    <cellStyle name="Uwaga 3" xfId="13880" hidden="1" xr:uid="{3A37746B-6D6C-4177-80CF-47810CC37383}"/>
    <cellStyle name="Uwaga 3" xfId="13879" hidden="1" xr:uid="{CC82F37D-6E0F-4C4F-9490-3FAB395591DB}"/>
    <cellStyle name="Uwaga 3" xfId="13866" hidden="1" xr:uid="{6F5AF27E-F03E-464E-AC7B-FAA8B0803EC9}"/>
    <cellStyle name="Uwaga 3" xfId="13865" hidden="1" xr:uid="{3E354C4E-5531-4975-B510-DD632833099A}"/>
    <cellStyle name="Uwaga 3" xfId="13864" hidden="1" xr:uid="{3897F408-94A1-4810-9EDA-1DE2BBEFE740}"/>
    <cellStyle name="Uwaga 3" xfId="13851" hidden="1" xr:uid="{B10617F6-F72B-4DA2-A793-814AC44B3814}"/>
    <cellStyle name="Uwaga 3" xfId="13850" hidden="1" xr:uid="{5098AE4A-264C-48A5-A376-99AE43196319}"/>
    <cellStyle name="Uwaga 3" xfId="13849" hidden="1" xr:uid="{0EE6BE8E-7634-4C78-BCB5-29670774BBA8}"/>
    <cellStyle name="Uwaga 3" xfId="13836" hidden="1" xr:uid="{60BA604D-E6EC-4C28-823A-21BF2A62B956}"/>
    <cellStyle name="Uwaga 3" xfId="13835" hidden="1" xr:uid="{3B75D84D-5D33-4146-8541-7643A26DB421}"/>
    <cellStyle name="Uwaga 3" xfId="13834" hidden="1" xr:uid="{87194EFE-FDED-4300-95A5-DB248D44BE83}"/>
    <cellStyle name="Uwaga 3" xfId="13822" hidden="1" xr:uid="{C5F3D071-E692-4371-ACCD-CD8B2FFDEA76}"/>
    <cellStyle name="Uwaga 3" xfId="13820" hidden="1" xr:uid="{44E9200D-5546-473B-B6E9-F9C7F09B3BDB}"/>
    <cellStyle name="Uwaga 3" xfId="13818" hidden="1" xr:uid="{83078B63-3941-4C8D-AABF-0CD0EDF1DBB6}"/>
    <cellStyle name="Uwaga 3" xfId="13807" hidden="1" xr:uid="{37BC4D62-5E99-422E-9445-56B84D863358}"/>
    <cellStyle name="Uwaga 3" xfId="13805" hidden="1" xr:uid="{5FD34953-11DE-4D34-89A6-24B2A0C5FC21}"/>
    <cellStyle name="Uwaga 3" xfId="13803" hidden="1" xr:uid="{234C298F-955B-4D5B-AE02-541E93D2BAF8}"/>
    <cellStyle name="Uwaga 3" xfId="13792" hidden="1" xr:uid="{2E8916DF-6134-43A7-9E3E-E05A46FE4740}"/>
    <cellStyle name="Uwaga 3" xfId="13790" hidden="1" xr:uid="{54719DA0-E1C3-4072-B00D-D7A6C361903A}"/>
    <cellStyle name="Uwaga 3" xfId="13788" hidden="1" xr:uid="{B3366F2C-85F0-45EC-B251-C937987C0734}"/>
    <cellStyle name="Uwaga 3" xfId="13777" hidden="1" xr:uid="{699C3A27-369D-4DD3-B4B7-A11C7A9C4598}"/>
    <cellStyle name="Uwaga 3" xfId="13775" hidden="1" xr:uid="{88031DD2-756B-4ABC-A4CC-B821B06B3BBB}"/>
    <cellStyle name="Uwaga 3" xfId="13773" hidden="1" xr:uid="{8E82BDEF-0225-4214-ADE6-50982C5507BE}"/>
    <cellStyle name="Uwaga 3" xfId="13762" hidden="1" xr:uid="{C0947208-95D9-4119-BDB0-27FBFD01F552}"/>
    <cellStyle name="Uwaga 3" xfId="13760" hidden="1" xr:uid="{FA7AF0D5-2D5E-47CD-B14B-C0917D317E04}"/>
    <cellStyle name="Uwaga 3" xfId="13758" hidden="1" xr:uid="{6AE843D1-5C3D-479D-A409-219C40A718D3}"/>
    <cellStyle name="Uwaga 3" xfId="13747" hidden="1" xr:uid="{50F00C23-5F1C-4E36-8099-273BA4B14373}"/>
    <cellStyle name="Uwaga 3" xfId="13745" hidden="1" xr:uid="{628EA98F-423B-4ACE-836C-FBAA1CAED07D}"/>
    <cellStyle name="Uwaga 3" xfId="13743" hidden="1" xr:uid="{C608C624-C6EC-492D-A05E-DDBC9F05E799}"/>
    <cellStyle name="Uwaga 3" xfId="13732" hidden="1" xr:uid="{6555E281-DCD0-40E9-94F4-AFE374794318}"/>
    <cellStyle name="Uwaga 3" xfId="13730" hidden="1" xr:uid="{995F61C6-FC8B-44A6-80D8-FFF16A59AFC9}"/>
    <cellStyle name="Uwaga 3" xfId="13728" hidden="1" xr:uid="{F5001533-02B4-4E88-8F8F-0354D3D27AEB}"/>
    <cellStyle name="Uwaga 3" xfId="13717" hidden="1" xr:uid="{A7DD07DE-5AE2-48F1-8130-844524E70FF1}"/>
    <cellStyle name="Uwaga 3" xfId="13715" hidden="1" xr:uid="{48FEF1E8-882B-4667-94C5-57E3A3F8BAC6}"/>
    <cellStyle name="Uwaga 3" xfId="13713" hidden="1" xr:uid="{73FBFCCC-05F0-4622-AD16-56D534D7D162}"/>
    <cellStyle name="Uwaga 3" xfId="13702" hidden="1" xr:uid="{234BEC70-618E-41F4-8BC2-B4BC740331D1}"/>
    <cellStyle name="Uwaga 3" xfId="13700" hidden="1" xr:uid="{EBAE3133-E56D-4DB9-9C53-20A2F758828E}"/>
    <cellStyle name="Uwaga 3" xfId="13698" hidden="1" xr:uid="{E67A7E94-C5DD-460E-BBEE-DC38D64DACCC}"/>
    <cellStyle name="Uwaga 3" xfId="13687" hidden="1" xr:uid="{49843FBC-4133-444B-887A-6865F794D05F}"/>
    <cellStyle name="Uwaga 3" xfId="13685" hidden="1" xr:uid="{00078F02-893C-479C-A64D-908A25B39780}"/>
    <cellStyle name="Uwaga 3" xfId="13683" hidden="1" xr:uid="{23CF90F3-6705-49C5-A7F6-7853E20C04E5}"/>
    <cellStyle name="Uwaga 3" xfId="13672" hidden="1" xr:uid="{1F4365EE-5C96-4C58-9898-01CD989791E2}"/>
    <cellStyle name="Uwaga 3" xfId="13670" hidden="1" xr:uid="{22D7417D-2894-4F81-9A57-53AE04E16EF2}"/>
    <cellStyle name="Uwaga 3" xfId="13668" hidden="1" xr:uid="{61838360-62D1-4FE6-A60F-D04EE6114D3A}"/>
    <cellStyle name="Uwaga 3" xfId="13657" hidden="1" xr:uid="{3928FFAD-CEE7-4E98-8081-E1D08857FA9F}"/>
    <cellStyle name="Uwaga 3" xfId="13655" hidden="1" xr:uid="{6F7AB4FD-2287-4233-8013-E13169C52D35}"/>
    <cellStyle name="Uwaga 3" xfId="13653" hidden="1" xr:uid="{98CFB91E-BA27-4CB8-BF99-5FB23B02BAC1}"/>
    <cellStyle name="Uwaga 3" xfId="13642" hidden="1" xr:uid="{D60645F9-F441-4635-B7B4-67A791B52BBA}"/>
    <cellStyle name="Uwaga 3" xfId="13640" hidden="1" xr:uid="{FE07CBFE-3693-4380-AF1A-67ADAEFEAE96}"/>
    <cellStyle name="Uwaga 3" xfId="13637" hidden="1" xr:uid="{C41D819C-FCDE-4EA8-9DF9-9ABC813B690C}"/>
    <cellStyle name="Uwaga 3" xfId="13627" hidden="1" xr:uid="{D45A9B18-F43C-4D55-B3C0-DC713D19672A}"/>
    <cellStyle name="Uwaga 3" xfId="13624" hidden="1" xr:uid="{F62D523E-2E82-43A8-8A34-3D2DEE55D268}"/>
    <cellStyle name="Uwaga 3" xfId="13621" hidden="1" xr:uid="{53661DA6-8AB2-49C2-A686-66A3BEA3B3C8}"/>
    <cellStyle name="Uwaga 3" xfId="13612" hidden="1" xr:uid="{0FBE07B5-8FDB-4964-8F08-69AC1BD363DB}"/>
    <cellStyle name="Uwaga 3" xfId="13610" hidden="1" xr:uid="{E68674D6-6CAE-47E8-AC8A-627A69A8AA83}"/>
    <cellStyle name="Uwaga 3" xfId="13607" hidden="1" xr:uid="{7DB02680-6897-48A0-B5F3-64B26AD461C6}"/>
    <cellStyle name="Uwaga 3" xfId="13597" hidden="1" xr:uid="{95738736-B124-4660-BA79-58991FB8EBE6}"/>
    <cellStyle name="Uwaga 3" xfId="13595" hidden="1" xr:uid="{F99593B2-E199-4B25-A36D-79F6C44F11AB}"/>
    <cellStyle name="Uwaga 3" xfId="13593" hidden="1" xr:uid="{EA583039-F490-4B1D-96BC-6AE05F2A2745}"/>
    <cellStyle name="Uwaga 3" xfId="13582" hidden="1" xr:uid="{7545FB62-E6A4-4F5B-B1C1-69EDE4738065}"/>
    <cellStyle name="Uwaga 3" xfId="13580" hidden="1" xr:uid="{AC514D1D-7061-478C-9C7D-41DBE4C57811}"/>
    <cellStyle name="Uwaga 3" xfId="13578" hidden="1" xr:uid="{250E394F-0647-4B78-8E0C-EE93AD403A32}"/>
    <cellStyle name="Uwaga 3" xfId="13567" hidden="1" xr:uid="{6C4FD7AD-7C8E-407D-B2AE-E48131B44229}"/>
    <cellStyle name="Uwaga 3" xfId="13565" hidden="1" xr:uid="{95A610D9-C80C-4D88-811E-C976FD4A223A}"/>
    <cellStyle name="Uwaga 3" xfId="13563" hidden="1" xr:uid="{4D6D1F08-93C4-48CB-833A-7396AD4AB27E}"/>
    <cellStyle name="Uwaga 3" xfId="13552" hidden="1" xr:uid="{DA07DFCE-7AE4-401F-8372-253BD1CA6079}"/>
    <cellStyle name="Uwaga 3" xfId="13550" hidden="1" xr:uid="{59B44DF3-97AE-4FCB-9D0A-C9D46ADF2962}"/>
    <cellStyle name="Uwaga 3" xfId="13548" hidden="1" xr:uid="{804325C2-AE6D-43B3-85CD-9BEFF589979C}"/>
    <cellStyle name="Uwaga 3" xfId="13537" hidden="1" xr:uid="{EC63EF5C-DA8E-4792-AC13-109E1ADF4AC5}"/>
    <cellStyle name="Uwaga 3" xfId="13535" hidden="1" xr:uid="{5C45E7D8-4828-4CE0-9417-BAB8E9C40B98}"/>
    <cellStyle name="Uwaga 3" xfId="13533" hidden="1" xr:uid="{3D201534-EF64-4F0D-A887-17A745C2148F}"/>
    <cellStyle name="Uwaga 3" xfId="13522" hidden="1" xr:uid="{E219AFC9-FB63-4D54-B7FB-5E204A258425}"/>
    <cellStyle name="Uwaga 3" xfId="13520" hidden="1" xr:uid="{56C428FA-21E0-4863-BB82-E306FF53BA5F}"/>
    <cellStyle name="Uwaga 3" xfId="13517" hidden="1" xr:uid="{CD12A333-71C7-4551-A440-874980B45328}"/>
    <cellStyle name="Uwaga 3" xfId="13507" hidden="1" xr:uid="{02FC5271-CE72-43E4-92D6-1FB64EB89BD1}"/>
    <cellStyle name="Uwaga 3" xfId="13504" hidden="1" xr:uid="{656699E5-CA42-40C2-9834-0B3802BA0666}"/>
    <cellStyle name="Uwaga 3" xfId="13501" hidden="1" xr:uid="{82E6A836-3DAD-46D2-8A5D-BD1CA721D31C}"/>
    <cellStyle name="Uwaga 3" xfId="13492" hidden="1" xr:uid="{9D7533DE-04CF-4531-93AB-9FC0DE1F1FF0}"/>
    <cellStyle name="Uwaga 3" xfId="13489" hidden="1" xr:uid="{69F8BE44-631C-4DBF-92CD-17B8D08EF6A7}"/>
    <cellStyle name="Uwaga 3" xfId="13486" hidden="1" xr:uid="{5CD31C8D-ADA3-4BB7-BF9B-DF0C180541EC}"/>
    <cellStyle name="Uwaga 3" xfId="13477" hidden="1" xr:uid="{3BB3AFB4-7A36-498C-932C-5FC0C34D7F5A}"/>
    <cellStyle name="Uwaga 3" xfId="13475" hidden="1" xr:uid="{150FEEFA-D087-4CEF-A591-876B61A50E15}"/>
    <cellStyle name="Uwaga 3" xfId="13473" hidden="1" xr:uid="{F7F7780E-F6A5-494B-9734-6D3E96CED9AA}"/>
    <cellStyle name="Uwaga 3" xfId="13462" hidden="1" xr:uid="{C695701B-0D20-410B-BE7F-7D6705888E08}"/>
    <cellStyle name="Uwaga 3" xfId="13459" hidden="1" xr:uid="{98A05F69-E643-40A2-B3C2-62E57D847FB6}"/>
    <cellStyle name="Uwaga 3" xfId="13456" hidden="1" xr:uid="{57468999-F7C1-4A5D-A47F-F36873C2A849}"/>
    <cellStyle name="Uwaga 3" xfId="13447" hidden="1" xr:uid="{61759C38-5A09-44BD-B37D-EE53EDB5A71E}"/>
    <cellStyle name="Uwaga 3" xfId="13444" hidden="1" xr:uid="{2CF879E2-57A3-4799-A8BD-3C87195A643C}"/>
    <cellStyle name="Uwaga 3" xfId="13441" hidden="1" xr:uid="{20876595-F532-457A-B057-63DA6057A800}"/>
    <cellStyle name="Uwaga 3" xfId="13432" hidden="1" xr:uid="{5EAB3694-3779-4EFA-8224-D06059793765}"/>
    <cellStyle name="Uwaga 3" xfId="13429" hidden="1" xr:uid="{305A1F21-41B0-431F-86E3-AF943F422E1A}"/>
    <cellStyle name="Uwaga 3" xfId="13426" hidden="1" xr:uid="{EB80987E-C1FD-4F02-8BCB-EE96A2E850E4}"/>
    <cellStyle name="Uwaga 3" xfId="13419" hidden="1" xr:uid="{F8B60F36-9F9A-47CE-A710-87953BA9503B}"/>
    <cellStyle name="Uwaga 3" xfId="13415" hidden="1" xr:uid="{A91BCA83-1AAF-4157-9092-E0833C823789}"/>
    <cellStyle name="Uwaga 3" xfId="13412" hidden="1" xr:uid="{72C0B918-8934-48B2-BAB4-0335700E0EA4}"/>
    <cellStyle name="Uwaga 3" xfId="13404" hidden="1" xr:uid="{F7301C60-ACA1-412D-A995-9CCFCF8C847D}"/>
    <cellStyle name="Uwaga 3" xfId="13400" hidden="1" xr:uid="{269965F9-CEC4-49D9-96DC-6C8FC15C7A5E}"/>
    <cellStyle name="Uwaga 3" xfId="13397" hidden="1" xr:uid="{E0CE5CAC-5D35-4651-9815-B605A699ED77}"/>
    <cellStyle name="Uwaga 3" xfId="13389" hidden="1" xr:uid="{346F025B-FA6C-4002-BEDF-C1B53237D471}"/>
    <cellStyle name="Uwaga 3" xfId="13385" hidden="1" xr:uid="{2A24A222-52A6-4D20-B44B-31223AD76D62}"/>
    <cellStyle name="Uwaga 3" xfId="13381" hidden="1" xr:uid="{9ABB563A-CDE4-432B-B32C-3340606335EB}"/>
    <cellStyle name="Uwaga 3" xfId="13374" hidden="1" xr:uid="{8C69F96D-5B96-40FC-972D-4CDAB20FF5D7}"/>
    <cellStyle name="Uwaga 3" xfId="13370" hidden="1" xr:uid="{4B714016-26DB-4124-A2C0-0FBEAEC9A54A}"/>
    <cellStyle name="Uwaga 3" xfId="13367" hidden="1" xr:uid="{3CE23817-BE77-4B89-BF4F-7612285FB2EF}"/>
    <cellStyle name="Uwaga 3" xfId="13359" hidden="1" xr:uid="{C680694D-F1C6-461A-8CAA-CC73A8C630A0}"/>
    <cellStyle name="Uwaga 3" xfId="13355" hidden="1" xr:uid="{1D71D8D0-4D8F-4D6C-A264-0E8F2F9B5733}"/>
    <cellStyle name="Uwaga 3" xfId="13352" hidden="1" xr:uid="{FC7F3111-2C57-4038-9253-5BEB5E6AB31D}"/>
    <cellStyle name="Uwaga 3" xfId="13343" hidden="1" xr:uid="{B82DD8FB-20A4-455B-BB5C-B63756D031C4}"/>
    <cellStyle name="Uwaga 3" xfId="13338" hidden="1" xr:uid="{E2DD365D-2E26-47C2-A664-FD974F840661}"/>
    <cellStyle name="Uwaga 3" xfId="13334" hidden="1" xr:uid="{FCDAEA3A-D38E-4AEA-8901-3F56BF718BD4}"/>
    <cellStyle name="Uwaga 3" xfId="13328" hidden="1" xr:uid="{3A75F43F-88C4-4B2C-ADB3-808FE9D2AA72}"/>
    <cellStyle name="Uwaga 3" xfId="13323" hidden="1" xr:uid="{C5D74A08-5DF7-404D-8118-35E4DF482F03}"/>
    <cellStyle name="Uwaga 3" xfId="13319" hidden="1" xr:uid="{635B66E6-27E0-48C1-8BBA-365377A8B242}"/>
    <cellStyle name="Uwaga 3" xfId="13313" hidden="1" xr:uid="{CA35F931-4867-40C3-A8A1-C29431F826AF}"/>
    <cellStyle name="Uwaga 3" xfId="13308" hidden="1" xr:uid="{05828140-9483-4297-A113-F52972A98CC9}"/>
    <cellStyle name="Uwaga 3" xfId="13304" hidden="1" xr:uid="{7AC25672-D5F6-4DDC-B542-AD90DAA61087}"/>
    <cellStyle name="Uwaga 3" xfId="13299" hidden="1" xr:uid="{A08BBB76-D4B0-4FDE-98CA-3A129D9AE733}"/>
    <cellStyle name="Uwaga 3" xfId="13295" hidden="1" xr:uid="{FF15F058-074B-4D5F-9B7D-88B6EA0417BD}"/>
    <cellStyle name="Uwaga 3" xfId="13291" hidden="1" xr:uid="{AFFCED75-FB4F-428A-A7D8-A933DB681E66}"/>
    <cellStyle name="Uwaga 3" xfId="13284" hidden="1" xr:uid="{A1D3B13A-4446-4C23-90A2-80C6DF86210E}"/>
    <cellStyle name="Uwaga 3" xfId="13279" hidden="1" xr:uid="{82AC0015-E5F6-4262-8A0F-AC4472A406F1}"/>
    <cellStyle name="Uwaga 3" xfId="13275" hidden="1" xr:uid="{05B7AB5F-5BA6-44B1-88F5-4B35536483DE}"/>
    <cellStyle name="Uwaga 3" xfId="13268" hidden="1" xr:uid="{DD60FBB8-B015-4065-B916-AD9DF3097A45}"/>
    <cellStyle name="Uwaga 3" xfId="13263" hidden="1" xr:uid="{E19C569B-3445-4481-9BBD-AF01C6D32BD1}"/>
    <cellStyle name="Uwaga 3" xfId="13259" hidden="1" xr:uid="{01A0FB89-38AC-421C-9D64-AB54C13FE257}"/>
    <cellStyle name="Uwaga 3" xfId="13254" hidden="1" xr:uid="{7B2E82EF-9367-4852-806A-C622223FED6D}"/>
    <cellStyle name="Uwaga 3" xfId="13249" hidden="1" xr:uid="{9A6EACB9-7BA8-4EBC-9D1D-FCB2EA330883}"/>
    <cellStyle name="Uwaga 3" xfId="13245" hidden="1" xr:uid="{7111757B-E08B-49B6-AC2A-276B0DF22B78}"/>
    <cellStyle name="Uwaga 3" xfId="13239" hidden="1" xr:uid="{963837F3-C324-4C7A-B3F4-1210C0BD5218}"/>
    <cellStyle name="Uwaga 3" xfId="13235" hidden="1" xr:uid="{68DB6F83-7478-4B4C-BF7F-4C4F867BCBC1}"/>
    <cellStyle name="Uwaga 3" xfId="13232" hidden="1" xr:uid="{DB3D94FB-F281-48E9-9DFE-80F5DCDB1F2E}"/>
    <cellStyle name="Uwaga 3" xfId="13225" hidden="1" xr:uid="{C3A20E38-79A2-4025-A126-E54595F68650}"/>
    <cellStyle name="Uwaga 3" xfId="13220" hidden="1" xr:uid="{359B1E67-318A-4046-8022-541EACDCEE87}"/>
    <cellStyle name="Uwaga 3" xfId="13215" hidden="1" xr:uid="{68E7F881-6073-4059-96E1-90F9DA629DD3}"/>
    <cellStyle name="Uwaga 3" xfId="13209" hidden="1" xr:uid="{5856E0D9-E658-4B82-B71C-4DE621C5F341}"/>
    <cellStyle name="Uwaga 3" xfId="13204" hidden="1" xr:uid="{9AC56737-4886-41CE-85B6-C50D8A4AD333}"/>
    <cellStyle name="Uwaga 3" xfId="13199" hidden="1" xr:uid="{E7AE7704-9597-4014-AF8D-FC7667ECD849}"/>
    <cellStyle name="Uwaga 3" xfId="13194" hidden="1" xr:uid="{CE42A30F-F4F5-4FF8-9091-F4B2EBF7F185}"/>
    <cellStyle name="Uwaga 3" xfId="13189" hidden="1" xr:uid="{7FFADCCB-1409-4394-96EE-38E15C24C885}"/>
    <cellStyle name="Uwaga 3" xfId="13184" hidden="1" xr:uid="{C513A8EC-8D39-4B83-ACB5-9335BC969A21}"/>
    <cellStyle name="Uwaga 3" xfId="13180" hidden="1" xr:uid="{64FC0A9B-1CE1-49F9-8E4B-AD7A83CA1E34}"/>
    <cellStyle name="Uwaga 3" xfId="13176" hidden="1" xr:uid="{DE33B61D-9FB6-4924-8468-8C839FE356FF}"/>
    <cellStyle name="Uwaga 3" xfId="13171" hidden="1" xr:uid="{1B123DF9-0735-4ADD-865D-A6387A8BAE88}"/>
    <cellStyle name="Uwaga 3" xfId="13164" hidden="1" xr:uid="{402FC3B7-1FE6-4169-938C-5908466C16EA}"/>
    <cellStyle name="Uwaga 3" xfId="13159" hidden="1" xr:uid="{59F5535F-B253-4550-80CE-AD14134E52C0}"/>
    <cellStyle name="Uwaga 3" xfId="13154" hidden="1" xr:uid="{8DABBD8A-145C-4077-9C69-44EE9FA236B0}"/>
    <cellStyle name="Uwaga 3" xfId="13148" hidden="1" xr:uid="{50C102B9-E4C0-4F71-828D-9D75390651BC}"/>
    <cellStyle name="Uwaga 3" xfId="13143" hidden="1" xr:uid="{9C987EAB-07D7-409B-BA7A-4B9B5DBD27B4}"/>
    <cellStyle name="Uwaga 3" xfId="13139" hidden="1" xr:uid="{26B1F0B3-08C9-4530-97D8-A40B3C5DC4F6}"/>
    <cellStyle name="Uwaga 3" xfId="13134" hidden="1" xr:uid="{EA8E07FE-5FEA-4517-AFB2-7957550ABE32}"/>
    <cellStyle name="Uwaga 3" xfId="13129" hidden="1" xr:uid="{FF1EE79D-80FB-460A-BF5C-702CBF476D6E}"/>
    <cellStyle name="Uwaga 3" xfId="13124" hidden="1" xr:uid="{9BFEC91B-51E0-449E-9E31-F29CBD484F51}"/>
    <cellStyle name="Uwaga 3" xfId="13120" hidden="1" xr:uid="{00338EDE-9F70-4E72-97E8-91AD1B9B0901}"/>
    <cellStyle name="Uwaga 3" xfId="13115" hidden="1" xr:uid="{2AF0D13B-1E86-4202-BC21-ECC0815551EA}"/>
    <cellStyle name="Uwaga 3" xfId="13110" hidden="1" xr:uid="{8D48A210-1AD7-4276-A628-DC93D4F3582E}"/>
    <cellStyle name="Uwaga 3" xfId="13105" hidden="1" xr:uid="{A7E66A93-9A2C-4439-AD04-EEBAC4F76C56}"/>
    <cellStyle name="Uwaga 3" xfId="13101" hidden="1" xr:uid="{E081A3A5-67DD-4ECC-BE4F-EB0D7910154E}"/>
    <cellStyle name="Uwaga 3" xfId="13097" hidden="1" xr:uid="{0A433965-5D97-42C4-8B29-2092A8EDA2E7}"/>
    <cellStyle name="Uwaga 3" xfId="13090" hidden="1" xr:uid="{0771747B-C66C-47F3-9D3E-C2F8E009A06D}"/>
    <cellStyle name="Uwaga 3" xfId="13086" hidden="1" xr:uid="{CF5B9CDB-22CA-480F-AC74-C8D22AEB5FFA}"/>
    <cellStyle name="Uwaga 3" xfId="13081" hidden="1" xr:uid="{B2289A3C-381B-42D4-9BBF-62437B6A2C07}"/>
    <cellStyle name="Uwaga 3" xfId="13075" hidden="1" xr:uid="{DAA87202-ECF2-49D1-A205-43C6FD7695B2}"/>
    <cellStyle name="Uwaga 3" xfId="13071" hidden="1" xr:uid="{B669355F-AF72-4486-AC35-8529B5B78605}"/>
    <cellStyle name="Uwaga 3" xfId="13066" hidden="1" xr:uid="{D65EE966-166E-4D4B-93AE-272080D145A2}"/>
    <cellStyle name="Uwaga 3" xfId="13060" hidden="1" xr:uid="{BDC3467C-D84B-4F24-BBEC-C014092949FB}"/>
    <cellStyle name="Uwaga 3" xfId="13056" hidden="1" xr:uid="{FAC28AF2-15BB-45FF-B0F7-B0DDA4DF5CFD}"/>
    <cellStyle name="Uwaga 3" xfId="13052" hidden="1" xr:uid="{1F8CDFC1-9E3A-474D-B074-EDB80D0362C4}"/>
    <cellStyle name="Uwaga 3" xfId="13045" hidden="1" xr:uid="{3DE8F72F-931A-4436-AF31-ED58D178E251}"/>
    <cellStyle name="Uwaga 3" xfId="13041" hidden="1" xr:uid="{7F2891D2-DCA4-4B39-8026-EB9457948C67}"/>
    <cellStyle name="Uwaga 3" xfId="13037" hidden="1" xr:uid="{3A1C8683-204D-446D-B2F4-F8E97792A023}"/>
    <cellStyle name="Uwaga 3" xfId="13901" hidden="1" xr:uid="{6E61012E-7C48-4E36-BF48-692A45AB0740}"/>
    <cellStyle name="Uwaga 3" xfId="13899" hidden="1" xr:uid="{197DD8E2-2CAA-4500-ADA3-6A110939A019}"/>
    <cellStyle name="Uwaga 3" xfId="13897" hidden="1" xr:uid="{BB8EB6A1-EB38-4796-A276-4A1670975719}"/>
    <cellStyle name="Uwaga 3" xfId="13884" hidden="1" xr:uid="{5BD6F8E6-8605-426A-ADCA-429DFC9BEE79}"/>
    <cellStyle name="Uwaga 3" xfId="13883" hidden="1" xr:uid="{DAC72976-DBC2-4D7C-929B-B4B960D34AEA}"/>
    <cellStyle name="Uwaga 3" xfId="13882" hidden="1" xr:uid="{AFE12C8E-4740-4FD5-A7E9-F89C0BC9E54A}"/>
    <cellStyle name="Uwaga 3" xfId="13869" hidden="1" xr:uid="{86804A3A-D6BB-4F68-B280-6D5AD786EFAA}"/>
    <cellStyle name="Uwaga 3" xfId="13868" hidden="1" xr:uid="{A4774495-300A-4163-B3B9-D07AF0B7C7A9}"/>
    <cellStyle name="Uwaga 3" xfId="13867" hidden="1" xr:uid="{E58D75A9-17E6-4647-A5C0-FA899B854C48}"/>
    <cellStyle name="Uwaga 3" xfId="13855" hidden="1" xr:uid="{D79C0A03-4129-4630-AD8C-8450973A01FD}"/>
    <cellStyle name="Uwaga 3" xfId="13853" hidden="1" xr:uid="{03B3AA09-9205-4DE1-AD7F-EF9E2F807701}"/>
    <cellStyle name="Uwaga 3" xfId="13852" hidden="1" xr:uid="{455C7AA6-22C2-4D4B-B2D3-33F4D2E0DCBB}"/>
    <cellStyle name="Uwaga 3" xfId="13839" hidden="1" xr:uid="{1BB55141-B0EA-45BA-9200-FC7E25C61ADE}"/>
    <cellStyle name="Uwaga 3" xfId="13838" hidden="1" xr:uid="{11B53574-1020-4E2C-AA56-1EA74C5EDE10}"/>
    <cellStyle name="Uwaga 3" xfId="13837" hidden="1" xr:uid="{A7617FCA-92B8-43DA-ABFF-1BE0B8E84259}"/>
    <cellStyle name="Uwaga 3" xfId="13825" hidden="1" xr:uid="{732CECAB-DEF1-4643-A0C2-D1F669A0FFC4}"/>
    <cellStyle name="Uwaga 3" xfId="13823" hidden="1" xr:uid="{E174557C-D9C5-4E75-A50B-6491EB494EF9}"/>
    <cellStyle name="Uwaga 3" xfId="13821" hidden="1" xr:uid="{F6485787-F762-4AE0-AC62-7AE3AC3092FF}"/>
    <cellStyle name="Uwaga 3" xfId="13810" hidden="1" xr:uid="{7087F6A8-1111-43DD-A36E-6434AC0CCFB8}"/>
    <cellStyle name="Uwaga 3" xfId="13808" hidden="1" xr:uid="{7F6E3A78-B410-487E-AF8D-82350241F1CF}"/>
    <cellStyle name="Uwaga 3" xfId="13806" hidden="1" xr:uid="{A44317E6-4D62-45B8-BADC-CD3976127564}"/>
    <cellStyle name="Uwaga 3" xfId="13795" hidden="1" xr:uid="{3F042A56-B9E9-4E3D-9F3B-21A8BEFCE0A5}"/>
    <cellStyle name="Uwaga 3" xfId="13793" hidden="1" xr:uid="{F51894C3-3B98-4559-8F11-D3E67C180569}"/>
    <cellStyle name="Uwaga 3" xfId="13791" hidden="1" xr:uid="{86276D0D-EF13-43F8-8147-F593D78E6910}"/>
    <cellStyle name="Uwaga 3" xfId="13780" hidden="1" xr:uid="{628ED77C-CB37-4962-8298-D1B95A51B4F6}"/>
    <cellStyle name="Uwaga 3" xfId="13778" hidden="1" xr:uid="{C3E137E3-52DC-492F-B4B8-4FA7106ACEEE}"/>
    <cellStyle name="Uwaga 3" xfId="13776" hidden="1" xr:uid="{E6EBB7AF-B2E8-4490-ADAB-8756C15DC257}"/>
    <cellStyle name="Uwaga 3" xfId="13765" hidden="1" xr:uid="{851747CA-A247-4D06-BD4E-3E9C44DA6AEF}"/>
    <cellStyle name="Uwaga 3" xfId="13763" hidden="1" xr:uid="{D2A5E0AE-76D9-4F83-AF97-FD6E9A594851}"/>
    <cellStyle name="Uwaga 3" xfId="13761" hidden="1" xr:uid="{81886D02-2FD8-4D87-9EE0-F7983F81E233}"/>
    <cellStyle name="Uwaga 3" xfId="13750" hidden="1" xr:uid="{E9E25459-8AE1-4AA4-9A21-BDA798421506}"/>
    <cellStyle name="Uwaga 3" xfId="13748" hidden="1" xr:uid="{22D1205C-CA46-45C4-904E-6BBCB0EE80C0}"/>
    <cellStyle name="Uwaga 3" xfId="13746" hidden="1" xr:uid="{919AA838-946C-49B8-9A6F-90F3B3D50B23}"/>
    <cellStyle name="Uwaga 3" xfId="13735" hidden="1" xr:uid="{F539CBA7-90C2-424C-B0A1-FFDB200A047A}"/>
    <cellStyle name="Uwaga 3" xfId="13733" hidden="1" xr:uid="{7AFE119A-D9FA-41C3-847B-4AD8DD81DC00}"/>
    <cellStyle name="Uwaga 3" xfId="13731" hidden="1" xr:uid="{689AA27E-2FE5-43DC-825B-419E89F18D3C}"/>
    <cellStyle name="Uwaga 3" xfId="13720" hidden="1" xr:uid="{979DE7C9-E3FB-4EC3-8962-EAF08219C9E2}"/>
    <cellStyle name="Uwaga 3" xfId="13718" hidden="1" xr:uid="{624799FA-B9C5-4BEA-AA8E-E22A38BF67E1}"/>
    <cellStyle name="Uwaga 3" xfId="13716" hidden="1" xr:uid="{8D8F73FA-5D51-49BA-8F72-30DC6AA97818}"/>
    <cellStyle name="Uwaga 3" xfId="13705" hidden="1" xr:uid="{4E82B315-25B5-43A3-A565-DBBCD7417E04}"/>
    <cellStyle name="Uwaga 3" xfId="13703" hidden="1" xr:uid="{AC65C7E6-96E4-4EC6-B55E-2700095A17D2}"/>
    <cellStyle name="Uwaga 3" xfId="13701" hidden="1" xr:uid="{4B2BA6AD-525C-4E7D-80A5-3CE331BE2354}"/>
    <cellStyle name="Uwaga 3" xfId="13690" hidden="1" xr:uid="{28CD3F4D-83A6-41C5-9364-E9BFB7FF80B0}"/>
    <cellStyle name="Uwaga 3" xfId="13688" hidden="1" xr:uid="{E3EDA7A0-D7F5-4F04-975A-8312BC0E698F}"/>
    <cellStyle name="Uwaga 3" xfId="13686" hidden="1" xr:uid="{372A3D4C-2564-4550-81C1-B3AACB13539E}"/>
    <cellStyle name="Uwaga 3" xfId="13675" hidden="1" xr:uid="{4826E746-B0E3-41A0-8CA5-13F10868A98A}"/>
    <cellStyle name="Uwaga 3" xfId="13673" hidden="1" xr:uid="{F884D275-6A87-4834-BD83-D26C71A83FCC}"/>
    <cellStyle name="Uwaga 3" xfId="13671" hidden="1" xr:uid="{CC8154ED-D265-4C78-A387-FFCFF5744A25}"/>
    <cellStyle name="Uwaga 3" xfId="13660" hidden="1" xr:uid="{89657226-F5EA-4085-BDC1-86FA20645D68}"/>
    <cellStyle name="Uwaga 3" xfId="13658" hidden="1" xr:uid="{E34E6D2E-AF14-408F-A68B-287FAC1A8A8C}"/>
    <cellStyle name="Uwaga 3" xfId="13656" hidden="1" xr:uid="{4C1485A3-224D-4F33-86CF-8D0A2ACF2F0D}"/>
    <cellStyle name="Uwaga 3" xfId="13645" hidden="1" xr:uid="{7DF4E2CC-CA90-484D-B971-176F1D700237}"/>
    <cellStyle name="Uwaga 3" xfId="13643" hidden="1" xr:uid="{71C534DE-4E47-468F-B2CA-1B2E781DF435}"/>
    <cellStyle name="Uwaga 3" xfId="13641" hidden="1" xr:uid="{24778D0A-4583-43CF-8233-F1846A75DAEC}"/>
    <cellStyle name="Uwaga 3" xfId="13630" hidden="1" xr:uid="{252D36B0-1780-4CFF-9ABC-94BD7239EBE7}"/>
    <cellStyle name="Uwaga 3" xfId="13628" hidden="1" xr:uid="{89C435E2-64F5-4B54-BAE6-67442F7C8737}"/>
    <cellStyle name="Uwaga 3" xfId="13626" hidden="1" xr:uid="{4ED63587-5571-4823-846F-C75B864FA414}"/>
    <cellStyle name="Uwaga 3" xfId="13615" hidden="1" xr:uid="{9FF7BC61-C299-472F-82DF-409A9F435A91}"/>
    <cellStyle name="Uwaga 3" xfId="13613" hidden="1" xr:uid="{EDE2BDEC-7DE8-4FE2-A3F8-6604576B82A6}"/>
    <cellStyle name="Uwaga 3" xfId="13611" hidden="1" xr:uid="{FC1A7AA6-7243-40E0-AC8A-93E01040341F}"/>
    <cellStyle name="Uwaga 3" xfId="13600" hidden="1" xr:uid="{6253CE75-298E-479C-B41E-F3FBC8F30B4A}"/>
    <cellStyle name="Uwaga 3" xfId="13598" hidden="1" xr:uid="{8B352ADC-6C85-4C38-A830-FBF175E6BA60}"/>
    <cellStyle name="Uwaga 3" xfId="13596" hidden="1" xr:uid="{32AAF31C-ABB7-4B9D-87C0-79BBA6BC8BDD}"/>
    <cellStyle name="Uwaga 3" xfId="13585" hidden="1" xr:uid="{92765FD1-03B6-451D-86BC-3C8D8A46867E}"/>
    <cellStyle name="Uwaga 3" xfId="13583" hidden="1" xr:uid="{2ABBEC66-93D0-461C-AABE-613578E69E77}"/>
    <cellStyle name="Uwaga 3" xfId="13581" hidden="1" xr:uid="{B08E8F84-DF84-43D2-8FFD-5BEB13F8D30D}"/>
    <cellStyle name="Uwaga 3" xfId="13570" hidden="1" xr:uid="{8903EB1A-50ED-42ED-ABC4-9E2DCBAAB236}"/>
    <cellStyle name="Uwaga 3" xfId="13568" hidden="1" xr:uid="{F332A813-FE7C-4334-BD38-C1C44A4DA3A7}"/>
    <cellStyle name="Uwaga 3" xfId="13566" hidden="1" xr:uid="{EA9A7C26-D0D2-44B1-94A9-877D714EE20E}"/>
    <cellStyle name="Uwaga 3" xfId="13555" hidden="1" xr:uid="{0FB21331-45B4-4910-BF75-BA057A9EEB53}"/>
    <cellStyle name="Uwaga 3" xfId="13553" hidden="1" xr:uid="{FCBD3387-DBF8-44C9-814E-40E6A0A6EEFB}"/>
    <cellStyle name="Uwaga 3" xfId="13551" hidden="1" xr:uid="{D88C431F-0E0C-47B9-A00D-81992484A6CC}"/>
    <cellStyle name="Uwaga 3" xfId="13540" hidden="1" xr:uid="{479C9788-BEA6-4D03-A99B-FBC5BD0F3FE3}"/>
    <cellStyle name="Uwaga 3" xfId="13538" hidden="1" xr:uid="{10083484-70C3-47C2-8C9C-C7D338461377}"/>
    <cellStyle name="Uwaga 3" xfId="13536" hidden="1" xr:uid="{D2598CF3-08D1-4CEB-AE6B-3ED6BA7CEA26}"/>
    <cellStyle name="Uwaga 3" xfId="13525" hidden="1" xr:uid="{E13EC91C-DD35-4CA3-96FF-4539635E7523}"/>
    <cellStyle name="Uwaga 3" xfId="13523" hidden="1" xr:uid="{7FE0F6F2-43CB-44DE-9E32-C1B787322F89}"/>
    <cellStyle name="Uwaga 3" xfId="13521" hidden="1" xr:uid="{B93ACA25-D698-4D3D-B56A-8FF963C7DAB8}"/>
    <cellStyle name="Uwaga 3" xfId="13510" hidden="1" xr:uid="{9C1A4974-3F84-473E-9BA8-1B13A892AD6B}"/>
    <cellStyle name="Uwaga 3" xfId="13508" hidden="1" xr:uid="{B133C723-6F43-466D-B9FD-A1B3B4726274}"/>
    <cellStyle name="Uwaga 3" xfId="13505" hidden="1" xr:uid="{4381FEFE-C347-424A-83F0-3DC55B84D439}"/>
    <cellStyle name="Uwaga 3" xfId="13495" hidden="1" xr:uid="{C4E30A21-8B2F-49D6-B91C-2C8E5566E834}"/>
    <cellStyle name="Uwaga 3" xfId="13493" hidden="1" xr:uid="{732933FA-5D64-424A-9AD2-B7F8D6920263}"/>
    <cellStyle name="Uwaga 3" xfId="13491" hidden="1" xr:uid="{C3A5098F-D9AE-4910-84CA-EFC279400220}"/>
    <cellStyle name="Uwaga 3" xfId="13480" hidden="1" xr:uid="{3768F2ED-2D34-4B0F-8FFF-CB818881CC48}"/>
    <cellStyle name="Uwaga 3" xfId="13478" hidden="1" xr:uid="{C48F98AB-E528-46E5-B340-9C7726B44CC3}"/>
    <cellStyle name="Uwaga 3" xfId="13476" hidden="1" xr:uid="{9577B50D-2FC7-4F85-A854-56F3702CCD0F}"/>
    <cellStyle name="Uwaga 3" xfId="13465" hidden="1" xr:uid="{05FA0586-0ECE-4095-80C0-1528E11D1C5C}"/>
    <cellStyle name="Uwaga 3" xfId="13463" hidden="1" xr:uid="{32498861-7159-47AF-8026-CADFB3C582EA}"/>
    <cellStyle name="Uwaga 3" xfId="13460" hidden="1" xr:uid="{39E634A3-4129-4386-8E09-4A7AB6093765}"/>
    <cellStyle name="Uwaga 3" xfId="13450" hidden="1" xr:uid="{305935D1-DE99-419B-967A-BAC159DD0A1A}"/>
    <cellStyle name="Uwaga 3" xfId="13448" hidden="1" xr:uid="{D13F6CFB-BD45-4A4F-B2DA-7F9859BF967F}"/>
    <cellStyle name="Uwaga 3" xfId="13445" hidden="1" xr:uid="{771B136E-DF86-4B69-A993-42C8E2E864FF}"/>
    <cellStyle name="Uwaga 3" xfId="13435" hidden="1" xr:uid="{CBA58B5E-1191-4128-88D2-265ECD3AF471}"/>
    <cellStyle name="Uwaga 3" xfId="13433" hidden="1" xr:uid="{B264F3F9-3021-4C23-B559-C38439C5F611}"/>
    <cellStyle name="Uwaga 3" xfId="13430" hidden="1" xr:uid="{66BA8899-0AD9-4CA2-A846-AFA915D611EE}"/>
    <cellStyle name="Uwaga 3" xfId="13421" hidden="1" xr:uid="{82FA6317-6C4F-4ADE-ADEE-D9AE8386A842}"/>
    <cellStyle name="Uwaga 3" xfId="13418" hidden="1" xr:uid="{A04B8065-D880-49D3-9C16-C3C1BB5F1BCB}"/>
    <cellStyle name="Uwaga 3" xfId="13414" hidden="1" xr:uid="{417BA421-F229-4CBD-A53B-42B1E4C9AFEC}"/>
    <cellStyle name="Uwaga 3" xfId="13406" hidden="1" xr:uid="{EB5800E7-527D-40D6-90D7-BCD693F1C504}"/>
    <cellStyle name="Uwaga 3" xfId="13403" hidden="1" xr:uid="{A81D4554-990A-4DA4-9AD3-0149C9E68C5C}"/>
    <cellStyle name="Uwaga 3" xfId="13399" hidden="1" xr:uid="{EF715CE7-B2BF-4673-A57E-694C0310772C}"/>
    <cellStyle name="Uwaga 3" xfId="13391" hidden="1" xr:uid="{3446FF01-E060-436B-9021-695CEB623D86}"/>
    <cellStyle name="Uwaga 3" xfId="13388" hidden="1" xr:uid="{01D18280-9129-4710-98AF-39A3A5622310}"/>
    <cellStyle name="Uwaga 3" xfId="13384" hidden="1" xr:uid="{53F89196-C587-42BF-9BC4-E10B64E103CB}"/>
    <cellStyle name="Uwaga 3" xfId="13376" hidden="1" xr:uid="{914829E2-1277-488E-B74A-D5A3602E0A7E}"/>
    <cellStyle name="Uwaga 3" xfId="13373" hidden="1" xr:uid="{B3FDF3B6-8006-42CC-B77D-ED7B6CD693ED}"/>
    <cellStyle name="Uwaga 3" xfId="13369" hidden="1" xr:uid="{6C6EB97D-4542-4F70-A6A1-F753D7E20488}"/>
    <cellStyle name="Uwaga 3" xfId="13361" hidden="1" xr:uid="{65C51350-4FB2-4D0F-AE09-E4FDA1841B8E}"/>
    <cellStyle name="Uwaga 3" xfId="13358" hidden="1" xr:uid="{F874AE02-8DA7-4E63-8C10-735B309E2200}"/>
    <cellStyle name="Uwaga 3" xfId="13354" hidden="1" xr:uid="{6526AE3B-AFC0-4FCC-B45C-8E7444B80133}"/>
    <cellStyle name="Uwaga 3" xfId="13346" hidden="1" xr:uid="{9ACE6D69-F861-4168-92C3-1976008DF188}"/>
    <cellStyle name="Uwaga 3" xfId="13342" hidden="1" xr:uid="{BA889BFD-4142-4F3F-8181-123DE1955DDA}"/>
    <cellStyle name="Uwaga 3" xfId="13337" hidden="1" xr:uid="{23147008-500F-4CFE-AF45-381576651112}"/>
    <cellStyle name="Uwaga 3" xfId="13331" hidden="1" xr:uid="{3E9F4EFC-E41A-4FCF-85F5-CDE921D1A6C7}"/>
    <cellStyle name="Uwaga 3" xfId="13327" hidden="1" xr:uid="{502468D8-AC93-44B7-B9A8-273A6DC8DAFC}"/>
    <cellStyle name="Uwaga 3" xfId="13322" hidden="1" xr:uid="{0150B09D-6BC3-499A-B0A8-1FE722D7953D}"/>
    <cellStyle name="Uwaga 3" xfId="13316" hidden="1" xr:uid="{395C44E7-EDCA-47F8-9DFC-BB51EA0A8210}"/>
    <cellStyle name="Uwaga 3" xfId="13312" hidden="1" xr:uid="{4007799D-7EC3-4778-87F9-498BAF44A09C}"/>
    <cellStyle name="Uwaga 3" xfId="13307" hidden="1" xr:uid="{7FF97C6F-F0F2-46A8-B184-E00FA7E6D697}"/>
    <cellStyle name="Uwaga 3" xfId="13301" hidden="1" xr:uid="{04B50AA5-47B8-46A8-AF6C-E283C13728E4}"/>
    <cellStyle name="Uwaga 3" xfId="13298" hidden="1" xr:uid="{6D10928D-5D73-4FAC-99AA-125D02A17BF1}"/>
    <cellStyle name="Uwaga 3" xfId="13294" hidden="1" xr:uid="{5DDB6786-FF54-4CAB-B538-E7BD0AED7360}"/>
    <cellStyle name="Uwaga 3" xfId="13286" hidden="1" xr:uid="{934904A4-520B-496E-8089-AE90A1C93DB2}"/>
    <cellStyle name="Uwaga 3" xfId="13283" hidden="1" xr:uid="{10661672-D772-44CC-B1C2-E8B516C35DD5}"/>
    <cellStyle name="Uwaga 3" xfId="13278" hidden="1" xr:uid="{ED5B3375-650D-4C45-AD20-27829B514D1C}"/>
    <cellStyle name="Uwaga 3" xfId="13271" hidden="1" xr:uid="{8D8C4DD9-00D8-4DA7-B7BA-3A7B64BEBE2A}"/>
    <cellStyle name="Uwaga 3" xfId="13267" hidden="1" xr:uid="{43A2E9B2-19B7-4592-B4B3-C0C10955EAB6}"/>
    <cellStyle name="Uwaga 3" xfId="13262" hidden="1" xr:uid="{9A1962DE-BD67-4B20-B769-03A5B5B5E7A3}"/>
    <cellStyle name="Uwaga 3" xfId="13256" hidden="1" xr:uid="{0085EFA1-2945-48E1-A359-1B1B315CA7CD}"/>
    <cellStyle name="Uwaga 3" xfId="13252" hidden="1" xr:uid="{A045441F-DE52-4543-B480-85B2AE53D588}"/>
    <cellStyle name="Uwaga 3" xfId="13247" hidden="1" xr:uid="{00EB0769-E08C-4E30-ACCD-EE420FC18012}"/>
    <cellStyle name="Uwaga 3" xfId="13241" hidden="1" xr:uid="{456E0C03-EE85-4455-BB6A-21D02F468459}"/>
    <cellStyle name="Uwaga 3" xfId="13238" hidden="1" xr:uid="{E9425EEA-DF79-484C-9B5C-FB8A45F1B975}"/>
    <cellStyle name="Uwaga 3" xfId="13234" hidden="1" xr:uid="{406CFC28-9914-4DCD-9986-E22E0C97EBE7}"/>
    <cellStyle name="Uwaga 3" xfId="13226" hidden="1" xr:uid="{B5B99B0C-F00B-4B00-9CC9-65C6351336AE}"/>
    <cellStyle name="Uwaga 3" xfId="13221" hidden="1" xr:uid="{51527BFA-5C8E-4703-BEC1-69B6270963EC}"/>
    <cellStyle name="Uwaga 3" xfId="13216" hidden="1" xr:uid="{23BED195-F3FD-4928-8192-30A67434DAFC}"/>
    <cellStyle name="Uwaga 3" xfId="13211" hidden="1" xr:uid="{14D6D6C1-5263-4E87-95C9-22ADEF9F0750}"/>
    <cellStyle name="Uwaga 3" xfId="13206" hidden="1" xr:uid="{C6C00C42-3628-4349-A62B-74B236F3E662}"/>
    <cellStyle name="Uwaga 3" xfId="13201" hidden="1" xr:uid="{C7D8B10C-9EA3-4B89-B5F3-D3A97CBE0362}"/>
    <cellStyle name="Uwaga 3" xfId="13196" hidden="1" xr:uid="{634C0782-2B85-46A5-A203-07F798E7B87F}"/>
    <cellStyle name="Uwaga 3" xfId="13191" hidden="1" xr:uid="{320C623B-C79C-423B-9197-5C3BBC2C5A97}"/>
    <cellStyle name="Uwaga 3" xfId="13186" hidden="1" xr:uid="{B2958E25-68BB-4A17-8860-3BB29AAE65CC}"/>
    <cellStyle name="Uwaga 3" xfId="13181" hidden="1" xr:uid="{9F2D8635-2C6F-4A15-9584-0B53BD5422F0}"/>
    <cellStyle name="Uwaga 3" xfId="13177" hidden="1" xr:uid="{E52F62BC-2E21-41CD-AAB3-7F4A0F420CE7}"/>
    <cellStyle name="Uwaga 3" xfId="13172" hidden="1" xr:uid="{1EAC6592-5DC7-4909-BB0D-D52077D7B1B7}"/>
    <cellStyle name="Uwaga 3" xfId="13165" hidden="1" xr:uid="{CAA35C24-30EE-46DB-B739-BFCC2CC80A17}"/>
    <cellStyle name="Uwaga 3" xfId="13160" hidden="1" xr:uid="{82409FCC-248D-4222-AC28-1C556DC4292D}"/>
    <cellStyle name="Uwaga 3" xfId="13155" hidden="1" xr:uid="{785E867D-AE26-4B4D-9EB0-4705EB56EE66}"/>
    <cellStyle name="Uwaga 3" xfId="13150" hidden="1" xr:uid="{4D605C37-7849-465F-8C36-4F93861C349F}"/>
    <cellStyle name="Uwaga 3" xfId="13145" hidden="1" xr:uid="{29849533-9F93-45D8-B3B4-78642A40B69D}"/>
    <cellStyle name="Uwaga 3" xfId="13140" hidden="1" xr:uid="{66B8B3C1-4C21-4C3A-A6F3-94B0A45F5789}"/>
    <cellStyle name="Uwaga 3" xfId="13135" hidden="1" xr:uid="{0A8CF8DA-AF46-4190-A04A-AF5299F59D0F}"/>
    <cellStyle name="Uwaga 3" xfId="13130" hidden="1" xr:uid="{C2B0AD47-1241-4D87-98F8-2CE5B074089A}"/>
    <cellStyle name="Uwaga 3" xfId="13125" hidden="1" xr:uid="{AA3335C2-3174-4264-A40E-70400AEE60CA}"/>
    <cellStyle name="Uwaga 3" xfId="13121" hidden="1" xr:uid="{00190C3F-723C-4312-8AD3-280ED847A108}"/>
    <cellStyle name="Uwaga 3" xfId="13116" hidden="1" xr:uid="{E65A58A6-E054-4AD3-9CEC-BD1801E9FFD1}"/>
    <cellStyle name="Uwaga 3" xfId="13111" hidden="1" xr:uid="{3DD069A1-2D8A-4326-A00B-B772D114ECE7}"/>
    <cellStyle name="Uwaga 3" xfId="13106" hidden="1" xr:uid="{00E9CA36-6FC1-4966-BB49-C7E413DCFB75}"/>
    <cellStyle name="Uwaga 3" xfId="13102" hidden="1" xr:uid="{8C2550C6-97A2-4B68-88F1-103AF3BD42B5}"/>
    <cellStyle name="Uwaga 3" xfId="13098" hidden="1" xr:uid="{A60CD1EF-1BC4-4671-A92A-3B814BA84D07}"/>
    <cellStyle name="Uwaga 3" xfId="13091" hidden="1" xr:uid="{502C2ABA-EF92-44BF-99B7-1D0719AEFE3D}"/>
    <cellStyle name="Uwaga 3" xfId="13087" hidden="1" xr:uid="{0D4CC55C-B6D4-4961-B170-E5332898CDD2}"/>
    <cellStyle name="Uwaga 3" xfId="13082" hidden="1" xr:uid="{1ECBD838-7912-488C-B071-6E3CC165AA2E}"/>
    <cellStyle name="Uwaga 3" xfId="13076" hidden="1" xr:uid="{45C46B4A-99A5-477C-A5A3-0C247B8B54D2}"/>
    <cellStyle name="Uwaga 3" xfId="13072" hidden="1" xr:uid="{697BB17B-B368-4A21-8B75-7C1BFC86353D}"/>
    <cellStyle name="Uwaga 3" xfId="13067" hidden="1" xr:uid="{D55D68A4-6119-4E6B-8981-F692105E3336}"/>
    <cellStyle name="Uwaga 3" xfId="13061" hidden="1" xr:uid="{B1B6DA2F-1BBF-4672-9411-3FA88EC327EB}"/>
    <cellStyle name="Uwaga 3" xfId="13057" hidden="1" xr:uid="{82E40416-206C-42A6-927F-D4260E6884ED}"/>
    <cellStyle name="Uwaga 3" xfId="13053" hidden="1" xr:uid="{D99DD12E-4F34-4934-B34B-C170185BD208}"/>
    <cellStyle name="Uwaga 3" xfId="13046" hidden="1" xr:uid="{CD73E1CB-AF48-4A2D-A590-206FB4B52484}"/>
    <cellStyle name="Uwaga 3" xfId="13042" hidden="1" xr:uid="{5512D92D-28B6-4077-9E8E-D73727D3C3F9}"/>
    <cellStyle name="Uwaga 3" xfId="13038" hidden="1" xr:uid="{6C6C70A9-3FE1-43D9-BC76-310B771AFB68}"/>
    <cellStyle name="Uwaga 3" xfId="13905" hidden="1" xr:uid="{B55B5D77-31B4-471C-AB38-30E89E9A0FD6}"/>
    <cellStyle name="Uwaga 3" xfId="13904" hidden="1" xr:uid="{EE214F30-9A68-4BB2-81DE-5361C49ACF3C}"/>
    <cellStyle name="Uwaga 3" xfId="13902" hidden="1" xr:uid="{E663E8A0-49FB-4FA3-939D-803E77F16D0F}"/>
    <cellStyle name="Uwaga 3" xfId="13889" hidden="1" xr:uid="{8FAE0A01-8555-4540-BE2C-43150F10E3BA}"/>
    <cellStyle name="Uwaga 3" xfId="13887" hidden="1" xr:uid="{431B73BE-6D2C-44D0-B9F2-50337E03BB6A}"/>
    <cellStyle name="Uwaga 3" xfId="13885" hidden="1" xr:uid="{CEF561DE-4310-41C2-9E32-6F13F4F0BCB6}"/>
    <cellStyle name="Uwaga 3" xfId="13875" hidden="1" xr:uid="{2CDC03EA-7227-40BF-A91C-9F3BEDC97338}"/>
    <cellStyle name="Uwaga 3" xfId="13873" hidden="1" xr:uid="{634997A4-61F7-4478-A1C0-98E2439EAF79}"/>
    <cellStyle name="Uwaga 3" xfId="13871" hidden="1" xr:uid="{0EA7885A-DF7C-4C61-AE2E-9690599E49D3}"/>
    <cellStyle name="Uwaga 3" xfId="13860" hidden="1" xr:uid="{B47E8829-3F80-4835-9C3F-C8B0C25F2FFD}"/>
    <cellStyle name="Uwaga 3" xfId="13858" hidden="1" xr:uid="{DD5F7885-E473-414D-9D91-09D25A731E68}"/>
    <cellStyle name="Uwaga 3" xfId="13856" hidden="1" xr:uid="{955AE722-C12B-4BAF-8DD9-FDC269CCBEA4}"/>
    <cellStyle name="Uwaga 3" xfId="13843" hidden="1" xr:uid="{AA158EB5-95F3-4F6C-B41C-B2C1B6DA3E93}"/>
    <cellStyle name="Uwaga 3" xfId="13841" hidden="1" xr:uid="{1633F756-1A6A-4078-9A17-40F8AEF62A4C}"/>
    <cellStyle name="Uwaga 3" xfId="13840" hidden="1" xr:uid="{57DFAF54-673C-4977-A8C5-7564A9D9B6A1}"/>
    <cellStyle name="Uwaga 3" xfId="13827" hidden="1" xr:uid="{8547EED1-13A6-41BE-989F-6351E220C080}"/>
    <cellStyle name="Uwaga 3" xfId="13826" hidden="1" xr:uid="{2BB0B42D-D018-4860-8784-B16A801D1F10}"/>
    <cellStyle name="Uwaga 3" xfId="13824" hidden="1" xr:uid="{2872CECC-DF28-4D9B-8C5D-8C945E09683A}"/>
    <cellStyle name="Uwaga 3" xfId="13812" hidden="1" xr:uid="{9760C966-FC3F-4E7C-B830-80D18376F52B}"/>
    <cellStyle name="Uwaga 3" xfId="13811" hidden="1" xr:uid="{97C2D198-CAD7-4497-BD9E-164E07DD7DB3}"/>
    <cellStyle name="Uwaga 3" xfId="13809" hidden="1" xr:uid="{1E8EB313-C052-49A5-A2C4-5D9E607DA23B}"/>
    <cellStyle name="Uwaga 3" xfId="13797" hidden="1" xr:uid="{9F665ECF-3BA7-4FEB-A98E-27A63D9A2ED2}"/>
    <cellStyle name="Uwaga 3" xfId="13796" hidden="1" xr:uid="{C6E520F7-CA3E-4888-8204-3BA6C13B045B}"/>
    <cellStyle name="Uwaga 3" xfId="13794" hidden="1" xr:uid="{C1A01580-EAD9-427C-BB9A-64126EE376E9}"/>
    <cellStyle name="Uwaga 3" xfId="13782" hidden="1" xr:uid="{30B66F10-8927-485D-9308-11AD56B4264F}"/>
    <cellStyle name="Uwaga 3" xfId="13781" hidden="1" xr:uid="{C60153C5-5812-4CB5-94F7-A277A5CD799B}"/>
    <cellStyle name="Uwaga 3" xfId="13779" hidden="1" xr:uid="{6CCCBF94-24E4-466E-8F52-EFC9F12B7CFA}"/>
    <cellStyle name="Uwaga 3" xfId="13767" hidden="1" xr:uid="{2DF870EB-535F-4E22-9AD6-EB82E9ECC154}"/>
    <cellStyle name="Uwaga 3" xfId="13766" hidden="1" xr:uid="{7BAC125D-600D-432C-9301-07D09E747D7A}"/>
    <cellStyle name="Uwaga 3" xfId="13764" hidden="1" xr:uid="{AF13833D-1C1B-44A0-870B-D98344AA0493}"/>
    <cellStyle name="Uwaga 3" xfId="13752" hidden="1" xr:uid="{E1D465A3-2E5C-4F8C-AFD5-182AFB852FC5}"/>
    <cellStyle name="Uwaga 3" xfId="13751" hidden="1" xr:uid="{AA516CFF-AC1D-4216-93E7-189088BDC684}"/>
    <cellStyle name="Uwaga 3" xfId="13749" hidden="1" xr:uid="{035F25E6-2612-49A2-900B-37C51A183225}"/>
    <cellStyle name="Uwaga 3" xfId="13737" hidden="1" xr:uid="{5C72E195-E1AE-47AD-A81B-87175FF25D53}"/>
    <cellStyle name="Uwaga 3" xfId="13736" hidden="1" xr:uid="{769F8256-1C36-497B-9C6F-9F8F02C0BF16}"/>
    <cellStyle name="Uwaga 3" xfId="13734" hidden="1" xr:uid="{FE8C9A14-0074-45CE-8718-6E9146530BA2}"/>
    <cellStyle name="Uwaga 3" xfId="13722" hidden="1" xr:uid="{E456F4ED-419F-477F-8036-7E209EBF2290}"/>
    <cellStyle name="Uwaga 3" xfId="13721" hidden="1" xr:uid="{4114176D-7226-4079-B809-A593DAF620F2}"/>
    <cellStyle name="Uwaga 3" xfId="13719" hidden="1" xr:uid="{BDB5772D-6C64-4B60-8B65-317373F1EB47}"/>
    <cellStyle name="Uwaga 3" xfId="13707" hidden="1" xr:uid="{D5D8BBD5-606B-4722-BA7C-190B381E9B3A}"/>
    <cellStyle name="Uwaga 3" xfId="13706" hidden="1" xr:uid="{0E9A065C-D49C-4A23-A7E5-EB4B8D23A7BB}"/>
    <cellStyle name="Uwaga 3" xfId="13704" hidden="1" xr:uid="{95669E36-2D8A-4480-8801-D232402AC56F}"/>
    <cellStyle name="Uwaga 3" xfId="13692" hidden="1" xr:uid="{3C7820B0-FC37-4173-BF1B-9834283927DC}"/>
    <cellStyle name="Uwaga 3" xfId="13691" hidden="1" xr:uid="{39DCBD13-4BEC-4FF4-808B-E52A35A1D8D4}"/>
    <cellStyle name="Uwaga 3" xfId="13689" hidden="1" xr:uid="{0424A812-1AF7-421A-9331-F24274F890DF}"/>
    <cellStyle name="Uwaga 3" xfId="13677" hidden="1" xr:uid="{142AEC4C-C133-4CE8-A20D-D285556EF82B}"/>
    <cellStyle name="Uwaga 3" xfId="13676" hidden="1" xr:uid="{B5B203A5-3D60-49D6-A282-B7CC53E995FA}"/>
    <cellStyle name="Uwaga 3" xfId="13674" hidden="1" xr:uid="{746EDFC5-B1D3-409E-83DD-A092E8331E05}"/>
    <cellStyle name="Uwaga 3" xfId="13662" hidden="1" xr:uid="{93D5E70C-BABA-488E-ABCD-6CA92E9CF03B}"/>
    <cellStyle name="Uwaga 3" xfId="13661" hidden="1" xr:uid="{722A23BC-8423-4889-A021-F148F87D9156}"/>
    <cellStyle name="Uwaga 3" xfId="13659" hidden="1" xr:uid="{80C1DFF7-096A-4CA7-98AE-A6D769D33F49}"/>
    <cellStyle name="Uwaga 3" xfId="13647" hidden="1" xr:uid="{C9A0935C-9A1F-42F3-B530-37F326FD4BF1}"/>
    <cellStyle name="Uwaga 3" xfId="13646" hidden="1" xr:uid="{EE22D5F2-071C-4F5B-93AA-85663E9A1F31}"/>
    <cellStyle name="Uwaga 3" xfId="13644" hidden="1" xr:uid="{620D70B3-FDA9-4AFA-9336-8DC614C004DC}"/>
    <cellStyle name="Uwaga 3" xfId="13632" hidden="1" xr:uid="{60BB3441-C4B0-4CEA-84E3-53EF3A88A330}"/>
    <cellStyle name="Uwaga 3" xfId="13631" hidden="1" xr:uid="{E2475AE0-E7BB-48F3-B89C-240C9C0911D2}"/>
    <cellStyle name="Uwaga 3" xfId="13629" hidden="1" xr:uid="{90C6F1E8-13FB-46DF-B8AA-86E00C74D542}"/>
    <cellStyle name="Uwaga 3" xfId="13617" hidden="1" xr:uid="{0D574C27-87F2-420D-8E14-1420E6325EBA}"/>
    <cellStyle name="Uwaga 3" xfId="13616" hidden="1" xr:uid="{C9BD1391-287B-4B19-829C-C6EFFC7ECE91}"/>
    <cellStyle name="Uwaga 3" xfId="13614" hidden="1" xr:uid="{A4D07C7C-4F0F-4F54-9AED-7372437D5135}"/>
    <cellStyle name="Uwaga 3" xfId="13602" hidden="1" xr:uid="{A0D1A742-A4C2-4E47-9E97-D04AC214366B}"/>
    <cellStyle name="Uwaga 3" xfId="13601" hidden="1" xr:uid="{E734B1A0-0D70-46D9-BA24-A7956A04F791}"/>
    <cellStyle name="Uwaga 3" xfId="13599" hidden="1" xr:uid="{E2FEC058-F363-41CA-994D-E0C895E13CF4}"/>
    <cellStyle name="Uwaga 3" xfId="13587" hidden="1" xr:uid="{2209ED30-C3B5-4EEE-8250-D4CCEC3DBE91}"/>
    <cellStyle name="Uwaga 3" xfId="13586" hidden="1" xr:uid="{DFAF7BEB-63D4-410D-A65A-E2B5E7FEA517}"/>
    <cellStyle name="Uwaga 3" xfId="13584" hidden="1" xr:uid="{25E62871-B597-466D-9DA3-38A33EB7455D}"/>
    <cellStyle name="Uwaga 3" xfId="13572" hidden="1" xr:uid="{AEE4421F-AD2E-43F1-9A38-4B416F7D8857}"/>
    <cellStyle name="Uwaga 3" xfId="13571" hidden="1" xr:uid="{9278167C-1E39-4057-96C6-B7D3C9EE5640}"/>
    <cellStyle name="Uwaga 3" xfId="13569" hidden="1" xr:uid="{0A61BAA3-5C3C-4267-B22F-811BD237D0B1}"/>
    <cellStyle name="Uwaga 3" xfId="13557" hidden="1" xr:uid="{920DB524-16C2-4862-9D0D-CC775E3CAA77}"/>
    <cellStyle name="Uwaga 3" xfId="13556" hidden="1" xr:uid="{8D62F8FC-07BC-4D3C-93CF-D85DB37C83B7}"/>
    <cellStyle name="Uwaga 3" xfId="13554" hidden="1" xr:uid="{38905462-D43D-4E6B-8C50-93E1660930F9}"/>
    <cellStyle name="Uwaga 3" xfId="13542" hidden="1" xr:uid="{AE4FE624-99E2-429B-9A0E-C9600016B24B}"/>
    <cellStyle name="Uwaga 3" xfId="13541" hidden="1" xr:uid="{4B9BDEED-B659-45D4-8EDA-0276D5364A89}"/>
    <cellStyle name="Uwaga 3" xfId="13539" hidden="1" xr:uid="{C0878457-A203-42EF-B48E-41974F743BFD}"/>
    <cellStyle name="Uwaga 3" xfId="13527" hidden="1" xr:uid="{3405FB0B-2769-4569-AE45-7BB638FE65CF}"/>
    <cellStyle name="Uwaga 3" xfId="13526" hidden="1" xr:uid="{02171262-2465-4F4F-81DC-DB8DE8D86D15}"/>
    <cellStyle name="Uwaga 3" xfId="13524" hidden="1" xr:uid="{2D2A4386-D56B-4CF1-BD59-F975213A156D}"/>
    <cellStyle name="Uwaga 3" xfId="13512" hidden="1" xr:uid="{519B1CC2-89B2-4EE0-AD1C-E24E9DC2BD01}"/>
    <cellStyle name="Uwaga 3" xfId="13511" hidden="1" xr:uid="{8132A28E-6EC5-40C1-800A-71138815E9C9}"/>
    <cellStyle name="Uwaga 3" xfId="13509" hidden="1" xr:uid="{1AB2EB8E-69E5-4E27-9E2B-216F44034629}"/>
    <cellStyle name="Uwaga 3" xfId="13497" hidden="1" xr:uid="{92B7D74E-370E-4CBB-ACA4-4CB798D018EC}"/>
    <cellStyle name="Uwaga 3" xfId="13496" hidden="1" xr:uid="{AEAC47E3-750D-4F24-9C28-310F9C4C352F}"/>
    <cellStyle name="Uwaga 3" xfId="13494" hidden="1" xr:uid="{47B87D21-0098-4F13-8BD8-D5D14C3963F9}"/>
    <cellStyle name="Uwaga 3" xfId="13482" hidden="1" xr:uid="{E0872590-7670-4DEA-B0AB-043A8252093F}"/>
    <cellStyle name="Uwaga 3" xfId="13481" hidden="1" xr:uid="{9F66D3C0-38A9-4B17-A600-582E98D9FD34}"/>
    <cellStyle name="Uwaga 3" xfId="13479" hidden="1" xr:uid="{A71F0E64-42E1-48B9-BB7D-167F77A2541B}"/>
    <cellStyle name="Uwaga 3" xfId="13467" hidden="1" xr:uid="{51E82973-5546-45A1-8661-4694A4DCA8F6}"/>
    <cellStyle name="Uwaga 3" xfId="13466" hidden="1" xr:uid="{D155E1DC-3E2B-4D2F-AA3A-CFD92BB315BE}"/>
    <cellStyle name="Uwaga 3" xfId="13464" hidden="1" xr:uid="{21AB58FD-FEEB-48A6-937E-FF99E94B7F8A}"/>
    <cellStyle name="Uwaga 3" xfId="13452" hidden="1" xr:uid="{03199202-5149-4B2E-AC1F-EC0418D19FB5}"/>
    <cellStyle name="Uwaga 3" xfId="13451" hidden="1" xr:uid="{6B9EE05D-BE32-4E3E-B264-C6DC6C4DB3D3}"/>
    <cellStyle name="Uwaga 3" xfId="13449" hidden="1" xr:uid="{2B630F5E-0F33-4A22-87B6-3DFF22576A0E}"/>
    <cellStyle name="Uwaga 3" xfId="13437" hidden="1" xr:uid="{0C0CA58B-64D3-4886-BDCC-6FFC22D353D5}"/>
    <cellStyle name="Uwaga 3" xfId="13436" hidden="1" xr:uid="{2A48CA40-A643-48D9-802A-B0C394E9F816}"/>
    <cellStyle name="Uwaga 3" xfId="13434" hidden="1" xr:uid="{CBCB4E1F-642B-4293-AE7D-13D359315DC9}"/>
    <cellStyle name="Uwaga 3" xfId="13422" hidden="1" xr:uid="{3E14866B-85BB-4137-A077-8C1AC3647DE0}"/>
    <cellStyle name="Uwaga 3" xfId="13420" hidden="1" xr:uid="{5CD75B95-6281-40BB-9664-FA786124BDE4}"/>
    <cellStyle name="Uwaga 3" xfId="13417" hidden="1" xr:uid="{6B57BE12-1908-4398-A613-32AC95EBEC15}"/>
    <cellStyle name="Uwaga 3" xfId="13407" hidden="1" xr:uid="{7006E5DC-0E03-4602-AEFE-FF982A4AB414}"/>
    <cellStyle name="Uwaga 3" xfId="13405" hidden="1" xr:uid="{8EB0B9EC-A70E-4F40-914D-DC753A3F8D1A}"/>
    <cellStyle name="Uwaga 3" xfId="13402" hidden="1" xr:uid="{F8299791-699E-4F30-8250-D3E2A20BC883}"/>
    <cellStyle name="Uwaga 3" xfId="13392" hidden="1" xr:uid="{98BC95FB-CCA6-4252-8455-1C75F9E33934}"/>
    <cellStyle name="Uwaga 3" xfId="13390" hidden="1" xr:uid="{DDD6E098-9CD5-42BB-9E34-AA443232E233}"/>
    <cellStyle name="Uwaga 3" xfId="13387" hidden="1" xr:uid="{1F01FD9B-6C2D-4323-A93D-197D8C4C7D66}"/>
    <cellStyle name="Uwaga 3" xfId="13377" hidden="1" xr:uid="{1E0AF5C6-3D06-4207-8681-36F12EF48EAB}"/>
    <cellStyle name="Uwaga 3" xfId="13375" hidden="1" xr:uid="{ACA94F7A-6303-4A90-988B-A3635E87E7AD}"/>
    <cellStyle name="Uwaga 3" xfId="13372" hidden="1" xr:uid="{8C8EA73F-65E7-4A21-89FA-A5B1A95D346C}"/>
    <cellStyle name="Uwaga 3" xfId="13362" hidden="1" xr:uid="{07CC9639-7570-4572-B7AA-1F493D20D089}"/>
    <cellStyle name="Uwaga 3" xfId="13360" hidden="1" xr:uid="{0F57F328-9E3D-44CC-9B04-FEEB22B728BB}"/>
    <cellStyle name="Uwaga 3" xfId="13357" hidden="1" xr:uid="{ED85ADEB-4F8C-4580-9781-1DB48DC33B59}"/>
    <cellStyle name="Uwaga 3" xfId="13347" hidden="1" xr:uid="{091576EB-530B-4FDC-BDA3-E535873A5F04}"/>
    <cellStyle name="Uwaga 3" xfId="13345" hidden="1" xr:uid="{D825FCA7-F330-477C-9853-98663B47656A}"/>
    <cellStyle name="Uwaga 3" xfId="13341" hidden="1" xr:uid="{570F457B-8A7E-4EEC-9542-1230476B7261}"/>
    <cellStyle name="Uwaga 3" xfId="13332" hidden="1" xr:uid="{29AB64AD-BA28-4A80-998D-DFA566D3EFCC}"/>
    <cellStyle name="Uwaga 3" xfId="13329" hidden="1" xr:uid="{3F418E46-B169-437A-A47C-7380A5575844}"/>
    <cellStyle name="Uwaga 3" xfId="13325" hidden="1" xr:uid="{B129C4AA-B7C8-449E-894D-B536265E5056}"/>
    <cellStyle name="Uwaga 3" xfId="13317" hidden="1" xr:uid="{0C8B649E-177F-41DC-8A43-F36EBA4288AF}"/>
    <cellStyle name="Uwaga 3" xfId="13315" hidden="1" xr:uid="{3FD17EBF-B9BD-4F7A-B4C1-F970C63803FC}"/>
    <cellStyle name="Uwaga 3" xfId="13311" hidden="1" xr:uid="{E85606B0-9C14-4050-9CEB-E91766993649}"/>
    <cellStyle name="Uwaga 3" xfId="13302" hidden="1" xr:uid="{0A3D9890-D395-4F4F-A16F-980AD2CC4925}"/>
    <cellStyle name="Uwaga 3" xfId="13300" hidden="1" xr:uid="{925CF57E-5833-4FEF-BBF3-E8E7356BDB0E}"/>
    <cellStyle name="Uwaga 3" xfId="13297" hidden="1" xr:uid="{3CD083DD-0CEB-46D4-BF05-CBC9FB58C63D}"/>
    <cellStyle name="Uwaga 3" xfId="13287" hidden="1" xr:uid="{97653E70-7024-439E-ABAE-882692A6BD19}"/>
    <cellStyle name="Uwaga 3" xfId="13285" hidden="1" xr:uid="{500401EC-1DC2-46AE-9DF6-4FD3B938E365}"/>
    <cellStyle name="Uwaga 3" xfId="13280" hidden="1" xr:uid="{4E78D9BA-CBB7-4159-B09E-5EA9504CB59A}"/>
    <cellStyle name="Uwaga 3" xfId="13272" hidden="1" xr:uid="{463D69E3-3AB1-4130-84AB-C566A7878FAF}"/>
    <cellStyle name="Uwaga 3" xfId="13270" hidden="1" xr:uid="{0E7137D9-75CB-493C-A7BB-79E3AEEC179B}"/>
    <cellStyle name="Uwaga 3" xfId="13265" hidden="1" xr:uid="{6822720C-0821-45B6-96FC-0E9C74B9BE9E}"/>
    <cellStyle name="Uwaga 3" xfId="13257" hidden="1" xr:uid="{21275803-E70D-41A3-A9FD-B5882EDA6123}"/>
    <cellStyle name="Uwaga 3" xfId="13255" hidden="1" xr:uid="{DE936B0C-1A15-4EF7-ABC0-7957C1CA6D98}"/>
    <cellStyle name="Uwaga 3" xfId="13250" hidden="1" xr:uid="{99934368-DC86-4910-93C2-AD0994CECC08}"/>
    <cellStyle name="Uwaga 3" xfId="13242" hidden="1" xr:uid="{40C8B367-A37C-4B9C-8CE7-88CAA393AE04}"/>
    <cellStyle name="Uwaga 3" xfId="13240" hidden="1" xr:uid="{23E4628B-8986-4657-945B-14607A899447}"/>
    <cellStyle name="Uwaga 3" xfId="13236" hidden="1" xr:uid="{72D6F5EE-7BF5-46D7-89AC-AD214CC6A924}"/>
    <cellStyle name="Uwaga 3" xfId="13227" hidden="1" xr:uid="{9B3C01A4-D92D-49E2-A214-26C097F17557}"/>
    <cellStyle name="Uwaga 3" xfId="13224" hidden="1" xr:uid="{7F6902B1-2291-4A7F-929A-16A194859E54}"/>
    <cellStyle name="Uwaga 3" xfId="13219" hidden="1" xr:uid="{33128F0E-C618-4243-9C69-4529C6D71475}"/>
    <cellStyle name="Uwaga 3" xfId="13212" hidden="1" xr:uid="{D4719519-7A4A-4D1E-AC5E-3BCD4518065B}"/>
    <cellStyle name="Uwaga 3" xfId="13208" hidden="1" xr:uid="{05E0F264-F2BC-47A0-894F-CD4BA3B9436A}"/>
    <cellStyle name="Uwaga 3" xfId="13203" hidden="1" xr:uid="{2638A0E8-F8E1-4AEB-9F1E-93275D8BB018}"/>
    <cellStyle name="Uwaga 3" xfId="13197" hidden="1" xr:uid="{2B0AE419-BFE1-4D00-95D7-48E182F3F930}"/>
    <cellStyle name="Uwaga 3" xfId="13193" hidden="1" xr:uid="{91391506-1D1C-4D07-B134-A64F9EFA2460}"/>
    <cellStyle name="Uwaga 3" xfId="13188" hidden="1" xr:uid="{33B58268-BFDB-4F23-815C-796C43859E53}"/>
    <cellStyle name="Uwaga 3" xfId="13182" hidden="1" xr:uid="{F1385771-1254-4FB3-B6D5-078F890723D5}"/>
    <cellStyle name="Uwaga 3" xfId="13179" hidden="1" xr:uid="{BA14B2CA-C61D-46D8-82AE-AC7BB9EB8520}"/>
    <cellStyle name="Uwaga 3" xfId="13175" hidden="1" xr:uid="{795A4E05-D513-40F7-96C3-B69955DBD68C}"/>
    <cellStyle name="Uwaga 3" xfId="13166" hidden="1" xr:uid="{BD425E5E-6B64-44EF-AD83-26404763A2B9}"/>
    <cellStyle name="Uwaga 3" xfId="13161" hidden="1" xr:uid="{ADBC0F65-0519-439E-9CBE-4B5F1FBDA6B0}"/>
    <cellStyle name="Uwaga 3" xfId="13156" hidden="1" xr:uid="{E1D1F6F8-A55B-4153-BB8E-B9641E8A5001}"/>
    <cellStyle name="Uwaga 3" xfId="13151" hidden="1" xr:uid="{966CF83C-658D-42A9-B0A7-D381A907993C}"/>
    <cellStyle name="Uwaga 3" xfId="13146" hidden="1" xr:uid="{18ACA95A-D1D5-4ABB-A858-AB6350B9AE0F}"/>
    <cellStyle name="Uwaga 3" xfId="13141" hidden="1" xr:uid="{7BC54B20-5085-4F9D-9BFD-694102FE7AF8}"/>
    <cellStyle name="Uwaga 3" xfId="13136" hidden="1" xr:uid="{9EF5DD98-5545-4DFE-B2C8-02DEA3C22EBB}"/>
    <cellStyle name="Uwaga 3" xfId="13131" hidden="1" xr:uid="{D55B0471-AAA4-4334-8D3F-5B42D7539E3F}"/>
    <cellStyle name="Uwaga 3" xfId="13126" hidden="1" xr:uid="{40207B04-EA6D-41F0-8821-92BAAB25BE1B}"/>
    <cellStyle name="Uwaga 3" xfId="13122" hidden="1" xr:uid="{1E302350-CDA2-40FF-888F-5168232481E4}"/>
    <cellStyle name="Uwaga 3" xfId="13117" hidden="1" xr:uid="{B432988F-E66F-4A01-B441-298D4CEB5ABB}"/>
    <cellStyle name="Uwaga 3" xfId="13112" hidden="1" xr:uid="{44732C95-42FD-4C21-A75A-592C0333B208}"/>
    <cellStyle name="Uwaga 3" xfId="13107" hidden="1" xr:uid="{BA209DE5-425A-40AF-8F5C-E3D57064C16F}"/>
    <cellStyle name="Uwaga 3" xfId="13103" hidden="1" xr:uid="{3BF7C9F9-1AFD-492F-BFF6-0AE781D85534}"/>
    <cellStyle name="Uwaga 3" xfId="13099" hidden="1" xr:uid="{BF51B7A7-7049-40E5-B5FC-9CB7FF3D11C3}"/>
    <cellStyle name="Uwaga 3" xfId="13092" hidden="1" xr:uid="{0517A6FC-57FD-44A9-BE00-D4561A7BF6F1}"/>
    <cellStyle name="Uwaga 3" xfId="13088" hidden="1" xr:uid="{3B74EC3F-2542-4670-8160-E07F8D5AB149}"/>
    <cellStyle name="Uwaga 3" xfId="13083" hidden="1" xr:uid="{C0498C8A-57C6-4647-9CEF-C0A61518B298}"/>
    <cellStyle name="Uwaga 3" xfId="13077" hidden="1" xr:uid="{8655E38E-2CC9-4108-BA00-C694CC0A1A04}"/>
    <cellStyle name="Uwaga 3" xfId="13073" hidden="1" xr:uid="{ED92E826-4FFA-4442-97DE-F73F93AA7F59}"/>
    <cellStyle name="Uwaga 3" xfId="13068" hidden="1" xr:uid="{FF7C1340-49F5-45CE-BD8A-7150A4D75411}"/>
    <cellStyle name="Uwaga 3" xfId="13062" hidden="1" xr:uid="{579F238D-CBCB-40BD-B0B1-86504EFDE1E5}"/>
    <cellStyle name="Uwaga 3" xfId="13058" hidden="1" xr:uid="{99297083-0C62-4CA0-84E2-87F45CA9AF7F}"/>
    <cellStyle name="Uwaga 3" xfId="13054" hidden="1" xr:uid="{51944155-A9B8-4C68-B003-48A3C686EA97}"/>
    <cellStyle name="Uwaga 3" xfId="13047" hidden="1" xr:uid="{4E6CA485-5630-42EC-B1ED-15889059FBDC}"/>
    <cellStyle name="Uwaga 3" xfId="13043" hidden="1" xr:uid="{B4F61D38-A01A-4186-881C-829E7034CDFE}"/>
    <cellStyle name="Uwaga 3" xfId="13039" hidden="1" xr:uid="{F6FD867C-EF8C-46D5-97F0-685730E5535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034CC"/>
      <color rgb="FFC8A5E3"/>
      <color rgb="FFAC7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calcChain" Target="calcChain.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ustomXml" Target="../customXml/item1.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customXml" Target="../customXml/item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customXml" Target="../customXml/item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drawings/drawing1.xml><?xml version="1.0" encoding="utf-8"?>
<xdr:wsDr xmlns:xdr="http://schemas.openxmlformats.org/drawingml/2006/spreadsheetDrawing" xmlns:a="http://schemas.openxmlformats.org/drawingml/2006/main">
  <xdr:twoCellAnchor>
    <xdr:from>
      <xdr:col>3</xdr:col>
      <xdr:colOff>71954</xdr:colOff>
      <xdr:row>0</xdr:row>
      <xdr:rowOff>124757</xdr:rowOff>
    </xdr:from>
    <xdr:to>
      <xdr:col>10</xdr:col>
      <xdr:colOff>604157</xdr:colOff>
      <xdr:row>2</xdr:row>
      <xdr:rowOff>0</xdr:rowOff>
    </xdr:to>
    <xdr:sp macro="" textlink="">
      <xdr:nvSpPr>
        <xdr:cNvPr id="2" name="pole tekstowe 1">
          <a:extLst>
            <a:ext uri="{FF2B5EF4-FFF2-40B4-BE49-F238E27FC236}">
              <a16:creationId xmlns:a16="http://schemas.microsoft.com/office/drawing/2014/main" id="{142FAB38-A3BB-4222-AB8D-144AE08C9B6D}"/>
            </a:ext>
          </a:extLst>
        </xdr:cNvPr>
        <xdr:cNvSpPr txBox="1"/>
      </xdr:nvSpPr>
      <xdr:spPr>
        <a:xfrm>
          <a:off x="10660579" y="121582"/>
          <a:ext cx="4999428" cy="914262"/>
        </a:xfrm>
        <a:prstGeom prst="rect">
          <a:avLst/>
        </a:prstGeom>
        <a:solidFill>
          <a:schemeClr val="accent5">
            <a:lumMod val="20000"/>
            <a:lumOff val="80000"/>
          </a:schemeClr>
        </a:solidFill>
        <a:ln w="9525" cmpd="sng">
          <a:solidFill>
            <a:schemeClr val="accent5">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Comments:</a:t>
          </a:r>
        </a:p>
        <a:p>
          <a:r>
            <a:rPr lang="en-US" sz="1100">
              <a:solidFill>
                <a:schemeClr val="dk1"/>
              </a:solidFill>
              <a:effectLst/>
              <a:latin typeface="+mn-lt"/>
              <a:ea typeface="+mn-ea"/>
              <a:cs typeface="+mn-cs"/>
            </a:rPr>
            <a:t>1. </a:t>
          </a:r>
          <a:endParaRPr lang="pl-P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6"/>
  <sheetViews>
    <sheetView showGridLines="0" zoomScale="80" zoomScaleNormal="80" workbookViewId="0"/>
  </sheetViews>
  <sheetFormatPr defaultColWidth="9.33203125" defaultRowHeight="14.4"/>
  <cols>
    <col min="1" max="1" width="8" customWidth="1"/>
    <col min="2" max="2" width="132.6640625" customWidth="1"/>
    <col min="3" max="3" width="10.6640625" bestFit="1" customWidth="1"/>
  </cols>
  <sheetData>
    <row r="1" spans="1:3" s="1231" customFormat="1">
      <c r="A1" s="1229" t="s">
        <v>5523</v>
      </c>
      <c r="B1" s="1230" t="s">
        <v>5524</v>
      </c>
      <c r="C1" s="1230" t="s">
        <v>5525</v>
      </c>
    </row>
    <row r="2" spans="1:3">
      <c r="A2" s="1232" t="s">
        <v>6516</v>
      </c>
      <c r="B2" s="1233"/>
      <c r="C2" s="1234"/>
    </row>
    <row r="4" spans="1:3">
      <c r="B4" s="1235" t="s">
        <v>5526</v>
      </c>
    </row>
    <row r="5" spans="1:3">
      <c r="B5" s="1236" t="s">
        <v>5527</v>
      </c>
    </row>
    <row r="6" spans="1:3">
      <c r="B6" s="1237" t="s">
        <v>6446</v>
      </c>
    </row>
    <row r="7" spans="1:3">
      <c r="B7" s="1238" t="s">
        <v>5528</v>
      </c>
    </row>
    <row r="8" spans="1:3">
      <c r="B8" s="1239" t="s">
        <v>819</v>
      </c>
    </row>
    <row r="26" spans="2:2">
      <c r="B26" s="1795"/>
    </row>
  </sheetData>
  <autoFilter ref="A1:B1" xr:uid="{00000000-0009-0000-0000-00000000000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FFC000"/>
  </sheetPr>
  <dimension ref="A1:G16"/>
  <sheetViews>
    <sheetView showGridLines="0" zoomScale="80" zoomScaleNormal="80" workbookViewId="0"/>
  </sheetViews>
  <sheetFormatPr defaultColWidth="9.33203125" defaultRowHeight="14.4"/>
  <cols>
    <col min="1" max="1" width="24.33203125" customWidth="1"/>
    <col min="2" max="2" width="64.33203125" bestFit="1" customWidth="1"/>
    <col min="3" max="3" width="6.44140625" bestFit="1" customWidth="1"/>
    <col min="4" max="4" width="6.33203125" bestFit="1" customWidth="1"/>
    <col min="5" max="5" width="64" bestFit="1" customWidth="1"/>
    <col min="6" max="6" width="15.6640625" customWidth="1"/>
    <col min="7" max="7" width="23.44140625" customWidth="1"/>
  </cols>
  <sheetData>
    <row r="1" spans="1:7">
      <c r="A1" s="88" t="s">
        <v>1926</v>
      </c>
    </row>
    <row r="2" spans="1:7" ht="15" customHeight="1">
      <c r="A2" s="39" t="s">
        <v>1726</v>
      </c>
      <c r="B2" s="372"/>
      <c r="C2" s="373"/>
      <c r="D2" s="374"/>
      <c r="E2" s="374"/>
      <c r="F2" s="374"/>
    </row>
    <row r="3" spans="1:7">
      <c r="A3" s="375"/>
      <c r="B3" s="374"/>
      <c r="C3" s="374"/>
      <c r="D3" s="374"/>
      <c r="E3" s="374"/>
      <c r="F3" s="374"/>
    </row>
    <row r="4" spans="1:7">
      <c r="A4" s="88" t="s">
        <v>1927</v>
      </c>
      <c r="B4" s="374"/>
      <c r="C4" s="374"/>
      <c r="D4" s="374"/>
      <c r="E4" s="374"/>
      <c r="F4" s="374"/>
    </row>
    <row r="5" spans="1:7">
      <c r="B5" s="374"/>
      <c r="C5" s="374"/>
      <c r="D5" s="374"/>
      <c r="E5" s="374"/>
      <c r="F5" s="374"/>
    </row>
    <row r="6" spans="1:7">
      <c r="A6" s="376" t="s">
        <v>1468</v>
      </c>
      <c r="B6" s="374"/>
      <c r="C6" s="374"/>
      <c r="D6" s="374"/>
      <c r="E6" s="374"/>
      <c r="F6" s="374"/>
    </row>
    <row r="7" spans="1:7">
      <c r="C7" s="377"/>
      <c r="D7" s="378" t="s">
        <v>13</v>
      </c>
      <c r="E7" s="374"/>
      <c r="F7" s="374"/>
    </row>
    <row r="8" spans="1:7">
      <c r="B8" s="379" t="s">
        <v>1728</v>
      </c>
      <c r="C8" s="380"/>
      <c r="D8" s="175"/>
      <c r="E8" s="374"/>
      <c r="F8" s="374"/>
    </row>
    <row r="9" spans="1:7">
      <c r="B9" s="381" t="s">
        <v>1729</v>
      </c>
      <c r="C9" s="378" t="s">
        <v>12</v>
      </c>
      <c r="D9" s="382"/>
      <c r="E9" s="383" t="s">
        <v>1730</v>
      </c>
      <c r="F9" s="383"/>
      <c r="G9" s="383"/>
    </row>
    <row r="10" spans="1:7">
      <c r="B10" s="1226" t="s">
        <v>6109</v>
      </c>
      <c r="C10" s="378" t="s">
        <v>6150</v>
      </c>
      <c r="D10" s="1194"/>
      <c r="E10" s="1552" t="s">
        <v>6111</v>
      </c>
      <c r="F10" s="383"/>
      <c r="G10" s="383"/>
    </row>
    <row r="11" spans="1:7">
      <c r="B11" s="1226" t="s">
        <v>6110</v>
      </c>
      <c r="C11" s="378" t="s">
        <v>6151</v>
      </c>
      <c r="D11" s="1290"/>
      <c r="E11" s="1552" t="s">
        <v>6112</v>
      </c>
      <c r="F11" s="383"/>
      <c r="G11" s="383"/>
    </row>
    <row r="12" spans="1:7">
      <c r="B12" s="381" t="s">
        <v>1928</v>
      </c>
      <c r="C12" s="378" t="s">
        <v>37</v>
      </c>
      <c r="D12" s="382"/>
      <c r="E12" s="383" t="s">
        <v>1929</v>
      </c>
      <c r="F12" s="383"/>
      <c r="G12" s="383"/>
    </row>
    <row r="13" spans="1:7">
      <c r="B13" s="1227" t="s">
        <v>6234</v>
      </c>
      <c r="C13" s="378" t="s">
        <v>901</v>
      </c>
      <c r="D13" s="1194"/>
      <c r="E13" s="1552" t="s">
        <v>5909</v>
      </c>
      <c r="F13" s="383"/>
      <c r="G13" s="383"/>
    </row>
    <row r="14" spans="1:7">
      <c r="B14" s="381" t="s">
        <v>1930</v>
      </c>
      <c r="C14" s="378" t="s">
        <v>902</v>
      </c>
      <c r="D14" s="382"/>
      <c r="E14" s="383" t="s">
        <v>1931</v>
      </c>
      <c r="F14" s="383"/>
      <c r="G14" s="383"/>
    </row>
    <row r="15" spans="1:7">
      <c r="B15" s="381" t="s">
        <v>1932</v>
      </c>
      <c r="C15" s="378" t="s">
        <v>904</v>
      </c>
      <c r="D15" s="382"/>
      <c r="E15" s="383" t="s">
        <v>1933</v>
      </c>
      <c r="F15" s="383"/>
      <c r="G15" s="383"/>
    </row>
    <row r="16" spans="1:7">
      <c r="B16" s="374"/>
      <c r="C16" s="386"/>
      <c r="D16" s="386"/>
      <c r="E16" s="383"/>
      <c r="F16" s="383"/>
      <c r="G16" s="383"/>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1">
    <tabColor rgb="FF00B0F0"/>
  </sheetPr>
  <dimension ref="A1:V232"/>
  <sheetViews>
    <sheetView showGridLines="0" zoomScale="80" zoomScaleNormal="80" workbookViewId="0"/>
  </sheetViews>
  <sheetFormatPr defaultColWidth="9.33203125" defaultRowHeight="14.4"/>
  <cols>
    <col min="1" max="1" width="21" style="124" bestFit="1" customWidth="1"/>
    <col min="2" max="2" width="60" style="124" customWidth="1"/>
    <col min="3" max="3" width="20.5546875" style="124" customWidth="1"/>
    <col min="4" max="4" width="25.44140625" style="124" customWidth="1"/>
    <col min="5" max="5" width="17.5546875" style="124" customWidth="1"/>
    <col min="6" max="6" width="16.44140625" style="124" customWidth="1"/>
    <col min="7" max="7" width="15.5546875" style="124" customWidth="1"/>
    <col min="8" max="8" width="17.33203125" style="124" customWidth="1"/>
    <col min="9" max="9" width="11.5546875" style="124" customWidth="1"/>
    <col min="10" max="10" width="85.44140625" style="124" customWidth="1"/>
    <col min="11" max="11" width="68.5546875" style="124" customWidth="1"/>
    <col min="12" max="12" width="14.5546875" style="124" customWidth="1"/>
    <col min="13" max="13" width="14.33203125" style="124" customWidth="1"/>
    <col min="14" max="14" width="20.5546875" style="124" customWidth="1"/>
    <col min="15" max="15" width="19.6640625" style="124" customWidth="1"/>
    <col min="16" max="16" width="64.5546875" style="124" bestFit="1" customWidth="1"/>
    <col min="17" max="17" width="13.44140625" style="124" customWidth="1"/>
    <col min="18" max="18" width="27.33203125" style="124" bestFit="1" customWidth="1"/>
    <col min="19" max="19" width="39.5546875" style="124" customWidth="1"/>
    <col min="20" max="20" width="11.5546875" style="124" customWidth="1"/>
    <col min="21" max="22" width="20.33203125" style="124" customWidth="1"/>
    <col min="23" max="23" width="19.6640625" style="124" customWidth="1"/>
    <col min="24" max="16384" width="9.33203125" style="124"/>
  </cols>
  <sheetData>
    <row r="1" spans="1:22">
      <c r="A1" s="1" t="s">
        <v>6182</v>
      </c>
    </row>
    <row r="2" spans="1:22">
      <c r="A2" s="294" t="s">
        <v>1555</v>
      </c>
      <c r="B2" s="313"/>
      <c r="C2" s="313"/>
      <c r="D2" s="313"/>
      <c r="E2" s="313"/>
      <c r="F2" s="313"/>
      <c r="G2" s="313"/>
      <c r="H2" s="35"/>
      <c r="I2" s="35"/>
      <c r="J2" s="35"/>
      <c r="K2" s="35"/>
      <c r="L2" s="35"/>
      <c r="M2" s="35"/>
      <c r="N2" s="35"/>
    </row>
    <row r="3" spans="1:22">
      <c r="A3" s="313"/>
      <c r="B3" s="822"/>
      <c r="C3" s="822"/>
      <c r="D3" s="55"/>
      <c r="E3" s="55"/>
      <c r="F3" s="55"/>
      <c r="G3" s="55"/>
      <c r="H3" s="35"/>
      <c r="I3" s="35"/>
      <c r="J3" s="35"/>
      <c r="K3" s="35"/>
      <c r="L3" s="35"/>
      <c r="M3" s="35"/>
      <c r="N3" s="35"/>
    </row>
    <row r="4" spans="1:22">
      <c r="A4" s="271" t="s">
        <v>6183</v>
      </c>
      <c r="B4" s="313"/>
      <c r="C4" s="313"/>
      <c r="D4" s="823"/>
      <c r="E4" s="823"/>
      <c r="F4" s="823"/>
      <c r="G4" s="823"/>
      <c r="H4" s="35"/>
      <c r="I4" s="35"/>
      <c r="J4" s="35"/>
      <c r="K4" s="35"/>
      <c r="L4" s="35"/>
      <c r="M4" s="35"/>
      <c r="N4" s="35"/>
      <c r="O4" s="35"/>
      <c r="P4" s="35"/>
      <c r="Q4" s="35"/>
      <c r="R4" s="35"/>
      <c r="S4" s="35"/>
      <c r="T4" s="35"/>
      <c r="U4" s="35"/>
      <c r="V4" s="35"/>
    </row>
    <row r="5" spans="1:22">
      <c r="A5" s="54" t="s">
        <v>109</v>
      </c>
      <c r="B5" s="313"/>
      <c r="C5" s="313"/>
      <c r="D5" s="823"/>
      <c r="E5" s="823"/>
      <c r="F5" s="823"/>
      <c r="G5" s="823"/>
      <c r="H5" s="35"/>
      <c r="I5" s="35"/>
      <c r="J5" s="35"/>
      <c r="K5" s="35"/>
      <c r="L5" s="35"/>
      <c r="M5" s="35"/>
      <c r="N5" s="35"/>
      <c r="O5" s="35"/>
      <c r="P5" s="35"/>
      <c r="Q5" s="35"/>
      <c r="R5" s="35"/>
      <c r="S5" s="35"/>
      <c r="T5" s="35"/>
      <c r="U5" s="35"/>
      <c r="V5" s="35"/>
    </row>
    <row r="6" spans="1:22">
      <c r="A6" s="801" t="s">
        <v>90</v>
      </c>
      <c r="B6" s="313"/>
      <c r="C6" s="313"/>
      <c r="D6" s="823"/>
      <c r="E6" s="823"/>
      <c r="F6" s="823"/>
      <c r="G6" s="823"/>
      <c r="H6" s="35"/>
      <c r="I6" s="35"/>
      <c r="J6" s="35"/>
      <c r="K6" s="35"/>
      <c r="L6" s="35"/>
      <c r="M6" s="35"/>
      <c r="N6" s="35"/>
      <c r="O6" s="35"/>
      <c r="P6" s="35"/>
      <c r="Q6" s="35"/>
      <c r="R6" s="35"/>
      <c r="S6" s="35"/>
      <c r="T6" s="35"/>
      <c r="U6" s="35"/>
      <c r="V6" s="35"/>
    </row>
    <row r="7" spans="1:22">
      <c r="A7" s="427"/>
      <c r="B7" s="313"/>
      <c r="C7" s="313"/>
      <c r="D7" s="823"/>
      <c r="E7" s="823"/>
      <c r="F7" s="823"/>
      <c r="G7" s="823"/>
      <c r="H7" s="35"/>
      <c r="I7" s="35"/>
      <c r="J7" s="35"/>
      <c r="K7" s="35"/>
      <c r="L7" s="35"/>
      <c r="M7" s="35"/>
      <c r="N7" s="35"/>
      <c r="O7" s="35"/>
      <c r="P7" s="35"/>
      <c r="Q7" s="35"/>
      <c r="R7" s="35"/>
      <c r="S7" s="35"/>
      <c r="T7" s="35"/>
      <c r="U7" s="35"/>
      <c r="V7" s="35"/>
    </row>
    <row r="8" spans="1:22">
      <c r="A8" s="276" t="s">
        <v>1555</v>
      </c>
      <c r="B8" s="35"/>
      <c r="C8" s="35"/>
      <c r="D8" s="824"/>
      <c r="E8" s="824"/>
      <c r="F8" s="824"/>
      <c r="G8" s="824"/>
      <c r="H8" s="35"/>
      <c r="I8" s="35"/>
      <c r="J8" s="35"/>
      <c r="K8" s="35"/>
      <c r="L8" s="35"/>
      <c r="M8" s="35"/>
      <c r="N8" s="35"/>
      <c r="O8" s="35"/>
      <c r="P8" s="35"/>
      <c r="Q8" s="35"/>
      <c r="R8" s="35"/>
      <c r="S8" s="35"/>
      <c r="T8" s="35"/>
      <c r="U8" s="35"/>
      <c r="V8" s="35"/>
    </row>
    <row r="9" spans="1:22">
      <c r="A9" s="276"/>
      <c r="B9" s="35"/>
      <c r="C9" s="35"/>
      <c r="D9" s="824"/>
      <c r="E9" s="824"/>
      <c r="F9" s="824"/>
      <c r="G9" s="824"/>
      <c r="H9" s="35"/>
      <c r="I9" s="35"/>
      <c r="J9" s="35"/>
      <c r="K9" s="35"/>
      <c r="L9" s="35"/>
      <c r="M9" s="35"/>
      <c r="N9" s="35"/>
      <c r="O9" s="35"/>
      <c r="P9" s="35"/>
      <c r="Q9" s="35"/>
      <c r="R9" s="35"/>
      <c r="S9" s="35"/>
      <c r="T9" s="35"/>
      <c r="U9" s="35"/>
      <c r="V9" s="35"/>
    </row>
    <row r="10" spans="1:22">
      <c r="A10" s="824"/>
      <c r="C10" s="825"/>
      <c r="D10" s="636" t="s">
        <v>129</v>
      </c>
      <c r="E10" s="636" t="s">
        <v>3410</v>
      </c>
      <c r="F10" s="636" t="s">
        <v>3411</v>
      </c>
      <c r="G10" s="636" t="s">
        <v>1335</v>
      </c>
      <c r="H10" s="636" t="s">
        <v>1336</v>
      </c>
      <c r="I10" s="35"/>
      <c r="J10" s="35"/>
      <c r="K10" s="35"/>
      <c r="L10" s="35"/>
      <c r="M10" s="35"/>
      <c r="N10" s="35"/>
      <c r="O10" s="35"/>
      <c r="P10" s="35"/>
      <c r="Q10" s="35"/>
      <c r="R10" s="35"/>
      <c r="S10" s="35"/>
      <c r="T10" s="35"/>
      <c r="U10" s="35"/>
      <c r="V10" s="35"/>
    </row>
    <row r="11" spans="1:22">
      <c r="A11" s="35"/>
      <c r="B11" s="825"/>
      <c r="C11" s="825"/>
      <c r="D11" s="753" t="s">
        <v>13</v>
      </c>
      <c r="E11" s="753" t="s">
        <v>89</v>
      </c>
      <c r="F11" s="753" t="s">
        <v>107</v>
      </c>
      <c r="G11" s="753" t="s">
        <v>88</v>
      </c>
      <c r="H11" s="753" t="s">
        <v>87</v>
      </c>
      <c r="I11" s="35"/>
      <c r="J11" s="35"/>
      <c r="K11" s="35"/>
      <c r="L11" s="35"/>
      <c r="M11" s="35"/>
      <c r="N11" s="35"/>
      <c r="O11" s="35"/>
      <c r="P11" s="35"/>
      <c r="Q11" s="35"/>
      <c r="R11" s="35"/>
      <c r="S11" s="35"/>
      <c r="T11" s="35"/>
      <c r="U11" s="35"/>
      <c r="V11" s="35"/>
    </row>
    <row r="12" spans="1:22" ht="28.8">
      <c r="B12" s="1311" t="s">
        <v>3479</v>
      </c>
      <c r="C12" s="753"/>
      <c r="D12" s="303"/>
      <c r="E12" s="303"/>
      <c r="F12" s="303"/>
      <c r="G12" s="303"/>
      <c r="H12" s="303"/>
      <c r="I12" s="35"/>
      <c r="J12" s="35"/>
      <c r="K12" s="35"/>
      <c r="L12" s="35"/>
      <c r="M12" s="35"/>
      <c r="N12" s="35"/>
      <c r="O12" s="35"/>
      <c r="P12" s="35"/>
      <c r="Q12" s="35"/>
      <c r="R12" s="35"/>
      <c r="S12" s="35"/>
      <c r="T12" s="35"/>
      <c r="U12" s="35"/>
      <c r="V12" s="35"/>
    </row>
    <row r="13" spans="1:22">
      <c r="A13" s="35"/>
      <c r="B13" s="804" t="s">
        <v>3413</v>
      </c>
      <c r="C13" s="753" t="s">
        <v>12</v>
      </c>
      <c r="D13" s="805"/>
      <c r="E13" s="805"/>
      <c r="F13" s="303"/>
      <c r="G13" s="805"/>
      <c r="H13" s="303"/>
      <c r="I13" s="42"/>
      <c r="J13" s="42" t="s">
        <v>1411</v>
      </c>
      <c r="K13" s="42"/>
      <c r="L13" s="41" t="s">
        <v>91</v>
      </c>
      <c r="M13" s="41" t="s">
        <v>175</v>
      </c>
      <c r="N13" s="41" t="s">
        <v>1412</v>
      </c>
      <c r="O13" s="41" t="s">
        <v>1340</v>
      </c>
      <c r="P13" s="41"/>
      <c r="Q13" s="41" t="s">
        <v>1341</v>
      </c>
      <c r="R13" s="41"/>
      <c r="S13" s="47"/>
      <c r="T13" s="47"/>
      <c r="U13" s="35"/>
    </row>
    <row r="14" spans="1:22" ht="28.8">
      <c r="A14" s="35"/>
      <c r="B14" s="829" t="s">
        <v>5567</v>
      </c>
      <c r="C14" s="753" t="s">
        <v>72</v>
      </c>
      <c r="D14" s="805"/>
      <c r="E14" s="805"/>
      <c r="F14" s="303"/>
      <c r="G14" s="805"/>
      <c r="H14" s="303"/>
      <c r="I14" s="42"/>
      <c r="J14" s="42" t="s">
        <v>1411</v>
      </c>
      <c r="K14" s="42"/>
      <c r="L14" s="41" t="s">
        <v>91</v>
      </c>
      <c r="M14" s="41" t="s">
        <v>175</v>
      </c>
      <c r="N14" s="41" t="s">
        <v>1412</v>
      </c>
      <c r="O14" s="41" t="s">
        <v>1340</v>
      </c>
      <c r="P14" s="41" t="s">
        <v>3480</v>
      </c>
      <c r="Q14" s="41" t="s">
        <v>1341</v>
      </c>
      <c r="R14" s="41" t="s">
        <v>1344</v>
      </c>
      <c r="S14" s="47"/>
      <c r="T14" s="47"/>
      <c r="U14" s="35"/>
    </row>
    <row r="15" spans="1:22">
      <c r="A15" s="35"/>
      <c r="B15" s="804" t="s">
        <v>3414</v>
      </c>
      <c r="C15" s="753" t="s">
        <v>11</v>
      </c>
      <c r="D15" s="805"/>
      <c r="E15" s="805"/>
      <c r="F15" s="303"/>
      <c r="G15" s="805"/>
      <c r="H15" s="303"/>
      <c r="I15" s="42"/>
      <c r="J15" s="42" t="s">
        <v>1411</v>
      </c>
      <c r="K15" s="42"/>
      <c r="L15" s="41" t="s">
        <v>91</v>
      </c>
      <c r="M15" s="41" t="s">
        <v>175</v>
      </c>
      <c r="N15" s="41" t="s">
        <v>1412</v>
      </c>
      <c r="O15" s="41" t="s">
        <v>1340</v>
      </c>
      <c r="P15" s="41"/>
      <c r="Q15" s="41" t="s">
        <v>3415</v>
      </c>
      <c r="R15" s="41"/>
      <c r="S15" s="47"/>
      <c r="T15" s="47"/>
      <c r="U15" s="35"/>
    </row>
    <row r="16" spans="1:22" ht="28.8">
      <c r="A16" s="35"/>
      <c r="B16" s="804" t="s">
        <v>3416</v>
      </c>
      <c r="C16" s="753" t="s">
        <v>71</v>
      </c>
      <c r="D16" s="805"/>
      <c r="E16" s="805"/>
      <c r="F16" s="303"/>
      <c r="G16" s="805"/>
      <c r="H16" s="303"/>
      <c r="I16" s="42"/>
      <c r="J16" s="42" t="s">
        <v>1411</v>
      </c>
      <c r="K16" s="42"/>
      <c r="L16" s="41" t="s">
        <v>91</v>
      </c>
      <c r="M16" s="41" t="s">
        <v>175</v>
      </c>
      <c r="N16" s="41" t="s">
        <v>1412</v>
      </c>
      <c r="O16" s="41" t="s">
        <v>1340</v>
      </c>
      <c r="P16" s="41"/>
      <c r="Q16" s="41" t="s">
        <v>1350</v>
      </c>
      <c r="R16" s="41"/>
      <c r="S16" s="47"/>
      <c r="T16" s="47"/>
      <c r="U16" s="35"/>
    </row>
    <row r="17" spans="1:21">
      <c r="A17" s="35"/>
      <c r="B17" s="804" t="s">
        <v>3417</v>
      </c>
      <c r="C17" s="753" t="s">
        <v>70</v>
      </c>
      <c r="D17" s="805"/>
      <c r="E17" s="303"/>
      <c r="F17" s="805"/>
      <c r="G17" s="805"/>
      <c r="H17" s="805"/>
      <c r="I17" s="42"/>
      <c r="J17" s="42" t="s">
        <v>1411</v>
      </c>
      <c r="K17" s="42"/>
      <c r="L17" s="41" t="s">
        <v>91</v>
      </c>
      <c r="M17" s="41" t="s">
        <v>175</v>
      </c>
      <c r="N17" s="41" t="s">
        <v>1412</v>
      </c>
      <c r="O17" s="41" t="s">
        <v>1340</v>
      </c>
      <c r="P17" s="41"/>
      <c r="Q17" s="41" t="s">
        <v>1354</v>
      </c>
      <c r="R17" s="41"/>
      <c r="S17" s="47"/>
      <c r="T17" s="47"/>
      <c r="U17" s="35"/>
    </row>
    <row r="18" spans="1:21" ht="28.8">
      <c r="A18" s="35"/>
      <c r="B18" s="829" t="s">
        <v>5568</v>
      </c>
      <c r="C18" s="753" t="s">
        <v>69</v>
      </c>
      <c r="D18" s="805"/>
      <c r="E18" s="303"/>
      <c r="F18" s="805"/>
      <c r="G18" s="805"/>
      <c r="H18" s="805"/>
      <c r="I18" s="42"/>
      <c r="J18" s="42" t="s">
        <v>1411</v>
      </c>
      <c r="K18" s="42"/>
      <c r="L18" s="41" t="s">
        <v>91</v>
      </c>
      <c r="M18" s="41" t="s">
        <v>175</v>
      </c>
      <c r="N18" s="41" t="s">
        <v>1412</v>
      </c>
      <c r="O18" s="41" t="s">
        <v>1340</v>
      </c>
      <c r="P18" s="41" t="s">
        <v>3480</v>
      </c>
      <c r="Q18" s="41" t="s">
        <v>1354</v>
      </c>
      <c r="R18" s="41"/>
      <c r="S18" s="47"/>
      <c r="T18" s="47"/>
      <c r="U18" s="35"/>
    </row>
    <row r="19" spans="1:21">
      <c r="A19" s="35"/>
      <c r="B19" s="804" t="s">
        <v>3418</v>
      </c>
      <c r="C19" s="753" t="s">
        <v>68</v>
      </c>
      <c r="D19" s="805"/>
      <c r="E19" s="805"/>
      <c r="F19" s="303"/>
      <c r="G19" s="303"/>
      <c r="H19" s="303"/>
      <c r="I19" s="42"/>
      <c r="J19" s="42" t="s">
        <v>1411</v>
      </c>
      <c r="K19" s="42"/>
      <c r="L19" s="41" t="s">
        <v>91</v>
      </c>
      <c r="M19" s="41" t="s">
        <v>175</v>
      </c>
      <c r="N19" s="41" t="s">
        <v>1412</v>
      </c>
      <c r="O19" s="41" t="s">
        <v>1340</v>
      </c>
      <c r="P19" s="41"/>
      <c r="Q19" s="41" t="s">
        <v>3419</v>
      </c>
      <c r="R19" s="41"/>
      <c r="S19" s="47"/>
      <c r="T19" s="47"/>
      <c r="U19" s="35"/>
    </row>
    <row r="20" spans="1:21">
      <c r="A20" s="35"/>
      <c r="B20" s="829" t="s">
        <v>5569</v>
      </c>
      <c r="C20" s="753" t="s">
        <v>67</v>
      </c>
      <c r="D20" s="805"/>
      <c r="E20" s="805"/>
      <c r="F20" s="303"/>
      <c r="G20" s="303"/>
      <c r="H20" s="303"/>
      <c r="I20" s="42"/>
      <c r="J20" s="42" t="s">
        <v>1411</v>
      </c>
      <c r="K20" s="42"/>
      <c r="L20" s="41" t="s">
        <v>91</v>
      </c>
      <c r="M20" s="41" t="s">
        <v>175</v>
      </c>
      <c r="N20" s="41" t="s">
        <v>1412</v>
      </c>
      <c r="O20" s="41" t="s">
        <v>1340</v>
      </c>
      <c r="P20" s="41" t="s">
        <v>3480</v>
      </c>
      <c r="Q20" s="41" t="s">
        <v>3419</v>
      </c>
      <c r="R20" s="41"/>
      <c r="S20" s="47"/>
      <c r="T20" s="47"/>
      <c r="U20" s="35"/>
    </row>
    <row r="21" spans="1:21">
      <c r="A21" s="35"/>
      <c r="B21" s="804" t="s">
        <v>1361</v>
      </c>
      <c r="C21" s="753" t="s">
        <v>66</v>
      </c>
      <c r="D21" s="805"/>
      <c r="E21" s="303"/>
      <c r="F21" s="805"/>
      <c r="G21" s="805"/>
      <c r="H21" s="805"/>
      <c r="I21" s="42"/>
      <c r="J21" s="42" t="s">
        <v>1411</v>
      </c>
      <c r="K21" s="42"/>
      <c r="L21" s="41" t="s">
        <v>91</v>
      </c>
      <c r="M21" s="41" t="s">
        <v>175</v>
      </c>
      <c r="N21" s="41" t="s">
        <v>1412</v>
      </c>
      <c r="O21" s="41" t="s">
        <v>1340</v>
      </c>
      <c r="P21" s="41"/>
      <c r="Q21" s="41" t="s">
        <v>1363</v>
      </c>
      <c r="R21" s="41"/>
      <c r="S21" s="47"/>
      <c r="T21" s="47"/>
      <c r="U21" s="35"/>
    </row>
    <row r="22" spans="1:21">
      <c r="A22" s="35"/>
      <c r="B22" s="829" t="s">
        <v>5570</v>
      </c>
      <c r="C22" s="753" t="s">
        <v>10</v>
      </c>
      <c r="D22" s="805"/>
      <c r="E22" s="303"/>
      <c r="F22" s="805"/>
      <c r="G22" s="805"/>
      <c r="H22" s="805"/>
      <c r="I22" s="42"/>
      <c r="J22" s="42" t="s">
        <v>1411</v>
      </c>
      <c r="K22" s="42"/>
      <c r="L22" s="41" t="s">
        <v>91</v>
      </c>
      <c r="M22" s="41" t="s">
        <v>175</v>
      </c>
      <c r="N22" s="41" t="s">
        <v>1412</v>
      </c>
      <c r="O22" s="41" t="s">
        <v>1340</v>
      </c>
      <c r="P22" s="41" t="s">
        <v>3480</v>
      </c>
      <c r="Q22" s="41" t="s">
        <v>1363</v>
      </c>
      <c r="R22" s="41"/>
      <c r="S22" s="47"/>
      <c r="T22" s="47"/>
      <c r="U22" s="35"/>
    </row>
    <row r="23" spans="1:21">
      <c r="A23" s="35"/>
      <c r="B23" s="804" t="s">
        <v>3420</v>
      </c>
      <c r="C23" s="753" t="s">
        <v>9</v>
      </c>
      <c r="D23" s="805"/>
      <c r="E23" s="303"/>
      <c r="F23" s="805"/>
      <c r="G23" s="805"/>
      <c r="H23" s="805"/>
      <c r="I23" s="42"/>
      <c r="J23" s="42" t="s">
        <v>1411</v>
      </c>
      <c r="K23" s="42"/>
      <c r="L23" s="41" t="s">
        <v>91</v>
      </c>
      <c r="M23" s="41" t="s">
        <v>175</v>
      </c>
      <c r="N23" s="41" t="s">
        <v>1412</v>
      </c>
      <c r="O23" s="41" t="s">
        <v>1340</v>
      </c>
      <c r="P23" s="41"/>
      <c r="Q23" s="41" t="s">
        <v>3421</v>
      </c>
      <c r="R23" s="41"/>
      <c r="S23" s="47"/>
      <c r="T23" s="47"/>
      <c r="U23" s="35"/>
    </row>
    <row r="24" spans="1:21" ht="28.8">
      <c r="A24" s="35"/>
      <c r="B24" s="829" t="s">
        <v>5571</v>
      </c>
      <c r="C24" s="753" t="s">
        <v>65</v>
      </c>
      <c r="D24" s="805"/>
      <c r="E24" s="303"/>
      <c r="F24" s="805"/>
      <c r="G24" s="805"/>
      <c r="H24" s="805"/>
      <c r="I24" s="42"/>
      <c r="J24" s="42" t="s">
        <v>1411</v>
      </c>
      <c r="K24" s="42"/>
      <c r="L24" s="41" t="s">
        <v>91</v>
      </c>
      <c r="M24" s="41" t="s">
        <v>175</v>
      </c>
      <c r="N24" s="41" t="s">
        <v>1412</v>
      </c>
      <c r="O24" s="41" t="s">
        <v>1340</v>
      </c>
      <c r="P24" s="41" t="s">
        <v>3480</v>
      </c>
      <c r="Q24" s="41" t="s">
        <v>3421</v>
      </c>
      <c r="R24" s="41"/>
      <c r="S24" s="47"/>
      <c r="T24" s="47"/>
      <c r="U24" s="35"/>
    </row>
    <row r="25" spans="1:21">
      <c r="A25" s="35"/>
      <c r="B25" s="804" t="s">
        <v>3422</v>
      </c>
      <c r="C25" s="753" t="s">
        <v>8</v>
      </c>
      <c r="D25" s="805"/>
      <c r="E25" s="805"/>
      <c r="F25" s="303"/>
      <c r="G25" s="303"/>
      <c r="H25" s="303"/>
      <c r="I25" s="42"/>
      <c r="J25" s="42" t="s">
        <v>1411</v>
      </c>
      <c r="K25" s="42"/>
      <c r="L25" s="41" t="s">
        <v>91</v>
      </c>
      <c r="M25" s="41" t="s">
        <v>175</v>
      </c>
      <c r="N25" s="41" t="s">
        <v>1412</v>
      </c>
      <c r="O25" s="41" t="s">
        <v>1340</v>
      </c>
      <c r="P25" s="41" t="s">
        <v>3454</v>
      </c>
      <c r="Q25" s="41" t="s">
        <v>3423</v>
      </c>
      <c r="R25" s="41"/>
      <c r="S25" s="47"/>
      <c r="T25" s="47"/>
      <c r="U25" s="35"/>
    </row>
    <row r="26" spans="1:21">
      <c r="A26" s="35"/>
      <c r="B26" s="804" t="s">
        <v>1367</v>
      </c>
      <c r="C26" s="753" t="s">
        <v>7</v>
      </c>
      <c r="D26" s="805"/>
      <c r="E26" s="303"/>
      <c r="F26" s="805"/>
      <c r="G26" s="805"/>
      <c r="H26" s="805"/>
      <c r="I26" s="42"/>
      <c r="J26" s="42" t="s">
        <v>1411</v>
      </c>
      <c r="K26" s="42"/>
      <c r="L26" s="41" t="s">
        <v>91</v>
      </c>
      <c r="M26" s="41" t="s">
        <v>175</v>
      </c>
      <c r="N26" s="41" t="s">
        <v>1412</v>
      </c>
      <c r="O26" s="41" t="s">
        <v>1340</v>
      </c>
      <c r="P26" s="41"/>
      <c r="Q26" s="41" t="s">
        <v>1369</v>
      </c>
      <c r="R26" s="41"/>
      <c r="S26" s="47"/>
      <c r="T26" s="47"/>
      <c r="U26" s="35"/>
    </row>
    <row r="27" spans="1:21">
      <c r="A27" s="35"/>
      <c r="B27" s="829" t="s">
        <v>5572</v>
      </c>
      <c r="C27" s="753" t="s">
        <v>64</v>
      </c>
      <c r="D27" s="805"/>
      <c r="E27" s="303"/>
      <c r="F27" s="805"/>
      <c r="G27" s="805"/>
      <c r="H27" s="805"/>
      <c r="I27" s="42"/>
      <c r="J27" s="42" t="s">
        <v>1411</v>
      </c>
      <c r="K27" s="42"/>
      <c r="L27" s="41" t="s">
        <v>91</v>
      </c>
      <c r="M27" s="41" t="s">
        <v>175</v>
      </c>
      <c r="N27" s="41" t="s">
        <v>1412</v>
      </c>
      <c r="O27" s="41" t="s">
        <v>1340</v>
      </c>
      <c r="P27" s="41" t="s">
        <v>3480</v>
      </c>
      <c r="Q27" s="41" t="s">
        <v>1369</v>
      </c>
      <c r="R27" s="41"/>
      <c r="S27" s="47"/>
      <c r="T27" s="47"/>
      <c r="U27" s="35"/>
    </row>
    <row r="28" spans="1:21">
      <c r="A28" s="35"/>
      <c r="B28" s="804" t="s">
        <v>3424</v>
      </c>
      <c r="C28" s="753" t="s">
        <v>6</v>
      </c>
      <c r="D28" s="805"/>
      <c r="E28" s="303"/>
      <c r="F28" s="303"/>
      <c r="G28" s="303"/>
      <c r="H28" s="805"/>
      <c r="I28" s="42"/>
      <c r="J28" s="42" t="s">
        <v>1411</v>
      </c>
      <c r="K28" s="42"/>
      <c r="L28" s="41" t="s">
        <v>91</v>
      </c>
      <c r="M28" s="41" t="s">
        <v>175</v>
      </c>
      <c r="N28" s="41" t="s">
        <v>1412</v>
      </c>
      <c r="O28" s="41" t="s">
        <v>1340</v>
      </c>
      <c r="P28" s="41"/>
      <c r="Q28" s="41" t="s">
        <v>3425</v>
      </c>
      <c r="R28" s="41"/>
      <c r="S28" s="47"/>
      <c r="T28" s="47"/>
      <c r="U28" s="35"/>
    </row>
    <row r="29" spans="1:21" ht="28.8">
      <c r="A29" s="35"/>
      <c r="B29" s="829" t="s">
        <v>5573</v>
      </c>
      <c r="C29" s="753" t="s">
        <v>5</v>
      </c>
      <c r="D29" s="805"/>
      <c r="E29" s="303"/>
      <c r="F29" s="303"/>
      <c r="G29" s="303"/>
      <c r="H29" s="805"/>
      <c r="I29" s="42"/>
      <c r="J29" s="42" t="s">
        <v>1411</v>
      </c>
      <c r="K29" s="42"/>
      <c r="L29" s="41" t="s">
        <v>91</v>
      </c>
      <c r="M29" s="41" t="s">
        <v>175</v>
      </c>
      <c r="N29" s="41" t="s">
        <v>1412</v>
      </c>
      <c r="O29" s="41" t="s">
        <v>1340</v>
      </c>
      <c r="P29" s="41" t="s">
        <v>3480</v>
      </c>
      <c r="Q29" s="41" t="s">
        <v>3425</v>
      </c>
      <c r="R29" s="41"/>
      <c r="S29" s="47"/>
      <c r="T29" s="47"/>
      <c r="U29" s="35"/>
    </row>
    <row r="30" spans="1:21" ht="28.8">
      <c r="A30" s="35"/>
      <c r="B30" s="829" t="s">
        <v>3426</v>
      </c>
      <c r="C30" s="753" t="s">
        <v>63</v>
      </c>
      <c r="D30" s="805"/>
      <c r="E30" s="805"/>
      <c r="F30" s="805"/>
      <c r="G30" s="805"/>
      <c r="H30" s="805"/>
      <c r="I30" s="42"/>
      <c r="J30" s="42" t="s">
        <v>1411</v>
      </c>
      <c r="K30" s="42"/>
      <c r="L30" s="41" t="s">
        <v>91</v>
      </c>
      <c r="M30" s="41" t="s">
        <v>175</v>
      </c>
      <c r="N30" s="41" t="s">
        <v>1412</v>
      </c>
      <c r="O30" s="41" t="s">
        <v>1340</v>
      </c>
      <c r="P30" s="41"/>
      <c r="Q30" s="41" t="s">
        <v>3427</v>
      </c>
      <c r="R30" s="41"/>
      <c r="S30" s="47"/>
      <c r="T30" s="47"/>
      <c r="U30" s="35"/>
    </row>
    <row r="31" spans="1:21" ht="28.8">
      <c r="A31" s="35"/>
      <c r="B31" s="829" t="s">
        <v>6295</v>
      </c>
      <c r="C31" s="753" t="s">
        <v>62</v>
      </c>
      <c r="D31" s="805"/>
      <c r="E31" s="805"/>
      <c r="F31" s="805"/>
      <c r="G31" s="805"/>
      <c r="H31" s="805"/>
      <c r="I31" s="42" t="s">
        <v>1250</v>
      </c>
      <c r="J31" s="42" t="s">
        <v>1411</v>
      </c>
      <c r="K31" s="42"/>
      <c r="L31" s="41" t="s">
        <v>91</v>
      </c>
      <c r="M31" s="41" t="s">
        <v>175</v>
      </c>
      <c r="N31" s="41" t="s">
        <v>1412</v>
      </c>
      <c r="O31" s="41" t="s">
        <v>1340</v>
      </c>
      <c r="P31" s="41" t="s">
        <v>3485</v>
      </c>
      <c r="Q31" s="41"/>
      <c r="R31" s="41"/>
      <c r="S31" s="47"/>
      <c r="T31" s="47"/>
      <c r="U31" s="35"/>
    </row>
    <row r="32" spans="1:21">
      <c r="A32" s="35"/>
      <c r="B32" s="829" t="s">
        <v>6296</v>
      </c>
      <c r="C32" s="753" t="s">
        <v>61</v>
      </c>
      <c r="D32" s="805"/>
      <c r="E32" s="805"/>
      <c r="F32" s="805"/>
      <c r="G32" s="805"/>
      <c r="H32" s="805"/>
      <c r="I32" s="42"/>
      <c r="J32" s="42" t="s">
        <v>1411</v>
      </c>
      <c r="K32" s="42"/>
      <c r="L32" s="41" t="s">
        <v>91</v>
      </c>
      <c r="M32" s="41" t="s">
        <v>175</v>
      </c>
      <c r="N32" s="41" t="s">
        <v>3486</v>
      </c>
      <c r="O32" s="41" t="s">
        <v>1340</v>
      </c>
      <c r="P32" s="41"/>
      <c r="Q32" s="41"/>
      <c r="R32" s="41"/>
      <c r="S32" s="47"/>
      <c r="T32" s="47"/>
      <c r="U32" s="35"/>
    </row>
    <row r="33" spans="1:22">
      <c r="A33" s="35"/>
      <c r="B33" s="829" t="s">
        <v>5575</v>
      </c>
      <c r="C33" s="753" t="s">
        <v>4</v>
      </c>
      <c r="D33" s="805"/>
      <c r="E33" s="805"/>
      <c r="F33" s="805"/>
      <c r="G33" s="805"/>
      <c r="H33" s="805"/>
      <c r="I33" s="42"/>
      <c r="J33" s="42" t="s">
        <v>1411</v>
      </c>
      <c r="K33" s="42"/>
      <c r="L33" s="41" t="s">
        <v>91</v>
      </c>
      <c r="M33" s="41" t="s">
        <v>175</v>
      </c>
      <c r="N33" s="41" t="s">
        <v>3486</v>
      </c>
      <c r="O33" s="41" t="s">
        <v>1340</v>
      </c>
      <c r="P33" s="41" t="s">
        <v>3487</v>
      </c>
      <c r="Q33" s="41"/>
      <c r="R33" s="41"/>
      <c r="S33" s="47"/>
      <c r="T33" s="47"/>
      <c r="U33" s="35"/>
    </row>
    <row r="34" spans="1:22" ht="43.2">
      <c r="A34" s="35"/>
      <c r="B34" s="826" t="s">
        <v>3428</v>
      </c>
      <c r="C34" s="753"/>
      <c r="D34" s="303"/>
      <c r="E34" s="303"/>
      <c r="F34" s="303"/>
      <c r="G34" s="303"/>
      <c r="H34" s="303"/>
      <c r="I34" s="35"/>
      <c r="J34" s="42"/>
      <c r="K34" s="35"/>
      <c r="L34" s="35"/>
      <c r="M34" s="35"/>
      <c r="N34" s="35"/>
      <c r="O34" s="35"/>
      <c r="P34" s="35"/>
      <c r="Q34" s="35"/>
      <c r="R34" s="35"/>
      <c r="S34" s="35"/>
      <c r="T34" s="35"/>
      <c r="U34" s="35"/>
      <c r="V34" s="35"/>
    </row>
    <row r="35" spans="1:22" ht="43.2">
      <c r="A35" s="35"/>
      <c r="B35" s="804" t="s">
        <v>3428</v>
      </c>
      <c r="C35" s="753" t="s">
        <v>60</v>
      </c>
      <c r="D35" s="805"/>
      <c r="E35" s="303"/>
      <c r="F35" s="998"/>
      <c r="G35" s="998"/>
      <c r="H35" s="998"/>
      <c r="J35" s="42" t="s">
        <v>1411</v>
      </c>
      <c r="K35" s="42"/>
      <c r="L35" s="41" t="s">
        <v>91</v>
      </c>
      <c r="M35" s="448" t="s">
        <v>175</v>
      </c>
      <c r="N35" s="448"/>
      <c r="O35" s="41" t="s">
        <v>3429</v>
      </c>
      <c r="P35" s="47"/>
      <c r="R35" s="35"/>
      <c r="S35" s="35"/>
      <c r="T35" s="35"/>
      <c r="U35" s="35"/>
      <c r="V35" s="35"/>
    </row>
    <row r="36" spans="1:22">
      <c r="A36" s="35"/>
      <c r="B36" s="826" t="s">
        <v>3430</v>
      </c>
      <c r="C36" s="753"/>
      <c r="D36" s="303"/>
      <c r="E36" s="303"/>
      <c r="F36" s="998"/>
      <c r="G36" s="998"/>
      <c r="H36" s="998"/>
      <c r="I36" s="35"/>
      <c r="J36" s="42"/>
      <c r="K36" s="35"/>
      <c r="L36" s="35"/>
      <c r="M36" s="35"/>
      <c r="N36" s="35"/>
      <c r="O36" s="35"/>
      <c r="P36" s="35"/>
      <c r="Q36" s="35"/>
      <c r="R36" s="35"/>
      <c r="S36" s="35"/>
      <c r="T36" s="35"/>
      <c r="U36" s="35"/>
      <c r="V36" s="35"/>
    </row>
    <row r="37" spans="1:22" ht="53.25" customHeight="1">
      <c r="A37" s="35"/>
      <c r="B37" s="804" t="s">
        <v>3488</v>
      </c>
      <c r="C37" s="753" t="s">
        <v>59</v>
      </c>
      <c r="D37" s="809"/>
      <c r="E37" s="809"/>
      <c r="F37" s="998"/>
      <c r="G37" s="998"/>
      <c r="H37" s="998"/>
      <c r="J37" s="42" t="s">
        <v>1411</v>
      </c>
      <c r="K37" s="42"/>
      <c r="L37" s="41" t="s">
        <v>91</v>
      </c>
      <c r="M37" s="41" t="s">
        <v>175</v>
      </c>
      <c r="N37" s="41" t="s">
        <v>1340</v>
      </c>
      <c r="O37" s="41" t="s">
        <v>3489</v>
      </c>
      <c r="Q37" s="41"/>
      <c r="R37" s="41"/>
      <c r="S37" s="35"/>
      <c r="T37" s="35"/>
    </row>
    <row r="38" spans="1:22" ht="53.25" customHeight="1">
      <c r="A38" s="35"/>
      <c r="B38" s="804" t="s">
        <v>3490</v>
      </c>
      <c r="C38" s="753" t="s">
        <v>58</v>
      </c>
      <c r="D38" s="809"/>
      <c r="E38" s="809"/>
      <c r="F38" s="809"/>
      <c r="G38" s="809"/>
      <c r="H38" s="303"/>
      <c r="J38" s="42" t="s">
        <v>1411</v>
      </c>
      <c r="K38" s="42"/>
      <c r="L38" s="41" t="s">
        <v>91</v>
      </c>
      <c r="M38" s="41" t="s">
        <v>175</v>
      </c>
      <c r="N38" s="41" t="s">
        <v>1340</v>
      </c>
      <c r="O38" s="41" t="s">
        <v>3491</v>
      </c>
      <c r="Q38" s="41"/>
      <c r="R38" s="41"/>
      <c r="S38" s="35"/>
      <c r="T38" s="35"/>
    </row>
    <row r="39" spans="1:22" ht="28.8">
      <c r="A39" s="35"/>
      <c r="B39" s="804" t="s">
        <v>3492</v>
      </c>
      <c r="C39" s="753" t="s">
        <v>57</v>
      </c>
      <c r="D39" s="809"/>
      <c r="E39" s="809"/>
      <c r="F39" s="809"/>
      <c r="G39" s="805"/>
      <c r="H39" s="809"/>
      <c r="J39" s="42" t="s">
        <v>1411</v>
      </c>
      <c r="K39" s="42"/>
      <c r="L39" s="41" t="s">
        <v>91</v>
      </c>
      <c r="M39" s="41" t="s">
        <v>175</v>
      </c>
      <c r="N39" s="41" t="s">
        <v>1340</v>
      </c>
      <c r="O39" s="41" t="s">
        <v>3493</v>
      </c>
      <c r="Q39" s="41"/>
      <c r="R39" s="41"/>
      <c r="S39" s="35"/>
      <c r="T39" s="35"/>
    </row>
    <row r="40" spans="1:22" ht="28.8">
      <c r="A40" s="35"/>
      <c r="B40" s="829" t="s">
        <v>6297</v>
      </c>
      <c r="C40" s="753" t="s">
        <v>56</v>
      </c>
      <c r="D40" s="809"/>
      <c r="E40" s="809"/>
      <c r="F40" s="809"/>
      <c r="G40" s="809"/>
      <c r="H40" s="809"/>
      <c r="J40" s="42" t="s">
        <v>1411</v>
      </c>
      <c r="K40" s="42"/>
      <c r="L40" s="41" t="s">
        <v>91</v>
      </c>
      <c r="M40" s="41" t="s">
        <v>175</v>
      </c>
      <c r="N40" s="41" t="s">
        <v>1340</v>
      </c>
      <c r="O40" s="41" t="s">
        <v>3494</v>
      </c>
      <c r="Q40" s="41"/>
      <c r="R40" s="41"/>
      <c r="S40" s="35"/>
      <c r="T40" s="35"/>
    </row>
    <row r="41" spans="1:22">
      <c r="A41" s="35"/>
      <c r="B41" s="829" t="s">
        <v>5576</v>
      </c>
      <c r="C41" s="753" t="s">
        <v>55</v>
      </c>
      <c r="D41" s="805"/>
      <c r="E41" s="805"/>
      <c r="F41" s="805"/>
      <c r="G41" s="805"/>
      <c r="H41" s="805"/>
      <c r="J41" s="42" t="s">
        <v>1411</v>
      </c>
      <c r="K41" s="42"/>
      <c r="L41" s="41" t="s">
        <v>91</v>
      </c>
      <c r="M41" s="41" t="s">
        <v>175</v>
      </c>
      <c r="N41" s="41" t="s">
        <v>1340</v>
      </c>
      <c r="O41" s="41" t="s">
        <v>3487</v>
      </c>
      <c r="P41" s="41" t="s">
        <v>3495</v>
      </c>
      <c r="Q41" s="41"/>
      <c r="R41" s="41"/>
      <c r="S41" s="35"/>
      <c r="T41" s="35"/>
    </row>
    <row r="42" spans="1:22">
      <c r="A42" s="35"/>
      <c r="B42" s="826" t="s">
        <v>3496</v>
      </c>
      <c r="C42" s="753" t="s">
        <v>54</v>
      </c>
      <c r="D42" s="805"/>
      <c r="E42" s="805"/>
      <c r="F42" s="805"/>
      <c r="G42" s="805"/>
      <c r="H42" s="805"/>
      <c r="J42" s="42" t="s">
        <v>1411</v>
      </c>
      <c r="K42" s="42"/>
      <c r="L42" s="41" t="s">
        <v>91</v>
      </c>
      <c r="M42" s="41" t="s">
        <v>175</v>
      </c>
      <c r="N42" s="41" t="s">
        <v>1340</v>
      </c>
      <c r="O42" s="41" t="s">
        <v>3487</v>
      </c>
      <c r="P42" s="41"/>
      <c r="Q42" s="41"/>
      <c r="R42" s="41"/>
      <c r="S42" s="35"/>
      <c r="T42" s="35"/>
    </row>
    <row r="43" spans="1:22">
      <c r="A43" s="35"/>
      <c r="B43" s="826" t="s">
        <v>3433</v>
      </c>
      <c r="C43" s="753" t="s">
        <v>3</v>
      </c>
      <c r="D43" s="805"/>
      <c r="E43" s="805"/>
      <c r="F43" s="805"/>
      <c r="G43" s="805"/>
      <c r="H43" s="805"/>
      <c r="J43" s="42" t="s">
        <v>1411</v>
      </c>
      <c r="K43" s="42" t="s">
        <v>3497</v>
      </c>
      <c r="L43" s="41" t="s">
        <v>91</v>
      </c>
      <c r="M43" s="41" t="s">
        <v>175</v>
      </c>
      <c r="N43" s="41" t="s">
        <v>1340</v>
      </c>
      <c r="O43" s="41" t="s">
        <v>3454</v>
      </c>
      <c r="P43" s="41"/>
      <c r="Q43" s="827"/>
      <c r="R43" s="42"/>
      <c r="S43" s="35"/>
      <c r="V43" s="35"/>
    </row>
    <row r="44" spans="1:22">
      <c r="A44" s="35"/>
      <c r="B44" s="828" t="s">
        <v>1378</v>
      </c>
      <c r="C44" s="753"/>
      <c r="D44" s="303"/>
      <c r="E44" s="303"/>
      <c r="F44" s="303"/>
      <c r="G44" s="303"/>
      <c r="H44" s="303"/>
      <c r="J44" s="427"/>
      <c r="K44" s="427"/>
      <c r="L44" s="427"/>
      <c r="M44" s="35"/>
      <c r="N44" s="35"/>
      <c r="O44" s="35"/>
      <c r="P44" s="35"/>
      <c r="Q44" s="35"/>
      <c r="R44" s="35"/>
      <c r="S44" s="35"/>
      <c r="T44" s="35"/>
      <c r="V44" s="35"/>
    </row>
    <row r="45" spans="1:22">
      <c r="A45" s="35"/>
      <c r="B45" s="804" t="s">
        <v>3434</v>
      </c>
      <c r="C45" s="753" t="s">
        <v>53</v>
      </c>
      <c r="D45" s="805"/>
      <c r="E45" s="303"/>
      <c r="F45" s="303"/>
      <c r="G45" s="805"/>
      <c r="H45" s="303"/>
      <c r="J45" s="42" t="s">
        <v>1411</v>
      </c>
      <c r="K45" s="42"/>
      <c r="L45" s="41" t="s">
        <v>91</v>
      </c>
      <c r="M45" s="41" t="s">
        <v>175</v>
      </c>
      <c r="N45" s="41" t="s">
        <v>3435</v>
      </c>
      <c r="O45" s="41" t="s">
        <v>1341</v>
      </c>
      <c r="P45" s="41" t="s">
        <v>3436</v>
      </c>
      <c r="Q45" s="41"/>
      <c r="R45" s="47"/>
      <c r="T45" s="47"/>
      <c r="V45" s="35"/>
    </row>
    <row r="46" spans="1:22" ht="43.2">
      <c r="A46" s="35"/>
      <c r="B46" s="804" t="s">
        <v>3437</v>
      </c>
      <c r="C46" s="753" t="s">
        <v>52</v>
      </c>
      <c r="D46" s="805"/>
      <c r="E46" s="303"/>
      <c r="F46" s="303"/>
      <c r="G46" s="805"/>
      <c r="H46" s="303"/>
      <c r="J46" s="42" t="s">
        <v>1411</v>
      </c>
      <c r="K46" s="42"/>
      <c r="L46" s="41" t="s">
        <v>91</v>
      </c>
      <c r="M46" s="41" t="s">
        <v>175</v>
      </c>
      <c r="N46" s="41" t="s">
        <v>3435</v>
      </c>
      <c r="O46" s="41" t="s">
        <v>1350</v>
      </c>
      <c r="P46" s="41" t="s">
        <v>3436</v>
      </c>
      <c r="Q46" s="41"/>
      <c r="R46" s="47"/>
      <c r="T46" s="47"/>
      <c r="V46" s="35"/>
    </row>
    <row r="47" spans="1:22">
      <c r="A47" s="35"/>
      <c r="B47" s="804" t="s">
        <v>3438</v>
      </c>
      <c r="C47" s="753" t="s">
        <v>51</v>
      </c>
      <c r="D47" s="805"/>
      <c r="E47" s="303"/>
      <c r="F47" s="303"/>
      <c r="G47" s="805"/>
      <c r="H47" s="805"/>
      <c r="J47" s="42" t="s">
        <v>1411</v>
      </c>
      <c r="K47" s="42"/>
      <c r="L47" s="41" t="s">
        <v>91</v>
      </c>
      <c r="M47" s="41" t="s">
        <v>175</v>
      </c>
      <c r="N47" s="41" t="s">
        <v>3435</v>
      </c>
      <c r="O47" s="41" t="s">
        <v>1363</v>
      </c>
      <c r="P47" s="41" t="s">
        <v>3436</v>
      </c>
      <c r="Q47" s="41"/>
      <c r="R47" s="47"/>
      <c r="T47" s="47"/>
      <c r="V47" s="35"/>
    </row>
    <row r="48" spans="1:22" ht="28.8">
      <c r="A48" s="35"/>
      <c r="B48" s="804" t="s">
        <v>3439</v>
      </c>
      <c r="C48" s="753" t="s">
        <v>50</v>
      </c>
      <c r="D48" s="805"/>
      <c r="E48" s="303"/>
      <c r="F48" s="303"/>
      <c r="G48" s="805"/>
      <c r="H48" s="805"/>
      <c r="J48" s="42" t="s">
        <v>1411</v>
      </c>
      <c r="K48" s="42"/>
      <c r="L48" s="41" t="s">
        <v>91</v>
      </c>
      <c r="M48" s="41" t="s">
        <v>175</v>
      </c>
      <c r="N48" s="41" t="s">
        <v>3435</v>
      </c>
      <c r="O48" s="41" t="s">
        <v>3440</v>
      </c>
      <c r="P48" s="41" t="s">
        <v>3436</v>
      </c>
      <c r="Q48" s="41"/>
      <c r="R48" s="47"/>
      <c r="T48" s="47"/>
      <c r="V48" s="35"/>
    </row>
    <row r="49" spans="1:22" ht="28.8">
      <c r="A49" s="35"/>
      <c r="B49" s="804" t="s">
        <v>3441</v>
      </c>
      <c r="C49" s="753" t="s">
        <v>49</v>
      </c>
      <c r="D49" s="805"/>
      <c r="E49" s="303"/>
      <c r="F49" s="303"/>
      <c r="G49" s="805"/>
      <c r="H49" s="303"/>
      <c r="J49" s="42" t="s">
        <v>1411</v>
      </c>
      <c r="K49" s="42"/>
      <c r="L49" s="41" t="s">
        <v>91</v>
      </c>
      <c r="M49" s="41" t="s">
        <v>175</v>
      </c>
      <c r="N49" s="41" t="s">
        <v>3435</v>
      </c>
      <c r="O49" s="41" t="s">
        <v>3442</v>
      </c>
      <c r="P49" s="41"/>
      <c r="Q49" s="41"/>
      <c r="R49" s="47"/>
      <c r="T49" s="47"/>
      <c r="V49" s="35"/>
    </row>
    <row r="50" spans="1:22" ht="28.8">
      <c r="A50" s="35"/>
      <c r="B50" s="804" t="s">
        <v>3443</v>
      </c>
      <c r="C50" s="753" t="s">
        <v>48</v>
      </c>
      <c r="D50" s="805"/>
      <c r="E50" s="303"/>
      <c r="F50" s="303"/>
      <c r="G50" s="805"/>
      <c r="H50" s="805"/>
      <c r="J50" s="42" t="s">
        <v>1411</v>
      </c>
      <c r="K50" s="42"/>
      <c r="L50" s="41" t="s">
        <v>91</v>
      </c>
      <c r="M50" s="41" t="s">
        <v>175</v>
      </c>
      <c r="N50" s="41" t="s">
        <v>3435</v>
      </c>
      <c r="O50" s="41" t="s">
        <v>3444</v>
      </c>
      <c r="P50" s="41"/>
      <c r="Q50" s="41"/>
      <c r="R50" s="47"/>
      <c r="T50" s="47"/>
      <c r="V50" s="35"/>
    </row>
    <row r="51" spans="1:22" ht="28.8">
      <c r="A51" s="35"/>
      <c r="B51" s="804" t="s">
        <v>3445</v>
      </c>
      <c r="C51" s="753" t="s">
        <v>47</v>
      </c>
      <c r="D51" s="805"/>
      <c r="E51" s="303"/>
      <c r="F51" s="303"/>
      <c r="G51" s="805"/>
      <c r="H51" s="303"/>
      <c r="J51" s="42" t="s">
        <v>1411</v>
      </c>
      <c r="K51" s="42"/>
      <c r="L51" s="41" t="s">
        <v>91</v>
      </c>
      <c r="M51" s="41" t="s">
        <v>175</v>
      </c>
      <c r="N51" s="41" t="s">
        <v>3435</v>
      </c>
      <c r="O51" s="41" t="s">
        <v>3446</v>
      </c>
      <c r="P51" s="41"/>
      <c r="Q51" s="41"/>
      <c r="R51" s="47"/>
      <c r="T51" s="47"/>
      <c r="V51" s="35"/>
    </row>
    <row r="52" spans="1:22" ht="28.8">
      <c r="A52" s="35"/>
      <c r="B52" s="804" t="s">
        <v>3447</v>
      </c>
      <c r="C52" s="753" t="s">
        <v>46</v>
      </c>
      <c r="D52" s="805"/>
      <c r="E52" s="303"/>
      <c r="F52" s="303"/>
      <c r="G52" s="805"/>
      <c r="H52" s="805"/>
      <c r="J52" s="42" t="s">
        <v>1411</v>
      </c>
      <c r="K52" s="42"/>
      <c r="L52" s="41" t="s">
        <v>91</v>
      </c>
      <c r="M52" s="41" t="s">
        <v>175</v>
      </c>
      <c r="N52" s="41" t="s">
        <v>3435</v>
      </c>
      <c r="O52" s="41" t="s">
        <v>3448</v>
      </c>
      <c r="P52" s="41"/>
      <c r="Q52" s="41"/>
      <c r="R52" s="47"/>
      <c r="T52" s="47"/>
      <c r="V52" s="35"/>
    </row>
    <row r="53" spans="1:22">
      <c r="A53" s="35"/>
      <c r="B53" s="1490" t="s">
        <v>5803</v>
      </c>
      <c r="C53" s="753" t="s">
        <v>45</v>
      </c>
      <c r="D53" s="805"/>
      <c r="E53" s="303"/>
      <c r="F53" s="303"/>
      <c r="G53" s="805"/>
      <c r="H53" s="805"/>
      <c r="J53" s="42" t="s">
        <v>1411</v>
      </c>
      <c r="K53" s="42"/>
      <c r="L53" s="41" t="s">
        <v>91</v>
      </c>
      <c r="M53" s="41" t="s">
        <v>175</v>
      </c>
      <c r="N53" s="41" t="s">
        <v>3435</v>
      </c>
      <c r="O53" s="41" t="s">
        <v>3487</v>
      </c>
      <c r="P53" s="41" t="s">
        <v>3498</v>
      </c>
      <c r="Q53" s="41"/>
      <c r="R53" s="41"/>
      <c r="S53" s="47"/>
      <c r="T53" s="47"/>
      <c r="V53" s="35"/>
    </row>
    <row r="54" spans="1:22">
      <c r="B54" s="816" t="s">
        <v>3449</v>
      </c>
      <c r="C54" s="753" t="s">
        <v>102</v>
      </c>
      <c r="D54" s="805"/>
      <c r="E54" s="303"/>
      <c r="F54" s="303"/>
      <c r="G54" s="805"/>
      <c r="H54" s="805"/>
      <c r="J54" s="42" t="s">
        <v>1411</v>
      </c>
      <c r="K54" s="42"/>
      <c r="L54" s="41" t="s">
        <v>91</v>
      </c>
      <c r="M54" s="41" t="s">
        <v>175</v>
      </c>
      <c r="N54" s="41" t="s">
        <v>3435</v>
      </c>
      <c r="O54" s="41" t="s">
        <v>3454</v>
      </c>
      <c r="P54" s="41" t="s">
        <v>3450</v>
      </c>
      <c r="Q54" s="41"/>
      <c r="R54" s="41"/>
      <c r="S54" s="47"/>
      <c r="T54" s="47"/>
      <c r="V54" s="35"/>
    </row>
    <row r="55" spans="1:22">
      <c r="B55" s="828" t="s">
        <v>3451</v>
      </c>
      <c r="C55" s="753" t="s">
        <v>101</v>
      </c>
      <c r="D55" s="805"/>
      <c r="E55" s="303"/>
      <c r="F55" s="303"/>
      <c r="G55" s="805"/>
      <c r="H55" s="805"/>
      <c r="J55" s="42" t="s">
        <v>1411</v>
      </c>
      <c r="K55" s="42"/>
      <c r="L55" s="41" t="s">
        <v>91</v>
      </c>
      <c r="M55" s="41" t="s">
        <v>175</v>
      </c>
      <c r="N55" s="41" t="s">
        <v>3435</v>
      </c>
      <c r="O55" s="41" t="s">
        <v>3454</v>
      </c>
      <c r="P55" s="41"/>
      <c r="Q55" s="41"/>
      <c r="R55" s="41"/>
      <c r="S55" s="47"/>
      <c r="T55" s="47"/>
      <c r="V55" s="35"/>
    </row>
    <row r="56" spans="1:22">
      <c r="B56" s="828" t="s">
        <v>3499</v>
      </c>
      <c r="C56" s="753"/>
      <c r="D56" s="303"/>
      <c r="E56" s="303"/>
      <c r="F56" s="303"/>
      <c r="G56" s="303"/>
      <c r="H56" s="303"/>
      <c r="I56" s="35"/>
      <c r="J56" s="35"/>
      <c r="K56" s="35"/>
      <c r="L56" s="35"/>
      <c r="M56" s="35"/>
      <c r="N56" s="35"/>
      <c r="O56" s="35"/>
      <c r="P56" s="35"/>
      <c r="Q56" s="35"/>
      <c r="R56" s="35"/>
      <c r="S56" s="35"/>
      <c r="T56" s="35"/>
      <c r="V56" s="35"/>
    </row>
    <row r="57" spans="1:22" ht="28.8">
      <c r="B57" s="829" t="s">
        <v>6298</v>
      </c>
      <c r="C57" s="753" t="s">
        <v>44</v>
      </c>
      <c r="D57" s="805"/>
      <c r="E57" s="805"/>
      <c r="F57" s="805"/>
      <c r="G57" s="805"/>
      <c r="H57" s="303"/>
      <c r="J57" s="42" t="s">
        <v>1411</v>
      </c>
      <c r="K57" s="42" t="s">
        <v>3501</v>
      </c>
      <c r="L57" s="41" t="s">
        <v>91</v>
      </c>
      <c r="M57" s="41" t="s">
        <v>175</v>
      </c>
      <c r="O57" s="47"/>
      <c r="P57" s="47"/>
      <c r="Q57" s="47"/>
      <c r="R57" s="47"/>
      <c r="S57" s="47"/>
      <c r="U57" s="47"/>
      <c r="V57" s="35"/>
    </row>
    <row r="58" spans="1:22">
      <c r="B58" s="804" t="s">
        <v>3502</v>
      </c>
      <c r="C58" s="753" t="s">
        <v>43</v>
      </c>
      <c r="D58" s="805"/>
      <c r="E58" s="805"/>
      <c r="F58" s="805"/>
      <c r="G58" s="805"/>
      <c r="H58" s="805"/>
      <c r="J58" s="42" t="s">
        <v>1411</v>
      </c>
      <c r="K58" s="42" t="s">
        <v>3503</v>
      </c>
      <c r="L58" s="41" t="s">
        <v>91</v>
      </c>
      <c r="M58" s="41" t="s">
        <v>175</v>
      </c>
      <c r="O58" s="47"/>
      <c r="P58" s="47"/>
      <c r="Q58" s="47"/>
      <c r="R58" s="47"/>
      <c r="S58" s="47"/>
      <c r="U58" s="47"/>
      <c r="V58" s="35"/>
    </row>
    <row r="59" spans="1:22">
      <c r="B59" s="829" t="s">
        <v>6299</v>
      </c>
      <c r="C59" s="753" t="s">
        <v>2</v>
      </c>
      <c r="D59" s="805"/>
      <c r="E59" s="805"/>
      <c r="F59" s="805"/>
      <c r="G59" s="805"/>
      <c r="H59" s="303"/>
      <c r="J59" s="42" t="s">
        <v>1411</v>
      </c>
      <c r="K59" s="42" t="s">
        <v>3504</v>
      </c>
      <c r="L59" s="41" t="s">
        <v>91</v>
      </c>
      <c r="M59" s="41" t="s">
        <v>175</v>
      </c>
      <c r="O59" s="47"/>
      <c r="P59" s="47"/>
      <c r="Q59" s="47"/>
      <c r="R59" s="47"/>
      <c r="S59" s="47"/>
      <c r="U59" s="47"/>
      <c r="V59" s="35"/>
    </row>
    <row r="60" spans="1:22">
      <c r="B60" s="804" t="s">
        <v>3505</v>
      </c>
      <c r="C60" s="753" t="s">
        <v>42</v>
      </c>
      <c r="D60" s="805"/>
      <c r="E60" s="805"/>
      <c r="F60" s="805"/>
      <c r="G60" s="805"/>
      <c r="H60" s="805"/>
      <c r="J60" s="42" t="s">
        <v>1411</v>
      </c>
      <c r="K60" s="42" t="s">
        <v>3506</v>
      </c>
      <c r="L60" s="41" t="s">
        <v>91</v>
      </c>
      <c r="M60" s="41" t="s">
        <v>175</v>
      </c>
      <c r="O60" s="47"/>
      <c r="P60" s="47"/>
      <c r="Q60" s="47"/>
      <c r="R60" s="47"/>
      <c r="S60" s="47"/>
      <c r="U60" s="47"/>
      <c r="V60" s="35"/>
    </row>
    <row r="61" spans="1:22" ht="28.8">
      <c r="B61" s="1311" t="s">
        <v>6300</v>
      </c>
      <c r="C61" s="753"/>
      <c r="D61" s="303"/>
      <c r="E61" s="303"/>
      <c r="F61" s="303"/>
      <c r="G61" s="303"/>
      <c r="H61" s="303"/>
      <c r="J61" s="42"/>
      <c r="K61" s="42"/>
      <c r="L61" s="41"/>
      <c r="M61" s="41"/>
      <c r="O61" s="47"/>
      <c r="P61" s="47"/>
      <c r="Q61" s="47"/>
      <c r="R61" s="47"/>
      <c r="S61" s="47"/>
      <c r="U61" s="47"/>
      <c r="V61" s="35"/>
    </row>
    <row r="62" spans="1:22" ht="28.8">
      <c r="B62" s="829" t="s">
        <v>6162</v>
      </c>
      <c r="C62" s="753" t="s">
        <v>41</v>
      </c>
      <c r="D62" s="805"/>
      <c r="E62" s="805"/>
      <c r="F62" s="805"/>
      <c r="G62" s="805"/>
      <c r="H62" s="805"/>
      <c r="J62" s="42" t="s">
        <v>3508</v>
      </c>
      <c r="K62" s="42" t="s">
        <v>3509</v>
      </c>
      <c r="L62" s="41" t="s">
        <v>91</v>
      </c>
      <c r="M62" s="41" t="s">
        <v>175</v>
      </c>
      <c r="N62" s="41"/>
      <c r="O62" s="47"/>
      <c r="P62" s="47"/>
      <c r="Q62" s="47"/>
      <c r="R62" s="47"/>
      <c r="S62" s="47"/>
      <c r="U62" s="47"/>
      <c r="V62" s="35"/>
    </row>
    <row r="63" spans="1:22" ht="28.8">
      <c r="B63" s="829" t="s">
        <v>6163</v>
      </c>
      <c r="C63" s="753" t="s">
        <v>40</v>
      </c>
      <c r="D63" s="805"/>
      <c r="E63" s="805"/>
      <c r="F63" s="805"/>
      <c r="G63" s="805"/>
      <c r="H63" s="805"/>
      <c r="J63" s="42" t="s">
        <v>3508</v>
      </c>
      <c r="K63" s="42" t="s">
        <v>3509</v>
      </c>
      <c r="L63" s="41" t="s">
        <v>91</v>
      </c>
      <c r="M63" s="41" t="s">
        <v>175</v>
      </c>
      <c r="N63" s="41" t="s">
        <v>3511</v>
      </c>
      <c r="O63" s="47"/>
      <c r="P63" s="47"/>
      <c r="Q63" s="47"/>
      <c r="R63" s="47"/>
      <c r="S63" s="47"/>
      <c r="U63" s="47"/>
      <c r="V63" s="35"/>
    </row>
    <row r="64" spans="1:22" ht="43.2">
      <c r="B64" s="1496" t="s">
        <v>5839</v>
      </c>
      <c r="C64" s="753" t="s">
        <v>34</v>
      </c>
      <c r="D64" s="805"/>
      <c r="E64" s="805"/>
      <c r="F64" s="805"/>
      <c r="G64" s="805"/>
      <c r="H64" s="805"/>
      <c r="J64" s="42"/>
      <c r="K64" s="42" t="s">
        <v>3497</v>
      </c>
      <c r="L64" s="41" t="s">
        <v>91</v>
      </c>
      <c r="M64" s="41" t="s">
        <v>175</v>
      </c>
      <c r="N64" s="41" t="s">
        <v>3256</v>
      </c>
      <c r="O64" s="41" t="s">
        <v>3454</v>
      </c>
      <c r="P64" s="47"/>
      <c r="Q64" s="47"/>
      <c r="S64" s="35"/>
      <c r="U64" s="35"/>
      <c r="V64" s="35"/>
    </row>
    <row r="65" spans="1:22" ht="43.2">
      <c r="B65" s="1496" t="s">
        <v>5840</v>
      </c>
      <c r="C65" s="753" t="s">
        <v>30</v>
      </c>
      <c r="D65" s="805"/>
      <c r="E65" s="805"/>
      <c r="F65" s="805"/>
      <c r="G65" s="805"/>
      <c r="H65" s="805"/>
      <c r="J65" s="42"/>
      <c r="K65" s="42" t="s">
        <v>3497</v>
      </c>
      <c r="L65" s="41" t="s">
        <v>91</v>
      </c>
      <c r="M65" s="41" t="s">
        <v>175</v>
      </c>
      <c r="N65" s="41" t="s">
        <v>3256</v>
      </c>
      <c r="O65" s="41" t="s">
        <v>3257</v>
      </c>
      <c r="P65" s="47"/>
      <c r="Q65" s="35"/>
      <c r="S65" s="35"/>
      <c r="U65" s="35"/>
      <c r="V65" s="35"/>
    </row>
    <row r="66" spans="1:22" ht="29.25" customHeight="1">
      <c r="B66" s="804" t="s">
        <v>3512</v>
      </c>
      <c r="C66" s="753" t="s">
        <v>33</v>
      </c>
      <c r="D66" s="805"/>
      <c r="E66" s="805"/>
      <c r="F66" s="805"/>
      <c r="G66" s="805"/>
      <c r="H66" s="303"/>
      <c r="I66" s="42"/>
      <c r="J66" s="42"/>
      <c r="K66" s="42" t="s">
        <v>3509</v>
      </c>
      <c r="L66" s="41" t="s">
        <v>91</v>
      </c>
      <c r="M66" s="41" t="s">
        <v>175</v>
      </c>
      <c r="N66" s="41" t="s">
        <v>1340</v>
      </c>
      <c r="O66" s="41" t="s">
        <v>3454</v>
      </c>
      <c r="P66" s="41"/>
      <c r="Q66" s="47"/>
      <c r="S66" s="35"/>
      <c r="U66" s="35"/>
      <c r="V66" s="35"/>
    </row>
    <row r="67" spans="1:22" ht="28.8">
      <c r="B67" s="804" t="s">
        <v>3513</v>
      </c>
      <c r="C67" s="753" t="s">
        <v>29</v>
      </c>
      <c r="D67" s="805"/>
      <c r="E67" s="805"/>
      <c r="F67" s="805"/>
      <c r="G67" s="805"/>
      <c r="H67" s="303"/>
      <c r="J67" s="42"/>
      <c r="K67" s="42" t="s">
        <v>3509</v>
      </c>
      <c r="L67" s="41" t="s">
        <v>91</v>
      </c>
      <c r="M67" s="41" t="s">
        <v>175</v>
      </c>
      <c r="N67" s="41" t="s">
        <v>1340</v>
      </c>
      <c r="O67" s="41" t="s">
        <v>3514</v>
      </c>
      <c r="P67" s="47"/>
      <c r="Q67" s="35"/>
      <c r="S67" s="35"/>
      <c r="U67" s="35"/>
      <c r="V67" s="35"/>
    </row>
    <row r="68" spans="1:22" ht="43.2">
      <c r="B68" s="1508" t="s">
        <v>5841</v>
      </c>
      <c r="C68" s="1334" t="s">
        <v>95</v>
      </c>
      <c r="D68" s="1314"/>
      <c r="E68" s="1314"/>
      <c r="F68" s="1314"/>
      <c r="G68" s="1314"/>
      <c r="H68" s="1314"/>
      <c r="J68" s="125" t="s">
        <v>1411</v>
      </c>
      <c r="K68" s="42" t="s">
        <v>3509</v>
      </c>
      <c r="L68" s="41" t="s">
        <v>91</v>
      </c>
      <c r="M68" s="41" t="s">
        <v>175</v>
      </c>
      <c r="N68" s="41" t="s">
        <v>3256</v>
      </c>
      <c r="O68" s="41" t="s">
        <v>3257</v>
      </c>
      <c r="P68" s="1647"/>
      <c r="Q68" s="35"/>
      <c r="S68" s="35"/>
      <c r="U68" s="35"/>
      <c r="V68" s="35"/>
    </row>
    <row r="69" spans="1:22" ht="43.2">
      <c r="B69" s="1508" t="s">
        <v>6444</v>
      </c>
      <c r="C69" s="1334" t="s">
        <v>94</v>
      </c>
      <c r="D69" s="1314"/>
      <c r="E69" s="1314"/>
      <c r="F69" s="1314"/>
      <c r="G69" s="1314"/>
      <c r="H69" s="1314"/>
      <c r="J69" s="125" t="s">
        <v>3508</v>
      </c>
      <c r="K69" s="42" t="s">
        <v>3497</v>
      </c>
      <c r="L69" s="41" t="s">
        <v>91</v>
      </c>
      <c r="M69" s="41" t="s">
        <v>175</v>
      </c>
      <c r="N69" s="41" t="s">
        <v>3256</v>
      </c>
      <c r="O69" s="41" t="s">
        <v>3257</v>
      </c>
      <c r="P69" s="1647"/>
      <c r="Q69" s="35"/>
      <c r="S69" s="35"/>
      <c r="U69" s="35"/>
      <c r="V69" s="35"/>
    </row>
    <row r="70" spans="1:22" ht="43.2">
      <c r="B70" s="1509" t="s">
        <v>5842</v>
      </c>
      <c r="C70" s="753" t="s">
        <v>22</v>
      </c>
      <c r="D70" s="812"/>
      <c r="E70" s="812"/>
      <c r="F70" s="812"/>
      <c r="G70" s="812"/>
      <c r="H70" s="812"/>
      <c r="J70" s="125"/>
      <c r="L70" s="41" t="s">
        <v>91</v>
      </c>
      <c r="M70" s="41" t="s">
        <v>175</v>
      </c>
      <c r="N70" s="41" t="s">
        <v>3256</v>
      </c>
      <c r="O70" s="41" t="s">
        <v>3257</v>
      </c>
      <c r="Q70" s="35"/>
      <c r="R70" s="35"/>
      <c r="S70" s="35"/>
      <c r="T70" s="35"/>
      <c r="U70" s="35"/>
      <c r="V70" s="35"/>
    </row>
    <row r="71" spans="1:22" ht="28.8">
      <c r="B71" s="1510" t="s">
        <v>5849</v>
      </c>
      <c r="C71" s="1334" t="s">
        <v>888</v>
      </c>
      <c r="D71" s="1314"/>
      <c r="E71" s="998"/>
      <c r="F71" s="998"/>
      <c r="G71" s="998"/>
      <c r="H71" s="998"/>
      <c r="J71" s="42" t="s">
        <v>1411</v>
      </c>
      <c r="K71" s="42" t="s">
        <v>3497</v>
      </c>
      <c r="L71" s="41" t="s">
        <v>91</v>
      </c>
      <c r="M71" s="41" t="s">
        <v>176</v>
      </c>
      <c r="N71" s="41" t="s">
        <v>185</v>
      </c>
      <c r="O71" s="35"/>
      <c r="Q71" s="35"/>
      <c r="S71" s="35"/>
      <c r="U71" s="35"/>
      <c r="V71" s="35"/>
    </row>
    <row r="72" spans="1:22">
      <c r="B72" s="826" t="s">
        <v>3515</v>
      </c>
      <c r="C72" s="753" t="s">
        <v>27</v>
      </c>
      <c r="D72" s="812"/>
      <c r="E72" s="303"/>
      <c r="F72" s="303"/>
      <c r="G72" s="303"/>
      <c r="H72" s="303"/>
      <c r="I72" s="42" t="s">
        <v>3516</v>
      </c>
      <c r="J72" s="125"/>
      <c r="K72" s="42" t="s">
        <v>3509</v>
      </c>
      <c r="L72" s="41" t="s">
        <v>91</v>
      </c>
      <c r="M72" s="41" t="s">
        <v>176</v>
      </c>
      <c r="N72" s="41" t="s">
        <v>185</v>
      </c>
      <c r="O72" s="35"/>
      <c r="Q72" s="35"/>
      <c r="R72" s="35"/>
      <c r="S72" s="35"/>
      <c r="T72" s="35"/>
      <c r="U72" s="35"/>
      <c r="V72" s="35"/>
    </row>
    <row r="73" spans="1:22">
      <c r="A73" s="1647" t="s">
        <v>6493</v>
      </c>
      <c r="B73" s="1901" t="s">
        <v>5809</v>
      </c>
      <c r="C73" s="753" t="s">
        <v>892</v>
      </c>
      <c r="D73" s="1314"/>
      <c r="E73" s="303"/>
      <c r="F73" s="303"/>
      <c r="G73" s="303"/>
      <c r="H73" s="303"/>
      <c r="J73" s="42"/>
      <c r="K73" s="42" t="s">
        <v>3506</v>
      </c>
      <c r="L73" s="41" t="s">
        <v>91</v>
      </c>
      <c r="M73" s="41" t="s">
        <v>176</v>
      </c>
      <c r="N73" s="41" t="s">
        <v>185</v>
      </c>
      <c r="O73" s="41"/>
      <c r="P73" s="47"/>
      <c r="Q73" s="35"/>
      <c r="S73" s="35"/>
      <c r="U73" s="35"/>
      <c r="V73" s="35"/>
    </row>
    <row r="74" spans="1:22" ht="28.8">
      <c r="B74" s="1509" t="s">
        <v>5848</v>
      </c>
      <c r="C74" s="753" t="s">
        <v>1</v>
      </c>
      <c r="D74" s="812"/>
      <c r="E74" s="303"/>
      <c r="F74" s="303"/>
      <c r="G74" s="303"/>
      <c r="H74" s="303"/>
      <c r="J74" s="125" t="s">
        <v>1411</v>
      </c>
      <c r="K74" s="42"/>
      <c r="L74" s="41" t="s">
        <v>91</v>
      </c>
      <c r="M74" s="41" t="s">
        <v>176</v>
      </c>
      <c r="N74" s="41" t="s">
        <v>185</v>
      </c>
      <c r="O74" s="35"/>
      <c r="Q74" s="35"/>
      <c r="R74" s="35"/>
      <c r="S74" s="35"/>
      <c r="T74" s="35"/>
      <c r="U74" s="35"/>
      <c r="V74" s="35"/>
    </row>
    <row r="75" spans="1:22">
      <c r="B75" s="1311" t="s">
        <v>5851</v>
      </c>
      <c r="C75" s="753" t="s">
        <v>21</v>
      </c>
      <c r="D75" s="812"/>
      <c r="E75" s="303"/>
      <c r="F75" s="303"/>
      <c r="G75" s="303"/>
      <c r="H75" s="303"/>
      <c r="J75" s="125" t="s">
        <v>3508</v>
      </c>
      <c r="K75" s="42" t="s">
        <v>3509</v>
      </c>
      <c r="L75" s="41" t="s">
        <v>91</v>
      </c>
      <c r="M75" s="41" t="s">
        <v>176</v>
      </c>
      <c r="N75" s="41" t="s">
        <v>185</v>
      </c>
      <c r="O75" s="35"/>
      <c r="Q75" s="35"/>
      <c r="R75" s="35"/>
      <c r="S75" s="35"/>
      <c r="T75" s="35"/>
      <c r="U75" s="35"/>
      <c r="V75" s="35"/>
    </row>
    <row r="76" spans="1:22" ht="28.8">
      <c r="B76" s="1495" t="s">
        <v>5845</v>
      </c>
      <c r="C76" s="1334" t="s">
        <v>889</v>
      </c>
      <c r="D76" s="1314"/>
      <c r="E76" s="303"/>
      <c r="F76" s="303"/>
      <c r="G76" s="303"/>
      <c r="H76" s="303"/>
      <c r="J76" s="125" t="s">
        <v>3508</v>
      </c>
      <c r="K76" s="42" t="s">
        <v>3497</v>
      </c>
      <c r="L76" s="41" t="s">
        <v>91</v>
      </c>
      <c r="M76" s="41" t="s">
        <v>176</v>
      </c>
      <c r="N76" s="41" t="s">
        <v>185</v>
      </c>
      <c r="O76" s="35"/>
      <c r="P76" s="47"/>
      <c r="Q76" s="35"/>
      <c r="S76" s="35"/>
      <c r="U76" s="35"/>
      <c r="V76" s="35"/>
    </row>
    <row r="77" spans="1:22" ht="28.8">
      <c r="B77" s="1509" t="s">
        <v>5846</v>
      </c>
      <c r="C77" s="753" t="s">
        <v>20</v>
      </c>
      <c r="D77" s="812"/>
      <c r="E77" s="303"/>
      <c r="F77" s="303"/>
      <c r="G77" s="303"/>
      <c r="H77" s="303"/>
      <c r="J77" s="125"/>
      <c r="L77" s="41" t="s">
        <v>91</v>
      </c>
      <c r="M77" s="41" t="s">
        <v>176</v>
      </c>
      <c r="N77" s="41" t="s">
        <v>185</v>
      </c>
      <c r="O77" s="41"/>
      <c r="Q77" s="35"/>
      <c r="R77" s="35"/>
      <c r="S77" s="35"/>
      <c r="T77" s="35"/>
      <c r="U77" s="35"/>
      <c r="V77" s="35"/>
    </row>
    <row r="78" spans="1:22" ht="43.2">
      <c r="B78" s="1509" t="s">
        <v>5847</v>
      </c>
      <c r="C78" s="753" t="s">
        <v>25</v>
      </c>
      <c r="D78" s="812"/>
      <c r="E78" s="303"/>
      <c r="F78" s="303"/>
      <c r="G78" s="303"/>
      <c r="H78" s="303"/>
      <c r="J78" s="42"/>
      <c r="K78" s="42" t="s">
        <v>3497</v>
      </c>
      <c r="L78" s="41" t="s">
        <v>141</v>
      </c>
      <c r="M78" s="41" t="s">
        <v>3461</v>
      </c>
      <c r="O78" s="35"/>
      <c r="Q78" s="35"/>
      <c r="R78" s="35"/>
      <c r="S78" s="35"/>
      <c r="T78" s="35"/>
      <c r="U78" s="35"/>
      <c r="V78" s="35"/>
    </row>
    <row r="79" spans="1:22" ht="28.8">
      <c r="B79" s="1311" t="s">
        <v>5578</v>
      </c>
      <c r="C79" s="753" t="s">
        <v>23</v>
      </c>
      <c r="D79" s="812"/>
      <c r="E79" s="303"/>
      <c r="F79" s="303"/>
      <c r="G79" s="303"/>
      <c r="H79" s="303"/>
      <c r="J79" s="125"/>
      <c r="K79" s="42" t="s">
        <v>3509</v>
      </c>
      <c r="L79" s="41" t="s">
        <v>141</v>
      </c>
      <c r="M79" s="41" t="s">
        <v>3518</v>
      </c>
      <c r="N79" s="47"/>
      <c r="O79" s="35"/>
      <c r="Q79" s="35"/>
      <c r="R79" s="35"/>
      <c r="S79" s="35"/>
      <c r="T79" s="35"/>
      <c r="U79" s="35"/>
      <c r="V79" s="35"/>
    </row>
    <row r="80" spans="1:22" ht="43.2">
      <c r="B80" s="1495" t="s">
        <v>6301</v>
      </c>
      <c r="C80" s="1489" t="s">
        <v>890</v>
      </c>
      <c r="D80" s="1316"/>
      <c r="E80" s="303"/>
      <c r="F80" s="303"/>
      <c r="G80" s="303"/>
      <c r="H80" s="303"/>
      <c r="J80" s="125" t="s">
        <v>1411</v>
      </c>
      <c r="K80" s="42" t="s">
        <v>3509</v>
      </c>
      <c r="L80" s="41" t="s">
        <v>141</v>
      </c>
      <c r="M80" s="41" t="s">
        <v>3461</v>
      </c>
    </row>
    <row r="81" spans="1:22" ht="43.2">
      <c r="B81" s="1495" t="s">
        <v>5843</v>
      </c>
      <c r="C81" s="1489" t="s">
        <v>891</v>
      </c>
      <c r="D81" s="1316"/>
      <c r="E81" s="303"/>
      <c r="F81" s="303"/>
      <c r="G81" s="303"/>
      <c r="H81" s="303"/>
      <c r="J81" s="125" t="s">
        <v>3508</v>
      </c>
      <c r="K81" s="42" t="s">
        <v>3497</v>
      </c>
      <c r="L81" s="41" t="s">
        <v>141</v>
      </c>
      <c r="M81" s="41" t="s">
        <v>3461</v>
      </c>
    </row>
    <row r="82" spans="1:22" ht="43.2">
      <c r="B82" s="1509" t="s">
        <v>5844</v>
      </c>
      <c r="C82" s="753" t="s">
        <v>19</v>
      </c>
      <c r="D82" s="812"/>
      <c r="E82" s="303"/>
      <c r="F82" s="303"/>
      <c r="G82" s="303"/>
      <c r="H82" s="303"/>
      <c r="J82" s="125"/>
      <c r="L82" s="41" t="s">
        <v>141</v>
      </c>
      <c r="M82" s="41" t="s">
        <v>3461</v>
      </c>
      <c r="N82" s="47"/>
      <c r="O82" s="35"/>
      <c r="Q82" s="35"/>
      <c r="R82" s="35"/>
      <c r="S82" s="35"/>
      <c r="T82" s="35"/>
      <c r="U82" s="35"/>
      <c r="V82" s="35"/>
    </row>
    <row r="83" spans="1:22" ht="28.8">
      <c r="A83" s="825"/>
      <c r="B83" s="825"/>
      <c r="C83" s="825"/>
      <c r="D83" s="35"/>
      <c r="E83" s="836" t="s">
        <v>3464</v>
      </c>
      <c r="F83" s="836" t="s">
        <v>1401</v>
      </c>
      <c r="G83" s="35" t="s">
        <v>1374</v>
      </c>
      <c r="H83" s="35" t="s">
        <v>1375</v>
      </c>
      <c r="I83" s="35"/>
      <c r="J83" s="35"/>
      <c r="K83" s="35"/>
      <c r="L83" s="35"/>
      <c r="M83" s="35"/>
      <c r="N83" s="35"/>
      <c r="O83" s="35"/>
      <c r="P83" s="35"/>
      <c r="Q83" s="35"/>
      <c r="R83" s="35"/>
      <c r="S83" s="35"/>
      <c r="T83" s="35"/>
      <c r="U83" s="35"/>
      <c r="V83" s="35"/>
    </row>
    <row r="84" spans="1:22">
      <c r="A84" s="35"/>
      <c r="B84" s="35"/>
      <c r="C84" s="35"/>
      <c r="D84" s="35"/>
      <c r="E84" s="35"/>
      <c r="F84" s="35"/>
      <c r="G84" s="35"/>
      <c r="H84" s="35"/>
      <c r="I84" s="35"/>
      <c r="J84" s="35"/>
      <c r="K84" s="35"/>
      <c r="L84" s="35"/>
      <c r="M84" s="35"/>
      <c r="N84" s="35"/>
      <c r="O84" s="35"/>
      <c r="P84" s="35"/>
      <c r="Q84" s="35"/>
      <c r="R84" s="35"/>
      <c r="S84" s="35"/>
      <c r="T84" s="35"/>
      <c r="U84" s="35"/>
      <c r="V84" s="35"/>
    </row>
    <row r="85" spans="1:22">
      <c r="A85" s="271" t="s">
        <v>6184</v>
      </c>
    </row>
    <row r="86" spans="1:22">
      <c r="A86" s="813" t="s">
        <v>109</v>
      </c>
    </row>
    <row r="87" spans="1:22">
      <c r="A87" s="814" t="s">
        <v>90</v>
      </c>
    </row>
    <row r="89" spans="1:22" ht="25.5" customHeight="1">
      <c r="A89" s="294" t="s">
        <v>3422</v>
      </c>
    </row>
    <row r="90" spans="1:22" ht="25.5" customHeight="1"/>
    <row r="91" spans="1:22">
      <c r="D91" s="753" t="s">
        <v>86</v>
      </c>
    </row>
    <row r="92" spans="1:22">
      <c r="B92" s="810" t="s">
        <v>3422</v>
      </c>
      <c r="C92" s="753"/>
      <c r="D92" s="303"/>
      <c r="E92" s="47"/>
      <c r="F92" s="47"/>
      <c r="G92" s="47"/>
      <c r="H92" s="47"/>
      <c r="I92" s="47"/>
      <c r="J92" s="47"/>
      <c r="K92" s="47"/>
      <c r="L92" s="35"/>
      <c r="M92" s="35"/>
      <c r="N92" s="35"/>
    </row>
    <row r="93" spans="1:22">
      <c r="B93" s="811" t="s">
        <v>1404</v>
      </c>
      <c r="C93" s="753" t="s">
        <v>18</v>
      </c>
      <c r="D93" s="815"/>
      <c r="E93" s="42" t="s">
        <v>1411</v>
      </c>
      <c r="F93" s="464" t="s">
        <v>3509</v>
      </c>
      <c r="G93" s="47" t="s">
        <v>91</v>
      </c>
      <c r="H93" s="41" t="s">
        <v>1405</v>
      </c>
      <c r="I93" s="47"/>
      <c r="J93" s="830"/>
      <c r="K93" s="47"/>
      <c r="L93" s="47"/>
      <c r="M93" s="41" t="s">
        <v>1412</v>
      </c>
    </row>
    <row r="94" spans="1:22">
      <c r="B94" s="811" t="s">
        <v>3466</v>
      </c>
      <c r="C94" s="753" t="s">
        <v>77</v>
      </c>
      <c r="D94" s="815"/>
      <c r="E94" s="42" t="s">
        <v>1411</v>
      </c>
      <c r="F94" s="464" t="s">
        <v>3509</v>
      </c>
      <c r="G94" s="47" t="s">
        <v>91</v>
      </c>
      <c r="H94" s="41" t="s">
        <v>100</v>
      </c>
      <c r="I94" s="830"/>
      <c r="J94" s="47"/>
      <c r="K94" s="41" t="s">
        <v>2164</v>
      </c>
      <c r="L94" s="41" t="s">
        <v>3467</v>
      </c>
      <c r="M94" s="41" t="s">
        <v>1412</v>
      </c>
    </row>
    <row r="95" spans="1:22">
      <c r="B95" s="816" t="s">
        <v>3468</v>
      </c>
      <c r="C95" s="753" t="s">
        <v>76</v>
      </c>
      <c r="D95" s="805"/>
      <c r="E95" s="42" t="s">
        <v>1411</v>
      </c>
      <c r="F95" s="464" t="s">
        <v>3509</v>
      </c>
      <c r="G95" s="47" t="s">
        <v>91</v>
      </c>
      <c r="H95" s="41" t="s">
        <v>3469</v>
      </c>
      <c r="I95" s="46"/>
      <c r="J95" s="47"/>
      <c r="K95" s="830"/>
      <c r="L95" s="830"/>
      <c r="M95" s="41" t="s">
        <v>1412</v>
      </c>
    </row>
    <row r="96" spans="1:22">
      <c r="B96" s="811" t="s">
        <v>3470</v>
      </c>
      <c r="C96" s="753" t="s">
        <v>75</v>
      </c>
      <c r="D96" s="815"/>
      <c r="E96" s="42" t="s">
        <v>1411</v>
      </c>
      <c r="F96" s="464" t="s">
        <v>3509</v>
      </c>
      <c r="G96" s="47" t="s">
        <v>91</v>
      </c>
      <c r="H96" s="41" t="s">
        <v>175</v>
      </c>
      <c r="I96" s="46" t="s">
        <v>1340</v>
      </c>
      <c r="J96" s="46" t="s">
        <v>3454</v>
      </c>
      <c r="K96" s="830" t="s">
        <v>1402</v>
      </c>
      <c r="L96" s="46" t="s">
        <v>1403</v>
      </c>
      <c r="M96" s="41" t="s">
        <v>1412</v>
      </c>
    </row>
    <row r="97" spans="1:14" ht="28.8">
      <c r="B97" s="829" t="s">
        <v>6303</v>
      </c>
      <c r="C97" s="753" t="s">
        <v>74</v>
      </c>
      <c r="D97" s="805"/>
      <c r="E97" s="42" t="s">
        <v>1411</v>
      </c>
      <c r="F97" s="464" t="s">
        <v>3509</v>
      </c>
      <c r="G97" s="47" t="s">
        <v>91</v>
      </c>
      <c r="H97" s="41" t="s">
        <v>3254</v>
      </c>
      <c r="I97" s="830"/>
      <c r="J97" s="46" t="s">
        <v>3487</v>
      </c>
      <c r="K97" s="830"/>
      <c r="L97" s="830"/>
      <c r="M97" s="41" t="s">
        <v>1412</v>
      </c>
    </row>
    <row r="98" spans="1:14">
      <c r="B98" s="1490" t="s">
        <v>6304</v>
      </c>
      <c r="C98" s="753" t="s">
        <v>17</v>
      </c>
      <c r="D98" s="805"/>
      <c r="E98" s="42" t="s">
        <v>1411</v>
      </c>
      <c r="F98" s="464" t="s">
        <v>3509</v>
      </c>
      <c r="G98" s="47" t="s">
        <v>91</v>
      </c>
      <c r="H98" s="41" t="s">
        <v>175</v>
      </c>
      <c r="I98" s="46" t="s">
        <v>1340</v>
      </c>
      <c r="J98" s="46" t="s">
        <v>3487</v>
      </c>
      <c r="K98" s="830" t="s">
        <v>1402</v>
      </c>
      <c r="L98" s="41" t="s">
        <v>1403</v>
      </c>
      <c r="M98" s="41" t="s">
        <v>1412</v>
      </c>
      <c r="N98" s="313"/>
    </row>
    <row r="99" spans="1:14" ht="34.5" customHeight="1">
      <c r="B99" s="810" t="s">
        <v>3422</v>
      </c>
      <c r="C99" s="753" t="s">
        <v>16</v>
      </c>
      <c r="D99" s="815"/>
      <c r="E99" s="42" t="s">
        <v>1411</v>
      </c>
      <c r="F99" s="464" t="s">
        <v>3509</v>
      </c>
      <c r="G99" s="47" t="s">
        <v>91</v>
      </c>
      <c r="H99" s="41" t="s">
        <v>175</v>
      </c>
      <c r="I99" s="46" t="s">
        <v>1340</v>
      </c>
      <c r="J99" s="46" t="s">
        <v>3454</v>
      </c>
      <c r="K99" s="830" t="s">
        <v>3423</v>
      </c>
      <c r="L99" s="806"/>
      <c r="M99" s="41" t="s">
        <v>1412</v>
      </c>
      <c r="N99" s="313"/>
    </row>
    <row r="100" spans="1:14">
      <c r="A100" s="35"/>
      <c r="B100" s="802"/>
      <c r="C100" s="802"/>
      <c r="D100" s="823"/>
      <c r="E100" s="823"/>
      <c r="F100" s="823"/>
      <c r="G100" s="313"/>
      <c r="H100" s="35"/>
      <c r="I100" s="35"/>
      <c r="J100" s="35"/>
      <c r="K100" s="35"/>
      <c r="L100" s="35"/>
      <c r="M100" s="35"/>
    </row>
    <row r="101" spans="1:14">
      <c r="A101" s="35"/>
      <c r="B101" s="802"/>
      <c r="C101" s="802"/>
      <c r="D101" s="823"/>
      <c r="E101" s="824"/>
      <c r="F101" s="823"/>
      <c r="G101" s="823"/>
      <c r="H101" s="35"/>
      <c r="I101" s="35"/>
      <c r="J101" s="35"/>
      <c r="K101" s="35"/>
      <c r="L101" s="35"/>
      <c r="M101" s="35"/>
    </row>
    <row r="102" spans="1:14">
      <c r="A102" s="35"/>
      <c r="B102" s="802"/>
      <c r="C102" s="802"/>
      <c r="D102" s="823"/>
      <c r="E102" s="823"/>
      <c r="F102" s="823"/>
      <c r="G102" s="313"/>
      <c r="H102" s="35"/>
      <c r="I102" s="35"/>
      <c r="J102" s="35"/>
      <c r="K102" s="35"/>
      <c r="L102" s="35"/>
      <c r="M102" s="35"/>
    </row>
    <row r="103" spans="1:14">
      <c r="A103" s="35"/>
      <c r="B103" s="802"/>
      <c r="C103" s="802"/>
      <c r="D103" s="823"/>
      <c r="E103" s="824"/>
      <c r="F103" s="823"/>
      <c r="G103" s="823"/>
      <c r="H103" s="35"/>
      <c r="I103" s="35"/>
      <c r="J103" s="35"/>
      <c r="K103" s="35"/>
      <c r="L103" s="35"/>
      <c r="M103" s="35"/>
    </row>
    <row r="104" spans="1:14">
      <c r="A104" s="35"/>
      <c r="B104" s="802"/>
      <c r="C104" s="802"/>
      <c r="D104" s="823"/>
      <c r="E104" s="823"/>
      <c r="F104" s="823"/>
      <c r="G104" s="313"/>
      <c r="H104" s="35"/>
      <c r="I104" s="35"/>
      <c r="J104" s="35"/>
      <c r="K104" s="35"/>
      <c r="L104" s="35"/>
      <c r="M104" s="35"/>
    </row>
    <row r="105" spans="1:14" ht="22.5" customHeight="1">
      <c r="A105" s="35"/>
      <c r="B105" s="802"/>
      <c r="C105" s="802"/>
      <c r="D105" s="823"/>
      <c r="E105" s="824"/>
      <c r="F105" s="824"/>
      <c r="G105" s="823"/>
      <c r="H105" s="823"/>
      <c r="I105" s="35"/>
      <c r="J105" s="35"/>
      <c r="K105" s="35"/>
      <c r="L105" s="35"/>
      <c r="M105" s="35"/>
      <c r="N105" s="35"/>
    </row>
    <row r="106" spans="1:14" ht="22.5" customHeight="1">
      <c r="A106" s="35"/>
      <c r="B106" s="802"/>
      <c r="C106" s="802"/>
      <c r="D106" s="823"/>
      <c r="E106" s="823"/>
      <c r="F106" s="823"/>
      <c r="G106" s="823"/>
      <c r="H106" s="313"/>
      <c r="I106" s="35"/>
      <c r="J106" s="35"/>
      <c r="K106" s="35"/>
      <c r="L106" s="35"/>
      <c r="M106" s="35"/>
      <c r="N106" s="35"/>
    </row>
    <row r="107" spans="1:14">
      <c r="A107" s="35"/>
      <c r="B107" s="802"/>
      <c r="C107" s="802"/>
      <c r="D107" s="823"/>
      <c r="E107" s="824"/>
      <c r="F107" s="824"/>
      <c r="G107" s="823"/>
      <c r="H107" s="823"/>
      <c r="I107" s="35"/>
      <c r="J107" s="35"/>
      <c r="K107" s="35"/>
      <c r="L107" s="35"/>
      <c r="M107" s="35"/>
      <c r="N107" s="35"/>
    </row>
    <row r="108" spans="1:14">
      <c r="A108" s="35"/>
      <c r="B108" s="802"/>
      <c r="C108" s="802"/>
      <c r="D108" s="823"/>
      <c r="E108" s="823"/>
      <c r="F108" s="823"/>
      <c r="G108" s="823"/>
      <c r="H108" s="313"/>
      <c r="I108" s="35"/>
      <c r="J108" s="35"/>
      <c r="K108" s="35"/>
      <c r="L108" s="35"/>
      <c r="M108" s="35"/>
      <c r="N108" s="35"/>
    </row>
    <row r="109" spans="1:14">
      <c r="A109" s="35"/>
      <c r="B109" s="802"/>
      <c r="C109" s="802"/>
      <c r="D109" s="823"/>
      <c r="E109" s="824"/>
      <c r="F109" s="824"/>
      <c r="G109" s="823"/>
      <c r="H109" s="823"/>
      <c r="I109" s="35"/>
      <c r="J109" s="35"/>
      <c r="K109" s="35"/>
      <c r="L109" s="35"/>
      <c r="M109" s="35"/>
      <c r="N109" s="35"/>
    </row>
    <row r="110" spans="1:14">
      <c r="A110" s="35"/>
      <c r="B110" s="802"/>
      <c r="C110" s="802"/>
      <c r="D110" s="823"/>
      <c r="E110" s="823"/>
      <c r="F110" s="823"/>
      <c r="G110" s="823"/>
      <c r="H110" s="313"/>
      <c r="I110" s="35"/>
      <c r="J110" s="35"/>
      <c r="K110" s="35"/>
      <c r="L110" s="35"/>
      <c r="M110" s="35"/>
      <c r="N110" s="35"/>
    </row>
    <row r="111" spans="1:14">
      <c r="A111" s="35"/>
      <c r="B111" s="802"/>
      <c r="C111" s="802"/>
      <c r="D111" s="823"/>
      <c r="E111" s="824"/>
      <c r="F111" s="824"/>
      <c r="G111" s="823"/>
      <c r="H111" s="823"/>
      <c r="I111" s="35"/>
      <c r="J111" s="35"/>
      <c r="K111" s="35"/>
      <c r="L111" s="35"/>
      <c r="M111" s="35"/>
      <c r="N111" s="35"/>
    </row>
    <row r="112" spans="1:14" ht="55.5" customHeight="1">
      <c r="A112" s="35"/>
      <c r="B112" s="802"/>
      <c r="C112" s="802"/>
      <c r="D112" s="823"/>
      <c r="E112" s="823"/>
      <c r="F112" s="823"/>
      <c r="G112" s="823"/>
      <c r="H112" s="313"/>
      <c r="I112" s="35"/>
      <c r="J112" s="35"/>
      <c r="K112" s="35"/>
      <c r="L112" s="35"/>
      <c r="M112" s="35"/>
      <c r="N112" s="35"/>
    </row>
    <row r="113" spans="1:20">
      <c r="A113" s="35"/>
      <c r="B113" s="802"/>
      <c r="C113" s="802"/>
      <c r="D113" s="823"/>
      <c r="E113" s="824"/>
      <c r="F113" s="824"/>
      <c r="G113" s="823"/>
      <c r="H113" s="823"/>
      <c r="I113" s="35"/>
      <c r="J113" s="35"/>
      <c r="K113" s="35"/>
      <c r="L113" s="35"/>
      <c r="M113" s="35"/>
      <c r="N113" s="35"/>
    </row>
    <row r="114" spans="1:20">
      <c r="A114" s="35"/>
      <c r="B114" s="802"/>
      <c r="C114" s="802"/>
      <c r="D114" s="823"/>
      <c r="E114" s="823"/>
      <c r="F114" s="823"/>
      <c r="G114" s="823"/>
      <c r="H114" s="313"/>
      <c r="I114" s="35"/>
      <c r="J114" s="35"/>
      <c r="K114" s="35"/>
      <c r="L114" s="35"/>
      <c r="M114" s="35"/>
      <c r="N114" s="35"/>
    </row>
    <row r="115" spans="1:20" ht="33.75" customHeight="1">
      <c r="A115" s="35"/>
      <c r="B115" s="802"/>
      <c r="C115" s="802"/>
      <c r="D115" s="823"/>
      <c r="E115" s="824"/>
      <c r="F115" s="824"/>
      <c r="G115" s="823"/>
      <c r="H115" s="823"/>
      <c r="I115" s="35"/>
      <c r="J115" s="35"/>
      <c r="K115" s="35"/>
      <c r="L115" s="35"/>
      <c r="M115" s="35"/>
      <c r="N115" s="35"/>
    </row>
    <row r="116" spans="1:20">
      <c r="A116" s="35"/>
      <c r="B116" s="802"/>
      <c r="C116" s="802"/>
      <c r="D116" s="823"/>
      <c r="E116" s="823"/>
      <c r="F116" s="823"/>
      <c r="G116" s="823"/>
      <c r="H116" s="313"/>
      <c r="I116" s="35"/>
      <c r="J116" s="35"/>
      <c r="K116" s="35"/>
      <c r="L116" s="35"/>
      <c r="M116" s="35"/>
      <c r="N116" s="35"/>
    </row>
    <row r="117" spans="1:20">
      <c r="A117" s="35"/>
      <c r="B117" s="802"/>
      <c r="C117" s="802"/>
      <c r="D117" s="823"/>
      <c r="E117" s="824"/>
      <c r="F117" s="824"/>
      <c r="G117" s="823"/>
      <c r="H117" s="823"/>
      <c r="I117" s="35"/>
      <c r="J117" s="35"/>
      <c r="K117" s="35"/>
      <c r="L117" s="35"/>
      <c r="M117" s="35"/>
      <c r="N117" s="35"/>
    </row>
    <row r="118" spans="1:20">
      <c r="A118" s="35"/>
      <c r="B118" s="802"/>
      <c r="C118" s="802"/>
      <c r="D118" s="823"/>
      <c r="E118" s="823"/>
      <c r="F118" s="823"/>
      <c r="G118" s="823"/>
      <c r="H118" s="313"/>
      <c r="I118" s="35"/>
      <c r="J118" s="35"/>
      <c r="K118" s="35"/>
      <c r="L118" s="35"/>
      <c r="M118" s="35"/>
      <c r="N118" s="35"/>
      <c r="T118" s="35"/>
    </row>
    <row r="119" spans="1:20">
      <c r="A119" s="35"/>
      <c r="B119" s="802"/>
      <c r="C119" s="802"/>
      <c r="D119" s="823"/>
      <c r="E119" s="824"/>
      <c r="F119" s="824"/>
      <c r="G119" s="823"/>
      <c r="H119" s="823"/>
      <c r="I119" s="35"/>
      <c r="J119" s="35"/>
      <c r="K119" s="35"/>
      <c r="L119" s="35"/>
      <c r="M119" s="35"/>
      <c r="N119" s="35"/>
      <c r="T119" s="35"/>
    </row>
    <row r="120" spans="1:20">
      <c r="A120" s="35"/>
      <c r="B120" s="802"/>
      <c r="C120" s="802"/>
      <c r="D120" s="823"/>
      <c r="E120" s="823"/>
      <c r="F120" s="823"/>
      <c r="G120" s="823"/>
      <c r="H120" s="313"/>
      <c r="I120" s="35"/>
      <c r="J120" s="35"/>
      <c r="K120" s="35"/>
      <c r="L120" s="35"/>
      <c r="M120" s="35"/>
      <c r="N120" s="35"/>
      <c r="T120" s="35"/>
    </row>
    <row r="121" spans="1:20">
      <c r="A121" s="35"/>
      <c r="B121" s="802"/>
      <c r="C121" s="802"/>
      <c r="D121" s="823"/>
      <c r="E121" s="824"/>
      <c r="F121" s="824"/>
      <c r="G121" s="823"/>
      <c r="H121" s="823"/>
      <c r="I121" s="35"/>
      <c r="J121" s="35"/>
      <c r="K121" s="35"/>
      <c r="L121" s="35"/>
      <c r="M121" s="35"/>
      <c r="N121" s="35"/>
      <c r="T121" s="35"/>
    </row>
    <row r="122" spans="1:20">
      <c r="A122" s="35"/>
      <c r="B122" s="802"/>
      <c r="C122" s="802"/>
      <c r="D122" s="823"/>
      <c r="E122" s="823"/>
      <c r="F122" s="823"/>
      <c r="G122" s="823"/>
      <c r="H122" s="313"/>
      <c r="I122" s="35"/>
      <c r="J122" s="35"/>
      <c r="K122" s="35"/>
      <c r="L122" s="35"/>
      <c r="M122" s="35"/>
      <c r="N122" s="35"/>
      <c r="T122" s="35"/>
    </row>
    <row r="123" spans="1:20">
      <c r="A123" s="35"/>
      <c r="B123" s="802"/>
      <c r="C123" s="802"/>
      <c r="D123" s="823"/>
      <c r="E123" s="824"/>
      <c r="F123" s="824"/>
      <c r="G123" s="823"/>
      <c r="H123" s="823"/>
      <c r="I123" s="35"/>
      <c r="J123" s="35"/>
      <c r="K123" s="35"/>
      <c r="L123" s="35"/>
      <c r="M123" s="35"/>
      <c r="N123" s="35"/>
      <c r="T123" s="313"/>
    </row>
    <row r="124" spans="1:20">
      <c r="A124" s="35"/>
      <c r="B124" s="802"/>
      <c r="C124" s="802"/>
      <c r="D124" s="823"/>
      <c r="E124" s="823"/>
      <c r="F124" s="823"/>
      <c r="G124" s="823"/>
      <c r="H124" s="313"/>
      <c r="I124" s="35"/>
      <c r="J124" s="35"/>
      <c r="K124" s="35"/>
      <c r="L124" s="35"/>
      <c r="M124" s="35"/>
      <c r="N124" s="35"/>
      <c r="T124" s="313"/>
    </row>
    <row r="125" spans="1:20">
      <c r="A125" s="35"/>
      <c r="B125" s="802"/>
      <c r="C125" s="802"/>
      <c r="D125" s="823"/>
      <c r="E125" s="824"/>
      <c r="F125" s="824"/>
      <c r="G125" s="823"/>
      <c r="H125" s="823"/>
      <c r="I125" s="35"/>
      <c r="J125" s="35"/>
      <c r="K125" s="35"/>
      <c r="L125" s="35"/>
      <c r="M125" s="35"/>
      <c r="N125" s="35"/>
    </row>
    <row r="126" spans="1:20">
      <c r="A126" s="35"/>
      <c r="B126" s="802"/>
      <c r="C126" s="802"/>
      <c r="D126" s="823"/>
      <c r="E126" s="823"/>
      <c r="F126" s="823"/>
      <c r="G126" s="823"/>
      <c r="H126" s="313"/>
      <c r="I126" s="35"/>
      <c r="J126" s="35"/>
      <c r="K126" s="35"/>
      <c r="L126" s="35"/>
      <c r="M126" s="35"/>
      <c r="N126" s="35"/>
    </row>
    <row r="127" spans="1:20">
      <c r="A127" s="35"/>
      <c r="B127" s="802"/>
      <c r="C127" s="802"/>
      <c r="D127" s="823"/>
      <c r="E127" s="824"/>
      <c r="F127" s="824"/>
      <c r="G127" s="823"/>
      <c r="H127" s="823"/>
      <c r="I127" s="35"/>
      <c r="J127" s="35"/>
      <c r="K127" s="35"/>
      <c r="L127" s="35"/>
      <c r="M127" s="35"/>
      <c r="N127" s="35"/>
    </row>
    <row r="128" spans="1:20">
      <c r="A128" s="35"/>
      <c r="B128" s="802"/>
      <c r="C128" s="802"/>
      <c r="D128" s="823"/>
      <c r="E128" s="823"/>
      <c r="F128" s="823"/>
      <c r="G128" s="823"/>
      <c r="H128" s="313"/>
      <c r="I128" s="35"/>
      <c r="J128" s="35"/>
      <c r="K128" s="35"/>
      <c r="L128" s="35"/>
      <c r="M128" s="35"/>
      <c r="N128" s="35"/>
    </row>
    <row r="129" spans="1:14">
      <c r="A129" s="35"/>
      <c r="B129" s="802"/>
      <c r="C129" s="802"/>
      <c r="D129" s="823"/>
      <c r="E129" s="824"/>
      <c r="F129" s="824"/>
      <c r="G129" s="823"/>
      <c r="H129" s="823"/>
      <c r="I129" s="35"/>
      <c r="J129" s="35"/>
      <c r="K129" s="35"/>
      <c r="L129" s="35"/>
      <c r="M129" s="35"/>
      <c r="N129" s="35"/>
    </row>
    <row r="130" spans="1:14">
      <c r="A130" s="35"/>
      <c r="B130" s="802"/>
      <c r="C130" s="802"/>
      <c r="D130" s="823"/>
      <c r="E130" s="823"/>
      <c r="F130" s="823"/>
      <c r="G130" s="823"/>
      <c r="H130" s="313"/>
      <c r="I130" s="35"/>
      <c r="J130" s="35"/>
      <c r="K130" s="35"/>
      <c r="L130" s="35"/>
      <c r="M130" s="35"/>
      <c r="N130" s="35"/>
    </row>
    <row r="131" spans="1:14">
      <c r="A131" s="35"/>
      <c r="B131" s="802"/>
      <c r="C131" s="802"/>
      <c r="D131" s="823"/>
      <c r="E131" s="824"/>
      <c r="F131" s="824"/>
      <c r="G131" s="823"/>
      <c r="H131" s="823"/>
      <c r="I131" s="35"/>
      <c r="J131" s="35"/>
      <c r="K131" s="35"/>
      <c r="L131" s="35"/>
      <c r="M131" s="35"/>
      <c r="N131" s="35"/>
    </row>
    <row r="132" spans="1:14">
      <c r="A132" s="35"/>
      <c r="B132" s="802"/>
      <c r="C132" s="802"/>
      <c r="D132" s="823"/>
      <c r="E132" s="823"/>
      <c r="F132" s="823"/>
      <c r="G132" s="823"/>
      <c r="H132" s="313"/>
      <c r="I132" s="35"/>
      <c r="J132" s="35"/>
      <c r="K132" s="35"/>
      <c r="L132" s="35"/>
      <c r="M132" s="35"/>
      <c r="N132" s="35"/>
    </row>
    <row r="133" spans="1:14">
      <c r="A133" s="35"/>
      <c r="B133" s="802"/>
      <c r="C133" s="802"/>
      <c r="D133" s="823"/>
      <c r="E133" s="824"/>
      <c r="F133" s="824"/>
      <c r="G133" s="823"/>
      <c r="H133" s="823"/>
      <c r="I133" s="35"/>
      <c r="J133" s="35"/>
      <c r="K133" s="35"/>
      <c r="L133" s="35"/>
      <c r="M133" s="35"/>
      <c r="N133" s="35"/>
    </row>
    <row r="134" spans="1:14">
      <c r="A134" s="35"/>
      <c r="B134" s="802"/>
      <c r="C134" s="802"/>
      <c r="D134" s="823"/>
      <c r="E134" s="823"/>
      <c r="F134" s="823"/>
      <c r="G134" s="823"/>
      <c r="H134" s="313"/>
      <c r="I134" s="35"/>
      <c r="J134" s="35"/>
      <c r="K134" s="35"/>
      <c r="L134" s="35"/>
      <c r="M134" s="35"/>
      <c r="N134" s="35"/>
    </row>
    <row r="135" spans="1:14">
      <c r="A135" s="35"/>
      <c r="B135" s="802"/>
      <c r="C135" s="802"/>
      <c r="D135" s="823"/>
      <c r="E135" s="824"/>
      <c r="F135" s="824"/>
      <c r="G135" s="823"/>
      <c r="H135" s="823"/>
      <c r="I135" s="35"/>
      <c r="J135" s="35"/>
      <c r="K135" s="35"/>
      <c r="L135" s="35"/>
      <c r="M135" s="35"/>
      <c r="N135" s="35"/>
    </row>
    <row r="136" spans="1:14">
      <c r="A136" s="35"/>
      <c r="B136" s="802"/>
      <c r="C136" s="802"/>
      <c r="D136" s="823"/>
      <c r="E136" s="823"/>
      <c r="F136" s="823"/>
      <c r="G136" s="823"/>
      <c r="H136" s="313"/>
      <c r="I136" s="35"/>
      <c r="J136" s="35"/>
      <c r="K136" s="35"/>
      <c r="L136" s="35"/>
      <c r="M136" s="35"/>
      <c r="N136" s="35"/>
    </row>
    <row r="137" spans="1:14">
      <c r="A137" s="35"/>
      <c r="B137" s="802"/>
      <c r="C137" s="802"/>
      <c r="D137" s="823"/>
      <c r="E137" s="824"/>
      <c r="F137" s="824"/>
      <c r="G137" s="823"/>
      <c r="H137" s="823"/>
      <c r="I137" s="35"/>
      <c r="J137" s="35"/>
      <c r="K137" s="35"/>
      <c r="L137" s="35"/>
      <c r="M137" s="35"/>
      <c r="N137" s="35"/>
    </row>
    <row r="138" spans="1:14">
      <c r="A138" s="35"/>
      <c r="B138" s="802"/>
      <c r="C138" s="802"/>
      <c r="D138" s="823"/>
      <c r="E138" s="823"/>
      <c r="F138" s="823"/>
      <c r="G138" s="823"/>
      <c r="H138" s="313"/>
      <c r="I138" s="35"/>
      <c r="J138" s="35"/>
      <c r="K138" s="35"/>
      <c r="L138" s="35"/>
      <c r="M138" s="35"/>
      <c r="N138" s="35"/>
    </row>
    <row r="139" spans="1:14" ht="24.75" customHeight="1">
      <c r="A139" s="35"/>
      <c r="B139" s="802"/>
      <c r="C139" s="802"/>
      <c r="D139" s="823"/>
      <c r="E139" s="824"/>
      <c r="F139" s="824"/>
      <c r="G139" s="823"/>
      <c r="H139" s="823"/>
      <c r="I139" s="35"/>
      <c r="J139" s="35"/>
      <c r="K139" s="35"/>
      <c r="L139" s="35"/>
      <c r="M139" s="35"/>
      <c r="N139" s="35"/>
    </row>
    <row r="140" spans="1:14">
      <c r="A140" s="35"/>
      <c r="B140" s="802"/>
      <c r="C140" s="802"/>
      <c r="D140" s="823"/>
      <c r="E140" s="823"/>
      <c r="F140" s="823"/>
      <c r="G140" s="823"/>
      <c r="H140" s="313"/>
      <c r="I140" s="35"/>
      <c r="J140" s="35"/>
      <c r="K140" s="35"/>
      <c r="L140" s="35"/>
      <c r="M140" s="35"/>
      <c r="N140" s="35"/>
    </row>
    <row r="141" spans="1:14">
      <c r="A141" s="35"/>
      <c r="B141" s="802"/>
      <c r="C141" s="802"/>
      <c r="D141" s="823"/>
      <c r="E141" s="824"/>
      <c r="F141" s="824"/>
      <c r="G141" s="823"/>
      <c r="H141" s="823"/>
      <c r="I141" s="35"/>
      <c r="J141" s="35"/>
      <c r="K141" s="35"/>
      <c r="L141" s="35"/>
      <c r="M141" s="35"/>
      <c r="N141" s="35"/>
    </row>
    <row r="142" spans="1:14">
      <c r="A142" s="35"/>
      <c r="B142" s="802"/>
      <c r="C142" s="802"/>
      <c r="D142" s="823"/>
      <c r="E142" s="823"/>
      <c r="F142" s="823"/>
      <c r="G142" s="823"/>
      <c r="H142" s="313"/>
      <c r="I142" s="35"/>
      <c r="J142" s="35"/>
      <c r="K142" s="35"/>
      <c r="L142" s="35"/>
      <c r="M142" s="35"/>
      <c r="N142" s="35"/>
    </row>
    <row r="143" spans="1:14">
      <c r="A143" s="35"/>
      <c r="B143" s="802"/>
      <c r="C143" s="802"/>
      <c r="D143" s="823"/>
      <c r="E143" s="824"/>
      <c r="F143" s="824"/>
      <c r="G143" s="823"/>
      <c r="H143" s="823"/>
      <c r="I143" s="35"/>
      <c r="J143" s="35"/>
      <c r="K143" s="35"/>
      <c r="L143" s="35"/>
      <c r="M143" s="35"/>
      <c r="N143" s="35"/>
    </row>
    <row r="144" spans="1:14">
      <c r="A144" s="35"/>
      <c r="B144" s="802"/>
      <c r="C144" s="802"/>
      <c r="D144" s="823"/>
      <c r="E144" s="823"/>
      <c r="F144" s="823"/>
      <c r="G144" s="823"/>
      <c r="H144" s="313"/>
      <c r="I144" s="35"/>
      <c r="J144" s="35"/>
      <c r="K144" s="35"/>
      <c r="L144" s="35"/>
      <c r="M144" s="35"/>
      <c r="N144" s="35"/>
    </row>
    <row r="145" spans="1:14">
      <c r="A145" s="35"/>
      <c r="B145" s="802"/>
      <c r="C145" s="802"/>
      <c r="D145" s="823"/>
      <c r="E145" s="824"/>
      <c r="F145" s="824"/>
      <c r="G145" s="823"/>
      <c r="H145" s="823"/>
      <c r="I145" s="35"/>
      <c r="J145" s="35"/>
      <c r="K145" s="35"/>
      <c r="L145" s="35"/>
      <c r="M145" s="35"/>
      <c r="N145" s="35"/>
    </row>
    <row r="146" spans="1:14">
      <c r="A146" s="35"/>
      <c r="B146" s="802"/>
      <c r="C146" s="802"/>
      <c r="D146" s="823"/>
      <c r="E146" s="823"/>
      <c r="F146" s="823"/>
      <c r="G146" s="823"/>
      <c r="H146" s="313"/>
      <c r="I146" s="35"/>
      <c r="J146" s="35"/>
      <c r="K146" s="35"/>
      <c r="L146" s="35"/>
      <c r="M146" s="35"/>
      <c r="N146" s="35"/>
    </row>
    <row r="147" spans="1:14">
      <c r="A147" s="35"/>
      <c r="B147" s="802"/>
      <c r="C147" s="802"/>
      <c r="D147" s="823"/>
      <c r="E147" s="824"/>
      <c r="F147" s="824"/>
      <c r="G147" s="823"/>
      <c r="H147" s="823"/>
      <c r="I147" s="35"/>
      <c r="J147" s="35"/>
      <c r="K147" s="35"/>
      <c r="L147" s="35"/>
      <c r="M147" s="35"/>
      <c r="N147" s="35"/>
    </row>
    <row r="148" spans="1:14">
      <c r="A148" s="35"/>
      <c r="B148" s="802"/>
      <c r="C148" s="802"/>
      <c r="D148" s="823"/>
      <c r="E148" s="823"/>
      <c r="F148" s="823"/>
      <c r="G148" s="823"/>
      <c r="H148" s="313"/>
      <c r="I148" s="35"/>
      <c r="J148" s="35"/>
      <c r="K148" s="35"/>
      <c r="L148" s="35"/>
      <c r="M148" s="35"/>
      <c r="N148" s="35"/>
    </row>
    <row r="149" spans="1:14">
      <c r="A149" s="35"/>
      <c r="B149" s="802"/>
      <c r="C149" s="802"/>
      <c r="D149" s="823"/>
      <c r="E149" s="824"/>
      <c r="F149" s="824"/>
      <c r="G149" s="823"/>
      <c r="H149" s="823"/>
      <c r="I149" s="35"/>
      <c r="J149" s="35"/>
      <c r="K149" s="35"/>
      <c r="L149" s="35"/>
      <c r="M149" s="35"/>
      <c r="N149" s="35"/>
    </row>
    <row r="150" spans="1:14">
      <c r="A150" s="35"/>
      <c r="B150" s="802"/>
      <c r="C150" s="802"/>
      <c r="D150" s="823"/>
      <c r="E150" s="823"/>
      <c r="F150" s="823"/>
      <c r="G150" s="823"/>
      <c r="H150" s="313"/>
      <c r="I150" s="35"/>
      <c r="J150" s="35"/>
      <c r="K150" s="35"/>
      <c r="L150" s="35"/>
      <c r="M150" s="35"/>
      <c r="N150" s="35"/>
    </row>
    <row r="151" spans="1:14" ht="25.5" customHeight="1">
      <c r="A151" s="35"/>
      <c r="B151" s="802"/>
      <c r="C151" s="802"/>
      <c r="D151" s="823"/>
      <c r="E151" s="824"/>
      <c r="F151" s="824"/>
      <c r="G151" s="823"/>
      <c r="H151" s="823"/>
      <c r="I151" s="35"/>
      <c r="J151" s="35"/>
      <c r="K151" s="35"/>
      <c r="L151" s="35"/>
      <c r="M151" s="35"/>
      <c r="N151" s="35"/>
    </row>
    <row r="152" spans="1:14">
      <c r="A152" s="35"/>
      <c r="B152" s="802"/>
      <c r="C152" s="802"/>
      <c r="D152" s="823"/>
      <c r="E152" s="823"/>
      <c r="F152" s="823"/>
      <c r="G152" s="823"/>
      <c r="H152" s="313"/>
      <c r="I152" s="35"/>
      <c r="J152" s="35"/>
      <c r="K152" s="35"/>
      <c r="L152" s="35"/>
      <c r="M152" s="35"/>
      <c r="N152" s="35"/>
    </row>
    <row r="153" spans="1:14">
      <c r="A153" s="35"/>
      <c r="B153" s="802"/>
      <c r="C153" s="802"/>
      <c r="D153" s="823"/>
      <c r="E153" s="824"/>
      <c r="F153" s="824"/>
      <c r="G153" s="823"/>
      <c r="H153" s="823"/>
      <c r="I153" s="35"/>
      <c r="J153" s="35"/>
      <c r="K153" s="35"/>
      <c r="L153" s="35"/>
      <c r="M153" s="35"/>
      <c r="N153" s="35"/>
    </row>
    <row r="154" spans="1:14">
      <c r="A154" s="35"/>
      <c r="B154" s="802"/>
      <c r="C154" s="802"/>
      <c r="D154" s="823"/>
      <c r="E154" s="823"/>
      <c r="F154" s="823"/>
      <c r="G154" s="823"/>
      <c r="H154" s="313"/>
      <c r="I154" s="35"/>
      <c r="J154" s="35"/>
      <c r="K154" s="35"/>
      <c r="L154" s="35"/>
      <c r="M154" s="35"/>
      <c r="N154" s="35"/>
    </row>
    <row r="155" spans="1:14">
      <c r="A155" s="35"/>
      <c r="B155" s="802"/>
      <c r="C155" s="802"/>
      <c r="D155" s="823"/>
      <c r="E155" s="824"/>
      <c r="F155" s="824"/>
      <c r="G155" s="823"/>
      <c r="H155" s="823"/>
      <c r="I155" s="35"/>
      <c r="J155" s="35"/>
      <c r="K155" s="35"/>
      <c r="L155" s="35"/>
      <c r="M155" s="35"/>
      <c r="N155" s="35"/>
    </row>
    <row r="156" spans="1:14">
      <c r="A156" s="35"/>
      <c r="B156" s="802"/>
      <c r="C156" s="802"/>
      <c r="D156" s="823"/>
      <c r="E156" s="823"/>
      <c r="F156" s="823"/>
      <c r="G156" s="823"/>
      <c r="H156" s="313"/>
      <c r="I156" s="35"/>
      <c r="J156" s="35"/>
      <c r="K156" s="35"/>
      <c r="L156" s="35"/>
      <c r="M156" s="35"/>
      <c r="N156" s="35"/>
    </row>
    <row r="157" spans="1:14">
      <c r="A157" s="35"/>
      <c r="B157" s="802"/>
      <c r="C157" s="802"/>
      <c r="D157" s="823"/>
      <c r="E157" s="824"/>
      <c r="F157" s="824"/>
      <c r="G157" s="823"/>
      <c r="H157" s="823"/>
      <c r="I157" s="35"/>
      <c r="J157" s="35"/>
      <c r="K157" s="35"/>
      <c r="L157" s="35"/>
      <c r="M157" s="35"/>
      <c r="N157" s="35"/>
    </row>
    <row r="158" spans="1:14">
      <c r="A158" s="35"/>
      <c r="B158" s="802"/>
      <c r="C158" s="802"/>
      <c r="D158" s="823"/>
      <c r="E158" s="823"/>
      <c r="F158" s="823"/>
      <c r="G158" s="823"/>
      <c r="H158" s="313"/>
      <c r="I158" s="35"/>
      <c r="J158" s="35"/>
      <c r="K158" s="35"/>
      <c r="L158" s="35"/>
      <c r="M158" s="35"/>
      <c r="N158" s="35"/>
    </row>
    <row r="159" spans="1:14">
      <c r="A159" s="35"/>
      <c r="B159" s="802"/>
      <c r="C159" s="802"/>
      <c r="D159" s="823"/>
      <c r="E159" s="824"/>
      <c r="F159" s="824"/>
      <c r="G159" s="823"/>
      <c r="H159" s="823"/>
      <c r="I159" s="35"/>
      <c r="J159" s="35"/>
      <c r="K159" s="35"/>
      <c r="L159" s="35"/>
      <c r="M159" s="35"/>
      <c r="N159" s="35"/>
    </row>
    <row r="160" spans="1:14">
      <c r="A160" s="35"/>
      <c r="B160" s="802"/>
      <c r="C160" s="802"/>
      <c r="D160" s="823"/>
      <c r="E160" s="823"/>
      <c r="F160" s="823"/>
      <c r="G160" s="823"/>
      <c r="H160" s="313"/>
      <c r="I160" s="35"/>
      <c r="J160" s="35"/>
      <c r="K160" s="35"/>
      <c r="L160" s="35"/>
      <c r="M160" s="35"/>
      <c r="N160" s="35"/>
    </row>
    <row r="161" spans="1:20">
      <c r="A161" s="35"/>
      <c r="B161" s="802"/>
      <c r="C161" s="802"/>
      <c r="D161" s="823"/>
      <c r="E161" s="824"/>
      <c r="F161" s="824"/>
      <c r="G161" s="823"/>
      <c r="H161" s="823"/>
      <c r="I161" s="35"/>
      <c r="J161" s="35"/>
      <c r="K161" s="35"/>
      <c r="L161" s="35"/>
      <c r="M161" s="35"/>
      <c r="N161" s="35"/>
    </row>
    <row r="162" spans="1:20" ht="25.5" customHeight="1">
      <c r="A162" s="35"/>
      <c r="B162" s="802"/>
      <c r="C162" s="802"/>
      <c r="D162" s="823"/>
      <c r="E162" s="823"/>
      <c r="F162" s="823"/>
      <c r="G162" s="823"/>
      <c r="H162" s="313"/>
      <c r="I162" s="35"/>
      <c r="J162" s="35"/>
      <c r="K162" s="35"/>
      <c r="L162" s="35"/>
      <c r="M162" s="35"/>
      <c r="N162" s="35"/>
    </row>
    <row r="163" spans="1:20" ht="27" customHeight="1">
      <c r="A163" s="35"/>
      <c r="B163" s="802"/>
      <c r="C163" s="802"/>
      <c r="D163" s="823"/>
      <c r="E163" s="824"/>
      <c r="F163" s="824"/>
      <c r="G163" s="823"/>
      <c r="H163" s="823"/>
      <c r="I163" s="35"/>
      <c r="J163" s="35"/>
      <c r="K163" s="35"/>
      <c r="L163" s="35"/>
      <c r="M163" s="35"/>
      <c r="N163" s="35"/>
      <c r="T163" s="35"/>
    </row>
    <row r="164" spans="1:20" ht="27" customHeight="1">
      <c r="A164" s="35"/>
      <c r="B164" s="802"/>
      <c r="C164" s="802"/>
      <c r="D164" s="823"/>
      <c r="E164" s="823"/>
      <c r="F164" s="823"/>
      <c r="G164" s="823"/>
      <c r="H164" s="313"/>
      <c r="I164" s="35"/>
      <c r="J164" s="35"/>
      <c r="K164" s="35"/>
      <c r="L164" s="35"/>
      <c r="M164" s="35"/>
      <c r="N164" s="35"/>
      <c r="T164" s="35"/>
    </row>
    <row r="165" spans="1:20">
      <c r="A165" s="35"/>
      <c r="B165" s="802"/>
      <c r="C165" s="802"/>
      <c r="D165" s="823"/>
      <c r="E165" s="824"/>
      <c r="F165" s="824"/>
      <c r="G165" s="823"/>
      <c r="H165" s="823"/>
      <c r="I165" s="35"/>
      <c r="J165" s="35"/>
      <c r="K165" s="35"/>
      <c r="L165" s="35"/>
      <c r="M165" s="35"/>
      <c r="N165" s="35"/>
      <c r="T165" s="274"/>
    </row>
    <row r="166" spans="1:20">
      <c r="A166" s="35"/>
      <c r="B166" s="802"/>
      <c r="C166" s="802"/>
      <c r="D166" s="823"/>
      <c r="E166" s="823"/>
      <c r="F166" s="823"/>
      <c r="G166" s="823"/>
      <c r="H166" s="313"/>
      <c r="I166" s="35"/>
      <c r="J166" s="35"/>
      <c r="K166" s="35"/>
      <c r="L166" s="35"/>
      <c r="M166" s="35"/>
      <c r="N166" s="35"/>
      <c r="T166" s="274"/>
    </row>
    <row r="167" spans="1:20">
      <c r="A167" s="35"/>
      <c r="B167" s="802"/>
      <c r="C167" s="802"/>
      <c r="D167" s="823"/>
      <c r="E167" s="824"/>
      <c r="F167" s="824"/>
      <c r="G167" s="823"/>
      <c r="H167" s="823"/>
      <c r="I167" s="35"/>
      <c r="J167" s="35"/>
      <c r="K167" s="35"/>
      <c r="L167" s="35"/>
      <c r="M167" s="35"/>
      <c r="N167" s="35"/>
      <c r="T167" s="274"/>
    </row>
    <row r="168" spans="1:20">
      <c r="A168" s="35"/>
      <c r="B168" s="802"/>
      <c r="C168" s="802"/>
      <c r="D168" s="823"/>
      <c r="E168" s="823"/>
      <c r="F168" s="823"/>
      <c r="G168" s="823"/>
      <c r="H168" s="313"/>
      <c r="I168" s="35"/>
      <c r="J168" s="35"/>
      <c r="K168" s="35"/>
      <c r="L168" s="35"/>
      <c r="M168" s="35"/>
      <c r="N168" s="35"/>
      <c r="T168" s="274"/>
    </row>
    <row r="169" spans="1:20">
      <c r="A169" s="35"/>
      <c r="B169" s="802"/>
      <c r="C169" s="802"/>
      <c r="D169" s="823"/>
      <c r="E169" s="824"/>
      <c r="F169" s="824"/>
      <c r="G169" s="823"/>
      <c r="H169" s="823"/>
      <c r="I169" s="35"/>
      <c r="J169" s="35"/>
      <c r="K169" s="35"/>
      <c r="L169" s="35"/>
      <c r="M169" s="35"/>
      <c r="N169" s="35"/>
      <c r="T169" s="274"/>
    </row>
    <row r="170" spans="1:20">
      <c r="T170" s="274"/>
    </row>
    <row r="171" spans="1:20">
      <c r="T171" s="274"/>
    </row>
    <row r="172" spans="1:20">
      <c r="T172" s="274"/>
    </row>
    <row r="173" spans="1:20">
      <c r="T173" s="274"/>
    </row>
    <row r="174" spans="1:20" ht="30.75" customHeight="1">
      <c r="T174" s="274"/>
    </row>
    <row r="175" spans="1:20" ht="30" customHeight="1">
      <c r="T175" s="274"/>
    </row>
    <row r="176" spans="1:20" ht="30" customHeight="1">
      <c r="T176" s="274"/>
    </row>
    <row r="177" spans="20:20">
      <c r="T177" s="35"/>
    </row>
    <row r="178" spans="20:20">
      <c r="T178" s="35"/>
    </row>
    <row r="179" spans="20:20">
      <c r="T179" s="35"/>
    </row>
    <row r="180" spans="20:20">
      <c r="T180" s="35"/>
    </row>
    <row r="181" spans="20:20">
      <c r="T181" s="35"/>
    </row>
    <row r="182" spans="20:20">
      <c r="T182" s="35"/>
    </row>
    <row r="183" spans="20:20">
      <c r="T183" s="35"/>
    </row>
    <row r="184" spans="20:20">
      <c r="T184" s="35"/>
    </row>
    <row r="185" spans="20:20">
      <c r="T185" s="35"/>
    </row>
    <row r="186" spans="20:20" ht="27" customHeight="1">
      <c r="T186" s="35"/>
    </row>
    <row r="187" spans="20:20" ht="30.75" customHeight="1">
      <c r="T187" s="35"/>
    </row>
    <row r="188" spans="20:20" ht="30.75" customHeight="1">
      <c r="T188" s="35"/>
    </row>
    <row r="193" spans="20:21">
      <c r="T193" s="35"/>
    </row>
    <row r="194" spans="20:21">
      <c r="T194" s="35"/>
    </row>
    <row r="195" spans="20:21">
      <c r="T195" s="35"/>
    </row>
    <row r="196" spans="20:21">
      <c r="T196" s="35"/>
    </row>
    <row r="197" spans="20:21">
      <c r="T197" s="35"/>
    </row>
    <row r="198" spans="20:21" ht="27" customHeight="1">
      <c r="T198" s="35"/>
    </row>
    <row r="199" spans="20:21">
      <c r="T199" s="35"/>
      <c r="U199" s="35"/>
    </row>
    <row r="200" spans="20:21">
      <c r="T200" s="35"/>
      <c r="U200" s="35"/>
    </row>
    <row r="201" spans="20:21">
      <c r="T201" s="35"/>
      <c r="U201" s="35"/>
    </row>
    <row r="202" spans="20:21">
      <c r="T202" s="35"/>
      <c r="U202" s="35"/>
    </row>
    <row r="203" spans="20:21">
      <c r="T203" s="35"/>
      <c r="U203" s="35"/>
    </row>
    <row r="204" spans="20:21">
      <c r="T204" s="35"/>
      <c r="U204" s="35"/>
    </row>
    <row r="205" spans="20:21">
      <c r="T205" s="35"/>
      <c r="U205" s="35"/>
    </row>
    <row r="206" spans="20:21">
      <c r="T206" s="35"/>
      <c r="U206" s="35"/>
    </row>
    <row r="207" spans="20:21">
      <c r="T207" s="35"/>
      <c r="U207" s="35"/>
    </row>
    <row r="208" spans="20:21">
      <c r="T208" s="35"/>
      <c r="U208" s="35"/>
    </row>
    <row r="209" spans="20:21">
      <c r="T209" s="35"/>
      <c r="U209" s="35"/>
    </row>
    <row r="210" spans="20:21" ht="25.5" customHeight="1"/>
    <row r="211" spans="20:21" ht="25.5" customHeight="1"/>
    <row r="226" ht="18.75" customHeight="1"/>
    <row r="232" ht="30.75" customHeight="1"/>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16"/>
  <dimension ref="A1:Z103"/>
  <sheetViews>
    <sheetView showGridLines="0" zoomScale="80" zoomScaleNormal="80" workbookViewId="0"/>
  </sheetViews>
  <sheetFormatPr defaultColWidth="9.33203125" defaultRowHeight="14.4"/>
  <cols>
    <col min="1" max="1" width="14.5546875" style="35" customWidth="1"/>
    <col min="2" max="2" width="56.44140625" style="35" customWidth="1"/>
    <col min="3" max="3" width="17.6640625" style="35" customWidth="1"/>
    <col min="4" max="4" width="20" style="35" customWidth="1"/>
    <col min="5" max="5" width="23.6640625" style="35" customWidth="1"/>
    <col min="6" max="6" width="16.6640625" style="35" customWidth="1"/>
    <col min="7" max="7" width="17.44140625" style="35" customWidth="1"/>
    <col min="8" max="8" width="16.5546875" style="35" customWidth="1"/>
    <col min="9" max="9" width="16.44140625" style="35" customWidth="1"/>
    <col min="10" max="11" width="13.44140625" style="35" customWidth="1"/>
    <col min="12" max="12" width="14" style="35" customWidth="1"/>
    <col min="13" max="247" width="9.33203125" style="35"/>
    <col min="248" max="248" width="11.44140625" style="35" customWidth="1"/>
    <col min="249" max="249" width="53" style="35" customWidth="1"/>
    <col min="250" max="250" width="20.5546875" style="35" customWidth="1"/>
    <col min="251" max="251" width="18.5546875" style="35" customWidth="1"/>
    <col min="252" max="252" width="19.44140625" style="35" customWidth="1"/>
    <col min="253" max="253" width="20.5546875" style="35" customWidth="1"/>
    <col min="254" max="254" width="24.33203125" style="35" customWidth="1"/>
    <col min="255" max="256" width="20.5546875" style="35" customWidth="1"/>
    <col min="257" max="257" width="17.33203125" style="35" customWidth="1"/>
    <col min="258" max="258" width="14.5546875" style="35" customWidth="1"/>
    <col min="259" max="259" width="13.33203125" style="35" customWidth="1"/>
    <col min="260" max="260" width="20" style="35" customWidth="1"/>
    <col min="261" max="261" width="15.6640625" style="35" customWidth="1"/>
    <col min="262" max="262" width="14.44140625" style="35" customWidth="1"/>
    <col min="263" max="263" width="17.44140625" style="35" customWidth="1"/>
    <col min="264" max="264" width="14.44140625" style="35" customWidth="1"/>
    <col min="265" max="265" width="18.44140625" style="35" customWidth="1"/>
    <col min="266" max="266" width="15.44140625" style="35" customWidth="1"/>
    <col min="267" max="503" width="9.33203125" style="35"/>
    <col min="504" max="504" width="11.44140625" style="35" customWidth="1"/>
    <col min="505" max="505" width="53" style="35" customWidth="1"/>
    <col min="506" max="506" width="20.5546875" style="35" customWidth="1"/>
    <col min="507" max="507" width="18.5546875" style="35" customWidth="1"/>
    <col min="508" max="508" width="19.44140625" style="35" customWidth="1"/>
    <col min="509" max="509" width="20.5546875" style="35" customWidth="1"/>
    <col min="510" max="510" width="24.33203125" style="35" customWidth="1"/>
    <col min="511" max="512" width="20.5546875" style="35" customWidth="1"/>
    <col min="513" max="513" width="17.33203125" style="35" customWidth="1"/>
    <col min="514" max="514" width="14.5546875" style="35" customWidth="1"/>
    <col min="515" max="515" width="13.33203125" style="35" customWidth="1"/>
    <col min="516" max="516" width="20" style="35" customWidth="1"/>
    <col min="517" max="517" width="15.6640625" style="35" customWidth="1"/>
    <col min="518" max="518" width="14.44140625" style="35" customWidth="1"/>
    <col min="519" max="519" width="17.44140625" style="35" customWidth="1"/>
    <col min="520" max="520" width="14.44140625" style="35" customWidth="1"/>
    <col min="521" max="521" width="18.44140625" style="35" customWidth="1"/>
    <col min="522" max="522" width="15.44140625" style="35" customWidth="1"/>
    <col min="523" max="759" width="9.33203125" style="35"/>
    <col min="760" max="760" width="11.44140625" style="35" customWidth="1"/>
    <col min="761" max="761" width="53" style="35" customWidth="1"/>
    <col min="762" max="762" width="20.5546875" style="35" customWidth="1"/>
    <col min="763" max="763" width="18.5546875" style="35" customWidth="1"/>
    <col min="764" max="764" width="19.44140625" style="35" customWidth="1"/>
    <col min="765" max="765" width="20.5546875" style="35" customWidth="1"/>
    <col min="766" max="766" width="24.33203125" style="35" customWidth="1"/>
    <col min="767" max="768" width="20.5546875" style="35" customWidth="1"/>
    <col min="769" max="769" width="17.33203125" style="35" customWidth="1"/>
    <col min="770" max="770" width="14.5546875" style="35" customWidth="1"/>
    <col min="771" max="771" width="13.33203125" style="35" customWidth="1"/>
    <col min="772" max="772" width="20" style="35" customWidth="1"/>
    <col min="773" max="773" width="15.6640625" style="35" customWidth="1"/>
    <col min="774" max="774" width="14.44140625" style="35" customWidth="1"/>
    <col min="775" max="775" width="17.44140625" style="35" customWidth="1"/>
    <col min="776" max="776" width="14.44140625" style="35" customWidth="1"/>
    <col min="777" max="777" width="18.44140625" style="35" customWidth="1"/>
    <col min="778" max="778" width="15.44140625" style="35" customWidth="1"/>
    <col min="779" max="1015" width="9.33203125" style="35"/>
    <col min="1016" max="1016" width="11.44140625" style="35" customWidth="1"/>
    <col min="1017" max="1017" width="53" style="35" customWidth="1"/>
    <col min="1018" max="1018" width="20.5546875" style="35" customWidth="1"/>
    <col min="1019" max="1019" width="18.5546875" style="35" customWidth="1"/>
    <col min="1020" max="1020" width="19.44140625" style="35" customWidth="1"/>
    <col min="1021" max="1021" width="20.5546875" style="35" customWidth="1"/>
    <col min="1022" max="1022" width="24.33203125" style="35" customWidth="1"/>
    <col min="1023" max="1024" width="20.5546875" style="35" customWidth="1"/>
    <col min="1025" max="1025" width="17.33203125" style="35" customWidth="1"/>
    <col min="1026" max="1026" width="14.5546875" style="35" customWidth="1"/>
    <col min="1027" max="1027" width="13.33203125" style="35" customWidth="1"/>
    <col min="1028" max="1028" width="20" style="35" customWidth="1"/>
    <col min="1029" max="1029" width="15.6640625" style="35" customWidth="1"/>
    <col min="1030" max="1030" width="14.44140625" style="35" customWidth="1"/>
    <col min="1031" max="1031" width="17.44140625" style="35" customWidth="1"/>
    <col min="1032" max="1032" width="14.44140625" style="35" customWidth="1"/>
    <col min="1033" max="1033" width="18.44140625" style="35" customWidth="1"/>
    <col min="1034" max="1034" width="15.44140625" style="35" customWidth="1"/>
    <col min="1035" max="1271" width="9.33203125" style="35"/>
    <col min="1272" max="1272" width="11.44140625" style="35" customWidth="1"/>
    <col min="1273" max="1273" width="53" style="35" customWidth="1"/>
    <col min="1274" max="1274" width="20.5546875" style="35" customWidth="1"/>
    <col min="1275" max="1275" width="18.5546875" style="35" customWidth="1"/>
    <col min="1276" max="1276" width="19.44140625" style="35" customWidth="1"/>
    <col min="1277" max="1277" width="20.5546875" style="35" customWidth="1"/>
    <col min="1278" max="1278" width="24.33203125" style="35" customWidth="1"/>
    <col min="1279" max="1280" width="20.5546875" style="35" customWidth="1"/>
    <col min="1281" max="1281" width="17.33203125" style="35" customWidth="1"/>
    <col min="1282" max="1282" width="14.5546875" style="35" customWidth="1"/>
    <col min="1283" max="1283" width="13.33203125" style="35" customWidth="1"/>
    <col min="1284" max="1284" width="20" style="35" customWidth="1"/>
    <col min="1285" max="1285" width="15.6640625" style="35" customWidth="1"/>
    <col min="1286" max="1286" width="14.44140625" style="35" customWidth="1"/>
    <col min="1287" max="1287" width="17.44140625" style="35" customWidth="1"/>
    <col min="1288" max="1288" width="14.44140625" style="35" customWidth="1"/>
    <col min="1289" max="1289" width="18.44140625" style="35" customWidth="1"/>
    <col min="1290" max="1290" width="15.44140625" style="35" customWidth="1"/>
    <col min="1291" max="1527" width="9.33203125" style="35"/>
    <col min="1528" max="1528" width="11.44140625" style="35" customWidth="1"/>
    <col min="1529" max="1529" width="53" style="35" customWidth="1"/>
    <col min="1530" max="1530" width="20.5546875" style="35" customWidth="1"/>
    <col min="1531" max="1531" width="18.5546875" style="35" customWidth="1"/>
    <col min="1532" max="1532" width="19.44140625" style="35" customWidth="1"/>
    <col min="1533" max="1533" width="20.5546875" style="35" customWidth="1"/>
    <col min="1534" max="1534" width="24.33203125" style="35" customWidth="1"/>
    <col min="1535" max="1536" width="20.5546875" style="35" customWidth="1"/>
    <col min="1537" max="1537" width="17.33203125" style="35" customWidth="1"/>
    <col min="1538" max="1538" width="14.5546875" style="35" customWidth="1"/>
    <col min="1539" max="1539" width="13.33203125" style="35" customWidth="1"/>
    <col min="1540" max="1540" width="20" style="35" customWidth="1"/>
    <col min="1541" max="1541" width="15.6640625" style="35" customWidth="1"/>
    <col min="1542" max="1542" width="14.44140625" style="35" customWidth="1"/>
    <col min="1543" max="1543" width="17.44140625" style="35" customWidth="1"/>
    <col min="1544" max="1544" width="14.44140625" style="35" customWidth="1"/>
    <col min="1545" max="1545" width="18.44140625" style="35" customWidth="1"/>
    <col min="1546" max="1546" width="15.44140625" style="35" customWidth="1"/>
    <col min="1547" max="1783" width="9.33203125" style="35"/>
    <col min="1784" max="1784" width="11.44140625" style="35" customWidth="1"/>
    <col min="1785" max="1785" width="53" style="35" customWidth="1"/>
    <col min="1786" max="1786" width="20.5546875" style="35" customWidth="1"/>
    <col min="1787" max="1787" width="18.5546875" style="35" customWidth="1"/>
    <col min="1788" max="1788" width="19.44140625" style="35" customWidth="1"/>
    <col min="1789" max="1789" width="20.5546875" style="35" customWidth="1"/>
    <col min="1790" max="1790" width="24.33203125" style="35" customWidth="1"/>
    <col min="1791" max="1792" width="20.5546875" style="35" customWidth="1"/>
    <col min="1793" max="1793" width="17.33203125" style="35" customWidth="1"/>
    <col min="1794" max="1794" width="14.5546875" style="35" customWidth="1"/>
    <col min="1795" max="1795" width="13.33203125" style="35" customWidth="1"/>
    <col min="1796" max="1796" width="20" style="35" customWidth="1"/>
    <col min="1797" max="1797" width="15.6640625" style="35" customWidth="1"/>
    <col min="1798" max="1798" width="14.44140625" style="35" customWidth="1"/>
    <col min="1799" max="1799" width="17.44140625" style="35" customWidth="1"/>
    <col min="1800" max="1800" width="14.44140625" style="35" customWidth="1"/>
    <col min="1801" max="1801" width="18.44140625" style="35" customWidth="1"/>
    <col min="1802" max="1802" width="15.44140625" style="35" customWidth="1"/>
    <col min="1803" max="2039" width="9.33203125" style="35"/>
    <col min="2040" max="2040" width="11.44140625" style="35" customWidth="1"/>
    <col min="2041" max="2041" width="53" style="35" customWidth="1"/>
    <col min="2042" max="2042" width="20.5546875" style="35" customWidth="1"/>
    <col min="2043" max="2043" width="18.5546875" style="35" customWidth="1"/>
    <col min="2044" max="2044" width="19.44140625" style="35" customWidth="1"/>
    <col min="2045" max="2045" width="20.5546875" style="35" customWidth="1"/>
    <col min="2046" max="2046" width="24.33203125" style="35" customWidth="1"/>
    <col min="2047" max="2048" width="20.5546875" style="35" customWidth="1"/>
    <col min="2049" max="2049" width="17.33203125" style="35" customWidth="1"/>
    <col min="2050" max="2050" width="14.5546875" style="35" customWidth="1"/>
    <col min="2051" max="2051" width="13.33203125" style="35" customWidth="1"/>
    <col min="2052" max="2052" width="20" style="35" customWidth="1"/>
    <col min="2053" max="2053" width="15.6640625" style="35" customWidth="1"/>
    <col min="2054" max="2054" width="14.44140625" style="35" customWidth="1"/>
    <col min="2055" max="2055" width="17.44140625" style="35" customWidth="1"/>
    <col min="2056" max="2056" width="14.44140625" style="35" customWidth="1"/>
    <col min="2057" max="2057" width="18.44140625" style="35" customWidth="1"/>
    <col min="2058" max="2058" width="15.44140625" style="35" customWidth="1"/>
    <col min="2059" max="2295" width="9.33203125" style="35"/>
    <col min="2296" max="2296" width="11.44140625" style="35" customWidth="1"/>
    <col min="2297" max="2297" width="53" style="35" customWidth="1"/>
    <col min="2298" max="2298" width="20.5546875" style="35" customWidth="1"/>
    <col min="2299" max="2299" width="18.5546875" style="35" customWidth="1"/>
    <col min="2300" max="2300" width="19.44140625" style="35" customWidth="1"/>
    <col min="2301" max="2301" width="20.5546875" style="35" customWidth="1"/>
    <col min="2302" max="2302" width="24.33203125" style="35" customWidth="1"/>
    <col min="2303" max="2304" width="20.5546875" style="35" customWidth="1"/>
    <col min="2305" max="2305" width="17.33203125" style="35" customWidth="1"/>
    <col min="2306" max="2306" width="14.5546875" style="35" customWidth="1"/>
    <col min="2307" max="2307" width="13.33203125" style="35" customWidth="1"/>
    <col min="2308" max="2308" width="20" style="35" customWidth="1"/>
    <col min="2309" max="2309" width="15.6640625" style="35" customWidth="1"/>
    <col min="2310" max="2310" width="14.44140625" style="35" customWidth="1"/>
    <col min="2311" max="2311" width="17.44140625" style="35" customWidth="1"/>
    <col min="2312" max="2312" width="14.44140625" style="35" customWidth="1"/>
    <col min="2313" max="2313" width="18.44140625" style="35" customWidth="1"/>
    <col min="2314" max="2314" width="15.44140625" style="35" customWidth="1"/>
    <col min="2315" max="2551" width="9.33203125" style="35"/>
    <col min="2552" max="2552" width="11.44140625" style="35" customWidth="1"/>
    <col min="2553" max="2553" width="53" style="35" customWidth="1"/>
    <col min="2554" max="2554" width="20.5546875" style="35" customWidth="1"/>
    <col min="2555" max="2555" width="18.5546875" style="35" customWidth="1"/>
    <col min="2556" max="2556" width="19.44140625" style="35" customWidth="1"/>
    <col min="2557" max="2557" width="20.5546875" style="35" customWidth="1"/>
    <col min="2558" max="2558" width="24.33203125" style="35" customWidth="1"/>
    <col min="2559" max="2560" width="20.5546875" style="35" customWidth="1"/>
    <col min="2561" max="2561" width="17.33203125" style="35" customWidth="1"/>
    <col min="2562" max="2562" width="14.5546875" style="35" customWidth="1"/>
    <col min="2563" max="2563" width="13.33203125" style="35" customWidth="1"/>
    <col min="2564" max="2564" width="20" style="35" customWidth="1"/>
    <col min="2565" max="2565" width="15.6640625" style="35" customWidth="1"/>
    <col min="2566" max="2566" width="14.44140625" style="35" customWidth="1"/>
    <col min="2567" max="2567" width="17.44140625" style="35" customWidth="1"/>
    <col min="2568" max="2568" width="14.44140625" style="35" customWidth="1"/>
    <col min="2569" max="2569" width="18.44140625" style="35" customWidth="1"/>
    <col min="2570" max="2570" width="15.44140625" style="35" customWidth="1"/>
    <col min="2571" max="2807" width="9.33203125" style="35"/>
    <col min="2808" max="2808" width="11.44140625" style="35" customWidth="1"/>
    <col min="2809" max="2809" width="53" style="35" customWidth="1"/>
    <col min="2810" max="2810" width="20.5546875" style="35" customWidth="1"/>
    <col min="2811" max="2811" width="18.5546875" style="35" customWidth="1"/>
    <col min="2812" max="2812" width="19.44140625" style="35" customWidth="1"/>
    <col min="2813" max="2813" width="20.5546875" style="35" customWidth="1"/>
    <col min="2814" max="2814" width="24.33203125" style="35" customWidth="1"/>
    <col min="2815" max="2816" width="20.5546875" style="35" customWidth="1"/>
    <col min="2817" max="2817" width="17.33203125" style="35" customWidth="1"/>
    <col min="2818" max="2818" width="14.5546875" style="35" customWidth="1"/>
    <col min="2819" max="2819" width="13.33203125" style="35" customWidth="1"/>
    <col min="2820" max="2820" width="20" style="35" customWidth="1"/>
    <col min="2821" max="2821" width="15.6640625" style="35" customWidth="1"/>
    <col min="2822" max="2822" width="14.44140625" style="35" customWidth="1"/>
    <col min="2823" max="2823" width="17.44140625" style="35" customWidth="1"/>
    <col min="2824" max="2824" width="14.44140625" style="35" customWidth="1"/>
    <col min="2825" max="2825" width="18.44140625" style="35" customWidth="1"/>
    <col min="2826" max="2826" width="15.44140625" style="35" customWidth="1"/>
    <col min="2827" max="3063" width="9.33203125" style="35"/>
    <col min="3064" max="3064" width="11.44140625" style="35" customWidth="1"/>
    <col min="3065" max="3065" width="53" style="35" customWidth="1"/>
    <col min="3066" max="3066" width="20.5546875" style="35" customWidth="1"/>
    <col min="3067" max="3067" width="18.5546875" style="35" customWidth="1"/>
    <col min="3068" max="3068" width="19.44140625" style="35" customWidth="1"/>
    <col min="3069" max="3069" width="20.5546875" style="35" customWidth="1"/>
    <col min="3070" max="3070" width="24.33203125" style="35" customWidth="1"/>
    <col min="3071" max="3072" width="20.5546875" style="35" customWidth="1"/>
    <col min="3073" max="3073" width="17.33203125" style="35" customWidth="1"/>
    <col min="3074" max="3074" width="14.5546875" style="35" customWidth="1"/>
    <col min="3075" max="3075" width="13.33203125" style="35" customWidth="1"/>
    <col min="3076" max="3076" width="20" style="35" customWidth="1"/>
    <col min="3077" max="3077" width="15.6640625" style="35" customWidth="1"/>
    <col min="3078" max="3078" width="14.44140625" style="35" customWidth="1"/>
    <col min="3079" max="3079" width="17.44140625" style="35" customWidth="1"/>
    <col min="3080" max="3080" width="14.44140625" style="35" customWidth="1"/>
    <col min="3081" max="3081" width="18.44140625" style="35" customWidth="1"/>
    <col min="3082" max="3082" width="15.44140625" style="35" customWidth="1"/>
    <col min="3083" max="3319" width="9.33203125" style="35"/>
    <col min="3320" max="3320" width="11.44140625" style="35" customWidth="1"/>
    <col min="3321" max="3321" width="53" style="35" customWidth="1"/>
    <col min="3322" max="3322" width="20.5546875" style="35" customWidth="1"/>
    <col min="3323" max="3323" width="18.5546875" style="35" customWidth="1"/>
    <col min="3324" max="3324" width="19.44140625" style="35" customWidth="1"/>
    <col min="3325" max="3325" width="20.5546875" style="35" customWidth="1"/>
    <col min="3326" max="3326" width="24.33203125" style="35" customWidth="1"/>
    <col min="3327" max="3328" width="20.5546875" style="35" customWidth="1"/>
    <col min="3329" max="3329" width="17.33203125" style="35" customWidth="1"/>
    <col min="3330" max="3330" width="14.5546875" style="35" customWidth="1"/>
    <col min="3331" max="3331" width="13.33203125" style="35" customWidth="1"/>
    <col min="3332" max="3332" width="20" style="35" customWidth="1"/>
    <col min="3333" max="3333" width="15.6640625" style="35" customWidth="1"/>
    <col min="3334" max="3334" width="14.44140625" style="35" customWidth="1"/>
    <col min="3335" max="3335" width="17.44140625" style="35" customWidth="1"/>
    <col min="3336" max="3336" width="14.44140625" style="35" customWidth="1"/>
    <col min="3337" max="3337" width="18.44140625" style="35" customWidth="1"/>
    <col min="3338" max="3338" width="15.44140625" style="35" customWidth="1"/>
    <col min="3339" max="3575" width="9.33203125" style="35"/>
    <col min="3576" max="3576" width="11.44140625" style="35" customWidth="1"/>
    <col min="3577" max="3577" width="53" style="35" customWidth="1"/>
    <col min="3578" max="3578" width="20.5546875" style="35" customWidth="1"/>
    <col min="3579" max="3579" width="18.5546875" style="35" customWidth="1"/>
    <col min="3580" max="3580" width="19.44140625" style="35" customWidth="1"/>
    <col min="3581" max="3581" width="20.5546875" style="35" customWidth="1"/>
    <col min="3582" max="3582" width="24.33203125" style="35" customWidth="1"/>
    <col min="3583" max="3584" width="20.5546875" style="35" customWidth="1"/>
    <col min="3585" max="3585" width="17.33203125" style="35" customWidth="1"/>
    <col min="3586" max="3586" width="14.5546875" style="35" customWidth="1"/>
    <col min="3587" max="3587" width="13.33203125" style="35" customWidth="1"/>
    <col min="3588" max="3588" width="20" style="35" customWidth="1"/>
    <col min="3589" max="3589" width="15.6640625" style="35" customWidth="1"/>
    <col min="3590" max="3590" width="14.44140625" style="35" customWidth="1"/>
    <col min="3591" max="3591" width="17.44140625" style="35" customWidth="1"/>
    <col min="3592" max="3592" width="14.44140625" style="35" customWidth="1"/>
    <col min="3593" max="3593" width="18.44140625" style="35" customWidth="1"/>
    <col min="3594" max="3594" width="15.44140625" style="35" customWidth="1"/>
    <col min="3595" max="3831" width="9.33203125" style="35"/>
    <col min="3832" max="3832" width="11.44140625" style="35" customWidth="1"/>
    <col min="3833" max="3833" width="53" style="35" customWidth="1"/>
    <col min="3834" max="3834" width="20.5546875" style="35" customWidth="1"/>
    <col min="3835" max="3835" width="18.5546875" style="35" customWidth="1"/>
    <col min="3836" max="3836" width="19.44140625" style="35" customWidth="1"/>
    <col min="3837" max="3837" width="20.5546875" style="35" customWidth="1"/>
    <col min="3838" max="3838" width="24.33203125" style="35" customWidth="1"/>
    <col min="3839" max="3840" width="20.5546875" style="35" customWidth="1"/>
    <col min="3841" max="3841" width="17.33203125" style="35" customWidth="1"/>
    <col min="3842" max="3842" width="14.5546875" style="35" customWidth="1"/>
    <col min="3843" max="3843" width="13.33203125" style="35" customWidth="1"/>
    <col min="3844" max="3844" width="20" style="35" customWidth="1"/>
    <col min="3845" max="3845" width="15.6640625" style="35" customWidth="1"/>
    <col min="3846" max="3846" width="14.44140625" style="35" customWidth="1"/>
    <col min="3847" max="3847" width="17.44140625" style="35" customWidth="1"/>
    <col min="3848" max="3848" width="14.44140625" style="35" customWidth="1"/>
    <col min="3849" max="3849" width="18.44140625" style="35" customWidth="1"/>
    <col min="3850" max="3850" width="15.44140625" style="35" customWidth="1"/>
    <col min="3851" max="4087" width="9.33203125" style="35"/>
    <col min="4088" max="4088" width="11.44140625" style="35" customWidth="1"/>
    <col min="4089" max="4089" width="53" style="35" customWidth="1"/>
    <col min="4090" max="4090" width="20.5546875" style="35" customWidth="1"/>
    <col min="4091" max="4091" width="18.5546875" style="35" customWidth="1"/>
    <col min="4092" max="4092" width="19.44140625" style="35" customWidth="1"/>
    <col min="4093" max="4093" width="20.5546875" style="35" customWidth="1"/>
    <col min="4094" max="4094" width="24.33203125" style="35" customWidth="1"/>
    <col min="4095" max="4096" width="20.5546875" style="35" customWidth="1"/>
    <col min="4097" max="4097" width="17.33203125" style="35" customWidth="1"/>
    <col min="4098" max="4098" width="14.5546875" style="35" customWidth="1"/>
    <col min="4099" max="4099" width="13.33203125" style="35" customWidth="1"/>
    <col min="4100" max="4100" width="20" style="35" customWidth="1"/>
    <col min="4101" max="4101" width="15.6640625" style="35" customWidth="1"/>
    <col min="4102" max="4102" width="14.44140625" style="35" customWidth="1"/>
    <col min="4103" max="4103" width="17.44140625" style="35" customWidth="1"/>
    <col min="4104" max="4104" width="14.44140625" style="35" customWidth="1"/>
    <col min="4105" max="4105" width="18.44140625" style="35" customWidth="1"/>
    <col min="4106" max="4106" width="15.44140625" style="35" customWidth="1"/>
    <col min="4107" max="4343" width="9.33203125" style="35"/>
    <col min="4344" max="4344" width="11.44140625" style="35" customWidth="1"/>
    <col min="4345" max="4345" width="53" style="35" customWidth="1"/>
    <col min="4346" max="4346" width="20.5546875" style="35" customWidth="1"/>
    <col min="4347" max="4347" width="18.5546875" style="35" customWidth="1"/>
    <col min="4348" max="4348" width="19.44140625" style="35" customWidth="1"/>
    <col min="4349" max="4349" width="20.5546875" style="35" customWidth="1"/>
    <col min="4350" max="4350" width="24.33203125" style="35" customWidth="1"/>
    <col min="4351" max="4352" width="20.5546875" style="35" customWidth="1"/>
    <col min="4353" max="4353" width="17.33203125" style="35" customWidth="1"/>
    <col min="4354" max="4354" width="14.5546875" style="35" customWidth="1"/>
    <col min="4355" max="4355" width="13.33203125" style="35" customWidth="1"/>
    <col min="4356" max="4356" width="20" style="35" customWidth="1"/>
    <col min="4357" max="4357" width="15.6640625" style="35" customWidth="1"/>
    <col min="4358" max="4358" width="14.44140625" style="35" customWidth="1"/>
    <col min="4359" max="4359" width="17.44140625" style="35" customWidth="1"/>
    <col min="4360" max="4360" width="14.44140625" style="35" customWidth="1"/>
    <col min="4361" max="4361" width="18.44140625" style="35" customWidth="1"/>
    <col min="4362" max="4362" width="15.44140625" style="35" customWidth="1"/>
    <col min="4363" max="4599" width="9.33203125" style="35"/>
    <col min="4600" max="4600" width="11.44140625" style="35" customWidth="1"/>
    <col min="4601" max="4601" width="53" style="35" customWidth="1"/>
    <col min="4602" max="4602" width="20.5546875" style="35" customWidth="1"/>
    <col min="4603" max="4603" width="18.5546875" style="35" customWidth="1"/>
    <col min="4604" max="4604" width="19.44140625" style="35" customWidth="1"/>
    <col min="4605" max="4605" width="20.5546875" style="35" customWidth="1"/>
    <col min="4606" max="4606" width="24.33203125" style="35" customWidth="1"/>
    <col min="4607" max="4608" width="20.5546875" style="35" customWidth="1"/>
    <col min="4609" max="4609" width="17.33203125" style="35" customWidth="1"/>
    <col min="4610" max="4610" width="14.5546875" style="35" customWidth="1"/>
    <col min="4611" max="4611" width="13.33203125" style="35" customWidth="1"/>
    <col min="4612" max="4612" width="20" style="35" customWidth="1"/>
    <col min="4613" max="4613" width="15.6640625" style="35" customWidth="1"/>
    <col min="4614" max="4614" width="14.44140625" style="35" customWidth="1"/>
    <col min="4615" max="4615" width="17.44140625" style="35" customWidth="1"/>
    <col min="4616" max="4616" width="14.44140625" style="35" customWidth="1"/>
    <col min="4617" max="4617" width="18.44140625" style="35" customWidth="1"/>
    <col min="4618" max="4618" width="15.44140625" style="35" customWidth="1"/>
    <col min="4619" max="4855" width="9.33203125" style="35"/>
    <col min="4856" max="4856" width="11.44140625" style="35" customWidth="1"/>
    <col min="4857" max="4857" width="53" style="35" customWidth="1"/>
    <col min="4858" max="4858" width="20.5546875" style="35" customWidth="1"/>
    <col min="4859" max="4859" width="18.5546875" style="35" customWidth="1"/>
    <col min="4860" max="4860" width="19.44140625" style="35" customWidth="1"/>
    <col min="4861" max="4861" width="20.5546875" style="35" customWidth="1"/>
    <col min="4862" max="4862" width="24.33203125" style="35" customWidth="1"/>
    <col min="4863" max="4864" width="20.5546875" style="35" customWidth="1"/>
    <col min="4865" max="4865" width="17.33203125" style="35" customWidth="1"/>
    <col min="4866" max="4866" width="14.5546875" style="35" customWidth="1"/>
    <col min="4867" max="4867" width="13.33203125" style="35" customWidth="1"/>
    <col min="4868" max="4868" width="20" style="35" customWidth="1"/>
    <col min="4869" max="4869" width="15.6640625" style="35" customWidth="1"/>
    <col min="4870" max="4870" width="14.44140625" style="35" customWidth="1"/>
    <col min="4871" max="4871" width="17.44140625" style="35" customWidth="1"/>
    <col min="4872" max="4872" width="14.44140625" style="35" customWidth="1"/>
    <col min="4873" max="4873" width="18.44140625" style="35" customWidth="1"/>
    <col min="4874" max="4874" width="15.44140625" style="35" customWidth="1"/>
    <col min="4875" max="5111" width="9.33203125" style="35"/>
    <col min="5112" max="5112" width="11.44140625" style="35" customWidth="1"/>
    <col min="5113" max="5113" width="53" style="35" customWidth="1"/>
    <col min="5114" max="5114" width="20.5546875" style="35" customWidth="1"/>
    <col min="5115" max="5115" width="18.5546875" style="35" customWidth="1"/>
    <col min="5116" max="5116" width="19.44140625" style="35" customWidth="1"/>
    <col min="5117" max="5117" width="20.5546875" style="35" customWidth="1"/>
    <col min="5118" max="5118" width="24.33203125" style="35" customWidth="1"/>
    <col min="5119" max="5120" width="20.5546875" style="35" customWidth="1"/>
    <col min="5121" max="5121" width="17.33203125" style="35" customWidth="1"/>
    <col min="5122" max="5122" width="14.5546875" style="35" customWidth="1"/>
    <col min="5123" max="5123" width="13.33203125" style="35" customWidth="1"/>
    <col min="5124" max="5124" width="20" style="35" customWidth="1"/>
    <col min="5125" max="5125" width="15.6640625" style="35" customWidth="1"/>
    <col min="5126" max="5126" width="14.44140625" style="35" customWidth="1"/>
    <col min="5127" max="5127" width="17.44140625" style="35" customWidth="1"/>
    <col min="5128" max="5128" width="14.44140625" style="35" customWidth="1"/>
    <col min="5129" max="5129" width="18.44140625" style="35" customWidth="1"/>
    <col min="5130" max="5130" width="15.44140625" style="35" customWidth="1"/>
    <col min="5131" max="5367" width="9.33203125" style="35"/>
    <col min="5368" max="5368" width="11.44140625" style="35" customWidth="1"/>
    <col min="5369" max="5369" width="53" style="35" customWidth="1"/>
    <col min="5370" max="5370" width="20.5546875" style="35" customWidth="1"/>
    <col min="5371" max="5371" width="18.5546875" style="35" customWidth="1"/>
    <col min="5372" max="5372" width="19.44140625" style="35" customWidth="1"/>
    <col min="5373" max="5373" width="20.5546875" style="35" customWidth="1"/>
    <col min="5374" max="5374" width="24.33203125" style="35" customWidth="1"/>
    <col min="5375" max="5376" width="20.5546875" style="35" customWidth="1"/>
    <col min="5377" max="5377" width="17.33203125" style="35" customWidth="1"/>
    <col min="5378" max="5378" width="14.5546875" style="35" customWidth="1"/>
    <col min="5379" max="5379" width="13.33203125" style="35" customWidth="1"/>
    <col min="5380" max="5380" width="20" style="35" customWidth="1"/>
    <col min="5381" max="5381" width="15.6640625" style="35" customWidth="1"/>
    <col min="5382" max="5382" width="14.44140625" style="35" customWidth="1"/>
    <col min="5383" max="5383" width="17.44140625" style="35" customWidth="1"/>
    <col min="5384" max="5384" width="14.44140625" style="35" customWidth="1"/>
    <col min="5385" max="5385" width="18.44140625" style="35" customWidth="1"/>
    <col min="5386" max="5386" width="15.44140625" style="35" customWidth="1"/>
    <col min="5387" max="5623" width="9.33203125" style="35"/>
    <col min="5624" max="5624" width="11.44140625" style="35" customWidth="1"/>
    <col min="5625" max="5625" width="53" style="35" customWidth="1"/>
    <col min="5626" max="5626" width="20.5546875" style="35" customWidth="1"/>
    <col min="5627" max="5627" width="18.5546875" style="35" customWidth="1"/>
    <col min="5628" max="5628" width="19.44140625" style="35" customWidth="1"/>
    <col min="5629" max="5629" width="20.5546875" style="35" customWidth="1"/>
    <col min="5630" max="5630" width="24.33203125" style="35" customWidth="1"/>
    <col min="5631" max="5632" width="20.5546875" style="35" customWidth="1"/>
    <col min="5633" max="5633" width="17.33203125" style="35" customWidth="1"/>
    <col min="5634" max="5634" width="14.5546875" style="35" customWidth="1"/>
    <col min="5635" max="5635" width="13.33203125" style="35" customWidth="1"/>
    <col min="5636" max="5636" width="20" style="35" customWidth="1"/>
    <col min="5637" max="5637" width="15.6640625" style="35" customWidth="1"/>
    <col min="5638" max="5638" width="14.44140625" style="35" customWidth="1"/>
    <col min="5639" max="5639" width="17.44140625" style="35" customWidth="1"/>
    <col min="5640" max="5640" width="14.44140625" style="35" customWidth="1"/>
    <col min="5641" max="5641" width="18.44140625" style="35" customWidth="1"/>
    <col min="5642" max="5642" width="15.44140625" style="35" customWidth="1"/>
    <col min="5643" max="5879" width="9.33203125" style="35"/>
    <col min="5880" max="5880" width="11.44140625" style="35" customWidth="1"/>
    <col min="5881" max="5881" width="53" style="35" customWidth="1"/>
    <col min="5882" max="5882" width="20.5546875" style="35" customWidth="1"/>
    <col min="5883" max="5883" width="18.5546875" style="35" customWidth="1"/>
    <col min="5884" max="5884" width="19.44140625" style="35" customWidth="1"/>
    <col min="5885" max="5885" width="20.5546875" style="35" customWidth="1"/>
    <col min="5886" max="5886" width="24.33203125" style="35" customWidth="1"/>
    <col min="5887" max="5888" width="20.5546875" style="35" customWidth="1"/>
    <col min="5889" max="5889" width="17.33203125" style="35" customWidth="1"/>
    <col min="5890" max="5890" width="14.5546875" style="35" customWidth="1"/>
    <col min="5891" max="5891" width="13.33203125" style="35" customWidth="1"/>
    <col min="5892" max="5892" width="20" style="35" customWidth="1"/>
    <col min="5893" max="5893" width="15.6640625" style="35" customWidth="1"/>
    <col min="5894" max="5894" width="14.44140625" style="35" customWidth="1"/>
    <col min="5895" max="5895" width="17.44140625" style="35" customWidth="1"/>
    <col min="5896" max="5896" width="14.44140625" style="35" customWidth="1"/>
    <col min="5897" max="5897" width="18.44140625" style="35" customWidth="1"/>
    <col min="5898" max="5898" width="15.44140625" style="35" customWidth="1"/>
    <col min="5899" max="6135" width="9.33203125" style="35"/>
    <col min="6136" max="6136" width="11.44140625" style="35" customWidth="1"/>
    <col min="6137" max="6137" width="53" style="35" customWidth="1"/>
    <col min="6138" max="6138" width="20.5546875" style="35" customWidth="1"/>
    <col min="6139" max="6139" width="18.5546875" style="35" customWidth="1"/>
    <col min="6140" max="6140" width="19.44140625" style="35" customWidth="1"/>
    <col min="6141" max="6141" width="20.5546875" style="35" customWidth="1"/>
    <col min="6142" max="6142" width="24.33203125" style="35" customWidth="1"/>
    <col min="6143" max="6144" width="20.5546875" style="35" customWidth="1"/>
    <col min="6145" max="6145" width="17.33203125" style="35" customWidth="1"/>
    <col min="6146" max="6146" width="14.5546875" style="35" customWidth="1"/>
    <col min="6147" max="6147" width="13.33203125" style="35" customWidth="1"/>
    <col min="6148" max="6148" width="20" style="35" customWidth="1"/>
    <col min="6149" max="6149" width="15.6640625" style="35" customWidth="1"/>
    <col min="6150" max="6150" width="14.44140625" style="35" customWidth="1"/>
    <col min="6151" max="6151" width="17.44140625" style="35" customWidth="1"/>
    <col min="6152" max="6152" width="14.44140625" style="35" customWidth="1"/>
    <col min="6153" max="6153" width="18.44140625" style="35" customWidth="1"/>
    <col min="6154" max="6154" width="15.44140625" style="35" customWidth="1"/>
    <col min="6155" max="6391" width="9.33203125" style="35"/>
    <col min="6392" max="6392" width="11.44140625" style="35" customWidth="1"/>
    <col min="6393" max="6393" width="53" style="35" customWidth="1"/>
    <col min="6394" max="6394" width="20.5546875" style="35" customWidth="1"/>
    <col min="6395" max="6395" width="18.5546875" style="35" customWidth="1"/>
    <col min="6396" max="6396" width="19.44140625" style="35" customWidth="1"/>
    <col min="6397" max="6397" width="20.5546875" style="35" customWidth="1"/>
    <col min="6398" max="6398" width="24.33203125" style="35" customWidth="1"/>
    <col min="6399" max="6400" width="20.5546875" style="35" customWidth="1"/>
    <col min="6401" max="6401" width="17.33203125" style="35" customWidth="1"/>
    <col min="6402" max="6402" width="14.5546875" style="35" customWidth="1"/>
    <col min="6403" max="6403" width="13.33203125" style="35" customWidth="1"/>
    <col min="6404" max="6404" width="20" style="35" customWidth="1"/>
    <col min="6405" max="6405" width="15.6640625" style="35" customWidth="1"/>
    <col min="6406" max="6406" width="14.44140625" style="35" customWidth="1"/>
    <col min="6407" max="6407" width="17.44140625" style="35" customWidth="1"/>
    <col min="6408" max="6408" width="14.44140625" style="35" customWidth="1"/>
    <col min="6409" max="6409" width="18.44140625" style="35" customWidth="1"/>
    <col min="6410" max="6410" width="15.44140625" style="35" customWidth="1"/>
    <col min="6411" max="6647" width="9.33203125" style="35"/>
    <col min="6648" max="6648" width="11.44140625" style="35" customWidth="1"/>
    <col min="6649" max="6649" width="53" style="35" customWidth="1"/>
    <col min="6650" max="6650" width="20.5546875" style="35" customWidth="1"/>
    <col min="6651" max="6651" width="18.5546875" style="35" customWidth="1"/>
    <col min="6652" max="6652" width="19.44140625" style="35" customWidth="1"/>
    <col min="6653" max="6653" width="20.5546875" style="35" customWidth="1"/>
    <col min="6654" max="6654" width="24.33203125" style="35" customWidth="1"/>
    <col min="6655" max="6656" width="20.5546875" style="35" customWidth="1"/>
    <col min="6657" max="6657" width="17.33203125" style="35" customWidth="1"/>
    <col min="6658" max="6658" width="14.5546875" style="35" customWidth="1"/>
    <col min="6659" max="6659" width="13.33203125" style="35" customWidth="1"/>
    <col min="6660" max="6660" width="20" style="35" customWidth="1"/>
    <col min="6661" max="6661" width="15.6640625" style="35" customWidth="1"/>
    <col min="6662" max="6662" width="14.44140625" style="35" customWidth="1"/>
    <col min="6663" max="6663" width="17.44140625" style="35" customWidth="1"/>
    <col min="6664" max="6664" width="14.44140625" style="35" customWidth="1"/>
    <col min="6665" max="6665" width="18.44140625" style="35" customWidth="1"/>
    <col min="6666" max="6666" width="15.44140625" style="35" customWidth="1"/>
    <col min="6667" max="6903" width="9.33203125" style="35"/>
    <col min="6904" max="6904" width="11.44140625" style="35" customWidth="1"/>
    <col min="6905" max="6905" width="53" style="35" customWidth="1"/>
    <col min="6906" max="6906" width="20.5546875" style="35" customWidth="1"/>
    <col min="6907" max="6907" width="18.5546875" style="35" customWidth="1"/>
    <col min="6908" max="6908" width="19.44140625" style="35" customWidth="1"/>
    <col min="6909" max="6909" width="20.5546875" style="35" customWidth="1"/>
    <col min="6910" max="6910" width="24.33203125" style="35" customWidth="1"/>
    <col min="6911" max="6912" width="20.5546875" style="35" customWidth="1"/>
    <col min="6913" max="6913" width="17.33203125" style="35" customWidth="1"/>
    <col min="6914" max="6914" width="14.5546875" style="35" customWidth="1"/>
    <col min="6915" max="6915" width="13.33203125" style="35" customWidth="1"/>
    <col min="6916" max="6916" width="20" style="35" customWidth="1"/>
    <col min="6917" max="6917" width="15.6640625" style="35" customWidth="1"/>
    <col min="6918" max="6918" width="14.44140625" style="35" customWidth="1"/>
    <col min="6919" max="6919" width="17.44140625" style="35" customWidth="1"/>
    <col min="6920" max="6920" width="14.44140625" style="35" customWidth="1"/>
    <col min="6921" max="6921" width="18.44140625" style="35" customWidth="1"/>
    <col min="6922" max="6922" width="15.44140625" style="35" customWidth="1"/>
    <col min="6923" max="7159" width="9.33203125" style="35"/>
    <col min="7160" max="7160" width="11.44140625" style="35" customWidth="1"/>
    <col min="7161" max="7161" width="53" style="35" customWidth="1"/>
    <col min="7162" max="7162" width="20.5546875" style="35" customWidth="1"/>
    <col min="7163" max="7163" width="18.5546875" style="35" customWidth="1"/>
    <col min="7164" max="7164" width="19.44140625" style="35" customWidth="1"/>
    <col min="7165" max="7165" width="20.5546875" style="35" customWidth="1"/>
    <col min="7166" max="7166" width="24.33203125" style="35" customWidth="1"/>
    <col min="7167" max="7168" width="20.5546875" style="35" customWidth="1"/>
    <col min="7169" max="7169" width="17.33203125" style="35" customWidth="1"/>
    <col min="7170" max="7170" width="14.5546875" style="35" customWidth="1"/>
    <col min="7171" max="7171" width="13.33203125" style="35" customWidth="1"/>
    <col min="7172" max="7172" width="20" style="35" customWidth="1"/>
    <col min="7173" max="7173" width="15.6640625" style="35" customWidth="1"/>
    <col min="7174" max="7174" width="14.44140625" style="35" customWidth="1"/>
    <col min="7175" max="7175" width="17.44140625" style="35" customWidth="1"/>
    <col min="7176" max="7176" width="14.44140625" style="35" customWidth="1"/>
    <col min="7177" max="7177" width="18.44140625" style="35" customWidth="1"/>
    <col min="7178" max="7178" width="15.44140625" style="35" customWidth="1"/>
    <col min="7179" max="7415" width="9.33203125" style="35"/>
    <col min="7416" max="7416" width="11.44140625" style="35" customWidth="1"/>
    <col min="7417" max="7417" width="53" style="35" customWidth="1"/>
    <col min="7418" max="7418" width="20.5546875" style="35" customWidth="1"/>
    <col min="7419" max="7419" width="18.5546875" style="35" customWidth="1"/>
    <col min="7420" max="7420" width="19.44140625" style="35" customWidth="1"/>
    <col min="7421" max="7421" width="20.5546875" style="35" customWidth="1"/>
    <col min="7422" max="7422" width="24.33203125" style="35" customWidth="1"/>
    <col min="7423" max="7424" width="20.5546875" style="35" customWidth="1"/>
    <col min="7425" max="7425" width="17.33203125" style="35" customWidth="1"/>
    <col min="7426" max="7426" width="14.5546875" style="35" customWidth="1"/>
    <col min="7427" max="7427" width="13.33203125" style="35" customWidth="1"/>
    <col min="7428" max="7428" width="20" style="35" customWidth="1"/>
    <col min="7429" max="7429" width="15.6640625" style="35" customWidth="1"/>
    <col min="7430" max="7430" width="14.44140625" style="35" customWidth="1"/>
    <col min="7431" max="7431" width="17.44140625" style="35" customWidth="1"/>
    <col min="7432" max="7432" width="14.44140625" style="35" customWidth="1"/>
    <col min="7433" max="7433" width="18.44140625" style="35" customWidth="1"/>
    <col min="7434" max="7434" width="15.44140625" style="35" customWidth="1"/>
    <col min="7435" max="7671" width="9.33203125" style="35"/>
    <col min="7672" max="7672" width="11.44140625" style="35" customWidth="1"/>
    <col min="7673" max="7673" width="53" style="35" customWidth="1"/>
    <col min="7674" max="7674" width="20.5546875" style="35" customWidth="1"/>
    <col min="7675" max="7675" width="18.5546875" style="35" customWidth="1"/>
    <col min="7676" max="7676" width="19.44140625" style="35" customWidth="1"/>
    <col min="7677" max="7677" width="20.5546875" style="35" customWidth="1"/>
    <col min="7678" max="7678" width="24.33203125" style="35" customWidth="1"/>
    <col min="7679" max="7680" width="20.5546875" style="35" customWidth="1"/>
    <col min="7681" max="7681" width="17.33203125" style="35" customWidth="1"/>
    <col min="7682" max="7682" width="14.5546875" style="35" customWidth="1"/>
    <col min="7683" max="7683" width="13.33203125" style="35" customWidth="1"/>
    <col min="7684" max="7684" width="20" style="35" customWidth="1"/>
    <col min="7685" max="7685" width="15.6640625" style="35" customWidth="1"/>
    <col min="7686" max="7686" width="14.44140625" style="35" customWidth="1"/>
    <col min="7687" max="7687" width="17.44140625" style="35" customWidth="1"/>
    <col min="7688" max="7688" width="14.44140625" style="35" customWidth="1"/>
    <col min="7689" max="7689" width="18.44140625" style="35" customWidth="1"/>
    <col min="7690" max="7690" width="15.44140625" style="35" customWidth="1"/>
    <col min="7691" max="7927" width="9.33203125" style="35"/>
    <col min="7928" max="7928" width="11.44140625" style="35" customWidth="1"/>
    <col min="7929" max="7929" width="53" style="35" customWidth="1"/>
    <col min="7930" max="7930" width="20.5546875" style="35" customWidth="1"/>
    <col min="7931" max="7931" width="18.5546875" style="35" customWidth="1"/>
    <col min="7932" max="7932" width="19.44140625" style="35" customWidth="1"/>
    <col min="7933" max="7933" width="20.5546875" style="35" customWidth="1"/>
    <col min="7934" max="7934" width="24.33203125" style="35" customWidth="1"/>
    <col min="7935" max="7936" width="20.5546875" style="35" customWidth="1"/>
    <col min="7937" max="7937" width="17.33203125" style="35" customWidth="1"/>
    <col min="7938" max="7938" width="14.5546875" style="35" customWidth="1"/>
    <col min="7939" max="7939" width="13.33203125" style="35" customWidth="1"/>
    <col min="7940" max="7940" width="20" style="35" customWidth="1"/>
    <col min="7941" max="7941" width="15.6640625" style="35" customWidth="1"/>
    <col min="7942" max="7942" width="14.44140625" style="35" customWidth="1"/>
    <col min="7943" max="7943" width="17.44140625" style="35" customWidth="1"/>
    <col min="7944" max="7944" width="14.44140625" style="35" customWidth="1"/>
    <col min="7945" max="7945" width="18.44140625" style="35" customWidth="1"/>
    <col min="7946" max="7946" width="15.44140625" style="35" customWidth="1"/>
    <col min="7947" max="8183" width="9.33203125" style="35"/>
    <col min="8184" max="8184" width="11.44140625" style="35" customWidth="1"/>
    <col min="8185" max="8185" width="53" style="35" customWidth="1"/>
    <col min="8186" max="8186" width="20.5546875" style="35" customWidth="1"/>
    <col min="8187" max="8187" width="18.5546875" style="35" customWidth="1"/>
    <col min="8188" max="8188" width="19.44140625" style="35" customWidth="1"/>
    <col min="8189" max="8189" width="20.5546875" style="35" customWidth="1"/>
    <col min="8190" max="8190" width="24.33203125" style="35" customWidth="1"/>
    <col min="8191" max="8192" width="20.5546875" style="35" customWidth="1"/>
    <col min="8193" max="8193" width="17.33203125" style="35" customWidth="1"/>
    <col min="8194" max="8194" width="14.5546875" style="35" customWidth="1"/>
    <col min="8195" max="8195" width="13.33203125" style="35" customWidth="1"/>
    <col min="8196" max="8196" width="20" style="35" customWidth="1"/>
    <col min="8197" max="8197" width="15.6640625" style="35" customWidth="1"/>
    <col min="8198" max="8198" width="14.44140625" style="35" customWidth="1"/>
    <col min="8199" max="8199" width="17.44140625" style="35" customWidth="1"/>
    <col min="8200" max="8200" width="14.44140625" style="35" customWidth="1"/>
    <col min="8201" max="8201" width="18.44140625" style="35" customWidth="1"/>
    <col min="8202" max="8202" width="15.44140625" style="35" customWidth="1"/>
    <col min="8203" max="8439" width="9.33203125" style="35"/>
    <col min="8440" max="8440" width="11.44140625" style="35" customWidth="1"/>
    <col min="8441" max="8441" width="53" style="35" customWidth="1"/>
    <col min="8442" max="8442" width="20.5546875" style="35" customWidth="1"/>
    <col min="8443" max="8443" width="18.5546875" style="35" customWidth="1"/>
    <col min="8444" max="8444" width="19.44140625" style="35" customWidth="1"/>
    <col min="8445" max="8445" width="20.5546875" style="35" customWidth="1"/>
    <col min="8446" max="8446" width="24.33203125" style="35" customWidth="1"/>
    <col min="8447" max="8448" width="20.5546875" style="35" customWidth="1"/>
    <col min="8449" max="8449" width="17.33203125" style="35" customWidth="1"/>
    <col min="8450" max="8450" width="14.5546875" style="35" customWidth="1"/>
    <col min="8451" max="8451" width="13.33203125" style="35" customWidth="1"/>
    <col min="8452" max="8452" width="20" style="35" customWidth="1"/>
    <col min="8453" max="8453" width="15.6640625" style="35" customWidth="1"/>
    <col min="8454" max="8454" width="14.44140625" style="35" customWidth="1"/>
    <col min="8455" max="8455" width="17.44140625" style="35" customWidth="1"/>
    <col min="8456" max="8456" width="14.44140625" style="35" customWidth="1"/>
    <col min="8457" max="8457" width="18.44140625" style="35" customWidth="1"/>
    <col min="8458" max="8458" width="15.44140625" style="35" customWidth="1"/>
    <col min="8459" max="8695" width="9.33203125" style="35"/>
    <col min="8696" max="8696" width="11.44140625" style="35" customWidth="1"/>
    <col min="8697" max="8697" width="53" style="35" customWidth="1"/>
    <col min="8698" max="8698" width="20.5546875" style="35" customWidth="1"/>
    <col min="8699" max="8699" width="18.5546875" style="35" customWidth="1"/>
    <col min="8700" max="8700" width="19.44140625" style="35" customWidth="1"/>
    <col min="8701" max="8701" width="20.5546875" style="35" customWidth="1"/>
    <col min="8702" max="8702" width="24.33203125" style="35" customWidth="1"/>
    <col min="8703" max="8704" width="20.5546875" style="35" customWidth="1"/>
    <col min="8705" max="8705" width="17.33203125" style="35" customWidth="1"/>
    <col min="8706" max="8706" width="14.5546875" style="35" customWidth="1"/>
    <col min="8707" max="8707" width="13.33203125" style="35" customWidth="1"/>
    <col min="8708" max="8708" width="20" style="35" customWidth="1"/>
    <col min="8709" max="8709" width="15.6640625" style="35" customWidth="1"/>
    <col min="8710" max="8710" width="14.44140625" style="35" customWidth="1"/>
    <col min="8711" max="8711" width="17.44140625" style="35" customWidth="1"/>
    <col min="8712" max="8712" width="14.44140625" style="35" customWidth="1"/>
    <col min="8713" max="8713" width="18.44140625" style="35" customWidth="1"/>
    <col min="8714" max="8714" width="15.44140625" style="35" customWidth="1"/>
    <col min="8715" max="8951" width="9.33203125" style="35"/>
    <col min="8952" max="8952" width="11.44140625" style="35" customWidth="1"/>
    <col min="8953" max="8953" width="53" style="35" customWidth="1"/>
    <col min="8954" max="8954" width="20.5546875" style="35" customWidth="1"/>
    <col min="8955" max="8955" width="18.5546875" style="35" customWidth="1"/>
    <col min="8956" max="8956" width="19.44140625" style="35" customWidth="1"/>
    <col min="8957" max="8957" width="20.5546875" style="35" customWidth="1"/>
    <col min="8958" max="8958" width="24.33203125" style="35" customWidth="1"/>
    <col min="8959" max="8960" width="20.5546875" style="35" customWidth="1"/>
    <col min="8961" max="8961" width="17.33203125" style="35" customWidth="1"/>
    <col min="8962" max="8962" width="14.5546875" style="35" customWidth="1"/>
    <col min="8963" max="8963" width="13.33203125" style="35" customWidth="1"/>
    <col min="8964" max="8964" width="20" style="35" customWidth="1"/>
    <col min="8965" max="8965" width="15.6640625" style="35" customWidth="1"/>
    <col min="8966" max="8966" width="14.44140625" style="35" customWidth="1"/>
    <col min="8967" max="8967" width="17.44140625" style="35" customWidth="1"/>
    <col min="8968" max="8968" width="14.44140625" style="35" customWidth="1"/>
    <col min="8969" max="8969" width="18.44140625" style="35" customWidth="1"/>
    <col min="8970" max="8970" width="15.44140625" style="35" customWidth="1"/>
    <col min="8971" max="9207" width="9.33203125" style="35"/>
    <col min="9208" max="9208" width="11.44140625" style="35" customWidth="1"/>
    <col min="9209" max="9209" width="53" style="35" customWidth="1"/>
    <col min="9210" max="9210" width="20.5546875" style="35" customWidth="1"/>
    <col min="9211" max="9211" width="18.5546875" style="35" customWidth="1"/>
    <col min="9212" max="9212" width="19.44140625" style="35" customWidth="1"/>
    <col min="9213" max="9213" width="20.5546875" style="35" customWidth="1"/>
    <col min="9214" max="9214" width="24.33203125" style="35" customWidth="1"/>
    <col min="9215" max="9216" width="20.5546875" style="35" customWidth="1"/>
    <col min="9217" max="9217" width="17.33203125" style="35" customWidth="1"/>
    <col min="9218" max="9218" width="14.5546875" style="35" customWidth="1"/>
    <col min="9219" max="9219" width="13.33203125" style="35" customWidth="1"/>
    <col min="9220" max="9220" width="20" style="35" customWidth="1"/>
    <col min="9221" max="9221" width="15.6640625" style="35" customWidth="1"/>
    <col min="9222" max="9222" width="14.44140625" style="35" customWidth="1"/>
    <col min="9223" max="9223" width="17.44140625" style="35" customWidth="1"/>
    <col min="9224" max="9224" width="14.44140625" style="35" customWidth="1"/>
    <col min="9225" max="9225" width="18.44140625" style="35" customWidth="1"/>
    <col min="9226" max="9226" width="15.44140625" style="35" customWidth="1"/>
    <col min="9227" max="9463" width="9.33203125" style="35"/>
    <col min="9464" max="9464" width="11.44140625" style="35" customWidth="1"/>
    <col min="9465" max="9465" width="53" style="35" customWidth="1"/>
    <col min="9466" max="9466" width="20.5546875" style="35" customWidth="1"/>
    <col min="9467" max="9467" width="18.5546875" style="35" customWidth="1"/>
    <col min="9468" max="9468" width="19.44140625" style="35" customWidth="1"/>
    <col min="9469" max="9469" width="20.5546875" style="35" customWidth="1"/>
    <col min="9470" max="9470" width="24.33203125" style="35" customWidth="1"/>
    <col min="9471" max="9472" width="20.5546875" style="35" customWidth="1"/>
    <col min="9473" max="9473" width="17.33203125" style="35" customWidth="1"/>
    <col min="9474" max="9474" width="14.5546875" style="35" customWidth="1"/>
    <col min="9475" max="9475" width="13.33203125" style="35" customWidth="1"/>
    <col min="9476" max="9476" width="20" style="35" customWidth="1"/>
    <col min="9477" max="9477" width="15.6640625" style="35" customWidth="1"/>
    <col min="9478" max="9478" width="14.44140625" style="35" customWidth="1"/>
    <col min="9479" max="9479" width="17.44140625" style="35" customWidth="1"/>
    <col min="9480" max="9480" width="14.44140625" style="35" customWidth="1"/>
    <col min="9481" max="9481" width="18.44140625" style="35" customWidth="1"/>
    <col min="9482" max="9482" width="15.44140625" style="35" customWidth="1"/>
    <col min="9483" max="9719" width="9.33203125" style="35"/>
    <col min="9720" max="9720" width="11.44140625" style="35" customWidth="1"/>
    <col min="9721" max="9721" width="53" style="35" customWidth="1"/>
    <col min="9722" max="9722" width="20.5546875" style="35" customWidth="1"/>
    <col min="9723" max="9723" width="18.5546875" style="35" customWidth="1"/>
    <col min="9724" max="9724" width="19.44140625" style="35" customWidth="1"/>
    <col min="9725" max="9725" width="20.5546875" style="35" customWidth="1"/>
    <col min="9726" max="9726" width="24.33203125" style="35" customWidth="1"/>
    <col min="9727" max="9728" width="20.5546875" style="35" customWidth="1"/>
    <col min="9729" max="9729" width="17.33203125" style="35" customWidth="1"/>
    <col min="9730" max="9730" width="14.5546875" style="35" customWidth="1"/>
    <col min="9731" max="9731" width="13.33203125" style="35" customWidth="1"/>
    <col min="9732" max="9732" width="20" style="35" customWidth="1"/>
    <col min="9733" max="9733" width="15.6640625" style="35" customWidth="1"/>
    <col min="9734" max="9734" width="14.44140625" style="35" customWidth="1"/>
    <col min="9735" max="9735" width="17.44140625" style="35" customWidth="1"/>
    <col min="9736" max="9736" width="14.44140625" style="35" customWidth="1"/>
    <col min="9737" max="9737" width="18.44140625" style="35" customWidth="1"/>
    <col min="9738" max="9738" width="15.44140625" style="35" customWidth="1"/>
    <col min="9739" max="9975" width="9.33203125" style="35"/>
    <col min="9976" max="9976" width="11.44140625" style="35" customWidth="1"/>
    <col min="9977" max="9977" width="53" style="35" customWidth="1"/>
    <col min="9978" max="9978" width="20.5546875" style="35" customWidth="1"/>
    <col min="9979" max="9979" width="18.5546875" style="35" customWidth="1"/>
    <col min="9980" max="9980" width="19.44140625" style="35" customWidth="1"/>
    <col min="9981" max="9981" width="20.5546875" style="35" customWidth="1"/>
    <col min="9982" max="9982" width="24.33203125" style="35" customWidth="1"/>
    <col min="9983" max="9984" width="20.5546875" style="35" customWidth="1"/>
    <col min="9985" max="9985" width="17.33203125" style="35" customWidth="1"/>
    <col min="9986" max="9986" width="14.5546875" style="35" customWidth="1"/>
    <col min="9987" max="9987" width="13.33203125" style="35" customWidth="1"/>
    <col min="9988" max="9988" width="20" style="35" customWidth="1"/>
    <col min="9989" max="9989" width="15.6640625" style="35" customWidth="1"/>
    <col min="9990" max="9990" width="14.44140625" style="35" customWidth="1"/>
    <col min="9991" max="9991" width="17.44140625" style="35" customWidth="1"/>
    <col min="9992" max="9992" width="14.44140625" style="35" customWidth="1"/>
    <col min="9993" max="9993" width="18.44140625" style="35" customWidth="1"/>
    <col min="9994" max="9994" width="15.44140625" style="35" customWidth="1"/>
    <col min="9995" max="10231" width="9.33203125" style="35"/>
    <col min="10232" max="10232" width="11.44140625" style="35" customWidth="1"/>
    <col min="10233" max="10233" width="53" style="35" customWidth="1"/>
    <col min="10234" max="10234" width="20.5546875" style="35" customWidth="1"/>
    <col min="10235" max="10235" width="18.5546875" style="35" customWidth="1"/>
    <col min="10236" max="10236" width="19.44140625" style="35" customWidth="1"/>
    <col min="10237" max="10237" width="20.5546875" style="35" customWidth="1"/>
    <col min="10238" max="10238" width="24.33203125" style="35" customWidth="1"/>
    <col min="10239" max="10240" width="20.5546875" style="35" customWidth="1"/>
    <col min="10241" max="10241" width="17.33203125" style="35" customWidth="1"/>
    <col min="10242" max="10242" width="14.5546875" style="35" customWidth="1"/>
    <col min="10243" max="10243" width="13.33203125" style="35" customWidth="1"/>
    <col min="10244" max="10244" width="20" style="35" customWidth="1"/>
    <col min="10245" max="10245" width="15.6640625" style="35" customWidth="1"/>
    <col min="10246" max="10246" width="14.44140625" style="35" customWidth="1"/>
    <col min="10247" max="10247" width="17.44140625" style="35" customWidth="1"/>
    <col min="10248" max="10248" width="14.44140625" style="35" customWidth="1"/>
    <col min="10249" max="10249" width="18.44140625" style="35" customWidth="1"/>
    <col min="10250" max="10250" width="15.44140625" style="35" customWidth="1"/>
    <col min="10251" max="10487" width="9.33203125" style="35"/>
    <col min="10488" max="10488" width="11.44140625" style="35" customWidth="1"/>
    <col min="10489" max="10489" width="53" style="35" customWidth="1"/>
    <col min="10490" max="10490" width="20.5546875" style="35" customWidth="1"/>
    <col min="10491" max="10491" width="18.5546875" style="35" customWidth="1"/>
    <col min="10492" max="10492" width="19.44140625" style="35" customWidth="1"/>
    <col min="10493" max="10493" width="20.5546875" style="35" customWidth="1"/>
    <col min="10494" max="10494" width="24.33203125" style="35" customWidth="1"/>
    <col min="10495" max="10496" width="20.5546875" style="35" customWidth="1"/>
    <col min="10497" max="10497" width="17.33203125" style="35" customWidth="1"/>
    <col min="10498" max="10498" width="14.5546875" style="35" customWidth="1"/>
    <col min="10499" max="10499" width="13.33203125" style="35" customWidth="1"/>
    <col min="10500" max="10500" width="20" style="35" customWidth="1"/>
    <col min="10501" max="10501" width="15.6640625" style="35" customWidth="1"/>
    <col min="10502" max="10502" width="14.44140625" style="35" customWidth="1"/>
    <col min="10503" max="10503" width="17.44140625" style="35" customWidth="1"/>
    <col min="10504" max="10504" width="14.44140625" style="35" customWidth="1"/>
    <col min="10505" max="10505" width="18.44140625" style="35" customWidth="1"/>
    <col min="10506" max="10506" width="15.44140625" style="35" customWidth="1"/>
    <col min="10507" max="10743" width="9.33203125" style="35"/>
    <col min="10744" max="10744" width="11.44140625" style="35" customWidth="1"/>
    <col min="10745" max="10745" width="53" style="35" customWidth="1"/>
    <col min="10746" max="10746" width="20.5546875" style="35" customWidth="1"/>
    <col min="10747" max="10747" width="18.5546875" style="35" customWidth="1"/>
    <col min="10748" max="10748" width="19.44140625" style="35" customWidth="1"/>
    <col min="10749" max="10749" width="20.5546875" style="35" customWidth="1"/>
    <col min="10750" max="10750" width="24.33203125" style="35" customWidth="1"/>
    <col min="10751" max="10752" width="20.5546875" style="35" customWidth="1"/>
    <col min="10753" max="10753" width="17.33203125" style="35" customWidth="1"/>
    <col min="10754" max="10754" width="14.5546875" style="35" customWidth="1"/>
    <col min="10755" max="10755" width="13.33203125" style="35" customWidth="1"/>
    <col min="10756" max="10756" width="20" style="35" customWidth="1"/>
    <col min="10757" max="10757" width="15.6640625" style="35" customWidth="1"/>
    <col min="10758" max="10758" width="14.44140625" style="35" customWidth="1"/>
    <col min="10759" max="10759" width="17.44140625" style="35" customWidth="1"/>
    <col min="10760" max="10760" width="14.44140625" style="35" customWidth="1"/>
    <col min="10761" max="10761" width="18.44140625" style="35" customWidth="1"/>
    <col min="10762" max="10762" width="15.44140625" style="35" customWidth="1"/>
    <col min="10763" max="10999" width="9.33203125" style="35"/>
    <col min="11000" max="11000" width="11.44140625" style="35" customWidth="1"/>
    <col min="11001" max="11001" width="53" style="35" customWidth="1"/>
    <col min="11002" max="11002" width="20.5546875" style="35" customWidth="1"/>
    <col min="11003" max="11003" width="18.5546875" style="35" customWidth="1"/>
    <col min="11004" max="11004" width="19.44140625" style="35" customWidth="1"/>
    <col min="11005" max="11005" width="20.5546875" style="35" customWidth="1"/>
    <col min="11006" max="11006" width="24.33203125" style="35" customWidth="1"/>
    <col min="11007" max="11008" width="20.5546875" style="35" customWidth="1"/>
    <col min="11009" max="11009" width="17.33203125" style="35" customWidth="1"/>
    <col min="11010" max="11010" width="14.5546875" style="35" customWidth="1"/>
    <col min="11011" max="11011" width="13.33203125" style="35" customWidth="1"/>
    <col min="11012" max="11012" width="20" style="35" customWidth="1"/>
    <col min="11013" max="11013" width="15.6640625" style="35" customWidth="1"/>
    <col min="11014" max="11014" width="14.44140625" style="35" customWidth="1"/>
    <col min="11015" max="11015" width="17.44140625" style="35" customWidth="1"/>
    <col min="11016" max="11016" width="14.44140625" style="35" customWidth="1"/>
    <col min="11017" max="11017" width="18.44140625" style="35" customWidth="1"/>
    <col min="11018" max="11018" width="15.44140625" style="35" customWidth="1"/>
    <col min="11019" max="11255" width="9.33203125" style="35"/>
    <col min="11256" max="11256" width="11.44140625" style="35" customWidth="1"/>
    <col min="11257" max="11257" width="53" style="35" customWidth="1"/>
    <col min="11258" max="11258" width="20.5546875" style="35" customWidth="1"/>
    <col min="11259" max="11259" width="18.5546875" style="35" customWidth="1"/>
    <col min="11260" max="11260" width="19.44140625" style="35" customWidth="1"/>
    <col min="11261" max="11261" width="20.5546875" style="35" customWidth="1"/>
    <col min="11262" max="11262" width="24.33203125" style="35" customWidth="1"/>
    <col min="11263" max="11264" width="20.5546875" style="35" customWidth="1"/>
    <col min="11265" max="11265" width="17.33203125" style="35" customWidth="1"/>
    <col min="11266" max="11266" width="14.5546875" style="35" customWidth="1"/>
    <col min="11267" max="11267" width="13.33203125" style="35" customWidth="1"/>
    <col min="11268" max="11268" width="20" style="35" customWidth="1"/>
    <col min="11269" max="11269" width="15.6640625" style="35" customWidth="1"/>
    <col min="11270" max="11270" width="14.44140625" style="35" customWidth="1"/>
    <col min="11271" max="11271" width="17.44140625" style="35" customWidth="1"/>
    <col min="11272" max="11272" width="14.44140625" style="35" customWidth="1"/>
    <col min="11273" max="11273" width="18.44140625" style="35" customWidth="1"/>
    <col min="11274" max="11274" width="15.44140625" style="35" customWidth="1"/>
    <col min="11275" max="11511" width="9.33203125" style="35"/>
    <col min="11512" max="11512" width="11.44140625" style="35" customWidth="1"/>
    <col min="11513" max="11513" width="53" style="35" customWidth="1"/>
    <col min="11514" max="11514" width="20.5546875" style="35" customWidth="1"/>
    <col min="11515" max="11515" width="18.5546875" style="35" customWidth="1"/>
    <col min="11516" max="11516" width="19.44140625" style="35" customWidth="1"/>
    <col min="11517" max="11517" width="20.5546875" style="35" customWidth="1"/>
    <col min="11518" max="11518" width="24.33203125" style="35" customWidth="1"/>
    <col min="11519" max="11520" width="20.5546875" style="35" customWidth="1"/>
    <col min="11521" max="11521" width="17.33203125" style="35" customWidth="1"/>
    <col min="11522" max="11522" width="14.5546875" style="35" customWidth="1"/>
    <col min="11523" max="11523" width="13.33203125" style="35" customWidth="1"/>
    <col min="11524" max="11524" width="20" style="35" customWidth="1"/>
    <col min="11525" max="11525" width="15.6640625" style="35" customWidth="1"/>
    <col min="11526" max="11526" width="14.44140625" style="35" customWidth="1"/>
    <col min="11527" max="11527" width="17.44140625" style="35" customWidth="1"/>
    <col min="11528" max="11528" width="14.44140625" style="35" customWidth="1"/>
    <col min="11529" max="11529" width="18.44140625" style="35" customWidth="1"/>
    <col min="11530" max="11530" width="15.44140625" style="35" customWidth="1"/>
    <col min="11531" max="11767" width="9.33203125" style="35"/>
    <col min="11768" max="11768" width="11.44140625" style="35" customWidth="1"/>
    <col min="11769" max="11769" width="53" style="35" customWidth="1"/>
    <col min="11770" max="11770" width="20.5546875" style="35" customWidth="1"/>
    <col min="11771" max="11771" width="18.5546875" style="35" customWidth="1"/>
    <col min="11772" max="11772" width="19.44140625" style="35" customWidth="1"/>
    <col min="11773" max="11773" width="20.5546875" style="35" customWidth="1"/>
    <col min="11774" max="11774" width="24.33203125" style="35" customWidth="1"/>
    <col min="11775" max="11776" width="20.5546875" style="35" customWidth="1"/>
    <col min="11777" max="11777" width="17.33203125" style="35" customWidth="1"/>
    <col min="11778" max="11778" width="14.5546875" style="35" customWidth="1"/>
    <col min="11779" max="11779" width="13.33203125" style="35" customWidth="1"/>
    <col min="11780" max="11780" width="20" style="35" customWidth="1"/>
    <col min="11781" max="11781" width="15.6640625" style="35" customWidth="1"/>
    <col min="11782" max="11782" width="14.44140625" style="35" customWidth="1"/>
    <col min="11783" max="11783" width="17.44140625" style="35" customWidth="1"/>
    <col min="11784" max="11784" width="14.44140625" style="35" customWidth="1"/>
    <col min="11785" max="11785" width="18.44140625" style="35" customWidth="1"/>
    <col min="11786" max="11786" width="15.44140625" style="35" customWidth="1"/>
    <col min="11787" max="12023" width="9.33203125" style="35"/>
    <col min="12024" max="12024" width="11.44140625" style="35" customWidth="1"/>
    <col min="12025" max="12025" width="53" style="35" customWidth="1"/>
    <col min="12026" max="12026" width="20.5546875" style="35" customWidth="1"/>
    <col min="12027" max="12027" width="18.5546875" style="35" customWidth="1"/>
    <col min="12028" max="12028" width="19.44140625" style="35" customWidth="1"/>
    <col min="12029" max="12029" width="20.5546875" style="35" customWidth="1"/>
    <col min="12030" max="12030" width="24.33203125" style="35" customWidth="1"/>
    <col min="12031" max="12032" width="20.5546875" style="35" customWidth="1"/>
    <col min="12033" max="12033" width="17.33203125" style="35" customWidth="1"/>
    <col min="12034" max="12034" width="14.5546875" style="35" customWidth="1"/>
    <col min="12035" max="12035" width="13.33203125" style="35" customWidth="1"/>
    <col min="12036" max="12036" width="20" style="35" customWidth="1"/>
    <col min="12037" max="12037" width="15.6640625" style="35" customWidth="1"/>
    <col min="12038" max="12038" width="14.44140625" style="35" customWidth="1"/>
    <col min="12039" max="12039" width="17.44140625" style="35" customWidth="1"/>
    <col min="12040" max="12040" width="14.44140625" style="35" customWidth="1"/>
    <col min="12041" max="12041" width="18.44140625" style="35" customWidth="1"/>
    <col min="12042" max="12042" width="15.44140625" style="35" customWidth="1"/>
    <col min="12043" max="12279" width="9.33203125" style="35"/>
    <col min="12280" max="12280" width="11.44140625" style="35" customWidth="1"/>
    <col min="12281" max="12281" width="53" style="35" customWidth="1"/>
    <col min="12282" max="12282" width="20.5546875" style="35" customWidth="1"/>
    <col min="12283" max="12283" width="18.5546875" style="35" customWidth="1"/>
    <col min="12284" max="12284" width="19.44140625" style="35" customWidth="1"/>
    <col min="12285" max="12285" width="20.5546875" style="35" customWidth="1"/>
    <col min="12286" max="12286" width="24.33203125" style="35" customWidth="1"/>
    <col min="12287" max="12288" width="20.5546875" style="35" customWidth="1"/>
    <col min="12289" max="12289" width="17.33203125" style="35" customWidth="1"/>
    <col min="12290" max="12290" width="14.5546875" style="35" customWidth="1"/>
    <col min="12291" max="12291" width="13.33203125" style="35" customWidth="1"/>
    <col min="12292" max="12292" width="20" style="35" customWidth="1"/>
    <col min="12293" max="12293" width="15.6640625" style="35" customWidth="1"/>
    <col min="12294" max="12294" width="14.44140625" style="35" customWidth="1"/>
    <col min="12295" max="12295" width="17.44140625" style="35" customWidth="1"/>
    <col min="12296" max="12296" width="14.44140625" style="35" customWidth="1"/>
    <col min="12297" max="12297" width="18.44140625" style="35" customWidth="1"/>
    <col min="12298" max="12298" width="15.44140625" style="35" customWidth="1"/>
    <col min="12299" max="12535" width="9.33203125" style="35"/>
    <col min="12536" max="12536" width="11.44140625" style="35" customWidth="1"/>
    <col min="12537" max="12537" width="53" style="35" customWidth="1"/>
    <col min="12538" max="12538" width="20.5546875" style="35" customWidth="1"/>
    <col min="12539" max="12539" width="18.5546875" style="35" customWidth="1"/>
    <col min="12540" max="12540" width="19.44140625" style="35" customWidth="1"/>
    <col min="12541" max="12541" width="20.5546875" style="35" customWidth="1"/>
    <col min="12542" max="12542" width="24.33203125" style="35" customWidth="1"/>
    <col min="12543" max="12544" width="20.5546875" style="35" customWidth="1"/>
    <col min="12545" max="12545" width="17.33203125" style="35" customWidth="1"/>
    <col min="12546" max="12546" width="14.5546875" style="35" customWidth="1"/>
    <col min="12547" max="12547" width="13.33203125" style="35" customWidth="1"/>
    <col min="12548" max="12548" width="20" style="35" customWidth="1"/>
    <col min="12549" max="12549" width="15.6640625" style="35" customWidth="1"/>
    <col min="12550" max="12550" width="14.44140625" style="35" customWidth="1"/>
    <col min="12551" max="12551" width="17.44140625" style="35" customWidth="1"/>
    <col min="12552" max="12552" width="14.44140625" style="35" customWidth="1"/>
    <col min="12553" max="12553" width="18.44140625" style="35" customWidth="1"/>
    <col min="12554" max="12554" width="15.44140625" style="35" customWidth="1"/>
    <col min="12555" max="12791" width="9.33203125" style="35"/>
    <col min="12792" max="12792" width="11.44140625" style="35" customWidth="1"/>
    <col min="12793" max="12793" width="53" style="35" customWidth="1"/>
    <col min="12794" max="12794" width="20.5546875" style="35" customWidth="1"/>
    <col min="12795" max="12795" width="18.5546875" style="35" customWidth="1"/>
    <col min="12796" max="12796" width="19.44140625" style="35" customWidth="1"/>
    <col min="12797" max="12797" width="20.5546875" style="35" customWidth="1"/>
    <col min="12798" max="12798" width="24.33203125" style="35" customWidth="1"/>
    <col min="12799" max="12800" width="20.5546875" style="35" customWidth="1"/>
    <col min="12801" max="12801" width="17.33203125" style="35" customWidth="1"/>
    <col min="12802" max="12802" width="14.5546875" style="35" customWidth="1"/>
    <col min="12803" max="12803" width="13.33203125" style="35" customWidth="1"/>
    <col min="12804" max="12804" width="20" style="35" customWidth="1"/>
    <col min="12805" max="12805" width="15.6640625" style="35" customWidth="1"/>
    <col min="12806" max="12806" width="14.44140625" style="35" customWidth="1"/>
    <col min="12807" max="12807" width="17.44140625" style="35" customWidth="1"/>
    <col min="12808" max="12808" width="14.44140625" style="35" customWidth="1"/>
    <col min="12809" max="12809" width="18.44140625" style="35" customWidth="1"/>
    <col min="12810" max="12810" width="15.44140625" style="35" customWidth="1"/>
    <col min="12811" max="13047" width="9.33203125" style="35"/>
    <col min="13048" max="13048" width="11.44140625" style="35" customWidth="1"/>
    <col min="13049" max="13049" width="53" style="35" customWidth="1"/>
    <col min="13050" max="13050" width="20.5546875" style="35" customWidth="1"/>
    <col min="13051" max="13051" width="18.5546875" style="35" customWidth="1"/>
    <col min="13052" max="13052" width="19.44140625" style="35" customWidth="1"/>
    <col min="13053" max="13053" width="20.5546875" style="35" customWidth="1"/>
    <col min="13054" max="13054" width="24.33203125" style="35" customWidth="1"/>
    <col min="13055" max="13056" width="20.5546875" style="35" customWidth="1"/>
    <col min="13057" max="13057" width="17.33203125" style="35" customWidth="1"/>
    <col min="13058" max="13058" width="14.5546875" style="35" customWidth="1"/>
    <col min="13059" max="13059" width="13.33203125" style="35" customWidth="1"/>
    <col min="13060" max="13060" width="20" style="35" customWidth="1"/>
    <col min="13061" max="13061" width="15.6640625" style="35" customWidth="1"/>
    <col min="13062" max="13062" width="14.44140625" style="35" customWidth="1"/>
    <col min="13063" max="13063" width="17.44140625" style="35" customWidth="1"/>
    <col min="13064" max="13064" width="14.44140625" style="35" customWidth="1"/>
    <col min="13065" max="13065" width="18.44140625" style="35" customWidth="1"/>
    <col min="13066" max="13066" width="15.44140625" style="35" customWidth="1"/>
    <col min="13067" max="13303" width="9.33203125" style="35"/>
    <col min="13304" max="13304" width="11.44140625" style="35" customWidth="1"/>
    <col min="13305" max="13305" width="53" style="35" customWidth="1"/>
    <col min="13306" max="13306" width="20.5546875" style="35" customWidth="1"/>
    <col min="13307" max="13307" width="18.5546875" style="35" customWidth="1"/>
    <col min="13308" max="13308" width="19.44140625" style="35" customWidth="1"/>
    <col min="13309" max="13309" width="20.5546875" style="35" customWidth="1"/>
    <col min="13310" max="13310" width="24.33203125" style="35" customWidth="1"/>
    <col min="13311" max="13312" width="20.5546875" style="35" customWidth="1"/>
    <col min="13313" max="13313" width="17.33203125" style="35" customWidth="1"/>
    <col min="13314" max="13314" width="14.5546875" style="35" customWidth="1"/>
    <col min="13315" max="13315" width="13.33203125" style="35" customWidth="1"/>
    <col min="13316" max="13316" width="20" style="35" customWidth="1"/>
    <col min="13317" max="13317" width="15.6640625" style="35" customWidth="1"/>
    <col min="13318" max="13318" width="14.44140625" style="35" customWidth="1"/>
    <col min="13319" max="13319" width="17.44140625" style="35" customWidth="1"/>
    <col min="13320" max="13320" width="14.44140625" style="35" customWidth="1"/>
    <col min="13321" max="13321" width="18.44140625" style="35" customWidth="1"/>
    <col min="13322" max="13322" width="15.44140625" style="35" customWidth="1"/>
    <col min="13323" max="13559" width="9.33203125" style="35"/>
    <col min="13560" max="13560" width="11.44140625" style="35" customWidth="1"/>
    <col min="13561" max="13561" width="53" style="35" customWidth="1"/>
    <col min="13562" max="13562" width="20.5546875" style="35" customWidth="1"/>
    <col min="13563" max="13563" width="18.5546875" style="35" customWidth="1"/>
    <col min="13564" max="13564" width="19.44140625" style="35" customWidth="1"/>
    <col min="13565" max="13565" width="20.5546875" style="35" customWidth="1"/>
    <col min="13566" max="13566" width="24.33203125" style="35" customWidth="1"/>
    <col min="13567" max="13568" width="20.5546875" style="35" customWidth="1"/>
    <col min="13569" max="13569" width="17.33203125" style="35" customWidth="1"/>
    <col min="13570" max="13570" width="14.5546875" style="35" customWidth="1"/>
    <col min="13571" max="13571" width="13.33203125" style="35" customWidth="1"/>
    <col min="13572" max="13572" width="20" style="35" customWidth="1"/>
    <col min="13573" max="13573" width="15.6640625" style="35" customWidth="1"/>
    <col min="13574" max="13574" width="14.44140625" style="35" customWidth="1"/>
    <col min="13575" max="13575" width="17.44140625" style="35" customWidth="1"/>
    <col min="13576" max="13576" width="14.44140625" style="35" customWidth="1"/>
    <col min="13577" max="13577" width="18.44140625" style="35" customWidth="1"/>
    <col min="13578" max="13578" width="15.44140625" style="35" customWidth="1"/>
    <col min="13579" max="13815" width="9.33203125" style="35"/>
    <col min="13816" max="13816" width="11.44140625" style="35" customWidth="1"/>
    <col min="13817" max="13817" width="53" style="35" customWidth="1"/>
    <col min="13818" max="13818" width="20.5546875" style="35" customWidth="1"/>
    <col min="13819" max="13819" width="18.5546875" style="35" customWidth="1"/>
    <col min="13820" max="13820" width="19.44140625" style="35" customWidth="1"/>
    <col min="13821" max="13821" width="20.5546875" style="35" customWidth="1"/>
    <col min="13822" max="13822" width="24.33203125" style="35" customWidth="1"/>
    <col min="13823" max="13824" width="20.5546875" style="35" customWidth="1"/>
    <col min="13825" max="13825" width="17.33203125" style="35" customWidth="1"/>
    <col min="13826" max="13826" width="14.5546875" style="35" customWidth="1"/>
    <col min="13827" max="13827" width="13.33203125" style="35" customWidth="1"/>
    <col min="13828" max="13828" width="20" style="35" customWidth="1"/>
    <col min="13829" max="13829" width="15.6640625" style="35" customWidth="1"/>
    <col min="13830" max="13830" width="14.44140625" style="35" customWidth="1"/>
    <col min="13831" max="13831" width="17.44140625" style="35" customWidth="1"/>
    <col min="13832" max="13832" width="14.44140625" style="35" customWidth="1"/>
    <col min="13833" max="13833" width="18.44140625" style="35" customWidth="1"/>
    <col min="13834" max="13834" width="15.44140625" style="35" customWidth="1"/>
    <col min="13835" max="14071" width="9.33203125" style="35"/>
    <col min="14072" max="14072" width="11.44140625" style="35" customWidth="1"/>
    <col min="14073" max="14073" width="53" style="35" customWidth="1"/>
    <col min="14074" max="14074" width="20.5546875" style="35" customWidth="1"/>
    <col min="14075" max="14075" width="18.5546875" style="35" customWidth="1"/>
    <col min="14076" max="14076" width="19.44140625" style="35" customWidth="1"/>
    <col min="14077" max="14077" width="20.5546875" style="35" customWidth="1"/>
    <col min="14078" max="14078" width="24.33203125" style="35" customWidth="1"/>
    <col min="14079" max="14080" width="20.5546875" style="35" customWidth="1"/>
    <col min="14081" max="14081" width="17.33203125" style="35" customWidth="1"/>
    <col min="14082" max="14082" width="14.5546875" style="35" customWidth="1"/>
    <col min="14083" max="14083" width="13.33203125" style="35" customWidth="1"/>
    <col min="14084" max="14084" width="20" style="35" customWidth="1"/>
    <col min="14085" max="14085" width="15.6640625" style="35" customWidth="1"/>
    <col min="14086" max="14086" width="14.44140625" style="35" customWidth="1"/>
    <col min="14087" max="14087" width="17.44140625" style="35" customWidth="1"/>
    <col min="14088" max="14088" width="14.44140625" style="35" customWidth="1"/>
    <col min="14089" max="14089" width="18.44140625" style="35" customWidth="1"/>
    <col min="14090" max="14090" width="15.44140625" style="35" customWidth="1"/>
    <col min="14091" max="14327" width="9.33203125" style="35"/>
    <col min="14328" max="14328" width="11.44140625" style="35" customWidth="1"/>
    <col min="14329" max="14329" width="53" style="35" customWidth="1"/>
    <col min="14330" max="14330" width="20.5546875" style="35" customWidth="1"/>
    <col min="14331" max="14331" width="18.5546875" style="35" customWidth="1"/>
    <col min="14332" max="14332" width="19.44140625" style="35" customWidth="1"/>
    <col min="14333" max="14333" width="20.5546875" style="35" customWidth="1"/>
    <col min="14334" max="14334" width="24.33203125" style="35" customWidth="1"/>
    <col min="14335" max="14336" width="20.5546875" style="35" customWidth="1"/>
    <col min="14337" max="14337" width="17.33203125" style="35" customWidth="1"/>
    <col min="14338" max="14338" width="14.5546875" style="35" customWidth="1"/>
    <col min="14339" max="14339" width="13.33203125" style="35" customWidth="1"/>
    <col min="14340" max="14340" width="20" style="35" customWidth="1"/>
    <col min="14341" max="14341" width="15.6640625" style="35" customWidth="1"/>
    <col min="14342" max="14342" width="14.44140625" style="35" customWidth="1"/>
    <col min="14343" max="14343" width="17.44140625" style="35" customWidth="1"/>
    <col min="14344" max="14344" width="14.44140625" style="35" customWidth="1"/>
    <col min="14345" max="14345" width="18.44140625" style="35" customWidth="1"/>
    <col min="14346" max="14346" width="15.44140625" style="35" customWidth="1"/>
    <col min="14347" max="14583" width="9.33203125" style="35"/>
    <col min="14584" max="14584" width="11.44140625" style="35" customWidth="1"/>
    <col min="14585" max="14585" width="53" style="35" customWidth="1"/>
    <col min="14586" max="14586" width="20.5546875" style="35" customWidth="1"/>
    <col min="14587" max="14587" width="18.5546875" style="35" customWidth="1"/>
    <col min="14588" max="14588" width="19.44140625" style="35" customWidth="1"/>
    <col min="14589" max="14589" width="20.5546875" style="35" customWidth="1"/>
    <col min="14590" max="14590" width="24.33203125" style="35" customWidth="1"/>
    <col min="14591" max="14592" width="20.5546875" style="35" customWidth="1"/>
    <col min="14593" max="14593" width="17.33203125" style="35" customWidth="1"/>
    <col min="14594" max="14594" width="14.5546875" style="35" customWidth="1"/>
    <col min="14595" max="14595" width="13.33203125" style="35" customWidth="1"/>
    <col min="14596" max="14596" width="20" style="35" customWidth="1"/>
    <col min="14597" max="14597" width="15.6640625" style="35" customWidth="1"/>
    <col min="14598" max="14598" width="14.44140625" style="35" customWidth="1"/>
    <col min="14599" max="14599" width="17.44140625" style="35" customWidth="1"/>
    <col min="14600" max="14600" width="14.44140625" style="35" customWidth="1"/>
    <col min="14601" max="14601" width="18.44140625" style="35" customWidth="1"/>
    <col min="14602" max="14602" width="15.44140625" style="35" customWidth="1"/>
    <col min="14603" max="14839" width="9.33203125" style="35"/>
    <col min="14840" max="14840" width="11.44140625" style="35" customWidth="1"/>
    <col min="14841" max="14841" width="53" style="35" customWidth="1"/>
    <col min="14842" max="14842" width="20.5546875" style="35" customWidth="1"/>
    <col min="14843" max="14843" width="18.5546875" style="35" customWidth="1"/>
    <col min="14844" max="14844" width="19.44140625" style="35" customWidth="1"/>
    <col min="14845" max="14845" width="20.5546875" style="35" customWidth="1"/>
    <col min="14846" max="14846" width="24.33203125" style="35" customWidth="1"/>
    <col min="14847" max="14848" width="20.5546875" style="35" customWidth="1"/>
    <col min="14849" max="14849" width="17.33203125" style="35" customWidth="1"/>
    <col min="14850" max="14850" width="14.5546875" style="35" customWidth="1"/>
    <col min="14851" max="14851" width="13.33203125" style="35" customWidth="1"/>
    <col min="14852" max="14852" width="20" style="35" customWidth="1"/>
    <col min="14853" max="14853" width="15.6640625" style="35" customWidth="1"/>
    <col min="14854" max="14854" width="14.44140625" style="35" customWidth="1"/>
    <col min="14855" max="14855" width="17.44140625" style="35" customWidth="1"/>
    <col min="14856" max="14856" width="14.44140625" style="35" customWidth="1"/>
    <col min="14857" max="14857" width="18.44140625" style="35" customWidth="1"/>
    <col min="14858" max="14858" width="15.44140625" style="35" customWidth="1"/>
    <col min="14859" max="15095" width="9.33203125" style="35"/>
    <col min="15096" max="15096" width="11.44140625" style="35" customWidth="1"/>
    <col min="15097" max="15097" width="53" style="35" customWidth="1"/>
    <col min="15098" max="15098" width="20.5546875" style="35" customWidth="1"/>
    <col min="15099" max="15099" width="18.5546875" style="35" customWidth="1"/>
    <col min="15100" max="15100" width="19.44140625" style="35" customWidth="1"/>
    <col min="15101" max="15101" width="20.5546875" style="35" customWidth="1"/>
    <col min="15102" max="15102" width="24.33203125" style="35" customWidth="1"/>
    <col min="15103" max="15104" width="20.5546875" style="35" customWidth="1"/>
    <col min="15105" max="15105" width="17.33203125" style="35" customWidth="1"/>
    <col min="15106" max="15106" width="14.5546875" style="35" customWidth="1"/>
    <col min="15107" max="15107" width="13.33203125" style="35" customWidth="1"/>
    <col min="15108" max="15108" width="20" style="35" customWidth="1"/>
    <col min="15109" max="15109" width="15.6640625" style="35" customWidth="1"/>
    <col min="15110" max="15110" width="14.44140625" style="35" customWidth="1"/>
    <col min="15111" max="15111" width="17.44140625" style="35" customWidth="1"/>
    <col min="15112" max="15112" width="14.44140625" style="35" customWidth="1"/>
    <col min="15113" max="15113" width="18.44140625" style="35" customWidth="1"/>
    <col min="15114" max="15114" width="15.44140625" style="35" customWidth="1"/>
    <col min="15115" max="15351" width="9.33203125" style="35"/>
    <col min="15352" max="15352" width="11.44140625" style="35" customWidth="1"/>
    <col min="15353" max="15353" width="53" style="35" customWidth="1"/>
    <col min="15354" max="15354" width="20.5546875" style="35" customWidth="1"/>
    <col min="15355" max="15355" width="18.5546875" style="35" customWidth="1"/>
    <col min="15356" max="15356" width="19.44140625" style="35" customWidth="1"/>
    <col min="15357" max="15357" width="20.5546875" style="35" customWidth="1"/>
    <col min="15358" max="15358" width="24.33203125" style="35" customWidth="1"/>
    <col min="15359" max="15360" width="20.5546875" style="35" customWidth="1"/>
    <col min="15361" max="15361" width="17.33203125" style="35" customWidth="1"/>
    <col min="15362" max="15362" width="14.5546875" style="35" customWidth="1"/>
    <col min="15363" max="15363" width="13.33203125" style="35" customWidth="1"/>
    <col min="15364" max="15364" width="20" style="35" customWidth="1"/>
    <col min="15365" max="15365" width="15.6640625" style="35" customWidth="1"/>
    <col min="15366" max="15366" width="14.44140625" style="35" customWidth="1"/>
    <col min="15367" max="15367" width="17.44140625" style="35" customWidth="1"/>
    <col min="15368" max="15368" width="14.44140625" style="35" customWidth="1"/>
    <col min="15369" max="15369" width="18.44140625" style="35" customWidth="1"/>
    <col min="15370" max="15370" width="15.44140625" style="35" customWidth="1"/>
    <col min="15371" max="15607" width="9.33203125" style="35"/>
    <col min="15608" max="15608" width="11.44140625" style="35" customWidth="1"/>
    <col min="15609" max="15609" width="53" style="35" customWidth="1"/>
    <col min="15610" max="15610" width="20.5546875" style="35" customWidth="1"/>
    <col min="15611" max="15611" width="18.5546875" style="35" customWidth="1"/>
    <col min="15612" max="15612" width="19.44140625" style="35" customWidth="1"/>
    <col min="15613" max="15613" width="20.5546875" style="35" customWidth="1"/>
    <col min="15614" max="15614" width="24.33203125" style="35" customWidth="1"/>
    <col min="15615" max="15616" width="20.5546875" style="35" customWidth="1"/>
    <col min="15617" max="15617" width="17.33203125" style="35" customWidth="1"/>
    <col min="15618" max="15618" width="14.5546875" style="35" customWidth="1"/>
    <col min="15619" max="15619" width="13.33203125" style="35" customWidth="1"/>
    <col min="15620" max="15620" width="20" style="35" customWidth="1"/>
    <col min="15621" max="15621" width="15.6640625" style="35" customWidth="1"/>
    <col min="15622" max="15622" width="14.44140625" style="35" customWidth="1"/>
    <col min="15623" max="15623" width="17.44140625" style="35" customWidth="1"/>
    <col min="15624" max="15624" width="14.44140625" style="35" customWidth="1"/>
    <col min="15625" max="15625" width="18.44140625" style="35" customWidth="1"/>
    <col min="15626" max="15626" width="15.44140625" style="35" customWidth="1"/>
    <col min="15627" max="15863" width="9.33203125" style="35"/>
    <col min="15864" max="15864" width="11.44140625" style="35" customWidth="1"/>
    <col min="15865" max="15865" width="53" style="35" customWidth="1"/>
    <col min="15866" max="15866" width="20.5546875" style="35" customWidth="1"/>
    <col min="15867" max="15867" width="18.5546875" style="35" customWidth="1"/>
    <col min="15868" max="15868" width="19.44140625" style="35" customWidth="1"/>
    <col min="15869" max="15869" width="20.5546875" style="35" customWidth="1"/>
    <col min="15870" max="15870" width="24.33203125" style="35" customWidth="1"/>
    <col min="15871" max="15872" width="20.5546875" style="35" customWidth="1"/>
    <col min="15873" max="15873" width="17.33203125" style="35" customWidth="1"/>
    <col min="15874" max="15874" width="14.5546875" style="35" customWidth="1"/>
    <col min="15875" max="15875" width="13.33203125" style="35" customWidth="1"/>
    <col min="15876" max="15876" width="20" style="35" customWidth="1"/>
    <col min="15877" max="15877" width="15.6640625" style="35" customWidth="1"/>
    <col min="15878" max="15878" width="14.44140625" style="35" customWidth="1"/>
    <col min="15879" max="15879" width="17.44140625" style="35" customWidth="1"/>
    <col min="15880" max="15880" width="14.44140625" style="35" customWidth="1"/>
    <col min="15881" max="15881" width="18.44140625" style="35" customWidth="1"/>
    <col min="15882" max="15882" width="15.44140625" style="35" customWidth="1"/>
    <col min="15883" max="16119" width="9.33203125" style="35"/>
    <col min="16120" max="16120" width="11.44140625" style="35" customWidth="1"/>
    <col min="16121" max="16121" width="53" style="35" customWidth="1"/>
    <col min="16122" max="16122" width="20.5546875" style="35" customWidth="1"/>
    <col min="16123" max="16123" width="18.5546875" style="35" customWidth="1"/>
    <col min="16124" max="16124" width="19.44140625" style="35" customWidth="1"/>
    <col min="16125" max="16125" width="20.5546875" style="35" customWidth="1"/>
    <col min="16126" max="16126" width="24.33203125" style="35" customWidth="1"/>
    <col min="16127" max="16128" width="20.5546875" style="35" customWidth="1"/>
    <col min="16129" max="16129" width="17.33203125" style="35" customWidth="1"/>
    <col min="16130" max="16130" width="14.5546875" style="35" customWidth="1"/>
    <col min="16131" max="16131" width="13.33203125" style="35" customWidth="1"/>
    <col min="16132" max="16132" width="20" style="35" customWidth="1"/>
    <col min="16133" max="16133" width="15.6640625" style="35" customWidth="1"/>
    <col min="16134" max="16134" width="14.44140625" style="35" customWidth="1"/>
    <col min="16135" max="16135" width="17.44140625" style="35" customWidth="1"/>
    <col min="16136" max="16136" width="14.44140625" style="35" customWidth="1"/>
    <col min="16137" max="16137" width="18.44140625" style="35" customWidth="1"/>
    <col min="16138" max="16138" width="15.44140625" style="35" customWidth="1"/>
    <col min="16139" max="16384" width="9.33203125" style="35"/>
  </cols>
  <sheetData>
    <row r="1" spans="1:22">
      <c r="A1" s="1" t="s">
        <v>3521</v>
      </c>
    </row>
    <row r="2" spans="1:22">
      <c r="A2" s="294" t="s">
        <v>1555</v>
      </c>
      <c r="D2" s="55"/>
      <c r="E2" s="55"/>
      <c r="F2" s="55"/>
      <c r="G2" s="55"/>
    </row>
    <row r="3" spans="1:22">
      <c r="A3" s="313"/>
      <c r="B3" s="313"/>
      <c r="C3" s="313"/>
    </row>
    <row r="4" spans="1:22">
      <c r="A4" s="271" t="s">
        <v>3522</v>
      </c>
      <c r="B4" s="313"/>
      <c r="C4" s="313"/>
    </row>
    <row r="5" spans="1:22">
      <c r="A5" s="54" t="s">
        <v>109</v>
      </c>
      <c r="B5" s="313"/>
      <c r="C5" s="313"/>
    </row>
    <row r="6" spans="1:22">
      <c r="A6" s="801" t="s">
        <v>90</v>
      </c>
      <c r="B6" s="313"/>
      <c r="C6" s="313"/>
    </row>
    <row r="7" spans="1:22">
      <c r="A7" s="313"/>
      <c r="B7" s="313"/>
      <c r="C7" s="313"/>
    </row>
    <row r="8" spans="1:22">
      <c r="A8" s="294" t="s">
        <v>1555</v>
      </c>
      <c r="B8" s="313"/>
      <c r="C8" s="313"/>
    </row>
    <row r="10" spans="1:22" ht="23.25" customHeight="1">
      <c r="C10" s="802"/>
      <c r="D10" s="636" t="s">
        <v>129</v>
      </c>
      <c r="E10" s="636" t="s">
        <v>3410</v>
      </c>
      <c r="F10" s="636" t="s">
        <v>3411</v>
      </c>
      <c r="G10" s="636" t="s">
        <v>1335</v>
      </c>
      <c r="H10" s="636" t="s">
        <v>1336</v>
      </c>
      <c r="I10" s="313"/>
      <c r="J10" s="313"/>
      <c r="K10" s="313"/>
      <c r="L10" s="313"/>
      <c r="M10" s="313"/>
    </row>
    <row r="11" spans="1:22">
      <c r="B11" s="802"/>
      <c r="C11" s="802"/>
      <c r="D11" s="753" t="s">
        <v>13</v>
      </c>
      <c r="E11" s="753" t="s">
        <v>89</v>
      </c>
      <c r="F11" s="753" t="s">
        <v>107</v>
      </c>
      <c r="G11" s="753" t="s">
        <v>88</v>
      </c>
      <c r="H11" s="753" t="s">
        <v>87</v>
      </c>
      <c r="I11" s="313"/>
      <c r="J11" s="313"/>
      <c r="K11" s="313"/>
      <c r="L11" s="313"/>
      <c r="M11" s="313"/>
    </row>
    <row r="12" spans="1:22" ht="28.8">
      <c r="B12" s="803" t="s">
        <v>3479</v>
      </c>
      <c r="C12" s="753"/>
      <c r="D12" s="303"/>
      <c r="E12" s="303"/>
      <c r="F12" s="303"/>
      <c r="G12" s="303"/>
      <c r="H12" s="303"/>
      <c r="I12" s="313"/>
      <c r="J12" s="313"/>
      <c r="K12" s="313"/>
      <c r="L12" s="313"/>
      <c r="M12" s="313"/>
    </row>
    <row r="13" spans="1:22">
      <c r="B13" s="807" t="s">
        <v>3422</v>
      </c>
      <c r="C13" s="753" t="s">
        <v>8</v>
      </c>
      <c r="D13" s="805"/>
      <c r="E13" s="805"/>
      <c r="F13" s="303"/>
      <c r="G13" s="303"/>
      <c r="H13" s="303"/>
      <c r="I13" s="47" t="s">
        <v>91</v>
      </c>
      <c r="J13" s="47" t="s">
        <v>175</v>
      </c>
      <c r="K13" s="47" t="s">
        <v>1340</v>
      </c>
      <c r="L13" s="47"/>
      <c r="M13" s="806" t="s">
        <v>3423</v>
      </c>
      <c r="N13" s="47"/>
      <c r="O13" s="47"/>
      <c r="P13" s="47"/>
      <c r="Q13" s="47"/>
      <c r="R13" s="47"/>
      <c r="S13" s="47"/>
    </row>
    <row r="14" spans="1:22">
      <c r="B14" s="807" t="s">
        <v>3424</v>
      </c>
      <c r="C14" s="753" t="s">
        <v>6</v>
      </c>
      <c r="D14" s="805"/>
      <c r="E14" s="303"/>
      <c r="F14" s="303"/>
      <c r="G14" s="303"/>
      <c r="H14" s="805"/>
      <c r="I14" s="47" t="s">
        <v>91</v>
      </c>
      <c r="J14" s="47" t="s">
        <v>175</v>
      </c>
      <c r="K14" s="47" t="s">
        <v>1340</v>
      </c>
      <c r="L14" s="47"/>
      <c r="M14" s="47" t="s">
        <v>3425</v>
      </c>
      <c r="N14" s="47"/>
      <c r="O14" s="47"/>
      <c r="P14" s="47"/>
      <c r="Q14" s="47"/>
      <c r="R14" s="47"/>
      <c r="S14" s="47"/>
    </row>
    <row r="15" spans="1:22">
      <c r="B15" s="832" t="s">
        <v>3430</v>
      </c>
      <c r="C15" s="753"/>
      <c r="D15" s="303"/>
      <c r="E15" s="303"/>
      <c r="F15" s="303"/>
      <c r="G15" s="303"/>
      <c r="H15" s="303"/>
      <c r="I15" s="47"/>
      <c r="J15" s="47"/>
      <c r="K15" s="47"/>
      <c r="L15" s="47"/>
      <c r="M15" s="47"/>
      <c r="N15" s="47"/>
      <c r="O15" s="47"/>
      <c r="P15" s="47"/>
      <c r="Q15" s="47"/>
      <c r="R15" s="47"/>
      <c r="S15" s="47"/>
    </row>
    <row r="16" spans="1:22">
      <c r="B16" s="804" t="s">
        <v>3431</v>
      </c>
      <c r="C16" s="753" t="s">
        <v>59</v>
      </c>
      <c r="D16" s="809"/>
      <c r="E16" s="809"/>
      <c r="F16" s="809"/>
      <c r="G16" s="805"/>
      <c r="H16" s="303"/>
      <c r="I16" s="41" t="s">
        <v>91</v>
      </c>
      <c r="J16" s="325" t="s">
        <v>175</v>
      </c>
      <c r="K16" s="41" t="s">
        <v>1340</v>
      </c>
      <c r="L16" s="47"/>
      <c r="M16" s="325" t="s">
        <v>3432</v>
      </c>
      <c r="N16" s="41" t="s">
        <v>3523</v>
      </c>
      <c r="O16" s="41" t="s">
        <v>3524</v>
      </c>
      <c r="Q16" s="47"/>
      <c r="R16" s="47"/>
      <c r="S16" s="47"/>
      <c r="T16" s="47"/>
      <c r="V16" s="47"/>
    </row>
    <row r="17" spans="2:20" ht="45.75" customHeight="1">
      <c r="B17" s="803" t="s">
        <v>3433</v>
      </c>
      <c r="C17" s="753" t="s">
        <v>3</v>
      </c>
      <c r="D17" s="805"/>
      <c r="E17" s="805"/>
      <c r="F17" s="805"/>
      <c r="G17" s="805"/>
      <c r="H17" s="805"/>
      <c r="I17" s="41" t="s">
        <v>91</v>
      </c>
      <c r="J17" s="325" t="s">
        <v>175</v>
      </c>
      <c r="K17" s="41" t="s">
        <v>1340</v>
      </c>
      <c r="L17" s="47"/>
      <c r="N17" s="47"/>
      <c r="O17" s="47"/>
      <c r="R17" s="124"/>
    </row>
    <row r="18" spans="2:20" ht="45.75" customHeight="1">
      <c r="B18" s="810" t="s">
        <v>1378</v>
      </c>
      <c r="C18" s="753"/>
      <c r="D18" s="303"/>
      <c r="E18" s="303"/>
      <c r="F18" s="303"/>
      <c r="G18" s="303"/>
      <c r="H18" s="303"/>
      <c r="I18" s="313"/>
      <c r="J18" s="313"/>
      <c r="K18" s="313"/>
      <c r="M18" s="313"/>
    </row>
    <row r="19" spans="2:20" ht="34.5" customHeight="1">
      <c r="B19" s="804" t="s">
        <v>3441</v>
      </c>
      <c r="C19" s="753" t="s">
        <v>49</v>
      </c>
      <c r="D19" s="805"/>
      <c r="E19" s="303"/>
      <c r="F19" s="303"/>
      <c r="G19" s="805"/>
      <c r="H19" s="303"/>
      <c r="I19" s="41" t="s">
        <v>91</v>
      </c>
      <c r="J19" s="41" t="s">
        <v>175</v>
      </c>
      <c r="K19" s="41" t="s">
        <v>3435</v>
      </c>
      <c r="L19" s="47"/>
      <c r="M19" s="325" t="s">
        <v>3442</v>
      </c>
      <c r="N19" s="325"/>
      <c r="O19" s="41"/>
      <c r="P19" s="41"/>
      <c r="Q19" s="47"/>
      <c r="R19" s="47"/>
      <c r="S19" s="47"/>
    </row>
    <row r="20" spans="2:20" ht="19.5" customHeight="1">
      <c r="B20" s="807" t="s">
        <v>3443</v>
      </c>
      <c r="C20" s="753" t="s">
        <v>48</v>
      </c>
      <c r="D20" s="805"/>
      <c r="E20" s="303"/>
      <c r="F20" s="303"/>
      <c r="G20" s="805"/>
      <c r="H20" s="805"/>
      <c r="I20" s="41" t="s">
        <v>91</v>
      </c>
      <c r="J20" s="41" t="s">
        <v>175</v>
      </c>
      <c r="K20" s="41" t="s">
        <v>3435</v>
      </c>
      <c r="L20" s="47"/>
      <c r="M20" s="325" t="s">
        <v>3444</v>
      </c>
      <c r="N20" s="325"/>
      <c r="O20" s="41"/>
      <c r="P20" s="41"/>
      <c r="Q20" s="47"/>
      <c r="R20" s="47"/>
      <c r="S20" s="47"/>
    </row>
    <row r="21" spans="2:20">
      <c r="B21" s="811" t="s">
        <v>3449</v>
      </c>
      <c r="C21" s="753" t="s">
        <v>102</v>
      </c>
      <c r="D21" s="805"/>
      <c r="E21" s="303"/>
      <c r="F21" s="303"/>
      <c r="G21" s="833"/>
      <c r="H21" s="833"/>
      <c r="I21" s="41" t="s">
        <v>91</v>
      </c>
      <c r="J21" s="41" t="s">
        <v>175</v>
      </c>
      <c r="K21" s="41" t="s">
        <v>3435</v>
      </c>
      <c r="L21" s="47"/>
      <c r="M21" s="325" t="s">
        <v>3450</v>
      </c>
      <c r="N21" s="325"/>
      <c r="O21" s="41"/>
      <c r="P21" s="41"/>
      <c r="Q21" s="47"/>
      <c r="R21" s="47"/>
      <c r="S21" s="47"/>
    </row>
    <row r="22" spans="2:20">
      <c r="B22" s="810" t="s">
        <v>3451</v>
      </c>
      <c r="C22" s="753" t="s">
        <v>101</v>
      </c>
      <c r="D22" s="805"/>
      <c r="E22" s="303"/>
      <c r="F22" s="303"/>
      <c r="G22" s="805"/>
      <c r="H22" s="805"/>
      <c r="I22" s="41" t="s">
        <v>91</v>
      </c>
      <c r="J22" s="41" t="s">
        <v>175</v>
      </c>
      <c r="K22" s="41" t="s">
        <v>3435</v>
      </c>
      <c r="L22" s="47"/>
      <c r="M22" s="325"/>
      <c r="N22" s="325"/>
      <c r="O22" s="41"/>
      <c r="P22" s="41"/>
      <c r="Q22" s="47"/>
      <c r="R22" s="47"/>
      <c r="S22" s="47"/>
    </row>
    <row r="23" spans="2:20">
      <c r="B23" s="810" t="s">
        <v>3452</v>
      </c>
      <c r="C23" s="753"/>
      <c r="D23" s="303"/>
      <c r="E23" s="303"/>
      <c r="F23" s="303"/>
      <c r="G23" s="303"/>
      <c r="H23" s="303"/>
      <c r="I23" s="313"/>
      <c r="K23" s="313"/>
      <c r="M23" s="313"/>
    </row>
    <row r="24" spans="2:20">
      <c r="B24" s="811" t="s">
        <v>3453</v>
      </c>
      <c r="C24" s="753" t="s">
        <v>36</v>
      </c>
      <c r="D24" s="805"/>
      <c r="E24" s="805"/>
      <c r="F24" s="805"/>
      <c r="G24" s="805"/>
      <c r="H24" s="805"/>
      <c r="I24" s="41" t="s">
        <v>91</v>
      </c>
      <c r="J24" s="41" t="s">
        <v>175</v>
      </c>
      <c r="K24" s="41" t="s">
        <v>3256</v>
      </c>
      <c r="L24" s="41"/>
      <c r="M24" s="41" t="s">
        <v>3454</v>
      </c>
      <c r="N24" s="47"/>
      <c r="O24" s="47"/>
      <c r="P24" s="47"/>
      <c r="Q24" s="47"/>
      <c r="R24" s="47"/>
      <c r="S24" s="47"/>
    </row>
    <row r="25" spans="2:20">
      <c r="B25" s="811" t="s">
        <v>3455</v>
      </c>
      <c r="C25" s="753" t="s">
        <v>35</v>
      </c>
      <c r="D25" s="805"/>
      <c r="E25" s="805"/>
      <c r="F25" s="805"/>
      <c r="G25" s="805"/>
      <c r="H25" s="303"/>
      <c r="I25" s="41" t="s">
        <v>91</v>
      </c>
      <c r="J25" s="41" t="s">
        <v>175</v>
      </c>
      <c r="K25" s="41" t="s">
        <v>1340</v>
      </c>
      <c r="L25" s="41"/>
      <c r="M25" s="41" t="s">
        <v>3456</v>
      </c>
      <c r="N25" s="47"/>
      <c r="O25" s="47"/>
      <c r="P25" s="47"/>
      <c r="Q25" s="47"/>
      <c r="R25" s="47"/>
      <c r="S25" s="47"/>
    </row>
    <row r="26" spans="2:20">
      <c r="B26" s="807" t="s">
        <v>3457</v>
      </c>
      <c r="C26" s="753" t="s">
        <v>32</v>
      </c>
      <c r="D26" s="805"/>
      <c r="E26" s="805"/>
      <c r="F26" s="805"/>
      <c r="G26" s="805"/>
      <c r="H26" s="805"/>
      <c r="I26" s="46" t="s">
        <v>91</v>
      </c>
      <c r="J26" s="46" t="s">
        <v>175</v>
      </c>
      <c r="K26" s="41" t="s">
        <v>3256</v>
      </c>
      <c r="L26" s="46"/>
      <c r="M26" s="41" t="s">
        <v>3257</v>
      </c>
      <c r="N26" s="47"/>
      <c r="O26" s="47"/>
      <c r="P26" s="47"/>
      <c r="Q26" s="47"/>
      <c r="S26" s="47"/>
      <c r="T26" s="47"/>
    </row>
    <row r="27" spans="2:20">
      <c r="B27" s="811" t="s">
        <v>3458</v>
      </c>
      <c r="C27" s="753" t="s">
        <v>31</v>
      </c>
      <c r="D27" s="805"/>
      <c r="E27" s="805"/>
      <c r="F27" s="805"/>
      <c r="G27" s="805"/>
      <c r="H27" s="303"/>
      <c r="I27" s="46" t="s">
        <v>91</v>
      </c>
      <c r="J27" s="46" t="s">
        <v>175</v>
      </c>
      <c r="K27" s="41" t="s">
        <v>1340</v>
      </c>
      <c r="L27" s="46"/>
      <c r="M27" s="41" t="s">
        <v>3259</v>
      </c>
      <c r="N27" s="47"/>
      <c r="O27" s="47"/>
      <c r="P27" s="47"/>
      <c r="Q27" s="47"/>
      <c r="S27" s="47"/>
      <c r="T27" s="47"/>
    </row>
    <row r="28" spans="2:20">
      <c r="B28" s="803" t="s">
        <v>177</v>
      </c>
      <c r="C28" s="753" t="s">
        <v>28</v>
      </c>
      <c r="D28" s="812"/>
      <c r="E28" s="303"/>
      <c r="F28" s="303"/>
      <c r="G28" s="303"/>
      <c r="H28" s="303"/>
      <c r="I28" s="325" t="s">
        <v>91</v>
      </c>
      <c r="J28" s="325" t="s">
        <v>176</v>
      </c>
      <c r="K28" s="47"/>
      <c r="L28" s="41" t="s">
        <v>185</v>
      </c>
      <c r="M28" s="313"/>
      <c r="N28" s="313"/>
    </row>
    <row r="29" spans="2:20">
      <c r="B29" s="803" t="s">
        <v>3459</v>
      </c>
      <c r="C29" s="753" t="s">
        <v>0</v>
      </c>
      <c r="D29" s="812"/>
      <c r="E29" s="303"/>
      <c r="F29" s="303"/>
      <c r="G29" s="303"/>
      <c r="H29" s="303"/>
      <c r="I29" s="325" t="s">
        <v>91</v>
      </c>
      <c r="J29" s="325" t="s">
        <v>3261</v>
      </c>
      <c r="K29" s="47"/>
      <c r="L29" s="41" t="s">
        <v>185</v>
      </c>
      <c r="M29" s="313"/>
      <c r="N29" s="313"/>
    </row>
    <row r="30" spans="2:20">
      <c r="B30" s="803" t="s">
        <v>3460</v>
      </c>
      <c r="C30" s="753" t="s">
        <v>26</v>
      </c>
      <c r="D30" s="812"/>
      <c r="E30" s="303"/>
      <c r="F30" s="303"/>
      <c r="G30" s="303"/>
      <c r="H30" s="303"/>
      <c r="I30" s="325" t="s">
        <v>141</v>
      </c>
      <c r="J30" s="325" t="s">
        <v>3461</v>
      </c>
      <c r="K30" s="47"/>
      <c r="M30" s="313"/>
      <c r="N30" s="313"/>
    </row>
    <row r="31" spans="2:20">
      <c r="B31" s="803" t="s">
        <v>3462</v>
      </c>
      <c r="C31" s="753" t="s">
        <v>24</v>
      </c>
      <c r="D31" s="812"/>
      <c r="E31" s="303"/>
      <c r="F31" s="303"/>
      <c r="G31" s="303"/>
      <c r="H31" s="303"/>
      <c r="I31" s="325" t="s">
        <v>141</v>
      </c>
      <c r="J31" s="325" t="s">
        <v>3463</v>
      </c>
      <c r="K31" s="47"/>
      <c r="M31" s="313"/>
    </row>
    <row r="32" spans="2:20" ht="28.8">
      <c r="B32" s="802"/>
      <c r="C32" s="802"/>
      <c r="D32" s="445"/>
      <c r="E32" s="836" t="s">
        <v>3464</v>
      </c>
      <c r="F32" s="836" t="s">
        <v>1401</v>
      </c>
      <c r="G32" s="445" t="s">
        <v>1374</v>
      </c>
      <c r="H32" s="445" t="s">
        <v>1375</v>
      </c>
      <c r="J32" s="313"/>
      <c r="K32" s="313"/>
    </row>
    <row r="33" spans="1:13">
      <c r="B33" s="802"/>
      <c r="C33" s="802"/>
      <c r="D33" s="614"/>
      <c r="E33" s="614"/>
      <c r="F33" s="821"/>
      <c r="G33" s="821"/>
      <c r="H33" s="313"/>
      <c r="I33" s="313"/>
      <c r="J33" s="313"/>
      <c r="K33" s="313"/>
      <c r="L33" s="313"/>
      <c r="M33" s="313"/>
    </row>
    <row r="34" spans="1:13">
      <c r="B34" s="802"/>
      <c r="C34" s="802"/>
      <c r="D34" s="614"/>
      <c r="E34" s="614"/>
      <c r="F34" s="821"/>
      <c r="G34" s="821"/>
      <c r="H34" s="313"/>
      <c r="I34" s="313"/>
      <c r="J34" s="313"/>
      <c r="K34" s="313"/>
      <c r="L34" s="313"/>
      <c r="M34" s="313"/>
    </row>
    <row r="35" spans="1:13">
      <c r="B35" s="802"/>
      <c r="C35" s="802"/>
      <c r="D35" s="313"/>
      <c r="E35" s="313"/>
      <c r="F35" s="313"/>
      <c r="G35" s="313"/>
      <c r="H35" s="313"/>
      <c r="I35" s="313"/>
      <c r="J35" s="313"/>
      <c r="K35" s="313"/>
      <c r="L35" s="313"/>
      <c r="M35" s="313"/>
    </row>
    <row r="36" spans="1:13">
      <c r="A36" s="271" t="s">
        <v>3525</v>
      </c>
      <c r="B36" s="802"/>
      <c r="C36" s="802"/>
      <c r="D36" s="313"/>
      <c r="E36" s="313"/>
      <c r="F36" s="313"/>
      <c r="G36" s="313"/>
      <c r="H36" s="313"/>
      <c r="I36" s="313"/>
      <c r="J36" s="313"/>
      <c r="K36" s="313"/>
      <c r="L36" s="313"/>
      <c r="M36" s="313"/>
    </row>
    <row r="37" spans="1:13">
      <c r="A37" s="813" t="s">
        <v>109</v>
      </c>
      <c r="B37" s="802"/>
      <c r="C37" s="802"/>
      <c r="D37" s="313"/>
      <c r="E37" s="313"/>
      <c r="F37" s="313"/>
      <c r="G37" s="313"/>
      <c r="H37" s="313"/>
      <c r="I37" s="313"/>
      <c r="J37" s="313"/>
      <c r="K37" s="313"/>
      <c r="L37" s="313"/>
      <c r="M37" s="313"/>
    </row>
    <row r="38" spans="1:13">
      <c r="A38" s="814" t="s">
        <v>90</v>
      </c>
      <c r="B38" s="802"/>
      <c r="C38" s="802"/>
      <c r="D38" s="313"/>
      <c r="E38" s="313"/>
      <c r="F38" s="313"/>
      <c r="G38" s="313"/>
      <c r="H38" s="313"/>
      <c r="I38" s="313"/>
      <c r="J38" s="313"/>
      <c r="K38" s="313"/>
      <c r="L38" s="313"/>
      <c r="M38" s="313"/>
    </row>
    <row r="39" spans="1:13">
      <c r="A39" s="313"/>
      <c r="B39" s="802"/>
      <c r="C39" s="802"/>
      <c r="D39" s="313"/>
      <c r="E39" s="313"/>
      <c r="F39" s="313"/>
      <c r="G39" s="313"/>
      <c r="H39" s="313"/>
      <c r="I39" s="313"/>
      <c r="J39" s="313"/>
      <c r="K39" s="313"/>
      <c r="L39" s="313"/>
      <c r="M39" s="313"/>
    </row>
    <row r="40" spans="1:13">
      <c r="A40" s="294" t="s">
        <v>3422</v>
      </c>
    </row>
    <row r="42" spans="1:13">
      <c r="D42" s="753" t="s">
        <v>86</v>
      </c>
    </row>
    <row r="43" spans="1:13" ht="30" customHeight="1">
      <c r="B43" s="803" t="s">
        <v>3422</v>
      </c>
      <c r="C43" s="753"/>
      <c r="D43" s="303"/>
      <c r="E43" s="325"/>
      <c r="F43" s="325"/>
      <c r="G43" s="47"/>
      <c r="I43" s="313"/>
    </row>
    <row r="44" spans="1:13">
      <c r="B44" s="811" t="s">
        <v>1404</v>
      </c>
      <c r="C44" s="753" t="s">
        <v>18</v>
      </c>
      <c r="D44" s="815"/>
      <c r="E44" s="41" t="s">
        <v>91</v>
      </c>
      <c r="F44" s="41" t="s">
        <v>1405</v>
      </c>
      <c r="G44" s="47"/>
      <c r="H44" s="47"/>
      <c r="I44" s="47"/>
      <c r="J44" s="325"/>
    </row>
    <row r="45" spans="1:13">
      <c r="B45" s="816" t="s">
        <v>3470</v>
      </c>
      <c r="C45" s="753" t="s">
        <v>75</v>
      </c>
      <c r="D45" s="815"/>
      <c r="E45" s="41" t="s">
        <v>91</v>
      </c>
      <c r="F45" s="41" t="s">
        <v>175</v>
      </c>
      <c r="G45" s="41" t="s">
        <v>1340</v>
      </c>
      <c r="H45" s="47"/>
      <c r="I45" s="325" t="s">
        <v>1402</v>
      </c>
      <c r="J45" s="41" t="s">
        <v>1403</v>
      </c>
    </row>
    <row r="46" spans="1:13">
      <c r="B46" s="811" t="s">
        <v>3471</v>
      </c>
      <c r="C46" s="753" t="s">
        <v>74</v>
      </c>
      <c r="D46" s="805"/>
      <c r="E46" s="41" t="s">
        <v>91</v>
      </c>
      <c r="F46" s="41" t="s">
        <v>3254</v>
      </c>
      <c r="G46" s="325"/>
      <c r="H46" s="41"/>
      <c r="I46" s="325"/>
      <c r="J46" s="47"/>
    </row>
    <row r="47" spans="1:13">
      <c r="B47" s="817" t="s">
        <v>3422</v>
      </c>
      <c r="C47" s="753" t="s">
        <v>16</v>
      </c>
      <c r="D47" s="815"/>
      <c r="E47" s="41" t="s">
        <v>91</v>
      </c>
      <c r="F47" s="41" t="s">
        <v>175</v>
      </c>
      <c r="G47" s="41" t="s">
        <v>1340</v>
      </c>
      <c r="H47" s="41"/>
      <c r="I47" s="325" t="s">
        <v>3423</v>
      </c>
      <c r="J47" s="47"/>
    </row>
    <row r="48" spans="1:13">
      <c r="B48" s="817" t="s">
        <v>3472</v>
      </c>
      <c r="C48" s="753"/>
      <c r="D48" s="303"/>
      <c r="E48" s="818"/>
      <c r="F48" s="819"/>
      <c r="G48" s="820"/>
    </row>
    <row r="49" spans="2:9">
      <c r="B49" s="811" t="s">
        <v>3473</v>
      </c>
      <c r="C49" s="753" t="s">
        <v>15</v>
      </c>
      <c r="D49" s="805"/>
      <c r="E49" s="42" t="s">
        <v>2350</v>
      </c>
      <c r="F49" s="46" t="s">
        <v>91</v>
      </c>
      <c r="G49" s="46" t="s">
        <v>3474</v>
      </c>
      <c r="H49" s="46" t="s">
        <v>1340</v>
      </c>
      <c r="I49" s="46"/>
    </row>
    <row r="50" spans="2:9">
      <c r="B50" s="811" t="s">
        <v>3475</v>
      </c>
      <c r="C50" s="753" t="s">
        <v>14</v>
      </c>
      <c r="D50" s="805"/>
      <c r="E50" s="42" t="s">
        <v>2145</v>
      </c>
      <c r="F50" s="46" t="s">
        <v>91</v>
      </c>
      <c r="G50" s="46" t="s">
        <v>3474</v>
      </c>
      <c r="H50" s="46" t="s">
        <v>1340</v>
      </c>
      <c r="I50" s="46"/>
    </row>
    <row r="51" spans="2:9">
      <c r="B51" s="810" t="s">
        <v>3476</v>
      </c>
      <c r="C51" s="753" t="s">
        <v>73</v>
      </c>
      <c r="D51" s="805"/>
      <c r="F51" s="46" t="s">
        <v>91</v>
      </c>
      <c r="G51" s="46" t="s">
        <v>3474</v>
      </c>
      <c r="H51" s="46" t="s">
        <v>1340</v>
      </c>
      <c r="I51" s="46"/>
    </row>
    <row r="53" spans="2:9" ht="38.25" customHeight="1"/>
    <row r="63" spans="2:9" ht="42" customHeight="1"/>
    <row r="74" ht="24" customHeight="1"/>
    <row r="90" spans="1:26">
      <c r="A90" s="313"/>
      <c r="B90" s="313"/>
      <c r="C90" s="313"/>
    </row>
    <row r="91" spans="1:26">
      <c r="A91" s="313"/>
      <c r="B91" s="313"/>
      <c r="C91" s="313"/>
    </row>
    <row r="92" spans="1:26">
      <c r="A92" s="313"/>
      <c r="B92" s="313"/>
      <c r="C92" s="313"/>
    </row>
    <row r="93" spans="1:26" s="313" customFormat="1">
      <c r="D93" s="35"/>
      <c r="E93" s="35"/>
      <c r="F93" s="35"/>
      <c r="G93" s="35"/>
      <c r="H93" s="35"/>
      <c r="I93" s="35"/>
      <c r="J93" s="35"/>
      <c r="K93" s="35"/>
      <c r="L93" s="35"/>
      <c r="M93" s="35"/>
      <c r="N93" s="35"/>
      <c r="O93" s="35"/>
      <c r="P93" s="35"/>
      <c r="Q93" s="35"/>
      <c r="R93" s="35"/>
      <c r="S93" s="35"/>
      <c r="T93" s="35"/>
      <c r="U93" s="35"/>
      <c r="V93" s="35"/>
      <c r="W93" s="35"/>
      <c r="X93" s="35"/>
      <c r="Y93" s="35"/>
      <c r="Z93" s="35"/>
    </row>
    <row r="94" spans="1:26" s="313" customFormat="1">
      <c r="D94" s="35"/>
      <c r="E94" s="35"/>
      <c r="F94" s="35"/>
      <c r="G94" s="35"/>
      <c r="H94" s="35"/>
      <c r="I94" s="35"/>
      <c r="J94" s="35"/>
      <c r="K94" s="35"/>
      <c r="L94" s="35"/>
      <c r="M94" s="35"/>
      <c r="N94" s="35"/>
      <c r="O94" s="35"/>
      <c r="P94" s="35"/>
      <c r="Q94" s="35"/>
      <c r="R94" s="35"/>
      <c r="S94" s="35"/>
      <c r="T94" s="35"/>
      <c r="U94" s="35"/>
      <c r="V94" s="35"/>
      <c r="W94" s="35"/>
      <c r="X94" s="35"/>
      <c r="Y94" s="35"/>
      <c r="Z94" s="35"/>
    </row>
    <row r="95" spans="1:26" s="313" customFormat="1">
      <c r="D95" s="35"/>
      <c r="E95" s="35"/>
      <c r="F95" s="35"/>
      <c r="G95" s="35"/>
      <c r="H95" s="35"/>
      <c r="I95" s="35"/>
      <c r="J95" s="35"/>
      <c r="K95" s="35"/>
      <c r="L95" s="35"/>
      <c r="M95" s="35"/>
      <c r="N95" s="35"/>
      <c r="O95" s="35"/>
      <c r="P95" s="35"/>
      <c r="Q95" s="35"/>
      <c r="R95" s="35"/>
      <c r="S95" s="35"/>
      <c r="T95" s="35"/>
      <c r="U95" s="35"/>
      <c r="V95" s="35"/>
      <c r="W95" s="35"/>
      <c r="X95" s="35"/>
      <c r="Y95" s="35"/>
      <c r="Z95" s="35"/>
    </row>
    <row r="96" spans="1:26">
      <c r="A96" s="313"/>
      <c r="B96" s="313"/>
      <c r="C96" s="313"/>
    </row>
    <row r="97" spans="1:3">
      <c r="A97" s="313"/>
      <c r="B97" s="313"/>
      <c r="C97" s="313"/>
    </row>
    <row r="98" spans="1:3">
      <c r="A98" s="313"/>
      <c r="B98" s="313"/>
      <c r="C98" s="313"/>
    </row>
    <row r="99" spans="1:3">
      <c r="A99" s="313"/>
      <c r="B99" s="313"/>
      <c r="C99" s="313"/>
    </row>
    <row r="100" spans="1:3">
      <c r="A100" s="313"/>
      <c r="B100" s="313"/>
      <c r="C100" s="313"/>
    </row>
    <row r="101" spans="1:3">
      <c r="A101" s="313"/>
      <c r="B101" s="313"/>
      <c r="C101" s="313"/>
    </row>
    <row r="102" spans="1:3">
      <c r="A102" s="313"/>
      <c r="B102" s="313"/>
      <c r="C102" s="313"/>
    </row>
    <row r="103" spans="1:3">
      <c r="A103" s="313"/>
      <c r="B103" s="313"/>
      <c r="C103" s="313"/>
    </row>
  </sheetData>
  <pageMargins left="0.75" right="0.75" top="1" bottom="1" header="0.5" footer="0.5"/>
  <pageSetup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3">
    <tabColor rgb="FF00B0F0"/>
  </sheetPr>
  <dimension ref="A1:Z99"/>
  <sheetViews>
    <sheetView showGridLines="0" zoomScale="80" zoomScaleNormal="80" workbookViewId="0"/>
  </sheetViews>
  <sheetFormatPr defaultColWidth="9.33203125" defaultRowHeight="14.4"/>
  <cols>
    <col min="1" max="1" width="14.5546875" style="35" customWidth="1"/>
    <col min="2" max="2" width="56.44140625" style="35" customWidth="1"/>
    <col min="3" max="3" width="17.6640625" style="35" customWidth="1"/>
    <col min="4" max="4" width="20" style="35" customWidth="1"/>
    <col min="5" max="5" width="23.6640625" style="35" customWidth="1"/>
    <col min="6" max="6" width="16.6640625" style="35" customWidth="1"/>
    <col min="7" max="7" width="17.44140625" style="35" customWidth="1"/>
    <col min="8" max="8" width="16.5546875" style="35" customWidth="1"/>
    <col min="9" max="9" width="16.44140625" style="35" customWidth="1"/>
    <col min="10" max="11" width="13.44140625" style="35" customWidth="1"/>
    <col min="12" max="12" width="14" style="35" customWidth="1"/>
    <col min="13" max="247" width="9.33203125" style="35"/>
    <col min="248" max="248" width="11.44140625" style="35" customWidth="1"/>
    <col min="249" max="249" width="53" style="35" customWidth="1"/>
    <col min="250" max="250" width="20.5546875" style="35" customWidth="1"/>
    <col min="251" max="251" width="18.5546875" style="35" customWidth="1"/>
    <col min="252" max="252" width="19.44140625" style="35" customWidth="1"/>
    <col min="253" max="253" width="20.5546875" style="35" customWidth="1"/>
    <col min="254" max="254" width="24.33203125" style="35" customWidth="1"/>
    <col min="255" max="256" width="20.5546875" style="35" customWidth="1"/>
    <col min="257" max="257" width="17.33203125" style="35" customWidth="1"/>
    <col min="258" max="258" width="14.5546875" style="35" customWidth="1"/>
    <col min="259" max="259" width="13.33203125" style="35" customWidth="1"/>
    <col min="260" max="260" width="20" style="35" customWidth="1"/>
    <col min="261" max="261" width="15.6640625" style="35" customWidth="1"/>
    <col min="262" max="262" width="14.44140625" style="35" customWidth="1"/>
    <col min="263" max="263" width="17.44140625" style="35" customWidth="1"/>
    <col min="264" max="264" width="14.44140625" style="35" customWidth="1"/>
    <col min="265" max="265" width="18.44140625" style="35" customWidth="1"/>
    <col min="266" max="266" width="15.44140625" style="35" customWidth="1"/>
    <col min="267" max="503" width="9.33203125" style="35"/>
    <col min="504" max="504" width="11.44140625" style="35" customWidth="1"/>
    <col min="505" max="505" width="53" style="35" customWidth="1"/>
    <col min="506" max="506" width="20.5546875" style="35" customWidth="1"/>
    <col min="507" max="507" width="18.5546875" style="35" customWidth="1"/>
    <col min="508" max="508" width="19.44140625" style="35" customWidth="1"/>
    <col min="509" max="509" width="20.5546875" style="35" customWidth="1"/>
    <col min="510" max="510" width="24.33203125" style="35" customWidth="1"/>
    <col min="511" max="512" width="20.5546875" style="35" customWidth="1"/>
    <col min="513" max="513" width="17.33203125" style="35" customWidth="1"/>
    <col min="514" max="514" width="14.5546875" style="35" customWidth="1"/>
    <col min="515" max="515" width="13.33203125" style="35" customWidth="1"/>
    <col min="516" max="516" width="20" style="35" customWidth="1"/>
    <col min="517" max="517" width="15.6640625" style="35" customWidth="1"/>
    <col min="518" max="518" width="14.44140625" style="35" customWidth="1"/>
    <col min="519" max="519" width="17.44140625" style="35" customWidth="1"/>
    <col min="520" max="520" width="14.44140625" style="35" customWidth="1"/>
    <col min="521" max="521" width="18.44140625" style="35" customWidth="1"/>
    <col min="522" max="522" width="15.44140625" style="35" customWidth="1"/>
    <col min="523" max="759" width="9.33203125" style="35"/>
    <col min="760" max="760" width="11.44140625" style="35" customWidth="1"/>
    <col min="761" max="761" width="53" style="35" customWidth="1"/>
    <col min="762" max="762" width="20.5546875" style="35" customWidth="1"/>
    <col min="763" max="763" width="18.5546875" style="35" customWidth="1"/>
    <col min="764" max="764" width="19.44140625" style="35" customWidth="1"/>
    <col min="765" max="765" width="20.5546875" style="35" customWidth="1"/>
    <col min="766" max="766" width="24.33203125" style="35" customWidth="1"/>
    <col min="767" max="768" width="20.5546875" style="35" customWidth="1"/>
    <col min="769" max="769" width="17.33203125" style="35" customWidth="1"/>
    <col min="770" max="770" width="14.5546875" style="35" customWidth="1"/>
    <col min="771" max="771" width="13.33203125" style="35" customWidth="1"/>
    <col min="772" max="772" width="20" style="35" customWidth="1"/>
    <col min="773" max="773" width="15.6640625" style="35" customWidth="1"/>
    <col min="774" max="774" width="14.44140625" style="35" customWidth="1"/>
    <col min="775" max="775" width="17.44140625" style="35" customWidth="1"/>
    <col min="776" max="776" width="14.44140625" style="35" customWidth="1"/>
    <col min="777" max="777" width="18.44140625" style="35" customWidth="1"/>
    <col min="778" max="778" width="15.44140625" style="35" customWidth="1"/>
    <col min="779" max="1015" width="9.33203125" style="35"/>
    <col min="1016" max="1016" width="11.44140625" style="35" customWidth="1"/>
    <col min="1017" max="1017" width="53" style="35" customWidth="1"/>
    <col min="1018" max="1018" width="20.5546875" style="35" customWidth="1"/>
    <col min="1019" max="1019" width="18.5546875" style="35" customWidth="1"/>
    <col min="1020" max="1020" width="19.44140625" style="35" customWidth="1"/>
    <col min="1021" max="1021" width="20.5546875" style="35" customWidth="1"/>
    <col min="1022" max="1022" width="24.33203125" style="35" customWidth="1"/>
    <col min="1023" max="1024" width="20.5546875" style="35" customWidth="1"/>
    <col min="1025" max="1025" width="17.33203125" style="35" customWidth="1"/>
    <col min="1026" max="1026" width="14.5546875" style="35" customWidth="1"/>
    <col min="1027" max="1027" width="13.33203125" style="35" customWidth="1"/>
    <col min="1028" max="1028" width="20" style="35" customWidth="1"/>
    <col min="1029" max="1029" width="15.6640625" style="35" customWidth="1"/>
    <col min="1030" max="1030" width="14.44140625" style="35" customWidth="1"/>
    <col min="1031" max="1031" width="17.44140625" style="35" customWidth="1"/>
    <col min="1032" max="1032" width="14.44140625" style="35" customWidth="1"/>
    <col min="1033" max="1033" width="18.44140625" style="35" customWidth="1"/>
    <col min="1034" max="1034" width="15.44140625" style="35" customWidth="1"/>
    <col min="1035" max="1271" width="9.33203125" style="35"/>
    <col min="1272" max="1272" width="11.44140625" style="35" customWidth="1"/>
    <col min="1273" max="1273" width="53" style="35" customWidth="1"/>
    <col min="1274" max="1274" width="20.5546875" style="35" customWidth="1"/>
    <col min="1275" max="1275" width="18.5546875" style="35" customWidth="1"/>
    <col min="1276" max="1276" width="19.44140625" style="35" customWidth="1"/>
    <col min="1277" max="1277" width="20.5546875" style="35" customWidth="1"/>
    <col min="1278" max="1278" width="24.33203125" style="35" customWidth="1"/>
    <col min="1279" max="1280" width="20.5546875" style="35" customWidth="1"/>
    <col min="1281" max="1281" width="17.33203125" style="35" customWidth="1"/>
    <col min="1282" max="1282" width="14.5546875" style="35" customWidth="1"/>
    <col min="1283" max="1283" width="13.33203125" style="35" customWidth="1"/>
    <col min="1284" max="1284" width="20" style="35" customWidth="1"/>
    <col min="1285" max="1285" width="15.6640625" style="35" customWidth="1"/>
    <col min="1286" max="1286" width="14.44140625" style="35" customWidth="1"/>
    <col min="1287" max="1287" width="17.44140625" style="35" customWidth="1"/>
    <col min="1288" max="1288" width="14.44140625" style="35" customWidth="1"/>
    <col min="1289" max="1289" width="18.44140625" style="35" customWidth="1"/>
    <col min="1290" max="1290" width="15.44140625" style="35" customWidth="1"/>
    <col min="1291" max="1527" width="9.33203125" style="35"/>
    <col min="1528" max="1528" width="11.44140625" style="35" customWidth="1"/>
    <col min="1529" max="1529" width="53" style="35" customWidth="1"/>
    <col min="1530" max="1530" width="20.5546875" style="35" customWidth="1"/>
    <col min="1531" max="1531" width="18.5546875" style="35" customWidth="1"/>
    <col min="1532" max="1532" width="19.44140625" style="35" customWidth="1"/>
    <col min="1533" max="1533" width="20.5546875" style="35" customWidth="1"/>
    <col min="1534" max="1534" width="24.33203125" style="35" customWidth="1"/>
    <col min="1535" max="1536" width="20.5546875" style="35" customWidth="1"/>
    <col min="1537" max="1537" width="17.33203125" style="35" customWidth="1"/>
    <col min="1538" max="1538" width="14.5546875" style="35" customWidth="1"/>
    <col min="1539" max="1539" width="13.33203125" style="35" customWidth="1"/>
    <col min="1540" max="1540" width="20" style="35" customWidth="1"/>
    <col min="1541" max="1541" width="15.6640625" style="35" customWidth="1"/>
    <col min="1542" max="1542" width="14.44140625" style="35" customWidth="1"/>
    <col min="1543" max="1543" width="17.44140625" style="35" customWidth="1"/>
    <col min="1544" max="1544" width="14.44140625" style="35" customWidth="1"/>
    <col min="1545" max="1545" width="18.44140625" style="35" customWidth="1"/>
    <col min="1546" max="1546" width="15.44140625" style="35" customWidth="1"/>
    <col min="1547" max="1783" width="9.33203125" style="35"/>
    <col min="1784" max="1784" width="11.44140625" style="35" customWidth="1"/>
    <col min="1785" max="1785" width="53" style="35" customWidth="1"/>
    <col min="1786" max="1786" width="20.5546875" style="35" customWidth="1"/>
    <col min="1787" max="1787" width="18.5546875" style="35" customWidth="1"/>
    <col min="1788" max="1788" width="19.44140625" style="35" customWidth="1"/>
    <col min="1789" max="1789" width="20.5546875" style="35" customWidth="1"/>
    <col min="1790" max="1790" width="24.33203125" style="35" customWidth="1"/>
    <col min="1791" max="1792" width="20.5546875" style="35" customWidth="1"/>
    <col min="1793" max="1793" width="17.33203125" style="35" customWidth="1"/>
    <col min="1794" max="1794" width="14.5546875" style="35" customWidth="1"/>
    <col min="1795" max="1795" width="13.33203125" style="35" customWidth="1"/>
    <col min="1796" max="1796" width="20" style="35" customWidth="1"/>
    <col min="1797" max="1797" width="15.6640625" style="35" customWidth="1"/>
    <col min="1798" max="1798" width="14.44140625" style="35" customWidth="1"/>
    <col min="1799" max="1799" width="17.44140625" style="35" customWidth="1"/>
    <col min="1800" max="1800" width="14.44140625" style="35" customWidth="1"/>
    <col min="1801" max="1801" width="18.44140625" style="35" customWidth="1"/>
    <col min="1802" max="1802" width="15.44140625" style="35" customWidth="1"/>
    <col min="1803" max="2039" width="9.33203125" style="35"/>
    <col min="2040" max="2040" width="11.44140625" style="35" customWidth="1"/>
    <col min="2041" max="2041" width="53" style="35" customWidth="1"/>
    <col min="2042" max="2042" width="20.5546875" style="35" customWidth="1"/>
    <col min="2043" max="2043" width="18.5546875" style="35" customWidth="1"/>
    <col min="2044" max="2044" width="19.44140625" style="35" customWidth="1"/>
    <col min="2045" max="2045" width="20.5546875" style="35" customWidth="1"/>
    <col min="2046" max="2046" width="24.33203125" style="35" customWidth="1"/>
    <col min="2047" max="2048" width="20.5546875" style="35" customWidth="1"/>
    <col min="2049" max="2049" width="17.33203125" style="35" customWidth="1"/>
    <col min="2050" max="2050" width="14.5546875" style="35" customWidth="1"/>
    <col min="2051" max="2051" width="13.33203125" style="35" customWidth="1"/>
    <col min="2052" max="2052" width="20" style="35" customWidth="1"/>
    <col min="2053" max="2053" width="15.6640625" style="35" customWidth="1"/>
    <col min="2054" max="2054" width="14.44140625" style="35" customWidth="1"/>
    <col min="2055" max="2055" width="17.44140625" style="35" customWidth="1"/>
    <col min="2056" max="2056" width="14.44140625" style="35" customWidth="1"/>
    <col min="2057" max="2057" width="18.44140625" style="35" customWidth="1"/>
    <col min="2058" max="2058" width="15.44140625" style="35" customWidth="1"/>
    <col min="2059" max="2295" width="9.33203125" style="35"/>
    <col min="2296" max="2296" width="11.44140625" style="35" customWidth="1"/>
    <col min="2297" max="2297" width="53" style="35" customWidth="1"/>
    <col min="2298" max="2298" width="20.5546875" style="35" customWidth="1"/>
    <col min="2299" max="2299" width="18.5546875" style="35" customWidth="1"/>
    <col min="2300" max="2300" width="19.44140625" style="35" customWidth="1"/>
    <col min="2301" max="2301" width="20.5546875" style="35" customWidth="1"/>
    <col min="2302" max="2302" width="24.33203125" style="35" customWidth="1"/>
    <col min="2303" max="2304" width="20.5546875" style="35" customWidth="1"/>
    <col min="2305" max="2305" width="17.33203125" style="35" customWidth="1"/>
    <col min="2306" max="2306" width="14.5546875" style="35" customWidth="1"/>
    <col min="2307" max="2307" width="13.33203125" style="35" customWidth="1"/>
    <col min="2308" max="2308" width="20" style="35" customWidth="1"/>
    <col min="2309" max="2309" width="15.6640625" style="35" customWidth="1"/>
    <col min="2310" max="2310" width="14.44140625" style="35" customWidth="1"/>
    <col min="2311" max="2311" width="17.44140625" style="35" customWidth="1"/>
    <col min="2312" max="2312" width="14.44140625" style="35" customWidth="1"/>
    <col min="2313" max="2313" width="18.44140625" style="35" customWidth="1"/>
    <col min="2314" max="2314" width="15.44140625" style="35" customWidth="1"/>
    <col min="2315" max="2551" width="9.33203125" style="35"/>
    <col min="2552" max="2552" width="11.44140625" style="35" customWidth="1"/>
    <col min="2553" max="2553" width="53" style="35" customWidth="1"/>
    <col min="2554" max="2554" width="20.5546875" style="35" customWidth="1"/>
    <col min="2555" max="2555" width="18.5546875" style="35" customWidth="1"/>
    <col min="2556" max="2556" width="19.44140625" style="35" customWidth="1"/>
    <col min="2557" max="2557" width="20.5546875" style="35" customWidth="1"/>
    <col min="2558" max="2558" width="24.33203125" style="35" customWidth="1"/>
    <col min="2559" max="2560" width="20.5546875" style="35" customWidth="1"/>
    <col min="2561" max="2561" width="17.33203125" style="35" customWidth="1"/>
    <col min="2562" max="2562" width="14.5546875" style="35" customWidth="1"/>
    <col min="2563" max="2563" width="13.33203125" style="35" customWidth="1"/>
    <col min="2564" max="2564" width="20" style="35" customWidth="1"/>
    <col min="2565" max="2565" width="15.6640625" style="35" customWidth="1"/>
    <col min="2566" max="2566" width="14.44140625" style="35" customWidth="1"/>
    <col min="2567" max="2567" width="17.44140625" style="35" customWidth="1"/>
    <col min="2568" max="2568" width="14.44140625" style="35" customWidth="1"/>
    <col min="2569" max="2569" width="18.44140625" style="35" customWidth="1"/>
    <col min="2570" max="2570" width="15.44140625" style="35" customWidth="1"/>
    <col min="2571" max="2807" width="9.33203125" style="35"/>
    <col min="2808" max="2808" width="11.44140625" style="35" customWidth="1"/>
    <col min="2809" max="2809" width="53" style="35" customWidth="1"/>
    <col min="2810" max="2810" width="20.5546875" style="35" customWidth="1"/>
    <col min="2811" max="2811" width="18.5546875" style="35" customWidth="1"/>
    <col min="2812" max="2812" width="19.44140625" style="35" customWidth="1"/>
    <col min="2813" max="2813" width="20.5546875" style="35" customWidth="1"/>
    <col min="2814" max="2814" width="24.33203125" style="35" customWidth="1"/>
    <col min="2815" max="2816" width="20.5546875" style="35" customWidth="1"/>
    <col min="2817" max="2817" width="17.33203125" style="35" customWidth="1"/>
    <col min="2818" max="2818" width="14.5546875" style="35" customWidth="1"/>
    <col min="2819" max="2819" width="13.33203125" style="35" customWidth="1"/>
    <col min="2820" max="2820" width="20" style="35" customWidth="1"/>
    <col min="2821" max="2821" width="15.6640625" style="35" customWidth="1"/>
    <col min="2822" max="2822" width="14.44140625" style="35" customWidth="1"/>
    <col min="2823" max="2823" width="17.44140625" style="35" customWidth="1"/>
    <col min="2824" max="2824" width="14.44140625" style="35" customWidth="1"/>
    <col min="2825" max="2825" width="18.44140625" style="35" customWidth="1"/>
    <col min="2826" max="2826" width="15.44140625" style="35" customWidth="1"/>
    <col min="2827" max="3063" width="9.33203125" style="35"/>
    <col min="3064" max="3064" width="11.44140625" style="35" customWidth="1"/>
    <col min="3065" max="3065" width="53" style="35" customWidth="1"/>
    <col min="3066" max="3066" width="20.5546875" style="35" customWidth="1"/>
    <col min="3067" max="3067" width="18.5546875" style="35" customWidth="1"/>
    <col min="3068" max="3068" width="19.44140625" style="35" customWidth="1"/>
    <col min="3069" max="3069" width="20.5546875" style="35" customWidth="1"/>
    <col min="3070" max="3070" width="24.33203125" style="35" customWidth="1"/>
    <col min="3071" max="3072" width="20.5546875" style="35" customWidth="1"/>
    <col min="3073" max="3073" width="17.33203125" style="35" customWidth="1"/>
    <col min="3074" max="3074" width="14.5546875" style="35" customWidth="1"/>
    <col min="3075" max="3075" width="13.33203125" style="35" customWidth="1"/>
    <col min="3076" max="3076" width="20" style="35" customWidth="1"/>
    <col min="3077" max="3077" width="15.6640625" style="35" customWidth="1"/>
    <col min="3078" max="3078" width="14.44140625" style="35" customWidth="1"/>
    <col min="3079" max="3079" width="17.44140625" style="35" customWidth="1"/>
    <col min="3080" max="3080" width="14.44140625" style="35" customWidth="1"/>
    <col min="3081" max="3081" width="18.44140625" style="35" customWidth="1"/>
    <col min="3082" max="3082" width="15.44140625" style="35" customWidth="1"/>
    <col min="3083" max="3319" width="9.33203125" style="35"/>
    <col min="3320" max="3320" width="11.44140625" style="35" customWidth="1"/>
    <col min="3321" max="3321" width="53" style="35" customWidth="1"/>
    <col min="3322" max="3322" width="20.5546875" style="35" customWidth="1"/>
    <col min="3323" max="3323" width="18.5546875" style="35" customWidth="1"/>
    <col min="3324" max="3324" width="19.44140625" style="35" customWidth="1"/>
    <col min="3325" max="3325" width="20.5546875" style="35" customWidth="1"/>
    <col min="3326" max="3326" width="24.33203125" style="35" customWidth="1"/>
    <col min="3327" max="3328" width="20.5546875" style="35" customWidth="1"/>
    <col min="3329" max="3329" width="17.33203125" style="35" customWidth="1"/>
    <col min="3330" max="3330" width="14.5546875" style="35" customWidth="1"/>
    <col min="3331" max="3331" width="13.33203125" style="35" customWidth="1"/>
    <col min="3332" max="3332" width="20" style="35" customWidth="1"/>
    <col min="3333" max="3333" width="15.6640625" style="35" customWidth="1"/>
    <col min="3334" max="3334" width="14.44140625" style="35" customWidth="1"/>
    <col min="3335" max="3335" width="17.44140625" style="35" customWidth="1"/>
    <col min="3336" max="3336" width="14.44140625" style="35" customWidth="1"/>
    <col min="3337" max="3337" width="18.44140625" style="35" customWidth="1"/>
    <col min="3338" max="3338" width="15.44140625" style="35" customWidth="1"/>
    <col min="3339" max="3575" width="9.33203125" style="35"/>
    <col min="3576" max="3576" width="11.44140625" style="35" customWidth="1"/>
    <col min="3577" max="3577" width="53" style="35" customWidth="1"/>
    <col min="3578" max="3578" width="20.5546875" style="35" customWidth="1"/>
    <col min="3579" max="3579" width="18.5546875" style="35" customWidth="1"/>
    <col min="3580" max="3580" width="19.44140625" style="35" customWidth="1"/>
    <col min="3581" max="3581" width="20.5546875" style="35" customWidth="1"/>
    <col min="3582" max="3582" width="24.33203125" style="35" customWidth="1"/>
    <col min="3583" max="3584" width="20.5546875" style="35" customWidth="1"/>
    <col min="3585" max="3585" width="17.33203125" style="35" customWidth="1"/>
    <col min="3586" max="3586" width="14.5546875" style="35" customWidth="1"/>
    <col min="3587" max="3587" width="13.33203125" style="35" customWidth="1"/>
    <col min="3588" max="3588" width="20" style="35" customWidth="1"/>
    <col min="3589" max="3589" width="15.6640625" style="35" customWidth="1"/>
    <col min="3590" max="3590" width="14.44140625" style="35" customWidth="1"/>
    <col min="3591" max="3591" width="17.44140625" style="35" customWidth="1"/>
    <col min="3592" max="3592" width="14.44140625" style="35" customWidth="1"/>
    <col min="3593" max="3593" width="18.44140625" style="35" customWidth="1"/>
    <col min="3594" max="3594" width="15.44140625" style="35" customWidth="1"/>
    <col min="3595" max="3831" width="9.33203125" style="35"/>
    <col min="3832" max="3832" width="11.44140625" style="35" customWidth="1"/>
    <col min="3833" max="3833" width="53" style="35" customWidth="1"/>
    <col min="3834" max="3834" width="20.5546875" style="35" customWidth="1"/>
    <col min="3835" max="3835" width="18.5546875" style="35" customWidth="1"/>
    <col min="3836" max="3836" width="19.44140625" style="35" customWidth="1"/>
    <col min="3837" max="3837" width="20.5546875" style="35" customWidth="1"/>
    <col min="3838" max="3838" width="24.33203125" style="35" customWidth="1"/>
    <col min="3839" max="3840" width="20.5546875" style="35" customWidth="1"/>
    <col min="3841" max="3841" width="17.33203125" style="35" customWidth="1"/>
    <col min="3842" max="3842" width="14.5546875" style="35" customWidth="1"/>
    <col min="3843" max="3843" width="13.33203125" style="35" customWidth="1"/>
    <col min="3844" max="3844" width="20" style="35" customWidth="1"/>
    <col min="3845" max="3845" width="15.6640625" style="35" customWidth="1"/>
    <col min="3846" max="3846" width="14.44140625" style="35" customWidth="1"/>
    <col min="3847" max="3847" width="17.44140625" style="35" customWidth="1"/>
    <col min="3848" max="3848" width="14.44140625" style="35" customWidth="1"/>
    <col min="3849" max="3849" width="18.44140625" style="35" customWidth="1"/>
    <col min="3850" max="3850" width="15.44140625" style="35" customWidth="1"/>
    <col min="3851" max="4087" width="9.33203125" style="35"/>
    <col min="4088" max="4088" width="11.44140625" style="35" customWidth="1"/>
    <col min="4089" max="4089" width="53" style="35" customWidth="1"/>
    <col min="4090" max="4090" width="20.5546875" style="35" customWidth="1"/>
    <col min="4091" max="4091" width="18.5546875" style="35" customWidth="1"/>
    <col min="4092" max="4092" width="19.44140625" style="35" customWidth="1"/>
    <col min="4093" max="4093" width="20.5546875" style="35" customWidth="1"/>
    <col min="4094" max="4094" width="24.33203125" style="35" customWidth="1"/>
    <col min="4095" max="4096" width="20.5546875" style="35" customWidth="1"/>
    <col min="4097" max="4097" width="17.33203125" style="35" customWidth="1"/>
    <col min="4098" max="4098" width="14.5546875" style="35" customWidth="1"/>
    <col min="4099" max="4099" width="13.33203125" style="35" customWidth="1"/>
    <col min="4100" max="4100" width="20" style="35" customWidth="1"/>
    <col min="4101" max="4101" width="15.6640625" style="35" customWidth="1"/>
    <col min="4102" max="4102" width="14.44140625" style="35" customWidth="1"/>
    <col min="4103" max="4103" width="17.44140625" style="35" customWidth="1"/>
    <col min="4104" max="4104" width="14.44140625" style="35" customWidth="1"/>
    <col min="4105" max="4105" width="18.44140625" style="35" customWidth="1"/>
    <col min="4106" max="4106" width="15.44140625" style="35" customWidth="1"/>
    <col min="4107" max="4343" width="9.33203125" style="35"/>
    <col min="4344" max="4344" width="11.44140625" style="35" customWidth="1"/>
    <col min="4345" max="4345" width="53" style="35" customWidth="1"/>
    <col min="4346" max="4346" width="20.5546875" style="35" customWidth="1"/>
    <col min="4347" max="4347" width="18.5546875" style="35" customWidth="1"/>
    <col min="4348" max="4348" width="19.44140625" style="35" customWidth="1"/>
    <col min="4349" max="4349" width="20.5546875" style="35" customWidth="1"/>
    <col min="4350" max="4350" width="24.33203125" style="35" customWidth="1"/>
    <col min="4351" max="4352" width="20.5546875" style="35" customWidth="1"/>
    <col min="4353" max="4353" width="17.33203125" style="35" customWidth="1"/>
    <col min="4354" max="4354" width="14.5546875" style="35" customWidth="1"/>
    <col min="4355" max="4355" width="13.33203125" style="35" customWidth="1"/>
    <col min="4356" max="4356" width="20" style="35" customWidth="1"/>
    <col min="4357" max="4357" width="15.6640625" style="35" customWidth="1"/>
    <col min="4358" max="4358" width="14.44140625" style="35" customWidth="1"/>
    <col min="4359" max="4359" width="17.44140625" style="35" customWidth="1"/>
    <col min="4360" max="4360" width="14.44140625" style="35" customWidth="1"/>
    <col min="4361" max="4361" width="18.44140625" style="35" customWidth="1"/>
    <col min="4362" max="4362" width="15.44140625" style="35" customWidth="1"/>
    <col min="4363" max="4599" width="9.33203125" style="35"/>
    <col min="4600" max="4600" width="11.44140625" style="35" customWidth="1"/>
    <col min="4601" max="4601" width="53" style="35" customWidth="1"/>
    <col min="4602" max="4602" width="20.5546875" style="35" customWidth="1"/>
    <col min="4603" max="4603" width="18.5546875" style="35" customWidth="1"/>
    <col min="4604" max="4604" width="19.44140625" style="35" customWidth="1"/>
    <col min="4605" max="4605" width="20.5546875" style="35" customWidth="1"/>
    <col min="4606" max="4606" width="24.33203125" style="35" customWidth="1"/>
    <col min="4607" max="4608" width="20.5546875" style="35" customWidth="1"/>
    <col min="4609" max="4609" width="17.33203125" style="35" customWidth="1"/>
    <col min="4610" max="4610" width="14.5546875" style="35" customWidth="1"/>
    <col min="4611" max="4611" width="13.33203125" style="35" customWidth="1"/>
    <col min="4612" max="4612" width="20" style="35" customWidth="1"/>
    <col min="4613" max="4613" width="15.6640625" style="35" customWidth="1"/>
    <col min="4614" max="4614" width="14.44140625" style="35" customWidth="1"/>
    <col min="4615" max="4615" width="17.44140625" style="35" customWidth="1"/>
    <col min="4616" max="4616" width="14.44140625" style="35" customWidth="1"/>
    <col min="4617" max="4617" width="18.44140625" style="35" customWidth="1"/>
    <col min="4618" max="4618" width="15.44140625" style="35" customWidth="1"/>
    <col min="4619" max="4855" width="9.33203125" style="35"/>
    <col min="4856" max="4856" width="11.44140625" style="35" customWidth="1"/>
    <col min="4857" max="4857" width="53" style="35" customWidth="1"/>
    <col min="4858" max="4858" width="20.5546875" style="35" customWidth="1"/>
    <col min="4859" max="4859" width="18.5546875" style="35" customWidth="1"/>
    <col min="4860" max="4860" width="19.44140625" style="35" customWidth="1"/>
    <col min="4861" max="4861" width="20.5546875" style="35" customWidth="1"/>
    <col min="4862" max="4862" width="24.33203125" style="35" customWidth="1"/>
    <col min="4863" max="4864" width="20.5546875" style="35" customWidth="1"/>
    <col min="4865" max="4865" width="17.33203125" style="35" customWidth="1"/>
    <col min="4866" max="4866" width="14.5546875" style="35" customWidth="1"/>
    <col min="4867" max="4867" width="13.33203125" style="35" customWidth="1"/>
    <col min="4868" max="4868" width="20" style="35" customWidth="1"/>
    <col min="4869" max="4869" width="15.6640625" style="35" customWidth="1"/>
    <col min="4870" max="4870" width="14.44140625" style="35" customWidth="1"/>
    <col min="4871" max="4871" width="17.44140625" style="35" customWidth="1"/>
    <col min="4872" max="4872" width="14.44140625" style="35" customWidth="1"/>
    <col min="4873" max="4873" width="18.44140625" style="35" customWidth="1"/>
    <col min="4874" max="4874" width="15.44140625" style="35" customWidth="1"/>
    <col min="4875" max="5111" width="9.33203125" style="35"/>
    <col min="5112" max="5112" width="11.44140625" style="35" customWidth="1"/>
    <col min="5113" max="5113" width="53" style="35" customWidth="1"/>
    <col min="5114" max="5114" width="20.5546875" style="35" customWidth="1"/>
    <col min="5115" max="5115" width="18.5546875" style="35" customWidth="1"/>
    <col min="5116" max="5116" width="19.44140625" style="35" customWidth="1"/>
    <col min="5117" max="5117" width="20.5546875" style="35" customWidth="1"/>
    <col min="5118" max="5118" width="24.33203125" style="35" customWidth="1"/>
    <col min="5119" max="5120" width="20.5546875" style="35" customWidth="1"/>
    <col min="5121" max="5121" width="17.33203125" style="35" customWidth="1"/>
    <col min="5122" max="5122" width="14.5546875" style="35" customWidth="1"/>
    <col min="5123" max="5123" width="13.33203125" style="35" customWidth="1"/>
    <col min="5124" max="5124" width="20" style="35" customWidth="1"/>
    <col min="5125" max="5125" width="15.6640625" style="35" customWidth="1"/>
    <col min="5126" max="5126" width="14.44140625" style="35" customWidth="1"/>
    <col min="5127" max="5127" width="17.44140625" style="35" customWidth="1"/>
    <col min="5128" max="5128" width="14.44140625" style="35" customWidth="1"/>
    <col min="5129" max="5129" width="18.44140625" style="35" customWidth="1"/>
    <col min="5130" max="5130" width="15.44140625" style="35" customWidth="1"/>
    <col min="5131" max="5367" width="9.33203125" style="35"/>
    <col min="5368" max="5368" width="11.44140625" style="35" customWidth="1"/>
    <col min="5369" max="5369" width="53" style="35" customWidth="1"/>
    <col min="5370" max="5370" width="20.5546875" style="35" customWidth="1"/>
    <col min="5371" max="5371" width="18.5546875" style="35" customWidth="1"/>
    <col min="5372" max="5372" width="19.44140625" style="35" customWidth="1"/>
    <col min="5373" max="5373" width="20.5546875" style="35" customWidth="1"/>
    <col min="5374" max="5374" width="24.33203125" style="35" customWidth="1"/>
    <col min="5375" max="5376" width="20.5546875" style="35" customWidth="1"/>
    <col min="5377" max="5377" width="17.33203125" style="35" customWidth="1"/>
    <col min="5378" max="5378" width="14.5546875" style="35" customWidth="1"/>
    <col min="5379" max="5379" width="13.33203125" style="35" customWidth="1"/>
    <col min="5380" max="5380" width="20" style="35" customWidth="1"/>
    <col min="5381" max="5381" width="15.6640625" style="35" customWidth="1"/>
    <col min="5382" max="5382" width="14.44140625" style="35" customWidth="1"/>
    <col min="5383" max="5383" width="17.44140625" style="35" customWidth="1"/>
    <col min="5384" max="5384" width="14.44140625" style="35" customWidth="1"/>
    <col min="5385" max="5385" width="18.44140625" style="35" customWidth="1"/>
    <col min="5386" max="5386" width="15.44140625" style="35" customWidth="1"/>
    <col min="5387" max="5623" width="9.33203125" style="35"/>
    <col min="5624" max="5624" width="11.44140625" style="35" customWidth="1"/>
    <col min="5625" max="5625" width="53" style="35" customWidth="1"/>
    <col min="5626" max="5626" width="20.5546875" style="35" customWidth="1"/>
    <col min="5627" max="5627" width="18.5546875" style="35" customWidth="1"/>
    <col min="5628" max="5628" width="19.44140625" style="35" customWidth="1"/>
    <col min="5629" max="5629" width="20.5546875" style="35" customWidth="1"/>
    <col min="5630" max="5630" width="24.33203125" style="35" customWidth="1"/>
    <col min="5631" max="5632" width="20.5546875" style="35" customWidth="1"/>
    <col min="5633" max="5633" width="17.33203125" style="35" customWidth="1"/>
    <col min="5634" max="5634" width="14.5546875" style="35" customWidth="1"/>
    <col min="5635" max="5635" width="13.33203125" style="35" customWidth="1"/>
    <col min="5636" max="5636" width="20" style="35" customWidth="1"/>
    <col min="5637" max="5637" width="15.6640625" style="35" customWidth="1"/>
    <col min="5638" max="5638" width="14.44140625" style="35" customWidth="1"/>
    <col min="5639" max="5639" width="17.44140625" style="35" customWidth="1"/>
    <col min="5640" max="5640" width="14.44140625" style="35" customWidth="1"/>
    <col min="5641" max="5641" width="18.44140625" style="35" customWidth="1"/>
    <col min="5642" max="5642" width="15.44140625" style="35" customWidth="1"/>
    <col min="5643" max="5879" width="9.33203125" style="35"/>
    <col min="5880" max="5880" width="11.44140625" style="35" customWidth="1"/>
    <col min="5881" max="5881" width="53" style="35" customWidth="1"/>
    <col min="5882" max="5882" width="20.5546875" style="35" customWidth="1"/>
    <col min="5883" max="5883" width="18.5546875" style="35" customWidth="1"/>
    <col min="5884" max="5884" width="19.44140625" style="35" customWidth="1"/>
    <col min="5885" max="5885" width="20.5546875" style="35" customWidth="1"/>
    <col min="5886" max="5886" width="24.33203125" style="35" customWidth="1"/>
    <col min="5887" max="5888" width="20.5546875" style="35" customWidth="1"/>
    <col min="5889" max="5889" width="17.33203125" style="35" customWidth="1"/>
    <col min="5890" max="5890" width="14.5546875" style="35" customWidth="1"/>
    <col min="5891" max="5891" width="13.33203125" style="35" customWidth="1"/>
    <col min="5892" max="5892" width="20" style="35" customWidth="1"/>
    <col min="5893" max="5893" width="15.6640625" style="35" customWidth="1"/>
    <col min="5894" max="5894" width="14.44140625" style="35" customWidth="1"/>
    <col min="5895" max="5895" width="17.44140625" style="35" customWidth="1"/>
    <col min="5896" max="5896" width="14.44140625" style="35" customWidth="1"/>
    <col min="5897" max="5897" width="18.44140625" style="35" customWidth="1"/>
    <col min="5898" max="5898" width="15.44140625" style="35" customWidth="1"/>
    <col min="5899" max="6135" width="9.33203125" style="35"/>
    <col min="6136" max="6136" width="11.44140625" style="35" customWidth="1"/>
    <col min="6137" max="6137" width="53" style="35" customWidth="1"/>
    <col min="6138" max="6138" width="20.5546875" style="35" customWidth="1"/>
    <col min="6139" max="6139" width="18.5546875" style="35" customWidth="1"/>
    <col min="6140" max="6140" width="19.44140625" style="35" customWidth="1"/>
    <col min="6141" max="6141" width="20.5546875" style="35" customWidth="1"/>
    <col min="6142" max="6142" width="24.33203125" style="35" customWidth="1"/>
    <col min="6143" max="6144" width="20.5546875" style="35" customWidth="1"/>
    <col min="6145" max="6145" width="17.33203125" style="35" customWidth="1"/>
    <col min="6146" max="6146" width="14.5546875" style="35" customWidth="1"/>
    <col min="6147" max="6147" width="13.33203125" style="35" customWidth="1"/>
    <col min="6148" max="6148" width="20" style="35" customWidth="1"/>
    <col min="6149" max="6149" width="15.6640625" style="35" customWidth="1"/>
    <col min="6150" max="6150" width="14.44140625" style="35" customWidth="1"/>
    <col min="6151" max="6151" width="17.44140625" style="35" customWidth="1"/>
    <col min="6152" max="6152" width="14.44140625" style="35" customWidth="1"/>
    <col min="6153" max="6153" width="18.44140625" style="35" customWidth="1"/>
    <col min="6154" max="6154" width="15.44140625" style="35" customWidth="1"/>
    <col min="6155" max="6391" width="9.33203125" style="35"/>
    <col min="6392" max="6392" width="11.44140625" style="35" customWidth="1"/>
    <col min="6393" max="6393" width="53" style="35" customWidth="1"/>
    <col min="6394" max="6394" width="20.5546875" style="35" customWidth="1"/>
    <col min="6395" max="6395" width="18.5546875" style="35" customWidth="1"/>
    <col min="6396" max="6396" width="19.44140625" style="35" customWidth="1"/>
    <col min="6397" max="6397" width="20.5546875" style="35" customWidth="1"/>
    <col min="6398" max="6398" width="24.33203125" style="35" customWidth="1"/>
    <col min="6399" max="6400" width="20.5546875" style="35" customWidth="1"/>
    <col min="6401" max="6401" width="17.33203125" style="35" customWidth="1"/>
    <col min="6402" max="6402" width="14.5546875" style="35" customWidth="1"/>
    <col min="6403" max="6403" width="13.33203125" style="35" customWidth="1"/>
    <col min="6404" max="6404" width="20" style="35" customWidth="1"/>
    <col min="6405" max="6405" width="15.6640625" style="35" customWidth="1"/>
    <col min="6406" max="6406" width="14.44140625" style="35" customWidth="1"/>
    <col min="6407" max="6407" width="17.44140625" style="35" customWidth="1"/>
    <col min="6408" max="6408" width="14.44140625" style="35" customWidth="1"/>
    <col min="6409" max="6409" width="18.44140625" style="35" customWidth="1"/>
    <col min="6410" max="6410" width="15.44140625" style="35" customWidth="1"/>
    <col min="6411" max="6647" width="9.33203125" style="35"/>
    <col min="6648" max="6648" width="11.44140625" style="35" customWidth="1"/>
    <col min="6649" max="6649" width="53" style="35" customWidth="1"/>
    <col min="6650" max="6650" width="20.5546875" style="35" customWidth="1"/>
    <col min="6651" max="6651" width="18.5546875" style="35" customWidth="1"/>
    <col min="6652" max="6652" width="19.44140625" style="35" customWidth="1"/>
    <col min="6653" max="6653" width="20.5546875" style="35" customWidth="1"/>
    <col min="6654" max="6654" width="24.33203125" style="35" customWidth="1"/>
    <col min="6655" max="6656" width="20.5546875" style="35" customWidth="1"/>
    <col min="6657" max="6657" width="17.33203125" style="35" customWidth="1"/>
    <col min="6658" max="6658" width="14.5546875" style="35" customWidth="1"/>
    <col min="6659" max="6659" width="13.33203125" style="35" customWidth="1"/>
    <col min="6660" max="6660" width="20" style="35" customWidth="1"/>
    <col min="6661" max="6661" width="15.6640625" style="35" customWidth="1"/>
    <col min="6662" max="6662" width="14.44140625" style="35" customWidth="1"/>
    <col min="6663" max="6663" width="17.44140625" style="35" customWidth="1"/>
    <col min="6664" max="6664" width="14.44140625" style="35" customWidth="1"/>
    <col min="6665" max="6665" width="18.44140625" style="35" customWidth="1"/>
    <col min="6666" max="6666" width="15.44140625" style="35" customWidth="1"/>
    <col min="6667" max="6903" width="9.33203125" style="35"/>
    <col min="6904" max="6904" width="11.44140625" style="35" customWidth="1"/>
    <col min="6905" max="6905" width="53" style="35" customWidth="1"/>
    <col min="6906" max="6906" width="20.5546875" style="35" customWidth="1"/>
    <col min="6907" max="6907" width="18.5546875" style="35" customWidth="1"/>
    <col min="6908" max="6908" width="19.44140625" style="35" customWidth="1"/>
    <col min="6909" max="6909" width="20.5546875" style="35" customWidth="1"/>
    <col min="6910" max="6910" width="24.33203125" style="35" customWidth="1"/>
    <col min="6911" max="6912" width="20.5546875" style="35" customWidth="1"/>
    <col min="6913" max="6913" width="17.33203125" style="35" customWidth="1"/>
    <col min="6914" max="6914" width="14.5546875" style="35" customWidth="1"/>
    <col min="6915" max="6915" width="13.33203125" style="35" customWidth="1"/>
    <col min="6916" max="6916" width="20" style="35" customWidth="1"/>
    <col min="6917" max="6917" width="15.6640625" style="35" customWidth="1"/>
    <col min="6918" max="6918" width="14.44140625" style="35" customWidth="1"/>
    <col min="6919" max="6919" width="17.44140625" style="35" customWidth="1"/>
    <col min="6920" max="6920" width="14.44140625" style="35" customWidth="1"/>
    <col min="6921" max="6921" width="18.44140625" style="35" customWidth="1"/>
    <col min="6922" max="6922" width="15.44140625" style="35" customWidth="1"/>
    <col min="6923" max="7159" width="9.33203125" style="35"/>
    <col min="7160" max="7160" width="11.44140625" style="35" customWidth="1"/>
    <col min="7161" max="7161" width="53" style="35" customWidth="1"/>
    <col min="7162" max="7162" width="20.5546875" style="35" customWidth="1"/>
    <col min="7163" max="7163" width="18.5546875" style="35" customWidth="1"/>
    <col min="7164" max="7164" width="19.44140625" style="35" customWidth="1"/>
    <col min="7165" max="7165" width="20.5546875" style="35" customWidth="1"/>
    <col min="7166" max="7166" width="24.33203125" style="35" customWidth="1"/>
    <col min="7167" max="7168" width="20.5546875" style="35" customWidth="1"/>
    <col min="7169" max="7169" width="17.33203125" style="35" customWidth="1"/>
    <col min="7170" max="7170" width="14.5546875" style="35" customWidth="1"/>
    <col min="7171" max="7171" width="13.33203125" style="35" customWidth="1"/>
    <col min="7172" max="7172" width="20" style="35" customWidth="1"/>
    <col min="7173" max="7173" width="15.6640625" style="35" customWidth="1"/>
    <col min="7174" max="7174" width="14.44140625" style="35" customWidth="1"/>
    <col min="7175" max="7175" width="17.44140625" style="35" customWidth="1"/>
    <col min="7176" max="7176" width="14.44140625" style="35" customWidth="1"/>
    <col min="7177" max="7177" width="18.44140625" style="35" customWidth="1"/>
    <col min="7178" max="7178" width="15.44140625" style="35" customWidth="1"/>
    <col min="7179" max="7415" width="9.33203125" style="35"/>
    <col min="7416" max="7416" width="11.44140625" style="35" customWidth="1"/>
    <col min="7417" max="7417" width="53" style="35" customWidth="1"/>
    <col min="7418" max="7418" width="20.5546875" style="35" customWidth="1"/>
    <col min="7419" max="7419" width="18.5546875" style="35" customWidth="1"/>
    <col min="7420" max="7420" width="19.44140625" style="35" customWidth="1"/>
    <col min="7421" max="7421" width="20.5546875" style="35" customWidth="1"/>
    <col min="7422" max="7422" width="24.33203125" style="35" customWidth="1"/>
    <col min="7423" max="7424" width="20.5546875" style="35" customWidth="1"/>
    <col min="7425" max="7425" width="17.33203125" style="35" customWidth="1"/>
    <col min="7426" max="7426" width="14.5546875" style="35" customWidth="1"/>
    <col min="7427" max="7427" width="13.33203125" style="35" customWidth="1"/>
    <col min="7428" max="7428" width="20" style="35" customWidth="1"/>
    <col min="7429" max="7429" width="15.6640625" style="35" customWidth="1"/>
    <col min="7430" max="7430" width="14.44140625" style="35" customWidth="1"/>
    <col min="7431" max="7431" width="17.44140625" style="35" customWidth="1"/>
    <col min="7432" max="7432" width="14.44140625" style="35" customWidth="1"/>
    <col min="7433" max="7433" width="18.44140625" style="35" customWidth="1"/>
    <col min="7434" max="7434" width="15.44140625" style="35" customWidth="1"/>
    <col min="7435" max="7671" width="9.33203125" style="35"/>
    <col min="7672" max="7672" width="11.44140625" style="35" customWidth="1"/>
    <col min="7673" max="7673" width="53" style="35" customWidth="1"/>
    <col min="7674" max="7674" width="20.5546875" style="35" customWidth="1"/>
    <col min="7675" max="7675" width="18.5546875" style="35" customWidth="1"/>
    <col min="7676" max="7676" width="19.44140625" style="35" customWidth="1"/>
    <col min="7677" max="7677" width="20.5546875" style="35" customWidth="1"/>
    <col min="7678" max="7678" width="24.33203125" style="35" customWidth="1"/>
    <col min="7679" max="7680" width="20.5546875" style="35" customWidth="1"/>
    <col min="7681" max="7681" width="17.33203125" style="35" customWidth="1"/>
    <col min="7682" max="7682" width="14.5546875" style="35" customWidth="1"/>
    <col min="7683" max="7683" width="13.33203125" style="35" customWidth="1"/>
    <col min="7684" max="7684" width="20" style="35" customWidth="1"/>
    <col min="7685" max="7685" width="15.6640625" style="35" customWidth="1"/>
    <col min="7686" max="7686" width="14.44140625" style="35" customWidth="1"/>
    <col min="7687" max="7687" width="17.44140625" style="35" customWidth="1"/>
    <col min="7688" max="7688" width="14.44140625" style="35" customWidth="1"/>
    <col min="7689" max="7689" width="18.44140625" style="35" customWidth="1"/>
    <col min="7690" max="7690" width="15.44140625" style="35" customWidth="1"/>
    <col min="7691" max="7927" width="9.33203125" style="35"/>
    <col min="7928" max="7928" width="11.44140625" style="35" customWidth="1"/>
    <col min="7929" max="7929" width="53" style="35" customWidth="1"/>
    <col min="7930" max="7930" width="20.5546875" style="35" customWidth="1"/>
    <col min="7931" max="7931" width="18.5546875" style="35" customWidth="1"/>
    <col min="7932" max="7932" width="19.44140625" style="35" customWidth="1"/>
    <col min="7933" max="7933" width="20.5546875" style="35" customWidth="1"/>
    <col min="7934" max="7934" width="24.33203125" style="35" customWidth="1"/>
    <col min="7935" max="7936" width="20.5546875" style="35" customWidth="1"/>
    <col min="7937" max="7937" width="17.33203125" style="35" customWidth="1"/>
    <col min="7938" max="7938" width="14.5546875" style="35" customWidth="1"/>
    <col min="7939" max="7939" width="13.33203125" style="35" customWidth="1"/>
    <col min="7940" max="7940" width="20" style="35" customWidth="1"/>
    <col min="7941" max="7941" width="15.6640625" style="35" customWidth="1"/>
    <col min="7942" max="7942" width="14.44140625" style="35" customWidth="1"/>
    <col min="7943" max="7943" width="17.44140625" style="35" customWidth="1"/>
    <col min="7944" max="7944" width="14.44140625" style="35" customWidth="1"/>
    <col min="7945" max="7945" width="18.44140625" style="35" customWidth="1"/>
    <col min="7946" max="7946" width="15.44140625" style="35" customWidth="1"/>
    <col min="7947" max="8183" width="9.33203125" style="35"/>
    <col min="8184" max="8184" width="11.44140625" style="35" customWidth="1"/>
    <col min="8185" max="8185" width="53" style="35" customWidth="1"/>
    <col min="8186" max="8186" width="20.5546875" style="35" customWidth="1"/>
    <col min="8187" max="8187" width="18.5546875" style="35" customWidth="1"/>
    <col min="8188" max="8188" width="19.44140625" style="35" customWidth="1"/>
    <col min="8189" max="8189" width="20.5546875" style="35" customWidth="1"/>
    <col min="8190" max="8190" width="24.33203125" style="35" customWidth="1"/>
    <col min="8191" max="8192" width="20.5546875" style="35" customWidth="1"/>
    <col min="8193" max="8193" width="17.33203125" style="35" customWidth="1"/>
    <col min="8194" max="8194" width="14.5546875" style="35" customWidth="1"/>
    <col min="8195" max="8195" width="13.33203125" style="35" customWidth="1"/>
    <col min="8196" max="8196" width="20" style="35" customWidth="1"/>
    <col min="8197" max="8197" width="15.6640625" style="35" customWidth="1"/>
    <col min="8198" max="8198" width="14.44140625" style="35" customWidth="1"/>
    <col min="8199" max="8199" width="17.44140625" style="35" customWidth="1"/>
    <col min="8200" max="8200" width="14.44140625" style="35" customWidth="1"/>
    <col min="8201" max="8201" width="18.44140625" style="35" customWidth="1"/>
    <col min="8202" max="8202" width="15.44140625" style="35" customWidth="1"/>
    <col min="8203" max="8439" width="9.33203125" style="35"/>
    <col min="8440" max="8440" width="11.44140625" style="35" customWidth="1"/>
    <col min="8441" max="8441" width="53" style="35" customWidth="1"/>
    <col min="8442" max="8442" width="20.5546875" style="35" customWidth="1"/>
    <col min="8443" max="8443" width="18.5546875" style="35" customWidth="1"/>
    <col min="8444" max="8444" width="19.44140625" style="35" customWidth="1"/>
    <col min="8445" max="8445" width="20.5546875" style="35" customWidth="1"/>
    <col min="8446" max="8446" width="24.33203125" style="35" customWidth="1"/>
    <col min="8447" max="8448" width="20.5546875" style="35" customWidth="1"/>
    <col min="8449" max="8449" width="17.33203125" style="35" customWidth="1"/>
    <col min="8450" max="8450" width="14.5546875" style="35" customWidth="1"/>
    <col min="8451" max="8451" width="13.33203125" style="35" customWidth="1"/>
    <col min="8452" max="8452" width="20" style="35" customWidth="1"/>
    <col min="8453" max="8453" width="15.6640625" style="35" customWidth="1"/>
    <col min="8454" max="8454" width="14.44140625" style="35" customWidth="1"/>
    <col min="8455" max="8455" width="17.44140625" style="35" customWidth="1"/>
    <col min="8456" max="8456" width="14.44140625" style="35" customWidth="1"/>
    <col min="8457" max="8457" width="18.44140625" style="35" customWidth="1"/>
    <col min="8458" max="8458" width="15.44140625" style="35" customWidth="1"/>
    <col min="8459" max="8695" width="9.33203125" style="35"/>
    <col min="8696" max="8696" width="11.44140625" style="35" customWidth="1"/>
    <col min="8697" max="8697" width="53" style="35" customWidth="1"/>
    <col min="8698" max="8698" width="20.5546875" style="35" customWidth="1"/>
    <col min="8699" max="8699" width="18.5546875" style="35" customWidth="1"/>
    <col min="8700" max="8700" width="19.44140625" style="35" customWidth="1"/>
    <col min="8701" max="8701" width="20.5546875" style="35" customWidth="1"/>
    <col min="8702" max="8702" width="24.33203125" style="35" customWidth="1"/>
    <col min="8703" max="8704" width="20.5546875" style="35" customWidth="1"/>
    <col min="8705" max="8705" width="17.33203125" style="35" customWidth="1"/>
    <col min="8706" max="8706" width="14.5546875" style="35" customWidth="1"/>
    <col min="8707" max="8707" width="13.33203125" style="35" customWidth="1"/>
    <col min="8708" max="8708" width="20" style="35" customWidth="1"/>
    <col min="8709" max="8709" width="15.6640625" style="35" customWidth="1"/>
    <col min="8710" max="8710" width="14.44140625" style="35" customWidth="1"/>
    <col min="8711" max="8711" width="17.44140625" style="35" customWidth="1"/>
    <col min="8712" max="8712" width="14.44140625" style="35" customWidth="1"/>
    <col min="8713" max="8713" width="18.44140625" style="35" customWidth="1"/>
    <col min="8714" max="8714" width="15.44140625" style="35" customWidth="1"/>
    <col min="8715" max="8951" width="9.33203125" style="35"/>
    <col min="8952" max="8952" width="11.44140625" style="35" customWidth="1"/>
    <col min="8953" max="8953" width="53" style="35" customWidth="1"/>
    <col min="8954" max="8954" width="20.5546875" style="35" customWidth="1"/>
    <col min="8955" max="8955" width="18.5546875" style="35" customWidth="1"/>
    <col min="8956" max="8956" width="19.44140625" style="35" customWidth="1"/>
    <col min="8957" max="8957" width="20.5546875" style="35" customWidth="1"/>
    <col min="8958" max="8958" width="24.33203125" style="35" customWidth="1"/>
    <col min="8959" max="8960" width="20.5546875" style="35" customWidth="1"/>
    <col min="8961" max="8961" width="17.33203125" style="35" customWidth="1"/>
    <col min="8962" max="8962" width="14.5546875" style="35" customWidth="1"/>
    <col min="8963" max="8963" width="13.33203125" style="35" customWidth="1"/>
    <col min="8964" max="8964" width="20" style="35" customWidth="1"/>
    <col min="8965" max="8965" width="15.6640625" style="35" customWidth="1"/>
    <col min="8966" max="8966" width="14.44140625" style="35" customWidth="1"/>
    <col min="8967" max="8967" width="17.44140625" style="35" customWidth="1"/>
    <col min="8968" max="8968" width="14.44140625" style="35" customWidth="1"/>
    <col min="8969" max="8969" width="18.44140625" style="35" customWidth="1"/>
    <col min="8970" max="8970" width="15.44140625" style="35" customWidth="1"/>
    <col min="8971" max="9207" width="9.33203125" style="35"/>
    <col min="9208" max="9208" width="11.44140625" style="35" customWidth="1"/>
    <col min="9209" max="9209" width="53" style="35" customWidth="1"/>
    <col min="9210" max="9210" width="20.5546875" style="35" customWidth="1"/>
    <col min="9211" max="9211" width="18.5546875" style="35" customWidth="1"/>
    <col min="9212" max="9212" width="19.44140625" style="35" customWidth="1"/>
    <col min="9213" max="9213" width="20.5546875" style="35" customWidth="1"/>
    <col min="9214" max="9214" width="24.33203125" style="35" customWidth="1"/>
    <col min="9215" max="9216" width="20.5546875" style="35" customWidth="1"/>
    <col min="9217" max="9217" width="17.33203125" style="35" customWidth="1"/>
    <col min="9218" max="9218" width="14.5546875" style="35" customWidth="1"/>
    <col min="9219" max="9219" width="13.33203125" style="35" customWidth="1"/>
    <col min="9220" max="9220" width="20" style="35" customWidth="1"/>
    <col min="9221" max="9221" width="15.6640625" style="35" customWidth="1"/>
    <col min="9222" max="9222" width="14.44140625" style="35" customWidth="1"/>
    <col min="9223" max="9223" width="17.44140625" style="35" customWidth="1"/>
    <col min="9224" max="9224" width="14.44140625" style="35" customWidth="1"/>
    <col min="9225" max="9225" width="18.44140625" style="35" customWidth="1"/>
    <col min="9226" max="9226" width="15.44140625" style="35" customWidth="1"/>
    <col min="9227" max="9463" width="9.33203125" style="35"/>
    <col min="9464" max="9464" width="11.44140625" style="35" customWidth="1"/>
    <col min="9465" max="9465" width="53" style="35" customWidth="1"/>
    <col min="9466" max="9466" width="20.5546875" style="35" customWidth="1"/>
    <col min="9467" max="9467" width="18.5546875" style="35" customWidth="1"/>
    <col min="9468" max="9468" width="19.44140625" style="35" customWidth="1"/>
    <col min="9469" max="9469" width="20.5546875" style="35" customWidth="1"/>
    <col min="9470" max="9470" width="24.33203125" style="35" customWidth="1"/>
    <col min="9471" max="9472" width="20.5546875" style="35" customWidth="1"/>
    <col min="9473" max="9473" width="17.33203125" style="35" customWidth="1"/>
    <col min="9474" max="9474" width="14.5546875" style="35" customWidth="1"/>
    <col min="9475" max="9475" width="13.33203125" style="35" customWidth="1"/>
    <col min="9476" max="9476" width="20" style="35" customWidth="1"/>
    <col min="9477" max="9477" width="15.6640625" style="35" customWidth="1"/>
    <col min="9478" max="9478" width="14.44140625" style="35" customWidth="1"/>
    <col min="9479" max="9479" width="17.44140625" style="35" customWidth="1"/>
    <col min="9480" max="9480" width="14.44140625" style="35" customWidth="1"/>
    <col min="9481" max="9481" width="18.44140625" style="35" customWidth="1"/>
    <col min="9482" max="9482" width="15.44140625" style="35" customWidth="1"/>
    <col min="9483" max="9719" width="9.33203125" style="35"/>
    <col min="9720" max="9720" width="11.44140625" style="35" customWidth="1"/>
    <col min="9721" max="9721" width="53" style="35" customWidth="1"/>
    <col min="9722" max="9722" width="20.5546875" style="35" customWidth="1"/>
    <col min="9723" max="9723" width="18.5546875" style="35" customWidth="1"/>
    <col min="9724" max="9724" width="19.44140625" style="35" customWidth="1"/>
    <col min="9725" max="9725" width="20.5546875" style="35" customWidth="1"/>
    <col min="9726" max="9726" width="24.33203125" style="35" customWidth="1"/>
    <col min="9727" max="9728" width="20.5546875" style="35" customWidth="1"/>
    <col min="9729" max="9729" width="17.33203125" style="35" customWidth="1"/>
    <col min="9730" max="9730" width="14.5546875" style="35" customWidth="1"/>
    <col min="9731" max="9731" width="13.33203125" style="35" customWidth="1"/>
    <col min="9732" max="9732" width="20" style="35" customWidth="1"/>
    <col min="9733" max="9733" width="15.6640625" style="35" customWidth="1"/>
    <col min="9734" max="9734" width="14.44140625" style="35" customWidth="1"/>
    <col min="9735" max="9735" width="17.44140625" style="35" customWidth="1"/>
    <col min="9736" max="9736" width="14.44140625" style="35" customWidth="1"/>
    <col min="9737" max="9737" width="18.44140625" style="35" customWidth="1"/>
    <col min="9738" max="9738" width="15.44140625" style="35" customWidth="1"/>
    <col min="9739" max="9975" width="9.33203125" style="35"/>
    <col min="9976" max="9976" width="11.44140625" style="35" customWidth="1"/>
    <col min="9977" max="9977" width="53" style="35" customWidth="1"/>
    <col min="9978" max="9978" width="20.5546875" style="35" customWidth="1"/>
    <col min="9979" max="9979" width="18.5546875" style="35" customWidth="1"/>
    <col min="9980" max="9980" width="19.44140625" style="35" customWidth="1"/>
    <col min="9981" max="9981" width="20.5546875" style="35" customWidth="1"/>
    <col min="9982" max="9982" width="24.33203125" style="35" customWidth="1"/>
    <col min="9983" max="9984" width="20.5546875" style="35" customWidth="1"/>
    <col min="9985" max="9985" width="17.33203125" style="35" customWidth="1"/>
    <col min="9986" max="9986" width="14.5546875" style="35" customWidth="1"/>
    <col min="9987" max="9987" width="13.33203125" style="35" customWidth="1"/>
    <col min="9988" max="9988" width="20" style="35" customWidth="1"/>
    <col min="9989" max="9989" width="15.6640625" style="35" customWidth="1"/>
    <col min="9990" max="9990" width="14.44140625" style="35" customWidth="1"/>
    <col min="9991" max="9991" width="17.44140625" style="35" customWidth="1"/>
    <col min="9992" max="9992" width="14.44140625" style="35" customWidth="1"/>
    <col min="9993" max="9993" width="18.44140625" style="35" customWidth="1"/>
    <col min="9994" max="9994" width="15.44140625" style="35" customWidth="1"/>
    <col min="9995" max="10231" width="9.33203125" style="35"/>
    <col min="10232" max="10232" width="11.44140625" style="35" customWidth="1"/>
    <col min="10233" max="10233" width="53" style="35" customWidth="1"/>
    <col min="10234" max="10234" width="20.5546875" style="35" customWidth="1"/>
    <col min="10235" max="10235" width="18.5546875" style="35" customWidth="1"/>
    <col min="10236" max="10236" width="19.44140625" style="35" customWidth="1"/>
    <col min="10237" max="10237" width="20.5546875" style="35" customWidth="1"/>
    <col min="10238" max="10238" width="24.33203125" style="35" customWidth="1"/>
    <col min="10239" max="10240" width="20.5546875" style="35" customWidth="1"/>
    <col min="10241" max="10241" width="17.33203125" style="35" customWidth="1"/>
    <col min="10242" max="10242" width="14.5546875" style="35" customWidth="1"/>
    <col min="10243" max="10243" width="13.33203125" style="35" customWidth="1"/>
    <col min="10244" max="10244" width="20" style="35" customWidth="1"/>
    <col min="10245" max="10245" width="15.6640625" style="35" customWidth="1"/>
    <col min="10246" max="10246" width="14.44140625" style="35" customWidth="1"/>
    <col min="10247" max="10247" width="17.44140625" style="35" customWidth="1"/>
    <col min="10248" max="10248" width="14.44140625" style="35" customWidth="1"/>
    <col min="10249" max="10249" width="18.44140625" style="35" customWidth="1"/>
    <col min="10250" max="10250" width="15.44140625" style="35" customWidth="1"/>
    <col min="10251" max="10487" width="9.33203125" style="35"/>
    <col min="10488" max="10488" width="11.44140625" style="35" customWidth="1"/>
    <col min="10489" max="10489" width="53" style="35" customWidth="1"/>
    <col min="10490" max="10490" width="20.5546875" style="35" customWidth="1"/>
    <col min="10491" max="10491" width="18.5546875" style="35" customWidth="1"/>
    <col min="10492" max="10492" width="19.44140625" style="35" customWidth="1"/>
    <col min="10493" max="10493" width="20.5546875" style="35" customWidth="1"/>
    <col min="10494" max="10494" width="24.33203125" style="35" customWidth="1"/>
    <col min="10495" max="10496" width="20.5546875" style="35" customWidth="1"/>
    <col min="10497" max="10497" width="17.33203125" style="35" customWidth="1"/>
    <col min="10498" max="10498" width="14.5546875" style="35" customWidth="1"/>
    <col min="10499" max="10499" width="13.33203125" style="35" customWidth="1"/>
    <col min="10500" max="10500" width="20" style="35" customWidth="1"/>
    <col min="10501" max="10501" width="15.6640625" style="35" customWidth="1"/>
    <col min="10502" max="10502" width="14.44140625" style="35" customWidth="1"/>
    <col min="10503" max="10503" width="17.44140625" style="35" customWidth="1"/>
    <col min="10504" max="10504" width="14.44140625" style="35" customWidth="1"/>
    <col min="10505" max="10505" width="18.44140625" style="35" customWidth="1"/>
    <col min="10506" max="10506" width="15.44140625" style="35" customWidth="1"/>
    <col min="10507" max="10743" width="9.33203125" style="35"/>
    <col min="10744" max="10744" width="11.44140625" style="35" customWidth="1"/>
    <col min="10745" max="10745" width="53" style="35" customWidth="1"/>
    <col min="10746" max="10746" width="20.5546875" style="35" customWidth="1"/>
    <col min="10747" max="10747" width="18.5546875" style="35" customWidth="1"/>
    <col min="10748" max="10748" width="19.44140625" style="35" customWidth="1"/>
    <col min="10749" max="10749" width="20.5546875" style="35" customWidth="1"/>
    <col min="10750" max="10750" width="24.33203125" style="35" customWidth="1"/>
    <col min="10751" max="10752" width="20.5546875" style="35" customWidth="1"/>
    <col min="10753" max="10753" width="17.33203125" style="35" customWidth="1"/>
    <col min="10754" max="10754" width="14.5546875" style="35" customWidth="1"/>
    <col min="10755" max="10755" width="13.33203125" style="35" customWidth="1"/>
    <col min="10756" max="10756" width="20" style="35" customWidth="1"/>
    <col min="10757" max="10757" width="15.6640625" style="35" customWidth="1"/>
    <col min="10758" max="10758" width="14.44140625" style="35" customWidth="1"/>
    <col min="10759" max="10759" width="17.44140625" style="35" customWidth="1"/>
    <col min="10760" max="10760" width="14.44140625" style="35" customWidth="1"/>
    <col min="10761" max="10761" width="18.44140625" style="35" customWidth="1"/>
    <col min="10762" max="10762" width="15.44140625" style="35" customWidth="1"/>
    <col min="10763" max="10999" width="9.33203125" style="35"/>
    <col min="11000" max="11000" width="11.44140625" style="35" customWidth="1"/>
    <col min="11001" max="11001" width="53" style="35" customWidth="1"/>
    <col min="11002" max="11002" width="20.5546875" style="35" customWidth="1"/>
    <col min="11003" max="11003" width="18.5546875" style="35" customWidth="1"/>
    <col min="11004" max="11004" width="19.44140625" style="35" customWidth="1"/>
    <col min="11005" max="11005" width="20.5546875" style="35" customWidth="1"/>
    <col min="11006" max="11006" width="24.33203125" style="35" customWidth="1"/>
    <col min="11007" max="11008" width="20.5546875" style="35" customWidth="1"/>
    <col min="11009" max="11009" width="17.33203125" style="35" customWidth="1"/>
    <col min="11010" max="11010" width="14.5546875" style="35" customWidth="1"/>
    <col min="11011" max="11011" width="13.33203125" style="35" customWidth="1"/>
    <col min="11012" max="11012" width="20" style="35" customWidth="1"/>
    <col min="11013" max="11013" width="15.6640625" style="35" customWidth="1"/>
    <col min="11014" max="11014" width="14.44140625" style="35" customWidth="1"/>
    <col min="11015" max="11015" width="17.44140625" style="35" customWidth="1"/>
    <col min="11016" max="11016" width="14.44140625" style="35" customWidth="1"/>
    <col min="11017" max="11017" width="18.44140625" style="35" customWidth="1"/>
    <col min="11018" max="11018" width="15.44140625" style="35" customWidth="1"/>
    <col min="11019" max="11255" width="9.33203125" style="35"/>
    <col min="11256" max="11256" width="11.44140625" style="35" customWidth="1"/>
    <col min="11257" max="11257" width="53" style="35" customWidth="1"/>
    <col min="11258" max="11258" width="20.5546875" style="35" customWidth="1"/>
    <col min="11259" max="11259" width="18.5546875" style="35" customWidth="1"/>
    <col min="11260" max="11260" width="19.44140625" style="35" customWidth="1"/>
    <col min="11261" max="11261" width="20.5546875" style="35" customWidth="1"/>
    <col min="11262" max="11262" width="24.33203125" style="35" customWidth="1"/>
    <col min="11263" max="11264" width="20.5546875" style="35" customWidth="1"/>
    <col min="11265" max="11265" width="17.33203125" style="35" customWidth="1"/>
    <col min="11266" max="11266" width="14.5546875" style="35" customWidth="1"/>
    <col min="11267" max="11267" width="13.33203125" style="35" customWidth="1"/>
    <col min="11268" max="11268" width="20" style="35" customWidth="1"/>
    <col min="11269" max="11269" width="15.6640625" style="35" customWidth="1"/>
    <col min="11270" max="11270" width="14.44140625" style="35" customWidth="1"/>
    <col min="11271" max="11271" width="17.44140625" style="35" customWidth="1"/>
    <col min="11272" max="11272" width="14.44140625" style="35" customWidth="1"/>
    <col min="11273" max="11273" width="18.44140625" style="35" customWidth="1"/>
    <col min="11274" max="11274" width="15.44140625" style="35" customWidth="1"/>
    <col min="11275" max="11511" width="9.33203125" style="35"/>
    <col min="11512" max="11512" width="11.44140625" style="35" customWidth="1"/>
    <col min="11513" max="11513" width="53" style="35" customWidth="1"/>
    <col min="11514" max="11514" width="20.5546875" style="35" customWidth="1"/>
    <col min="11515" max="11515" width="18.5546875" style="35" customWidth="1"/>
    <col min="11516" max="11516" width="19.44140625" style="35" customWidth="1"/>
    <col min="11517" max="11517" width="20.5546875" style="35" customWidth="1"/>
    <col min="11518" max="11518" width="24.33203125" style="35" customWidth="1"/>
    <col min="11519" max="11520" width="20.5546875" style="35" customWidth="1"/>
    <col min="11521" max="11521" width="17.33203125" style="35" customWidth="1"/>
    <col min="11522" max="11522" width="14.5546875" style="35" customWidth="1"/>
    <col min="11523" max="11523" width="13.33203125" style="35" customWidth="1"/>
    <col min="11524" max="11524" width="20" style="35" customWidth="1"/>
    <col min="11525" max="11525" width="15.6640625" style="35" customWidth="1"/>
    <col min="11526" max="11526" width="14.44140625" style="35" customWidth="1"/>
    <col min="11527" max="11527" width="17.44140625" style="35" customWidth="1"/>
    <col min="11528" max="11528" width="14.44140625" style="35" customWidth="1"/>
    <col min="11529" max="11529" width="18.44140625" style="35" customWidth="1"/>
    <col min="11530" max="11530" width="15.44140625" style="35" customWidth="1"/>
    <col min="11531" max="11767" width="9.33203125" style="35"/>
    <col min="11768" max="11768" width="11.44140625" style="35" customWidth="1"/>
    <col min="11769" max="11769" width="53" style="35" customWidth="1"/>
    <col min="11770" max="11770" width="20.5546875" style="35" customWidth="1"/>
    <col min="11771" max="11771" width="18.5546875" style="35" customWidth="1"/>
    <col min="11772" max="11772" width="19.44140625" style="35" customWidth="1"/>
    <col min="11773" max="11773" width="20.5546875" style="35" customWidth="1"/>
    <col min="11774" max="11774" width="24.33203125" style="35" customWidth="1"/>
    <col min="11775" max="11776" width="20.5546875" style="35" customWidth="1"/>
    <col min="11777" max="11777" width="17.33203125" style="35" customWidth="1"/>
    <col min="11778" max="11778" width="14.5546875" style="35" customWidth="1"/>
    <col min="11779" max="11779" width="13.33203125" style="35" customWidth="1"/>
    <col min="11780" max="11780" width="20" style="35" customWidth="1"/>
    <col min="11781" max="11781" width="15.6640625" style="35" customWidth="1"/>
    <col min="11782" max="11782" width="14.44140625" style="35" customWidth="1"/>
    <col min="11783" max="11783" width="17.44140625" style="35" customWidth="1"/>
    <col min="11784" max="11784" width="14.44140625" style="35" customWidth="1"/>
    <col min="11785" max="11785" width="18.44140625" style="35" customWidth="1"/>
    <col min="11786" max="11786" width="15.44140625" style="35" customWidth="1"/>
    <col min="11787" max="12023" width="9.33203125" style="35"/>
    <col min="12024" max="12024" width="11.44140625" style="35" customWidth="1"/>
    <col min="12025" max="12025" width="53" style="35" customWidth="1"/>
    <col min="12026" max="12026" width="20.5546875" style="35" customWidth="1"/>
    <col min="12027" max="12027" width="18.5546875" style="35" customWidth="1"/>
    <col min="12028" max="12028" width="19.44140625" style="35" customWidth="1"/>
    <col min="12029" max="12029" width="20.5546875" style="35" customWidth="1"/>
    <col min="12030" max="12030" width="24.33203125" style="35" customWidth="1"/>
    <col min="12031" max="12032" width="20.5546875" style="35" customWidth="1"/>
    <col min="12033" max="12033" width="17.33203125" style="35" customWidth="1"/>
    <col min="12034" max="12034" width="14.5546875" style="35" customWidth="1"/>
    <col min="12035" max="12035" width="13.33203125" style="35" customWidth="1"/>
    <col min="12036" max="12036" width="20" style="35" customWidth="1"/>
    <col min="12037" max="12037" width="15.6640625" style="35" customWidth="1"/>
    <col min="12038" max="12038" width="14.44140625" style="35" customWidth="1"/>
    <col min="12039" max="12039" width="17.44140625" style="35" customWidth="1"/>
    <col min="12040" max="12040" width="14.44140625" style="35" customWidth="1"/>
    <col min="12041" max="12041" width="18.44140625" style="35" customWidth="1"/>
    <col min="12042" max="12042" width="15.44140625" style="35" customWidth="1"/>
    <col min="12043" max="12279" width="9.33203125" style="35"/>
    <col min="12280" max="12280" width="11.44140625" style="35" customWidth="1"/>
    <col min="12281" max="12281" width="53" style="35" customWidth="1"/>
    <col min="12282" max="12282" width="20.5546875" style="35" customWidth="1"/>
    <col min="12283" max="12283" width="18.5546875" style="35" customWidth="1"/>
    <col min="12284" max="12284" width="19.44140625" style="35" customWidth="1"/>
    <col min="12285" max="12285" width="20.5546875" style="35" customWidth="1"/>
    <col min="12286" max="12286" width="24.33203125" style="35" customWidth="1"/>
    <col min="12287" max="12288" width="20.5546875" style="35" customWidth="1"/>
    <col min="12289" max="12289" width="17.33203125" style="35" customWidth="1"/>
    <col min="12290" max="12290" width="14.5546875" style="35" customWidth="1"/>
    <col min="12291" max="12291" width="13.33203125" style="35" customWidth="1"/>
    <col min="12292" max="12292" width="20" style="35" customWidth="1"/>
    <col min="12293" max="12293" width="15.6640625" style="35" customWidth="1"/>
    <col min="12294" max="12294" width="14.44140625" style="35" customWidth="1"/>
    <col min="12295" max="12295" width="17.44140625" style="35" customWidth="1"/>
    <col min="12296" max="12296" width="14.44140625" style="35" customWidth="1"/>
    <col min="12297" max="12297" width="18.44140625" style="35" customWidth="1"/>
    <col min="12298" max="12298" width="15.44140625" style="35" customWidth="1"/>
    <col min="12299" max="12535" width="9.33203125" style="35"/>
    <col min="12536" max="12536" width="11.44140625" style="35" customWidth="1"/>
    <col min="12537" max="12537" width="53" style="35" customWidth="1"/>
    <col min="12538" max="12538" width="20.5546875" style="35" customWidth="1"/>
    <col min="12539" max="12539" width="18.5546875" style="35" customWidth="1"/>
    <col min="12540" max="12540" width="19.44140625" style="35" customWidth="1"/>
    <col min="12541" max="12541" width="20.5546875" style="35" customWidth="1"/>
    <col min="12542" max="12542" width="24.33203125" style="35" customWidth="1"/>
    <col min="12543" max="12544" width="20.5546875" style="35" customWidth="1"/>
    <col min="12545" max="12545" width="17.33203125" style="35" customWidth="1"/>
    <col min="12546" max="12546" width="14.5546875" style="35" customWidth="1"/>
    <col min="12547" max="12547" width="13.33203125" style="35" customWidth="1"/>
    <col min="12548" max="12548" width="20" style="35" customWidth="1"/>
    <col min="12549" max="12549" width="15.6640625" style="35" customWidth="1"/>
    <col min="12550" max="12550" width="14.44140625" style="35" customWidth="1"/>
    <col min="12551" max="12551" width="17.44140625" style="35" customWidth="1"/>
    <col min="12552" max="12552" width="14.44140625" style="35" customWidth="1"/>
    <col min="12553" max="12553" width="18.44140625" style="35" customWidth="1"/>
    <col min="12554" max="12554" width="15.44140625" style="35" customWidth="1"/>
    <col min="12555" max="12791" width="9.33203125" style="35"/>
    <col min="12792" max="12792" width="11.44140625" style="35" customWidth="1"/>
    <col min="12793" max="12793" width="53" style="35" customWidth="1"/>
    <col min="12794" max="12794" width="20.5546875" style="35" customWidth="1"/>
    <col min="12795" max="12795" width="18.5546875" style="35" customWidth="1"/>
    <col min="12796" max="12796" width="19.44140625" style="35" customWidth="1"/>
    <col min="12797" max="12797" width="20.5546875" style="35" customWidth="1"/>
    <col min="12798" max="12798" width="24.33203125" style="35" customWidth="1"/>
    <col min="12799" max="12800" width="20.5546875" style="35" customWidth="1"/>
    <col min="12801" max="12801" width="17.33203125" style="35" customWidth="1"/>
    <col min="12802" max="12802" width="14.5546875" style="35" customWidth="1"/>
    <col min="12803" max="12803" width="13.33203125" style="35" customWidth="1"/>
    <col min="12804" max="12804" width="20" style="35" customWidth="1"/>
    <col min="12805" max="12805" width="15.6640625" style="35" customWidth="1"/>
    <col min="12806" max="12806" width="14.44140625" style="35" customWidth="1"/>
    <col min="12807" max="12807" width="17.44140625" style="35" customWidth="1"/>
    <col min="12808" max="12808" width="14.44140625" style="35" customWidth="1"/>
    <col min="12809" max="12809" width="18.44140625" style="35" customWidth="1"/>
    <col min="12810" max="12810" width="15.44140625" style="35" customWidth="1"/>
    <col min="12811" max="13047" width="9.33203125" style="35"/>
    <col min="13048" max="13048" width="11.44140625" style="35" customWidth="1"/>
    <col min="13049" max="13049" width="53" style="35" customWidth="1"/>
    <col min="13050" max="13050" width="20.5546875" style="35" customWidth="1"/>
    <col min="13051" max="13051" width="18.5546875" style="35" customWidth="1"/>
    <col min="13052" max="13052" width="19.44140625" style="35" customWidth="1"/>
    <col min="13053" max="13053" width="20.5546875" style="35" customWidth="1"/>
    <col min="13054" max="13054" width="24.33203125" style="35" customWidth="1"/>
    <col min="13055" max="13056" width="20.5546875" style="35" customWidth="1"/>
    <col min="13057" max="13057" width="17.33203125" style="35" customWidth="1"/>
    <col min="13058" max="13058" width="14.5546875" style="35" customWidth="1"/>
    <col min="13059" max="13059" width="13.33203125" style="35" customWidth="1"/>
    <col min="13060" max="13060" width="20" style="35" customWidth="1"/>
    <col min="13061" max="13061" width="15.6640625" style="35" customWidth="1"/>
    <col min="13062" max="13062" width="14.44140625" style="35" customWidth="1"/>
    <col min="13063" max="13063" width="17.44140625" style="35" customWidth="1"/>
    <col min="13064" max="13064" width="14.44140625" style="35" customWidth="1"/>
    <col min="13065" max="13065" width="18.44140625" style="35" customWidth="1"/>
    <col min="13066" max="13066" width="15.44140625" style="35" customWidth="1"/>
    <col min="13067" max="13303" width="9.33203125" style="35"/>
    <col min="13304" max="13304" width="11.44140625" style="35" customWidth="1"/>
    <col min="13305" max="13305" width="53" style="35" customWidth="1"/>
    <col min="13306" max="13306" width="20.5546875" style="35" customWidth="1"/>
    <col min="13307" max="13307" width="18.5546875" style="35" customWidth="1"/>
    <col min="13308" max="13308" width="19.44140625" style="35" customWidth="1"/>
    <col min="13309" max="13309" width="20.5546875" style="35" customWidth="1"/>
    <col min="13310" max="13310" width="24.33203125" style="35" customWidth="1"/>
    <col min="13311" max="13312" width="20.5546875" style="35" customWidth="1"/>
    <col min="13313" max="13313" width="17.33203125" style="35" customWidth="1"/>
    <col min="13314" max="13314" width="14.5546875" style="35" customWidth="1"/>
    <col min="13315" max="13315" width="13.33203125" style="35" customWidth="1"/>
    <col min="13316" max="13316" width="20" style="35" customWidth="1"/>
    <col min="13317" max="13317" width="15.6640625" style="35" customWidth="1"/>
    <col min="13318" max="13318" width="14.44140625" style="35" customWidth="1"/>
    <col min="13319" max="13319" width="17.44140625" style="35" customWidth="1"/>
    <col min="13320" max="13320" width="14.44140625" style="35" customWidth="1"/>
    <col min="13321" max="13321" width="18.44140625" style="35" customWidth="1"/>
    <col min="13322" max="13322" width="15.44140625" style="35" customWidth="1"/>
    <col min="13323" max="13559" width="9.33203125" style="35"/>
    <col min="13560" max="13560" width="11.44140625" style="35" customWidth="1"/>
    <col min="13561" max="13561" width="53" style="35" customWidth="1"/>
    <col min="13562" max="13562" width="20.5546875" style="35" customWidth="1"/>
    <col min="13563" max="13563" width="18.5546875" style="35" customWidth="1"/>
    <col min="13564" max="13564" width="19.44140625" style="35" customWidth="1"/>
    <col min="13565" max="13565" width="20.5546875" style="35" customWidth="1"/>
    <col min="13566" max="13566" width="24.33203125" style="35" customWidth="1"/>
    <col min="13567" max="13568" width="20.5546875" style="35" customWidth="1"/>
    <col min="13569" max="13569" width="17.33203125" style="35" customWidth="1"/>
    <col min="13570" max="13570" width="14.5546875" style="35" customWidth="1"/>
    <col min="13571" max="13571" width="13.33203125" style="35" customWidth="1"/>
    <col min="13572" max="13572" width="20" style="35" customWidth="1"/>
    <col min="13573" max="13573" width="15.6640625" style="35" customWidth="1"/>
    <col min="13574" max="13574" width="14.44140625" style="35" customWidth="1"/>
    <col min="13575" max="13575" width="17.44140625" style="35" customWidth="1"/>
    <col min="13576" max="13576" width="14.44140625" style="35" customWidth="1"/>
    <col min="13577" max="13577" width="18.44140625" style="35" customWidth="1"/>
    <col min="13578" max="13578" width="15.44140625" style="35" customWidth="1"/>
    <col min="13579" max="13815" width="9.33203125" style="35"/>
    <col min="13816" max="13816" width="11.44140625" style="35" customWidth="1"/>
    <col min="13817" max="13817" width="53" style="35" customWidth="1"/>
    <col min="13818" max="13818" width="20.5546875" style="35" customWidth="1"/>
    <col min="13819" max="13819" width="18.5546875" style="35" customWidth="1"/>
    <col min="13820" max="13820" width="19.44140625" style="35" customWidth="1"/>
    <col min="13821" max="13821" width="20.5546875" style="35" customWidth="1"/>
    <col min="13822" max="13822" width="24.33203125" style="35" customWidth="1"/>
    <col min="13823" max="13824" width="20.5546875" style="35" customWidth="1"/>
    <col min="13825" max="13825" width="17.33203125" style="35" customWidth="1"/>
    <col min="13826" max="13826" width="14.5546875" style="35" customWidth="1"/>
    <col min="13827" max="13827" width="13.33203125" style="35" customWidth="1"/>
    <col min="13828" max="13828" width="20" style="35" customWidth="1"/>
    <col min="13829" max="13829" width="15.6640625" style="35" customWidth="1"/>
    <col min="13830" max="13830" width="14.44140625" style="35" customWidth="1"/>
    <col min="13831" max="13831" width="17.44140625" style="35" customWidth="1"/>
    <col min="13832" max="13832" width="14.44140625" style="35" customWidth="1"/>
    <col min="13833" max="13833" width="18.44140625" style="35" customWidth="1"/>
    <col min="13834" max="13834" width="15.44140625" style="35" customWidth="1"/>
    <col min="13835" max="14071" width="9.33203125" style="35"/>
    <col min="14072" max="14072" width="11.44140625" style="35" customWidth="1"/>
    <col min="14073" max="14073" width="53" style="35" customWidth="1"/>
    <col min="14074" max="14074" width="20.5546875" style="35" customWidth="1"/>
    <col min="14075" max="14075" width="18.5546875" style="35" customWidth="1"/>
    <col min="14076" max="14076" width="19.44140625" style="35" customWidth="1"/>
    <col min="14077" max="14077" width="20.5546875" style="35" customWidth="1"/>
    <col min="14078" max="14078" width="24.33203125" style="35" customWidth="1"/>
    <col min="14079" max="14080" width="20.5546875" style="35" customWidth="1"/>
    <col min="14081" max="14081" width="17.33203125" style="35" customWidth="1"/>
    <col min="14082" max="14082" width="14.5546875" style="35" customWidth="1"/>
    <col min="14083" max="14083" width="13.33203125" style="35" customWidth="1"/>
    <col min="14084" max="14084" width="20" style="35" customWidth="1"/>
    <col min="14085" max="14085" width="15.6640625" style="35" customWidth="1"/>
    <col min="14086" max="14086" width="14.44140625" style="35" customWidth="1"/>
    <col min="14087" max="14087" width="17.44140625" style="35" customWidth="1"/>
    <col min="14088" max="14088" width="14.44140625" style="35" customWidth="1"/>
    <col min="14089" max="14089" width="18.44140625" style="35" customWidth="1"/>
    <col min="14090" max="14090" width="15.44140625" style="35" customWidth="1"/>
    <col min="14091" max="14327" width="9.33203125" style="35"/>
    <col min="14328" max="14328" width="11.44140625" style="35" customWidth="1"/>
    <col min="14329" max="14329" width="53" style="35" customWidth="1"/>
    <col min="14330" max="14330" width="20.5546875" style="35" customWidth="1"/>
    <col min="14331" max="14331" width="18.5546875" style="35" customWidth="1"/>
    <col min="14332" max="14332" width="19.44140625" style="35" customWidth="1"/>
    <col min="14333" max="14333" width="20.5546875" style="35" customWidth="1"/>
    <col min="14334" max="14334" width="24.33203125" style="35" customWidth="1"/>
    <col min="14335" max="14336" width="20.5546875" style="35" customWidth="1"/>
    <col min="14337" max="14337" width="17.33203125" style="35" customWidth="1"/>
    <col min="14338" max="14338" width="14.5546875" style="35" customWidth="1"/>
    <col min="14339" max="14339" width="13.33203125" style="35" customWidth="1"/>
    <col min="14340" max="14340" width="20" style="35" customWidth="1"/>
    <col min="14341" max="14341" width="15.6640625" style="35" customWidth="1"/>
    <col min="14342" max="14342" width="14.44140625" style="35" customWidth="1"/>
    <col min="14343" max="14343" width="17.44140625" style="35" customWidth="1"/>
    <col min="14344" max="14344" width="14.44140625" style="35" customWidth="1"/>
    <col min="14345" max="14345" width="18.44140625" style="35" customWidth="1"/>
    <col min="14346" max="14346" width="15.44140625" style="35" customWidth="1"/>
    <col min="14347" max="14583" width="9.33203125" style="35"/>
    <col min="14584" max="14584" width="11.44140625" style="35" customWidth="1"/>
    <col min="14585" max="14585" width="53" style="35" customWidth="1"/>
    <col min="14586" max="14586" width="20.5546875" style="35" customWidth="1"/>
    <col min="14587" max="14587" width="18.5546875" style="35" customWidth="1"/>
    <col min="14588" max="14588" width="19.44140625" style="35" customWidth="1"/>
    <col min="14589" max="14589" width="20.5546875" style="35" customWidth="1"/>
    <col min="14590" max="14590" width="24.33203125" style="35" customWidth="1"/>
    <col min="14591" max="14592" width="20.5546875" style="35" customWidth="1"/>
    <col min="14593" max="14593" width="17.33203125" style="35" customWidth="1"/>
    <col min="14594" max="14594" width="14.5546875" style="35" customWidth="1"/>
    <col min="14595" max="14595" width="13.33203125" style="35" customWidth="1"/>
    <col min="14596" max="14596" width="20" style="35" customWidth="1"/>
    <col min="14597" max="14597" width="15.6640625" style="35" customWidth="1"/>
    <col min="14598" max="14598" width="14.44140625" style="35" customWidth="1"/>
    <col min="14599" max="14599" width="17.44140625" style="35" customWidth="1"/>
    <col min="14600" max="14600" width="14.44140625" style="35" customWidth="1"/>
    <col min="14601" max="14601" width="18.44140625" style="35" customWidth="1"/>
    <col min="14602" max="14602" width="15.44140625" style="35" customWidth="1"/>
    <col min="14603" max="14839" width="9.33203125" style="35"/>
    <col min="14840" max="14840" width="11.44140625" style="35" customWidth="1"/>
    <col min="14841" max="14841" width="53" style="35" customWidth="1"/>
    <col min="14842" max="14842" width="20.5546875" style="35" customWidth="1"/>
    <col min="14843" max="14843" width="18.5546875" style="35" customWidth="1"/>
    <col min="14844" max="14844" width="19.44140625" style="35" customWidth="1"/>
    <col min="14845" max="14845" width="20.5546875" style="35" customWidth="1"/>
    <col min="14846" max="14846" width="24.33203125" style="35" customWidth="1"/>
    <col min="14847" max="14848" width="20.5546875" style="35" customWidth="1"/>
    <col min="14849" max="14849" width="17.33203125" style="35" customWidth="1"/>
    <col min="14850" max="14850" width="14.5546875" style="35" customWidth="1"/>
    <col min="14851" max="14851" width="13.33203125" style="35" customWidth="1"/>
    <col min="14852" max="14852" width="20" style="35" customWidth="1"/>
    <col min="14853" max="14853" width="15.6640625" style="35" customWidth="1"/>
    <col min="14854" max="14854" width="14.44140625" style="35" customWidth="1"/>
    <col min="14855" max="14855" width="17.44140625" style="35" customWidth="1"/>
    <col min="14856" max="14856" width="14.44140625" style="35" customWidth="1"/>
    <col min="14857" max="14857" width="18.44140625" style="35" customWidth="1"/>
    <col min="14858" max="14858" width="15.44140625" style="35" customWidth="1"/>
    <col min="14859" max="15095" width="9.33203125" style="35"/>
    <col min="15096" max="15096" width="11.44140625" style="35" customWidth="1"/>
    <col min="15097" max="15097" width="53" style="35" customWidth="1"/>
    <col min="15098" max="15098" width="20.5546875" style="35" customWidth="1"/>
    <col min="15099" max="15099" width="18.5546875" style="35" customWidth="1"/>
    <col min="15100" max="15100" width="19.44140625" style="35" customWidth="1"/>
    <col min="15101" max="15101" width="20.5546875" style="35" customWidth="1"/>
    <col min="15102" max="15102" width="24.33203125" style="35" customWidth="1"/>
    <col min="15103" max="15104" width="20.5546875" style="35" customWidth="1"/>
    <col min="15105" max="15105" width="17.33203125" style="35" customWidth="1"/>
    <col min="15106" max="15106" width="14.5546875" style="35" customWidth="1"/>
    <col min="15107" max="15107" width="13.33203125" style="35" customWidth="1"/>
    <col min="15108" max="15108" width="20" style="35" customWidth="1"/>
    <col min="15109" max="15109" width="15.6640625" style="35" customWidth="1"/>
    <col min="15110" max="15110" width="14.44140625" style="35" customWidth="1"/>
    <col min="15111" max="15111" width="17.44140625" style="35" customWidth="1"/>
    <col min="15112" max="15112" width="14.44140625" style="35" customWidth="1"/>
    <col min="15113" max="15113" width="18.44140625" style="35" customWidth="1"/>
    <col min="15114" max="15114" width="15.44140625" style="35" customWidth="1"/>
    <col min="15115" max="15351" width="9.33203125" style="35"/>
    <col min="15352" max="15352" width="11.44140625" style="35" customWidth="1"/>
    <col min="15353" max="15353" width="53" style="35" customWidth="1"/>
    <col min="15354" max="15354" width="20.5546875" style="35" customWidth="1"/>
    <col min="15355" max="15355" width="18.5546875" style="35" customWidth="1"/>
    <col min="15356" max="15356" width="19.44140625" style="35" customWidth="1"/>
    <col min="15357" max="15357" width="20.5546875" style="35" customWidth="1"/>
    <col min="15358" max="15358" width="24.33203125" style="35" customWidth="1"/>
    <col min="15359" max="15360" width="20.5546875" style="35" customWidth="1"/>
    <col min="15361" max="15361" width="17.33203125" style="35" customWidth="1"/>
    <col min="15362" max="15362" width="14.5546875" style="35" customWidth="1"/>
    <col min="15363" max="15363" width="13.33203125" style="35" customWidth="1"/>
    <col min="15364" max="15364" width="20" style="35" customWidth="1"/>
    <col min="15365" max="15365" width="15.6640625" style="35" customWidth="1"/>
    <col min="15366" max="15366" width="14.44140625" style="35" customWidth="1"/>
    <col min="15367" max="15367" width="17.44140625" style="35" customWidth="1"/>
    <col min="15368" max="15368" width="14.44140625" style="35" customWidth="1"/>
    <col min="15369" max="15369" width="18.44140625" style="35" customWidth="1"/>
    <col min="15370" max="15370" width="15.44140625" style="35" customWidth="1"/>
    <col min="15371" max="15607" width="9.33203125" style="35"/>
    <col min="15608" max="15608" width="11.44140625" style="35" customWidth="1"/>
    <col min="15609" max="15609" width="53" style="35" customWidth="1"/>
    <col min="15610" max="15610" width="20.5546875" style="35" customWidth="1"/>
    <col min="15611" max="15611" width="18.5546875" style="35" customWidth="1"/>
    <col min="15612" max="15612" width="19.44140625" style="35" customWidth="1"/>
    <col min="15613" max="15613" width="20.5546875" style="35" customWidth="1"/>
    <col min="15614" max="15614" width="24.33203125" style="35" customWidth="1"/>
    <col min="15615" max="15616" width="20.5546875" style="35" customWidth="1"/>
    <col min="15617" max="15617" width="17.33203125" style="35" customWidth="1"/>
    <col min="15618" max="15618" width="14.5546875" style="35" customWidth="1"/>
    <col min="15619" max="15619" width="13.33203125" style="35" customWidth="1"/>
    <col min="15620" max="15620" width="20" style="35" customWidth="1"/>
    <col min="15621" max="15621" width="15.6640625" style="35" customWidth="1"/>
    <col min="15622" max="15622" width="14.44140625" style="35" customWidth="1"/>
    <col min="15623" max="15623" width="17.44140625" style="35" customWidth="1"/>
    <col min="15624" max="15624" width="14.44140625" style="35" customWidth="1"/>
    <col min="15625" max="15625" width="18.44140625" style="35" customWidth="1"/>
    <col min="15626" max="15626" width="15.44140625" style="35" customWidth="1"/>
    <col min="15627" max="15863" width="9.33203125" style="35"/>
    <col min="15864" max="15864" width="11.44140625" style="35" customWidth="1"/>
    <col min="15865" max="15865" width="53" style="35" customWidth="1"/>
    <col min="15866" max="15866" width="20.5546875" style="35" customWidth="1"/>
    <col min="15867" max="15867" width="18.5546875" style="35" customWidth="1"/>
    <col min="15868" max="15868" width="19.44140625" style="35" customWidth="1"/>
    <col min="15869" max="15869" width="20.5546875" style="35" customWidth="1"/>
    <col min="15870" max="15870" width="24.33203125" style="35" customWidth="1"/>
    <col min="15871" max="15872" width="20.5546875" style="35" customWidth="1"/>
    <col min="15873" max="15873" width="17.33203125" style="35" customWidth="1"/>
    <col min="15874" max="15874" width="14.5546875" style="35" customWidth="1"/>
    <col min="15875" max="15875" width="13.33203125" style="35" customWidth="1"/>
    <col min="15876" max="15876" width="20" style="35" customWidth="1"/>
    <col min="15877" max="15877" width="15.6640625" style="35" customWidth="1"/>
    <col min="15878" max="15878" width="14.44140625" style="35" customWidth="1"/>
    <col min="15879" max="15879" width="17.44140625" style="35" customWidth="1"/>
    <col min="15880" max="15880" width="14.44140625" style="35" customWidth="1"/>
    <col min="15881" max="15881" width="18.44140625" style="35" customWidth="1"/>
    <col min="15882" max="15882" width="15.44140625" style="35" customWidth="1"/>
    <col min="15883" max="16119" width="9.33203125" style="35"/>
    <col min="16120" max="16120" width="11.44140625" style="35" customWidth="1"/>
    <col min="16121" max="16121" width="53" style="35" customWidth="1"/>
    <col min="16122" max="16122" width="20.5546875" style="35" customWidth="1"/>
    <col min="16123" max="16123" width="18.5546875" style="35" customWidth="1"/>
    <col min="16124" max="16124" width="19.44140625" style="35" customWidth="1"/>
    <col min="16125" max="16125" width="20.5546875" style="35" customWidth="1"/>
    <col min="16126" max="16126" width="24.33203125" style="35" customWidth="1"/>
    <col min="16127" max="16128" width="20.5546875" style="35" customWidth="1"/>
    <col min="16129" max="16129" width="17.33203125" style="35" customWidth="1"/>
    <col min="16130" max="16130" width="14.5546875" style="35" customWidth="1"/>
    <col min="16131" max="16131" width="13.33203125" style="35" customWidth="1"/>
    <col min="16132" max="16132" width="20" style="35" customWidth="1"/>
    <col min="16133" max="16133" width="15.6640625" style="35" customWidth="1"/>
    <col min="16134" max="16134" width="14.44140625" style="35" customWidth="1"/>
    <col min="16135" max="16135" width="17.44140625" style="35" customWidth="1"/>
    <col min="16136" max="16136" width="14.44140625" style="35" customWidth="1"/>
    <col min="16137" max="16137" width="18.44140625" style="35" customWidth="1"/>
    <col min="16138" max="16138" width="15.44140625" style="35" customWidth="1"/>
    <col min="16139" max="16384" width="9.33203125" style="35"/>
  </cols>
  <sheetData>
    <row r="1" spans="1:22">
      <c r="A1" s="1" t="s">
        <v>6185</v>
      </c>
    </row>
    <row r="2" spans="1:22">
      <c r="A2" s="294" t="s">
        <v>1555</v>
      </c>
      <c r="D2" s="55"/>
      <c r="E2" s="55"/>
      <c r="F2" s="55"/>
      <c r="G2" s="55"/>
    </row>
    <row r="3" spans="1:22">
      <c r="A3" s="313"/>
      <c r="B3" s="313"/>
      <c r="C3" s="313"/>
    </row>
    <row r="4" spans="1:22">
      <c r="A4" s="271" t="s">
        <v>6186</v>
      </c>
      <c r="B4" s="313"/>
      <c r="C4" s="313"/>
    </row>
    <row r="5" spans="1:22">
      <c r="A5" s="54" t="s">
        <v>109</v>
      </c>
      <c r="B5" s="313"/>
      <c r="C5" s="313"/>
    </row>
    <row r="6" spans="1:22">
      <c r="A6" s="801" t="s">
        <v>90</v>
      </c>
      <c r="B6" s="313"/>
      <c r="C6" s="313"/>
    </row>
    <row r="7" spans="1:22">
      <c r="A7" s="313"/>
      <c r="B7" s="313"/>
      <c r="C7" s="313"/>
    </row>
    <row r="8" spans="1:22">
      <c r="A8" s="294" t="s">
        <v>1555</v>
      </c>
      <c r="B8" s="313"/>
      <c r="C8" s="313"/>
    </row>
    <row r="10" spans="1:22" ht="23.25" customHeight="1">
      <c r="C10" s="802"/>
      <c r="D10" s="636" t="s">
        <v>129</v>
      </c>
      <c r="E10" s="636" t="s">
        <v>3410</v>
      </c>
      <c r="F10" s="636" t="s">
        <v>3411</v>
      </c>
      <c r="G10" s="636" t="s">
        <v>1335</v>
      </c>
      <c r="H10" s="636" t="s">
        <v>1336</v>
      </c>
      <c r="I10" s="313"/>
      <c r="J10" s="313"/>
      <c r="K10" s="313"/>
      <c r="L10" s="313"/>
      <c r="M10" s="313"/>
    </row>
    <row r="11" spans="1:22">
      <c r="B11" s="802"/>
      <c r="C11" s="802"/>
      <c r="D11" s="753" t="s">
        <v>13</v>
      </c>
      <c r="E11" s="753" t="s">
        <v>89</v>
      </c>
      <c r="F11" s="753" t="s">
        <v>107</v>
      </c>
      <c r="G11" s="753" t="s">
        <v>88</v>
      </c>
      <c r="H11" s="753" t="s">
        <v>87</v>
      </c>
      <c r="I11" s="313"/>
      <c r="J11" s="313"/>
      <c r="K11" s="313"/>
      <c r="L11" s="313"/>
      <c r="M11" s="313"/>
    </row>
    <row r="12" spans="1:22" ht="28.8">
      <c r="B12" s="803" t="s">
        <v>3479</v>
      </c>
      <c r="C12" s="753"/>
      <c r="D12" s="303"/>
      <c r="E12" s="303"/>
      <c r="F12" s="303"/>
      <c r="G12" s="303"/>
      <c r="H12" s="303"/>
      <c r="I12" s="313"/>
      <c r="J12" s="313"/>
      <c r="K12" s="313"/>
      <c r="L12" s="313"/>
      <c r="M12" s="313"/>
    </row>
    <row r="13" spans="1:22">
      <c r="B13" s="807" t="s">
        <v>3422</v>
      </c>
      <c r="C13" s="753" t="s">
        <v>8</v>
      </c>
      <c r="D13" s="805"/>
      <c r="E13" s="805"/>
      <c r="F13" s="303"/>
      <c r="G13" s="303"/>
      <c r="H13" s="303"/>
      <c r="I13" s="47" t="s">
        <v>91</v>
      </c>
      <c r="J13" s="47" t="s">
        <v>175</v>
      </c>
      <c r="K13" s="47" t="s">
        <v>1340</v>
      </c>
      <c r="L13" s="47"/>
      <c r="M13" s="806" t="s">
        <v>3423</v>
      </c>
      <c r="N13" s="47"/>
      <c r="O13" s="47"/>
      <c r="P13" s="47"/>
      <c r="Q13" s="47"/>
      <c r="R13" s="47"/>
      <c r="S13" s="47"/>
    </row>
    <row r="14" spans="1:22">
      <c r="B14" s="807" t="s">
        <v>3424</v>
      </c>
      <c r="C14" s="753" t="s">
        <v>6</v>
      </c>
      <c r="D14" s="805"/>
      <c r="E14" s="303"/>
      <c r="F14" s="303"/>
      <c r="G14" s="303"/>
      <c r="H14" s="805"/>
      <c r="I14" s="47" t="s">
        <v>91</v>
      </c>
      <c r="J14" s="47" t="s">
        <v>175</v>
      </c>
      <c r="K14" s="47" t="s">
        <v>1340</v>
      </c>
      <c r="L14" s="47"/>
      <c r="M14" s="47" t="s">
        <v>3425</v>
      </c>
      <c r="N14" s="47"/>
      <c r="O14" s="47"/>
      <c r="P14" s="47"/>
      <c r="Q14" s="47"/>
      <c r="R14" s="47"/>
      <c r="S14" s="47"/>
    </row>
    <row r="15" spans="1:22">
      <c r="B15" s="832" t="s">
        <v>3430</v>
      </c>
      <c r="C15" s="753"/>
      <c r="D15" s="303"/>
      <c r="E15" s="303"/>
      <c r="F15" s="303"/>
      <c r="G15" s="303"/>
      <c r="H15" s="303"/>
      <c r="I15" s="47"/>
      <c r="J15" s="47"/>
      <c r="K15" s="47"/>
      <c r="L15" s="47"/>
      <c r="M15" s="47"/>
      <c r="N15" s="47"/>
      <c r="O15" s="47"/>
      <c r="P15" s="47"/>
      <c r="Q15" s="47"/>
      <c r="R15" s="47"/>
      <c r="S15" s="47"/>
    </row>
    <row r="16" spans="1:22">
      <c r="B16" s="804" t="s">
        <v>3431</v>
      </c>
      <c r="C16" s="753" t="s">
        <v>59</v>
      </c>
      <c r="D16" s="809"/>
      <c r="E16" s="809"/>
      <c r="F16" s="809"/>
      <c r="G16" s="805"/>
      <c r="H16" s="303"/>
      <c r="I16" s="41" t="s">
        <v>91</v>
      </c>
      <c r="J16" s="325" t="s">
        <v>175</v>
      </c>
      <c r="K16" s="41" t="s">
        <v>1340</v>
      </c>
      <c r="L16" s="47"/>
      <c r="M16" s="325" t="s">
        <v>3432</v>
      </c>
      <c r="N16" s="41" t="s">
        <v>3523</v>
      </c>
      <c r="O16" s="41" t="s">
        <v>3524</v>
      </c>
      <c r="Q16" s="47"/>
      <c r="R16" s="47"/>
      <c r="S16" s="47"/>
      <c r="T16" s="47"/>
      <c r="V16" s="47"/>
    </row>
    <row r="17" spans="2:20" ht="45.75" customHeight="1">
      <c r="B17" s="803" t="s">
        <v>3433</v>
      </c>
      <c r="C17" s="753" t="s">
        <v>3</v>
      </c>
      <c r="D17" s="805"/>
      <c r="E17" s="805"/>
      <c r="F17" s="805"/>
      <c r="G17" s="805"/>
      <c r="H17" s="805"/>
      <c r="I17" s="41" t="s">
        <v>91</v>
      </c>
      <c r="J17" s="325" t="s">
        <v>175</v>
      </c>
      <c r="K17" s="41" t="s">
        <v>1340</v>
      </c>
      <c r="L17" s="47"/>
      <c r="N17" s="47"/>
      <c r="O17" s="47"/>
      <c r="R17" s="124"/>
    </row>
    <row r="18" spans="2:20" ht="45.75" customHeight="1">
      <c r="B18" s="810" t="s">
        <v>1378</v>
      </c>
      <c r="C18" s="753"/>
      <c r="D18" s="303"/>
      <c r="E18" s="303"/>
      <c r="F18" s="303"/>
      <c r="G18" s="303"/>
      <c r="H18" s="303"/>
      <c r="I18" s="313"/>
      <c r="J18" s="313"/>
      <c r="K18" s="313"/>
      <c r="M18" s="313"/>
    </row>
    <row r="19" spans="2:20" ht="34.5" customHeight="1">
      <c r="B19" s="804" t="s">
        <v>3441</v>
      </c>
      <c r="C19" s="753" t="s">
        <v>49</v>
      </c>
      <c r="D19" s="805"/>
      <c r="E19" s="303"/>
      <c r="F19" s="303"/>
      <c r="G19" s="805"/>
      <c r="H19" s="303"/>
      <c r="I19" s="41" t="s">
        <v>91</v>
      </c>
      <c r="J19" s="41" t="s">
        <v>175</v>
      </c>
      <c r="K19" s="41" t="s">
        <v>3435</v>
      </c>
      <c r="L19" s="47"/>
      <c r="M19" s="325" t="s">
        <v>3442</v>
      </c>
      <c r="N19" s="325"/>
      <c r="O19" s="41"/>
      <c r="P19" s="41"/>
      <c r="Q19" s="47"/>
      <c r="R19" s="47"/>
      <c r="S19" s="47"/>
    </row>
    <row r="20" spans="2:20" ht="19.5" customHeight="1">
      <c r="B20" s="807" t="s">
        <v>3443</v>
      </c>
      <c r="C20" s="753" t="s">
        <v>48</v>
      </c>
      <c r="D20" s="805"/>
      <c r="E20" s="303"/>
      <c r="F20" s="303"/>
      <c r="G20" s="805"/>
      <c r="H20" s="805"/>
      <c r="I20" s="41" t="s">
        <v>91</v>
      </c>
      <c r="J20" s="41" t="s">
        <v>175</v>
      </c>
      <c r="K20" s="41" t="s">
        <v>3435</v>
      </c>
      <c r="L20" s="47"/>
      <c r="M20" s="325" t="s">
        <v>3444</v>
      </c>
      <c r="N20" s="325"/>
      <c r="O20" s="41"/>
      <c r="P20" s="41"/>
      <c r="Q20" s="47"/>
      <c r="R20" s="47"/>
      <c r="S20" s="47"/>
    </row>
    <row r="21" spans="2:20">
      <c r="B21" s="811" t="s">
        <v>3449</v>
      </c>
      <c r="C21" s="753" t="s">
        <v>102</v>
      </c>
      <c r="D21" s="805"/>
      <c r="E21" s="303"/>
      <c r="F21" s="303"/>
      <c r="G21" s="833"/>
      <c r="H21" s="833"/>
      <c r="I21" s="41" t="s">
        <v>91</v>
      </c>
      <c r="J21" s="41" t="s">
        <v>175</v>
      </c>
      <c r="K21" s="41" t="s">
        <v>3435</v>
      </c>
      <c r="L21" s="47"/>
      <c r="M21" s="325" t="s">
        <v>3450</v>
      </c>
      <c r="N21" s="325"/>
      <c r="O21" s="41"/>
      <c r="P21" s="41"/>
      <c r="Q21" s="47"/>
      <c r="R21" s="47"/>
      <c r="S21" s="47"/>
    </row>
    <row r="22" spans="2:20">
      <c r="B22" s="810" t="s">
        <v>3451</v>
      </c>
      <c r="C22" s="753" t="s">
        <v>101</v>
      </c>
      <c r="D22" s="805"/>
      <c r="E22" s="303"/>
      <c r="F22" s="303"/>
      <c r="G22" s="805"/>
      <c r="H22" s="805"/>
      <c r="I22" s="41" t="s">
        <v>91</v>
      </c>
      <c r="J22" s="41" t="s">
        <v>175</v>
      </c>
      <c r="K22" s="41" t="s">
        <v>3435</v>
      </c>
      <c r="L22" s="47"/>
      <c r="M22" s="325"/>
      <c r="N22" s="325"/>
      <c r="O22" s="41"/>
      <c r="P22" s="41"/>
      <c r="Q22" s="47"/>
      <c r="R22" s="47"/>
      <c r="S22" s="47"/>
    </row>
    <row r="23" spans="2:20">
      <c r="B23" s="810" t="s">
        <v>3452</v>
      </c>
      <c r="C23" s="753"/>
      <c r="D23" s="303"/>
      <c r="E23" s="303"/>
      <c r="F23" s="303"/>
      <c r="G23" s="303"/>
      <c r="H23" s="303"/>
      <c r="I23" s="313"/>
      <c r="K23" s="313"/>
      <c r="M23" s="313"/>
    </row>
    <row r="24" spans="2:20">
      <c r="B24" s="811" t="s">
        <v>3453</v>
      </c>
      <c r="C24" s="753" t="s">
        <v>36</v>
      </c>
      <c r="D24" s="805"/>
      <c r="E24" s="805"/>
      <c r="F24" s="805"/>
      <c r="G24" s="805"/>
      <c r="H24" s="805"/>
      <c r="I24" s="41" t="s">
        <v>91</v>
      </c>
      <c r="J24" s="41" t="s">
        <v>175</v>
      </c>
      <c r="K24" s="41" t="s">
        <v>3256</v>
      </c>
      <c r="L24" s="41"/>
      <c r="M24" s="41" t="s">
        <v>3454</v>
      </c>
      <c r="N24" s="47"/>
      <c r="O24" s="47"/>
      <c r="P24" s="47"/>
      <c r="Q24" s="47"/>
      <c r="R24" s="47"/>
      <c r="S24" s="47"/>
    </row>
    <row r="25" spans="2:20">
      <c r="B25" s="811" t="s">
        <v>3455</v>
      </c>
      <c r="C25" s="753" t="s">
        <v>35</v>
      </c>
      <c r="D25" s="805"/>
      <c r="E25" s="805"/>
      <c r="F25" s="805"/>
      <c r="G25" s="805"/>
      <c r="H25" s="303"/>
      <c r="I25" s="41" t="s">
        <v>91</v>
      </c>
      <c r="J25" s="41" t="s">
        <v>175</v>
      </c>
      <c r="K25" s="41" t="s">
        <v>1340</v>
      </c>
      <c r="L25" s="41"/>
      <c r="M25" s="41" t="s">
        <v>3456</v>
      </c>
      <c r="N25" s="47"/>
      <c r="O25" s="47"/>
      <c r="P25" s="47"/>
      <c r="Q25" s="47"/>
      <c r="R25" s="47"/>
      <c r="S25" s="47"/>
    </row>
    <row r="26" spans="2:20">
      <c r="B26" s="807" t="s">
        <v>3457</v>
      </c>
      <c r="C26" s="753" t="s">
        <v>32</v>
      </c>
      <c r="D26" s="805"/>
      <c r="E26" s="805"/>
      <c r="F26" s="805"/>
      <c r="G26" s="805"/>
      <c r="H26" s="805"/>
      <c r="I26" s="46" t="s">
        <v>91</v>
      </c>
      <c r="J26" s="46" t="s">
        <v>175</v>
      </c>
      <c r="K26" s="41" t="s">
        <v>3256</v>
      </c>
      <c r="L26" s="46"/>
      <c r="M26" s="41" t="s">
        <v>3257</v>
      </c>
      <c r="N26" s="47"/>
      <c r="O26" s="47"/>
      <c r="P26" s="47"/>
      <c r="Q26" s="47"/>
      <c r="S26" s="47"/>
      <c r="T26" s="47"/>
    </row>
    <row r="27" spans="2:20">
      <c r="B27" s="811" t="s">
        <v>3458</v>
      </c>
      <c r="C27" s="753" t="s">
        <v>31</v>
      </c>
      <c r="D27" s="805"/>
      <c r="E27" s="805"/>
      <c r="F27" s="805"/>
      <c r="G27" s="805"/>
      <c r="H27" s="303"/>
      <c r="I27" s="46" t="s">
        <v>91</v>
      </c>
      <c r="J27" s="46" t="s">
        <v>175</v>
      </c>
      <c r="K27" s="41" t="s">
        <v>1340</v>
      </c>
      <c r="L27" s="46"/>
      <c r="M27" s="41" t="s">
        <v>3259</v>
      </c>
      <c r="N27" s="47"/>
      <c r="O27" s="47"/>
      <c r="P27" s="47"/>
      <c r="Q27" s="47"/>
      <c r="S27" s="47"/>
      <c r="T27" s="47"/>
    </row>
    <row r="28" spans="2:20">
      <c r="B28" s="803" t="s">
        <v>177</v>
      </c>
      <c r="C28" s="753" t="s">
        <v>28</v>
      </c>
      <c r="D28" s="812"/>
      <c r="E28" s="303"/>
      <c r="F28" s="303"/>
      <c r="G28" s="303"/>
      <c r="H28" s="303"/>
      <c r="I28" s="325" t="s">
        <v>91</v>
      </c>
      <c r="J28" s="325" t="s">
        <v>176</v>
      </c>
      <c r="K28" s="47"/>
      <c r="L28" s="41" t="s">
        <v>185</v>
      </c>
      <c r="M28" s="313"/>
      <c r="N28" s="313"/>
    </row>
    <row r="29" spans="2:20">
      <c r="B29" s="803" t="s">
        <v>3459</v>
      </c>
      <c r="C29" s="753" t="s">
        <v>0</v>
      </c>
      <c r="D29" s="812"/>
      <c r="E29" s="303"/>
      <c r="F29" s="303"/>
      <c r="G29" s="303"/>
      <c r="H29" s="303"/>
      <c r="I29" s="325" t="s">
        <v>91</v>
      </c>
      <c r="J29" s="325" t="s">
        <v>3261</v>
      </c>
      <c r="K29" s="47"/>
      <c r="L29" s="41" t="s">
        <v>185</v>
      </c>
      <c r="M29" s="313"/>
      <c r="N29" s="313"/>
    </row>
    <row r="30" spans="2:20">
      <c r="B30" s="803" t="s">
        <v>3460</v>
      </c>
      <c r="C30" s="753" t="s">
        <v>26</v>
      </c>
      <c r="D30" s="812"/>
      <c r="E30" s="303"/>
      <c r="F30" s="303"/>
      <c r="G30" s="303"/>
      <c r="H30" s="303"/>
      <c r="I30" s="325" t="s">
        <v>141</v>
      </c>
      <c r="J30" s="325" t="s">
        <v>3461</v>
      </c>
      <c r="K30" s="47"/>
      <c r="M30" s="313"/>
      <c r="N30" s="313"/>
    </row>
    <row r="31" spans="2:20">
      <c r="B31" s="803" t="s">
        <v>3462</v>
      </c>
      <c r="C31" s="753" t="s">
        <v>24</v>
      </c>
      <c r="D31" s="812"/>
      <c r="E31" s="303"/>
      <c r="F31" s="303"/>
      <c r="G31" s="303"/>
      <c r="H31" s="303"/>
      <c r="I31" s="325" t="s">
        <v>141</v>
      </c>
      <c r="J31" s="325" t="s">
        <v>3463</v>
      </c>
      <c r="K31" s="47"/>
      <c r="M31" s="313"/>
    </row>
    <row r="32" spans="2:20" ht="28.8">
      <c r="B32" s="802"/>
      <c r="C32" s="802"/>
      <c r="D32" s="445"/>
      <c r="E32" s="836" t="s">
        <v>3464</v>
      </c>
      <c r="F32" s="836" t="s">
        <v>1401</v>
      </c>
      <c r="G32" s="445" t="s">
        <v>1374</v>
      </c>
      <c r="H32" s="445" t="s">
        <v>1375</v>
      </c>
      <c r="J32" s="313"/>
      <c r="K32" s="313"/>
    </row>
    <row r="33" spans="1:13">
      <c r="B33" s="802"/>
      <c r="C33" s="802"/>
      <c r="D33" s="614"/>
      <c r="E33" s="614"/>
      <c r="F33" s="821"/>
      <c r="G33" s="821"/>
      <c r="H33" s="313"/>
      <c r="I33" s="313"/>
      <c r="J33" s="313"/>
      <c r="K33" s="313"/>
      <c r="L33" s="313"/>
      <c r="M33" s="313"/>
    </row>
    <row r="34" spans="1:13">
      <c r="B34" s="802"/>
      <c r="C34" s="802"/>
      <c r="D34" s="614"/>
      <c r="E34" s="614"/>
      <c r="F34" s="821"/>
      <c r="G34" s="821"/>
      <c r="H34" s="313"/>
      <c r="I34" s="313"/>
      <c r="J34" s="313"/>
      <c r="K34" s="313"/>
      <c r="L34" s="313"/>
      <c r="M34" s="313"/>
    </row>
    <row r="35" spans="1:13">
      <c r="B35" s="802"/>
      <c r="C35" s="802"/>
      <c r="D35" s="313"/>
      <c r="E35" s="313"/>
      <c r="F35" s="313"/>
      <c r="G35" s="313"/>
      <c r="H35" s="313"/>
      <c r="I35" s="313"/>
      <c r="J35" s="313"/>
      <c r="K35" s="313"/>
      <c r="L35" s="313"/>
      <c r="M35" s="313"/>
    </row>
    <row r="36" spans="1:13">
      <c r="A36" s="271" t="s">
        <v>6187</v>
      </c>
      <c r="B36" s="802"/>
      <c r="C36" s="802"/>
      <c r="D36" s="313"/>
      <c r="E36" s="313"/>
      <c r="F36" s="313"/>
      <c r="G36" s="313"/>
      <c r="H36" s="313"/>
      <c r="I36" s="313"/>
      <c r="J36" s="313"/>
      <c r="K36" s="313"/>
      <c r="L36" s="313"/>
      <c r="M36" s="313"/>
    </row>
    <row r="37" spans="1:13">
      <c r="A37" s="813" t="s">
        <v>109</v>
      </c>
      <c r="B37" s="802"/>
      <c r="C37" s="802"/>
      <c r="D37" s="313"/>
      <c r="E37" s="313"/>
      <c r="F37" s="313"/>
      <c r="G37" s="313"/>
      <c r="H37" s="313"/>
      <c r="I37" s="313"/>
      <c r="J37" s="313"/>
      <c r="K37" s="313"/>
      <c r="L37" s="313"/>
      <c r="M37" s="313"/>
    </row>
    <row r="38" spans="1:13">
      <c r="A38" s="814" t="s">
        <v>90</v>
      </c>
      <c r="B38" s="802"/>
      <c r="C38" s="802"/>
      <c r="D38" s="313"/>
      <c r="E38" s="313"/>
      <c r="F38" s="313"/>
      <c r="G38" s="313"/>
      <c r="H38" s="313"/>
      <c r="I38" s="313"/>
      <c r="J38" s="313"/>
      <c r="K38" s="313"/>
      <c r="L38" s="313"/>
      <c r="M38" s="313"/>
    </row>
    <row r="39" spans="1:13">
      <c r="A39" s="313"/>
      <c r="B39" s="802"/>
      <c r="C39" s="802"/>
      <c r="D39" s="313"/>
      <c r="E39" s="313"/>
      <c r="F39" s="313"/>
      <c r="G39" s="313"/>
      <c r="H39" s="313"/>
      <c r="I39" s="313"/>
      <c r="J39" s="313"/>
      <c r="K39" s="313"/>
      <c r="L39" s="313"/>
      <c r="M39" s="313"/>
    </row>
    <row r="40" spans="1:13">
      <c r="A40" s="294" t="s">
        <v>3422</v>
      </c>
    </row>
    <row r="42" spans="1:13">
      <c r="D42" s="753" t="s">
        <v>86</v>
      </c>
    </row>
    <row r="43" spans="1:13" ht="30" customHeight="1">
      <c r="B43" s="803" t="s">
        <v>3422</v>
      </c>
      <c r="C43" s="753"/>
      <c r="D43" s="303"/>
      <c r="E43" s="325"/>
      <c r="F43" s="325"/>
      <c r="G43" s="47"/>
      <c r="I43" s="313"/>
    </row>
    <row r="44" spans="1:13">
      <c r="B44" s="811" t="s">
        <v>1404</v>
      </c>
      <c r="C44" s="753" t="s">
        <v>18</v>
      </c>
      <c r="D44" s="815"/>
      <c r="E44" s="41" t="s">
        <v>91</v>
      </c>
      <c r="F44" s="41" t="s">
        <v>1405</v>
      </c>
      <c r="G44" s="47"/>
      <c r="H44" s="47"/>
      <c r="I44" s="47"/>
      <c r="J44" s="325"/>
    </row>
    <row r="45" spans="1:13">
      <c r="B45" s="816" t="s">
        <v>3470</v>
      </c>
      <c r="C45" s="753" t="s">
        <v>75</v>
      </c>
      <c r="D45" s="815"/>
      <c r="E45" s="41" t="s">
        <v>91</v>
      </c>
      <c r="F45" s="41" t="s">
        <v>175</v>
      </c>
      <c r="G45" s="41" t="s">
        <v>1340</v>
      </c>
      <c r="H45" s="47"/>
      <c r="I45" s="325" t="s">
        <v>1402</v>
      </c>
      <c r="J45" s="41" t="s">
        <v>1403</v>
      </c>
    </row>
    <row r="46" spans="1:13">
      <c r="B46" s="811" t="s">
        <v>3471</v>
      </c>
      <c r="C46" s="753" t="s">
        <v>74</v>
      </c>
      <c r="D46" s="805"/>
      <c r="E46" s="41" t="s">
        <v>91</v>
      </c>
      <c r="F46" s="41" t="s">
        <v>3254</v>
      </c>
      <c r="G46" s="325"/>
      <c r="H46" s="41"/>
      <c r="I46" s="325"/>
      <c r="J46" s="47"/>
    </row>
    <row r="47" spans="1:13">
      <c r="B47" s="817" t="s">
        <v>3422</v>
      </c>
      <c r="C47" s="753" t="s">
        <v>16</v>
      </c>
      <c r="D47" s="815"/>
      <c r="E47" s="41" t="s">
        <v>91</v>
      </c>
      <c r="F47" s="41" t="s">
        <v>175</v>
      </c>
      <c r="G47" s="41" t="s">
        <v>1340</v>
      </c>
      <c r="H47" s="41"/>
      <c r="I47" s="325" t="s">
        <v>3423</v>
      </c>
      <c r="J47" s="47"/>
    </row>
    <row r="49" ht="38.25" customHeight="1"/>
    <row r="59" ht="42" customHeight="1"/>
    <row r="70" ht="24" customHeight="1"/>
    <row r="86" spans="1:26">
      <c r="A86" s="313"/>
      <c r="B86" s="313"/>
      <c r="C86" s="313"/>
    </row>
    <row r="87" spans="1:26">
      <c r="A87" s="313"/>
      <c r="B87" s="313"/>
      <c r="C87" s="313"/>
    </row>
    <row r="88" spans="1:26">
      <c r="A88" s="313"/>
      <c r="B88" s="313"/>
      <c r="C88" s="313"/>
    </row>
    <row r="89" spans="1:26" s="313" customFormat="1">
      <c r="D89" s="35"/>
      <c r="E89" s="35"/>
      <c r="F89" s="35"/>
      <c r="G89" s="35"/>
      <c r="H89" s="35"/>
      <c r="I89" s="35"/>
      <c r="J89" s="35"/>
      <c r="K89" s="35"/>
      <c r="L89" s="35"/>
      <c r="M89" s="35"/>
      <c r="N89" s="35"/>
      <c r="O89" s="35"/>
      <c r="P89" s="35"/>
      <c r="Q89" s="35"/>
      <c r="R89" s="35"/>
      <c r="S89" s="35"/>
      <c r="T89" s="35"/>
      <c r="U89" s="35"/>
      <c r="V89" s="35"/>
      <c r="W89" s="35"/>
      <c r="X89" s="35"/>
      <c r="Y89" s="35"/>
      <c r="Z89" s="35"/>
    </row>
    <row r="90" spans="1:26" s="313" customFormat="1">
      <c r="D90" s="35"/>
      <c r="E90" s="35"/>
      <c r="F90" s="35"/>
      <c r="G90" s="35"/>
      <c r="H90" s="35"/>
      <c r="I90" s="35"/>
      <c r="J90" s="35"/>
      <c r="K90" s="35"/>
      <c r="L90" s="35"/>
      <c r="M90" s="35"/>
      <c r="N90" s="35"/>
      <c r="O90" s="35"/>
      <c r="P90" s="35"/>
      <c r="Q90" s="35"/>
      <c r="R90" s="35"/>
      <c r="S90" s="35"/>
      <c r="T90" s="35"/>
      <c r="U90" s="35"/>
      <c r="V90" s="35"/>
      <c r="W90" s="35"/>
      <c r="X90" s="35"/>
      <c r="Y90" s="35"/>
      <c r="Z90" s="35"/>
    </row>
    <row r="91" spans="1:26" s="313" customFormat="1">
      <c r="D91" s="35"/>
      <c r="E91" s="35"/>
      <c r="F91" s="35"/>
      <c r="G91" s="35"/>
      <c r="H91" s="35"/>
      <c r="I91" s="35"/>
      <c r="J91" s="35"/>
      <c r="K91" s="35"/>
      <c r="L91" s="35"/>
      <c r="M91" s="35"/>
      <c r="N91" s="35"/>
      <c r="O91" s="35"/>
      <c r="P91" s="35"/>
      <c r="Q91" s="35"/>
      <c r="R91" s="35"/>
      <c r="S91" s="35"/>
      <c r="T91" s="35"/>
      <c r="U91" s="35"/>
      <c r="V91" s="35"/>
      <c r="W91" s="35"/>
      <c r="X91" s="35"/>
      <c r="Y91" s="35"/>
      <c r="Z91" s="35"/>
    </row>
    <row r="92" spans="1:26">
      <c r="A92" s="313"/>
      <c r="B92" s="313"/>
      <c r="C92" s="313"/>
    </row>
    <row r="93" spans="1:26">
      <c r="A93" s="313"/>
      <c r="B93" s="313"/>
      <c r="C93" s="313"/>
    </row>
    <row r="94" spans="1:26">
      <c r="A94" s="313"/>
      <c r="B94" s="313"/>
      <c r="C94" s="313"/>
    </row>
    <row r="95" spans="1:26">
      <c r="A95" s="313"/>
      <c r="B95" s="313"/>
      <c r="C95" s="313"/>
    </row>
    <row r="96" spans="1:26">
      <c r="A96" s="313"/>
      <c r="B96" s="313"/>
      <c r="C96" s="313"/>
    </row>
    <row r="97" spans="1:3">
      <c r="A97" s="313"/>
      <c r="B97" s="313"/>
      <c r="C97" s="313"/>
    </row>
    <row r="98" spans="1:3">
      <c r="A98" s="313"/>
      <c r="B98" s="313"/>
      <c r="C98" s="313"/>
    </row>
    <row r="99" spans="1:3">
      <c r="A99" s="313"/>
      <c r="B99" s="313"/>
      <c r="C99" s="313"/>
    </row>
  </sheetData>
  <pageMargins left="0.75" right="0.75" top="1" bottom="1" header="0.5" footer="0.5"/>
  <pageSetup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5"/>
  <dimension ref="A1:U27"/>
  <sheetViews>
    <sheetView showGridLines="0" zoomScale="80" zoomScaleNormal="80" workbookViewId="0"/>
  </sheetViews>
  <sheetFormatPr defaultColWidth="9.33203125" defaultRowHeight="14.4"/>
  <cols>
    <col min="1" max="1" width="15.44140625" style="35" customWidth="1"/>
    <col min="2" max="2" width="100.33203125" style="35" bestFit="1" customWidth="1"/>
    <col min="3" max="3" width="17.33203125" style="35" customWidth="1"/>
    <col min="4" max="4" width="30.6640625" style="35" customWidth="1"/>
    <col min="5" max="5" width="21.6640625" style="35" customWidth="1"/>
    <col min="6" max="6" width="19" style="35" customWidth="1"/>
    <col min="7" max="7" width="21.6640625" style="35" customWidth="1"/>
    <col min="8" max="8" width="18.44140625" style="35" customWidth="1"/>
    <col min="9" max="9" width="16" style="35" customWidth="1"/>
    <col min="10" max="10" width="14.6640625" style="35" customWidth="1"/>
    <col min="11" max="11" width="13.6640625" style="35" customWidth="1"/>
    <col min="12" max="12" width="14" style="35" customWidth="1"/>
    <col min="13" max="13" width="16.6640625" style="35" customWidth="1"/>
    <col min="14" max="14" width="17.33203125" style="35" customWidth="1"/>
    <col min="15" max="240" width="9.33203125" style="35"/>
    <col min="241" max="241" width="11.44140625" style="35" customWidth="1"/>
    <col min="242" max="242" width="53" style="35" customWidth="1"/>
    <col min="243" max="243" width="20.5546875" style="35" customWidth="1"/>
    <col min="244" max="244" width="18.5546875" style="35" customWidth="1"/>
    <col min="245" max="245" width="19.44140625" style="35" customWidth="1"/>
    <col min="246" max="246" width="20.5546875" style="35" customWidth="1"/>
    <col min="247" max="247" width="24.33203125" style="35" customWidth="1"/>
    <col min="248" max="249" width="20.5546875" style="35" customWidth="1"/>
    <col min="250" max="250" width="17.33203125" style="35" customWidth="1"/>
    <col min="251" max="251" width="14.5546875" style="35" customWidth="1"/>
    <col min="252" max="252" width="13.33203125" style="35" customWidth="1"/>
    <col min="253" max="253" width="20" style="35" customWidth="1"/>
    <col min="254" max="254" width="15.6640625" style="35" customWidth="1"/>
    <col min="255" max="255" width="14.44140625" style="35" customWidth="1"/>
    <col min="256" max="256" width="17.44140625" style="35" customWidth="1"/>
    <col min="257" max="257" width="14.44140625" style="35" customWidth="1"/>
    <col min="258" max="258" width="18.44140625" style="35" customWidth="1"/>
    <col min="259" max="259" width="15.44140625" style="35" customWidth="1"/>
    <col min="260" max="496" width="9.33203125" style="35"/>
    <col min="497" max="497" width="11.44140625" style="35" customWidth="1"/>
    <col min="498" max="498" width="53" style="35" customWidth="1"/>
    <col min="499" max="499" width="20.5546875" style="35" customWidth="1"/>
    <col min="500" max="500" width="18.5546875" style="35" customWidth="1"/>
    <col min="501" max="501" width="19.44140625" style="35" customWidth="1"/>
    <col min="502" max="502" width="20.5546875" style="35" customWidth="1"/>
    <col min="503" max="503" width="24.33203125" style="35" customWidth="1"/>
    <col min="504" max="505" width="20.5546875" style="35" customWidth="1"/>
    <col min="506" max="506" width="17.33203125" style="35" customWidth="1"/>
    <col min="507" max="507" width="14.5546875" style="35" customWidth="1"/>
    <col min="508" max="508" width="13.33203125" style="35" customWidth="1"/>
    <col min="509" max="509" width="20" style="35" customWidth="1"/>
    <col min="510" max="510" width="15.6640625" style="35" customWidth="1"/>
    <col min="511" max="511" width="14.44140625" style="35" customWidth="1"/>
    <col min="512" max="512" width="17.44140625" style="35" customWidth="1"/>
    <col min="513" max="513" width="14.44140625" style="35" customWidth="1"/>
    <col min="514" max="514" width="18.44140625" style="35" customWidth="1"/>
    <col min="515" max="515" width="15.44140625" style="35" customWidth="1"/>
    <col min="516" max="752" width="9.33203125" style="35"/>
    <col min="753" max="753" width="11.44140625" style="35" customWidth="1"/>
    <col min="754" max="754" width="53" style="35" customWidth="1"/>
    <col min="755" max="755" width="20.5546875" style="35" customWidth="1"/>
    <col min="756" max="756" width="18.5546875" style="35" customWidth="1"/>
    <col min="757" max="757" width="19.44140625" style="35" customWidth="1"/>
    <col min="758" max="758" width="20.5546875" style="35" customWidth="1"/>
    <col min="759" max="759" width="24.33203125" style="35" customWidth="1"/>
    <col min="760" max="761" width="20.5546875" style="35" customWidth="1"/>
    <col min="762" max="762" width="17.33203125" style="35" customWidth="1"/>
    <col min="763" max="763" width="14.5546875" style="35" customWidth="1"/>
    <col min="764" max="764" width="13.33203125" style="35" customWidth="1"/>
    <col min="765" max="765" width="20" style="35" customWidth="1"/>
    <col min="766" max="766" width="15.6640625" style="35" customWidth="1"/>
    <col min="767" max="767" width="14.44140625" style="35" customWidth="1"/>
    <col min="768" max="768" width="17.44140625" style="35" customWidth="1"/>
    <col min="769" max="769" width="14.44140625" style="35" customWidth="1"/>
    <col min="770" max="770" width="18.44140625" style="35" customWidth="1"/>
    <col min="771" max="771" width="15.44140625" style="35" customWidth="1"/>
    <col min="772" max="1008" width="9.33203125" style="35"/>
    <col min="1009" max="1009" width="11.44140625" style="35" customWidth="1"/>
    <col min="1010" max="1010" width="53" style="35" customWidth="1"/>
    <col min="1011" max="1011" width="20.5546875" style="35" customWidth="1"/>
    <col min="1012" max="1012" width="18.5546875" style="35" customWidth="1"/>
    <col min="1013" max="1013" width="19.44140625" style="35" customWidth="1"/>
    <col min="1014" max="1014" width="20.5546875" style="35" customWidth="1"/>
    <col min="1015" max="1015" width="24.33203125" style="35" customWidth="1"/>
    <col min="1016" max="1017" width="20.5546875" style="35" customWidth="1"/>
    <col min="1018" max="1018" width="17.33203125" style="35" customWidth="1"/>
    <col min="1019" max="1019" width="14.5546875" style="35" customWidth="1"/>
    <col min="1020" max="1020" width="13.33203125" style="35" customWidth="1"/>
    <col min="1021" max="1021" width="20" style="35" customWidth="1"/>
    <col min="1022" max="1022" width="15.6640625" style="35" customWidth="1"/>
    <col min="1023" max="1023" width="14.44140625" style="35" customWidth="1"/>
    <col min="1024" max="1024" width="17.44140625" style="35" customWidth="1"/>
    <col min="1025" max="1025" width="14.44140625" style="35" customWidth="1"/>
    <col min="1026" max="1026" width="18.44140625" style="35" customWidth="1"/>
    <col min="1027" max="1027" width="15.44140625" style="35" customWidth="1"/>
    <col min="1028" max="1264" width="9.33203125" style="35"/>
    <col min="1265" max="1265" width="11.44140625" style="35" customWidth="1"/>
    <col min="1266" max="1266" width="53" style="35" customWidth="1"/>
    <col min="1267" max="1267" width="20.5546875" style="35" customWidth="1"/>
    <col min="1268" max="1268" width="18.5546875" style="35" customWidth="1"/>
    <col min="1269" max="1269" width="19.44140625" style="35" customWidth="1"/>
    <col min="1270" max="1270" width="20.5546875" style="35" customWidth="1"/>
    <col min="1271" max="1271" width="24.33203125" style="35" customWidth="1"/>
    <col min="1272" max="1273" width="20.5546875" style="35" customWidth="1"/>
    <col min="1274" max="1274" width="17.33203125" style="35" customWidth="1"/>
    <col min="1275" max="1275" width="14.5546875" style="35" customWidth="1"/>
    <col min="1276" max="1276" width="13.33203125" style="35" customWidth="1"/>
    <col min="1277" max="1277" width="20" style="35" customWidth="1"/>
    <col min="1278" max="1278" width="15.6640625" style="35" customWidth="1"/>
    <col min="1279" max="1279" width="14.44140625" style="35" customWidth="1"/>
    <col min="1280" max="1280" width="17.44140625" style="35" customWidth="1"/>
    <col min="1281" max="1281" width="14.44140625" style="35" customWidth="1"/>
    <col min="1282" max="1282" width="18.44140625" style="35" customWidth="1"/>
    <col min="1283" max="1283" width="15.44140625" style="35" customWidth="1"/>
    <col min="1284" max="1520" width="9.33203125" style="35"/>
    <col min="1521" max="1521" width="11.44140625" style="35" customWidth="1"/>
    <col min="1522" max="1522" width="53" style="35" customWidth="1"/>
    <col min="1523" max="1523" width="20.5546875" style="35" customWidth="1"/>
    <col min="1524" max="1524" width="18.5546875" style="35" customWidth="1"/>
    <col min="1525" max="1525" width="19.44140625" style="35" customWidth="1"/>
    <col min="1526" max="1526" width="20.5546875" style="35" customWidth="1"/>
    <col min="1527" max="1527" width="24.33203125" style="35" customWidth="1"/>
    <col min="1528" max="1529" width="20.5546875" style="35" customWidth="1"/>
    <col min="1530" max="1530" width="17.33203125" style="35" customWidth="1"/>
    <col min="1531" max="1531" width="14.5546875" style="35" customWidth="1"/>
    <col min="1532" max="1532" width="13.33203125" style="35" customWidth="1"/>
    <col min="1533" max="1533" width="20" style="35" customWidth="1"/>
    <col min="1534" max="1534" width="15.6640625" style="35" customWidth="1"/>
    <col min="1535" max="1535" width="14.44140625" style="35" customWidth="1"/>
    <col min="1536" max="1536" width="17.44140625" style="35" customWidth="1"/>
    <col min="1537" max="1537" width="14.44140625" style="35" customWidth="1"/>
    <col min="1538" max="1538" width="18.44140625" style="35" customWidth="1"/>
    <col min="1539" max="1539" width="15.44140625" style="35" customWidth="1"/>
    <col min="1540" max="1776" width="9.33203125" style="35"/>
    <col min="1777" max="1777" width="11.44140625" style="35" customWidth="1"/>
    <col min="1778" max="1778" width="53" style="35" customWidth="1"/>
    <col min="1779" max="1779" width="20.5546875" style="35" customWidth="1"/>
    <col min="1780" max="1780" width="18.5546875" style="35" customWidth="1"/>
    <col min="1781" max="1781" width="19.44140625" style="35" customWidth="1"/>
    <col min="1782" max="1782" width="20.5546875" style="35" customWidth="1"/>
    <col min="1783" max="1783" width="24.33203125" style="35" customWidth="1"/>
    <col min="1784" max="1785" width="20.5546875" style="35" customWidth="1"/>
    <col min="1786" max="1786" width="17.33203125" style="35" customWidth="1"/>
    <col min="1787" max="1787" width="14.5546875" style="35" customWidth="1"/>
    <col min="1788" max="1788" width="13.33203125" style="35" customWidth="1"/>
    <col min="1789" max="1789" width="20" style="35" customWidth="1"/>
    <col min="1790" max="1790" width="15.6640625" style="35" customWidth="1"/>
    <col min="1791" max="1791" width="14.44140625" style="35" customWidth="1"/>
    <col min="1792" max="1792" width="17.44140625" style="35" customWidth="1"/>
    <col min="1793" max="1793" width="14.44140625" style="35" customWidth="1"/>
    <col min="1794" max="1794" width="18.44140625" style="35" customWidth="1"/>
    <col min="1795" max="1795" width="15.44140625" style="35" customWidth="1"/>
    <col min="1796" max="2032" width="9.33203125" style="35"/>
    <col min="2033" max="2033" width="11.44140625" style="35" customWidth="1"/>
    <col min="2034" max="2034" width="53" style="35" customWidth="1"/>
    <col min="2035" max="2035" width="20.5546875" style="35" customWidth="1"/>
    <col min="2036" max="2036" width="18.5546875" style="35" customWidth="1"/>
    <col min="2037" max="2037" width="19.44140625" style="35" customWidth="1"/>
    <col min="2038" max="2038" width="20.5546875" style="35" customWidth="1"/>
    <col min="2039" max="2039" width="24.33203125" style="35" customWidth="1"/>
    <col min="2040" max="2041" width="20.5546875" style="35" customWidth="1"/>
    <col min="2042" max="2042" width="17.33203125" style="35" customWidth="1"/>
    <col min="2043" max="2043" width="14.5546875" style="35" customWidth="1"/>
    <col min="2044" max="2044" width="13.33203125" style="35" customWidth="1"/>
    <col min="2045" max="2045" width="20" style="35" customWidth="1"/>
    <col min="2046" max="2046" width="15.6640625" style="35" customWidth="1"/>
    <col min="2047" max="2047" width="14.44140625" style="35" customWidth="1"/>
    <col min="2048" max="2048" width="17.44140625" style="35" customWidth="1"/>
    <col min="2049" max="2049" width="14.44140625" style="35" customWidth="1"/>
    <col min="2050" max="2050" width="18.44140625" style="35" customWidth="1"/>
    <col min="2051" max="2051" width="15.44140625" style="35" customWidth="1"/>
    <col min="2052" max="2288" width="9.33203125" style="35"/>
    <col min="2289" max="2289" width="11.44140625" style="35" customWidth="1"/>
    <col min="2290" max="2290" width="53" style="35" customWidth="1"/>
    <col min="2291" max="2291" width="20.5546875" style="35" customWidth="1"/>
    <col min="2292" max="2292" width="18.5546875" style="35" customWidth="1"/>
    <col min="2293" max="2293" width="19.44140625" style="35" customWidth="1"/>
    <col min="2294" max="2294" width="20.5546875" style="35" customWidth="1"/>
    <col min="2295" max="2295" width="24.33203125" style="35" customWidth="1"/>
    <col min="2296" max="2297" width="20.5546875" style="35" customWidth="1"/>
    <col min="2298" max="2298" width="17.33203125" style="35" customWidth="1"/>
    <col min="2299" max="2299" width="14.5546875" style="35" customWidth="1"/>
    <col min="2300" max="2300" width="13.33203125" style="35" customWidth="1"/>
    <col min="2301" max="2301" width="20" style="35" customWidth="1"/>
    <col min="2302" max="2302" width="15.6640625" style="35" customWidth="1"/>
    <col min="2303" max="2303" width="14.44140625" style="35" customWidth="1"/>
    <col min="2304" max="2304" width="17.44140625" style="35" customWidth="1"/>
    <col min="2305" max="2305" width="14.44140625" style="35" customWidth="1"/>
    <col min="2306" max="2306" width="18.44140625" style="35" customWidth="1"/>
    <col min="2307" max="2307" width="15.44140625" style="35" customWidth="1"/>
    <col min="2308" max="2544" width="9.33203125" style="35"/>
    <col min="2545" max="2545" width="11.44140625" style="35" customWidth="1"/>
    <col min="2546" max="2546" width="53" style="35" customWidth="1"/>
    <col min="2547" max="2547" width="20.5546875" style="35" customWidth="1"/>
    <col min="2548" max="2548" width="18.5546875" style="35" customWidth="1"/>
    <col min="2549" max="2549" width="19.44140625" style="35" customWidth="1"/>
    <col min="2550" max="2550" width="20.5546875" style="35" customWidth="1"/>
    <col min="2551" max="2551" width="24.33203125" style="35" customWidth="1"/>
    <col min="2552" max="2553" width="20.5546875" style="35" customWidth="1"/>
    <col min="2554" max="2554" width="17.33203125" style="35" customWidth="1"/>
    <col min="2555" max="2555" width="14.5546875" style="35" customWidth="1"/>
    <col min="2556" max="2556" width="13.33203125" style="35" customWidth="1"/>
    <col min="2557" max="2557" width="20" style="35" customWidth="1"/>
    <col min="2558" max="2558" width="15.6640625" style="35" customWidth="1"/>
    <col min="2559" max="2559" width="14.44140625" style="35" customWidth="1"/>
    <col min="2560" max="2560" width="17.44140625" style="35" customWidth="1"/>
    <col min="2561" max="2561" width="14.44140625" style="35" customWidth="1"/>
    <col min="2562" max="2562" width="18.44140625" style="35" customWidth="1"/>
    <col min="2563" max="2563" width="15.44140625" style="35" customWidth="1"/>
    <col min="2564" max="2800" width="9.33203125" style="35"/>
    <col min="2801" max="2801" width="11.44140625" style="35" customWidth="1"/>
    <col min="2802" max="2802" width="53" style="35" customWidth="1"/>
    <col min="2803" max="2803" width="20.5546875" style="35" customWidth="1"/>
    <col min="2804" max="2804" width="18.5546875" style="35" customWidth="1"/>
    <col min="2805" max="2805" width="19.44140625" style="35" customWidth="1"/>
    <col min="2806" max="2806" width="20.5546875" style="35" customWidth="1"/>
    <col min="2807" max="2807" width="24.33203125" style="35" customWidth="1"/>
    <col min="2808" max="2809" width="20.5546875" style="35" customWidth="1"/>
    <col min="2810" max="2810" width="17.33203125" style="35" customWidth="1"/>
    <col min="2811" max="2811" width="14.5546875" style="35" customWidth="1"/>
    <col min="2812" max="2812" width="13.33203125" style="35" customWidth="1"/>
    <col min="2813" max="2813" width="20" style="35" customWidth="1"/>
    <col min="2814" max="2814" width="15.6640625" style="35" customWidth="1"/>
    <col min="2815" max="2815" width="14.44140625" style="35" customWidth="1"/>
    <col min="2816" max="2816" width="17.44140625" style="35" customWidth="1"/>
    <col min="2817" max="2817" width="14.44140625" style="35" customWidth="1"/>
    <col min="2818" max="2818" width="18.44140625" style="35" customWidth="1"/>
    <col min="2819" max="2819" width="15.44140625" style="35" customWidth="1"/>
    <col min="2820" max="3056" width="9.33203125" style="35"/>
    <col min="3057" max="3057" width="11.44140625" style="35" customWidth="1"/>
    <col min="3058" max="3058" width="53" style="35" customWidth="1"/>
    <col min="3059" max="3059" width="20.5546875" style="35" customWidth="1"/>
    <col min="3060" max="3060" width="18.5546875" style="35" customWidth="1"/>
    <col min="3061" max="3061" width="19.44140625" style="35" customWidth="1"/>
    <col min="3062" max="3062" width="20.5546875" style="35" customWidth="1"/>
    <col min="3063" max="3063" width="24.33203125" style="35" customWidth="1"/>
    <col min="3064" max="3065" width="20.5546875" style="35" customWidth="1"/>
    <col min="3066" max="3066" width="17.33203125" style="35" customWidth="1"/>
    <col min="3067" max="3067" width="14.5546875" style="35" customWidth="1"/>
    <col min="3068" max="3068" width="13.33203125" style="35" customWidth="1"/>
    <col min="3069" max="3069" width="20" style="35" customWidth="1"/>
    <col min="3070" max="3070" width="15.6640625" style="35" customWidth="1"/>
    <col min="3071" max="3071" width="14.44140625" style="35" customWidth="1"/>
    <col min="3072" max="3072" width="17.44140625" style="35" customWidth="1"/>
    <col min="3073" max="3073" width="14.44140625" style="35" customWidth="1"/>
    <col min="3074" max="3074" width="18.44140625" style="35" customWidth="1"/>
    <col min="3075" max="3075" width="15.44140625" style="35" customWidth="1"/>
    <col min="3076" max="3312" width="9.33203125" style="35"/>
    <col min="3313" max="3313" width="11.44140625" style="35" customWidth="1"/>
    <col min="3314" max="3314" width="53" style="35" customWidth="1"/>
    <col min="3315" max="3315" width="20.5546875" style="35" customWidth="1"/>
    <col min="3316" max="3316" width="18.5546875" style="35" customWidth="1"/>
    <col min="3317" max="3317" width="19.44140625" style="35" customWidth="1"/>
    <col min="3318" max="3318" width="20.5546875" style="35" customWidth="1"/>
    <col min="3319" max="3319" width="24.33203125" style="35" customWidth="1"/>
    <col min="3320" max="3321" width="20.5546875" style="35" customWidth="1"/>
    <col min="3322" max="3322" width="17.33203125" style="35" customWidth="1"/>
    <col min="3323" max="3323" width="14.5546875" style="35" customWidth="1"/>
    <col min="3324" max="3324" width="13.33203125" style="35" customWidth="1"/>
    <col min="3325" max="3325" width="20" style="35" customWidth="1"/>
    <col min="3326" max="3326" width="15.6640625" style="35" customWidth="1"/>
    <col min="3327" max="3327" width="14.44140625" style="35" customWidth="1"/>
    <col min="3328" max="3328" width="17.44140625" style="35" customWidth="1"/>
    <col min="3329" max="3329" width="14.44140625" style="35" customWidth="1"/>
    <col min="3330" max="3330" width="18.44140625" style="35" customWidth="1"/>
    <col min="3331" max="3331" width="15.44140625" style="35" customWidth="1"/>
    <col min="3332" max="3568" width="9.33203125" style="35"/>
    <col min="3569" max="3569" width="11.44140625" style="35" customWidth="1"/>
    <col min="3570" max="3570" width="53" style="35" customWidth="1"/>
    <col min="3571" max="3571" width="20.5546875" style="35" customWidth="1"/>
    <col min="3572" max="3572" width="18.5546875" style="35" customWidth="1"/>
    <col min="3573" max="3573" width="19.44140625" style="35" customWidth="1"/>
    <col min="3574" max="3574" width="20.5546875" style="35" customWidth="1"/>
    <col min="3575" max="3575" width="24.33203125" style="35" customWidth="1"/>
    <col min="3576" max="3577" width="20.5546875" style="35" customWidth="1"/>
    <col min="3578" max="3578" width="17.33203125" style="35" customWidth="1"/>
    <col min="3579" max="3579" width="14.5546875" style="35" customWidth="1"/>
    <col min="3580" max="3580" width="13.33203125" style="35" customWidth="1"/>
    <col min="3581" max="3581" width="20" style="35" customWidth="1"/>
    <col min="3582" max="3582" width="15.6640625" style="35" customWidth="1"/>
    <col min="3583" max="3583" width="14.44140625" style="35" customWidth="1"/>
    <col min="3584" max="3584" width="17.44140625" style="35" customWidth="1"/>
    <col min="3585" max="3585" width="14.44140625" style="35" customWidth="1"/>
    <col min="3586" max="3586" width="18.44140625" style="35" customWidth="1"/>
    <col min="3587" max="3587" width="15.44140625" style="35" customWidth="1"/>
    <col min="3588" max="3824" width="9.33203125" style="35"/>
    <col min="3825" max="3825" width="11.44140625" style="35" customWidth="1"/>
    <col min="3826" max="3826" width="53" style="35" customWidth="1"/>
    <col min="3827" max="3827" width="20.5546875" style="35" customWidth="1"/>
    <col min="3828" max="3828" width="18.5546875" style="35" customWidth="1"/>
    <col min="3829" max="3829" width="19.44140625" style="35" customWidth="1"/>
    <col min="3830" max="3830" width="20.5546875" style="35" customWidth="1"/>
    <col min="3831" max="3831" width="24.33203125" style="35" customWidth="1"/>
    <col min="3832" max="3833" width="20.5546875" style="35" customWidth="1"/>
    <col min="3834" max="3834" width="17.33203125" style="35" customWidth="1"/>
    <col min="3835" max="3835" width="14.5546875" style="35" customWidth="1"/>
    <col min="3836" max="3836" width="13.33203125" style="35" customWidth="1"/>
    <col min="3837" max="3837" width="20" style="35" customWidth="1"/>
    <col min="3838" max="3838" width="15.6640625" style="35" customWidth="1"/>
    <col min="3839" max="3839" width="14.44140625" style="35" customWidth="1"/>
    <col min="3840" max="3840" width="17.44140625" style="35" customWidth="1"/>
    <col min="3841" max="3841" width="14.44140625" style="35" customWidth="1"/>
    <col min="3842" max="3842" width="18.44140625" style="35" customWidth="1"/>
    <col min="3843" max="3843" width="15.44140625" style="35" customWidth="1"/>
    <col min="3844" max="4080" width="9.33203125" style="35"/>
    <col min="4081" max="4081" width="11.44140625" style="35" customWidth="1"/>
    <col min="4082" max="4082" width="53" style="35" customWidth="1"/>
    <col min="4083" max="4083" width="20.5546875" style="35" customWidth="1"/>
    <col min="4084" max="4084" width="18.5546875" style="35" customWidth="1"/>
    <col min="4085" max="4085" width="19.44140625" style="35" customWidth="1"/>
    <col min="4086" max="4086" width="20.5546875" style="35" customWidth="1"/>
    <col min="4087" max="4087" width="24.33203125" style="35" customWidth="1"/>
    <col min="4088" max="4089" width="20.5546875" style="35" customWidth="1"/>
    <col min="4090" max="4090" width="17.33203125" style="35" customWidth="1"/>
    <col min="4091" max="4091" width="14.5546875" style="35" customWidth="1"/>
    <col min="4092" max="4092" width="13.33203125" style="35" customWidth="1"/>
    <col min="4093" max="4093" width="20" style="35" customWidth="1"/>
    <col min="4094" max="4094" width="15.6640625" style="35" customWidth="1"/>
    <col min="4095" max="4095" width="14.44140625" style="35" customWidth="1"/>
    <col min="4096" max="4096" width="17.44140625" style="35" customWidth="1"/>
    <col min="4097" max="4097" width="14.44140625" style="35" customWidth="1"/>
    <col min="4098" max="4098" width="18.44140625" style="35" customWidth="1"/>
    <col min="4099" max="4099" width="15.44140625" style="35" customWidth="1"/>
    <col min="4100" max="4336" width="9.33203125" style="35"/>
    <col min="4337" max="4337" width="11.44140625" style="35" customWidth="1"/>
    <col min="4338" max="4338" width="53" style="35" customWidth="1"/>
    <col min="4339" max="4339" width="20.5546875" style="35" customWidth="1"/>
    <col min="4340" max="4340" width="18.5546875" style="35" customWidth="1"/>
    <col min="4341" max="4341" width="19.44140625" style="35" customWidth="1"/>
    <col min="4342" max="4342" width="20.5546875" style="35" customWidth="1"/>
    <col min="4343" max="4343" width="24.33203125" style="35" customWidth="1"/>
    <col min="4344" max="4345" width="20.5546875" style="35" customWidth="1"/>
    <col min="4346" max="4346" width="17.33203125" style="35" customWidth="1"/>
    <col min="4347" max="4347" width="14.5546875" style="35" customWidth="1"/>
    <col min="4348" max="4348" width="13.33203125" style="35" customWidth="1"/>
    <col min="4349" max="4349" width="20" style="35" customWidth="1"/>
    <col min="4350" max="4350" width="15.6640625" style="35" customWidth="1"/>
    <col min="4351" max="4351" width="14.44140625" style="35" customWidth="1"/>
    <col min="4352" max="4352" width="17.44140625" style="35" customWidth="1"/>
    <col min="4353" max="4353" width="14.44140625" style="35" customWidth="1"/>
    <col min="4354" max="4354" width="18.44140625" style="35" customWidth="1"/>
    <col min="4355" max="4355" width="15.44140625" style="35" customWidth="1"/>
    <col min="4356" max="4592" width="9.33203125" style="35"/>
    <col min="4593" max="4593" width="11.44140625" style="35" customWidth="1"/>
    <col min="4594" max="4594" width="53" style="35" customWidth="1"/>
    <col min="4595" max="4595" width="20.5546875" style="35" customWidth="1"/>
    <col min="4596" max="4596" width="18.5546875" style="35" customWidth="1"/>
    <col min="4597" max="4597" width="19.44140625" style="35" customWidth="1"/>
    <col min="4598" max="4598" width="20.5546875" style="35" customWidth="1"/>
    <col min="4599" max="4599" width="24.33203125" style="35" customWidth="1"/>
    <col min="4600" max="4601" width="20.5546875" style="35" customWidth="1"/>
    <col min="4602" max="4602" width="17.33203125" style="35" customWidth="1"/>
    <col min="4603" max="4603" width="14.5546875" style="35" customWidth="1"/>
    <col min="4604" max="4604" width="13.33203125" style="35" customWidth="1"/>
    <col min="4605" max="4605" width="20" style="35" customWidth="1"/>
    <col min="4606" max="4606" width="15.6640625" style="35" customWidth="1"/>
    <col min="4607" max="4607" width="14.44140625" style="35" customWidth="1"/>
    <col min="4608" max="4608" width="17.44140625" style="35" customWidth="1"/>
    <col min="4609" max="4609" width="14.44140625" style="35" customWidth="1"/>
    <col min="4610" max="4610" width="18.44140625" style="35" customWidth="1"/>
    <col min="4611" max="4611" width="15.44140625" style="35" customWidth="1"/>
    <col min="4612" max="4848" width="9.33203125" style="35"/>
    <col min="4849" max="4849" width="11.44140625" style="35" customWidth="1"/>
    <col min="4850" max="4850" width="53" style="35" customWidth="1"/>
    <col min="4851" max="4851" width="20.5546875" style="35" customWidth="1"/>
    <col min="4852" max="4852" width="18.5546875" style="35" customWidth="1"/>
    <col min="4853" max="4853" width="19.44140625" style="35" customWidth="1"/>
    <col min="4854" max="4854" width="20.5546875" style="35" customWidth="1"/>
    <col min="4855" max="4855" width="24.33203125" style="35" customWidth="1"/>
    <col min="4856" max="4857" width="20.5546875" style="35" customWidth="1"/>
    <col min="4858" max="4858" width="17.33203125" style="35" customWidth="1"/>
    <col min="4859" max="4859" width="14.5546875" style="35" customWidth="1"/>
    <col min="4860" max="4860" width="13.33203125" style="35" customWidth="1"/>
    <col min="4861" max="4861" width="20" style="35" customWidth="1"/>
    <col min="4862" max="4862" width="15.6640625" style="35" customWidth="1"/>
    <col min="4863" max="4863" width="14.44140625" style="35" customWidth="1"/>
    <col min="4864" max="4864" width="17.44140625" style="35" customWidth="1"/>
    <col min="4865" max="4865" width="14.44140625" style="35" customWidth="1"/>
    <col min="4866" max="4866" width="18.44140625" style="35" customWidth="1"/>
    <col min="4867" max="4867" width="15.44140625" style="35" customWidth="1"/>
    <col min="4868" max="5104" width="9.33203125" style="35"/>
    <col min="5105" max="5105" width="11.44140625" style="35" customWidth="1"/>
    <col min="5106" max="5106" width="53" style="35" customWidth="1"/>
    <col min="5107" max="5107" width="20.5546875" style="35" customWidth="1"/>
    <col min="5108" max="5108" width="18.5546875" style="35" customWidth="1"/>
    <col min="5109" max="5109" width="19.44140625" style="35" customWidth="1"/>
    <col min="5110" max="5110" width="20.5546875" style="35" customWidth="1"/>
    <col min="5111" max="5111" width="24.33203125" style="35" customWidth="1"/>
    <col min="5112" max="5113" width="20.5546875" style="35" customWidth="1"/>
    <col min="5114" max="5114" width="17.33203125" style="35" customWidth="1"/>
    <col min="5115" max="5115" width="14.5546875" style="35" customWidth="1"/>
    <col min="5116" max="5116" width="13.33203125" style="35" customWidth="1"/>
    <col min="5117" max="5117" width="20" style="35" customWidth="1"/>
    <col min="5118" max="5118" width="15.6640625" style="35" customWidth="1"/>
    <col min="5119" max="5119" width="14.44140625" style="35" customWidth="1"/>
    <col min="5120" max="5120" width="17.44140625" style="35" customWidth="1"/>
    <col min="5121" max="5121" width="14.44140625" style="35" customWidth="1"/>
    <col min="5122" max="5122" width="18.44140625" style="35" customWidth="1"/>
    <col min="5123" max="5123" width="15.44140625" style="35" customWidth="1"/>
    <col min="5124" max="5360" width="9.33203125" style="35"/>
    <col min="5361" max="5361" width="11.44140625" style="35" customWidth="1"/>
    <col min="5362" max="5362" width="53" style="35" customWidth="1"/>
    <col min="5363" max="5363" width="20.5546875" style="35" customWidth="1"/>
    <col min="5364" max="5364" width="18.5546875" style="35" customWidth="1"/>
    <col min="5365" max="5365" width="19.44140625" style="35" customWidth="1"/>
    <col min="5366" max="5366" width="20.5546875" style="35" customWidth="1"/>
    <col min="5367" max="5367" width="24.33203125" style="35" customWidth="1"/>
    <col min="5368" max="5369" width="20.5546875" style="35" customWidth="1"/>
    <col min="5370" max="5370" width="17.33203125" style="35" customWidth="1"/>
    <col min="5371" max="5371" width="14.5546875" style="35" customWidth="1"/>
    <col min="5372" max="5372" width="13.33203125" style="35" customWidth="1"/>
    <col min="5373" max="5373" width="20" style="35" customWidth="1"/>
    <col min="5374" max="5374" width="15.6640625" style="35" customWidth="1"/>
    <col min="5375" max="5375" width="14.44140625" style="35" customWidth="1"/>
    <col min="5376" max="5376" width="17.44140625" style="35" customWidth="1"/>
    <col min="5377" max="5377" width="14.44140625" style="35" customWidth="1"/>
    <col min="5378" max="5378" width="18.44140625" style="35" customWidth="1"/>
    <col min="5379" max="5379" width="15.44140625" style="35" customWidth="1"/>
    <col min="5380" max="5616" width="9.33203125" style="35"/>
    <col min="5617" max="5617" width="11.44140625" style="35" customWidth="1"/>
    <col min="5618" max="5618" width="53" style="35" customWidth="1"/>
    <col min="5619" max="5619" width="20.5546875" style="35" customWidth="1"/>
    <col min="5620" max="5620" width="18.5546875" style="35" customWidth="1"/>
    <col min="5621" max="5621" width="19.44140625" style="35" customWidth="1"/>
    <col min="5622" max="5622" width="20.5546875" style="35" customWidth="1"/>
    <col min="5623" max="5623" width="24.33203125" style="35" customWidth="1"/>
    <col min="5624" max="5625" width="20.5546875" style="35" customWidth="1"/>
    <col min="5626" max="5626" width="17.33203125" style="35" customWidth="1"/>
    <col min="5627" max="5627" width="14.5546875" style="35" customWidth="1"/>
    <col min="5628" max="5628" width="13.33203125" style="35" customWidth="1"/>
    <col min="5629" max="5629" width="20" style="35" customWidth="1"/>
    <col min="5630" max="5630" width="15.6640625" style="35" customWidth="1"/>
    <col min="5631" max="5631" width="14.44140625" style="35" customWidth="1"/>
    <col min="5632" max="5632" width="17.44140625" style="35" customWidth="1"/>
    <col min="5633" max="5633" width="14.44140625" style="35" customWidth="1"/>
    <col min="5634" max="5634" width="18.44140625" style="35" customWidth="1"/>
    <col min="5635" max="5635" width="15.44140625" style="35" customWidth="1"/>
    <col min="5636" max="5872" width="9.33203125" style="35"/>
    <col min="5873" max="5873" width="11.44140625" style="35" customWidth="1"/>
    <col min="5874" max="5874" width="53" style="35" customWidth="1"/>
    <col min="5875" max="5875" width="20.5546875" style="35" customWidth="1"/>
    <col min="5876" max="5876" width="18.5546875" style="35" customWidth="1"/>
    <col min="5877" max="5877" width="19.44140625" style="35" customWidth="1"/>
    <col min="5878" max="5878" width="20.5546875" style="35" customWidth="1"/>
    <col min="5879" max="5879" width="24.33203125" style="35" customWidth="1"/>
    <col min="5880" max="5881" width="20.5546875" style="35" customWidth="1"/>
    <col min="5882" max="5882" width="17.33203125" style="35" customWidth="1"/>
    <col min="5883" max="5883" width="14.5546875" style="35" customWidth="1"/>
    <col min="5884" max="5884" width="13.33203125" style="35" customWidth="1"/>
    <col min="5885" max="5885" width="20" style="35" customWidth="1"/>
    <col min="5886" max="5886" width="15.6640625" style="35" customWidth="1"/>
    <col min="5887" max="5887" width="14.44140625" style="35" customWidth="1"/>
    <col min="5888" max="5888" width="17.44140625" style="35" customWidth="1"/>
    <col min="5889" max="5889" width="14.44140625" style="35" customWidth="1"/>
    <col min="5890" max="5890" width="18.44140625" style="35" customWidth="1"/>
    <col min="5891" max="5891" width="15.44140625" style="35" customWidth="1"/>
    <col min="5892" max="6128" width="9.33203125" style="35"/>
    <col min="6129" max="6129" width="11.44140625" style="35" customWidth="1"/>
    <col min="6130" max="6130" width="53" style="35" customWidth="1"/>
    <col min="6131" max="6131" width="20.5546875" style="35" customWidth="1"/>
    <col min="6132" max="6132" width="18.5546875" style="35" customWidth="1"/>
    <col min="6133" max="6133" width="19.44140625" style="35" customWidth="1"/>
    <col min="6134" max="6134" width="20.5546875" style="35" customWidth="1"/>
    <col min="6135" max="6135" width="24.33203125" style="35" customWidth="1"/>
    <col min="6136" max="6137" width="20.5546875" style="35" customWidth="1"/>
    <col min="6138" max="6138" width="17.33203125" style="35" customWidth="1"/>
    <col min="6139" max="6139" width="14.5546875" style="35" customWidth="1"/>
    <col min="6140" max="6140" width="13.33203125" style="35" customWidth="1"/>
    <col min="6141" max="6141" width="20" style="35" customWidth="1"/>
    <col min="6142" max="6142" width="15.6640625" style="35" customWidth="1"/>
    <col min="6143" max="6143" width="14.44140625" style="35" customWidth="1"/>
    <col min="6144" max="6144" width="17.44140625" style="35" customWidth="1"/>
    <col min="6145" max="6145" width="14.44140625" style="35" customWidth="1"/>
    <col min="6146" max="6146" width="18.44140625" style="35" customWidth="1"/>
    <col min="6147" max="6147" width="15.44140625" style="35" customWidth="1"/>
    <col min="6148" max="6384" width="9.33203125" style="35"/>
    <col min="6385" max="6385" width="11.44140625" style="35" customWidth="1"/>
    <col min="6386" max="6386" width="53" style="35" customWidth="1"/>
    <col min="6387" max="6387" width="20.5546875" style="35" customWidth="1"/>
    <col min="6388" max="6388" width="18.5546875" style="35" customWidth="1"/>
    <col min="6389" max="6389" width="19.44140625" style="35" customWidth="1"/>
    <col min="6390" max="6390" width="20.5546875" style="35" customWidth="1"/>
    <col min="6391" max="6391" width="24.33203125" style="35" customWidth="1"/>
    <col min="6392" max="6393" width="20.5546875" style="35" customWidth="1"/>
    <col min="6394" max="6394" width="17.33203125" style="35" customWidth="1"/>
    <col min="6395" max="6395" width="14.5546875" style="35" customWidth="1"/>
    <col min="6396" max="6396" width="13.33203125" style="35" customWidth="1"/>
    <col min="6397" max="6397" width="20" style="35" customWidth="1"/>
    <col min="6398" max="6398" width="15.6640625" style="35" customWidth="1"/>
    <col min="6399" max="6399" width="14.44140625" style="35" customWidth="1"/>
    <col min="6400" max="6400" width="17.44140625" style="35" customWidth="1"/>
    <col min="6401" max="6401" width="14.44140625" style="35" customWidth="1"/>
    <col min="6402" max="6402" width="18.44140625" style="35" customWidth="1"/>
    <col min="6403" max="6403" width="15.44140625" style="35" customWidth="1"/>
    <col min="6404" max="6640" width="9.33203125" style="35"/>
    <col min="6641" max="6641" width="11.44140625" style="35" customWidth="1"/>
    <col min="6642" max="6642" width="53" style="35" customWidth="1"/>
    <col min="6643" max="6643" width="20.5546875" style="35" customWidth="1"/>
    <col min="6644" max="6644" width="18.5546875" style="35" customWidth="1"/>
    <col min="6645" max="6645" width="19.44140625" style="35" customWidth="1"/>
    <col min="6646" max="6646" width="20.5546875" style="35" customWidth="1"/>
    <col min="6647" max="6647" width="24.33203125" style="35" customWidth="1"/>
    <col min="6648" max="6649" width="20.5546875" style="35" customWidth="1"/>
    <col min="6650" max="6650" width="17.33203125" style="35" customWidth="1"/>
    <col min="6651" max="6651" width="14.5546875" style="35" customWidth="1"/>
    <col min="6652" max="6652" width="13.33203125" style="35" customWidth="1"/>
    <col min="6653" max="6653" width="20" style="35" customWidth="1"/>
    <col min="6654" max="6654" width="15.6640625" style="35" customWidth="1"/>
    <col min="6655" max="6655" width="14.44140625" style="35" customWidth="1"/>
    <col min="6656" max="6656" width="17.44140625" style="35" customWidth="1"/>
    <col min="6657" max="6657" width="14.44140625" style="35" customWidth="1"/>
    <col min="6658" max="6658" width="18.44140625" style="35" customWidth="1"/>
    <col min="6659" max="6659" width="15.44140625" style="35" customWidth="1"/>
    <col min="6660" max="6896" width="9.33203125" style="35"/>
    <col min="6897" max="6897" width="11.44140625" style="35" customWidth="1"/>
    <col min="6898" max="6898" width="53" style="35" customWidth="1"/>
    <col min="6899" max="6899" width="20.5546875" style="35" customWidth="1"/>
    <col min="6900" max="6900" width="18.5546875" style="35" customWidth="1"/>
    <col min="6901" max="6901" width="19.44140625" style="35" customWidth="1"/>
    <col min="6902" max="6902" width="20.5546875" style="35" customWidth="1"/>
    <col min="6903" max="6903" width="24.33203125" style="35" customWidth="1"/>
    <col min="6904" max="6905" width="20.5546875" style="35" customWidth="1"/>
    <col min="6906" max="6906" width="17.33203125" style="35" customWidth="1"/>
    <col min="6907" max="6907" width="14.5546875" style="35" customWidth="1"/>
    <col min="6908" max="6908" width="13.33203125" style="35" customWidth="1"/>
    <col min="6909" max="6909" width="20" style="35" customWidth="1"/>
    <col min="6910" max="6910" width="15.6640625" style="35" customWidth="1"/>
    <col min="6911" max="6911" width="14.44140625" style="35" customWidth="1"/>
    <col min="6912" max="6912" width="17.44140625" style="35" customWidth="1"/>
    <col min="6913" max="6913" width="14.44140625" style="35" customWidth="1"/>
    <col min="6914" max="6914" width="18.44140625" style="35" customWidth="1"/>
    <col min="6915" max="6915" width="15.44140625" style="35" customWidth="1"/>
    <col min="6916" max="7152" width="9.33203125" style="35"/>
    <col min="7153" max="7153" width="11.44140625" style="35" customWidth="1"/>
    <col min="7154" max="7154" width="53" style="35" customWidth="1"/>
    <col min="7155" max="7155" width="20.5546875" style="35" customWidth="1"/>
    <col min="7156" max="7156" width="18.5546875" style="35" customWidth="1"/>
    <col min="7157" max="7157" width="19.44140625" style="35" customWidth="1"/>
    <col min="7158" max="7158" width="20.5546875" style="35" customWidth="1"/>
    <col min="7159" max="7159" width="24.33203125" style="35" customWidth="1"/>
    <col min="7160" max="7161" width="20.5546875" style="35" customWidth="1"/>
    <col min="7162" max="7162" width="17.33203125" style="35" customWidth="1"/>
    <col min="7163" max="7163" width="14.5546875" style="35" customWidth="1"/>
    <col min="7164" max="7164" width="13.33203125" style="35" customWidth="1"/>
    <col min="7165" max="7165" width="20" style="35" customWidth="1"/>
    <col min="7166" max="7166" width="15.6640625" style="35" customWidth="1"/>
    <col min="7167" max="7167" width="14.44140625" style="35" customWidth="1"/>
    <col min="7168" max="7168" width="17.44140625" style="35" customWidth="1"/>
    <col min="7169" max="7169" width="14.44140625" style="35" customWidth="1"/>
    <col min="7170" max="7170" width="18.44140625" style="35" customWidth="1"/>
    <col min="7171" max="7171" width="15.44140625" style="35" customWidth="1"/>
    <col min="7172" max="7408" width="9.33203125" style="35"/>
    <col min="7409" max="7409" width="11.44140625" style="35" customWidth="1"/>
    <col min="7410" max="7410" width="53" style="35" customWidth="1"/>
    <col min="7411" max="7411" width="20.5546875" style="35" customWidth="1"/>
    <col min="7412" max="7412" width="18.5546875" style="35" customWidth="1"/>
    <col min="7413" max="7413" width="19.44140625" style="35" customWidth="1"/>
    <col min="7414" max="7414" width="20.5546875" style="35" customWidth="1"/>
    <col min="7415" max="7415" width="24.33203125" style="35" customWidth="1"/>
    <col min="7416" max="7417" width="20.5546875" style="35" customWidth="1"/>
    <col min="7418" max="7418" width="17.33203125" style="35" customWidth="1"/>
    <col min="7419" max="7419" width="14.5546875" style="35" customWidth="1"/>
    <col min="7420" max="7420" width="13.33203125" style="35" customWidth="1"/>
    <col min="7421" max="7421" width="20" style="35" customWidth="1"/>
    <col min="7422" max="7422" width="15.6640625" style="35" customWidth="1"/>
    <col min="7423" max="7423" width="14.44140625" style="35" customWidth="1"/>
    <col min="7424" max="7424" width="17.44140625" style="35" customWidth="1"/>
    <col min="7425" max="7425" width="14.44140625" style="35" customWidth="1"/>
    <col min="7426" max="7426" width="18.44140625" style="35" customWidth="1"/>
    <col min="7427" max="7427" width="15.44140625" style="35" customWidth="1"/>
    <col min="7428" max="7664" width="9.33203125" style="35"/>
    <col min="7665" max="7665" width="11.44140625" style="35" customWidth="1"/>
    <col min="7666" max="7666" width="53" style="35" customWidth="1"/>
    <col min="7667" max="7667" width="20.5546875" style="35" customWidth="1"/>
    <col min="7668" max="7668" width="18.5546875" style="35" customWidth="1"/>
    <col min="7669" max="7669" width="19.44140625" style="35" customWidth="1"/>
    <col min="7670" max="7670" width="20.5546875" style="35" customWidth="1"/>
    <col min="7671" max="7671" width="24.33203125" style="35" customWidth="1"/>
    <col min="7672" max="7673" width="20.5546875" style="35" customWidth="1"/>
    <col min="7674" max="7674" width="17.33203125" style="35" customWidth="1"/>
    <col min="7675" max="7675" width="14.5546875" style="35" customWidth="1"/>
    <col min="7676" max="7676" width="13.33203125" style="35" customWidth="1"/>
    <col min="7677" max="7677" width="20" style="35" customWidth="1"/>
    <col min="7678" max="7678" width="15.6640625" style="35" customWidth="1"/>
    <col min="7679" max="7679" width="14.44140625" style="35" customWidth="1"/>
    <col min="7680" max="7680" width="17.44140625" style="35" customWidth="1"/>
    <col min="7681" max="7681" width="14.44140625" style="35" customWidth="1"/>
    <col min="7682" max="7682" width="18.44140625" style="35" customWidth="1"/>
    <col min="7683" max="7683" width="15.44140625" style="35" customWidth="1"/>
    <col min="7684" max="7920" width="9.33203125" style="35"/>
    <col min="7921" max="7921" width="11.44140625" style="35" customWidth="1"/>
    <col min="7922" max="7922" width="53" style="35" customWidth="1"/>
    <col min="7923" max="7923" width="20.5546875" style="35" customWidth="1"/>
    <col min="7924" max="7924" width="18.5546875" style="35" customWidth="1"/>
    <col min="7925" max="7925" width="19.44140625" style="35" customWidth="1"/>
    <col min="7926" max="7926" width="20.5546875" style="35" customWidth="1"/>
    <col min="7927" max="7927" width="24.33203125" style="35" customWidth="1"/>
    <col min="7928" max="7929" width="20.5546875" style="35" customWidth="1"/>
    <col min="7930" max="7930" width="17.33203125" style="35" customWidth="1"/>
    <col min="7931" max="7931" width="14.5546875" style="35" customWidth="1"/>
    <col min="7932" max="7932" width="13.33203125" style="35" customWidth="1"/>
    <col min="7933" max="7933" width="20" style="35" customWidth="1"/>
    <col min="7934" max="7934" width="15.6640625" style="35" customWidth="1"/>
    <col min="7935" max="7935" width="14.44140625" style="35" customWidth="1"/>
    <col min="7936" max="7936" width="17.44140625" style="35" customWidth="1"/>
    <col min="7937" max="7937" width="14.44140625" style="35" customWidth="1"/>
    <col min="7938" max="7938" width="18.44140625" style="35" customWidth="1"/>
    <col min="7939" max="7939" width="15.44140625" style="35" customWidth="1"/>
    <col min="7940" max="8176" width="9.33203125" style="35"/>
    <col min="8177" max="8177" width="11.44140625" style="35" customWidth="1"/>
    <col min="8178" max="8178" width="53" style="35" customWidth="1"/>
    <col min="8179" max="8179" width="20.5546875" style="35" customWidth="1"/>
    <col min="8180" max="8180" width="18.5546875" style="35" customWidth="1"/>
    <col min="8181" max="8181" width="19.44140625" style="35" customWidth="1"/>
    <col min="8182" max="8182" width="20.5546875" style="35" customWidth="1"/>
    <col min="8183" max="8183" width="24.33203125" style="35" customWidth="1"/>
    <col min="8184" max="8185" width="20.5546875" style="35" customWidth="1"/>
    <col min="8186" max="8186" width="17.33203125" style="35" customWidth="1"/>
    <col min="8187" max="8187" width="14.5546875" style="35" customWidth="1"/>
    <col min="8188" max="8188" width="13.33203125" style="35" customWidth="1"/>
    <col min="8189" max="8189" width="20" style="35" customWidth="1"/>
    <col min="8190" max="8190" width="15.6640625" style="35" customWidth="1"/>
    <col min="8191" max="8191" width="14.44140625" style="35" customWidth="1"/>
    <col min="8192" max="8192" width="17.44140625" style="35" customWidth="1"/>
    <col min="8193" max="8193" width="14.44140625" style="35" customWidth="1"/>
    <col min="8194" max="8194" width="18.44140625" style="35" customWidth="1"/>
    <col min="8195" max="8195" width="15.44140625" style="35" customWidth="1"/>
    <col min="8196" max="8432" width="9.33203125" style="35"/>
    <col min="8433" max="8433" width="11.44140625" style="35" customWidth="1"/>
    <col min="8434" max="8434" width="53" style="35" customWidth="1"/>
    <col min="8435" max="8435" width="20.5546875" style="35" customWidth="1"/>
    <col min="8436" max="8436" width="18.5546875" style="35" customWidth="1"/>
    <col min="8437" max="8437" width="19.44140625" style="35" customWidth="1"/>
    <col min="8438" max="8438" width="20.5546875" style="35" customWidth="1"/>
    <col min="8439" max="8439" width="24.33203125" style="35" customWidth="1"/>
    <col min="8440" max="8441" width="20.5546875" style="35" customWidth="1"/>
    <col min="8442" max="8442" width="17.33203125" style="35" customWidth="1"/>
    <col min="8443" max="8443" width="14.5546875" style="35" customWidth="1"/>
    <col min="8444" max="8444" width="13.33203125" style="35" customWidth="1"/>
    <col min="8445" max="8445" width="20" style="35" customWidth="1"/>
    <col min="8446" max="8446" width="15.6640625" style="35" customWidth="1"/>
    <col min="8447" max="8447" width="14.44140625" style="35" customWidth="1"/>
    <col min="8448" max="8448" width="17.44140625" style="35" customWidth="1"/>
    <col min="8449" max="8449" width="14.44140625" style="35" customWidth="1"/>
    <col min="8450" max="8450" width="18.44140625" style="35" customWidth="1"/>
    <col min="8451" max="8451" width="15.44140625" style="35" customWidth="1"/>
    <col min="8452" max="8688" width="9.33203125" style="35"/>
    <col min="8689" max="8689" width="11.44140625" style="35" customWidth="1"/>
    <col min="8690" max="8690" width="53" style="35" customWidth="1"/>
    <col min="8691" max="8691" width="20.5546875" style="35" customWidth="1"/>
    <col min="8692" max="8692" width="18.5546875" style="35" customWidth="1"/>
    <col min="8693" max="8693" width="19.44140625" style="35" customWidth="1"/>
    <col min="8694" max="8694" width="20.5546875" style="35" customWidth="1"/>
    <col min="8695" max="8695" width="24.33203125" style="35" customWidth="1"/>
    <col min="8696" max="8697" width="20.5546875" style="35" customWidth="1"/>
    <col min="8698" max="8698" width="17.33203125" style="35" customWidth="1"/>
    <col min="8699" max="8699" width="14.5546875" style="35" customWidth="1"/>
    <col min="8700" max="8700" width="13.33203125" style="35" customWidth="1"/>
    <col min="8701" max="8701" width="20" style="35" customWidth="1"/>
    <col min="8702" max="8702" width="15.6640625" style="35" customWidth="1"/>
    <col min="8703" max="8703" width="14.44140625" style="35" customWidth="1"/>
    <col min="8704" max="8704" width="17.44140625" style="35" customWidth="1"/>
    <col min="8705" max="8705" width="14.44140625" style="35" customWidth="1"/>
    <col min="8706" max="8706" width="18.44140625" style="35" customWidth="1"/>
    <col min="8707" max="8707" width="15.44140625" style="35" customWidth="1"/>
    <col min="8708" max="8944" width="9.33203125" style="35"/>
    <col min="8945" max="8945" width="11.44140625" style="35" customWidth="1"/>
    <col min="8946" max="8946" width="53" style="35" customWidth="1"/>
    <col min="8947" max="8947" width="20.5546875" style="35" customWidth="1"/>
    <col min="8948" max="8948" width="18.5546875" style="35" customWidth="1"/>
    <col min="8949" max="8949" width="19.44140625" style="35" customWidth="1"/>
    <col min="8950" max="8950" width="20.5546875" style="35" customWidth="1"/>
    <col min="8951" max="8951" width="24.33203125" style="35" customWidth="1"/>
    <col min="8952" max="8953" width="20.5546875" style="35" customWidth="1"/>
    <col min="8954" max="8954" width="17.33203125" style="35" customWidth="1"/>
    <col min="8955" max="8955" width="14.5546875" style="35" customWidth="1"/>
    <col min="8956" max="8956" width="13.33203125" style="35" customWidth="1"/>
    <col min="8957" max="8957" width="20" style="35" customWidth="1"/>
    <col min="8958" max="8958" width="15.6640625" style="35" customWidth="1"/>
    <col min="8959" max="8959" width="14.44140625" style="35" customWidth="1"/>
    <col min="8960" max="8960" width="17.44140625" style="35" customWidth="1"/>
    <col min="8961" max="8961" width="14.44140625" style="35" customWidth="1"/>
    <col min="8962" max="8962" width="18.44140625" style="35" customWidth="1"/>
    <col min="8963" max="8963" width="15.44140625" style="35" customWidth="1"/>
    <col min="8964" max="9200" width="9.33203125" style="35"/>
    <col min="9201" max="9201" width="11.44140625" style="35" customWidth="1"/>
    <col min="9202" max="9202" width="53" style="35" customWidth="1"/>
    <col min="9203" max="9203" width="20.5546875" style="35" customWidth="1"/>
    <col min="9204" max="9204" width="18.5546875" style="35" customWidth="1"/>
    <col min="9205" max="9205" width="19.44140625" style="35" customWidth="1"/>
    <col min="9206" max="9206" width="20.5546875" style="35" customWidth="1"/>
    <col min="9207" max="9207" width="24.33203125" style="35" customWidth="1"/>
    <col min="9208" max="9209" width="20.5546875" style="35" customWidth="1"/>
    <col min="9210" max="9210" width="17.33203125" style="35" customWidth="1"/>
    <col min="9211" max="9211" width="14.5546875" style="35" customWidth="1"/>
    <col min="9212" max="9212" width="13.33203125" style="35" customWidth="1"/>
    <col min="9213" max="9213" width="20" style="35" customWidth="1"/>
    <col min="9214" max="9214" width="15.6640625" style="35" customWidth="1"/>
    <col min="9215" max="9215" width="14.44140625" style="35" customWidth="1"/>
    <col min="9216" max="9216" width="17.44140625" style="35" customWidth="1"/>
    <col min="9217" max="9217" width="14.44140625" style="35" customWidth="1"/>
    <col min="9218" max="9218" width="18.44140625" style="35" customWidth="1"/>
    <col min="9219" max="9219" width="15.44140625" style="35" customWidth="1"/>
    <col min="9220" max="9456" width="9.33203125" style="35"/>
    <col min="9457" max="9457" width="11.44140625" style="35" customWidth="1"/>
    <col min="9458" max="9458" width="53" style="35" customWidth="1"/>
    <col min="9459" max="9459" width="20.5546875" style="35" customWidth="1"/>
    <col min="9460" max="9460" width="18.5546875" style="35" customWidth="1"/>
    <col min="9461" max="9461" width="19.44140625" style="35" customWidth="1"/>
    <col min="9462" max="9462" width="20.5546875" style="35" customWidth="1"/>
    <col min="9463" max="9463" width="24.33203125" style="35" customWidth="1"/>
    <col min="9464" max="9465" width="20.5546875" style="35" customWidth="1"/>
    <col min="9466" max="9466" width="17.33203125" style="35" customWidth="1"/>
    <col min="9467" max="9467" width="14.5546875" style="35" customWidth="1"/>
    <col min="9468" max="9468" width="13.33203125" style="35" customWidth="1"/>
    <col min="9469" max="9469" width="20" style="35" customWidth="1"/>
    <col min="9470" max="9470" width="15.6640625" style="35" customWidth="1"/>
    <col min="9471" max="9471" width="14.44140625" style="35" customWidth="1"/>
    <col min="9472" max="9472" width="17.44140625" style="35" customWidth="1"/>
    <col min="9473" max="9473" width="14.44140625" style="35" customWidth="1"/>
    <col min="9474" max="9474" width="18.44140625" style="35" customWidth="1"/>
    <col min="9475" max="9475" width="15.44140625" style="35" customWidth="1"/>
    <col min="9476" max="9712" width="9.33203125" style="35"/>
    <col min="9713" max="9713" width="11.44140625" style="35" customWidth="1"/>
    <col min="9714" max="9714" width="53" style="35" customWidth="1"/>
    <col min="9715" max="9715" width="20.5546875" style="35" customWidth="1"/>
    <col min="9716" max="9716" width="18.5546875" style="35" customWidth="1"/>
    <col min="9717" max="9717" width="19.44140625" style="35" customWidth="1"/>
    <col min="9718" max="9718" width="20.5546875" style="35" customWidth="1"/>
    <col min="9719" max="9719" width="24.33203125" style="35" customWidth="1"/>
    <col min="9720" max="9721" width="20.5546875" style="35" customWidth="1"/>
    <col min="9722" max="9722" width="17.33203125" style="35" customWidth="1"/>
    <col min="9723" max="9723" width="14.5546875" style="35" customWidth="1"/>
    <col min="9724" max="9724" width="13.33203125" style="35" customWidth="1"/>
    <col min="9725" max="9725" width="20" style="35" customWidth="1"/>
    <col min="9726" max="9726" width="15.6640625" style="35" customWidth="1"/>
    <col min="9727" max="9727" width="14.44140625" style="35" customWidth="1"/>
    <col min="9728" max="9728" width="17.44140625" style="35" customWidth="1"/>
    <col min="9729" max="9729" width="14.44140625" style="35" customWidth="1"/>
    <col min="9730" max="9730" width="18.44140625" style="35" customWidth="1"/>
    <col min="9731" max="9731" width="15.44140625" style="35" customWidth="1"/>
    <col min="9732" max="9968" width="9.33203125" style="35"/>
    <col min="9969" max="9969" width="11.44140625" style="35" customWidth="1"/>
    <col min="9970" max="9970" width="53" style="35" customWidth="1"/>
    <col min="9971" max="9971" width="20.5546875" style="35" customWidth="1"/>
    <col min="9972" max="9972" width="18.5546875" style="35" customWidth="1"/>
    <col min="9973" max="9973" width="19.44140625" style="35" customWidth="1"/>
    <col min="9974" max="9974" width="20.5546875" style="35" customWidth="1"/>
    <col min="9975" max="9975" width="24.33203125" style="35" customWidth="1"/>
    <col min="9976" max="9977" width="20.5546875" style="35" customWidth="1"/>
    <col min="9978" max="9978" width="17.33203125" style="35" customWidth="1"/>
    <col min="9979" max="9979" width="14.5546875" style="35" customWidth="1"/>
    <col min="9980" max="9980" width="13.33203125" style="35" customWidth="1"/>
    <col min="9981" max="9981" width="20" style="35" customWidth="1"/>
    <col min="9982" max="9982" width="15.6640625" style="35" customWidth="1"/>
    <col min="9983" max="9983" width="14.44140625" style="35" customWidth="1"/>
    <col min="9984" max="9984" width="17.44140625" style="35" customWidth="1"/>
    <col min="9985" max="9985" width="14.44140625" style="35" customWidth="1"/>
    <col min="9986" max="9986" width="18.44140625" style="35" customWidth="1"/>
    <col min="9987" max="9987" width="15.44140625" style="35" customWidth="1"/>
    <col min="9988" max="10224" width="9.33203125" style="35"/>
    <col min="10225" max="10225" width="11.44140625" style="35" customWidth="1"/>
    <col min="10226" max="10226" width="53" style="35" customWidth="1"/>
    <col min="10227" max="10227" width="20.5546875" style="35" customWidth="1"/>
    <col min="10228" max="10228" width="18.5546875" style="35" customWidth="1"/>
    <col min="10229" max="10229" width="19.44140625" style="35" customWidth="1"/>
    <col min="10230" max="10230" width="20.5546875" style="35" customWidth="1"/>
    <col min="10231" max="10231" width="24.33203125" style="35" customWidth="1"/>
    <col min="10232" max="10233" width="20.5546875" style="35" customWidth="1"/>
    <col min="10234" max="10234" width="17.33203125" style="35" customWidth="1"/>
    <col min="10235" max="10235" width="14.5546875" style="35" customWidth="1"/>
    <col min="10236" max="10236" width="13.33203125" style="35" customWidth="1"/>
    <col min="10237" max="10237" width="20" style="35" customWidth="1"/>
    <col min="10238" max="10238" width="15.6640625" style="35" customWidth="1"/>
    <col min="10239" max="10239" width="14.44140625" style="35" customWidth="1"/>
    <col min="10240" max="10240" width="17.44140625" style="35" customWidth="1"/>
    <col min="10241" max="10241" width="14.44140625" style="35" customWidth="1"/>
    <col min="10242" max="10242" width="18.44140625" style="35" customWidth="1"/>
    <col min="10243" max="10243" width="15.44140625" style="35" customWidth="1"/>
    <col min="10244" max="10480" width="9.33203125" style="35"/>
    <col min="10481" max="10481" width="11.44140625" style="35" customWidth="1"/>
    <col min="10482" max="10482" width="53" style="35" customWidth="1"/>
    <col min="10483" max="10483" width="20.5546875" style="35" customWidth="1"/>
    <col min="10484" max="10484" width="18.5546875" style="35" customWidth="1"/>
    <col min="10485" max="10485" width="19.44140625" style="35" customWidth="1"/>
    <col min="10486" max="10486" width="20.5546875" style="35" customWidth="1"/>
    <col min="10487" max="10487" width="24.33203125" style="35" customWidth="1"/>
    <col min="10488" max="10489" width="20.5546875" style="35" customWidth="1"/>
    <col min="10490" max="10490" width="17.33203125" style="35" customWidth="1"/>
    <col min="10491" max="10491" width="14.5546875" style="35" customWidth="1"/>
    <col min="10492" max="10492" width="13.33203125" style="35" customWidth="1"/>
    <col min="10493" max="10493" width="20" style="35" customWidth="1"/>
    <col min="10494" max="10494" width="15.6640625" style="35" customWidth="1"/>
    <col min="10495" max="10495" width="14.44140625" style="35" customWidth="1"/>
    <col min="10496" max="10496" width="17.44140625" style="35" customWidth="1"/>
    <col min="10497" max="10497" width="14.44140625" style="35" customWidth="1"/>
    <col min="10498" max="10498" width="18.44140625" style="35" customWidth="1"/>
    <col min="10499" max="10499" width="15.44140625" style="35" customWidth="1"/>
    <col min="10500" max="10736" width="9.33203125" style="35"/>
    <col min="10737" max="10737" width="11.44140625" style="35" customWidth="1"/>
    <col min="10738" max="10738" width="53" style="35" customWidth="1"/>
    <col min="10739" max="10739" width="20.5546875" style="35" customWidth="1"/>
    <col min="10740" max="10740" width="18.5546875" style="35" customWidth="1"/>
    <col min="10741" max="10741" width="19.44140625" style="35" customWidth="1"/>
    <col min="10742" max="10742" width="20.5546875" style="35" customWidth="1"/>
    <col min="10743" max="10743" width="24.33203125" style="35" customWidth="1"/>
    <col min="10744" max="10745" width="20.5546875" style="35" customWidth="1"/>
    <col min="10746" max="10746" width="17.33203125" style="35" customWidth="1"/>
    <col min="10747" max="10747" width="14.5546875" style="35" customWidth="1"/>
    <col min="10748" max="10748" width="13.33203125" style="35" customWidth="1"/>
    <col min="10749" max="10749" width="20" style="35" customWidth="1"/>
    <col min="10750" max="10750" width="15.6640625" style="35" customWidth="1"/>
    <col min="10751" max="10751" width="14.44140625" style="35" customWidth="1"/>
    <col min="10752" max="10752" width="17.44140625" style="35" customWidth="1"/>
    <col min="10753" max="10753" width="14.44140625" style="35" customWidth="1"/>
    <col min="10754" max="10754" width="18.44140625" style="35" customWidth="1"/>
    <col min="10755" max="10755" width="15.44140625" style="35" customWidth="1"/>
    <col min="10756" max="10992" width="9.33203125" style="35"/>
    <col min="10993" max="10993" width="11.44140625" style="35" customWidth="1"/>
    <col min="10994" max="10994" width="53" style="35" customWidth="1"/>
    <col min="10995" max="10995" width="20.5546875" style="35" customWidth="1"/>
    <col min="10996" max="10996" width="18.5546875" style="35" customWidth="1"/>
    <col min="10997" max="10997" width="19.44140625" style="35" customWidth="1"/>
    <col min="10998" max="10998" width="20.5546875" style="35" customWidth="1"/>
    <col min="10999" max="10999" width="24.33203125" style="35" customWidth="1"/>
    <col min="11000" max="11001" width="20.5546875" style="35" customWidth="1"/>
    <col min="11002" max="11002" width="17.33203125" style="35" customWidth="1"/>
    <col min="11003" max="11003" width="14.5546875" style="35" customWidth="1"/>
    <col min="11004" max="11004" width="13.33203125" style="35" customWidth="1"/>
    <col min="11005" max="11005" width="20" style="35" customWidth="1"/>
    <col min="11006" max="11006" width="15.6640625" style="35" customWidth="1"/>
    <col min="11007" max="11007" width="14.44140625" style="35" customWidth="1"/>
    <col min="11008" max="11008" width="17.44140625" style="35" customWidth="1"/>
    <col min="11009" max="11009" width="14.44140625" style="35" customWidth="1"/>
    <col min="11010" max="11010" width="18.44140625" style="35" customWidth="1"/>
    <col min="11011" max="11011" width="15.44140625" style="35" customWidth="1"/>
    <col min="11012" max="11248" width="9.33203125" style="35"/>
    <col min="11249" max="11249" width="11.44140625" style="35" customWidth="1"/>
    <col min="11250" max="11250" width="53" style="35" customWidth="1"/>
    <col min="11251" max="11251" width="20.5546875" style="35" customWidth="1"/>
    <col min="11252" max="11252" width="18.5546875" style="35" customWidth="1"/>
    <col min="11253" max="11253" width="19.44140625" style="35" customWidth="1"/>
    <col min="11254" max="11254" width="20.5546875" style="35" customWidth="1"/>
    <col min="11255" max="11255" width="24.33203125" style="35" customWidth="1"/>
    <col min="11256" max="11257" width="20.5546875" style="35" customWidth="1"/>
    <col min="11258" max="11258" width="17.33203125" style="35" customWidth="1"/>
    <col min="11259" max="11259" width="14.5546875" style="35" customWidth="1"/>
    <col min="11260" max="11260" width="13.33203125" style="35" customWidth="1"/>
    <col min="11261" max="11261" width="20" style="35" customWidth="1"/>
    <col min="11262" max="11262" width="15.6640625" style="35" customWidth="1"/>
    <col min="11263" max="11263" width="14.44140625" style="35" customWidth="1"/>
    <col min="11264" max="11264" width="17.44140625" style="35" customWidth="1"/>
    <col min="11265" max="11265" width="14.44140625" style="35" customWidth="1"/>
    <col min="11266" max="11266" width="18.44140625" style="35" customWidth="1"/>
    <col min="11267" max="11267" width="15.44140625" style="35" customWidth="1"/>
    <col min="11268" max="11504" width="9.33203125" style="35"/>
    <col min="11505" max="11505" width="11.44140625" style="35" customWidth="1"/>
    <col min="11506" max="11506" width="53" style="35" customWidth="1"/>
    <col min="11507" max="11507" width="20.5546875" style="35" customWidth="1"/>
    <col min="11508" max="11508" width="18.5546875" style="35" customWidth="1"/>
    <col min="11509" max="11509" width="19.44140625" style="35" customWidth="1"/>
    <col min="11510" max="11510" width="20.5546875" style="35" customWidth="1"/>
    <col min="11511" max="11511" width="24.33203125" style="35" customWidth="1"/>
    <col min="11512" max="11513" width="20.5546875" style="35" customWidth="1"/>
    <col min="11514" max="11514" width="17.33203125" style="35" customWidth="1"/>
    <col min="11515" max="11515" width="14.5546875" style="35" customWidth="1"/>
    <col min="11516" max="11516" width="13.33203125" style="35" customWidth="1"/>
    <col min="11517" max="11517" width="20" style="35" customWidth="1"/>
    <col min="11518" max="11518" width="15.6640625" style="35" customWidth="1"/>
    <col min="11519" max="11519" width="14.44140625" style="35" customWidth="1"/>
    <col min="11520" max="11520" width="17.44140625" style="35" customWidth="1"/>
    <col min="11521" max="11521" width="14.44140625" style="35" customWidth="1"/>
    <col min="11522" max="11522" width="18.44140625" style="35" customWidth="1"/>
    <col min="11523" max="11523" width="15.44140625" style="35" customWidth="1"/>
    <col min="11524" max="11760" width="9.33203125" style="35"/>
    <col min="11761" max="11761" width="11.44140625" style="35" customWidth="1"/>
    <col min="11762" max="11762" width="53" style="35" customWidth="1"/>
    <col min="11763" max="11763" width="20.5546875" style="35" customWidth="1"/>
    <col min="11764" max="11764" width="18.5546875" style="35" customWidth="1"/>
    <col min="11765" max="11765" width="19.44140625" style="35" customWidth="1"/>
    <col min="11766" max="11766" width="20.5546875" style="35" customWidth="1"/>
    <col min="11767" max="11767" width="24.33203125" style="35" customWidth="1"/>
    <col min="11768" max="11769" width="20.5546875" style="35" customWidth="1"/>
    <col min="11770" max="11770" width="17.33203125" style="35" customWidth="1"/>
    <col min="11771" max="11771" width="14.5546875" style="35" customWidth="1"/>
    <col min="11772" max="11772" width="13.33203125" style="35" customWidth="1"/>
    <col min="11773" max="11773" width="20" style="35" customWidth="1"/>
    <col min="11774" max="11774" width="15.6640625" style="35" customWidth="1"/>
    <col min="11775" max="11775" width="14.44140625" style="35" customWidth="1"/>
    <col min="11776" max="11776" width="17.44140625" style="35" customWidth="1"/>
    <col min="11777" max="11777" width="14.44140625" style="35" customWidth="1"/>
    <col min="11778" max="11778" width="18.44140625" style="35" customWidth="1"/>
    <col min="11779" max="11779" width="15.44140625" style="35" customWidth="1"/>
    <col min="11780" max="12016" width="9.33203125" style="35"/>
    <col min="12017" max="12017" width="11.44140625" style="35" customWidth="1"/>
    <col min="12018" max="12018" width="53" style="35" customWidth="1"/>
    <col min="12019" max="12019" width="20.5546875" style="35" customWidth="1"/>
    <col min="12020" max="12020" width="18.5546875" style="35" customWidth="1"/>
    <col min="12021" max="12021" width="19.44140625" style="35" customWidth="1"/>
    <col min="12022" max="12022" width="20.5546875" style="35" customWidth="1"/>
    <col min="12023" max="12023" width="24.33203125" style="35" customWidth="1"/>
    <col min="12024" max="12025" width="20.5546875" style="35" customWidth="1"/>
    <col min="12026" max="12026" width="17.33203125" style="35" customWidth="1"/>
    <col min="12027" max="12027" width="14.5546875" style="35" customWidth="1"/>
    <col min="12028" max="12028" width="13.33203125" style="35" customWidth="1"/>
    <col min="12029" max="12029" width="20" style="35" customWidth="1"/>
    <col min="12030" max="12030" width="15.6640625" style="35" customWidth="1"/>
    <col min="12031" max="12031" width="14.44140625" style="35" customWidth="1"/>
    <col min="12032" max="12032" width="17.44140625" style="35" customWidth="1"/>
    <col min="12033" max="12033" width="14.44140625" style="35" customWidth="1"/>
    <col min="12034" max="12034" width="18.44140625" style="35" customWidth="1"/>
    <col min="12035" max="12035" width="15.44140625" style="35" customWidth="1"/>
    <col min="12036" max="12272" width="9.33203125" style="35"/>
    <col min="12273" max="12273" width="11.44140625" style="35" customWidth="1"/>
    <col min="12274" max="12274" width="53" style="35" customWidth="1"/>
    <col min="12275" max="12275" width="20.5546875" style="35" customWidth="1"/>
    <col min="12276" max="12276" width="18.5546875" style="35" customWidth="1"/>
    <col min="12277" max="12277" width="19.44140625" style="35" customWidth="1"/>
    <col min="12278" max="12278" width="20.5546875" style="35" customWidth="1"/>
    <col min="12279" max="12279" width="24.33203125" style="35" customWidth="1"/>
    <col min="12280" max="12281" width="20.5546875" style="35" customWidth="1"/>
    <col min="12282" max="12282" width="17.33203125" style="35" customWidth="1"/>
    <col min="12283" max="12283" width="14.5546875" style="35" customWidth="1"/>
    <col min="12284" max="12284" width="13.33203125" style="35" customWidth="1"/>
    <col min="12285" max="12285" width="20" style="35" customWidth="1"/>
    <col min="12286" max="12286" width="15.6640625" style="35" customWidth="1"/>
    <col min="12287" max="12287" width="14.44140625" style="35" customWidth="1"/>
    <col min="12288" max="12288" width="17.44140625" style="35" customWidth="1"/>
    <col min="12289" max="12289" width="14.44140625" style="35" customWidth="1"/>
    <col min="12290" max="12290" width="18.44140625" style="35" customWidth="1"/>
    <col min="12291" max="12291" width="15.44140625" style="35" customWidth="1"/>
    <col min="12292" max="12528" width="9.33203125" style="35"/>
    <col min="12529" max="12529" width="11.44140625" style="35" customWidth="1"/>
    <col min="12530" max="12530" width="53" style="35" customWidth="1"/>
    <col min="12531" max="12531" width="20.5546875" style="35" customWidth="1"/>
    <col min="12532" max="12532" width="18.5546875" style="35" customWidth="1"/>
    <col min="12533" max="12533" width="19.44140625" style="35" customWidth="1"/>
    <col min="12534" max="12534" width="20.5546875" style="35" customWidth="1"/>
    <col min="12535" max="12535" width="24.33203125" style="35" customWidth="1"/>
    <col min="12536" max="12537" width="20.5546875" style="35" customWidth="1"/>
    <col min="12538" max="12538" width="17.33203125" style="35" customWidth="1"/>
    <col min="12539" max="12539" width="14.5546875" style="35" customWidth="1"/>
    <col min="12540" max="12540" width="13.33203125" style="35" customWidth="1"/>
    <col min="12541" max="12541" width="20" style="35" customWidth="1"/>
    <col min="12542" max="12542" width="15.6640625" style="35" customWidth="1"/>
    <col min="12543" max="12543" width="14.44140625" style="35" customWidth="1"/>
    <col min="12544" max="12544" width="17.44140625" style="35" customWidth="1"/>
    <col min="12545" max="12545" width="14.44140625" style="35" customWidth="1"/>
    <col min="12546" max="12546" width="18.44140625" style="35" customWidth="1"/>
    <col min="12547" max="12547" width="15.44140625" style="35" customWidth="1"/>
    <col min="12548" max="12784" width="9.33203125" style="35"/>
    <col min="12785" max="12785" width="11.44140625" style="35" customWidth="1"/>
    <col min="12786" max="12786" width="53" style="35" customWidth="1"/>
    <col min="12787" max="12787" width="20.5546875" style="35" customWidth="1"/>
    <col min="12788" max="12788" width="18.5546875" style="35" customWidth="1"/>
    <col min="12789" max="12789" width="19.44140625" style="35" customWidth="1"/>
    <col min="12790" max="12790" width="20.5546875" style="35" customWidth="1"/>
    <col min="12791" max="12791" width="24.33203125" style="35" customWidth="1"/>
    <col min="12792" max="12793" width="20.5546875" style="35" customWidth="1"/>
    <col min="12794" max="12794" width="17.33203125" style="35" customWidth="1"/>
    <col min="12795" max="12795" width="14.5546875" style="35" customWidth="1"/>
    <col min="12796" max="12796" width="13.33203125" style="35" customWidth="1"/>
    <col min="12797" max="12797" width="20" style="35" customWidth="1"/>
    <col min="12798" max="12798" width="15.6640625" style="35" customWidth="1"/>
    <col min="12799" max="12799" width="14.44140625" style="35" customWidth="1"/>
    <col min="12800" max="12800" width="17.44140625" style="35" customWidth="1"/>
    <col min="12801" max="12801" width="14.44140625" style="35" customWidth="1"/>
    <col min="12802" max="12802" width="18.44140625" style="35" customWidth="1"/>
    <col min="12803" max="12803" width="15.44140625" style="35" customWidth="1"/>
    <col min="12804" max="13040" width="9.33203125" style="35"/>
    <col min="13041" max="13041" width="11.44140625" style="35" customWidth="1"/>
    <col min="13042" max="13042" width="53" style="35" customWidth="1"/>
    <col min="13043" max="13043" width="20.5546875" style="35" customWidth="1"/>
    <col min="13044" max="13044" width="18.5546875" style="35" customWidth="1"/>
    <col min="13045" max="13045" width="19.44140625" style="35" customWidth="1"/>
    <col min="13046" max="13046" width="20.5546875" style="35" customWidth="1"/>
    <col min="13047" max="13047" width="24.33203125" style="35" customWidth="1"/>
    <col min="13048" max="13049" width="20.5546875" style="35" customWidth="1"/>
    <col min="13050" max="13050" width="17.33203125" style="35" customWidth="1"/>
    <col min="13051" max="13051" width="14.5546875" style="35" customWidth="1"/>
    <col min="13052" max="13052" width="13.33203125" style="35" customWidth="1"/>
    <col min="13053" max="13053" width="20" style="35" customWidth="1"/>
    <col min="13054" max="13054" width="15.6640625" style="35" customWidth="1"/>
    <col min="13055" max="13055" width="14.44140625" style="35" customWidth="1"/>
    <col min="13056" max="13056" width="17.44140625" style="35" customWidth="1"/>
    <col min="13057" max="13057" width="14.44140625" style="35" customWidth="1"/>
    <col min="13058" max="13058" width="18.44140625" style="35" customWidth="1"/>
    <col min="13059" max="13059" width="15.44140625" style="35" customWidth="1"/>
    <col min="13060" max="13296" width="9.33203125" style="35"/>
    <col min="13297" max="13297" width="11.44140625" style="35" customWidth="1"/>
    <col min="13298" max="13298" width="53" style="35" customWidth="1"/>
    <col min="13299" max="13299" width="20.5546875" style="35" customWidth="1"/>
    <col min="13300" max="13300" width="18.5546875" style="35" customWidth="1"/>
    <col min="13301" max="13301" width="19.44140625" style="35" customWidth="1"/>
    <col min="13302" max="13302" width="20.5546875" style="35" customWidth="1"/>
    <col min="13303" max="13303" width="24.33203125" style="35" customWidth="1"/>
    <col min="13304" max="13305" width="20.5546875" style="35" customWidth="1"/>
    <col min="13306" max="13306" width="17.33203125" style="35" customWidth="1"/>
    <col min="13307" max="13307" width="14.5546875" style="35" customWidth="1"/>
    <col min="13308" max="13308" width="13.33203125" style="35" customWidth="1"/>
    <col min="13309" max="13309" width="20" style="35" customWidth="1"/>
    <col min="13310" max="13310" width="15.6640625" style="35" customWidth="1"/>
    <col min="13311" max="13311" width="14.44140625" style="35" customWidth="1"/>
    <col min="13312" max="13312" width="17.44140625" style="35" customWidth="1"/>
    <col min="13313" max="13313" width="14.44140625" style="35" customWidth="1"/>
    <col min="13314" max="13314" width="18.44140625" style="35" customWidth="1"/>
    <col min="13315" max="13315" width="15.44140625" style="35" customWidth="1"/>
    <col min="13316" max="13552" width="9.33203125" style="35"/>
    <col min="13553" max="13553" width="11.44140625" style="35" customWidth="1"/>
    <col min="13554" max="13554" width="53" style="35" customWidth="1"/>
    <col min="13555" max="13555" width="20.5546875" style="35" customWidth="1"/>
    <col min="13556" max="13556" width="18.5546875" style="35" customWidth="1"/>
    <col min="13557" max="13557" width="19.44140625" style="35" customWidth="1"/>
    <col min="13558" max="13558" width="20.5546875" style="35" customWidth="1"/>
    <col min="13559" max="13559" width="24.33203125" style="35" customWidth="1"/>
    <col min="13560" max="13561" width="20.5546875" style="35" customWidth="1"/>
    <col min="13562" max="13562" width="17.33203125" style="35" customWidth="1"/>
    <col min="13563" max="13563" width="14.5546875" style="35" customWidth="1"/>
    <col min="13564" max="13564" width="13.33203125" style="35" customWidth="1"/>
    <col min="13565" max="13565" width="20" style="35" customWidth="1"/>
    <col min="13566" max="13566" width="15.6640625" style="35" customWidth="1"/>
    <col min="13567" max="13567" width="14.44140625" style="35" customWidth="1"/>
    <col min="13568" max="13568" width="17.44140625" style="35" customWidth="1"/>
    <col min="13569" max="13569" width="14.44140625" style="35" customWidth="1"/>
    <col min="13570" max="13570" width="18.44140625" style="35" customWidth="1"/>
    <col min="13571" max="13571" width="15.44140625" style="35" customWidth="1"/>
    <col min="13572" max="13808" width="9.33203125" style="35"/>
    <col min="13809" max="13809" width="11.44140625" style="35" customWidth="1"/>
    <col min="13810" max="13810" width="53" style="35" customWidth="1"/>
    <col min="13811" max="13811" width="20.5546875" style="35" customWidth="1"/>
    <col min="13812" max="13812" width="18.5546875" style="35" customWidth="1"/>
    <col min="13813" max="13813" width="19.44140625" style="35" customWidth="1"/>
    <col min="13814" max="13814" width="20.5546875" style="35" customWidth="1"/>
    <col min="13815" max="13815" width="24.33203125" style="35" customWidth="1"/>
    <col min="13816" max="13817" width="20.5546875" style="35" customWidth="1"/>
    <col min="13818" max="13818" width="17.33203125" style="35" customWidth="1"/>
    <col min="13819" max="13819" width="14.5546875" style="35" customWidth="1"/>
    <col min="13820" max="13820" width="13.33203125" style="35" customWidth="1"/>
    <col min="13821" max="13821" width="20" style="35" customWidth="1"/>
    <col min="13822" max="13822" width="15.6640625" style="35" customWidth="1"/>
    <col min="13823" max="13823" width="14.44140625" style="35" customWidth="1"/>
    <col min="13824" max="13824" width="17.44140625" style="35" customWidth="1"/>
    <col min="13825" max="13825" width="14.44140625" style="35" customWidth="1"/>
    <col min="13826" max="13826" width="18.44140625" style="35" customWidth="1"/>
    <col min="13827" max="13827" width="15.44140625" style="35" customWidth="1"/>
    <col min="13828" max="14064" width="9.33203125" style="35"/>
    <col min="14065" max="14065" width="11.44140625" style="35" customWidth="1"/>
    <col min="14066" max="14066" width="53" style="35" customWidth="1"/>
    <col min="14067" max="14067" width="20.5546875" style="35" customWidth="1"/>
    <col min="14068" max="14068" width="18.5546875" style="35" customWidth="1"/>
    <col min="14069" max="14069" width="19.44140625" style="35" customWidth="1"/>
    <col min="14070" max="14070" width="20.5546875" style="35" customWidth="1"/>
    <col min="14071" max="14071" width="24.33203125" style="35" customWidth="1"/>
    <col min="14072" max="14073" width="20.5546875" style="35" customWidth="1"/>
    <col min="14074" max="14074" width="17.33203125" style="35" customWidth="1"/>
    <col min="14075" max="14075" width="14.5546875" style="35" customWidth="1"/>
    <col min="14076" max="14076" width="13.33203125" style="35" customWidth="1"/>
    <col min="14077" max="14077" width="20" style="35" customWidth="1"/>
    <col min="14078" max="14078" width="15.6640625" style="35" customWidth="1"/>
    <col min="14079" max="14079" width="14.44140625" style="35" customWidth="1"/>
    <col min="14080" max="14080" width="17.44140625" style="35" customWidth="1"/>
    <col min="14081" max="14081" width="14.44140625" style="35" customWidth="1"/>
    <col min="14082" max="14082" width="18.44140625" style="35" customWidth="1"/>
    <col min="14083" max="14083" width="15.44140625" style="35" customWidth="1"/>
    <col min="14084" max="14320" width="9.33203125" style="35"/>
    <col min="14321" max="14321" width="11.44140625" style="35" customWidth="1"/>
    <col min="14322" max="14322" width="53" style="35" customWidth="1"/>
    <col min="14323" max="14323" width="20.5546875" style="35" customWidth="1"/>
    <col min="14324" max="14324" width="18.5546875" style="35" customWidth="1"/>
    <col min="14325" max="14325" width="19.44140625" style="35" customWidth="1"/>
    <col min="14326" max="14326" width="20.5546875" style="35" customWidth="1"/>
    <col min="14327" max="14327" width="24.33203125" style="35" customWidth="1"/>
    <col min="14328" max="14329" width="20.5546875" style="35" customWidth="1"/>
    <col min="14330" max="14330" width="17.33203125" style="35" customWidth="1"/>
    <col min="14331" max="14331" width="14.5546875" style="35" customWidth="1"/>
    <col min="14332" max="14332" width="13.33203125" style="35" customWidth="1"/>
    <col min="14333" max="14333" width="20" style="35" customWidth="1"/>
    <col min="14334" max="14334" width="15.6640625" style="35" customWidth="1"/>
    <col min="14335" max="14335" width="14.44140625" style="35" customWidth="1"/>
    <col min="14336" max="14336" width="17.44140625" style="35" customWidth="1"/>
    <col min="14337" max="14337" width="14.44140625" style="35" customWidth="1"/>
    <col min="14338" max="14338" width="18.44140625" style="35" customWidth="1"/>
    <col min="14339" max="14339" width="15.44140625" style="35" customWidth="1"/>
    <col min="14340" max="14576" width="9.33203125" style="35"/>
    <col min="14577" max="14577" width="11.44140625" style="35" customWidth="1"/>
    <col min="14578" max="14578" width="53" style="35" customWidth="1"/>
    <col min="14579" max="14579" width="20.5546875" style="35" customWidth="1"/>
    <col min="14580" max="14580" width="18.5546875" style="35" customWidth="1"/>
    <col min="14581" max="14581" width="19.44140625" style="35" customWidth="1"/>
    <col min="14582" max="14582" width="20.5546875" style="35" customWidth="1"/>
    <col min="14583" max="14583" width="24.33203125" style="35" customWidth="1"/>
    <col min="14584" max="14585" width="20.5546875" style="35" customWidth="1"/>
    <col min="14586" max="14586" width="17.33203125" style="35" customWidth="1"/>
    <col min="14587" max="14587" width="14.5546875" style="35" customWidth="1"/>
    <col min="14588" max="14588" width="13.33203125" style="35" customWidth="1"/>
    <col min="14589" max="14589" width="20" style="35" customWidth="1"/>
    <col min="14590" max="14590" width="15.6640625" style="35" customWidth="1"/>
    <col min="14591" max="14591" width="14.44140625" style="35" customWidth="1"/>
    <col min="14592" max="14592" width="17.44140625" style="35" customWidth="1"/>
    <col min="14593" max="14593" width="14.44140625" style="35" customWidth="1"/>
    <col min="14594" max="14594" width="18.44140625" style="35" customWidth="1"/>
    <col min="14595" max="14595" width="15.44140625" style="35" customWidth="1"/>
    <col min="14596" max="14832" width="9.33203125" style="35"/>
    <col min="14833" max="14833" width="11.44140625" style="35" customWidth="1"/>
    <col min="14834" max="14834" width="53" style="35" customWidth="1"/>
    <col min="14835" max="14835" width="20.5546875" style="35" customWidth="1"/>
    <col min="14836" max="14836" width="18.5546875" style="35" customWidth="1"/>
    <col min="14837" max="14837" width="19.44140625" style="35" customWidth="1"/>
    <col min="14838" max="14838" width="20.5546875" style="35" customWidth="1"/>
    <col min="14839" max="14839" width="24.33203125" style="35" customWidth="1"/>
    <col min="14840" max="14841" width="20.5546875" style="35" customWidth="1"/>
    <col min="14842" max="14842" width="17.33203125" style="35" customWidth="1"/>
    <col min="14843" max="14843" width="14.5546875" style="35" customWidth="1"/>
    <col min="14844" max="14844" width="13.33203125" style="35" customWidth="1"/>
    <col min="14845" max="14845" width="20" style="35" customWidth="1"/>
    <col min="14846" max="14846" width="15.6640625" style="35" customWidth="1"/>
    <col min="14847" max="14847" width="14.44140625" style="35" customWidth="1"/>
    <col min="14848" max="14848" width="17.44140625" style="35" customWidth="1"/>
    <col min="14849" max="14849" width="14.44140625" style="35" customWidth="1"/>
    <col min="14850" max="14850" width="18.44140625" style="35" customWidth="1"/>
    <col min="14851" max="14851" width="15.44140625" style="35" customWidth="1"/>
    <col min="14852" max="15088" width="9.33203125" style="35"/>
    <col min="15089" max="15089" width="11.44140625" style="35" customWidth="1"/>
    <col min="15090" max="15090" width="53" style="35" customWidth="1"/>
    <col min="15091" max="15091" width="20.5546875" style="35" customWidth="1"/>
    <col min="15092" max="15092" width="18.5546875" style="35" customWidth="1"/>
    <col min="15093" max="15093" width="19.44140625" style="35" customWidth="1"/>
    <col min="15094" max="15094" width="20.5546875" style="35" customWidth="1"/>
    <col min="15095" max="15095" width="24.33203125" style="35" customWidth="1"/>
    <col min="15096" max="15097" width="20.5546875" style="35" customWidth="1"/>
    <col min="15098" max="15098" width="17.33203125" style="35" customWidth="1"/>
    <col min="15099" max="15099" width="14.5546875" style="35" customWidth="1"/>
    <col min="15100" max="15100" width="13.33203125" style="35" customWidth="1"/>
    <col min="15101" max="15101" width="20" style="35" customWidth="1"/>
    <col min="15102" max="15102" width="15.6640625" style="35" customWidth="1"/>
    <col min="15103" max="15103" width="14.44140625" style="35" customWidth="1"/>
    <col min="15104" max="15104" width="17.44140625" style="35" customWidth="1"/>
    <col min="15105" max="15105" width="14.44140625" style="35" customWidth="1"/>
    <col min="15106" max="15106" width="18.44140625" style="35" customWidth="1"/>
    <col min="15107" max="15107" width="15.44140625" style="35" customWidth="1"/>
    <col min="15108" max="15344" width="9.33203125" style="35"/>
    <col min="15345" max="15345" width="11.44140625" style="35" customWidth="1"/>
    <col min="15346" max="15346" width="53" style="35" customWidth="1"/>
    <col min="15347" max="15347" width="20.5546875" style="35" customWidth="1"/>
    <col min="15348" max="15348" width="18.5546875" style="35" customWidth="1"/>
    <col min="15349" max="15349" width="19.44140625" style="35" customWidth="1"/>
    <col min="15350" max="15350" width="20.5546875" style="35" customWidth="1"/>
    <col min="15351" max="15351" width="24.33203125" style="35" customWidth="1"/>
    <col min="15352" max="15353" width="20.5546875" style="35" customWidth="1"/>
    <col min="15354" max="15354" width="17.33203125" style="35" customWidth="1"/>
    <col min="15355" max="15355" width="14.5546875" style="35" customWidth="1"/>
    <col min="15356" max="15356" width="13.33203125" style="35" customWidth="1"/>
    <col min="15357" max="15357" width="20" style="35" customWidth="1"/>
    <col min="15358" max="15358" width="15.6640625" style="35" customWidth="1"/>
    <col min="15359" max="15359" width="14.44140625" style="35" customWidth="1"/>
    <col min="15360" max="15360" width="17.44140625" style="35" customWidth="1"/>
    <col min="15361" max="15361" width="14.44140625" style="35" customWidth="1"/>
    <col min="15362" max="15362" width="18.44140625" style="35" customWidth="1"/>
    <col min="15363" max="15363" width="15.44140625" style="35" customWidth="1"/>
    <col min="15364" max="15600" width="9.33203125" style="35"/>
    <col min="15601" max="15601" width="11.44140625" style="35" customWidth="1"/>
    <col min="15602" max="15602" width="53" style="35" customWidth="1"/>
    <col min="15603" max="15603" width="20.5546875" style="35" customWidth="1"/>
    <col min="15604" max="15604" width="18.5546875" style="35" customWidth="1"/>
    <col min="15605" max="15605" width="19.44140625" style="35" customWidth="1"/>
    <col min="15606" max="15606" width="20.5546875" style="35" customWidth="1"/>
    <col min="15607" max="15607" width="24.33203125" style="35" customWidth="1"/>
    <col min="15608" max="15609" width="20.5546875" style="35" customWidth="1"/>
    <col min="15610" max="15610" width="17.33203125" style="35" customWidth="1"/>
    <col min="15611" max="15611" width="14.5546875" style="35" customWidth="1"/>
    <col min="15612" max="15612" width="13.33203125" style="35" customWidth="1"/>
    <col min="15613" max="15613" width="20" style="35" customWidth="1"/>
    <col min="15614" max="15614" width="15.6640625" style="35" customWidth="1"/>
    <col min="15615" max="15615" width="14.44140625" style="35" customWidth="1"/>
    <col min="15616" max="15616" width="17.44140625" style="35" customWidth="1"/>
    <col min="15617" max="15617" width="14.44140625" style="35" customWidth="1"/>
    <col min="15618" max="15618" width="18.44140625" style="35" customWidth="1"/>
    <col min="15619" max="15619" width="15.44140625" style="35" customWidth="1"/>
    <col min="15620" max="15856" width="9.33203125" style="35"/>
    <col min="15857" max="15857" width="11.44140625" style="35" customWidth="1"/>
    <col min="15858" max="15858" width="53" style="35" customWidth="1"/>
    <col min="15859" max="15859" width="20.5546875" style="35" customWidth="1"/>
    <col min="15860" max="15860" width="18.5546875" style="35" customWidth="1"/>
    <col min="15861" max="15861" width="19.44140625" style="35" customWidth="1"/>
    <col min="15862" max="15862" width="20.5546875" style="35" customWidth="1"/>
    <col min="15863" max="15863" width="24.33203125" style="35" customWidth="1"/>
    <col min="15864" max="15865" width="20.5546875" style="35" customWidth="1"/>
    <col min="15866" max="15866" width="17.33203125" style="35" customWidth="1"/>
    <col min="15867" max="15867" width="14.5546875" style="35" customWidth="1"/>
    <col min="15868" max="15868" width="13.33203125" style="35" customWidth="1"/>
    <col min="15869" max="15869" width="20" style="35" customWidth="1"/>
    <col min="15870" max="15870" width="15.6640625" style="35" customWidth="1"/>
    <col min="15871" max="15871" width="14.44140625" style="35" customWidth="1"/>
    <col min="15872" max="15872" width="17.44140625" style="35" customWidth="1"/>
    <col min="15873" max="15873" width="14.44140625" style="35" customWidth="1"/>
    <col min="15874" max="15874" width="18.44140625" style="35" customWidth="1"/>
    <col min="15875" max="15875" width="15.44140625" style="35" customWidth="1"/>
    <col min="15876" max="16112" width="9.33203125" style="35"/>
    <col min="16113" max="16113" width="11.44140625" style="35" customWidth="1"/>
    <col min="16114" max="16114" width="53" style="35" customWidth="1"/>
    <col min="16115" max="16115" width="20.5546875" style="35" customWidth="1"/>
    <col min="16116" max="16116" width="18.5546875" style="35" customWidth="1"/>
    <col min="16117" max="16117" width="19.44140625" style="35" customWidth="1"/>
    <col min="16118" max="16118" width="20.5546875" style="35" customWidth="1"/>
    <col min="16119" max="16119" width="24.33203125" style="35" customWidth="1"/>
    <col min="16120" max="16121" width="20.5546875" style="35" customWidth="1"/>
    <col min="16122" max="16122" width="17.33203125" style="35" customWidth="1"/>
    <col min="16123" max="16123" width="14.5546875" style="35" customWidth="1"/>
    <col min="16124" max="16124" width="13.33203125" style="35" customWidth="1"/>
    <col min="16125" max="16125" width="20" style="35" customWidth="1"/>
    <col min="16126" max="16126" width="15.6640625" style="35" customWidth="1"/>
    <col min="16127" max="16127" width="14.44140625" style="35" customWidth="1"/>
    <col min="16128" max="16128" width="17.44140625" style="35" customWidth="1"/>
    <col min="16129" max="16129" width="14.44140625" style="35" customWidth="1"/>
    <col min="16130" max="16130" width="18.44140625" style="35" customWidth="1"/>
    <col min="16131" max="16131" width="15.44140625" style="35" customWidth="1"/>
    <col min="16132" max="16384" width="9.33203125" style="35"/>
  </cols>
  <sheetData>
    <row r="1" spans="1:21">
      <c r="A1" s="1" t="s">
        <v>6114</v>
      </c>
    </row>
    <row r="2" spans="1:21">
      <c r="A2" s="294" t="s">
        <v>1555</v>
      </c>
      <c r="D2" s="55"/>
      <c r="E2" s="55"/>
      <c r="F2" s="55"/>
      <c r="G2" s="55"/>
    </row>
    <row r="4" spans="1:21">
      <c r="A4" s="271" t="s">
        <v>6115</v>
      </c>
    </row>
    <row r="5" spans="1:21">
      <c r="A5" s="54" t="s">
        <v>109</v>
      </c>
    </row>
    <row r="6" spans="1:21">
      <c r="A6" s="801" t="s">
        <v>90</v>
      </c>
    </row>
    <row r="8" spans="1:21">
      <c r="A8" s="294" t="s">
        <v>1555</v>
      </c>
    </row>
    <row r="10" spans="1:21">
      <c r="C10" s="802"/>
      <c r="D10" s="1596" t="s">
        <v>129</v>
      </c>
      <c r="E10" s="1596" t="s">
        <v>3410</v>
      </c>
      <c r="F10" s="1596" t="s">
        <v>3411</v>
      </c>
      <c r="G10" s="1596" t="s">
        <v>1335</v>
      </c>
      <c r="H10" s="1596" t="s">
        <v>1336</v>
      </c>
      <c r="K10" s="313"/>
      <c r="L10" s="313"/>
      <c r="M10" s="313"/>
    </row>
    <row r="11" spans="1:21">
      <c r="C11" s="802"/>
      <c r="D11" s="1597" t="s">
        <v>13</v>
      </c>
      <c r="E11" s="1597" t="s">
        <v>89</v>
      </c>
      <c r="F11" s="1597" t="s">
        <v>107</v>
      </c>
      <c r="G11" s="1597" t="s">
        <v>88</v>
      </c>
      <c r="H11" s="1597" t="s">
        <v>87</v>
      </c>
      <c r="K11" s="313"/>
      <c r="L11" s="313"/>
      <c r="M11" s="313"/>
    </row>
    <row r="12" spans="1:21">
      <c r="B12" s="1598" t="s">
        <v>1367</v>
      </c>
      <c r="C12" s="1597" t="s">
        <v>7</v>
      </c>
      <c r="D12" s="1599"/>
      <c r="E12" s="303"/>
      <c r="F12" s="1599"/>
      <c r="G12" s="1599"/>
      <c r="H12" s="1599"/>
      <c r="J12" s="42" t="s">
        <v>1411</v>
      </c>
      <c r="L12" s="47" t="s">
        <v>91</v>
      </c>
      <c r="M12" s="47" t="s">
        <v>175</v>
      </c>
      <c r="N12" s="47" t="s">
        <v>1340</v>
      </c>
      <c r="O12" s="47"/>
      <c r="P12" s="806" t="s">
        <v>1369</v>
      </c>
      <c r="Q12" s="47"/>
      <c r="R12" s="47"/>
      <c r="S12" s="47"/>
    </row>
    <row r="13" spans="1:21">
      <c r="B13" s="1600" t="s">
        <v>3433</v>
      </c>
      <c r="C13" s="1597" t="s">
        <v>3</v>
      </c>
      <c r="D13" s="1599"/>
      <c r="E13" s="1599"/>
      <c r="F13" s="1599"/>
      <c r="G13" s="1599"/>
      <c r="H13" s="1599"/>
      <c r="I13" s="42" t="s">
        <v>3497</v>
      </c>
      <c r="J13" s="42" t="s">
        <v>1411</v>
      </c>
      <c r="L13" s="41" t="s">
        <v>91</v>
      </c>
      <c r="M13" s="325" t="s">
        <v>175</v>
      </c>
      <c r="N13" s="41" t="s">
        <v>1340</v>
      </c>
      <c r="O13" s="41"/>
      <c r="R13" s="124"/>
    </row>
    <row r="14" spans="1:21">
      <c r="B14" s="1598" t="s">
        <v>3513</v>
      </c>
      <c r="C14" s="1597" t="s">
        <v>29</v>
      </c>
      <c r="D14" s="1599"/>
      <c r="E14" s="1599"/>
      <c r="F14" s="1599"/>
      <c r="G14" s="1599"/>
      <c r="H14" s="303"/>
      <c r="I14" s="42" t="s">
        <v>3509</v>
      </c>
      <c r="J14" s="42"/>
      <c r="K14" s="124"/>
      <c r="L14" s="41" t="s">
        <v>91</v>
      </c>
      <c r="M14" s="41" t="s">
        <v>175</v>
      </c>
      <c r="N14" s="41" t="s">
        <v>1340</v>
      </c>
      <c r="O14" s="41"/>
      <c r="P14" s="41" t="s">
        <v>3514</v>
      </c>
      <c r="Q14" s="47"/>
      <c r="U14" s="124"/>
    </row>
    <row r="15" spans="1:21" ht="28.8">
      <c r="B15" s="1393" t="s">
        <v>6116</v>
      </c>
      <c r="C15" s="1597" t="s">
        <v>22</v>
      </c>
      <c r="D15" s="1599"/>
      <c r="E15" s="1599"/>
      <c r="F15" s="1599"/>
      <c r="G15" s="1599"/>
      <c r="H15" s="1599"/>
      <c r="I15" s="42"/>
      <c r="J15" s="42"/>
      <c r="K15" s="124"/>
      <c r="L15" s="41" t="s">
        <v>91</v>
      </c>
      <c r="M15" s="41" t="s">
        <v>175</v>
      </c>
      <c r="N15" s="41" t="s">
        <v>3256</v>
      </c>
      <c r="P15" s="41" t="s">
        <v>3257</v>
      </c>
      <c r="Q15" s="47"/>
      <c r="U15" s="124"/>
    </row>
    <row r="16" spans="1:21">
      <c r="B16" s="802"/>
      <c r="C16" s="802"/>
      <c r="D16" s="445"/>
      <c r="E16" s="445" t="s">
        <v>3464</v>
      </c>
      <c r="F16" s="445" t="s">
        <v>1401</v>
      </c>
      <c r="G16" s="445" t="s">
        <v>1374</v>
      </c>
      <c r="H16" s="445" t="s">
        <v>1375</v>
      </c>
      <c r="J16" s="313"/>
      <c r="K16" s="313"/>
    </row>
    <row r="17" spans="1:13">
      <c r="B17" s="802"/>
      <c r="C17" s="802"/>
      <c r="D17" s="614"/>
      <c r="E17" s="614"/>
      <c r="F17" s="821"/>
      <c r="G17" s="821"/>
      <c r="H17" s="313"/>
      <c r="I17" s="313"/>
      <c r="J17" s="313"/>
      <c r="K17" s="313"/>
      <c r="L17" s="313"/>
      <c r="M17" s="313"/>
    </row>
    <row r="18" spans="1:13">
      <c r="B18" s="802"/>
      <c r="C18" s="802"/>
      <c r="D18" s="614"/>
      <c r="E18" s="614"/>
      <c r="F18" s="821"/>
      <c r="G18" s="821"/>
      <c r="H18" s="313"/>
      <c r="I18" s="313"/>
      <c r="J18" s="313"/>
      <c r="K18" s="313"/>
      <c r="L18" s="313"/>
      <c r="M18" s="313"/>
    </row>
    <row r="19" spans="1:13">
      <c r="B19" s="802"/>
      <c r="C19" s="802"/>
      <c r="D19" s="313"/>
      <c r="E19" s="313"/>
      <c r="F19" s="313"/>
      <c r="G19" s="313"/>
      <c r="H19" s="313"/>
      <c r="I19" s="313"/>
      <c r="J19" s="313"/>
      <c r="K19" s="313"/>
      <c r="L19" s="313"/>
      <c r="M19" s="313"/>
    </row>
    <row r="20" spans="1:13">
      <c r="A20" s="42"/>
      <c r="B20" s="802"/>
      <c r="C20" s="802"/>
      <c r="D20" s="313"/>
      <c r="E20" s="313"/>
      <c r="F20" s="313"/>
      <c r="G20" s="313"/>
      <c r="H20" s="313"/>
      <c r="I20" s="313"/>
      <c r="J20" s="313"/>
      <c r="K20" s="313"/>
      <c r="L20" s="313"/>
      <c r="M20" s="313"/>
    </row>
    <row r="25" spans="1:13" ht="26.25" customHeight="1"/>
    <row r="27" spans="1:13" ht="12" customHeight="1"/>
  </sheetData>
  <pageMargins left="0.75" right="0.75" top="1" bottom="1" header="0.5" footer="0.5"/>
  <pageSetup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18">
    <tabColor rgb="FFFFC000"/>
  </sheetPr>
  <dimension ref="A1:V98"/>
  <sheetViews>
    <sheetView showGridLines="0" topLeftCell="D1" zoomScale="80" zoomScaleNormal="80" workbookViewId="0"/>
  </sheetViews>
  <sheetFormatPr defaultColWidth="9.33203125" defaultRowHeight="14.4"/>
  <cols>
    <col min="1" max="1" width="21" style="124" bestFit="1" customWidth="1"/>
    <col min="2" max="2" width="60" style="124" customWidth="1"/>
    <col min="3" max="3" width="20.5546875" style="124" customWidth="1"/>
    <col min="4" max="4" width="25.44140625" style="124" customWidth="1"/>
    <col min="5" max="5" width="17.5546875" style="124" customWidth="1"/>
    <col min="6" max="6" width="16.44140625" style="124" customWidth="1"/>
    <col min="7" max="7" width="15.5546875" style="124" customWidth="1"/>
    <col min="8" max="8" width="17.33203125" style="124" customWidth="1"/>
    <col min="9" max="9" width="11.5546875" style="124" customWidth="1"/>
    <col min="10" max="10" width="107.44140625" style="124" customWidth="1"/>
    <col min="11" max="11" width="76.33203125" style="124" customWidth="1"/>
    <col min="12" max="12" width="14.5546875" style="124" customWidth="1"/>
    <col min="13" max="13" width="31.33203125" style="124" customWidth="1"/>
    <col min="14" max="14" width="19.33203125" style="124" customWidth="1"/>
    <col min="15" max="15" width="14" style="124" customWidth="1"/>
    <col min="16" max="16" width="15.44140625" style="124" customWidth="1"/>
    <col min="17" max="17" width="13.44140625" style="124" customWidth="1"/>
    <col min="18" max="18" width="9.33203125" style="124"/>
    <col min="19" max="19" width="39.5546875" style="124" customWidth="1"/>
    <col min="20" max="20" width="11.5546875" style="124" customWidth="1"/>
    <col min="21" max="22" width="20.33203125" style="124" customWidth="1"/>
    <col min="23" max="23" width="19.6640625" style="124" customWidth="1"/>
    <col min="24" max="16384" width="9.33203125" style="124"/>
  </cols>
  <sheetData>
    <row r="1" spans="1:22">
      <c r="A1" s="1" t="s">
        <v>3526</v>
      </c>
      <c r="E1" s="35"/>
      <c r="F1" s="35"/>
      <c r="G1" s="35"/>
      <c r="H1" s="35"/>
    </row>
    <row r="2" spans="1:22">
      <c r="A2" s="294" t="s">
        <v>1555</v>
      </c>
      <c r="E2" s="35"/>
      <c r="F2" s="35"/>
      <c r="G2" s="35"/>
      <c r="H2" s="35"/>
      <c r="I2" s="35"/>
      <c r="J2" s="35"/>
      <c r="K2" s="35"/>
      <c r="L2" s="35"/>
      <c r="M2" s="35"/>
      <c r="N2" s="35"/>
    </row>
    <row r="3" spans="1:22">
      <c r="E3" s="35"/>
      <c r="F3" s="35"/>
      <c r="G3" s="35"/>
      <c r="H3" s="35"/>
      <c r="I3" s="35"/>
      <c r="J3" s="35"/>
      <c r="K3" s="35"/>
      <c r="L3" s="35"/>
      <c r="M3" s="35"/>
      <c r="N3" s="35"/>
    </row>
    <row r="4" spans="1:22">
      <c r="A4" s="271" t="s">
        <v>3527</v>
      </c>
      <c r="E4" s="35"/>
      <c r="F4" s="35"/>
      <c r="G4" s="35"/>
      <c r="H4" s="35"/>
      <c r="I4" s="35"/>
      <c r="J4" s="35"/>
      <c r="K4" s="35"/>
      <c r="L4" s="35"/>
      <c r="M4" s="35"/>
      <c r="N4" s="35"/>
      <c r="O4" s="35"/>
      <c r="P4" s="35"/>
      <c r="Q4" s="35"/>
      <c r="R4" s="35"/>
      <c r="S4" s="35"/>
      <c r="T4" s="35"/>
      <c r="U4" s="35"/>
      <c r="V4" s="35"/>
    </row>
    <row r="5" spans="1:22">
      <c r="A5" s="54" t="s">
        <v>109</v>
      </c>
      <c r="E5" s="35"/>
      <c r="F5" s="35"/>
      <c r="G5" s="35"/>
      <c r="H5" s="35"/>
      <c r="I5" s="35"/>
      <c r="J5" s="35"/>
      <c r="K5" s="35"/>
      <c r="L5" s="35"/>
      <c r="M5" s="35"/>
      <c r="N5" s="35"/>
      <c r="O5" s="35"/>
      <c r="P5" s="35"/>
      <c r="Q5" s="35"/>
      <c r="R5" s="35"/>
      <c r="S5" s="35"/>
      <c r="T5" s="35"/>
      <c r="U5" s="35"/>
      <c r="V5" s="35"/>
    </row>
    <row r="6" spans="1:22">
      <c r="A6" s="801" t="s">
        <v>90</v>
      </c>
      <c r="E6" s="35"/>
      <c r="F6" s="35"/>
      <c r="G6" s="35"/>
      <c r="H6" s="35"/>
      <c r="I6" s="35"/>
      <c r="J6" s="35"/>
      <c r="K6" s="35"/>
      <c r="L6" s="35"/>
      <c r="M6" s="35"/>
      <c r="N6" s="35"/>
      <c r="O6" s="35"/>
      <c r="P6" s="35"/>
      <c r="Q6" s="35"/>
      <c r="R6" s="35"/>
      <c r="S6" s="35"/>
      <c r="T6" s="35"/>
      <c r="U6" s="35"/>
      <c r="V6" s="35"/>
    </row>
    <row r="7" spans="1:22">
      <c r="A7" s="427"/>
      <c r="E7" s="35"/>
      <c r="F7" s="35"/>
      <c r="G7" s="35"/>
      <c r="H7" s="35"/>
      <c r="I7" s="35"/>
      <c r="J7" s="35"/>
      <c r="K7" s="35"/>
      <c r="L7" s="35"/>
      <c r="M7" s="35"/>
      <c r="N7" s="35"/>
      <c r="O7" s="35"/>
      <c r="P7" s="35"/>
      <c r="Q7" s="35"/>
      <c r="R7" s="35"/>
      <c r="S7" s="35"/>
      <c r="T7" s="35"/>
      <c r="U7" s="35"/>
      <c r="V7" s="35"/>
    </row>
    <row r="8" spans="1:22">
      <c r="A8" s="276" t="s">
        <v>1555</v>
      </c>
      <c r="E8" s="35"/>
      <c r="F8" s="35"/>
      <c r="G8" s="35"/>
      <c r="H8" s="35"/>
      <c r="I8" s="35"/>
      <c r="J8" s="35"/>
      <c r="K8" s="35"/>
      <c r="L8" s="35"/>
      <c r="M8" s="35"/>
      <c r="N8" s="35"/>
      <c r="O8" s="35"/>
      <c r="P8" s="35"/>
      <c r="Q8" s="35"/>
      <c r="R8" s="35"/>
      <c r="S8" s="35"/>
      <c r="T8" s="35"/>
      <c r="U8" s="35"/>
      <c r="V8" s="35"/>
    </row>
    <row r="9" spans="1:22">
      <c r="A9" s="276"/>
      <c r="B9" s="35"/>
      <c r="C9" s="35"/>
      <c r="D9" s="824"/>
      <c r="E9" s="824"/>
      <c r="F9" s="824"/>
      <c r="G9" s="824"/>
      <c r="H9" s="35"/>
      <c r="I9" s="35"/>
      <c r="J9" s="35"/>
      <c r="K9" s="35"/>
      <c r="L9" s="35"/>
      <c r="M9" s="35"/>
      <c r="N9" s="35"/>
      <c r="O9" s="35"/>
      <c r="P9" s="35"/>
      <c r="Q9" s="35"/>
      <c r="R9" s="35"/>
      <c r="S9" s="35"/>
      <c r="T9" s="35"/>
      <c r="U9" s="35"/>
      <c r="V9" s="35"/>
    </row>
    <row r="10" spans="1:22">
      <c r="A10" s="824"/>
      <c r="C10" s="825"/>
      <c r="D10" s="636" t="s">
        <v>129</v>
      </c>
      <c r="E10" s="636" t="s">
        <v>3410</v>
      </c>
      <c r="F10" s="636" t="s">
        <v>3411</v>
      </c>
      <c r="G10" s="636" t="s">
        <v>1335</v>
      </c>
      <c r="H10" s="636" t="s">
        <v>1336</v>
      </c>
      <c r="I10" s="35"/>
      <c r="J10" s="35"/>
      <c r="K10" s="35"/>
      <c r="L10" s="35"/>
      <c r="M10" s="35"/>
      <c r="N10" s="35"/>
      <c r="O10" s="35"/>
      <c r="P10" s="35"/>
      <c r="Q10" s="35"/>
      <c r="R10" s="35"/>
      <c r="S10" s="35"/>
      <c r="T10" s="35"/>
      <c r="U10" s="35"/>
      <c r="V10" s="35"/>
    </row>
    <row r="11" spans="1:22">
      <c r="A11" s="35"/>
      <c r="B11" s="825"/>
      <c r="C11" s="825"/>
      <c r="D11" s="753" t="s">
        <v>13</v>
      </c>
      <c r="E11" s="753" t="s">
        <v>89</v>
      </c>
      <c r="F11" s="753" t="s">
        <v>107</v>
      </c>
      <c r="G11" s="753" t="s">
        <v>88</v>
      </c>
      <c r="H11" s="753" t="s">
        <v>87</v>
      </c>
      <c r="I11" s="35"/>
      <c r="J11" s="35"/>
      <c r="K11" s="35"/>
      <c r="L11" s="35"/>
      <c r="M11" s="35"/>
      <c r="N11" s="35"/>
      <c r="O11" s="35"/>
      <c r="P11" s="35"/>
      <c r="Q11" s="35"/>
      <c r="R11" s="35"/>
      <c r="S11" s="35"/>
      <c r="T11" s="35"/>
      <c r="U11" s="35"/>
      <c r="V11" s="35"/>
    </row>
    <row r="12" spans="1:22">
      <c r="A12" s="35"/>
      <c r="B12" s="1311" t="s">
        <v>5566</v>
      </c>
      <c r="C12" s="753"/>
      <c r="D12" s="303"/>
      <c r="E12" s="303"/>
      <c r="F12" s="303"/>
      <c r="G12" s="303"/>
      <c r="H12" s="303"/>
      <c r="I12" s="35"/>
      <c r="J12" s="35"/>
      <c r="K12" s="35"/>
      <c r="L12" s="35"/>
      <c r="M12" s="35"/>
      <c r="N12" s="35"/>
      <c r="O12" s="35"/>
      <c r="P12" s="35"/>
      <c r="Q12" s="35"/>
      <c r="R12" s="35"/>
      <c r="S12" s="35"/>
      <c r="T12" s="35"/>
      <c r="U12" s="35"/>
      <c r="V12" s="35"/>
    </row>
    <row r="13" spans="1:22">
      <c r="A13" s="35"/>
      <c r="B13" s="804" t="s">
        <v>3413</v>
      </c>
      <c r="C13" s="753" t="s">
        <v>12</v>
      </c>
      <c r="D13" s="805"/>
      <c r="E13" s="805"/>
      <c r="F13" s="303"/>
      <c r="G13" s="805"/>
      <c r="H13" s="303"/>
      <c r="I13" s="42"/>
      <c r="J13" s="42" t="s">
        <v>1411</v>
      </c>
      <c r="K13" s="42"/>
      <c r="L13" s="41" t="s">
        <v>91</v>
      </c>
      <c r="M13" s="41" t="s">
        <v>175</v>
      </c>
      <c r="N13" s="41" t="s">
        <v>1412</v>
      </c>
      <c r="O13" s="41" t="s">
        <v>1340</v>
      </c>
      <c r="P13" s="41"/>
      <c r="Q13" s="41" t="s">
        <v>1341</v>
      </c>
      <c r="R13" s="41"/>
      <c r="S13" s="47"/>
      <c r="T13" s="47"/>
      <c r="U13" s="35"/>
    </row>
    <row r="14" spans="1:22" ht="28.8">
      <c r="A14" s="35"/>
      <c r="B14" s="829" t="s">
        <v>5567</v>
      </c>
      <c r="C14" s="753" t="s">
        <v>72</v>
      </c>
      <c r="D14" s="805"/>
      <c r="E14" s="805"/>
      <c r="F14" s="303"/>
      <c r="G14" s="805"/>
      <c r="H14" s="303"/>
      <c r="I14" s="42"/>
      <c r="J14" s="42" t="s">
        <v>1411</v>
      </c>
      <c r="K14" s="42"/>
      <c r="L14" s="41" t="s">
        <v>91</v>
      </c>
      <c r="M14" s="41" t="s">
        <v>175</v>
      </c>
      <c r="N14" s="41" t="s">
        <v>1412</v>
      </c>
      <c r="O14" s="41" t="s">
        <v>1340</v>
      </c>
      <c r="P14" s="41" t="s">
        <v>3480</v>
      </c>
      <c r="Q14" s="41" t="s">
        <v>1341</v>
      </c>
      <c r="R14" s="41" t="s">
        <v>1344</v>
      </c>
      <c r="S14" s="47"/>
      <c r="T14" s="47"/>
      <c r="U14" s="35"/>
    </row>
    <row r="15" spans="1:22">
      <c r="A15" s="35"/>
      <c r="B15" s="804" t="s">
        <v>3414</v>
      </c>
      <c r="C15" s="753" t="s">
        <v>11</v>
      </c>
      <c r="D15" s="805"/>
      <c r="E15" s="805"/>
      <c r="F15" s="303"/>
      <c r="G15" s="805"/>
      <c r="H15" s="303"/>
      <c r="I15" s="42"/>
      <c r="J15" s="42" t="s">
        <v>1411</v>
      </c>
      <c r="K15" s="42"/>
      <c r="L15" s="41" t="s">
        <v>91</v>
      </c>
      <c r="M15" s="41" t="s">
        <v>175</v>
      </c>
      <c r="N15" s="41" t="s">
        <v>1412</v>
      </c>
      <c r="O15" s="41" t="s">
        <v>1340</v>
      </c>
      <c r="P15" s="41"/>
      <c r="Q15" s="41" t="s">
        <v>3415</v>
      </c>
      <c r="R15" s="41"/>
      <c r="S15" s="47"/>
      <c r="T15" s="47"/>
      <c r="U15" s="35"/>
    </row>
    <row r="16" spans="1:22" ht="28.8">
      <c r="A16" s="35"/>
      <c r="B16" s="804" t="s">
        <v>3416</v>
      </c>
      <c r="C16" s="753" t="s">
        <v>71</v>
      </c>
      <c r="D16" s="805"/>
      <c r="E16" s="805"/>
      <c r="F16" s="303"/>
      <c r="G16" s="805"/>
      <c r="H16" s="303"/>
      <c r="I16" s="42"/>
      <c r="J16" s="42" t="s">
        <v>1411</v>
      </c>
      <c r="K16" s="42"/>
      <c r="L16" s="41" t="s">
        <v>91</v>
      </c>
      <c r="M16" s="41" t="s">
        <v>175</v>
      </c>
      <c r="N16" s="41" t="s">
        <v>1412</v>
      </c>
      <c r="O16" s="41" t="s">
        <v>1340</v>
      </c>
      <c r="P16" s="41"/>
      <c r="Q16" s="41" t="s">
        <v>1350</v>
      </c>
      <c r="R16" s="41"/>
      <c r="S16" s="47"/>
      <c r="T16" s="47"/>
      <c r="U16" s="35"/>
    </row>
    <row r="17" spans="1:21">
      <c r="A17" s="35"/>
      <c r="B17" s="804" t="s">
        <v>3417</v>
      </c>
      <c r="C17" s="753" t="s">
        <v>70</v>
      </c>
      <c r="D17" s="805"/>
      <c r="E17" s="303"/>
      <c r="F17" s="805"/>
      <c r="G17" s="805"/>
      <c r="H17" s="805"/>
      <c r="I17" s="42"/>
      <c r="J17" s="42" t="s">
        <v>1411</v>
      </c>
      <c r="K17" s="42"/>
      <c r="L17" s="41" t="s">
        <v>91</v>
      </c>
      <c r="M17" s="41" t="s">
        <v>175</v>
      </c>
      <c r="N17" s="41" t="s">
        <v>1412</v>
      </c>
      <c r="O17" s="41" t="s">
        <v>1340</v>
      </c>
      <c r="P17" s="41"/>
      <c r="Q17" s="41" t="s">
        <v>1354</v>
      </c>
      <c r="R17" s="41"/>
      <c r="S17" s="47"/>
      <c r="T17" s="47"/>
      <c r="U17" s="35"/>
    </row>
    <row r="18" spans="1:21" ht="28.8">
      <c r="A18" s="35"/>
      <c r="B18" s="829" t="s">
        <v>5568</v>
      </c>
      <c r="C18" s="753" t="s">
        <v>69</v>
      </c>
      <c r="D18" s="805"/>
      <c r="E18" s="303"/>
      <c r="F18" s="805"/>
      <c r="G18" s="805"/>
      <c r="H18" s="805"/>
      <c r="I18" s="42"/>
      <c r="J18" s="42" t="s">
        <v>1411</v>
      </c>
      <c r="K18" s="42"/>
      <c r="L18" s="41" t="s">
        <v>91</v>
      </c>
      <c r="M18" s="41" t="s">
        <v>175</v>
      </c>
      <c r="N18" s="41" t="s">
        <v>1412</v>
      </c>
      <c r="O18" s="41" t="s">
        <v>1340</v>
      </c>
      <c r="P18" s="41" t="s">
        <v>3480</v>
      </c>
      <c r="Q18" s="41" t="s">
        <v>1354</v>
      </c>
      <c r="R18" s="41"/>
      <c r="S18" s="47"/>
      <c r="T18" s="47"/>
      <c r="U18" s="35"/>
    </row>
    <row r="19" spans="1:21">
      <c r="A19" s="35"/>
      <c r="B19" s="804" t="s">
        <v>3418</v>
      </c>
      <c r="C19" s="753" t="s">
        <v>68</v>
      </c>
      <c r="D19" s="805"/>
      <c r="E19" s="805"/>
      <c r="F19" s="303"/>
      <c r="G19" s="303"/>
      <c r="H19" s="303"/>
      <c r="I19" s="42"/>
      <c r="J19" s="42" t="s">
        <v>1411</v>
      </c>
      <c r="K19" s="42"/>
      <c r="L19" s="41" t="s">
        <v>91</v>
      </c>
      <c r="M19" s="41" t="s">
        <v>175</v>
      </c>
      <c r="N19" s="41" t="s">
        <v>1412</v>
      </c>
      <c r="O19" s="41" t="s">
        <v>1340</v>
      </c>
      <c r="P19" s="41"/>
      <c r="Q19" s="41" t="s">
        <v>3419</v>
      </c>
      <c r="R19" s="41"/>
      <c r="S19" s="47"/>
      <c r="T19" s="47"/>
      <c r="U19" s="35"/>
    </row>
    <row r="20" spans="1:21">
      <c r="A20" s="35"/>
      <c r="B20" s="829" t="s">
        <v>5569</v>
      </c>
      <c r="C20" s="753" t="s">
        <v>67</v>
      </c>
      <c r="D20" s="805"/>
      <c r="E20" s="805"/>
      <c r="F20" s="303"/>
      <c r="G20" s="303"/>
      <c r="H20" s="303"/>
      <c r="I20" s="42"/>
      <c r="J20" s="42" t="s">
        <v>1411</v>
      </c>
      <c r="K20" s="42"/>
      <c r="L20" s="41" t="s">
        <v>91</v>
      </c>
      <c r="M20" s="41" t="s">
        <v>175</v>
      </c>
      <c r="N20" s="41" t="s">
        <v>1412</v>
      </c>
      <c r="O20" s="41" t="s">
        <v>1340</v>
      </c>
      <c r="P20" s="41" t="s">
        <v>3480</v>
      </c>
      <c r="Q20" s="41" t="s">
        <v>3419</v>
      </c>
      <c r="R20" s="41"/>
      <c r="S20" s="47"/>
      <c r="T20" s="47"/>
      <c r="U20" s="35"/>
    </row>
    <row r="21" spans="1:21">
      <c r="A21" s="35"/>
      <c r="B21" s="804" t="s">
        <v>1361</v>
      </c>
      <c r="C21" s="753" t="s">
        <v>66</v>
      </c>
      <c r="D21" s="805"/>
      <c r="E21" s="303"/>
      <c r="F21" s="805"/>
      <c r="G21" s="805"/>
      <c r="H21" s="805"/>
      <c r="I21" s="42"/>
      <c r="J21" s="42" t="s">
        <v>1411</v>
      </c>
      <c r="K21" s="42"/>
      <c r="L21" s="41" t="s">
        <v>91</v>
      </c>
      <c r="M21" s="41" t="s">
        <v>175</v>
      </c>
      <c r="N21" s="41" t="s">
        <v>1412</v>
      </c>
      <c r="O21" s="41" t="s">
        <v>1340</v>
      </c>
      <c r="P21" s="41"/>
      <c r="Q21" s="41" t="s">
        <v>1363</v>
      </c>
      <c r="R21" s="41"/>
      <c r="S21" s="47"/>
      <c r="T21" s="47"/>
      <c r="U21" s="35"/>
    </row>
    <row r="22" spans="1:21">
      <c r="A22" s="35"/>
      <c r="B22" s="829" t="s">
        <v>5887</v>
      </c>
      <c r="C22" s="753" t="s">
        <v>10</v>
      </c>
      <c r="D22" s="805"/>
      <c r="E22" s="303"/>
      <c r="F22" s="805"/>
      <c r="G22" s="805"/>
      <c r="H22" s="805"/>
      <c r="I22" s="42"/>
      <c r="J22" s="42" t="s">
        <v>1411</v>
      </c>
      <c r="K22" s="42"/>
      <c r="L22" s="41" t="s">
        <v>91</v>
      </c>
      <c r="M22" s="41" t="s">
        <v>175</v>
      </c>
      <c r="N22" s="41" t="s">
        <v>1412</v>
      </c>
      <c r="O22" s="41" t="s">
        <v>1340</v>
      </c>
      <c r="P22" s="41" t="s">
        <v>3480</v>
      </c>
      <c r="Q22" s="41" t="s">
        <v>1363</v>
      </c>
      <c r="R22" s="41"/>
      <c r="S22" s="47"/>
      <c r="T22" s="47"/>
      <c r="U22" s="35"/>
    </row>
    <row r="23" spans="1:21">
      <c r="A23" s="35"/>
      <c r="B23" s="804" t="s">
        <v>3420</v>
      </c>
      <c r="C23" s="753" t="s">
        <v>9</v>
      </c>
      <c r="D23" s="805"/>
      <c r="E23" s="303"/>
      <c r="F23" s="805"/>
      <c r="G23" s="805"/>
      <c r="H23" s="805"/>
      <c r="I23" s="42"/>
      <c r="J23" s="42" t="s">
        <v>1411</v>
      </c>
      <c r="K23" s="42"/>
      <c r="L23" s="41" t="s">
        <v>91</v>
      </c>
      <c r="M23" s="41" t="s">
        <v>175</v>
      </c>
      <c r="N23" s="41" t="s">
        <v>1412</v>
      </c>
      <c r="O23" s="41" t="s">
        <v>1340</v>
      </c>
      <c r="P23" s="41"/>
      <c r="Q23" s="41" t="s">
        <v>3421</v>
      </c>
      <c r="R23" s="41"/>
      <c r="S23" s="47"/>
      <c r="T23" s="47"/>
      <c r="U23" s="35"/>
    </row>
    <row r="24" spans="1:21" ht="28.8">
      <c r="A24" s="35"/>
      <c r="B24" s="804" t="s">
        <v>3481</v>
      </c>
      <c r="C24" s="753" t="s">
        <v>65</v>
      </c>
      <c r="D24" s="805"/>
      <c r="E24" s="303"/>
      <c r="F24" s="805"/>
      <c r="G24" s="805"/>
      <c r="H24" s="805"/>
      <c r="I24" s="42"/>
      <c r="J24" s="42" t="s">
        <v>1411</v>
      </c>
      <c r="K24" s="42"/>
      <c r="L24" s="41" t="s">
        <v>91</v>
      </c>
      <c r="M24" s="41" t="s">
        <v>175</v>
      </c>
      <c r="N24" s="41" t="s">
        <v>1412</v>
      </c>
      <c r="O24" s="41" t="s">
        <v>1340</v>
      </c>
      <c r="P24" s="41" t="s">
        <v>3480</v>
      </c>
      <c r="Q24" s="41" t="s">
        <v>3421</v>
      </c>
      <c r="R24" s="41"/>
      <c r="S24" s="47"/>
      <c r="T24" s="47"/>
      <c r="U24" s="35"/>
    </row>
    <row r="25" spans="1:21">
      <c r="A25" s="35"/>
      <c r="B25" s="804" t="s">
        <v>3422</v>
      </c>
      <c r="C25" s="753" t="s">
        <v>8</v>
      </c>
      <c r="D25" s="805"/>
      <c r="E25" s="805"/>
      <c r="F25" s="303"/>
      <c r="G25" s="303"/>
      <c r="H25" s="303"/>
      <c r="I25" s="42"/>
      <c r="J25" s="42" t="s">
        <v>1411</v>
      </c>
      <c r="K25" s="42"/>
      <c r="L25" s="41" t="s">
        <v>91</v>
      </c>
      <c r="M25" s="41" t="s">
        <v>175</v>
      </c>
      <c r="N25" s="41" t="s">
        <v>1412</v>
      </c>
      <c r="O25" s="41" t="s">
        <v>1340</v>
      </c>
      <c r="P25" s="41" t="s">
        <v>3454</v>
      </c>
      <c r="Q25" s="41" t="s">
        <v>3423</v>
      </c>
      <c r="R25" s="41"/>
      <c r="S25" s="47"/>
      <c r="T25" s="47"/>
      <c r="U25" s="35"/>
    </row>
    <row r="26" spans="1:21">
      <c r="A26" s="35"/>
      <c r="B26" s="804" t="s">
        <v>1367</v>
      </c>
      <c r="C26" s="753" t="s">
        <v>7</v>
      </c>
      <c r="D26" s="805"/>
      <c r="E26" s="303"/>
      <c r="F26" s="805"/>
      <c r="G26" s="805"/>
      <c r="H26" s="805"/>
      <c r="I26" s="42"/>
      <c r="J26" s="42" t="s">
        <v>1411</v>
      </c>
      <c r="K26" s="42"/>
      <c r="L26" s="41" t="s">
        <v>91</v>
      </c>
      <c r="M26" s="41" t="s">
        <v>175</v>
      </c>
      <c r="N26" s="41" t="s">
        <v>1412</v>
      </c>
      <c r="O26" s="41" t="s">
        <v>1340</v>
      </c>
      <c r="P26" s="41"/>
      <c r="Q26" s="41" t="s">
        <v>1369</v>
      </c>
      <c r="R26" s="41"/>
      <c r="S26" s="47"/>
      <c r="T26" s="47"/>
      <c r="U26" s="35"/>
    </row>
    <row r="27" spans="1:21">
      <c r="A27" s="35"/>
      <c r="B27" s="829" t="s">
        <v>5572</v>
      </c>
      <c r="C27" s="753" t="s">
        <v>64</v>
      </c>
      <c r="D27" s="805"/>
      <c r="E27" s="303"/>
      <c r="F27" s="805"/>
      <c r="G27" s="805"/>
      <c r="H27" s="805"/>
      <c r="I27" s="42"/>
      <c r="J27" s="42" t="s">
        <v>1411</v>
      </c>
      <c r="K27" s="42"/>
      <c r="L27" s="41" t="s">
        <v>91</v>
      </c>
      <c r="M27" s="41" t="s">
        <v>175</v>
      </c>
      <c r="N27" s="41" t="s">
        <v>1412</v>
      </c>
      <c r="O27" s="41" t="s">
        <v>1340</v>
      </c>
      <c r="P27" s="41" t="s">
        <v>3480</v>
      </c>
      <c r="Q27" s="41" t="s">
        <v>1369</v>
      </c>
      <c r="R27" s="41"/>
      <c r="S27" s="47"/>
      <c r="T27" s="47"/>
      <c r="U27" s="35"/>
    </row>
    <row r="28" spans="1:21">
      <c r="A28" s="35"/>
      <c r="B28" s="804" t="s">
        <v>3424</v>
      </c>
      <c r="C28" s="753" t="s">
        <v>6</v>
      </c>
      <c r="D28" s="805"/>
      <c r="E28" s="303"/>
      <c r="F28" s="303"/>
      <c r="G28" s="303"/>
      <c r="H28" s="805"/>
      <c r="I28" s="42"/>
      <c r="J28" s="42" t="s">
        <v>1411</v>
      </c>
      <c r="K28" s="42"/>
      <c r="L28" s="41" t="s">
        <v>91</v>
      </c>
      <c r="M28" s="41" t="s">
        <v>175</v>
      </c>
      <c r="N28" s="41" t="s">
        <v>1412</v>
      </c>
      <c r="O28" s="41" t="s">
        <v>1340</v>
      </c>
      <c r="P28" s="41"/>
      <c r="Q28" s="41" t="s">
        <v>3425</v>
      </c>
      <c r="R28" s="41"/>
      <c r="S28" s="47"/>
      <c r="T28" s="47"/>
      <c r="U28" s="35"/>
    </row>
    <row r="29" spans="1:21" ht="28.8">
      <c r="A29" s="35"/>
      <c r="B29" s="829" t="s">
        <v>5573</v>
      </c>
      <c r="C29" s="753" t="s">
        <v>5</v>
      </c>
      <c r="D29" s="805"/>
      <c r="E29" s="303"/>
      <c r="F29" s="303"/>
      <c r="G29" s="303"/>
      <c r="H29" s="805"/>
      <c r="I29" s="42"/>
      <c r="J29" s="42" t="s">
        <v>1411</v>
      </c>
      <c r="K29" s="42"/>
      <c r="L29" s="41" t="s">
        <v>91</v>
      </c>
      <c r="M29" s="41" t="s">
        <v>175</v>
      </c>
      <c r="N29" s="41" t="s">
        <v>1412</v>
      </c>
      <c r="O29" s="41" t="s">
        <v>1340</v>
      </c>
      <c r="P29" s="41" t="s">
        <v>3480</v>
      </c>
      <c r="Q29" s="41" t="s">
        <v>3425</v>
      </c>
      <c r="R29" s="41"/>
      <c r="S29" s="47"/>
      <c r="T29" s="47"/>
      <c r="U29" s="35"/>
    </row>
    <row r="30" spans="1:21" ht="28.8">
      <c r="A30" s="35"/>
      <c r="B30" s="804" t="s">
        <v>3483</v>
      </c>
      <c r="C30" s="753" t="s">
        <v>63</v>
      </c>
      <c r="D30" s="805"/>
      <c r="E30" s="805"/>
      <c r="F30" s="805"/>
      <c r="G30" s="805"/>
      <c r="H30" s="805"/>
      <c r="I30" s="42"/>
      <c r="J30" s="42" t="s">
        <v>1411</v>
      </c>
      <c r="K30" s="42"/>
      <c r="L30" s="41" t="s">
        <v>91</v>
      </c>
      <c r="M30" s="41" t="s">
        <v>175</v>
      </c>
      <c r="N30" s="41" t="s">
        <v>1412</v>
      </c>
      <c r="O30" s="41" t="s">
        <v>1340</v>
      </c>
      <c r="P30" s="41"/>
      <c r="Q30" s="41" t="s">
        <v>3427</v>
      </c>
      <c r="R30" s="41"/>
      <c r="S30" s="47"/>
      <c r="T30" s="47"/>
      <c r="U30" s="35"/>
    </row>
    <row r="31" spans="1:21" ht="28.8">
      <c r="A31" s="35"/>
      <c r="B31" s="804" t="s">
        <v>3484</v>
      </c>
      <c r="C31" s="753" t="s">
        <v>62</v>
      </c>
      <c r="D31" s="805"/>
      <c r="E31" s="805"/>
      <c r="F31" s="805"/>
      <c r="G31" s="805"/>
      <c r="H31" s="805"/>
      <c r="I31" s="42" t="s">
        <v>1250</v>
      </c>
      <c r="J31" s="42" t="s">
        <v>1411</v>
      </c>
      <c r="K31" s="42"/>
      <c r="L31" s="41" t="s">
        <v>91</v>
      </c>
      <c r="M31" s="41" t="s">
        <v>175</v>
      </c>
      <c r="N31" s="41" t="s">
        <v>1412</v>
      </c>
      <c r="O31" s="41" t="s">
        <v>1340</v>
      </c>
      <c r="P31" s="41" t="s">
        <v>3485</v>
      </c>
      <c r="Q31" s="41"/>
      <c r="R31" s="41"/>
      <c r="S31" s="47"/>
      <c r="T31" s="47"/>
      <c r="U31" s="35"/>
    </row>
    <row r="32" spans="1:21">
      <c r="A32" s="35"/>
      <c r="B32" s="829" t="s">
        <v>5574</v>
      </c>
      <c r="C32" s="753" t="s">
        <v>61</v>
      </c>
      <c r="D32" s="805"/>
      <c r="E32" s="805"/>
      <c r="F32" s="805"/>
      <c r="G32" s="805"/>
      <c r="H32" s="805"/>
      <c r="I32" s="42"/>
      <c r="J32" s="42" t="s">
        <v>1411</v>
      </c>
      <c r="K32" s="42"/>
      <c r="L32" s="41" t="s">
        <v>91</v>
      </c>
      <c r="M32" s="41" t="s">
        <v>175</v>
      </c>
      <c r="N32" s="41" t="s">
        <v>3486</v>
      </c>
      <c r="O32" s="41" t="s">
        <v>1340</v>
      </c>
      <c r="P32" s="41"/>
      <c r="Q32" s="41"/>
      <c r="R32" s="41"/>
      <c r="S32" s="47"/>
      <c r="T32" s="47"/>
      <c r="U32" s="35"/>
    </row>
    <row r="33" spans="1:22">
      <c r="A33" s="35"/>
      <c r="B33" s="829" t="s">
        <v>5575</v>
      </c>
      <c r="C33" s="753" t="s">
        <v>4</v>
      </c>
      <c r="D33" s="805"/>
      <c r="E33" s="805"/>
      <c r="F33" s="805"/>
      <c r="G33" s="805"/>
      <c r="H33" s="805"/>
      <c r="I33" s="42"/>
      <c r="J33" s="42" t="s">
        <v>1411</v>
      </c>
      <c r="K33" s="42"/>
      <c r="L33" s="41" t="s">
        <v>91</v>
      </c>
      <c r="M33" s="41" t="s">
        <v>175</v>
      </c>
      <c r="N33" s="41" t="s">
        <v>3486</v>
      </c>
      <c r="O33" s="41" t="s">
        <v>1340</v>
      </c>
      <c r="P33" s="41" t="s">
        <v>3487</v>
      </c>
      <c r="Q33" s="41"/>
      <c r="R33" s="41"/>
      <c r="S33" s="47"/>
      <c r="T33" s="47"/>
      <c r="U33" s="35"/>
    </row>
    <row r="34" spans="1:22" ht="43.2">
      <c r="A34" s="35"/>
      <c r="B34" s="826" t="s">
        <v>3428</v>
      </c>
      <c r="C34" s="753"/>
      <c r="D34" s="303"/>
      <c r="E34" s="303"/>
      <c r="F34" s="303"/>
      <c r="G34" s="303"/>
      <c r="H34" s="303"/>
      <c r="I34" s="35"/>
      <c r="J34" s="42"/>
      <c r="K34" s="35"/>
      <c r="L34" s="35"/>
      <c r="M34" s="35"/>
      <c r="N34" s="35"/>
      <c r="O34" s="35"/>
      <c r="P34" s="35"/>
      <c r="Q34" s="35"/>
      <c r="R34" s="35"/>
      <c r="S34" s="35"/>
      <c r="T34" s="35"/>
      <c r="U34" s="35"/>
      <c r="V34" s="35"/>
    </row>
    <row r="35" spans="1:22" ht="43.2">
      <c r="A35" s="35"/>
      <c r="B35" s="804" t="s">
        <v>3428</v>
      </c>
      <c r="C35" s="753" t="s">
        <v>60</v>
      </c>
      <c r="D35" s="805"/>
      <c r="E35" s="303"/>
      <c r="F35" s="303"/>
      <c r="G35" s="303"/>
      <c r="H35" s="303"/>
      <c r="J35" s="42" t="s">
        <v>1411</v>
      </c>
      <c r="K35" s="42"/>
      <c r="L35" s="41" t="s">
        <v>91</v>
      </c>
      <c r="M35" s="448" t="s">
        <v>175</v>
      </c>
      <c r="N35" s="448"/>
      <c r="O35" s="41" t="s">
        <v>3429</v>
      </c>
      <c r="P35" s="47"/>
      <c r="R35" s="35"/>
      <c r="S35" s="35"/>
      <c r="T35" s="35"/>
      <c r="U35" s="35"/>
      <c r="V35" s="35"/>
    </row>
    <row r="36" spans="1:22">
      <c r="A36" s="35"/>
      <c r="B36" s="826" t="s">
        <v>3430</v>
      </c>
      <c r="C36" s="753"/>
      <c r="D36" s="303"/>
      <c r="E36" s="303"/>
      <c r="F36" s="303"/>
      <c r="G36" s="303"/>
      <c r="H36" s="303"/>
      <c r="I36" s="35"/>
      <c r="J36" s="42"/>
      <c r="K36" s="35"/>
      <c r="L36" s="35"/>
      <c r="M36" s="35"/>
      <c r="N36" s="35"/>
      <c r="O36" s="35"/>
      <c r="P36" s="35"/>
      <c r="Q36" s="35"/>
      <c r="R36" s="35"/>
      <c r="S36" s="35"/>
      <c r="T36" s="35"/>
      <c r="U36" s="35"/>
      <c r="V36" s="35"/>
    </row>
    <row r="37" spans="1:22" ht="53.25" customHeight="1">
      <c r="A37" s="35"/>
      <c r="B37" s="804" t="s">
        <v>3488</v>
      </c>
      <c r="C37" s="753" t="s">
        <v>59</v>
      </c>
      <c r="D37" s="809"/>
      <c r="E37" s="809"/>
      <c r="F37" s="809"/>
      <c r="G37" s="809"/>
      <c r="H37" s="1312"/>
      <c r="J37" s="42" t="s">
        <v>1411</v>
      </c>
      <c r="K37" s="42"/>
      <c r="L37" s="41" t="s">
        <v>91</v>
      </c>
      <c r="M37" s="41" t="s">
        <v>175</v>
      </c>
      <c r="N37" s="41" t="s">
        <v>1340</v>
      </c>
      <c r="O37" s="41" t="s">
        <v>3489</v>
      </c>
      <c r="Q37" s="41"/>
      <c r="R37" s="41"/>
      <c r="S37" s="35"/>
      <c r="T37" s="35"/>
    </row>
    <row r="38" spans="1:22" ht="53.25" customHeight="1">
      <c r="A38" s="35"/>
      <c r="B38" s="804" t="s">
        <v>3490</v>
      </c>
      <c r="C38" s="753" t="s">
        <v>58</v>
      </c>
      <c r="D38" s="809"/>
      <c r="E38" s="809"/>
      <c r="F38" s="809"/>
      <c r="G38" s="809"/>
      <c r="H38" s="303"/>
      <c r="J38" s="42" t="s">
        <v>1411</v>
      </c>
      <c r="K38" s="42"/>
      <c r="L38" s="41" t="s">
        <v>91</v>
      </c>
      <c r="M38" s="41" t="s">
        <v>175</v>
      </c>
      <c r="N38" s="41" t="s">
        <v>1340</v>
      </c>
      <c r="O38" s="41" t="s">
        <v>3491</v>
      </c>
      <c r="Q38" s="41"/>
      <c r="R38" s="41"/>
      <c r="S38" s="35"/>
      <c r="T38" s="35"/>
    </row>
    <row r="39" spans="1:22" ht="28.8">
      <c r="A39" s="35"/>
      <c r="B39" s="804" t="s">
        <v>3492</v>
      </c>
      <c r="C39" s="753" t="s">
        <v>57</v>
      </c>
      <c r="D39" s="809"/>
      <c r="E39" s="809"/>
      <c r="F39" s="809"/>
      <c r="G39" s="805"/>
      <c r="H39" s="809"/>
      <c r="J39" s="42" t="s">
        <v>1411</v>
      </c>
      <c r="K39" s="42"/>
      <c r="L39" s="41" t="s">
        <v>91</v>
      </c>
      <c r="M39" s="41" t="s">
        <v>175</v>
      </c>
      <c r="N39" s="41" t="s">
        <v>1340</v>
      </c>
      <c r="O39" s="41" t="s">
        <v>3493</v>
      </c>
      <c r="Q39" s="41"/>
      <c r="R39" s="41"/>
      <c r="S39" s="35"/>
      <c r="T39" s="35"/>
    </row>
    <row r="40" spans="1:22" ht="28.8">
      <c r="A40" s="35"/>
      <c r="B40" s="829" t="s">
        <v>5888</v>
      </c>
      <c r="C40" s="753" t="s">
        <v>56</v>
      </c>
      <c r="D40" s="809"/>
      <c r="E40" s="809"/>
      <c r="F40" s="809"/>
      <c r="G40" s="809"/>
      <c r="H40" s="809"/>
      <c r="J40" s="42" t="s">
        <v>1411</v>
      </c>
      <c r="K40" s="42"/>
      <c r="L40" s="41" t="s">
        <v>91</v>
      </c>
      <c r="M40" s="41" t="s">
        <v>175</v>
      </c>
      <c r="N40" s="41" t="s">
        <v>1340</v>
      </c>
      <c r="O40" s="41" t="s">
        <v>3494</v>
      </c>
      <c r="Q40" s="41"/>
      <c r="R40" s="41"/>
      <c r="S40" s="35"/>
      <c r="T40" s="35"/>
    </row>
    <row r="41" spans="1:22">
      <c r="A41" s="35"/>
      <c r="B41" s="829" t="s">
        <v>5889</v>
      </c>
      <c r="C41" s="753" t="s">
        <v>55</v>
      </c>
      <c r="D41" s="805"/>
      <c r="E41" s="805"/>
      <c r="F41" s="805"/>
      <c r="G41" s="805"/>
      <c r="H41" s="805"/>
      <c r="J41" s="42" t="s">
        <v>1411</v>
      </c>
      <c r="K41" s="42"/>
      <c r="L41" s="41" t="s">
        <v>91</v>
      </c>
      <c r="M41" s="41" t="s">
        <v>175</v>
      </c>
      <c r="N41" s="41" t="s">
        <v>1340</v>
      </c>
      <c r="O41" s="41" t="s">
        <v>3487</v>
      </c>
      <c r="P41" s="41" t="s">
        <v>3495</v>
      </c>
      <c r="Q41" s="41"/>
      <c r="R41" s="41"/>
      <c r="S41" s="35"/>
      <c r="T41" s="35"/>
    </row>
    <row r="42" spans="1:22">
      <c r="A42" s="35"/>
      <c r="B42" s="826" t="s">
        <v>3496</v>
      </c>
      <c r="C42" s="753" t="s">
        <v>54</v>
      </c>
      <c r="D42" s="805"/>
      <c r="E42" s="805"/>
      <c r="F42" s="805"/>
      <c r="G42" s="805"/>
      <c r="H42" s="805"/>
      <c r="J42" s="42" t="s">
        <v>1411</v>
      </c>
      <c r="K42" s="42"/>
      <c r="L42" s="41" t="s">
        <v>91</v>
      </c>
      <c r="M42" s="41" t="s">
        <v>175</v>
      </c>
      <c r="N42" s="41" t="s">
        <v>1340</v>
      </c>
      <c r="O42" s="41" t="s">
        <v>3487</v>
      </c>
      <c r="P42" s="41"/>
      <c r="Q42" s="41"/>
      <c r="R42" s="41"/>
      <c r="S42" s="35"/>
      <c r="T42" s="35"/>
    </row>
    <row r="43" spans="1:22">
      <c r="A43" s="35"/>
      <c r="B43" s="826" t="s">
        <v>3433</v>
      </c>
      <c r="C43" s="753" t="s">
        <v>3</v>
      </c>
      <c r="D43" s="805"/>
      <c r="E43" s="805"/>
      <c r="F43" s="805"/>
      <c r="G43" s="805"/>
      <c r="H43" s="805"/>
      <c r="J43" s="42" t="s">
        <v>1411</v>
      </c>
      <c r="K43" s="42" t="s">
        <v>3497</v>
      </c>
      <c r="L43" s="41" t="s">
        <v>91</v>
      </c>
      <c r="M43" s="41" t="s">
        <v>175</v>
      </c>
      <c r="N43" s="41" t="s">
        <v>1340</v>
      </c>
      <c r="O43" s="41" t="s">
        <v>3454</v>
      </c>
      <c r="P43" s="41"/>
      <c r="Q43" s="827"/>
      <c r="R43" s="42"/>
      <c r="S43" s="35"/>
      <c r="V43" s="35"/>
    </row>
    <row r="44" spans="1:22">
      <c r="A44" s="35"/>
      <c r="B44" s="828" t="s">
        <v>1378</v>
      </c>
      <c r="C44" s="753"/>
      <c r="D44" s="303"/>
      <c r="E44" s="303"/>
      <c r="F44" s="303"/>
      <c r="G44" s="303"/>
      <c r="H44" s="303"/>
      <c r="J44" s="427"/>
      <c r="K44" s="427"/>
      <c r="L44" s="427"/>
      <c r="M44" s="35"/>
      <c r="N44" s="35"/>
      <c r="O44" s="35"/>
      <c r="P44" s="35"/>
      <c r="Q44" s="35"/>
      <c r="R44" s="35"/>
      <c r="S44" s="35"/>
      <c r="T44" s="35"/>
      <c r="V44" s="35"/>
    </row>
    <row r="45" spans="1:22" ht="34.5" customHeight="1">
      <c r="A45" s="35"/>
      <c r="B45" s="804" t="s">
        <v>3434</v>
      </c>
      <c r="C45" s="753" t="s">
        <v>53</v>
      </c>
      <c r="D45" s="805"/>
      <c r="E45" s="303"/>
      <c r="F45" s="303"/>
      <c r="G45" s="805"/>
      <c r="H45" s="303"/>
      <c r="J45" s="42" t="s">
        <v>1411</v>
      </c>
      <c r="K45" s="42"/>
      <c r="L45" s="41" t="s">
        <v>91</v>
      </c>
      <c r="M45" s="41" t="s">
        <v>175</v>
      </c>
      <c r="N45" s="41" t="s">
        <v>3435</v>
      </c>
      <c r="O45" s="41" t="s">
        <v>1341</v>
      </c>
      <c r="P45" s="41" t="s">
        <v>3436</v>
      </c>
      <c r="Q45" s="41"/>
      <c r="R45" s="47"/>
      <c r="T45" s="47"/>
      <c r="V45" s="35"/>
    </row>
    <row r="46" spans="1:22" ht="43.2">
      <c r="A46" s="35"/>
      <c r="B46" s="804" t="s">
        <v>3437</v>
      </c>
      <c r="C46" s="753" t="s">
        <v>52</v>
      </c>
      <c r="D46" s="805"/>
      <c r="E46" s="303"/>
      <c r="F46" s="303"/>
      <c r="G46" s="805"/>
      <c r="H46" s="303"/>
      <c r="J46" s="42" t="s">
        <v>1411</v>
      </c>
      <c r="K46" s="42"/>
      <c r="L46" s="41" t="s">
        <v>91</v>
      </c>
      <c r="M46" s="41" t="s">
        <v>175</v>
      </c>
      <c r="N46" s="41" t="s">
        <v>3435</v>
      </c>
      <c r="O46" s="41" t="s">
        <v>1350</v>
      </c>
      <c r="P46" s="41" t="s">
        <v>3436</v>
      </c>
      <c r="Q46" s="41"/>
      <c r="R46" s="47"/>
      <c r="T46" s="47"/>
      <c r="V46" s="35"/>
    </row>
    <row r="47" spans="1:22">
      <c r="A47" s="35"/>
      <c r="B47" s="804" t="s">
        <v>3438</v>
      </c>
      <c r="C47" s="753" t="s">
        <v>51</v>
      </c>
      <c r="D47" s="805"/>
      <c r="E47" s="303"/>
      <c r="F47" s="303"/>
      <c r="G47" s="805"/>
      <c r="H47" s="805"/>
      <c r="J47" s="42" t="s">
        <v>1411</v>
      </c>
      <c r="K47" s="42"/>
      <c r="L47" s="41" t="s">
        <v>91</v>
      </c>
      <c r="M47" s="41" t="s">
        <v>175</v>
      </c>
      <c r="N47" s="41" t="s">
        <v>3435</v>
      </c>
      <c r="O47" s="41" t="s">
        <v>1363</v>
      </c>
      <c r="P47" s="41" t="s">
        <v>3436</v>
      </c>
      <c r="Q47" s="41"/>
      <c r="R47" s="47"/>
      <c r="T47" s="47"/>
      <c r="V47" s="35"/>
    </row>
    <row r="48" spans="1:22" ht="28.8">
      <c r="A48" s="35"/>
      <c r="B48" s="804" t="s">
        <v>3439</v>
      </c>
      <c r="C48" s="753" t="s">
        <v>50</v>
      </c>
      <c r="D48" s="805"/>
      <c r="E48" s="303"/>
      <c r="F48" s="303"/>
      <c r="G48" s="805"/>
      <c r="H48" s="805"/>
      <c r="J48" s="42" t="s">
        <v>1411</v>
      </c>
      <c r="K48" s="42"/>
      <c r="L48" s="41" t="s">
        <v>91</v>
      </c>
      <c r="M48" s="41" t="s">
        <v>175</v>
      </c>
      <c r="N48" s="41" t="s">
        <v>3435</v>
      </c>
      <c r="O48" s="41" t="s">
        <v>3440</v>
      </c>
      <c r="P48" s="41" t="s">
        <v>3436</v>
      </c>
      <c r="Q48" s="41"/>
      <c r="R48" s="47"/>
      <c r="T48" s="47"/>
      <c r="V48" s="35"/>
    </row>
    <row r="49" spans="1:22" ht="28.8">
      <c r="A49" s="35"/>
      <c r="B49" s="804" t="s">
        <v>3441</v>
      </c>
      <c r="C49" s="753" t="s">
        <v>49</v>
      </c>
      <c r="D49" s="805"/>
      <c r="E49" s="303"/>
      <c r="F49" s="303"/>
      <c r="G49" s="805"/>
      <c r="H49" s="303"/>
      <c r="J49" s="42" t="s">
        <v>1411</v>
      </c>
      <c r="K49" s="42"/>
      <c r="L49" s="41" t="s">
        <v>91</v>
      </c>
      <c r="M49" s="41" t="s">
        <v>175</v>
      </c>
      <c r="N49" s="41" t="s">
        <v>3435</v>
      </c>
      <c r="O49" s="41" t="s">
        <v>3442</v>
      </c>
      <c r="P49" s="41"/>
      <c r="Q49" s="41"/>
      <c r="R49" s="47"/>
      <c r="T49" s="47"/>
      <c r="V49" s="35"/>
    </row>
    <row r="50" spans="1:22" ht="28.8">
      <c r="A50" s="35"/>
      <c r="B50" s="804" t="s">
        <v>3443</v>
      </c>
      <c r="C50" s="753" t="s">
        <v>48</v>
      </c>
      <c r="D50" s="805"/>
      <c r="E50" s="303"/>
      <c r="F50" s="303"/>
      <c r="G50" s="805"/>
      <c r="H50" s="805"/>
      <c r="J50" s="42" t="s">
        <v>1411</v>
      </c>
      <c r="K50" s="42"/>
      <c r="L50" s="41" t="s">
        <v>91</v>
      </c>
      <c r="M50" s="41" t="s">
        <v>175</v>
      </c>
      <c r="N50" s="41" t="s">
        <v>3435</v>
      </c>
      <c r="O50" s="41" t="s">
        <v>3444</v>
      </c>
      <c r="P50" s="41"/>
      <c r="Q50" s="41"/>
      <c r="R50" s="47"/>
      <c r="T50" s="47"/>
      <c r="V50" s="35"/>
    </row>
    <row r="51" spans="1:22" ht="28.8">
      <c r="A51" s="35"/>
      <c r="B51" s="804" t="s">
        <v>3445</v>
      </c>
      <c r="C51" s="753" t="s">
        <v>47</v>
      </c>
      <c r="D51" s="805"/>
      <c r="E51" s="303"/>
      <c r="F51" s="303"/>
      <c r="G51" s="805"/>
      <c r="H51" s="303"/>
      <c r="J51" s="42" t="s">
        <v>1411</v>
      </c>
      <c r="K51" s="42"/>
      <c r="L51" s="41" t="s">
        <v>91</v>
      </c>
      <c r="M51" s="41" t="s">
        <v>175</v>
      </c>
      <c r="N51" s="41" t="s">
        <v>3435</v>
      </c>
      <c r="O51" s="41" t="s">
        <v>3446</v>
      </c>
      <c r="P51" s="41"/>
      <c r="Q51" s="41"/>
      <c r="R51" s="47"/>
      <c r="T51" s="47"/>
      <c r="V51" s="35"/>
    </row>
    <row r="52" spans="1:22" ht="28.8">
      <c r="A52" s="35"/>
      <c r="B52" s="804" t="s">
        <v>3447</v>
      </c>
      <c r="C52" s="753" t="s">
        <v>46</v>
      </c>
      <c r="D52" s="805"/>
      <c r="E52" s="303"/>
      <c r="F52" s="303"/>
      <c r="G52" s="805"/>
      <c r="H52" s="805"/>
      <c r="J52" s="42" t="s">
        <v>1411</v>
      </c>
      <c r="K52" s="42"/>
      <c r="L52" s="41" t="s">
        <v>91</v>
      </c>
      <c r="M52" s="41" t="s">
        <v>175</v>
      </c>
      <c r="N52" s="41" t="s">
        <v>3435</v>
      </c>
      <c r="O52" s="41" t="s">
        <v>3448</v>
      </c>
      <c r="P52" s="41"/>
      <c r="Q52" s="41"/>
      <c r="R52" s="47"/>
      <c r="T52" s="47"/>
      <c r="V52" s="35"/>
    </row>
    <row r="53" spans="1:22" ht="30.6" customHeight="1">
      <c r="A53" s="35"/>
      <c r="B53" s="829" t="s">
        <v>5890</v>
      </c>
      <c r="C53" s="753" t="s">
        <v>45</v>
      </c>
      <c r="D53" s="805"/>
      <c r="E53" s="303"/>
      <c r="F53" s="303"/>
      <c r="G53" s="805"/>
      <c r="H53" s="805"/>
      <c r="J53" s="42" t="s">
        <v>1411</v>
      </c>
      <c r="K53" s="42"/>
      <c r="L53" s="41" t="s">
        <v>91</v>
      </c>
      <c r="M53" s="41" t="s">
        <v>175</v>
      </c>
      <c r="N53" s="41" t="s">
        <v>3435</v>
      </c>
      <c r="O53" s="41" t="s">
        <v>3487</v>
      </c>
      <c r="P53" s="41" t="s">
        <v>3498</v>
      </c>
      <c r="Q53" s="41"/>
      <c r="R53" s="41"/>
      <c r="S53" s="47"/>
      <c r="T53" s="47"/>
      <c r="V53" s="35"/>
    </row>
    <row r="54" spans="1:22">
      <c r="A54" s="35"/>
      <c r="B54" s="816" t="s">
        <v>3449</v>
      </c>
      <c r="C54" s="753" t="s">
        <v>102</v>
      </c>
      <c r="D54" s="805"/>
      <c r="E54" s="303"/>
      <c r="F54" s="303"/>
      <c r="G54" s="805"/>
      <c r="H54" s="805"/>
      <c r="J54" s="42" t="s">
        <v>1411</v>
      </c>
      <c r="K54" s="42"/>
      <c r="L54" s="41" t="s">
        <v>91</v>
      </c>
      <c r="M54" s="41" t="s">
        <v>175</v>
      </c>
      <c r="N54" s="41" t="s">
        <v>3435</v>
      </c>
      <c r="O54" s="41" t="s">
        <v>3454</v>
      </c>
      <c r="P54" s="41" t="s">
        <v>3450</v>
      </c>
      <c r="Q54" s="41"/>
      <c r="R54" s="41"/>
      <c r="S54" s="47"/>
      <c r="T54" s="47"/>
      <c r="V54" s="35"/>
    </row>
    <row r="55" spans="1:22">
      <c r="A55" s="35"/>
      <c r="B55" s="828" t="s">
        <v>3451</v>
      </c>
      <c r="C55" s="753" t="s">
        <v>101</v>
      </c>
      <c r="D55" s="805"/>
      <c r="E55" s="303"/>
      <c r="F55" s="303"/>
      <c r="G55" s="805"/>
      <c r="H55" s="805"/>
      <c r="J55" s="42" t="s">
        <v>1411</v>
      </c>
      <c r="K55" s="42"/>
      <c r="L55" s="41" t="s">
        <v>91</v>
      </c>
      <c r="M55" s="41" t="s">
        <v>175</v>
      </c>
      <c r="N55" s="41" t="s">
        <v>3435</v>
      </c>
      <c r="O55" s="41" t="s">
        <v>3454</v>
      </c>
      <c r="P55" s="41"/>
      <c r="Q55" s="41"/>
      <c r="R55" s="41"/>
      <c r="S55" s="47"/>
      <c r="T55" s="47"/>
      <c r="V55" s="35"/>
    </row>
    <row r="56" spans="1:22">
      <c r="B56" s="828" t="s">
        <v>3499</v>
      </c>
      <c r="C56" s="753"/>
      <c r="D56" s="303"/>
      <c r="E56" s="303"/>
      <c r="F56" s="303"/>
      <c r="G56" s="303"/>
      <c r="H56" s="303"/>
      <c r="I56" s="35"/>
      <c r="J56" s="35"/>
      <c r="K56" s="35"/>
      <c r="L56" s="35"/>
      <c r="M56" s="35"/>
      <c r="N56" s="35"/>
      <c r="O56" s="35"/>
      <c r="P56" s="35"/>
      <c r="Q56" s="35"/>
      <c r="R56" s="35"/>
      <c r="S56" s="35"/>
      <c r="T56" s="35"/>
      <c r="V56" s="35"/>
    </row>
    <row r="57" spans="1:22" ht="28.8">
      <c r="B57" s="837" t="s">
        <v>3500</v>
      </c>
      <c r="C57" s="753" t="s">
        <v>44</v>
      </c>
      <c r="D57" s="805"/>
      <c r="E57" s="805"/>
      <c r="F57" s="805"/>
      <c r="G57" s="805"/>
      <c r="H57" s="303"/>
      <c r="J57" s="42" t="s">
        <v>1411</v>
      </c>
      <c r="K57" s="42" t="s">
        <v>3501</v>
      </c>
      <c r="L57" s="41" t="s">
        <v>91</v>
      </c>
      <c r="M57" s="41" t="s">
        <v>175</v>
      </c>
      <c r="O57" s="47"/>
      <c r="P57" s="47"/>
      <c r="Q57" s="47"/>
      <c r="R57" s="47"/>
      <c r="S57" s="47"/>
      <c r="U57" s="47"/>
      <c r="V57" s="35"/>
    </row>
    <row r="58" spans="1:22">
      <c r="B58" s="804" t="s">
        <v>3502</v>
      </c>
      <c r="C58" s="753" t="s">
        <v>43</v>
      </c>
      <c r="D58" s="805"/>
      <c r="E58" s="805"/>
      <c r="F58" s="805"/>
      <c r="G58" s="805"/>
      <c r="H58" s="805"/>
      <c r="J58" s="42" t="s">
        <v>1411</v>
      </c>
      <c r="K58" s="42" t="s">
        <v>3503</v>
      </c>
      <c r="L58" s="41" t="s">
        <v>91</v>
      </c>
      <c r="M58" s="41" t="s">
        <v>175</v>
      </c>
      <c r="O58" s="47"/>
      <c r="P58" s="47"/>
      <c r="Q58" s="47"/>
      <c r="R58" s="47"/>
      <c r="S58" s="47"/>
      <c r="U58" s="47"/>
      <c r="V58" s="35"/>
    </row>
    <row r="59" spans="1:22">
      <c r="B59" s="829" t="s">
        <v>5577</v>
      </c>
      <c r="C59" s="753" t="s">
        <v>2</v>
      </c>
      <c r="D59" s="805"/>
      <c r="E59" s="805"/>
      <c r="F59" s="805"/>
      <c r="G59" s="805"/>
      <c r="H59" s="303"/>
      <c r="J59" s="42" t="s">
        <v>1411</v>
      </c>
      <c r="K59" s="42" t="s">
        <v>3504</v>
      </c>
      <c r="L59" s="41" t="s">
        <v>91</v>
      </c>
      <c r="M59" s="41" t="s">
        <v>175</v>
      </c>
      <c r="O59" s="47"/>
      <c r="P59" s="47"/>
      <c r="Q59" s="47"/>
      <c r="R59" s="47"/>
      <c r="S59" s="47"/>
      <c r="U59" s="47"/>
      <c r="V59" s="35"/>
    </row>
    <row r="60" spans="1:22">
      <c r="B60" s="804" t="s">
        <v>3505</v>
      </c>
      <c r="C60" s="753" t="s">
        <v>42</v>
      </c>
      <c r="D60" s="805"/>
      <c r="E60" s="805"/>
      <c r="F60" s="805"/>
      <c r="G60" s="805"/>
      <c r="H60" s="805"/>
      <c r="J60" s="42" t="s">
        <v>1411</v>
      </c>
      <c r="K60" s="42" t="s">
        <v>3506</v>
      </c>
      <c r="L60" s="41" t="s">
        <v>91</v>
      </c>
      <c r="M60" s="41" t="s">
        <v>175</v>
      </c>
      <c r="O60" s="47"/>
      <c r="P60" s="47"/>
      <c r="Q60" s="47"/>
      <c r="R60" s="47"/>
      <c r="S60" s="47"/>
      <c r="U60" s="47"/>
      <c r="V60" s="35"/>
    </row>
    <row r="61" spans="1:22">
      <c r="B61" s="828" t="s">
        <v>6135</v>
      </c>
      <c r="C61" s="753"/>
      <c r="D61" s="303"/>
      <c r="E61" s="303"/>
      <c r="F61" s="303"/>
      <c r="G61" s="303"/>
      <c r="H61" s="303"/>
      <c r="J61" s="42"/>
      <c r="K61" s="42"/>
      <c r="L61" s="41"/>
      <c r="M61" s="41"/>
      <c r="O61" s="47"/>
      <c r="P61" s="47"/>
      <c r="Q61" s="47"/>
      <c r="R61" s="47"/>
      <c r="S61" s="47"/>
      <c r="U61" s="47"/>
      <c r="V61" s="35"/>
    </row>
    <row r="62" spans="1:22" ht="28.8">
      <c r="B62" s="804" t="s">
        <v>3507</v>
      </c>
      <c r="C62" s="753" t="s">
        <v>41</v>
      </c>
      <c r="D62" s="805"/>
      <c r="E62" s="805"/>
      <c r="F62" s="805"/>
      <c r="G62" s="805"/>
      <c r="H62" s="805"/>
      <c r="J62" s="42" t="s">
        <v>3508</v>
      </c>
      <c r="K62" s="42" t="s">
        <v>3509</v>
      </c>
      <c r="L62" s="41" t="s">
        <v>91</v>
      </c>
      <c r="M62" s="41" t="s">
        <v>175</v>
      </c>
      <c r="N62" s="41"/>
      <c r="O62" s="47"/>
      <c r="P62" s="47"/>
      <c r="Q62" s="47"/>
      <c r="R62" s="47"/>
      <c r="S62" s="47"/>
      <c r="U62" s="47"/>
      <c r="V62" s="35"/>
    </row>
    <row r="63" spans="1:22" ht="28.8">
      <c r="B63" s="804" t="s">
        <v>3510</v>
      </c>
      <c r="C63" s="753" t="s">
        <v>40</v>
      </c>
      <c r="D63" s="805"/>
      <c r="E63" s="805"/>
      <c r="F63" s="805"/>
      <c r="G63" s="805"/>
      <c r="H63" s="805"/>
      <c r="J63" s="42" t="s">
        <v>3508</v>
      </c>
      <c r="K63" s="42" t="s">
        <v>3509</v>
      </c>
      <c r="L63" s="41" t="s">
        <v>91</v>
      </c>
      <c r="M63" s="41" t="s">
        <v>175</v>
      </c>
      <c r="N63" s="41" t="s">
        <v>3511</v>
      </c>
      <c r="O63" s="47"/>
      <c r="P63" s="47"/>
      <c r="Q63" s="47"/>
      <c r="R63" s="47"/>
      <c r="S63" s="47"/>
      <c r="U63" s="47"/>
      <c r="V63" s="35"/>
    </row>
    <row r="64" spans="1:22" ht="43.2">
      <c r="A64" s="35"/>
      <c r="B64" s="829" t="s">
        <v>5891</v>
      </c>
      <c r="C64" s="753" t="s">
        <v>34</v>
      </c>
      <c r="D64" s="805"/>
      <c r="E64" s="805"/>
      <c r="F64" s="805"/>
      <c r="G64" s="805"/>
      <c r="H64" s="805"/>
      <c r="J64" s="42"/>
      <c r="K64" s="42" t="s">
        <v>3497</v>
      </c>
      <c r="L64" s="41" t="s">
        <v>91</v>
      </c>
      <c r="M64" s="41" t="s">
        <v>175</v>
      </c>
      <c r="N64" s="41" t="s">
        <v>3256</v>
      </c>
      <c r="O64" s="41" t="s">
        <v>3454</v>
      </c>
      <c r="P64" s="47"/>
      <c r="Q64" s="47"/>
      <c r="S64" s="35"/>
      <c r="U64" s="35"/>
      <c r="V64" s="35"/>
    </row>
    <row r="65" spans="1:22" ht="29.25" customHeight="1">
      <c r="A65" s="35"/>
      <c r="B65" s="804" t="s">
        <v>3512</v>
      </c>
      <c r="C65" s="753" t="s">
        <v>33</v>
      </c>
      <c r="D65" s="805"/>
      <c r="E65" s="805"/>
      <c r="F65" s="805"/>
      <c r="G65" s="805"/>
      <c r="H65" s="303"/>
      <c r="I65" s="42"/>
      <c r="J65" s="42"/>
      <c r="K65" s="42" t="s">
        <v>3509</v>
      </c>
      <c r="L65" s="41" t="s">
        <v>91</v>
      </c>
      <c r="M65" s="41" t="s">
        <v>175</v>
      </c>
      <c r="N65" s="41" t="s">
        <v>1340</v>
      </c>
      <c r="O65" s="41" t="s">
        <v>3454</v>
      </c>
      <c r="P65" s="41"/>
      <c r="Q65" s="47"/>
      <c r="S65" s="35"/>
      <c r="U65" s="35"/>
      <c r="V65" s="35"/>
    </row>
    <row r="66" spans="1:22" ht="43.2">
      <c r="A66" s="35"/>
      <c r="B66" s="829" t="s">
        <v>5892</v>
      </c>
      <c r="C66" s="753" t="s">
        <v>30</v>
      </c>
      <c r="D66" s="805"/>
      <c r="E66" s="805"/>
      <c r="F66" s="805"/>
      <c r="G66" s="805"/>
      <c r="H66" s="805"/>
      <c r="J66" s="42"/>
      <c r="K66" s="42" t="s">
        <v>3497</v>
      </c>
      <c r="L66" s="41" t="s">
        <v>91</v>
      </c>
      <c r="M66" s="41" t="s">
        <v>175</v>
      </c>
      <c r="N66" s="41" t="s">
        <v>3256</v>
      </c>
      <c r="O66" s="41" t="s">
        <v>3257</v>
      </c>
      <c r="P66" s="47"/>
      <c r="Q66" s="35"/>
      <c r="S66" s="35"/>
      <c r="U66" s="35"/>
      <c r="V66" s="35"/>
    </row>
    <row r="67" spans="1:22" ht="28.8">
      <c r="A67" s="35"/>
      <c r="B67" s="804" t="s">
        <v>3513</v>
      </c>
      <c r="C67" s="753" t="s">
        <v>29</v>
      </c>
      <c r="D67" s="805"/>
      <c r="E67" s="805"/>
      <c r="F67" s="805"/>
      <c r="G67" s="805"/>
      <c r="H67" s="303"/>
      <c r="J67" s="42"/>
      <c r="K67" s="42" t="s">
        <v>3509</v>
      </c>
      <c r="L67" s="41" t="s">
        <v>91</v>
      </c>
      <c r="M67" s="41" t="s">
        <v>175</v>
      </c>
      <c r="N67" s="41" t="s">
        <v>1340</v>
      </c>
      <c r="O67" s="41" t="s">
        <v>3514</v>
      </c>
      <c r="P67" s="47"/>
      <c r="Q67" s="35"/>
      <c r="S67" s="35"/>
      <c r="U67" s="35"/>
      <c r="V67" s="35"/>
    </row>
    <row r="68" spans="1:22">
      <c r="A68" s="35"/>
      <c r="B68" s="826" t="s">
        <v>3515</v>
      </c>
      <c r="C68" s="753" t="s">
        <v>27</v>
      </c>
      <c r="D68" s="812"/>
      <c r="E68" s="303"/>
      <c r="F68" s="303"/>
      <c r="G68" s="303"/>
      <c r="H68" s="303"/>
      <c r="I68" s="42" t="s">
        <v>3516</v>
      </c>
      <c r="J68" s="125"/>
      <c r="K68" s="42" t="s">
        <v>3509</v>
      </c>
      <c r="L68" s="41" t="s">
        <v>91</v>
      </c>
      <c r="M68" s="41" t="s">
        <v>176</v>
      </c>
      <c r="N68" s="41" t="s">
        <v>185</v>
      </c>
      <c r="O68" s="35"/>
      <c r="Q68" s="35"/>
      <c r="R68" s="35"/>
      <c r="S68" s="35"/>
      <c r="T68" s="35"/>
      <c r="U68" s="35"/>
      <c r="V68" s="35"/>
    </row>
    <row r="69" spans="1:22" ht="30" customHeight="1">
      <c r="A69" s="35"/>
      <c r="B69" s="826" t="s">
        <v>3517</v>
      </c>
      <c r="C69" s="753" t="s">
        <v>23</v>
      </c>
      <c r="D69" s="812"/>
      <c r="E69" s="303"/>
      <c r="F69" s="303"/>
      <c r="G69" s="303"/>
      <c r="H69" s="303"/>
      <c r="J69" s="125"/>
      <c r="K69" s="42" t="s">
        <v>3509</v>
      </c>
      <c r="L69" s="41" t="s">
        <v>141</v>
      </c>
      <c r="M69" s="41" t="s">
        <v>3518</v>
      </c>
      <c r="N69" s="47"/>
      <c r="O69" s="35"/>
      <c r="Q69" s="35"/>
      <c r="R69" s="35"/>
      <c r="S69" s="35"/>
      <c r="T69" s="35"/>
      <c r="U69" s="35"/>
      <c r="V69" s="35"/>
    </row>
    <row r="70" spans="1:22" ht="30" customHeight="1">
      <c r="A70" s="35"/>
      <c r="B70" s="1311" t="s">
        <v>5893</v>
      </c>
      <c r="C70" s="753" t="s">
        <v>22</v>
      </c>
      <c r="D70" s="812"/>
      <c r="E70" s="812"/>
      <c r="F70" s="812"/>
      <c r="G70" s="812"/>
      <c r="H70" s="812"/>
      <c r="J70" s="125"/>
      <c r="L70" s="41" t="s">
        <v>91</v>
      </c>
      <c r="M70" s="41" t="s">
        <v>175</v>
      </c>
      <c r="N70" s="41" t="s">
        <v>3256</v>
      </c>
      <c r="O70" s="41" t="s">
        <v>3257</v>
      </c>
      <c r="Q70" s="35"/>
      <c r="R70" s="35"/>
      <c r="S70" s="35"/>
      <c r="T70" s="35"/>
      <c r="U70" s="35"/>
      <c r="V70" s="35"/>
    </row>
    <row r="71" spans="1:22" ht="36.75" customHeight="1">
      <c r="A71" s="35"/>
      <c r="B71" s="1311" t="s">
        <v>5894</v>
      </c>
      <c r="C71" s="753" t="s">
        <v>20</v>
      </c>
      <c r="D71" s="812"/>
      <c r="E71" s="303"/>
      <c r="F71" s="303"/>
      <c r="G71" s="303"/>
      <c r="H71" s="303"/>
      <c r="J71" s="125"/>
      <c r="L71" s="41" t="s">
        <v>91</v>
      </c>
      <c r="M71" s="41" t="s">
        <v>176</v>
      </c>
      <c r="N71" s="41" t="s">
        <v>185</v>
      </c>
      <c r="O71" s="41"/>
      <c r="Q71" s="35"/>
      <c r="R71" s="35"/>
      <c r="S71" s="35"/>
      <c r="T71" s="35"/>
      <c r="U71" s="35"/>
      <c r="V71" s="35"/>
    </row>
    <row r="72" spans="1:22" ht="39" customHeight="1">
      <c r="B72" s="1311" t="s">
        <v>5895</v>
      </c>
      <c r="C72" s="753" t="s">
        <v>19</v>
      </c>
      <c r="D72" s="812"/>
      <c r="E72" s="303"/>
      <c r="F72" s="303"/>
      <c r="G72" s="303"/>
      <c r="H72" s="303"/>
      <c r="J72" s="125"/>
      <c r="L72" s="41" t="s">
        <v>141</v>
      </c>
      <c r="M72" s="41" t="s">
        <v>3461</v>
      </c>
      <c r="N72" s="47"/>
      <c r="O72" s="35"/>
      <c r="Q72" s="35"/>
      <c r="R72" s="35"/>
      <c r="S72" s="35"/>
      <c r="T72" s="35"/>
      <c r="U72" s="35"/>
      <c r="V72" s="35"/>
    </row>
    <row r="73" spans="1:22" ht="28.8">
      <c r="A73" s="825"/>
      <c r="B73" s="825"/>
      <c r="C73" s="825"/>
      <c r="D73" s="35"/>
      <c r="E73" s="836" t="s">
        <v>3464</v>
      </c>
      <c r="F73" s="836" t="s">
        <v>1401</v>
      </c>
      <c r="G73" s="35" t="s">
        <v>1374</v>
      </c>
      <c r="H73" s="35" t="s">
        <v>1375</v>
      </c>
      <c r="I73" s="35"/>
      <c r="J73" s="35"/>
      <c r="K73" s="35"/>
      <c r="L73" s="35"/>
      <c r="M73" s="35"/>
      <c r="N73" s="35"/>
      <c r="O73" s="35"/>
      <c r="P73" s="35"/>
      <c r="Q73" s="35"/>
      <c r="R73" s="35"/>
      <c r="S73" s="35"/>
      <c r="T73" s="35"/>
      <c r="U73" s="35"/>
      <c r="V73" s="35"/>
    </row>
    <row r="74" spans="1:22">
      <c r="A74" s="35"/>
      <c r="B74" s="35"/>
      <c r="C74" s="35"/>
      <c r="D74" s="35"/>
      <c r="E74" s="35"/>
      <c r="F74" s="35"/>
      <c r="G74" s="35"/>
      <c r="H74" s="35"/>
      <c r="I74" s="35"/>
      <c r="J74" s="35"/>
      <c r="K74" s="35"/>
      <c r="L74" s="35"/>
      <c r="M74" s="35"/>
      <c r="N74" s="35"/>
      <c r="O74" s="35"/>
      <c r="P74" s="35"/>
      <c r="Q74" s="35"/>
      <c r="R74" s="35"/>
      <c r="S74" s="35"/>
      <c r="T74" s="35"/>
      <c r="U74" s="35"/>
      <c r="V74" s="35"/>
    </row>
    <row r="75" spans="1:22">
      <c r="B75" s="35"/>
      <c r="C75" s="35"/>
      <c r="D75" s="35"/>
      <c r="E75" s="35"/>
      <c r="F75" s="35"/>
      <c r="G75" s="35"/>
      <c r="H75" s="35"/>
      <c r="I75" s="35"/>
      <c r="J75" s="35"/>
      <c r="K75" s="35"/>
      <c r="L75" s="35"/>
      <c r="M75" s="35"/>
      <c r="N75" s="35"/>
      <c r="O75" s="35"/>
      <c r="P75" s="35"/>
      <c r="Q75" s="35"/>
      <c r="R75" s="35"/>
      <c r="S75" s="35"/>
      <c r="T75" s="35"/>
      <c r="U75" s="35"/>
      <c r="V75" s="35"/>
    </row>
    <row r="79" spans="1:22">
      <c r="A79" s="271" t="s">
        <v>3528</v>
      </c>
    </row>
    <row r="80" spans="1:22">
      <c r="A80" s="813" t="s">
        <v>109</v>
      </c>
    </row>
    <row r="81" spans="1:14">
      <c r="A81" s="814" t="s">
        <v>90</v>
      </c>
    </row>
    <row r="83" spans="1:14">
      <c r="A83" s="294" t="s">
        <v>3422</v>
      </c>
    </row>
    <row r="85" spans="1:14">
      <c r="D85" s="753" t="s">
        <v>86</v>
      </c>
    </row>
    <row r="86" spans="1:14">
      <c r="B86" s="810" t="s">
        <v>3422</v>
      </c>
      <c r="C86" s="753"/>
      <c r="D86" s="303"/>
      <c r="E86" s="42"/>
      <c r="F86" s="42"/>
      <c r="G86" s="47"/>
      <c r="H86" s="47"/>
      <c r="I86" s="47"/>
      <c r="K86" s="47"/>
      <c r="L86" s="35"/>
      <c r="M86" s="35"/>
      <c r="N86" s="35"/>
    </row>
    <row r="87" spans="1:14">
      <c r="B87" s="811" t="s">
        <v>1404</v>
      </c>
      <c r="C87" s="753" t="s">
        <v>18</v>
      </c>
      <c r="D87" s="815"/>
      <c r="E87" s="42"/>
      <c r="F87" s="42" t="s">
        <v>1411</v>
      </c>
      <c r="G87" s="42" t="s">
        <v>3509</v>
      </c>
      <c r="H87" s="41" t="s">
        <v>91</v>
      </c>
      <c r="I87" s="41" t="s">
        <v>1405</v>
      </c>
      <c r="J87" s="41"/>
      <c r="K87" s="41"/>
      <c r="L87" s="41"/>
      <c r="M87" s="41"/>
      <c r="N87" s="41" t="s">
        <v>1412</v>
      </c>
    </row>
    <row r="88" spans="1:14">
      <c r="B88" s="811" t="s">
        <v>3466</v>
      </c>
      <c r="C88" s="753" t="s">
        <v>77</v>
      </c>
      <c r="D88" s="815"/>
      <c r="E88" s="42"/>
      <c r="F88" s="42" t="s">
        <v>1411</v>
      </c>
      <c r="G88" s="42" t="s">
        <v>3509</v>
      </c>
      <c r="H88" s="41" t="s">
        <v>91</v>
      </c>
      <c r="I88" s="41" t="s">
        <v>100</v>
      </c>
      <c r="J88" s="41"/>
      <c r="K88" s="41"/>
      <c r="L88" s="41" t="s">
        <v>2164</v>
      </c>
      <c r="M88" s="41" t="s">
        <v>3467</v>
      </c>
      <c r="N88" s="41" t="s">
        <v>1412</v>
      </c>
    </row>
    <row r="89" spans="1:14">
      <c r="B89" s="816" t="s">
        <v>3468</v>
      </c>
      <c r="C89" s="753" t="s">
        <v>76</v>
      </c>
      <c r="D89" s="805"/>
      <c r="E89" s="42"/>
      <c r="F89" s="42" t="s">
        <v>1411</v>
      </c>
      <c r="G89" s="42" t="s">
        <v>3509</v>
      </c>
      <c r="H89" s="41" t="s">
        <v>91</v>
      </c>
      <c r="I89" s="41" t="s">
        <v>3469</v>
      </c>
      <c r="J89" s="41"/>
      <c r="K89" s="41"/>
      <c r="L89" s="41"/>
      <c r="M89" s="41"/>
      <c r="N89" s="41" t="s">
        <v>1412</v>
      </c>
    </row>
    <row r="90" spans="1:14">
      <c r="B90" s="811" t="s">
        <v>3470</v>
      </c>
      <c r="C90" s="753" t="s">
        <v>75</v>
      </c>
      <c r="D90" s="815"/>
      <c r="E90" s="42"/>
      <c r="F90" s="42" t="s">
        <v>1411</v>
      </c>
      <c r="G90" s="42" t="s">
        <v>3509</v>
      </c>
      <c r="H90" s="41" t="s">
        <v>91</v>
      </c>
      <c r="I90" s="41" t="s">
        <v>175</v>
      </c>
      <c r="J90" s="41" t="s">
        <v>1340</v>
      </c>
      <c r="K90" s="41" t="s">
        <v>3454</v>
      </c>
      <c r="L90" s="41" t="s">
        <v>1402</v>
      </c>
      <c r="M90" s="41" t="s">
        <v>1403</v>
      </c>
      <c r="N90" s="41" t="s">
        <v>1412</v>
      </c>
    </row>
    <row r="91" spans="1:14">
      <c r="B91" s="816" t="s">
        <v>3471</v>
      </c>
      <c r="C91" s="753" t="s">
        <v>74</v>
      </c>
      <c r="D91" s="805"/>
      <c r="E91" s="42"/>
      <c r="F91" s="42" t="s">
        <v>1411</v>
      </c>
      <c r="G91" s="42" t="s">
        <v>3509</v>
      </c>
      <c r="H91" s="41" t="s">
        <v>91</v>
      </c>
      <c r="I91" s="41" t="s">
        <v>3254</v>
      </c>
      <c r="J91" s="41"/>
      <c r="K91" s="41" t="s">
        <v>3487</v>
      </c>
      <c r="L91" s="41"/>
      <c r="M91" s="41"/>
      <c r="N91" s="41" t="s">
        <v>1412</v>
      </c>
    </row>
    <row r="92" spans="1:14">
      <c r="B92" s="811" t="s">
        <v>3520</v>
      </c>
      <c r="C92" s="753" t="s">
        <v>17</v>
      </c>
      <c r="D92" s="805"/>
      <c r="E92" s="42"/>
      <c r="F92" s="42" t="s">
        <v>1411</v>
      </c>
      <c r="G92" s="42" t="s">
        <v>3509</v>
      </c>
      <c r="H92" s="41" t="s">
        <v>91</v>
      </c>
      <c r="I92" s="41" t="s">
        <v>175</v>
      </c>
      <c r="J92" s="41" t="s">
        <v>1340</v>
      </c>
      <c r="K92" s="41" t="s">
        <v>3487</v>
      </c>
      <c r="L92" s="41" t="s">
        <v>1402</v>
      </c>
      <c r="M92" s="41" t="s">
        <v>1403</v>
      </c>
      <c r="N92" s="41" t="s">
        <v>1412</v>
      </c>
    </row>
    <row r="93" spans="1:14">
      <c r="A93" s="35"/>
      <c r="B93" s="810" t="s">
        <v>3422</v>
      </c>
      <c r="C93" s="753" t="s">
        <v>16</v>
      </c>
      <c r="D93" s="815"/>
      <c r="E93" s="42"/>
      <c r="F93" s="42" t="s">
        <v>1411</v>
      </c>
      <c r="G93" s="42" t="s">
        <v>3509</v>
      </c>
      <c r="H93" s="41" t="s">
        <v>91</v>
      </c>
      <c r="I93" s="41" t="s">
        <v>175</v>
      </c>
      <c r="J93" s="41" t="s">
        <v>1340</v>
      </c>
      <c r="K93" s="41" t="s">
        <v>3454</v>
      </c>
      <c r="L93" s="41" t="s">
        <v>3423</v>
      </c>
      <c r="M93" s="41"/>
      <c r="N93" s="41" t="s">
        <v>1412</v>
      </c>
    </row>
    <row r="94" spans="1:14">
      <c r="A94" s="35"/>
      <c r="B94" s="831" t="s">
        <v>3472</v>
      </c>
      <c r="C94" s="753"/>
      <c r="D94" s="303"/>
      <c r="E94" s="42"/>
      <c r="F94" s="42"/>
      <c r="G94" s="42"/>
      <c r="H94" s="41"/>
      <c r="I94" s="41"/>
      <c r="J94" s="41"/>
      <c r="K94" s="41"/>
      <c r="L94" s="41"/>
      <c r="M94" s="41"/>
      <c r="N94" s="41"/>
    </row>
    <row r="95" spans="1:14">
      <c r="A95" s="35"/>
      <c r="B95" s="807" t="s">
        <v>3473</v>
      </c>
      <c r="C95" s="753" t="s">
        <v>15</v>
      </c>
      <c r="D95" s="815"/>
      <c r="E95" s="42" t="s">
        <v>2350</v>
      </c>
      <c r="F95" s="42" t="s">
        <v>1411</v>
      </c>
      <c r="G95" s="42"/>
      <c r="H95" s="41" t="s">
        <v>91</v>
      </c>
      <c r="I95" s="41" t="s">
        <v>3474</v>
      </c>
      <c r="J95" s="41" t="s">
        <v>1340</v>
      </c>
      <c r="K95" s="41"/>
      <c r="L95" s="41"/>
      <c r="M95" s="41"/>
      <c r="N95" s="41"/>
    </row>
    <row r="96" spans="1:14">
      <c r="A96" s="35"/>
      <c r="B96" s="811" t="s">
        <v>3475</v>
      </c>
      <c r="C96" s="753" t="s">
        <v>14</v>
      </c>
      <c r="D96" s="815"/>
      <c r="E96" s="42" t="s">
        <v>2145</v>
      </c>
      <c r="F96" s="42" t="s">
        <v>1411</v>
      </c>
      <c r="G96" s="42"/>
      <c r="H96" s="41" t="s">
        <v>91</v>
      </c>
      <c r="I96" s="41" t="s">
        <v>3474</v>
      </c>
      <c r="J96" s="41" t="s">
        <v>1340</v>
      </c>
      <c r="K96" s="41"/>
      <c r="L96" s="41"/>
      <c r="M96" s="41"/>
      <c r="N96" s="41"/>
    </row>
    <row r="97" spans="1:14">
      <c r="A97" s="35"/>
      <c r="B97" s="810" t="s">
        <v>3476</v>
      </c>
      <c r="C97" s="753" t="s">
        <v>73</v>
      </c>
      <c r="D97" s="815"/>
      <c r="E97" s="42"/>
      <c r="F97" s="42" t="s">
        <v>1411</v>
      </c>
      <c r="G97" s="42"/>
      <c r="H97" s="41" t="s">
        <v>91</v>
      </c>
      <c r="I97" s="41" t="s">
        <v>3474</v>
      </c>
      <c r="J97" s="41" t="s">
        <v>1340</v>
      </c>
      <c r="K97" s="41"/>
      <c r="L97" s="41"/>
      <c r="M97" s="41"/>
      <c r="N97" s="41"/>
    </row>
    <row r="98" spans="1:14">
      <c r="E98" s="42"/>
      <c r="F98" s="42"/>
      <c r="G98" s="41"/>
      <c r="H98" s="41"/>
      <c r="I98" s="41"/>
      <c r="J98" s="41"/>
      <c r="K98" s="41"/>
      <c r="L98" s="41"/>
      <c r="M98" s="41"/>
    </row>
  </sheetData>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19">
    <tabColor rgb="FFFFC000"/>
  </sheetPr>
  <dimension ref="A1:W57"/>
  <sheetViews>
    <sheetView showGridLines="0" zoomScale="80" zoomScaleNormal="80" workbookViewId="0"/>
  </sheetViews>
  <sheetFormatPr defaultColWidth="8.6640625" defaultRowHeight="14.4"/>
  <cols>
    <col min="1" max="1" width="69.6640625" style="124" bestFit="1" customWidth="1"/>
    <col min="2" max="2" width="39.5546875" style="124" customWidth="1"/>
    <col min="3" max="3" width="8.6640625" style="124"/>
    <col min="4" max="7" width="20" style="124" customWidth="1"/>
    <col min="8" max="8" width="15.5546875" style="124" customWidth="1"/>
    <col min="9" max="9" width="8.6640625" style="124"/>
    <col min="10" max="10" width="21.44140625" style="124" customWidth="1"/>
    <col min="11" max="11" width="16.44140625" style="124" customWidth="1"/>
    <col min="12" max="12" width="17.44140625" style="124" customWidth="1"/>
    <col min="13" max="13" width="29.5546875" style="124" customWidth="1"/>
    <col min="14" max="14" width="30.6640625" style="124" customWidth="1"/>
    <col min="15" max="16384" width="8.6640625" style="124"/>
  </cols>
  <sheetData>
    <row r="1" spans="1:23">
      <c r="A1" s="1" t="s">
        <v>1330</v>
      </c>
    </row>
    <row r="2" spans="1:23">
      <c r="A2" s="293" t="s">
        <v>1331</v>
      </c>
    </row>
    <row r="3" spans="1:23">
      <c r="A3" s="293"/>
    </row>
    <row r="4" spans="1:23">
      <c r="A4" s="271" t="s">
        <v>1332</v>
      </c>
    </row>
    <row r="5" spans="1:23">
      <c r="A5" s="54" t="s">
        <v>109</v>
      </c>
    </row>
    <row r="6" spans="1:23">
      <c r="A6" s="54" t="s">
        <v>90</v>
      </c>
    </row>
    <row r="8" spans="1:23">
      <c r="A8" s="294" t="s">
        <v>1333</v>
      </c>
    </row>
    <row r="9" spans="1:23">
      <c r="A9" s="35"/>
      <c r="D9" s="2118" t="s">
        <v>129</v>
      </c>
      <c r="E9" s="2120" t="s">
        <v>1334</v>
      </c>
      <c r="F9" s="2120"/>
      <c r="G9" s="2120" t="s">
        <v>1335</v>
      </c>
      <c r="H9" s="2120"/>
      <c r="I9" s="2118" t="s">
        <v>1336</v>
      </c>
    </row>
    <row r="10" spans="1:23" ht="43.2">
      <c r="A10" s="35"/>
      <c r="D10" s="2119"/>
      <c r="E10" s="295"/>
      <c r="F10" s="296" t="s">
        <v>1337</v>
      </c>
      <c r="G10" s="297"/>
      <c r="H10" s="296" t="s">
        <v>1337</v>
      </c>
      <c r="I10" s="2121"/>
      <c r="J10" s="35"/>
      <c r="K10" s="35"/>
      <c r="L10" s="35"/>
      <c r="M10" s="35"/>
      <c r="N10" s="35"/>
      <c r="O10" s="35"/>
      <c r="P10" s="35"/>
      <c r="Q10" s="35"/>
      <c r="R10" s="35"/>
      <c r="S10" s="35"/>
      <c r="T10" s="35"/>
      <c r="U10" s="35"/>
      <c r="V10" s="35"/>
    </row>
    <row r="11" spans="1:23">
      <c r="A11" s="35"/>
      <c r="D11" s="8" t="s">
        <v>13</v>
      </c>
      <c r="E11" s="298" t="s">
        <v>89</v>
      </c>
      <c r="F11" s="299" t="s">
        <v>107</v>
      </c>
      <c r="G11" s="300" t="s">
        <v>88</v>
      </c>
      <c r="H11" s="301" t="s">
        <v>87</v>
      </c>
      <c r="I11" s="8" t="s">
        <v>86</v>
      </c>
      <c r="J11" s="35"/>
      <c r="K11" s="35"/>
      <c r="L11" s="35"/>
      <c r="M11" s="35"/>
      <c r="N11" s="35"/>
      <c r="O11" s="35"/>
      <c r="P11" s="35"/>
      <c r="Q11" s="35"/>
      <c r="R11" s="35"/>
      <c r="S11" s="35"/>
      <c r="T11" s="35"/>
      <c r="U11" s="35"/>
      <c r="V11" s="35"/>
    </row>
    <row r="12" spans="1:23">
      <c r="A12" s="35"/>
      <c r="B12" s="302" t="s">
        <v>1338</v>
      </c>
      <c r="C12" s="8"/>
      <c r="D12" s="303"/>
      <c r="E12" s="303"/>
      <c r="F12" s="303"/>
      <c r="G12" s="303"/>
      <c r="H12" s="303"/>
      <c r="I12" s="303"/>
      <c r="J12" s="35"/>
      <c r="K12" s="35"/>
      <c r="L12" s="35"/>
      <c r="M12" s="35"/>
      <c r="N12" s="35"/>
      <c r="O12" s="35"/>
      <c r="P12" s="35"/>
      <c r="Q12" s="35"/>
      <c r="R12" s="35"/>
      <c r="S12" s="35"/>
      <c r="T12" s="35"/>
      <c r="U12" s="35"/>
      <c r="V12" s="35"/>
    </row>
    <row r="13" spans="1:23">
      <c r="A13" s="35"/>
      <c r="B13" s="304" t="s">
        <v>1339</v>
      </c>
      <c r="C13" s="8" t="s">
        <v>12</v>
      </c>
      <c r="D13" s="305"/>
      <c r="E13" s="305"/>
      <c r="F13" s="303"/>
      <c r="G13" s="303"/>
      <c r="H13" s="303"/>
      <c r="I13" s="303"/>
      <c r="J13" s="41" t="s">
        <v>91</v>
      </c>
      <c r="K13" s="41" t="s">
        <v>175</v>
      </c>
      <c r="L13" s="41" t="s">
        <v>1340</v>
      </c>
      <c r="M13" s="41" t="s">
        <v>1341</v>
      </c>
      <c r="N13" s="41" t="s">
        <v>1342</v>
      </c>
      <c r="O13" s="35"/>
      <c r="P13" s="47"/>
      <c r="Q13" s="35"/>
      <c r="R13" s="35"/>
      <c r="S13" s="35"/>
      <c r="U13" s="35"/>
      <c r="W13" s="35"/>
    </row>
    <row r="14" spans="1:23">
      <c r="A14" s="35"/>
      <c r="B14" s="304" t="s">
        <v>1343</v>
      </c>
      <c r="C14" s="8" t="s">
        <v>72</v>
      </c>
      <c r="D14" s="305"/>
      <c r="E14" s="303"/>
      <c r="F14" s="303"/>
      <c r="G14" s="305"/>
      <c r="H14" s="303"/>
      <c r="I14" s="303"/>
      <c r="J14" s="41" t="s">
        <v>91</v>
      </c>
      <c r="K14" s="41" t="s">
        <v>175</v>
      </c>
      <c r="L14" s="41" t="s">
        <v>1340</v>
      </c>
      <c r="M14" s="41" t="s">
        <v>1341</v>
      </c>
      <c r="N14" s="41" t="s">
        <v>1344</v>
      </c>
      <c r="O14" s="47"/>
      <c r="P14" s="47"/>
      <c r="Q14" s="35"/>
      <c r="R14" s="35"/>
      <c r="S14" s="35"/>
      <c r="U14" s="35"/>
      <c r="W14" s="35"/>
    </row>
    <row r="15" spans="1:23">
      <c r="A15" s="35"/>
      <c r="B15" s="306" t="s">
        <v>1345</v>
      </c>
      <c r="C15" s="8" t="s">
        <v>11</v>
      </c>
      <c r="D15" s="305"/>
      <c r="E15" s="305"/>
      <c r="F15" s="303"/>
      <c r="G15" s="303"/>
      <c r="H15" s="303"/>
      <c r="I15" s="303"/>
      <c r="J15" s="41" t="s">
        <v>91</v>
      </c>
      <c r="K15" s="41" t="s">
        <v>100</v>
      </c>
      <c r="L15" s="41" t="s">
        <v>1340</v>
      </c>
      <c r="M15" s="41" t="s">
        <v>1346</v>
      </c>
      <c r="O15" s="41" t="s">
        <v>1347</v>
      </c>
      <c r="P15" s="47"/>
      <c r="R15" s="35"/>
      <c r="U15" s="35"/>
      <c r="W15" s="35"/>
    </row>
    <row r="16" spans="1:23" ht="23.25" customHeight="1">
      <c r="A16" s="35"/>
      <c r="B16" s="302" t="s">
        <v>1348</v>
      </c>
      <c r="C16" s="8" t="s">
        <v>10</v>
      </c>
      <c r="D16" s="305"/>
      <c r="E16" s="305"/>
      <c r="F16" s="303"/>
      <c r="G16" s="305"/>
      <c r="H16" s="303"/>
      <c r="I16" s="303"/>
      <c r="J16" s="41" t="s">
        <v>91</v>
      </c>
      <c r="K16" s="41" t="s">
        <v>175</v>
      </c>
      <c r="L16" s="41" t="s">
        <v>1340</v>
      </c>
      <c r="M16" s="41" t="s">
        <v>1341</v>
      </c>
      <c r="P16" s="47"/>
      <c r="Q16" s="35"/>
      <c r="R16" s="35"/>
      <c r="S16" s="35"/>
      <c r="U16" s="35"/>
      <c r="W16" s="35"/>
    </row>
    <row r="17" spans="1:23" ht="75.75" customHeight="1">
      <c r="A17" s="35"/>
      <c r="B17" s="307" t="s">
        <v>1349</v>
      </c>
      <c r="C17" s="8"/>
      <c r="D17" s="303"/>
      <c r="E17" s="303"/>
      <c r="F17" s="303"/>
      <c r="G17" s="303"/>
      <c r="H17" s="303"/>
      <c r="I17" s="303"/>
      <c r="J17" s="35"/>
      <c r="K17" s="35"/>
      <c r="L17" s="35"/>
      <c r="M17" s="35"/>
      <c r="N17" s="35"/>
      <c r="O17" s="35"/>
      <c r="P17" s="35"/>
      <c r="Q17" s="35"/>
      <c r="R17" s="35"/>
      <c r="S17" s="35"/>
      <c r="U17" s="35"/>
    </row>
    <row r="18" spans="1:23">
      <c r="A18" s="35"/>
      <c r="B18" s="304" t="s">
        <v>1339</v>
      </c>
      <c r="C18" s="8" t="s">
        <v>9</v>
      </c>
      <c r="D18" s="305"/>
      <c r="E18" s="305"/>
      <c r="F18" s="303"/>
      <c r="G18" s="303"/>
      <c r="H18" s="303"/>
      <c r="I18" s="303"/>
      <c r="J18" s="41" t="s">
        <v>91</v>
      </c>
      <c r="K18" s="41" t="s">
        <v>175</v>
      </c>
      <c r="L18" s="41" t="s">
        <v>1340</v>
      </c>
      <c r="M18" s="41" t="s">
        <v>1350</v>
      </c>
      <c r="N18" s="41" t="s">
        <v>1342</v>
      </c>
      <c r="O18" s="35"/>
      <c r="P18" s="35"/>
      <c r="Q18" s="35"/>
      <c r="R18" s="35"/>
      <c r="S18" s="35"/>
      <c r="U18" s="35"/>
      <c r="W18" s="35"/>
    </row>
    <row r="19" spans="1:23">
      <c r="A19" s="35"/>
      <c r="B19" s="304" t="s">
        <v>1343</v>
      </c>
      <c r="C19" s="8" t="s">
        <v>65</v>
      </c>
      <c r="D19" s="305"/>
      <c r="E19" s="303"/>
      <c r="F19" s="303"/>
      <c r="G19" s="305"/>
      <c r="H19" s="303"/>
      <c r="I19" s="303"/>
      <c r="J19" s="41" t="s">
        <v>91</v>
      </c>
      <c r="K19" s="41" t="s">
        <v>175</v>
      </c>
      <c r="L19" s="41" t="s">
        <v>1340</v>
      </c>
      <c r="M19" s="41" t="s">
        <v>1350</v>
      </c>
      <c r="N19" s="41" t="s">
        <v>1344</v>
      </c>
      <c r="O19" s="35"/>
      <c r="P19" s="35"/>
      <c r="Q19" s="35"/>
      <c r="R19" s="35"/>
      <c r="S19" s="35"/>
      <c r="U19" s="35"/>
      <c r="W19" s="35"/>
    </row>
    <row r="20" spans="1:23">
      <c r="A20" s="35"/>
      <c r="B20" s="302" t="s">
        <v>1351</v>
      </c>
      <c r="C20" s="8" t="s">
        <v>61</v>
      </c>
      <c r="D20" s="305"/>
      <c r="E20" s="305"/>
      <c r="F20" s="303"/>
      <c r="G20" s="305"/>
      <c r="H20" s="303"/>
      <c r="I20" s="303"/>
      <c r="J20" s="41" t="s">
        <v>91</v>
      </c>
      <c r="K20" s="41" t="s">
        <v>175</v>
      </c>
      <c r="L20" s="41" t="s">
        <v>1340</v>
      </c>
      <c r="M20" s="41" t="s">
        <v>1350</v>
      </c>
      <c r="N20" s="41"/>
      <c r="O20" s="35"/>
      <c r="P20" s="35"/>
      <c r="Q20" s="35"/>
      <c r="R20" s="35"/>
      <c r="S20" s="35"/>
      <c r="U20" s="35"/>
      <c r="W20" s="35"/>
    </row>
    <row r="21" spans="1:23" ht="42" customHeight="1">
      <c r="A21" s="35"/>
      <c r="B21" s="307" t="s">
        <v>1352</v>
      </c>
      <c r="C21" s="8"/>
      <c r="D21" s="303"/>
      <c r="E21" s="303"/>
      <c r="F21" s="303"/>
      <c r="G21" s="303"/>
      <c r="H21" s="303"/>
      <c r="I21" s="303"/>
      <c r="J21" s="35"/>
      <c r="K21" s="35"/>
      <c r="L21" s="35"/>
      <c r="M21" s="35"/>
      <c r="N21" s="35"/>
      <c r="O21" s="35"/>
      <c r="P21" s="35"/>
      <c r="Q21" s="35"/>
      <c r="R21" s="35"/>
    </row>
    <row r="22" spans="1:23">
      <c r="A22" s="35"/>
      <c r="B22" s="308" t="s">
        <v>1353</v>
      </c>
      <c r="C22" s="8" t="s">
        <v>4</v>
      </c>
      <c r="D22" s="305"/>
      <c r="E22" s="305"/>
      <c r="F22" s="305"/>
      <c r="G22" s="305"/>
      <c r="H22" s="305"/>
      <c r="I22" s="305"/>
      <c r="J22" s="41" t="s">
        <v>91</v>
      </c>
      <c r="K22" s="41" t="s">
        <v>175</v>
      </c>
      <c r="L22" s="41" t="s">
        <v>1340</v>
      </c>
      <c r="M22" s="41" t="s">
        <v>1354</v>
      </c>
      <c r="N22" s="41" t="s">
        <v>1355</v>
      </c>
      <c r="O22" s="47"/>
      <c r="P22" s="35"/>
      <c r="Q22" s="35"/>
      <c r="R22" s="35"/>
      <c r="S22" s="35"/>
    </row>
    <row r="23" spans="1:23" ht="41.25" customHeight="1">
      <c r="A23" s="35"/>
      <c r="B23" s="309" t="s">
        <v>1356</v>
      </c>
      <c r="C23" s="8" t="s">
        <v>60</v>
      </c>
      <c r="D23" s="305"/>
      <c r="E23" s="305"/>
      <c r="F23" s="305"/>
      <c r="G23" s="305"/>
      <c r="H23" s="305"/>
      <c r="I23" s="305"/>
      <c r="J23" s="41" t="s">
        <v>91</v>
      </c>
      <c r="K23" s="41" t="s">
        <v>175</v>
      </c>
      <c r="L23" s="41" t="s">
        <v>1340</v>
      </c>
      <c r="M23" s="41" t="s">
        <v>1354</v>
      </c>
      <c r="N23" s="41" t="s">
        <v>1357</v>
      </c>
      <c r="O23" s="47"/>
      <c r="P23" s="35"/>
      <c r="Q23" s="35"/>
      <c r="R23" s="35"/>
      <c r="S23" s="35"/>
    </row>
    <row r="24" spans="1:23" ht="54" customHeight="1">
      <c r="A24" s="35"/>
      <c r="B24" s="310" t="s">
        <v>1358</v>
      </c>
      <c r="C24" s="8" t="s">
        <v>59</v>
      </c>
      <c r="D24" s="305"/>
      <c r="E24" s="305"/>
      <c r="F24" s="305"/>
      <c r="G24" s="305"/>
      <c r="H24" s="305"/>
      <c r="I24" s="305"/>
      <c r="J24" s="41" t="s">
        <v>91</v>
      </c>
      <c r="K24" s="41" t="s">
        <v>175</v>
      </c>
      <c r="L24" s="41" t="s">
        <v>1340</v>
      </c>
      <c r="M24" s="41" t="s">
        <v>1354</v>
      </c>
      <c r="N24" s="41" t="s">
        <v>1359</v>
      </c>
      <c r="O24" s="41"/>
      <c r="P24" s="35"/>
      <c r="Q24" s="35"/>
      <c r="R24" s="35"/>
      <c r="S24" s="35"/>
    </row>
    <row r="25" spans="1:23" ht="28.8">
      <c r="A25" s="35"/>
      <c r="B25" s="307" t="s">
        <v>1360</v>
      </c>
      <c r="C25" s="8" t="s">
        <v>53</v>
      </c>
      <c r="D25" s="305"/>
      <c r="E25" s="305"/>
      <c r="F25" s="305"/>
      <c r="G25" s="305"/>
      <c r="H25" s="305"/>
      <c r="I25" s="305"/>
      <c r="J25" s="41" t="s">
        <v>91</v>
      </c>
      <c r="K25" s="41" t="s">
        <v>175</v>
      </c>
      <c r="L25" s="41" t="s">
        <v>1340</v>
      </c>
      <c r="M25" s="41" t="s">
        <v>1354</v>
      </c>
      <c r="N25" s="41"/>
      <c r="O25" s="41"/>
      <c r="P25" s="35"/>
      <c r="Q25" s="35"/>
      <c r="R25" s="35"/>
      <c r="S25" s="35"/>
    </row>
    <row r="26" spans="1:23">
      <c r="A26" s="35"/>
      <c r="B26" s="307" t="s">
        <v>1361</v>
      </c>
      <c r="C26" s="8"/>
      <c r="D26" s="303"/>
      <c r="E26" s="303"/>
      <c r="F26" s="303"/>
      <c r="G26" s="303"/>
      <c r="H26" s="303"/>
      <c r="I26" s="303"/>
      <c r="J26" s="35"/>
      <c r="K26" s="35"/>
      <c r="L26" s="35"/>
      <c r="M26" s="35"/>
      <c r="N26" s="41"/>
      <c r="O26" s="41"/>
      <c r="P26" s="35"/>
      <c r="Q26" s="35"/>
      <c r="R26" s="35"/>
    </row>
    <row r="27" spans="1:23">
      <c r="A27" s="35"/>
      <c r="B27" s="311" t="s">
        <v>1362</v>
      </c>
      <c r="C27" s="8" t="s">
        <v>52</v>
      </c>
      <c r="D27" s="305"/>
      <c r="E27" s="305"/>
      <c r="F27" s="305"/>
      <c r="G27" s="305"/>
      <c r="H27" s="305"/>
      <c r="I27" s="305"/>
      <c r="J27" s="41" t="s">
        <v>91</v>
      </c>
      <c r="K27" s="41" t="s">
        <v>175</v>
      </c>
      <c r="L27" s="41" t="s">
        <v>1340</v>
      </c>
      <c r="M27" s="41" t="s">
        <v>1363</v>
      </c>
      <c r="N27" s="41" t="s">
        <v>1355</v>
      </c>
      <c r="O27" s="41"/>
      <c r="P27" s="35"/>
      <c r="Q27" s="35"/>
      <c r="R27" s="35"/>
      <c r="S27" s="35"/>
    </row>
    <row r="28" spans="1:23">
      <c r="A28" s="35"/>
      <c r="B28" s="311" t="s">
        <v>1364</v>
      </c>
      <c r="C28" s="8" t="s">
        <v>51</v>
      </c>
      <c r="D28" s="305"/>
      <c r="E28" s="305"/>
      <c r="F28" s="305"/>
      <c r="G28" s="305"/>
      <c r="H28" s="305"/>
      <c r="I28" s="305"/>
      <c r="J28" s="41" t="s">
        <v>91</v>
      </c>
      <c r="K28" s="41" t="s">
        <v>175</v>
      </c>
      <c r="L28" s="41" t="s">
        <v>1340</v>
      </c>
      <c r="M28" s="41" t="s">
        <v>1363</v>
      </c>
      <c r="N28" s="41" t="s">
        <v>1357</v>
      </c>
      <c r="O28" s="41"/>
      <c r="P28" s="35"/>
      <c r="Q28" s="35"/>
      <c r="R28" s="35"/>
      <c r="S28" s="35"/>
    </row>
    <row r="29" spans="1:23" ht="34.5" customHeight="1">
      <c r="A29" s="35"/>
      <c r="B29" s="312" t="s">
        <v>1365</v>
      </c>
      <c r="C29" s="8" t="s">
        <v>50</v>
      </c>
      <c r="D29" s="305"/>
      <c r="E29" s="305"/>
      <c r="F29" s="305"/>
      <c r="G29" s="305"/>
      <c r="H29" s="305"/>
      <c r="I29" s="305"/>
      <c r="J29" s="41" t="s">
        <v>91</v>
      </c>
      <c r="K29" s="41" t="s">
        <v>175</v>
      </c>
      <c r="L29" s="41" t="s">
        <v>1340</v>
      </c>
      <c r="M29" s="41" t="s">
        <v>1363</v>
      </c>
      <c r="N29" s="41" t="s">
        <v>1359</v>
      </c>
      <c r="O29" s="41"/>
      <c r="P29" s="35"/>
      <c r="Q29" s="35"/>
      <c r="R29" s="35"/>
      <c r="S29" s="35"/>
    </row>
    <row r="30" spans="1:23">
      <c r="A30" s="35"/>
      <c r="B30" s="302" t="s">
        <v>1366</v>
      </c>
      <c r="C30" s="8" t="s">
        <v>101</v>
      </c>
      <c r="D30" s="305"/>
      <c r="E30" s="305"/>
      <c r="F30" s="305"/>
      <c r="G30" s="305"/>
      <c r="H30" s="305"/>
      <c r="I30" s="305"/>
      <c r="J30" s="41" t="s">
        <v>91</v>
      </c>
      <c r="K30" s="41" t="s">
        <v>175</v>
      </c>
      <c r="L30" s="41" t="s">
        <v>1340</v>
      </c>
      <c r="M30" s="41" t="s">
        <v>1363</v>
      </c>
      <c r="N30" s="41"/>
      <c r="O30" s="41"/>
      <c r="P30" s="35"/>
      <c r="Q30" s="35"/>
      <c r="R30" s="35"/>
      <c r="S30" s="35"/>
    </row>
    <row r="31" spans="1:23">
      <c r="A31" s="35"/>
      <c r="B31" s="307" t="s">
        <v>1367</v>
      </c>
      <c r="C31" s="8"/>
      <c r="D31" s="303"/>
      <c r="E31" s="303"/>
      <c r="F31" s="303"/>
      <c r="G31" s="303"/>
      <c r="H31" s="303"/>
      <c r="I31" s="303"/>
      <c r="J31" s="313"/>
      <c r="K31" s="313"/>
      <c r="L31" s="313"/>
      <c r="M31" s="35"/>
      <c r="N31" s="41"/>
      <c r="O31" s="41"/>
      <c r="P31" s="35"/>
      <c r="Q31" s="35"/>
      <c r="R31" s="35"/>
    </row>
    <row r="32" spans="1:23">
      <c r="A32" s="35"/>
      <c r="B32" s="311" t="s">
        <v>1368</v>
      </c>
      <c r="C32" s="8" t="s">
        <v>44</v>
      </c>
      <c r="D32" s="305"/>
      <c r="E32" s="305"/>
      <c r="F32" s="305"/>
      <c r="G32" s="305"/>
      <c r="H32" s="305"/>
      <c r="I32" s="305"/>
      <c r="J32" s="41" t="s">
        <v>91</v>
      </c>
      <c r="K32" s="41" t="s">
        <v>175</v>
      </c>
      <c r="L32" s="41" t="s">
        <v>1340</v>
      </c>
      <c r="M32" s="41" t="s">
        <v>1369</v>
      </c>
      <c r="N32" s="41" t="s">
        <v>1355</v>
      </c>
      <c r="O32" s="41"/>
      <c r="P32" s="35"/>
      <c r="Q32" s="35"/>
      <c r="R32" s="35"/>
      <c r="S32" s="35"/>
    </row>
    <row r="33" spans="1:20" ht="53.25" customHeight="1">
      <c r="A33" s="35"/>
      <c r="B33" s="312" t="s">
        <v>1370</v>
      </c>
      <c r="C33" s="8" t="s">
        <v>43</v>
      </c>
      <c r="D33" s="305"/>
      <c r="E33" s="305"/>
      <c r="F33" s="305"/>
      <c r="G33" s="305"/>
      <c r="H33" s="305"/>
      <c r="I33" s="305"/>
      <c r="J33" s="41" t="s">
        <v>91</v>
      </c>
      <c r="K33" s="41" t="s">
        <v>175</v>
      </c>
      <c r="L33" s="41" t="s">
        <v>1340</v>
      </c>
      <c r="M33" s="41" t="s">
        <v>1369</v>
      </c>
      <c r="N33" s="41" t="s">
        <v>1357</v>
      </c>
      <c r="O33" s="41"/>
      <c r="P33" s="35"/>
      <c r="Q33" s="35"/>
      <c r="R33" s="35"/>
      <c r="S33" s="35"/>
    </row>
    <row r="34" spans="1:20" ht="48.75" customHeight="1">
      <c r="A34" s="35"/>
      <c r="B34" s="312" t="s">
        <v>1371</v>
      </c>
      <c r="C34" s="8" t="s">
        <v>2</v>
      </c>
      <c r="D34" s="305"/>
      <c r="E34" s="305"/>
      <c r="F34" s="305"/>
      <c r="G34" s="305"/>
      <c r="H34" s="305"/>
      <c r="I34" s="305"/>
      <c r="J34" s="41" t="s">
        <v>91</v>
      </c>
      <c r="K34" s="41" t="s">
        <v>175</v>
      </c>
      <c r="L34" s="41" t="s">
        <v>1340</v>
      </c>
      <c r="M34" s="41" t="s">
        <v>1369</v>
      </c>
      <c r="N34" s="41" t="s">
        <v>1359</v>
      </c>
      <c r="O34" s="41"/>
      <c r="P34" s="35"/>
      <c r="Q34" s="35"/>
      <c r="R34" s="35"/>
      <c r="S34" s="35"/>
    </row>
    <row r="35" spans="1:20">
      <c r="A35" s="35"/>
      <c r="B35" s="302" t="s">
        <v>1372</v>
      </c>
      <c r="C35" s="8" t="s">
        <v>36</v>
      </c>
      <c r="D35" s="305"/>
      <c r="E35" s="305"/>
      <c r="F35" s="305"/>
      <c r="G35" s="305"/>
      <c r="H35" s="305"/>
      <c r="I35" s="305"/>
      <c r="J35" s="41" t="s">
        <v>91</v>
      </c>
      <c r="K35" s="41" t="s">
        <v>175</v>
      </c>
      <c r="L35" s="41" t="s">
        <v>1340</v>
      </c>
      <c r="M35" s="41" t="s">
        <v>1369</v>
      </c>
      <c r="N35" s="47"/>
      <c r="O35" s="47"/>
      <c r="P35" s="35"/>
      <c r="Q35" s="35"/>
      <c r="R35" s="35"/>
      <c r="S35" s="35"/>
    </row>
    <row r="36" spans="1:20">
      <c r="A36" s="35"/>
      <c r="B36" s="42"/>
      <c r="C36" s="42"/>
      <c r="D36" s="42"/>
      <c r="E36" s="42" t="s">
        <v>1373</v>
      </c>
      <c r="F36" s="42" t="s">
        <v>1373</v>
      </c>
      <c r="G36" s="42" t="s">
        <v>1374</v>
      </c>
      <c r="H36" s="42" t="s">
        <v>1374</v>
      </c>
      <c r="I36" s="42" t="s">
        <v>1375</v>
      </c>
      <c r="J36" s="35"/>
      <c r="Q36" s="35"/>
      <c r="R36" s="35"/>
      <c r="S36" s="35"/>
    </row>
    <row r="37" spans="1:20">
      <c r="A37" s="35"/>
      <c r="B37" s="42"/>
      <c r="C37" s="42"/>
      <c r="D37" s="42"/>
      <c r="E37" s="42"/>
      <c r="F37" s="42" t="s">
        <v>1376</v>
      </c>
      <c r="G37" s="42"/>
      <c r="H37" s="42" t="s">
        <v>1376</v>
      </c>
      <c r="I37" s="42"/>
      <c r="J37" s="35"/>
      <c r="Q37" s="35"/>
      <c r="R37" s="35"/>
      <c r="S37" s="35"/>
      <c r="T37" s="35"/>
    </row>
    <row r="38" spans="1:20">
      <c r="A38" s="35"/>
      <c r="B38" s="42"/>
      <c r="C38" s="42"/>
      <c r="D38" s="42"/>
      <c r="E38" s="42"/>
      <c r="F38" s="42"/>
      <c r="G38" s="42"/>
      <c r="H38" s="42"/>
      <c r="I38" s="42"/>
      <c r="J38" s="35"/>
      <c r="Q38" s="35"/>
      <c r="R38" s="35"/>
      <c r="S38" s="35"/>
      <c r="T38" s="35"/>
    </row>
    <row r="39" spans="1:20">
      <c r="A39" s="35"/>
      <c r="B39" s="42"/>
      <c r="C39" s="42"/>
      <c r="D39" s="42"/>
      <c r="E39" s="42"/>
      <c r="F39" s="42"/>
      <c r="G39" s="42"/>
      <c r="H39" s="42"/>
      <c r="I39" s="42"/>
      <c r="J39" s="41"/>
      <c r="K39" s="41"/>
      <c r="L39" s="41"/>
      <c r="Q39" s="35"/>
      <c r="R39" s="35"/>
      <c r="S39" s="35"/>
      <c r="T39" s="35"/>
    </row>
    <row r="40" spans="1:20">
      <c r="A40" s="271" t="s">
        <v>1377</v>
      </c>
      <c r="B40" s="42"/>
      <c r="C40" s="42"/>
      <c r="D40" s="42"/>
      <c r="E40" s="42"/>
      <c r="F40" s="42"/>
      <c r="G40" s="42"/>
      <c r="H40" s="42"/>
      <c r="I40" s="42"/>
      <c r="J40" s="41"/>
      <c r="K40" s="41"/>
      <c r="L40" s="41"/>
      <c r="Q40" s="35"/>
      <c r="R40" s="35"/>
      <c r="S40" s="35"/>
      <c r="T40" s="35"/>
    </row>
    <row r="41" spans="1:20">
      <c r="A41" s="54" t="s">
        <v>109</v>
      </c>
      <c r="B41" s="42"/>
      <c r="C41" s="42"/>
      <c r="D41" s="42"/>
      <c r="E41" s="42"/>
      <c r="F41" s="42"/>
      <c r="G41" s="42"/>
      <c r="H41" s="42"/>
      <c r="I41" s="42"/>
      <c r="J41" s="41"/>
      <c r="K41" s="41"/>
      <c r="L41" s="41"/>
      <c r="Q41" s="35"/>
      <c r="R41" s="35"/>
      <c r="S41" s="35"/>
      <c r="T41" s="35"/>
    </row>
    <row r="42" spans="1:20">
      <c r="A42" s="54" t="s">
        <v>90</v>
      </c>
      <c r="B42" s="42"/>
      <c r="C42" s="42"/>
      <c r="D42" s="42"/>
      <c r="E42" s="42"/>
      <c r="F42" s="42"/>
      <c r="G42" s="42"/>
      <c r="H42" s="42"/>
      <c r="I42" s="42"/>
      <c r="J42" s="41"/>
      <c r="K42" s="41"/>
      <c r="L42" s="41"/>
      <c r="Q42" s="35"/>
      <c r="R42" s="35"/>
      <c r="S42" s="35"/>
      <c r="T42" s="35"/>
    </row>
    <row r="43" spans="1:20">
      <c r="A43" s="42"/>
      <c r="B43" s="42"/>
      <c r="C43" s="42"/>
      <c r="D43" s="42"/>
      <c r="E43" s="42"/>
      <c r="F43" s="42"/>
      <c r="G43" s="42"/>
      <c r="H43" s="42"/>
      <c r="I43" s="42"/>
      <c r="J43" s="41"/>
      <c r="K43" s="41"/>
      <c r="L43" s="41"/>
      <c r="Q43" s="35"/>
      <c r="R43" s="35"/>
      <c r="S43" s="35"/>
      <c r="T43" s="35"/>
    </row>
    <row r="44" spans="1:20">
      <c r="A44" s="294" t="s">
        <v>1378</v>
      </c>
      <c r="B44" s="42"/>
      <c r="C44" s="42"/>
      <c r="D44" s="42"/>
      <c r="E44" s="42"/>
      <c r="F44" s="42"/>
      <c r="G44" s="42"/>
      <c r="H44" s="42"/>
      <c r="I44" s="42"/>
      <c r="J44" s="41"/>
      <c r="K44" s="41"/>
      <c r="L44" s="41"/>
      <c r="Q44" s="35"/>
      <c r="R44" s="35"/>
      <c r="S44" s="35"/>
      <c r="T44" s="35"/>
    </row>
    <row r="45" spans="1:20">
      <c r="A45" s="42"/>
      <c r="B45" s="42"/>
      <c r="C45" s="42"/>
      <c r="D45" s="42"/>
      <c r="E45" s="42"/>
      <c r="F45" s="42"/>
      <c r="G45" s="42"/>
      <c r="H45" s="42"/>
      <c r="I45" s="42"/>
      <c r="J45" s="41"/>
      <c r="K45" s="41"/>
      <c r="L45" s="41"/>
      <c r="Q45" s="35"/>
      <c r="R45" s="35"/>
      <c r="S45" s="35"/>
      <c r="T45" s="35"/>
    </row>
    <row r="46" spans="1:20">
      <c r="A46" s="42"/>
      <c r="B46" s="42"/>
      <c r="C46" s="42"/>
      <c r="D46" s="2122" t="s">
        <v>1335</v>
      </c>
      <c r="E46" s="2122"/>
      <c r="F46" s="2122" t="s">
        <v>1336</v>
      </c>
      <c r="G46" s="2122"/>
      <c r="H46" s="41"/>
      <c r="I46" s="41"/>
      <c r="J46" s="41"/>
      <c r="K46" s="41"/>
      <c r="L46" s="41"/>
      <c r="Q46" s="35"/>
      <c r="R46" s="35"/>
      <c r="S46" s="35"/>
      <c r="T46" s="35"/>
    </row>
    <row r="47" spans="1:20" ht="28.8">
      <c r="A47" s="42"/>
      <c r="B47" s="42"/>
      <c r="C47" s="42"/>
      <c r="D47" s="314" t="s">
        <v>1379</v>
      </c>
      <c r="E47" s="314" t="s">
        <v>1380</v>
      </c>
      <c r="F47" s="314" t="s">
        <v>1379</v>
      </c>
      <c r="G47" s="314" t="s">
        <v>1380</v>
      </c>
      <c r="H47" s="41"/>
      <c r="I47" s="41"/>
      <c r="J47" s="41"/>
      <c r="K47" s="41"/>
      <c r="L47" s="41"/>
      <c r="Q47" s="35"/>
      <c r="R47" s="35"/>
      <c r="S47" s="35"/>
      <c r="T47" s="35"/>
    </row>
    <row r="48" spans="1:20">
      <c r="A48" s="42"/>
      <c r="B48" s="42"/>
      <c r="C48" s="42"/>
      <c r="D48" s="8" t="s">
        <v>85</v>
      </c>
      <c r="E48" s="8" t="s">
        <v>84</v>
      </c>
      <c r="F48" s="8" t="s">
        <v>83</v>
      </c>
      <c r="G48" s="8" t="s">
        <v>82</v>
      </c>
      <c r="H48" s="41"/>
      <c r="I48" s="41"/>
      <c r="J48" s="41"/>
      <c r="K48" s="41"/>
      <c r="L48" s="41"/>
      <c r="Q48" s="35"/>
      <c r="R48" s="35"/>
      <c r="S48" s="35"/>
      <c r="T48" s="35"/>
    </row>
    <row r="49" spans="1:20">
      <c r="A49" s="35"/>
      <c r="B49" s="315" t="s">
        <v>1378</v>
      </c>
      <c r="C49" s="8"/>
      <c r="D49" s="303"/>
      <c r="E49" s="303"/>
      <c r="F49" s="303"/>
      <c r="G49" s="303"/>
      <c r="H49" s="41"/>
      <c r="I49" s="41"/>
      <c r="J49" s="41"/>
      <c r="K49" s="41"/>
      <c r="L49" s="41"/>
      <c r="Q49" s="35"/>
      <c r="R49" s="35"/>
      <c r="S49" s="35"/>
      <c r="T49" s="35"/>
    </row>
    <row r="50" spans="1:20">
      <c r="A50" s="35"/>
      <c r="B50" s="306" t="s">
        <v>1381</v>
      </c>
      <c r="C50" s="8" t="s">
        <v>35</v>
      </c>
      <c r="D50" s="305"/>
      <c r="E50" s="305"/>
      <c r="F50" s="305"/>
      <c r="G50" s="305"/>
      <c r="H50" s="41" t="s">
        <v>91</v>
      </c>
      <c r="I50" s="41" t="s">
        <v>175</v>
      </c>
      <c r="J50" s="41" t="s">
        <v>1382</v>
      </c>
      <c r="K50" s="41"/>
      <c r="L50" s="41"/>
      <c r="Q50" s="35"/>
      <c r="R50" s="35"/>
      <c r="S50" s="35"/>
      <c r="T50" s="35"/>
    </row>
    <row r="51" spans="1:20">
      <c r="A51" s="35"/>
      <c r="B51" s="306" t="s">
        <v>1383</v>
      </c>
      <c r="C51" s="8" t="s">
        <v>34</v>
      </c>
      <c r="D51" s="303"/>
      <c r="E51" s="305"/>
      <c r="F51" s="303"/>
      <c r="G51" s="305"/>
      <c r="H51" s="41" t="s">
        <v>91</v>
      </c>
      <c r="I51" s="41" t="s">
        <v>175</v>
      </c>
      <c r="J51" s="41" t="s">
        <v>1384</v>
      </c>
      <c r="K51" s="41"/>
      <c r="L51" s="41"/>
      <c r="Q51" s="35"/>
      <c r="R51" s="35"/>
      <c r="S51" s="35"/>
      <c r="T51" s="35"/>
    </row>
    <row r="52" spans="1:20">
      <c r="A52" s="35"/>
      <c r="B52" s="42"/>
      <c r="C52" s="42"/>
      <c r="D52" s="42" t="s">
        <v>1385</v>
      </c>
      <c r="E52" s="42" t="s">
        <v>1386</v>
      </c>
      <c r="F52" s="42" t="s">
        <v>1385</v>
      </c>
      <c r="G52" s="42" t="s">
        <v>1386</v>
      </c>
      <c r="H52" s="41"/>
      <c r="I52" s="41"/>
      <c r="J52" s="41"/>
      <c r="K52" s="41"/>
      <c r="L52" s="41"/>
      <c r="Q52" s="35"/>
      <c r="R52" s="35"/>
      <c r="S52" s="35"/>
      <c r="T52" s="35"/>
    </row>
    <row r="53" spans="1:20">
      <c r="A53" s="35"/>
      <c r="B53" s="42"/>
      <c r="C53" s="42"/>
      <c r="D53" s="42" t="s">
        <v>1374</v>
      </c>
      <c r="E53" s="42" t="s">
        <v>1374</v>
      </c>
      <c r="F53" s="42" t="s">
        <v>1375</v>
      </c>
      <c r="G53" s="42" t="s">
        <v>1375</v>
      </c>
      <c r="H53" s="41"/>
      <c r="I53" s="41"/>
      <c r="J53" s="41"/>
      <c r="K53" s="41"/>
      <c r="L53" s="41"/>
      <c r="Q53" s="35"/>
      <c r="R53" s="35"/>
      <c r="S53" s="35"/>
      <c r="T53" s="35"/>
    </row>
    <row r="54" spans="1:20">
      <c r="A54" s="35"/>
      <c r="B54" s="42"/>
      <c r="C54" s="42"/>
      <c r="D54" s="42"/>
      <c r="E54" s="42"/>
      <c r="F54" s="42"/>
      <c r="G54" s="42"/>
      <c r="H54" s="41"/>
      <c r="I54" s="41"/>
      <c r="J54" s="41"/>
      <c r="K54" s="41"/>
      <c r="L54" s="41"/>
      <c r="Q54" s="35"/>
      <c r="R54" s="35"/>
      <c r="S54" s="35"/>
      <c r="T54" s="35"/>
    </row>
    <row r="55" spans="1:20">
      <c r="E55" s="41"/>
      <c r="F55" s="41"/>
      <c r="G55" s="41"/>
    </row>
    <row r="56" spans="1:20">
      <c r="E56" s="41"/>
      <c r="F56" s="41"/>
      <c r="G56" s="41"/>
    </row>
    <row r="57" spans="1:20">
      <c r="E57" s="41"/>
      <c r="F57" s="41"/>
      <c r="G57" s="41"/>
    </row>
  </sheetData>
  <mergeCells count="6">
    <mergeCell ref="D9:D10"/>
    <mergeCell ref="E9:F9"/>
    <mergeCell ref="G9:H9"/>
    <mergeCell ref="I9:I10"/>
    <mergeCell ref="D46:E46"/>
    <mergeCell ref="F46:G46"/>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20"/>
  <dimension ref="A1:Z91"/>
  <sheetViews>
    <sheetView showGridLines="0" topLeftCell="C1" zoomScale="80" zoomScaleNormal="80" workbookViewId="0"/>
  </sheetViews>
  <sheetFormatPr defaultColWidth="8.6640625" defaultRowHeight="14.4"/>
  <cols>
    <col min="1" max="1" width="14.6640625" style="124" customWidth="1"/>
    <col min="2" max="2" width="39.5546875" style="124" customWidth="1"/>
    <col min="3" max="3" width="8.6640625" style="124"/>
    <col min="4" max="7" width="20" style="124" customWidth="1"/>
    <col min="8" max="8" width="15.5546875" style="124" customWidth="1"/>
    <col min="9" max="9" width="28.44140625" style="124" customWidth="1"/>
    <col min="10" max="10" width="21.44140625" style="124" customWidth="1"/>
    <col min="11" max="12" width="8.6640625" style="124"/>
    <col min="13" max="13" width="29.5546875" style="124" customWidth="1"/>
    <col min="14" max="14" width="30.6640625" style="124" customWidth="1"/>
    <col min="15" max="16384" width="8.6640625" style="124"/>
  </cols>
  <sheetData>
    <row r="1" spans="1:26">
      <c r="A1" s="1" t="s">
        <v>1409</v>
      </c>
    </row>
    <row r="2" spans="1:26">
      <c r="A2" s="293" t="s">
        <v>1331</v>
      </c>
    </row>
    <row r="3" spans="1:26">
      <c r="A3" s="293"/>
    </row>
    <row r="4" spans="1:26">
      <c r="A4" s="271" t="s">
        <v>1410</v>
      </c>
    </row>
    <row r="5" spans="1:26">
      <c r="A5" s="54" t="s">
        <v>109</v>
      </c>
    </row>
    <row r="6" spans="1:26">
      <c r="A6" s="50" t="s">
        <v>1411</v>
      </c>
    </row>
    <row r="7" spans="1:26">
      <c r="A7" s="54" t="s">
        <v>90</v>
      </c>
      <c r="N7" s="41"/>
      <c r="O7" s="41"/>
      <c r="P7" s="41"/>
      <c r="Q7" s="41"/>
      <c r="R7" s="41"/>
      <c r="S7" s="41"/>
      <c r="T7" s="41"/>
    </row>
    <row r="8" spans="1:26">
      <c r="N8" s="41"/>
      <c r="O8" s="41"/>
      <c r="P8" s="41"/>
      <c r="Q8" s="41"/>
      <c r="R8" s="41"/>
      <c r="S8" s="41"/>
      <c r="T8" s="41"/>
    </row>
    <row r="9" spans="1:26">
      <c r="A9" s="294" t="s">
        <v>1333</v>
      </c>
      <c r="N9" s="41"/>
      <c r="O9" s="41"/>
      <c r="P9" s="41"/>
      <c r="Q9" s="41"/>
      <c r="R9" s="41"/>
      <c r="S9" s="41"/>
      <c r="T9" s="41"/>
    </row>
    <row r="10" spans="1:26">
      <c r="N10" s="41"/>
      <c r="O10" s="41"/>
      <c r="P10" s="41"/>
      <c r="Q10" s="41"/>
      <c r="R10" s="41"/>
      <c r="S10" s="41"/>
      <c r="T10" s="41"/>
    </row>
    <row r="11" spans="1:26">
      <c r="D11" s="2118" t="s">
        <v>129</v>
      </c>
      <c r="E11" s="2120" t="s">
        <v>1334</v>
      </c>
      <c r="F11" s="2120"/>
      <c r="G11" s="2120" t="s">
        <v>1335</v>
      </c>
      <c r="H11" s="2120"/>
      <c r="I11" s="2118" t="s">
        <v>1336</v>
      </c>
      <c r="N11" s="41"/>
      <c r="O11" s="41"/>
      <c r="P11" s="41"/>
      <c r="Q11" s="41"/>
      <c r="R11" s="41"/>
      <c r="S11" s="41"/>
      <c r="T11" s="41"/>
    </row>
    <row r="12" spans="1:26" ht="43.2">
      <c r="D12" s="2119"/>
      <c r="E12" s="295"/>
      <c r="F12" s="296" t="s">
        <v>1337</v>
      </c>
      <c r="G12" s="323"/>
      <c r="H12" s="296" t="s">
        <v>1337</v>
      </c>
      <c r="I12" s="2121"/>
      <c r="J12" s="35"/>
      <c r="K12" s="35"/>
      <c r="L12" s="35"/>
      <c r="M12" s="35"/>
      <c r="N12" s="41"/>
      <c r="O12" s="41"/>
      <c r="P12" s="41"/>
      <c r="Q12" s="41"/>
      <c r="R12" s="41"/>
      <c r="S12" s="41"/>
      <c r="T12" s="35"/>
      <c r="U12" s="35"/>
    </row>
    <row r="13" spans="1:26">
      <c r="D13" s="8" t="s">
        <v>13</v>
      </c>
      <c r="E13" s="298" t="s">
        <v>89</v>
      </c>
      <c r="F13" s="324" t="s">
        <v>107</v>
      </c>
      <c r="G13" s="111" t="s">
        <v>88</v>
      </c>
      <c r="H13" s="301" t="s">
        <v>87</v>
      </c>
      <c r="I13" s="8" t="s">
        <v>86</v>
      </c>
      <c r="P13" s="47"/>
      <c r="Q13" s="41"/>
      <c r="R13" s="41"/>
      <c r="S13" s="41"/>
      <c r="T13" s="35"/>
      <c r="U13" s="35"/>
      <c r="V13" s="35"/>
    </row>
    <row r="14" spans="1:26">
      <c r="B14" s="302" t="s">
        <v>1338</v>
      </c>
      <c r="C14" s="8"/>
      <c r="D14" s="303"/>
      <c r="E14" s="303"/>
      <c r="F14" s="303"/>
      <c r="G14" s="303"/>
      <c r="H14" s="303"/>
      <c r="I14" s="303"/>
      <c r="J14" s="35"/>
      <c r="K14" s="35"/>
      <c r="L14" s="35"/>
      <c r="M14" s="35"/>
      <c r="N14" s="41"/>
      <c r="O14" s="41"/>
      <c r="P14" s="41"/>
      <c r="Q14" s="41"/>
      <c r="R14" s="41"/>
      <c r="S14" s="41"/>
      <c r="T14" s="35"/>
      <c r="U14" s="35"/>
      <c r="V14" s="35"/>
      <c r="W14" s="35"/>
      <c r="X14" s="35"/>
      <c r="Y14" s="35"/>
    </row>
    <row r="15" spans="1:26">
      <c r="B15" s="304" t="s">
        <v>1339</v>
      </c>
      <c r="C15" s="8" t="s">
        <v>12</v>
      </c>
      <c r="D15" s="305"/>
      <c r="E15" s="305"/>
      <c r="F15" s="303"/>
      <c r="G15" s="303"/>
      <c r="H15" s="303"/>
      <c r="I15" s="303"/>
      <c r="J15" s="41" t="s">
        <v>91</v>
      </c>
      <c r="K15" s="41" t="s">
        <v>175</v>
      </c>
      <c r="L15" s="41" t="s">
        <v>1412</v>
      </c>
      <c r="M15" s="41" t="s">
        <v>1340</v>
      </c>
      <c r="N15" s="41" t="s">
        <v>1341</v>
      </c>
      <c r="O15" s="41" t="s">
        <v>1342</v>
      </c>
      <c r="P15" s="41"/>
      <c r="Q15" s="41"/>
      <c r="R15" s="41"/>
      <c r="S15" s="41"/>
      <c r="T15" s="35"/>
      <c r="U15" s="35"/>
      <c r="V15" s="35"/>
      <c r="X15" s="35"/>
      <c r="Z15" s="35"/>
    </row>
    <row r="16" spans="1:26">
      <c r="B16" s="304" t="s">
        <v>1343</v>
      </c>
      <c r="C16" s="8" t="s">
        <v>72</v>
      </c>
      <c r="D16" s="305"/>
      <c r="E16" s="303"/>
      <c r="F16" s="303"/>
      <c r="G16" s="305"/>
      <c r="H16" s="303"/>
      <c r="I16" s="303"/>
      <c r="J16" s="41" t="s">
        <v>91</v>
      </c>
      <c r="K16" s="41" t="s">
        <v>175</v>
      </c>
      <c r="L16" s="41" t="s">
        <v>1412</v>
      </c>
      <c r="M16" s="41" t="s">
        <v>1340</v>
      </c>
      <c r="N16" s="41" t="s">
        <v>1341</v>
      </c>
      <c r="O16" s="41" t="s">
        <v>1344</v>
      </c>
      <c r="P16" s="41"/>
      <c r="Q16" s="41"/>
      <c r="R16" s="41"/>
      <c r="S16" s="41"/>
      <c r="T16" s="35"/>
      <c r="U16" s="35"/>
      <c r="V16" s="35"/>
      <c r="X16" s="35"/>
      <c r="Z16" s="35"/>
    </row>
    <row r="17" spans="2:26">
      <c r="B17" s="306" t="s">
        <v>1345</v>
      </c>
      <c r="C17" s="8" t="s">
        <v>11</v>
      </c>
      <c r="D17" s="305"/>
      <c r="E17" s="305"/>
      <c r="F17" s="303"/>
      <c r="G17" s="303"/>
      <c r="H17" s="303"/>
      <c r="I17" s="303"/>
      <c r="J17" s="41" t="s">
        <v>91</v>
      </c>
      <c r="K17" s="41" t="s">
        <v>100</v>
      </c>
      <c r="L17" s="41" t="s">
        <v>1412</v>
      </c>
      <c r="M17" s="41" t="s">
        <v>1340</v>
      </c>
      <c r="N17" s="41" t="s">
        <v>1346</v>
      </c>
      <c r="O17" s="41"/>
      <c r="P17" s="41"/>
      <c r="Q17" s="41"/>
      <c r="R17" s="41" t="s">
        <v>1347</v>
      </c>
      <c r="S17" s="41"/>
      <c r="U17" s="35"/>
      <c r="X17" s="35"/>
      <c r="Z17" s="35"/>
    </row>
    <row r="18" spans="2:26" ht="23.25" customHeight="1">
      <c r="B18" s="302" t="s">
        <v>1348</v>
      </c>
      <c r="C18" s="8" t="s">
        <v>10</v>
      </c>
      <c r="D18" s="305"/>
      <c r="E18" s="305"/>
      <c r="F18" s="303"/>
      <c r="G18" s="305"/>
      <c r="H18" s="303"/>
      <c r="I18" s="303"/>
      <c r="J18" s="41" t="s">
        <v>91</v>
      </c>
      <c r="K18" s="41" t="s">
        <v>175</v>
      </c>
      <c r="L18" s="41" t="s">
        <v>1412</v>
      </c>
      <c r="M18" s="41" t="s">
        <v>1340</v>
      </c>
      <c r="N18" s="41" t="s">
        <v>1341</v>
      </c>
      <c r="O18" s="41"/>
      <c r="P18" s="41"/>
      <c r="Q18" s="41"/>
      <c r="R18" s="41"/>
      <c r="S18" s="41"/>
      <c r="T18" s="35"/>
      <c r="U18" s="35"/>
      <c r="V18" s="35"/>
      <c r="X18" s="35"/>
      <c r="Z18" s="35"/>
    </row>
    <row r="19" spans="2:26" ht="75.75" customHeight="1">
      <c r="B19" s="307" t="s">
        <v>1349</v>
      </c>
      <c r="C19" s="8"/>
      <c r="D19" s="303"/>
      <c r="E19" s="303"/>
      <c r="F19" s="303"/>
      <c r="G19" s="303"/>
      <c r="H19" s="303"/>
      <c r="I19" s="303"/>
      <c r="J19" s="41"/>
      <c r="K19" s="41"/>
      <c r="L19" s="41"/>
      <c r="M19" s="41"/>
      <c r="N19" s="325"/>
      <c r="O19" s="41"/>
      <c r="P19" s="41"/>
      <c r="Q19" s="41"/>
      <c r="R19" s="41"/>
      <c r="S19" s="41"/>
      <c r="T19" s="35"/>
      <c r="U19" s="35"/>
      <c r="V19" s="35"/>
      <c r="X19" s="35"/>
    </row>
    <row r="20" spans="2:26">
      <c r="B20" s="304" t="s">
        <v>1339</v>
      </c>
      <c r="C20" s="8" t="s">
        <v>9</v>
      </c>
      <c r="D20" s="305"/>
      <c r="E20" s="305"/>
      <c r="F20" s="303"/>
      <c r="G20" s="303"/>
      <c r="H20" s="303"/>
      <c r="I20" s="303"/>
      <c r="J20" s="41" t="s">
        <v>91</v>
      </c>
      <c r="K20" s="41" t="s">
        <v>175</v>
      </c>
      <c r="L20" s="41" t="s">
        <v>1412</v>
      </c>
      <c r="M20" s="41" t="s">
        <v>1340</v>
      </c>
      <c r="N20" s="41" t="s">
        <v>1350</v>
      </c>
      <c r="O20" s="41" t="s">
        <v>1342</v>
      </c>
      <c r="P20" s="41"/>
      <c r="Q20" s="41"/>
      <c r="R20" s="41"/>
      <c r="S20" s="41"/>
      <c r="T20" s="35"/>
      <c r="U20" s="35"/>
      <c r="V20" s="35"/>
      <c r="X20" s="35"/>
      <c r="Z20" s="35"/>
    </row>
    <row r="21" spans="2:26">
      <c r="B21" s="304" t="s">
        <v>1343</v>
      </c>
      <c r="C21" s="8" t="s">
        <v>65</v>
      </c>
      <c r="D21" s="305"/>
      <c r="E21" s="303"/>
      <c r="F21" s="303"/>
      <c r="G21" s="305"/>
      <c r="H21" s="303"/>
      <c r="I21" s="303"/>
      <c r="J21" s="41" t="s">
        <v>91</v>
      </c>
      <c r="K21" s="41" t="s">
        <v>175</v>
      </c>
      <c r="L21" s="41" t="s">
        <v>1412</v>
      </c>
      <c r="M21" s="41" t="s">
        <v>1340</v>
      </c>
      <c r="N21" s="41" t="s">
        <v>1350</v>
      </c>
      <c r="O21" s="41" t="s">
        <v>1344</v>
      </c>
      <c r="P21" s="41"/>
      <c r="Q21" s="41"/>
      <c r="R21" s="41"/>
      <c r="S21" s="41"/>
      <c r="T21" s="35"/>
      <c r="U21" s="35"/>
      <c r="V21" s="35"/>
      <c r="X21" s="35"/>
      <c r="Z21" s="35"/>
    </row>
    <row r="22" spans="2:26">
      <c r="B22" s="302" t="s">
        <v>1351</v>
      </c>
      <c r="C22" s="8" t="s">
        <v>61</v>
      </c>
      <c r="D22" s="305"/>
      <c r="E22" s="305"/>
      <c r="F22" s="303"/>
      <c r="G22" s="305"/>
      <c r="H22" s="303"/>
      <c r="I22" s="303"/>
      <c r="J22" s="41" t="s">
        <v>91</v>
      </c>
      <c r="K22" s="41" t="s">
        <v>175</v>
      </c>
      <c r="L22" s="41" t="s">
        <v>1412</v>
      </c>
      <c r="M22" s="41" t="s">
        <v>1340</v>
      </c>
      <c r="N22" s="41" t="s">
        <v>1350</v>
      </c>
      <c r="O22" s="41"/>
      <c r="P22" s="41"/>
      <c r="Q22" s="41"/>
      <c r="R22" s="41"/>
      <c r="S22" s="41"/>
      <c r="T22" s="35"/>
      <c r="U22" s="35"/>
      <c r="V22" s="35"/>
      <c r="X22" s="35"/>
      <c r="Z22" s="35"/>
    </row>
    <row r="23" spans="2:26" ht="42" customHeight="1">
      <c r="B23" s="307" t="s">
        <v>1352</v>
      </c>
      <c r="C23" s="8"/>
      <c r="D23" s="303"/>
      <c r="E23" s="303"/>
      <c r="F23" s="303"/>
      <c r="G23" s="303"/>
      <c r="H23" s="303"/>
      <c r="I23" s="303"/>
      <c r="J23" s="35"/>
      <c r="K23" s="35"/>
      <c r="L23" s="41"/>
      <c r="M23" s="35"/>
      <c r="N23" s="41"/>
      <c r="O23" s="41"/>
      <c r="P23" s="41"/>
      <c r="Q23" s="41"/>
      <c r="R23" s="41"/>
      <c r="S23" s="41"/>
      <c r="T23" s="35"/>
      <c r="U23" s="35"/>
    </row>
    <row r="24" spans="2:26">
      <c r="B24" s="308" t="s">
        <v>1353</v>
      </c>
      <c r="C24" s="8" t="s">
        <v>4</v>
      </c>
      <c r="D24" s="305"/>
      <c r="E24" s="305"/>
      <c r="F24" s="305"/>
      <c r="G24" s="305"/>
      <c r="H24" s="305"/>
      <c r="I24" s="305"/>
      <c r="J24" s="41" t="s">
        <v>91</v>
      </c>
      <c r="K24" s="41" t="s">
        <v>175</v>
      </c>
      <c r="L24" s="41" t="s">
        <v>1412</v>
      </c>
      <c r="M24" s="41" t="s">
        <v>1340</v>
      </c>
      <c r="N24" s="41" t="s">
        <v>1354</v>
      </c>
      <c r="O24" s="41" t="s">
        <v>1355</v>
      </c>
      <c r="P24" s="41"/>
      <c r="Q24" s="41"/>
      <c r="R24" s="41"/>
      <c r="S24" s="41"/>
      <c r="T24" s="35"/>
      <c r="U24" s="35"/>
      <c r="V24" s="35"/>
    </row>
    <row r="25" spans="2:26" ht="41.25" customHeight="1">
      <c r="B25" s="309" t="s">
        <v>1356</v>
      </c>
      <c r="C25" s="8" t="s">
        <v>60</v>
      </c>
      <c r="D25" s="305"/>
      <c r="E25" s="305"/>
      <c r="F25" s="305"/>
      <c r="G25" s="305"/>
      <c r="H25" s="305"/>
      <c r="I25" s="305"/>
      <c r="J25" s="41" t="s">
        <v>91</v>
      </c>
      <c r="K25" s="41" t="s">
        <v>175</v>
      </c>
      <c r="L25" s="41" t="s">
        <v>1412</v>
      </c>
      <c r="M25" s="41" t="s">
        <v>1340</v>
      </c>
      <c r="N25" s="41" t="s">
        <v>1354</v>
      </c>
      <c r="O25" s="41" t="s">
        <v>1357</v>
      </c>
      <c r="P25" s="41"/>
      <c r="Q25" s="41"/>
      <c r="R25" s="41"/>
      <c r="S25" s="41"/>
      <c r="T25" s="35"/>
      <c r="U25" s="35"/>
      <c r="V25" s="35"/>
    </row>
    <row r="26" spans="2:26" ht="54" customHeight="1">
      <c r="B26" s="310" t="s">
        <v>1358</v>
      </c>
      <c r="C26" s="8" t="s">
        <v>59</v>
      </c>
      <c r="D26" s="305"/>
      <c r="E26" s="305"/>
      <c r="F26" s="305"/>
      <c r="G26" s="305"/>
      <c r="H26" s="305"/>
      <c r="I26" s="305"/>
      <c r="J26" s="41" t="s">
        <v>91</v>
      </c>
      <c r="K26" s="41" t="s">
        <v>175</v>
      </c>
      <c r="L26" s="41" t="s">
        <v>1412</v>
      </c>
      <c r="M26" s="41" t="s">
        <v>1340</v>
      </c>
      <c r="N26" s="41" t="s">
        <v>1354</v>
      </c>
      <c r="O26" s="41" t="s">
        <v>1359</v>
      </c>
      <c r="P26" s="41"/>
      <c r="Q26" s="41"/>
      <c r="R26" s="41"/>
      <c r="S26" s="41"/>
      <c r="T26" s="35"/>
      <c r="U26" s="35"/>
      <c r="V26" s="35"/>
    </row>
    <row r="27" spans="2:26" ht="28.8">
      <c r="B27" s="307" t="s">
        <v>1360</v>
      </c>
      <c r="C27" s="8" t="s">
        <v>53</v>
      </c>
      <c r="D27" s="305"/>
      <c r="E27" s="305"/>
      <c r="F27" s="305"/>
      <c r="G27" s="305"/>
      <c r="H27" s="305"/>
      <c r="I27" s="305"/>
      <c r="J27" s="41" t="s">
        <v>91</v>
      </c>
      <c r="K27" s="41" t="s">
        <v>175</v>
      </c>
      <c r="L27" s="41" t="s">
        <v>1412</v>
      </c>
      <c r="M27" s="41" t="s">
        <v>1340</v>
      </c>
      <c r="N27" s="41" t="s">
        <v>1354</v>
      </c>
      <c r="O27" s="41"/>
      <c r="P27" s="41"/>
      <c r="Q27" s="41"/>
      <c r="R27" s="41"/>
      <c r="S27" s="41"/>
      <c r="T27" s="35"/>
      <c r="U27" s="35"/>
      <c r="V27" s="35"/>
    </row>
    <row r="28" spans="2:26">
      <c r="B28" s="307" t="s">
        <v>1361</v>
      </c>
      <c r="C28" s="8"/>
      <c r="D28" s="303"/>
      <c r="E28" s="303"/>
      <c r="F28" s="303"/>
      <c r="G28" s="303"/>
      <c r="H28" s="303"/>
      <c r="I28" s="303"/>
      <c r="J28" s="35"/>
      <c r="K28" s="35"/>
      <c r="L28" s="41"/>
      <c r="M28" s="35"/>
      <c r="N28" s="41"/>
      <c r="O28" s="41"/>
      <c r="P28" s="41"/>
      <c r="Q28" s="41"/>
      <c r="R28" s="41"/>
      <c r="S28" s="41"/>
      <c r="T28" s="35"/>
      <c r="U28" s="35"/>
    </row>
    <row r="29" spans="2:26">
      <c r="B29" s="311" t="s">
        <v>1362</v>
      </c>
      <c r="C29" s="8" t="s">
        <v>52</v>
      </c>
      <c r="D29" s="305"/>
      <c r="E29" s="305"/>
      <c r="F29" s="305"/>
      <c r="G29" s="305"/>
      <c r="H29" s="305"/>
      <c r="I29" s="305"/>
      <c r="J29" s="41" t="s">
        <v>91</v>
      </c>
      <c r="K29" s="41" t="s">
        <v>175</v>
      </c>
      <c r="L29" s="41" t="s">
        <v>1412</v>
      </c>
      <c r="M29" s="41" t="s">
        <v>1340</v>
      </c>
      <c r="N29" s="41" t="s">
        <v>1363</v>
      </c>
      <c r="O29" s="41" t="s">
        <v>1355</v>
      </c>
      <c r="P29" s="41"/>
      <c r="Q29" s="41"/>
      <c r="R29" s="41"/>
      <c r="S29" s="41"/>
      <c r="T29" s="35"/>
      <c r="U29" s="35"/>
      <c r="V29" s="35"/>
    </row>
    <row r="30" spans="2:26">
      <c r="B30" s="311" t="s">
        <v>1364</v>
      </c>
      <c r="C30" s="8" t="s">
        <v>51</v>
      </c>
      <c r="D30" s="305"/>
      <c r="E30" s="305"/>
      <c r="F30" s="305"/>
      <c r="G30" s="305"/>
      <c r="H30" s="305"/>
      <c r="I30" s="305"/>
      <c r="J30" s="41" t="s">
        <v>91</v>
      </c>
      <c r="K30" s="41" t="s">
        <v>175</v>
      </c>
      <c r="L30" s="41" t="s">
        <v>1412</v>
      </c>
      <c r="M30" s="41" t="s">
        <v>1340</v>
      </c>
      <c r="N30" s="41" t="s">
        <v>1363</v>
      </c>
      <c r="O30" s="41" t="s">
        <v>1357</v>
      </c>
      <c r="P30" s="41"/>
      <c r="Q30" s="41"/>
      <c r="R30" s="41"/>
      <c r="S30" s="41"/>
      <c r="T30" s="35"/>
      <c r="U30" s="35"/>
      <c r="V30" s="35"/>
    </row>
    <row r="31" spans="2:26" ht="34.5" customHeight="1">
      <c r="B31" s="312" t="s">
        <v>1365</v>
      </c>
      <c r="C31" s="8" t="s">
        <v>50</v>
      </c>
      <c r="D31" s="305"/>
      <c r="E31" s="305"/>
      <c r="F31" s="305"/>
      <c r="G31" s="305"/>
      <c r="H31" s="305"/>
      <c r="I31" s="305"/>
      <c r="J31" s="41" t="s">
        <v>91</v>
      </c>
      <c r="K31" s="41" t="s">
        <v>175</v>
      </c>
      <c r="L31" s="41" t="s">
        <v>1412</v>
      </c>
      <c r="M31" s="41" t="s">
        <v>1340</v>
      </c>
      <c r="N31" s="41" t="s">
        <v>1363</v>
      </c>
      <c r="O31" s="41" t="s">
        <v>1359</v>
      </c>
      <c r="P31" s="41"/>
      <c r="Q31" s="41"/>
      <c r="R31" s="41"/>
      <c r="S31" s="41"/>
      <c r="T31" s="35"/>
      <c r="U31" s="35"/>
      <c r="V31" s="35"/>
    </row>
    <row r="32" spans="2:26">
      <c r="B32" s="302" t="s">
        <v>1366</v>
      </c>
      <c r="C32" s="8" t="s">
        <v>101</v>
      </c>
      <c r="D32" s="305"/>
      <c r="E32" s="305"/>
      <c r="F32" s="305"/>
      <c r="G32" s="305"/>
      <c r="H32" s="305"/>
      <c r="I32" s="305"/>
      <c r="J32" s="41" t="s">
        <v>91</v>
      </c>
      <c r="K32" s="41" t="s">
        <v>175</v>
      </c>
      <c r="L32" s="41" t="s">
        <v>1412</v>
      </c>
      <c r="M32" s="41" t="s">
        <v>1340</v>
      </c>
      <c r="N32" s="41" t="s">
        <v>1363</v>
      </c>
      <c r="O32" s="41"/>
      <c r="P32" s="41"/>
      <c r="Q32" s="41"/>
      <c r="R32" s="41"/>
      <c r="S32" s="41"/>
      <c r="T32" s="35"/>
      <c r="U32" s="35"/>
      <c r="V32" s="35"/>
    </row>
    <row r="33" spans="1:22">
      <c r="B33" s="307" t="s">
        <v>1367</v>
      </c>
      <c r="C33" s="8"/>
      <c r="D33" s="303"/>
      <c r="E33" s="303"/>
      <c r="F33" s="303"/>
      <c r="G33" s="303"/>
      <c r="H33" s="303"/>
      <c r="I33" s="303"/>
      <c r="J33" s="313"/>
      <c r="K33" s="313"/>
      <c r="L33" s="41"/>
      <c r="M33" s="313"/>
      <c r="N33" s="41"/>
      <c r="O33" s="41"/>
      <c r="P33" s="41"/>
      <c r="Q33" s="41"/>
      <c r="R33" s="41"/>
      <c r="S33" s="41"/>
      <c r="T33" s="35"/>
      <c r="U33" s="35"/>
    </row>
    <row r="34" spans="1:22">
      <c r="B34" s="311" t="s">
        <v>1368</v>
      </c>
      <c r="C34" s="8" t="s">
        <v>44</v>
      </c>
      <c r="D34" s="305"/>
      <c r="E34" s="305"/>
      <c r="F34" s="305"/>
      <c r="G34" s="305"/>
      <c r="H34" s="305"/>
      <c r="I34" s="305"/>
      <c r="J34" s="41" t="s">
        <v>91</v>
      </c>
      <c r="K34" s="41" t="s">
        <v>175</v>
      </c>
      <c r="L34" s="41" t="s">
        <v>1412</v>
      </c>
      <c r="M34" s="41" t="s">
        <v>1340</v>
      </c>
      <c r="N34" s="41" t="s">
        <v>1369</v>
      </c>
      <c r="O34" s="41" t="s">
        <v>1355</v>
      </c>
      <c r="P34" s="41"/>
      <c r="Q34" s="41"/>
      <c r="R34" s="41"/>
      <c r="S34" s="41"/>
      <c r="T34" s="35"/>
      <c r="U34" s="35"/>
      <c r="V34" s="35"/>
    </row>
    <row r="35" spans="1:22" ht="53.25" customHeight="1">
      <c r="B35" s="312" t="s">
        <v>1370</v>
      </c>
      <c r="C35" s="8" t="s">
        <v>43</v>
      </c>
      <c r="D35" s="305"/>
      <c r="E35" s="305"/>
      <c r="F35" s="305"/>
      <c r="G35" s="305"/>
      <c r="H35" s="305"/>
      <c r="I35" s="305"/>
      <c r="J35" s="41" t="s">
        <v>91</v>
      </c>
      <c r="K35" s="41" t="s">
        <v>175</v>
      </c>
      <c r="L35" s="41" t="s">
        <v>1412</v>
      </c>
      <c r="M35" s="41" t="s">
        <v>1340</v>
      </c>
      <c r="N35" s="41" t="s">
        <v>1369</v>
      </c>
      <c r="O35" s="41" t="s">
        <v>1357</v>
      </c>
      <c r="P35" s="41"/>
      <c r="Q35" s="41"/>
      <c r="R35" s="41"/>
      <c r="S35" s="41"/>
      <c r="T35" s="35"/>
      <c r="U35" s="35"/>
      <c r="V35" s="35"/>
    </row>
    <row r="36" spans="1:22" ht="48.75" customHeight="1">
      <c r="B36" s="312" t="s">
        <v>1371</v>
      </c>
      <c r="C36" s="8" t="s">
        <v>2</v>
      </c>
      <c r="D36" s="305"/>
      <c r="E36" s="305"/>
      <c r="F36" s="305"/>
      <c r="G36" s="305"/>
      <c r="H36" s="305"/>
      <c r="I36" s="305"/>
      <c r="J36" s="41" t="s">
        <v>91</v>
      </c>
      <c r="K36" s="41" t="s">
        <v>175</v>
      </c>
      <c r="L36" s="41" t="s">
        <v>1412</v>
      </c>
      <c r="M36" s="41" t="s">
        <v>1340</v>
      </c>
      <c r="N36" s="41" t="s">
        <v>1369</v>
      </c>
      <c r="O36" s="41" t="s">
        <v>1359</v>
      </c>
      <c r="P36" s="41"/>
      <c r="Q36" s="41"/>
      <c r="R36" s="41"/>
      <c r="S36" s="41"/>
      <c r="T36" s="35"/>
      <c r="U36" s="35"/>
      <c r="V36" s="35"/>
    </row>
    <row r="37" spans="1:22">
      <c r="B37" s="302" t="s">
        <v>1372</v>
      </c>
      <c r="C37" s="8" t="s">
        <v>36</v>
      </c>
      <c r="D37" s="305"/>
      <c r="E37" s="305"/>
      <c r="F37" s="305"/>
      <c r="G37" s="305"/>
      <c r="H37" s="305"/>
      <c r="I37" s="305"/>
      <c r="J37" s="41" t="s">
        <v>91</v>
      </c>
      <c r="K37" s="41" t="s">
        <v>175</v>
      </c>
      <c r="L37" s="41" t="s">
        <v>1412</v>
      </c>
      <c r="M37" s="41" t="s">
        <v>1340</v>
      </c>
      <c r="N37" s="41" t="s">
        <v>1369</v>
      </c>
      <c r="O37" s="41"/>
      <c r="P37" s="41"/>
      <c r="Q37" s="41"/>
      <c r="R37" s="41"/>
      <c r="S37" s="41"/>
      <c r="T37" s="35"/>
      <c r="U37" s="35"/>
      <c r="V37" s="35"/>
    </row>
    <row r="38" spans="1:22">
      <c r="B38" s="41"/>
      <c r="C38" s="41"/>
      <c r="D38" s="41"/>
      <c r="E38" s="42" t="s">
        <v>1373</v>
      </c>
      <c r="F38" s="42" t="s">
        <v>1373</v>
      </c>
      <c r="G38" s="42" t="s">
        <v>1374</v>
      </c>
      <c r="H38" s="42" t="s">
        <v>1374</v>
      </c>
      <c r="I38" s="42" t="s">
        <v>1375</v>
      </c>
      <c r="J38" s="41"/>
      <c r="K38" s="41"/>
      <c r="L38" s="41"/>
      <c r="M38" s="41"/>
      <c r="N38" s="41"/>
      <c r="O38" s="41"/>
      <c r="P38" s="41"/>
      <c r="Q38" s="41"/>
      <c r="R38" s="41"/>
      <c r="S38" s="41"/>
    </row>
    <row r="39" spans="1:22">
      <c r="B39" s="41"/>
      <c r="C39" s="41"/>
      <c r="D39" s="41"/>
      <c r="E39" s="42"/>
      <c r="F39" s="42" t="s">
        <v>1376</v>
      </c>
      <c r="G39" s="42"/>
      <c r="H39" s="42" t="s">
        <v>1376</v>
      </c>
      <c r="I39" s="42"/>
      <c r="J39" s="41"/>
      <c r="K39" s="41"/>
      <c r="L39" s="41"/>
      <c r="M39" s="41"/>
      <c r="N39" s="41"/>
      <c r="O39" s="41"/>
      <c r="P39" s="41"/>
      <c r="Q39" s="41"/>
      <c r="R39" s="41"/>
      <c r="S39" s="41"/>
      <c r="T39" s="35"/>
    </row>
    <row r="40" spans="1:22">
      <c r="B40" s="41"/>
      <c r="C40" s="41"/>
      <c r="D40" s="41"/>
      <c r="E40" s="42"/>
      <c r="F40" s="42"/>
      <c r="G40" s="42"/>
      <c r="H40" s="42"/>
      <c r="I40" s="42"/>
      <c r="J40" s="41"/>
      <c r="K40" s="41"/>
      <c r="L40" s="41"/>
      <c r="M40" s="41"/>
      <c r="N40" s="41"/>
      <c r="O40" s="41"/>
      <c r="P40" s="41"/>
      <c r="Q40" s="41"/>
      <c r="R40" s="41"/>
      <c r="S40" s="41"/>
      <c r="T40" s="35"/>
    </row>
    <row r="41" spans="1:22">
      <c r="B41" s="41"/>
      <c r="C41" s="41"/>
      <c r="D41" s="41"/>
      <c r="E41" s="42"/>
      <c r="F41" s="42"/>
      <c r="G41" s="42"/>
      <c r="H41" s="42"/>
      <c r="I41" s="42"/>
      <c r="J41" s="41"/>
      <c r="K41" s="41"/>
      <c r="L41" s="41"/>
      <c r="M41" s="41"/>
      <c r="N41" s="41"/>
      <c r="O41" s="41"/>
      <c r="P41" s="41"/>
      <c r="Q41" s="41"/>
      <c r="R41" s="41"/>
      <c r="S41" s="41"/>
      <c r="T41" s="41"/>
    </row>
    <row r="42" spans="1:22">
      <c r="A42" s="271" t="s">
        <v>1413</v>
      </c>
      <c r="B42" s="41"/>
      <c r="C42" s="41"/>
      <c r="D42" s="41"/>
      <c r="E42" s="42"/>
      <c r="F42" s="42"/>
      <c r="G42" s="42"/>
      <c r="H42" s="42"/>
      <c r="I42" s="42"/>
      <c r="J42" s="41"/>
      <c r="K42" s="41"/>
      <c r="L42" s="41"/>
      <c r="M42" s="41"/>
      <c r="N42" s="41"/>
      <c r="O42" s="41"/>
      <c r="P42" s="41"/>
      <c r="Q42" s="41"/>
      <c r="R42" s="41"/>
      <c r="S42" s="41"/>
      <c r="T42" s="41"/>
    </row>
    <row r="43" spans="1:22">
      <c r="A43" s="54" t="s">
        <v>109</v>
      </c>
      <c r="B43" s="41"/>
      <c r="C43" s="41"/>
      <c r="D43" s="41"/>
      <c r="E43" s="42"/>
      <c r="F43" s="42"/>
      <c r="G43" s="42"/>
      <c r="H43" s="42"/>
      <c r="I43" s="42"/>
      <c r="J43" s="41"/>
      <c r="K43" s="41"/>
      <c r="L43" s="41"/>
      <c r="M43" s="41"/>
      <c r="N43" s="41"/>
      <c r="O43" s="41"/>
      <c r="P43" s="41"/>
      <c r="Q43" s="41"/>
      <c r="R43" s="41"/>
      <c r="S43" s="41"/>
      <c r="T43" s="41"/>
    </row>
    <row r="44" spans="1:22">
      <c r="A44" s="50" t="s">
        <v>1411</v>
      </c>
      <c r="B44" s="41"/>
      <c r="C44" s="41"/>
      <c r="D44" s="41"/>
      <c r="E44" s="42"/>
      <c r="F44" s="42"/>
      <c r="G44" s="42"/>
      <c r="H44" s="42"/>
      <c r="I44" s="42"/>
      <c r="J44" s="41"/>
      <c r="K44" s="41"/>
      <c r="L44" s="41"/>
      <c r="M44" s="41"/>
      <c r="N44" s="41"/>
      <c r="O44" s="41"/>
      <c r="P44" s="41"/>
      <c r="Q44" s="41"/>
      <c r="R44" s="35"/>
      <c r="S44" s="35"/>
      <c r="T44" s="35"/>
    </row>
    <row r="45" spans="1:22">
      <c r="A45" s="54" t="s">
        <v>90</v>
      </c>
      <c r="B45" s="41"/>
      <c r="C45" s="41"/>
      <c r="D45" s="41"/>
      <c r="E45" s="42"/>
      <c r="F45" s="42"/>
      <c r="G45" s="42"/>
      <c r="H45" s="42"/>
      <c r="I45" s="42"/>
      <c r="J45" s="41"/>
      <c r="K45" s="41"/>
      <c r="L45" s="41"/>
      <c r="M45" s="41"/>
      <c r="N45" s="41"/>
      <c r="O45" s="41"/>
      <c r="P45" s="41"/>
      <c r="Q45" s="41"/>
      <c r="R45" s="35"/>
      <c r="S45" s="35"/>
      <c r="T45" s="35"/>
    </row>
    <row r="46" spans="1:22">
      <c r="B46" s="41"/>
      <c r="C46" s="41"/>
      <c r="D46" s="41"/>
      <c r="E46" s="42"/>
      <c r="F46" s="42"/>
      <c r="G46" s="42"/>
      <c r="H46" s="42"/>
      <c r="I46" s="42"/>
      <c r="J46" s="41"/>
      <c r="K46" s="41"/>
      <c r="L46" s="41"/>
      <c r="M46" s="41"/>
      <c r="N46" s="41"/>
      <c r="O46" s="41"/>
      <c r="P46" s="41"/>
      <c r="Q46" s="41"/>
      <c r="R46" s="35"/>
      <c r="S46" s="35"/>
      <c r="T46" s="35"/>
    </row>
    <row r="47" spans="1:22">
      <c r="A47" s="294" t="s">
        <v>1378</v>
      </c>
      <c r="B47" s="41"/>
      <c r="C47" s="41"/>
      <c r="D47" s="41"/>
      <c r="E47" s="41"/>
      <c r="F47" s="41"/>
      <c r="G47" s="41"/>
      <c r="H47" s="41"/>
      <c r="I47" s="41"/>
      <c r="J47" s="41"/>
      <c r="K47" s="41"/>
      <c r="L47" s="41"/>
      <c r="M47" s="41"/>
      <c r="N47" s="41"/>
      <c r="O47" s="41"/>
      <c r="P47" s="41"/>
      <c r="Q47" s="41"/>
      <c r="R47" s="35"/>
      <c r="S47" s="35"/>
      <c r="T47" s="35"/>
    </row>
    <row r="48" spans="1:22">
      <c r="B48" s="41"/>
      <c r="C48" s="41"/>
      <c r="D48" s="41"/>
      <c r="E48" s="41"/>
      <c r="F48" s="41"/>
      <c r="G48" s="41"/>
      <c r="H48" s="41"/>
      <c r="I48" s="41"/>
      <c r="J48" s="41"/>
      <c r="K48" s="41"/>
      <c r="L48" s="41"/>
      <c r="M48" s="41"/>
      <c r="N48" s="41"/>
      <c r="O48" s="41"/>
      <c r="P48" s="41"/>
      <c r="Q48" s="41"/>
      <c r="R48" s="35"/>
      <c r="S48" s="35"/>
      <c r="T48" s="35"/>
    </row>
    <row r="49" spans="1:20">
      <c r="A49" s="41"/>
      <c r="B49" s="41"/>
      <c r="C49" s="41"/>
      <c r="D49" s="2122" t="s">
        <v>1335</v>
      </c>
      <c r="E49" s="2122"/>
      <c r="F49" s="2122" t="s">
        <v>1336</v>
      </c>
      <c r="G49" s="2122"/>
      <c r="H49" s="41"/>
      <c r="I49" s="41"/>
      <c r="J49" s="41"/>
      <c r="K49" s="41"/>
      <c r="L49" s="41"/>
      <c r="M49" s="41"/>
      <c r="N49" s="41"/>
      <c r="O49" s="41"/>
      <c r="P49" s="41"/>
      <c r="Q49" s="41"/>
      <c r="R49" s="35"/>
      <c r="S49" s="35"/>
      <c r="T49" s="35"/>
    </row>
    <row r="50" spans="1:20" ht="28.8">
      <c r="A50" s="41"/>
      <c r="B50" s="41"/>
      <c r="C50" s="41"/>
      <c r="D50" s="314" t="s">
        <v>1379</v>
      </c>
      <c r="E50" s="314" t="s">
        <v>1380</v>
      </c>
      <c r="F50" s="314" t="s">
        <v>1379</v>
      </c>
      <c r="G50" s="314" t="s">
        <v>1380</v>
      </c>
      <c r="H50" s="41"/>
      <c r="I50" s="41"/>
      <c r="J50" s="41"/>
      <c r="K50" s="41"/>
      <c r="L50" s="41"/>
      <c r="M50" s="41"/>
      <c r="N50" s="41"/>
      <c r="O50" s="41"/>
      <c r="P50" s="41"/>
      <c r="Q50" s="41"/>
      <c r="R50" s="35"/>
      <c r="S50" s="35"/>
      <c r="T50" s="35"/>
    </row>
    <row r="51" spans="1:20">
      <c r="A51" s="41"/>
      <c r="B51" s="41"/>
      <c r="C51" s="41"/>
      <c r="D51" s="8" t="s">
        <v>85</v>
      </c>
      <c r="E51" s="8" t="s">
        <v>84</v>
      </c>
      <c r="F51" s="8" t="s">
        <v>83</v>
      </c>
      <c r="G51" s="8" t="s">
        <v>82</v>
      </c>
      <c r="H51" s="41"/>
      <c r="I51" s="41"/>
      <c r="J51" s="41"/>
      <c r="K51" s="41"/>
      <c r="L51" s="41"/>
      <c r="M51" s="41"/>
      <c r="N51" s="41"/>
      <c r="O51" s="41"/>
      <c r="P51" s="41"/>
      <c r="Q51" s="41"/>
      <c r="R51" s="35"/>
      <c r="S51" s="35"/>
      <c r="T51" s="35"/>
    </row>
    <row r="52" spans="1:20">
      <c r="A52" s="35"/>
      <c r="B52" s="315" t="s">
        <v>1378</v>
      </c>
      <c r="C52" s="8"/>
      <c r="D52" s="303"/>
      <c r="E52" s="303"/>
      <c r="F52" s="303"/>
      <c r="G52" s="303"/>
      <c r="H52" s="41"/>
      <c r="I52" s="41"/>
      <c r="J52" s="41"/>
      <c r="K52" s="41"/>
      <c r="L52" s="41"/>
      <c r="M52" s="41"/>
      <c r="N52" s="41"/>
      <c r="O52" s="41"/>
      <c r="P52" s="41"/>
      <c r="Q52" s="41"/>
      <c r="R52" s="35"/>
      <c r="S52" s="35"/>
      <c r="T52" s="35"/>
    </row>
    <row r="53" spans="1:20">
      <c r="A53" s="35"/>
      <c r="B53" s="306" t="s">
        <v>1381</v>
      </c>
      <c r="C53" s="8" t="s">
        <v>35</v>
      </c>
      <c r="D53" s="305"/>
      <c r="E53" s="305"/>
      <c r="F53" s="305"/>
      <c r="G53" s="305"/>
      <c r="H53" s="41" t="s">
        <v>91</v>
      </c>
      <c r="I53" s="41" t="s">
        <v>175</v>
      </c>
      <c r="J53" s="41" t="s">
        <v>1382</v>
      </c>
      <c r="K53" s="41"/>
      <c r="L53" s="41"/>
      <c r="M53" s="41"/>
      <c r="N53" s="41"/>
      <c r="O53" s="41"/>
      <c r="P53" s="41"/>
      <c r="Q53" s="41"/>
      <c r="R53" s="35"/>
      <c r="S53" s="35"/>
      <c r="T53" s="35"/>
    </row>
    <row r="54" spans="1:20">
      <c r="A54" s="35"/>
      <c r="B54" s="306" t="s">
        <v>1383</v>
      </c>
      <c r="C54" s="8" t="s">
        <v>34</v>
      </c>
      <c r="D54" s="303"/>
      <c r="E54" s="305"/>
      <c r="F54" s="303"/>
      <c r="G54" s="305"/>
      <c r="H54" s="41" t="s">
        <v>91</v>
      </c>
      <c r="I54" s="41" t="s">
        <v>175</v>
      </c>
      <c r="J54" s="41" t="s">
        <v>1384</v>
      </c>
      <c r="K54" s="41"/>
      <c r="L54" s="41"/>
      <c r="M54" s="41"/>
      <c r="N54" s="41"/>
      <c r="O54" s="41"/>
      <c r="P54" s="41"/>
      <c r="Q54" s="41"/>
      <c r="R54" s="35"/>
      <c r="S54" s="35"/>
      <c r="T54" s="35"/>
    </row>
    <row r="55" spans="1:20">
      <c r="A55" s="35"/>
      <c r="B55" s="42"/>
      <c r="C55" s="42"/>
      <c r="D55" s="42" t="s">
        <v>1385</v>
      </c>
      <c r="E55" s="42" t="s">
        <v>1386</v>
      </c>
      <c r="F55" s="42" t="s">
        <v>1385</v>
      </c>
      <c r="G55" s="42" t="s">
        <v>1386</v>
      </c>
      <c r="H55" s="41"/>
      <c r="I55" s="41"/>
      <c r="J55" s="41"/>
      <c r="K55" s="41"/>
      <c r="L55" s="41"/>
      <c r="M55" s="41"/>
      <c r="N55" s="41"/>
      <c r="O55" s="41"/>
      <c r="P55" s="41"/>
      <c r="Q55" s="41"/>
      <c r="R55" s="35"/>
      <c r="S55" s="35"/>
      <c r="T55" s="35"/>
    </row>
    <row r="56" spans="1:20">
      <c r="A56" s="35"/>
      <c r="B56" s="42"/>
      <c r="C56" s="42"/>
      <c r="D56" s="42" t="s">
        <v>1374</v>
      </c>
      <c r="E56" s="42" t="s">
        <v>1374</v>
      </c>
      <c r="F56" s="42" t="s">
        <v>1375</v>
      </c>
      <c r="G56" s="42" t="s">
        <v>1375</v>
      </c>
      <c r="H56" s="41"/>
      <c r="I56" s="41"/>
      <c r="J56" s="41"/>
      <c r="K56" s="41"/>
      <c r="L56" s="41"/>
      <c r="M56" s="41"/>
      <c r="N56" s="41"/>
      <c r="O56" s="41"/>
      <c r="P56" s="41"/>
      <c r="Q56" s="41"/>
      <c r="R56" s="35"/>
      <c r="S56" s="35"/>
      <c r="T56" s="35"/>
    </row>
    <row r="57" spans="1:20">
      <c r="A57" s="35"/>
      <c r="B57" s="42"/>
      <c r="C57" s="42"/>
      <c r="D57" s="42"/>
      <c r="E57" s="42"/>
      <c r="F57" s="42"/>
      <c r="G57" s="42"/>
      <c r="H57" s="41"/>
      <c r="I57" s="41"/>
      <c r="J57" s="41"/>
      <c r="K57" s="41"/>
      <c r="L57" s="41"/>
      <c r="M57" s="41"/>
      <c r="N57" s="41"/>
      <c r="O57" s="41"/>
      <c r="P57" s="41"/>
      <c r="Q57" s="41"/>
      <c r="R57" s="35"/>
      <c r="S57" s="35"/>
      <c r="T57" s="35"/>
    </row>
    <row r="58" spans="1:20">
      <c r="A58" s="316"/>
      <c r="B58" s="42"/>
      <c r="C58" s="42"/>
      <c r="D58" s="42"/>
      <c r="E58" s="42"/>
      <c r="F58" s="42"/>
      <c r="G58" s="42"/>
      <c r="H58" s="41"/>
      <c r="I58" s="41"/>
      <c r="J58" s="41"/>
      <c r="K58" s="41"/>
      <c r="L58" s="41"/>
      <c r="M58" s="41"/>
      <c r="N58" s="41"/>
      <c r="O58" s="41"/>
      <c r="P58" s="41"/>
      <c r="Q58" s="41"/>
      <c r="R58" s="35"/>
      <c r="S58" s="35"/>
      <c r="T58" s="35"/>
    </row>
    <row r="59" spans="1:20">
      <c r="A59" s="271" t="s">
        <v>1414</v>
      </c>
      <c r="B59" s="42"/>
      <c r="C59" s="42"/>
      <c r="D59" s="42"/>
      <c r="E59" s="42"/>
      <c r="F59" s="42"/>
      <c r="G59" s="42"/>
      <c r="H59" s="41"/>
      <c r="I59" s="41"/>
      <c r="J59" s="41"/>
      <c r="K59" s="41"/>
      <c r="L59" s="41"/>
      <c r="M59" s="41"/>
      <c r="N59" s="41"/>
      <c r="O59" s="41"/>
      <c r="P59" s="41"/>
      <c r="Q59" s="41"/>
      <c r="R59" s="35"/>
      <c r="S59" s="35"/>
      <c r="T59" s="35"/>
    </row>
    <row r="60" spans="1:20">
      <c r="A60" s="54" t="s">
        <v>109</v>
      </c>
      <c r="B60" s="42"/>
      <c r="C60" s="42"/>
      <c r="D60" s="42"/>
      <c r="E60" s="42"/>
      <c r="F60" s="42"/>
      <c r="G60" s="42"/>
      <c r="H60" s="41"/>
      <c r="I60" s="41"/>
      <c r="J60" s="41"/>
      <c r="K60" s="41"/>
      <c r="L60" s="41"/>
      <c r="M60" s="41"/>
      <c r="N60" s="41"/>
      <c r="O60" s="41"/>
      <c r="P60" s="41"/>
      <c r="Q60" s="41"/>
      <c r="R60" s="35"/>
      <c r="S60" s="35"/>
      <c r="T60" s="35"/>
    </row>
    <row r="61" spans="1:20">
      <c r="A61" s="50" t="s">
        <v>1411</v>
      </c>
      <c r="B61" s="42"/>
      <c r="C61" s="42"/>
      <c r="D61" s="42"/>
      <c r="E61" s="42"/>
      <c r="F61" s="42"/>
      <c r="G61" s="42"/>
      <c r="H61" s="41"/>
      <c r="I61" s="41"/>
      <c r="J61" s="41"/>
      <c r="K61" s="41"/>
      <c r="L61" s="41"/>
      <c r="M61" s="41"/>
      <c r="N61" s="41"/>
      <c r="O61" s="41"/>
      <c r="P61" s="41"/>
      <c r="Q61" s="41"/>
      <c r="R61" s="35"/>
      <c r="S61" s="35"/>
      <c r="T61" s="35"/>
    </row>
    <row r="62" spans="1:20">
      <c r="A62" s="42"/>
      <c r="B62" s="42"/>
      <c r="C62" s="42"/>
      <c r="D62" s="42"/>
      <c r="E62" s="42"/>
      <c r="F62" s="42"/>
      <c r="G62" s="42"/>
      <c r="H62" s="41"/>
      <c r="I62" s="41"/>
      <c r="J62" s="41"/>
      <c r="K62" s="41"/>
      <c r="L62" s="41"/>
      <c r="M62" s="41"/>
      <c r="N62" s="41"/>
      <c r="O62" s="41"/>
      <c r="P62" s="41"/>
      <c r="Q62" s="41"/>
      <c r="R62" s="35"/>
      <c r="S62" s="35"/>
      <c r="T62" s="35"/>
    </row>
    <row r="63" spans="1:20">
      <c r="A63" s="294" t="s">
        <v>1387</v>
      </c>
      <c r="B63" s="42"/>
      <c r="C63" s="42"/>
      <c r="D63" s="42"/>
      <c r="E63" s="42"/>
      <c r="F63" s="42"/>
      <c r="G63" s="42"/>
      <c r="H63" s="41"/>
      <c r="I63" s="41"/>
      <c r="J63" s="41"/>
      <c r="K63" s="41"/>
      <c r="L63" s="41"/>
      <c r="M63" s="41"/>
      <c r="N63" s="41"/>
      <c r="O63" s="41"/>
      <c r="P63" s="41"/>
      <c r="Q63" s="41"/>
      <c r="R63" s="35"/>
      <c r="S63" s="35"/>
      <c r="T63" s="35"/>
    </row>
    <row r="64" spans="1:20">
      <c r="A64" s="35"/>
      <c r="B64" s="42"/>
      <c r="C64" s="42"/>
      <c r="D64" s="42"/>
      <c r="E64" s="42"/>
      <c r="F64" s="42"/>
      <c r="G64" s="42"/>
      <c r="H64" s="41"/>
      <c r="I64" s="41"/>
      <c r="J64" s="41"/>
      <c r="K64" s="41"/>
      <c r="L64" s="41"/>
      <c r="M64" s="41"/>
      <c r="N64" s="41"/>
      <c r="O64" s="41"/>
      <c r="P64" s="41"/>
      <c r="Q64" s="41"/>
      <c r="R64" s="35"/>
      <c r="S64" s="35"/>
      <c r="T64" s="35"/>
    </row>
    <row r="65" spans="1:21">
      <c r="A65" s="35"/>
      <c r="B65" s="42"/>
      <c r="C65" s="42"/>
      <c r="D65" s="196" t="s">
        <v>129</v>
      </c>
      <c r="E65" s="42"/>
      <c r="F65" s="42"/>
      <c r="G65" s="42"/>
      <c r="H65" s="41"/>
      <c r="I65" s="41"/>
      <c r="J65" s="41"/>
      <c r="K65" s="41"/>
      <c r="L65" s="41"/>
      <c r="M65" s="41"/>
      <c r="N65" s="41"/>
      <c r="O65" s="41"/>
      <c r="P65" s="41"/>
      <c r="Q65" s="41"/>
      <c r="R65" s="35"/>
      <c r="S65" s="35"/>
    </row>
    <row r="66" spans="1:21">
      <c r="A66" s="35"/>
      <c r="B66" s="42"/>
      <c r="C66" s="42"/>
      <c r="D66" s="8" t="s">
        <v>81</v>
      </c>
      <c r="E66" s="42"/>
      <c r="F66" s="42"/>
      <c r="G66" s="42"/>
      <c r="H66" s="41"/>
      <c r="I66" s="41"/>
      <c r="J66" s="41"/>
      <c r="K66" s="41"/>
      <c r="L66" s="41"/>
      <c r="M66" s="41"/>
      <c r="N66" s="41"/>
      <c r="O66" s="41"/>
      <c r="P66" s="41"/>
      <c r="Q66" s="41"/>
      <c r="R66" s="35"/>
      <c r="S66" s="35"/>
      <c r="T66" s="35"/>
    </row>
    <row r="67" spans="1:21">
      <c r="A67" s="35"/>
      <c r="B67" s="317" t="s">
        <v>1387</v>
      </c>
      <c r="C67" s="8"/>
      <c r="D67" s="303"/>
      <c r="E67" s="42"/>
      <c r="F67" s="42"/>
      <c r="G67" s="41"/>
      <c r="H67" s="41"/>
      <c r="I67" s="41"/>
      <c r="J67" s="41"/>
      <c r="K67" s="41"/>
      <c r="L67" s="41"/>
      <c r="M67" s="41"/>
      <c r="N67" s="41"/>
      <c r="O67" s="41"/>
      <c r="P67" s="41"/>
      <c r="Q67" s="41"/>
      <c r="R67" s="35"/>
      <c r="S67" s="35"/>
      <c r="T67" s="35"/>
    </row>
    <row r="68" spans="1:21">
      <c r="A68" s="35"/>
      <c r="B68" s="318" t="s">
        <v>1388</v>
      </c>
      <c r="C68" s="8" t="s">
        <v>0</v>
      </c>
      <c r="D68" s="305"/>
      <c r="E68" s="42"/>
      <c r="F68" s="42" t="s">
        <v>1389</v>
      </c>
      <c r="G68" s="41" t="s">
        <v>91</v>
      </c>
      <c r="H68" s="41" t="s">
        <v>100</v>
      </c>
      <c r="I68" s="41"/>
      <c r="J68" s="41" t="s">
        <v>1412</v>
      </c>
      <c r="K68" s="41"/>
      <c r="L68" s="41"/>
      <c r="M68" s="41"/>
      <c r="N68" s="41"/>
      <c r="O68" s="41"/>
      <c r="P68" s="41"/>
      <c r="Q68" s="41"/>
      <c r="R68" s="35"/>
      <c r="S68" s="35"/>
      <c r="T68" s="35"/>
    </row>
    <row r="69" spans="1:21" ht="28.8">
      <c r="A69" s="35"/>
      <c r="B69" s="318" t="s">
        <v>1390</v>
      </c>
      <c r="C69" s="8" t="s">
        <v>27</v>
      </c>
      <c r="D69" s="305"/>
      <c r="E69" s="42"/>
      <c r="F69" s="42" t="s">
        <v>1389</v>
      </c>
      <c r="G69" s="41" t="s">
        <v>91</v>
      </c>
      <c r="H69" s="41" t="s">
        <v>92</v>
      </c>
      <c r="I69" s="41" t="s">
        <v>1391</v>
      </c>
      <c r="J69" s="41" t="s">
        <v>1412</v>
      </c>
      <c r="K69" s="41"/>
      <c r="L69" s="41"/>
      <c r="M69" s="41"/>
      <c r="N69" s="41"/>
      <c r="O69" s="41"/>
      <c r="P69" s="41"/>
      <c r="Q69" s="41"/>
      <c r="R69" s="35"/>
      <c r="S69" s="35"/>
      <c r="T69" s="35"/>
    </row>
    <row r="70" spans="1:21">
      <c r="A70" s="35"/>
      <c r="B70" s="318" t="s">
        <v>1392</v>
      </c>
      <c r="C70" s="8" t="s">
        <v>26</v>
      </c>
      <c r="D70" s="305"/>
      <c r="E70" s="42"/>
      <c r="F70" s="42" t="s">
        <v>1389</v>
      </c>
      <c r="G70" s="41" t="s">
        <v>91</v>
      </c>
      <c r="H70" s="41" t="s">
        <v>92</v>
      </c>
      <c r="I70" s="41" t="s">
        <v>1393</v>
      </c>
      <c r="J70" s="41" t="s">
        <v>1412</v>
      </c>
      <c r="K70" s="41"/>
      <c r="L70" s="41"/>
      <c r="M70" s="41"/>
      <c r="N70" s="41"/>
      <c r="O70" s="41"/>
      <c r="P70" s="41"/>
      <c r="Q70" s="41"/>
      <c r="R70" s="35"/>
      <c r="S70" s="35"/>
      <c r="T70" s="35"/>
    </row>
    <row r="71" spans="1:21" ht="28.8">
      <c r="A71" s="35"/>
      <c r="B71" s="318" t="s">
        <v>1394</v>
      </c>
      <c r="C71" s="8" t="s">
        <v>25</v>
      </c>
      <c r="D71" s="305"/>
      <c r="E71" s="42"/>
      <c r="F71" s="42" t="s">
        <v>1179</v>
      </c>
      <c r="G71" s="41" t="s">
        <v>91</v>
      </c>
      <c r="H71" s="41" t="s">
        <v>92</v>
      </c>
      <c r="I71" s="41" t="s">
        <v>1395</v>
      </c>
      <c r="J71" s="41" t="s">
        <v>1412</v>
      </c>
      <c r="K71" s="41"/>
      <c r="L71" s="41"/>
      <c r="M71" s="41"/>
      <c r="N71" s="41"/>
      <c r="O71" s="41"/>
      <c r="P71" s="41"/>
      <c r="Q71" s="41"/>
      <c r="R71" s="35"/>
      <c r="S71" s="35"/>
      <c r="T71" s="35"/>
    </row>
    <row r="72" spans="1:21">
      <c r="A72" s="35"/>
      <c r="B72" s="319" t="s">
        <v>1396</v>
      </c>
      <c r="C72" s="8" t="s">
        <v>24</v>
      </c>
      <c r="D72" s="305"/>
      <c r="E72" s="42"/>
      <c r="F72" s="42" t="s">
        <v>1179</v>
      </c>
      <c r="G72" s="41" t="s">
        <v>91</v>
      </c>
      <c r="H72" s="41" t="s">
        <v>92</v>
      </c>
      <c r="I72" s="41" t="s">
        <v>1397</v>
      </c>
      <c r="J72" s="41" t="s">
        <v>1412</v>
      </c>
      <c r="K72" s="41"/>
      <c r="L72" s="41"/>
      <c r="M72" s="41"/>
      <c r="N72" s="41"/>
      <c r="O72" s="41"/>
      <c r="P72" s="41"/>
      <c r="Q72" s="41"/>
      <c r="R72" s="35"/>
      <c r="S72" s="35"/>
      <c r="T72" s="35"/>
    </row>
    <row r="73" spans="1:21" ht="28.8">
      <c r="A73" s="35"/>
      <c r="B73" s="320" t="s">
        <v>1398</v>
      </c>
      <c r="C73" s="8" t="s">
        <v>23</v>
      </c>
      <c r="D73" s="305"/>
      <c r="E73" s="42"/>
      <c r="F73" s="42" t="s">
        <v>1399</v>
      </c>
      <c r="G73" s="41" t="s">
        <v>91</v>
      </c>
      <c r="H73" s="41" t="s">
        <v>92</v>
      </c>
      <c r="I73" s="41" t="s">
        <v>1395</v>
      </c>
      <c r="J73" s="41" t="s">
        <v>1412</v>
      </c>
      <c r="K73" s="41"/>
      <c r="L73" s="41"/>
      <c r="M73" s="41"/>
      <c r="N73" s="41"/>
      <c r="O73" s="41"/>
      <c r="P73" s="41"/>
      <c r="Q73" s="41"/>
      <c r="R73" s="35"/>
      <c r="S73" s="35"/>
      <c r="T73" s="35"/>
    </row>
    <row r="74" spans="1:21" ht="43.2">
      <c r="A74" s="35"/>
      <c r="B74" s="203" t="s">
        <v>1400</v>
      </c>
      <c r="C74" s="8" t="s">
        <v>22</v>
      </c>
      <c r="D74" s="305"/>
      <c r="E74" s="161" t="s">
        <v>1401</v>
      </c>
      <c r="F74" s="42" t="s">
        <v>90</v>
      </c>
      <c r="G74" s="41" t="s">
        <v>91</v>
      </c>
      <c r="H74" s="41" t="s">
        <v>175</v>
      </c>
      <c r="I74" s="41" t="s">
        <v>1340</v>
      </c>
      <c r="J74" s="41" t="s">
        <v>1412</v>
      </c>
      <c r="K74" s="41" t="s">
        <v>1402</v>
      </c>
      <c r="L74" s="41" t="s">
        <v>1403</v>
      </c>
      <c r="M74" s="41"/>
      <c r="N74" s="41"/>
      <c r="O74" s="41"/>
      <c r="P74" s="41"/>
      <c r="Q74" s="41"/>
      <c r="R74" s="35"/>
      <c r="S74" s="35"/>
      <c r="T74" s="35"/>
    </row>
    <row r="75" spans="1:21">
      <c r="A75" s="35"/>
      <c r="B75" s="321" t="s">
        <v>1404</v>
      </c>
      <c r="C75" s="8" t="s">
        <v>18</v>
      </c>
      <c r="D75" s="305"/>
      <c r="E75" s="42"/>
      <c r="F75" s="42" t="s">
        <v>90</v>
      </c>
      <c r="G75" s="41" t="s">
        <v>91</v>
      </c>
      <c r="H75" s="41" t="s">
        <v>1405</v>
      </c>
      <c r="I75" s="41"/>
      <c r="J75" s="41" t="s">
        <v>1412</v>
      </c>
      <c r="K75" s="41"/>
      <c r="L75" s="41"/>
      <c r="M75" s="41"/>
      <c r="N75" s="41"/>
      <c r="O75" s="41"/>
      <c r="P75" s="41"/>
      <c r="Q75" s="41"/>
      <c r="R75" s="35"/>
      <c r="S75" s="35"/>
      <c r="T75" s="35"/>
    </row>
    <row r="76" spans="1:21">
      <c r="A76" s="42"/>
      <c r="B76" s="42"/>
      <c r="C76" s="42"/>
      <c r="D76" s="42"/>
      <c r="E76" s="42"/>
      <c r="F76" s="42"/>
      <c r="G76" s="41"/>
      <c r="H76" s="41"/>
      <c r="I76" s="41"/>
      <c r="J76" s="41"/>
      <c r="K76" s="41"/>
      <c r="L76" s="41"/>
      <c r="M76" s="41"/>
      <c r="N76" s="41"/>
      <c r="O76" s="41"/>
      <c r="P76" s="41"/>
      <c r="Q76" s="41"/>
      <c r="R76" s="35"/>
      <c r="S76" s="35"/>
      <c r="T76" s="35"/>
    </row>
    <row r="77" spans="1:21">
      <c r="A77" s="42"/>
      <c r="B77" s="42"/>
      <c r="C77" s="42"/>
      <c r="D77" s="42"/>
      <c r="E77" s="42"/>
      <c r="F77" s="42"/>
      <c r="G77" s="41"/>
      <c r="H77" s="41"/>
      <c r="I77" s="41"/>
      <c r="J77" s="41"/>
      <c r="K77" s="41"/>
      <c r="L77" s="41"/>
      <c r="M77" s="41"/>
      <c r="N77" s="41"/>
      <c r="O77" s="41"/>
      <c r="P77" s="41"/>
      <c r="Q77" s="41"/>
      <c r="R77" s="35"/>
      <c r="S77" s="35"/>
      <c r="T77" s="35"/>
      <c r="U77" s="35"/>
    </row>
    <row r="78" spans="1:21">
      <c r="A78" s="271" t="s">
        <v>1415</v>
      </c>
      <c r="E78" s="42"/>
      <c r="G78" s="41"/>
      <c r="H78" s="35"/>
      <c r="I78" s="35"/>
      <c r="J78" s="41"/>
      <c r="K78" s="41"/>
      <c r="L78" s="41"/>
      <c r="M78" s="41"/>
      <c r="N78" s="41"/>
      <c r="O78" s="41"/>
      <c r="P78" s="41"/>
      <c r="Q78" s="41"/>
      <c r="R78" s="35"/>
      <c r="S78" s="35"/>
      <c r="T78" s="35"/>
    </row>
    <row r="79" spans="1:21">
      <c r="A79" s="54" t="s">
        <v>109</v>
      </c>
      <c r="E79" s="42"/>
      <c r="G79" s="35"/>
      <c r="H79" s="35"/>
      <c r="I79" s="35"/>
      <c r="J79" s="41"/>
      <c r="K79" s="41"/>
      <c r="L79" s="41"/>
      <c r="M79" s="41"/>
      <c r="N79" s="41"/>
      <c r="O79" s="41"/>
      <c r="P79" s="41"/>
      <c r="Q79" s="41"/>
      <c r="R79" s="35"/>
      <c r="S79" s="35"/>
      <c r="T79" s="35"/>
    </row>
    <row r="80" spans="1:21">
      <c r="A80" s="50" t="s">
        <v>1411</v>
      </c>
      <c r="E80" s="42"/>
      <c r="G80" s="35"/>
      <c r="H80" s="35"/>
      <c r="I80" s="35"/>
      <c r="J80" s="41"/>
      <c r="K80" s="41"/>
      <c r="L80" s="41"/>
      <c r="M80" s="41"/>
      <c r="N80" s="41"/>
      <c r="O80" s="41"/>
      <c r="P80" s="41"/>
      <c r="Q80" s="41"/>
      <c r="R80" s="35"/>
      <c r="S80" s="35"/>
      <c r="T80" s="35"/>
    </row>
    <row r="81" spans="1:20">
      <c r="A81" s="41"/>
      <c r="G81" s="35"/>
      <c r="H81" s="35"/>
      <c r="I81" s="35"/>
      <c r="J81" s="41"/>
      <c r="K81" s="41"/>
      <c r="L81" s="41"/>
      <c r="M81" s="41"/>
      <c r="N81" s="41"/>
      <c r="O81" s="41"/>
      <c r="P81" s="41"/>
      <c r="Q81" s="41"/>
      <c r="R81" s="35"/>
      <c r="S81" s="35"/>
      <c r="T81" s="35"/>
    </row>
    <row r="82" spans="1:20">
      <c r="A82" s="294" t="s">
        <v>1406</v>
      </c>
      <c r="G82" s="35"/>
      <c r="K82" s="35"/>
      <c r="L82" s="35"/>
      <c r="M82" s="35"/>
      <c r="N82" s="35"/>
      <c r="O82" s="35"/>
      <c r="P82" s="35"/>
      <c r="Q82" s="35"/>
      <c r="R82" s="35"/>
      <c r="S82" s="35"/>
      <c r="T82" s="35"/>
    </row>
    <row r="83" spans="1:20">
      <c r="A83" s="35"/>
      <c r="G83" s="35"/>
      <c r="H83" s="35"/>
      <c r="I83" s="35"/>
      <c r="J83" s="35"/>
      <c r="K83" s="35"/>
      <c r="L83" s="35"/>
      <c r="M83" s="35"/>
      <c r="N83" s="35"/>
      <c r="O83" s="35"/>
      <c r="P83" s="35"/>
      <c r="Q83" s="35"/>
      <c r="R83" s="35"/>
      <c r="S83" s="35"/>
      <c r="T83" s="35"/>
    </row>
    <row r="84" spans="1:20">
      <c r="A84" s="35"/>
      <c r="B84" s="35"/>
      <c r="C84" s="35"/>
      <c r="D84" s="196" t="s">
        <v>1407</v>
      </c>
      <c r="E84" s="35"/>
      <c r="F84" s="35"/>
      <c r="G84" s="35"/>
      <c r="H84" s="35"/>
      <c r="I84" s="35"/>
      <c r="J84" s="35"/>
      <c r="K84" s="35"/>
      <c r="L84" s="35"/>
      <c r="M84" s="35"/>
      <c r="N84" s="35"/>
      <c r="O84" s="35"/>
      <c r="P84" s="35"/>
      <c r="Q84" s="35"/>
      <c r="R84" s="35"/>
      <c r="S84" s="35"/>
      <c r="T84" s="35"/>
    </row>
    <row r="85" spans="1:20">
      <c r="A85" s="35"/>
      <c r="B85" s="35"/>
      <c r="C85" s="35"/>
      <c r="D85" s="8" t="s">
        <v>80</v>
      </c>
      <c r="E85" s="41"/>
      <c r="F85" s="41"/>
      <c r="G85" s="41"/>
      <c r="H85" s="41"/>
      <c r="I85" s="41"/>
      <c r="J85" s="35"/>
      <c r="K85" s="35"/>
      <c r="L85" s="35"/>
      <c r="M85" s="35"/>
      <c r="N85" s="35"/>
      <c r="O85" s="35"/>
      <c r="P85" s="35"/>
      <c r="Q85" s="35"/>
      <c r="R85" s="35"/>
      <c r="S85" s="35"/>
      <c r="T85" s="35"/>
    </row>
    <row r="86" spans="1:20">
      <c r="A86" s="35"/>
      <c r="B86" s="322" t="s">
        <v>1396</v>
      </c>
      <c r="C86" s="324" t="s">
        <v>24</v>
      </c>
      <c r="D86" s="305"/>
      <c r="E86" s="41" t="s">
        <v>79</v>
      </c>
      <c r="F86" s="41" t="s">
        <v>1408</v>
      </c>
      <c r="G86" s="41"/>
      <c r="H86" s="41"/>
      <c r="I86" s="41"/>
      <c r="J86" s="35"/>
      <c r="K86" s="35"/>
      <c r="L86" s="35"/>
      <c r="M86" s="35"/>
      <c r="N86" s="35"/>
      <c r="O86" s="35"/>
      <c r="P86" s="35"/>
      <c r="Q86" s="35"/>
      <c r="R86" s="35"/>
      <c r="S86" s="35"/>
      <c r="T86" s="35"/>
    </row>
    <row r="87" spans="1:20">
      <c r="B87" s="35"/>
      <c r="C87" s="35"/>
      <c r="D87" s="35"/>
      <c r="E87" s="41"/>
      <c r="F87" s="41"/>
      <c r="G87" s="41"/>
      <c r="H87" s="41"/>
      <c r="I87" s="41"/>
    </row>
    <row r="88" spans="1:20">
      <c r="E88" s="41"/>
      <c r="F88" s="41"/>
      <c r="G88" s="41"/>
      <c r="H88" s="41"/>
      <c r="I88" s="41"/>
    </row>
    <row r="89" spans="1:20">
      <c r="E89" s="41"/>
      <c r="F89" s="41"/>
      <c r="G89" s="41"/>
      <c r="H89" s="41"/>
      <c r="I89" s="41"/>
    </row>
    <row r="90" spans="1:20">
      <c r="E90" s="41"/>
      <c r="F90" s="41"/>
      <c r="G90" s="41"/>
      <c r="H90" s="41"/>
      <c r="I90" s="41"/>
    </row>
    <row r="91" spans="1:20">
      <c r="E91" s="41"/>
      <c r="F91" s="41"/>
      <c r="G91" s="41"/>
      <c r="H91" s="41"/>
      <c r="I91" s="41"/>
    </row>
  </sheetData>
  <mergeCells count="6">
    <mergeCell ref="D11:D12"/>
    <mergeCell ref="E11:F11"/>
    <mergeCell ref="G11:H11"/>
    <mergeCell ref="I11:I12"/>
    <mergeCell ref="D49:E49"/>
    <mergeCell ref="F49:G49"/>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21"/>
  <dimension ref="A1:Q143"/>
  <sheetViews>
    <sheetView showGridLines="0" zoomScale="80" zoomScaleNormal="80" workbookViewId="0"/>
  </sheetViews>
  <sheetFormatPr defaultColWidth="8.6640625" defaultRowHeight="14.4"/>
  <cols>
    <col min="1" max="1" width="8.6640625" style="124" customWidth="1"/>
    <col min="2" max="2" width="41" style="124" customWidth="1"/>
    <col min="3" max="3" width="8.6640625" style="124"/>
    <col min="4" max="4" width="21.5546875" style="124" customWidth="1"/>
    <col min="5" max="5" width="20.44140625" style="124" customWidth="1"/>
    <col min="6" max="6" width="20.33203125" style="124" customWidth="1"/>
    <col min="7" max="7" width="22.5546875" style="124" customWidth="1"/>
    <col min="8" max="8" width="24.44140625" style="124" customWidth="1"/>
    <col min="9" max="9" width="16.44140625" style="124" customWidth="1"/>
    <col min="10" max="10" width="17.33203125" style="124" customWidth="1"/>
    <col min="11" max="11" width="18.44140625" style="124" bestFit="1" customWidth="1"/>
    <col min="12" max="12" width="22.33203125" style="124" customWidth="1"/>
    <col min="13" max="13" width="21.44140625" style="124" customWidth="1"/>
    <col min="14" max="14" width="20.5546875" style="124" customWidth="1"/>
    <col min="15" max="16384" width="8.6640625" style="124"/>
  </cols>
  <sheetData>
    <row r="1" spans="1:16">
      <c r="A1" s="1" t="s">
        <v>3529</v>
      </c>
    </row>
    <row r="2" spans="1:16">
      <c r="A2" s="293" t="s">
        <v>1558</v>
      </c>
    </row>
    <row r="4" spans="1:16">
      <c r="A4" s="1" t="s">
        <v>3530</v>
      </c>
    </row>
    <row r="5" spans="1:16">
      <c r="A5" s="54" t="s">
        <v>109</v>
      </c>
    </row>
    <row r="6" spans="1:16">
      <c r="A6" s="54" t="s">
        <v>90</v>
      </c>
      <c r="D6" s="756"/>
      <c r="E6" s="756"/>
      <c r="F6" s="756"/>
      <c r="G6" s="756"/>
      <c r="H6" s="756"/>
      <c r="I6" s="756"/>
    </row>
    <row r="7" spans="1:16">
      <c r="D7" s="756"/>
      <c r="E7" s="756"/>
      <c r="F7" s="756"/>
      <c r="G7" s="756"/>
      <c r="H7" s="756"/>
      <c r="I7" s="756"/>
    </row>
    <row r="8" spans="1:16">
      <c r="A8" s="293" t="s">
        <v>3531</v>
      </c>
      <c r="D8" s="756"/>
      <c r="E8" s="756"/>
      <c r="F8" s="756"/>
      <c r="G8" s="756"/>
      <c r="H8" s="756"/>
      <c r="I8" s="756"/>
    </row>
    <row r="9" spans="1:16">
      <c r="D9" s="756"/>
      <c r="E9" s="756"/>
      <c r="F9" s="756"/>
      <c r="G9" s="756"/>
      <c r="H9" s="756"/>
      <c r="I9" s="756"/>
    </row>
    <row r="10" spans="1:16">
      <c r="D10" s="497" t="s">
        <v>3532</v>
      </c>
      <c r="E10" s="497" t="s">
        <v>3533</v>
      </c>
      <c r="F10" s="497" t="s">
        <v>3534</v>
      </c>
      <c r="G10" s="497" t="s">
        <v>3535</v>
      </c>
      <c r="H10" s="10"/>
    </row>
    <row r="11" spans="1:16">
      <c r="B11" s="35"/>
      <c r="C11" s="55"/>
      <c r="D11" s="720" t="s">
        <v>13</v>
      </c>
      <c r="E11" s="720" t="s">
        <v>89</v>
      </c>
      <c r="F11" s="720" t="s">
        <v>107</v>
      </c>
      <c r="G11" s="720" t="s">
        <v>86</v>
      </c>
      <c r="H11" s="756"/>
    </row>
    <row r="12" spans="1:16" ht="28.8">
      <c r="B12" s="831" t="s">
        <v>3536</v>
      </c>
      <c r="C12" s="8"/>
      <c r="D12" s="303"/>
      <c r="E12" s="303"/>
      <c r="F12" s="303"/>
      <c r="G12" s="303"/>
      <c r="H12" s="756"/>
      <c r="I12" s="47"/>
      <c r="J12" s="47"/>
      <c r="K12" s="47"/>
      <c r="L12" s="47"/>
      <c r="M12" s="47"/>
      <c r="N12" s="47"/>
      <c r="O12" s="47"/>
      <c r="P12" s="47"/>
    </row>
    <row r="13" spans="1:16">
      <c r="B13" s="816" t="s">
        <v>1339</v>
      </c>
      <c r="C13" s="8" t="s">
        <v>12</v>
      </c>
      <c r="D13" s="749"/>
      <c r="E13" s="749"/>
      <c r="F13" s="749"/>
      <c r="G13" s="749"/>
      <c r="H13" s="35"/>
      <c r="I13" s="47" t="s">
        <v>91</v>
      </c>
      <c r="J13" s="47" t="s">
        <v>175</v>
      </c>
      <c r="K13" s="47" t="s">
        <v>1340</v>
      </c>
      <c r="L13" s="47" t="s">
        <v>1341</v>
      </c>
      <c r="M13" s="47" t="s">
        <v>1342</v>
      </c>
      <c r="N13" s="47"/>
      <c r="O13" s="47"/>
      <c r="P13" s="47"/>
    </row>
    <row r="14" spans="1:16">
      <c r="B14" s="816" t="s">
        <v>1343</v>
      </c>
      <c r="C14" s="8" t="s">
        <v>72</v>
      </c>
      <c r="D14" s="749"/>
      <c r="E14" s="749"/>
      <c r="F14" s="749"/>
      <c r="G14" s="749"/>
      <c r="H14" s="35"/>
      <c r="I14" s="47" t="s">
        <v>91</v>
      </c>
      <c r="J14" s="47" t="s">
        <v>175</v>
      </c>
      <c r="K14" s="47" t="s">
        <v>1340</v>
      </c>
      <c r="L14" s="47" t="s">
        <v>1341</v>
      </c>
      <c r="M14" s="47" t="s">
        <v>1344</v>
      </c>
      <c r="N14" s="47"/>
      <c r="O14" s="47"/>
      <c r="P14" s="47"/>
    </row>
    <row r="15" spans="1:16">
      <c r="B15" s="816" t="s">
        <v>1345</v>
      </c>
      <c r="C15" s="8" t="s">
        <v>11</v>
      </c>
      <c r="D15" s="749"/>
      <c r="E15" s="749"/>
      <c r="F15" s="749"/>
      <c r="G15" s="749"/>
      <c r="H15" s="35"/>
      <c r="I15" s="47" t="s">
        <v>91</v>
      </c>
      <c r="J15" s="47" t="s">
        <v>100</v>
      </c>
      <c r="K15" s="47" t="s">
        <v>1340</v>
      </c>
      <c r="L15" s="47" t="s">
        <v>1346</v>
      </c>
      <c r="M15" s="47" t="s">
        <v>1347</v>
      </c>
      <c r="N15" s="47"/>
      <c r="O15" s="47"/>
      <c r="P15" s="47"/>
    </row>
    <row r="16" spans="1:16">
      <c r="B16" s="838" t="s">
        <v>1348</v>
      </c>
      <c r="C16" s="8" t="s">
        <v>10</v>
      </c>
      <c r="D16" s="749"/>
      <c r="E16" s="749"/>
      <c r="F16" s="749"/>
      <c r="G16" s="749"/>
      <c r="H16" s="35"/>
      <c r="I16" s="47" t="s">
        <v>91</v>
      </c>
      <c r="J16" s="47" t="s">
        <v>175</v>
      </c>
      <c r="K16" s="47" t="s">
        <v>1340</v>
      </c>
      <c r="L16" s="47" t="s">
        <v>1341</v>
      </c>
      <c r="M16" s="47"/>
      <c r="N16" s="47"/>
      <c r="O16" s="47"/>
      <c r="P16" s="47"/>
    </row>
    <row r="17" spans="1:16" ht="48" customHeight="1">
      <c r="B17" s="575" t="s">
        <v>3537</v>
      </c>
      <c r="C17" s="8"/>
      <c r="D17" s="303"/>
      <c r="E17" s="303"/>
      <c r="F17" s="303"/>
      <c r="G17" s="303"/>
      <c r="H17" s="35"/>
      <c r="I17" s="47"/>
      <c r="J17" s="47"/>
      <c r="K17" s="47"/>
      <c r="L17" s="47"/>
      <c r="M17" s="47"/>
      <c r="N17" s="47"/>
      <c r="O17" s="47"/>
      <c r="P17" s="47"/>
    </row>
    <row r="18" spans="1:16">
      <c r="B18" s="816" t="s">
        <v>1334</v>
      </c>
      <c r="C18" s="8" t="s">
        <v>9</v>
      </c>
      <c r="D18" s="749"/>
      <c r="E18" s="749"/>
      <c r="F18" s="749"/>
      <c r="G18" s="749"/>
      <c r="H18" s="35" t="s">
        <v>1373</v>
      </c>
      <c r="I18" s="47" t="s">
        <v>91</v>
      </c>
      <c r="J18" s="47" t="s">
        <v>175</v>
      </c>
      <c r="K18" s="47" t="s">
        <v>1340</v>
      </c>
      <c r="L18" s="47" t="s">
        <v>3415</v>
      </c>
      <c r="M18" s="47"/>
      <c r="N18" s="47"/>
      <c r="O18" s="47"/>
      <c r="P18" s="47"/>
    </row>
    <row r="19" spans="1:16">
      <c r="B19" s="816" t="s">
        <v>1335</v>
      </c>
      <c r="C19" s="8" t="s">
        <v>65</v>
      </c>
      <c r="D19" s="749"/>
      <c r="E19" s="749"/>
      <c r="F19" s="749"/>
      <c r="G19" s="749"/>
      <c r="H19" s="35" t="s">
        <v>1374</v>
      </c>
      <c r="I19" s="47" t="s">
        <v>91</v>
      </c>
      <c r="J19" s="47" t="s">
        <v>175</v>
      </c>
      <c r="K19" s="47" t="s">
        <v>1340</v>
      </c>
      <c r="L19" s="47" t="s">
        <v>3415</v>
      </c>
      <c r="M19" s="47"/>
      <c r="N19" s="47"/>
      <c r="O19" s="47"/>
      <c r="P19" s="47"/>
    </row>
    <row r="20" spans="1:16">
      <c r="B20" s="838" t="s">
        <v>129</v>
      </c>
      <c r="C20" s="8" t="s">
        <v>61</v>
      </c>
      <c r="D20" s="749"/>
      <c r="E20" s="749"/>
      <c r="F20" s="749"/>
      <c r="G20" s="749"/>
      <c r="H20" s="35"/>
      <c r="I20" s="47" t="s">
        <v>91</v>
      </c>
      <c r="J20" s="47" t="s">
        <v>175</v>
      </c>
      <c r="K20" s="47" t="s">
        <v>1340</v>
      </c>
      <c r="L20" s="47" t="s">
        <v>3415</v>
      </c>
      <c r="M20" s="47"/>
      <c r="N20" s="47"/>
      <c r="O20" s="47"/>
      <c r="P20" s="47"/>
    </row>
    <row r="21" spans="1:16" ht="57.6">
      <c r="B21" s="831" t="s">
        <v>3538</v>
      </c>
      <c r="C21" s="8"/>
      <c r="D21" s="303"/>
      <c r="E21" s="303"/>
      <c r="F21" s="303"/>
      <c r="G21" s="303"/>
      <c r="H21" s="35"/>
      <c r="I21" s="47"/>
      <c r="J21" s="47"/>
      <c r="K21" s="47"/>
      <c r="L21" s="47"/>
      <c r="M21" s="47"/>
      <c r="N21" s="47"/>
      <c r="O21" s="47"/>
      <c r="P21" s="47"/>
    </row>
    <row r="22" spans="1:16">
      <c r="B22" s="816" t="s">
        <v>1339</v>
      </c>
      <c r="C22" s="8" t="s">
        <v>4</v>
      </c>
      <c r="D22" s="749"/>
      <c r="E22" s="749"/>
      <c r="F22" s="749"/>
      <c r="G22" s="749"/>
      <c r="H22" s="35"/>
      <c r="I22" s="47" t="s">
        <v>91</v>
      </c>
      <c r="J22" s="47" t="s">
        <v>175</v>
      </c>
      <c r="K22" s="47" t="s">
        <v>1340</v>
      </c>
      <c r="L22" s="47" t="s">
        <v>1350</v>
      </c>
      <c r="M22" s="47"/>
      <c r="N22" s="47" t="s">
        <v>1342</v>
      </c>
      <c r="O22" s="47"/>
      <c r="P22" s="47"/>
    </row>
    <row r="23" spans="1:16">
      <c r="B23" s="816" t="s">
        <v>1343</v>
      </c>
      <c r="C23" s="8" t="s">
        <v>60</v>
      </c>
      <c r="D23" s="749"/>
      <c r="E23" s="749"/>
      <c r="F23" s="749"/>
      <c r="G23" s="749"/>
      <c r="H23" s="35"/>
      <c r="I23" s="47" t="s">
        <v>91</v>
      </c>
      <c r="J23" s="47" t="s">
        <v>175</v>
      </c>
      <c r="K23" s="47" t="s">
        <v>1340</v>
      </c>
      <c r="L23" s="47" t="s">
        <v>1350</v>
      </c>
      <c r="M23" s="47"/>
      <c r="N23" s="47" t="s">
        <v>1344</v>
      </c>
      <c r="O23" s="47"/>
      <c r="P23" s="47"/>
    </row>
    <row r="24" spans="1:16" ht="43.2">
      <c r="B24" s="831" t="s">
        <v>3539</v>
      </c>
      <c r="C24" s="8" t="s">
        <v>53</v>
      </c>
      <c r="D24" s="749"/>
      <c r="E24" s="749"/>
      <c r="F24" s="749"/>
      <c r="G24" s="749"/>
      <c r="H24" s="35"/>
      <c r="I24" s="47" t="s">
        <v>91</v>
      </c>
      <c r="J24" s="47" t="s">
        <v>175</v>
      </c>
      <c r="K24" s="47" t="s">
        <v>1340</v>
      </c>
      <c r="L24" s="47" t="s">
        <v>1350</v>
      </c>
      <c r="M24" s="47"/>
      <c r="N24" s="47"/>
      <c r="O24" s="47"/>
      <c r="P24" s="47"/>
    </row>
    <row r="25" spans="1:16">
      <c r="D25" s="35"/>
      <c r="E25" s="35" t="s">
        <v>181</v>
      </c>
      <c r="F25" s="35" t="s">
        <v>180</v>
      </c>
      <c r="G25" s="839"/>
      <c r="H25" s="35"/>
      <c r="I25" s="47"/>
      <c r="J25" s="47"/>
      <c r="K25" s="47"/>
      <c r="L25" s="47"/>
      <c r="M25" s="47"/>
      <c r="N25" s="47"/>
      <c r="O25" s="47"/>
      <c r="P25" s="47"/>
    </row>
    <row r="26" spans="1:16">
      <c r="D26" s="35" t="s">
        <v>2777</v>
      </c>
      <c r="E26" s="35" t="s">
        <v>130</v>
      </c>
      <c r="F26" s="35" t="s">
        <v>130</v>
      </c>
      <c r="G26" s="839"/>
      <c r="H26" s="35"/>
      <c r="I26" s="47"/>
      <c r="J26" s="47"/>
      <c r="K26" s="47"/>
      <c r="L26" s="47"/>
      <c r="M26" s="47"/>
      <c r="N26" s="47"/>
      <c r="O26" s="47"/>
      <c r="P26" s="47"/>
    </row>
    <row r="27" spans="1:16">
      <c r="D27" s="35"/>
      <c r="E27" s="35"/>
      <c r="F27" s="35"/>
      <c r="G27" s="839"/>
      <c r="H27" s="35"/>
      <c r="I27" s="47"/>
      <c r="J27" s="47"/>
      <c r="K27" s="47"/>
      <c r="L27" s="47"/>
      <c r="M27" s="47"/>
      <c r="N27" s="47"/>
      <c r="O27" s="47"/>
      <c r="P27" s="47"/>
    </row>
    <row r="28" spans="1:16">
      <c r="A28" s="35"/>
      <c r="D28" s="839"/>
      <c r="E28" s="839"/>
      <c r="F28" s="839"/>
      <c r="G28" s="839"/>
      <c r="H28" s="35"/>
      <c r="I28" s="47"/>
      <c r="J28" s="47"/>
      <c r="K28" s="47"/>
      <c r="L28" s="47"/>
      <c r="M28" s="47"/>
      <c r="N28" s="47"/>
      <c r="O28" s="47"/>
      <c r="P28" s="47"/>
    </row>
    <row r="29" spans="1:16">
      <c r="A29" s="1" t="s">
        <v>3540</v>
      </c>
      <c r="D29" s="839"/>
      <c r="E29" s="839"/>
      <c r="F29" s="839"/>
      <c r="G29" s="839"/>
      <c r="H29" s="756"/>
      <c r="I29" s="47"/>
      <c r="J29" s="47"/>
      <c r="K29" s="47"/>
      <c r="L29" s="47"/>
      <c r="M29" s="47"/>
      <c r="N29" s="47"/>
      <c r="O29" s="47"/>
      <c r="P29" s="47"/>
    </row>
    <row r="30" spans="1:16">
      <c r="A30" s="50" t="s">
        <v>109</v>
      </c>
      <c r="D30" s="839"/>
      <c r="E30" s="839"/>
      <c r="F30" s="839"/>
      <c r="G30" s="839"/>
      <c r="H30" s="756"/>
      <c r="I30" s="47"/>
      <c r="J30" s="47"/>
      <c r="K30" s="47"/>
      <c r="L30" s="47"/>
      <c r="M30" s="47"/>
      <c r="N30" s="47"/>
      <c r="O30" s="47"/>
      <c r="P30" s="47"/>
    </row>
    <row r="31" spans="1:16">
      <c r="A31" s="54" t="s">
        <v>90</v>
      </c>
      <c r="C31" s="10"/>
    </row>
    <row r="32" spans="1:16">
      <c r="A32" s="35"/>
      <c r="C32" s="10"/>
    </row>
    <row r="33" spans="1:14">
      <c r="A33" s="293" t="s">
        <v>3541</v>
      </c>
      <c r="C33" s="10"/>
    </row>
    <row r="34" spans="1:14">
      <c r="A34" s="35"/>
      <c r="C34" s="10"/>
    </row>
    <row r="35" spans="1:14">
      <c r="A35" s="35"/>
      <c r="B35" s="427"/>
      <c r="C35" s="10"/>
      <c r="D35" s="497" t="s">
        <v>3532</v>
      </c>
      <c r="E35" s="497" t="s">
        <v>3542</v>
      </c>
      <c r="F35" s="497" t="s">
        <v>3543</v>
      </c>
      <c r="G35" s="497" t="s">
        <v>3544</v>
      </c>
      <c r="H35" s="497" t="s">
        <v>3545</v>
      </c>
      <c r="I35" s="497" t="s">
        <v>3535</v>
      </c>
    </row>
    <row r="36" spans="1:14">
      <c r="A36" s="35"/>
      <c r="B36" s="35"/>
      <c r="C36" s="55"/>
      <c r="D36" s="720" t="s">
        <v>13</v>
      </c>
      <c r="E36" s="720" t="s">
        <v>85</v>
      </c>
      <c r="F36" s="720" t="s">
        <v>84</v>
      </c>
      <c r="G36" s="720" t="s">
        <v>83</v>
      </c>
      <c r="H36" s="720" t="s">
        <v>82</v>
      </c>
      <c r="I36" s="720" t="s">
        <v>86</v>
      </c>
    </row>
    <row r="37" spans="1:14" ht="28.8">
      <c r="A37" s="35"/>
      <c r="B37" s="575" t="s">
        <v>3541</v>
      </c>
      <c r="C37" s="840"/>
      <c r="D37" s="303"/>
      <c r="E37" s="303"/>
      <c r="F37" s="303"/>
      <c r="G37" s="303"/>
      <c r="H37" s="303"/>
      <c r="I37" s="303"/>
    </row>
    <row r="38" spans="1:14">
      <c r="A38" s="35"/>
      <c r="B38" s="841" t="s">
        <v>1334</v>
      </c>
      <c r="C38" s="840" t="s">
        <v>52</v>
      </c>
      <c r="D38" s="842"/>
      <c r="E38" s="749"/>
      <c r="F38" s="749"/>
      <c r="G38" s="749"/>
      <c r="H38" s="749"/>
      <c r="I38" s="749"/>
      <c r="J38" s="42" t="s">
        <v>1373</v>
      </c>
      <c r="K38" s="46" t="s">
        <v>91</v>
      </c>
      <c r="L38" s="46" t="s">
        <v>175</v>
      </c>
      <c r="M38" s="46" t="s">
        <v>1340</v>
      </c>
      <c r="N38" s="46" t="s">
        <v>1354</v>
      </c>
    </row>
    <row r="39" spans="1:14">
      <c r="A39" s="35"/>
      <c r="B39" s="841" t="s">
        <v>1335</v>
      </c>
      <c r="C39" s="840" t="s">
        <v>51</v>
      </c>
      <c r="D39" s="842"/>
      <c r="E39" s="749"/>
      <c r="F39" s="749"/>
      <c r="G39" s="749"/>
      <c r="H39" s="749"/>
      <c r="I39" s="749"/>
      <c r="J39" s="42" t="s">
        <v>1374</v>
      </c>
      <c r="K39" s="46" t="s">
        <v>91</v>
      </c>
      <c r="L39" s="46" t="s">
        <v>175</v>
      </c>
      <c r="M39" s="46" t="s">
        <v>1340</v>
      </c>
      <c r="N39" s="46" t="s">
        <v>1354</v>
      </c>
    </row>
    <row r="40" spans="1:14">
      <c r="A40" s="35"/>
      <c r="B40" s="841" t="s">
        <v>1336</v>
      </c>
      <c r="C40" s="840" t="s">
        <v>50</v>
      </c>
      <c r="D40" s="842"/>
      <c r="E40" s="749"/>
      <c r="F40" s="749"/>
      <c r="G40" s="749"/>
      <c r="H40" s="749"/>
      <c r="I40" s="749"/>
      <c r="J40" s="42" t="s">
        <v>1375</v>
      </c>
      <c r="K40" s="46" t="s">
        <v>91</v>
      </c>
      <c r="L40" s="46" t="s">
        <v>175</v>
      </c>
      <c r="M40" s="46" t="s">
        <v>1340</v>
      </c>
      <c r="N40" s="46" t="s">
        <v>1354</v>
      </c>
    </row>
    <row r="41" spans="1:14">
      <c r="A41" s="35"/>
      <c r="B41" s="838" t="s">
        <v>1360</v>
      </c>
      <c r="C41" s="840" t="s">
        <v>101</v>
      </c>
      <c r="D41" s="842"/>
      <c r="E41" s="749"/>
      <c r="F41" s="749"/>
      <c r="G41" s="749"/>
      <c r="H41" s="749"/>
      <c r="I41" s="749"/>
      <c r="J41" s="35"/>
      <c r="K41" s="46" t="s">
        <v>91</v>
      </c>
      <c r="L41" s="46" t="s">
        <v>175</v>
      </c>
      <c r="M41" s="46" t="s">
        <v>1340</v>
      </c>
      <c r="N41" s="46" t="s">
        <v>1354</v>
      </c>
    </row>
    <row r="42" spans="1:14">
      <c r="A42" s="35"/>
      <c r="B42" s="35"/>
      <c r="C42" s="35"/>
      <c r="D42" s="35"/>
      <c r="E42" s="35" t="s">
        <v>3546</v>
      </c>
      <c r="F42" s="35" t="s">
        <v>3547</v>
      </c>
      <c r="G42" s="35" t="s">
        <v>3548</v>
      </c>
      <c r="H42" s="35" t="s">
        <v>3549</v>
      </c>
      <c r="I42" s="35"/>
    </row>
    <row r="43" spans="1:14">
      <c r="A43" s="35"/>
      <c r="B43" s="35"/>
      <c r="C43" s="35"/>
      <c r="D43" s="35" t="s">
        <v>2777</v>
      </c>
      <c r="E43" s="35" t="s">
        <v>130</v>
      </c>
      <c r="F43" s="35" t="s">
        <v>130</v>
      </c>
      <c r="G43" s="35" t="s">
        <v>130</v>
      </c>
      <c r="H43" s="35" t="s">
        <v>130</v>
      </c>
      <c r="I43" s="35"/>
    </row>
    <row r="44" spans="1:14">
      <c r="A44" s="35"/>
      <c r="B44" s="35"/>
      <c r="C44" s="35"/>
      <c r="D44" s="35"/>
      <c r="E44" s="35"/>
      <c r="F44" s="35"/>
      <c r="G44" s="35"/>
      <c r="H44" s="35"/>
      <c r="I44" s="35"/>
    </row>
    <row r="45" spans="1:14">
      <c r="A45" s="1" t="s">
        <v>3550</v>
      </c>
      <c r="B45" s="35"/>
      <c r="C45" s="35"/>
      <c r="D45" s="35"/>
      <c r="E45" s="35"/>
      <c r="F45" s="35"/>
      <c r="G45" s="35"/>
      <c r="H45" s="35"/>
      <c r="I45" s="35"/>
    </row>
    <row r="46" spans="1:14">
      <c r="A46" s="54" t="s">
        <v>109</v>
      </c>
      <c r="B46" s="35"/>
      <c r="C46" s="35"/>
      <c r="D46" s="35"/>
      <c r="E46" s="35"/>
      <c r="F46" s="35"/>
      <c r="G46" s="35"/>
      <c r="H46" s="35"/>
      <c r="I46" s="35"/>
    </row>
    <row r="47" spans="1:14">
      <c r="A47" s="54" t="s">
        <v>90</v>
      </c>
      <c r="B47" s="35"/>
      <c r="C47" s="35"/>
      <c r="D47" s="35"/>
      <c r="E47" s="35"/>
      <c r="F47" s="35"/>
      <c r="G47" s="35"/>
      <c r="H47" s="35"/>
      <c r="I47" s="35"/>
    </row>
    <row r="48" spans="1:14">
      <c r="A48" s="35"/>
      <c r="B48" s="35"/>
      <c r="C48" s="35"/>
      <c r="D48" s="35"/>
      <c r="E48" s="35"/>
      <c r="F48" s="35"/>
      <c r="G48" s="35"/>
      <c r="H48" s="35"/>
      <c r="I48" s="35"/>
    </row>
    <row r="49" spans="1:13">
      <c r="A49" s="293" t="s">
        <v>3418</v>
      </c>
      <c r="B49" s="35"/>
      <c r="C49" s="35"/>
      <c r="D49" s="839"/>
      <c r="E49" s="839"/>
      <c r="F49" s="839"/>
      <c r="G49" s="839"/>
      <c r="H49" s="839"/>
      <c r="I49" s="839"/>
    </row>
    <row r="50" spans="1:13">
      <c r="A50" s="35"/>
      <c r="B50" s="35"/>
      <c r="C50" s="35"/>
      <c r="D50" s="497" t="s">
        <v>3532</v>
      </c>
      <c r="E50" s="497" t="s">
        <v>3535</v>
      </c>
      <c r="F50" s="756"/>
      <c r="G50" s="756"/>
      <c r="H50" s="756"/>
    </row>
    <row r="51" spans="1:13">
      <c r="A51" s="35"/>
      <c r="B51" s="35"/>
      <c r="C51" s="35"/>
      <c r="D51" s="720" t="s">
        <v>13</v>
      </c>
      <c r="E51" s="720" t="s">
        <v>86</v>
      </c>
      <c r="F51" s="756"/>
      <c r="G51" s="756"/>
      <c r="H51" s="756"/>
    </row>
    <row r="52" spans="1:13">
      <c r="A52" s="35"/>
      <c r="B52" s="575" t="s">
        <v>3418</v>
      </c>
      <c r="C52" s="840" t="s">
        <v>36</v>
      </c>
      <c r="D52" s="749"/>
      <c r="E52" s="749"/>
      <c r="F52" s="47" t="s">
        <v>91</v>
      </c>
      <c r="G52" s="47" t="s">
        <v>175</v>
      </c>
      <c r="H52" s="46" t="s">
        <v>1340</v>
      </c>
      <c r="I52" s="47" t="s">
        <v>3419</v>
      </c>
      <c r="M52" s="42"/>
    </row>
    <row r="53" spans="1:13">
      <c r="A53" s="35"/>
      <c r="B53" s="35"/>
      <c r="C53" s="10"/>
      <c r="D53" s="35" t="s">
        <v>2777</v>
      </c>
      <c r="E53" s="756"/>
      <c r="F53" s="756"/>
      <c r="G53" s="756"/>
      <c r="H53" s="756"/>
      <c r="I53" s="756"/>
    </row>
    <row r="54" spans="1:13">
      <c r="A54" s="35"/>
      <c r="B54" s="35"/>
      <c r="C54" s="10"/>
      <c r="D54" s="35"/>
      <c r="E54" s="756"/>
      <c r="F54" s="756"/>
      <c r="G54" s="756"/>
      <c r="H54" s="756"/>
      <c r="I54" s="756"/>
    </row>
    <row r="55" spans="1:13">
      <c r="A55" s="35"/>
      <c r="C55" s="10"/>
      <c r="D55" s="756"/>
      <c r="E55" s="756"/>
      <c r="F55" s="756"/>
      <c r="G55" s="756"/>
      <c r="H55" s="756"/>
      <c r="I55" s="756"/>
    </row>
    <row r="56" spans="1:13">
      <c r="A56" s="1" t="s">
        <v>3551</v>
      </c>
      <c r="C56" s="10"/>
      <c r="D56" s="756"/>
      <c r="E56" s="756"/>
      <c r="F56" s="756"/>
      <c r="G56" s="756"/>
      <c r="H56" s="756"/>
      <c r="I56" s="756"/>
    </row>
    <row r="57" spans="1:13">
      <c r="A57" s="54" t="s">
        <v>109</v>
      </c>
      <c r="C57" s="10"/>
      <c r="D57" s="756"/>
      <c r="E57" s="756"/>
      <c r="F57" s="756"/>
      <c r="G57" s="756"/>
      <c r="H57" s="756"/>
      <c r="I57" s="756"/>
    </row>
    <row r="58" spans="1:13">
      <c r="A58" s="54" t="s">
        <v>90</v>
      </c>
      <c r="C58" s="10"/>
      <c r="D58" s="756"/>
      <c r="E58" s="756"/>
      <c r="F58" s="756"/>
      <c r="G58" s="756"/>
      <c r="H58" s="756"/>
      <c r="I58" s="756"/>
    </row>
    <row r="59" spans="1:13">
      <c r="A59" s="35"/>
      <c r="C59" s="10"/>
      <c r="D59" s="756"/>
      <c r="E59" s="756"/>
      <c r="F59" s="756"/>
      <c r="G59" s="756"/>
      <c r="H59" s="756"/>
      <c r="I59" s="756"/>
    </row>
    <row r="60" spans="1:13">
      <c r="A60" s="293" t="s">
        <v>3552</v>
      </c>
      <c r="C60" s="10"/>
      <c r="D60" s="756"/>
      <c r="E60" s="756"/>
      <c r="F60" s="756"/>
      <c r="G60" s="756"/>
      <c r="I60" s="756"/>
    </row>
    <row r="61" spans="1:13">
      <c r="A61" s="35"/>
      <c r="B61" s="35"/>
      <c r="C61" s="10"/>
      <c r="D61" s="756"/>
      <c r="E61" s="756"/>
      <c r="F61" s="756"/>
      <c r="G61" s="756"/>
      <c r="I61" s="756"/>
    </row>
    <row r="62" spans="1:13">
      <c r="A62" s="35"/>
      <c r="B62" s="35"/>
      <c r="C62" s="10"/>
      <c r="D62" s="497" t="s">
        <v>3532</v>
      </c>
      <c r="E62" s="497" t="s">
        <v>3533</v>
      </c>
      <c r="F62" s="497" t="s">
        <v>3534</v>
      </c>
      <c r="G62" s="497" t="s">
        <v>3535</v>
      </c>
    </row>
    <row r="63" spans="1:13">
      <c r="A63" s="35"/>
      <c r="B63" s="35"/>
      <c r="C63" s="10"/>
      <c r="D63" s="720" t="s">
        <v>13</v>
      </c>
      <c r="E63" s="720" t="s">
        <v>89</v>
      </c>
      <c r="F63" s="720" t="s">
        <v>107</v>
      </c>
      <c r="G63" s="720" t="s">
        <v>86</v>
      </c>
    </row>
    <row r="64" spans="1:13" ht="28.8">
      <c r="A64" s="35"/>
      <c r="B64" s="575" t="s">
        <v>3553</v>
      </c>
      <c r="C64" s="840"/>
      <c r="D64" s="303"/>
      <c r="E64" s="303"/>
      <c r="F64" s="303"/>
      <c r="G64" s="303"/>
    </row>
    <row r="65" spans="1:15">
      <c r="A65" s="35"/>
      <c r="B65" s="841" t="s">
        <v>1334</v>
      </c>
      <c r="C65" s="840" t="s">
        <v>35</v>
      </c>
      <c r="D65" s="749"/>
      <c r="E65" s="749"/>
      <c r="F65" s="749"/>
      <c r="G65" s="749"/>
      <c r="H65" s="124" t="s">
        <v>1373</v>
      </c>
      <c r="I65" s="41" t="s">
        <v>91</v>
      </c>
      <c r="J65" s="41" t="s">
        <v>175</v>
      </c>
      <c r="K65" s="41" t="s">
        <v>1340</v>
      </c>
      <c r="L65" s="41" t="s">
        <v>1363</v>
      </c>
      <c r="N65" s="41"/>
    </row>
    <row r="66" spans="1:15">
      <c r="A66" s="35"/>
      <c r="B66" s="841" t="s">
        <v>1335</v>
      </c>
      <c r="C66" s="840" t="s">
        <v>34</v>
      </c>
      <c r="D66" s="749"/>
      <c r="E66" s="749"/>
      <c r="F66" s="749"/>
      <c r="G66" s="749"/>
      <c r="H66" s="124" t="s">
        <v>1374</v>
      </c>
      <c r="I66" s="41" t="s">
        <v>91</v>
      </c>
      <c r="J66" s="41" t="s">
        <v>175</v>
      </c>
      <c r="K66" s="41" t="s">
        <v>1340</v>
      </c>
      <c r="L66" s="41" t="s">
        <v>1363</v>
      </c>
      <c r="N66" s="41"/>
    </row>
    <row r="67" spans="1:15">
      <c r="A67" s="35"/>
      <c r="B67" s="841" t="s">
        <v>1336</v>
      </c>
      <c r="C67" s="840" t="s">
        <v>33</v>
      </c>
      <c r="D67" s="749"/>
      <c r="E67" s="749"/>
      <c r="F67" s="749"/>
      <c r="G67" s="749"/>
      <c r="H67" s="124" t="s">
        <v>1375</v>
      </c>
      <c r="I67" s="41" t="s">
        <v>91</v>
      </c>
      <c r="J67" s="41" t="s">
        <v>175</v>
      </c>
      <c r="K67" s="41" t="s">
        <v>1340</v>
      </c>
      <c r="L67" s="41" t="s">
        <v>1363</v>
      </c>
      <c r="N67" s="41"/>
    </row>
    <row r="68" spans="1:15">
      <c r="A68" s="35"/>
      <c r="B68" s="838" t="s">
        <v>1366</v>
      </c>
      <c r="C68" s="840" t="s">
        <v>0</v>
      </c>
      <c r="D68" s="749"/>
      <c r="E68" s="749"/>
      <c r="F68" s="749"/>
      <c r="G68" s="749"/>
      <c r="I68" s="41" t="s">
        <v>91</v>
      </c>
      <c r="J68" s="41" t="s">
        <v>175</v>
      </c>
      <c r="K68" s="41" t="s">
        <v>1340</v>
      </c>
      <c r="L68" s="41" t="s">
        <v>1363</v>
      </c>
      <c r="N68" s="41"/>
    </row>
    <row r="69" spans="1:15">
      <c r="A69" s="35"/>
      <c r="B69" s="575" t="s">
        <v>3554</v>
      </c>
      <c r="C69" s="840"/>
      <c r="D69" s="303"/>
      <c r="E69" s="303"/>
      <c r="F69" s="303"/>
      <c r="G69" s="303"/>
    </row>
    <row r="70" spans="1:15">
      <c r="A70" s="35"/>
      <c r="B70" s="816" t="s">
        <v>1334</v>
      </c>
      <c r="C70" s="840" t="s">
        <v>27</v>
      </c>
      <c r="D70" s="749"/>
      <c r="E70" s="749"/>
      <c r="F70" s="749"/>
      <c r="G70" s="749"/>
      <c r="H70" s="124" t="s">
        <v>1373</v>
      </c>
      <c r="I70" s="41" t="s">
        <v>91</v>
      </c>
      <c r="J70" s="41" t="s">
        <v>175</v>
      </c>
      <c r="K70" s="41" t="s">
        <v>1340</v>
      </c>
      <c r="L70" s="41" t="s">
        <v>3421</v>
      </c>
      <c r="N70" s="41"/>
      <c r="O70" s="47"/>
    </row>
    <row r="71" spans="1:15">
      <c r="A71" s="35"/>
      <c r="B71" s="816" t="s">
        <v>1335</v>
      </c>
      <c r="C71" s="840" t="s">
        <v>26</v>
      </c>
      <c r="D71" s="749"/>
      <c r="E71" s="749"/>
      <c r="F71" s="749"/>
      <c r="G71" s="749"/>
      <c r="H71" s="124" t="s">
        <v>1374</v>
      </c>
      <c r="I71" s="41" t="s">
        <v>91</v>
      </c>
      <c r="J71" s="41" t="s">
        <v>175</v>
      </c>
      <c r="K71" s="41" t="s">
        <v>1340</v>
      </c>
      <c r="L71" s="41" t="s">
        <v>3421</v>
      </c>
      <c r="N71" s="41"/>
      <c r="O71" s="47"/>
    </row>
    <row r="72" spans="1:15">
      <c r="A72" s="35"/>
      <c r="B72" s="816" t="s">
        <v>1336</v>
      </c>
      <c r="C72" s="840" t="s">
        <v>25</v>
      </c>
      <c r="D72" s="749"/>
      <c r="E72" s="749"/>
      <c r="F72" s="749"/>
      <c r="G72" s="749"/>
      <c r="H72" s="124" t="s">
        <v>1375</v>
      </c>
      <c r="I72" s="41" t="s">
        <v>91</v>
      </c>
      <c r="J72" s="41" t="s">
        <v>175</v>
      </c>
      <c r="K72" s="41" t="s">
        <v>1340</v>
      </c>
      <c r="L72" s="41" t="s">
        <v>3421</v>
      </c>
      <c r="N72" s="41"/>
      <c r="O72" s="47"/>
    </row>
    <row r="73" spans="1:15">
      <c r="A73" s="35"/>
      <c r="B73" s="838" t="s">
        <v>129</v>
      </c>
      <c r="C73" s="840" t="s">
        <v>18</v>
      </c>
      <c r="D73" s="749"/>
      <c r="E73" s="749"/>
      <c r="F73" s="749"/>
      <c r="G73" s="749"/>
      <c r="I73" s="41" t="s">
        <v>91</v>
      </c>
      <c r="J73" s="41" t="s">
        <v>175</v>
      </c>
      <c r="K73" s="41" t="s">
        <v>1340</v>
      </c>
      <c r="L73" s="41" t="s">
        <v>3421</v>
      </c>
      <c r="N73" s="41"/>
      <c r="O73" s="47"/>
    </row>
    <row r="74" spans="1:15">
      <c r="A74" s="35"/>
      <c r="B74" s="35"/>
      <c r="C74" s="10"/>
      <c r="E74" s="124" t="s">
        <v>181</v>
      </c>
      <c r="F74" s="124" t="s">
        <v>180</v>
      </c>
    </row>
    <row r="75" spans="1:15">
      <c r="A75" s="35"/>
      <c r="B75" s="35"/>
      <c r="C75" s="10"/>
      <c r="D75" s="124" t="s">
        <v>2777</v>
      </c>
      <c r="E75" s="124" t="s">
        <v>130</v>
      </c>
      <c r="F75" s="124" t="s">
        <v>130</v>
      </c>
    </row>
    <row r="76" spans="1:15">
      <c r="A76" s="35"/>
      <c r="B76" s="35"/>
      <c r="C76" s="10"/>
    </row>
    <row r="77" spans="1:15">
      <c r="A77" s="35"/>
      <c r="B77" s="35"/>
      <c r="C77" s="10"/>
      <c r="I77" s="407"/>
    </row>
    <row r="78" spans="1:15">
      <c r="A78" s="1" t="s">
        <v>3555</v>
      </c>
      <c r="C78" s="10"/>
      <c r="I78" s="407"/>
    </row>
    <row r="79" spans="1:15">
      <c r="A79" s="54" t="s">
        <v>109</v>
      </c>
      <c r="C79" s="10"/>
      <c r="I79" s="407"/>
    </row>
    <row r="80" spans="1:15">
      <c r="A80" s="54" t="s">
        <v>90</v>
      </c>
      <c r="C80" s="10"/>
      <c r="D80" s="407"/>
      <c r="E80" s="407"/>
      <c r="F80" s="407"/>
      <c r="G80" s="407"/>
      <c r="H80" s="407"/>
      <c r="I80" s="407"/>
    </row>
    <row r="81" spans="1:17">
      <c r="A81" s="35"/>
      <c r="C81" s="10"/>
      <c r="D81" s="407"/>
      <c r="E81" s="407"/>
      <c r="F81" s="407"/>
      <c r="G81" s="407"/>
      <c r="H81" s="407"/>
      <c r="I81" s="407"/>
    </row>
    <row r="82" spans="1:17">
      <c r="A82" s="293" t="s">
        <v>3556</v>
      </c>
      <c r="C82" s="10"/>
      <c r="D82" s="407"/>
      <c r="E82" s="407"/>
      <c r="F82" s="407"/>
      <c r="G82" s="407"/>
      <c r="H82" s="407"/>
      <c r="I82" s="407"/>
    </row>
    <row r="83" spans="1:17">
      <c r="A83" s="35"/>
      <c r="B83" s="35"/>
      <c r="C83" s="10"/>
      <c r="D83" s="407"/>
      <c r="E83" s="407"/>
      <c r="F83" s="407"/>
      <c r="G83" s="407"/>
      <c r="H83" s="407"/>
      <c r="I83" s="407"/>
    </row>
    <row r="84" spans="1:17">
      <c r="A84" s="35"/>
      <c r="B84" s="35"/>
      <c r="C84" s="55"/>
      <c r="D84" s="497" t="s">
        <v>3532</v>
      </c>
      <c r="E84" s="497" t="s">
        <v>3542</v>
      </c>
      <c r="F84" s="497" t="s">
        <v>3543</v>
      </c>
      <c r="G84" s="497" t="s">
        <v>3544</v>
      </c>
      <c r="H84" s="497" t="s">
        <v>3545</v>
      </c>
      <c r="I84" s="497" t="s">
        <v>3535</v>
      </c>
    </row>
    <row r="85" spans="1:17">
      <c r="A85" s="35"/>
      <c r="B85" s="35"/>
      <c r="C85" s="55"/>
      <c r="D85" s="720" t="s">
        <v>13</v>
      </c>
      <c r="E85" s="720" t="s">
        <v>85</v>
      </c>
      <c r="F85" s="720" t="s">
        <v>84</v>
      </c>
      <c r="G85" s="720" t="s">
        <v>83</v>
      </c>
      <c r="H85" s="720" t="s">
        <v>82</v>
      </c>
      <c r="I85" s="720" t="s">
        <v>86</v>
      </c>
    </row>
    <row r="86" spans="1:17" ht="28.8">
      <c r="A86" s="35"/>
      <c r="B86" s="575" t="s">
        <v>3556</v>
      </c>
      <c r="C86" s="840"/>
      <c r="D86" s="303"/>
      <c r="E86" s="303"/>
      <c r="F86" s="303"/>
      <c r="G86" s="303"/>
      <c r="H86" s="303"/>
      <c r="I86" s="303"/>
    </row>
    <row r="87" spans="1:17">
      <c r="A87" s="35"/>
      <c r="B87" s="841" t="s">
        <v>1334</v>
      </c>
      <c r="C87" s="497" t="s">
        <v>77</v>
      </c>
      <c r="D87" s="749"/>
      <c r="E87" s="749"/>
      <c r="F87" s="749"/>
      <c r="G87" s="749"/>
      <c r="H87" s="749"/>
      <c r="I87" s="749"/>
      <c r="J87" s="124" t="s">
        <v>1373</v>
      </c>
      <c r="K87" s="41" t="s">
        <v>91</v>
      </c>
      <c r="L87" s="41" t="s">
        <v>175</v>
      </c>
      <c r="M87" s="41" t="s">
        <v>1340</v>
      </c>
      <c r="N87" s="41" t="s">
        <v>1369</v>
      </c>
      <c r="P87" s="41"/>
      <c r="Q87" s="47"/>
    </row>
    <row r="88" spans="1:17">
      <c r="A88" s="35"/>
      <c r="B88" s="841" t="s">
        <v>1335</v>
      </c>
      <c r="C88" s="497" t="s">
        <v>76</v>
      </c>
      <c r="D88" s="749"/>
      <c r="E88" s="749"/>
      <c r="F88" s="749"/>
      <c r="G88" s="749"/>
      <c r="H88" s="749"/>
      <c r="I88" s="749"/>
      <c r="J88" s="124" t="s">
        <v>1374</v>
      </c>
      <c r="K88" s="41" t="s">
        <v>91</v>
      </c>
      <c r="L88" s="41" t="s">
        <v>175</v>
      </c>
      <c r="M88" s="41" t="s">
        <v>1340</v>
      </c>
      <c r="N88" s="41" t="s">
        <v>1369</v>
      </c>
      <c r="P88" s="41"/>
      <c r="Q88" s="47"/>
    </row>
    <row r="89" spans="1:17">
      <c r="A89" s="35"/>
      <c r="B89" s="841" t="s">
        <v>1336</v>
      </c>
      <c r="C89" s="497" t="s">
        <v>75</v>
      </c>
      <c r="D89" s="749"/>
      <c r="E89" s="749"/>
      <c r="F89" s="749"/>
      <c r="G89" s="749"/>
      <c r="H89" s="749"/>
      <c r="I89" s="749"/>
      <c r="J89" s="124" t="s">
        <v>1375</v>
      </c>
      <c r="K89" s="41" t="s">
        <v>91</v>
      </c>
      <c r="L89" s="41" t="s">
        <v>175</v>
      </c>
      <c r="M89" s="41" t="s">
        <v>1340</v>
      </c>
      <c r="N89" s="41" t="s">
        <v>1369</v>
      </c>
      <c r="P89" s="41"/>
      <c r="Q89" s="47"/>
    </row>
    <row r="90" spans="1:17">
      <c r="A90" s="35"/>
      <c r="B90" s="838" t="s">
        <v>1372</v>
      </c>
      <c r="C90" s="497" t="s">
        <v>95</v>
      </c>
      <c r="D90" s="749"/>
      <c r="E90" s="749"/>
      <c r="F90" s="749"/>
      <c r="G90" s="749"/>
      <c r="H90" s="749"/>
      <c r="I90" s="749"/>
      <c r="K90" s="41" t="s">
        <v>91</v>
      </c>
      <c r="L90" s="41" t="s">
        <v>175</v>
      </c>
      <c r="M90" s="41" t="s">
        <v>1340</v>
      </c>
      <c r="N90" s="41" t="s">
        <v>1369</v>
      </c>
      <c r="P90" s="41"/>
      <c r="Q90" s="47"/>
    </row>
    <row r="91" spans="1:17">
      <c r="A91" s="35"/>
      <c r="B91" s="35"/>
      <c r="C91" s="10"/>
      <c r="E91" s="124" t="s">
        <v>3546</v>
      </c>
      <c r="F91" s="124" t="s">
        <v>3547</v>
      </c>
      <c r="G91" s="124" t="s">
        <v>3548</v>
      </c>
      <c r="H91" s="124" t="s">
        <v>3549</v>
      </c>
    </row>
    <row r="92" spans="1:17">
      <c r="A92" s="35"/>
      <c r="B92" s="35"/>
      <c r="C92" s="10"/>
      <c r="D92" s="124" t="s">
        <v>2777</v>
      </c>
      <c r="E92" s="124" t="s">
        <v>130</v>
      </c>
      <c r="F92" s="124" t="s">
        <v>130</v>
      </c>
      <c r="G92" s="124" t="s">
        <v>130</v>
      </c>
      <c r="H92" s="124" t="s">
        <v>130</v>
      </c>
    </row>
    <row r="93" spans="1:17">
      <c r="A93" s="35"/>
      <c r="B93" s="35"/>
      <c r="C93" s="10"/>
    </row>
    <row r="94" spans="1:17">
      <c r="A94" s="35"/>
      <c r="B94" s="35"/>
      <c r="C94" s="10"/>
    </row>
    <row r="95" spans="1:17">
      <c r="A95" s="1" t="s">
        <v>3557</v>
      </c>
      <c r="C95" s="10"/>
    </row>
    <row r="96" spans="1:17">
      <c r="A96" s="54" t="s">
        <v>109</v>
      </c>
      <c r="C96" s="10"/>
      <c r="D96" s="35"/>
      <c r="E96" s="843"/>
      <c r="F96" s="843"/>
      <c r="G96" s="843"/>
    </row>
    <row r="97" spans="1:12">
      <c r="A97" s="54" t="s">
        <v>90</v>
      </c>
      <c r="C97" s="10"/>
      <c r="D97" s="35"/>
      <c r="E97" s="843"/>
      <c r="F97" s="843"/>
      <c r="G97" s="843"/>
    </row>
    <row r="98" spans="1:12">
      <c r="A98" s="35"/>
      <c r="C98" s="10"/>
      <c r="D98" s="756"/>
      <c r="E98" s="756"/>
      <c r="F98" s="756"/>
      <c r="G98" s="756"/>
    </row>
    <row r="99" spans="1:12">
      <c r="A99" s="293" t="s">
        <v>3424</v>
      </c>
      <c r="B99" s="35"/>
      <c r="C99" s="10"/>
      <c r="D99" s="756"/>
      <c r="E99" s="756"/>
      <c r="F99" s="41"/>
      <c r="G99" s="41"/>
      <c r="K99" s="41"/>
    </row>
    <row r="100" spans="1:12">
      <c r="D100" s="756"/>
      <c r="E100" s="756"/>
      <c r="F100" s="41"/>
      <c r="G100" s="41"/>
      <c r="H100" s="41"/>
      <c r="I100" s="41"/>
      <c r="J100" s="41"/>
      <c r="K100" s="41"/>
    </row>
    <row r="101" spans="1:12">
      <c r="D101" s="497" t="s">
        <v>3532</v>
      </c>
      <c r="E101" s="497" t="s">
        <v>3535</v>
      </c>
      <c r="F101" s="41"/>
      <c r="G101" s="41"/>
      <c r="H101" s="41"/>
      <c r="I101" s="41"/>
      <c r="J101" s="41"/>
      <c r="K101" s="41"/>
    </row>
    <row r="102" spans="1:12">
      <c r="D102" s="720" t="s">
        <v>13</v>
      </c>
      <c r="E102" s="720" t="s">
        <v>86</v>
      </c>
      <c r="F102" s="41"/>
      <c r="G102" s="41"/>
      <c r="H102" s="41"/>
      <c r="I102" s="41"/>
      <c r="J102" s="41"/>
      <c r="K102" s="41"/>
    </row>
    <row r="103" spans="1:12" ht="28.8">
      <c r="A103" s="35"/>
      <c r="B103" s="575" t="s">
        <v>3424</v>
      </c>
      <c r="C103" s="497" t="s">
        <v>896</v>
      </c>
      <c r="D103" s="749"/>
      <c r="E103" s="749"/>
      <c r="F103" s="41" t="s">
        <v>91</v>
      </c>
      <c r="G103" s="41" t="s">
        <v>175</v>
      </c>
      <c r="H103" s="41" t="s">
        <v>1340</v>
      </c>
      <c r="I103" s="41" t="s">
        <v>3425</v>
      </c>
      <c r="J103" s="41"/>
      <c r="K103" s="41"/>
      <c r="L103" s="41"/>
    </row>
    <row r="104" spans="1:12">
      <c r="A104" s="35"/>
      <c r="B104" s="35"/>
      <c r="C104" s="755"/>
      <c r="D104" s="35" t="s">
        <v>2777</v>
      </c>
      <c r="E104" s="756"/>
      <c r="F104" s="41"/>
      <c r="G104" s="41"/>
      <c r="H104" s="41"/>
      <c r="I104" s="41"/>
      <c r="J104" s="41"/>
      <c r="K104" s="41"/>
    </row>
    <row r="105" spans="1:12">
      <c r="A105" s="35"/>
      <c r="B105" s="35"/>
      <c r="C105" s="10"/>
      <c r="D105" s="35"/>
      <c r="E105" s="756"/>
      <c r="F105" s="41"/>
      <c r="G105" s="41"/>
      <c r="H105" s="41"/>
      <c r="I105" s="41"/>
      <c r="J105" s="41"/>
      <c r="K105" s="41"/>
    </row>
    <row r="106" spans="1:12">
      <c r="A106" s="35"/>
      <c r="B106" s="35"/>
      <c r="C106" s="10"/>
      <c r="D106" s="756"/>
      <c r="E106" s="756"/>
      <c r="F106" s="41"/>
      <c r="G106" s="41"/>
      <c r="H106" s="41"/>
      <c r="I106" s="41"/>
      <c r="J106" s="41"/>
      <c r="K106" s="41"/>
    </row>
    <row r="107" spans="1:12">
      <c r="A107" s="1" t="s">
        <v>3558</v>
      </c>
      <c r="C107" s="10"/>
      <c r="D107" s="756"/>
      <c r="E107" s="756"/>
      <c r="F107" s="41"/>
      <c r="G107" s="41"/>
      <c r="H107" s="41"/>
      <c r="I107" s="41"/>
      <c r="J107" s="41"/>
      <c r="K107" s="41"/>
    </row>
    <row r="108" spans="1:12">
      <c r="A108" s="54" t="s">
        <v>109</v>
      </c>
      <c r="C108" s="10"/>
      <c r="D108" s="756"/>
      <c r="E108" s="756"/>
      <c r="F108" s="756"/>
      <c r="G108" s="756"/>
      <c r="H108" s="756"/>
      <c r="I108" s="756"/>
    </row>
    <row r="109" spans="1:12">
      <c r="A109" s="54" t="s">
        <v>90</v>
      </c>
      <c r="C109" s="10"/>
      <c r="D109" s="756"/>
      <c r="E109" s="756"/>
      <c r="F109" s="756"/>
      <c r="G109" s="756"/>
      <c r="H109" s="756"/>
      <c r="I109" s="756"/>
    </row>
    <row r="110" spans="1:12">
      <c r="A110" s="35"/>
      <c r="C110" s="10"/>
      <c r="D110" s="756"/>
      <c r="E110" s="756"/>
      <c r="F110" s="756"/>
      <c r="G110" s="756"/>
      <c r="H110" s="756"/>
      <c r="I110" s="756"/>
    </row>
    <row r="111" spans="1:12">
      <c r="A111" s="293" t="s">
        <v>3559</v>
      </c>
      <c r="C111" s="10"/>
      <c r="D111" s="756"/>
      <c r="E111" s="756"/>
      <c r="F111" s="756"/>
      <c r="G111" s="756"/>
      <c r="H111" s="756"/>
      <c r="I111" s="35"/>
    </row>
    <row r="112" spans="1:12">
      <c r="A112" s="35"/>
      <c r="C112" s="10"/>
      <c r="D112" s="756"/>
      <c r="E112" s="756"/>
      <c r="F112" s="756"/>
      <c r="G112" s="756"/>
      <c r="H112" s="756"/>
      <c r="I112" s="35"/>
    </row>
    <row r="113" spans="1:15">
      <c r="A113" s="35"/>
      <c r="B113" s="35"/>
      <c r="C113" s="55"/>
      <c r="D113" s="497" t="s">
        <v>3532</v>
      </c>
      <c r="E113" s="497" t="s">
        <v>3542</v>
      </c>
      <c r="F113" s="497" t="s">
        <v>3543</v>
      </c>
      <c r="G113" s="497" t="s">
        <v>3544</v>
      </c>
      <c r="H113" s="497" t="s">
        <v>3535</v>
      </c>
      <c r="I113" s="35"/>
    </row>
    <row r="114" spans="1:15">
      <c r="A114" s="35"/>
      <c r="B114" s="35"/>
      <c r="C114" s="55"/>
      <c r="D114" s="720" t="s">
        <v>13</v>
      </c>
      <c r="E114" s="720" t="s">
        <v>85</v>
      </c>
      <c r="F114" s="720" t="s">
        <v>84</v>
      </c>
      <c r="G114" s="720" t="s">
        <v>83</v>
      </c>
      <c r="H114" s="720" t="s">
        <v>86</v>
      </c>
      <c r="I114" s="35"/>
    </row>
    <row r="115" spans="1:15" ht="43.2">
      <c r="A115" s="35"/>
      <c r="B115" s="575" t="s">
        <v>3559</v>
      </c>
      <c r="C115" s="497"/>
      <c r="D115" s="303"/>
      <c r="E115" s="303"/>
      <c r="F115" s="303"/>
      <c r="G115" s="303"/>
      <c r="H115" s="303"/>
    </row>
    <row r="116" spans="1:15">
      <c r="A116" s="35"/>
      <c r="B116" s="841" t="s">
        <v>3560</v>
      </c>
      <c r="C116" s="497" t="s">
        <v>905</v>
      </c>
      <c r="D116" s="749"/>
      <c r="E116" s="749"/>
      <c r="F116" s="749"/>
      <c r="G116" s="749"/>
      <c r="H116" s="749"/>
      <c r="I116" s="24" t="s">
        <v>3464</v>
      </c>
      <c r="J116" s="41" t="s">
        <v>91</v>
      </c>
      <c r="K116" s="41" t="s">
        <v>175</v>
      </c>
      <c r="L116" s="41" t="s">
        <v>1340</v>
      </c>
      <c r="M116" s="41" t="s">
        <v>3427</v>
      </c>
      <c r="O116" s="41"/>
    </row>
    <row r="117" spans="1:15">
      <c r="A117" s="35"/>
      <c r="B117" s="841" t="s">
        <v>3561</v>
      </c>
      <c r="C117" s="497" t="s">
        <v>906</v>
      </c>
      <c r="D117" s="749"/>
      <c r="E117" s="749"/>
      <c r="F117" s="749"/>
      <c r="G117" s="749"/>
      <c r="H117" s="749"/>
      <c r="I117" s="24" t="s">
        <v>1401</v>
      </c>
      <c r="J117" s="41" t="s">
        <v>91</v>
      </c>
      <c r="K117" s="41" t="s">
        <v>175</v>
      </c>
      <c r="L117" s="41" t="s">
        <v>1340</v>
      </c>
      <c r="M117" s="41" t="s">
        <v>3427</v>
      </c>
      <c r="O117" s="41"/>
    </row>
    <row r="118" spans="1:15">
      <c r="A118" s="35"/>
      <c r="B118" s="841" t="s">
        <v>1335</v>
      </c>
      <c r="C118" s="497" t="s">
        <v>907</v>
      </c>
      <c r="D118" s="749"/>
      <c r="E118" s="749"/>
      <c r="F118" s="749"/>
      <c r="G118" s="749"/>
      <c r="H118" s="749"/>
      <c r="I118" s="35" t="s">
        <v>1374</v>
      </c>
      <c r="J118" s="41" t="s">
        <v>91</v>
      </c>
      <c r="K118" s="41" t="s">
        <v>175</v>
      </c>
      <c r="L118" s="41" t="s">
        <v>1340</v>
      </c>
      <c r="M118" s="41" t="s">
        <v>3427</v>
      </c>
      <c r="O118" s="41"/>
    </row>
    <row r="119" spans="1:15">
      <c r="A119" s="35"/>
      <c r="B119" s="841" t="s">
        <v>1336</v>
      </c>
      <c r="C119" s="497" t="s">
        <v>908</v>
      </c>
      <c r="D119" s="749"/>
      <c r="E119" s="749"/>
      <c r="F119" s="749"/>
      <c r="G119" s="749"/>
      <c r="H119" s="749"/>
      <c r="I119" s="35" t="s">
        <v>1375</v>
      </c>
      <c r="J119" s="41" t="s">
        <v>91</v>
      </c>
      <c r="K119" s="41" t="s">
        <v>175</v>
      </c>
      <c r="L119" s="41" t="s">
        <v>1340</v>
      </c>
      <c r="M119" s="41" t="s">
        <v>3427</v>
      </c>
      <c r="O119" s="41"/>
    </row>
    <row r="120" spans="1:15" ht="43.2">
      <c r="A120" s="35"/>
      <c r="B120" s="831" t="s">
        <v>3562</v>
      </c>
      <c r="C120" s="497" t="s">
        <v>139</v>
      </c>
      <c r="D120" s="749"/>
      <c r="E120" s="749"/>
      <c r="F120" s="749"/>
      <c r="G120" s="749"/>
      <c r="H120" s="749"/>
      <c r="I120" s="35"/>
      <c r="J120" s="41" t="s">
        <v>91</v>
      </c>
      <c r="K120" s="41" t="s">
        <v>175</v>
      </c>
      <c r="L120" s="41" t="s">
        <v>1340</v>
      </c>
      <c r="M120" s="41" t="s">
        <v>3427</v>
      </c>
      <c r="O120" s="41"/>
    </row>
    <row r="121" spans="1:15">
      <c r="A121" s="35"/>
      <c r="B121" s="35"/>
      <c r="C121" s="55"/>
      <c r="D121" s="35"/>
      <c r="E121" s="35" t="s">
        <v>3546</v>
      </c>
      <c r="F121" s="35" t="s">
        <v>3547</v>
      </c>
      <c r="G121" s="35" t="s">
        <v>3548</v>
      </c>
      <c r="H121" s="35"/>
      <c r="I121" s="35"/>
    </row>
    <row r="122" spans="1:15">
      <c r="A122" s="35"/>
      <c r="B122" s="35"/>
      <c r="C122" s="55"/>
      <c r="D122" s="35" t="s">
        <v>2777</v>
      </c>
      <c r="E122" s="35" t="s">
        <v>130</v>
      </c>
      <c r="F122" s="35" t="s">
        <v>130</v>
      </c>
      <c r="G122" s="35" t="s">
        <v>130</v>
      </c>
      <c r="H122" s="35"/>
      <c r="I122" s="35"/>
    </row>
    <row r="123" spans="1:15">
      <c r="A123" s="35"/>
      <c r="B123" s="35"/>
      <c r="C123" s="55"/>
      <c r="D123" s="35"/>
      <c r="E123" s="843"/>
      <c r="F123" s="843"/>
      <c r="G123" s="843"/>
      <c r="H123" s="35"/>
      <c r="I123" s="35"/>
    </row>
    <row r="124" spans="1:15">
      <c r="A124" s="35"/>
      <c r="B124" s="35"/>
      <c r="C124" s="55"/>
      <c r="D124" s="35"/>
      <c r="E124" s="843"/>
      <c r="F124" s="843"/>
      <c r="G124" s="843"/>
      <c r="H124" s="35"/>
      <c r="I124" s="35"/>
    </row>
    <row r="125" spans="1:15">
      <c r="A125" s="1" t="s">
        <v>3563</v>
      </c>
      <c r="B125" s="35"/>
      <c r="C125" s="55"/>
      <c r="D125" s="35"/>
      <c r="E125" s="843"/>
      <c r="F125" s="843"/>
      <c r="G125" s="843"/>
      <c r="H125" s="35"/>
    </row>
    <row r="126" spans="1:15">
      <c r="A126" s="54" t="s">
        <v>109</v>
      </c>
      <c r="C126" s="55"/>
      <c r="D126" s="35"/>
      <c r="E126" s="35"/>
      <c r="F126" s="35"/>
      <c r="G126" s="35"/>
      <c r="H126" s="35"/>
    </row>
    <row r="127" spans="1:15">
      <c r="A127" s="54" t="s">
        <v>90</v>
      </c>
      <c r="C127" s="55"/>
      <c r="D127" s="839"/>
      <c r="E127" s="839"/>
      <c r="F127" s="839"/>
      <c r="G127" s="839"/>
      <c r="H127" s="839"/>
    </row>
    <row r="128" spans="1:15">
      <c r="C128" s="55"/>
      <c r="D128" s="839"/>
      <c r="E128" s="839"/>
      <c r="F128" s="839"/>
      <c r="G128" s="839"/>
      <c r="H128" s="839"/>
    </row>
    <row r="129" spans="1:16">
      <c r="A129" s="293" t="s">
        <v>3564</v>
      </c>
      <c r="C129" s="55"/>
      <c r="D129" s="839"/>
      <c r="E129" s="839"/>
      <c r="F129" s="839"/>
      <c r="G129" s="839"/>
      <c r="H129" s="839"/>
    </row>
    <row r="130" spans="1:16">
      <c r="A130" s="35"/>
      <c r="B130" s="35"/>
      <c r="C130" s="35"/>
      <c r="D130" s="839"/>
      <c r="E130" s="839"/>
      <c r="F130" s="839"/>
      <c r="G130" s="839"/>
      <c r="H130" s="839"/>
    </row>
    <row r="131" spans="1:16" ht="28.8">
      <c r="A131" s="35"/>
      <c r="B131" s="35"/>
      <c r="C131" s="35"/>
      <c r="D131" s="497" t="s">
        <v>3532</v>
      </c>
      <c r="E131" s="497" t="s">
        <v>3565</v>
      </c>
      <c r="F131" s="497" t="s">
        <v>3566</v>
      </c>
      <c r="G131" s="497" t="s">
        <v>3567</v>
      </c>
      <c r="H131" s="497" t="s">
        <v>3535</v>
      </c>
    </row>
    <row r="132" spans="1:16">
      <c r="A132" s="35"/>
      <c r="B132" s="35"/>
      <c r="C132" s="35"/>
      <c r="D132" s="720" t="s">
        <v>13</v>
      </c>
      <c r="E132" s="720" t="s">
        <v>81</v>
      </c>
      <c r="F132" s="720" t="s">
        <v>80</v>
      </c>
      <c r="G132" s="720" t="s">
        <v>137</v>
      </c>
      <c r="H132" s="720" t="s">
        <v>86</v>
      </c>
    </row>
    <row r="133" spans="1:16">
      <c r="A133" s="35"/>
      <c r="B133" s="581" t="s">
        <v>3564</v>
      </c>
      <c r="C133" s="844"/>
      <c r="D133" s="303"/>
      <c r="E133" s="303"/>
      <c r="F133" s="303"/>
      <c r="G133" s="303"/>
      <c r="H133" s="303"/>
    </row>
    <row r="134" spans="1:16">
      <c r="A134" s="35"/>
      <c r="B134" s="841" t="s">
        <v>1335</v>
      </c>
      <c r="C134" s="497" t="s">
        <v>179</v>
      </c>
      <c r="D134" s="749"/>
      <c r="E134" s="749"/>
      <c r="F134" s="749"/>
      <c r="G134" s="749"/>
      <c r="H134" s="749"/>
      <c r="I134" s="42" t="s">
        <v>1374</v>
      </c>
      <c r="J134" s="41" t="s">
        <v>91</v>
      </c>
      <c r="K134" s="41" t="s">
        <v>175</v>
      </c>
      <c r="L134" s="41" t="s">
        <v>3435</v>
      </c>
      <c r="O134" s="41"/>
      <c r="P134" s="35"/>
    </row>
    <row r="135" spans="1:16">
      <c r="A135" s="35"/>
      <c r="B135" s="841" t="s">
        <v>1336</v>
      </c>
      <c r="C135" s="497" t="s">
        <v>178</v>
      </c>
      <c r="D135" s="749"/>
      <c r="E135" s="749"/>
      <c r="F135" s="749"/>
      <c r="G135" s="749"/>
      <c r="H135" s="749"/>
      <c r="I135" s="42" t="s">
        <v>1375</v>
      </c>
      <c r="J135" s="41" t="s">
        <v>91</v>
      </c>
      <c r="K135" s="41" t="s">
        <v>175</v>
      </c>
      <c r="L135" s="41" t="s">
        <v>3435</v>
      </c>
      <c r="O135" s="41"/>
      <c r="P135" s="35"/>
    </row>
    <row r="136" spans="1:16">
      <c r="A136" s="35"/>
      <c r="B136" s="838" t="s">
        <v>3451</v>
      </c>
      <c r="C136" s="497" t="s">
        <v>132</v>
      </c>
      <c r="D136" s="749"/>
      <c r="E136" s="749"/>
      <c r="F136" s="749"/>
      <c r="G136" s="749"/>
      <c r="H136" s="749"/>
      <c r="I136" s="42"/>
      <c r="J136" s="41" t="s">
        <v>91</v>
      </c>
      <c r="K136" s="41" t="s">
        <v>175</v>
      </c>
      <c r="L136" s="41" t="s">
        <v>3435</v>
      </c>
      <c r="O136" s="41"/>
      <c r="P136" s="35"/>
    </row>
    <row r="137" spans="1:16">
      <c r="D137" s="35"/>
      <c r="E137" s="35" t="s">
        <v>3568</v>
      </c>
      <c r="F137" s="35" t="s">
        <v>3569</v>
      </c>
      <c r="G137" s="35" t="s">
        <v>3570</v>
      </c>
      <c r="H137" s="35"/>
    </row>
    <row r="138" spans="1:16">
      <c r="D138" s="35" t="s">
        <v>2777</v>
      </c>
      <c r="E138" s="35" t="s">
        <v>130</v>
      </c>
      <c r="F138" s="35" t="s">
        <v>130</v>
      </c>
      <c r="G138" s="35" t="s">
        <v>130</v>
      </c>
      <c r="H138" s="35"/>
    </row>
    <row r="139" spans="1:16">
      <c r="D139" s="35"/>
      <c r="E139" s="35"/>
      <c r="F139" s="35"/>
      <c r="G139" s="35"/>
      <c r="H139" s="35"/>
    </row>
    <row r="140" spans="1:16">
      <c r="D140" s="35"/>
      <c r="E140" s="35"/>
      <c r="F140" s="35"/>
      <c r="G140" s="35"/>
      <c r="H140" s="35"/>
    </row>
    <row r="141" spans="1:16">
      <c r="D141" s="35"/>
      <c r="E141" s="35"/>
      <c r="F141" s="35"/>
      <c r="G141" s="35"/>
      <c r="H141" s="35"/>
    </row>
    <row r="142" spans="1:16">
      <c r="D142" s="35"/>
      <c r="E142" s="35"/>
      <c r="F142" s="35"/>
      <c r="G142" s="35"/>
      <c r="H142" s="35"/>
    </row>
    <row r="143" spans="1:16">
      <c r="D143" s="35"/>
      <c r="E143" s="35"/>
      <c r="F143" s="35"/>
      <c r="G143" s="35"/>
      <c r="H143" s="35"/>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22"/>
  <dimension ref="A1:R147"/>
  <sheetViews>
    <sheetView showGridLines="0" zoomScale="80" zoomScaleNormal="80" workbookViewId="0"/>
  </sheetViews>
  <sheetFormatPr defaultColWidth="8.6640625" defaultRowHeight="14.4"/>
  <cols>
    <col min="1" max="1" width="8.6640625" style="124"/>
    <col min="2" max="2" width="41" style="124" customWidth="1"/>
    <col min="3" max="3" width="8.6640625" style="124"/>
    <col min="4" max="4" width="21.5546875" style="124" customWidth="1"/>
    <col min="5" max="5" width="20.44140625" style="124" customWidth="1"/>
    <col min="6" max="6" width="20.33203125" style="124" customWidth="1"/>
    <col min="7" max="7" width="22.5546875" style="124" customWidth="1"/>
    <col min="8" max="8" width="24.44140625" style="124" customWidth="1"/>
    <col min="9" max="9" width="22.33203125" style="124" bestFit="1" customWidth="1"/>
    <col min="10" max="10" width="17.33203125" style="124" customWidth="1"/>
    <col min="11" max="11" width="19.44140625" style="124" customWidth="1"/>
    <col min="12" max="12" width="22.33203125" style="124" customWidth="1"/>
    <col min="13" max="13" width="21.44140625" style="124" customWidth="1"/>
    <col min="14" max="14" width="23.5546875" style="124" customWidth="1"/>
    <col min="15" max="16384" width="8.6640625" style="124"/>
  </cols>
  <sheetData>
    <row r="1" spans="1:17">
      <c r="A1" s="1" t="s">
        <v>3571</v>
      </c>
    </row>
    <row r="2" spans="1:17">
      <c r="A2" s="293" t="s">
        <v>1558</v>
      </c>
    </row>
    <row r="4" spans="1:17">
      <c r="A4" s="1" t="s">
        <v>3572</v>
      </c>
    </row>
    <row r="5" spans="1:17">
      <c r="A5" s="54" t="s">
        <v>109</v>
      </c>
    </row>
    <row r="6" spans="1:17">
      <c r="A6" s="54" t="s">
        <v>1411</v>
      </c>
    </row>
    <row r="7" spans="1:17">
      <c r="A7" s="54" t="s">
        <v>90</v>
      </c>
      <c r="C7" s="10"/>
      <c r="D7" s="756"/>
      <c r="E7" s="756"/>
      <c r="F7" s="756"/>
      <c r="G7" s="756"/>
      <c r="H7" s="756"/>
      <c r="I7" s="756"/>
    </row>
    <row r="8" spans="1:17">
      <c r="C8" s="10"/>
      <c r="D8" s="756"/>
      <c r="E8" s="756"/>
      <c r="F8" s="756"/>
      <c r="G8" s="756"/>
      <c r="H8" s="756"/>
      <c r="I8" s="756"/>
    </row>
    <row r="9" spans="1:17">
      <c r="A9" s="293" t="s">
        <v>3531</v>
      </c>
      <c r="C9" s="10"/>
      <c r="D9" s="756"/>
      <c r="E9" s="756"/>
      <c r="F9" s="756"/>
      <c r="G9" s="756"/>
      <c r="H9" s="756"/>
      <c r="I9" s="756"/>
    </row>
    <row r="10" spans="1:17">
      <c r="A10" s="35"/>
      <c r="C10" s="35"/>
      <c r="D10" s="756"/>
      <c r="E10" s="756"/>
      <c r="F10" s="756"/>
      <c r="G10" s="756"/>
      <c r="H10" s="756"/>
      <c r="I10" s="756"/>
    </row>
    <row r="11" spans="1:17">
      <c r="A11" s="35"/>
      <c r="C11" s="35"/>
      <c r="D11" s="497" t="s">
        <v>3532</v>
      </c>
      <c r="E11" s="497" t="s">
        <v>3533</v>
      </c>
      <c r="F11" s="497" t="s">
        <v>3534</v>
      </c>
      <c r="G11" s="497" t="s">
        <v>3535</v>
      </c>
      <c r="H11" s="35"/>
      <c r="I11" s="41"/>
      <c r="J11" s="41"/>
      <c r="K11" s="41"/>
      <c r="L11" s="41"/>
      <c r="M11" s="41"/>
      <c r="N11" s="41"/>
      <c r="O11" s="41"/>
      <c r="P11" s="41"/>
      <c r="Q11" s="41"/>
    </row>
    <row r="12" spans="1:17">
      <c r="A12" s="35"/>
      <c r="B12" s="35"/>
      <c r="C12" s="35"/>
      <c r="D12" s="720" t="s">
        <v>13</v>
      </c>
      <c r="E12" s="720" t="s">
        <v>89</v>
      </c>
      <c r="F12" s="720" t="s">
        <v>107</v>
      </c>
      <c r="G12" s="720" t="s">
        <v>86</v>
      </c>
      <c r="H12" s="35"/>
      <c r="I12" s="41"/>
      <c r="J12" s="41"/>
      <c r="K12" s="41"/>
      <c r="L12" s="41"/>
      <c r="M12" s="41"/>
      <c r="N12" s="41"/>
      <c r="O12" s="41"/>
      <c r="P12" s="41"/>
      <c r="Q12" s="41"/>
    </row>
    <row r="13" spans="1:17" ht="28.8">
      <c r="A13" s="35"/>
      <c r="B13" s="831" t="s">
        <v>3536</v>
      </c>
      <c r="C13" s="8"/>
      <c r="D13" s="303"/>
      <c r="E13" s="303"/>
      <c r="F13" s="303"/>
      <c r="G13" s="303"/>
      <c r="H13" s="35"/>
      <c r="I13" s="41"/>
      <c r="J13" s="41"/>
      <c r="K13" s="41"/>
      <c r="L13" s="41"/>
      <c r="M13" s="41"/>
      <c r="N13" s="41"/>
      <c r="O13" s="41"/>
      <c r="P13" s="41"/>
      <c r="Q13" s="41"/>
    </row>
    <row r="14" spans="1:17">
      <c r="A14" s="35"/>
      <c r="B14" s="816" t="s">
        <v>1339</v>
      </c>
      <c r="C14" s="8" t="s">
        <v>12</v>
      </c>
      <c r="D14" s="749"/>
      <c r="E14" s="749"/>
      <c r="F14" s="749"/>
      <c r="G14" s="749"/>
      <c r="H14" s="35"/>
      <c r="I14" s="41" t="s">
        <v>91</v>
      </c>
      <c r="J14" s="41" t="s">
        <v>175</v>
      </c>
      <c r="K14" s="41" t="s">
        <v>1340</v>
      </c>
      <c r="L14" s="41" t="s">
        <v>1341</v>
      </c>
      <c r="M14" s="41" t="s">
        <v>1412</v>
      </c>
      <c r="N14" s="41" t="s">
        <v>1342</v>
      </c>
      <c r="O14" s="41"/>
      <c r="P14" s="41"/>
      <c r="Q14" s="41"/>
    </row>
    <row r="15" spans="1:17">
      <c r="A15" s="35"/>
      <c r="B15" s="816" t="s">
        <v>1343</v>
      </c>
      <c r="C15" s="8" t="s">
        <v>72</v>
      </c>
      <c r="D15" s="749"/>
      <c r="E15" s="749"/>
      <c r="F15" s="749"/>
      <c r="G15" s="749"/>
      <c r="H15" s="35"/>
      <c r="I15" s="41" t="s">
        <v>91</v>
      </c>
      <c r="J15" s="41" t="s">
        <v>175</v>
      </c>
      <c r="K15" s="41" t="s">
        <v>1340</v>
      </c>
      <c r="L15" s="41" t="s">
        <v>1341</v>
      </c>
      <c r="M15" s="41" t="s">
        <v>1412</v>
      </c>
      <c r="N15" s="41" t="s">
        <v>1344</v>
      </c>
      <c r="O15" s="41"/>
      <c r="P15" s="41"/>
      <c r="Q15" s="41"/>
    </row>
    <row r="16" spans="1:17">
      <c r="A16" s="35"/>
      <c r="B16" s="816" t="s">
        <v>1345</v>
      </c>
      <c r="C16" s="8" t="s">
        <v>11</v>
      </c>
      <c r="D16" s="749"/>
      <c r="E16" s="749"/>
      <c r="F16" s="749"/>
      <c r="G16" s="749"/>
      <c r="H16" s="35"/>
      <c r="I16" s="41" t="s">
        <v>91</v>
      </c>
      <c r="J16" s="41" t="s">
        <v>100</v>
      </c>
      <c r="K16" s="41" t="s">
        <v>1340</v>
      </c>
      <c r="L16" s="41" t="s">
        <v>1346</v>
      </c>
      <c r="M16" s="41" t="s">
        <v>1412</v>
      </c>
      <c r="N16" s="41" t="s">
        <v>1347</v>
      </c>
      <c r="O16" s="41"/>
      <c r="P16" s="41"/>
      <c r="Q16" s="41"/>
    </row>
    <row r="17" spans="1:18">
      <c r="A17" s="35"/>
      <c r="B17" s="838" t="s">
        <v>1348</v>
      </c>
      <c r="C17" s="8" t="s">
        <v>10</v>
      </c>
      <c r="D17" s="749"/>
      <c r="E17" s="749"/>
      <c r="F17" s="749"/>
      <c r="G17" s="749"/>
      <c r="H17" s="35"/>
      <c r="I17" s="41" t="s">
        <v>91</v>
      </c>
      <c r="J17" s="41" t="s">
        <v>175</v>
      </c>
      <c r="K17" s="41" t="s">
        <v>1340</v>
      </c>
      <c r="L17" s="41" t="s">
        <v>1341</v>
      </c>
      <c r="M17" s="41" t="s">
        <v>1412</v>
      </c>
      <c r="N17" s="41"/>
      <c r="O17" s="41"/>
      <c r="P17" s="41"/>
      <c r="Q17" s="41"/>
    </row>
    <row r="18" spans="1:18" ht="48" customHeight="1">
      <c r="A18" s="35"/>
      <c r="B18" s="575" t="s">
        <v>3537</v>
      </c>
      <c r="C18" s="8"/>
      <c r="D18" s="303"/>
      <c r="E18" s="303"/>
      <c r="F18" s="303"/>
      <c r="G18" s="303"/>
      <c r="H18" s="35"/>
      <c r="I18" s="41"/>
      <c r="J18" s="41"/>
      <c r="K18" s="41"/>
      <c r="L18" s="41"/>
      <c r="M18" s="41"/>
      <c r="N18" s="41"/>
      <c r="O18" s="41"/>
      <c r="P18" s="41"/>
      <c r="Q18" s="41"/>
    </row>
    <row r="19" spans="1:18">
      <c r="A19" s="35"/>
      <c r="B19" s="816" t="s">
        <v>1334</v>
      </c>
      <c r="C19" s="8" t="s">
        <v>9</v>
      </c>
      <c r="D19" s="749"/>
      <c r="E19" s="749"/>
      <c r="F19" s="749"/>
      <c r="G19" s="749"/>
      <c r="H19" s="35" t="s">
        <v>1373</v>
      </c>
      <c r="I19" s="41" t="s">
        <v>91</v>
      </c>
      <c r="J19" s="41" t="s">
        <v>175</v>
      </c>
      <c r="K19" s="41" t="s">
        <v>1340</v>
      </c>
      <c r="L19" s="41" t="s">
        <v>3415</v>
      </c>
      <c r="M19" s="41" t="s">
        <v>1412</v>
      </c>
      <c r="N19" s="41"/>
      <c r="O19" s="41"/>
      <c r="P19" s="41"/>
      <c r="Q19" s="41"/>
    </row>
    <row r="20" spans="1:18">
      <c r="A20" s="35"/>
      <c r="B20" s="816" t="s">
        <v>1335</v>
      </c>
      <c r="C20" s="8" t="s">
        <v>65</v>
      </c>
      <c r="D20" s="749"/>
      <c r="E20" s="749"/>
      <c r="F20" s="749"/>
      <c r="G20" s="749"/>
      <c r="H20" s="35" t="s">
        <v>1374</v>
      </c>
      <c r="I20" s="41" t="s">
        <v>91</v>
      </c>
      <c r="J20" s="41" t="s">
        <v>175</v>
      </c>
      <c r="K20" s="41" t="s">
        <v>1340</v>
      </c>
      <c r="L20" s="41" t="s">
        <v>3415</v>
      </c>
      <c r="M20" s="41" t="s">
        <v>1412</v>
      </c>
      <c r="N20" s="41"/>
      <c r="O20" s="41"/>
      <c r="P20" s="41"/>
      <c r="Q20" s="41"/>
    </row>
    <row r="21" spans="1:18">
      <c r="A21" s="35"/>
      <c r="B21" s="838" t="s">
        <v>129</v>
      </c>
      <c r="C21" s="8" t="s">
        <v>61</v>
      </c>
      <c r="D21" s="749"/>
      <c r="E21" s="749"/>
      <c r="F21" s="749"/>
      <c r="G21" s="749"/>
      <c r="H21" s="35"/>
      <c r="I21" s="41" t="s">
        <v>91</v>
      </c>
      <c r="J21" s="41" t="s">
        <v>175</v>
      </c>
      <c r="K21" s="41" t="s">
        <v>1340</v>
      </c>
      <c r="L21" s="41" t="s">
        <v>3415</v>
      </c>
      <c r="M21" s="41" t="s">
        <v>1412</v>
      </c>
      <c r="N21" s="41"/>
      <c r="O21" s="41"/>
      <c r="P21" s="41"/>
      <c r="Q21" s="41"/>
    </row>
    <row r="22" spans="1:18" ht="57.6">
      <c r="A22" s="35"/>
      <c r="B22" s="831" t="s">
        <v>3538</v>
      </c>
      <c r="C22" s="8"/>
      <c r="D22" s="303"/>
      <c r="E22" s="303"/>
      <c r="F22" s="303"/>
      <c r="G22" s="303"/>
      <c r="H22" s="35"/>
      <c r="I22" s="41"/>
      <c r="J22" s="41"/>
      <c r="K22" s="41"/>
      <c r="L22" s="41"/>
      <c r="M22" s="41"/>
      <c r="N22" s="41"/>
      <c r="O22" s="41"/>
      <c r="P22" s="41"/>
      <c r="Q22" s="41"/>
    </row>
    <row r="23" spans="1:18">
      <c r="A23" s="35"/>
      <c r="B23" s="816" t="s">
        <v>1339</v>
      </c>
      <c r="C23" s="8" t="s">
        <v>4</v>
      </c>
      <c r="D23" s="749"/>
      <c r="E23" s="749"/>
      <c r="F23" s="749"/>
      <c r="G23" s="749"/>
      <c r="H23" s="35"/>
      <c r="I23" s="41" t="s">
        <v>91</v>
      </c>
      <c r="J23" s="41" t="s">
        <v>175</v>
      </c>
      <c r="K23" s="41" t="s">
        <v>1340</v>
      </c>
      <c r="L23" s="41" t="s">
        <v>1350</v>
      </c>
      <c r="M23" s="41" t="s">
        <v>1412</v>
      </c>
      <c r="N23" s="41"/>
      <c r="O23" s="41" t="s">
        <v>1342</v>
      </c>
      <c r="P23" s="41"/>
      <c r="Q23" s="41"/>
    </row>
    <row r="24" spans="1:18">
      <c r="A24" s="35"/>
      <c r="B24" s="816" t="s">
        <v>1343</v>
      </c>
      <c r="C24" s="8" t="s">
        <v>60</v>
      </c>
      <c r="D24" s="749"/>
      <c r="E24" s="749"/>
      <c r="F24" s="749"/>
      <c r="G24" s="749"/>
      <c r="H24" s="35"/>
      <c r="I24" s="41" t="s">
        <v>91</v>
      </c>
      <c r="J24" s="41" t="s">
        <v>175</v>
      </c>
      <c r="K24" s="41" t="s">
        <v>1340</v>
      </c>
      <c r="L24" s="41" t="s">
        <v>1350</v>
      </c>
      <c r="M24" s="41" t="s">
        <v>1412</v>
      </c>
      <c r="N24" s="41"/>
      <c r="O24" s="41" t="s">
        <v>1344</v>
      </c>
      <c r="P24" s="41"/>
      <c r="Q24" s="41"/>
    </row>
    <row r="25" spans="1:18" ht="43.2">
      <c r="A25" s="35"/>
      <c r="B25" s="831" t="s">
        <v>3539</v>
      </c>
      <c r="C25" s="8" t="s">
        <v>53</v>
      </c>
      <c r="D25" s="749"/>
      <c r="E25" s="749"/>
      <c r="F25" s="749"/>
      <c r="G25" s="749"/>
      <c r="H25" s="35"/>
      <c r="I25" s="41" t="s">
        <v>91</v>
      </c>
      <c r="J25" s="41" t="s">
        <v>175</v>
      </c>
      <c r="K25" s="41" t="s">
        <v>1340</v>
      </c>
      <c r="L25" s="41" t="s">
        <v>1350</v>
      </c>
      <c r="M25" s="41" t="s">
        <v>1412</v>
      </c>
      <c r="N25" s="41"/>
      <c r="O25" s="41"/>
      <c r="P25" s="41"/>
      <c r="Q25" s="41"/>
    </row>
    <row r="26" spans="1:18">
      <c r="A26" s="35"/>
      <c r="B26" s="35"/>
      <c r="C26" s="35"/>
      <c r="D26" s="35"/>
      <c r="E26" s="35" t="s">
        <v>181</v>
      </c>
      <c r="F26" s="35" t="s">
        <v>180</v>
      </c>
      <c r="G26" s="35"/>
      <c r="H26" s="35"/>
      <c r="I26" s="41"/>
      <c r="J26" s="41"/>
      <c r="K26" s="41"/>
      <c r="L26" s="41"/>
      <c r="M26" s="41"/>
      <c r="N26" s="41"/>
      <c r="O26" s="41"/>
      <c r="P26" s="41"/>
      <c r="Q26" s="41"/>
    </row>
    <row r="27" spans="1:18">
      <c r="A27" s="35"/>
      <c r="B27" s="35"/>
      <c r="C27" s="35"/>
      <c r="D27" s="35" t="s">
        <v>2777</v>
      </c>
      <c r="E27" s="35" t="s">
        <v>130</v>
      </c>
      <c r="F27" s="35" t="s">
        <v>130</v>
      </c>
      <c r="G27" s="35"/>
      <c r="H27" s="35"/>
      <c r="I27" s="41"/>
      <c r="J27" s="41"/>
      <c r="K27" s="41"/>
      <c r="L27" s="41"/>
      <c r="M27" s="41"/>
      <c r="N27" s="41"/>
      <c r="O27" s="41"/>
      <c r="P27" s="41"/>
      <c r="Q27" s="41"/>
    </row>
    <row r="28" spans="1:18">
      <c r="A28" s="35"/>
      <c r="B28" s="35"/>
      <c r="C28" s="35"/>
      <c r="D28" s="35"/>
      <c r="E28" s="35"/>
      <c r="F28" s="35"/>
      <c r="G28" s="35"/>
      <c r="H28" s="35"/>
      <c r="I28" s="41"/>
      <c r="J28" s="41"/>
      <c r="K28" s="41"/>
      <c r="L28" s="41"/>
      <c r="M28" s="41"/>
      <c r="N28" s="41"/>
      <c r="O28" s="41"/>
      <c r="P28" s="41"/>
      <c r="Q28" s="41"/>
    </row>
    <row r="29" spans="1:18">
      <c r="A29" s="35"/>
      <c r="C29" s="55"/>
      <c r="D29" s="839"/>
      <c r="E29" s="839"/>
      <c r="F29" s="839"/>
      <c r="G29" s="839"/>
      <c r="H29" s="35"/>
      <c r="I29" s="41"/>
      <c r="J29" s="41"/>
      <c r="K29" s="41"/>
      <c r="L29" s="41"/>
      <c r="M29" s="41"/>
      <c r="N29" s="41"/>
      <c r="O29" s="41"/>
      <c r="P29" s="41"/>
      <c r="Q29" s="41"/>
    </row>
    <row r="30" spans="1:18">
      <c r="A30" s="1" t="s">
        <v>3573</v>
      </c>
      <c r="B30" s="55"/>
      <c r="C30" s="55"/>
      <c r="D30" s="839"/>
      <c r="E30" s="839"/>
      <c r="F30" s="839"/>
      <c r="G30" s="839"/>
      <c r="H30" s="35"/>
      <c r="I30" s="41"/>
      <c r="J30" s="41"/>
      <c r="K30" s="41"/>
      <c r="L30" s="41"/>
      <c r="M30" s="41"/>
      <c r="N30" s="41"/>
      <c r="O30" s="41"/>
      <c r="P30" s="41"/>
      <c r="Q30" s="41"/>
      <c r="R30" s="41"/>
    </row>
    <row r="31" spans="1:18">
      <c r="A31" s="50" t="s">
        <v>109</v>
      </c>
      <c r="C31" s="55"/>
      <c r="D31" s="839"/>
      <c r="E31" s="839"/>
      <c r="F31" s="839"/>
      <c r="G31" s="839"/>
      <c r="H31" s="756"/>
    </row>
    <row r="32" spans="1:18">
      <c r="A32" s="54" t="s">
        <v>1411</v>
      </c>
      <c r="C32" s="55"/>
      <c r="D32" s="839"/>
      <c r="E32" s="839"/>
      <c r="F32" s="839"/>
      <c r="G32" s="839"/>
      <c r="H32" s="756"/>
    </row>
    <row r="33" spans="1:17">
      <c r="A33" s="54" t="s">
        <v>90</v>
      </c>
      <c r="C33" s="10"/>
    </row>
    <row r="34" spans="1:17">
      <c r="A34" s="35"/>
      <c r="C34" s="10"/>
    </row>
    <row r="35" spans="1:17">
      <c r="A35" s="293" t="s">
        <v>3541</v>
      </c>
      <c r="C35" s="10"/>
    </row>
    <row r="36" spans="1:17">
      <c r="A36" s="35"/>
      <c r="C36" s="10"/>
    </row>
    <row r="37" spans="1:17">
      <c r="A37" s="35"/>
      <c r="B37" s="427"/>
      <c r="C37" s="10"/>
      <c r="D37" s="497" t="s">
        <v>3532</v>
      </c>
      <c r="E37" s="497" t="s">
        <v>3542</v>
      </c>
      <c r="F37" s="497" t="s">
        <v>3543</v>
      </c>
      <c r="G37" s="497" t="s">
        <v>3544</v>
      </c>
      <c r="H37" s="497" t="s">
        <v>3545</v>
      </c>
      <c r="I37" s="497" t="s">
        <v>3535</v>
      </c>
    </row>
    <row r="38" spans="1:17">
      <c r="A38" s="35"/>
      <c r="B38" s="35"/>
      <c r="C38" s="55"/>
      <c r="D38" s="720" t="s">
        <v>13</v>
      </c>
      <c r="E38" s="720" t="s">
        <v>85</v>
      </c>
      <c r="F38" s="720" t="s">
        <v>84</v>
      </c>
      <c r="G38" s="720" t="s">
        <v>83</v>
      </c>
      <c r="H38" s="720" t="s">
        <v>82</v>
      </c>
      <c r="I38" s="720" t="s">
        <v>86</v>
      </c>
    </row>
    <row r="39" spans="1:17" ht="28.8">
      <c r="A39" s="35"/>
      <c r="B39" s="575" t="s">
        <v>3541</v>
      </c>
      <c r="C39" s="840"/>
      <c r="D39" s="303"/>
      <c r="E39" s="303"/>
      <c r="F39" s="303"/>
      <c r="G39" s="303"/>
      <c r="H39" s="303"/>
      <c r="I39" s="303"/>
    </row>
    <row r="40" spans="1:17">
      <c r="A40" s="35"/>
      <c r="B40" s="841" t="s">
        <v>1334</v>
      </c>
      <c r="C40" s="497" t="s">
        <v>52</v>
      </c>
      <c r="D40" s="842"/>
      <c r="E40" s="749"/>
      <c r="F40" s="749"/>
      <c r="G40" s="749"/>
      <c r="H40" s="749"/>
      <c r="I40" s="749"/>
      <c r="J40" s="42" t="s">
        <v>1373</v>
      </c>
      <c r="K40" s="46" t="s">
        <v>91</v>
      </c>
      <c r="L40" s="46" t="s">
        <v>175</v>
      </c>
      <c r="M40" s="46" t="s">
        <v>1340</v>
      </c>
      <c r="N40" s="41" t="s">
        <v>1412</v>
      </c>
      <c r="O40" s="46" t="s">
        <v>1354</v>
      </c>
      <c r="Q40" s="46"/>
    </row>
    <row r="41" spans="1:17">
      <c r="A41" s="35"/>
      <c r="B41" s="841" t="s">
        <v>1335</v>
      </c>
      <c r="C41" s="497" t="s">
        <v>51</v>
      </c>
      <c r="D41" s="842"/>
      <c r="E41" s="749"/>
      <c r="F41" s="749"/>
      <c r="G41" s="749"/>
      <c r="H41" s="749"/>
      <c r="I41" s="749"/>
      <c r="J41" s="42" t="s">
        <v>1374</v>
      </c>
      <c r="K41" s="46" t="s">
        <v>91</v>
      </c>
      <c r="L41" s="46" t="s">
        <v>175</v>
      </c>
      <c r="M41" s="46" t="s">
        <v>1340</v>
      </c>
      <c r="N41" s="41" t="s">
        <v>1412</v>
      </c>
      <c r="O41" s="46" t="s">
        <v>1354</v>
      </c>
      <c r="Q41" s="46"/>
    </row>
    <row r="42" spans="1:17">
      <c r="A42" s="35"/>
      <c r="B42" s="841" t="s">
        <v>1336</v>
      </c>
      <c r="C42" s="497" t="s">
        <v>50</v>
      </c>
      <c r="D42" s="842"/>
      <c r="E42" s="749"/>
      <c r="F42" s="749"/>
      <c r="G42" s="749"/>
      <c r="H42" s="749"/>
      <c r="I42" s="749"/>
      <c r="J42" s="42" t="s">
        <v>1375</v>
      </c>
      <c r="K42" s="46" t="s">
        <v>91</v>
      </c>
      <c r="L42" s="46" t="s">
        <v>175</v>
      </c>
      <c r="M42" s="46" t="s">
        <v>1340</v>
      </c>
      <c r="N42" s="41" t="s">
        <v>1412</v>
      </c>
      <c r="O42" s="46" t="s">
        <v>1354</v>
      </c>
      <c r="Q42" s="46"/>
    </row>
    <row r="43" spans="1:17">
      <c r="A43" s="35"/>
      <c r="B43" s="838" t="s">
        <v>1360</v>
      </c>
      <c r="C43" s="497" t="s">
        <v>101</v>
      </c>
      <c r="D43" s="842"/>
      <c r="E43" s="749"/>
      <c r="F43" s="749"/>
      <c r="G43" s="749"/>
      <c r="H43" s="749"/>
      <c r="I43" s="749"/>
      <c r="J43" s="35"/>
      <c r="K43" s="46" t="s">
        <v>91</v>
      </c>
      <c r="L43" s="46" t="s">
        <v>175</v>
      </c>
      <c r="M43" s="46" t="s">
        <v>1340</v>
      </c>
      <c r="N43" s="41" t="s">
        <v>1412</v>
      </c>
      <c r="O43" s="46" t="s">
        <v>1354</v>
      </c>
      <c r="Q43" s="46"/>
    </row>
    <row r="44" spans="1:17">
      <c r="A44" s="35"/>
      <c r="B44" s="35"/>
      <c r="C44" s="35"/>
      <c r="D44" s="35"/>
      <c r="E44" s="35" t="s">
        <v>3546</v>
      </c>
      <c r="F44" s="35" t="s">
        <v>3547</v>
      </c>
      <c r="G44" s="35" t="s">
        <v>3548</v>
      </c>
      <c r="H44" s="35" t="s">
        <v>3549</v>
      </c>
      <c r="I44" s="35"/>
    </row>
    <row r="45" spans="1:17">
      <c r="A45" s="35"/>
      <c r="B45" s="35"/>
      <c r="C45" s="35"/>
      <c r="D45" s="35" t="s">
        <v>2777</v>
      </c>
      <c r="E45" s="35" t="s">
        <v>130</v>
      </c>
      <c r="F45" s="35" t="s">
        <v>130</v>
      </c>
      <c r="G45" s="35" t="s">
        <v>130</v>
      </c>
      <c r="H45" s="35" t="s">
        <v>130</v>
      </c>
      <c r="I45" s="35"/>
    </row>
    <row r="46" spans="1:17">
      <c r="A46" s="35"/>
      <c r="B46" s="35"/>
      <c r="C46" s="35"/>
      <c r="D46" s="35"/>
      <c r="E46" s="35"/>
      <c r="F46" s="35"/>
      <c r="G46" s="35"/>
      <c r="H46" s="35"/>
      <c r="I46" s="35"/>
    </row>
    <row r="47" spans="1:17">
      <c r="A47" s="35"/>
      <c r="B47" s="35"/>
      <c r="C47" s="35"/>
      <c r="D47" s="35"/>
      <c r="E47" s="35"/>
      <c r="F47" s="35"/>
      <c r="G47" s="35"/>
      <c r="H47" s="35"/>
      <c r="I47" s="35"/>
    </row>
    <row r="48" spans="1:17">
      <c r="A48" s="1" t="s">
        <v>3574</v>
      </c>
      <c r="C48" s="55"/>
      <c r="D48" s="839"/>
      <c r="E48" s="839"/>
      <c r="F48" s="839"/>
      <c r="G48" s="839"/>
      <c r="H48" s="839"/>
      <c r="I48" s="839"/>
    </row>
    <row r="49" spans="1:14">
      <c r="A49" s="54" t="s">
        <v>109</v>
      </c>
      <c r="C49" s="55"/>
      <c r="D49" s="839"/>
      <c r="E49" s="839"/>
      <c r="F49" s="839"/>
      <c r="G49" s="839"/>
      <c r="H49" s="839"/>
      <c r="I49" s="839"/>
    </row>
    <row r="50" spans="1:14">
      <c r="A50" s="54" t="s">
        <v>1411</v>
      </c>
      <c r="C50" s="55"/>
      <c r="D50" s="839"/>
      <c r="E50" s="839"/>
      <c r="F50" s="839"/>
      <c r="G50" s="839"/>
      <c r="H50" s="839"/>
      <c r="I50" s="839"/>
    </row>
    <row r="51" spans="1:14">
      <c r="A51" s="54" t="s">
        <v>90</v>
      </c>
      <c r="B51" s="839"/>
      <c r="C51" s="839"/>
      <c r="D51" s="839"/>
      <c r="E51" s="839"/>
      <c r="F51" s="839"/>
      <c r="G51" s="839"/>
      <c r="H51" s="839"/>
      <c r="I51" s="839"/>
    </row>
    <row r="52" spans="1:14">
      <c r="A52" s="35"/>
      <c r="B52" s="839"/>
      <c r="C52" s="839"/>
      <c r="D52" s="839"/>
      <c r="E52" s="839"/>
      <c r="F52" s="839"/>
      <c r="G52" s="839"/>
      <c r="H52" s="839"/>
      <c r="I52" s="839"/>
    </row>
    <row r="53" spans="1:14">
      <c r="A53" s="293" t="s">
        <v>3418</v>
      </c>
      <c r="B53" s="839"/>
      <c r="C53" s="839"/>
      <c r="D53" s="839"/>
      <c r="E53" s="839"/>
      <c r="F53" s="839"/>
      <c r="G53" s="839"/>
      <c r="H53" s="839"/>
      <c r="I53" s="839"/>
    </row>
    <row r="54" spans="1:14">
      <c r="A54" s="35"/>
      <c r="B54" s="839"/>
      <c r="C54" s="839"/>
      <c r="D54" s="497" t="s">
        <v>3532</v>
      </c>
      <c r="E54" s="497" t="s">
        <v>3535</v>
      </c>
      <c r="F54" s="756"/>
      <c r="G54" s="756"/>
      <c r="H54" s="756"/>
    </row>
    <row r="55" spans="1:14">
      <c r="A55" s="35"/>
      <c r="B55" s="839"/>
      <c r="C55" s="839"/>
      <c r="D55" s="844" t="s">
        <v>13</v>
      </c>
      <c r="E55" s="844" t="s">
        <v>86</v>
      </c>
      <c r="F55" s="756"/>
      <c r="G55" s="756"/>
      <c r="H55" s="756"/>
    </row>
    <row r="56" spans="1:14">
      <c r="A56" s="35"/>
      <c r="B56" s="575" t="s">
        <v>3418</v>
      </c>
      <c r="C56" s="497" t="s">
        <v>36</v>
      </c>
      <c r="D56" s="749"/>
      <c r="E56" s="749"/>
      <c r="F56" s="47" t="s">
        <v>91</v>
      </c>
      <c r="G56" s="47" t="s">
        <v>175</v>
      </c>
      <c r="H56" s="46" t="s">
        <v>1340</v>
      </c>
      <c r="I56" s="41" t="s">
        <v>1412</v>
      </c>
      <c r="J56" s="47" t="s">
        <v>3419</v>
      </c>
      <c r="N56" s="42"/>
    </row>
    <row r="57" spans="1:14">
      <c r="A57" s="35"/>
      <c r="B57" s="35"/>
      <c r="C57" s="10"/>
      <c r="D57" s="35" t="s">
        <v>2777</v>
      </c>
      <c r="E57" s="756"/>
      <c r="F57" s="756"/>
      <c r="G57" s="756"/>
      <c r="H57" s="756"/>
      <c r="I57" s="756"/>
    </row>
    <row r="58" spans="1:14">
      <c r="A58" s="35"/>
      <c r="C58" s="10"/>
      <c r="D58" s="756"/>
      <c r="E58" s="756"/>
      <c r="F58" s="756"/>
      <c r="G58" s="756"/>
      <c r="H58" s="756"/>
      <c r="I58" s="756"/>
    </row>
    <row r="59" spans="1:14">
      <c r="A59" s="1" t="s">
        <v>3575</v>
      </c>
      <c r="C59" s="10"/>
      <c r="D59" s="756"/>
      <c r="E59" s="756"/>
      <c r="F59" s="756"/>
      <c r="G59" s="756"/>
      <c r="H59" s="756"/>
      <c r="I59" s="756"/>
    </row>
    <row r="60" spans="1:14">
      <c r="A60" s="54" t="s">
        <v>109</v>
      </c>
      <c r="C60" s="10"/>
      <c r="D60" s="756"/>
      <c r="E60" s="756"/>
      <c r="F60" s="756"/>
      <c r="G60" s="756"/>
      <c r="H60" s="756"/>
      <c r="I60" s="756"/>
    </row>
    <row r="61" spans="1:14">
      <c r="A61" s="54" t="s">
        <v>1411</v>
      </c>
      <c r="C61" s="10"/>
      <c r="D61" s="756"/>
      <c r="E61" s="756"/>
      <c r="F61" s="756"/>
      <c r="G61" s="756"/>
      <c r="H61" s="756"/>
      <c r="I61" s="756"/>
    </row>
    <row r="62" spans="1:14">
      <c r="A62" s="54" t="s">
        <v>90</v>
      </c>
      <c r="C62" s="10"/>
      <c r="D62" s="756"/>
      <c r="E62" s="756"/>
      <c r="F62" s="756"/>
      <c r="G62" s="756"/>
      <c r="H62" s="756"/>
      <c r="I62" s="756"/>
    </row>
    <row r="63" spans="1:14">
      <c r="A63" s="35"/>
      <c r="C63" s="10"/>
      <c r="D63" s="756"/>
      <c r="E63" s="756"/>
      <c r="F63" s="756"/>
      <c r="G63" s="756"/>
      <c r="H63" s="756"/>
      <c r="I63" s="756"/>
    </row>
    <row r="64" spans="1:14">
      <c r="A64" s="293" t="s">
        <v>3552</v>
      </c>
      <c r="C64" s="10"/>
      <c r="D64" s="756"/>
      <c r="E64" s="756"/>
      <c r="F64" s="756"/>
      <c r="G64" s="756"/>
      <c r="H64" s="756"/>
      <c r="I64" s="756"/>
    </row>
    <row r="65" spans="1:16">
      <c r="A65" s="35"/>
      <c r="B65" s="35"/>
      <c r="C65" s="10"/>
      <c r="D65" s="756"/>
      <c r="E65" s="756"/>
      <c r="F65" s="756"/>
      <c r="G65" s="756"/>
      <c r="H65" s="756"/>
      <c r="I65" s="756"/>
    </row>
    <row r="66" spans="1:16">
      <c r="A66" s="35"/>
      <c r="B66" s="35"/>
      <c r="C66" s="10"/>
      <c r="D66" s="497" t="s">
        <v>3532</v>
      </c>
      <c r="E66" s="497" t="s">
        <v>3533</v>
      </c>
      <c r="F66" s="497" t="s">
        <v>3534</v>
      </c>
      <c r="G66" s="497" t="s">
        <v>3535</v>
      </c>
      <c r="H66" s="42"/>
    </row>
    <row r="67" spans="1:16">
      <c r="A67" s="35"/>
      <c r="B67" s="35"/>
      <c r="C67" s="10"/>
      <c r="D67" s="720" t="s">
        <v>13</v>
      </c>
      <c r="E67" s="720" t="s">
        <v>89</v>
      </c>
      <c r="F67" s="720" t="s">
        <v>107</v>
      </c>
      <c r="G67" s="720" t="s">
        <v>86</v>
      </c>
      <c r="H67" s="42"/>
    </row>
    <row r="68" spans="1:16" ht="28.8">
      <c r="A68" s="35"/>
      <c r="B68" s="575" t="s">
        <v>3553</v>
      </c>
      <c r="C68" s="497"/>
      <c r="D68" s="303"/>
      <c r="E68" s="303"/>
      <c r="F68" s="303"/>
      <c r="G68" s="303"/>
      <c r="H68" s="42"/>
    </row>
    <row r="69" spans="1:16">
      <c r="A69" s="35"/>
      <c r="B69" s="841" t="s">
        <v>1334</v>
      </c>
      <c r="C69" s="497" t="s">
        <v>35</v>
      </c>
      <c r="D69" s="749"/>
      <c r="E69" s="749"/>
      <c r="F69" s="749"/>
      <c r="G69" s="749"/>
      <c r="H69" s="42" t="s">
        <v>1373</v>
      </c>
      <c r="I69" s="41" t="s">
        <v>91</v>
      </c>
      <c r="J69" s="41" t="s">
        <v>175</v>
      </c>
      <c r="K69" s="41" t="s">
        <v>1340</v>
      </c>
      <c r="L69" s="41" t="s">
        <v>1412</v>
      </c>
      <c r="M69" s="41" t="s">
        <v>1363</v>
      </c>
      <c r="O69" s="41"/>
    </row>
    <row r="70" spans="1:16">
      <c r="A70" s="35"/>
      <c r="B70" s="841" t="s">
        <v>1335</v>
      </c>
      <c r="C70" s="497" t="s">
        <v>34</v>
      </c>
      <c r="D70" s="749"/>
      <c r="E70" s="749"/>
      <c r="F70" s="749"/>
      <c r="G70" s="749"/>
      <c r="H70" s="42" t="s">
        <v>1374</v>
      </c>
      <c r="I70" s="41" t="s">
        <v>91</v>
      </c>
      <c r="J70" s="41" t="s">
        <v>175</v>
      </c>
      <c r="K70" s="41" t="s">
        <v>1340</v>
      </c>
      <c r="L70" s="41" t="s">
        <v>1412</v>
      </c>
      <c r="M70" s="41" t="s">
        <v>1363</v>
      </c>
      <c r="O70" s="41"/>
    </row>
    <row r="71" spans="1:16">
      <c r="A71" s="35"/>
      <c r="B71" s="841" t="s">
        <v>1336</v>
      </c>
      <c r="C71" s="497" t="s">
        <v>33</v>
      </c>
      <c r="D71" s="749"/>
      <c r="E71" s="749"/>
      <c r="F71" s="749"/>
      <c r="G71" s="749"/>
      <c r="H71" s="42" t="s">
        <v>1375</v>
      </c>
      <c r="I71" s="41" t="s">
        <v>91</v>
      </c>
      <c r="J71" s="41" t="s">
        <v>175</v>
      </c>
      <c r="K71" s="41" t="s">
        <v>1340</v>
      </c>
      <c r="L71" s="41" t="s">
        <v>1412</v>
      </c>
      <c r="M71" s="41" t="s">
        <v>1363</v>
      </c>
      <c r="O71" s="41"/>
    </row>
    <row r="72" spans="1:16">
      <c r="A72" s="35"/>
      <c r="B72" s="838" t="s">
        <v>1366</v>
      </c>
      <c r="C72" s="497" t="s">
        <v>0</v>
      </c>
      <c r="D72" s="749"/>
      <c r="E72" s="749"/>
      <c r="F72" s="749"/>
      <c r="G72" s="749"/>
      <c r="H72" s="42"/>
      <c r="I72" s="41" t="s">
        <v>91</v>
      </c>
      <c r="J72" s="41" t="s">
        <v>175</v>
      </c>
      <c r="K72" s="41" t="s">
        <v>1340</v>
      </c>
      <c r="L72" s="41" t="s">
        <v>1412</v>
      </c>
      <c r="M72" s="41" t="s">
        <v>1363</v>
      </c>
      <c r="O72" s="41"/>
    </row>
    <row r="73" spans="1:16">
      <c r="A73" s="35"/>
      <c r="B73" s="575" t="s">
        <v>3554</v>
      </c>
      <c r="C73" s="497"/>
      <c r="D73" s="303"/>
      <c r="E73" s="303"/>
      <c r="F73" s="303"/>
      <c r="G73" s="303"/>
      <c r="H73" s="42"/>
    </row>
    <row r="74" spans="1:16">
      <c r="A74" s="35"/>
      <c r="B74" s="816" t="s">
        <v>1334</v>
      </c>
      <c r="C74" s="497" t="s">
        <v>27</v>
      </c>
      <c r="D74" s="749"/>
      <c r="E74" s="749"/>
      <c r="F74" s="749"/>
      <c r="G74" s="749"/>
      <c r="H74" s="42" t="s">
        <v>1373</v>
      </c>
      <c r="I74" s="41" t="s">
        <v>91</v>
      </c>
      <c r="J74" s="41" t="s">
        <v>175</v>
      </c>
      <c r="K74" s="41" t="s">
        <v>1340</v>
      </c>
      <c r="L74" s="41" t="s">
        <v>1412</v>
      </c>
      <c r="M74" s="41" t="s">
        <v>3421</v>
      </c>
      <c r="O74" s="41"/>
      <c r="P74" s="47"/>
    </row>
    <row r="75" spans="1:16">
      <c r="A75" s="35"/>
      <c r="B75" s="816" t="s">
        <v>1335</v>
      </c>
      <c r="C75" s="497" t="s">
        <v>26</v>
      </c>
      <c r="D75" s="749"/>
      <c r="E75" s="749"/>
      <c r="F75" s="749"/>
      <c r="G75" s="749"/>
      <c r="H75" s="42" t="s">
        <v>1374</v>
      </c>
      <c r="I75" s="41" t="s">
        <v>91</v>
      </c>
      <c r="J75" s="41" t="s">
        <v>175</v>
      </c>
      <c r="K75" s="41" t="s">
        <v>1340</v>
      </c>
      <c r="L75" s="41" t="s">
        <v>1412</v>
      </c>
      <c r="M75" s="41" t="s">
        <v>3421</v>
      </c>
      <c r="O75" s="41"/>
      <c r="P75" s="47"/>
    </row>
    <row r="76" spans="1:16">
      <c r="A76" s="35"/>
      <c r="B76" s="816" t="s">
        <v>1336</v>
      </c>
      <c r="C76" s="497" t="s">
        <v>25</v>
      </c>
      <c r="D76" s="749"/>
      <c r="E76" s="749"/>
      <c r="F76" s="749"/>
      <c r="G76" s="749"/>
      <c r="H76" s="42" t="s">
        <v>1375</v>
      </c>
      <c r="I76" s="41" t="s">
        <v>91</v>
      </c>
      <c r="J76" s="41" t="s">
        <v>175</v>
      </c>
      <c r="K76" s="41" t="s">
        <v>1340</v>
      </c>
      <c r="L76" s="41" t="s">
        <v>1412</v>
      </c>
      <c r="M76" s="41" t="s">
        <v>3421</v>
      </c>
      <c r="O76" s="41"/>
      <c r="P76" s="47"/>
    </row>
    <row r="77" spans="1:16">
      <c r="A77" s="35"/>
      <c r="B77" s="838" t="s">
        <v>129</v>
      </c>
      <c r="C77" s="497" t="s">
        <v>18</v>
      </c>
      <c r="D77" s="749"/>
      <c r="E77" s="749"/>
      <c r="F77" s="749"/>
      <c r="G77" s="749"/>
      <c r="H77" s="42"/>
      <c r="I77" s="41" t="s">
        <v>91</v>
      </c>
      <c r="J77" s="41" t="s">
        <v>175</v>
      </c>
      <c r="K77" s="41" t="s">
        <v>1340</v>
      </c>
      <c r="L77" s="41" t="s">
        <v>1412</v>
      </c>
      <c r="M77" s="41" t="s">
        <v>3421</v>
      </c>
      <c r="O77" s="41"/>
      <c r="P77" s="47"/>
    </row>
    <row r="78" spans="1:16">
      <c r="A78" s="35"/>
      <c r="B78" s="42"/>
      <c r="C78" s="42"/>
      <c r="D78" s="42"/>
      <c r="E78" s="42" t="s">
        <v>181</v>
      </c>
      <c r="F78" s="42" t="s">
        <v>180</v>
      </c>
      <c r="G78" s="42"/>
      <c r="H78" s="42"/>
    </row>
    <row r="79" spans="1:16">
      <c r="A79" s="35"/>
      <c r="B79" s="42"/>
      <c r="C79" s="42"/>
      <c r="D79" s="42" t="s">
        <v>2777</v>
      </c>
      <c r="E79" s="42" t="s">
        <v>130</v>
      </c>
      <c r="F79" s="42" t="s">
        <v>130</v>
      </c>
      <c r="G79" s="42"/>
      <c r="H79" s="42"/>
    </row>
    <row r="80" spans="1:16">
      <c r="A80" s="35"/>
      <c r="B80" s="42"/>
      <c r="C80" s="42"/>
      <c r="D80" s="42"/>
      <c r="E80" s="42"/>
      <c r="F80" s="42"/>
      <c r="G80" s="42"/>
      <c r="H80" s="42"/>
      <c r="I80" s="407"/>
    </row>
    <row r="81" spans="1:18">
      <c r="A81" s="1" t="s">
        <v>3576</v>
      </c>
      <c r="B81" s="42"/>
      <c r="C81" s="42"/>
      <c r="D81" s="42"/>
      <c r="E81" s="42"/>
      <c r="F81" s="42"/>
      <c r="G81" s="42"/>
      <c r="H81" s="42"/>
      <c r="I81" s="407"/>
    </row>
    <row r="82" spans="1:18">
      <c r="A82" s="54" t="s">
        <v>109</v>
      </c>
      <c r="B82" s="42"/>
      <c r="C82" s="42"/>
      <c r="D82" s="42"/>
      <c r="E82" s="42"/>
      <c r="F82" s="42"/>
      <c r="G82" s="42"/>
      <c r="H82" s="42"/>
      <c r="I82" s="407"/>
    </row>
    <row r="83" spans="1:18">
      <c r="A83" s="54" t="s">
        <v>1411</v>
      </c>
      <c r="C83" s="10"/>
      <c r="D83" s="35"/>
      <c r="E83" s="843"/>
      <c r="F83" s="843"/>
      <c r="G83" s="35"/>
      <c r="H83" s="407"/>
      <c r="I83" s="407"/>
    </row>
    <row r="84" spans="1:18">
      <c r="A84" s="54" t="s">
        <v>90</v>
      </c>
      <c r="C84" s="10"/>
      <c r="D84" s="407"/>
      <c r="E84" s="407"/>
      <c r="F84" s="407"/>
      <c r="G84" s="407"/>
      <c r="H84" s="407"/>
      <c r="I84" s="407"/>
    </row>
    <row r="85" spans="1:18">
      <c r="A85" s="35"/>
      <c r="C85" s="10"/>
      <c r="D85" s="407"/>
      <c r="E85" s="407"/>
      <c r="F85" s="407"/>
      <c r="G85" s="407"/>
      <c r="H85" s="407"/>
      <c r="I85" s="407"/>
    </row>
    <row r="86" spans="1:18">
      <c r="A86" s="293" t="s">
        <v>3556</v>
      </c>
      <c r="C86" s="10"/>
      <c r="D86" s="407"/>
      <c r="E86" s="407"/>
      <c r="F86" s="407"/>
      <c r="G86" s="407"/>
      <c r="H86" s="407"/>
      <c r="I86" s="407"/>
    </row>
    <row r="87" spans="1:18">
      <c r="A87" s="35"/>
      <c r="B87" s="35"/>
      <c r="C87" s="10"/>
      <c r="D87" s="407"/>
      <c r="E87" s="407"/>
      <c r="F87" s="407"/>
      <c r="G87" s="407"/>
      <c r="H87" s="407"/>
      <c r="I87" s="407"/>
      <c r="J87" s="42"/>
    </row>
    <row r="88" spans="1:18">
      <c r="A88" s="35"/>
      <c r="B88" s="35"/>
      <c r="C88" s="55"/>
      <c r="D88" s="497" t="s">
        <v>3532</v>
      </c>
      <c r="E88" s="497" t="s">
        <v>3542</v>
      </c>
      <c r="F88" s="497" t="s">
        <v>3543</v>
      </c>
      <c r="G88" s="497" t="s">
        <v>3544</v>
      </c>
      <c r="H88" s="497" t="s">
        <v>3545</v>
      </c>
      <c r="I88" s="497" t="s">
        <v>3535</v>
      </c>
      <c r="J88" s="42"/>
    </row>
    <row r="89" spans="1:18">
      <c r="A89" s="35"/>
      <c r="B89" s="35"/>
      <c r="C89" s="55"/>
      <c r="D89" s="720" t="s">
        <v>13</v>
      </c>
      <c r="E89" s="720" t="s">
        <v>85</v>
      </c>
      <c r="F89" s="720" t="s">
        <v>84</v>
      </c>
      <c r="G89" s="720" t="s">
        <v>83</v>
      </c>
      <c r="H89" s="720" t="s">
        <v>82</v>
      </c>
      <c r="I89" s="720" t="s">
        <v>86</v>
      </c>
      <c r="J89" s="42"/>
    </row>
    <row r="90" spans="1:18" ht="28.8">
      <c r="A90" s="35"/>
      <c r="B90" s="575" t="s">
        <v>3556</v>
      </c>
      <c r="C90" s="497"/>
      <c r="D90" s="303"/>
      <c r="E90" s="303"/>
      <c r="F90" s="303"/>
      <c r="G90" s="303"/>
      <c r="H90" s="303"/>
      <c r="I90" s="303"/>
      <c r="J90" s="42"/>
    </row>
    <row r="91" spans="1:18">
      <c r="A91" s="35"/>
      <c r="B91" s="841" t="s">
        <v>1334</v>
      </c>
      <c r="C91" s="497" t="s">
        <v>77</v>
      </c>
      <c r="D91" s="749"/>
      <c r="E91" s="749"/>
      <c r="F91" s="749"/>
      <c r="G91" s="749"/>
      <c r="H91" s="749"/>
      <c r="I91" s="749"/>
      <c r="J91" s="42" t="s">
        <v>1373</v>
      </c>
      <c r="K91" s="41" t="s">
        <v>91</v>
      </c>
      <c r="L91" s="41" t="s">
        <v>175</v>
      </c>
      <c r="M91" s="41" t="s">
        <v>1340</v>
      </c>
      <c r="N91" s="41" t="s">
        <v>1412</v>
      </c>
      <c r="O91" s="41" t="s">
        <v>1369</v>
      </c>
      <c r="Q91" s="41"/>
      <c r="R91" s="47"/>
    </row>
    <row r="92" spans="1:18">
      <c r="A92" s="35"/>
      <c r="B92" s="841" t="s">
        <v>1335</v>
      </c>
      <c r="C92" s="497" t="s">
        <v>76</v>
      </c>
      <c r="D92" s="749"/>
      <c r="E92" s="749"/>
      <c r="F92" s="749"/>
      <c r="G92" s="749"/>
      <c r="H92" s="749"/>
      <c r="I92" s="749"/>
      <c r="J92" s="42" t="s">
        <v>1374</v>
      </c>
      <c r="K92" s="41" t="s">
        <v>91</v>
      </c>
      <c r="L92" s="41" t="s">
        <v>175</v>
      </c>
      <c r="M92" s="41" t="s">
        <v>1340</v>
      </c>
      <c r="N92" s="41" t="s">
        <v>1412</v>
      </c>
      <c r="O92" s="41" t="s">
        <v>1369</v>
      </c>
      <c r="Q92" s="41"/>
      <c r="R92" s="47"/>
    </row>
    <row r="93" spans="1:18">
      <c r="A93" s="35"/>
      <c r="B93" s="841" t="s">
        <v>1336</v>
      </c>
      <c r="C93" s="497" t="s">
        <v>75</v>
      </c>
      <c r="D93" s="749"/>
      <c r="E93" s="749"/>
      <c r="F93" s="749"/>
      <c r="G93" s="749"/>
      <c r="H93" s="749"/>
      <c r="I93" s="749"/>
      <c r="J93" s="42" t="s">
        <v>1375</v>
      </c>
      <c r="K93" s="41" t="s">
        <v>91</v>
      </c>
      <c r="L93" s="41" t="s">
        <v>175</v>
      </c>
      <c r="M93" s="41" t="s">
        <v>1340</v>
      </c>
      <c r="N93" s="41" t="s">
        <v>1412</v>
      </c>
      <c r="O93" s="41" t="s">
        <v>1369</v>
      </c>
      <c r="Q93" s="41"/>
      <c r="R93" s="47"/>
    </row>
    <row r="94" spans="1:18">
      <c r="A94" s="35"/>
      <c r="B94" s="838" t="s">
        <v>1372</v>
      </c>
      <c r="C94" s="497" t="s">
        <v>95</v>
      </c>
      <c r="D94" s="749"/>
      <c r="E94" s="749"/>
      <c r="F94" s="749"/>
      <c r="G94" s="749"/>
      <c r="H94" s="749"/>
      <c r="I94" s="749"/>
      <c r="J94" s="42"/>
      <c r="K94" s="41" t="s">
        <v>91</v>
      </c>
      <c r="L94" s="41" t="s">
        <v>175</v>
      </c>
      <c r="M94" s="41" t="s">
        <v>1340</v>
      </c>
      <c r="N94" s="41" t="s">
        <v>1412</v>
      </c>
      <c r="O94" s="41" t="s">
        <v>1369</v>
      </c>
      <c r="Q94" s="41"/>
      <c r="R94" s="47"/>
    </row>
    <row r="95" spans="1:18">
      <c r="A95" s="35"/>
      <c r="B95" s="35"/>
      <c r="C95" s="42"/>
      <c r="D95" s="42"/>
      <c r="E95" s="42" t="s">
        <v>3546</v>
      </c>
      <c r="F95" s="42" t="s">
        <v>3547</v>
      </c>
      <c r="G95" s="42" t="s">
        <v>3548</v>
      </c>
      <c r="H95" s="42" t="s">
        <v>3549</v>
      </c>
      <c r="I95" s="42"/>
      <c r="J95" s="42"/>
    </row>
    <row r="96" spans="1:18">
      <c r="A96" s="35"/>
      <c r="B96" s="35"/>
      <c r="C96" s="42"/>
      <c r="D96" s="42" t="s">
        <v>2777</v>
      </c>
      <c r="E96" s="42" t="s">
        <v>130</v>
      </c>
      <c r="F96" s="42" t="s">
        <v>130</v>
      </c>
      <c r="G96" s="42" t="s">
        <v>130</v>
      </c>
      <c r="H96" s="42" t="s">
        <v>130</v>
      </c>
      <c r="I96" s="42"/>
      <c r="J96" s="42"/>
    </row>
    <row r="97" spans="1:10">
      <c r="A97" s="35"/>
      <c r="B97" s="35"/>
      <c r="C97" s="42"/>
      <c r="D97" s="42"/>
      <c r="E97" s="42"/>
      <c r="F97" s="42"/>
      <c r="G97" s="42"/>
      <c r="H97" s="42"/>
      <c r="I97" s="42"/>
      <c r="J97" s="42"/>
    </row>
    <row r="98" spans="1:10">
      <c r="A98" s="1" t="s">
        <v>3577</v>
      </c>
      <c r="C98" s="42"/>
      <c r="D98" s="42"/>
      <c r="E98" s="42"/>
      <c r="F98" s="42"/>
      <c r="G98" s="42"/>
      <c r="H98" s="42"/>
      <c r="I98" s="42"/>
      <c r="J98" s="42"/>
    </row>
    <row r="99" spans="1:10">
      <c r="A99" s="54" t="s">
        <v>109</v>
      </c>
      <c r="C99" s="42"/>
      <c r="D99" s="42"/>
      <c r="E99" s="42"/>
      <c r="F99" s="42"/>
      <c r="G99" s="42"/>
      <c r="H99" s="42"/>
      <c r="I99" s="42"/>
      <c r="J99" s="42"/>
    </row>
    <row r="100" spans="1:10">
      <c r="A100" s="54" t="s">
        <v>1411</v>
      </c>
      <c r="C100" s="42"/>
      <c r="D100" s="42"/>
      <c r="E100" s="42"/>
      <c r="F100" s="42"/>
      <c r="G100" s="42"/>
      <c r="H100" s="42"/>
      <c r="I100" s="42"/>
      <c r="J100" s="42"/>
    </row>
    <row r="101" spans="1:10">
      <c r="A101" s="54" t="s">
        <v>90</v>
      </c>
      <c r="C101" s="10"/>
      <c r="D101" s="35"/>
      <c r="E101" s="843"/>
      <c r="F101" s="843"/>
      <c r="G101" s="843"/>
      <c r="H101" s="843"/>
      <c r="I101" s="35"/>
      <c r="J101" s="42"/>
    </row>
    <row r="102" spans="1:10">
      <c r="A102" s="35"/>
      <c r="B102" s="843"/>
      <c r="C102" s="843"/>
      <c r="D102" s="756"/>
      <c r="E102" s="756"/>
      <c r="F102" s="756"/>
      <c r="G102" s="756"/>
      <c r="H102" s="756"/>
      <c r="I102" s="756"/>
      <c r="J102" s="42"/>
    </row>
    <row r="103" spans="1:10">
      <c r="A103" s="293" t="s">
        <v>3424</v>
      </c>
      <c r="B103" s="843"/>
      <c r="C103" s="843"/>
      <c r="D103" s="756"/>
      <c r="E103" s="756"/>
      <c r="F103" s="756"/>
      <c r="G103" s="756"/>
      <c r="H103" s="756"/>
      <c r="I103" s="756"/>
    </row>
    <row r="104" spans="1:10">
      <c r="A104" s="42"/>
      <c r="B104" s="42"/>
      <c r="C104" s="42"/>
      <c r="D104" s="756"/>
      <c r="E104" s="756"/>
      <c r="F104" s="41"/>
      <c r="G104" s="41"/>
      <c r="H104" s="41"/>
      <c r="I104" s="41"/>
      <c r="J104" s="41"/>
    </row>
    <row r="105" spans="1:10">
      <c r="A105" s="42"/>
      <c r="B105" s="42"/>
      <c r="C105" s="42"/>
      <c r="D105" s="497" t="s">
        <v>3532</v>
      </c>
      <c r="E105" s="497" t="s">
        <v>3535</v>
      </c>
      <c r="F105" s="41"/>
      <c r="G105" s="41"/>
      <c r="H105" s="41"/>
      <c r="I105" s="41"/>
    </row>
    <row r="106" spans="1:10">
      <c r="A106" s="42"/>
      <c r="B106" s="42"/>
      <c r="C106" s="42"/>
      <c r="D106" s="720" t="s">
        <v>13</v>
      </c>
      <c r="E106" s="720" t="s">
        <v>86</v>
      </c>
      <c r="F106" s="41"/>
      <c r="G106" s="41"/>
      <c r="H106" s="41"/>
      <c r="I106" s="41"/>
    </row>
    <row r="107" spans="1:10" ht="28.8">
      <c r="A107" s="35"/>
      <c r="B107" s="575" t="s">
        <v>3424</v>
      </c>
      <c r="C107" s="497" t="s">
        <v>896</v>
      </c>
      <c r="D107" s="749"/>
      <c r="E107" s="749"/>
      <c r="F107" s="41" t="s">
        <v>91</v>
      </c>
      <c r="G107" s="41" t="s">
        <v>175</v>
      </c>
      <c r="H107" s="41" t="s">
        <v>1340</v>
      </c>
      <c r="I107" s="41" t="s">
        <v>1412</v>
      </c>
      <c r="J107" s="41" t="s">
        <v>3425</v>
      </c>
    </row>
    <row r="108" spans="1:10">
      <c r="A108" s="35"/>
      <c r="B108" s="35"/>
      <c r="C108" s="10"/>
      <c r="D108" s="35" t="s">
        <v>2777</v>
      </c>
      <c r="E108" s="756"/>
      <c r="F108" s="41"/>
      <c r="G108" s="41"/>
      <c r="H108" s="41"/>
      <c r="I108" s="41"/>
    </row>
    <row r="109" spans="1:10">
      <c r="A109" s="35"/>
      <c r="B109" s="35"/>
      <c r="C109" s="10"/>
      <c r="D109" s="756"/>
      <c r="E109" s="756"/>
      <c r="F109" s="41"/>
      <c r="G109" s="41"/>
      <c r="H109" s="41"/>
      <c r="I109" s="41"/>
    </row>
    <row r="110" spans="1:10">
      <c r="A110" s="1" t="s">
        <v>3578</v>
      </c>
      <c r="C110" s="10"/>
      <c r="D110" s="756"/>
      <c r="E110" s="756"/>
      <c r="F110" s="41"/>
      <c r="G110" s="41"/>
      <c r="H110" s="41"/>
      <c r="I110" s="41"/>
    </row>
    <row r="111" spans="1:10">
      <c r="A111" s="54" t="s">
        <v>109</v>
      </c>
      <c r="C111" s="10"/>
      <c r="D111" s="756"/>
      <c r="E111" s="756"/>
      <c r="F111" s="41"/>
      <c r="G111" s="41"/>
      <c r="H111" s="41"/>
      <c r="I111" s="41"/>
      <c r="J111" s="41"/>
    </row>
    <row r="112" spans="1:10">
      <c r="A112" s="54" t="s">
        <v>1411</v>
      </c>
      <c r="C112" s="10"/>
      <c r="D112" s="756"/>
      <c r="E112" s="756"/>
      <c r="F112" s="756"/>
      <c r="G112" s="756"/>
      <c r="H112" s="756"/>
      <c r="I112" s="756"/>
    </row>
    <row r="113" spans="1:16">
      <c r="A113" s="54" t="s">
        <v>90</v>
      </c>
      <c r="C113" s="10"/>
      <c r="D113" s="756"/>
      <c r="E113" s="756"/>
      <c r="F113" s="756"/>
      <c r="G113" s="756"/>
      <c r="H113" s="756"/>
      <c r="I113" s="756"/>
    </row>
    <row r="114" spans="1:16">
      <c r="A114" s="35"/>
      <c r="C114" s="10"/>
      <c r="D114" s="756"/>
      <c r="E114" s="756"/>
      <c r="F114" s="756"/>
      <c r="G114" s="756"/>
      <c r="H114" s="756"/>
      <c r="I114" s="35"/>
    </row>
    <row r="115" spans="1:16">
      <c r="A115" s="293" t="s">
        <v>3559</v>
      </c>
      <c r="C115" s="10"/>
      <c r="D115" s="756"/>
      <c r="E115" s="756"/>
      <c r="F115" s="756"/>
      <c r="G115" s="756"/>
      <c r="H115" s="756"/>
      <c r="I115" s="35"/>
    </row>
    <row r="116" spans="1:16">
      <c r="A116" s="293"/>
      <c r="C116" s="10"/>
      <c r="D116" s="756"/>
      <c r="E116" s="756"/>
      <c r="F116" s="756"/>
      <c r="G116" s="756"/>
      <c r="H116" s="756"/>
      <c r="I116" s="35"/>
    </row>
    <row r="117" spans="1:16">
      <c r="A117" s="35"/>
      <c r="B117" s="35"/>
      <c r="C117" s="55"/>
      <c r="D117" s="497" t="s">
        <v>3532</v>
      </c>
      <c r="E117" s="497" t="s">
        <v>3542</v>
      </c>
      <c r="F117" s="497" t="s">
        <v>3543</v>
      </c>
      <c r="G117" s="497" t="s">
        <v>3544</v>
      </c>
      <c r="H117" s="497" t="s">
        <v>3535</v>
      </c>
      <c r="I117" s="35"/>
    </row>
    <row r="118" spans="1:16">
      <c r="A118" s="35"/>
      <c r="B118" s="35"/>
      <c r="C118" s="55"/>
      <c r="D118" s="720" t="s">
        <v>13</v>
      </c>
      <c r="E118" s="720" t="s">
        <v>85</v>
      </c>
      <c r="F118" s="720" t="s">
        <v>84</v>
      </c>
      <c r="G118" s="720" t="s">
        <v>83</v>
      </c>
      <c r="H118" s="720" t="s">
        <v>86</v>
      </c>
      <c r="I118" s="35"/>
    </row>
    <row r="119" spans="1:16" ht="43.2">
      <c r="A119" s="35"/>
      <c r="B119" s="575" t="s">
        <v>3559</v>
      </c>
      <c r="C119" s="497"/>
      <c r="D119" s="303"/>
      <c r="E119" s="303"/>
      <c r="F119" s="303"/>
      <c r="G119" s="303"/>
      <c r="H119" s="303"/>
    </row>
    <row r="120" spans="1:16">
      <c r="A120" s="35"/>
      <c r="B120" s="841" t="s">
        <v>3560</v>
      </c>
      <c r="C120" s="497" t="s">
        <v>905</v>
      </c>
      <c r="D120" s="749"/>
      <c r="E120" s="749"/>
      <c r="F120" s="749"/>
      <c r="G120" s="749"/>
      <c r="H120" s="749"/>
      <c r="I120" s="24" t="s">
        <v>3464</v>
      </c>
      <c r="J120" s="41" t="s">
        <v>91</v>
      </c>
      <c r="K120" s="41" t="s">
        <v>175</v>
      </c>
      <c r="L120" s="41" t="s">
        <v>1340</v>
      </c>
      <c r="M120" s="41" t="s">
        <v>1412</v>
      </c>
      <c r="N120" s="41" t="s">
        <v>3427</v>
      </c>
      <c r="P120" s="41"/>
    </row>
    <row r="121" spans="1:16">
      <c r="A121" s="35"/>
      <c r="B121" s="841" t="s">
        <v>3561</v>
      </c>
      <c r="C121" s="497" t="s">
        <v>906</v>
      </c>
      <c r="D121" s="749"/>
      <c r="E121" s="749"/>
      <c r="F121" s="749"/>
      <c r="G121" s="749"/>
      <c r="H121" s="749"/>
      <c r="I121" s="24" t="s">
        <v>1401</v>
      </c>
      <c r="J121" s="41" t="s">
        <v>91</v>
      </c>
      <c r="K121" s="41" t="s">
        <v>175</v>
      </c>
      <c r="L121" s="41" t="s">
        <v>1340</v>
      </c>
      <c r="M121" s="41" t="s">
        <v>1412</v>
      </c>
      <c r="N121" s="41" t="s">
        <v>3427</v>
      </c>
      <c r="P121" s="41"/>
    </row>
    <row r="122" spans="1:16">
      <c r="A122" s="35"/>
      <c r="B122" s="841" t="s">
        <v>1335</v>
      </c>
      <c r="C122" s="497" t="s">
        <v>907</v>
      </c>
      <c r="D122" s="749"/>
      <c r="E122" s="749"/>
      <c r="F122" s="749"/>
      <c r="G122" s="749"/>
      <c r="H122" s="749"/>
      <c r="I122" s="35" t="s">
        <v>1374</v>
      </c>
      <c r="J122" s="41" t="s">
        <v>91</v>
      </c>
      <c r="K122" s="41" t="s">
        <v>175</v>
      </c>
      <c r="L122" s="41" t="s">
        <v>1340</v>
      </c>
      <c r="M122" s="41" t="s">
        <v>1412</v>
      </c>
      <c r="N122" s="41" t="s">
        <v>3427</v>
      </c>
      <c r="P122" s="41"/>
    </row>
    <row r="123" spans="1:16">
      <c r="A123" s="35"/>
      <c r="B123" s="841" t="s">
        <v>1336</v>
      </c>
      <c r="C123" s="497" t="s">
        <v>908</v>
      </c>
      <c r="D123" s="749"/>
      <c r="E123" s="749"/>
      <c r="F123" s="749"/>
      <c r="G123" s="749"/>
      <c r="H123" s="749"/>
      <c r="I123" s="35" t="s">
        <v>1375</v>
      </c>
      <c r="J123" s="41" t="s">
        <v>91</v>
      </c>
      <c r="K123" s="41" t="s">
        <v>175</v>
      </c>
      <c r="L123" s="41" t="s">
        <v>1340</v>
      </c>
      <c r="M123" s="41" t="s">
        <v>1412</v>
      </c>
      <c r="N123" s="41" t="s">
        <v>3427</v>
      </c>
      <c r="P123" s="41"/>
    </row>
    <row r="124" spans="1:16" ht="43.2">
      <c r="A124" s="35"/>
      <c r="B124" s="831" t="s">
        <v>3562</v>
      </c>
      <c r="C124" s="497" t="s">
        <v>139</v>
      </c>
      <c r="D124" s="749"/>
      <c r="E124" s="749"/>
      <c r="F124" s="749"/>
      <c r="G124" s="749"/>
      <c r="H124" s="749"/>
      <c r="I124" s="35"/>
      <c r="J124" s="41" t="s">
        <v>91</v>
      </c>
      <c r="K124" s="41" t="s">
        <v>175</v>
      </c>
      <c r="L124" s="41" t="s">
        <v>1340</v>
      </c>
      <c r="M124" s="41" t="s">
        <v>1412</v>
      </c>
      <c r="N124" s="41" t="s">
        <v>3427</v>
      </c>
      <c r="P124" s="41"/>
    </row>
    <row r="125" spans="1:16">
      <c r="A125" s="35"/>
      <c r="B125" s="35"/>
      <c r="C125" s="35"/>
      <c r="D125" s="35"/>
      <c r="E125" s="42" t="s">
        <v>3546</v>
      </c>
      <c r="F125" s="42" t="s">
        <v>3547</v>
      </c>
      <c r="G125" s="42" t="s">
        <v>3548</v>
      </c>
      <c r="H125" s="42"/>
      <c r="I125" s="35"/>
    </row>
    <row r="126" spans="1:16">
      <c r="A126" s="35"/>
      <c r="B126" s="35"/>
      <c r="C126" s="35"/>
      <c r="D126" s="35" t="s">
        <v>2777</v>
      </c>
      <c r="E126" s="35" t="s">
        <v>130</v>
      </c>
      <c r="F126" s="35" t="s">
        <v>130</v>
      </c>
      <c r="G126" s="35" t="s">
        <v>130</v>
      </c>
      <c r="H126" s="35"/>
      <c r="I126" s="35"/>
    </row>
    <row r="127" spans="1:16">
      <c r="A127" s="35"/>
      <c r="B127" s="35"/>
      <c r="C127" s="35"/>
      <c r="D127" s="35"/>
      <c r="E127" s="843"/>
      <c r="F127" s="843"/>
      <c r="G127" s="843"/>
      <c r="H127" s="35"/>
      <c r="I127" s="35"/>
    </row>
    <row r="128" spans="1:16">
      <c r="A128" s="35"/>
      <c r="B128" s="35"/>
      <c r="C128" s="35"/>
      <c r="D128" s="35"/>
      <c r="E128" s="843"/>
      <c r="F128" s="843"/>
      <c r="G128" s="843"/>
      <c r="H128" s="35"/>
      <c r="I128" s="35"/>
    </row>
    <row r="129" spans="1:16">
      <c r="A129" s="1" t="s">
        <v>3579</v>
      </c>
      <c r="C129" s="55"/>
      <c r="D129" s="35"/>
      <c r="E129" s="843"/>
      <c r="F129" s="843"/>
      <c r="G129" s="843"/>
      <c r="H129" s="35"/>
      <c r="I129" s="35"/>
    </row>
    <row r="130" spans="1:16">
      <c r="A130" s="54" t="s">
        <v>109</v>
      </c>
      <c r="C130" s="55"/>
      <c r="D130" s="35"/>
      <c r="E130" s="35"/>
      <c r="F130" s="35"/>
      <c r="G130" s="35"/>
      <c r="H130" s="35"/>
      <c r="I130" s="35"/>
    </row>
    <row r="131" spans="1:16">
      <c r="A131" s="54" t="s">
        <v>1411</v>
      </c>
      <c r="C131" s="55"/>
      <c r="D131" s="35"/>
      <c r="E131" s="35"/>
      <c r="F131" s="35"/>
      <c r="G131" s="35"/>
      <c r="H131" s="35"/>
      <c r="I131" s="35"/>
    </row>
    <row r="132" spans="1:16">
      <c r="A132" s="54" t="s">
        <v>90</v>
      </c>
      <c r="C132" s="55"/>
      <c r="D132" s="839"/>
      <c r="E132" s="839"/>
      <c r="F132" s="839"/>
      <c r="G132" s="839"/>
      <c r="H132" s="839"/>
    </row>
    <row r="133" spans="1:16">
      <c r="C133" s="55"/>
      <c r="D133" s="839"/>
      <c r="E133" s="839"/>
      <c r="F133" s="839"/>
      <c r="G133" s="839"/>
      <c r="H133" s="839"/>
    </row>
    <row r="134" spans="1:16">
      <c r="A134" s="293" t="s">
        <v>3564</v>
      </c>
      <c r="C134" s="55"/>
      <c r="D134" s="839"/>
      <c r="E134" s="839"/>
      <c r="F134" s="839"/>
      <c r="G134" s="839"/>
      <c r="H134" s="839"/>
    </row>
    <row r="135" spans="1:16">
      <c r="A135" s="35"/>
      <c r="B135" s="35"/>
      <c r="C135" s="35"/>
      <c r="D135" s="839"/>
      <c r="E135" s="839"/>
      <c r="F135" s="839"/>
      <c r="G135" s="839"/>
      <c r="H135" s="839"/>
    </row>
    <row r="136" spans="1:16" ht="28.8">
      <c r="A136" s="35"/>
      <c r="B136" s="35"/>
      <c r="C136" s="35"/>
      <c r="D136" s="497" t="s">
        <v>3532</v>
      </c>
      <c r="E136" s="497" t="s">
        <v>3565</v>
      </c>
      <c r="F136" s="497" t="s">
        <v>3566</v>
      </c>
      <c r="G136" s="497" t="s">
        <v>3567</v>
      </c>
      <c r="H136" s="497" t="s">
        <v>3535</v>
      </c>
    </row>
    <row r="137" spans="1:16">
      <c r="A137" s="35"/>
      <c r="B137" s="35"/>
      <c r="C137" s="35"/>
      <c r="D137" s="720" t="s">
        <v>13</v>
      </c>
      <c r="E137" s="720" t="s">
        <v>81</v>
      </c>
      <c r="F137" s="720" t="s">
        <v>80</v>
      </c>
      <c r="G137" s="720" t="s">
        <v>137</v>
      </c>
      <c r="H137" s="720" t="s">
        <v>86</v>
      </c>
    </row>
    <row r="138" spans="1:16">
      <c r="A138" s="35"/>
      <c r="B138" s="581" t="s">
        <v>3564</v>
      </c>
      <c r="C138" s="720"/>
      <c r="D138" s="303"/>
      <c r="E138" s="303"/>
      <c r="F138" s="303"/>
      <c r="G138" s="303"/>
      <c r="H138" s="303"/>
    </row>
    <row r="139" spans="1:16">
      <c r="A139" s="35"/>
      <c r="B139" s="841" t="s">
        <v>1335</v>
      </c>
      <c r="C139" s="497" t="s">
        <v>179</v>
      </c>
      <c r="D139" s="749"/>
      <c r="E139" s="749"/>
      <c r="F139" s="749"/>
      <c r="G139" s="749"/>
      <c r="H139" s="749"/>
      <c r="I139" s="42" t="s">
        <v>1374</v>
      </c>
      <c r="J139" s="41" t="s">
        <v>91</v>
      </c>
      <c r="K139" s="41" t="s">
        <v>175</v>
      </c>
      <c r="L139" s="41" t="s">
        <v>3435</v>
      </c>
      <c r="O139" s="41"/>
      <c r="P139" s="35"/>
    </row>
    <row r="140" spans="1:16">
      <c r="A140" s="35"/>
      <c r="B140" s="841" t="s">
        <v>1336</v>
      </c>
      <c r="C140" s="497" t="s">
        <v>178</v>
      </c>
      <c r="D140" s="749"/>
      <c r="E140" s="749"/>
      <c r="F140" s="749"/>
      <c r="G140" s="749"/>
      <c r="H140" s="749"/>
      <c r="I140" s="42" t="s">
        <v>1375</v>
      </c>
      <c r="J140" s="41" t="s">
        <v>91</v>
      </c>
      <c r="K140" s="41" t="s">
        <v>175</v>
      </c>
      <c r="L140" s="41" t="s">
        <v>3435</v>
      </c>
      <c r="O140" s="41"/>
      <c r="P140" s="35"/>
    </row>
    <row r="141" spans="1:16">
      <c r="A141" s="35"/>
      <c r="B141" s="838" t="s">
        <v>3451</v>
      </c>
      <c r="C141" s="497" t="s">
        <v>132</v>
      </c>
      <c r="D141" s="749"/>
      <c r="E141" s="749"/>
      <c r="F141" s="749"/>
      <c r="G141" s="749"/>
      <c r="H141" s="749"/>
      <c r="I141" s="42"/>
      <c r="J141" s="41" t="s">
        <v>91</v>
      </c>
      <c r="K141" s="41" t="s">
        <v>175</v>
      </c>
      <c r="L141" s="41" t="s">
        <v>3435</v>
      </c>
      <c r="O141" s="41"/>
      <c r="P141" s="35"/>
    </row>
    <row r="142" spans="1:16">
      <c r="A142" s="35"/>
      <c r="B142" s="35"/>
      <c r="C142" s="35"/>
      <c r="D142" s="35"/>
      <c r="E142" s="35" t="s">
        <v>3568</v>
      </c>
      <c r="F142" s="35" t="s">
        <v>3569</v>
      </c>
      <c r="G142" s="42" t="s">
        <v>3570</v>
      </c>
      <c r="H142" s="35"/>
    </row>
    <row r="143" spans="1:16">
      <c r="A143" s="35"/>
      <c r="B143" s="35"/>
      <c r="C143" s="35"/>
      <c r="D143" s="35" t="s">
        <v>2777</v>
      </c>
      <c r="E143" s="35" t="s">
        <v>130</v>
      </c>
      <c r="F143" s="35" t="s">
        <v>130</v>
      </c>
      <c r="G143" s="35" t="s">
        <v>130</v>
      </c>
      <c r="H143" s="35"/>
    </row>
    <row r="144" spans="1:16">
      <c r="A144" s="35"/>
      <c r="B144" s="35"/>
      <c r="C144" s="35"/>
      <c r="D144" s="35"/>
      <c r="E144" s="35"/>
      <c r="F144" s="35"/>
      <c r="J144" s="41"/>
      <c r="K144" s="41"/>
      <c r="L144" s="41"/>
      <c r="M144" s="41"/>
      <c r="N144" s="41"/>
    </row>
    <row r="145" spans="1:6">
      <c r="A145" s="35"/>
      <c r="B145" s="35"/>
      <c r="C145" s="35"/>
      <c r="D145" s="35"/>
      <c r="E145" s="35"/>
      <c r="F145" s="35"/>
    </row>
    <row r="146" spans="1:6">
      <c r="A146" s="35"/>
      <c r="B146" s="35"/>
      <c r="C146" s="35"/>
      <c r="D146" s="35"/>
      <c r="E146" s="35"/>
      <c r="F146" s="35"/>
    </row>
    <row r="147" spans="1:6">
      <c r="A147" s="35"/>
      <c r="B147" s="35"/>
      <c r="C147" s="35"/>
      <c r="D147" s="35"/>
      <c r="E147" s="35"/>
      <c r="F147" s="35"/>
    </row>
  </sheetData>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23"/>
  <dimension ref="A1:O34"/>
  <sheetViews>
    <sheetView showGridLines="0" zoomScale="80" zoomScaleNormal="80" workbookViewId="0"/>
  </sheetViews>
  <sheetFormatPr defaultColWidth="8.6640625" defaultRowHeight="14.4"/>
  <cols>
    <col min="1" max="1" width="13.5546875" style="124" customWidth="1"/>
    <col min="2" max="2" width="41" style="124" customWidth="1"/>
    <col min="3" max="3" width="8.6640625" style="124"/>
    <col min="4" max="4" width="21.5546875" style="124" customWidth="1"/>
    <col min="5" max="5" width="20.44140625" style="124" customWidth="1"/>
    <col min="6" max="6" width="20.33203125" style="124" customWidth="1"/>
    <col min="7" max="7" width="22.5546875" style="124" customWidth="1"/>
    <col min="8" max="8" width="24.44140625" style="124" customWidth="1"/>
    <col min="9" max="9" width="15" style="124" customWidth="1"/>
    <col min="10" max="10" width="17.33203125" style="124" customWidth="1"/>
    <col min="11" max="11" width="15.44140625" style="124" customWidth="1"/>
    <col min="12" max="12" width="22.33203125" style="124" customWidth="1"/>
    <col min="13" max="13" width="21.44140625" style="124" customWidth="1"/>
    <col min="14" max="14" width="20.5546875" style="124" customWidth="1"/>
    <col min="15" max="16384" width="8.6640625" style="124"/>
  </cols>
  <sheetData>
    <row r="1" spans="1:10">
      <c r="A1" s="1" t="s">
        <v>3580</v>
      </c>
    </row>
    <row r="2" spans="1:10">
      <c r="A2" s="293" t="s">
        <v>3581</v>
      </c>
    </row>
    <row r="4" spans="1:10">
      <c r="A4" s="1" t="s">
        <v>3582</v>
      </c>
      <c r="C4" s="10"/>
      <c r="D4" s="35"/>
      <c r="E4" s="843"/>
      <c r="F4" s="843"/>
      <c r="G4" s="843"/>
      <c r="H4" s="843"/>
      <c r="I4" s="35"/>
    </row>
    <row r="5" spans="1:10">
      <c r="A5" s="54" t="s">
        <v>109</v>
      </c>
      <c r="C5" s="10"/>
      <c r="D5" s="35"/>
      <c r="E5" s="843"/>
      <c r="F5" s="843"/>
      <c r="G5" s="843"/>
      <c r="H5" s="843"/>
      <c r="I5" s="35"/>
    </row>
    <row r="6" spans="1:10">
      <c r="A6" s="54" t="s">
        <v>90</v>
      </c>
      <c r="C6" s="10"/>
      <c r="D6" s="35"/>
      <c r="E6" s="843"/>
      <c r="F6" s="843"/>
      <c r="G6" s="843"/>
      <c r="H6" s="843"/>
      <c r="I6" s="35"/>
    </row>
    <row r="7" spans="1:10">
      <c r="A7" s="35"/>
      <c r="C7" s="10"/>
      <c r="D7" s="756"/>
      <c r="E7" s="756"/>
      <c r="F7" s="756"/>
      <c r="G7" s="756"/>
      <c r="H7" s="756"/>
      <c r="I7" s="756"/>
    </row>
    <row r="8" spans="1:10">
      <c r="A8" s="293" t="s">
        <v>3424</v>
      </c>
      <c r="B8" s="35"/>
      <c r="C8" s="10"/>
      <c r="D8" s="756"/>
      <c r="E8" s="756"/>
      <c r="F8" s="756"/>
      <c r="G8" s="756"/>
      <c r="H8" s="756"/>
      <c r="I8" s="756"/>
    </row>
    <row r="9" spans="1:10">
      <c r="B9" s="35"/>
      <c r="C9" s="10"/>
      <c r="D9" s="756"/>
      <c r="E9" s="756"/>
      <c r="F9" s="41"/>
      <c r="G9" s="41"/>
      <c r="H9" s="41"/>
      <c r="I9" s="41"/>
      <c r="J9" s="41"/>
    </row>
    <row r="10" spans="1:10">
      <c r="B10" s="35"/>
      <c r="C10" s="839"/>
      <c r="D10" s="497" t="s">
        <v>3532</v>
      </c>
      <c r="E10" s="497" t="s">
        <v>3535</v>
      </c>
      <c r="F10" s="41"/>
      <c r="G10" s="41"/>
      <c r="H10" s="41"/>
      <c r="I10" s="41"/>
      <c r="J10" s="41"/>
    </row>
    <row r="11" spans="1:10">
      <c r="B11" s="35"/>
      <c r="C11" s="839"/>
      <c r="D11" s="720" t="s">
        <v>13</v>
      </c>
      <c r="E11" s="720" t="s">
        <v>86</v>
      </c>
      <c r="F11" s="41"/>
      <c r="G11" s="41"/>
      <c r="H11" s="41"/>
      <c r="I11" s="41"/>
      <c r="J11" s="41"/>
    </row>
    <row r="12" spans="1:10" ht="28.8">
      <c r="B12" s="845" t="s">
        <v>3424</v>
      </c>
      <c r="C12" s="497" t="s">
        <v>896</v>
      </c>
      <c r="D12" s="749"/>
      <c r="E12" s="749"/>
      <c r="F12" s="41" t="s">
        <v>91</v>
      </c>
      <c r="G12" s="41" t="s">
        <v>175</v>
      </c>
      <c r="H12" s="41" t="s">
        <v>1340</v>
      </c>
      <c r="I12" s="41" t="s">
        <v>3425</v>
      </c>
      <c r="J12" s="41"/>
    </row>
    <row r="13" spans="1:10">
      <c r="B13" s="35"/>
      <c r="C13" s="10"/>
      <c r="D13" s="35" t="s">
        <v>2777</v>
      </c>
      <c r="E13" s="756"/>
      <c r="F13" s="41"/>
      <c r="G13" s="41"/>
      <c r="H13" s="41"/>
      <c r="I13" s="41"/>
      <c r="J13" s="41"/>
    </row>
    <row r="14" spans="1:10">
      <c r="B14" s="35"/>
      <c r="C14" s="10"/>
      <c r="D14" s="756"/>
      <c r="E14" s="756"/>
      <c r="F14" s="756"/>
      <c r="G14" s="756"/>
      <c r="H14" s="756"/>
      <c r="I14" s="756"/>
    </row>
    <row r="15" spans="1:10">
      <c r="C15" s="55"/>
      <c r="D15" s="35"/>
      <c r="E15" s="843"/>
      <c r="F15" s="843"/>
      <c r="G15" s="843"/>
      <c r="H15" s="35"/>
    </row>
    <row r="16" spans="1:10">
      <c r="A16" s="1" t="s">
        <v>3583</v>
      </c>
      <c r="C16" s="55"/>
      <c r="D16" s="35"/>
      <c r="E16" s="843"/>
      <c r="F16" s="843"/>
      <c r="G16" s="843"/>
      <c r="H16" s="35"/>
    </row>
    <row r="17" spans="1:15">
      <c r="A17" s="54" t="s">
        <v>109</v>
      </c>
      <c r="C17" s="55"/>
      <c r="D17" s="35"/>
      <c r="E17" s="35"/>
      <c r="F17" s="35"/>
      <c r="G17" s="35"/>
      <c r="H17" s="35"/>
    </row>
    <row r="18" spans="1:15">
      <c r="A18" s="54" t="s">
        <v>90</v>
      </c>
      <c r="C18" s="55"/>
      <c r="D18" s="839"/>
      <c r="E18" s="839"/>
      <c r="F18" s="839"/>
      <c r="G18" s="839"/>
      <c r="H18" s="839"/>
    </row>
    <row r="19" spans="1:15">
      <c r="C19" s="55"/>
      <c r="D19" s="839"/>
      <c r="E19" s="839"/>
      <c r="F19" s="839"/>
      <c r="G19" s="839"/>
      <c r="H19" s="839"/>
    </row>
    <row r="20" spans="1:15">
      <c r="A20" s="293" t="s">
        <v>3564</v>
      </c>
      <c r="C20" s="55"/>
      <c r="D20" s="839"/>
      <c r="E20" s="839"/>
      <c r="F20" s="839"/>
      <c r="G20" s="839"/>
      <c r="H20" s="839"/>
    </row>
    <row r="21" spans="1:15">
      <c r="A21" s="35"/>
      <c r="C21" s="55"/>
      <c r="D21" s="839"/>
      <c r="E21" s="839"/>
      <c r="F21" s="839"/>
      <c r="G21" s="839"/>
      <c r="H21" s="839"/>
    </row>
    <row r="22" spans="1:15" ht="28.8">
      <c r="A22" s="35"/>
      <c r="C22" s="55"/>
      <c r="D22" s="497" t="s">
        <v>3532</v>
      </c>
      <c r="E22" s="497" t="s">
        <v>3565</v>
      </c>
      <c r="F22" s="497" t="s">
        <v>3566</v>
      </c>
      <c r="G22" s="497" t="s">
        <v>3567</v>
      </c>
      <c r="H22" s="497" t="s">
        <v>3535</v>
      </c>
    </row>
    <row r="23" spans="1:15">
      <c r="A23" s="35"/>
      <c r="C23" s="55"/>
      <c r="D23" s="720" t="s">
        <v>13</v>
      </c>
      <c r="E23" s="720" t="s">
        <v>81</v>
      </c>
      <c r="F23" s="720" t="s">
        <v>80</v>
      </c>
      <c r="G23" s="720" t="s">
        <v>137</v>
      </c>
      <c r="H23" s="720" t="s">
        <v>86</v>
      </c>
    </row>
    <row r="24" spans="1:15">
      <c r="A24" s="35"/>
      <c r="B24" s="846" t="s">
        <v>3564</v>
      </c>
      <c r="C24" s="720"/>
      <c r="D24" s="303"/>
      <c r="E24" s="303"/>
      <c r="F24" s="303"/>
      <c r="G24" s="303"/>
      <c r="H24" s="303"/>
    </row>
    <row r="25" spans="1:15">
      <c r="A25" s="35"/>
      <c r="B25" s="847" t="s">
        <v>1335</v>
      </c>
      <c r="C25" s="497" t="s">
        <v>179</v>
      </c>
      <c r="D25" s="749"/>
      <c r="E25" s="749"/>
      <c r="F25" s="749"/>
      <c r="G25" s="749"/>
      <c r="H25" s="749"/>
      <c r="I25" s="42" t="s">
        <v>1374</v>
      </c>
      <c r="J25" s="41" t="s">
        <v>91</v>
      </c>
      <c r="K25" s="41" t="s">
        <v>175</v>
      </c>
      <c r="L25" s="41" t="s">
        <v>3435</v>
      </c>
      <c r="N25" s="41"/>
      <c r="O25" s="35"/>
    </row>
    <row r="26" spans="1:15">
      <c r="A26" s="35"/>
      <c r="B26" s="847" t="s">
        <v>1336</v>
      </c>
      <c r="C26" s="497" t="s">
        <v>178</v>
      </c>
      <c r="D26" s="749"/>
      <c r="E26" s="749"/>
      <c r="F26" s="749"/>
      <c r="G26" s="749"/>
      <c r="H26" s="749"/>
      <c r="I26" s="42" t="s">
        <v>1375</v>
      </c>
      <c r="J26" s="41" t="s">
        <v>91</v>
      </c>
      <c r="K26" s="41" t="s">
        <v>175</v>
      </c>
      <c r="L26" s="41" t="s">
        <v>3435</v>
      </c>
      <c r="N26" s="41"/>
      <c r="O26" s="35"/>
    </row>
    <row r="27" spans="1:15">
      <c r="A27" s="35"/>
      <c r="B27" s="848" t="s">
        <v>3451</v>
      </c>
      <c r="C27" s="497" t="s">
        <v>132</v>
      </c>
      <c r="D27" s="749"/>
      <c r="E27" s="749"/>
      <c r="F27" s="749"/>
      <c r="G27" s="749"/>
      <c r="H27" s="749"/>
      <c r="I27" s="42"/>
      <c r="J27" s="41" t="s">
        <v>91</v>
      </c>
      <c r="K27" s="41" t="s">
        <v>175</v>
      </c>
      <c r="L27" s="41" t="s">
        <v>3435</v>
      </c>
      <c r="N27" s="41"/>
      <c r="O27" s="35"/>
    </row>
    <row r="28" spans="1:15">
      <c r="A28" s="35"/>
      <c r="D28" s="35"/>
      <c r="E28" s="35" t="s">
        <v>3568</v>
      </c>
      <c r="F28" s="35" t="s">
        <v>3569</v>
      </c>
      <c r="G28" s="42" t="s">
        <v>3570</v>
      </c>
      <c r="H28" s="35"/>
    </row>
    <row r="29" spans="1:15">
      <c r="A29" s="35"/>
      <c r="D29" s="35" t="s">
        <v>2777</v>
      </c>
      <c r="E29" s="35" t="s">
        <v>130</v>
      </c>
      <c r="F29" s="35" t="s">
        <v>130</v>
      </c>
      <c r="G29" s="35" t="s">
        <v>130</v>
      </c>
      <c r="H29" s="35"/>
    </row>
    <row r="30" spans="1:15">
      <c r="A30" s="35"/>
      <c r="D30" s="35"/>
      <c r="E30" s="35"/>
      <c r="F30" s="35"/>
    </row>
    <row r="31" spans="1:15">
      <c r="A31" s="35"/>
      <c r="D31" s="35"/>
      <c r="E31" s="35"/>
      <c r="F31" s="35"/>
    </row>
    <row r="32" spans="1:15">
      <c r="A32" s="35"/>
      <c r="D32" s="35"/>
      <c r="E32" s="35"/>
      <c r="F32" s="35"/>
    </row>
    <row r="33" spans="1:6">
      <c r="A33" s="35"/>
      <c r="D33" s="35"/>
      <c r="E33" s="35"/>
      <c r="F33" s="35"/>
    </row>
    <row r="34" spans="1:6">
      <c r="A34" s="3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FFC000"/>
  </sheetPr>
  <dimension ref="A1:G20"/>
  <sheetViews>
    <sheetView showGridLines="0" zoomScale="80" zoomScaleNormal="80" workbookViewId="0"/>
  </sheetViews>
  <sheetFormatPr defaultColWidth="9.33203125" defaultRowHeight="14.4"/>
  <cols>
    <col min="1" max="1" width="23.44140625" customWidth="1"/>
    <col min="2" max="2" width="62.33203125" bestFit="1" customWidth="1"/>
    <col min="3" max="3" width="6.44140625" bestFit="1" customWidth="1"/>
    <col min="4" max="4" width="6.33203125" bestFit="1" customWidth="1"/>
    <col min="5" max="5" width="75.33203125" bestFit="1" customWidth="1"/>
    <col min="6" max="6" width="15.6640625" customWidth="1"/>
    <col min="7" max="7" width="23.44140625" customWidth="1"/>
  </cols>
  <sheetData>
    <row r="1" spans="1:7">
      <c r="A1" s="88" t="s">
        <v>1934</v>
      </c>
    </row>
    <row r="2" spans="1:7">
      <c r="A2" s="39" t="s">
        <v>1726</v>
      </c>
      <c r="B2" s="372"/>
      <c r="C2" s="373"/>
      <c r="D2" s="374"/>
      <c r="E2" s="374"/>
      <c r="F2" s="374"/>
    </row>
    <row r="3" spans="1:7">
      <c r="A3" s="375"/>
      <c r="B3" s="374"/>
      <c r="C3" s="374"/>
      <c r="D3" s="374"/>
      <c r="E3" s="374"/>
      <c r="F3" s="374"/>
    </row>
    <row r="4" spans="1:7">
      <c r="A4" s="88" t="s">
        <v>1935</v>
      </c>
      <c r="B4" s="374"/>
      <c r="C4" s="374"/>
      <c r="D4" s="374"/>
      <c r="E4" s="374"/>
      <c r="F4" s="374"/>
    </row>
    <row r="5" spans="1:7">
      <c r="B5" s="374"/>
      <c r="C5" s="374"/>
      <c r="D5" s="374"/>
      <c r="E5" s="374"/>
      <c r="F5" s="374"/>
    </row>
    <row r="6" spans="1:7">
      <c r="A6" s="376" t="s">
        <v>1468</v>
      </c>
      <c r="B6" s="374"/>
      <c r="C6" s="374"/>
      <c r="D6" s="374"/>
      <c r="E6" s="374"/>
      <c r="F6" s="374"/>
    </row>
    <row r="7" spans="1:7">
      <c r="C7" s="377"/>
      <c r="D7" s="378" t="s">
        <v>13</v>
      </c>
      <c r="E7" s="374"/>
      <c r="F7" s="374"/>
    </row>
    <row r="8" spans="1:7">
      <c r="B8" s="379" t="s">
        <v>1728</v>
      </c>
      <c r="C8" s="380"/>
      <c r="D8" s="175"/>
      <c r="E8" s="374"/>
      <c r="F8" s="374"/>
    </row>
    <row r="9" spans="1:7">
      <c r="B9" s="381" t="s">
        <v>1840</v>
      </c>
      <c r="C9" s="378" t="s">
        <v>12</v>
      </c>
      <c r="D9" s="382"/>
      <c r="E9" s="383" t="s">
        <v>1730</v>
      </c>
      <c r="F9" s="383"/>
      <c r="G9" s="383"/>
    </row>
    <row r="10" spans="1:7">
      <c r="B10" s="1227" t="s">
        <v>5903</v>
      </c>
      <c r="C10" s="378" t="s">
        <v>11</v>
      </c>
      <c r="D10" s="382"/>
      <c r="E10" s="1552" t="s">
        <v>5908</v>
      </c>
      <c r="F10" s="383"/>
      <c r="G10" s="383"/>
    </row>
    <row r="11" spans="1:7">
      <c r="B11" s="381" t="s">
        <v>1936</v>
      </c>
      <c r="C11" s="378" t="s">
        <v>9</v>
      </c>
      <c r="D11" s="382"/>
      <c r="E11" s="383" t="s">
        <v>1937</v>
      </c>
      <c r="F11" s="383"/>
      <c r="G11" s="383"/>
    </row>
    <row r="12" spans="1:7">
      <c r="B12" s="381" t="s">
        <v>1847</v>
      </c>
      <c r="C12" s="378" t="s">
        <v>7</v>
      </c>
      <c r="D12" s="382"/>
      <c r="E12" s="383" t="s">
        <v>1938</v>
      </c>
      <c r="F12" s="383"/>
      <c r="G12" s="383"/>
    </row>
    <row r="13" spans="1:7">
      <c r="B13" s="1226" t="s">
        <v>6109</v>
      </c>
      <c r="C13" s="378" t="s">
        <v>6150</v>
      </c>
      <c r="D13" s="382"/>
      <c r="E13" s="1552" t="s">
        <v>6111</v>
      </c>
      <c r="F13" s="383"/>
      <c r="G13" s="383"/>
    </row>
    <row r="14" spans="1:7">
      <c r="B14" s="1226" t="s">
        <v>6110</v>
      </c>
      <c r="C14" s="378" t="s">
        <v>6151</v>
      </c>
      <c r="D14" s="382"/>
      <c r="E14" s="1552" t="s">
        <v>6112</v>
      </c>
      <c r="F14" s="383"/>
      <c r="G14" s="383"/>
    </row>
    <row r="15" spans="1:7">
      <c r="B15" s="381" t="s">
        <v>6355</v>
      </c>
      <c r="C15" s="378" t="s">
        <v>44</v>
      </c>
      <c r="D15" s="382"/>
      <c r="E15" s="1552" t="s">
        <v>6113</v>
      </c>
      <c r="F15" s="383"/>
      <c r="G15" s="383"/>
    </row>
    <row r="16" spans="1:7">
      <c r="B16" s="381" t="s">
        <v>1939</v>
      </c>
      <c r="C16" s="378" t="s">
        <v>37</v>
      </c>
      <c r="D16" s="382"/>
      <c r="E16" s="383" t="s">
        <v>1929</v>
      </c>
      <c r="F16" s="383"/>
      <c r="G16" s="383"/>
    </row>
    <row r="17" spans="2:7">
      <c r="B17" s="1227" t="s">
        <v>6234</v>
      </c>
      <c r="C17" s="378" t="s">
        <v>901</v>
      </c>
      <c r="D17" s="382"/>
      <c r="E17" s="1552" t="s">
        <v>5909</v>
      </c>
      <c r="F17" s="383"/>
      <c r="G17" s="383"/>
    </row>
    <row r="18" spans="2:7">
      <c r="B18" s="381" t="s">
        <v>1930</v>
      </c>
      <c r="C18" s="378" t="s">
        <v>902</v>
      </c>
      <c r="D18" s="382"/>
      <c r="E18" s="383" t="s">
        <v>1931</v>
      </c>
      <c r="F18" s="383"/>
      <c r="G18" s="383"/>
    </row>
    <row r="19" spans="2:7">
      <c r="B19" s="381" t="s">
        <v>1932</v>
      </c>
      <c r="C19" s="378" t="s">
        <v>904</v>
      </c>
      <c r="D19" s="382"/>
      <c r="E19" s="383" t="s">
        <v>1933</v>
      </c>
      <c r="F19" s="383"/>
      <c r="G19" s="383"/>
    </row>
    <row r="20" spans="2:7">
      <c r="B20" s="374"/>
      <c r="C20" s="386"/>
      <c r="D20" s="386"/>
      <c r="E20" s="383"/>
      <c r="F20" s="383"/>
      <c r="G20" s="383"/>
    </row>
  </sheetData>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24"/>
  <dimension ref="A1:P110"/>
  <sheetViews>
    <sheetView showGridLines="0" zoomScale="80" zoomScaleNormal="80" workbookViewId="0"/>
  </sheetViews>
  <sheetFormatPr defaultColWidth="8.6640625" defaultRowHeight="14.4"/>
  <cols>
    <col min="1" max="1" width="20.5546875" style="124" customWidth="1"/>
    <col min="2" max="2" width="32.33203125" style="124" customWidth="1"/>
    <col min="3" max="3" width="39.5546875" style="124" customWidth="1"/>
    <col min="4" max="4" width="69.44140625" style="124" customWidth="1"/>
    <col min="5" max="5" width="41.5546875" style="124" customWidth="1"/>
    <col min="6" max="6" width="40.6640625" style="124" customWidth="1"/>
    <col min="7" max="7" width="32.5546875" style="124" customWidth="1"/>
    <col min="8" max="14" width="15.33203125" style="124" customWidth="1"/>
    <col min="15" max="16384" width="8.6640625" style="124"/>
  </cols>
  <sheetData>
    <row r="1" spans="1:16">
      <c r="A1" s="1" t="s">
        <v>3584</v>
      </c>
    </row>
    <row r="2" spans="1:16">
      <c r="A2" s="293" t="s">
        <v>1561</v>
      </c>
    </row>
    <row r="3" spans="1:16">
      <c r="A3" s="165"/>
      <c r="B3" s="756"/>
      <c r="C3" s="756"/>
      <c r="D3" s="756"/>
      <c r="E3" s="756"/>
      <c r="F3" s="756"/>
      <c r="G3" s="756"/>
      <c r="H3" s="756"/>
      <c r="I3" s="756"/>
      <c r="J3" s="756"/>
      <c r="K3" s="756"/>
      <c r="L3" s="756"/>
      <c r="M3" s="756"/>
      <c r="N3" s="756"/>
    </row>
    <row r="4" spans="1:16">
      <c r="A4" s="271" t="s">
        <v>3585</v>
      </c>
      <c r="B4" s="756"/>
      <c r="C4" s="756"/>
      <c r="D4" s="756"/>
      <c r="E4" s="756"/>
      <c r="F4" s="756"/>
      <c r="G4" s="756"/>
      <c r="H4" s="756"/>
      <c r="I4" s="756"/>
      <c r="J4" s="756"/>
      <c r="K4" s="756"/>
      <c r="L4" s="756"/>
      <c r="M4" s="756"/>
      <c r="N4" s="756"/>
    </row>
    <row r="5" spans="1:16" ht="14.25" customHeight="1">
      <c r="B5" s="756"/>
      <c r="C5" s="756"/>
      <c r="D5" s="756"/>
      <c r="E5" s="756"/>
      <c r="F5" s="756"/>
      <c r="G5" s="756"/>
      <c r="H5" s="756"/>
      <c r="I5" s="756"/>
      <c r="J5" s="756"/>
      <c r="K5" s="756"/>
      <c r="L5" s="756"/>
      <c r="M5" s="756"/>
      <c r="N5" s="756"/>
    </row>
    <row r="6" spans="1:16">
      <c r="A6" s="293" t="s">
        <v>3586</v>
      </c>
      <c r="B6" s="42"/>
      <c r="C6" s="839"/>
      <c r="D6" s="839"/>
      <c r="E6" s="839"/>
      <c r="F6" s="839"/>
      <c r="G6" s="839"/>
      <c r="H6" s="839"/>
      <c r="I6" s="839"/>
      <c r="J6" s="756"/>
      <c r="K6" s="756"/>
      <c r="L6" s="756"/>
      <c r="M6" s="756"/>
      <c r="N6" s="756"/>
    </row>
    <row r="7" spans="1:16">
      <c r="A7" s="756"/>
      <c r="B7" s="42"/>
      <c r="C7" s="839"/>
      <c r="D7" s="839"/>
      <c r="E7" s="839"/>
      <c r="F7" s="839"/>
      <c r="G7" s="839"/>
      <c r="H7" s="839"/>
      <c r="I7" s="839"/>
      <c r="J7" s="756"/>
      <c r="K7" s="756"/>
      <c r="L7" s="756"/>
      <c r="M7" s="756"/>
      <c r="N7" s="756"/>
    </row>
    <row r="8" spans="1:16" ht="43.2">
      <c r="A8" s="851" t="s">
        <v>152</v>
      </c>
      <c r="B8" s="1303" t="s">
        <v>3587</v>
      </c>
      <c r="C8" s="850" t="s">
        <v>3588</v>
      </c>
      <c r="D8" s="850" t="s">
        <v>3589</v>
      </c>
      <c r="E8" s="850" t="s">
        <v>3590</v>
      </c>
      <c r="F8" s="497" t="s">
        <v>3591</v>
      </c>
      <c r="G8" s="850" t="s">
        <v>3592</v>
      </c>
      <c r="H8" s="497" t="s">
        <v>2432</v>
      </c>
      <c r="I8" s="497" t="s">
        <v>2405</v>
      </c>
      <c r="J8" s="497" t="s">
        <v>3593</v>
      </c>
      <c r="K8" s="497" t="s">
        <v>3594</v>
      </c>
      <c r="L8" s="497" t="s">
        <v>3595</v>
      </c>
      <c r="M8" s="497" t="s">
        <v>3596</v>
      </c>
      <c r="N8" s="497" t="s">
        <v>3597</v>
      </c>
    </row>
    <row r="9" spans="1:16">
      <c r="A9" s="851" t="s">
        <v>3598</v>
      </c>
      <c r="B9" s="851" t="s">
        <v>13</v>
      </c>
      <c r="C9" s="851" t="s">
        <v>89</v>
      </c>
      <c r="D9" s="851" t="s">
        <v>107</v>
      </c>
      <c r="E9" s="851" t="s">
        <v>88</v>
      </c>
      <c r="F9" s="851" t="s">
        <v>85</v>
      </c>
      <c r="G9" s="851" t="s">
        <v>84</v>
      </c>
      <c r="H9" s="851" t="s">
        <v>83</v>
      </c>
      <c r="I9" s="851" t="s">
        <v>82</v>
      </c>
      <c r="J9" s="851" t="s">
        <v>81</v>
      </c>
      <c r="K9" s="851" t="s">
        <v>80</v>
      </c>
      <c r="L9" s="851" t="s">
        <v>137</v>
      </c>
      <c r="M9" s="851" t="s">
        <v>136</v>
      </c>
      <c r="N9" s="851" t="s">
        <v>134</v>
      </c>
    </row>
    <row r="10" spans="1:16">
      <c r="A10" s="852"/>
      <c r="B10" s="852"/>
      <c r="C10" s="749"/>
      <c r="D10" s="749"/>
      <c r="E10" s="749"/>
      <c r="F10" s="749"/>
      <c r="G10" s="749"/>
      <c r="H10" s="749"/>
      <c r="I10" s="749"/>
      <c r="J10" s="749"/>
      <c r="K10" s="749"/>
      <c r="L10" s="749"/>
      <c r="M10" s="749"/>
      <c r="N10" s="749"/>
    </row>
    <row r="11" spans="1:16" ht="28.8">
      <c r="A11" s="166" t="s">
        <v>350</v>
      </c>
      <c r="B11" s="41" t="s">
        <v>79</v>
      </c>
      <c r="C11" s="41" t="s">
        <v>91</v>
      </c>
      <c r="D11" s="41" t="s">
        <v>3599</v>
      </c>
      <c r="E11" s="33" t="s">
        <v>143</v>
      </c>
      <c r="F11" s="41" t="s">
        <v>3600</v>
      </c>
      <c r="G11" s="41" t="s">
        <v>79</v>
      </c>
      <c r="H11" s="41" t="s">
        <v>78</v>
      </c>
      <c r="I11" s="41" t="s">
        <v>78</v>
      </c>
      <c r="J11" s="41" t="s">
        <v>78</v>
      </c>
      <c r="K11" s="41" t="s">
        <v>79</v>
      </c>
      <c r="L11" s="41" t="s">
        <v>79</v>
      </c>
      <c r="M11" s="41" t="s">
        <v>78</v>
      </c>
      <c r="N11" s="41" t="s">
        <v>79</v>
      </c>
      <c r="O11" s="853"/>
      <c r="P11" s="853"/>
    </row>
    <row r="12" spans="1:16" ht="28.8">
      <c r="A12" s="853" t="s">
        <v>3601</v>
      </c>
      <c r="B12" s="41" t="s">
        <v>3602</v>
      </c>
      <c r="C12" s="41" t="s">
        <v>90</v>
      </c>
      <c r="F12" s="41"/>
      <c r="G12" s="41" t="s">
        <v>1322</v>
      </c>
      <c r="H12" s="41" t="s">
        <v>2433</v>
      </c>
      <c r="I12" s="41" t="s">
        <v>2417</v>
      </c>
      <c r="J12" s="41" t="s">
        <v>3603</v>
      </c>
      <c r="K12" s="41" t="s">
        <v>3604</v>
      </c>
      <c r="L12" s="41" t="s">
        <v>3605</v>
      </c>
      <c r="M12" s="41" t="s">
        <v>3606</v>
      </c>
      <c r="N12" s="41" t="s">
        <v>3607</v>
      </c>
      <c r="O12" s="853"/>
      <c r="P12" s="853"/>
    </row>
    <row r="13" spans="1:16">
      <c r="A13" s="853"/>
      <c r="B13" s="41"/>
      <c r="C13" s="41" t="s">
        <v>175</v>
      </c>
      <c r="D13" s="853"/>
      <c r="E13" s="853"/>
      <c r="F13" s="853"/>
      <c r="G13" s="853"/>
      <c r="H13" s="853"/>
      <c r="I13" s="853"/>
      <c r="J13" s="853"/>
      <c r="K13" s="853"/>
      <c r="L13" s="853"/>
      <c r="M13" s="853"/>
      <c r="N13" s="853"/>
      <c r="O13" s="853"/>
      <c r="P13" s="853"/>
    </row>
    <row r="14" spans="1:16">
      <c r="B14" s="41"/>
      <c r="C14" s="41" t="s">
        <v>1340</v>
      </c>
      <c r="D14" s="853"/>
      <c r="E14" s="853"/>
      <c r="F14" s="853"/>
      <c r="G14" s="853"/>
      <c r="H14" s="853"/>
      <c r="I14" s="853"/>
      <c r="J14" s="853"/>
      <c r="K14" s="853"/>
      <c r="L14" s="853"/>
      <c r="M14" s="853"/>
      <c r="N14" s="853"/>
      <c r="O14" s="853"/>
      <c r="P14" s="853"/>
    </row>
    <row r="15" spans="1:16">
      <c r="B15" s="41"/>
      <c r="C15" s="41" t="s">
        <v>1354</v>
      </c>
      <c r="H15" s="41"/>
    </row>
    <row r="16" spans="1:16">
      <c r="A16" s="1" t="s">
        <v>3608</v>
      </c>
    </row>
    <row r="17" spans="1:14">
      <c r="A17" s="853"/>
      <c r="M17" s="853"/>
      <c r="N17" s="853"/>
    </row>
    <row r="18" spans="1:14">
      <c r="A18" s="53" t="s">
        <v>3609</v>
      </c>
      <c r="M18" s="853"/>
      <c r="N18" s="853"/>
    </row>
    <row r="19" spans="1:14">
      <c r="M19" s="853"/>
      <c r="N19" s="853"/>
    </row>
    <row r="20" spans="1:14" ht="43.2">
      <c r="A20" s="851" t="s">
        <v>152</v>
      </c>
      <c r="B20" s="1303" t="s">
        <v>3610</v>
      </c>
      <c r="C20" s="850" t="s">
        <v>3588</v>
      </c>
      <c r="D20" s="850" t="s">
        <v>3591</v>
      </c>
      <c r="E20" s="850" t="s">
        <v>3592</v>
      </c>
      <c r="F20" s="497" t="s">
        <v>2432</v>
      </c>
      <c r="G20" s="497" t="s">
        <v>3593</v>
      </c>
      <c r="H20" s="497" t="s">
        <v>3594</v>
      </c>
      <c r="I20" s="497" t="s">
        <v>3595</v>
      </c>
      <c r="J20" s="853"/>
      <c r="N20" s="853"/>
    </row>
    <row r="21" spans="1:14">
      <c r="A21" s="497" t="s">
        <v>3611</v>
      </c>
      <c r="B21" s="497" t="s">
        <v>148</v>
      </c>
      <c r="C21" s="497" t="s">
        <v>133</v>
      </c>
      <c r="D21" s="497" t="s">
        <v>128</v>
      </c>
      <c r="E21" s="497" t="s">
        <v>127</v>
      </c>
      <c r="F21" s="497" t="s">
        <v>126</v>
      </c>
      <c r="G21" s="497" t="s">
        <v>125</v>
      </c>
      <c r="H21" s="497" t="s">
        <v>124</v>
      </c>
      <c r="I21" s="497" t="s">
        <v>123</v>
      </c>
      <c r="J21" s="853"/>
      <c r="N21" s="853"/>
    </row>
    <row r="22" spans="1:14">
      <c r="A22" s="852"/>
      <c r="B22" s="852"/>
      <c r="C22" s="749"/>
      <c r="D22" s="491"/>
      <c r="E22" s="491"/>
      <c r="F22" s="491"/>
      <c r="G22" s="491"/>
      <c r="H22" s="491"/>
      <c r="I22" s="491"/>
      <c r="J22" s="853"/>
      <c r="N22" s="853"/>
    </row>
    <row r="23" spans="1:14" ht="28.8">
      <c r="A23" s="166" t="s">
        <v>350</v>
      </c>
      <c r="B23" s="41" t="s">
        <v>79</v>
      </c>
      <c r="C23" s="41" t="s">
        <v>91</v>
      </c>
      <c r="D23" s="41" t="s">
        <v>3600</v>
      </c>
      <c r="E23" s="41" t="s">
        <v>79</v>
      </c>
      <c r="F23" s="41" t="s">
        <v>78</v>
      </c>
      <c r="G23" s="41" t="s">
        <v>78</v>
      </c>
      <c r="H23" s="41" t="s">
        <v>79</v>
      </c>
      <c r="I23" s="41" t="s">
        <v>79</v>
      </c>
      <c r="J23" s="853"/>
      <c r="N23" s="853"/>
    </row>
    <row r="24" spans="1:14" ht="28.8">
      <c r="A24" s="853" t="s">
        <v>3612</v>
      </c>
      <c r="B24" s="41" t="s">
        <v>3613</v>
      </c>
      <c r="C24" s="41" t="s">
        <v>90</v>
      </c>
      <c r="D24" s="41"/>
      <c r="E24" s="41" t="s">
        <v>1322</v>
      </c>
      <c r="F24" s="41" t="s">
        <v>2433</v>
      </c>
      <c r="G24" s="41" t="s">
        <v>3603</v>
      </c>
      <c r="H24" s="41" t="s">
        <v>3604</v>
      </c>
      <c r="I24" s="41" t="s">
        <v>3605</v>
      </c>
      <c r="J24" s="853"/>
      <c r="N24" s="853"/>
    </row>
    <row r="25" spans="1:14">
      <c r="A25" s="853"/>
      <c r="B25" s="41"/>
      <c r="C25" s="41" t="s">
        <v>175</v>
      </c>
      <c r="D25" s="41"/>
      <c r="E25" s="41"/>
      <c r="F25" s="41"/>
      <c r="G25" s="41"/>
      <c r="H25" s="41"/>
      <c r="I25" s="41"/>
      <c r="J25" s="853"/>
      <c r="N25" s="853"/>
    </row>
    <row r="26" spans="1:14">
      <c r="A26" s="853"/>
      <c r="B26" s="41"/>
      <c r="C26" s="41" t="s">
        <v>1340</v>
      </c>
      <c r="D26" s="41"/>
      <c r="E26" s="41"/>
      <c r="F26" s="41"/>
      <c r="G26" s="41"/>
      <c r="H26" s="41"/>
      <c r="I26" s="41"/>
      <c r="J26" s="853"/>
      <c r="N26" s="853"/>
    </row>
    <row r="27" spans="1:14">
      <c r="B27" s="41"/>
      <c r="C27" s="41" t="s">
        <v>1363</v>
      </c>
      <c r="D27" s="41"/>
      <c r="E27" s="41"/>
      <c r="F27" s="41"/>
      <c r="G27" s="41"/>
      <c r="H27" s="41"/>
      <c r="I27" s="41"/>
      <c r="J27" s="853"/>
      <c r="K27" s="853"/>
      <c r="L27" s="853"/>
      <c r="N27" s="853"/>
    </row>
    <row r="28" spans="1:14">
      <c r="A28" s="1" t="s">
        <v>3614</v>
      </c>
      <c r="B28" s="41"/>
      <c r="C28" s="41"/>
      <c r="D28" s="41"/>
      <c r="E28" s="41"/>
      <c r="F28" s="41"/>
      <c r="G28" s="41"/>
      <c r="H28" s="41"/>
      <c r="I28" s="41"/>
      <c r="J28" s="853"/>
      <c r="K28" s="853"/>
      <c r="L28" s="853"/>
      <c r="M28" s="853"/>
      <c r="N28" s="853"/>
    </row>
    <row r="29" spans="1:14">
      <c r="A29" s="853"/>
      <c r="B29" s="853"/>
      <c r="J29" s="853"/>
      <c r="K29" s="853"/>
      <c r="L29" s="853"/>
      <c r="M29" s="853"/>
      <c r="N29" s="853"/>
    </row>
    <row r="30" spans="1:14">
      <c r="A30" s="53" t="s">
        <v>3615</v>
      </c>
      <c r="B30" s="853"/>
      <c r="C30" s="853"/>
      <c r="D30" s="853"/>
      <c r="E30" s="853"/>
      <c r="F30" s="853"/>
      <c r="G30" s="853"/>
      <c r="H30" s="853"/>
      <c r="I30" s="853"/>
      <c r="J30" s="853"/>
      <c r="K30" s="853"/>
      <c r="L30" s="853"/>
      <c r="M30" s="853"/>
      <c r="N30" s="853"/>
    </row>
    <row r="31" spans="1:14">
      <c r="A31" s="853"/>
      <c r="B31" s="853"/>
      <c r="C31" s="853"/>
      <c r="D31" s="853"/>
      <c r="E31" s="853"/>
      <c r="F31" s="853"/>
      <c r="G31" s="853"/>
      <c r="H31" s="853"/>
      <c r="I31" s="853"/>
      <c r="J31" s="853"/>
      <c r="K31" s="853"/>
      <c r="L31" s="853"/>
      <c r="M31" s="853"/>
      <c r="N31" s="853"/>
    </row>
    <row r="32" spans="1:14" ht="43.2">
      <c r="A32" s="851" t="s">
        <v>152</v>
      </c>
      <c r="B32" s="1303" t="s">
        <v>3616</v>
      </c>
      <c r="C32" s="850" t="s">
        <v>3588</v>
      </c>
      <c r="D32" s="850" t="s">
        <v>3589</v>
      </c>
      <c r="E32" s="850" t="s">
        <v>3590</v>
      </c>
      <c r="F32" s="850" t="s">
        <v>3617</v>
      </c>
      <c r="G32" s="497" t="s">
        <v>3591</v>
      </c>
      <c r="H32" s="497" t="s">
        <v>2432</v>
      </c>
      <c r="I32" s="497" t="s">
        <v>2405</v>
      </c>
      <c r="J32" s="497" t="s">
        <v>3593</v>
      </c>
      <c r="K32" s="497" t="s">
        <v>3618</v>
      </c>
      <c r="L32" s="497" t="s">
        <v>3595</v>
      </c>
      <c r="M32" s="497" t="s">
        <v>3596</v>
      </c>
      <c r="N32" s="853"/>
    </row>
    <row r="33" spans="1:14">
      <c r="A33" s="851" t="s">
        <v>3619</v>
      </c>
      <c r="B33" s="851" t="s">
        <v>122</v>
      </c>
      <c r="C33" s="851" t="s">
        <v>121</v>
      </c>
      <c r="D33" s="851" t="s">
        <v>147</v>
      </c>
      <c r="E33" s="851" t="s">
        <v>120</v>
      </c>
      <c r="F33" s="851" t="s">
        <v>145</v>
      </c>
      <c r="G33" s="851" t="s">
        <v>144</v>
      </c>
      <c r="H33" s="851" t="s">
        <v>932</v>
      </c>
      <c r="I33" s="851" t="s">
        <v>933</v>
      </c>
      <c r="J33" s="851" t="s">
        <v>934</v>
      </c>
      <c r="K33" s="851" t="s">
        <v>935</v>
      </c>
      <c r="L33" s="851" t="s">
        <v>936</v>
      </c>
      <c r="M33" s="851" t="s">
        <v>937</v>
      </c>
      <c r="N33" s="853"/>
    </row>
    <row r="34" spans="1:14">
      <c r="A34" s="491"/>
      <c r="B34" s="491"/>
      <c r="C34" s="491"/>
      <c r="D34" s="749"/>
      <c r="E34" s="749"/>
      <c r="F34" s="491"/>
      <c r="G34" s="749"/>
      <c r="H34" s="491"/>
      <c r="I34" s="491"/>
      <c r="J34" s="491"/>
      <c r="K34" s="491"/>
      <c r="L34" s="491"/>
      <c r="M34" s="491"/>
      <c r="N34" s="853"/>
    </row>
    <row r="35" spans="1:14" ht="28.8">
      <c r="A35" s="166" t="s">
        <v>350</v>
      </c>
      <c r="B35" s="41" t="s">
        <v>79</v>
      </c>
      <c r="C35" s="41" t="s">
        <v>91</v>
      </c>
      <c r="D35" s="41" t="s">
        <v>3599</v>
      </c>
      <c r="E35" s="41" t="s">
        <v>143</v>
      </c>
      <c r="F35" s="41" t="s">
        <v>79</v>
      </c>
      <c r="G35" s="41" t="s">
        <v>3600</v>
      </c>
      <c r="H35" s="41" t="s">
        <v>78</v>
      </c>
      <c r="I35" s="41" t="s">
        <v>78</v>
      </c>
      <c r="J35" s="41" t="s">
        <v>78</v>
      </c>
      <c r="K35" s="41" t="s">
        <v>79</v>
      </c>
      <c r="L35" s="41" t="s">
        <v>79</v>
      </c>
      <c r="M35" s="41" t="s">
        <v>78</v>
      </c>
      <c r="N35" s="853"/>
    </row>
    <row r="36" spans="1:14" ht="28.8">
      <c r="A36" s="853" t="s">
        <v>3620</v>
      </c>
      <c r="B36" s="41" t="s">
        <v>3621</v>
      </c>
      <c r="C36" s="41" t="s">
        <v>90</v>
      </c>
      <c r="D36" s="41"/>
      <c r="E36" s="41"/>
      <c r="F36" s="41" t="s">
        <v>1322</v>
      </c>
      <c r="G36" s="41"/>
      <c r="H36" s="41" t="s">
        <v>2433</v>
      </c>
      <c r="I36" s="41" t="s">
        <v>2417</v>
      </c>
      <c r="J36" s="41" t="s">
        <v>3603</v>
      </c>
      <c r="K36" s="41" t="s">
        <v>3604</v>
      </c>
      <c r="L36" s="41" t="s">
        <v>3605</v>
      </c>
      <c r="M36" s="41" t="s">
        <v>3606</v>
      </c>
      <c r="N36" s="853"/>
    </row>
    <row r="37" spans="1:14">
      <c r="A37" s="853"/>
      <c r="B37" s="41"/>
      <c r="C37" s="41" t="s">
        <v>175</v>
      </c>
      <c r="D37" s="41"/>
      <c r="E37" s="41"/>
      <c r="F37" s="41"/>
      <c r="G37" s="41"/>
      <c r="H37" s="41"/>
      <c r="I37" s="41"/>
      <c r="J37" s="41"/>
      <c r="K37" s="41"/>
      <c r="L37" s="41"/>
      <c r="M37" s="41"/>
      <c r="N37" s="853"/>
    </row>
    <row r="38" spans="1:14">
      <c r="A38" s="853"/>
      <c r="B38" s="41"/>
      <c r="C38" s="41" t="s">
        <v>1340</v>
      </c>
      <c r="D38" s="41"/>
      <c r="E38" s="41"/>
      <c r="F38" s="41"/>
      <c r="G38" s="41"/>
      <c r="H38" s="41"/>
      <c r="I38" s="41"/>
      <c r="J38" s="41"/>
      <c r="K38" s="41"/>
      <c r="L38" s="41"/>
      <c r="M38" s="41"/>
      <c r="N38" s="853"/>
    </row>
    <row r="39" spans="1:14">
      <c r="B39" s="41"/>
      <c r="C39" s="41" t="s">
        <v>1369</v>
      </c>
      <c r="D39" s="41"/>
      <c r="E39" s="41"/>
      <c r="F39" s="41"/>
      <c r="G39" s="41"/>
      <c r="H39" s="41"/>
      <c r="I39" s="41"/>
      <c r="J39" s="41"/>
      <c r="K39" s="41"/>
      <c r="L39" s="41"/>
      <c r="M39" s="41"/>
      <c r="N39" s="853"/>
    </row>
    <row r="40" spans="1:14">
      <c r="D40" s="35"/>
      <c r="E40" s="35"/>
    </row>
    <row r="41" spans="1:14">
      <c r="A41" s="1" t="s">
        <v>3622</v>
      </c>
      <c r="D41" s="853"/>
      <c r="E41" s="853"/>
      <c r="F41" s="853"/>
      <c r="G41" s="853"/>
      <c r="H41" s="853"/>
      <c r="I41" s="853"/>
      <c r="J41" s="853"/>
      <c r="K41" s="853"/>
      <c r="L41" s="853"/>
      <c r="M41" s="853"/>
      <c r="N41" s="853"/>
    </row>
    <row r="42" spans="1:14">
      <c r="A42" s="853"/>
      <c r="B42" s="853"/>
      <c r="C42" s="853"/>
      <c r="D42" s="853"/>
      <c r="E42" s="853"/>
      <c r="F42" s="853"/>
      <c r="G42" s="853"/>
      <c r="H42" s="853"/>
      <c r="I42" s="853"/>
      <c r="J42" s="853"/>
      <c r="K42" s="853"/>
      <c r="L42" s="853"/>
      <c r="M42" s="853"/>
      <c r="N42" s="853"/>
    </row>
    <row r="43" spans="1:14">
      <c r="A43" s="53" t="s">
        <v>3623</v>
      </c>
      <c r="B43" s="853"/>
      <c r="C43" s="853"/>
      <c r="D43" s="853"/>
      <c r="E43" s="853"/>
      <c r="F43" s="853"/>
      <c r="G43" s="853"/>
      <c r="H43" s="853"/>
      <c r="I43" s="853"/>
      <c r="J43" s="853"/>
      <c r="K43" s="853"/>
      <c r="L43" s="853"/>
      <c r="M43" s="853"/>
      <c r="N43" s="853"/>
    </row>
    <row r="44" spans="1:14">
      <c r="A44" s="853"/>
      <c r="B44" s="853"/>
      <c r="C44" s="853"/>
      <c r="D44" s="853"/>
      <c r="E44" s="853"/>
      <c r="F44" s="853"/>
      <c r="G44" s="853"/>
      <c r="H44" s="853"/>
      <c r="I44" s="853"/>
      <c r="J44" s="853"/>
      <c r="K44" s="853"/>
      <c r="L44" s="853"/>
      <c r="M44" s="853"/>
      <c r="N44" s="853"/>
    </row>
    <row r="45" spans="1:14" ht="43.2">
      <c r="A45" s="851" t="s">
        <v>152</v>
      </c>
      <c r="B45" s="1303" t="s">
        <v>3483</v>
      </c>
      <c r="C45" s="497" t="s">
        <v>3588</v>
      </c>
      <c r="D45" s="850" t="s">
        <v>3590</v>
      </c>
      <c r="E45" s="497" t="s">
        <v>1334</v>
      </c>
      <c r="F45" s="497" t="s">
        <v>1335</v>
      </c>
      <c r="G45" s="497" t="s">
        <v>1336</v>
      </c>
      <c r="H45" s="497" t="s">
        <v>3624</v>
      </c>
      <c r="K45" s="853"/>
      <c r="L45" s="853"/>
      <c r="M45" s="853"/>
      <c r="N45" s="853"/>
    </row>
    <row r="46" spans="1:14">
      <c r="A46" s="517" t="s">
        <v>3625</v>
      </c>
      <c r="B46" s="497" t="s">
        <v>2528</v>
      </c>
      <c r="C46" s="497" t="s">
        <v>2530</v>
      </c>
      <c r="D46" s="497" t="s">
        <v>2850</v>
      </c>
      <c r="E46" s="497" t="s">
        <v>2851</v>
      </c>
      <c r="F46" s="497" t="s">
        <v>2852</v>
      </c>
      <c r="G46" s="497" t="s">
        <v>2853</v>
      </c>
      <c r="H46" s="497" t="s">
        <v>2854</v>
      </c>
      <c r="K46" s="853"/>
      <c r="L46" s="853"/>
      <c r="M46" s="853"/>
      <c r="N46" s="853"/>
    </row>
    <row r="47" spans="1:14">
      <c r="A47" s="491"/>
      <c r="B47" s="491"/>
      <c r="C47" s="491"/>
      <c r="D47" s="491"/>
      <c r="E47" s="491"/>
      <c r="F47" s="491"/>
      <c r="G47" s="491"/>
      <c r="H47" s="491"/>
      <c r="K47" s="853"/>
      <c r="L47" s="853"/>
      <c r="M47" s="853"/>
      <c r="N47" s="853"/>
    </row>
    <row r="48" spans="1:14" ht="28.8">
      <c r="A48" s="166" t="s">
        <v>350</v>
      </c>
      <c r="B48" s="41" t="s">
        <v>79</v>
      </c>
      <c r="C48" s="41" t="s">
        <v>91</v>
      </c>
      <c r="D48" s="41" t="s">
        <v>143</v>
      </c>
      <c r="E48" s="41" t="s">
        <v>91</v>
      </c>
      <c r="F48" s="41" t="s">
        <v>91</v>
      </c>
      <c r="G48" s="41" t="s">
        <v>91</v>
      </c>
      <c r="H48" s="41" t="s">
        <v>78</v>
      </c>
      <c r="K48" s="853"/>
      <c r="L48" s="853"/>
      <c r="M48" s="853"/>
      <c r="N48" s="853"/>
    </row>
    <row r="49" spans="1:14" ht="28.8">
      <c r="A49" s="853" t="s">
        <v>3626</v>
      </c>
      <c r="B49" s="41" t="s">
        <v>3627</v>
      </c>
      <c r="C49" s="41" t="s">
        <v>90</v>
      </c>
      <c r="D49" s="41"/>
      <c r="E49" s="41" t="s">
        <v>90</v>
      </c>
      <c r="F49" s="41" t="s">
        <v>90</v>
      </c>
      <c r="G49" s="41" t="s">
        <v>90</v>
      </c>
      <c r="H49" s="41" t="s">
        <v>3628</v>
      </c>
      <c r="K49" s="853"/>
      <c r="L49" s="853"/>
      <c r="M49" s="853"/>
      <c r="N49" s="853"/>
    </row>
    <row r="50" spans="1:14">
      <c r="A50" s="853"/>
      <c r="B50" s="41" t="s">
        <v>1340</v>
      </c>
      <c r="C50" s="41" t="s">
        <v>175</v>
      </c>
      <c r="D50" s="41"/>
      <c r="E50" s="41" t="s">
        <v>175</v>
      </c>
      <c r="F50" s="41" t="s">
        <v>175</v>
      </c>
      <c r="G50" s="41" t="s">
        <v>175</v>
      </c>
      <c r="H50" s="41"/>
      <c r="K50" s="853"/>
      <c r="L50" s="853"/>
      <c r="M50" s="853"/>
      <c r="N50" s="853"/>
    </row>
    <row r="51" spans="1:14">
      <c r="A51" s="853"/>
      <c r="B51" s="41"/>
      <c r="C51" s="41" t="s">
        <v>1340</v>
      </c>
      <c r="D51" s="41"/>
      <c r="E51" s="41" t="s">
        <v>1340</v>
      </c>
      <c r="F51" s="41" t="s">
        <v>1340</v>
      </c>
      <c r="G51" s="41" t="s">
        <v>1340</v>
      </c>
      <c r="H51" s="41"/>
      <c r="K51" s="853"/>
      <c r="L51" s="853"/>
      <c r="M51" s="853"/>
      <c r="N51" s="853"/>
    </row>
    <row r="52" spans="1:14">
      <c r="B52" s="41"/>
      <c r="C52" s="41" t="s">
        <v>3450</v>
      </c>
      <c r="D52" s="41"/>
      <c r="E52" s="41" t="s">
        <v>1373</v>
      </c>
      <c r="F52" s="41" t="s">
        <v>1374</v>
      </c>
      <c r="G52" s="41" t="s">
        <v>1375</v>
      </c>
      <c r="H52" s="41"/>
      <c r="K52" s="853"/>
      <c r="L52" s="853"/>
      <c r="M52" s="853"/>
      <c r="N52" s="853"/>
    </row>
    <row r="53" spans="1:14">
      <c r="B53" s="41"/>
      <c r="C53" s="41"/>
      <c r="D53" s="41"/>
      <c r="E53" s="41" t="s">
        <v>3427</v>
      </c>
      <c r="F53" s="41" t="s">
        <v>3427</v>
      </c>
      <c r="G53" s="41" t="s">
        <v>3427</v>
      </c>
      <c r="H53" s="41"/>
      <c r="K53" s="853"/>
      <c r="L53" s="853"/>
      <c r="M53" s="853"/>
      <c r="N53" s="853"/>
    </row>
    <row r="54" spans="1:14">
      <c r="C54" s="47"/>
      <c r="D54" s="47"/>
      <c r="E54" s="41"/>
      <c r="F54" s="41"/>
      <c r="G54" s="41"/>
      <c r="H54" s="47"/>
      <c r="K54" s="853"/>
      <c r="L54" s="853"/>
      <c r="M54" s="853"/>
      <c r="N54" s="853"/>
    </row>
    <row r="55" spans="1:14">
      <c r="A55" s="1" t="s">
        <v>3629</v>
      </c>
      <c r="K55" s="853"/>
      <c r="L55" s="853"/>
      <c r="M55" s="853"/>
      <c r="N55" s="853"/>
    </row>
    <row r="56" spans="1:14">
      <c r="A56" s="853"/>
      <c r="K56" s="853"/>
      <c r="L56" s="853"/>
      <c r="M56" s="853"/>
      <c r="N56" s="853"/>
    </row>
    <row r="57" spans="1:14">
      <c r="A57" s="53" t="s">
        <v>3630</v>
      </c>
      <c r="B57" s="853"/>
      <c r="E57" s="853"/>
      <c r="F57" s="853"/>
      <c r="G57" s="853"/>
      <c r="H57" s="853"/>
      <c r="I57" s="853"/>
      <c r="J57" s="853"/>
      <c r="L57" s="853"/>
      <c r="M57" s="853"/>
      <c r="N57" s="853"/>
    </row>
    <row r="58" spans="1:14">
      <c r="A58" s="853"/>
      <c r="B58" s="35"/>
      <c r="C58" s="47"/>
      <c r="D58" s="853"/>
      <c r="E58" s="853"/>
      <c r="F58" s="853"/>
      <c r="G58" s="853"/>
      <c r="H58" s="853"/>
      <c r="I58" s="853"/>
      <c r="J58" s="853"/>
      <c r="K58" s="853"/>
      <c r="L58" s="853"/>
      <c r="M58" s="853"/>
      <c r="N58" s="853"/>
    </row>
    <row r="59" spans="1:14">
      <c r="A59" s="720" t="s">
        <v>152</v>
      </c>
      <c r="B59" s="720" t="s">
        <v>3631</v>
      </c>
      <c r="C59" s="528" t="s">
        <v>129</v>
      </c>
      <c r="D59" s="853"/>
      <c r="E59" s="853"/>
      <c r="F59" s="853"/>
      <c r="G59" s="853"/>
      <c r="H59" s="853"/>
      <c r="I59" s="853"/>
      <c r="J59" s="853"/>
      <c r="K59" s="853"/>
      <c r="L59" s="853"/>
      <c r="M59" s="853"/>
      <c r="N59" s="853"/>
    </row>
    <row r="60" spans="1:14">
      <c r="A60" s="497" t="s">
        <v>3632</v>
      </c>
      <c r="B60" s="497" t="s">
        <v>3633</v>
      </c>
      <c r="C60" s="497" t="s">
        <v>3634</v>
      </c>
      <c r="D60" s="853"/>
      <c r="E60" s="853"/>
      <c r="F60" s="853"/>
      <c r="G60" s="853"/>
      <c r="H60" s="853"/>
      <c r="I60" s="853"/>
      <c r="J60" s="853"/>
      <c r="K60" s="853"/>
      <c r="L60" s="853"/>
      <c r="M60" s="853"/>
      <c r="N60" s="853"/>
    </row>
    <row r="61" spans="1:14">
      <c r="A61" s="749"/>
      <c r="B61" s="852"/>
      <c r="C61" s="491"/>
      <c r="D61" s="2"/>
      <c r="E61" s="853"/>
      <c r="F61" s="853"/>
      <c r="G61" s="853"/>
      <c r="H61" s="853"/>
      <c r="I61" s="853"/>
      <c r="J61" s="853"/>
      <c r="K61" s="853"/>
      <c r="L61" s="853"/>
      <c r="M61" s="853"/>
      <c r="N61" s="853"/>
    </row>
    <row r="62" spans="1:14" ht="28.8">
      <c r="A62" s="166" t="s">
        <v>350</v>
      </c>
      <c r="B62" s="41" t="s">
        <v>79</v>
      </c>
      <c r="C62" s="41" t="s">
        <v>91</v>
      </c>
      <c r="D62" s="853"/>
      <c r="E62" s="853"/>
      <c r="F62" s="853"/>
      <c r="G62" s="853"/>
      <c r="H62" s="853"/>
      <c r="I62" s="853"/>
      <c r="J62" s="853"/>
      <c r="K62" s="853"/>
      <c r="L62" s="853"/>
      <c r="M62" s="853"/>
      <c r="N62" s="853"/>
    </row>
    <row r="63" spans="1:14" ht="28.8">
      <c r="A63" s="853" t="s">
        <v>3635</v>
      </c>
      <c r="B63" s="41" t="s">
        <v>3636</v>
      </c>
      <c r="C63" s="41" t="s">
        <v>90</v>
      </c>
      <c r="D63" s="853"/>
      <c r="E63" s="853"/>
      <c r="F63" s="853"/>
      <c r="G63" s="853"/>
      <c r="H63" s="853"/>
      <c r="I63" s="853"/>
      <c r="J63" s="853"/>
      <c r="K63" s="853"/>
      <c r="L63" s="853"/>
      <c r="M63" s="853"/>
      <c r="N63" s="853"/>
    </row>
    <row r="64" spans="1:14">
      <c r="A64" s="853"/>
      <c r="B64" s="41"/>
      <c r="C64" s="41" t="s">
        <v>175</v>
      </c>
      <c r="D64" s="853"/>
      <c r="E64" s="853"/>
      <c r="F64" s="853"/>
      <c r="G64" s="853"/>
      <c r="H64" s="853"/>
      <c r="I64" s="853"/>
      <c r="J64" s="853"/>
      <c r="K64" s="853"/>
      <c r="L64" s="853"/>
      <c r="M64" s="853"/>
      <c r="N64" s="853"/>
    </row>
    <row r="65" spans="1:14">
      <c r="B65" s="41"/>
      <c r="C65" s="41" t="s">
        <v>3429</v>
      </c>
      <c r="D65" s="853"/>
      <c r="E65" s="853"/>
      <c r="F65" s="853"/>
      <c r="G65" s="853"/>
      <c r="H65" s="853"/>
      <c r="I65" s="853"/>
      <c r="J65" s="853"/>
      <c r="K65" s="853"/>
      <c r="L65" s="853"/>
      <c r="M65" s="853"/>
      <c r="N65" s="853"/>
    </row>
    <row r="66" spans="1:14">
      <c r="D66" s="853"/>
      <c r="E66" s="853"/>
      <c r="F66" s="853"/>
      <c r="G66" s="853"/>
      <c r="H66" s="853"/>
      <c r="I66" s="853"/>
      <c r="J66" s="853"/>
      <c r="K66" s="853"/>
      <c r="L66" s="853"/>
      <c r="M66" s="853"/>
      <c r="N66" s="853"/>
    </row>
    <row r="67" spans="1:14">
      <c r="A67" s="1" t="s">
        <v>3637</v>
      </c>
      <c r="B67" s="853"/>
      <c r="C67" s="853"/>
      <c r="D67" s="853"/>
      <c r="E67" s="853"/>
      <c r="F67" s="853"/>
      <c r="G67" s="853"/>
      <c r="H67" s="853"/>
      <c r="I67" s="853"/>
      <c r="J67" s="853"/>
      <c r="K67" s="853"/>
      <c r="L67" s="853"/>
      <c r="M67" s="853"/>
      <c r="N67" s="853"/>
    </row>
    <row r="68" spans="1:14">
      <c r="A68" s="853"/>
      <c r="B68" s="853"/>
      <c r="C68" s="853"/>
      <c r="D68" s="853"/>
      <c r="E68" s="853"/>
      <c r="F68" s="853"/>
      <c r="G68" s="853"/>
      <c r="H68" s="853"/>
      <c r="I68" s="853"/>
      <c r="J68" s="853"/>
      <c r="K68" s="853"/>
      <c r="L68" s="853"/>
      <c r="M68" s="853"/>
      <c r="N68" s="853"/>
    </row>
    <row r="69" spans="1:14">
      <c r="A69" s="53" t="s">
        <v>1378</v>
      </c>
      <c r="B69" s="853"/>
      <c r="C69" s="853"/>
      <c r="D69" s="853"/>
      <c r="E69" s="853"/>
      <c r="F69" s="853"/>
      <c r="G69" s="853"/>
      <c r="H69" s="853"/>
      <c r="I69" s="853"/>
      <c r="J69" s="853"/>
      <c r="K69" s="853"/>
      <c r="L69" s="853"/>
      <c r="M69" s="853"/>
      <c r="N69" s="853"/>
    </row>
    <row r="70" spans="1:14">
      <c r="A70" s="853"/>
      <c r="B70" s="853"/>
      <c r="C70" s="853"/>
      <c r="D70" s="853"/>
      <c r="E70" s="853"/>
      <c r="F70" s="853"/>
      <c r="G70" s="853"/>
      <c r="H70" s="853"/>
      <c r="I70" s="853"/>
      <c r="J70" s="853"/>
      <c r="K70" s="853"/>
      <c r="L70" s="853"/>
      <c r="M70" s="853"/>
      <c r="N70" s="853"/>
    </row>
    <row r="71" spans="1:14">
      <c r="A71" s="853"/>
      <c r="B71" s="853"/>
      <c r="C71" s="853"/>
      <c r="D71" s="853"/>
      <c r="E71" s="853"/>
      <c r="F71" s="853"/>
      <c r="G71" s="853"/>
      <c r="H71" s="853"/>
      <c r="I71" s="853"/>
      <c r="J71" s="853"/>
      <c r="K71" s="853"/>
      <c r="L71" s="853"/>
      <c r="M71" s="853"/>
      <c r="N71" s="853"/>
    </row>
    <row r="72" spans="1:14">
      <c r="A72" s="586" t="s">
        <v>152</v>
      </c>
      <c r="B72" s="849" t="s">
        <v>3638</v>
      </c>
      <c r="C72" s="850" t="s">
        <v>3588</v>
      </c>
      <c r="D72" s="850" t="s">
        <v>3639</v>
      </c>
      <c r="E72" s="497" t="s">
        <v>2432</v>
      </c>
      <c r="F72" s="497" t="s">
        <v>3624</v>
      </c>
      <c r="H72" s="853"/>
      <c r="I72" s="853"/>
      <c r="J72" s="853"/>
      <c r="K72" s="853"/>
      <c r="L72" s="853"/>
      <c r="M72" s="853"/>
      <c r="N72" s="853"/>
    </row>
    <row r="73" spans="1:14">
      <c r="A73" s="517" t="s">
        <v>3640</v>
      </c>
      <c r="B73" s="497" t="s">
        <v>3641</v>
      </c>
      <c r="C73" s="497" t="s">
        <v>2890</v>
      </c>
      <c r="D73" s="497" t="s">
        <v>2891</v>
      </c>
      <c r="E73" s="497" t="s">
        <v>2892</v>
      </c>
      <c r="F73" s="497" t="s">
        <v>2893</v>
      </c>
      <c r="H73" s="853"/>
      <c r="I73" s="853"/>
      <c r="J73" s="853"/>
      <c r="K73" s="853"/>
      <c r="L73" s="853"/>
      <c r="M73" s="853"/>
      <c r="N73" s="853"/>
    </row>
    <row r="74" spans="1:14">
      <c r="A74" s="749"/>
      <c r="B74" s="852"/>
      <c r="C74" s="749"/>
      <c r="D74" s="749"/>
      <c r="E74" s="749"/>
      <c r="F74" s="749"/>
      <c r="H74" s="853"/>
      <c r="I74" s="853"/>
      <c r="J74" s="853"/>
      <c r="K74" s="853"/>
      <c r="L74" s="853"/>
      <c r="M74" s="853"/>
      <c r="N74" s="853"/>
    </row>
    <row r="75" spans="1:14" ht="28.8">
      <c r="A75" s="166" t="s">
        <v>350</v>
      </c>
      <c r="B75" s="41" t="s">
        <v>79</v>
      </c>
      <c r="C75" s="41" t="s">
        <v>91</v>
      </c>
      <c r="D75" s="41" t="s">
        <v>79</v>
      </c>
      <c r="E75" s="41" t="s">
        <v>78</v>
      </c>
      <c r="F75" s="41" t="s">
        <v>78</v>
      </c>
      <c r="H75" s="853"/>
      <c r="I75" s="853"/>
      <c r="J75" s="853"/>
      <c r="K75" s="853"/>
      <c r="L75" s="853"/>
      <c r="M75" s="853"/>
      <c r="N75" s="853"/>
    </row>
    <row r="76" spans="1:14" ht="28.8">
      <c r="A76" s="853" t="s">
        <v>3642</v>
      </c>
      <c r="B76" s="41" t="s">
        <v>3643</v>
      </c>
      <c r="C76" s="41" t="s">
        <v>90</v>
      </c>
      <c r="D76" s="41" t="s">
        <v>1322</v>
      </c>
      <c r="E76" s="41" t="s">
        <v>2433</v>
      </c>
      <c r="F76" s="41" t="s">
        <v>3628</v>
      </c>
      <c r="H76" s="853"/>
      <c r="I76" s="853"/>
      <c r="J76" s="853"/>
      <c r="K76" s="853"/>
      <c r="L76" s="853"/>
      <c r="M76" s="853"/>
      <c r="N76" s="853"/>
    </row>
    <row r="77" spans="1:14">
      <c r="A77" s="853"/>
      <c r="B77" s="41"/>
      <c r="C77" s="41" t="s">
        <v>175</v>
      </c>
      <c r="D77" s="41"/>
      <c r="E77" s="41"/>
      <c r="F77" s="41"/>
      <c r="H77" s="853"/>
      <c r="I77" s="853"/>
      <c r="J77" s="853"/>
      <c r="K77" s="853"/>
      <c r="L77" s="853"/>
      <c r="M77" s="853"/>
      <c r="N77" s="853"/>
    </row>
    <row r="78" spans="1:14">
      <c r="B78" s="41"/>
      <c r="C78" s="41" t="s">
        <v>3435</v>
      </c>
      <c r="D78" s="41"/>
      <c r="E78" s="41"/>
      <c r="F78" s="41"/>
      <c r="H78" s="853"/>
      <c r="I78" s="853"/>
      <c r="J78" s="853"/>
      <c r="K78" s="853"/>
      <c r="L78" s="853"/>
      <c r="M78" s="853"/>
      <c r="N78" s="853"/>
    </row>
    <row r="79" spans="1:14">
      <c r="B79" s="853"/>
      <c r="C79" s="41"/>
      <c r="D79" s="853"/>
      <c r="E79" s="853"/>
      <c r="H79" s="853"/>
      <c r="I79" s="853"/>
      <c r="J79" s="853"/>
      <c r="K79" s="853"/>
      <c r="L79" s="853"/>
      <c r="M79" s="853"/>
      <c r="N79" s="853"/>
    </row>
    <row r="80" spans="1:14">
      <c r="A80" s="1" t="s">
        <v>3644</v>
      </c>
      <c r="B80" s="853"/>
      <c r="D80" s="853"/>
      <c r="E80" s="853"/>
      <c r="H80" s="853"/>
      <c r="I80" s="853"/>
      <c r="J80" s="853"/>
      <c r="K80" s="853"/>
      <c r="L80" s="853"/>
      <c r="M80" s="853"/>
      <c r="N80" s="853"/>
    </row>
    <row r="81" spans="1:14">
      <c r="B81" s="853"/>
      <c r="C81" s="853"/>
      <c r="D81" s="853"/>
      <c r="E81" s="853"/>
      <c r="F81" s="853"/>
      <c r="G81" s="853"/>
      <c r="H81" s="853"/>
      <c r="I81" s="853"/>
      <c r="J81" s="853"/>
      <c r="K81" s="853"/>
      <c r="L81" s="853"/>
      <c r="M81" s="853"/>
      <c r="N81" s="853"/>
    </row>
    <row r="82" spans="1:14">
      <c r="A82" s="53" t="s">
        <v>3645</v>
      </c>
      <c r="B82" s="853"/>
      <c r="C82" s="853"/>
      <c r="D82" s="853"/>
      <c r="E82" s="853"/>
      <c r="F82" s="853"/>
      <c r="G82" s="853"/>
      <c r="H82" s="853"/>
      <c r="I82" s="853"/>
      <c r="J82" s="853"/>
      <c r="K82" s="853"/>
      <c r="L82" s="853"/>
      <c r="M82" s="853"/>
      <c r="N82" s="853"/>
    </row>
    <row r="83" spans="1:14">
      <c r="A83" s="853"/>
      <c r="B83" s="853"/>
      <c r="C83" s="853"/>
      <c r="D83" s="853"/>
      <c r="E83" s="853"/>
      <c r="F83" s="853"/>
      <c r="G83" s="853"/>
      <c r="H83" s="853"/>
      <c r="I83" s="853"/>
      <c r="J83" s="853"/>
      <c r="K83" s="853"/>
      <c r="L83" s="853"/>
      <c r="M83" s="853"/>
      <c r="N83" s="853"/>
    </row>
    <row r="84" spans="1:14">
      <c r="A84" s="853"/>
      <c r="C84" s="853"/>
      <c r="D84" s="853"/>
      <c r="E84" s="853"/>
      <c r="F84" s="853"/>
      <c r="G84" s="853"/>
      <c r="H84" s="853"/>
      <c r="I84" s="853"/>
      <c r="J84" s="853"/>
      <c r="K84" s="853"/>
      <c r="L84" s="853"/>
    </row>
    <row r="85" spans="1:14" ht="43.2">
      <c r="A85" s="854" t="s">
        <v>3646</v>
      </c>
      <c r="B85" s="497" t="s">
        <v>3647</v>
      </c>
      <c r="C85" s="497" t="s">
        <v>3648</v>
      </c>
      <c r="D85" s="497" t="s">
        <v>3649</v>
      </c>
      <c r="E85" s="497" t="s">
        <v>3650</v>
      </c>
      <c r="F85" s="497" t="s">
        <v>3471</v>
      </c>
      <c r="G85" s="853"/>
      <c r="I85" s="853"/>
      <c r="J85" s="46"/>
      <c r="L85" s="46"/>
    </row>
    <row r="86" spans="1:14">
      <c r="A86" s="517" t="s">
        <v>2896</v>
      </c>
      <c r="B86" s="497" t="s">
        <v>2897</v>
      </c>
      <c r="C86" s="497" t="s">
        <v>2898</v>
      </c>
      <c r="D86" s="497" t="s">
        <v>2899</v>
      </c>
      <c r="E86" s="497" t="s">
        <v>2900</v>
      </c>
      <c r="F86" s="497" t="s">
        <v>2901</v>
      </c>
      <c r="G86" s="853"/>
      <c r="I86" s="853"/>
      <c r="J86" s="46"/>
      <c r="K86" s="853"/>
      <c r="L86" s="853"/>
      <c r="M86" s="853"/>
    </row>
    <row r="87" spans="1:14">
      <c r="A87" s="852"/>
      <c r="B87" s="491"/>
      <c r="C87" s="491"/>
      <c r="D87" s="491"/>
      <c r="E87" s="491"/>
      <c r="F87" s="491"/>
      <c r="G87" s="853"/>
      <c r="I87" s="853"/>
      <c r="J87" s="46"/>
      <c r="K87" s="853"/>
      <c r="L87" s="853"/>
      <c r="M87" s="853"/>
    </row>
    <row r="88" spans="1:14" ht="28.8">
      <c r="A88" s="166" t="s">
        <v>349</v>
      </c>
      <c r="B88" s="41" t="s">
        <v>91</v>
      </c>
      <c r="C88" s="41" t="s">
        <v>91</v>
      </c>
      <c r="D88" s="41" t="s">
        <v>91</v>
      </c>
      <c r="E88" s="41" t="s">
        <v>91</v>
      </c>
      <c r="F88" s="41" t="s">
        <v>91</v>
      </c>
      <c r="G88" s="853"/>
      <c r="I88" s="853"/>
      <c r="J88" s="853"/>
      <c r="K88" s="853"/>
      <c r="L88" s="853"/>
      <c r="M88" s="853"/>
    </row>
    <row r="89" spans="1:14" ht="28.8">
      <c r="A89" s="853" t="s">
        <v>320</v>
      </c>
      <c r="B89" s="41" t="s">
        <v>3651</v>
      </c>
      <c r="C89" s="41" t="s">
        <v>90</v>
      </c>
      <c r="D89" s="41" t="s">
        <v>90</v>
      </c>
      <c r="E89" s="41" t="s">
        <v>90</v>
      </c>
      <c r="F89" s="41" t="s">
        <v>90</v>
      </c>
      <c r="G89" s="853"/>
      <c r="I89" s="853"/>
      <c r="J89" s="853"/>
      <c r="K89" s="853"/>
      <c r="L89" s="853"/>
      <c r="M89" s="853"/>
    </row>
    <row r="90" spans="1:14">
      <c r="A90" s="853"/>
      <c r="B90" s="41" t="s">
        <v>90</v>
      </c>
      <c r="C90" s="41" t="s">
        <v>176</v>
      </c>
      <c r="D90" s="41" t="s">
        <v>1405</v>
      </c>
      <c r="E90" s="41" t="s">
        <v>3254</v>
      </c>
      <c r="F90" s="41" t="s">
        <v>3254</v>
      </c>
      <c r="G90" s="853"/>
      <c r="I90" s="853"/>
      <c r="J90" s="853"/>
      <c r="K90" s="853"/>
      <c r="L90" s="853"/>
      <c r="M90" s="853"/>
    </row>
    <row r="91" spans="1:14">
      <c r="B91" s="41" t="s">
        <v>176</v>
      </c>
      <c r="E91" s="41"/>
      <c r="F91" s="41"/>
      <c r="G91" s="853"/>
      <c r="I91" s="853"/>
      <c r="J91" s="853"/>
      <c r="K91" s="853"/>
      <c r="L91" s="853"/>
      <c r="M91" s="853"/>
    </row>
    <row r="92" spans="1:14">
      <c r="B92" s="41" t="s">
        <v>3652</v>
      </c>
      <c r="C92" s="41" t="s">
        <v>3652</v>
      </c>
      <c r="D92" s="41" t="s">
        <v>3652</v>
      </c>
      <c r="E92" s="41" t="s">
        <v>3652</v>
      </c>
      <c r="F92" s="41"/>
      <c r="G92" s="853"/>
      <c r="I92" s="853"/>
      <c r="J92" s="853"/>
      <c r="K92" s="853"/>
      <c r="L92" s="853"/>
      <c r="M92" s="853"/>
    </row>
    <row r="93" spans="1:14">
      <c r="B93" s="41" t="s">
        <v>185</v>
      </c>
      <c r="C93" s="41" t="s">
        <v>185</v>
      </c>
      <c r="E93" s="41"/>
      <c r="F93" s="41"/>
      <c r="G93" s="853"/>
      <c r="I93" s="853"/>
      <c r="J93" s="853"/>
      <c r="K93" s="853"/>
      <c r="L93" s="853"/>
      <c r="M93" s="853"/>
    </row>
    <row r="94" spans="1:14">
      <c r="B94" s="41"/>
      <c r="C94" s="41"/>
      <c r="D94" s="41"/>
      <c r="E94" s="41"/>
      <c r="F94" s="41"/>
      <c r="G94" s="853"/>
      <c r="I94" s="853"/>
      <c r="J94" s="853"/>
      <c r="K94" s="853"/>
      <c r="L94" s="853"/>
      <c r="M94" s="853"/>
    </row>
    <row r="95" spans="1:14">
      <c r="B95" s="855"/>
      <c r="G95" s="853"/>
      <c r="I95" s="853"/>
      <c r="J95" s="853"/>
      <c r="K95" s="853"/>
      <c r="L95" s="853"/>
      <c r="M95" s="853"/>
    </row>
    <row r="96" spans="1:14">
      <c r="B96" s="855"/>
      <c r="C96" s="41"/>
      <c r="D96" s="41"/>
      <c r="E96" s="41"/>
      <c r="F96" s="41"/>
      <c r="G96" s="853"/>
      <c r="I96" s="853"/>
      <c r="J96" s="853"/>
      <c r="K96" s="853"/>
      <c r="L96" s="853"/>
      <c r="M96" s="853"/>
    </row>
    <row r="99" spans="1:4">
      <c r="A99" s="1" t="s">
        <v>3653</v>
      </c>
    </row>
    <row r="100" spans="1:4">
      <c r="A100" s="54" t="s">
        <v>109</v>
      </c>
    </row>
    <row r="101" spans="1:4">
      <c r="A101" s="54" t="s">
        <v>90</v>
      </c>
    </row>
    <row r="103" spans="1:4">
      <c r="A103" s="293" t="s">
        <v>3654</v>
      </c>
    </row>
    <row r="105" spans="1:4" ht="28.8">
      <c r="D105" s="497" t="s">
        <v>3471</v>
      </c>
    </row>
    <row r="106" spans="1:4">
      <c r="D106" s="1500" t="s">
        <v>4562</v>
      </c>
    </row>
    <row r="107" spans="1:4" ht="57.6">
      <c r="B107" s="854" t="s">
        <v>3471</v>
      </c>
      <c r="C107" s="497" t="s">
        <v>12</v>
      </c>
      <c r="D107" s="491"/>
    </row>
    <row r="108" spans="1:4">
      <c r="B108" s="855"/>
      <c r="C108" s="55"/>
      <c r="D108" s="35"/>
    </row>
    <row r="109" spans="1:4">
      <c r="D109" s="41" t="s">
        <v>91</v>
      </c>
    </row>
    <row r="110" spans="1:4">
      <c r="D110" s="46" t="s">
        <v>3254</v>
      </c>
    </row>
  </sheetData>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25">
    <tabColor rgb="FFFFC000"/>
  </sheetPr>
  <dimension ref="A1:AB178"/>
  <sheetViews>
    <sheetView showGridLines="0" zoomScale="80" zoomScaleNormal="80" workbookViewId="0"/>
  </sheetViews>
  <sheetFormatPr defaultColWidth="8.6640625" defaultRowHeight="14.4"/>
  <cols>
    <col min="1" max="1" width="38.6640625" style="124" customWidth="1"/>
    <col min="2" max="2" width="32.33203125" style="124" customWidth="1"/>
    <col min="3" max="3" width="25.33203125" style="124" customWidth="1"/>
    <col min="4" max="4" width="24.109375" style="124" customWidth="1"/>
    <col min="5" max="5" width="26" style="124" customWidth="1"/>
    <col min="6" max="15" width="22.33203125" style="124" customWidth="1"/>
    <col min="16" max="16" width="21.109375" style="124" customWidth="1"/>
    <col min="17" max="17" width="18.6640625" style="124" customWidth="1"/>
    <col min="18" max="18" width="19.6640625" style="124" customWidth="1"/>
    <col min="19" max="19" width="23.44140625" style="124" customWidth="1"/>
    <col min="20" max="16384" width="8.6640625" style="124"/>
  </cols>
  <sheetData>
    <row r="1" spans="1:28">
      <c r="A1" s="1" t="s">
        <v>3655</v>
      </c>
    </row>
    <row r="2" spans="1:28">
      <c r="A2" s="293" t="s">
        <v>1561</v>
      </c>
      <c r="B2" s="313"/>
      <c r="C2" s="35"/>
      <c r="D2" s="35"/>
      <c r="E2" s="35"/>
      <c r="F2" s="35"/>
      <c r="G2" s="35"/>
      <c r="H2" s="35"/>
      <c r="I2" s="35"/>
      <c r="J2" s="35"/>
      <c r="K2" s="35"/>
      <c r="L2" s="35"/>
      <c r="M2" s="35"/>
      <c r="N2" s="35"/>
      <c r="O2" s="35"/>
      <c r="P2" s="35"/>
      <c r="Q2" s="35"/>
      <c r="R2" s="35"/>
      <c r="S2" s="35"/>
      <c r="T2" s="35"/>
      <c r="U2" s="35"/>
      <c r="V2" s="35"/>
      <c r="W2" s="35"/>
      <c r="X2" s="35"/>
      <c r="Y2" s="35"/>
      <c r="Z2" s="35"/>
      <c r="AA2" s="35"/>
      <c r="AB2" s="35"/>
    </row>
    <row r="3" spans="1:28">
      <c r="B3" s="35"/>
      <c r="C3" s="35"/>
      <c r="D3" s="35"/>
      <c r="E3" s="35"/>
      <c r="F3" s="35"/>
      <c r="G3" s="35"/>
      <c r="H3" s="35"/>
      <c r="I3" s="35"/>
      <c r="J3" s="35"/>
      <c r="K3" s="35"/>
      <c r="L3" s="35"/>
      <c r="M3" s="35"/>
      <c r="N3" s="35"/>
      <c r="O3" s="35"/>
      <c r="P3" s="35"/>
      <c r="Q3" s="35"/>
      <c r="R3" s="35"/>
      <c r="S3" s="35"/>
      <c r="T3" s="35"/>
      <c r="U3" s="35"/>
      <c r="V3" s="35"/>
      <c r="W3" s="35"/>
      <c r="X3" s="35"/>
      <c r="Y3" s="35"/>
      <c r="Z3" s="35"/>
      <c r="AA3" s="35"/>
      <c r="AB3" s="35"/>
    </row>
    <row r="4" spans="1:28">
      <c r="A4" s="271" t="s">
        <v>3656</v>
      </c>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28">
      <c r="A5" s="54" t="s">
        <v>109</v>
      </c>
      <c r="B5" s="35"/>
      <c r="C5" s="35"/>
      <c r="D5" s="35"/>
      <c r="E5" s="35"/>
      <c r="F5" s="35"/>
      <c r="G5" s="35"/>
      <c r="H5" s="35"/>
      <c r="I5" s="35"/>
      <c r="J5" s="35"/>
      <c r="K5" s="35"/>
      <c r="L5" s="35"/>
      <c r="M5" s="35"/>
      <c r="N5" s="35"/>
      <c r="O5" s="35"/>
      <c r="P5" s="35"/>
      <c r="Q5" s="35"/>
      <c r="R5" s="35"/>
      <c r="S5" s="35"/>
      <c r="T5" s="35"/>
      <c r="U5" s="35"/>
      <c r="V5" s="35"/>
      <c r="W5" s="35"/>
      <c r="X5" s="35"/>
      <c r="Y5" s="35"/>
      <c r="Z5" s="35"/>
      <c r="AA5" s="35"/>
      <c r="AB5" s="35"/>
    </row>
    <row r="6" spans="1:28">
      <c r="A6" s="50" t="s">
        <v>1411</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c r="A7" s="822"/>
      <c r="B7" s="35"/>
      <c r="C7" s="35"/>
      <c r="D7" s="35"/>
      <c r="E7" s="35"/>
      <c r="F7" s="35"/>
      <c r="G7" s="35"/>
      <c r="H7" s="35"/>
      <c r="I7" s="35"/>
      <c r="J7" s="35"/>
      <c r="K7" s="35"/>
      <c r="L7" s="35"/>
      <c r="M7" s="35"/>
      <c r="N7" s="35"/>
      <c r="O7" s="35"/>
      <c r="P7" s="35"/>
      <c r="Q7" s="35"/>
      <c r="R7" s="35"/>
      <c r="S7" s="35"/>
      <c r="T7" s="35"/>
      <c r="U7" s="35"/>
      <c r="V7" s="35"/>
      <c r="W7" s="35"/>
      <c r="X7" s="35"/>
      <c r="Y7" s="35"/>
      <c r="Z7" s="35"/>
      <c r="AA7" s="35"/>
      <c r="AB7" s="35"/>
    </row>
    <row r="8" spans="1:28">
      <c r="A8" s="293" t="s">
        <v>3586</v>
      </c>
      <c r="B8" s="35"/>
      <c r="C8" s="35"/>
      <c r="D8" s="35"/>
      <c r="E8" s="35"/>
      <c r="F8" s="35"/>
      <c r="G8" s="35"/>
      <c r="H8" s="35"/>
      <c r="I8" s="35"/>
      <c r="J8" s="35"/>
      <c r="K8" s="35"/>
      <c r="L8" s="35"/>
      <c r="M8" s="35"/>
      <c r="N8" s="35"/>
      <c r="O8" s="35"/>
      <c r="P8" s="35"/>
      <c r="Q8" s="35"/>
      <c r="R8" s="35"/>
      <c r="S8" s="35"/>
      <c r="T8" s="35"/>
      <c r="U8" s="35"/>
      <c r="V8" s="35"/>
      <c r="W8" s="35"/>
      <c r="X8" s="35"/>
      <c r="Y8" s="35"/>
      <c r="Z8" s="35"/>
      <c r="AA8" s="35"/>
      <c r="AB8" s="35"/>
    </row>
    <row r="9" spans="1:28">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row>
    <row r="10" spans="1:28" ht="43.2">
      <c r="A10" s="851" t="s">
        <v>152</v>
      </c>
      <c r="B10" s="1326" t="s">
        <v>6164</v>
      </c>
      <c r="C10" s="856" t="s">
        <v>3588</v>
      </c>
      <c r="D10" s="857" t="s">
        <v>3589</v>
      </c>
      <c r="E10" s="857" t="s">
        <v>3590</v>
      </c>
      <c r="F10" s="857" t="s">
        <v>3657</v>
      </c>
      <c r="G10" s="857" t="s">
        <v>3617</v>
      </c>
      <c r="H10" s="858" t="s">
        <v>3591</v>
      </c>
      <c r="I10" s="858" t="s">
        <v>3592</v>
      </c>
      <c r="J10" s="858" t="s">
        <v>2432</v>
      </c>
      <c r="K10" s="858" t="s">
        <v>2405</v>
      </c>
      <c r="L10" s="858" t="s">
        <v>3593</v>
      </c>
      <c r="M10" s="858" t="s">
        <v>3594</v>
      </c>
      <c r="N10" s="858" t="s">
        <v>3595</v>
      </c>
      <c r="O10" s="859" t="s">
        <v>3596</v>
      </c>
      <c r="P10" s="858" t="s">
        <v>3658</v>
      </c>
      <c r="Q10" s="858" t="s">
        <v>3597</v>
      </c>
      <c r="R10" s="858" t="s">
        <v>3659</v>
      </c>
      <c r="S10" s="1611" t="s">
        <v>6165</v>
      </c>
      <c r="T10" s="35"/>
      <c r="U10" s="35"/>
      <c r="V10" s="35"/>
      <c r="W10" s="35"/>
      <c r="X10" s="35"/>
      <c r="Y10" s="35"/>
      <c r="Z10" s="35"/>
      <c r="AA10" s="35"/>
      <c r="AB10" s="35"/>
    </row>
    <row r="11" spans="1:28">
      <c r="A11" s="222" t="s">
        <v>3598</v>
      </c>
      <c r="B11" s="1612" t="s">
        <v>13</v>
      </c>
      <c r="C11" s="1612" t="s">
        <v>89</v>
      </c>
      <c r="D11" s="1612" t="s">
        <v>107</v>
      </c>
      <c r="E11" s="1612" t="s">
        <v>88</v>
      </c>
      <c r="F11" s="1612" t="s">
        <v>87</v>
      </c>
      <c r="G11" s="1612" t="s">
        <v>86</v>
      </c>
      <c r="H11" s="1612" t="s">
        <v>85</v>
      </c>
      <c r="I11" s="1612" t="s">
        <v>84</v>
      </c>
      <c r="J11" s="1612" t="s">
        <v>83</v>
      </c>
      <c r="K11" s="1612" t="s">
        <v>82</v>
      </c>
      <c r="L11" s="1612" t="s">
        <v>81</v>
      </c>
      <c r="M11" s="1612" t="s">
        <v>80</v>
      </c>
      <c r="N11" s="1612" t="s">
        <v>137</v>
      </c>
      <c r="O11" s="1612" t="s">
        <v>136</v>
      </c>
      <c r="P11" s="1612" t="s">
        <v>135</v>
      </c>
      <c r="Q11" s="1612" t="s">
        <v>134</v>
      </c>
      <c r="R11" s="1612" t="s">
        <v>151</v>
      </c>
      <c r="S11" s="1612" t="s">
        <v>150</v>
      </c>
      <c r="T11" s="35"/>
      <c r="U11" s="35"/>
      <c r="V11" s="35"/>
      <c r="W11" s="35"/>
      <c r="X11" s="35"/>
      <c r="Y11" s="35"/>
      <c r="Z11" s="35"/>
      <c r="AA11" s="35"/>
      <c r="AB11" s="35"/>
    </row>
    <row r="12" spans="1:28">
      <c r="A12" s="861"/>
      <c r="B12" s="862"/>
      <c r="C12" s="812"/>
      <c r="D12" s="812"/>
      <c r="E12" s="812"/>
      <c r="F12" s="812"/>
      <c r="G12" s="812"/>
      <c r="H12" s="812"/>
      <c r="I12" s="812"/>
      <c r="J12" s="812"/>
      <c r="K12" s="812"/>
      <c r="L12" s="812"/>
      <c r="M12" s="812"/>
      <c r="N12" s="812"/>
      <c r="O12" s="812"/>
      <c r="P12" s="812"/>
      <c r="Q12" s="812"/>
      <c r="R12" s="812"/>
      <c r="S12" s="812"/>
      <c r="T12" s="35"/>
      <c r="U12" s="35"/>
      <c r="V12" s="35"/>
      <c r="W12" s="35"/>
      <c r="X12" s="35"/>
      <c r="Y12" s="35"/>
      <c r="Z12" s="35"/>
      <c r="AA12" s="35"/>
      <c r="AB12" s="35"/>
    </row>
    <row r="13" spans="1:28">
      <c r="A13" s="166" t="s">
        <v>350</v>
      </c>
      <c r="B13" s="41" t="s">
        <v>79</v>
      </c>
      <c r="C13" s="41" t="s">
        <v>91</v>
      </c>
      <c r="D13" s="41" t="s">
        <v>3599</v>
      </c>
      <c r="E13" s="41" t="s">
        <v>143</v>
      </c>
      <c r="F13" s="41" t="s">
        <v>3660</v>
      </c>
      <c r="G13" s="41" t="s">
        <v>79</v>
      </c>
      <c r="H13" s="41" t="s">
        <v>3600</v>
      </c>
      <c r="I13" s="41" t="s">
        <v>79</v>
      </c>
      <c r="J13" s="41" t="s">
        <v>78</v>
      </c>
      <c r="K13" s="41" t="s">
        <v>78</v>
      </c>
      <c r="L13" s="41" t="s">
        <v>78</v>
      </c>
      <c r="M13" s="41" t="s">
        <v>79</v>
      </c>
      <c r="N13" s="41" t="s">
        <v>79</v>
      </c>
      <c r="O13" s="41" t="s">
        <v>78</v>
      </c>
      <c r="P13" s="41" t="s">
        <v>79</v>
      </c>
      <c r="Q13" s="41" t="s">
        <v>79</v>
      </c>
      <c r="R13" s="41" t="s">
        <v>141</v>
      </c>
      <c r="S13" s="41" t="s">
        <v>91</v>
      </c>
      <c r="T13" s="863"/>
      <c r="U13" s="35"/>
      <c r="V13" s="35"/>
      <c r="W13" s="35"/>
      <c r="X13" s="35"/>
      <c r="Y13" s="35"/>
      <c r="Z13" s="35"/>
      <c r="AA13" s="35"/>
      <c r="AB13" s="35"/>
    </row>
    <row r="14" spans="1:28">
      <c r="A14" s="2" t="s">
        <v>3601</v>
      </c>
      <c r="B14" s="41" t="s">
        <v>3602</v>
      </c>
      <c r="C14" s="41" t="s">
        <v>90</v>
      </c>
      <c r="G14" s="41" t="s">
        <v>3661</v>
      </c>
      <c r="I14" s="41" t="s">
        <v>1322</v>
      </c>
      <c r="J14" s="41" t="s">
        <v>2433</v>
      </c>
      <c r="K14" s="41" t="s">
        <v>2417</v>
      </c>
      <c r="L14" s="41" t="s">
        <v>3603</v>
      </c>
      <c r="M14" s="41" t="s">
        <v>3604</v>
      </c>
      <c r="N14" s="41" t="s">
        <v>3605</v>
      </c>
      <c r="O14" s="41" t="s">
        <v>3606</v>
      </c>
      <c r="P14" s="41" t="s">
        <v>3662</v>
      </c>
      <c r="Q14" s="41" t="s">
        <v>3607</v>
      </c>
      <c r="R14" s="41" t="s">
        <v>3663</v>
      </c>
      <c r="S14" s="41" t="s">
        <v>3664</v>
      </c>
      <c r="Y14" s="35"/>
      <c r="Z14" s="35"/>
      <c r="AA14" s="35"/>
      <c r="AB14" s="35"/>
    </row>
    <row r="15" spans="1:28">
      <c r="A15" s="853"/>
      <c r="C15" s="41" t="s">
        <v>175</v>
      </c>
      <c r="D15" s="853"/>
      <c r="E15" s="853"/>
      <c r="H15" s="853"/>
      <c r="I15" s="853"/>
      <c r="J15" s="853"/>
      <c r="K15" s="853"/>
      <c r="L15" s="853"/>
      <c r="M15" s="853"/>
      <c r="N15" s="853"/>
      <c r="O15" s="853"/>
      <c r="P15" s="853"/>
      <c r="R15" s="41"/>
      <c r="S15" s="41" t="s">
        <v>90</v>
      </c>
      <c r="Y15" s="35"/>
      <c r="Z15" s="35"/>
      <c r="AA15" s="35"/>
      <c r="AB15" s="35"/>
    </row>
    <row r="16" spans="1:28">
      <c r="A16" s="853"/>
      <c r="C16" s="41" t="s">
        <v>1340</v>
      </c>
      <c r="D16" s="853"/>
      <c r="E16" s="853"/>
      <c r="H16" s="853"/>
      <c r="I16" s="853"/>
      <c r="J16" s="853"/>
      <c r="K16" s="853"/>
      <c r="L16" s="853"/>
      <c r="M16" s="853"/>
      <c r="N16" s="853"/>
      <c r="O16" s="853"/>
      <c r="P16" s="853"/>
      <c r="R16" s="41"/>
      <c r="S16" s="41" t="s">
        <v>175</v>
      </c>
      <c r="Y16" s="35"/>
      <c r="Z16" s="35"/>
      <c r="AA16" s="35"/>
      <c r="AB16" s="35"/>
    </row>
    <row r="17" spans="1:28">
      <c r="C17" s="41" t="s">
        <v>1354</v>
      </c>
      <c r="D17" s="853"/>
      <c r="E17" s="853"/>
      <c r="F17" s="853"/>
      <c r="G17" s="853"/>
      <c r="H17" s="853"/>
      <c r="I17" s="853"/>
      <c r="J17" s="853"/>
      <c r="K17" s="853"/>
      <c r="L17" s="853"/>
      <c r="M17" s="853"/>
      <c r="N17" s="853"/>
      <c r="R17" s="47"/>
      <c r="S17" s="41" t="s">
        <v>1340</v>
      </c>
      <c r="Y17" s="35"/>
      <c r="Z17" s="35"/>
      <c r="AA17" s="35"/>
      <c r="AB17" s="35"/>
    </row>
    <row r="18" spans="1:28">
      <c r="R18" s="47"/>
      <c r="S18" s="41" t="s">
        <v>1354</v>
      </c>
      <c r="Y18" s="35"/>
      <c r="Z18" s="35"/>
      <c r="AA18" s="35"/>
      <c r="AB18" s="35"/>
    </row>
    <row r="19" spans="1:28">
      <c r="Y19" s="35"/>
      <c r="Z19" s="35"/>
      <c r="AA19" s="35"/>
      <c r="AB19" s="35"/>
    </row>
    <row r="20" spans="1:28">
      <c r="Y20" s="35"/>
      <c r="Z20" s="35"/>
      <c r="AA20" s="35"/>
      <c r="AB20" s="35"/>
    </row>
    <row r="21" spans="1:28">
      <c r="A21" s="1" t="s">
        <v>3665</v>
      </c>
      <c r="Y21" s="35"/>
      <c r="Z21" s="35"/>
      <c r="AA21" s="35"/>
      <c r="AB21" s="35"/>
    </row>
    <row r="22" spans="1:28">
      <c r="A22" s="54" t="s">
        <v>109</v>
      </c>
      <c r="Y22" s="35"/>
      <c r="Z22" s="35"/>
      <c r="AA22" s="35"/>
      <c r="AB22" s="35"/>
    </row>
    <row r="23" spans="1:28">
      <c r="A23" s="50" t="s">
        <v>1411</v>
      </c>
      <c r="Y23" s="35"/>
      <c r="Z23" s="35"/>
      <c r="AA23" s="35"/>
      <c r="AB23" s="35"/>
    </row>
    <row r="24" spans="1:28">
      <c r="Y24" s="35"/>
      <c r="Z24" s="35"/>
      <c r="AA24" s="35"/>
      <c r="AB24" s="35"/>
    </row>
    <row r="25" spans="1:28">
      <c r="A25" s="293" t="s">
        <v>3609</v>
      </c>
      <c r="Y25" s="35"/>
      <c r="Z25" s="35"/>
      <c r="AA25" s="35"/>
      <c r="AB25" s="35"/>
    </row>
    <row r="26" spans="1:28">
      <c r="A26" s="35"/>
      <c r="Y26" s="35"/>
      <c r="Z26" s="35"/>
      <c r="AA26" s="35"/>
      <c r="AB26" s="35"/>
    </row>
    <row r="27" spans="1:28" ht="28.8">
      <c r="A27" s="851" t="s">
        <v>152</v>
      </c>
      <c r="B27" s="859" t="s">
        <v>3610</v>
      </c>
      <c r="C27" s="856" t="s">
        <v>3588</v>
      </c>
      <c r="D27" s="858" t="s">
        <v>3591</v>
      </c>
      <c r="E27" s="857" t="s">
        <v>3592</v>
      </c>
      <c r="F27" s="858" t="s">
        <v>2432</v>
      </c>
      <c r="G27" s="858" t="s">
        <v>3593</v>
      </c>
      <c r="H27" s="858" t="s">
        <v>3594</v>
      </c>
      <c r="I27" s="864" t="s">
        <v>3595</v>
      </c>
      <c r="J27" s="865"/>
      <c r="K27" s="865"/>
      <c r="L27" s="865"/>
      <c r="M27" s="35"/>
      <c r="N27" s="35"/>
      <c r="O27" s="35"/>
      <c r="P27" s="35"/>
      <c r="Q27" s="35"/>
      <c r="R27" s="35"/>
      <c r="S27" s="35"/>
      <c r="T27" s="35"/>
      <c r="U27" s="35"/>
      <c r="V27" s="35"/>
      <c r="W27" s="35"/>
      <c r="X27" s="35"/>
      <c r="Y27" s="35"/>
      <c r="Z27" s="35"/>
      <c r="AA27" s="35"/>
      <c r="AB27" s="35"/>
    </row>
    <row r="28" spans="1:28">
      <c r="A28" s="497" t="s">
        <v>3611</v>
      </c>
      <c r="B28" s="860" t="s">
        <v>148</v>
      </c>
      <c r="C28" s="860" t="s">
        <v>133</v>
      </c>
      <c r="D28" s="860" t="s">
        <v>128</v>
      </c>
      <c r="E28" s="860" t="s">
        <v>127</v>
      </c>
      <c r="F28" s="860" t="s">
        <v>126</v>
      </c>
      <c r="G28" s="860" t="s">
        <v>125</v>
      </c>
      <c r="H28" s="860" t="s">
        <v>124</v>
      </c>
      <c r="I28" s="860" t="s">
        <v>123</v>
      </c>
      <c r="J28" s="865"/>
      <c r="K28" s="865"/>
      <c r="L28" s="865"/>
      <c r="M28" s="35"/>
      <c r="N28" s="35"/>
      <c r="O28" s="35"/>
      <c r="P28" s="35"/>
      <c r="Q28" s="35"/>
      <c r="R28" s="35"/>
      <c r="S28" s="35"/>
      <c r="T28" s="35"/>
      <c r="U28" s="35"/>
      <c r="V28" s="35"/>
      <c r="W28" s="35"/>
      <c r="X28" s="35"/>
      <c r="Y28" s="35"/>
      <c r="Z28" s="35"/>
      <c r="AA28" s="35"/>
      <c r="AB28" s="35"/>
    </row>
    <row r="29" spans="1:28">
      <c r="A29" s="749"/>
      <c r="B29" s="862"/>
      <c r="C29" s="812"/>
      <c r="D29" s="709"/>
      <c r="E29" s="709"/>
      <c r="F29" s="709"/>
      <c r="G29" s="709"/>
      <c r="H29" s="709"/>
      <c r="I29" s="709"/>
      <c r="J29" s="865"/>
      <c r="K29" s="865"/>
      <c r="L29" s="865"/>
      <c r="M29" s="35"/>
      <c r="N29" s="35"/>
      <c r="O29" s="35"/>
      <c r="P29" s="35"/>
      <c r="Q29" s="35"/>
      <c r="R29" s="35"/>
      <c r="S29" s="35"/>
      <c r="T29" s="35"/>
      <c r="U29" s="35"/>
      <c r="V29" s="35"/>
      <c r="W29" s="35"/>
      <c r="X29" s="35"/>
      <c r="Y29" s="35"/>
      <c r="Z29" s="35"/>
      <c r="AA29" s="35"/>
      <c r="AB29" s="35"/>
    </row>
    <row r="30" spans="1:28">
      <c r="A30" s="166" t="s">
        <v>350</v>
      </c>
      <c r="B30" s="41" t="s">
        <v>79</v>
      </c>
      <c r="C30" s="41" t="s">
        <v>91</v>
      </c>
      <c r="D30" s="41" t="s">
        <v>3600</v>
      </c>
      <c r="E30" s="41" t="s">
        <v>79</v>
      </c>
      <c r="F30" s="41" t="s">
        <v>78</v>
      </c>
      <c r="G30" s="41" t="s">
        <v>78</v>
      </c>
      <c r="H30" s="41" t="s">
        <v>79</v>
      </c>
      <c r="I30" s="41" t="s">
        <v>79</v>
      </c>
      <c r="J30" s="35"/>
      <c r="K30" s="35"/>
      <c r="L30" s="35"/>
      <c r="M30" s="35"/>
      <c r="N30" s="35"/>
      <c r="O30" s="35"/>
      <c r="P30" s="35"/>
      <c r="Q30" s="35"/>
      <c r="R30" s="35"/>
      <c r="S30" s="35"/>
      <c r="T30" s="35"/>
      <c r="U30" s="35"/>
      <c r="V30" s="35"/>
      <c r="W30" s="35"/>
      <c r="X30" s="35"/>
      <c r="Y30" s="35"/>
      <c r="Z30" s="35"/>
      <c r="AA30" s="35"/>
      <c r="AB30" s="35"/>
    </row>
    <row r="31" spans="1:28">
      <c r="A31" s="2" t="s">
        <v>3612</v>
      </c>
      <c r="B31" s="41" t="s">
        <v>3613</v>
      </c>
      <c r="C31" s="41" t="s">
        <v>90</v>
      </c>
      <c r="E31" s="41" t="s">
        <v>1322</v>
      </c>
      <c r="F31" s="41" t="s">
        <v>2433</v>
      </c>
      <c r="G31" s="41" t="s">
        <v>3603</v>
      </c>
      <c r="H31" s="41" t="s">
        <v>3604</v>
      </c>
      <c r="I31" s="41" t="s">
        <v>3605</v>
      </c>
      <c r="W31" s="35"/>
      <c r="X31" s="35"/>
      <c r="Y31" s="35"/>
      <c r="Z31" s="35"/>
      <c r="AA31" s="35"/>
      <c r="AB31" s="35"/>
    </row>
    <row r="32" spans="1:28">
      <c r="A32" s="853"/>
      <c r="C32" s="41" t="s">
        <v>175</v>
      </c>
      <c r="E32" s="853"/>
      <c r="F32" s="853"/>
      <c r="G32" s="853"/>
      <c r="H32" s="853"/>
      <c r="I32" s="853"/>
      <c r="W32" s="35"/>
      <c r="X32" s="35"/>
      <c r="Y32" s="35"/>
      <c r="Z32" s="35"/>
      <c r="AA32" s="35"/>
      <c r="AB32" s="35"/>
    </row>
    <row r="33" spans="1:28">
      <c r="A33" s="35"/>
      <c r="C33" s="41" t="s">
        <v>1340</v>
      </c>
      <c r="E33" s="853"/>
      <c r="F33" s="853"/>
      <c r="G33" s="853"/>
      <c r="H33" s="853"/>
      <c r="I33" s="853"/>
      <c r="W33" s="35"/>
      <c r="X33" s="35"/>
      <c r="Y33" s="35"/>
      <c r="Z33" s="35"/>
      <c r="AA33" s="35"/>
      <c r="AB33" s="35"/>
    </row>
    <row r="34" spans="1:28">
      <c r="C34" s="41" t="s">
        <v>1363</v>
      </c>
      <c r="G34" s="853"/>
      <c r="H34" s="853"/>
      <c r="I34" s="853"/>
      <c r="W34" s="35"/>
      <c r="X34" s="35"/>
      <c r="Y34" s="35"/>
      <c r="Z34" s="35"/>
      <c r="AA34" s="35"/>
      <c r="AB34" s="35"/>
    </row>
    <row r="35" spans="1:28">
      <c r="W35" s="35"/>
      <c r="X35" s="35"/>
      <c r="Y35" s="35"/>
      <c r="Z35" s="35"/>
      <c r="AA35" s="35"/>
      <c r="AB35" s="35"/>
    </row>
    <row r="36" spans="1:28">
      <c r="W36" s="35"/>
      <c r="X36" s="35"/>
      <c r="Y36" s="35"/>
      <c r="Z36" s="35"/>
      <c r="AA36" s="35"/>
      <c r="AB36" s="35"/>
    </row>
    <row r="37" spans="1:28">
      <c r="A37" s="1" t="s">
        <v>3666</v>
      </c>
      <c r="W37" s="35"/>
      <c r="X37" s="35"/>
      <c r="Y37" s="35"/>
      <c r="Z37" s="35"/>
      <c r="AA37" s="35"/>
      <c r="AB37" s="35"/>
    </row>
    <row r="38" spans="1:28">
      <c r="A38" s="54" t="s">
        <v>109</v>
      </c>
      <c r="W38" s="35"/>
      <c r="X38" s="35"/>
      <c r="Y38" s="35"/>
      <c r="Z38" s="35"/>
      <c r="AA38" s="35"/>
      <c r="AB38" s="35"/>
    </row>
    <row r="39" spans="1:28">
      <c r="A39" s="50" t="s">
        <v>1411</v>
      </c>
      <c r="W39" s="35"/>
      <c r="X39" s="35"/>
      <c r="Y39" s="35"/>
      <c r="Z39" s="35"/>
      <c r="AA39" s="35"/>
      <c r="AB39" s="35"/>
    </row>
    <row r="40" spans="1:28">
      <c r="A40" s="35"/>
      <c r="U40" s="35"/>
      <c r="V40" s="35"/>
      <c r="W40" s="35"/>
      <c r="X40" s="35"/>
      <c r="Y40" s="35"/>
      <c r="Z40" s="35"/>
    </row>
    <row r="41" spans="1:28">
      <c r="A41" s="293" t="s">
        <v>3615</v>
      </c>
      <c r="U41" s="35"/>
      <c r="V41" s="35"/>
      <c r="W41" s="35"/>
      <c r="X41" s="35"/>
      <c r="Y41" s="35"/>
      <c r="Z41" s="35"/>
    </row>
    <row r="42" spans="1:28">
      <c r="A42" s="35"/>
      <c r="U42" s="35"/>
      <c r="V42" s="35"/>
      <c r="W42" s="35"/>
      <c r="X42" s="35"/>
      <c r="Y42" s="35"/>
      <c r="Z42" s="35"/>
    </row>
    <row r="43" spans="1:28" ht="43.2">
      <c r="A43" s="720" t="s">
        <v>152</v>
      </c>
      <c r="B43" s="1606" t="s">
        <v>3616</v>
      </c>
      <c r="C43" s="497" t="s">
        <v>3588</v>
      </c>
      <c r="D43" s="497" t="s">
        <v>3589</v>
      </c>
      <c r="E43" s="497" t="s">
        <v>3590</v>
      </c>
      <c r="F43" s="1304" t="s">
        <v>3657</v>
      </c>
      <c r="G43" s="503" t="s">
        <v>3617</v>
      </c>
      <c r="H43" s="497" t="s">
        <v>3591</v>
      </c>
      <c r="I43" s="503" t="s">
        <v>6166</v>
      </c>
      <c r="J43" s="858" t="s">
        <v>2432</v>
      </c>
      <c r="K43" s="858" t="s">
        <v>2405</v>
      </c>
      <c r="L43" s="497" t="s">
        <v>3593</v>
      </c>
      <c r="M43" s="497" t="s">
        <v>3618</v>
      </c>
      <c r="N43" s="497" t="s">
        <v>3595</v>
      </c>
      <c r="O43" s="497" t="s">
        <v>3596</v>
      </c>
      <c r="P43" s="497" t="s">
        <v>3659</v>
      </c>
      <c r="Q43" s="497" t="s">
        <v>3667</v>
      </c>
      <c r="R43" s="35"/>
      <c r="S43" s="35"/>
      <c r="T43" s="35"/>
      <c r="U43" s="35"/>
      <c r="V43" s="35"/>
      <c r="W43" s="35"/>
      <c r="X43" s="35"/>
      <c r="Y43" s="35"/>
      <c r="Z43" s="35"/>
    </row>
    <row r="44" spans="1:28">
      <c r="A44" s="851" t="s">
        <v>3619</v>
      </c>
      <c r="B44" s="1493" t="s">
        <v>122</v>
      </c>
      <c r="C44" s="860" t="s">
        <v>121</v>
      </c>
      <c r="D44" s="860" t="s">
        <v>147</v>
      </c>
      <c r="E44" s="860" t="s">
        <v>120</v>
      </c>
      <c r="F44" s="1643" t="s">
        <v>6241</v>
      </c>
      <c r="G44" s="1500" t="s">
        <v>145</v>
      </c>
      <c r="H44" s="860" t="s">
        <v>144</v>
      </c>
      <c r="I44" s="1500" t="s">
        <v>931</v>
      </c>
      <c r="J44" s="860" t="s">
        <v>932</v>
      </c>
      <c r="K44" s="860" t="s">
        <v>933</v>
      </c>
      <c r="L44" s="860" t="s">
        <v>934</v>
      </c>
      <c r="M44" s="860" t="s">
        <v>935</v>
      </c>
      <c r="N44" s="860" t="s">
        <v>936</v>
      </c>
      <c r="O44" s="860" t="s">
        <v>937</v>
      </c>
      <c r="P44" s="860" t="s">
        <v>967</v>
      </c>
      <c r="Q44" s="860" t="s">
        <v>2499</v>
      </c>
      <c r="R44" s="35"/>
      <c r="S44" s="35"/>
      <c r="T44" s="35"/>
      <c r="U44" s="35"/>
      <c r="V44" s="35"/>
      <c r="W44" s="35"/>
      <c r="X44" s="35"/>
      <c r="Y44" s="35"/>
      <c r="Z44" s="35"/>
    </row>
    <row r="45" spans="1:28">
      <c r="A45" s="749"/>
      <c r="B45" s="1494"/>
      <c r="C45" s="812"/>
      <c r="D45" s="812"/>
      <c r="E45" s="812"/>
      <c r="F45" s="1488"/>
      <c r="G45" s="812"/>
      <c r="H45" s="812"/>
      <c r="I45" s="812"/>
      <c r="J45" s="812"/>
      <c r="K45" s="812"/>
      <c r="L45" s="812"/>
      <c r="M45" s="812"/>
      <c r="N45" s="812"/>
      <c r="O45" s="812"/>
      <c r="P45" s="812"/>
      <c r="Q45" s="812"/>
      <c r="R45" s="35"/>
      <c r="S45" s="35"/>
      <c r="T45" s="35"/>
      <c r="U45" s="35"/>
      <c r="V45" s="35"/>
      <c r="W45" s="35"/>
      <c r="X45" s="35"/>
      <c r="Y45" s="35"/>
      <c r="Z45" s="35"/>
    </row>
    <row r="46" spans="1:28">
      <c r="A46" s="166" t="s">
        <v>350</v>
      </c>
      <c r="B46" s="41" t="s">
        <v>79</v>
      </c>
      <c r="C46" s="41" t="s">
        <v>91</v>
      </c>
      <c r="D46" s="41" t="s">
        <v>3599</v>
      </c>
      <c r="E46" s="41" t="s">
        <v>143</v>
      </c>
      <c r="F46" s="150" t="s">
        <v>79</v>
      </c>
      <c r="G46" s="41" t="s">
        <v>79</v>
      </c>
      <c r="H46" s="41" t="s">
        <v>3600</v>
      </c>
      <c r="I46" s="41" t="s">
        <v>79</v>
      </c>
      <c r="J46" s="41" t="s">
        <v>78</v>
      </c>
      <c r="K46" s="41" t="s">
        <v>78</v>
      </c>
      <c r="L46" s="41" t="s">
        <v>78</v>
      </c>
      <c r="M46" s="41" t="s">
        <v>79</v>
      </c>
      <c r="N46" s="41" t="s">
        <v>79</v>
      </c>
      <c r="O46" s="41" t="s">
        <v>78</v>
      </c>
      <c r="P46" s="41" t="s">
        <v>141</v>
      </c>
      <c r="Q46" s="41" t="s">
        <v>91</v>
      </c>
      <c r="R46" s="35"/>
      <c r="S46" s="35"/>
      <c r="T46" s="35"/>
      <c r="U46" s="35"/>
      <c r="V46" s="35"/>
      <c r="W46" s="35"/>
      <c r="X46" s="35"/>
      <c r="Y46" s="35"/>
      <c r="Z46" s="35"/>
    </row>
    <row r="47" spans="1:28">
      <c r="A47" s="2" t="s">
        <v>3620</v>
      </c>
      <c r="B47" s="41" t="s">
        <v>3621</v>
      </c>
      <c r="C47" s="41" t="s">
        <v>90</v>
      </c>
      <c r="E47" s="35"/>
      <c r="F47" s="145" t="s">
        <v>1310</v>
      </c>
      <c r="G47" s="41" t="s">
        <v>1322</v>
      </c>
      <c r="H47" s="35"/>
      <c r="I47" s="41" t="s">
        <v>3668</v>
      </c>
      <c r="J47" s="41" t="s">
        <v>2433</v>
      </c>
      <c r="K47" s="41" t="s">
        <v>2417</v>
      </c>
      <c r="L47" s="41" t="s">
        <v>3603</v>
      </c>
      <c r="M47" s="41" t="s">
        <v>3604</v>
      </c>
      <c r="N47" s="41" t="s">
        <v>3605</v>
      </c>
      <c r="O47" s="41" t="s">
        <v>3606</v>
      </c>
      <c r="P47" s="41" t="s">
        <v>3663</v>
      </c>
      <c r="Q47" s="41" t="s">
        <v>3664</v>
      </c>
      <c r="R47" s="35"/>
      <c r="S47" s="35"/>
      <c r="T47" s="35"/>
      <c r="U47" s="35"/>
      <c r="V47" s="35"/>
      <c r="W47" s="35"/>
      <c r="X47" s="35"/>
      <c r="Y47" s="35"/>
      <c r="Z47" s="35"/>
    </row>
    <row r="48" spans="1:28">
      <c r="A48" s="853"/>
      <c r="B48" s="853"/>
      <c r="C48" s="41" t="s">
        <v>175</v>
      </c>
      <c r="E48" s="853"/>
      <c r="F48" s="853"/>
      <c r="H48" s="853"/>
      <c r="J48" s="853"/>
      <c r="K48" s="853"/>
      <c r="L48" s="853"/>
      <c r="M48" s="853"/>
      <c r="N48" s="853"/>
      <c r="O48" s="853"/>
      <c r="P48" s="853"/>
      <c r="Q48" s="41" t="s">
        <v>90</v>
      </c>
      <c r="R48" s="35"/>
      <c r="S48" s="35"/>
      <c r="T48" s="35"/>
      <c r="U48" s="35"/>
      <c r="V48" s="35"/>
      <c r="W48" s="35"/>
      <c r="X48" s="35"/>
      <c r="Y48" s="35"/>
      <c r="Z48" s="35"/>
    </row>
    <row r="49" spans="1:28">
      <c r="A49" s="853"/>
      <c r="C49" s="41" t="s">
        <v>1340</v>
      </c>
      <c r="D49" s="35"/>
      <c r="E49" s="35"/>
      <c r="F49" s="35"/>
      <c r="G49" s="853"/>
      <c r="H49" s="853"/>
      <c r="J49" s="853"/>
      <c r="K49" s="853"/>
      <c r="L49" s="853"/>
      <c r="M49" s="853"/>
      <c r="N49" s="853"/>
      <c r="Q49" s="41" t="s">
        <v>175</v>
      </c>
      <c r="R49" s="35"/>
      <c r="S49" s="35"/>
      <c r="T49" s="35"/>
      <c r="U49" s="35"/>
      <c r="V49" s="35"/>
      <c r="W49" s="35"/>
      <c r="X49" s="35"/>
      <c r="Y49" s="35"/>
      <c r="Z49" s="35"/>
    </row>
    <row r="50" spans="1:28">
      <c r="B50" s="853"/>
      <c r="C50" s="41" t="s">
        <v>1369</v>
      </c>
      <c r="D50" s="853"/>
      <c r="E50" s="853"/>
      <c r="F50" s="853"/>
      <c r="G50" s="853"/>
      <c r="H50" s="853"/>
      <c r="J50" s="853"/>
      <c r="K50" s="853"/>
      <c r="L50" s="853"/>
      <c r="M50" s="853"/>
      <c r="N50" s="853"/>
      <c r="Q50" s="41" t="s">
        <v>1340</v>
      </c>
      <c r="R50" s="35"/>
      <c r="S50" s="35"/>
      <c r="T50" s="35"/>
      <c r="U50" s="35"/>
      <c r="V50" s="35"/>
      <c r="W50" s="35"/>
      <c r="X50" s="35"/>
      <c r="Y50" s="35"/>
      <c r="Z50" s="35"/>
    </row>
    <row r="51" spans="1:28">
      <c r="B51" s="853"/>
      <c r="C51" s="41"/>
      <c r="D51" s="853"/>
      <c r="E51" s="853"/>
      <c r="F51" s="853"/>
      <c r="H51" s="853"/>
      <c r="I51" s="853"/>
      <c r="K51" s="853"/>
      <c r="L51" s="853"/>
      <c r="M51" s="853"/>
      <c r="N51" s="853"/>
      <c r="O51" s="853"/>
      <c r="Q51" s="41" t="s">
        <v>1369</v>
      </c>
      <c r="R51" s="41"/>
      <c r="S51" s="35"/>
      <c r="T51" s="35"/>
      <c r="U51" s="35"/>
      <c r="V51" s="35"/>
      <c r="W51" s="35"/>
      <c r="X51" s="35"/>
      <c r="Y51" s="35"/>
      <c r="Z51" s="35"/>
      <c r="AA51" s="35"/>
    </row>
    <row r="52" spans="1:28" ht="15" customHeight="1">
      <c r="B52" s="853"/>
      <c r="D52" s="853"/>
      <c r="E52" s="853"/>
      <c r="G52" s="853"/>
      <c r="H52" s="853"/>
      <c r="J52" s="853"/>
      <c r="K52" s="853"/>
      <c r="L52" s="853"/>
      <c r="M52" s="853"/>
      <c r="N52" s="853"/>
      <c r="R52" s="35"/>
      <c r="S52" s="35"/>
      <c r="T52" s="35"/>
      <c r="U52" s="35"/>
      <c r="V52" s="35"/>
      <c r="W52" s="35"/>
      <c r="X52" s="35"/>
      <c r="Y52" s="35"/>
      <c r="Z52" s="35"/>
    </row>
    <row r="53" spans="1:28">
      <c r="A53" s="1" t="s">
        <v>3669</v>
      </c>
      <c r="R53" s="35"/>
      <c r="S53" s="35"/>
      <c r="T53" s="35"/>
      <c r="U53" s="35"/>
      <c r="V53" s="35"/>
      <c r="W53" s="35"/>
      <c r="X53" s="35"/>
      <c r="Y53" s="35"/>
      <c r="Z53" s="35"/>
    </row>
    <row r="54" spans="1:28">
      <c r="A54" s="54" t="s">
        <v>109</v>
      </c>
      <c r="R54" s="35"/>
      <c r="S54" s="35"/>
      <c r="T54" s="35"/>
      <c r="U54" s="35"/>
      <c r="V54" s="35"/>
      <c r="W54" s="35"/>
      <c r="X54" s="35"/>
      <c r="Y54" s="35"/>
      <c r="Z54" s="35"/>
    </row>
    <row r="55" spans="1:28">
      <c r="A55" s="50" t="s">
        <v>1411</v>
      </c>
      <c r="Q55" s="35"/>
      <c r="R55" s="35"/>
      <c r="S55" s="35"/>
      <c r="T55" s="35"/>
      <c r="U55" s="35"/>
      <c r="V55" s="35"/>
      <c r="W55" s="35"/>
      <c r="X55" s="35"/>
      <c r="Y55" s="35"/>
      <c r="Z55" s="35"/>
    </row>
    <row r="56" spans="1:28">
      <c r="A56" s="35"/>
      <c r="Q56" s="35"/>
      <c r="R56" s="35"/>
      <c r="S56" s="35"/>
      <c r="T56" s="35"/>
      <c r="U56" s="35"/>
      <c r="V56" s="35"/>
      <c r="W56" s="35"/>
      <c r="X56" s="35"/>
      <c r="Y56" s="35"/>
      <c r="Z56" s="35"/>
    </row>
    <row r="57" spans="1:28" ht="15" customHeight="1">
      <c r="A57" s="293" t="s">
        <v>3623</v>
      </c>
      <c r="Q57" s="35"/>
      <c r="R57" s="35"/>
      <c r="S57" s="35"/>
      <c r="T57" s="35"/>
      <c r="U57" s="35"/>
      <c r="V57" s="35"/>
      <c r="W57" s="35"/>
      <c r="X57" s="35"/>
      <c r="Y57" s="35"/>
      <c r="Z57" s="35"/>
    </row>
    <row r="58" spans="1:28">
      <c r="A58" s="265"/>
      <c r="Q58" s="35"/>
      <c r="R58" s="35"/>
      <c r="S58" s="35"/>
      <c r="T58" s="35"/>
      <c r="U58" s="35"/>
      <c r="V58" s="35"/>
      <c r="W58" s="35"/>
      <c r="X58" s="35"/>
      <c r="Y58" s="35"/>
      <c r="Z58" s="35"/>
    </row>
    <row r="59" spans="1:28" ht="43.2">
      <c r="A59" s="851" t="s">
        <v>152</v>
      </c>
      <c r="B59" s="858" t="s">
        <v>3483</v>
      </c>
      <c r="C59" s="858" t="s">
        <v>3588</v>
      </c>
      <c r="D59" s="857" t="s">
        <v>3590</v>
      </c>
      <c r="E59" s="858" t="s">
        <v>1334</v>
      </c>
      <c r="F59" s="858" t="s">
        <v>1335</v>
      </c>
      <c r="G59" s="858" t="s">
        <v>1336</v>
      </c>
      <c r="H59" s="858" t="s">
        <v>3624</v>
      </c>
      <c r="I59" s="858" t="s">
        <v>3658</v>
      </c>
      <c r="J59" s="858" t="s">
        <v>3670</v>
      </c>
      <c r="K59" s="858" t="s">
        <v>3597</v>
      </c>
      <c r="L59" s="858" t="s">
        <v>3659</v>
      </c>
      <c r="M59" s="858" t="s">
        <v>3671</v>
      </c>
      <c r="N59" s="865"/>
      <c r="O59" s="35"/>
      <c r="P59" s="35"/>
      <c r="Q59" s="35"/>
      <c r="R59" s="35"/>
      <c r="S59" s="35"/>
      <c r="T59" s="35"/>
      <c r="U59" s="35"/>
      <c r="V59" s="35"/>
      <c r="W59" s="35"/>
      <c r="X59" s="35"/>
      <c r="Y59" s="35"/>
      <c r="Z59" s="35"/>
    </row>
    <row r="60" spans="1:28">
      <c r="A60" s="222" t="s">
        <v>3625</v>
      </c>
      <c r="B60" s="1612" t="s">
        <v>2528</v>
      </c>
      <c r="C60" s="1612" t="s">
        <v>2530</v>
      </c>
      <c r="D60" s="1612" t="s">
        <v>2850</v>
      </c>
      <c r="E60" s="1612" t="s">
        <v>2851</v>
      </c>
      <c r="F60" s="1612" t="s">
        <v>2852</v>
      </c>
      <c r="G60" s="1612" t="s">
        <v>2853</v>
      </c>
      <c r="H60" s="1612" t="s">
        <v>2854</v>
      </c>
      <c r="I60" s="1612" t="s">
        <v>2855</v>
      </c>
      <c r="J60" s="1612" t="s">
        <v>2856</v>
      </c>
      <c r="K60" s="1612" t="s">
        <v>2857</v>
      </c>
      <c r="L60" s="1612" t="s">
        <v>2858</v>
      </c>
      <c r="M60" s="1612" t="s">
        <v>2859</v>
      </c>
      <c r="N60" s="865"/>
      <c r="O60" s="35"/>
      <c r="P60" s="35"/>
      <c r="Q60" s="35"/>
      <c r="R60" s="35"/>
      <c r="S60" s="35"/>
      <c r="T60" s="35"/>
      <c r="U60" s="35"/>
      <c r="V60" s="35"/>
      <c r="W60" s="35"/>
      <c r="X60" s="35"/>
      <c r="Y60" s="35"/>
      <c r="Z60" s="35"/>
      <c r="AA60" s="35"/>
      <c r="AB60" s="35"/>
    </row>
    <row r="61" spans="1:28">
      <c r="A61" s="861"/>
      <c r="B61" s="862"/>
      <c r="C61" s="812"/>
      <c r="D61" s="812"/>
      <c r="E61" s="812"/>
      <c r="F61" s="812"/>
      <c r="G61" s="812"/>
      <c r="H61" s="812"/>
      <c r="I61" s="812"/>
      <c r="J61" s="812"/>
      <c r="K61" s="812"/>
      <c r="L61" s="812"/>
      <c r="M61" s="812"/>
      <c r="N61" s="865"/>
      <c r="O61" s="35"/>
      <c r="P61" s="35"/>
      <c r="Q61" s="35"/>
      <c r="R61" s="35"/>
      <c r="S61" s="35"/>
      <c r="T61" s="35"/>
      <c r="U61" s="35"/>
      <c r="V61" s="35"/>
      <c r="W61" s="35"/>
      <c r="X61" s="35"/>
      <c r="Y61" s="35"/>
      <c r="Z61" s="35"/>
      <c r="AA61" s="35"/>
      <c r="AB61" s="35"/>
    </row>
    <row r="62" spans="1:28">
      <c r="A62" s="166" t="s">
        <v>350</v>
      </c>
      <c r="B62" s="41" t="s">
        <v>79</v>
      </c>
      <c r="C62" s="41" t="s">
        <v>91</v>
      </c>
      <c r="D62" s="41" t="s">
        <v>143</v>
      </c>
      <c r="E62" s="41" t="s">
        <v>91</v>
      </c>
      <c r="F62" s="41" t="s">
        <v>91</v>
      </c>
      <c r="G62" s="41" t="s">
        <v>91</v>
      </c>
      <c r="H62" s="41" t="s">
        <v>78</v>
      </c>
      <c r="I62" s="41" t="s">
        <v>79</v>
      </c>
      <c r="J62" s="41" t="s">
        <v>79</v>
      </c>
      <c r="K62" s="41" t="s">
        <v>79</v>
      </c>
      <c r="L62" s="41" t="s">
        <v>141</v>
      </c>
      <c r="M62" s="41" t="s">
        <v>91</v>
      </c>
      <c r="N62" s="35"/>
      <c r="O62" s="35"/>
      <c r="P62" s="35"/>
      <c r="Q62" s="35"/>
      <c r="R62" s="35"/>
      <c r="S62" s="35"/>
      <c r="T62" s="35"/>
      <c r="U62" s="35"/>
      <c r="V62" s="35"/>
      <c r="W62" s="35"/>
      <c r="X62" s="35"/>
      <c r="Y62" s="35"/>
      <c r="Z62" s="35"/>
      <c r="AA62" s="35"/>
      <c r="AB62" s="35"/>
    </row>
    <row r="63" spans="1:28">
      <c r="A63" s="2" t="s">
        <v>3626</v>
      </c>
      <c r="B63" s="41" t="s">
        <v>3627</v>
      </c>
      <c r="C63" s="866" t="s">
        <v>90</v>
      </c>
      <c r="D63" s="265"/>
      <c r="E63" s="866" t="s">
        <v>90</v>
      </c>
      <c r="F63" s="866" t="s">
        <v>90</v>
      </c>
      <c r="G63" s="866" t="s">
        <v>90</v>
      </c>
      <c r="H63" s="41" t="s">
        <v>3628</v>
      </c>
      <c r="I63" s="46" t="s">
        <v>3662</v>
      </c>
      <c r="J63" s="866" t="s">
        <v>1309</v>
      </c>
      <c r="K63" s="41" t="s">
        <v>3607</v>
      </c>
      <c r="L63" s="41" t="s">
        <v>3663</v>
      </c>
      <c r="M63" s="41" t="s">
        <v>3664</v>
      </c>
      <c r="T63" s="35"/>
      <c r="U63" s="35"/>
      <c r="V63" s="35"/>
      <c r="W63" s="35"/>
      <c r="X63" s="35"/>
      <c r="Y63" s="35"/>
      <c r="Z63" s="35"/>
      <c r="AA63" s="35"/>
      <c r="AB63" s="35"/>
    </row>
    <row r="64" spans="1:28">
      <c r="A64" s="853"/>
      <c r="B64" s="41" t="s">
        <v>1340</v>
      </c>
      <c r="C64" s="41" t="s">
        <v>175</v>
      </c>
      <c r="D64" s="265"/>
      <c r="E64" s="41" t="s">
        <v>175</v>
      </c>
      <c r="F64" s="41" t="s">
        <v>175</v>
      </c>
      <c r="G64" s="41" t="s">
        <v>175</v>
      </c>
      <c r="H64" s="41"/>
      <c r="I64" s="866"/>
      <c r="J64" s="866"/>
      <c r="K64" s="866"/>
      <c r="L64" s="866"/>
      <c r="M64" s="866" t="s">
        <v>90</v>
      </c>
      <c r="T64" s="35"/>
      <c r="U64" s="35"/>
      <c r="V64" s="35"/>
      <c r="W64" s="35"/>
      <c r="X64" s="35"/>
      <c r="Y64" s="35"/>
      <c r="Z64" s="35"/>
      <c r="AA64" s="35"/>
      <c r="AB64" s="35"/>
    </row>
    <row r="65" spans="1:28">
      <c r="B65" s="47"/>
      <c r="C65" s="41" t="s">
        <v>1340</v>
      </c>
      <c r="D65" s="265"/>
      <c r="E65" s="41" t="s">
        <v>1340</v>
      </c>
      <c r="F65" s="41" t="s">
        <v>1340</v>
      </c>
      <c r="G65" s="41" t="s">
        <v>1340</v>
      </c>
      <c r="H65" s="41"/>
      <c r="I65" s="866"/>
      <c r="J65" s="866"/>
      <c r="K65" s="866"/>
      <c r="L65" s="866"/>
      <c r="M65" s="41" t="s">
        <v>175</v>
      </c>
      <c r="T65" s="35"/>
      <c r="U65" s="35"/>
      <c r="V65" s="35"/>
      <c r="W65" s="35"/>
      <c r="X65" s="35"/>
      <c r="Y65" s="35"/>
      <c r="Z65" s="35"/>
      <c r="AA65" s="35"/>
      <c r="AB65" s="35"/>
    </row>
    <row r="66" spans="1:28">
      <c r="B66" s="47"/>
      <c r="C66" s="41" t="s">
        <v>3450</v>
      </c>
      <c r="E66" s="41" t="s">
        <v>1373</v>
      </c>
      <c r="F66" s="41" t="s">
        <v>1374</v>
      </c>
      <c r="G66" s="41" t="s">
        <v>1375</v>
      </c>
      <c r="H66" s="41"/>
      <c r="I66" s="866"/>
      <c r="J66" s="866"/>
      <c r="K66" s="866"/>
      <c r="L66" s="866"/>
      <c r="M66" s="41" t="s">
        <v>1340</v>
      </c>
      <c r="T66" s="35"/>
      <c r="U66" s="35"/>
      <c r="V66" s="35"/>
      <c r="W66" s="35"/>
      <c r="X66" s="35"/>
      <c r="Y66" s="35"/>
      <c r="Z66" s="35"/>
      <c r="AA66" s="35"/>
      <c r="AB66" s="35"/>
    </row>
    <row r="67" spans="1:28">
      <c r="A67" s="35"/>
      <c r="B67" s="47"/>
      <c r="C67" s="47"/>
      <c r="D67" s="47"/>
      <c r="E67" s="41" t="s">
        <v>3427</v>
      </c>
      <c r="F67" s="41" t="s">
        <v>3427</v>
      </c>
      <c r="G67" s="41" t="s">
        <v>3427</v>
      </c>
      <c r="H67" s="47"/>
      <c r="I67" s="47"/>
      <c r="J67" s="47"/>
      <c r="K67" s="47"/>
      <c r="L67" s="47"/>
      <c r="M67" s="41" t="s">
        <v>3450</v>
      </c>
      <c r="T67" s="35"/>
      <c r="U67" s="35"/>
      <c r="V67" s="35"/>
      <c r="W67" s="35"/>
      <c r="X67" s="35"/>
      <c r="Y67" s="35"/>
      <c r="Z67" s="35"/>
      <c r="AA67" s="35"/>
      <c r="AB67" s="35"/>
    </row>
    <row r="68" spans="1:28">
      <c r="A68" s="35"/>
      <c r="H68" s="47"/>
      <c r="I68" s="47"/>
      <c r="J68" s="47"/>
      <c r="K68" s="47"/>
      <c r="L68" s="47"/>
      <c r="T68" s="35"/>
      <c r="U68" s="35"/>
      <c r="V68" s="35"/>
      <c r="W68" s="35"/>
      <c r="X68" s="35"/>
      <c r="Y68" s="35"/>
      <c r="Z68" s="35"/>
      <c r="AA68" s="35"/>
      <c r="AB68" s="35"/>
    </row>
    <row r="69" spans="1:28">
      <c r="A69" s="35"/>
      <c r="T69" s="35"/>
      <c r="U69" s="35"/>
      <c r="V69" s="35"/>
      <c r="W69" s="35"/>
      <c r="X69" s="35"/>
      <c r="Y69" s="35"/>
      <c r="Z69" s="35"/>
      <c r="AA69" s="35"/>
      <c r="AB69" s="35"/>
    </row>
    <row r="70" spans="1:28">
      <c r="A70" s="35"/>
      <c r="T70" s="35"/>
      <c r="U70" s="35"/>
      <c r="V70" s="35"/>
      <c r="W70" s="35"/>
      <c r="X70" s="35"/>
      <c r="Y70" s="35"/>
      <c r="Z70" s="35"/>
      <c r="AA70" s="35"/>
      <c r="AB70" s="35"/>
    </row>
    <row r="71" spans="1:28">
      <c r="A71" s="1" t="s">
        <v>3672</v>
      </c>
      <c r="T71" s="35"/>
      <c r="U71" s="35"/>
      <c r="V71" s="35"/>
      <c r="W71" s="35"/>
      <c r="X71" s="35"/>
      <c r="Y71" s="35"/>
      <c r="Z71" s="35"/>
      <c r="AA71" s="35"/>
      <c r="AB71" s="35"/>
    </row>
    <row r="72" spans="1:28">
      <c r="A72" s="54" t="s">
        <v>109</v>
      </c>
      <c r="T72" s="35"/>
      <c r="U72" s="35"/>
      <c r="V72" s="35"/>
      <c r="W72" s="35"/>
      <c r="X72" s="35"/>
      <c r="Y72" s="35"/>
      <c r="Z72" s="35"/>
      <c r="AA72" s="35"/>
      <c r="AB72" s="35"/>
    </row>
    <row r="73" spans="1:28">
      <c r="A73" s="50" t="s">
        <v>1411</v>
      </c>
      <c r="T73" s="35"/>
      <c r="U73" s="35"/>
      <c r="V73" s="35"/>
      <c r="W73" s="35"/>
      <c r="X73" s="35"/>
      <c r="Y73" s="35"/>
      <c r="Z73" s="35"/>
      <c r="AA73" s="35"/>
      <c r="AB73" s="35"/>
    </row>
    <row r="74" spans="1:28">
      <c r="A74" s="35"/>
      <c r="T74" s="35"/>
      <c r="U74" s="35"/>
      <c r="V74" s="35"/>
      <c r="W74" s="35"/>
      <c r="X74" s="35"/>
      <c r="Y74" s="35"/>
      <c r="Z74" s="35"/>
      <c r="AA74" s="35"/>
      <c r="AB74" s="35"/>
    </row>
    <row r="75" spans="1:28">
      <c r="A75" s="293" t="s">
        <v>3428</v>
      </c>
      <c r="T75" s="35"/>
      <c r="U75" s="35"/>
      <c r="V75" s="35"/>
      <c r="W75" s="35"/>
      <c r="X75" s="35"/>
      <c r="Y75" s="35"/>
      <c r="Z75" s="35"/>
      <c r="AA75" s="35"/>
      <c r="AB75" s="35"/>
    </row>
    <row r="76" spans="1:28">
      <c r="A76" s="35"/>
      <c r="T76" s="35"/>
      <c r="U76" s="35"/>
      <c r="V76" s="35"/>
      <c r="W76" s="35"/>
      <c r="X76" s="35"/>
      <c r="Y76" s="35"/>
      <c r="Z76" s="35"/>
      <c r="AA76" s="35"/>
      <c r="AB76" s="35"/>
    </row>
    <row r="77" spans="1:28">
      <c r="A77" s="35"/>
      <c r="C77" s="867"/>
      <c r="D77" s="35"/>
      <c r="E77" s="35"/>
      <c r="F77" s="35"/>
      <c r="G77" s="35"/>
      <c r="H77" s="35"/>
      <c r="I77" s="35"/>
      <c r="J77" s="35"/>
      <c r="K77" s="35"/>
      <c r="L77" s="35"/>
      <c r="M77" s="35"/>
      <c r="N77" s="35"/>
      <c r="O77" s="35"/>
      <c r="P77" s="35"/>
      <c r="Q77" s="35"/>
      <c r="R77" s="35"/>
      <c r="S77" s="35"/>
      <c r="T77" s="35"/>
      <c r="U77" s="35"/>
      <c r="V77" s="35"/>
      <c r="W77" s="35"/>
      <c r="X77" s="35"/>
      <c r="Y77" s="35"/>
      <c r="Z77" s="35"/>
      <c r="AA77" s="35"/>
      <c r="AB77" s="35"/>
    </row>
    <row r="78" spans="1:28">
      <c r="A78" s="859" t="s">
        <v>152</v>
      </c>
      <c r="B78" s="859" t="s">
        <v>3631</v>
      </c>
      <c r="C78" s="1614" t="s">
        <v>1286</v>
      </c>
      <c r="D78" s="35"/>
      <c r="E78" s="35"/>
      <c r="F78" s="35"/>
      <c r="G78" s="35"/>
      <c r="H78" s="35"/>
      <c r="I78" s="35"/>
      <c r="J78" s="35"/>
      <c r="K78" s="35"/>
      <c r="L78" s="35"/>
      <c r="M78" s="35"/>
      <c r="N78" s="35"/>
      <c r="O78" s="35"/>
      <c r="P78" s="35"/>
      <c r="Q78" s="35"/>
      <c r="R78" s="35"/>
      <c r="S78" s="35"/>
      <c r="T78" s="35"/>
      <c r="U78" s="35"/>
      <c r="V78" s="35"/>
      <c r="W78" s="35"/>
      <c r="X78" s="35"/>
      <c r="Y78" s="35"/>
      <c r="Z78" s="35"/>
      <c r="AA78" s="35"/>
      <c r="AB78" s="35"/>
    </row>
    <row r="79" spans="1:28">
      <c r="A79" s="1612" t="s">
        <v>3632</v>
      </c>
      <c r="B79" s="1612" t="s">
        <v>3633</v>
      </c>
      <c r="C79" s="1612" t="s">
        <v>3634</v>
      </c>
      <c r="D79" s="35"/>
      <c r="E79" s="35"/>
      <c r="F79" s="35"/>
      <c r="G79" s="35"/>
      <c r="H79" s="35"/>
      <c r="I79" s="35"/>
      <c r="J79" s="35"/>
      <c r="K79" s="35"/>
      <c r="L79" s="35"/>
      <c r="M79" s="35"/>
      <c r="N79" s="35"/>
      <c r="O79" s="35"/>
      <c r="P79" s="35"/>
      <c r="Q79" s="35"/>
      <c r="R79" s="35"/>
      <c r="S79" s="35"/>
      <c r="T79" s="35"/>
      <c r="U79" s="35"/>
      <c r="V79" s="35"/>
      <c r="W79" s="35"/>
      <c r="X79" s="35"/>
      <c r="Y79" s="35"/>
      <c r="Z79" s="35"/>
      <c r="AA79" s="35"/>
      <c r="AB79" s="35"/>
    </row>
    <row r="80" spans="1:28">
      <c r="A80" s="749"/>
      <c r="B80" s="862"/>
      <c r="C80" s="868"/>
      <c r="D80" s="35"/>
      <c r="E80" s="35"/>
      <c r="F80" s="35"/>
      <c r="G80" s="35"/>
      <c r="H80" s="35"/>
      <c r="I80" s="35"/>
      <c r="J80" s="35"/>
      <c r="K80" s="35"/>
      <c r="L80" s="35"/>
      <c r="M80" s="35"/>
      <c r="N80" s="35"/>
      <c r="O80" s="35"/>
      <c r="P80" s="35"/>
      <c r="Q80" s="35"/>
      <c r="R80" s="35"/>
      <c r="S80" s="35"/>
      <c r="T80" s="35"/>
      <c r="U80" s="35"/>
      <c r="V80" s="35"/>
      <c r="W80" s="35"/>
      <c r="X80" s="35"/>
      <c r="Y80" s="35"/>
      <c r="Z80" s="35"/>
      <c r="AA80" s="35"/>
      <c r="AB80" s="35"/>
    </row>
    <row r="81" spans="1:28">
      <c r="A81" s="166" t="s">
        <v>350</v>
      </c>
      <c r="B81" s="41" t="s">
        <v>79</v>
      </c>
      <c r="C81" s="41" t="s">
        <v>91</v>
      </c>
      <c r="D81" s="35"/>
      <c r="E81" s="35"/>
      <c r="F81" s="35"/>
      <c r="G81" s="35"/>
      <c r="H81" s="35"/>
      <c r="I81" s="35"/>
      <c r="J81" s="35"/>
      <c r="K81" s="35"/>
      <c r="L81" s="35"/>
      <c r="M81" s="35"/>
      <c r="N81" s="35"/>
      <c r="O81" s="35"/>
      <c r="P81" s="35"/>
      <c r="Q81" s="35"/>
      <c r="R81" s="35"/>
      <c r="S81" s="35"/>
      <c r="T81" s="35"/>
      <c r="U81" s="35"/>
      <c r="V81" s="35"/>
      <c r="W81" s="35"/>
      <c r="X81" s="35"/>
      <c r="Y81" s="35"/>
      <c r="Z81" s="35"/>
      <c r="AA81" s="35"/>
      <c r="AB81" s="35"/>
    </row>
    <row r="82" spans="1:28">
      <c r="A82" s="2" t="s">
        <v>3635</v>
      </c>
      <c r="B82" s="41" t="s">
        <v>3636</v>
      </c>
      <c r="C82" s="41" t="s">
        <v>90</v>
      </c>
      <c r="Q82" s="35"/>
      <c r="R82" s="35"/>
      <c r="S82" s="35"/>
      <c r="T82" s="35"/>
      <c r="U82" s="35"/>
      <c r="V82" s="35"/>
      <c r="W82" s="35"/>
      <c r="X82" s="35"/>
      <c r="Y82" s="35"/>
      <c r="Z82" s="35"/>
      <c r="AA82" s="35"/>
      <c r="AB82" s="35"/>
    </row>
    <row r="83" spans="1:28">
      <c r="A83" s="853"/>
      <c r="C83" s="41" t="s">
        <v>175</v>
      </c>
      <c r="Q83" s="35"/>
      <c r="R83" s="35"/>
      <c r="S83" s="35"/>
      <c r="T83" s="35"/>
      <c r="U83" s="35"/>
      <c r="V83" s="35"/>
      <c r="W83" s="35"/>
      <c r="X83" s="35"/>
      <c r="Y83" s="35"/>
      <c r="Z83" s="35"/>
      <c r="AA83" s="35"/>
      <c r="AB83" s="35"/>
    </row>
    <row r="84" spans="1:28">
      <c r="C84" s="41" t="s">
        <v>3429</v>
      </c>
      <c r="Q84" s="35"/>
      <c r="R84" s="35"/>
      <c r="S84" s="35"/>
      <c r="T84" s="35"/>
      <c r="U84" s="35"/>
      <c r="V84" s="35"/>
    </row>
    <row r="85" spans="1:28">
      <c r="Q85" s="35"/>
      <c r="R85" s="35"/>
      <c r="S85" s="35"/>
      <c r="T85" s="35"/>
      <c r="U85" s="35"/>
      <c r="V85" s="35"/>
    </row>
    <row r="86" spans="1:28">
      <c r="Q86" s="35"/>
      <c r="R86" s="35"/>
      <c r="S86" s="35"/>
      <c r="T86" s="35"/>
      <c r="U86" s="35"/>
      <c r="V86" s="35"/>
    </row>
    <row r="87" spans="1:28">
      <c r="Q87" s="35"/>
      <c r="R87" s="35"/>
      <c r="S87" s="35"/>
      <c r="T87" s="35"/>
      <c r="U87" s="35"/>
      <c r="V87" s="35"/>
    </row>
    <row r="88" spans="1:28">
      <c r="Q88" s="35"/>
      <c r="R88" s="35"/>
      <c r="S88" s="35"/>
      <c r="T88" s="35"/>
      <c r="U88" s="35"/>
      <c r="V88" s="35"/>
    </row>
    <row r="89" spans="1:28">
      <c r="A89" s="1" t="s">
        <v>3673</v>
      </c>
      <c r="Q89" s="35"/>
      <c r="R89" s="35"/>
      <c r="S89" s="35"/>
      <c r="T89" s="35"/>
      <c r="U89" s="35"/>
      <c r="V89" s="35"/>
    </row>
    <row r="90" spans="1:28">
      <c r="A90" s="54" t="s">
        <v>109</v>
      </c>
      <c r="Q90" s="35"/>
      <c r="R90" s="35"/>
      <c r="S90" s="35"/>
      <c r="T90" s="35"/>
      <c r="U90" s="35"/>
      <c r="V90" s="35"/>
    </row>
    <row r="91" spans="1:28">
      <c r="A91" s="50" t="s">
        <v>1411</v>
      </c>
      <c r="Q91" s="35"/>
      <c r="R91" s="35"/>
      <c r="S91" s="35"/>
      <c r="T91" s="35"/>
      <c r="U91" s="35"/>
      <c r="V91" s="35"/>
    </row>
    <row r="92" spans="1:28">
      <c r="Q92" s="35"/>
      <c r="R92" s="35"/>
      <c r="S92" s="35"/>
      <c r="T92" s="35"/>
      <c r="U92" s="35"/>
      <c r="V92" s="35"/>
    </row>
    <row r="93" spans="1:28">
      <c r="A93" s="293" t="s">
        <v>1378</v>
      </c>
      <c r="Q93" s="35"/>
      <c r="R93" s="35"/>
      <c r="S93" s="35"/>
      <c r="T93" s="35"/>
      <c r="U93" s="35"/>
      <c r="V93" s="35"/>
    </row>
    <row r="94" spans="1:28">
      <c r="Q94" s="35"/>
      <c r="R94" s="35"/>
      <c r="S94" s="35"/>
      <c r="T94" s="35"/>
      <c r="U94" s="35"/>
      <c r="V94" s="35"/>
    </row>
    <row r="95" spans="1:28" ht="43.2">
      <c r="A95" s="1612" t="s">
        <v>152</v>
      </c>
      <c r="B95" s="720" t="s">
        <v>3638</v>
      </c>
      <c r="C95" s="1303" t="s">
        <v>3588</v>
      </c>
      <c r="D95" s="1303" t="s">
        <v>3639</v>
      </c>
      <c r="E95" s="1303" t="s">
        <v>2432</v>
      </c>
      <c r="F95" s="1303" t="s">
        <v>3624</v>
      </c>
      <c r="G95" s="1303" t="s">
        <v>3658</v>
      </c>
      <c r="H95" s="1303" t="s">
        <v>3670</v>
      </c>
      <c r="I95" s="35"/>
      <c r="J95" s="35"/>
      <c r="K95" s="35"/>
      <c r="L95" s="35"/>
      <c r="M95" s="35"/>
      <c r="N95" s="35"/>
      <c r="O95" s="35"/>
      <c r="P95" s="35"/>
      <c r="Q95" s="35"/>
      <c r="R95" s="35"/>
      <c r="S95" s="35"/>
      <c r="T95" s="35"/>
      <c r="U95" s="35"/>
      <c r="V95" s="35"/>
    </row>
    <row r="96" spans="1:28">
      <c r="A96" s="1613" t="s">
        <v>3640</v>
      </c>
      <c r="B96" s="1612" t="s">
        <v>3641</v>
      </c>
      <c r="C96" s="1612" t="s">
        <v>2890</v>
      </c>
      <c r="D96" s="1612" t="s">
        <v>2891</v>
      </c>
      <c r="E96" s="1612" t="s">
        <v>2892</v>
      </c>
      <c r="F96" s="1612" t="s">
        <v>2893</v>
      </c>
      <c r="G96" s="1612" t="s">
        <v>2894</v>
      </c>
      <c r="H96" s="1612" t="s">
        <v>2895</v>
      </c>
      <c r="I96" s="35"/>
      <c r="J96" s="35"/>
      <c r="K96" s="35"/>
      <c r="L96" s="35"/>
      <c r="M96" s="35"/>
      <c r="N96" s="35"/>
      <c r="O96" s="35"/>
      <c r="P96" s="35"/>
      <c r="Q96" s="35"/>
      <c r="R96" s="35"/>
      <c r="S96" s="35"/>
      <c r="T96" s="35"/>
      <c r="U96" s="35"/>
      <c r="V96" s="35"/>
    </row>
    <row r="97" spans="1:22">
      <c r="A97" s="749"/>
      <c r="B97" s="862"/>
      <c r="C97" s="869"/>
      <c r="D97" s="869"/>
      <c r="E97" s="869"/>
      <c r="F97" s="869"/>
      <c r="G97" s="869"/>
      <c r="H97" s="869"/>
      <c r="I97" s="35"/>
      <c r="J97" s="35"/>
      <c r="K97" s="35"/>
      <c r="L97" s="35"/>
      <c r="M97" s="35"/>
      <c r="N97" s="35"/>
      <c r="O97" s="35"/>
      <c r="P97" s="35"/>
      <c r="Q97" s="35"/>
      <c r="R97" s="35"/>
      <c r="S97" s="35"/>
      <c r="T97" s="35"/>
      <c r="U97" s="35"/>
      <c r="V97" s="35"/>
    </row>
    <row r="98" spans="1:22">
      <c r="A98" s="166" t="s">
        <v>350</v>
      </c>
      <c r="B98" s="41" t="s">
        <v>79</v>
      </c>
      <c r="C98" s="41" t="s">
        <v>91</v>
      </c>
      <c r="D98" s="41" t="s">
        <v>79</v>
      </c>
      <c r="E98" s="41" t="s">
        <v>78</v>
      </c>
      <c r="F98" s="41" t="s">
        <v>78</v>
      </c>
      <c r="G98" s="41" t="s">
        <v>79</v>
      </c>
      <c r="H98" s="41" t="s">
        <v>79</v>
      </c>
      <c r="I98" s="35"/>
      <c r="J98" s="35"/>
      <c r="K98" s="35"/>
      <c r="L98" s="35"/>
      <c r="M98" s="35"/>
      <c r="N98" s="35"/>
      <c r="O98" s="35"/>
      <c r="P98" s="35"/>
      <c r="Q98" s="35"/>
      <c r="R98" s="35"/>
      <c r="S98" s="35"/>
      <c r="T98" s="35"/>
      <c r="U98" s="35"/>
      <c r="V98" s="35"/>
    </row>
    <row r="99" spans="1:22">
      <c r="A99" s="2" t="s">
        <v>3642</v>
      </c>
      <c r="B99" s="41" t="s">
        <v>3643</v>
      </c>
      <c r="C99" s="41" t="s">
        <v>90</v>
      </c>
      <c r="D99" s="41" t="s">
        <v>1322</v>
      </c>
      <c r="E99" s="41" t="s">
        <v>2433</v>
      </c>
      <c r="F99" s="41" t="s">
        <v>3628</v>
      </c>
      <c r="G99" s="41" t="s">
        <v>3662</v>
      </c>
      <c r="H99" s="41" t="s">
        <v>1309</v>
      </c>
      <c r="R99" s="35"/>
      <c r="S99" s="35"/>
    </row>
    <row r="100" spans="1:22">
      <c r="A100" s="853"/>
      <c r="B100" s="853"/>
      <c r="C100" s="41" t="s">
        <v>175</v>
      </c>
      <c r="D100" s="853"/>
      <c r="E100" s="853"/>
      <c r="R100" s="35"/>
      <c r="S100" s="35"/>
    </row>
    <row r="101" spans="1:22">
      <c r="B101" s="853"/>
      <c r="C101" s="41" t="s">
        <v>3435</v>
      </c>
      <c r="D101" s="853"/>
      <c r="E101" s="853"/>
      <c r="R101" s="35"/>
      <c r="S101" s="35"/>
    </row>
    <row r="102" spans="1:22">
      <c r="B102" s="853"/>
      <c r="C102" s="41"/>
      <c r="D102" s="853"/>
      <c r="E102" s="853"/>
      <c r="R102" s="35"/>
      <c r="S102" s="35"/>
    </row>
    <row r="103" spans="1:22">
      <c r="B103" s="853"/>
      <c r="D103" s="853"/>
      <c r="E103" s="853"/>
      <c r="R103" s="35"/>
      <c r="S103" s="35"/>
    </row>
    <row r="104" spans="1:22">
      <c r="R104" s="35"/>
      <c r="S104" s="35"/>
    </row>
    <row r="105" spans="1:22">
      <c r="A105" s="1" t="s">
        <v>3674</v>
      </c>
      <c r="R105" s="35"/>
      <c r="S105" s="35"/>
    </row>
    <row r="106" spans="1:22">
      <c r="A106" s="54" t="s">
        <v>109</v>
      </c>
      <c r="R106" s="35"/>
      <c r="S106" s="35"/>
    </row>
    <row r="107" spans="1:22">
      <c r="A107" s="50" t="s">
        <v>1411</v>
      </c>
      <c r="R107" s="35"/>
      <c r="S107" s="35"/>
    </row>
    <row r="108" spans="1:22">
      <c r="R108" s="35"/>
    </row>
    <row r="109" spans="1:22">
      <c r="A109" s="293" t="s">
        <v>3645</v>
      </c>
      <c r="R109" s="35"/>
    </row>
    <row r="110" spans="1:22">
      <c r="R110" s="35"/>
    </row>
    <row r="111" spans="1:22">
      <c r="B111" s="822"/>
      <c r="C111" s="865"/>
      <c r="D111" s="865"/>
      <c r="E111" s="865"/>
      <c r="F111" s="865"/>
      <c r="G111" s="865"/>
      <c r="H111" s="35"/>
      <c r="I111" s="35"/>
      <c r="J111" s="35"/>
      <c r="K111" s="35"/>
      <c r="L111" s="35"/>
      <c r="M111" s="35"/>
      <c r="N111" s="35"/>
      <c r="O111" s="35"/>
      <c r="P111" s="35"/>
      <c r="Q111" s="35"/>
      <c r="R111" s="35"/>
    </row>
    <row r="112" spans="1:22" ht="72">
      <c r="A112" s="1303" t="s">
        <v>3646</v>
      </c>
      <c r="B112" s="1303" t="s">
        <v>3647</v>
      </c>
      <c r="C112" s="1303" t="s">
        <v>3648</v>
      </c>
      <c r="D112" s="1304" t="s">
        <v>1404</v>
      </c>
      <c r="E112" s="1303" t="s">
        <v>3650</v>
      </c>
      <c r="F112" s="1303" t="s">
        <v>3471</v>
      </c>
      <c r="G112" s="35"/>
      <c r="H112" s="35"/>
      <c r="I112" s="35"/>
      <c r="J112" s="35"/>
      <c r="K112" s="35"/>
      <c r="L112" s="35"/>
      <c r="M112" s="35"/>
      <c r="N112" s="35"/>
      <c r="O112" s="35"/>
      <c r="P112" s="35"/>
      <c r="Q112" s="35"/>
    </row>
    <row r="113" spans="1:17">
      <c r="A113" s="720" t="s">
        <v>2896</v>
      </c>
      <c r="B113" s="720" t="s">
        <v>2897</v>
      </c>
      <c r="C113" s="720" t="s">
        <v>2898</v>
      </c>
      <c r="D113" s="720" t="s">
        <v>2899</v>
      </c>
      <c r="E113" s="720" t="s">
        <v>2900</v>
      </c>
      <c r="F113" s="720" t="s">
        <v>2901</v>
      </c>
      <c r="G113" s="35"/>
      <c r="H113" s="35"/>
      <c r="I113" s="35"/>
      <c r="J113" s="35"/>
      <c r="K113" s="35"/>
      <c r="L113" s="35"/>
      <c r="M113" s="35"/>
      <c r="N113" s="35"/>
      <c r="O113" s="35"/>
      <c r="P113" s="35"/>
      <c r="Q113" s="35"/>
    </row>
    <row r="114" spans="1:17">
      <c r="A114" s="862"/>
      <c r="B114" s="805"/>
      <c r="C114" s="805"/>
      <c r="D114" s="805"/>
      <c r="E114" s="805"/>
      <c r="F114" s="805"/>
      <c r="G114" s="35"/>
      <c r="H114" s="35"/>
      <c r="I114" s="35"/>
      <c r="J114" s="35"/>
      <c r="K114" s="35"/>
      <c r="L114" s="35"/>
      <c r="M114" s="35"/>
      <c r="N114" s="35"/>
      <c r="O114" s="35"/>
      <c r="P114" s="35"/>
      <c r="Q114" s="35"/>
    </row>
    <row r="115" spans="1:17">
      <c r="A115" s="166" t="s">
        <v>349</v>
      </c>
      <c r="B115" s="41" t="s">
        <v>91</v>
      </c>
      <c r="C115" s="325" t="s">
        <v>91</v>
      </c>
      <c r="D115" s="41" t="s">
        <v>91</v>
      </c>
      <c r="E115" s="41" t="s">
        <v>91</v>
      </c>
      <c r="F115" s="41" t="s">
        <v>91</v>
      </c>
      <c r="G115" s="35"/>
      <c r="H115" s="35"/>
      <c r="I115" s="35"/>
      <c r="J115" s="35"/>
      <c r="K115" s="35"/>
      <c r="L115" s="35"/>
      <c r="M115" s="35"/>
      <c r="N115" s="35"/>
      <c r="O115" s="35"/>
      <c r="P115" s="35"/>
      <c r="Q115" s="35"/>
    </row>
    <row r="116" spans="1:17">
      <c r="A116" s="2" t="s">
        <v>320</v>
      </c>
      <c r="B116" s="41" t="s">
        <v>3651</v>
      </c>
      <c r="Q116" s="35"/>
    </row>
    <row r="117" spans="1:17">
      <c r="A117" s="853"/>
      <c r="B117" s="41" t="s">
        <v>90</v>
      </c>
      <c r="C117" s="41" t="s">
        <v>90</v>
      </c>
      <c r="D117" s="41" t="s">
        <v>90</v>
      </c>
      <c r="E117" s="41" t="s">
        <v>90</v>
      </c>
      <c r="F117" s="41" t="s">
        <v>90</v>
      </c>
      <c r="Q117" s="35"/>
    </row>
    <row r="118" spans="1:17">
      <c r="A118" s="853"/>
      <c r="B118" s="325" t="s">
        <v>176</v>
      </c>
      <c r="C118" s="41" t="s">
        <v>176</v>
      </c>
      <c r="D118" s="41" t="s">
        <v>1405</v>
      </c>
      <c r="E118" s="41" t="s">
        <v>3254</v>
      </c>
      <c r="F118" s="41" t="s">
        <v>3254</v>
      </c>
      <c r="Q118" s="35"/>
    </row>
    <row r="119" spans="1:17">
      <c r="A119" s="853"/>
      <c r="B119" s="41" t="s">
        <v>3652</v>
      </c>
      <c r="C119" s="41" t="s">
        <v>3652</v>
      </c>
      <c r="D119" s="41" t="s">
        <v>3652</v>
      </c>
      <c r="E119" s="41" t="s">
        <v>3652</v>
      </c>
      <c r="F119" s="41"/>
      <c r="Q119" s="35"/>
    </row>
    <row r="120" spans="1:17">
      <c r="B120" s="41" t="s">
        <v>185</v>
      </c>
      <c r="C120" s="41" t="s">
        <v>185</v>
      </c>
      <c r="E120" s="41"/>
      <c r="F120" s="41"/>
      <c r="Q120" s="35"/>
    </row>
    <row r="125" spans="1:17">
      <c r="A125" s="1" t="s">
        <v>3675</v>
      </c>
    </row>
    <row r="126" spans="1:17">
      <c r="A126" s="54" t="s">
        <v>109</v>
      </c>
    </row>
    <row r="127" spans="1:17">
      <c r="A127" s="54" t="s">
        <v>1411</v>
      </c>
    </row>
    <row r="128" spans="1:17">
      <c r="A128" s="54" t="s">
        <v>90</v>
      </c>
    </row>
    <row r="129" spans="1:4">
      <c r="A129" s="54" t="s">
        <v>3509</v>
      </c>
    </row>
    <row r="131" spans="1:4">
      <c r="A131" s="53" t="s">
        <v>3654</v>
      </c>
    </row>
    <row r="132" spans="1:4" ht="72">
      <c r="D132" s="497" t="s">
        <v>3471</v>
      </c>
    </row>
    <row r="133" spans="1:4">
      <c r="D133" s="1643" t="s">
        <v>4562</v>
      </c>
    </row>
    <row r="134" spans="1:4" ht="57.6">
      <c r="B134" s="1303" t="s">
        <v>3471</v>
      </c>
      <c r="C134" s="497" t="s">
        <v>12</v>
      </c>
      <c r="D134" s="491"/>
    </row>
    <row r="135" spans="1:4">
      <c r="D135" s="41" t="s">
        <v>91</v>
      </c>
    </row>
    <row r="136" spans="1:4">
      <c r="D136" s="46" t="s">
        <v>3254</v>
      </c>
    </row>
    <row r="137" spans="1:4">
      <c r="D137" s="46"/>
    </row>
    <row r="138" spans="1:4">
      <c r="D138" s="41"/>
    </row>
    <row r="141" spans="1:4">
      <c r="A141" s="1" t="s">
        <v>3676</v>
      </c>
    </row>
    <row r="142" spans="1:4">
      <c r="A142" s="54" t="s">
        <v>109</v>
      </c>
    </row>
    <row r="143" spans="1:4">
      <c r="A143" s="54" t="s">
        <v>1411</v>
      </c>
    </row>
    <row r="145" spans="1:19">
      <c r="A145" s="53" t="s">
        <v>3677</v>
      </c>
    </row>
    <row r="146" spans="1:19">
      <c r="A146" s="293"/>
      <c r="C146" s="870"/>
      <c r="D146" s="870"/>
      <c r="E146" s="870"/>
      <c r="F146" s="870"/>
      <c r="G146" s="870"/>
      <c r="H146" s="870"/>
      <c r="I146" s="870"/>
      <c r="J146" s="870"/>
      <c r="K146" s="870"/>
      <c r="L146" s="865"/>
      <c r="M146" s="865"/>
      <c r="N146" s="865"/>
      <c r="O146" s="865"/>
      <c r="P146" s="35"/>
      <c r="Q146" s="35"/>
    </row>
    <row r="147" spans="1:19">
      <c r="C147" s="870"/>
      <c r="D147" s="870"/>
      <c r="E147" s="870"/>
      <c r="F147" s="870"/>
      <c r="G147" s="870"/>
      <c r="H147" s="870"/>
      <c r="I147" s="870"/>
      <c r="J147" s="870"/>
      <c r="K147" s="870"/>
      <c r="L147" s="865"/>
      <c r="M147" s="865"/>
      <c r="N147" s="865"/>
      <c r="O147" s="865"/>
      <c r="P147" s="35"/>
      <c r="Q147" s="35"/>
    </row>
    <row r="148" spans="1:19" ht="78.599999999999994" customHeight="1">
      <c r="A148" s="1303" t="s">
        <v>152</v>
      </c>
      <c r="B148" s="1326" t="s">
        <v>5589</v>
      </c>
      <c r="C148" s="1607" t="s">
        <v>1043</v>
      </c>
      <c r="D148" s="1607" t="s">
        <v>3678</v>
      </c>
      <c r="E148" s="1607" t="s">
        <v>3484</v>
      </c>
      <c r="F148" s="1303" t="s">
        <v>3679</v>
      </c>
      <c r="G148" s="1303" t="s">
        <v>3680</v>
      </c>
      <c r="H148" s="1303" t="s">
        <v>3681</v>
      </c>
      <c r="I148" s="1303" t="s">
        <v>3682</v>
      </c>
      <c r="J148" s="1303" t="s">
        <v>3683</v>
      </c>
      <c r="K148" s="1304" t="s">
        <v>3684</v>
      </c>
      <c r="L148" s="1327" t="s">
        <v>6494</v>
      </c>
      <c r="M148" s="1319" t="s">
        <v>5590</v>
      </c>
      <c r="N148" s="1609" t="s">
        <v>5581</v>
      </c>
      <c r="O148" s="1609" t="s">
        <v>5582</v>
      </c>
      <c r="P148" s="1608" t="s">
        <v>5583</v>
      </c>
      <c r="Q148" s="1609" t="s">
        <v>5804</v>
      </c>
      <c r="R148" s="1371" t="s">
        <v>5805</v>
      </c>
    </row>
    <row r="149" spans="1:19">
      <c r="A149" s="720" t="s">
        <v>3685</v>
      </c>
      <c r="B149" s="720" t="s">
        <v>2902</v>
      </c>
      <c r="C149" s="720" t="s">
        <v>2903</v>
      </c>
      <c r="D149" s="720" t="s">
        <v>2904</v>
      </c>
      <c r="E149" s="720" t="s">
        <v>2906</v>
      </c>
      <c r="F149" s="720" t="s">
        <v>2907</v>
      </c>
      <c r="G149" s="720" t="s">
        <v>3686</v>
      </c>
      <c r="H149" s="720" t="s">
        <v>3687</v>
      </c>
      <c r="I149" s="720" t="s">
        <v>2908</v>
      </c>
      <c r="J149" s="720" t="s">
        <v>2909</v>
      </c>
      <c r="K149" s="720" t="s">
        <v>2910</v>
      </c>
      <c r="L149" s="720" t="s">
        <v>2911</v>
      </c>
      <c r="M149" s="720" t="s">
        <v>2912</v>
      </c>
      <c r="N149" s="720" t="s">
        <v>5579</v>
      </c>
      <c r="O149" s="720" t="s">
        <v>5580</v>
      </c>
      <c r="P149" s="720" t="s">
        <v>2913</v>
      </c>
      <c r="Q149" s="720" t="s">
        <v>5584</v>
      </c>
      <c r="R149" s="1615" t="s">
        <v>2905</v>
      </c>
    </row>
    <row r="150" spans="1:19">
      <c r="A150" s="862"/>
      <c r="B150" s="862"/>
      <c r="C150" s="812"/>
      <c r="D150" s="812"/>
      <c r="E150" s="871"/>
      <c r="F150" s="812"/>
      <c r="G150" s="812"/>
      <c r="H150" s="812"/>
      <c r="I150" s="812"/>
      <c r="J150" s="812"/>
      <c r="K150" s="812"/>
      <c r="L150" s="812"/>
      <c r="M150" s="872"/>
      <c r="N150" s="1318"/>
      <c r="O150" s="1318"/>
      <c r="P150" s="812"/>
      <c r="Q150" s="1321"/>
      <c r="R150" s="1320"/>
    </row>
    <row r="151" spans="1:19">
      <c r="A151" s="220" t="s">
        <v>350</v>
      </c>
      <c r="B151" s="41" t="s">
        <v>79</v>
      </c>
      <c r="C151" s="41" t="s">
        <v>3688</v>
      </c>
      <c r="D151" s="41" t="s">
        <v>91</v>
      </c>
      <c r="E151" s="41" t="s">
        <v>91</v>
      </c>
      <c r="F151" s="41" t="s">
        <v>91</v>
      </c>
      <c r="G151" s="41" t="s">
        <v>91</v>
      </c>
      <c r="H151" s="41" t="s">
        <v>91</v>
      </c>
      <c r="I151" s="41" t="s">
        <v>91</v>
      </c>
      <c r="J151" s="41" t="s">
        <v>91</v>
      </c>
      <c r="K151" s="41" t="s">
        <v>91</v>
      </c>
      <c r="L151" s="41" t="s">
        <v>91</v>
      </c>
      <c r="M151" s="41" t="s">
        <v>91</v>
      </c>
      <c r="N151" s="41" t="s">
        <v>91</v>
      </c>
      <c r="O151" s="41" t="s">
        <v>91</v>
      </c>
      <c r="P151" s="41" t="s">
        <v>91</v>
      </c>
      <c r="Q151" s="41" t="s">
        <v>91</v>
      </c>
      <c r="R151" s="41" t="s">
        <v>91</v>
      </c>
    </row>
    <row r="152" spans="1:19">
      <c r="A152" s="220" t="s">
        <v>3689</v>
      </c>
      <c r="B152" s="41" t="s">
        <v>1974</v>
      </c>
      <c r="C152" s="839"/>
      <c r="D152" s="41" t="s">
        <v>3664</v>
      </c>
      <c r="E152" s="41" t="s">
        <v>90</v>
      </c>
      <c r="F152" s="41" t="s">
        <v>90</v>
      </c>
      <c r="G152" s="41" t="s">
        <v>90</v>
      </c>
      <c r="H152" s="41" t="s">
        <v>90</v>
      </c>
      <c r="I152" s="41" t="s">
        <v>90</v>
      </c>
      <c r="J152" s="41" t="s">
        <v>90</v>
      </c>
      <c r="K152" s="41" t="s">
        <v>90</v>
      </c>
      <c r="L152" s="41" t="s">
        <v>90</v>
      </c>
      <c r="M152" s="41" t="s">
        <v>90</v>
      </c>
      <c r="N152" s="41" t="s">
        <v>90</v>
      </c>
      <c r="O152" s="41" t="s">
        <v>90</v>
      </c>
      <c r="P152" s="41" t="s">
        <v>90</v>
      </c>
      <c r="Q152" s="41" t="s">
        <v>90</v>
      </c>
      <c r="R152" s="41" t="s">
        <v>90</v>
      </c>
    </row>
    <row r="153" spans="1:19">
      <c r="A153" s="2"/>
      <c r="C153" s="839"/>
      <c r="D153" s="41" t="s">
        <v>90</v>
      </c>
      <c r="E153" s="41" t="s">
        <v>175</v>
      </c>
      <c r="F153" s="41" t="s">
        <v>175</v>
      </c>
      <c r="G153" s="41" t="s">
        <v>175</v>
      </c>
      <c r="H153" s="41" t="s">
        <v>175</v>
      </c>
      <c r="I153" s="41" t="s">
        <v>175</v>
      </c>
      <c r="J153" s="41" t="s">
        <v>175</v>
      </c>
      <c r="K153" s="41" t="s">
        <v>175</v>
      </c>
      <c r="L153" s="41" t="s">
        <v>175</v>
      </c>
      <c r="M153" s="41" t="s">
        <v>175</v>
      </c>
      <c r="N153" s="41" t="s">
        <v>175</v>
      </c>
      <c r="O153" s="41" t="s">
        <v>175</v>
      </c>
      <c r="P153" s="41" t="s">
        <v>175</v>
      </c>
      <c r="Q153" s="41" t="s">
        <v>175</v>
      </c>
      <c r="R153" s="41" t="s">
        <v>175</v>
      </c>
    </row>
    <row r="154" spans="1:19">
      <c r="C154" s="839"/>
      <c r="D154" s="41" t="s">
        <v>176</v>
      </c>
      <c r="E154" s="41" t="s">
        <v>1412</v>
      </c>
      <c r="F154" s="41" t="s">
        <v>1412</v>
      </c>
      <c r="G154" s="41" t="s">
        <v>1412</v>
      </c>
      <c r="H154" s="41"/>
      <c r="I154" s="41" t="s">
        <v>1412</v>
      </c>
      <c r="J154" s="41" t="s">
        <v>1412</v>
      </c>
      <c r="K154" s="41" t="s">
        <v>1412</v>
      </c>
      <c r="L154" s="41" t="s">
        <v>1412</v>
      </c>
      <c r="M154" s="41" t="s">
        <v>1412</v>
      </c>
      <c r="N154" s="41" t="s">
        <v>1412</v>
      </c>
      <c r="P154" s="41"/>
      <c r="Q154" s="41" t="s">
        <v>3486</v>
      </c>
      <c r="R154" s="41" t="s">
        <v>3486</v>
      </c>
    </row>
    <row r="155" spans="1:19">
      <c r="C155" s="839"/>
      <c r="D155" s="41" t="s">
        <v>185</v>
      </c>
      <c r="E155" s="41" t="s">
        <v>1340</v>
      </c>
      <c r="F155" s="41" t="s">
        <v>1340</v>
      </c>
      <c r="G155" s="41" t="s">
        <v>1340</v>
      </c>
      <c r="H155" s="41" t="s">
        <v>3435</v>
      </c>
      <c r="I155" s="41" t="s">
        <v>1340</v>
      </c>
      <c r="J155" s="41" t="s">
        <v>1340</v>
      </c>
      <c r="K155" s="41" t="s">
        <v>1340</v>
      </c>
      <c r="L155" s="41" t="s">
        <v>1340</v>
      </c>
      <c r="M155" s="41" t="s">
        <v>1340</v>
      </c>
      <c r="N155" s="41" t="s">
        <v>1340</v>
      </c>
      <c r="P155" s="41"/>
      <c r="Q155" s="41" t="s">
        <v>1340</v>
      </c>
      <c r="R155" s="41" t="s">
        <v>1340</v>
      </c>
    </row>
    <row r="156" spans="1:19">
      <c r="C156" s="839"/>
      <c r="D156" s="866"/>
      <c r="E156" s="41" t="s">
        <v>3487</v>
      </c>
      <c r="F156" s="41" t="s">
        <v>3487</v>
      </c>
      <c r="G156" s="41" t="s">
        <v>3487</v>
      </c>
      <c r="H156" s="41" t="s">
        <v>3487</v>
      </c>
      <c r="I156" s="41" t="s">
        <v>3487</v>
      </c>
      <c r="J156" s="41" t="s">
        <v>3487</v>
      </c>
      <c r="K156" s="41" t="s">
        <v>3487</v>
      </c>
      <c r="L156" s="41" t="s">
        <v>3487</v>
      </c>
      <c r="M156" s="41" t="s">
        <v>3487</v>
      </c>
      <c r="N156" s="41" t="s">
        <v>3487</v>
      </c>
      <c r="O156" s="41" t="s">
        <v>3487</v>
      </c>
      <c r="P156" s="41" t="s">
        <v>3487</v>
      </c>
      <c r="Q156" s="41" t="s">
        <v>3487</v>
      </c>
      <c r="R156" s="41" t="s">
        <v>3487</v>
      </c>
    </row>
    <row r="157" spans="1:19">
      <c r="E157" s="41" t="s">
        <v>3427</v>
      </c>
      <c r="F157" s="41" t="s">
        <v>3419</v>
      </c>
      <c r="G157" s="41" t="s">
        <v>1341</v>
      </c>
      <c r="H157" s="41" t="s">
        <v>3498</v>
      </c>
      <c r="I157" s="41" t="s">
        <v>1354</v>
      </c>
      <c r="J157" s="41" t="s">
        <v>1363</v>
      </c>
      <c r="K157" s="41" t="s">
        <v>1369</v>
      </c>
      <c r="L157" s="41" t="s">
        <v>3425</v>
      </c>
      <c r="M157" s="41" t="s">
        <v>3421</v>
      </c>
      <c r="N157" s="806" t="s">
        <v>3423</v>
      </c>
      <c r="O157" s="41" t="s">
        <v>3495</v>
      </c>
      <c r="P157" s="17" t="s">
        <v>5688</v>
      </c>
      <c r="Q157" s="24"/>
      <c r="R157" s="17" t="s">
        <v>5688</v>
      </c>
    </row>
    <row r="158" spans="1:19">
      <c r="E158" s="873"/>
      <c r="F158" s="47"/>
      <c r="G158" s="41" t="s">
        <v>1344</v>
      </c>
      <c r="H158" s="41"/>
      <c r="I158" s="866"/>
      <c r="J158" s="47"/>
      <c r="K158" s="47"/>
      <c r="L158" s="47"/>
      <c r="M158" s="47"/>
      <c r="N158" s="47"/>
      <c r="O158" s="47"/>
      <c r="P158" s="47"/>
      <c r="Q158" s="47"/>
      <c r="R158" s="865"/>
      <c r="S158" s="35"/>
    </row>
    <row r="159" spans="1:19">
      <c r="E159" s="873"/>
      <c r="F159" s="873"/>
      <c r="G159" s="47"/>
      <c r="H159" s="874"/>
      <c r="I159" s="866"/>
      <c r="J159" s="866"/>
      <c r="K159" s="47"/>
      <c r="L159" s="47"/>
      <c r="M159" s="47"/>
      <c r="N159" s="47"/>
      <c r="O159" s="47"/>
      <c r="P159" s="47"/>
      <c r="Q159" s="47"/>
      <c r="R159" s="865"/>
      <c r="S159" s="35"/>
    </row>
    <row r="160" spans="1:19">
      <c r="R160" s="35"/>
    </row>
    <row r="162" spans="1:20">
      <c r="A162" s="1" t="s">
        <v>3690</v>
      </c>
    </row>
    <row r="163" spans="1:20">
      <c r="A163" s="54" t="s">
        <v>109</v>
      </c>
      <c r="O163" s="41"/>
      <c r="P163" s="41"/>
      <c r="Q163" s="41"/>
      <c r="R163" s="41"/>
    </row>
    <row r="164" spans="1:20">
      <c r="A164" s="54" t="s">
        <v>1411</v>
      </c>
      <c r="T164" s="41"/>
    </row>
    <row r="165" spans="1:20">
      <c r="T165" s="41"/>
    </row>
    <row r="166" spans="1:20">
      <c r="A166" s="53" t="s">
        <v>3691</v>
      </c>
    </row>
    <row r="167" spans="1:20" ht="15" customHeight="1">
      <c r="B167"/>
      <c r="C167" s="2113" t="s">
        <v>3484</v>
      </c>
      <c r="D167" s="2125" t="s">
        <v>3692</v>
      </c>
      <c r="E167" s="2125"/>
      <c r="F167" s="2125"/>
      <c r="G167" s="2125"/>
      <c r="H167" s="2125"/>
      <c r="I167" s="2125"/>
      <c r="J167" s="2125"/>
      <c r="K167" s="2125"/>
      <c r="L167" s="2125"/>
      <c r="M167" s="2126" t="s">
        <v>6495</v>
      </c>
      <c r="N167" s="2123" t="s">
        <v>5587</v>
      </c>
      <c r="O167" s="2128" t="s">
        <v>5574</v>
      </c>
      <c r="P167" s="2123" t="s">
        <v>5806</v>
      </c>
    </row>
    <row r="168" spans="1:20" ht="57.6" customHeight="1">
      <c r="B168"/>
      <c r="C168" s="2032"/>
      <c r="D168" s="1305" t="s">
        <v>3679</v>
      </c>
      <c r="E168" s="1305" t="s">
        <v>3680</v>
      </c>
      <c r="F168" s="1305" t="s">
        <v>3681</v>
      </c>
      <c r="G168" s="1305" t="s">
        <v>3682</v>
      </c>
      <c r="H168" s="1305" t="s">
        <v>3683</v>
      </c>
      <c r="I168" s="1323" t="s">
        <v>3684</v>
      </c>
      <c r="J168" s="1305" t="s">
        <v>3482</v>
      </c>
      <c r="K168" s="1302" t="s">
        <v>3693</v>
      </c>
      <c r="L168" s="1324" t="s">
        <v>5581</v>
      </c>
      <c r="M168" s="2127"/>
      <c r="N168" s="2124"/>
      <c r="O168" s="2129"/>
      <c r="P168" s="2124"/>
    </row>
    <row r="169" spans="1:20">
      <c r="B169"/>
      <c r="C169" s="528" t="s">
        <v>2915</v>
      </c>
      <c r="D169" s="528" t="s">
        <v>2916</v>
      </c>
      <c r="E169" s="528" t="s">
        <v>2917</v>
      </c>
      <c r="F169" s="528" t="s">
        <v>2918</v>
      </c>
      <c r="G169" s="528" t="s">
        <v>2919</v>
      </c>
      <c r="H169" s="528" t="s">
        <v>2920</v>
      </c>
      <c r="I169" s="528" t="s">
        <v>2921</v>
      </c>
      <c r="J169" s="528" t="s">
        <v>2922</v>
      </c>
      <c r="K169" s="528" t="s">
        <v>2923</v>
      </c>
      <c r="L169" s="528" t="s">
        <v>5585</v>
      </c>
      <c r="M169" s="1317" t="s">
        <v>5586</v>
      </c>
      <c r="N169" s="528" t="s">
        <v>2924</v>
      </c>
      <c r="O169" s="1325" t="s">
        <v>5588</v>
      </c>
      <c r="P169" s="1325" t="s">
        <v>2914</v>
      </c>
    </row>
    <row r="170" spans="1:20">
      <c r="A170" s="1906" t="s">
        <v>129</v>
      </c>
      <c r="B170" s="1907" t="s">
        <v>71</v>
      </c>
      <c r="C170" s="875"/>
      <c r="D170" s="749"/>
      <c r="E170" s="749"/>
      <c r="F170" s="749"/>
      <c r="G170" s="749"/>
      <c r="H170" s="749"/>
      <c r="I170" s="749"/>
      <c r="J170" s="749"/>
      <c r="K170" s="876"/>
      <c r="L170" s="1322"/>
      <c r="M170" s="1322"/>
      <c r="N170" s="749"/>
      <c r="O170" s="1315"/>
      <c r="P170" s="1315"/>
    </row>
    <row r="171" spans="1:20">
      <c r="B171" s="35"/>
      <c r="C171" s="42" t="s">
        <v>90</v>
      </c>
      <c r="D171" s="42" t="s">
        <v>90</v>
      </c>
      <c r="E171" s="42" t="s">
        <v>90</v>
      </c>
      <c r="F171" s="42" t="s">
        <v>90</v>
      </c>
      <c r="G171" s="42" t="s">
        <v>90</v>
      </c>
      <c r="H171" s="42" t="s">
        <v>90</v>
      </c>
      <c r="I171" s="42" t="s">
        <v>90</v>
      </c>
      <c r="J171" s="42" t="s">
        <v>90</v>
      </c>
      <c r="K171" s="42" t="s">
        <v>90</v>
      </c>
      <c r="L171" s="42" t="s">
        <v>90</v>
      </c>
      <c r="M171" s="42" t="s">
        <v>90</v>
      </c>
      <c r="N171" s="42" t="s">
        <v>90</v>
      </c>
      <c r="O171" s="42" t="s">
        <v>90</v>
      </c>
      <c r="P171" s="42" t="s">
        <v>90</v>
      </c>
    </row>
    <row r="172" spans="1:20">
      <c r="C172" s="41" t="s">
        <v>91</v>
      </c>
      <c r="D172" s="41" t="s">
        <v>91</v>
      </c>
      <c r="E172" s="41" t="s">
        <v>91</v>
      </c>
      <c r="F172" s="41" t="s">
        <v>91</v>
      </c>
      <c r="G172" s="41" t="s">
        <v>91</v>
      </c>
      <c r="H172" s="41" t="s">
        <v>91</v>
      </c>
      <c r="I172" s="41" t="s">
        <v>91</v>
      </c>
      <c r="J172" s="41" t="s">
        <v>91</v>
      </c>
      <c r="K172" s="41" t="s">
        <v>91</v>
      </c>
      <c r="L172" s="41" t="s">
        <v>91</v>
      </c>
      <c r="M172" s="41" t="s">
        <v>91</v>
      </c>
      <c r="N172" s="41" t="s">
        <v>91</v>
      </c>
      <c r="O172" s="41" t="s">
        <v>91</v>
      </c>
      <c r="P172" s="41" t="s">
        <v>91</v>
      </c>
    </row>
    <row r="173" spans="1:20">
      <c r="C173" s="41" t="s">
        <v>175</v>
      </c>
      <c r="D173" s="41" t="s">
        <v>175</v>
      </c>
      <c r="E173" s="41" t="s">
        <v>175</v>
      </c>
      <c r="F173" s="41" t="s">
        <v>175</v>
      </c>
      <c r="G173" s="41" t="s">
        <v>175</v>
      </c>
      <c r="H173" s="41" t="s">
        <v>175</v>
      </c>
      <c r="I173" s="41" t="s">
        <v>175</v>
      </c>
      <c r="J173" s="41" t="s">
        <v>175</v>
      </c>
      <c r="K173" s="41" t="s">
        <v>175</v>
      </c>
      <c r="L173" s="41" t="s">
        <v>175</v>
      </c>
      <c r="M173" s="41" t="s">
        <v>175</v>
      </c>
      <c r="N173" s="41" t="s">
        <v>175</v>
      </c>
      <c r="O173" s="41" t="s">
        <v>175</v>
      </c>
      <c r="P173" s="41" t="s">
        <v>175</v>
      </c>
    </row>
    <row r="174" spans="1:20">
      <c r="C174" s="41" t="s">
        <v>1412</v>
      </c>
      <c r="D174" s="41" t="s">
        <v>1412</v>
      </c>
      <c r="E174" s="41" t="s">
        <v>1412</v>
      </c>
      <c r="F174" s="41"/>
      <c r="G174" s="41" t="s">
        <v>1412</v>
      </c>
      <c r="H174" s="41" t="s">
        <v>1412</v>
      </c>
      <c r="I174" s="41" t="s">
        <v>1412</v>
      </c>
      <c r="J174" s="41" t="s">
        <v>1412</v>
      </c>
      <c r="K174" s="41" t="s">
        <v>1412</v>
      </c>
      <c r="L174" s="41" t="s">
        <v>1412</v>
      </c>
      <c r="M174" s="41"/>
      <c r="N174" s="41"/>
      <c r="O174" s="41" t="s">
        <v>3486</v>
      </c>
      <c r="P174" s="41" t="s">
        <v>3486</v>
      </c>
    </row>
    <row r="175" spans="1:20">
      <c r="C175" s="41" t="s">
        <v>1340</v>
      </c>
      <c r="D175" s="41" t="s">
        <v>1340</v>
      </c>
      <c r="E175" s="41" t="s">
        <v>1340</v>
      </c>
      <c r="F175" s="41" t="s">
        <v>3435</v>
      </c>
      <c r="G175" s="41" t="s">
        <v>1340</v>
      </c>
      <c r="H175" s="41" t="s">
        <v>1340</v>
      </c>
      <c r="I175" s="41" t="s">
        <v>1340</v>
      </c>
      <c r="J175" s="41" t="s">
        <v>1340</v>
      </c>
      <c r="K175" s="41" t="s">
        <v>1340</v>
      </c>
      <c r="L175" s="41" t="s">
        <v>1340</v>
      </c>
      <c r="M175" s="41"/>
      <c r="N175" s="41"/>
      <c r="O175" s="41" t="s">
        <v>1340</v>
      </c>
      <c r="P175" s="41" t="s">
        <v>1340</v>
      </c>
    </row>
    <row r="176" spans="1:20">
      <c r="C176" s="41" t="s">
        <v>3487</v>
      </c>
      <c r="D176" s="41" t="s">
        <v>3487</v>
      </c>
      <c r="E176" s="41" t="s">
        <v>3487</v>
      </c>
      <c r="F176" s="41" t="s">
        <v>3487</v>
      </c>
      <c r="G176" s="41" t="s">
        <v>3487</v>
      </c>
      <c r="H176" s="41" t="s">
        <v>3487</v>
      </c>
      <c r="I176" s="41" t="s">
        <v>3487</v>
      </c>
      <c r="J176" s="41" t="s">
        <v>3487</v>
      </c>
      <c r="K176" s="41" t="s">
        <v>3487</v>
      </c>
      <c r="L176" s="41" t="s">
        <v>3487</v>
      </c>
      <c r="M176" s="41" t="s">
        <v>3487</v>
      </c>
      <c r="N176" s="41" t="s">
        <v>3487</v>
      </c>
      <c r="O176" s="41"/>
      <c r="P176" s="41"/>
    </row>
    <row r="177" spans="3:16">
      <c r="C177" s="41" t="s">
        <v>3427</v>
      </c>
      <c r="D177" s="41" t="s">
        <v>3419</v>
      </c>
      <c r="E177" s="41" t="s">
        <v>1341</v>
      </c>
      <c r="F177" s="41" t="s">
        <v>3498</v>
      </c>
      <c r="G177" s="41" t="s">
        <v>1354</v>
      </c>
      <c r="H177" s="41" t="s">
        <v>1363</v>
      </c>
      <c r="I177" s="41" t="s">
        <v>1369</v>
      </c>
      <c r="J177" s="41" t="s">
        <v>3425</v>
      </c>
      <c r="K177" s="41" t="s">
        <v>3421</v>
      </c>
      <c r="L177" s="806" t="s">
        <v>3423</v>
      </c>
      <c r="M177" s="41" t="s">
        <v>3495</v>
      </c>
      <c r="N177" s="17" t="s">
        <v>5688</v>
      </c>
      <c r="O177" s="24"/>
      <c r="P177" s="17" t="s">
        <v>5688</v>
      </c>
    </row>
    <row r="178" spans="3:16">
      <c r="C178" s="41"/>
      <c r="D178" s="41"/>
      <c r="E178" s="41" t="s">
        <v>1344</v>
      </c>
      <c r="F178" s="41"/>
      <c r="G178" s="41"/>
      <c r="H178" s="866"/>
      <c r="I178" s="47"/>
      <c r="J178" s="47"/>
      <c r="K178" s="47"/>
      <c r="L178" s="47"/>
      <c r="M178" s="47"/>
      <c r="N178" s="47"/>
    </row>
  </sheetData>
  <mergeCells count="6">
    <mergeCell ref="P167:P168"/>
    <mergeCell ref="D167:L167"/>
    <mergeCell ref="M167:M168"/>
    <mergeCell ref="O167:O168"/>
    <mergeCell ref="C167:C168"/>
    <mergeCell ref="N167:N168"/>
  </mergeCells>
  <phoneticPr fontId="43"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26"/>
  <dimension ref="A1:P203"/>
  <sheetViews>
    <sheetView showGridLines="0" zoomScale="80" zoomScaleNormal="80" workbookViewId="0"/>
  </sheetViews>
  <sheetFormatPr defaultColWidth="9.33203125" defaultRowHeight="14.4"/>
  <cols>
    <col min="1" max="1" width="44.5546875" style="193" customWidth="1"/>
    <col min="2" max="2" width="26.33203125" style="193" customWidth="1"/>
    <col min="3" max="3" width="102.6640625" style="193" customWidth="1"/>
    <col min="4" max="6" width="38.44140625" style="193" customWidth="1"/>
    <col min="7" max="7" width="15.44140625" style="193" customWidth="1"/>
    <col min="8" max="8" width="23.44140625" style="193" customWidth="1"/>
    <col min="9" max="9" width="9.33203125" style="193"/>
    <col min="10" max="10" width="22.6640625" style="193" customWidth="1"/>
    <col min="11" max="243" width="9.33203125" style="193"/>
    <col min="244" max="244" width="10.33203125" style="193" customWidth="1"/>
    <col min="245" max="245" width="45.6640625" style="193" customWidth="1"/>
    <col min="246" max="246" width="15.5546875" style="193" customWidth="1"/>
    <col min="247" max="247" width="17.44140625" style="193" customWidth="1"/>
    <col min="248" max="248" width="16.6640625" style="193" customWidth="1"/>
    <col min="249" max="249" width="17.44140625" style="193" customWidth="1"/>
    <col min="250" max="250" width="22.44140625" style="193" bestFit="1" customWidth="1"/>
    <col min="251" max="499" width="9.33203125" style="193"/>
    <col min="500" max="500" width="10.33203125" style="193" customWidth="1"/>
    <col min="501" max="501" width="45.6640625" style="193" customWidth="1"/>
    <col min="502" max="502" width="15.5546875" style="193" customWidth="1"/>
    <col min="503" max="503" width="17.44140625" style="193" customWidth="1"/>
    <col min="504" max="504" width="16.6640625" style="193" customWidth="1"/>
    <col min="505" max="505" width="17.44140625" style="193" customWidth="1"/>
    <col min="506" max="506" width="22.44140625" style="193" bestFit="1" customWidth="1"/>
    <col min="507" max="755" width="9.33203125" style="193"/>
    <col min="756" max="756" width="10.33203125" style="193" customWidth="1"/>
    <col min="757" max="757" width="45.6640625" style="193" customWidth="1"/>
    <col min="758" max="758" width="15.5546875" style="193" customWidth="1"/>
    <col min="759" max="759" width="17.44140625" style="193" customWidth="1"/>
    <col min="760" max="760" width="16.6640625" style="193" customWidth="1"/>
    <col min="761" max="761" width="17.44140625" style="193" customWidth="1"/>
    <col min="762" max="762" width="22.44140625" style="193" bestFit="1" customWidth="1"/>
    <col min="763" max="1011" width="9.33203125" style="193"/>
    <col min="1012" max="1012" width="10.33203125" style="193" customWidth="1"/>
    <col min="1013" max="1013" width="45.6640625" style="193" customWidth="1"/>
    <col min="1014" max="1014" width="15.5546875" style="193" customWidth="1"/>
    <col min="1015" max="1015" width="17.44140625" style="193" customWidth="1"/>
    <col min="1016" max="1016" width="16.6640625" style="193" customWidth="1"/>
    <col min="1017" max="1017" width="17.44140625" style="193" customWidth="1"/>
    <col min="1018" max="1018" width="22.44140625" style="193" bestFit="1" customWidth="1"/>
    <col min="1019" max="1267" width="9.33203125" style="193"/>
    <col min="1268" max="1268" width="10.33203125" style="193" customWidth="1"/>
    <col min="1269" max="1269" width="45.6640625" style="193" customWidth="1"/>
    <col min="1270" max="1270" width="15.5546875" style="193" customWidth="1"/>
    <col min="1271" max="1271" width="17.44140625" style="193" customWidth="1"/>
    <col min="1272" max="1272" width="16.6640625" style="193" customWidth="1"/>
    <col min="1273" max="1273" width="17.44140625" style="193" customWidth="1"/>
    <col min="1274" max="1274" width="22.44140625" style="193" bestFit="1" customWidth="1"/>
    <col min="1275" max="1523" width="9.33203125" style="193"/>
    <col min="1524" max="1524" width="10.33203125" style="193" customWidth="1"/>
    <col min="1525" max="1525" width="45.6640625" style="193" customWidth="1"/>
    <col min="1526" max="1526" width="15.5546875" style="193" customWidth="1"/>
    <col min="1527" max="1527" width="17.44140625" style="193" customWidth="1"/>
    <col min="1528" max="1528" width="16.6640625" style="193" customWidth="1"/>
    <col min="1529" max="1529" width="17.44140625" style="193" customWidth="1"/>
    <col min="1530" max="1530" width="22.44140625" style="193" bestFit="1" customWidth="1"/>
    <col min="1531" max="1779" width="9.33203125" style="193"/>
    <col min="1780" max="1780" width="10.33203125" style="193" customWidth="1"/>
    <col min="1781" max="1781" width="45.6640625" style="193" customWidth="1"/>
    <col min="1782" max="1782" width="15.5546875" style="193" customWidth="1"/>
    <col min="1783" max="1783" width="17.44140625" style="193" customWidth="1"/>
    <col min="1784" max="1784" width="16.6640625" style="193" customWidth="1"/>
    <col min="1785" max="1785" width="17.44140625" style="193" customWidth="1"/>
    <col min="1786" max="1786" width="22.44140625" style="193" bestFit="1" customWidth="1"/>
    <col min="1787" max="2035" width="9.33203125" style="193"/>
    <col min="2036" max="2036" width="10.33203125" style="193" customWidth="1"/>
    <col min="2037" max="2037" width="45.6640625" style="193" customWidth="1"/>
    <col min="2038" max="2038" width="15.5546875" style="193" customWidth="1"/>
    <col min="2039" max="2039" width="17.44140625" style="193" customWidth="1"/>
    <col min="2040" max="2040" width="16.6640625" style="193" customWidth="1"/>
    <col min="2041" max="2041" width="17.44140625" style="193" customWidth="1"/>
    <col min="2042" max="2042" width="22.44140625" style="193" bestFit="1" customWidth="1"/>
    <col min="2043" max="2291" width="9.33203125" style="193"/>
    <col min="2292" max="2292" width="10.33203125" style="193" customWidth="1"/>
    <col min="2293" max="2293" width="45.6640625" style="193" customWidth="1"/>
    <col min="2294" max="2294" width="15.5546875" style="193" customWidth="1"/>
    <col min="2295" max="2295" width="17.44140625" style="193" customWidth="1"/>
    <col min="2296" max="2296" width="16.6640625" style="193" customWidth="1"/>
    <col min="2297" max="2297" width="17.44140625" style="193" customWidth="1"/>
    <col min="2298" max="2298" width="22.44140625" style="193" bestFit="1" customWidth="1"/>
    <col min="2299" max="2547" width="9.33203125" style="193"/>
    <col min="2548" max="2548" width="10.33203125" style="193" customWidth="1"/>
    <col min="2549" max="2549" width="45.6640625" style="193" customWidth="1"/>
    <col min="2550" max="2550" width="15.5546875" style="193" customWidth="1"/>
    <col min="2551" max="2551" width="17.44140625" style="193" customWidth="1"/>
    <col min="2552" max="2552" width="16.6640625" style="193" customWidth="1"/>
    <col min="2553" max="2553" width="17.44140625" style="193" customWidth="1"/>
    <col min="2554" max="2554" width="22.44140625" style="193" bestFit="1" customWidth="1"/>
    <col min="2555" max="2803" width="9.33203125" style="193"/>
    <col min="2804" max="2804" width="10.33203125" style="193" customWidth="1"/>
    <col min="2805" max="2805" width="45.6640625" style="193" customWidth="1"/>
    <col min="2806" max="2806" width="15.5546875" style="193" customWidth="1"/>
    <col min="2807" max="2807" width="17.44140625" style="193" customWidth="1"/>
    <col min="2808" max="2808" width="16.6640625" style="193" customWidth="1"/>
    <col min="2809" max="2809" width="17.44140625" style="193" customWidth="1"/>
    <col min="2810" max="2810" width="22.44140625" style="193" bestFit="1" customWidth="1"/>
    <col min="2811" max="3059" width="9.33203125" style="193"/>
    <col min="3060" max="3060" width="10.33203125" style="193" customWidth="1"/>
    <col min="3061" max="3061" width="45.6640625" style="193" customWidth="1"/>
    <col min="3062" max="3062" width="15.5546875" style="193" customWidth="1"/>
    <col min="3063" max="3063" width="17.44140625" style="193" customWidth="1"/>
    <col min="3064" max="3064" width="16.6640625" style="193" customWidth="1"/>
    <col min="3065" max="3065" width="17.44140625" style="193" customWidth="1"/>
    <col min="3066" max="3066" width="22.44140625" style="193" bestFit="1" customWidth="1"/>
    <col min="3067" max="3315" width="9.33203125" style="193"/>
    <col min="3316" max="3316" width="10.33203125" style="193" customWidth="1"/>
    <col min="3317" max="3317" width="45.6640625" style="193" customWidth="1"/>
    <col min="3318" max="3318" width="15.5546875" style="193" customWidth="1"/>
    <col min="3319" max="3319" width="17.44140625" style="193" customWidth="1"/>
    <col min="3320" max="3320" width="16.6640625" style="193" customWidth="1"/>
    <col min="3321" max="3321" width="17.44140625" style="193" customWidth="1"/>
    <col min="3322" max="3322" width="22.44140625" style="193" bestFit="1" customWidth="1"/>
    <col min="3323" max="3571" width="9.33203125" style="193"/>
    <col min="3572" max="3572" width="10.33203125" style="193" customWidth="1"/>
    <col min="3573" max="3573" width="45.6640625" style="193" customWidth="1"/>
    <col min="3574" max="3574" width="15.5546875" style="193" customWidth="1"/>
    <col min="3575" max="3575" width="17.44140625" style="193" customWidth="1"/>
    <col min="3576" max="3576" width="16.6640625" style="193" customWidth="1"/>
    <col min="3577" max="3577" width="17.44140625" style="193" customWidth="1"/>
    <col min="3578" max="3578" width="22.44140625" style="193" bestFit="1" customWidth="1"/>
    <col min="3579" max="3827" width="9.33203125" style="193"/>
    <col min="3828" max="3828" width="10.33203125" style="193" customWidth="1"/>
    <col min="3829" max="3829" width="45.6640625" style="193" customWidth="1"/>
    <col min="3830" max="3830" width="15.5546875" style="193" customWidth="1"/>
    <col min="3831" max="3831" width="17.44140625" style="193" customWidth="1"/>
    <col min="3832" max="3832" width="16.6640625" style="193" customWidth="1"/>
    <col min="3833" max="3833" width="17.44140625" style="193" customWidth="1"/>
    <col min="3834" max="3834" width="22.44140625" style="193" bestFit="1" customWidth="1"/>
    <col min="3835" max="4083" width="9.33203125" style="193"/>
    <col min="4084" max="4084" width="10.33203125" style="193" customWidth="1"/>
    <col min="4085" max="4085" width="45.6640625" style="193" customWidth="1"/>
    <col min="4086" max="4086" width="15.5546875" style="193" customWidth="1"/>
    <col min="4087" max="4087" width="17.44140625" style="193" customWidth="1"/>
    <col min="4088" max="4088" width="16.6640625" style="193" customWidth="1"/>
    <col min="4089" max="4089" width="17.44140625" style="193" customWidth="1"/>
    <col min="4090" max="4090" width="22.44140625" style="193" bestFit="1" customWidth="1"/>
    <col min="4091" max="4339" width="9.33203125" style="193"/>
    <col min="4340" max="4340" width="10.33203125" style="193" customWidth="1"/>
    <col min="4341" max="4341" width="45.6640625" style="193" customWidth="1"/>
    <col min="4342" max="4342" width="15.5546875" style="193" customWidth="1"/>
    <col min="4343" max="4343" width="17.44140625" style="193" customWidth="1"/>
    <col min="4344" max="4344" width="16.6640625" style="193" customWidth="1"/>
    <col min="4345" max="4345" width="17.44140625" style="193" customWidth="1"/>
    <col min="4346" max="4346" width="22.44140625" style="193" bestFit="1" customWidth="1"/>
    <col min="4347" max="4595" width="9.33203125" style="193"/>
    <col min="4596" max="4596" width="10.33203125" style="193" customWidth="1"/>
    <col min="4597" max="4597" width="45.6640625" style="193" customWidth="1"/>
    <col min="4598" max="4598" width="15.5546875" style="193" customWidth="1"/>
    <col min="4599" max="4599" width="17.44140625" style="193" customWidth="1"/>
    <col min="4600" max="4600" width="16.6640625" style="193" customWidth="1"/>
    <col min="4601" max="4601" width="17.44140625" style="193" customWidth="1"/>
    <col min="4602" max="4602" width="22.44140625" style="193" bestFit="1" customWidth="1"/>
    <col min="4603" max="4851" width="9.33203125" style="193"/>
    <col min="4852" max="4852" width="10.33203125" style="193" customWidth="1"/>
    <col min="4853" max="4853" width="45.6640625" style="193" customWidth="1"/>
    <col min="4854" max="4854" width="15.5546875" style="193" customWidth="1"/>
    <col min="4855" max="4855" width="17.44140625" style="193" customWidth="1"/>
    <col min="4856" max="4856" width="16.6640625" style="193" customWidth="1"/>
    <col min="4857" max="4857" width="17.44140625" style="193" customWidth="1"/>
    <col min="4858" max="4858" width="22.44140625" style="193" bestFit="1" customWidth="1"/>
    <col min="4859" max="5107" width="9.33203125" style="193"/>
    <col min="5108" max="5108" width="10.33203125" style="193" customWidth="1"/>
    <col min="5109" max="5109" width="45.6640625" style="193" customWidth="1"/>
    <col min="5110" max="5110" width="15.5546875" style="193" customWidth="1"/>
    <col min="5111" max="5111" width="17.44140625" style="193" customWidth="1"/>
    <col min="5112" max="5112" width="16.6640625" style="193" customWidth="1"/>
    <col min="5113" max="5113" width="17.44140625" style="193" customWidth="1"/>
    <col min="5114" max="5114" width="22.44140625" style="193" bestFit="1" customWidth="1"/>
    <col min="5115" max="5363" width="9.33203125" style="193"/>
    <col min="5364" max="5364" width="10.33203125" style="193" customWidth="1"/>
    <col min="5365" max="5365" width="45.6640625" style="193" customWidth="1"/>
    <col min="5366" max="5366" width="15.5546875" style="193" customWidth="1"/>
    <col min="5367" max="5367" width="17.44140625" style="193" customWidth="1"/>
    <col min="5368" max="5368" width="16.6640625" style="193" customWidth="1"/>
    <col min="5369" max="5369" width="17.44140625" style="193" customWidth="1"/>
    <col min="5370" max="5370" width="22.44140625" style="193" bestFit="1" customWidth="1"/>
    <col min="5371" max="5619" width="9.33203125" style="193"/>
    <col min="5620" max="5620" width="10.33203125" style="193" customWidth="1"/>
    <col min="5621" max="5621" width="45.6640625" style="193" customWidth="1"/>
    <col min="5622" max="5622" width="15.5546875" style="193" customWidth="1"/>
    <col min="5623" max="5623" width="17.44140625" style="193" customWidth="1"/>
    <col min="5624" max="5624" width="16.6640625" style="193" customWidth="1"/>
    <col min="5625" max="5625" width="17.44140625" style="193" customWidth="1"/>
    <col min="5626" max="5626" width="22.44140625" style="193" bestFit="1" customWidth="1"/>
    <col min="5627" max="5875" width="9.33203125" style="193"/>
    <col min="5876" max="5876" width="10.33203125" style="193" customWidth="1"/>
    <col min="5877" max="5877" width="45.6640625" style="193" customWidth="1"/>
    <col min="5878" max="5878" width="15.5546875" style="193" customWidth="1"/>
    <col min="5879" max="5879" width="17.44140625" style="193" customWidth="1"/>
    <col min="5880" max="5880" width="16.6640625" style="193" customWidth="1"/>
    <col min="5881" max="5881" width="17.44140625" style="193" customWidth="1"/>
    <col min="5882" max="5882" width="22.44140625" style="193" bestFit="1" customWidth="1"/>
    <col min="5883" max="6131" width="9.33203125" style="193"/>
    <col min="6132" max="6132" width="10.33203125" style="193" customWidth="1"/>
    <col min="6133" max="6133" width="45.6640625" style="193" customWidth="1"/>
    <col min="6134" max="6134" width="15.5546875" style="193" customWidth="1"/>
    <col min="6135" max="6135" width="17.44140625" style="193" customWidth="1"/>
    <col min="6136" max="6136" width="16.6640625" style="193" customWidth="1"/>
    <col min="6137" max="6137" width="17.44140625" style="193" customWidth="1"/>
    <col min="6138" max="6138" width="22.44140625" style="193" bestFit="1" customWidth="1"/>
    <col min="6139" max="6387" width="9.33203125" style="193"/>
    <col min="6388" max="6388" width="10.33203125" style="193" customWidth="1"/>
    <col min="6389" max="6389" width="45.6640625" style="193" customWidth="1"/>
    <col min="6390" max="6390" width="15.5546875" style="193" customWidth="1"/>
    <col min="6391" max="6391" width="17.44140625" style="193" customWidth="1"/>
    <col min="6392" max="6392" width="16.6640625" style="193" customWidth="1"/>
    <col min="6393" max="6393" width="17.44140625" style="193" customWidth="1"/>
    <col min="6394" max="6394" width="22.44140625" style="193" bestFit="1" customWidth="1"/>
    <col min="6395" max="6643" width="9.33203125" style="193"/>
    <col min="6644" max="6644" width="10.33203125" style="193" customWidth="1"/>
    <col min="6645" max="6645" width="45.6640625" style="193" customWidth="1"/>
    <col min="6646" max="6646" width="15.5546875" style="193" customWidth="1"/>
    <col min="6647" max="6647" width="17.44140625" style="193" customWidth="1"/>
    <col min="6648" max="6648" width="16.6640625" style="193" customWidth="1"/>
    <col min="6649" max="6649" width="17.44140625" style="193" customWidth="1"/>
    <col min="6650" max="6650" width="22.44140625" style="193" bestFit="1" customWidth="1"/>
    <col min="6651" max="6899" width="9.33203125" style="193"/>
    <col min="6900" max="6900" width="10.33203125" style="193" customWidth="1"/>
    <col min="6901" max="6901" width="45.6640625" style="193" customWidth="1"/>
    <col min="6902" max="6902" width="15.5546875" style="193" customWidth="1"/>
    <col min="6903" max="6903" width="17.44140625" style="193" customWidth="1"/>
    <col min="6904" max="6904" width="16.6640625" style="193" customWidth="1"/>
    <col min="6905" max="6905" width="17.44140625" style="193" customWidth="1"/>
    <col min="6906" max="6906" width="22.44140625" style="193" bestFit="1" customWidth="1"/>
    <col min="6907" max="7155" width="9.33203125" style="193"/>
    <col min="7156" max="7156" width="10.33203125" style="193" customWidth="1"/>
    <col min="7157" max="7157" width="45.6640625" style="193" customWidth="1"/>
    <col min="7158" max="7158" width="15.5546875" style="193" customWidth="1"/>
    <col min="7159" max="7159" width="17.44140625" style="193" customWidth="1"/>
    <col min="7160" max="7160" width="16.6640625" style="193" customWidth="1"/>
    <col min="7161" max="7161" width="17.44140625" style="193" customWidth="1"/>
    <col min="7162" max="7162" width="22.44140625" style="193" bestFit="1" customWidth="1"/>
    <col min="7163" max="7411" width="9.33203125" style="193"/>
    <col min="7412" max="7412" width="10.33203125" style="193" customWidth="1"/>
    <col min="7413" max="7413" width="45.6640625" style="193" customWidth="1"/>
    <col min="7414" max="7414" width="15.5546875" style="193" customWidth="1"/>
    <col min="7415" max="7415" width="17.44140625" style="193" customWidth="1"/>
    <col min="7416" max="7416" width="16.6640625" style="193" customWidth="1"/>
    <col min="7417" max="7417" width="17.44140625" style="193" customWidth="1"/>
    <col min="7418" max="7418" width="22.44140625" style="193" bestFit="1" customWidth="1"/>
    <col min="7419" max="7667" width="9.33203125" style="193"/>
    <col min="7668" max="7668" width="10.33203125" style="193" customWidth="1"/>
    <col min="7669" max="7669" width="45.6640625" style="193" customWidth="1"/>
    <col min="7670" max="7670" width="15.5546875" style="193" customWidth="1"/>
    <col min="7671" max="7671" width="17.44140625" style="193" customWidth="1"/>
    <col min="7672" max="7672" width="16.6640625" style="193" customWidth="1"/>
    <col min="7673" max="7673" width="17.44140625" style="193" customWidth="1"/>
    <col min="7674" max="7674" width="22.44140625" style="193" bestFit="1" customWidth="1"/>
    <col min="7675" max="7923" width="9.33203125" style="193"/>
    <col min="7924" max="7924" width="10.33203125" style="193" customWidth="1"/>
    <col min="7925" max="7925" width="45.6640625" style="193" customWidth="1"/>
    <col min="7926" max="7926" width="15.5546875" style="193" customWidth="1"/>
    <col min="7927" max="7927" width="17.44140625" style="193" customWidth="1"/>
    <col min="7928" max="7928" width="16.6640625" style="193" customWidth="1"/>
    <col min="7929" max="7929" width="17.44140625" style="193" customWidth="1"/>
    <col min="7930" max="7930" width="22.44140625" style="193" bestFit="1" customWidth="1"/>
    <col min="7931" max="8179" width="9.33203125" style="193"/>
    <col min="8180" max="8180" width="10.33203125" style="193" customWidth="1"/>
    <col min="8181" max="8181" width="45.6640625" style="193" customWidth="1"/>
    <col min="8182" max="8182" width="15.5546875" style="193" customWidth="1"/>
    <col min="8183" max="8183" width="17.44140625" style="193" customWidth="1"/>
    <col min="8184" max="8184" width="16.6640625" style="193" customWidth="1"/>
    <col min="8185" max="8185" width="17.44140625" style="193" customWidth="1"/>
    <col min="8186" max="8186" width="22.44140625" style="193" bestFit="1" customWidth="1"/>
    <col min="8187" max="8435" width="9.33203125" style="193"/>
    <col min="8436" max="8436" width="10.33203125" style="193" customWidth="1"/>
    <col min="8437" max="8437" width="45.6640625" style="193" customWidth="1"/>
    <col min="8438" max="8438" width="15.5546875" style="193" customWidth="1"/>
    <col min="8439" max="8439" width="17.44140625" style="193" customWidth="1"/>
    <col min="8440" max="8440" width="16.6640625" style="193" customWidth="1"/>
    <col min="8441" max="8441" width="17.44140625" style="193" customWidth="1"/>
    <col min="8442" max="8442" width="22.44140625" style="193" bestFit="1" customWidth="1"/>
    <col min="8443" max="8691" width="9.33203125" style="193"/>
    <col min="8692" max="8692" width="10.33203125" style="193" customWidth="1"/>
    <col min="8693" max="8693" width="45.6640625" style="193" customWidth="1"/>
    <col min="8694" max="8694" width="15.5546875" style="193" customWidth="1"/>
    <col min="8695" max="8695" width="17.44140625" style="193" customWidth="1"/>
    <col min="8696" max="8696" width="16.6640625" style="193" customWidth="1"/>
    <col min="8697" max="8697" width="17.44140625" style="193" customWidth="1"/>
    <col min="8698" max="8698" width="22.44140625" style="193" bestFit="1" customWidth="1"/>
    <col min="8699" max="8947" width="9.33203125" style="193"/>
    <col min="8948" max="8948" width="10.33203125" style="193" customWidth="1"/>
    <col min="8949" max="8949" width="45.6640625" style="193" customWidth="1"/>
    <col min="8950" max="8950" width="15.5546875" style="193" customWidth="1"/>
    <col min="8951" max="8951" width="17.44140625" style="193" customWidth="1"/>
    <col min="8952" max="8952" width="16.6640625" style="193" customWidth="1"/>
    <col min="8953" max="8953" width="17.44140625" style="193" customWidth="1"/>
    <col min="8954" max="8954" width="22.44140625" style="193" bestFit="1" customWidth="1"/>
    <col min="8955" max="9203" width="9.33203125" style="193"/>
    <col min="9204" max="9204" width="10.33203125" style="193" customWidth="1"/>
    <col min="9205" max="9205" width="45.6640625" style="193" customWidth="1"/>
    <col min="9206" max="9206" width="15.5546875" style="193" customWidth="1"/>
    <col min="9207" max="9207" width="17.44140625" style="193" customWidth="1"/>
    <col min="9208" max="9208" width="16.6640625" style="193" customWidth="1"/>
    <col min="9209" max="9209" width="17.44140625" style="193" customWidth="1"/>
    <col min="9210" max="9210" width="22.44140625" style="193" bestFit="1" customWidth="1"/>
    <col min="9211" max="9459" width="9.33203125" style="193"/>
    <col min="9460" max="9460" width="10.33203125" style="193" customWidth="1"/>
    <col min="9461" max="9461" width="45.6640625" style="193" customWidth="1"/>
    <col min="9462" max="9462" width="15.5546875" style="193" customWidth="1"/>
    <col min="9463" max="9463" width="17.44140625" style="193" customWidth="1"/>
    <col min="9464" max="9464" width="16.6640625" style="193" customWidth="1"/>
    <col min="9465" max="9465" width="17.44140625" style="193" customWidth="1"/>
    <col min="9466" max="9466" width="22.44140625" style="193" bestFit="1" customWidth="1"/>
    <col min="9467" max="9715" width="9.33203125" style="193"/>
    <col min="9716" max="9716" width="10.33203125" style="193" customWidth="1"/>
    <col min="9717" max="9717" width="45.6640625" style="193" customWidth="1"/>
    <col min="9718" max="9718" width="15.5546875" style="193" customWidth="1"/>
    <col min="9719" max="9719" width="17.44140625" style="193" customWidth="1"/>
    <col min="9720" max="9720" width="16.6640625" style="193" customWidth="1"/>
    <col min="9721" max="9721" width="17.44140625" style="193" customWidth="1"/>
    <col min="9722" max="9722" width="22.44140625" style="193" bestFit="1" customWidth="1"/>
    <col min="9723" max="9971" width="9.33203125" style="193"/>
    <col min="9972" max="9972" width="10.33203125" style="193" customWidth="1"/>
    <col min="9973" max="9973" width="45.6640625" style="193" customWidth="1"/>
    <col min="9974" max="9974" width="15.5546875" style="193" customWidth="1"/>
    <col min="9975" max="9975" width="17.44140625" style="193" customWidth="1"/>
    <col min="9976" max="9976" width="16.6640625" style="193" customWidth="1"/>
    <col min="9977" max="9977" width="17.44140625" style="193" customWidth="1"/>
    <col min="9978" max="9978" width="22.44140625" style="193" bestFit="1" customWidth="1"/>
    <col min="9979" max="10227" width="9.33203125" style="193"/>
    <col min="10228" max="10228" width="10.33203125" style="193" customWidth="1"/>
    <col min="10229" max="10229" width="45.6640625" style="193" customWidth="1"/>
    <col min="10230" max="10230" width="15.5546875" style="193" customWidth="1"/>
    <col min="10231" max="10231" width="17.44140625" style="193" customWidth="1"/>
    <col min="10232" max="10232" width="16.6640625" style="193" customWidth="1"/>
    <col min="10233" max="10233" width="17.44140625" style="193" customWidth="1"/>
    <col min="10234" max="10234" width="22.44140625" style="193" bestFit="1" customWidth="1"/>
    <col min="10235" max="10483" width="9.33203125" style="193"/>
    <col min="10484" max="10484" width="10.33203125" style="193" customWidth="1"/>
    <col min="10485" max="10485" width="45.6640625" style="193" customWidth="1"/>
    <col min="10486" max="10486" width="15.5546875" style="193" customWidth="1"/>
    <col min="10487" max="10487" width="17.44140625" style="193" customWidth="1"/>
    <col min="10488" max="10488" width="16.6640625" style="193" customWidth="1"/>
    <col min="10489" max="10489" width="17.44140625" style="193" customWidth="1"/>
    <col min="10490" max="10490" width="22.44140625" style="193" bestFit="1" customWidth="1"/>
    <col min="10491" max="10739" width="9.33203125" style="193"/>
    <col min="10740" max="10740" width="10.33203125" style="193" customWidth="1"/>
    <col min="10741" max="10741" width="45.6640625" style="193" customWidth="1"/>
    <col min="10742" max="10742" width="15.5546875" style="193" customWidth="1"/>
    <col min="10743" max="10743" width="17.44140625" style="193" customWidth="1"/>
    <col min="10744" max="10744" width="16.6640625" style="193" customWidth="1"/>
    <col min="10745" max="10745" width="17.44140625" style="193" customWidth="1"/>
    <col min="10746" max="10746" width="22.44140625" style="193" bestFit="1" customWidth="1"/>
    <col min="10747" max="10995" width="9.33203125" style="193"/>
    <col min="10996" max="10996" width="10.33203125" style="193" customWidth="1"/>
    <col min="10997" max="10997" width="45.6640625" style="193" customWidth="1"/>
    <col min="10998" max="10998" width="15.5546875" style="193" customWidth="1"/>
    <col min="10999" max="10999" width="17.44140625" style="193" customWidth="1"/>
    <col min="11000" max="11000" width="16.6640625" style="193" customWidth="1"/>
    <col min="11001" max="11001" width="17.44140625" style="193" customWidth="1"/>
    <col min="11002" max="11002" width="22.44140625" style="193" bestFit="1" customWidth="1"/>
    <col min="11003" max="11251" width="9.33203125" style="193"/>
    <col min="11252" max="11252" width="10.33203125" style="193" customWidth="1"/>
    <col min="11253" max="11253" width="45.6640625" style="193" customWidth="1"/>
    <col min="11254" max="11254" width="15.5546875" style="193" customWidth="1"/>
    <col min="11255" max="11255" width="17.44140625" style="193" customWidth="1"/>
    <col min="11256" max="11256" width="16.6640625" style="193" customWidth="1"/>
    <col min="11257" max="11257" width="17.44140625" style="193" customWidth="1"/>
    <col min="11258" max="11258" width="22.44140625" style="193" bestFit="1" customWidth="1"/>
    <col min="11259" max="11507" width="9.33203125" style="193"/>
    <col min="11508" max="11508" width="10.33203125" style="193" customWidth="1"/>
    <col min="11509" max="11509" width="45.6640625" style="193" customWidth="1"/>
    <col min="11510" max="11510" width="15.5546875" style="193" customWidth="1"/>
    <col min="11511" max="11511" width="17.44140625" style="193" customWidth="1"/>
    <col min="11512" max="11512" width="16.6640625" style="193" customWidth="1"/>
    <col min="11513" max="11513" width="17.44140625" style="193" customWidth="1"/>
    <col min="11514" max="11514" width="22.44140625" style="193" bestFit="1" customWidth="1"/>
    <col min="11515" max="11763" width="9.33203125" style="193"/>
    <col min="11764" max="11764" width="10.33203125" style="193" customWidth="1"/>
    <col min="11765" max="11765" width="45.6640625" style="193" customWidth="1"/>
    <col min="11766" max="11766" width="15.5546875" style="193" customWidth="1"/>
    <col min="11767" max="11767" width="17.44140625" style="193" customWidth="1"/>
    <col min="11768" max="11768" width="16.6640625" style="193" customWidth="1"/>
    <col min="11769" max="11769" width="17.44140625" style="193" customWidth="1"/>
    <col min="11770" max="11770" width="22.44140625" style="193" bestFit="1" customWidth="1"/>
    <col min="11771" max="12019" width="9.33203125" style="193"/>
    <col min="12020" max="12020" width="10.33203125" style="193" customWidth="1"/>
    <col min="12021" max="12021" width="45.6640625" style="193" customWidth="1"/>
    <col min="12022" max="12022" width="15.5546875" style="193" customWidth="1"/>
    <col min="12023" max="12023" width="17.44140625" style="193" customWidth="1"/>
    <col min="12024" max="12024" width="16.6640625" style="193" customWidth="1"/>
    <col min="12025" max="12025" width="17.44140625" style="193" customWidth="1"/>
    <col min="12026" max="12026" width="22.44140625" style="193" bestFit="1" customWidth="1"/>
    <col min="12027" max="12275" width="9.33203125" style="193"/>
    <col min="12276" max="12276" width="10.33203125" style="193" customWidth="1"/>
    <col min="12277" max="12277" width="45.6640625" style="193" customWidth="1"/>
    <col min="12278" max="12278" width="15.5546875" style="193" customWidth="1"/>
    <col min="12279" max="12279" width="17.44140625" style="193" customWidth="1"/>
    <col min="12280" max="12280" width="16.6640625" style="193" customWidth="1"/>
    <col min="12281" max="12281" width="17.44140625" style="193" customWidth="1"/>
    <col min="12282" max="12282" width="22.44140625" style="193" bestFit="1" customWidth="1"/>
    <col min="12283" max="12531" width="9.33203125" style="193"/>
    <col min="12532" max="12532" width="10.33203125" style="193" customWidth="1"/>
    <col min="12533" max="12533" width="45.6640625" style="193" customWidth="1"/>
    <col min="12534" max="12534" width="15.5546875" style="193" customWidth="1"/>
    <col min="12535" max="12535" width="17.44140625" style="193" customWidth="1"/>
    <col min="12536" max="12536" width="16.6640625" style="193" customWidth="1"/>
    <col min="12537" max="12537" width="17.44140625" style="193" customWidth="1"/>
    <col min="12538" max="12538" width="22.44140625" style="193" bestFit="1" customWidth="1"/>
    <col min="12539" max="12787" width="9.33203125" style="193"/>
    <col min="12788" max="12788" width="10.33203125" style="193" customWidth="1"/>
    <col min="12789" max="12789" width="45.6640625" style="193" customWidth="1"/>
    <col min="12790" max="12790" width="15.5546875" style="193" customWidth="1"/>
    <col min="12791" max="12791" width="17.44140625" style="193" customWidth="1"/>
    <col min="12792" max="12792" width="16.6640625" style="193" customWidth="1"/>
    <col min="12793" max="12793" width="17.44140625" style="193" customWidth="1"/>
    <col min="12794" max="12794" width="22.44140625" style="193" bestFit="1" customWidth="1"/>
    <col min="12795" max="13043" width="9.33203125" style="193"/>
    <col min="13044" max="13044" width="10.33203125" style="193" customWidth="1"/>
    <col min="13045" max="13045" width="45.6640625" style="193" customWidth="1"/>
    <col min="13046" max="13046" width="15.5546875" style="193" customWidth="1"/>
    <col min="13047" max="13047" width="17.44140625" style="193" customWidth="1"/>
    <col min="13048" max="13048" width="16.6640625" style="193" customWidth="1"/>
    <col min="13049" max="13049" width="17.44140625" style="193" customWidth="1"/>
    <col min="13050" max="13050" width="22.44140625" style="193" bestFit="1" customWidth="1"/>
    <col min="13051" max="13299" width="9.33203125" style="193"/>
    <col min="13300" max="13300" width="10.33203125" style="193" customWidth="1"/>
    <col min="13301" max="13301" width="45.6640625" style="193" customWidth="1"/>
    <col min="13302" max="13302" width="15.5546875" style="193" customWidth="1"/>
    <col min="13303" max="13303" width="17.44140625" style="193" customWidth="1"/>
    <col min="13304" max="13304" width="16.6640625" style="193" customWidth="1"/>
    <col min="13305" max="13305" width="17.44140625" style="193" customWidth="1"/>
    <col min="13306" max="13306" width="22.44140625" style="193" bestFit="1" customWidth="1"/>
    <col min="13307" max="13555" width="9.33203125" style="193"/>
    <col min="13556" max="13556" width="10.33203125" style="193" customWidth="1"/>
    <col min="13557" max="13557" width="45.6640625" style="193" customWidth="1"/>
    <col min="13558" max="13558" width="15.5546875" style="193" customWidth="1"/>
    <col min="13559" max="13559" width="17.44140625" style="193" customWidth="1"/>
    <col min="13560" max="13560" width="16.6640625" style="193" customWidth="1"/>
    <col min="13561" max="13561" width="17.44140625" style="193" customWidth="1"/>
    <col min="13562" max="13562" width="22.44140625" style="193" bestFit="1" customWidth="1"/>
    <col min="13563" max="13811" width="9.33203125" style="193"/>
    <col min="13812" max="13812" width="10.33203125" style="193" customWidth="1"/>
    <col min="13813" max="13813" width="45.6640625" style="193" customWidth="1"/>
    <col min="13814" max="13814" width="15.5546875" style="193" customWidth="1"/>
    <col min="13815" max="13815" width="17.44140625" style="193" customWidth="1"/>
    <col min="13816" max="13816" width="16.6640625" style="193" customWidth="1"/>
    <col min="13817" max="13817" width="17.44140625" style="193" customWidth="1"/>
    <col min="13818" max="13818" width="22.44140625" style="193" bestFit="1" customWidth="1"/>
    <col min="13819" max="14067" width="9.33203125" style="193"/>
    <col min="14068" max="14068" width="10.33203125" style="193" customWidth="1"/>
    <col min="14069" max="14069" width="45.6640625" style="193" customWidth="1"/>
    <col min="14070" max="14070" width="15.5546875" style="193" customWidth="1"/>
    <col min="14071" max="14071" width="17.44140625" style="193" customWidth="1"/>
    <col min="14072" max="14072" width="16.6640625" style="193" customWidth="1"/>
    <col min="14073" max="14073" width="17.44140625" style="193" customWidth="1"/>
    <col min="14074" max="14074" width="22.44140625" style="193" bestFit="1" customWidth="1"/>
    <col min="14075" max="14323" width="9.33203125" style="193"/>
    <col min="14324" max="14324" width="10.33203125" style="193" customWidth="1"/>
    <col min="14325" max="14325" width="45.6640625" style="193" customWidth="1"/>
    <col min="14326" max="14326" width="15.5546875" style="193" customWidth="1"/>
    <col min="14327" max="14327" width="17.44140625" style="193" customWidth="1"/>
    <col min="14328" max="14328" width="16.6640625" style="193" customWidth="1"/>
    <col min="14329" max="14329" width="17.44140625" style="193" customWidth="1"/>
    <col min="14330" max="14330" width="22.44140625" style="193" bestFit="1" customWidth="1"/>
    <col min="14331" max="14579" width="9.33203125" style="193"/>
    <col min="14580" max="14580" width="10.33203125" style="193" customWidth="1"/>
    <col min="14581" max="14581" width="45.6640625" style="193" customWidth="1"/>
    <col min="14582" max="14582" width="15.5546875" style="193" customWidth="1"/>
    <col min="14583" max="14583" width="17.44140625" style="193" customWidth="1"/>
    <col min="14584" max="14584" width="16.6640625" style="193" customWidth="1"/>
    <col min="14585" max="14585" width="17.44140625" style="193" customWidth="1"/>
    <col min="14586" max="14586" width="22.44140625" style="193" bestFit="1" customWidth="1"/>
    <col min="14587" max="14835" width="9.33203125" style="193"/>
    <col min="14836" max="14836" width="10.33203125" style="193" customWidth="1"/>
    <col min="14837" max="14837" width="45.6640625" style="193" customWidth="1"/>
    <col min="14838" max="14838" width="15.5546875" style="193" customWidth="1"/>
    <col min="14839" max="14839" width="17.44140625" style="193" customWidth="1"/>
    <col min="14840" max="14840" width="16.6640625" style="193" customWidth="1"/>
    <col min="14841" max="14841" width="17.44140625" style="193" customWidth="1"/>
    <col min="14842" max="14842" width="22.44140625" style="193" bestFit="1" customWidth="1"/>
    <col min="14843" max="15091" width="9.33203125" style="193"/>
    <col min="15092" max="15092" width="10.33203125" style="193" customWidth="1"/>
    <col min="15093" max="15093" width="45.6640625" style="193" customWidth="1"/>
    <col min="15094" max="15094" width="15.5546875" style="193" customWidth="1"/>
    <col min="15095" max="15095" width="17.44140625" style="193" customWidth="1"/>
    <col min="15096" max="15096" width="16.6640625" style="193" customWidth="1"/>
    <col min="15097" max="15097" width="17.44140625" style="193" customWidth="1"/>
    <col min="15098" max="15098" width="22.44140625" style="193" bestFit="1" customWidth="1"/>
    <col min="15099" max="15347" width="9.33203125" style="193"/>
    <col min="15348" max="15348" width="10.33203125" style="193" customWidth="1"/>
    <col min="15349" max="15349" width="45.6640625" style="193" customWidth="1"/>
    <col min="15350" max="15350" width="15.5546875" style="193" customWidth="1"/>
    <col min="15351" max="15351" width="17.44140625" style="193" customWidth="1"/>
    <col min="15352" max="15352" width="16.6640625" style="193" customWidth="1"/>
    <col min="15353" max="15353" width="17.44140625" style="193" customWidth="1"/>
    <col min="15354" max="15354" width="22.44140625" style="193" bestFit="1" customWidth="1"/>
    <col min="15355" max="15603" width="9.33203125" style="193"/>
    <col min="15604" max="15604" width="10.33203125" style="193" customWidth="1"/>
    <col min="15605" max="15605" width="45.6640625" style="193" customWidth="1"/>
    <col min="15606" max="15606" width="15.5546875" style="193" customWidth="1"/>
    <col min="15607" max="15607" width="17.44140625" style="193" customWidth="1"/>
    <col min="15608" max="15608" width="16.6640625" style="193" customWidth="1"/>
    <col min="15609" max="15609" width="17.44140625" style="193" customWidth="1"/>
    <col min="15610" max="15610" width="22.44140625" style="193" bestFit="1" customWidth="1"/>
    <col min="15611" max="15859" width="9.33203125" style="193"/>
    <col min="15860" max="15860" width="10.33203125" style="193" customWidth="1"/>
    <col min="15861" max="15861" width="45.6640625" style="193" customWidth="1"/>
    <col min="15862" max="15862" width="15.5546875" style="193" customWidth="1"/>
    <col min="15863" max="15863" width="17.44140625" style="193" customWidth="1"/>
    <col min="15864" max="15864" width="16.6640625" style="193" customWidth="1"/>
    <col min="15865" max="15865" width="17.44140625" style="193" customWidth="1"/>
    <col min="15866" max="15866" width="22.44140625" style="193" bestFit="1" customWidth="1"/>
    <col min="15867" max="16115" width="9.33203125" style="193"/>
    <col min="16116" max="16116" width="10.33203125" style="193" customWidth="1"/>
    <col min="16117" max="16117" width="45.6640625" style="193" customWidth="1"/>
    <col min="16118" max="16118" width="15.5546875" style="193" customWidth="1"/>
    <col min="16119" max="16119" width="17.44140625" style="193" customWidth="1"/>
    <col min="16120" max="16120" width="16.6640625" style="193" customWidth="1"/>
    <col min="16121" max="16121" width="17.44140625" style="193" customWidth="1"/>
    <col min="16122" max="16122" width="22.44140625" style="193" bestFit="1" customWidth="1"/>
    <col min="16123" max="16384" width="9.33203125" style="193"/>
  </cols>
  <sheetData>
    <row r="1" spans="1:8">
      <c r="A1" s="877" t="s">
        <v>1565</v>
      </c>
      <c r="B1" s="124"/>
    </row>
    <row r="2" spans="1:8">
      <c r="A2" s="878" t="s">
        <v>1564</v>
      </c>
    </row>
    <row r="3" spans="1:8">
      <c r="A3" s="879"/>
    </row>
    <row r="4" spans="1:8">
      <c r="A4" s="877" t="s">
        <v>3694</v>
      </c>
    </row>
    <row r="5" spans="1:8">
      <c r="A5" s="880" t="s">
        <v>109</v>
      </c>
    </row>
    <row r="6" spans="1:8">
      <c r="A6" s="880" t="s">
        <v>90</v>
      </c>
    </row>
    <row r="7" spans="1:8">
      <c r="B7" s="166"/>
      <c r="C7" s="166"/>
      <c r="D7" s="166"/>
      <c r="E7" s="166"/>
    </row>
    <row r="8" spans="1:8">
      <c r="A8" s="881" t="s">
        <v>3695</v>
      </c>
    </row>
    <row r="10" spans="1:8" ht="28.95" customHeight="1">
      <c r="A10" s="738" t="s">
        <v>1295</v>
      </c>
      <c r="B10" s="1670" t="s">
        <v>3696</v>
      </c>
      <c r="C10" s="738" t="s">
        <v>129</v>
      </c>
      <c r="D10" s="738" t="s">
        <v>3697</v>
      </c>
      <c r="E10" s="738" t="s">
        <v>3698</v>
      </c>
      <c r="F10" s="738" t="s">
        <v>1335</v>
      </c>
    </row>
    <row r="11" spans="1:8">
      <c r="A11" s="739" t="s">
        <v>89</v>
      </c>
      <c r="B11" s="739" t="s">
        <v>13</v>
      </c>
      <c r="C11" s="739" t="s">
        <v>88</v>
      </c>
      <c r="D11" s="739" t="s">
        <v>87</v>
      </c>
      <c r="E11" s="739" t="s">
        <v>86</v>
      </c>
      <c r="F11" s="739" t="s">
        <v>85</v>
      </c>
    </row>
    <row r="12" spans="1:8">
      <c r="A12" s="491"/>
      <c r="B12" s="491"/>
      <c r="C12" s="491"/>
      <c r="D12" s="491"/>
      <c r="E12" s="491"/>
      <c r="F12" s="491"/>
    </row>
    <row r="13" spans="1:8">
      <c r="A13" s="166" t="s">
        <v>349</v>
      </c>
      <c r="B13" s="33" t="s">
        <v>79</v>
      </c>
      <c r="C13" s="33" t="s">
        <v>91</v>
      </c>
      <c r="D13" s="33" t="s">
        <v>91</v>
      </c>
      <c r="E13" s="33" t="s">
        <v>91</v>
      </c>
      <c r="F13" s="33" t="s">
        <v>91</v>
      </c>
    </row>
    <row r="14" spans="1:8">
      <c r="A14" s="98" t="s">
        <v>1290</v>
      </c>
      <c r="B14" s="33" t="s">
        <v>3699</v>
      </c>
      <c r="C14" s="33" t="s">
        <v>100</v>
      </c>
      <c r="D14" s="33" t="s">
        <v>100</v>
      </c>
      <c r="E14" s="33" t="s">
        <v>100</v>
      </c>
      <c r="F14" s="33" t="s">
        <v>100</v>
      </c>
    </row>
    <row r="15" spans="1:8">
      <c r="A15" s="282"/>
      <c r="B15" s="33"/>
      <c r="C15" s="33"/>
      <c r="F15" s="33" t="s">
        <v>1374</v>
      </c>
    </row>
    <row r="16" spans="1:8">
      <c r="A16" s="282"/>
      <c r="B16" s="282"/>
      <c r="C16" s="282"/>
      <c r="D16" s="27" t="s">
        <v>3464</v>
      </c>
      <c r="E16" s="27" t="s">
        <v>1401</v>
      </c>
      <c r="F16" s="282"/>
      <c r="H16" s="35"/>
    </row>
    <row r="17" spans="1:8">
      <c r="A17" s="282"/>
      <c r="B17" s="33" t="s">
        <v>3700</v>
      </c>
      <c r="C17" s="33" t="s">
        <v>3700</v>
      </c>
      <c r="D17" s="33" t="s">
        <v>3700</v>
      </c>
      <c r="E17" s="33" t="s">
        <v>3700</v>
      </c>
      <c r="F17" s="33" t="s">
        <v>3700</v>
      </c>
      <c r="H17" s="35"/>
    </row>
    <row r="18" spans="1:8" ht="28.8">
      <c r="A18" s="282"/>
      <c r="B18" s="33" t="s">
        <v>3701</v>
      </c>
      <c r="C18" s="33" t="s">
        <v>3701</v>
      </c>
      <c r="D18" s="33" t="s">
        <v>3701</v>
      </c>
      <c r="E18" s="33" t="s">
        <v>3701</v>
      </c>
      <c r="F18" s="33" t="s">
        <v>3701</v>
      </c>
      <c r="H18" s="47"/>
    </row>
    <row r="19" spans="1:8" ht="28.8">
      <c r="A19" s="658"/>
      <c r="B19" s="33" t="s">
        <v>3524</v>
      </c>
      <c r="C19" s="33" t="s">
        <v>3524</v>
      </c>
      <c r="D19" s="33" t="s">
        <v>3524</v>
      </c>
      <c r="E19" s="33" t="s">
        <v>3524</v>
      </c>
      <c r="F19" s="33" t="s">
        <v>3524</v>
      </c>
    </row>
    <row r="20" spans="1:8">
      <c r="B20" s="166"/>
      <c r="C20" s="166"/>
      <c r="D20" s="166"/>
    </row>
    <row r="21" spans="1:8">
      <c r="A21" s="877" t="s">
        <v>3702</v>
      </c>
      <c r="B21" s="166"/>
      <c r="C21" s="166"/>
      <c r="D21" s="166"/>
      <c r="E21" s="166"/>
    </row>
    <row r="22" spans="1:8">
      <c r="A22" s="880" t="s">
        <v>109</v>
      </c>
    </row>
    <row r="23" spans="1:8">
      <c r="A23" s="880" t="s">
        <v>90</v>
      </c>
      <c r="B23" s="166"/>
      <c r="C23" s="166"/>
      <c r="D23" s="166"/>
      <c r="E23" s="166"/>
    </row>
    <row r="25" spans="1:8">
      <c r="A25" s="881" t="s">
        <v>3703</v>
      </c>
    </row>
    <row r="27" spans="1:8" ht="28.2" customHeight="1">
      <c r="A27" s="738" t="s">
        <v>1295</v>
      </c>
      <c r="B27" s="738" t="s">
        <v>3696</v>
      </c>
      <c r="C27" s="738" t="s">
        <v>129</v>
      </c>
      <c r="D27" s="738" t="s">
        <v>3697</v>
      </c>
      <c r="E27" s="738" t="s">
        <v>3698</v>
      </c>
      <c r="F27" s="738" t="s">
        <v>1335</v>
      </c>
    </row>
    <row r="28" spans="1:8">
      <c r="A28" s="739" t="s">
        <v>83</v>
      </c>
      <c r="B28" s="739" t="s">
        <v>84</v>
      </c>
      <c r="C28" s="739" t="s">
        <v>81</v>
      </c>
      <c r="D28" s="739" t="s">
        <v>80</v>
      </c>
      <c r="E28" s="739" t="s">
        <v>137</v>
      </c>
      <c r="F28" s="739" t="s">
        <v>136</v>
      </c>
    </row>
    <row r="29" spans="1:8">
      <c r="A29" s="491"/>
      <c r="B29" s="491"/>
      <c r="C29" s="491"/>
      <c r="D29" s="491"/>
      <c r="E29" s="491"/>
      <c r="F29" s="491"/>
    </row>
    <row r="30" spans="1:8">
      <c r="A30" s="166" t="s">
        <v>349</v>
      </c>
      <c r="B30" s="33" t="s">
        <v>79</v>
      </c>
      <c r="C30" s="33" t="s">
        <v>91</v>
      </c>
      <c r="D30" s="33" t="s">
        <v>91</v>
      </c>
      <c r="E30" s="33" t="s">
        <v>91</v>
      </c>
      <c r="F30" s="33" t="s">
        <v>91</v>
      </c>
    </row>
    <row r="31" spans="1:8">
      <c r="A31" s="98" t="s">
        <v>1290</v>
      </c>
      <c r="B31" s="33" t="s">
        <v>3699</v>
      </c>
      <c r="C31" s="33" t="s">
        <v>100</v>
      </c>
      <c r="D31" s="33" t="s">
        <v>100</v>
      </c>
      <c r="E31" s="33" t="s">
        <v>100</v>
      </c>
      <c r="F31" s="33" t="s">
        <v>100</v>
      </c>
    </row>
    <row r="32" spans="1:8">
      <c r="A32" s="282"/>
      <c r="B32" s="33"/>
      <c r="C32" s="33"/>
      <c r="F32" s="33" t="s">
        <v>1374</v>
      </c>
    </row>
    <row r="33" spans="1:11">
      <c r="A33" s="282"/>
      <c r="B33" s="282"/>
      <c r="C33" s="282"/>
      <c r="D33" s="27" t="s">
        <v>3464</v>
      </c>
      <c r="E33" s="27" t="s">
        <v>1401</v>
      </c>
      <c r="F33" s="282"/>
      <c r="G33" s="282"/>
      <c r="H33" s="282"/>
      <c r="I33" s="282"/>
      <c r="J33" s="282"/>
      <c r="K33" s="282"/>
    </row>
    <row r="34" spans="1:11">
      <c r="A34" s="282"/>
      <c r="B34" s="33" t="s">
        <v>3704</v>
      </c>
      <c r="C34" s="33" t="s">
        <v>3704</v>
      </c>
      <c r="D34" s="33" t="s">
        <v>3704</v>
      </c>
      <c r="E34" s="33" t="s">
        <v>3704</v>
      </c>
      <c r="F34" s="33" t="s">
        <v>3704</v>
      </c>
    </row>
    <row r="35" spans="1:11" ht="28.8">
      <c r="A35" s="282"/>
      <c r="B35" s="33" t="s">
        <v>3701</v>
      </c>
      <c r="C35" s="33" t="s">
        <v>3701</v>
      </c>
      <c r="D35" s="33" t="s">
        <v>3701</v>
      </c>
      <c r="E35" s="33" t="s">
        <v>3701</v>
      </c>
      <c r="F35" s="33" t="s">
        <v>3701</v>
      </c>
    </row>
    <row r="36" spans="1:11" ht="28.8">
      <c r="A36" s="282"/>
      <c r="B36" s="33" t="s">
        <v>3524</v>
      </c>
      <c r="C36" s="33" t="s">
        <v>3524</v>
      </c>
      <c r="D36" s="33" t="s">
        <v>3524</v>
      </c>
      <c r="E36" s="33" t="s">
        <v>3524</v>
      </c>
      <c r="F36" s="33" t="s">
        <v>3524</v>
      </c>
    </row>
    <row r="39" spans="1:11">
      <c r="A39" s="877" t="s">
        <v>3705</v>
      </c>
      <c r="B39" s="658"/>
    </row>
    <row r="40" spans="1:11">
      <c r="A40" s="881" t="s">
        <v>109</v>
      </c>
      <c r="B40" s="658"/>
      <c r="C40" s="882"/>
      <c r="D40" s="882"/>
      <c r="E40" s="882"/>
      <c r="F40" s="882"/>
      <c r="G40" s="882"/>
    </row>
    <row r="41" spans="1:11">
      <c r="A41" s="880" t="s">
        <v>90</v>
      </c>
      <c r="B41" s="560"/>
    </row>
    <row r="43" spans="1:11" ht="43.2">
      <c r="A43" s="883" t="s">
        <v>3706</v>
      </c>
    </row>
    <row r="44" spans="1:11">
      <c r="A44" s="884"/>
    </row>
    <row r="45" spans="1:11">
      <c r="C45" s="885" t="s">
        <v>129</v>
      </c>
      <c r="D45" s="716" t="s">
        <v>3697</v>
      </c>
      <c r="E45" s="716" t="s">
        <v>3698</v>
      </c>
      <c r="F45" s="885" t="s">
        <v>1335</v>
      </c>
    </row>
    <row r="46" spans="1:11">
      <c r="C46" s="886" t="s">
        <v>135</v>
      </c>
      <c r="D46" s="516" t="s">
        <v>134</v>
      </c>
      <c r="E46" s="886" t="s">
        <v>151</v>
      </c>
      <c r="F46" s="516" t="s">
        <v>150</v>
      </c>
    </row>
    <row r="47" spans="1:11" ht="43.2">
      <c r="A47" s="1684" t="s">
        <v>3706</v>
      </c>
      <c r="B47" s="888" t="s">
        <v>3707</v>
      </c>
      <c r="C47" s="749"/>
      <c r="D47" s="749"/>
      <c r="E47" s="749"/>
      <c r="F47" s="749"/>
    </row>
    <row r="48" spans="1:11">
      <c r="C48" s="254" t="s">
        <v>3708</v>
      </c>
      <c r="D48" s="1066" t="s">
        <v>3464</v>
      </c>
      <c r="E48" s="1066" t="s">
        <v>1401</v>
      </c>
      <c r="F48" s="477" t="s">
        <v>1374</v>
      </c>
    </row>
    <row r="49" spans="1:6">
      <c r="C49" s="33" t="s">
        <v>91</v>
      </c>
      <c r="D49" s="33" t="s">
        <v>91</v>
      </c>
      <c r="E49" s="33" t="s">
        <v>91</v>
      </c>
      <c r="F49" s="33" t="s">
        <v>91</v>
      </c>
    </row>
    <row r="50" spans="1:6">
      <c r="C50" s="33" t="s">
        <v>100</v>
      </c>
      <c r="D50" s="33" t="s">
        <v>100</v>
      </c>
      <c r="E50" s="33" t="s">
        <v>100</v>
      </c>
      <c r="F50" s="33" t="s">
        <v>100</v>
      </c>
    </row>
    <row r="52" spans="1:6">
      <c r="C52" s="33" t="s">
        <v>3709</v>
      </c>
      <c r="D52" s="33" t="s">
        <v>3709</v>
      </c>
      <c r="E52" s="33" t="s">
        <v>3709</v>
      </c>
      <c r="F52" s="33" t="s">
        <v>3709</v>
      </c>
    </row>
    <row r="53" spans="1:6">
      <c r="C53" s="33" t="s">
        <v>3701</v>
      </c>
      <c r="D53" s="33" t="s">
        <v>3701</v>
      </c>
      <c r="E53" s="33" t="s">
        <v>3701</v>
      </c>
      <c r="F53" s="33" t="s">
        <v>3701</v>
      </c>
    </row>
    <row r="54" spans="1:6">
      <c r="C54" s="33" t="s">
        <v>3524</v>
      </c>
      <c r="D54" s="33" t="s">
        <v>3524</v>
      </c>
      <c r="E54" s="33" t="s">
        <v>3524</v>
      </c>
      <c r="F54" s="33" t="s">
        <v>3524</v>
      </c>
    </row>
    <row r="55" spans="1:6">
      <c r="D55" s="164"/>
      <c r="E55" s="164"/>
      <c r="F55" s="164"/>
    </row>
    <row r="57" spans="1:6">
      <c r="A57" s="877" t="s">
        <v>3710</v>
      </c>
      <c r="B57" s="658"/>
    </row>
    <row r="58" spans="1:6">
      <c r="A58" s="880" t="s">
        <v>109</v>
      </c>
      <c r="B58" s="658"/>
      <c r="C58" s="882"/>
      <c r="D58" s="882"/>
      <c r="E58" s="882"/>
      <c r="F58" s="882"/>
    </row>
    <row r="59" spans="1:6">
      <c r="A59" s="880" t="s">
        <v>90</v>
      </c>
      <c r="B59" s="560"/>
    </row>
    <row r="61" spans="1:6">
      <c r="A61" s="883" t="s">
        <v>3711</v>
      </c>
    </row>
    <row r="62" spans="1:6">
      <c r="A62" s="884"/>
    </row>
    <row r="63" spans="1:6">
      <c r="C63" s="885" t="s">
        <v>129</v>
      </c>
      <c r="D63" s="716" t="s">
        <v>3410</v>
      </c>
      <c r="E63" s="716" t="s">
        <v>3411</v>
      </c>
      <c r="F63" s="885" t="s">
        <v>1335</v>
      </c>
    </row>
    <row r="64" spans="1:6">
      <c r="C64" s="886" t="s">
        <v>148</v>
      </c>
      <c r="D64" s="516" t="s">
        <v>133</v>
      </c>
      <c r="E64" s="886" t="s">
        <v>128</v>
      </c>
      <c r="F64" s="516" t="s">
        <v>127</v>
      </c>
    </row>
    <row r="65" spans="1:14" ht="28.8">
      <c r="A65" s="887" t="s">
        <v>3712</v>
      </c>
      <c r="B65" s="888" t="s">
        <v>12</v>
      </c>
      <c r="C65" s="749"/>
      <c r="D65" s="749"/>
      <c r="E65" s="749"/>
      <c r="F65" s="749"/>
      <c r="G65" s="41" t="s">
        <v>91</v>
      </c>
      <c r="H65" s="325" t="s">
        <v>175</v>
      </c>
      <c r="I65" s="41" t="s">
        <v>1340</v>
      </c>
      <c r="J65" s="33" t="s">
        <v>3700</v>
      </c>
      <c r="N65" s="47"/>
    </row>
    <row r="66" spans="1:14" ht="28.8">
      <c r="A66" s="887" t="s">
        <v>3713</v>
      </c>
      <c r="B66" s="888" t="s">
        <v>72</v>
      </c>
      <c r="C66" s="749"/>
      <c r="D66" s="748"/>
      <c r="E66" s="748"/>
      <c r="F66" s="748"/>
      <c r="G66" s="41" t="s">
        <v>91</v>
      </c>
      <c r="H66" s="325" t="s">
        <v>175</v>
      </c>
      <c r="I66" s="41" t="s">
        <v>1340</v>
      </c>
      <c r="J66" s="33" t="s">
        <v>3704</v>
      </c>
    </row>
    <row r="67" spans="1:14">
      <c r="A67" s="889" t="s">
        <v>129</v>
      </c>
      <c r="B67" s="888" t="s">
        <v>11</v>
      </c>
      <c r="C67" s="749"/>
      <c r="D67" s="749"/>
      <c r="E67" s="749"/>
      <c r="F67" s="749"/>
      <c r="G67" s="41" t="s">
        <v>91</v>
      </c>
      <c r="H67" s="325" t="s">
        <v>175</v>
      </c>
      <c r="I67" s="41" t="s">
        <v>1340</v>
      </c>
      <c r="J67" s="325" t="s">
        <v>3432</v>
      </c>
    </row>
    <row r="68" spans="1:14">
      <c r="D68" s="26" t="s">
        <v>3464</v>
      </c>
      <c r="E68" s="26" t="s">
        <v>1401</v>
      </c>
      <c r="F68" s="164" t="s">
        <v>1374</v>
      </c>
    </row>
    <row r="71" spans="1:14">
      <c r="A71" s="877" t="s">
        <v>3714</v>
      </c>
    </row>
    <row r="72" spans="1:14">
      <c r="A72" s="880" t="s">
        <v>109</v>
      </c>
      <c r="B72" s="213"/>
    </row>
    <row r="73" spans="1:14">
      <c r="A73" s="880" t="s">
        <v>90</v>
      </c>
    </row>
    <row r="75" spans="1:14" ht="15" customHeight="1">
      <c r="A75" s="881" t="s">
        <v>3715</v>
      </c>
    </row>
    <row r="77" spans="1:14">
      <c r="A77" s="738" t="s">
        <v>1295</v>
      </c>
      <c r="B77" s="738" t="s">
        <v>3696</v>
      </c>
      <c r="C77" s="738" t="s">
        <v>129</v>
      </c>
      <c r="D77" s="738" t="s">
        <v>3716</v>
      </c>
      <c r="E77" s="738" t="s">
        <v>3717</v>
      </c>
      <c r="F77" s="738" t="s">
        <v>1367</v>
      </c>
    </row>
    <row r="78" spans="1:14">
      <c r="A78" s="739" t="s">
        <v>125</v>
      </c>
      <c r="B78" s="739" t="s">
        <v>126</v>
      </c>
      <c r="C78" s="739" t="s">
        <v>123</v>
      </c>
      <c r="D78" s="739" t="s">
        <v>122</v>
      </c>
      <c r="E78" s="739" t="s">
        <v>121</v>
      </c>
      <c r="F78" s="739" t="s">
        <v>147</v>
      </c>
    </row>
    <row r="79" spans="1:14">
      <c r="A79" s="491"/>
      <c r="B79" s="749"/>
      <c r="C79" s="749"/>
      <c r="D79" s="749"/>
      <c r="E79" s="749"/>
      <c r="F79" s="749"/>
    </row>
    <row r="80" spans="1:14">
      <c r="A80" s="166" t="s">
        <v>349</v>
      </c>
      <c r="B80" s="33" t="s">
        <v>79</v>
      </c>
      <c r="C80" s="33" t="s">
        <v>91</v>
      </c>
      <c r="D80" s="33" t="s">
        <v>91</v>
      </c>
      <c r="E80" s="33" t="s">
        <v>91</v>
      </c>
      <c r="F80" s="33" t="s">
        <v>91</v>
      </c>
    </row>
    <row r="81" spans="1:6">
      <c r="A81" s="98" t="s">
        <v>1290</v>
      </c>
      <c r="B81" s="33" t="s">
        <v>3699</v>
      </c>
      <c r="C81" s="33" t="s">
        <v>100</v>
      </c>
      <c r="D81" s="33" t="s">
        <v>100</v>
      </c>
      <c r="E81" s="33" t="s">
        <v>100</v>
      </c>
      <c r="F81" s="33" t="s">
        <v>100</v>
      </c>
    </row>
    <row r="82" spans="1:6">
      <c r="A82" s="282"/>
      <c r="B82" s="33"/>
      <c r="C82" s="33"/>
      <c r="D82" s="33" t="s">
        <v>3718</v>
      </c>
      <c r="E82" s="33" t="s">
        <v>3719</v>
      </c>
      <c r="F82" s="33" t="s">
        <v>3720</v>
      </c>
    </row>
    <row r="83" spans="1:6" ht="28.8">
      <c r="A83" s="282"/>
      <c r="B83" s="33" t="s">
        <v>2111</v>
      </c>
      <c r="C83" s="33" t="s">
        <v>2111</v>
      </c>
      <c r="D83" s="33" t="s">
        <v>2111</v>
      </c>
      <c r="E83" s="33" t="s">
        <v>2111</v>
      </c>
      <c r="F83" s="33" t="s">
        <v>2111</v>
      </c>
    </row>
    <row r="84" spans="1:6">
      <c r="A84" s="282"/>
      <c r="B84" s="33" t="s">
        <v>3721</v>
      </c>
      <c r="C84" s="33" t="s">
        <v>3721</v>
      </c>
      <c r="D84" s="33" t="s">
        <v>3721</v>
      </c>
      <c r="E84" s="33" t="s">
        <v>3721</v>
      </c>
      <c r="F84" s="33" t="s">
        <v>3721</v>
      </c>
    </row>
    <row r="85" spans="1:6" ht="28.8">
      <c r="A85" s="282"/>
      <c r="B85" s="33" t="s">
        <v>3722</v>
      </c>
      <c r="C85" s="33" t="s">
        <v>3722</v>
      </c>
      <c r="D85" s="33" t="s">
        <v>3722</v>
      </c>
      <c r="E85" s="33" t="s">
        <v>3722</v>
      </c>
      <c r="F85" s="33" t="s">
        <v>3722</v>
      </c>
    </row>
    <row r="86" spans="1:6" ht="28.8">
      <c r="A86" s="282"/>
      <c r="B86" s="33" t="s">
        <v>3524</v>
      </c>
      <c r="C86" s="33" t="s">
        <v>3524</v>
      </c>
      <c r="D86" s="33" t="s">
        <v>3524</v>
      </c>
      <c r="E86" s="33" t="s">
        <v>3524</v>
      </c>
      <c r="F86" s="33" t="s">
        <v>3524</v>
      </c>
    </row>
    <row r="88" spans="1:6">
      <c r="A88" s="877" t="s">
        <v>3723</v>
      </c>
    </row>
    <row r="89" spans="1:6">
      <c r="A89" s="880" t="s">
        <v>109</v>
      </c>
    </row>
    <row r="90" spans="1:6">
      <c r="A90" s="880" t="s">
        <v>90</v>
      </c>
    </row>
    <row r="92" spans="1:6">
      <c r="A92" s="881" t="s">
        <v>3724</v>
      </c>
    </row>
    <row r="94" spans="1:6">
      <c r="A94" s="738" t="s">
        <v>1295</v>
      </c>
      <c r="B94" s="738" t="s">
        <v>3696</v>
      </c>
      <c r="C94" s="738" t="s">
        <v>129</v>
      </c>
      <c r="D94" s="738" t="s">
        <v>3716</v>
      </c>
      <c r="E94" s="738" t="s">
        <v>3717</v>
      </c>
      <c r="F94" s="738" t="s">
        <v>1367</v>
      </c>
    </row>
    <row r="95" spans="1:6">
      <c r="A95" s="739" t="s">
        <v>146</v>
      </c>
      <c r="B95" s="739" t="s">
        <v>120</v>
      </c>
      <c r="C95" s="739" t="s">
        <v>144</v>
      </c>
      <c r="D95" s="739" t="s">
        <v>931</v>
      </c>
      <c r="E95" s="739" t="s">
        <v>932</v>
      </c>
      <c r="F95" s="739" t="s">
        <v>933</v>
      </c>
    </row>
    <row r="96" spans="1:6">
      <c r="A96" s="491"/>
      <c r="B96" s="749"/>
      <c r="C96" s="749"/>
      <c r="D96" s="749"/>
      <c r="E96" s="749"/>
      <c r="F96" s="749"/>
    </row>
    <row r="97" spans="1:6">
      <c r="A97" s="166" t="s">
        <v>349</v>
      </c>
      <c r="B97" s="33" t="s">
        <v>79</v>
      </c>
      <c r="C97" s="33" t="s">
        <v>91</v>
      </c>
      <c r="D97" s="33" t="s">
        <v>91</v>
      </c>
      <c r="E97" s="33" t="s">
        <v>91</v>
      </c>
      <c r="F97" s="33" t="s">
        <v>91</v>
      </c>
    </row>
    <row r="98" spans="1:6">
      <c r="A98" s="98" t="s">
        <v>1290</v>
      </c>
      <c r="B98" s="33" t="s">
        <v>3699</v>
      </c>
      <c r="C98" s="33" t="s">
        <v>100</v>
      </c>
      <c r="D98" s="33" t="s">
        <v>100</v>
      </c>
      <c r="E98" s="33" t="s">
        <v>100</v>
      </c>
      <c r="F98" s="33" t="s">
        <v>100</v>
      </c>
    </row>
    <row r="99" spans="1:6">
      <c r="A99" s="282"/>
      <c r="B99" s="33"/>
      <c r="C99" s="33"/>
      <c r="D99" s="33" t="s">
        <v>3718</v>
      </c>
      <c r="E99" s="33" t="s">
        <v>3719</v>
      </c>
      <c r="F99" s="33" t="s">
        <v>3720</v>
      </c>
    </row>
    <row r="100" spans="1:6" ht="28.8">
      <c r="A100" s="282"/>
      <c r="B100" s="33" t="s">
        <v>2111</v>
      </c>
      <c r="C100" s="33" t="s">
        <v>2111</v>
      </c>
      <c r="D100" s="33" t="s">
        <v>2111</v>
      </c>
      <c r="E100" s="33" t="s">
        <v>2111</v>
      </c>
      <c r="F100" s="33" t="s">
        <v>2111</v>
      </c>
    </row>
    <row r="101" spans="1:6">
      <c r="A101" s="282"/>
      <c r="B101" s="33" t="s">
        <v>3725</v>
      </c>
      <c r="C101" s="33" t="s">
        <v>3725</v>
      </c>
      <c r="D101" s="33" t="s">
        <v>3725</v>
      </c>
      <c r="E101" s="33" t="s">
        <v>3725</v>
      </c>
      <c r="F101" s="33" t="s">
        <v>3725</v>
      </c>
    </row>
    <row r="102" spans="1:6" ht="28.8">
      <c r="A102" s="282"/>
      <c r="B102" s="33" t="s">
        <v>3722</v>
      </c>
      <c r="C102" s="33" t="s">
        <v>3722</v>
      </c>
      <c r="D102" s="33" t="s">
        <v>3722</v>
      </c>
      <c r="E102" s="33" t="s">
        <v>3722</v>
      </c>
      <c r="F102" s="33" t="s">
        <v>3722</v>
      </c>
    </row>
    <row r="103" spans="1:6" ht="28.8">
      <c r="A103" s="282"/>
      <c r="B103" s="33" t="s">
        <v>3524</v>
      </c>
      <c r="C103" s="33" t="s">
        <v>3524</v>
      </c>
      <c r="D103" s="33" t="s">
        <v>3524</v>
      </c>
      <c r="E103" s="33" t="s">
        <v>3524</v>
      </c>
      <c r="F103" s="33" t="s">
        <v>3524</v>
      </c>
    </row>
    <row r="107" spans="1:6">
      <c r="A107" s="877" t="s">
        <v>3726</v>
      </c>
    </row>
    <row r="108" spans="1:6">
      <c r="A108" s="880" t="s">
        <v>109</v>
      </c>
      <c r="B108" s="213"/>
    </row>
    <row r="109" spans="1:6">
      <c r="A109" s="880" t="s">
        <v>90</v>
      </c>
    </row>
    <row r="111" spans="1:6">
      <c r="A111" s="881" t="s">
        <v>3727</v>
      </c>
    </row>
    <row r="113" spans="1:11">
      <c r="A113" s="738" t="s">
        <v>1295</v>
      </c>
      <c r="B113" s="738" t="s">
        <v>3696</v>
      </c>
      <c r="C113" s="738" t="s">
        <v>129</v>
      </c>
      <c r="D113" s="738" t="s">
        <v>3716</v>
      </c>
      <c r="E113" s="738" t="s">
        <v>3717</v>
      </c>
      <c r="F113" s="738" t="s">
        <v>1367</v>
      </c>
    </row>
    <row r="114" spans="1:11">
      <c r="A114" s="739" t="s">
        <v>935</v>
      </c>
      <c r="B114" s="739" t="s">
        <v>934</v>
      </c>
      <c r="C114" s="890" t="s">
        <v>937</v>
      </c>
      <c r="D114" s="890" t="s">
        <v>960</v>
      </c>
      <c r="E114" s="890" t="s">
        <v>964</v>
      </c>
      <c r="F114" s="890" t="s">
        <v>967</v>
      </c>
    </row>
    <row r="115" spans="1:11">
      <c r="A115" s="491"/>
      <c r="B115" s="491"/>
      <c r="C115" s="749"/>
      <c r="D115" s="749"/>
      <c r="E115" s="749"/>
      <c r="F115" s="749"/>
    </row>
    <row r="116" spans="1:11">
      <c r="A116" s="166" t="s">
        <v>349</v>
      </c>
      <c r="B116" s="33" t="s">
        <v>79</v>
      </c>
      <c r="C116" s="33" t="s">
        <v>91</v>
      </c>
      <c r="D116" s="33" t="s">
        <v>91</v>
      </c>
      <c r="E116" s="33" t="s">
        <v>91</v>
      </c>
      <c r="F116" s="33" t="s">
        <v>91</v>
      </c>
    </row>
    <row r="117" spans="1:11">
      <c r="A117" s="98" t="s">
        <v>1290</v>
      </c>
      <c r="B117" s="33" t="s">
        <v>3699</v>
      </c>
      <c r="C117" s="33"/>
      <c r="D117" s="33" t="s">
        <v>3718</v>
      </c>
      <c r="E117" s="33" t="s">
        <v>3719</v>
      </c>
      <c r="F117" s="33" t="s">
        <v>3720</v>
      </c>
    </row>
    <row r="118" spans="1:11">
      <c r="A118" s="282"/>
      <c r="B118" s="33"/>
      <c r="C118" s="33" t="s">
        <v>100</v>
      </c>
      <c r="D118" s="33" t="s">
        <v>100</v>
      </c>
      <c r="E118" s="33" t="s">
        <v>100</v>
      </c>
      <c r="F118" s="33" t="s">
        <v>100</v>
      </c>
      <c r="I118" s="254"/>
      <c r="J118" s="254"/>
      <c r="K118" s="254"/>
    </row>
    <row r="119" spans="1:11" ht="28.8">
      <c r="A119" s="282"/>
      <c r="B119" s="33" t="s">
        <v>2111</v>
      </c>
      <c r="C119" s="33" t="s">
        <v>2111</v>
      </c>
      <c r="D119" s="33" t="s">
        <v>2111</v>
      </c>
      <c r="E119" s="33" t="s">
        <v>2111</v>
      </c>
      <c r="F119" s="33" t="s">
        <v>2111</v>
      </c>
    </row>
    <row r="120" spans="1:11" ht="43.2">
      <c r="A120" s="282"/>
      <c r="B120" s="33" t="s">
        <v>3728</v>
      </c>
      <c r="C120" s="33" t="s">
        <v>3728</v>
      </c>
      <c r="D120" s="33" t="s">
        <v>3728</v>
      </c>
      <c r="E120" s="33" t="s">
        <v>3728</v>
      </c>
      <c r="F120" s="33" t="s">
        <v>3728</v>
      </c>
    </row>
    <row r="121" spans="1:11" ht="28.8">
      <c r="A121" s="282"/>
      <c r="B121" s="33" t="s">
        <v>3524</v>
      </c>
      <c r="C121" s="33" t="s">
        <v>3524</v>
      </c>
      <c r="D121" s="33" t="s">
        <v>3524</v>
      </c>
      <c r="E121" s="33" t="s">
        <v>3524</v>
      </c>
      <c r="F121" s="33" t="s">
        <v>3524</v>
      </c>
    </row>
    <row r="122" spans="1:11">
      <c r="A122" s="282"/>
      <c r="B122" s="33"/>
      <c r="C122" s="33"/>
      <c r="D122" s="33"/>
      <c r="E122" s="33"/>
      <c r="F122" s="282"/>
    </row>
    <row r="124" spans="1:11">
      <c r="A124" s="877" t="s">
        <v>3729</v>
      </c>
    </row>
    <row r="125" spans="1:11">
      <c r="A125" s="880" t="s">
        <v>109</v>
      </c>
    </row>
    <row r="126" spans="1:11">
      <c r="A126" s="880" t="s">
        <v>90</v>
      </c>
    </row>
    <row r="128" spans="1:11">
      <c r="A128" s="881" t="s">
        <v>3730</v>
      </c>
    </row>
    <row r="130" spans="1:11">
      <c r="A130" s="738" t="s">
        <v>1295</v>
      </c>
      <c r="B130" s="738" t="s">
        <v>3696</v>
      </c>
      <c r="C130" s="738" t="s">
        <v>129</v>
      </c>
      <c r="D130" s="738" t="s">
        <v>3716</v>
      </c>
      <c r="E130" s="738" t="s">
        <v>3717</v>
      </c>
      <c r="F130" s="738" t="s">
        <v>1367</v>
      </c>
    </row>
    <row r="131" spans="1:11">
      <c r="A131" s="739" t="s">
        <v>2528</v>
      </c>
      <c r="B131" s="739" t="s">
        <v>2499</v>
      </c>
      <c r="C131" s="890" t="s">
        <v>2850</v>
      </c>
      <c r="D131" s="890" t="s">
        <v>2851</v>
      </c>
      <c r="E131" s="890" t="s">
        <v>2852</v>
      </c>
      <c r="F131" s="890" t="s">
        <v>2853</v>
      </c>
    </row>
    <row r="132" spans="1:11">
      <c r="A132" s="491"/>
      <c r="B132" s="491"/>
      <c r="C132" s="749"/>
      <c r="D132" s="749"/>
      <c r="E132" s="749"/>
      <c r="F132" s="749"/>
    </row>
    <row r="133" spans="1:11">
      <c r="A133" s="166" t="s">
        <v>349</v>
      </c>
      <c r="B133" s="33" t="s">
        <v>79</v>
      </c>
      <c r="C133" s="33" t="s">
        <v>91</v>
      </c>
      <c r="D133" s="33" t="s">
        <v>91</v>
      </c>
      <c r="E133" s="33" t="s">
        <v>91</v>
      </c>
      <c r="F133" s="33" t="s">
        <v>91</v>
      </c>
    </row>
    <row r="134" spans="1:11">
      <c r="A134" s="98" t="s">
        <v>1290</v>
      </c>
      <c r="B134" s="33" t="s">
        <v>3699</v>
      </c>
      <c r="C134" s="33"/>
      <c r="D134" s="33" t="s">
        <v>3718</v>
      </c>
      <c r="E134" s="33" t="s">
        <v>3719</v>
      </c>
      <c r="F134" s="33" t="s">
        <v>3720</v>
      </c>
    </row>
    <row r="135" spans="1:11">
      <c r="A135" s="282"/>
      <c r="B135" s="33"/>
      <c r="C135" s="33" t="s">
        <v>100</v>
      </c>
      <c r="D135" s="33" t="s">
        <v>100</v>
      </c>
      <c r="E135" s="33" t="s">
        <v>100</v>
      </c>
      <c r="F135" s="33" t="s">
        <v>100</v>
      </c>
      <c r="I135" s="254"/>
      <c r="J135" s="254"/>
      <c r="K135" s="254"/>
    </row>
    <row r="136" spans="1:11" ht="28.8">
      <c r="A136" s="282"/>
      <c r="B136" s="33" t="s">
        <v>2111</v>
      </c>
      <c r="C136" s="33" t="s">
        <v>2111</v>
      </c>
      <c r="D136" s="33" t="s">
        <v>2111</v>
      </c>
      <c r="E136" s="33" t="s">
        <v>2111</v>
      </c>
      <c r="F136" s="33" t="s">
        <v>2111</v>
      </c>
    </row>
    <row r="137" spans="1:11" ht="28.8">
      <c r="A137" s="282"/>
      <c r="B137" s="33" t="s">
        <v>3722</v>
      </c>
      <c r="C137" s="33" t="s">
        <v>3722</v>
      </c>
      <c r="D137" s="33" t="s">
        <v>3722</v>
      </c>
      <c r="E137" s="33" t="s">
        <v>3722</v>
      </c>
      <c r="F137" s="33" t="s">
        <v>3722</v>
      </c>
    </row>
    <row r="138" spans="1:11" ht="28.8">
      <c r="B138" s="33" t="s">
        <v>3731</v>
      </c>
      <c r="C138" s="33" t="s">
        <v>3731</v>
      </c>
      <c r="D138" s="33" t="s">
        <v>3731</v>
      </c>
      <c r="E138" s="33" t="s">
        <v>3731</v>
      </c>
      <c r="F138" s="33" t="s">
        <v>3731</v>
      </c>
    </row>
    <row r="142" spans="1:11">
      <c r="A142" s="877" t="s">
        <v>3732</v>
      </c>
    </row>
    <row r="143" spans="1:11">
      <c r="A143" s="880" t="s">
        <v>109</v>
      </c>
    </row>
    <row r="144" spans="1:11">
      <c r="A144" s="880" t="s">
        <v>90</v>
      </c>
    </row>
    <row r="146" spans="1:11">
      <c r="A146" s="881" t="s">
        <v>3733</v>
      </c>
    </row>
    <row r="148" spans="1:11">
      <c r="A148" s="738" t="s">
        <v>1295</v>
      </c>
      <c r="B148" s="738" t="s">
        <v>3696</v>
      </c>
      <c r="C148" s="738" t="s">
        <v>129</v>
      </c>
      <c r="D148" s="738" t="s">
        <v>3716</v>
      </c>
      <c r="E148" s="738" t="s">
        <v>3717</v>
      </c>
      <c r="F148" s="738" t="s">
        <v>1367</v>
      </c>
    </row>
    <row r="149" spans="1:11">
      <c r="A149" s="739" t="s">
        <v>2855</v>
      </c>
      <c r="B149" s="739" t="s">
        <v>2854</v>
      </c>
      <c r="C149" s="890" t="s">
        <v>2857</v>
      </c>
      <c r="D149" s="890" t="s">
        <v>2858</v>
      </c>
      <c r="E149" s="890" t="s">
        <v>2859</v>
      </c>
      <c r="F149" s="890" t="s">
        <v>3633</v>
      </c>
    </row>
    <row r="150" spans="1:11">
      <c r="A150" s="491"/>
      <c r="B150" s="491"/>
      <c r="C150" s="749"/>
      <c r="D150" s="749"/>
      <c r="E150" s="749"/>
      <c r="F150" s="749"/>
    </row>
    <row r="151" spans="1:11">
      <c r="A151" s="166" t="s">
        <v>349</v>
      </c>
      <c r="B151" s="33" t="s">
        <v>79</v>
      </c>
      <c r="C151" s="33" t="s">
        <v>91</v>
      </c>
      <c r="D151" s="33" t="s">
        <v>91</v>
      </c>
      <c r="E151" s="33" t="s">
        <v>91</v>
      </c>
      <c r="F151" s="33" t="s">
        <v>91</v>
      </c>
    </row>
    <row r="152" spans="1:11">
      <c r="A152" s="98" t="s">
        <v>1290</v>
      </c>
      <c r="B152" s="33" t="s">
        <v>3699</v>
      </c>
      <c r="C152" s="33"/>
      <c r="D152" s="33" t="s">
        <v>3718</v>
      </c>
      <c r="E152" s="33" t="s">
        <v>3719</v>
      </c>
      <c r="F152" s="33" t="s">
        <v>3720</v>
      </c>
    </row>
    <row r="153" spans="1:11">
      <c r="A153" s="282"/>
      <c r="B153" s="33"/>
      <c r="C153" s="33" t="s">
        <v>100</v>
      </c>
      <c r="D153" s="33" t="s">
        <v>100</v>
      </c>
      <c r="E153" s="33" t="s">
        <v>100</v>
      </c>
      <c r="F153" s="33" t="s">
        <v>100</v>
      </c>
      <c r="I153" s="254"/>
      <c r="J153" s="254"/>
      <c r="K153" s="254"/>
    </row>
    <row r="154" spans="1:11" ht="28.8">
      <c r="A154" s="282"/>
      <c r="B154" s="33" t="s">
        <v>2111</v>
      </c>
      <c r="C154" s="33" t="s">
        <v>2111</v>
      </c>
      <c r="D154" s="33" t="s">
        <v>2111</v>
      </c>
      <c r="E154" s="33" t="s">
        <v>2111</v>
      </c>
      <c r="F154" s="33" t="s">
        <v>2111</v>
      </c>
    </row>
    <row r="155" spans="1:11" ht="43.2">
      <c r="A155" s="282"/>
      <c r="B155" s="33" t="s">
        <v>3728</v>
      </c>
      <c r="C155" s="33" t="s">
        <v>3728</v>
      </c>
      <c r="D155" s="33" t="s">
        <v>3728</v>
      </c>
      <c r="E155" s="33" t="s">
        <v>3728</v>
      </c>
      <c r="F155" s="33" t="s">
        <v>3728</v>
      </c>
    </row>
    <row r="156" spans="1:11" ht="28.8">
      <c r="B156" s="33" t="s">
        <v>3731</v>
      </c>
      <c r="C156" s="33" t="s">
        <v>3731</v>
      </c>
      <c r="D156" s="33" t="s">
        <v>3731</v>
      </c>
      <c r="E156" s="33" t="s">
        <v>3731</v>
      </c>
      <c r="F156" s="33" t="s">
        <v>3731</v>
      </c>
    </row>
    <row r="159" spans="1:11">
      <c r="A159" s="877" t="s">
        <v>3734</v>
      </c>
    </row>
    <row r="160" spans="1:11">
      <c r="A160" s="880" t="s">
        <v>109</v>
      </c>
    </row>
    <row r="161" spans="1:12">
      <c r="A161" s="880" t="s">
        <v>90</v>
      </c>
    </row>
    <row r="163" spans="1:12">
      <c r="A163" s="881" t="s">
        <v>3735</v>
      </c>
    </row>
    <row r="165" spans="1:12">
      <c r="A165" s="658"/>
      <c r="B165" s="658"/>
      <c r="C165" s="885" t="s">
        <v>129</v>
      </c>
      <c r="D165" s="885" t="s">
        <v>3716</v>
      </c>
      <c r="E165" s="885" t="s">
        <v>3717</v>
      </c>
      <c r="F165" s="885" t="s">
        <v>1367</v>
      </c>
    </row>
    <row r="166" spans="1:12">
      <c r="A166" s="658"/>
      <c r="B166" s="658"/>
      <c r="C166" s="886" t="s">
        <v>3634</v>
      </c>
      <c r="D166" s="886" t="s">
        <v>3641</v>
      </c>
      <c r="E166" s="886" t="s">
        <v>2890</v>
      </c>
      <c r="F166" s="886" t="s">
        <v>2891</v>
      </c>
    </row>
    <row r="167" spans="1:12" ht="28.8">
      <c r="A167" s="891" t="s">
        <v>3736</v>
      </c>
      <c r="B167" s="890" t="s">
        <v>71</v>
      </c>
      <c r="C167" s="886"/>
      <c r="D167" s="886"/>
      <c r="E167" s="886"/>
      <c r="F167" s="886"/>
      <c r="G167" s="173" t="s">
        <v>91</v>
      </c>
      <c r="H167" s="173" t="s">
        <v>100</v>
      </c>
      <c r="I167" s="173" t="s">
        <v>2111</v>
      </c>
      <c r="J167" s="173"/>
      <c r="K167" s="173" t="s">
        <v>3523</v>
      </c>
      <c r="L167" s="173" t="s">
        <v>3524</v>
      </c>
    </row>
    <row r="168" spans="1:12" ht="28.8">
      <c r="A168" s="892" t="s">
        <v>3737</v>
      </c>
      <c r="B168" s="890" t="s">
        <v>70</v>
      </c>
      <c r="C168" s="886"/>
      <c r="D168" s="886"/>
      <c r="E168" s="886"/>
      <c r="F168" s="886"/>
      <c r="G168" s="173" t="s">
        <v>91</v>
      </c>
      <c r="H168" s="173" t="s">
        <v>100</v>
      </c>
      <c r="I168" s="173" t="s">
        <v>2111</v>
      </c>
      <c r="J168" s="33"/>
      <c r="K168" s="173" t="s">
        <v>3722</v>
      </c>
      <c r="L168" s="173" t="s">
        <v>3524</v>
      </c>
    </row>
    <row r="169" spans="1:12">
      <c r="A169" s="892" t="s">
        <v>3738</v>
      </c>
      <c r="B169" s="890" t="s">
        <v>69</v>
      </c>
      <c r="C169" s="886"/>
      <c r="D169" s="886"/>
      <c r="E169" s="886"/>
      <c r="F169" s="886"/>
      <c r="G169" s="173" t="s">
        <v>91</v>
      </c>
      <c r="H169" s="173" t="s">
        <v>100</v>
      </c>
      <c r="I169" s="173" t="s">
        <v>2111</v>
      </c>
      <c r="J169" s="33"/>
      <c r="K169" s="173" t="s">
        <v>3728</v>
      </c>
      <c r="L169" s="173" t="s">
        <v>3524</v>
      </c>
    </row>
    <row r="170" spans="1:12" ht="28.8">
      <c r="A170" s="891" t="s">
        <v>3739</v>
      </c>
      <c r="B170" s="890" t="s">
        <v>68</v>
      </c>
      <c r="C170" s="748"/>
      <c r="D170" s="748"/>
      <c r="E170" s="748"/>
      <c r="F170" s="748"/>
      <c r="G170" s="173" t="s">
        <v>91</v>
      </c>
      <c r="H170" s="173" t="s">
        <v>100</v>
      </c>
      <c r="I170" s="173" t="s">
        <v>2111</v>
      </c>
      <c r="J170" s="173"/>
      <c r="K170" s="173" t="s">
        <v>3523</v>
      </c>
      <c r="L170" s="173" t="s">
        <v>3731</v>
      </c>
    </row>
    <row r="171" spans="1:12">
      <c r="A171" s="892" t="s">
        <v>3740</v>
      </c>
      <c r="B171" s="890" t="s">
        <v>67</v>
      </c>
      <c r="C171" s="748"/>
      <c r="D171" s="749"/>
      <c r="E171" s="749"/>
      <c r="F171" s="749"/>
      <c r="G171" s="173" t="s">
        <v>91</v>
      </c>
      <c r="H171" s="173" t="s">
        <v>100</v>
      </c>
      <c r="I171" s="173" t="s">
        <v>2111</v>
      </c>
      <c r="J171" s="173"/>
      <c r="K171" s="173" t="s">
        <v>3722</v>
      </c>
      <c r="L171" s="173" t="s">
        <v>3731</v>
      </c>
    </row>
    <row r="172" spans="1:12">
      <c r="A172" s="892" t="s">
        <v>3741</v>
      </c>
      <c r="B172" s="890" t="s">
        <v>66</v>
      </c>
      <c r="C172" s="748"/>
      <c r="D172" s="749"/>
      <c r="E172" s="749"/>
      <c r="F172" s="749"/>
      <c r="G172" s="173" t="s">
        <v>91</v>
      </c>
      <c r="H172" s="173" t="s">
        <v>100</v>
      </c>
      <c r="I172" s="173" t="s">
        <v>2111</v>
      </c>
      <c r="J172" s="173"/>
      <c r="K172" s="173" t="s">
        <v>3728</v>
      </c>
      <c r="L172" s="173" t="s">
        <v>3731</v>
      </c>
    </row>
    <row r="173" spans="1:12">
      <c r="A173" s="658"/>
      <c r="B173" s="658"/>
      <c r="C173" s="164"/>
      <c r="D173" s="164" t="s">
        <v>3718</v>
      </c>
      <c r="E173" s="164" t="s">
        <v>3719</v>
      </c>
      <c r="F173" s="164" t="s">
        <v>3720</v>
      </c>
    </row>
    <row r="174" spans="1:12">
      <c r="A174" s="658"/>
      <c r="B174" s="658"/>
      <c r="C174" s="164"/>
      <c r="D174" s="164"/>
      <c r="E174" s="164"/>
      <c r="F174" s="164"/>
    </row>
    <row r="176" spans="1:12">
      <c r="A176" s="877" t="s">
        <v>3742</v>
      </c>
    </row>
    <row r="177" spans="1:9">
      <c r="A177" s="880" t="s">
        <v>109</v>
      </c>
    </row>
    <row r="178" spans="1:9">
      <c r="A178" s="880" t="s">
        <v>90</v>
      </c>
      <c r="B178" s="658"/>
    </row>
    <row r="179" spans="1:9">
      <c r="A179" s="658"/>
      <c r="B179" s="658"/>
      <c r="C179" s="882"/>
      <c r="D179" s="882"/>
      <c r="E179" s="882"/>
      <c r="F179" s="882"/>
    </row>
    <row r="180" spans="1:9">
      <c r="A180" s="893" t="s">
        <v>3743</v>
      </c>
      <c r="B180" s="658"/>
      <c r="C180" s="882"/>
      <c r="D180" s="882"/>
      <c r="E180" s="882"/>
      <c r="F180" s="882"/>
    </row>
    <row r="181" spans="1:9">
      <c r="A181" s="658"/>
      <c r="B181" s="658"/>
      <c r="C181" s="882"/>
      <c r="D181" s="882"/>
      <c r="E181" s="882"/>
      <c r="F181" s="882"/>
    </row>
    <row r="182" spans="1:9">
      <c r="A182" s="658"/>
      <c r="B182" s="658"/>
      <c r="C182" s="885" t="s">
        <v>129</v>
      </c>
      <c r="D182" s="882"/>
      <c r="E182" s="882"/>
    </row>
    <row r="183" spans="1:9">
      <c r="A183" s="658"/>
      <c r="B183" s="658"/>
      <c r="C183" s="886" t="s">
        <v>2892</v>
      </c>
      <c r="D183" s="882"/>
      <c r="E183" s="882"/>
    </row>
    <row r="184" spans="1:9">
      <c r="A184" s="894" t="s">
        <v>3743</v>
      </c>
      <c r="B184" s="890" t="s">
        <v>10</v>
      </c>
      <c r="C184" s="748"/>
      <c r="D184" s="173" t="s">
        <v>91</v>
      </c>
      <c r="E184" s="173" t="s">
        <v>100</v>
      </c>
      <c r="F184" s="173" t="s">
        <v>2111</v>
      </c>
      <c r="G184" s="173" t="s">
        <v>3523</v>
      </c>
      <c r="I184" s="173"/>
    </row>
    <row r="185" spans="1:9">
      <c r="A185" s="658"/>
      <c r="B185" s="895"/>
      <c r="C185" s="896"/>
      <c r="D185" s="173"/>
      <c r="E185" s="173"/>
      <c r="F185" s="173"/>
      <c r="G185" s="173"/>
      <c r="I185" s="173"/>
    </row>
    <row r="186" spans="1:9">
      <c r="A186" s="658"/>
      <c r="B186" s="895"/>
      <c r="C186" s="896"/>
      <c r="D186" s="173"/>
      <c r="E186" s="173"/>
      <c r="F186" s="173"/>
      <c r="G186" s="173"/>
      <c r="I186" s="173"/>
    </row>
    <row r="187" spans="1:9">
      <c r="A187" s="658"/>
      <c r="B187" s="895"/>
      <c r="C187" s="896"/>
      <c r="D187" s="173"/>
      <c r="E187" s="173"/>
      <c r="F187" s="173"/>
      <c r="G187" s="173"/>
      <c r="I187" s="173"/>
    </row>
    <row r="188" spans="1:9">
      <c r="A188" s="658"/>
      <c r="B188" s="895"/>
      <c r="C188" s="896"/>
      <c r="I188" s="173"/>
    </row>
    <row r="197" spans="3:16">
      <c r="K197" s="173"/>
      <c r="L197" s="173"/>
      <c r="M197" s="173"/>
      <c r="N197" s="173"/>
      <c r="O197" s="173"/>
      <c r="P197" s="173"/>
    </row>
    <row r="198" spans="3:16">
      <c r="K198" s="173"/>
      <c r="L198" s="173"/>
      <c r="M198" s="173"/>
      <c r="N198" s="173"/>
      <c r="O198" s="173"/>
      <c r="P198" s="173"/>
    </row>
    <row r="199" spans="3:16">
      <c r="K199" s="173"/>
      <c r="L199" s="173"/>
      <c r="M199" s="173"/>
      <c r="N199" s="173"/>
      <c r="O199" s="173"/>
      <c r="P199" s="173"/>
    </row>
    <row r="201" spans="3:16">
      <c r="C201" s="164"/>
      <c r="D201" s="164"/>
      <c r="E201" s="164"/>
      <c r="F201" s="164"/>
    </row>
    <row r="202" spans="3:16">
      <c r="C202" s="164"/>
      <c r="D202" s="164"/>
      <c r="E202" s="164"/>
      <c r="F202" s="164"/>
    </row>
    <row r="203" spans="3:16">
      <c r="C203" s="164"/>
      <c r="D203" s="164"/>
      <c r="E203" s="164"/>
      <c r="F203" s="164"/>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27">
    <tabColor rgb="FFFFC000"/>
  </sheetPr>
  <dimension ref="A1:T99"/>
  <sheetViews>
    <sheetView topLeftCell="A31" zoomScale="80" zoomScaleNormal="80" workbookViewId="0">
      <selection activeCell="A55" sqref="A55"/>
    </sheetView>
  </sheetViews>
  <sheetFormatPr defaultColWidth="9.33203125" defaultRowHeight="14.4"/>
  <cols>
    <col min="1" max="1" width="75.5546875" style="124" customWidth="1"/>
    <col min="2" max="2" width="15.33203125" style="124" customWidth="1"/>
    <col min="3" max="4" width="23.5546875" style="124" customWidth="1"/>
    <col min="5" max="5" width="31.44140625" style="124" customWidth="1"/>
    <col min="6" max="6" width="18.33203125" style="124" customWidth="1"/>
    <col min="7" max="7" width="17.6640625" style="124" customWidth="1"/>
    <col min="8" max="8" width="21.33203125" style="124" customWidth="1"/>
    <col min="9" max="9" width="9.33203125" style="124" customWidth="1"/>
    <col min="10" max="10" width="8.33203125" style="124" customWidth="1"/>
    <col min="11" max="11" width="18.44140625" style="124" customWidth="1"/>
    <col min="12" max="12" width="9.33203125" style="124"/>
    <col min="13" max="13" width="18.44140625" style="124" customWidth="1"/>
    <col min="14" max="14" width="9.33203125" style="124"/>
    <col min="15" max="15" width="48.33203125" style="124" customWidth="1"/>
    <col min="16" max="16" width="28.44140625" style="124" customWidth="1"/>
    <col min="17" max="249" width="9.33203125" style="124"/>
    <col min="250" max="250" width="50.5546875" style="124" customWidth="1"/>
    <col min="251" max="251" width="24.33203125" style="124" customWidth="1"/>
    <col min="252" max="252" width="27" style="124" customWidth="1"/>
    <col min="253" max="253" width="9.33203125" style="124"/>
    <col min="254" max="254" width="16.5546875" style="124" customWidth="1"/>
    <col min="255" max="255" width="9.33203125" style="124"/>
    <col min="256" max="256" width="26.6640625" style="124" customWidth="1"/>
    <col min="257" max="505" width="9.33203125" style="124"/>
    <col min="506" max="506" width="50.5546875" style="124" customWidth="1"/>
    <col min="507" max="507" width="24.33203125" style="124" customWidth="1"/>
    <col min="508" max="508" width="27" style="124" customWidth="1"/>
    <col min="509" max="509" width="9.33203125" style="124"/>
    <col min="510" max="510" width="16.5546875" style="124" customWidth="1"/>
    <col min="511" max="511" width="9.33203125" style="124"/>
    <col min="512" max="512" width="26.6640625" style="124" customWidth="1"/>
    <col min="513" max="761" width="9.33203125" style="124"/>
    <col min="762" max="762" width="50.5546875" style="124" customWidth="1"/>
    <col min="763" max="763" width="24.33203125" style="124" customWidth="1"/>
    <col min="764" max="764" width="27" style="124" customWidth="1"/>
    <col min="765" max="765" width="9.33203125" style="124"/>
    <col min="766" max="766" width="16.5546875" style="124" customWidth="1"/>
    <col min="767" max="767" width="9.33203125" style="124"/>
    <col min="768" max="768" width="26.6640625" style="124" customWidth="1"/>
    <col min="769" max="1017" width="9.33203125" style="124"/>
    <col min="1018" max="1018" width="50.5546875" style="124" customWidth="1"/>
    <col min="1019" max="1019" width="24.33203125" style="124" customWidth="1"/>
    <col min="1020" max="1020" width="27" style="124" customWidth="1"/>
    <col min="1021" max="1021" width="9.33203125" style="124"/>
    <col min="1022" max="1022" width="16.5546875" style="124" customWidth="1"/>
    <col min="1023" max="1023" width="9.33203125" style="124"/>
    <col min="1024" max="1024" width="26.6640625" style="124" customWidth="1"/>
    <col min="1025" max="1273" width="9.33203125" style="124"/>
    <col min="1274" max="1274" width="50.5546875" style="124" customWidth="1"/>
    <col min="1275" max="1275" width="24.33203125" style="124" customWidth="1"/>
    <col min="1276" max="1276" width="27" style="124" customWidth="1"/>
    <col min="1277" max="1277" width="9.33203125" style="124"/>
    <col min="1278" max="1278" width="16.5546875" style="124" customWidth="1"/>
    <col min="1279" max="1279" width="9.33203125" style="124"/>
    <col min="1280" max="1280" width="26.6640625" style="124" customWidth="1"/>
    <col min="1281" max="1529" width="9.33203125" style="124"/>
    <col min="1530" max="1530" width="50.5546875" style="124" customWidth="1"/>
    <col min="1531" max="1531" width="24.33203125" style="124" customWidth="1"/>
    <col min="1532" max="1532" width="27" style="124" customWidth="1"/>
    <col min="1533" max="1533" width="9.33203125" style="124"/>
    <col min="1534" max="1534" width="16.5546875" style="124" customWidth="1"/>
    <col min="1535" max="1535" width="9.33203125" style="124"/>
    <col min="1536" max="1536" width="26.6640625" style="124" customWidth="1"/>
    <col min="1537" max="1785" width="9.33203125" style="124"/>
    <col min="1786" max="1786" width="50.5546875" style="124" customWidth="1"/>
    <col min="1787" max="1787" width="24.33203125" style="124" customWidth="1"/>
    <col min="1788" max="1788" width="27" style="124" customWidth="1"/>
    <col min="1789" max="1789" width="9.33203125" style="124"/>
    <col min="1790" max="1790" width="16.5546875" style="124" customWidth="1"/>
    <col min="1791" max="1791" width="9.33203125" style="124"/>
    <col min="1792" max="1792" width="26.6640625" style="124" customWidth="1"/>
    <col min="1793" max="2041" width="9.33203125" style="124"/>
    <col min="2042" max="2042" width="50.5546875" style="124" customWidth="1"/>
    <col min="2043" max="2043" width="24.33203125" style="124" customWidth="1"/>
    <col min="2044" max="2044" width="27" style="124" customWidth="1"/>
    <col min="2045" max="2045" width="9.33203125" style="124"/>
    <col min="2046" max="2046" width="16.5546875" style="124" customWidth="1"/>
    <col min="2047" max="2047" width="9.33203125" style="124"/>
    <col min="2048" max="2048" width="26.6640625" style="124" customWidth="1"/>
    <col min="2049" max="2297" width="9.33203125" style="124"/>
    <col min="2298" max="2298" width="50.5546875" style="124" customWidth="1"/>
    <col min="2299" max="2299" width="24.33203125" style="124" customWidth="1"/>
    <col min="2300" max="2300" width="27" style="124" customWidth="1"/>
    <col min="2301" max="2301" width="9.33203125" style="124"/>
    <col min="2302" max="2302" width="16.5546875" style="124" customWidth="1"/>
    <col min="2303" max="2303" width="9.33203125" style="124"/>
    <col min="2304" max="2304" width="26.6640625" style="124" customWidth="1"/>
    <col min="2305" max="2553" width="9.33203125" style="124"/>
    <col min="2554" max="2554" width="50.5546875" style="124" customWidth="1"/>
    <col min="2555" max="2555" width="24.33203125" style="124" customWidth="1"/>
    <col min="2556" max="2556" width="27" style="124" customWidth="1"/>
    <col min="2557" max="2557" width="9.33203125" style="124"/>
    <col min="2558" max="2558" width="16.5546875" style="124" customWidth="1"/>
    <col min="2559" max="2559" width="9.33203125" style="124"/>
    <col min="2560" max="2560" width="26.6640625" style="124" customWidth="1"/>
    <col min="2561" max="2809" width="9.33203125" style="124"/>
    <col min="2810" max="2810" width="50.5546875" style="124" customWidth="1"/>
    <col min="2811" max="2811" width="24.33203125" style="124" customWidth="1"/>
    <col min="2812" max="2812" width="27" style="124" customWidth="1"/>
    <col min="2813" max="2813" width="9.33203125" style="124"/>
    <col min="2814" max="2814" width="16.5546875" style="124" customWidth="1"/>
    <col min="2815" max="2815" width="9.33203125" style="124"/>
    <col min="2816" max="2816" width="26.6640625" style="124" customWidth="1"/>
    <col min="2817" max="3065" width="9.33203125" style="124"/>
    <col min="3066" max="3066" width="50.5546875" style="124" customWidth="1"/>
    <col min="3067" max="3067" width="24.33203125" style="124" customWidth="1"/>
    <col min="3068" max="3068" width="27" style="124" customWidth="1"/>
    <col min="3069" max="3069" width="9.33203125" style="124"/>
    <col min="3070" max="3070" width="16.5546875" style="124" customWidth="1"/>
    <col min="3071" max="3071" width="9.33203125" style="124"/>
    <col min="3072" max="3072" width="26.6640625" style="124" customWidth="1"/>
    <col min="3073" max="3321" width="9.33203125" style="124"/>
    <col min="3322" max="3322" width="50.5546875" style="124" customWidth="1"/>
    <col min="3323" max="3323" width="24.33203125" style="124" customWidth="1"/>
    <col min="3324" max="3324" width="27" style="124" customWidth="1"/>
    <col min="3325" max="3325" width="9.33203125" style="124"/>
    <col min="3326" max="3326" width="16.5546875" style="124" customWidth="1"/>
    <col min="3327" max="3327" width="9.33203125" style="124"/>
    <col min="3328" max="3328" width="26.6640625" style="124" customWidth="1"/>
    <col min="3329" max="3577" width="9.33203125" style="124"/>
    <col min="3578" max="3578" width="50.5546875" style="124" customWidth="1"/>
    <col min="3579" max="3579" width="24.33203125" style="124" customWidth="1"/>
    <col min="3580" max="3580" width="27" style="124" customWidth="1"/>
    <col min="3581" max="3581" width="9.33203125" style="124"/>
    <col min="3582" max="3582" width="16.5546875" style="124" customWidth="1"/>
    <col min="3583" max="3583" width="9.33203125" style="124"/>
    <col min="3584" max="3584" width="26.6640625" style="124" customWidth="1"/>
    <col min="3585" max="3833" width="9.33203125" style="124"/>
    <col min="3834" max="3834" width="50.5546875" style="124" customWidth="1"/>
    <col min="3835" max="3835" width="24.33203125" style="124" customWidth="1"/>
    <col min="3836" max="3836" width="27" style="124" customWidth="1"/>
    <col min="3837" max="3837" width="9.33203125" style="124"/>
    <col min="3838" max="3838" width="16.5546875" style="124" customWidth="1"/>
    <col min="3839" max="3839" width="9.33203125" style="124"/>
    <col min="3840" max="3840" width="26.6640625" style="124" customWidth="1"/>
    <col min="3841" max="4089" width="9.33203125" style="124"/>
    <col min="4090" max="4090" width="50.5546875" style="124" customWidth="1"/>
    <col min="4091" max="4091" width="24.33203125" style="124" customWidth="1"/>
    <col min="4092" max="4092" width="27" style="124" customWidth="1"/>
    <col min="4093" max="4093" width="9.33203125" style="124"/>
    <col min="4094" max="4094" width="16.5546875" style="124" customWidth="1"/>
    <col min="4095" max="4095" width="9.33203125" style="124"/>
    <col min="4096" max="4096" width="26.6640625" style="124" customWidth="1"/>
    <col min="4097" max="4345" width="9.33203125" style="124"/>
    <col min="4346" max="4346" width="50.5546875" style="124" customWidth="1"/>
    <col min="4347" max="4347" width="24.33203125" style="124" customWidth="1"/>
    <col min="4348" max="4348" width="27" style="124" customWidth="1"/>
    <col min="4349" max="4349" width="9.33203125" style="124"/>
    <col min="4350" max="4350" width="16.5546875" style="124" customWidth="1"/>
    <col min="4351" max="4351" width="9.33203125" style="124"/>
    <col min="4352" max="4352" width="26.6640625" style="124" customWidth="1"/>
    <col min="4353" max="4601" width="9.33203125" style="124"/>
    <col min="4602" max="4602" width="50.5546875" style="124" customWidth="1"/>
    <col min="4603" max="4603" width="24.33203125" style="124" customWidth="1"/>
    <col min="4604" max="4604" width="27" style="124" customWidth="1"/>
    <col min="4605" max="4605" width="9.33203125" style="124"/>
    <col min="4606" max="4606" width="16.5546875" style="124" customWidth="1"/>
    <col min="4607" max="4607" width="9.33203125" style="124"/>
    <col min="4608" max="4608" width="26.6640625" style="124" customWidth="1"/>
    <col min="4609" max="4857" width="9.33203125" style="124"/>
    <col min="4858" max="4858" width="50.5546875" style="124" customWidth="1"/>
    <col min="4859" max="4859" width="24.33203125" style="124" customWidth="1"/>
    <col min="4860" max="4860" width="27" style="124" customWidth="1"/>
    <col min="4861" max="4861" width="9.33203125" style="124"/>
    <col min="4862" max="4862" width="16.5546875" style="124" customWidth="1"/>
    <col min="4863" max="4863" width="9.33203125" style="124"/>
    <col min="4864" max="4864" width="26.6640625" style="124" customWidth="1"/>
    <col min="4865" max="5113" width="9.33203125" style="124"/>
    <col min="5114" max="5114" width="50.5546875" style="124" customWidth="1"/>
    <col min="5115" max="5115" width="24.33203125" style="124" customWidth="1"/>
    <col min="5116" max="5116" width="27" style="124" customWidth="1"/>
    <col min="5117" max="5117" width="9.33203125" style="124"/>
    <col min="5118" max="5118" width="16.5546875" style="124" customWidth="1"/>
    <col min="5119" max="5119" width="9.33203125" style="124"/>
    <col min="5120" max="5120" width="26.6640625" style="124" customWidth="1"/>
    <col min="5121" max="5369" width="9.33203125" style="124"/>
    <col min="5370" max="5370" width="50.5546875" style="124" customWidth="1"/>
    <col min="5371" max="5371" width="24.33203125" style="124" customWidth="1"/>
    <col min="5372" max="5372" width="27" style="124" customWidth="1"/>
    <col min="5373" max="5373" width="9.33203125" style="124"/>
    <col min="5374" max="5374" width="16.5546875" style="124" customWidth="1"/>
    <col min="5375" max="5375" width="9.33203125" style="124"/>
    <col min="5376" max="5376" width="26.6640625" style="124" customWidth="1"/>
    <col min="5377" max="5625" width="9.33203125" style="124"/>
    <col min="5626" max="5626" width="50.5546875" style="124" customWidth="1"/>
    <col min="5627" max="5627" width="24.33203125" style="124" customWidth="1"/>
    <col min="5628" max="5628" width="27" style="124" customWidth="1"/>
    <col min="5629" max="5629" width="9.33203125" style="124"/>
    <col min="5630" max="5630" width="16.5546875" style="124" customWidth="1"/>
    <col min="5631" max="5631" width="9.33203125" style="124"/>
    <col min="5632" max="5632" width="26.6640625" style="124" customWidth="1"/>
    <col min="5633" max="5881" width="9.33203125" style="124"/>
    <col min="5882" max="5882" width="50.5546875" style="124" customWidth="1"/>
    <col min="5883" max="5883" width="24.33203125" style="124" customWidth="1"/>
    <col min="5884" max="5884" width="27" style="124" customWidth="1"/>
    <col min="5885" max="5885" width="9.33203125" style="124"/>
    <col min="5886" max="5886" width="16.5546875" style="124" customWidth="1"/>
    <col min="5887" max="5887" width="9.33203125" style="124"/>
    <col min="5888" max="5888" width="26.6640625" style="124" customWidth="1"/>
    <col min="5889" max="6137" width="9.33203125" style="124"/>
    <col min="6138" max="6138" width="50.5546875" style="124" customWidth="1"/>
    <col min="6139" max="6139" width="24.33203125" style="124" customWidth="1"/>
    <col min="6140" max="6140" width="27" style="124" customWidth="1"/>
    <col min="6141" max="6141" width="9.33203125" style="124"/>
    <col min="6142" max="6142" width="16.5546875" style="124" customWidth="1"/>
    <col min="6143" max="6143" width="9.33203125" style="124"/>
    <col min="6144" max="6144" width="26.6640625" style="124" customWidth="1"/>
    <col min="6145" max="6393" width="9.33203125" style="124"/>
    <col min="6394" max="6394" width="50.5546875" style="124" customWidth="1"/>
    <col min="6395" max="6395" width="24.33203125" style="124" customWidth="1"/>
    <col min="6396" max="6396" width="27" style="124" customWidth="1"/>
    <col min="6397" max="6397" width="9.33203125" style="124"/>
    <col min="6398" max="6398" width="16.5546875" style="124" customWidth="1"/>
    <col min="6399" max="6399" width="9.33203125" style="124"/>
    <col min="6400" max="6400" width="26.6640625" style="124" customWidth="1"/>
    <col min="6401" max="6649" width="9.33203125" style="124"/>
    <col min="6650" max="6650" width="50.5546875" style="124" customWidth="1"/>
    <col min="6651" max="6651" width="24.33203125" style="124" customWidth="1"/>
    <col min="6652" max="6652" width="27" style="124" customWidth="1"/>
    <col min="6653" max="6653" width="9.33203125" style="124"/>
    <col min="6654" max="6654" width="16.5546875" style="124" customWidth="1"/>
    <col min="6655" max="6655" width="9.33203125" style="124"/>
    <col min="6656" max="6656" width="26.6640625" style="124" customWidth="1"/>
    <col min="6657" max="6905" width="9.33203125" style="124"/>
    <col min="6906" max="6906" width="50.5546875" style="124" customWidth="1"/>
    <col min="6907" max="6907" width="24.33203125" style="124" customWidth="1"/>
    <col min="6908" max="6908" width="27" style="124" customWidth="1"/>
    <col min="6909" max="6909" width="9.33203125" style="124"/>
    <col min="6910" max="6910" width="16.5546875" style="124" customWidth="1"/>
    <col min="6911" max="6911" width="9.33203125" style="124"/>
    <col min="6912" max="6912" width="26.6640625" style="124" customWidth="1"/>
    <col min="6913" max="7161" width="9.33203125" style="124"/>
    <col min="7162" max="7162" width="50.5546875" style="124" customWidth="1"/>
    <col min="7163" max="7163" width="24.33203125" style="124" customWidth="1"/>
    <col min="7164" max="7164" width="27" style="124" customWidth="1"/>
    <col min="7165" max="7165" width="9.33203125" style="124"/>
    <col min="7166" max="7166" width="16.5546875" style="124" customWidth="1"/>
    <col min="7167" max="7167" width="9.33203125" style="124"/>
    <col min="7168" max="7168" width="26.6640625" style="124" customWidth="1"/>
    <col min="7169" max="7417" width="9.33203125" style="124"/>
    <col min="7418" max="7418" width="50.5546875" style="124" customWidth="1"/>
    <col min="7419" max="7419" width="24.33203125" style="124" customWidth="1"/>
    <col min="7420" max="7420" width="27" style="124" customWidth="1"/>
    <col min="7421" max="7421" width="9.33203125" style="124"/>
    <col min="7422" max="7422" width="16.5546875" style="124" customWidth="1"/>
    <col min="7423" max="7423" width="9.33203125" style="124"/>
    <col min="7424" max="7424" width="26.6640625" style="124" customWidth="1"/>
    <col min="7425" max="7673" width="9.33203125" style="124"/>
    <col min="7674" max="7674" width="50.5546875" style="124" customWidth="1"/>
    <col min="7675" max="7675" width="24.33203125" style="124" customWidth="1"/>
    <col min="7676" max="7676" width="27" style="124" customWidth="1"/>
    <col min="7677" max="7677" width="9.33203125" style="124"/>
    <col min="7678" max="7678" width="16.5546875" style="124" customWidth="1"/>
    <col min="7679" max="7679" width="9.33203125" style="124"/>
    <col min="7680" max="7680" width="26.6640625" style="124" customWidth="1"/>
    <col min="7681" max="7929" width="9.33203125" style="124"/>
    <col min="7930" max="7930" width="50.5546875" style="124" customWidth="1"/>
    <col min="7931" max="7931" width="24.33203125" style="124" customWidth="1"/>
    <col min="7932" max="7932" width="27" style="124" customWidth="1"/>
    <col min="7933" max="7933" width="9.33203125" style="124"/>
    <col min="7934" max="7934" width="16.5546875" style="124" customWidth="1"/>
    <col min="7935" max="7935" width="9.33203125" style="124"/>
    <col min="7936" max="7936" width="26.6640625" style="124" customWidth="1"/>
    <col min="7937" max="8185" width="9.33203125" style="124"/>
    <col min="8186" max="8186" width="50.5546875" style="124" customWidth="1"/>
    <col min="8187" max="8187" width="24.33203125" style="124" customWidth="1"/>
    <col min="8188" max="8188" width="27" style="124" customWidth="1"/>
    <col min="8189" max="8189" width="9.33203125" style="124"/>
    <col min="8190" max="8190" width="16.5546875" style="124" customWidth="1"/>
    <col min="8191" max="8191" width="9.33203125" style="124"/>
    <col min="8192" max="8192" width="26.6640625" style="124" customWidth="1"/>
    <col min="8193" max="8441" width="9.33203125" style="124"/>
    <col min="8442" max="8442" width="50.5546875" style="124" customWidth="1"/>
    <col min="8443" max="8443" width="24.33203125" style="124" customWidth="1"/>
    <col min="8444" max="8444" width="27" style="124" customWidth="1"/>
    <col min="8445" max="8445" width="9.33203125" style="124"/>
    <col min="8446" max="8446" width="16.5546875" style="124" customWidth="1"/>
    <col min="8447" max="8447" width="9.33203125" style="124"/>
    <col min="8448" max="8448" width="26.6640625" style="124" customWidth="1"/>
    <col min="8449" max="8697" width="9.33203125" style="124"/>
    <col min="8698" max="8698" width="50.5546875" style="124" customWidth="1"/>
    <col min="8699" max="8699" width="24.33203125" style="124" customWidth="1"/>
    <col min="8700" max="8700" width="27" style="124" customWidth="1"/>
    <col min="8701" max="8701" width="9.33203125" style="124"/>
    <col min="8702" max="8702" width="16.5546875" style="124" customWidth="1"/>
    <col min="8703" max="8703" width="9.33203125" style="124"/>
    <col min="8704" max="8704" width="26.6640625" style="124" customWidth="1"/>
    <col min="8705" max="8953" width="9.33203125" style="124"/>
    <col min="8954" max="8954" width="50.5546875" style="124" customWidth="1"/>
    <col min="8955" max="8955" width="24.33203125" style="124" customWidth="1"/>
    <col min="8956" max="8956" width="27" style="124" customWidth="1"/>
    <col min="8957" max="8957" width="9.33203125" style="124"/>
    <col min="8958" max="8958" width="16.5546875" style="124" customWidth="1"/>
    <col min="8959" max="8959" width="9.33203125" style="124"/>
    <col min="8960" max="8960" width="26.6640625" style="124" customWidth="1"/>
    <col min="8961" max="9209" width="9.33203125" style="124"/>
    <col min="9210" max="9210" width="50.5546875" style="124" customWidth="1"/>
    <col min="9211" max="9211" width="24.33203125" style="124" customWidth="1"/>
    <col min="9212" max="9212" width="27" style="124" customWidth="1"/>
    <col min="9213" max="9213" width="9.33203125" style="124"/>
    <col min="9214" max="9214" width="16.5546875" style="124" customWidth="1"/>
    <col min="9215" max="9215" width="9.33203125" style="124"/>
    <col min="9216" max="9216" width="26.6640625" style="124" customWidth="1"/>
    <col min="9217" max="9465" width="9.33203125" style="124"/>
    <col min="9466" max="9466" width="50.5546875" style="124" customWidth="1"/>
    <col min="9467" max="9467" width="24.33203125" style="124" customWidth="1"/>
    <col min="9468" max="9468" width="27" style="124" customWidth="1"/>
    <col min="9469" max="9469" width="9.33203125" style="124"/>
    <col min="9470" max="9470" width="16.5546875" style="124" customWidth="1"/>
    <col min="9471" max="9471" width="9.33203125" style="124"/>
    <col min="9472" max="9472" width="26.6640625" style="124" customWidth="1"/>
    <col min="9473" max="9721" width="9.33203125" style="124"/>
    <col min="9722" max="9722" width="50.5546875" style="124" customWidth="1"/>
    <col min="9723" max="9723" width="24.33203125" style="124" customWidth="1"/>
    <col min="9724" max="9724" width="27" style="124" customWidth="1"/>
    <col min="9725" max="9725" width="9.33203125" style="124"/>
    <col min="9726" max="9726" width="16.5546875" style="124" customWidth="1"/>
    <col min="9727" max="9727" width="9.33203125" style="124"/>
    <col min="9728" max="9728" width="26.6640625" style="124" customWidth="1"/>
    <col min="9729" max="9977" width="9.33203125" style="124"/>
    <col min="9978" max="9978" width="50.5546875" style="124" customWidth="1"/>
    <col min="9979" max="9979" width="24.33203125" style="124" customWidth="1"/>
    <col min="9980" max="9980" width="27" style="124" customWidth="1"/>
    <col min="9981" max="9981" width="9.33203125" style="124"/>
    <col min="9982" max="9982" width="16.5546875" style="124" customWidth="1"/>
    <col min="9983" max="9983" width="9.33203125" style="124"/>
    <col min="9984" max="9984" width="26.6640625" style="124" customWidth="1"/>
    <col min="9985" max="10233" width="9.33203125" style="124"/>
    <col min="10234" max="10234" width="50.5546875" style="124" customWidth="1"/>
    <col min="10235" max="10235" width="24.33203125" style="124" customWidth="1"/>
    <col min="10236" max="10236" width="27" style="124" customWidth="1"/>
    <col min="10237" max="10237" width="9.33203125" style="124"/>
    <col min="10238" max="10238" width="16.5546875" style="124" customWidth="1"/>
    <col min="10239" max="10239" width="9.33203125" style="124"/>
    <col min="10240" max="10240" width="26.6640625" style="124" customWidth="1"/>
    <col min="10241" max="10489" width="9.33203125" style="124"/>
    <col min="10490" max="10490" width="50.5546875" style="124" customWidth="1"/>
    <col min="10491" max="10491" width="24.33203125" style="124" customWidth="1"/>
    <col min="10492" max="10492" width="27" style="124" customWidth="1"/>
    <col min="10493" max="10493" width="9.33203125" style="124"/>
    <col min="10494" max="10494" width="16.5546875" style="124" customWidth="1"/>
    <col min="10495" max="10495" width="9.33203125" style="124"/>
    <col min="10496" max="10496" width="26.6640625" style="124" customWidth="1"/>
    <col min="10497" max="10745" width="9.33203125" style="124"/>
    <col min="10746" max="10746" width="50.5546875" style="124" customWidth="1"/>
    <col min="10747" max="10747" width="24.33203125" style="124" customWidth="1"/>
    <col min="10748" max="10748" width="27" style="124" customWidth="1"/>
    <col min="10749" max="10749" width="9.33203125" style="124"/>
    <col min="10750" max="10750" width="16.5546875" style="124" customWidth="1"/>
    <col min="10751" max="10751" width="9.33203125" style="124"/>
    <col min="10752" max="10752" width="26.6640625" style="124" customWidth="1"/>
    <col min="10753" max="11001" width="9.33203125" style="124"/>
    <col min="11002" max="11002" width="50.5546875" style="124" customWidth="1"/>
    <col min="11003" max="11003" width="24.33203125" style="124" customWidth="1"/>
    <col min="11004" max="11004" width="27" style="124" customWidth="1"/>
    <col min="11005" max="11005" width="9.33203125" style="124"/>
    <col min="11006" max="11006" width="16.5546875" style="124" customWidth="1"/>
    <col min="11007" max="11007" width="9.33203125" style="124"/>
    <col min="11008" max="11008" width="26.6640625" style="124" customWidth="1"/>
    <col min="11009" max="11257" width="9.33203125" style="124"/>
    <col min="11258" max="11258" width="50.5546875" style="124" customWidth="1"/>
    <col min="11259" max="11259" width="24.33203125" style="124" customWidth="1"/>
    <col min="11260" max="11260" width="27" style="124" customWidth="1"/>
    <col min="11261" max="11261" width="9.33203125" style="124"/>
    <col min="11262" max="11262" width="16.5546875" style="124" customWidth="1"/>
    <col min="11263" max="11263" width="9.33203125" style="124"/>
    <col min="11264" max="11264" width="26.6640625" style="124" customWidth="1"/>
    <col min="11265" max="11513" width="9.33203125" style="124"/>
    <col min="11514" max="11514" width="50.5546875" style="124" customWidth="1"/>
    <col min="11515" max="11515" width="24.33203125" style="124" customWidth="1"/>
    <col min="11516" max="11516" width="27" style="124" customWidth="1"/>
    <col min="11517" max="11517" width="9.33203125" style="124"/>
    <col min="11518" max="11518" width="16.5546875" style="124" customWidth="1"/>
    <col min="11519" max="11519" width="9.33203125" style="124"/>
    <col min="11520" max="11520" width="26.6640625" style="124" customWidth="1"/>
    <col min="11521" max="11769" width="9.33203125" style="124"/>
    <col min="11770" max="11770" width="50.5546875" style="124" customWidth="1"/>
    <col min="11771" max="11771" width="24.33203125" style="124" customWidth="1"/>
    <col min="11772" max="11772" width="27" style="124" customWidth="1"/>
    <col min="11773" max="11773" width="9.33203125" style="124"/>
    <col min="11774" max="11774" width="16.5546875" style="124" customWidth="1"/>
    <col min="11775" max="11775" width="9.33203125" style="124"/>
    <col min="11776" max="11776" width="26.6640625" style="124" customWidth="1"/>
    <col min="11777" max="12025" width="9.33203125" style="124"/>
    <col min="12026" max="12026" width="50.5546875" style="124" customWidth="1"/>
    <col min="12027" max="12027" width="24.33203125" style="124" customWidth="1"/>
    <col min="12028" max="12028" width="27" style="124" customWidth="1"/>
    <col min="12029" max="12029" width="9.33203125" style="124"/>
    <col min="12030" max="12030" width="16.5546875" style="124" customWidth="1"/>
    <col min="12031" max="12031" width="9.33203125" style="124"/>
    <col min="12032" max="12032" width="26.6640625" style="124" customWidth="1"/>
    <col min="12033" max="12281" width="9.33203125" style="124"/>
    <col min="12282" max="12282" width="50.5546875" style="124" customWidth="1"/>
    <col min="12283" max="12283" width="24.33203125" style="124" customWidth="1"/>
    <col min="12284" max="12284" width="27" style="124" customWidth="1"/>
    <col min="12285" max="12285" width="9.33203125" style="124"/>
    <col min="12286" max="12286" width="16.5546875" style="124" customWidth="1"/>
    <col min="12287" max="12287" width="9.33203125" style="124"/>
    <col min="12288" max="12288" width="26.6640625" style="124" customWidth="1"/>
    <col min="12289" max="12537" width="9.33203125" style="124"/>
    <col min="12538" max="12538" width="50.5546875" style="124" customWidth="1"/>
    <col min="12539" max="12539" width="24.33203125" style="124" customWidth="1"/>
    <col min="12540" max="12540" width="27" style="124" customWidth="1"/>
    <col min="12541" max="12541" width="9.33203125" style="124"/>
    <col min="12542" max="12542" width="16.5546875" style="124" customWidth="1"/>
    <col min="12543" max="12543" width="9.33203125" style="124"/>
    <col min="12544" max="12544" width="26.6640625" style="124" customWidth="1"/>
    <col min="12545" max="12793" width="9.33203125" style="124"/>
    <col min="12794" max="12794" width="50.5546875" style="124" customWidth="1"/>
    <col min="12795" max="12795" width="24.33203125" style="124" customWidth="1"/>
    <col min="12796" max="12796" width="27" style="124" customWidth="1"/>
    <col min="12797" max="12797" width="9.33203125" style="124"/>
    <col min="12798" max="12798" width="16.5546875" style="124" customWidth="1"/>
    <col min="12799" max="12799" width="9.33203125" style="124"/>
    <col min="12800" max="12800" width="26.6640625" style="124" customWidth="1"/>
    <col min="12801" max="13049" width="9.33203125" style="124"/>
    <col min="13050" max="13050" width="50.5546875" style="124" customWidth="1"/>
    <col min="13051" max="13051" width="24.33203125" style="124" customWidth="1"/>
    <col min="13052" max="13052" width="27" style="124" customWidth="1"/>
    <col min="13053" max="13053" width="9.33203125" style="124"/>
    <col min="13054" max="13054" width="16.5546875" style="124" customWidth="1"/>
    <col min="13055" max="13055" width="9.33203125" style="124"/>
    <col min="13056" max="13056" width="26.6640625" style="124" customWidth="1"/>
    <col min="13057" max="13305" width="9.33203125" style="124"/>
    <col min="13306" max="13306" width="50.5546875" style="124" customWidth="1"/>
    <col min="13307" max="13307" width="24.33203125" style="124" customWidth="1"/>
    <col min="13308" max="13308" width="27" style="124" customWidth="1"/>
    <col min="13309" max="13309" width="9.33203125" style="124"/>
    <col min="13310" max="13310" width="16.5546875" style="124" customWidth="1"/>
    <col min="13311" max="13311" width="9.33203125" style="124"/>
    <col min="13312" max="13312" width="26.6640625" style="124" customWidth="1"/>
    <col min="13313" max="13561" width="9.33203125" style="124"/>
    <col min="13562" max="13562" width="50.5546875" style="124" customWidth="1"/>
    <col min="13563" max="13563" width="24.33203125" style="124" customWidth="1"/>
    <col min="13564" max="13564" width="27" style="124" customWidth="1"/>
    <col min="13565" max="13565" width="9.33203125" style="124"/>
    <col min="13566" max="13566" width="16.5546875" style="124" customWidth="1"/>
    <col min="13567" max="13567" width="9.33203125" style="124"/>
    <col min="13568" max="13568" width="26.6640625" style="124" customWidth="1"/>
    <col min="13569" max="13817" width="9.33203125" style="124"/>
    <col min="13818" max="13818" width="50.5546875" style="124" customWidth="1"/>
    <col min="13819" max="13819" width="24.33203125" style="124" customWidth="1"/>
    <col min="13820" max="13820" width="27" style="124" customWidth="1"/>
    <col min="13821" max="13821" width="9.33203125" style="124"/>
    <col min="13822" max="13822" width="16.5546875" style="124" customWidth="1"/>
    <col min="13823" max="13823" width="9.33203125" style="124"/>
    <col min="13824" max="13824" width="26.6640625" style="124" customWidth="1"/>
    <col min="13825" max="14073" width="9.33203125" style="124"/>
    <col min="14074" max="14074" width="50.5546875" style="124" customWidth="1"/>
    <col min="14075" max="14075" width="24.33203125" style="124" customWidth="1"/>
    <col min="14076" max="14076" width="27" style="124" customWidth="1"/>
    <col min="14077" max="14077" width="9.33203125" style="124"/>
    <col min="14078" max="14078" width="16.5546875" style="124" customWidth="1"/>
    <col min="14079" max="14079" width="9.33203125" style="124"/>
    <col min="14080" max="14080" width="26.6640625" style="124" customWidth="1"/>
    <col min="14081" max="14329" width="9.33203125" style="124"/>
    <col min="14330" max="14330" width="50.5546875" style="124" customWidth="1"/>
    <col min="14331" max="14331" width="24.33203125" style="124" customWidth="1"/>
    <col min="14332" max="14332" width="27" style="124" customWidth="1"/>
    <col min="14333" max="14333" width="9.33203125" style="124"/>
    <col min="14334" max="14334" width="16.5546875" style="124" customWidth="1"/>
    <col min="14335" max="14335" width="9.33203125" style="124"/>
    <col min="14336" max="14336" width="26.6640625" style="124" customWidth="1"/>
    <col min="14337" max="14585" width="9.33203125" style="124"/>
    <col min="14586" max="14586" width="50.5546875" style="124" customWidth="1"/>
    <col min="14587" max="14587" width="24.33203125" style="124" customWidth="1"/>
    <col min="14588" max="14588" width="27" style="124" customWidth="1"/>
    <col min="14589" max="14589" width="9.33203125" style="124"/>
    <col min="14590" max="14590" width="16.5546875" style="124" customWidth="1"/>
    <col min="14591" max="14591" width="9.33203125" style="124"/>
    <col min="14592" max="14592" width="26.6640625" style="124" customWidth="1"/>
    <col min="14593" max="14841" width="9.33203125" style="124"/>
    <col min="14842" max="14842" width="50.5546875" style="124" customWidth="1"/>
    <col min="14843" max="14843" width="24.33203125" style="124" customWidth="1"/>
    <col min="14844" max="14844" width="27" style="124" customWidth="1"/>
    <col min="14845" max="14845" width="9.33203125" style="124"/>
    <col min="14846" max="14846" width="16.5546875" style="124" customWidth="1"/>
    <col min="14847" max="14847" width="9.33203125" style="124"/>
    <col min="14848" max="14848" width="26.6640625" style="124" customWidth="1"/>
    <col min="14849" max="15097" width="9.33203125" style="124"/>
    <col min="15098" max="15098" width="50.5546875" style="124" customWidth="1"/>
    <col min="15099" max="15099" width="24.33203125" style="124" customWidth="1"/>
    <col min="15100" max="15100" width="27" style="124" customWidth="1"/>
    <col min="15101" max="15101" width="9.33203125" style="124"/>
    <col min="15102" max="15102" width="16.5546875" style="124" customWidth="1"/>
    <col min="15103" max="15103" width="9.33203125" style="124"/>
    <col min="15104" max="15104" width="26.6640625" style="124" customWidth="1"/>
    <col min="15105" max="15353" width="9.33203125" style="124"/>
    <col min="15354" max="15354" width="50.5546875" style="124" customWidth="1"/>
    <col min="15355" max="15355" width="24.33203125" style="124" customWidth="1"/>
    <col min="15356" max="15356" width="27" style="124" customWidth="1"/>
    <col min="15357" max="15357" width="9.33203125" style="124"/>
    <col min="15358" max="15358" width="16.5546875" style="124" customWidth="1"/>
    <col min="15359" max="15359" width="9.33203125" style="124"/>
    <col min="15360" max="15360" width="26.6640625" style="124" customWidth="1"/>
    <col min="15361" max="15609" width="9.33203125" style="124"/>
    <col min="15610" max="15610" width="50.5546875" style="124" customWidth="1"/>
    <col min="15611" max="15611" width="24.33203125" style="124" customWidth="1"/>
    <col min="15612" max="15612" width="27" style="124" customWidth="1"/>
    <col min="15613" max="15613" width="9.33203125" style="124"/>
    <col min="15614" max="15614" width="16.5546875" style="124" customWidth="1"/>
    <col min="15615" max="15615" width="9.33203125" style="124"/>
    <col min="15616" max="15616" width="26.6640625" style="124" customWidth="1"/>
    <col min="15617" max="15865" width="9.33203125" style="124"/>
    <col min="15866" max="15866" width="50.5546875" style="124" customWidth="1"/>
    <col min="15867" max="15867" width="24.33203125" style="124" customWidth="1"/>
    <col min="15868" max="15868" width="27" style="124" customWidth="1"/>
    <col min="15869" max="15869" width="9.33203125" style="124"/>
    <col min="15870" max="15870" width="16.5546875" style="124" customWidth="1"/>
    <col min="15871" max="15871" width="9.33203125" style="124"/>
    <col min="15872" max="15872" width="26.6640625" style="124" customWidth="1"/>
    <col min="15873" max="16121" width="9.33203125" style="124"/>
    <col min="16122" max="16122" width="50.5546875" style="124" customWidth="1"/>
    <col min="16123" max="16123" width="24.33203125" style="124" customWidth="1"/>
    <col min="16124" max="16124" width="27" style="124" customWidth="1"/>
    <col min="16125" max="16125" width="9.33203125" style="124"/>
    <col min="16126" max="16126" width="16.5546875" style="124" customWidth="1"/>
    <col min="16127" max="16127" width="9.33203125" style="124"/>
    <col min="16128" max="16128" width="26.6640625" style="124" customWidth="1"/>
    <col min="16129" max="16384" width="9.33203125" style="124"/>
  </cols>
  <sheetData>
    <row r="1" spans="1:7">
      <c r="A1" s="1" t="s">
        <v>3744</v>
      </c>
    </row>
    <row r="2" spans="1:7">
      <c r="A2" s="53" t="s">
        <v>1567</v>
      </c>
      <c r="B2" s="35"/>
      <c r="C2" s="35"/>
      <c r="D2" s="35"/>
      <c r="E2" s="35"/>
    </row>
    <row r="3" spans="1:7">
      <c r="A3" s="897"/>
      <c r="B3" s="730"/>
      <c r="C3" s="730"/>
      <c r="D3" s="730"/>
      <c r="E3" s="730"/>
      <c r="F3" s="266"/>
    </row>
    <row r="4" spans="1:7">
      <c r="A4" s="1" t="s">
        <v>3745</v>
      </c>
      <c r="B4" s="730"/>
      <c r="C4" s="730"/>
      <c r="D4" s="730"/>
      <c r="E4" s="730"/>
      <c r="F4" s="266"/>
    </row>
    <row r="5" spans="1:7">
      <c r="A5" s="54" t="s">
        <v>109</v>
      </c>
      <c r="B5" s="730"/>
      <c r="C5" s="730"/>
      <c r="D5" s="730"/>
      <c r="E5" s="730"/>
      <c r="F5" s="266"/>
    </row>
    <row r="6" spans="1:7">
      <c r="A6" s="54" t="s">
        <v>90</v>
      </c>
      <c r="B6" s="730"/>
      <c r="C6" s="730"/>
      <c r="D6" s="730"/>
      <c r="E6" s="730"/>
      <c r="F6" s="266"/>
    </row>
    <row r="7" spans="1:7">
      <c r="A7" s="54" t="s">
        <v>3746</v>
      </c>
      <c r="B7" s="906" t="s">
        <v>3747</v>
      </c>
      <c r="C7" s="597" t="s">
        <v>108</v>
      </c>
      <c r="D7" s="906" t="s">
        <v>3748</v>
      </c>
      <c r="E7" s="730"/>
      <c r="F7" s="266"/>
    </row>
    <row r="8" spans="1:7">
      <c r="A8" s="42"/>
      <c r="B8" s="730"/>
      <c r="C8" s="730"/>
      <c r="D8" s="730"/>
      <c r="E8" s="730"/>
      <c r="F8" s="266"/>
    </row>
    <row r="9" spans="1:7">
      <c r="A9" s="165" t="s">
        <v>3749</v>
      </c>
      <c r="B9" s="730"/>
      <c r="C9" s="730"/>
      <c r="D9" s="730"/>
      <c r="E9" s="730"/>
      <c r="F9" s="266"/>
    </row>
    <row r="10" spans="1:7">
      <c r="A10" s="165"/>
      <c r="B10" s="730"/>
      <c r="C10" s="730"/>
      <c r="D10" s="730"/>
      <c r="E10" s="730"/>
      <c r="F10" s="266"/>
    </row>
    <row r="11" spans="1:7" ht="43.2">
      <c r="A11" s="538"/>
      <c r="B11" s="538"/>
      <c r="C11" s="907" t="s">
        <v>3750</v>
      </c>
      <c r="D11" s="907" t="s">
        <v>3751</v>
      </c>
      <c r="E11" s="907" t="s">
        <v>209</v>
      </c>
    </row>
    <row r="12" spans="1:7">
      <c r="A12" s="538"/>
      <c r="B12" s="538"/>
      <c r="C12" s="8" t="s">
        <v>107</v>
      </c>
      <c r="D12" s="8" t="s">
        <v>88</v>
      </c>
      <c r="E12" s="8" t="s">
        <v>87</v>
      </c>
    </row>
    <row r="13" spans="1:7">
      <c r="A13" s="834" t="s">
        <v>3752</v>
      </c>
      <c r="B13" s="8" t="s">
        <v>12</v>
      </c>
      <c r="C13" s="900"/>
      <c r="D13" s="900"/>
      <c r="E13" s="900"/>
      <c r="F13" s="42" t="s">
        <v>3753</v>
      </c>
      <c r="G13" s="35"/>
    </row>
    <row r="14" spans="1:7">
      <c r="A14" s="901" t="s">
        <v>3754</v>
      </c>
      <c r="B14" s="8" t="s">
        <v>72</v>
      </c>
      <c r="C14" s="900"/>
      <c r="D14" s="900"/>
      <c r="E14" s="900"/>
      <c r="F14" s="42" t="s">
        <v>208</v>
      </c>
      <c r="G14" s="35"/>
    </row>
    <row r="15" spans="1:7">
      <c r="A15" s="901" t="s">
        <v>3755</v>
      </c>
      <c r="B15" s="8" t="s">
        <v>11</v>
      </c>
      <c r="C15" s="900"/>
      <c r="D15" s="900"/>
      <c r="E15" s="900"/>
      <c r="F15" s="42" t="s">
        <v>207</v>
      </c>
      <c r="G15" s="35"/>
    </row>
    <row r="16" spans="1:7">
      <c r="A16" s="901" t="s">
        <v>3756</v>
      </c>
      <c r="B16" s="8" t="s">
        <v>71</v>
      </c>
      <c r="C16" s="900"/>
      <c r="D16" s="900"/>
      <c r="E16" s="900"/>
      <c r="F16" s="42" t="s">
        <v>3757</v>
      </c>
      <c r="G16" s="35"/>
    </row>
    <row r="17" spans="1:7">
      <c r="A17" s="901" t="s">
        <v>3758</v>
      </c>
      <c r="B17" s="8" t="s">
        <v>70</v>
      </c>
      <c r="C17" s="900"/>
      <c r="D17" s="900"/>
      <c r="E17" s="900"/>
      <c r="F17" s="42" t="s">
        <v>3759</v>
      </c>
      <c r="G17" s="35"/>
    </row>
    <row r="18" spans="1:7">
      <c r="A18" s="902" t="s">
        <v>211</v>
      </c>
      <c r="B18" s="8" t="s">
        <v>69</v>
      </c>
      <c r="C18" s="903"/>
      <c r="D18" s="903"/>
      <c r="E18" s="1908"/>
      <c r="F18" s="42" t="s">
        <v>3760</v>
      </c>
      <c r="G18" s="42" t="s">
        <v>206</v>
      </c>
    </row>
    <row r="19" spans="1:7">
      <c r="A19" s="902" t="s">
        <v>3761</v>
      </c>
      <c r="B19" s="8" t="s">
        <v>68</v>
      </c>
      <c r="C19" s="900"/>
      <c r="D19" s="900"/>
      <c r="E19" s="1908"/>
      <c r="F19" s="42" t="s">
        <v>3762</v>
      </c>
      <c r="G19" s="42"/>
    </row>
    <row r="20" spans="1:7">
      <c r="A20" s="904" t="s">
        <v>3749</v>
      </c>
      <c r="B20" s="8" t="s">
        <v>10</v>
      </c>
      <c r="C20" s="903"/>
      <c r="D20" s="903"/>
      <c r="E20" s="1908"/>
      <c r="F20" s="42" t="s">
        <v>3763</v>
      </c>
      <c r="G20" s="42" t="s">
        <v>205</v>
      </c>
    </row>
    <row r="21" spans="1:7">
      <c r="A21" s="45"/>
      <c r="B21" s="45"/>
      <c r="C21" s="756" t="s">
        <v>201</v>
      </c>
      <c r="D21" s="756" t="s">
        <v>3764</v>
      </c>
    </row>
    <row r="22" spans="1:7">
      <c r="A22" s="45"/>
      <c r="C22" s="41" t="s">
        <v>91</v>
      </c>
      <c r="D22" s="41" t="s">
        <v>91</v>
      </c>
      <c r="E22" s="41" t="s">
        <v>91</v>
      </c>
    </row>
    <row r="23" spans="1:7">
      <c r="C23" s="41" t="s">
        <v>3765</v>
      </c>
      <c r="D23" s="41" t="s">
        <v>3765</v>
      </c>
      <c r="E23" s="41" t="s">
        <v>3765</v>
      </c>
    </row>
    <row r="24" spans="1:7">
      <c r="C24" s="41" t="s">
        <v>176</v>
      </c>
      <c r="D24" s="41" t="s">
        <v>176</v>
      </c>
      <c r="E24" s="41" t="s">
        <v>176</v>
      </c>
    </row>
    <row r="25" spans="1:7">
      <c r="E25" s="41" t="s">
        <v>204</v>
      </c>
    </row>
    <row r="26" spans="1:7">
      <c r="C26" s="41" t="s">
        <v>183</v>
      </c>
      <c r="D26" s="41" t="s">
        <v>183</v>
      </c>
      <c r="E26" s="41" t="s">
        <v>183</v>
      </c>
    </row>
    <row r="27" spans="1:7">
      <c r="C27" s="35"/>
      <c r="D27" s="445"/>
    </row>
    <row r="28" spans="1:7">
      <c r="A28" s="1" t="s">
        <v>3766</v>
      </c>
      <c r="C28" s="45"/>
      <c r="D28" s="445"/>
    </row>
    <row r="29" spans="1:7">
      <c r="A29" s="905" t="s">
        <v>109</v>
      </c>
      <c r="C29" s="45"/>
      <c r="D29" s="445"/>
    </row>
    <row r="30" spans="1:7">
      <c r="A30" s="905" t="s">
        <v>3746</v>
      </c>
      <c r="B30" s="906" t="s">
        <v>3747</v>
      </c>
      <c r="C30" s="597" t="s">
        <v>108</v>
      </c>
      <c r="D30" s="906" t="s">
        <v>3748</v>
      </c>
    </row>
    <row r="31" spans="1:7">
      <c r="D31" s="445"/>
    </row>
    <row r="32" spans="1:7">
      <c r="A32" s="49" t="s">
        <v>338</v>
      </c>
      <c r="D32" s="445"/>
    </row>
    <row r="33" spans="1:20">
      <c r="C33" s="445"/>
      <c r="D33" s="445"/>
    </row>
    <row r="34" spans="1:20">
      <c r="C34" s="907" t="s">
        <v>3767</v>
      </c>
      <c r="D34" s="445"/>
      <c r="E34" s="445"/>
    </row>
    <row r="35" spans="1:20">
      <c r="C35" s="8" t="s">
        <v>82</v>
      </c>
      <c r="D35" s="445"/>
      <c r="E35" s="445"/>
    </row>
    <row r="36" spans="1:20">
      <c r="A36" s="835" t="s">
        <v>203</v>
      </c>
      <c r="B36" s="8" t="s">
        <v>65</v>
      </c>
      <c r="C36" s="15"/>
      <c r="D36" s="42" t="s">
        <v>3763</v>
      </c>
      <c r="E36" s="42" t="s">
        <v>90</v>
      </c>
      <c r="H36" s="41" t="s">
        <v>91</v>
      </c>
      <c r="I36" s="41" t="s">
        <v>3765</v>
      </c>
      <c r="J36" s="41"/>
      <c r="K36" s="41"/>
      <c r="L36" s="41" t="s">
        <v>176</v>
      </c>
      <c r="M36" s="41" t="s">
        <v>204</v>
      </c>
      <c r="N36" s="41" t="s">
        <v>183</v>
      </c>
      <c r="R36" s="125"/>
      <c r="T36" s="125"/>
    </row>
    <row r="37" spans="1:20">
      <c r="A37" s="902" t="s">
        <v>3768</v>
      </c>
      <c r="B37" s="8" t="s">
        <v>8</v>
      </c>
      <c r="C37" s="900"/>
      <c r="D37" s="42" t="s">
        <v>202</v>
      </c>
      <c r="E37" s="42" t="s">
        <v>90</v>
      </c>
      <c r="F37" s="42" t="s">
        <v>201</v>
      </c>
      <c r="H37" s="41" t="s">
        <v>91</v>
      </c>
      <c r="I37" s="41" t="s">
        <v>3765</v>
      </c>
      <c r="J37" s="41"/>
      <c r="K37" s="46"/>
      <c r="L37" s="41" t="s">
        <v>176</v>
      </c>
      <c r="M37" s="41" t="s">
        <v>185</v>
      </c>
      <c r="N37" s="41"/>
      <c r="O37" s="41"/>
      <c r="R37" s="125"/>
      <c r="T37" s="125"/>
    </row>
    <row r="38" spans="1:20">
      <c r="A38" s="902" t="s">
        <v>3769</v>
      </c>
      <c r="B38" s="8" t="s">
        <v>7</v>
      </c>
      <c r="C38" s="15"/>
      <c r="D38" s="42"/>
      <c r="E38" s="42" t="s">
        <v>90</v>
      </c>
      <c r="F38" s="42" t="s">
        <v>200</v>
      </c>
      <c r="H38" s="41" t="s">
        <v>91</v>
      </c>
      <c r="I38" s="41" t="s">
        <v>3765</v>
      </c>
      <c r="J38" s="41"/>
      <c r="K38" s="46"/>
      <c r="L38" s="41" t="s">
        <v>176</v>
      </c>
      <c r="M38" s="41" t="s">
        <v>185</v>
      </c>
      <c r="N38" s="41"/>
      <c r="O38" s="41"/>
      <c r="R38" s="125"/>
      <c r="T38" s="125"/>
    </row>
    <row r="39" spans="1:20">
      <c r="A39" s="902" t="s">
        <v>3770</v>
      </c>
      <c r="B39" s="8" t="s">
        <v>64</v>
      </c>
      <c r="C39" s="900"/>
      <c r="D39" s="42"/>
      <c r="E39" s="42" t="s">
        <v>90</v>
      </c>
      <c r="F39" s="42" t="s">
        <v>199</v>
      </c>
      <c r="H39" s="41" t="s">
        <v>91</v>
      </c>
      <c r="I39" s="41" t="s">
        <v>3765</v>
      </c>
      <c r="J39" s="41"/>
      <c r="K39" s="46"/>
      <c r="L39" s="41" t="s">
        <v>176</v>
      </c>
      <c r="M39" s="41" t="s">
        <v>185</v>
      </c>
      <c r="N39" s="41"/>
      <c r="O39" s="41"/>
      <c r="R39" s="125"/>
      <c r="T39" s="125"/>
    </row>
    <row r="40" spans="1:20">
      <c r="A40" s="906" t="s">
        <v>198</v>
      </c>
      <c r="B40" s="8" t="s">
        <v>6</v>
      </c>
      <c r="C40" s="900"/>
      <c r="E40" s="42" t="s">
        <v>90</v>
      </c>
      <c r="F40" s="124" t="s">
        <v>197</v>
      </c>
      <c r="H40" s="41" t="s">
        <v>91</v>
      </c>
      <c r="I40" s="41" t="s">
        <v>3765</v>
      </c>
      <c r="J40" s="41"/>
      <c r="L40" s="41" t="s">
        <v>176</v>
      </c>
      <c r="P40" s="41" t="s">
        <v>185</v>
      </c>
      <c r="R40" s="125"/>
      <c r="T40" s="125"/>
    </row>
    <row r="41" spans="1:20">
      <c r="A41" s="904" t="s">
        <v>3771</v>
      </c>
      <c r="B41" s="8" t="s">
        <v>61</v>
      </c>
      <c r="C41" s="900"/>
      <c r="D41" s="35"/>
      <c r="E41" s="42" t="s">
        <v>90</v>
      </c>
      <c r="F41" s="42" t="s">
        <v>196</v>
      </c>
      <c r="H41" s="41" t="s">
        <v>91</v>
      </c>
      <c r="I41" s="41" t="s">
        <v>3765</v>
      </c>
      <c r="J41" s="41"/>
      <c r="K41" s="46"/>
      <c r="L41" s="41" t="s">
        <v>176</v>
      </c>
      <c r="M41" s="46"/>
      <c r="N41" s="46"/>
      <c r="P41" s="41" t="s">
        <v>185</v>
      </c>
      <c r="R41" s="125"/>
      <c r="T41" s="125"/>
    </row>
    <row r="42" spans="1:20">
      <c r="A42" s="1685" t="s">
        <v>3787</v>
      </c>
      <c r="B42" s="8" t="s">
        <v>4</v>
      </c>
      <c r="C42" s="96"/>
      <c r="D42" s="35"/>
      <c r="E42" s="42" t="s">
        <v>90</v>
      </c>
      <c r="F42" s="42" t="s">
        <v>3773</v>
      </c>
      <c r="H42" s="41" t="s">
        <v>91</v>
      </c>
      <c r="I42" s="41" t="s">
        <v>3765</v>
      </c>
      <c r="J42" s="41"/>
      <c r="K42" s="46"/>
      <c r="L42" s="41" t="s">
        <v>176</v>
      </c>
      <c r="M42" s="46"/>
      <c r="N42" s="46"/>
      <c r="P42" s="41" t="s">
        <v>185</v>
      </c>
      <c r="R42" s="125"/>
      <c r="T42" s="125"/>
    </row>
    <row r="43" spans="1:20">
      <c r="A43" s="1561" t="s">
        <v>5960</v>
      </c>
      <c r="B43" s="920" t="s">
        <v>365</v>
      </c>
      <c r="C43" s="727"/>
      <c r="D43" s="35"/>
      <c r="E43" s="42" t="s">
        <v>90</v>
      </c>
      <c r="F43" s="921" t="s">
        <v>366</v>
      </c>
      <c r="H43" s="41" t="s">
        <v>91</v>
      </c>
      <c r="I43" s="41" t="s">
        <v>3765</v>
      </c>
      <c r="J43" s="41"/>
      <c r="K43" s="46"/>
      <c r="L43" s="41" t="s">
        <v>176</v>
      </c>
      <c r="M43" s="46"/>
      <c r="N43" s="46"/>
      <c r="P43" s="41" t="s">
        <v>185</v>
      </c>
      <c r="R43" s="125"/>
      <c r="T43" s="125"/>
    </row>
    <row r="44" spans="1:20">
      <c r="A44" s="1561" t="s">
        <v>5961</v>
      </c>
      <c r="B44" s="920" t="s">
        <v>364</v>
      </c>
      <c r="C44" s="727"/>
      <c r="D44" s="35"/>
      <c r="E44" s="42" t="s">
        <v>90</v>
      </c>
      <c r="F44" s="921" t="s">
        <v>367</v>
      </c>
      <c r="H44" s="41" t="s">
        <v>91</v>
      </c>
      <c r="I44" s="41" t="s">
        <v>3765</v>
      </c>
      <c r="J44" s="41"/>
      <c r="K44" s="46"/>
      <c r="L44" s="41" t="s">
        <v>176</v>
      </c>
      <c r="M44" s="46"/>
      <c r="N44" s="46"/>
      <c r="P44" s="41" t="s">
        <v>185</v>
      </c>
      <c r="R44" s="125"/>
      <c r="T44" s="125"/>
    </row>
    <row r="45" spans="1:20">
      <c r="A45" s="1561" t="s">
        <v>5962</v>
      </c>
      <c r="B45" s="920" t="s">
        <v>363</v>
      </c>
      <c r="C45" s="727"/>
      <c r="D45" s="35"/>
      <c r="E45" s="42" t="s">
        <v>90</v>
      </c>
      <c r="F45" s="921" t="s">
        <v>368</v>
      </c>
      <c r="H45" s="41" t="s">
        <v>91</v>
      </c>
      <c r="I45" s="41" t="s">
        <v>3765</v>
      </c>
      <c r="J45" s="41"/>
      <c r="K45" s="46"/>
      <c r="L45" s="41" t="s">
        <v>176</v>
      </c>
      <c r="M45" s="46"/>
      <c r="N45" s="46"/>
      <c r="P45" s="41" t="s">
        <v>185</v>
      </c>
      <c r="R45" s="125"/>
      <c r="T45" s="125"/>
    </row>
    <row r="46" spans="1:20">
      <c r="A46" s="1561" t="s">
        <v>5963</v>
      </c>
      <c r="B46" s="920" t="s">
        <v>362</v>
      </c>
      <c r="C46" s="727"/>
      <c r="D46" s="35"/>
      <c r="E46" s="42" t="s">
        <v>90</v>
      </c>
      <c r="F46" s="921" t="s">
        <v>369</v>
      </c>
      <c r="H46" s="41" t="s">
        <v>91</v>
      </c>
      <c r="I46" s="41" t="s">
        <v>3765</v>
      </c>
      <c r="J46" s="41"/>
      <c r="K46" s="46"/>
      <c r="L46" s="41" t="s">
        <v>176</v>
      </c>
      <c r="M46" s="46"/>
      <c r="N46" s="46"/>
      <c r="P46" s="41" t="s">
        <v>185</v>
      </c>
      <c r="R46" s="125"/>
      <c r="T46" s="125"/>
    </row>
    <row r="47" spans="1:20">
      <c r="A47" s="786" t="s">
        <v>195</v>
      </c>
      <c r="B47" s="8" t="s">
        <v>60</v>
      </c>
      <c r="C47" s="900"/>
      <c r="D47" s="35"/>
      <c r="E47" s="42" t="s">
        <v>90</v>
      </c>
      <c r="F47" s="42"/>
      <c r="H47" s="41" t="s">
        <v>91</v>
      </c>
      <c r="I47" s="41" t="s">
        <v>3765</v>
      </c>
      <c r="J47" s="41"/>
      <c r="K47" s="46"/>
      <c r="L47" s="41" t="s">
        <v>176</v>
      </c>
      <c r="M47" s="46"/>
      <c r="N47" s="46"/>
      <c r="P47" s="41" t="s">
        <v>185</v>
      </c>
      <c r="R47" s="125"/>
      <c r="T47" s="125"/>
    </row>
    <row r="48" spans="1:20">
      <c r="A48" s="908" t="s">
        <v>194</v>
      </c>
      <c r="B48" s="8"/>
      <c r="C48" s="38"/>
      <c r="D48" s="35"/>
      <c r="E48" s="35"/>
      <c r="F48" s="42"/>
      <c r="H48" s="41"/>
      <c r="I48" s="41"/>
      <c r="J48" s="41"/>
      <c r="K48" s="46"/>
      <c r="L48" s="41"/>
      <c r="M48" s="46"/>
      <c r="N48" s="46"/>
      <c r="O48" s="41"/>
      <c r="P48" s="41"/>
      <c r="R48" s="125"/>
      <c r="T48" s="125"/>
    </row>
    <row r="49" spans="1:20">
      <c r="A49" s="909" t="s">
        <v>193</v>
      </c>
      <c r="B49" s="8" t="s">
        <v>101</v>
      </c>
      <c r="C49" s="900"/>
      <c r="D49" s="35"/>
      <c r="E49" s="42" t="s">
        <v>90</v>
      </c>
      <c r="F49" s="42" t="s">
        <v>187</v>
      </c>
      <c r="G49" s="42" t="s">
        <v>192</v>
      </c>
      <c r="H49" s="41" t="s">
        <v>91</v>
      </c>
      <c r="I49" s="41" t="s">
        <v>3765</v>
      </c>
      <c r="J49" s="41"/>
      <c r="K49" s="41" t="s">
        <v>185</v>
      </c>
      <c r="L49" s="41" t="s">
        <v>176</v>
      </c>
      <c r="M49" s="41"/>
      <c r="N49" s="41" t="s">
        <v>191</v>
      </c>
      <c r="O49" s="41" t="s">
        <v>182</v>
      </c>
      <c r="P49" s="41" t="s">
        <v>183</v>
      </c>
      <c r="R49" s="125"/>
      <c r="T49" s="125"/>
    </row>
    <row r="50" spans="1:20">
      <c r="A50" s="700" t="s">
        <v>190</v>
      </c>
      <c r="B50" s="8" t="s">
        <v>44</v>
      </c>
      <c r="C50" s="900"/>
      <c r="D50" s="48"/>
      <c r="E50" s="42" t="s">
        <v>90</v>
      </c>
      <c r="F50" s="42" t="s">
        <v>187</v>
      </c>
      <c r="G50" s="124" t="s">
        <v>347</v>
      </c>
      <c r="H50" s="41" t="s">
        <v>91</v>
      </c>
      <c r="I50" s="41" t="s">
        <v>3765</v>
      </c>
      <c r="J50" s="41"/>
      <c r="K50" s="48"/>
      <c r="L50" s="41" t="s">
        <v>176</v>
      </c>
      <c r="M50" s="41"/>
      <c r="N50" s="46"/>
      <c r="O50" s="41" t="s">
        <v>185</v>
      </c>
      <c r="P50" s="41" t="s">
        <v>189</v>
      </c>
      <c r="R50" s="125"/>
      <c r="T50" s="125"/>
    </row>
    <row r="51" spans="1:20">
      <c r="A51" s="1686" t="s">
        <v>6313</v>
      </c>
      <c r="B51" s="8" t="s">
        <v>43</v>
      </c>
      <c r="C51" s="900"/>
      <c r="D51" s="48"/>
      <c r="E51" s="42" t="s">
        <v>90</v>
      </c>
      <c r="F51" s="42" t="s">
        <v>187</v>
      </c>
      <c r="G51" s="124" t="s">
        <v>346</v>
      </c>
      <c r="H51" s="41" t="s">
        <v>91</v>
      </c>
      <c r="I51" s="41" t="s">
        <v>3765</v>
      </c>
      <c r="J51" s="41"/>
      <c r="L51" s="41" t="s">
        <v>176</v>
      </c>
      <c r="M51" s="41"/>
      <c r="N51" s="46"/>
      <c r="O51" s="41" t="s">
        <v>185</v>
      </c>
      <c r="P51" s="41" t="s">
        <v>189</v>
      </c>
      <c r="R51" s="125"/>
      <c r="T51" s="125"/>
    </row>
    <row r="52" spans="1:20">
      <c r="A52" s="700" t="s">
        <v>3774</v>
      </c>
      <c r="B52" s="8" t="s">
        <v>2</v>
      </c>
      <c r="C52" s="900"/>
      <c r="D52" s="48"/>
      <c r="E52" s="42" t="s">
        <v>90</v>
      </c>
      <c r="F52" s="42" t="s">
        <v>187</v>
      </c>
      <c r="G52" s="124" t="s">
        <v>345</v>
      </c>
      <c r="H52" s="41" t="s">
        <v>91</v>
      </c>
      <c r="I52" s="41" t="s">
        <v>3765</v>
      </c>
      <c r="J52" s="41"/>
      <c r="L52" s="41" t="s">
        <v>176</v>
      </c>
      <c r="M52" s="41"/>
      <c r="N52" s="46"/>
      <c r="O52" s="41" t="s">
        <v>185</v>
      </c>
      <c r="P52" s="41" t="s">
        <v>189</v>
      </c>
      <c r="R52" s="125"/>
      <c r="T52" s="125"/>
    </row>
    <row r="53" spans="1:20">
      <c r="A53" s="309" t="s">
        <v>188</v>
      </c>
      <c r="B53" s="8" t="s">
        <v>42</v>
      </c>
      <c r="C53" s="900"/>
      <c r="D53" s="48"/>
      <c r="E53" s="42" t="s">
        <v>90</v>
      </c>
      <c r="F53" s="42" t="s">
        <v>187</v>
      </c>
      <c r="H53" s="41" t="s">
        <v>91</v>
      </c>
      <c r="I53" s="41" t="s">
        <v>3765</v>
      </c>
      <c r="J53" s="41"/>
      <c r="K53" s="46"/>
      <c r="L53" s="41" t="s">
        <v>176</v>
      </c>
      <c r="N53" s="46"/>
      <c r="O53" s="41" t="s">
        <v>185</v>
      </c>
      <c r="P53" s="41" t="s">
        <v>186</v>
      </c>
      <c r="R53" s="125"/>
      <c r="T53" s="125"/>
    </row>
    <row r="54" spans="1:20">
      <c r="A54" s="309" t="s">
        <v>341</v>
      </c>
      <c r="B54" s="8" t="s">
        <v>41</v>
      </c>
      <c r="C54" s="15"/>
      <c r="D54" s="35"/>
      <c r="E54" s="42"/>
      <c r="H54" s="41" t="s">
        <v>319</v>
      </c>
      <c r="I54" s="41"/>
      <c r="J54" s="41"/>
      <c r="K54" s="41"/>
      <c r="L54" s="41"/>
      <c r="M54" s="41"/>
      <c r="N54" s="46"/>
      <c r="O54" s="46"/>
      <c r="P54" s="41"/>
      <c r="R54" s="125"/>
      <c r="T54" s="125"/>
    </row>
    <row r="55" spans="1:20">
      <c r="A55" s="309" t="s">
        <v>184</v>
      </c>
      <c r="B55" s="8" t="s">
        <v>40</v>
      </c>
      <c r="C55" s="833"/>
      <c r="D55" s="35"/>
      <c r="E55" s="42" t="s">
        <v>90</v>
      </c>
      <c r="F55" s="42" t="s">
        <v>98</v>
      </c>
      <c r="H55" s="41" t="s">
        <v>91</v>
      </c>
      <c r="I55" s="41" t="s">
        <v>154</v>
      </c>
      <c r="J55" s="41" t="s">
        <v>155</v>
      </c>
      <c r="K55" s="41" t="s">
        <v>3765</v>
      </c>
      <c r="L55" s="41" t="s">
        <v>92</v>
      </c>
      <c r="M55" s="41" t="s">
        <v>97</v>
      </c>
      <c r="N55" s="41" t="s">
        <v>183</v>
      </c>
      <c r="O55" s="46"/>
      <c r="P55" s="46"/>
      <c r="R55" s="125"/>
      <c r="T55" s="125"/>
    </row>
    <row r="57" spans="1:20">
      <c r="A57" s="1" t="s">
        <v>3775</v>
      </c>
    </row>
    <row r="58" spans="1:20">
      <c r="A58" s="1"/>
    </row>
    <row r="59" spans="1:20">
      <c r="A59" s="905" t="s">
        <v>109</v>
      </c>
      <c r="C59" s="45"/>
      <c r="D59" s="445"/>
    </row>
    <row r="60" spans="1:20">
      <c r="A60" s="905" t="s">
        <v>3746</v>
      </c>
      <c r="B60" s="517" t="s">
        <v>3747</v>
      </c>
      <c r="C60" s="573" t="s">
        <v>108</v>
      </c>
      <c r="D60" s="517" t="s">
        <v>3748</v>
      </c>
    </row>
    <row r="61" spans="1:20">
      <c r="A61" s="1"/>
    </row>
    <row r="62" spans="1:20">
      <c r="A62" s="910" t="s">
        <v>769</v>
      </c>
    </row>
    <row r="63" spans="1:20">
      <c r="A63" s="45"/>
    </row>
    <row r="64" spans="1:20">
      <c r="C64" s="898" t="s">
        <v>770</v>
      </c>
    </row>
    <row r="65" spans="1:16">
      <c r="C65" s="8" t="s">
        <v>771</v>
      </c>
    </row>
    <row r="66" spans="1:16">
      <c r="A66" s="906" t="s">
        <v>772</v>
      </c>
      <c r="B66" s="8" t="s">
        <v>1</v>
      </c>
      <c r="C66" s="900"/>
      <c r="D66" s="41" t="s">
        <v>773</v>
      </c>
    </row>
    <row r="68" spans="1:16">
      <c r="A68" s="1" t="s">
        <v>3776</v>
      </c>
    </row>
    <row r="69" spans="1:16">
      <c r="A69" s="1"/>
    </row>
    <row r="70" spans="1:16">
      <c r="A70" s="905" t="s">
        <v>109</v>
      </c>
      <c r="C70" s="45"/>
      <c r="D70" s="445"/>
    </row>
    <row r="71" spans="1:16">
      <c r="A71" s="905" t="s">
        <v>3746</v>
      </c>
      <c r="B71" s="906" t="s">
        <v>3747</v>
      </c>
      <c r="C71" s="597" t="s">
        <v>108</v>
      </c>
      <c r="D71" s="906" t="s">
        <v>3748</v>
      </c>
    </row>
    <row r="72" spans="1:16">
      <c r="A72" s="1"/>
    </row>
    <row r="73" spans="1:16">
      <c r="A73" s="910" t="s">
        <v>774</v>
      </c>
      <c r="B73" s="44"/>
      <c r="C73" s="43"/>
      <c r="D73" s="42"/>
      <c r="E73" s="42"/>
    </row>
    <row r="74" spans="1:16">
      <c r="G74" s="42"/>
      <c r="H74" s="42"/>
      <c r="I74" s="41"/>
    </row>
    <row r="75" spans="1:16">
      <c r="C75" s="911" t="s">
        <v>775</v>
      </c>
      <c r="D75" s="911" t="s">
        <v>776</v>
      </c>
    </row>
    <row r="76" spans="1:16">
      <c r="C76" s="911" t="s">
        <v>81</v>
      </c>
      <c r="D76" s="911" t="s">
        <v>80</v>
      </c>
    </row>
    <row r="77" spans="1:16">
      <c r="A77" s="906" t="s">
        <v>777</v>
      </c>
      <c r="B77" s="911" t="s">
        <v>0</v>
      </c>
      <c r="C77" s="900"/>
      <c r="D77" s="900"/>
      <c r="E77" s="41" t="s">
        <v>91</v>
      </c>
      <c r="F77" s="41" t="s">
        <v>100</v>
      </c>
      <c r="G77" s="41" t="s">
        <v>778</v>
      </c>
      <c r="H77" s="41" t="s">
        <v>340</v>
      </c>
      <c r="I77" s="41"/>
      <c r="J77" s="41"/>
      <c r="L77" s="41"/>
      <c r="M77" s="41"/>
      <c r="N77" s="41"/>
      <c r="O77" s="41"/>
      <c r="P77" s="41"/>
    </row>
    <row r="78" spans="1:16">
      <c r="A78" s="700" t="s">
        <v>779</v>
      </c>
      <c r="B78" s="911" t="s">
        <v>27</v>
      </c>
      <c r="C78" s="900"/>
      <c r="D78" s="900"/>
      <c r="E78" s="41" t="s">
        <v>91</v>
      </c>
      <c r="F78" s="41" t="s">
        <v>100</v>
      </c>
      <c r="G78" s="41" t="s">
        <v>780</v>
      </c>
      <c r="H78" s="41" t="s">
        <v>340</v>
      </c>
      <c r="I78" s="41"/>
    </row>
    <row r="79" spans="1:16">
      <c r="A79" s="700" t="s">
        <v>781</v>
      </c>
      <c r="B79" s="911" t="s">
        <v>26</v>
      </c>
      <c r="C79" s="900"/>
      <c r="D79" s="900"/>
      <c r="E79" s="41" t="s">
        <v>91</v>
      </c>
      <c r="F79" s="41" t="s">
        <v>100</v>
      </c>
      <c r="G79" s="41" t="s">
        <v>782</v>
      </c>
      <c r="H79" s="41" t="s">
        <v>340</v>
      </c>
      <c r="I79" s="41"/>
    </row>
    <row r="80" spans="1:16">
      <c r="A80" s="906" t="s">
        <v>783</v>
      </c>
      <c r="B80" s="911" t="s">
        <v>25</v>
      </c>
      <c r="C80" s="900"/>
      <c r="D80" s="900"/>
      <c r="E80" s="41" t="s">
        <v>91</v>
      </c>
      <c r="F80" s="41" t="s">
        <v>92</v>
      </c>
      <c r="G80" s="41" t="s">
        <v>784</v>
      </c>
      <c r="H80" s="41"/>
      <c r="I80" s="41"/>
      <c r="J80" s="41"/>
      <c r="K80" s="42"/>
      <c r="L80" s="41"/>
      <c r="M80" s="41"/>
      <c r="N80" s="41"/>
      <c r="O80" s="46"/>
      <c r="P80" s="47"/>
    </row>
    <row r="81" spans="1:17" ht="28.8">
      <c r="C81" s="2" t="s">
        <v>790</v>
      </c>
      <c r="D81" s="2" t="s">
        <v>791</v>
      </c>
      <c r="K81" s="41"/>
      <c r="L81" s="41"/>
      <c r="M81" s="46"/>
      <c r="P81" s="41"/>
      <c r="Q81" s="41"/>
    </row>
    <row r="82" spans="1:17">
      <c r="C82" s="10" t="s">
        <v>90</v>
      </c>
      <c r="D82" s="10" t="s">
        <v>90</v>
      </c>
    </row>
    <row r="84" spans="1:17">
      <c r="A84" s="1" t="s">
        <v>3777</v>
      </c>
    </row>
    <row r="85" spans="1:17">
      <c r="A85" s="1"/>
    </row>
    <row r="86" spans="1:17">
      <c r="A86" s="905" t="s">
        <v>109</v>
      </c>
      <c r="C86" s="45"/>
      <c r="D86" s="445"/>
    </row>
    <row r="87" spans="1:17">
      <c r="A87" s="905" t="s">
        <v>3746</v>
      </c>
      <c r="B87" s="906" t="s">
        <v>3747</v>
      </c>
      <c r="C87" s="597" t="s">
        <v>108</v>
      </c>
      <c r="D87" s="906" t="s">
        <v>3748</v>
      </c>
    </row>
    <row r="88" spans="1:17">
      <c r="A88" s="1"/>
    </row>
    <row r="89" spans="1:17">
      <c r="A89" s="910" t="s">
        <v>774</v>
      </c>
      <c r="B89" s="44"/>
      <c r="C89" s="43"/>
      <c r="D89" s="42"/>
      <c r="E89" s="42"/>
    </row>
    <row r="90" spans="1:17">
      <c r="G90" s="42"/>
      <c r="H90" s="41"/>
    </row>
    <row r="91" spans="1:17">
      <c r="C91" s="911" t="s">
        <v>785</v>
      </c>
    </row>
    <row r="92" spans="1:17">
      <c r="C92" s="911" t="s">
        <v>137</v>
      </c>
    </row>
    <row r="93" spans="1:17">
      <c r="A93" s="906" t="s">
        <v>785</v>
      </c>
      <c r="B93" s="911" t="s">
        <v>24</v>
      </c>
      <c r="C93" s="96"/>
      <c r="D93" s="41" t="s">
        <v>91</v>
      </c>
      <c r="E93" s="41" t="s">
        <v>176</v>
      </c>
      <c r="F93" s="41" t="s">
        <v>185</v>
      </c>
      <c r="G93" s="41" t="s">
        <v>3765</v>
      </c>
      <c r="H93" s="42" t="s">
        <v>199</v>
      </c>
    </row>
    <row r="94" spans="1:17">
      <c r="A94" s="700" t="s">
        <v>3778</v>
      </c>
      <c r="B94" s="911" t="s">
        <v>23</v>
      </c>
      <c r="C94" s="96"/>
      <c r="D94" s="41" t="s">
        <v>91</v>
      </c>
      <c r="E94" s="41" t="s">
        <v>176</v>
      </c>
      <c r="F94" s="41" t="s">
        <v>185</v>
      </c>
      <c r="G94" s="41" t="s">
        <v>3765</v>
      </c>
      <c r="H94" s="42" t="s">
        <v>786</v>
      </c>
    </row>
    <row r="95" spans="1:17">
      <c r="A95" s="700" t="s">
        <v>3779</v>
      </c>
      <c r="B95" s="911" t="s">
        <v>22</v>
      </c>
      <c r="C95" s="96"/>
      <c r="D95" s="41" t="s">
        <v>91</v>
      </c>
      <c r="E95" s="41" t="s">
        <v>176</v>
      </c>
      <c r="F95" s="41" t="s">
        <v>185</v>
      </c>
      <c r="G95" s="41" t="s">
        <v>3765</v>
      </c>
      <c r="H95" s="42" t="s">
        <v>787</v>
      </c>
    </row>
    <row r="96" spans="1:17">
      <c r="A96" s="700" t="s">
        <v>3780</v>
      </c>
      <c r="B96" s="911" t="s">
        <v>21</v>
      </c>
      <c r="C96" s="131"/>
      <c r="D96" s="41" t="s">
        <v>91</v>
      </c>
      <c r="E96" s="41" t="s">
        <v>176</v>
      </c>
      <c r="F96" s="41" t="s">
        <v>185</v>
      </c>
      <c r="G96" s="41" t="s">
        <v>3765</v>
      </c>
      <c r="H96" s="42" t="s">
        <v>788</v>
      </c>
    </row>
    <row r="97" spans="1:9">
      <c r="A97" s="700" t="s">
        <v>3781</v>
      </c>
      <c r="B97" s="911" t="s">
        <v>20</v>
      </c>
      <c r="C97" s="131"/>
      <c r="D97" s="41" t="s">
        <v>91</v>
      </c>
      <c r="E97" s="41" t="s">
        <v>176</v>
      </c>
      <c r="F97" s="41" t="s">
        <v>185</v>
      </c>
      <c r="G97" s="41" t="s">
        <v>3765</v>
      </c>
      <c r="H97" s="42" t="s">
        <v>789</v>
      </c>
    </row>
    <row r="98" spans="1:9">
      <c r="A98" s="700" t="s">
        <v>3782</v>
      </c>
      <c r="B98" s="911" t="s">
        <v>19</v>
      </c>
      <c r="C98" s="131"/>
      <c r="D98" s="41" t="s">
        <v>91</v>
      </c>
      <c r="E98" s="41" t="s">
        <v>176</v>
      </c>
      <c r="F98" s="41" t="s">
        <v>185</v>
      </c>
      <c r="G98" s="41" t="s">
        <v>3765</v>
      </c>
      <c r="H98" s="42" t="s">
        <v>199</v>
      </c>
      <c r="I98" s="42" t="s">
        <v>792</v>
      </c>
    </row>
    <row r="99" spans="1:9">
      <c r="C99" s="10" t="s">
        <v>90</v>
      </c>
      <c r="I99" s="41"/>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28">
    <tabColor rgb="FFFFC000"/>
  </sheetPr>
  <dimension ref="A1:W77"/>
  <sheetViews>
    <sheetView showGridLines="0" topLeftCell="D39" zoomScale="80" zoomScaleNormal="80" workbookViewId="0">
      <selection activeCell="L58" sqref="L58"/>
    </sheetView>
  </sheetViews>
  <sheetFormatPr defaultColWidth="9.33203125" defaultRowHeight="14.4"/>
  <cols>
    <col min="1" max="1" width="79.33203125" style="124" customWidth="1"/>
    <col min="2" max="2" width="27.33203125" style="124" customWidth="1"/>
    <col min="3" max="3" width="23.33203125" style="124" customWidth="1"/>
    <col min="4" max="4" width="23.6640625" style="124" customWidth="1"/>
    <col min="5" max="5" width="35.44140625" style="124" customWidth="1"/>
    <col min="6" max="6" width="36.5546875" style="124" customWidth="1"/>
    <col min="7" max="7" width="14.44140625" style="124" customWidth="1"/>
    <col min="8" max="8" width="28.5546875" style="124" customWidth="1"/>
    <col min="9" max="9" width="26.44140625" style="124" customWidth="1"/>
    <col min="10" max="10" width="13.44140625" style="124" customWidth="1"/>
    <col min="11" max="249" width="9.33203125" style="124"/>
    <col min="250" max="250" width="50.5546875" style="124" customWidth="1"/>
    <col min="251" max="251" width="24.33203125" style="124" customWidth="1"/>
    <col min="252" max="252" width="27" style="124" customWidth="1"/>
    <col min="253" max="253" width="9.33203125" style="124"/>
    <col min="254" max="254" width="16.5546875" style="124" customWidth="1"/>
    <col min="255" max="255" width="9.33203125" style="124"/>
    <col min="256" max="256" width="26.6640625" style="124" customWidth="1"/>
    <col min="257" max="505" width="9.33203125" style="124"/>
    <col min="506" max="506" width="50.5546875" style="124" customWidth="1"/>
    <col min="507" max="507" width="24.33203125" style="124" customWidth="1"/>
    <col min="508" max="508" width="27" style="124" customWidth="1"/>
    <col min="509" max="509" width="9.33203125" style="124"/>
    <col min="510" max="510" width="16.5546875" style="124" customWidth="1"/>
    <col min="511" max="511" width="9.33203125" style="124"/>
    <col min="512" max="512" width="26.6640625" style="124" customWidth="1"/>
    <col min="513" max="761" width="9.33203125" style="124"/>
    <col min="762" max="762" width="50.5546875" style="124" customWidth="1"/>
    <col min="763" max="763" width="24.33203125" style="124" customWidth="1"/>
    <col min="764" max="764" width="27" style="124" customWidth="1"/>
    <col min="765" max="765" width="9.33203125" style="124"/>
    <col min="766" max="766" width="16.5546875" style="124" customWidth="1"/>
    <col min="767" max="767" width="9.33203125" style="124"/>
    <col min="768" max="768" width="26.6640625" style="124" customWidth="1"/>
    <col min="769" max="1017" width="9.33203125" style="124"/>
    <col min="1018" max="1018" width="50.5546875" style="124" customWidth="1"/>
    <col min="1019" max="1019" width="24.33203125" style="124" customWidth="1"/>
    <col min="1020" max="1020" width="27" style="124" customWidth="1"/>
    <col min="1021" max="1021" width="9.33203125" style="124"/>
    <col min="1022" max="1022" width="16.5546875" style="124" customWidth="1"/>
    <col min="1023" max="1023" width="9.33203125" style="124"/>
    <col min="1024" max="1024" width="26.6640625" style="124" customWidth="1"/>
    <col min="1025" max="1273" width="9.33203125" style="124"/>
    <col min="1274" max="1274" width="50.5546875" style="124" customWidth="1"/>
    <col min="1275" max="1275" width="24.33203125" style="124" customWidth="1"/>
    <col min="1276" max="1276" width="27" style="124" customWidth="1"/>
    <col min="1277" max="1277" width="9.33203125" style="124"/>
    <col min="1278" max="1278" width="16.5546875" style="124" customWidth="1"/>
    <col min="1279" max="1279" width="9.33203125" style="124"/>
    <col min="1280" max="1280" width="26.6640625" style="124" customWidth="1"/>
    <col min="1281" max="1529" width="9.33203125" style="124"/>
    <col min="1530" max="1530" width="50.5546875" style="124" customWidth="1"/>
    <col min="1531" max="1531" width="24.33203125" style="124" customWidth="1"/>
    <col min="1532" max="1532" width="27" style="124" customWidth="1"/>
    <col min="1533" max="1533" width="9.33203125" style="124"/>
    <col min="1534" max="1534" width="16.5546875" style="124" customWidth="1"/>
    <col min="1535" max="1535" width="9.33203125" style="124"/>
    <col min="1536" max="1536" width="26.6640625" style="124" customWidth="1"/>
    <col min="1537" max="1785" width="9.33203125" style="124"/>
    <col min="1786" max="1786" width="50.5546875" style="124" customWidth="1"/>
    <col min="1787" max="1787" width="24.33203125" style="124" customWidth="1"/>
    <col min="1788" max="1788" width="27" style="124" customWidth="1"/>
    <col min="1789" max="1789" width="9.33203125" style="124"/>
    <col min="1790" max="1790" width="16.5546875" style="124" customWidth="1"/>
    <col min="1791" max="1791" width="9.33203125" style="124"/>
    <col min="1792" max="1792" width="26.6640625" style="124" customWidth="1"/>
    <col min="1793" max="2041" width="9.33203125" style="124"/>
    <col min="2042" max="2042" width="50.5546875" style="124" customWidth="1"/>
    <col min="2043" max="2043" width="24.33203125" style="124" customWidth="1"/>
    <col min="2044" max="2044" width="27" style="124" customWidth="1"/>
    <col min="2045" max="2045" width="9.33203125" style="124"/>
    <col min="2046" max="2046" width="16.5546875" style="124" customWidth="1"/>
    <col min="2047" max="2047" width="9.33203125" style="124"/>
    <col min="2048" max="2048" width="26.6640625" style="124" customWidth="1"/>
    <col min="2049" max="2297" width="9.33203125" style="124"/>
    <col min="2298" max="2298" width="50.5546875" style="124" customWidth="1"/>
    <col min="2299" max="2299" width="24.33203125" style="124" customWidth="1"/>
    <col min="2300" max="2300" width="27" style="124" customWidth="1"/>
    <col min="2301" max="2301" width="9.33203125" style="124"/>
    <col min="2302" max="2302" width="16.5546875" style="124" customWidth="1"/>
    <col min="2303" max="2303" width="9.33203125" style="124"/>
    <col min="2304" max="2304" width="26.6640625" style="124" customWidth="1"/>
    <col min="2305" max="2553" width="9.33203125" style="124"/>
    <col min="2554" max="2554" width="50.5546875" style="124" customWidth="1"/>
    <col min="2555" max="2555" width="24.33203125" style="124" customWidth="1"/>
    <col min="2556" max="2556" width="27" style="124" customWidth="1"/>
    <col min="2557" max="2557" width="9.33203125" style="124"/>
    <col min="2558" max="2558" width="16.5546875" style="124" customWidth="1"/>
    <col min="2559" max="2559" width="9.33203125" style="124"/>
    <col min="2560" max="2560" width="26.6640625" style="124" customWidth="1"/>
    <col min="2561" max="2809" width="9.33203125" style="124"/>
    <col min="2810" max="2810" width="50.5546875" style="124" customWidth="1"/>
    <col min="2811" max="2811" width="24.33203125" style="124" customWidth="1"/>
    <col min="2812" max="2812" width="27" style="124" customWidth="1"/>
    <col min="2813" max="2813" width="9.33203125" style="124"/>
    <col min="2814" max="2814" width="16.5546875" style="124" customWidth="1"/>
    <col min="2815" max="2815" width="9.33203125" style="124"/>
    <col min="2816" max="2816" width="26.6640625" style="124" customWidth="1"/>
    <col min="2817" max="3065" width="9.33203125" style="124"/>
    <col min="3066" max="3066" width="50.5546875" style="124" customWidth="1"/>
    <col min="3067" max="3067" width="24.33203125" style="124" customWidth="1"/>
    <col min="3068" max="3068" width="27" style="124" customWidth="1"/>
    <col min="3069" max="3069" width="9.33203125" style="124"/>
    <col min="3070" max="3070" width="16.5546875" style="124" customWidth="1"/>
    <col min="3071" max="3071" width="9.33203125" style="124"/>
    <col min="3072" max="3072" width="26.6640625" style="124" customWidth="1"/>
    <col min="3073" max="3321" width="9.33203125" style="124"/>
    <col min="3322" max="3322" width="50.5546875" style="124" customWidth="1"/>
    <col min="3323" max="3323" width="24.33203125" style="124" customWidth="1"/>
    <col min="3324" max="3324" width="27" style="124" customWidth="1"/>
    <col min="3325" max="3325" width="9.33203125" style="124"/>
    <col min="3326" max="3326" width="16.5546875" style="124" customWidth="1"/>
    <col min="3327" max="3327" width="9.33203125" style="124"/>
    <col min="3328" max="3328" width="26.6640625" style="124" customWidth="1"/>
    <col min="3329" max="3577" width="9.33203125" style="124"/>
    <col min="3578" max="3578" width="50.5546875" style="124" customWidth="1"/>
    <col min="3579" max="3579" width="24.33203125" style="124" customWidth="1"/>
    <col min="3580" max="3580" width="27" style="124" customWidth="1"/>
    <col min="3581" max="3581" width="9.33203125" style="124"/>
    <col min="3582" max="3582" width="16.5546875" style="124" customWidth="1"/>
    <col min="3583" max="3583" width="9.33203125" style="124"/>
    <col min="3584" max="3584" width="26.6640625" style="124" customWidth="1"/>
    <col min="3585" max="3833" width="9.33203125" style="124"/>
    <col min="3834" max="3834" width="50.5546875" style="124" customWidth="1"/>
    <col min="3835" max="3835" width="24.33203125" style="124" customWidth="1"/>
    <col min="3836" max="3836" width="27" style="124" customWidth="1"/>
    <col min="3837" max="3837" width="9.33203125" style="124"/>
    <col min="3838" max="3838" width="16.5546875" style="124" customWidth="1"/>
    <col min="3839" max="3839" width="9.33203125" style="124"/>
    <col min="3840" max="3840" width="26.6640625" style="124" customWidth="1"/>
    <col min="3841" max="4089" width="9.33203125" style="124"/>
    <col min="4090" max="4090" width="50.5546875" style="124" customWidth="1"/>
    <col min="4091" max="4091" width="24.33203125" style="124" customWidth="1"/>
    <col min="4092" max="4092" width="27" style="124" customWidth="1"/>
    <col min="4093" max="4093" width="9.33203125" style="124"/>
    <col min="4094" max="4094" width="16.5546875" style="124" customWidth="1"/>
    <col min="4095" max="4095" width="9.33203125" style="124"/>
    <col min="4096" max="4096" width="26.6640625" style="124" customWidth="1"/>
    <col min="4097" max="4345" width="9.33203125" style="124"/>
    <col min="4346" max="4346" width="50.5546875" style="124" customWidth="1"/>
    <col min="4347" max="4347" width="24.33203125" style="124" customWidth="1"/>
    <col min="4348" max="4348" width="27" style="124" customWidth="1"/>
    <col min="4349" max="4349" width="9.33203125" style="124"/>
    <col min="4350" max="4350" width="16.5546875" style="124" customWidth="1"/>
    <col min="4351" max="4351" width="9.33203125" style="124"/>
    <col min="4352" max="4352" width="26.6640625" style="124" customWidth="1"/>
    <col min="4353" max="4601" width="9.33203125" style="124"/>
    <col min="4602" max="4602" width="50.5546875" style="124" customWidth="1"/>
    <col min="4603" max="4603" width="24.33203125" style="124" customWidth="1"/>
    <col min="4604" max="4604" width="27" style="124" customWidth="1"/>
    <col min="4605" max="4605" width="9.33203125" style="124"/>
    <col min="4606" max="4606" width="16.5546875" style="124" customWidth="1"/>
    <col min="4607" max="4607" width="9.33203125" style="124"/>
    <col min="4608" max="4608" width="26.6640625" style="124" customWidth="1"/>
    <col min="4609" max="4857" width="9.33203125" style="124"/>
    <col min="4858" max="4858" width="50.5546875" style="124" customWidth="1"/>
    <col min="4859" max="4859" width="24.33203125" style="124" customWidth="1"/>
    <col min="4860" max="4860" width="27" style="124" customWidth="1"/>
    <col min="4861" max="4861" width="9.33203125" style="124"/>
    <col min="4862" max="4862" width="16.5546875" style="124" customWidth="1"/>
    <col min="4863" max="4863" width="9.33203125" style="124"/>
    <col min="4864" max="4864" width="26.6640625" style="124" customWidth="1"/>
    <col min="4865" max="5113" width="9.33203125" style="124"/>
    <col min="5114" max="5114" width="50.5546875" style="124" customWidth="1"/>
    <col min="5115" max="5115" width="24.33203125" style="124" customWidth="1"/>
    <col min="5116" max="5116" width="27" style="124" customWidth="1"/>
    <col min="5117" max="5117" width="9.33203125" style="124"/>
    <col min="5118" max="5118" width="16.5546875" style="124" customWidth="1"/>
    <col min="5119" max="5119" width="9.33203125" style="124"/>
    <col min="5120" max="5120" width="26.6640625" style="124" customWidth="1"/>
    <col min="5121" max="5369" width="9.33203125" style="124"/>
    <col min="5370" max="5370" width="50.5546875" style="124" customWidth="1"/>
    <col min="5371" max="5371" width="24.33203125" style="124" customWidth="1"/>
    <col min="5372" max="5372" width="27" style="124" customWidth="1"/>
    <col min="5373" max="5373" width="9.33203125" style="124"/>
    <col min="5374" max="5374" width="16.5546875" style="124" customWidth="1"/>
    <col min="5375" max="5375" width="9.33203125" style="124"/>
    <col min="5376" max="5376" width="26.6640625" style="124" customWidth="1"/>
    <col min="5377" max="5625" width="9.33203125" style="124"/>
    <col min="5626" max="5626" width="50.5546875" style="124" customWidth="1"/>
    <col min="5627" max="5627" width="24.33203125" style="124" customWidth="1"/>
    <col min="5628" max="5628" width="27" style="124" customWidth="1"/>
    <col min="5629" max="5629" width="9.33203125" style="124"/>
    <col min="5630" max="5630" width="16.5546875" style="124" customWidth="1"/>
    <col min="5631" max="5631" width="9.33203125" style="124"/>
    <col min="5632" max="5632" width="26.6640625" style="124" customWidth="1"/>
    <col min="5633" max="5881" width="9.33203125" style="124"/>
    <col min="5882" max="5882" width="50.5546875" style="124" customWidth="1"/>
    <col min="5883" max="5883" width="24.33203125" style="124" customWidth="1"/>
    <col min="5884" max="5884" width="27" style="124" customWidth="1"/>
    <col min="5885" max="5885" width="9.33203125" style="124"/>
    <col min="5886" max="5886" width="16.5546875" style="124" customWidth="1"/>
    <col min="5887" max="5887" width="9.33203125" style="124"/>
    <col min="5888" max="5888" width="26.6640625" style="124" customWidth="1"/>
    <col min="5889" max="6137" width="9.33203125" style="124"/>
    <col min="6138" max="6138" width="50.5546875" style="124" customWidth="1"/>
    <col min="6139" max="6139" width="24.33203125" style="124" customWidth="1"/>
    <col min="6140" max="6140" width="27" style="124" customWidth="1"/>
    <col min="6141" max="6141" width="9.33203125" style="124"/>
    <col min="6142" max="6142" width="16.5546875" style="124" customWidth="1"/>
    <col min="6143" max="6143" width="9.33203125" style="124"/>
    <col min="6144" max="6144" width="26.6640625" style="124" customWidth="1"/>
    <col min="6145" max="6393" width="9.33203125" style="124"/>
    <col min="6394" max="6394" width="50.5546875" style="124" customWidth="1"/>
    <col min="6395" max="6395" width="24.33203125" style="124" customWidth="1"/>
    <col min="6396" max="6396" width="27" style="124" customWidth="1"/>
    <col min="6397" max="6397" width="9.33203125" style="124"/>
    <col min="6398" max="6398" width="16.5546875" style="124" customWidth="1"/>
    <col min="6399" max="6399" width="9.33203125" style="124"/>
    <col min="6400" max="6400" width="26.6640625" style="124" customWidth="1"/>
    <col min="6401" max="6649" width="9.33203125" style="124"/>
    <col min="6650" max="6650" width="50.5546875" style="124" customWidth="1"/>
    <col min="6651" max="6651" width="24.33203125" style="124" customWidth="1"/>
    <col min="6652" max="6652" width="27" style="124" customWidth="1"/>
    <col min="6653" max="6653" width="9.33203125" style="124"/>
    <col min="6654" max="6654" width="16.5546875" style="124" customWidth="1"/>
    <col min="6655" max="6655" width="9.33203125" style="124"/>
    <col min="6656" max="6656" width="26.6640625" style="124" customWidth="1"/>
    <col min="6657" max="6905" width="9.33203125" style="124"/>
    <col min="6906" max="6906" width="50.5546875" style="124" customWidth="1"/>
    <col min="6907" max="6907" width="24.33203125" style="124" customWidth="1"/>
    <col min="6908" max="6908" width="27" style="124" customWidth="1"/>
    <col min="6909" max="6909" width="9.33203125" style="124"/>
    <col min="6910" max="6910" width="16.5546875" style="124" customWidth="1"/>
    <col min="6911" max="6911" width="9.33203125" style="124"/>
    <col min="6912" max="6912" width="26.6640625" style="124" customWidth="1"/>
    <col min="6913" max="7161" width="9.33203125" style="124"/>
    <col min="7162" max="7162" width="50.5546875" style="124" customWidth="1"/>
    <col min="7163" max="7163" width="24.33203125" style="124" customWidth="1"/>
    <col min="7164" max="7164" width="27" style="124" customWidth="1"/>
    <col min="7165" max="7165" width="9.33203125" style="124"/>
    <col min="7166" max="7166" width="16.5546875" style="124" customWidth="1"/>
    <col min="7167" max="7167" width="9.33203125" style="124"/>
    <col min="7168" max="7168" width="26.6640625" style="124" customWidth="1"/>
    <col min="7169" max="7417" width="9.33203125" style="124"/>
    <col min="7418" max="7418" width="50.5546875" style="124" customWidth="1"/>
    <col min="7419" max="7419" width="24.33203125" style="124" customWidth="1"/>
    <col min="7420" max="7420" width="27" style="124" customWidth="1"/>
    <col min="7421" max="7421" width="9.33203125" style="124"/>
    <col min="7422" max="7422" width="16.5546875" style="124" customWidth="1"/>
    <col min="7423" max="7423" width="9.33203125" style="124"/>
    <col min="7424" max="7424" width="26.6640625" style="124" customWidth="1"/>
    <col min="7425" max="7673" width="9.33203125" style="124"/>
    <col min="7674" max="7674" width="50.5546875" style="124" customWidth="1"/>
    <col min="7675" max="7675" width="24.33203125" style="124" customWidth="1"/>
    <col min="7676" max="7676" width="27" style="124" customWidth="1"/>
    <col min="7677" max="7677" width="9.33203125" style="124"/>
    <col min="7678" max="7678" width="16.5546875" style="124" customWidth="1"/>
    <col min="7679" max="7679" width="9.33203125" style="124"/>
    <col min="7680" max="7680" width="26.6640625" style="124" customWidth="1"/>
    <col min="7681" max="7929" width="9.33203125" style="124"/>
    <col min="7930" max="7930" width="50.5546875" style="124" customWidth="1"/>
    <col min="7931" max="7931" width="24.33203125" style="124" customWidth="1"/>
    <col min="7932" max="7932" width="27" style="124" customWidth="1"/>
    <col min="7933" max="7933" width="9.33203125" style="124"/>
    <col min="7934" max="7934" width="16.5546875" style="124" customWidth="1"/>
    <col min="7935" max="7935" width="9.33203125" style="124"/>
    <col min="7936" max="7936" width="26.6640625" style="124" customWidth="1"/>
    <col min="7937" max="8185" width="9.33203125" style="124"/>
    <col min="8186" max="8186" width="50.5546875" style="124" customWidth="1"/>
    <col min="8187" max="8187" width="24.33203125" style="124" customWidth="1"/>
    <col min="8188" max="8188" width="27" style="124" customWidth="1"/>
    <col min="8189" max="8189" width="9.33203125" style="124"/>
    <col min="8190" max="8190" width="16.5546875" style="124" customWidth="1"/>
    <col min="8191" max="8191" width="9.33203125" style="124"/>
    <col min="8192" max="8192" width="26.6640625" style="124" customWidth="1"/>
    <col min="8193" max="8441" width="9.33203125" style="124"/>
    <col min="8442" max="8442" width="50.5546875" style="124" customWidth="1"/>
    <col min="8443" max="8443" width="24.33203125" style="124" customWidth="1"/>
    <col min="8444" max="8444" width="27" style="124" customWidth="1"/>
    <col min="8445" max="8445" width="9.33203125" style="124"/>
    <col min="8446" max="8446" width="16.5546875" style="124" customWidth="1"/>
    <col min="8447" max="8447" width="9.33203125" style="124"/>
    <col min="8448" max="8448" width="26.6640625" style="124" customWidth="1"/>
    <col min="8449" max="8697" width="9.33203125" style="124"/>
    <col min="8698" max="8698" width="50.5546875" style="124" customWidth="1"/>
    <col min="8699" max="8699" width="24.33203125" style="124" customWidth="1"/>
    <col min="8700" max="8700" width="27" style="124" customWidth="1"/>
    <col min="8701" max="8701" width="9.33203125" style="124"/>
    <col min="8702" max="8702" width="16.5546875" style="124" customWidth="1"/>
    <col min="8703" max="8703" width="9.33203125" style="124"/>
    <col min="8704" max="8704" width="26.6640625" style="124" customWidth="1"/>
    <col min="8705" max="8953" width="9.33203125" style="124"/>
    <col min="8954" max="8954" width="50.5546875" style="124" customWidth="1"/>
    <col min="8955" max="8955" width="24.33203125" style="124" customWidth="1"/>
    <col min="8956" max="8956" width="27" style="124" customWidth="1"/>
    <col min="8957" max="8957" width="9.33203125" style="124"/>
    <col min="8958" max="8958" width="16.5546875" style="124" customWidth="1"/>
    <col min="8959" max="8959" width="9.33203125" style="124"/>
    <col min="8960" max="8960" width="26.6640625" style="124" customWidth="1"/>
    <col min="8961" max="9209" width="9.33203125" style="124"/>
    <col min="9210" max="9210" width="50.5546875" style="124" customWidth="1"/>
    <col min="9211" max="9211" width="24.33203125" style="124" customWidth="1"/>
    <col min="9212" max="9212" width="27" style="124" customWidth="1"/>
    <col min="9213" max="9213" width="9.33203125" style="124"/>
    <col min="9214" max="9214" width="16.5546875" style="124" customWidth="1"/>
    <col min="9215" max="9215" width="9.33203125" style="124"/>
    <col min="9216" max="9216" width="26.6640625" style="124" customWidth="1"/>
    <col min="9217" max="9465" width="9.33203125" style="124"/>
    <col min="9466" max="9466" width="50.5546875" style="124" customWidth="1"/>
    <col min="9467" max="9467" width="24.33203125" style="124" customWidth="1"/>
    <col min="9468" max="9468" width="27" style="124" customWidth="1"/>
    <col min="9469" max="9469" width="9.33203125" style="124"/>
    <col min="9470" max="9470" width="16.5546875" style="124" customWidth="1"/>
    <col min="9471" max="9471" width="9.33203125" style="124"/>
    <col min="9472" max="9472" width="26.6640625" style="124" customWidth="1"/>
    <col min="9473" max="9721" width="9.33203125" style="124"/>
    <col min="9722" max="9722" width="50.5546875" style="124" customWidth="1"/>
    <col min="9723" max="9723" width="24.33203125" style="124" customWidth="1"/>
    <col min="9724" max="9724" width="27" style="124" customWidth="1"/>
    <col min="9725" max="9725" width="9.33203125" style="124"/>
    <col min="9726" max="9726" width="16.5546875" style="124" customWidth="1"/>
    <col min="9727" max="9727" width="9.33203125" style="124"/>
    <col min="9728" max="9728" width="26.6640625" style="124" customWidth="1"/>
    <col min="9729" max="9977" width="9.33203125" style="124"/>
    <col min="9978" max="9978" width="50.5546875" style="124" customWidth="1"/>
    <col min="9979" max="9979" width="24.33203125" style="124" customWidth="1"/>
    <col min="9980" max="9980" width="27" style="124" customWidth="1"/>
    <col min="9981" max="9981" width="9.33203125" style="124"/>
    <col min="9982" max="9982" width="16.5546875" style="124" customWidth="1"/>
    <col min="9983" max="9983" width="9.33203125" style="124"/>
    <col min="9984" max="9984" width="26.6640625" style="124" customWidth="1"/>
    <col min="9985" max="10233" width="9.33203125" style="124"/>
    <col min="10234" max="10234" width="50.5546875" style="124" customWidth="1"/>
    <col min="10235" max="10235" width="24.33203125" style="124" customWidth="1"/>
    <col min="10236" max="10236" width="27" style="124" customWidth="1"/>
    <col min="10237" max="10237" width="9.33203125" style="124"/>
    <col min="10238" max="10238" width="16.5546875" style="124" customWidth="1"/>
    <col min="10239" max="10239" width="9.33203125" style="124"/>
    <col min="10240" max="10240" width="26.6640625" style="124" customWidth="1"/>
    <col min="10241" max="10489" width="9.33203125" style="124"/>
    <col min="10490" max="10490" width="50.5546875" style="124" customWidth="1"/>
    <col min="10491" max="10491" width="24.33203125" style="124" customWidth="1"/>
    <col min="10492" max="10492" width="27" style="124" customWidth="1"/>
    <col min="10493" max="10493" width="9.33203125" style="124"/>
    <col min="10494" max="10494" width="16.5546875" style="124" customWidth="1"/>
    <col min="10495" max="10495" width="9.33203125" style="124"/>
    <col min="10496" max="10496" width="26.6640625" style="124" customWidth="1"/>
    <col min="10497" max="10745" width="9.33203125" style="124"/>
    <col min="10746" max="10746" width="50.5546875" style="124" customWidth="1"/>
    <col min="10747" max="10747" width="24.33203125" style="124" customWidth="1"/>
    <col min="10748" max="10748" width="27" style="124" customWidth="1"/>
    <col min="10749" max="10749" width="9.33203125" style="124"/>
    <col min="10750" max="10750" width="16.5546875" style="124" customWidth="1"/>
    <col min="10751" max="10751" width="9.33203125" style="124"/>
    <col min="10752" max="10752" width="26.6640625" style="124" customWidth="1"/>
    <col min="10753" max="11001" width="9.33203125" style="124"/>
    <col min="11002" max="11002" width="50.5546875" style="124" customWidth="1"/>
    <col min="11003" max="11003" width="24.33203125" style="124" customWidth="1"/>
    <col min="11004" max="11004" width="27" style="124" customWidth="1"/>
    <col min="11005" max="11005" width="9.33203125" style="124"/>
    <col min="11006" max="11006" width="16.5546875" style="124" customWidth="1"/>
    <col min="11007" max="11007" width="9.33203125" style="124"/>
    <col min="11008" max="11008" width="26.6640625" style="124" customWidth="1"/>
    <col min="11009" max="11257" width="9.33203125" style="124"/>
    <col min="11258" max="11258" width="50.5546875" style="124" customWidth="1"/>
    <col min="11259" max="11259" width="24.33203125" style="124" customWidth="1"/>
    <col min="11260" max="11260" width="27" style="124" customWidth="1"/>
    <col min="11261" max="11261" width="9.33203125" style="124"/>
    <col min="11262" max="11262" width="16.5546875" style="124" customWidth="1"/>
    <col min="11263" max="11263" width="9.33203125" style="124"/>
    <col min="11264" max="11264" width="26.6640625" style="124" customWidth="1"/>
    <col min="11265" max="11513" width="9.33203125" style="124"/>
    <col min="11514" max="11514" width="50.5546875" style="124" customWidth="1"/>
    <col min="11515" max="11515" width="24.33203125" style="124" customWidth="1"/>
    <col min="11516" max="11516" width="27" style="124" customWidth="1"/>
    <col min="11517" max="11517" width="9.33203125" style="124"/>
    <col min="11518" max="11518" width="16.5546875" style="124" customWidth="1"/>
    <col min="11519" max="11519" width="9.33203125" style="124"/>
    <col min="11520" max="11520" width="26.6640625" style="124" customWidth="1"/>
    <col min="11521" max="11769" width="9.33203125" style="124"/>
    <col min="11770" max="11770" width="50.5546875" style="124" customWidth="1"/>
    <col min="11771" max="11771" width="24.33203125" style="124" customWidth="1"/>
    <col min="11772" max="11772" width="27" style="124" customWidth="1"/>
    <col min="11773" max="11773" width="9.33203125" style="124"/>
    <col min="11774" max="11774" width="16.5546875" style="124" customWidth="1"/>
    <col min="11775" max="11775" width="9.33203125" style="124"/>
    <col min="11776" max="11776" width="26.6640625" style="124" customWidth="1"/>
    <col min="11777" max="12025" width="9.33203125" style="124"/>
    <col min="12026" max="12026" width="50.5546875" style="124" customWidth="1"/>
    <col min="12027" max="12027" width="24.33203125" style="124" customWidth="1"/>
    <col min="12028" max="12028" width="27" style="124" customWidth="1"/>
    <col min="12029" max="12029" width="9.33203125" style="124"/>
    <col min="12030" max="12030" width="16.5546875" style="124" customWidth="1"/>
    <col min="12031" max="12031" width="9.33203125" style="124"/>
    <col min="12032" max="12032" width="26.6640625" style="124" customWidth="1"/>
    <col min="12033" max="12281" width="9.33203125" style="124"/>
    <col min="12282" max="12282" width="50.5546875" style="124" customWidth="1"/>
    <col min="12283" max="12283" width="24.33203125" style="124" customWidth="1"/>
    <col min="12284" max="12284" width="27" style="124" customWidth="1"/>
    <col min="12285" max="12285" width="9.33203125" style="124"/>
    <col min="12286" max="12286" width="16.5546875" style="124" customWidth="1"/>
    <col min="12287" max="12287" width="9.33203125" style="124"/>
    <col min="12288" max="12288" width="26.6640625" style="124" customWidth="1"/>
    <col min="12289" max="12537" width="9.33203125" style="124"/>
    <col min="12538" max="12538" width="50.5546875" style="124" customWidth="1"/>
    <col min="12539" max="12539" width="24.33203125" style="124" customWidth="1"/>
    <col min="12540" max="12540" width="27" style="124" customWidth="1"/>
    <col min="12541" max="12541" width="9.33203125" style="124"/>
    <col min="12542" max="12542" width="16.5546875" style="124" customWidth="1"/>
    <col min="12543" max="12543" width="9.33203125" style="124"/>
    <col min="12544" max="12544" width="26.6640625" style="124" customWidth="1"/>
    <col min="12545" max="12793" width="9.33203125" style="124"/>
    <col min="12794" max="12794" width="50.5546875" style="124" customWidth="1"/>
    <col min="12795" max="12795" width="24.33203125" style="124" customWidth="1"/>
    <col min="12796" max="12796" width="27" style="124" customWidth="1"/>
    <col min="12797" max="12797" width="9.33203125" style="124"/>
    <col min="12798" max="12798" width="16.5546875" style="124" customWidth="1"/>
    <col min="12799" max="12799" width="9.33203125" style="124"/>
    <col min="12800" max="12800" width="26.6640625" style="124" customWidth="1"/>
    <col min="12801" max="13049" width="9.33203125" style="124"/>
    <col min="13050" max="13050" width="50.5546875" style="124" customWidth="1"/>
    <col min="13051" max="13051" width="24.33203125" style="124" customWidth="1"/>
    <col min="13052" max="13052" width="27" style="124" customWidth="1"/>
    <col min="13053" max="13053" width="9.33203125" style="124"/>
    <col min="13054" max="13054" width="16.5546875" style="124" customWidth="1"/>
    <col min="13055" max="13055" width="9.33203125" style="124"/>
    <col min="13056" max="13056" width="26.6640625" style="124" customWidth="1"/>
    <col min="13057" max="13305" width="9.33203125" style="124"/>
    <col min="13306" max="13306" width="50.5546875" style="124" customWidth="1"/>
    <col min="13307" max="13307" width="24.33203125" style="124" customWidth="1"/>
    <col min="13308" max="13308" width="27" style="124" customWidth="1"/>
    <col min="13309" max="13309" width="9.33203125" style="124"/>
    <col min="13310" max="13310" width="16.5546875" style="124" customWidth="1"/>
    <col min="13311" max="13311" width="9.33203125" style="124"/>
    <col min="13312" max="13312" width="26.6640625" style="124" customWidth="1"/>
    <col min="13313" max="13561" width="9.33203125" style="124"/>
    <col min="13562" max="13562" width="50.5546875" style="124" customWidth="1"/>
    <col min="13563" max="13563" width="24.33203125" style="124" customWidth="1"/>
    <col min="13564" max="13564" width="27" style="124" customWidth="1"/>
    <col min="13565" max="13565" width="9.33203125" style="124"/>
    <col min="13566" max="13566" width="16.5546875" style="124" customWidth="1"/>
    <col min="13567" max="13567" width="9.33203125" style="124"/>
    <col min="13568" max="13568" width="26.6640625" style="124" customWidth="1"/>
    <col min="13569" max="13817" width="9.33203125" style="124"/>
    <col min="13818" max="13818" width="50.5546875" style="124" customWidth="1"/>
    <col min="13819" max="13819" width="24.33203125" style="124" customWidth="1"/>
    <col min="13820" max="13820" width="27" style="124" customWidth="1"/>
    <col min="13821" max="13821" width="9.33203125" style="124"/>
    <col min="13822" max="13822" width="16.5546875" style="124" customWidth="1"/>
    <col min="13823" max="13823" width="9.33203125" style="124"/>
    <col min="13824" max="13824" width="26.6640625" style="124" customWidth="1"/>
    <col min="13825" max="14073" width="9.33203125" style="124"/>
    <col min="14074" max="14074" width="50.5546875" style="124" customWidth="1"/>
    <col min="14075" max="14075" width="24.33203125" style="124" customWidth="1"/>
    <col min="14076" max="14076" width="27" style="124" customWidth="1"/>
    <col min="14077" max="14077" width="9.33203125" style="124"/>
    <col min="14078" max="14078" width="16.5546875" style="124" customWidth="1"/>
    <col min="14079" max="14079" width="9.33203125" style="124"/>
    <col min="14080" max="14080" width="26.6640625" style="124" customWidth="1"/>
    <col min="14081" max="14329" width="9.33203125" style="124"/>
    <col min="14330" max="14330" width="50.5546875" style="124" customWidth="1"/>
    <col min="14331" max="14331" width="24.33203125" style="124" customWidth="1"/>
    <col min="14332" max="14332" width="27" style="124" customWidth="1"/>
    <col min="14333" max="14333" width="9.33203125" style="124"/>
    <col min="14334" max="14334" width="16.5546875" style="124" customWidth="1"/>
    <col min="14335" max="14335" width="9.33203125" style="124"/>
    <col min="14336" max="14336" width="26.6640625" style="124" customWidth="1"/>
    <col min="14337" max="14585" width="9.33203125" style="124"/>
    <col min="14586" max="14586" width="50.5546875" style="124" customWidth="1"/>
    <col min="14587" max="14587" width="24.33203125" style="124" customWidth="1"/>
    <col min="14588" max="14588" width="27" style="124" customWidth="1"/>
    <col min="14589" max="14589" width="9.33203125" style="124"/>
    <col min="14590" max="14590" width="16.5546875" style="124" customWidth="1"/>
    <col min="14591" max="14591" width="9.33203125" style="124"/>
    <col min="14592" max="14592" width="26.6640625" style="124" customWidth="1"/>
    <col min="14593" max="14841" width="9.33203125" style="124"/>
    <col min="14842" max="14842" width="50.5546875" style="124" customWidth="1"/>
    <col min="14843" max="14843" width="24.33203125" style="124" customWidth="1"/>
    <col min="14844" max="14844" width="27" style="124" customWidth="1"/>
    <col min="14845" max="14845" width="9.33203125" style="124"/>
    <col min="14846" max="14846" width="16.5546875" style="124" customWidth="1"/>
    <col min="14847" max="14847" width="9.33203125" style="124"/>
    <col min="14848" max="14848" width="26.6640625" style="124" customWidth="1"/>
    <col min="14849" max="15097" width="9.33203125" style="124"/>
    <col min="15098" max="15098" width="50.5546875" style="124" customWidth="1"/>
    <col min="15099" max="15099" width="24.33203125" style="124" customWidth="1"/>
    <col min="15100" max="15100" width="27" style="124" customWidth="1"/>
    <col min="15101" max="15101" width="9.33203125" style="124"/>
    <col min="15102" max="15102" width="16.5546875" style="124" customWidth="1"/>
    <col min="15103" max="15103" width="9.33203125" style="124"/>
    <col min="15104" max="15104" width="26.6640625" style="124" customWidth="1"/>
    <col min="15105" max="15353" width="9.33203125" style="124"/>
    <col min="15354" max="15354" width="50.5546875" style="124" customWidth="1"/>
    <col min="15355" max="15355" width="24.33203125" style="124" customWidth="1"/>
    <col min="15356" max="15356" width="27" style="124" customWidth="1"/>
    <col min="15357" max="15357" width="9.33203125" style="124"/>
    <col min="15358" max="15358" width="16.5546875" style="124" customWidth="1"/>
    <col min="15359" max="15359" width="9.33203125" style="124"/>
    <col min="15360" max="15360" width="26.6640625" style="124" customWidth="1"/>
    <col min="15361" max="15609" width="9.33203125" style="124"/>
    <col min="15610" max="15610" width="50.5546875" style="124" customWidth="1"/>
    <col min="15611" max="15611" width="24.33203125" style="124" customWidth="1"/>
    <col min="15612" max="15612" width="27" style="124" customWidth="1"/>
    <col min="15613" max="15613" width="9.33203125" style="124"/>
    <col min="15614" max="15614" width="16.5546875" style="124" customWidth="1"/>
    <col min="15615" max="15615" width="9.33203125" style="124"/>
    <col min="15616" max="15616" width="26.6640625" style="124" customWidth="1"/>
    <col min="15617" max="15865" width="9.33203125" style="124"/>
    <col min="15866" max="15866" width="50.5546875" style="124" customWidth="1"/>
    <col min="15867" max="15867" width="24.33203125" style="124" customWidth="1"/>
    <col min="15868" max="15868" width="27" style="124" customWidth="1"/>
    <col min="15869" max="15869" width="9.33203125" style="124"/>
    <col min="15870" max="15870" width="16.5546875" style="124" customWidth="1"/>
    <col min="15871" max="15871" width="9.33203125" style="124"/>
    <col min="15872" max="15872" width="26.6640625" style="124" customWidth="1"/>
    <col min="15873" max="16121" width="9.33203125" style="124"/>
    <col min="16122" max="16122" width="50.5546875" style="124" customWidth="1"/>
    <col min="16123" max="16123" width="24.33203125" style="124" customWidth="1"/>
    <col min="16124" max="16124" width="27" style="124" customWidth="1"/>
    <col min="16125" max="16125" width="9.33203125" style="124"/>
    <col min="16126" max="16126" width="16.5546875" style="124" customWidth="1"/>
    <col min="16127" max="16127" width="9.33203125" style="124"/>
    <col min="16128" max="16128" width="26.6640625" style="124" customWidth="1"/>
    <col min="16129" max="16384" width="9.33203125" style="124"/>
  </cols>
  <sheetData>
    <row r="1" spans="1:7">
      <c r="A1" s="1" t="s">
        <v>3783</v>
      </c>
    </row>
    <row r="2" spans="1:7">
      <c r="A2" s="53" t="s">
        <v>3784</v>
      </c>
      <c r="B2" s="35"/>
      <c r="C2" s="35"/>
      <c r="D2" s="35"/>
      <c r="E2" s="35"/>
    </row>
    <row r="3" spans="1:7">
      <c r="B3" s="45"/>
      <c r="C3" s="45"/>
      <c r="D3" s="35"/>
    </row>
    <row r="4" spans="1:7">
      <c r="A4" s="1" t="s">
        <v>3785</v>
      </c>
      <c r="B4" s="45"/>
      <c r="C4" s="45"/>
      <c r="D4" s="35"/>
    </row>
    <row r="5" spans="1:7">
      <c r="A5" s="54" t="s">
        <v>109</v>
      </c>
      <c r="B5" s="45"/>
      <c r="C5" s="45"/>
      <c r="D5" s="35"/>
    </row>
    <row r="6" spans="1:7">
      <c r="A6" s="54" t="s">
        <v>1411</v>
      </c>
      <c r="B6" s="45"/>
      <c r="C6" s="45"/>
      <c r="D6" s="35"/>
    </row>
    <row r="7" spans="1:7">
      <c r="A7" s="54" t="s">
        <v>90</v>
      </c>
      <c r="B7" s="45"/>
      <c r="C7" s="45"/>
      <c r="D7" s="35"/>
    </row>
    <row r="8" spans="1:7">
      <c r="A8" s="54" t="s">
        <v>3509</v>
      </c>
      <c r="B8" s="45"/>
      <c r="C8" s="45"/>
      <c r="D8" s="35"/>
    </row>
    <row r="9" spans="1:7">
      <c r="A9" s="54" t="s">
        <v>3746</v>
      </c>
      <c r="B9" s="906" t="s">
        <v>3747</v>
      </c>
      <c r="C9" s="597" t="s">
        <v>108</v>
      </c>
      <c r="D9" s="906" t="s">
        <v>3748</v>
      </c>
    </row>
    <row r="10" spans="1:7">
      <c r="B10" s="45"/>
      <c r="C10" s="45"/>
      <c r="D10" s="35"/>
    </row>
    <row r="11" spans="1:7">
      <c r="A11" s="49" t="s">
        <v>3749</v>
      </c>
      <c r="B11" s="45"/>
      <c r="C11" s="45"/>
      <c r="D11" s="35"/>
    </row>
    <row r="12" spans="1:7">
      <c r="A12" s="45"/>
      <c r="B12" s="45"/>
      <c r="C12" s="35"/>
      <c r="D12" s="445"/>
    </row>
    <row r="13" spans="1:7" ht="28.8">
      <c r="A13" s="538"/>
      <c r="B13" s="538"/>
      <c r="C13" s="907" t="s">
        <v>3750</v>
      </c>
      <c r="D13" s="907" t="s">
        <v>3751</v>
      </c>
      <c r="E13" s="907" t="s">
        <v>209</v>
      </c>
    </row>
    <row r="14" spans="1:7">
      <c r="A14" s="825"/>
      <c r="B14" s="825"/>
      <c r="C14" s="8" t="s">
        <v>107</v>
      </c>
      <c r="D14" s="8" t="s">
        <v>88</v>
      </c>
      <c r="E14" s="8" t="s">
        <v>87</v>
      </c>
    </row>
    <row r="15" spans="1:7">
      <c r="A15" s="834" t="s">
        <v>3752</v>
      </c>
      <c r="B15" s="8" t="s">
        <v>12</v>
      </c>
      <c r="C15" s="899"/>
      <c r="D15" s="899"/>
      <c r="E15" s="899"/>
      <c r="F15" s="42" t="s">
        <v>3753</v>
      </c>
      <c r="G15" s="35"/>
    </row>
    <row r="16" spans="1:7">
      <c r="A16" s="834" t="s">
        <v>3754</v>
      </c>
      <c r="B16" s="8" t="s">
        <v>72</v>
      </c>
      <c r="C16" s="900"/>
      <c r="D16" s="900"/>
      <c r="E16" s="900"/>
      <c r="F16" s="42" t="s">
        <v>208</v>
      </c>
      <c r="G16" s="35"/>
    </row>
    <row r="17" spans="1:7">
      <c r="A17" s="901" t="s">
        <v>3755</v>
      </c>
      <c r="B17" s="8" t="s">
        <v>11</v>
      </c>
      <c r="C17" s="900"/>
      <c r="D17" s="900"/>
      <c r="E17" s="900"/>
      <c r="F17" s="42" t="s">
        <v>207</v>
      </c>
      <c r="G17" s="35"/>
    </row>
    <row r="18" spans="1:7">
      <c r="A18" s="901" t="s">
        <v>3756</v>
      </c>
      <c r="B18" s="8" t="s">
        <v>71</v>
      </c>
      <c r="C18" s="900"/>
      <c r="D18" s="900"/>
      <c r="E18" s="900"/>
      <c r="F18" s="42" t="s">
        <v>3757</v>
      </c>
      <c r="G18" s="35"/>
    </row>
    <row r="19" spans="1:7">
      <c r="A19" s="901" t="s">
        <v>3758</v>
      </c>
      <c r="B19" s="8" t="s">
        <v>70</v>
      </c>
      <c r="C19" s="900"/>
      <c r="D19" s="900"/>
      <c r="E19" s="900"/>
      <c r="F19" s="42" t="s">
        <v>3759</v>
      </c>
      <c r="G19" s="35"/>
    </row>
    <row r="20" spans="1:7">
      <c r="A20" s="901" t="s">
        <v>211</v>
      </c>
      <c r="B20" s="8" t="s">
        <v>69</v>
      </c>
      <c r="C20" s="903"/>
      <c r="D20" s="903"/>
      <c r="E20" s="1908"/>
      <c r="F20" s="42" t="s">
        <v>3760</v>
      </c>
      <c r="G20" s="42" t="s">
        <v>206</v>
      </c>
    </row>
    <row r="21" spans="1:7">
      <c r="A21" s="901" t="s">
        <v>3761</v>
      </c>
      <c r="B21" s="8" t="s">
        <v>68</v>
      </c>
      <c r="C21" s="900"/>
      <c r="D21" s="900"/>
      <c r="E21" s="1908"/>
      <c r="F21" s="42" t="s">
        <v>3762</v>
      </c>
      <c r="G21" s="42"/>
    </row>
    <row r="22" spans="1:7">
      <c r="A22" s="904" t="s">
        <v>3749</v>
      </c>
      <c r="B22" s="8" t="s">
        <v>10</v>
      </c>
      <c r="C22" s="912"/>
      <c r="D22" s="912"/>
      <c r="E22" s="1908"/>
      <c r="F22" s="42" t="s">
        <v>3763</v>
      </c>
      <c r="G22" s="42" t="s">
        <v>205</v>
      </c>
    </row>
    <row r="23" spans="1:7">
      <c r="A23" s="913"/>
      <c r="B23" s="913"/>
      <c r="C23" s="756" t="s">
        <v>201</v>
      </c>
      <c r="D23" s="756" t="s">
        <v>3764</v>
      </c>
    </row>
    <row r="24" spans="1:7">
      <c r="C24" s="41" t="s">
        <v>91</v>
      </c>
      <c r="D24" s="41" t="s">
        <v>91</v>
      </c>
      <c r="E24" s="41" t="s">
        <v>91</v>
      </c>
    </row>
    <row r="25" spans="1:7">
      <c r="C25" s="41" t="s">
        <v>3765</v>
      </c>
      <c r="D25" s="41" t="s">
        <v>3765</v>
      </c>
      <c r="E25" s="41" t="s">
        <v>3765</v>
      </c>
    </row>
    <row r="26" spans="1:7">
      <c r="B26" s="45"/>
      <c r="C26" s="41" t="s">
        <v>176</v>
      </c>
      <c r="D26" s="41" t="s">
        <v>176</v>
      </c>
      <c r="E26" s="41" t="s">
        <v>176</v>
      </c>
    </row>
    <row r="27" spans="1:7">
      <c r="B27" s="45"/>
      <c r="E27" s="41" t="s">
        <v>204</v>
      </c>
    </row>
    <row r="28" spans="1:7">
      <c r="B28" s="45"/>
      <c r="C28" s="41" t="s">
        <v>183</v>
      </c>
      <c r="D28" s="41" t="s">
        <v>183</v>
      </c>
      <c r="E28" s="41" t="s">
        <v>183</v>
      </c>
    </row>
    <row r="29" spans="1:7">
      <c r="B29" s="45"/>
      <c r="C29" s="41"/>
      <c r="D29" s="41"/>
      <c r="E29" s="41"/>
    </row>
    <row r="30" spans="1:7">
      <c r="D30" s="44"/>
    </row>
    <row r="31" spans="1:7">
      <c r="A31" s="1" t="s">
        <v>3786</v>
      </c>
      <c r="D31" s="44"/>
    </row>
    <row r="32" spans="1:7">
      <c r="A32" s="54" t="s">
        <v>109</v>
      </c>
      <c r="D32" s="44"/>
    </row>
    <row r="33" spans="1:20">
      <c r="A33" s="54" t="s">
        <v>3746</v>
      </c>
      <c r="B33" s="517" t="s">
        <v>3747</v>
      </c>
      <c r="C33" s="573" t="s">
        <v>108</v>
      </c>
      <c r="D33" s="517" t="s">
        <v>3748</v>
      </c>
    </row>
    <row r="34" spans="1:20">
      <c r="D34" s="445"/>
    </row>
    <row r="35" spans="1:20">
      <c r="A35" s="49" t="s">
        <v>338</v>
      </c>
      <c r="D35" s="445"/>
    </row>
    <row r="36" spans="1:20">
      <c r="C36" s="445"/>
      <c r="D36" s="445"/>
    </row>
    <row r="37" spans="1:20">
      <c r="C37" s="898" t="s">
        <v>3767</v>
      </c>
      <c r="D37" s="445"/>
    </row>
    <row r="38" spans="1:20">
      <c r="C38" s="8" t="s">
        <v>82</v>
      </c>
      <c r="D38" s="445"/>
    </row>
    <row r="39" spans="1:20">
      <c r="A39" s="835" t="s">
        <v>203</v>
      </c>
      <c r="B39" s="8" t="s">
        <v>65</v>
      </c>
      <c r="C39" s="15"/>
      <c r="D39" s="3" t="s">
        <v>90</v>
      </c>
      <c r="E39" s="42" t="s">
        <v>1411</v>
      </c>
      <c r="F39" s="42" t="s">
        <v>3509</v>
      </c>
      <c r="G39" s="42" t="s">
        <v>3763</v>
      </c>
      <c r="I39" s="41" t="s">
        <v>91</v>
      </c>
      <c r="J39" s="41" t="s">
        <v>3765</v>
      </c>
      <c r="K39" s="41"/>
      <c r="L39" s="41"/>
      <c r="M39" s="41" t="s">
        <v>176</v>
      </c>
      <c r="N39" s="41" t="s">
        <v>204</v>
      </c>
      <c r="O39" s="41" t="s">
        <v>183</v>
      </c>
    </row>
    <row r="40" spans="1:20">
      <c r="A40" s="902" t="s">
        <v>3768</v>
      </c>
      <c r="B40" s="8" t="s">
        <v>8</v>
      </c>
      <c r="C40" s="900"/>
      <c r="D40" s="3" t="s">
        <v>90</v>
      </c>
      <c r="E40" s="42" t="s">
        <v>1411</v>
      </c>
      <c r="F40" s="42" t="s">
        <v>3509</v>
      </c>
      <c r="G40" s="42" t="s">
        <v>202</v>
      </c>
      <c r="H40" s="42" t="s">
        <v>201</v>
      </c>
      <c r="I40" s="41" t="s">
        <v>91</v>
      </c>
      <c r="J40" s="41" t="s">
        <v>3765</v>
      </c>
      <c r="K40" s="41"/>
      <c r="L40" s="46"/>
      <c r="M40" s="41" t="s">
        <v>176</v>
      </c>
      <c r="N40" s="41" t="s">
        <v>185</v>
      </c>
      <c r="P40" s="46"/>
      <c r="Q40" s="47"/>
      <c r="R40" s="46"/>
      <c r="S40" s="41"/>
      <c r="T40" s="125"/>
    </row>
    <row r="41" spans="1:20">
      <c r="A41" s="902" t="s">
        <v>3769</v>
      </c>
      <c r="B41" s="8" t="s">
        <v>7</v>
      </c>
      <c r="C41" s="15"/>
      <c r="D41" s="3" t="s">
        <v>90</v>
      </c>
      <c r="E41" s="42" t="s">
        <v>1411</v>
      </c>
      <c r="F41" s="42" t="s">
        <v>3509</v>
      </c>
      <c r="G41" s="42"/>
      <c r="H41" s="42" t="s">
        <v>200</v>
      </c>
      <c r="I41" s="41" t="s">
        <v>91</v>
      </c>
      <c r="J41" s="41" t="s">
        <v>3765</v>
      </c>
      <c r="K41" s="41"/>
      <c r="L41" s="46"/>
      <c r="M41" s="41" t="s">
        <v>176</v>
      </c>
      <c r="N41" s="41" t="s">
        <v>185</v>
      </c>
      <c r="P41" s="46"/>
      <c r="Q41" s="47"/>
      <c r="R41" s="46"/>
      <c r="S41" s="41"/>
      <c r="T41" s="125"/>
    </row>
    <row r="42" spans="1:20">
      <c r="A42" s="902" t="s">
        <v>3770</v>
      </c>
      <c r="B42" s="8" t="s">
        <v>64</v>
      </c>
      <c r="C42" s="900"/>
      <c r="D42" s="3" t="s">
        <v>90</v>
      </c>
      <c r="E42" s="42" t="s">
        <v>1411</v>
      </c>
      <c r="F42" s="42" t="s">
        <v>3509</v>
      </c>
      <c r="G42" s="42"/>
      <c r="H42" s="42" t="s">
        <v>199</v>
      </c>
      <c r="I42" s="41" t="s">
        <v>91</v>
      </c>
      <c r="J42" s="41" t="s">
        <v>3765</v>
      </c>
      <c r="K42" s="41"/>
      <c r="L42" s="46"/>
      <c r="M42" s="41" t="s">
        <v>176</v>
      </c>
      <c r="N42" s="41" t="s">
        <v>185</v>
      </c>
      <c r="P42" s="46"/>
      <c r="Q42" s="47"/>
      <c r="R42" s="46"/>
      <c r="S42" s="41"/>
      <c r="T42" s="125"/>
    </row>
    <row r="43" spans="1:20" ht="25.95" customHeight="1">
      <c r="A43" s="1656" t="s">
        <v>198</v>
      </c>
      <c r="B43" s="8" t="s">
        <v>6</v>
      </c>
      <c r="C43" s="900"/>
      <c r="D43" s="3" t="s">
        <v>90</v>
      </c>
      <c r="E43" s="42" t="s">
        <v>1411</v>
      </c>
      <c r="F43" s="42" t="s">
        <v>3509</v>
      </c>
      <c r="H43" s="124" t="s">
        <v>197</v>
      </c>
      <c r="I43" s="41" t="s">
        <v>91</v>
      </c>
      <c r="J43" s="41" t="s">
        <v>3765</v>
      </c>
      <c r="K43" s="41"/>
      <c r="M43" s="41" t="s">
        <v>176</v>
      </c>
      <c r="N43" s="41" t="s">
        <v>185</v>
      </c>
      <c r="O43" s="41"/>
    </row>
    <row r="44" spans="1:20" ht="28.8">
      <c r="A44" s="1657" t="s">
        <v>6314</v>
      </c>
      <c r="B44" s="8" t="s">
        <v>61</v>
      </c>
      <c r="C44" s="900"/>
      <c r="D44" s="3" t="s">
        <v>90</v>
      </c>
      <c r="E44" s="42" t="s">
        <v>1411</v>
      </c>
      <c r="F44" s="42" t="s">
        <v>3509</v>
      </c>
      <c r="G44" s="35"/>
      <c r="H44" s="42" t="s">
        <v>196</v>
      </c>
      <c r="I44" s="41" t="s">
        <v>91</v>
      </c>
      <c r="J44" s="41" t="s">
        <v>3765</v>
      </c>
      <c r="K44" s="41"/>
      <c r="M44" s="41" t="s">
        <v>176</v>
      </c>
      <c r="N44" s="41" t="s">
        <v>185</v>
      </c>
      <c r="O44" s="46"/>
      <c r="P44" s="46"/>
      <c r="Q44" s="41"/>
    </row>
    <row r="45" spans="1:20">
      <c r="A45" s="1068" t="s">
        <v>3787</v>
      </c>
      <c r="B45" s="914" t="s">
        <v>4</v>
      </c>
      <c r="C45" s="96"/>
      <c r="D45" s="3" t="s">
        <v>90</v>
      </c>
      <c r="E45" s="42" t="s">
        <v>1411</v>
      </c>
      <c r="F45" s="42" t="s">
        <v>3509</v>
      </c>
      <c r="G45" s="35"/>
      <c r="H45" s="42" t="s">
        <v>3773</v>
      </c>
      <c r="I45" s="41" t="s">
        <v>91</v>
      </c>
      <c r="J45" s="41" t="s">
        <v>3765</v>
      </c>
      <c r="K45" s="41"/>
      <c r="M45" s="41" t="s">
        <v>176</v>
      </c>
      <c r="N45" s="41" t="s">
        <v>185</v>
      </c>
      <c r="O45" s="46"/>
      <c r="P45" s="46"/>
      <c r="Q45" s="41"/>
    </row>
    <row r="46" spans="1:20">
      <c r="A46" s="1561" t="s">
        <v>5960</v>
      </c>
      <c r="B46" s="920" t="s">
        <v>365</v>
      </c>
      <c r="C46" s="727"/>
      <c r="D46" s="42" t="s">
        <v>90</v>
      </c>
      <c r="E46" s="42" t="s">
        <v>1411</v>
      </c>
      <c r="F46" s="42" t="s">
        <v>3509</v>
      </c>
      <c r="H46" s="921" t="s">
        <v>366</v>
      </c>
      <c r="I46" s="41" t="s">
        <v>91</v>
      </c>
      <c r="J46" s="41" t="s">
        <v>3765</v>
      </c>
      <c r="L46" s="41"/>
      <c r="M46" s="41" t="s">
        <v>176</v>
      </c>
      <c r="N46" s="41" t="s">
        <v>185</v>
      </c>
      <c r="O46" s="46"/>
      <c r="P46" s="46"/>
      <c r="Q46" s="41"/>
    </row>
    <row r="47" spans="1:20">
      <c r="A47" s="1561" t="s">
        <v>5961</v>
      </c>
      <c r="B47" s="920" t="s">
        <v>364</v>
      </c>
      <c r="C47" s="727"/>
      <c r="D47" s="42" t="s">
        <v>90</v>
      </c>
      <c r="E47" s="42" t="s">
        <v>1411</v>
      </c>
      <c r="F47" s="42" t="s">
        <v>3509</v>
      </c>
      <c r="H47" s="921" t="s">
        <v>367</v>
      </c>
      <c r="I47" s="41" t="s">
        <v>91</v>
      </c>
      <c r="J47" s="41" t="s">
        <v>3765</v>
      </c>
      <c r="L47" s="41"/>
      <c r="M47" s="41" t="s">
        <v>176</v>
      </c>
      <c r="N47" s="41" t="s">
        <v>185</v>
      </c>
      <c r="O47" s="46"/>
      <c r="P47" s="46"/>
      <c r="Q47" s="41"/>
    </row>
    <row r="48" spans="1:20">
      <c r="A48" s="1561" t="s">
        <v>5962</v>
      </c>
      <c r="B48" s="920" t="s">
        <v>363</v>
      </c>
      <c r="C48" s="727"/>
      <c r="D48" s="42" t="s">
        <v>90</v>
      </c>
      <c r="E48" s="42" t="s">
        <v>1411</v>
      </c>
      <c r="F48" s="42" t="s">
        <v>3509</v>
      </c>
      <c r="H48" s="921" t="s">
        <v>368</v>
      </c>
      <c r="I48" s="41" t="s">
        <v>91</v>
      </c>
      <c r="J48" s="41" t="s">
        <v>3765</v>
      </c>
      <c r="L48" s="41"/>
      <c r="M48" s="41" t="s">
        <v>176</v>
      </c>
      <c r="N48" s="41" t="s">
        <v>185</v>
      </c>
      <c r="O48" s="46"/>
      <c r="P48" s="46"/>
      <c r="Q48" s="41"/>
    </row>
    <row r="49" spans="1:23">
      <c r="A49" s="1561" t="s">
        <v>5963</v>
      </c>
      <c r="B49" s="920" t="s">
        <v>362</v>
      </c>
      <c r="C49" s="727"/>
      <c r="D49" s="42" t="s">
        <v>90</v>
      </c>
      <c r="E49" s="42" t="s">
        <v>1411</v>
      </c>
      <c r="F49" s="42" t="s">
        <v>3509</v>
      </c>
      <c r="H49" s="921" t="s">
        <v>369</v>
      </c>
      <c r="I49" s="41" t="s">
        <v>91</v>
      </c>
      <c r="J49" s="41" t="s">
        <v>3765</v>
      </c>
      <c r="L49" s="41"/>
      <c r="M49" s="41" t="s">
        <v>176</v>
      </c>
      <c r="N49" s="41" t="s">
        <v>185</v>
      </c>
      <c r="O49" s="46"/>
      <c r="P49" s="46"/>
      <c r="Q49" s="41"/>
    </row>
    <row r="50" spans="1:23">
      <c r="A50" s="1538" t="s">
        <v>5896</v>
      </c>
      <c r="B50" s="914" t="s">
        <v>60</v>
      </c>
      <c r="C50" s="900"/>
      <c r="D50" s="3" t="s">
        <v>90</v>
      </c>
      <c r="E50" s="42" t="s">
        <v>1411</v>
      </c>
      <c r="F50" s="756"/>
      <c r="G50" s="35"/>
      <c r="H50" s="42" t="s">
        <v>187</v>
      </c>
      <c r="I50" s="41" t="s">
        <v>91</v>
      </c>
      <c r="J50" s="41" t="s">
        <v>3765</v>
      </c>
      <c r="K50" s="41"/>
      <c r="M50" s="41" t="s">
        <v>176</v>
      </c>
      <c r="N50" s="41" t="s">
        <v>185</v>
      </c>
      <c r="O50" s="41"/>
      <c r="P50" s="46"/>
      <c r="Q50" s="41"/>
      <c r="R50" s="46"/>
      <c r="S50" s="46"/>
      <c r="T50" s="125"/>
    </row>
    <row r="51" spans="1:23">
      <c r="A51" s="908" t="s">
        <v>194</v>
      </c>
      <c r="B51" s="914"/>
      <c r="C51" s="38"/>
    </row>
    <row r="52" spans="1:23">
      <c r="A52" s="309" t="s">
        <v>193</v>
      </c>
      <c r="B52" s="914" t="s">
        <v>101</v>
      </c>
      <c r="C52" s="900"/>
      <c r="D52" s="3" t="s">
        <v>90</v>
      </c>
      <c r="E52" s="42" t="s">
        <v>1411</v>
      </c>
      <c r="F52" s="756" t="s">
        <v>3509</v>
      </c>
      <c r="G52" s="42" t="s">
        <v>192</v>
      </c>
      <c r="H52" s="42" t="s">
        <v>187</v>
      </c>
      <c r="I52" s="41" t="s">
        <v>91</v>
      </c>
      <c r="J52" s="41" t="s">
        <v>3765</v>
      </c>
      <c r="K52" s="41"/>
      <c r="L52" s="41" t="s">
        <v>185</v>
      </c>
      <c r="M52" s="41" t="s">
        <v>176</v>
      </c>
      <c r="N52" s="41"/>
      <c r="O52" s="41" t="s">
        <v>191</v>
      </c>
      <c r="P52" s="41" t="s">
        <v>182</v>
      </c>
      <c r="Q52" s="41" t="s">
        <v>183</v>
      </c>
      <c r="R52" s="41"/>
      <c r="S52" s="41"/>
      <c r="V52" s="47"/>
      <c r="W52" s="47"/>
    </row>
    <row r="53" spans="1:23">
      <c r="A53" s="321" t="s">
        <v>190</v>
      </c>
      <c r="B53" s="914" t="s">
        <v>44</v>
      </c>
      <c r="C53" s="900"/>
      <c r="D53" s="3" t="s">
        <v>90</v>
      </c>
      <c r="E53" s="42" t="s">
        <v>1411</v>
      </c>
      <c r="F53" s="756" t="s">
        <v>3509</v>
      </c>
      <c r="G53" s="124" t="s">
        <v>347</v>
      </c>
      <c r="H53" s="42" t="s">
        <v>187</v>
      </c>
      <c r="I53" s="41" t="s">
        <v>91</v>
      </c>
      <c r="J53" s="41" t="s">
        <v>3765</v>
      </c>
      <c r="K53" s="41" t="s">
        <v>185</v>
      </c>
      <c r="L53" s="41" t="s">
        <v>189</v>
      </c>
      <c r="M53" s="41" t="s">
        <v>176</v>
      </c>
      <c r="N53" s="41"/>
      <c r="O53" s="48"/>
      <c r="V53" s="47"/>
      <c r="W53" s="47"/>
    </row>
    <row r="54" spans="1:23">
      <c r="A54" s="1687" t="s">
        <v>6313</v>
      </c>
      <c r="B54" s="914" t="s">
        <v>43</v>
      </c>
      <c r="C54" s="900"/>
      <c r="D54" s="3" t="s">
        <v>90</v>
      </c>
      <c r="E54" s="42" t="s">
        <v>1411</v>
      </c>
      <c r="F54" s="756" t="s">
        <v>3509</v>
      </c>
      <c r="G54" s="124" t="s">
        <v>346</v>
      </c>
      <c r="H54" s="42" t="s">
        <v>187</v>
      </c>
      <c r="I54" s="41" t="s">
        <v>91</v>
      </c>
      <c r="J54" s="41" t="s">
        <v>3765</v>
      </c>
      <c r="K54" s="41" t="s">
        <v>185</v>
      </c>
      <c r="L54" s="41" t="s">
        <v>189</v>
      </c>
      <c r="M54" s="41" t="s">
        <v>176</v>
      </c>
      <c r="N54" s="41"/>
      <c r="V54" s="47"/>
      <c r="W54" s="47"/>
    </row>
    <row r="55" spans="1:23">
      <c r="A55" s="321" t="s">
        <v>3774</v>
      </c>
      <c r="B55" s="914" t="s">
        <v>2</v>
      </c>
      <c r="C55" s="900"/>
      <c r="D55" s="3" t="s">
        <v>90</v>
      </c>
      <c r="E55" s="42" t="s">
        <v>1411</v>
      </c>
      <c r="F55" s="756" t="s">
        <v>3509</v>
      </c>
      <c r="G55" s="124" t="s">
        <v>345</v>
      </c>
      <c r="H55" s="42" t="s">
        <v>187</v>
      </c>
      <c r="I55" s="41" t="s">
        <v>91</v>
      </c>
      <c r="J55" s="41" t="s">
        <v>3765</v>
      </c>
      <c r="K55" s="41" t="s">
        <v>185</v>
      </c>
      <c r="L55" s="41" t="s">
        <v>189</v>
      </c>
      <c r="M55" s="41" t="s">
        <v>176</v>
      </c>
      <c r="N55" s="41"/>
      <c r="V55" s="47"/>
      <c r="W55" s="47"/>
    </row>
    <row r="56" spans="1:23">
      <c r="A56" s="309" t="s">
        <v>188</v>
      </c>
      <c r="B56" s="914" t="s">
        <v>42</v>
      </c>
      <c r="C56" s="900"/>
      <c r="D56" s="3" t="s">
        <v>90</v>
      </c>
      <c r="E56" s="42" t="s">
        <v>1411</v>
      </c>
      <c r="F56" s="756" t="s">
        <v>3509</v>
      </c>
      <c r="H56" s="42" t="s">
        <v>187</v>
      </c>
      <c r="I56" s="41" t="s">
        <v>91</v>
      </c>
      <c r="J56" s="41" t="s">
        <v>3765</v>
      </c>
      <c r="K56" s="41" t="s">
        <v>185</v>
      </c>
      <c r="L56" s="41" t="s">
        <v>186</v>
      </c>
      <c r="M56" s="41" t="s">
        <v>176</v>
      </c>
      <c r="N56" s="41"/>
      <c r="P56" s="46"/>
      <c r="V56" s="47"/>
      <c r="W56" s="47"/>
    </row>
    <row r="57" spans="1:23">
      <c r="A57" s="309" t="s">
        <v>341</v>
      </c>
      <c r="B57" s="914" t="s">
        <v>41</v>
      </c>
      <c r="C57" s="15"/>
      <c r="D57" s="3"/>
      <c r="E57" s="42"/>
      <c r="G57" s="35"/>
      <c r="H57" s="42"/>
      <c r="I57" s="41" t="s">
        <v>319</v>
      </c>
      <c r="J57" s="41"/>
      <c r="K57" s="41"/>
      <c r="L57" s="41"/>
      <c r="M57" s="41"/>
      <c r="N57" s="41"/>
      <c r="O57" s="46"/>
      <c r="P57" s="46"/>
      <c r="Q57" s="46"/>
      <c r="R57" s="46"/>
      <c r="V57" s="47"/>
      <c r="W57" s="47"/>
    </row>
    <row r="58" spans="1:23">
      <c r="A58" s="309" t="s">
        <v>184</v>
      </c>
      <c r="B58" s="914" t="s">
        <v>40</v>
      </c>
      <c r="C58" s="15"/>
      <c r="D58" s="3" t="s">
        <v>90</v>
      </c>
      <c r="E58" s="42" t="s">
        <v>1411</v>
      </c>
      <c r="F58" s="756" t="s">
        <v>3509</v>
      </c>
      <c r="G58" s="35"/>
      <c r="H58" s="42" t="s">
        <v>98</v>
      </c>
      <c r="I58" s="41" t="s">
        <v>91</v>
      </c>
      <c r="J58" s="41" t="s">
        <v>154</v>
      </c>
      <c r="K58" s="41" t="s">
        <v>155</v>
      </c>
      <c r="L58" s="41" t="s">
        <v>3765</v>
      </c>
      <c r="M58" s="41" t="s">
        <v>92</v>
      </c>
      <c r="N58" s="41" t="s">
        <v>97</v>
      </c>
      <c r="O58" s="41" t="s">
        <v>183</v>
      </c>
      <c r="P58" s="46"/>
      <c r="Q58" s="46"/>
      <c r="R58" s="46"/>
      <c r="V58" s="47"/>
      <c r="W58" s="47"/>
    </row>
    <row r="59" spans="1:23">
      <c r="A59" s="309" t="s">
        <v>3788</v>
      </c>
      <c r="B59" s="914" t="s">
        <v>39</v>
      </c>
      <c r="C59" s="900"/>
      <c r="D59" s="3" t="s">
        <v>90</v>
      </c>
      <c r="E59" s="42"/>
      <c r="F59" s="756" t="s">
        <v>3509</v>
      </c>
      <c r="G59" s="756" t="s">
        <v>3516</v>
      </c>
      <c r="H59" s="35"/>
      <c r="I59" s="46" t="s">
        <v>91</v>
      </c>
      <c r="J59" s="41" t="s">
        <v>3765</v>
      </c>
      <c r="K59" s="41"/>
      <c r="L59" s="41" t="s">
        <v>185</v>
      </c>
      <c r="M59" s="41" t="s">
        <v>176</v>
      </c>
      <c r="O59" s="46"/>
      <c r="P59" s="47"/>
      <c r="Q59" s="47"/>
      <c r="V59" s="47"/>
      <c r="W59" s="47"/>
    </row>
    <row r="60" spans="1:23">
      <c r="A60" s="908" t="s">
        <v>3789</v>
      </c>
      <c r="B60" s="914"/>
      <c r="C60" s="38"/>
      <c r="E60" s="42"/>
      <c r="R60" s="46"/>
      <c r="S60" s="41"/>
      <c r="T60" s="125"/>
    </row>
    <row r="61" spans="1:23">
      <c r="A61" s="309" t="s">
        <v>3790</v>
      </c>
      <c r="B61" s="914" t="s">
        <v>36</v>
      </c>
      <c r="C61" s="900"/>
      <c r="D61" s="3" t="s">
        <v>1168</v>
      </c>
      <c r="E61" s="42" t="s">
        <v>1411</v>
      </c>
      <c r="F61" s="756" t="s">
        <v>3506</v>
      </c>
      <c r="G61" s="35"/>
      <c r="H61" s="756" t="s">
        <v>187</v>
      </c>
      <c r="I61" s="46" t="s">
        <v>91</v>
      </c>
      <c r="J61" s="41" t="s">
        <v>3765</v>
      </c>
      <c r="K61" s="46"/>
      <c r="L61" s="41" t="s">
        <v>185</v>
      </c>
      <c r="M61" s="41" t="s">
        <v>176</v>
      </c>
      <c r="N61" s="46" t="s">
        <v>3791</v>
      </c>
      <c r="O61" s="46"/>
      <c r="P61" s="46"/>
      <c r="R61" s="47"/>
      <c r="S61" s="41"/>
      <c r="T61" s="125"/>
    </row>
    <row r="62" spans="1:23" ht="43.2">
      <c r="A62" s="473" t="s">
        <v>3792</v>
      </c>
      <c r="B62" s="8" t="s">
        <v>35</v>
      </c>
      <c r="C62" s="900"/>
      <c r="D62" s="3" t="s">
        <v>1168</v>
      </c>
      <c r="E62" s="42" t="s">
        <v>1411</v>
      </c>
      <c r="F62" s="756" t="s">
        <v>3501</v>
      </c>
      <c r="G62" s="35"/>
      <c r="H62" s="756" t="s">
        <v>187</v>
      </c>
      <c r="I62" s="46" t="s">
        <v>91</v>
      </c>
      <c r="J62" s="41" t="s">
        <v>3765</v>
      </c>
      <c r="K62" s="46"/>
      <c r="L62" s="41" t="s">
        <v>185</v>
      </c>
      <c r="M62" s="41" t="s">
        <v>176</v>
      </c>
      <c r="N62" s="46" t="s">
        <v>3791</v>
      </c>
      <c r="O62" s="46"/>
      <c r="P62" s="46"/>
      <c r="R62" s="47"/>
      <c r="S62" s="46"/>
      <c r="T62" s="47"/>
      <c r="V62" s="47"/>
      <c r="W62" s="47"/>
    </row>
    <row r="63" spans="1:23" ht="28.8">
      <c r="A63" s="473" t="s">
        <v>3793</v>
      </c>
      <c r="B63" s="8" t="s">
        <v>34</v>
      </c>
      <c r="C63" s="900"/>
      <c r="D63" s="3" t="s">
        <v>1168</v>
      </c>
      <c r="E63" s="42" t="s">
        <v>1411</v>
      </c>
      <c r="F63" s="756" t="s">
        <v>3503</v>
      </c>
      <c r="G63" s="35"/>
      <c r="H63" s="756" t="s">
        <v>187</v>
      </c>
      <c r="I63" s="46" t="s">
        <v>91</v>
      </c>
      <c r="J63" s="41" t="s">
        <v>3765</v>
      </c>
      <c r="K63" s="46"/>
      <c r="L63" s="41" t="s">
        <v>185</v>
      </c>
      <c r="M63" s="41" t="s">
        <v>176</v>
      </c>
      <c r="N63" s="46" t="s">
        <v>3791</v>
      </c>
      <c r="O63" s="46"/>
      <c r="P63" s="46"/>
      <c r="R63" s="47"/>
      <c r="S63" s="46"/>
      <c r="T63" s="47"/>
      <c r="V63" s="47"/>
      <c r="W63" s="47"/>
    </row>
    <row r="64" spans="1:23" ht="28.8">
      <c r="A64" s="1688" t="s">
        <v>6315</v>
      </c>
      <c r="B64" s="8" t="s">
        <v>33</v>
      </c>
      <c r="C64" s="900"/>
      <c r="D64" s="3" t="s">
        <v>1168</v>
      </c>
      <c r="E64" s="42" t="s">
        <v>1411</v>
      </c>
      <c r="F64" s="756" t="s">
        <v>3504</v>
      </c>
      <c r="G64" s="35"/>
      <c r="H64" s="756" t="s">
        <v>187</v>
      </c>
      <c r="I64" s="46" t="s">
        <v>91</v>
      </c>
      <c r="J64" s="41" t="s">
        <v>3765</v>
      </c>
      <c r="K64" s="46"/>
      <c r="L64" s="41" t="s">
        <v>185</v>
      </c>
      <c r="M64" s="41" t="s">
        <v>176</v>
      </c>
      <c r="N64" s="46" t="s">
        <v>3791</v>
      </c>
      <c r="O64" s="46"/>
      <c r="P64" s="46"/>
      <c r="R64" s="47"/>
    </row>
    <row r="65" spans="1:21">
      <c r="A65" s="1496" t="s">
        <v>5850</v>
      </c>
      <c r="B65" s="8" t="s">
        <v>32</v>
      </c>
      <c r="C65" s="900"/>
      <c r="D65" s="3" t="s">
        <v>1168</v>
      </c>
      <c r="E65" s="42" t="s">
        <v>1411</v>
      </c>
      <c r="F65" s="756" t="s">
        <v>3506</v>
      </c>
      <c r="G65" s="35"/>
      <c r="H65" s="756" t="s">
        <v>187</v>
      </c>
      <c r="I65" s="46" t="s">
        <v>91</v>
      </c>
      <c r="J65" s="41" t="s">
        <v>3765</v>
      </c>
      <c r="K65" s="46"/>
      <c r="L65" s="41" t="s">
        <v>185</v>
      </c>
      <c r="M65" s="41" t="s">
        <v>176</v>
      </c>
      <c r="N65" s="46" t="s">
        <v>3794</v>
      </c>
      <c r="O65" s="46"/>
      <c r="P65" s="46"/>
      <c r="R65" s="47"/>
    </row>
    <row r="66" spans="1:21">
      <c r="A66" s="309" t="s">
        <v>3795</v>
      </c>
      <c r="B66" s="8" t="s">
        <v>31</v>
      </c>
      <c r="C66" s="900"/>
      <c r="D66" s="3" t="s">
        <v>1168</v>
      </c>
      <c r="E66" s="42" t="s">
        <v>1411</v>
      </c>
      <c r="F66" s="756" t="s">
        <v>3796</v>
      </c>
      <c r="G66" s="35"/>
      <c r="H66" s="756" t="s">
        <v>187</v>
      </c>
      <c r="I66" s="46" t="s">
        <v>91</v>
      </c>
      <c r="J66" s="41" t="s">
        <v>3765</v>
      </c>
      <c r="K66" s="46"/>
      <c r="L66" s="41" t="s">
        <v>185</v>
      </c>
      <c r="M66" s="41" t="s">
        <v>176</v>
      </c>
      <c r="N66" s="46"/>
      <c r="O66" s="46"/>
      <c r="P66" s="46"/>
      <c r="R66" s="47"/>
    </row>
    <row r="67" spans="1:21">
      <c r="A67" s="1658" t="s">
        <v>6316</v>
      </c>
      <c r="B67" s="8" t="s">
        <v>6277</v>
      </c>
      <c r="C67" s="1660"/>
      <c r="D67" s="3" t="s">
        <v>1168</v>
      </c>
      <c r="E67" s="42" t="s">
        <v>1411</v>
      </c>
      <c r="G67" s="35"/>
      <c r="H67" s="756" t="s">
        <v>187</v>
      </c>
      <c r="I67" s="46" t="s">
        <v>91</v>
      </c>
      <c r="J67" s="41" t="s">
        <v>3765</v>
      </c>
      <c r="K67" s="46"/>
      <c r="L67" s="41" t="s">
        <v>176</v>
      </c>
      <c r="M67" s="41" t="s">
        <v>1291</v>
      </c>
      <c r="N67" s="46"/>
      <c r="O67" s="46"/>
      <c r="P67" s="46"/>
      <c r="Q67" s="41" t="s">
        <v>185</v>
      </c>
      <c r="R67" s="41"/>
      <c r="U67" s="41"/>
    </row>
    <row r="68" spans="1:21">
      <c r="A68" s="908" t="s">
        <v>3797</v>
      </c>
      <c r="B68" s="8"/>
      <c r="C68" s="38"/>
      <c r="R68" s="47"/>
      <c r="S68" s="46"/>
      <c r="T68" s="125"/>
    </row>
    <row r="69" spans="1:21">
      <c r="A69" s="1496" t="s">
        <v>5851</v>
      </c>
      <c r="B69" s="8" t="s">
        <v>30</v>
      </c>
      <c r="C69" s="900"/>
      <c r="D69" s="3" t="s">
        <v>90</v>
      </c>
      <c r="E69" s="35" t="s">
        <v>3508</v>
      </c>
      <c r="F69" s="42" t="s">
        <v>3509</v>
      </c>
      <c r="H69" s="42" t="s">
        <v>187</v>
      </c>
      <c r="I69" s="41" t="s">
        <v>91</v>
      </c>
      <c r="J69" s="41" t="s">
        <v>3765</v>
      </c>
      <c r="K69" s="41"/>
      <c r="L69" s="41" t="s">
        <v>185</v>
      </c>
      <c r="M69" s="41" t="s">
        <v>176</v>
      </c>
      <c r="N69" s="41"/>
      <c r="O69" s="41"/>
      <c r="P69" s="46"/>
      <c r="R69" s="47"/>
    </row>
    <row r="70" spans="1:21">
      <c r="A70" s="1497" t="s">
        <v>5852</v>
      </c>
      <c r="B70" s="8" t="s">
        <v>29</v>
      </c>
      <c r="C70" s="899"/>
      <c r="D70" s="3" t="s">
        <v>90</v>
      </c>
      <c r="G70" s="35"/>
      <c r="H70" s="42"/>
      <c r="I70" s="41" t="s">
        <v>91</v>
      </c>
      <c r="J70" s="41" t="s">
        <v>3765</v>
      </c>
      <c r="K70" s="41"/>
      <c r="L70" s="41" t="s">
        <v>185</v>
      </c>
      <c r="M70" s="41" t="s">
        <v>176</v>
      </c>
      <c r="N70" s="46"/>
      <c r="O70" s="46"/>
      <c r="P70" s="46"/>
      <c r="S70" s="46"/>
      <c r="T70" s="125"/>
    </row>
    <row r="71" spans="1:21">
      <c r="O71" s="41"/>
      <c r="P71" s="46"/>
      <c r="Q71" s="46"/>
      <c r="R71" s="125"/>
    </row>
    <row r="74" spans="1:21">
      <c r="Q74" s="47"/>
      <c r="R74" s="47"/>
    </row>
    <row r="75" spans="1:21">
      <c r="Q75" s="47"/>
      <c r="R75" s="47"/>
    </row>
    <row r="76" spans="1:21">
      <c r="Q76" s="47"/>
      <c r="R76" s="47"/>
    </row>
    <row r="77" spans="1:21">
      <c r="Q77" s="47"/>
      <c r="R77" s="47"/>
    </row>
  </sheetData>
  <pageMargins left="0.7" right="0.7" top="0.75" bottom="0.75" header="0.3" footer="0.3"/>
  <pageSetup paperSize="9" orientation="portrait" verticalDpi="9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29">
    <tabColor rgb="FFFFC000"/>
  </sheetPr>
  <dimension ref="A1:T86"/>
  <sheetViews>
    <sheetView showGridLines="0" topLeftCell="B18" zoomScale="80" zoomScaleNormal="80" workbookViewId="0">
      <selection activeCell="P58" sqref="P58"/>
    </sheetView>
  </sheetViews>
  <sheetFormatPr defaultColWidth="9.33203125" defaultRowHeight="14.4"/>
  <cols>
    <col min="1" max="1" width="75.5546875" style="124" customWidth="1"/>
    <col min="2" max="2" width="15.33203125" style="124" customWidth="1"/>
    <col min="3" max="4" width="24.44140625" style="124" customWidth="1"/>
    <col min="5" max="5" width="31.44140625" style="124" customWidth="1"/>
    <col min="6" max="6" width="29" style="124" customWidth="1"/>
    <col min="7" max="7" width="17.6640625" style="124" customWidth="1"/>
    <col min="8" max="8" width="31.44140625" style="124" customWidth="1"/>
    <col min="9" max="9" width="9.33203125" style="124" customWidth="1"/>
    <col min="10" max="10" width="8.33203125" style="124" customWidth="1"/>
    <col min="11" max="11" width="18.44140625" style="124" customWidth="1"/>
    <col min="12" max="12" width="9.33203125" style="124"/>
    <col min="13" max="13" width="18.44140625" style="124" customWidth="1"/>
    <col min="14" max="14" width="9.33203125" style="124"/>
    <col min="15" max="15" width="48.33203125" style="124" customWidth="1"/>
    <col min="16" max="16" width="28.44140625" style="124" customWidth="1"/>
    <col min="17" max="249" width="9.33203125" style="124"/>
    <col min="250" max="250" width="50.5546875" style="124" customWidth="1"/>
    <col min="251" max="251" width="24.33203125" style="124" customWidth="1"/>
    <col min="252" max="252" width="27" style="124" customWidth="1"/>
    <col min="253" max="253" width="9.33203125" style="124"/>
    <col min="254" max="254" width="16.5546875" style="124" customWidth="1"/>
    <col min="255" max="255" width="9.33203125" style="124"/>
    <col min="256" max="256" width="26.6640625" style="124" customWidth="1"/>
    <col min="257" max="505" width="9.33203125" style="124"/>
    <col min="506" max="506" width="50.5546875" style="124" customWidth="1"/>
    <col min="507" max="507" width="24.33203125" style="124" customWidth="1"/>
    <col min="508" max="508" width="27" style="124" customWidth="1"/>
    <col min="509" max="509" width="9.33203125" style="124"/>
    <col min="510" max="510" width="16.5546875" style="124" customWidth="1"/>
    <col min="511" max="511" width="9.33203125" style="124"/>
    <col min="512" max="512" width="26.6640625" style="124" customWidth="1"/>
    <col min="513" max="761" width="9.33203125" style="124"/>
    <col min="762" max="762" width="50.5546875" style="124" customWidth="1"/>
    <col min="763" max="763" width="24.33203125" style="124" customWidth="1"/>
    <col min="764" max="764" width="27" style="124" customWidth="1"/>
    <col min="765" max="765" width="9.33203125" style="124"/>
    <col min="766" max="766" width="16.5546875" style="124" customWidth="1"/>
    <col min="767" max="767" width="9.33203125" style="124"/>
    <col min="768" max="768" width="26.6640625" style="124" customWidth="1"/>
    <col min="769" max="1017" width="9.33203125" style="124"/>
    <col min="1018" max="1018" width="50.5546875" style="124" customWidth="1"/>
    <col min="1019" max="1019" width="24.33203125" style="124" customWidth="1"/>
    <col min="1020" max="1020" width="27" style="124" customWidth="1"/>
    <col min="1021" max="1021" width="9.33203125" style="124"/>
    <col min="1022" max="1022" width="16.5546875" style="124" customWidth="1"/>
    <col min="1023" max="1023" width="9.33203125" style="124"/>
    <col min="1024" max="1024" width="26.6640625" style="124" customWidth="1"/>
    <col min="1025" max="1273" width="9.33203125" style="124"/>
    <col min="1274" max="1274" width="50.5546875" style="124" customWidth="1"/>
    <col min="1275" max="1275" width="24.33203125" style="124" customWidth="1"/>
    <col min="1276" max="1276" width="27" style="124" customWidth="1"/>
    <col min="1277" max="1277" width="9.33203125" style="124"/>
    <col min="1278" max="1278" width="16.5546875" style="124" customWidth="1"/>
    <col min="1279" max="1279" width="9.33203125" style="124"/>
    <col min="1280" max="1280" width="26.6640625" style="124" customWidth="1"/>
    <col min="1281" max="1529" width="9.33203125" style="124"/>
    <col min="1530" max="1530" width="50.5546875" style="124" customWidth="1"/>
    <col min="1531" max="1531" width="24.33203125" style="124" customWidth="1"/>
    <col min="1532" max="1532" width="27" style="124" customWidth="1"/>
    <col min="1533" max="1533" width="9.33203125" style="124"/>
    <col min="1534" max="1534" width="16.5546875" style="124" customWidth="1"/>
    <col min="1535" max="1535" width="9.33203125" style="124"/>
    <col min="1536" max="1536" width="26.6640625" style="124" customWidth="1"/>
    <col min="1537" max="1785" width="9.33203125" style="124"/>
    <col min="1786" max="1786" width="50.5546875" style="124" customWidth="1"/>
    <col min="1787" max="1787" width="24.33203125" style="124" customWidth="1"/>
    <col min="1788" max="1788" width="27" style="124" customWidth="1"/>
    <col min="1789" max="1789" width="9.33203125" style="124"/>
    <col min="1790" max="1790" width="16.5546875" style="124" customWidth="1"/>
    <col min="1791" max="1791" width="9.33203125" style="124"/>
    <col min="1792" max="1792" width="26.6640625" style="124" customWidth="1"/>
    <col min="1793" max="2041" width="9.33203125" style="124"/>
    <col min="2042" max="2042" width="50.5546875" style="124" customWidth="1"/>
    <col min="2043" max="2043" width="24.33203125" style="124" customWidth="1"/>
    <col min="2044" max="2044" width="27" style="124" customWidth="1"/>
    <col min="2045" max="2045" width="9.33203125" style="124"/>
    <col min="2046" max="2046" width="16.5546875" style="124" customWidth="1"/>
    <col min="2047" max="2047" width="9.33203125" style="124"/>
    <col min="2048" max="2048" width="26.6640625" style="124" customWidth="1"/>
    <col min="2049" max="2297" width="9.33203125" style="124"/>
    <col min="2298" max="2298" width="50.5546875" style="124" customWidth="1"/>
    <col min="2299" max="2299" width="24.33203125" style="124" customWidth="1"/>
    <col min="2300" max="2300" width="27" style="124" customWidth="1"/>
    <col min="2301" max="2301" width="9.33203125" style="124"/>
    <col min="2302" max="2302" width="16.5546875" style="124" customWidth="1"/>
    <col min="2303" max="2303" width="9.33203125" style="124"/>
    <col min="2304" max="2304" width="26.6640625" style="124" customWidth="1"/>
    <col min="2305" max="2553" width="9.33203125" style="124"/>
    <col min="2554" max="2554" width="50.5546875" style="124" customWidth="1"/>
    <col min="2555" max="2555" width="24.33203125" style="124" customWidth="1"/>
    <col min="2556" max="2556" width="27" style="124" customWidth="1"/>
    <col min="2557" max="2557" width="9.33203125" style="124"/>
    <col min="2558" max="2558" width="16.5546875" style="124" customWidth="1"/>
    <col min="2559" max="2559" width="9.33203125" style="124"/>
    <col min="2560" max="2560" width="26.6640625" style="124" customWidth="1"/>
    <col min="2561" max="2809" width="9.33203125" style="124"/>
    <col min="2810" max="2810" width="50.5546875" style="124" customWidth="1"/>
    <col min="2811" max="2811" width="24.33203125" style="124" customWidth="1"/>
    <col min="2812" max="2812" width="27" style="124" customWidth="1"/>
    <col min="2813" max="2813" width="9.33203125" style="124"/>
    <col min="2814" max="2814" width="16.5546875" style="124" customWidth="1"/>
    <col min="2815" max="2815" width="9.33203125" style="124"/>
    <col min="2816" max="2816" width="26.6640625" style="124" customWidth="1"/>
    <col min="2817" max="3065" width="9.33203125" style="124"/>
    <col min="3066" max="3066" width="50.5546875" style="124" customWidth="1"/>
    <col min="3067" max="3067" width="24.33203125" style="124" customWidth="1"/>
    <col min="3068" max="3068" width="27" style="124" customWidth="1"/>
    <col min="3069" max="3069" width="9.33203125" style="124"/>
    <col min="3070" max="3070" width="16.5546875" style="124" customWidth="1"/>
    <col min="3071" max="3071" width="9.33203125" style="124"/>
    <col min="3072" max="3072" width="26.6640625" style="124" customWidth="1"/>
    <col min="3073" max="3321" width="9.33203125" style="124"/>
    <col min="3322" max="3322" width="50.5546875" style="124" customWidth="1"/>
    <col min="3323" max="3323" width="24.33203125" style="124" customWidth="1"/>
    <col min="3324" max="3324" width="27" style="124" customWidth="1"/>
    <col min="3325" max="3325" width="9.33203125" style="124"/>
    <col min="3326" max="3326" width="16.5546875" style="124" customWidth="1"/>
    <col min="3327" max="3327" width="9.33203125" style="124"/>
    <col min="3328" max="3328" width="26.6640625" style="124" customWidth="1"/>
    <col min="3329" max="3577" width="9.33203125" style="124"/>
    <col min="3578" max="3578" width="50.5546875" style="124" customWidth="1"/>
    <col min="3579" max="3579" width="24.33203125" style="124" customWidth="1"/>
    <col min="3580" max="3580" width="27" style="124" customWidth="1"/>
    <col min="3581" max="3581" width="9.33203125" style="124"/>
    <col min="3582" max="3582" width="16.5546875" style="124" customWidth="1"/>
    <col min="3583" max="3583" width="9.33203125" style="124"/>
    <col min="3584" max="3584" width="26.6640625" style="124" customWidth="1"/>
    <col min="3585" max="3833" width="9.33203125" style="124"/>
    <col min="3834" max="3834" width="50.5546875" style="124" customWidth="1"/>
    <col min="3835" max="3835" width="24.33203125" style="124" customWidth="1"/>
    <col min="3836" max="3836" width="27" style="124" customWidth="1"/>
    <col min="3837" max="3837" width="9.33203125" style="124"/>
    <col min="3838" max="3838" width="16.5546875" style="124" customWidth="1"/>
    <col min="3839" max="3839" width="9.33203125" style="124"/>
    <col min="3840" max="3840" width="26.6640625" style="124" customWidth="1"/>
    <col min="3841" max="4089" width="9.33203125" style="124"/>
    <col min="4090" max="4090" width="50.5546875" style="124" customWidth="1"/>
    <col min="4091" max="4091" width="24.33203125" style="124" customWidth="1"/>
    <col min="4092" max="4092" width="27" style="124" customWidth="1"/>
    <col min="4093" max="4093" width="9.33203125" style="124"/>
    <col min="4094" max="4094" width="16.5546875" style="124" customWidth="1"/>
    <col min="4095" max="4095" width="9.33203125" style="124"/>
    <col min="4096" max="4096" width="26.6640625" style="124" customWidth="1"/>
    <col min="4097" max="4345" width="9.33203125" style="124"/>
    <col min="4346" max="4346" width="50.5546875" style="124" customWidth="1"/>
    <col min="4347" max="4347" width="24.33203125" style="124" customWidth="1"/>
    <col min="4348" max="4348" width="27" style="124" customWidth="1"/>
    <col min="4349" max="4349" width="9.33203125" style="124"/>
    <col min="4350" max="4350" width="16.5546875" style="124" customWidth="1"/>
    <col min="4351" max="4351" width="9.33203125" style="124"/>
    <col min="4352" max="4352" width="26.6640625" style="124" customWidth="1"/>
    <col min="4353" max="4601" width="9.33203125" style="124"/>
    <col min="4602" max="4602" width="50.5546875" style="124" customWidth="1"/>
    <col min="4603" max="4603" width="24.33203125" style="124" customWidth="1"/>
    <col min="4604" max="4604" width="27" style="124" customWidth="1"/>
    <col min="4605" max="4605" width="9.33203125" style="124"/>
    <col min="4606" max="4606" width="16.5546875" style="124" customWidth="1"/>
    <col min="4607" max="4607" width="9.33203125" style="124"/>
    <col min="4608" max="4608" width="26.6640625" style="124" customWidth="1"/>
    <col min="4609" max="4857" width="9.33203125" style="124"/>
    <col min="4858" max="4858" width="50.5546875" style="124" customWidth="1"/>
    <col min="4859" max="4859" width="24.33203125" style="124" customWidth="1"/>
    <col min="4860" max="4860" width="27" style="124" customWidth="1"/>
    <col min="4861" max="4861" width="9.33203125" style="124"/>
    <col min="4862" max="4862" width="16.5546875" style="124" customWidth="1"/>
    <col min="4863" max="4863" width="9.33203125" style="124"/>
    <col min="4864" max="4864" width="26.6640625" style="124" customWidth="1"/>
    <col min="4865" max="5113" width="9.33203125" style="124"/>
    <col min="5114" max="5114" width="50.5546875" style="124" customWidth="1"/>
    <col min="5115" max="5115" width="24.33203125" style="124" customWidth="1"/>
    <col min="5116" max="5116" width="27" style="124" customWidth="1"/>
    <col min="5117" max="5117" width="9.33203125" style="124"/>
    <col min="5118" max="5118" width="16.5546875" style="124" customWidth="1"/>
    <col min="5119" max="5119" width="9.33203125" style="124"/>
    <col min="5120" max="5120" width="26.6640625" style="124" customWidth="1"/>
    <col min="5121" max="5369" width="9.33203125" style="124"/>
    <col min="5370" max="5370" width="50.5546875" style="124" customWidth="1"/>
    <col min="5371" max="5371" width="24.33203125" style="124" customWidth="1"/>
    <col min="5372" max="5372" width="27" style="124" customWidth="1"/>
    <col min="5373" max="5373" width="9.33203125" style="124"/>
    <col min="5374" max="5374" width="16.5546875" style="124" customWidth="1"/>
    <col min="5375" max="5375" width="9.33203125" style="124"/>
    <col min="5376" max="5376" width="26.6640625" style="124" customWidth="1"/>
    <col min="5377" max="5625" width="9.33203125" style="124"/>
    <col min="5626" max="5626" width="50.5546875" style="124" customWidth="1"/>
    <col min="5627" max="5627" width="24.33203125" style="124" customWidth="1"/>
    <col min="5628" max="5628" width="27" style="124" customWidth="1"/>
    <col min="5629" max="5629" width="9.33203125" style="124"/>
    <col min="5630" max="5630" width="16.5546875" style="124" customWidth="1"/>
    <col min="5631" max="5631" width="9.33203125" style="124"/>
    <col min="5632" max="5632" width="26.6640625" style="124" customWidth="1"/>
    <col min="5633" max="5881" width="9.33203125" style="124"/>
    <col min="5882" max="5882" width="50.5546875" style="124" customWidth="1"/>
    <col min="5883" max="5883" width="24.33203125" style="124" customWidth="1"/>
    <col min="5884" max="5884" width="27" style="124" customWidth="1"/>
    <col min="5885" max="5885" width="9.33203125" style="124"/>
    <col min="5886" max="5886" width="16.5546875" style="124" customWidth="1"/>
    <col min="5887" max="5887" width="9.33203125" style="124"/>
    <col min="5888" max="5888" width="26.6640625" style="124" customWidth="1"/>
    <col min="5889" max="6137" width="9.33203125" style="124"/>
    <col min="6138" max="6138" width="50.5546875" style="124" customWidth="1"/>
    <col min="6139" max="6139" width="24.33203125" style="124" customWidth="1"/>
    <col min="6140" max="6140" width="27" style="124" customWidth="1"/>
    <col min="6141" max="6141" width="9.33203125" style="124"/>
    <col min="6142" max="6142" width="16.5546875" style="124" customWidth="1"/>
    <col min="6143" max="6143" width="9.33203125" style="124"/>
    <col min="6144" max="6144" width="26.6640625" style="124" customWidth="1"/>
    <col min="6145" max="6393" width="9.33203125" style="124"/>
    <col min="6394" max="6394" width="50.5546875" style="124" customWidth="1"/>
    <col min="6395" max="6395" width="24.33203125" style="124" customWidth="1"/>
    <col min="6396" max="6396" width="27" style="124" customWidth="1"/>
    <col min="6397" max="6397" width="9.33203125" style="124"/>
    <col min="6398" max="6398" width="16.5546875" style="124" customWidth="1"/>
    <col min="6399" max="6399" width="9.33203125" style="124"/>
    <col min="6400" max="6400" width="26.6640625" style="124" customWidth="1"/>
    <col min="6401" max="6649" width="9.33203125" style="124"/>
    <col min="6650" max="6650" width="50.5546875" style="124" customWidth="1"/>
    <col min="6651" max="6651" width="24.33203125" style="124" customWidth="1"/>
    <col min="6652" max="6652" width="27" style="124" customWidth="1"/>
    <col min="6653" max="6653" width="9.33203125" style="124"/>
    <col min="6654" max="6654" width="16.5546875" style="124" customWidth="1"/>
    <col min="6655" max="6655" width="9.33203125" style="124"/>
    <col min="6656" max="6656" width="26.6640625" style="124" customWidth="1"/>
    <col min="6657" max="6905" width="9.33203125" style="124"/>
    <col min="6906" max="6906" width="50.5546875" style="124" customWidth="1"/>
    <col min="6907" max="6907" width="24.33203125" style="124" customWidth="1"/>
    <col min="6908" max="6908" width="27" style="124" customWidth="1"/>
    <col min="6909" max="6909" width="9.33203125" style="124"/>
    <col min="6910" max="6910" width="16.5546875" style="124" customWidth="1"/>
    <col min="6911" max="6911" width="9.33203125" style="124"/>
    <col min="6912" max="6912" width="26.6640625" style="124" customWidth="1"/>
    <col min="6913" max="7161" width="9.33203125" style="124"/>
    <col min="7162" max="7162" width="50.5546875" style="124" customWidth="1"/>
    <col min="7163" max="7163" width="24.33203125" style="124" customWidth="1"/>
    <col min="7164" max="7164" width="27" style="124" customWidth="1"/>
    <col min="7165" max="7165" width="9.33203125" style="124"/>
    <col min="7166" max="7166" width="16.5546875" style="124" customWidth="1"/>
    <col min="7167" max="7167" width="9.33203125" style="124"/>
    <col min="7168" max="7168" width="26.6640625" style="124" customWidth="1"/>
    <col min="7169" max="7417" width="9.33203125" style="124"/>
    <col min="7418" max="7418" width="50.5546875" style="124" customWidth="1"/>
    <col min="7419" max="7419" width="24.33203125" style="124" customWidth="1"/>
    <col min="7420" max="7420" width="27" style="124" customWidth="1"/>
    <col min="7421" max="7421" width="9.33203125" style="124"/>
    <col min="7422" max="7422" width="16.5546875" style="124" customWidth="1"/>
    <col min="7423" max="7423" width="9.33203125" style="124"/>
    <col min="7424" max="7424" width="26.6640625" style="124" customWidth="1"/>
    <col min="7425" max="7673" width="9.33203125" style="124"/>
    <col min="7674" max="7674" width="50.5546875" style="124" customWidth="1"/>
    <col min="7675" max="7675" width="24.33203125" style="124" customWidth="1"/>
    <col min="7676" max="7676" width="27" style="124" customWidth="1"/>
    <col min="7677" max="7677" width="9.33203125" style="124"/>
    <col min="7678" max="7678" width="16.5546875" style="124" customWidth="1"/>
    <col min="7679" max="7679" width="9.33203125" style="124"/>
    <col min="7680" max="7680" width="26.6640625" style="124" customWidth="1"/>
    <col min="7681" max="7929" width="9.33203125" style="124"/>
    <col min="7930" max="7930" width="50.5546875" style="124" customWidth="1"/>
    <col min="7931" max="7931" width="24.33203125" style="124" customWidth="1"/>
    <col min="7932" max="7932" width="27" style="124" customWidth="1"/>
    <col min="7933" max="7933" width="9.33203125" style="124"/>
    <col min="7934" max="7934" width="16.5546875" style="124" customWidth="1"/>
    <col min="7935" max="7935" width="9.33203125" style="124"/>
    <col min="7936" max="7936" width="26.6640625" style="124" customWidth="1"/>
    <col min="7937" max="8185" width="9.33203125" style="124"/>
    <col min="8186" max="8186" width="50.5546875" style="124" customWidth="1"/>
    <col min="8187" max="8187" width="24.33203125" style="124" customWidth="1"/>
    <col min="8188" max="8188" width="27" style="124" customWidth="1"/>
    <col min="8189" max="8189" width="9.33203125" style="124"/>
    <col min="8190" max="8190" width="16.5546875" style="124" customWidth="1"/>
    <col min="8191" max="8191" width="9.33203125" style="124"/>
    <col min="8192" max="8192" width="26.6640625" style="124" customWidth="1"/>
    <col min="8193" max="8441" width="9.33203125" style="124"/>
    <col min="8442" max="8442" width="50.5546875" style="124" customWidth="1"/>
    <col min="8443" max="8443" width="24.33203125" style="124" customWidth="1"/>
    <col min="8444" max="8444" width="27" style="124" customWidth="1"/>
    <col min="8445" max="8445" width="9.33203125" style="124"/>
    <col min="8446" max="8446" width="16.5546875" style="124" customWidth="1"/>
    <col min="8447" max="8447" width="9.33203125" style="124"/>
    <col min="8448" max="8448" width="26.6640625" style="124" customWidth="1"/>
    <col min="8449" max="8697" width="9.33203125" style="124"/>
    <col min="8698" max="8698" width="50.5546875" style="124" customWidth="1"/>
    <col min="8699" max="8699" width="24.33203125" style="124" customWidth="1"/>
    <col min="8700" max="8700" width="27" style="124" customWidth="1"/>
    <col min="8701" max="8701" width="9.33203125" style="124"/>
    <col min="8702" max="8702" width="16.5546875" style="124" customWidth="1"/>
    <col min="8703" max="8703" width="9.33203125" style="124"/>
    <col min="8704" max="8704" width="26.6640625" style="124" customWidth="1"/>
    <col min="8705" max="8953" width="9.33203125" style="124"/>
    <col min="8954" max="8954" width="50.5546875" style="124" customWidth="1"/>
    <col min="8955" max="8955" width="24.33203125" style="124" customWidth="1"/>
    <col min="8956" max="8956" width="27" style="124" customWidth="1"/>
    <col min="8957" max="8957" width="9.33203125" style="124"/>
    <col min="8958" max="8958" width="16.5546875" style="124" customWidth="1"/>
    <col min="8959" max="8959" width="9.33203125" style="124"/>
    <col min="8960" max="8960" width="26.6640625" style="124" customWidth="1"/>
    <col min="8961" max="9209" width="9.33203125" style="124"/>
    <col min="9210" max="9210" width="50.5546875" style="124" customWidth="1"/>
    <col min="9211" max="9211" width="24.33203125" style="124" customWidth="1"/>
    <col min="9212" max="9212" width="27" style="124" customWidth="1"/>
    <col min="9213" max="9213" width="9.33203125" style="124"/>
    <col min="9214" max="9214" width="16.5546875" style="124" customWidth="1"/>
    <col min="9215" max="9215" width="9.33203125" style="124"/>
    <col min="9216" max="9216" width="26.6640625" style="124" customWidth="1"/>
    <col min="9217" max="9465" width="9.33203125" style="124"/>
    <col min="9466" max="9466" width="50.5546875" style="124" customWidth="1"/>
    <col min="9467" max="9467" width="24.33203125" style="124" customWidth="1"/>
    <col min="9468" max="9468" width="27" style="124" customWidth="1"/>
    <col min="9469" max="9469" width="9.33203125" style="124"/>
    <col min="9470" max="9470" width="16.5546875" style="124" customWidth="1"/>
    <col min="9471" max="9471" width="9.33203125" style="124"/>
    <col min="9472" max="9472" width="26.6640625" style="124" customWidth="1"/>
    <col min="9473" max="9721" width="9.33203125" style="124"/>
    <col min="9722" max="9722" width="50.5546875" style="124" customWidth="1"/>
    <col min="9723" max="9723" width="24.33203125" style="124" customWidth="1"/>
    <col min="9724" max="9724" width="27" style="124" customWidth="1"/>
    <col min="9725" max="9725" width="9.33203125" style="124"/>
    <col min="9726" max="9726" width="16.5546875" style="124" customWidth="1"/>
    <col min="9727" max="9727" width="9.33203125" style="124"/>
    <col min="9728" max="9728" width="26.6640625" style="124" customWidth="1"/>
    <col min="9729" max="9977" width="9.33203125" style="124"/>
    <col min="9978" max="9978" width="50.5546875" style="124" customWidth="1"/>
    <col min="9979" max="9979" width="24.33203125" style="124" customWidth="1"/>
    <col min="9980" max="9980" width="27" style="124" customWidth="1"/>
    <col min="9981" max="9981" width="9.33203125" style="124"/>
    <col min="9982" max="9982" width="16.5546875" style="124" customWidth="1"/>
    <col min="9983" max="9983" width="9.33203125" style="124"/>
    <col min="9984" max="9984" width="26.6640625" style="124" customWidth="1"/>
    <col min="9985" max="10233" width="9.33203125" style="124"/>
    <col min="10234" max="10234" width="50.5546875" style="124" customWidth="1"/>
    <col min="10235" max="10235" width="24.33203125" style="124" customWidth="1"/>
    <col min="10236" max="10236" width="27" style="124" customWidth="1"/>
    <col min="10237" max="10237" width="9.33203125" style="124"/>
    <col min="10238" max="10238" width="16.5546875" style="124" customWidth="1"/>
    <col min="10239" max="10239" width="9.33203125" style="124"/>
    <col min="10240" max="10240" width="26.6640625" style="124" customWidth="1"/>
    <col min="10241" max="10489" width="9.33203125" style="124"/>
    <col min="10490" max="10490" width="50.5546875" style="124" customWidth="1"/>
    <col min="10491" max="10491" width="24.33203125" style="124" customWidth="1"/>
    <col min="10492" max="10492" width="27" style="124" customWidth="1"/>
    <col min="10493" max="10493" width="9.33203125" style="124"/>
    <col min="10494" max="10494" width="16.5546875" style="124" customWidth="1"/>
    <col min="10495" max="10495" width="9.33203125" style="124"/>
    <col min="10496" max="10496" width="26.6640625" style="124" customWidth="1"/>
    <col min="10497" max="10745" width="9.33203125" style="124"/>
    <col min="10746" max="10746" width="50.5546875" style="124" customWidth="1"/>
    <col min="10747" max="10747" width="24.33203125" style="124" customWidth="1"/>
    <col min="10748" max="10748" width="27" style="124" customWidth="1"/>
    <col min="10749" max="10749" width="9.33203125" style="124"/>
    <col min="10750" max="10750" width="16.5546875" style="124" customWidth="1"/>
    <col min="10751" max="10751" width="9.33203125" style="124"/>
    <col min="10752" max="10752" width="26.6640625" style="124" customWidth="1"/>
    <col min="10753" max="11001" width="9.33203125" style="124"/>
    <col min="11002" max="11002" width="50.5546875" style="124" customWidth="1"/>
    <col min="11003" max="11003" width="24.33203125" style="124" customWidth="1"/>
    <col min="11004" max="11004" width="27" style="124" customWidth="1"/>
    <col min="11005" max="11005" width="9.33203125" style="124"/>
    <col min="11006" max="11006" width="16.5546875" style="124" customWidth="1"/>
    <col min="11007" max="11007" width="9.33203125" style="124"/>
    <col min="11008" max="11008" width="26.6640625" style="124" customWidth="1"/>
    <col min="11009" max="11257" width="9.33203125" style="124"/>
    <col min="11258" max="11258" width="50.5546875" style="124" customWidth="1"/>
    <col min="11259" max="11259" width="24.33203125" style="124" customWidth="1"/>
    <col min="11260" max="11260" width="27" style="124" customWidth="1"/>
    <col min="11261" max="11261" width="9.33203125" style="124"/>
    <col min="11262" max="11262" width="16.5546875" style="124" customWidth="1"/>
    <col min="11263" max="11263" width="9.33203125" style="124"/>
    <col min="11264" max="11264" width="26.6640625" style="124" customWidth="1"/>
    <col min="11265" max="11513" width="9.33203125" style="124"/>
    <col min="11514" max="11514" width="50.5546875" style="124" customWidth="1"/>
    <col min="11515" max="11515" width="24.33203125" style="124" customWidth="1"/>
    <col min="11516" max="11516" width="27" style="124" customWidth="1"/>
    <col min="11517" max="11517" width="9.33203125" style="124"/>
    <col min="11518" max="11518" width="16.5546875" style="124" customWidth="1"/>
    <col min="11519" max="11519" width="9.33203125" style="124"/>
    <col min="11520" max="11520" width="26.6640625" style="124" customWidth="1"/>
    <col min="11521" max="11769" width="9.33203125" style="124"/>
    <col min="11770" max="11770" width="50.5546875" style="124" customWidth="1"/>
    <col min="11771" max="11771" width="24.33203125" style="124" customWidth="1"/>
    <col min="11772" max="11772" width="27" style="124" customWidth="1"/>
    <col min="11773" max="11773" width="9.33203125" style="124"/>
    <col min="11774" max="11774" width="16.5546875" style="124" customWidth="1"/>
    <col min="11775" max="11775" width="9.33203125" style="124"/>
    <col min="11776" max="11776" width="26.6640625" style="124" customWidth="1"/>
    <col min="11777" max="12025" width="9.33203125" style="124"/>
    <col min="12026" max="12026" width="50.5546875" style="124" customWidth="1"/>
    <col min="12027" max="12027" width="24.33203125" style="124" customWidth="1"/>
    <col min="12028" max="12028" width="27" style="124" customWidth="1"/>
    <col min="12029" max="12029" width="9.33203125" style="124"/>
    <col min="12030" max="12030" width="16.5546875" style="124" customWidth="1"/>
    <col min="12031" max="12031" width="9.33203125" style="124"/>
    <col min="12032" max="12032" width="26.6640625" style="124" customWidth="1"/>
    <col min="12033" max="12281" width="9.33203125" style="124"/>
    <col min="12282" max="12282" width="50.5546875" style="124" customWidth="1"/>
    <col min="12283" max="12283" width="24.33203125" style="124" customWidth="1"/>
    <col min="12284" max="12284" width="27" style="124" customWidth="1"/>
    <col min="12285" max="12285" width="9.33203125" style="124"/>
    <col min="12286" max="12286" width="16.5546875" style="124" customWidth="1"/>
    <col min="12287" max="12287" width="9.33203125" style="124"/>
    <col min="12288" max="12288" width="26.6640625" style="124" customWidth="1"/>
    <col min="12289" max="12537" width="9.33203125" style="124"/>
    <col min="12538" max="12538" width="50.5546875" style="124" customWidth="1"/>
    <col min="12539" max="12539" width="24.33203125" style="124" customWidth="1"/>
    <col min="12540" max="12540" width="27" style="124" customWidth="1"/>
    <col min="12541" max="12541" width="9.33203125" style="124"/>
    <col min="12542" max="12542" width="16.5546875" style="124" customWidth="1"/>
    <col min="12543" max="12543" width="9.33203125" style="124"/>
    <col min="12544" max="12544" width="26.6640625" style="124" customWidth="1"/>
    <col min="12545" max="12793" width="9.33203125" style="124"/>
    <col min="12794" max="12794" width="50.5546875" style="124" customWidth="1"/>
    <col min="12795" max="12795" width="24.33203125" style="124" customWidth="1"/>
    <col min="12796" max="12796" width="27" style="124" customWidth="1"/>
    <col min="12797" max="12797" width="9.33203125" style="124"/>
    <col min="12798" max="12798" width="16.5546875" style="124" customWidth="1"/>
    <col min="12799" max="12799" width="9.33203125" style="124"/>
    <col min="12800" max="12800" width="26.6640625" style="124" customWidth="1"/>
    <col min="12801" max="13049" width="9.33203125" style="124"/>
    <col min="13050" max="13050" width="50.5546875" style="124" customWidth="1"/>
    <col min="13051" max="13051" width="24.33203125" style="124" customWidth="1"/>
    <col min="13052" max="13052" width="27" style="124" customWidth="1"/>
    <col min="13053" max="13053" width="9.33203125" style="124"/>
    <col min="13054" max="13054" width="16.5546875" style="124" customWidth="1"/>
    <col min="13055" max="13055" width="9.33203125" style="124"/>
    <col min="13056" max="13056" width="26.6640625" style="124" customWidth="1"/>
    <col min="13057" max="13305" width="9.33203125" style="124"/>
    <col min="13306" max="13306" width="50.5546875" style="124" customWidth="1"/>
    <col min="13307" max="13307" width="24.33203125" style="124" customWidth="1"/>
    <col min="13308" max="13308" width="27" style="124" customWidth="1"/>
    <col min="13309" max="13309" width="9.33203125" style="124"/>
    <col min="13310" max="13310" width="16.5546875" style="124" customWidth="1"/>
    <col min="13311" max="13311" width="9.33203125" style="124"/>
    <col min="13312" max="13312" width="26.6640625" style="124" customWidth="1"/>
    <col min="13313" max="13561" width="9.33203125" style="124"/>
    <col min="13562" max="13562" width="50.5546875" style="124" customWidth="1"/>
    <col min="13563" max="13563" width="24.33203125" style="124" customWidth="1"/>
    <col min="13564" max="13564" width="27" style="124" customWidth="1"/>
    <col min="13565" max="13565" width="9.33203125" style="124"/>
    <col min="13566" max="13566" width="16.5546875" style="124" customWidth="1"/>
    <col min="13567" max="13567" width="9.33203125" style="124"/>
    <col min="13568" max="13568" width="26.6640625" style="124" customWidth="1"/>
    <col min="13569" max="13817" width="9.33203125" style="124"/>
    <col min="13818" max="13818" width="50.5546875" style="124" customWidth="1"/>
    <col min="13819" max="13819" width="24.33203125" style="124" customWidth="1"/>
    <col min="13820" max="13820" width="27" style="124" customWidth="1"/>
    <col min="13821" max="13821" width="9.33203125" style="124"/>
    <col min="13822" max="13822" width="16.5546875" style="124" customWidth="1"/>
    <col min="13823" max="13823" width="9.33203125" style="124"/>
    <col min="13824" max="13824" width="26.6640625" style="124" customWidth="1"/>
    <col min="13825" max="14073" width="9.33203125" style="124"/>
    <col min="14074" max="14074" width="50.5546875" style="124" customWidth="1"/>
    <col min="14075" max="14075" width="24.33203125" style="124" customWidth="1"/>
    <col min="14076" max="14076" width="27" style="124" customWidth="1"/>
    <col min="14077" max="14077" width="9.33203125" style="124"/>
    <col min="14078" max="14078" width="16.5546875" style="124" customWidth="1"/>
    <col min="14079" max="14079" width="9.33203125" style="124"/>
    <col min="14080" max="14080" width="26.6640625" style="124" customWidth="1"/>
    <col min="14081" max="14329" width="9.33203125" style="124"/>
    <col min="14330" max="14330" width="50.5546875" style="124" customWidth="1"/>
    <col min="14331" max="14331" width="24.33203125" style="124" customWidth="1"/>
    <col min="14332" max="14332" width="27" style="124" customWidth="1"/>
    <col min="14333" max="14333" width="9.33203125" style="124"/>
    <col min="14334" max="14334" width="16.5546875" style="124" customWidth="1"/>
    <col min="14335" max="14335" width="9.33203125" style="124"/>
    <col min="14336" max="14336" width="26.6640625" style="124" customWidth="1"/>
    <col min="14337" max="14585" width="9.33203125" style="124"/>
    <col min="14586" max="14586" width="50.5546875" style="124" customWidth="1"/>
    <col min="14587" max="14587" width="24.33203125" style="124" customWidth="1"/>
    <col min="14588" max="14588" width="27" style="124" customWidth="1"/>
    <col min="14589" max="14589" width="9.33203125" style="124"/>
    <col min="14590" max="14590" width="16.5546875" style="124" customWidth="1"/>
    <col min="14591" max="14591" width="9.33203125" style="124"/>
    <col min="14592" max="14592" width="26.6640625" style="124" customWidth="1"/>
    <col min="14593" max="14841" width="9.33203125" style="124"/>
    <col min="14842" max="14842" width="50.5546875" style="124" customWidth="1"/>
    <col min="14843" max="14843" width="24.33203125" style="124" customWidth="1"/>
    <col min="14844" max="14844" width="27" style="124" customWidth="1"/>
    <col min="14845" max="14845" width="9.33203125" style="124"/>
    <col min="14846" max="14846" width="16.5546875" style="124" customWidth="1"/>
    <col min="14847" max="14847" width="9.33203125" style="124"/>
    <col min="14848" max="14848" width="26.6640625" style="124" customWidth="1"/>
    <col min="14849" max="15097" width="9.33203125" style="124"/>
    <col min="15098" max="15098" width="50.5546875" style="124" customWidth="1"/>
    <col min="15099" max="15099" width="24.33203125" style="124" customWidth="1"/>
    <col min="15100" max="15100" width="27" style="124" customWidth="1"/>
    <col min="15101" max="15101" width="9.33203125" style="124"/>
    <col min="15102" max="15102" width="16.5546875" style="124" customWidth="1"/>
    <col min="15103" max="15103" width="9.33203125" style="124"/>
    <col min="15104" max="15104" width="26.6640625" style="124" customWidth="1"/>
    <col min="15105" max="15353" width="9.33203125" style="124"/>
    <col min="15354" max="15354" width="50.5546875" style="124" customWidth="1"/>
    <col min="15355" max="15355" width="24.33203125" style="124" customWidth="1"/>
    <col min="15356" max="15356" width="27" style="124" customWidth="1"/>
    <col min="15357" max="15357" width="9.33203125" style="124"/>
    <col min="15358" max="15358" width="16.5546875" style="124" customWidth="1"/>
    <col min="15359" max="15359" width="9.33203125" style="124"/>
    <col min="15360" max="15360" width="26.6640625" style="124" customWidth="1"/>
    <col min="15361" max="15609" width="9.33203125" style="124"/>
    <col min="15610" max="15610" width="50.5546875" style="124" customWidth="1"/>
    <col min="15611" max="15611" width="24.33203125" style="124" customWidth="1"/>
    <col min="15612" max="15612" width="27" style="124" customWidth="1"/>
    <col min="15613" max="15613" width="9.33203125" style="124"/>
    <col min="15614" max="15614" width="16.5546875" style="124" customWidth="1"/>
    <col min="15615" max="15615" width="9.33203125" style="124"/>
    <col min="15616" max="15616" width="26.6640625" style="124" customWidth="1"/>
    <col min="15617" max="15865" width="9.33203125" style="124"/>
    <col min="15866" max="15866" width="50.5546875" style="124" customWidth="1"/>
    <col min="15867" max="15867" width="24.33203125" style="124" customWidth="1"/>
    <col min="15868" max="15868" width="27" style="124" customWidth="1"/>
    <col min="15869" max="15869" width="9.33203125" style="124"/>
    <col min="15870" max="15870" width="16.5546875" style="124" customWidth="1"/>
    <col min="15871" max="15871" width="9.33203125" style="124"/>
    <col min="15872" max="15872" width="26.6640625" style="124" customWidth="1"/>
    <col min="15873" max="16121" width="9.33203125" style="124"/>
    <col min="16122" max="16122" width="50.5546875" style="124" customWidth="1"/>
    <col min="16123" max="16123" width="24.33203125" style="124" customWidth="1"/>
    <col min="16124" max="16124" width="27" style="124" customWidth="1"/>
    <col min="16125" max="16125" width="9.33203125" style="124"/>
    <col min="16126" max="16126" width="16.5546875" style="124" customWidth="1"/>
    <col min="16127" max="16127" width="9.33203125" style="124"/>
    <col min="16128" max="16128" width="26.6640625" style="124" customWidth="1"/>
    <col min="16129" max="16384" width="9.33203125" style="124"/>
  </cols>
  <sheetData>
    <row r="1" spans="1:7">
      <c r="A1" s="1" t="s">
        <v>3798</v>
      </c>
    </row>
    <row r="2" spans="1:7">
      <c r="A2" s="53" t="s">
        <v>1567</v>
      </c>
      <c r="B2" s="35"/>
      <c r="C2" s="35"/>
      <c r="D2" s="35"/>
      <c r="E2" s="35"/>
    </row>
    <row r="3" spans="1:7">
      <c r="A3" s="897"/>
      <c r="B3" s="730"/>
      <c r="C3" s="730"/>
      <c r="D3" s="730"/>
      <c r="E3" s="730"/>
      <c r="F3" s="266"/>
      <c r="G3" s="266"/>
    </row>
    <row r="4" spans="1:7">
      <c r="A4" s="1" t="s">
        <v>3799</v>
      </c>
      <c r="B4" s="730"/>
      <c r="C4" s="730"/>
      <c r="D4" s="730"/>
      <c r="E4" s="730"/>
      <c r="F4" s="266"/>
    </row>
    <row r="5" spans="1:7">
      <c r="A5" s="42"/>
      <c r="B5" s="730"/>
      <c r="C5" s="730"/>
      <c r="D5" s="730"/>
      <c r="E5" s="266"/>
    </row>
    <row r="6" spans="1:7">
      <c r="A6" s="165" t="s">
        <v>3749</v>
      </c>
      <c r="B6" s="730"/>
      <c r="C6" s="730"/>
      <c r="D6" s="730"/>
    </row>
    <row r="7" spans="1:7">
      <c r="A7" s="165"/>
      <c r="B7" s="730"/>
      <c r="C7" s="730"/>
      <c r="D7" s="730"/>
      <c r="E7" s="266"/>
    </row>
    <row r="8" spans="1:7" ht="28.8">
      <c r="A8" s="538"/>
      <c r="B8" s="538"/>
      <c r="C8" s="898" t="s">
        <v>3751</v>
      </c>
      <c r="D8" s="898" t="s">
        <v>3802</v>
      </c>
    </row>
    <row r="9" spans="1:7">
      <c r="A9" s="538"/>
      <c r="B9" s="538"/>
      <c r="C9" s="8" t="s">
        <v>81</v>
      </c>
      <c r="D9" s="8" t="s">
        <v>80</v>
      </c>
    </row>
    <row r="10" spans="1:7">
      <c r="A10" s="834" t="s">
        <v>3752</v>
      </c>
      <c r="B10" s="8" t="s">
        <v>12</v>
      </c>
      <c r="C10" s="899"/>
      <c r="D10" s="899"/>
      <c r="E10" s="42" t="s">
        <v>3753</v>
      </c>
      <c r="F10" s="35"/>
    </row>
    <row r="11" spans="1:7">
      <c r="A11" s="901" t="s">
        <v>3754</v>
      </c>
      <c r="B11" s="8" t="s">
        <v>72</v>
      </c>
      <c r="C11" s="900"/>
      <c r="D11" s="38"/>
      <c r="E11" s="42" t="s">
        <v>208</v>
      </c>
      <c r="F11" s="35"/>
    </row>
    <row r="12" spans="1:7">
      <c r="A12" s="901" t="s">
        <v>3755</v>
      </c>
      <c r="B12" s="8" t="s">
        <v>11</v>
      </c>
      <c r="C12" s="900"/>
      <c r="D12" s="900"/>
      <c r="E12" s="42" t="s">
        <v>207</v>
      </c>
      <c r="F12" s="35"/>
    </row>
    <row r="13" spans="1:7">
      <c r="A13" s="901" t="s">
        <v>3756</v>
      </c>
      <c r="B13" s="8" t="s">
        <v>71</v>
      </c>
      <c r="C13" s="900"/>
      <c r="D13" s="900"/>
      <c r="E13" s="42" t="s">
        <v>3757</v>
      </c>
      <c r="F13" s="35"/>
      <c r="G13" s="35"/>
    </row>
    <row r="14" spans="1:7">
      <c r="A14" s="901" t="s">
        <v>3758</v>
      </c>
      <c r="B14" s="8" t="s">
        <v>70</v>
      </c>
      <c r="C14" s="900"/>
      <c r="D14" s="900"/>
      <c r="E14" s="42" t="s">
        <v>3759</v>
      </c>
      <c r="F14" s="35"/>
      <c r="G14" s="35"/>
    </row>
    <row r="15" spans="1:7">
      <c r="A15" s="902" t="s">
        <v>211</v>
      </c>
      <c r="B15" s="8" t="s">
        <v>69</v>
      </c>
      <c r="C15" s="903"/>
      <c r="D15" s="38"/>
      <c r="E15" s="42" t="s">
        <v>3760</v>
      </c>
      <c r="F15" s="42" t="s">
        <v>206</v>
      </c>
      <c r="G15" s="35"/>
    </row>
    <row r="16" spans="1:7">
      <c r="A16" s="902" t="s">
        <v>3761</v>
      </c>
      <c r="B16" s="8" t="s">
        <v>68</v>
      </c>
      <c r="C16" s="900"/>
      <c r="D16" s="38"/>
      <c r="E16" s="42" t="s">
        <v>3762</v>
      </c>
      <c r="F16" s="42"/>
      <c r="G16" s="35"/>
    </row>
    <row r="17" spans="1:10">
      <c r="A17" s="915" t="s">
        <v>3749</v>
      </c>
      <c r="B17" s="916" t="s">
        <v>10</v>
      </c>
      <c r="C17" s="917"/>
      <c r="D17" s="918"/>
      <c r="E17" s="461" t="s">
        <v>3763</v>
      </c>
      <c r="F17" s="461" t="s">
        <v>205</v>
      </c>
      <c r="G17" s="35"/>
    </row>
    <row r="18" spans="1:10">
      <c r="A18" s="45"/>
      <c r="B18" s="45"/>
      <c r="C18" s="756" t="s">
        <v>3764</v>
      </c>
      <c r="D18" s="756"/>
      <c r="H18" s="45"/>
      <c r="I18" s="45"/>
      <c r="J18" s="756"/>
    </row>
    <row r="19" spans="1:10">
      <c r="A19" s="45"/>
      <c r="B19" s="45"/>
      <c r="C19" s="756" t="s">
        <v>3807</v>
      </c>
      <c r="D19" s="756"/>
      <c r="H19" s="45"/>
      <c r="I19" s="45"/>
      <c r="J19" s="756"/>
    </row>
    <row r="20" spans="1:10">
      <c r="A20" s="45"/>
      <c r="B20" s="45"/>
      <c r="C20" s="756" t="s">
        <v>90</v>
      </c>
      <c r="D20" s="756"/>
      <c r="H20" s="45"/>
      <c r="I20" s="45"/>
      <c r="J20" s="756"/>
    </row>
    <row r="21" spans="1:10">
      <c r="A21" s="45"/>
      <c r="C21" s="41" t="s">
        <v>91</v>
      </c>
      <c r="D21" s="41" t="s">
        <v>79</v>
      </c>
      <c r="H21" s="45"/>
      <c r="J21" s="41"/>
    </row>
    <row r="22" spans="1:10">
      <c r="C22" s="41" t="s">
        <v>3765</v>
      </c>
      <c r="D22" s="41" t="s">
        <v>3808</v>
      </c>
      <c r="J22" s="41"/>
    </row>
    <row r="23" spans="1:10">
      <c r="C23" s="41" t="s">
        <v>176</v>
      </c>
      <c r="D23" s="41"/>
      <c r="J23" s="41"/>
    </row>
    <row r="24" spans="1:10">
      <c r="C24" s="41" t="s">
        <v>183</v>
      </c>
    </row>
    <row r="25" spans="1:10">
      <c r="D25" s="41"/>
      <c r="J25" s="41"/>
    </row>
    <row r="26" spans="1:10">
      <c r="C26" s="41"/>
      <c r="D26" s="41"/>
    </row>
    <row r="27" spans="1:10">
      <c r="C27" s="41"/>
      <c r="D27" s="41"/>
    </row>
    <row r="28" spans="1:10">
      <c r="A28" s="1" t="s">
        <v>3800</v>
      </c>
    </row>
    <row r="30" spans="1:10">
      <c r="A30" s="165" t="s">
        <v>3801</v>
      </c>
    </row>
    <row r="32" spans="1:10">
      <c r="A32" s="538"/>
      <c r="B32" s="538"/>
      <c r="C32" s="898" t="s">
        <v>3803</v>
      </c>
    </row>
    <row r="33" spans="1:20">
      <c r="A33" s="538"/>
      <c r="B33" s="538"/>
      <c r="C33" s="8" t="s">
        <v>83</v>
      </c>
    </row>
    <row r="34" spans="1:20">
      <c r="A34" s="834" t="s">
        <v>3755</v>
      </c>
      <c r="B34" s="8" t="s">
        <v>11</v>
      </c>
      <c r="C34" s="900"/>
      <c r="D34" s="41" t="s">
        <v>79</v>
      </c>
      <c r="E34" s="41" t="s">
        <v>3804</v>
      </c>
    </row>
    <row r="35" spans="1:20">
      <c r="A35" s="901" t="s">
        <v>3756</v>
      </c>
      <c r="B35" s="8" t="s">
        <v>71</v>
      </c>
      <c r="C35" s="900"/>
      <c r="D35" s="41" t="s">
        <v>79</v>
      </c>
      <c r="E35" s="41" t="s">
        <v>3805</v>
      </c>
    </row>
    <row r="36" spans="1:20">
      <c r="A36" s="901" t="s">
        <v>3758</v>
      </c>
      <c r="B36" s="8" t="s">
        <v>70</v>
      </c>
      <c r="C36" s="900"/>
      <c r="D36" s="41" t="s">
        <v>79</v>
      </c>
      <c r="E36" s="41" t="s">
        <v>3806</v>
      </c>
    </row>
    <row r="39" spans="1:20">
      <c r="C39" s="445"/>
    </row>
    <row r="40" spans="1:20">
      <c r="A40" s="1" t="s">
        <v>3809</v>
      </c>
      <c r="C40" s="445"/>
    </row>
    <row r="41" spans="1:20">
      <c r="D41" s="445"/>
      <c r="R41" s="125"/>
      <c r="T41" s="125"/>
    </row>
    <row r="42" spans="1:20">
      <c r="A42" s="49" t="s">
        <v>338</v>
      </c>
      <c r="D42" s="445"/>
      <c r="R42" s="125"/>
      <c r="T42" s="125"/>
    </row>
    <row r="43" spans="1:20">
      <c r="C43" s="445"/>
      <c r="D43" s="445"/>
      <c r="R43" s="125"/>
      <c r="T43" s="125"/>
    </row>
    <row r="44" spans="1:20">
      <c r="C44" s="907" t="s">
        <v>3767</v>
      </c>
      <c r="D44" s="445"/>
      <c r="E44" s="445"/>
      <c r="R44" s="125"/>
      <c r="T44" s="125"/>
    </row>
    <row r="45" spans="1:20">
      <c r="C45" s="8" t="s">
        <v>82</v>
      </c>
      <c r="D45" s="445"/>
      <c r="E45" s="445"/>
      <c r="R45" s="125"/>
      <c r="T45" s="125"/>
    </row>
    <row r="46" spans="1:20">
      <c r="A46" s="902" t="s">
        <v>3768</v>
      </c>
      <c r="B46" s="8" t="s">
        <v>8</v>
      </c>
      <c r="C46" s="900"/>
      <c r="D46" s="42" t="s">
        <v>202</v>
      </c>
      <c r="E46" s="42" t="s">
        <v>90</v>
      </c>
      <c r="F46" s="42" t="s">
        <v>201</v>
      </c>
      <c r="H46" s="41" t="s">
        <v>91</v>
      </c>
      <c r="I46" s="41" t="s">
        <v>3765</v>
      </c>
      <c r="J46" s="41"/>
      <c r="K46" s="46"/>
      <c r="L46" s="41" t="s">
        <v>176</v>
      </c>
      <c r="M46" s="41" t="s">
        <v>185</v>
      </c>
      <c r="N46" s="41"/>
      <c r="O46" s="41"/>
      <c r="R46" s="125"/>
      <c r="T46" s="125"/>
    </row>
    <row r="47" spans="1:20">
      <c r="A47" s="902" t="s">
        <v>3769</v>
      </c>
      <c r="B47" s="8" t="s">
        <v>7</v>
      </c>
      <c r="C47" s="15"/>
      <c r="D47" s="42"/>
      <c r="E47" s="42" t="s">
        <v>90</v>
      </c>
      <c r="F47" s="42" t="s">
        <v>200</v>
      </c>
      <c r="H47" s="41" t="s">
        <v>91</v>
      </c>
      <c r="I47" s="41" t="s">
        <v>3765</v>
      </c>
      <c r="J47" s="41"/>
      <c r="K47" s="46"/>
      <c r="L47" s="41" t="s">
        <v>176</v>
      </c>
      <c r="M47" s="41" t="s">
        <v>185</v>
      </c>
      <c r="N47" s="41"/>
      <c r="O47" s="41"/>
      <c r="R47" s="125"/>
      <c r="T47" s="125"/>
    </row>
    <row r="48" spans="1:20">
      <c r="A48" s="902" t="s">
        <v>3770</v>
      </c>
      <c r="B48" s="8" t="s">
        <v>64</v>
      </c>
      <c r="C48" s="900"/>
      <c r="D48" s="42"/>
      <c r="E48" s="42" t="s">
        <v>90</v>
      </c>
      <c r="F48" s="42" t="s">
        <v>199</v>
      </c>
      <c r="H48" s="41" t="s">
        <v>91</v>
      </c>
      <c r="I48" s="41" t="s">
        <v>3765</v>
      </c>
      <c r="J48" s="41"/>
      <c r="K48" s="46"/>
      <c r="L48" s="41" t="s">
        <v>176</v>
      </c>
      <c r="M48" s="41" t="s">
        <v>185</v>
      </c>
      <c r="N48" s="41"/>
      <c r="O48" s="41"/>
      <c r="R48" s="125"/>
      <c r="T48" s="125"/>
    </row>
    <row r="49" spans="1:20">
      <c r="A49" s="906" t="s">
        <v>198</v>
      </c>
      <c r="B49" s="8" t="s">
        <v>6</v>
      </c>
      <c r="C49" s="900"/>
      <c r="E49" s="42" t="s">
        <v>90</v>
      </c>
      <c r="F49" s="124" t="s">
        <v>197</v>
      </c>
      <c r="H49" s="41" t="s">
        <v>91</v>
      </c>
      <c r="I49" s="41" t="s">
        <v>3765</v>
      </c>
      <c r="J49" s="41"/>
      <c r="L49" s="41" t="s">
        <v>176</v>
      </c>
      <c r="P49" s="41" t="s">
        <v>185</v>
      </c>
      <c r="R49" s="125"/>
      <c r="T49" s="125"/>
    </row>
    <row r="50" spans="1:20">
      <c r="A50" s="904" t="s">
        <v>3771</v>
      </c>
      <c r="B50" s="8" t="s">
        <v>61</v>
      </c>
      <c r="C50" s="900"/>
      <c r="D50" s="35"/>
      <c r="E50" s="42" t="s">
        <v>90</v>
      </c>
      <c r="F50" s="42" t="s">
        <v>196</v>
      </c>
      <c r="H50" s="41" t="s">
        <v>91</v>
      </c>
      <c r="I50" s="41" t="s">
        <v>3765</v>
      </c>
      <c r="J50" s="41"/>
      <c r="K50" s="46"/>
      <c r="L50" s="41" t="s">
        <v>176</v>
      </c>
      <c r="M50" s="46"/>
      <c r="N50" s="46"/>
      <c r="P50" s="41" t="s">
        <v>185</v>
      </c>
      <c r="R50" s="125"/>
      <c r="T50" s="125"/>
    </row>
    <row r="51" spans="1:20">
      <c r="A51" s="1068" t="s">
        <v>3772</v>
      </c>
      <c r="B51" s="8" t="s">
        <v>4</v>
      </c>
      <c r="C51" s="96"/>
      <c r="D51" s="35"/>
      <c r="E51" s="42" t="s">
        <v>90</v>
      </c>
      <c r="F51" s="42" t="s">
        <v>3773</v>
      </c>
      <c r="H51" s="41" t="s">
        <v>91</v>
      </c>
      <c r="I51" s="41" t="s">
        <v>3765</v>
      </c>
      <c r="J51" s="41"/>
      <c r="K51" s="46"/>
      <c r="L51" s="41" t="s">
        <v>176</v>
      </c>
      <c r="M51" s="46"/>
      <c r="N51" s="46"/>
      <c r="P51" s="41" t="s">
        <v>185</v>
      </c>
      <c r="R51" s="125"/>
      <c r="T51" s="125"/>
    </row>
    <row r="52" spans="1:20">
      <c r="A52" s="1561" t="s">
        <v>5960</v>
      </c>
      <c r="B52" s="920" t="s">
        <v>365</v>
      </c>
      <c r="C52" s="727"/>
      <c r="E52" s="42" t="s">
        <v>90</v>
      </c>
      <c r="F52" s="921" t="s">
        <v>366</v>
      </c>
      <c r="H52" s="41" t="s">
        <v>91</v>
      </c>
      <c r="I52" s="41" t="s">
        <v>3765</v>
      </c>
      <c r="L52" s="41" t="s">
        <v>176</v>
      </c>
      <c r="N52" s="46"/>
      <c r="P52" s="41" t="s">
        <v>185</v>
      </c>
      <c r="R52" s="125"/>
      <c r="T52" s="125"/>
    </row>
    <row r="53" spans="1:20">
      <c r="A53" s="1561" t="s">
        <v>5961</v>
      </c>
      <c r="B53" s="920" t="s">
        <v>364</v>
      </c>
      <c r="C53" s="727"/>
      <c r="E53" s="42" t="s">
        <v>90</v>
      </c>
      <c r="F53" s="921" t="s">
        <v>367</v>
      </c>
      <c r="H53" s="41" t="s">
        <v>91</v>
      </c>
      <c r="I53" s="41" t="s">
        <v>3765</v>
      </c>
      <c r="L53" s="41" t="s">
        <v>176</v>
      </c>
      <c r="N53" s="46"/>
      <c r="P53" s="41" t="s">
        <v>185</v>
      </c>
      <c r="R53" s="125"/>
      <c r="T53" s="125"/>
    </row>
    <row r="54" spans="1:20">
      <c r="A54" s="1561" t="s">
        <v>5962</v>
      </c>
      <c r="B54" s="920" t="s">
        <v>363</v>
      </c>
      <c r="C54" s="727"/>
      <c r="E54" s="42" t="s">
        <v>90</v>
      </c>
      <c r="F54" s="921" t="s">
        <v>368</v>
      </c>
      <c r="H54" s="41" t="s">
        <v>91</v>
      </c>
      <c r="I54" s="41" t="s">
        <v>3765</v>
      </c>
      <c r="L54" s="41" t="s">
        <v>176</v>
      </c>
      <c r="N54" s="46"/>
      <c r="P54" s="41" t="s">
        <v>185</v>
      </c>
      <c r="R54" s="125"/>
      <c r="T54" s="125"/>
    </row>
    <row r="55" spans="1:20">
      <c r="A55" s="1561" t="s">
        <v>5963</v>
      </c>
      <c r="B55" s="920" t="s">
        <v>362</v>
      </c>
      <c r="C55" s="727"/>
      <c r="E55" s="42" t="s">
        <v>90</v>
      </c>
      <c r="F55" s="921" t="s">
        <v>369</v>
      </c>
      <c r="H55" s="41" t="s">
        <v>91</v>
      </c>
      <c r="I55" s="41" t="s">
        <v>3765</v>
      </c>
      <c r="L55" s="41" t="s">
        <v>176</v>
      </c>
      <c r="N55" s="46"/>
      <c r="P55" s="41" t="s">
        <v>185</v>
      </c>
      <c r="R55" s="125"/>
      <c r="T55" s="125"/>
    </row>
    <row r="56" spans="1:20">
      <c r="A56" s="631" t="s">
        <v>195</v>
      </c>
      <c r="B56" s="8" t="s">
        <v>60</v>
      </c>
      <c r="C56" s="900"/>
      <c r="D56" s="35"/>
      <c r="E56" s="42" t="s">
        <v>90</v>
      </c>
      <c r="F56" s="42"/>
      <c r="H56" s="41" t="s">
        <v>91</v>
      </c>
      <c r="I56" s="41" t="s">
        <v>3765</v>
      </c>
      <c r="J56" s="41"/>
      <c r="K56" s="46"/>
      <c r="L56" s="41" t="s">
        <v>176</v>
      </c>
      <c r="M56" s="46"/>
      <c r="N56" s="46"/>
      <c r="P56" s="41" t="s">
        <v>185</v>
      </c>
      <c r="R56" s="125"/>
      <c r="T56" s="125"/>
    </row>
    <row r="57" spans="1:20">
      <c r="A57" s="908" t="s">
        <v>194</v>
      </c>
      <c r="B57" s="8"/>
      <c r="C57" s="38"/>
      <c r="D57" s="35"/>
      <c r="E57" s="35"/>
      <c r="F57" s="42"/>
      <c r="H57" s="41"/>
      <c r="I57" s="41"/>
      <c r="J57" s="41"/>
      <c r="K57" s="46"/>
      <c r="L57" s="41"/>
      <c r="M57" s="46"/>
      <c r="N57" s="46"/>
      <c r="O57" s="41"/>
      <c r="P57" s="41"/>
      <c r="R57" s="125"/>
      <c r="T57" s="125"/>
    </row>
    <row r="58" spans="1:20">
      <c r="A58" s="909" t="s">
        <v>193</v>
      </c>
      <c r="B58" s="8" t="s">
        <v>101</v>
      </c>
      <c r="C58" s="900"/>
      <c r="D58" s="35"/>
      <c r="E58" s="42" t="s">
        <v>90</v>
      </c>
      <c r="F58" s="42" t="s">
        <v>187</v>
      </c>
      <c r="G58" s="42" t="s">
        <v>192</v>
      </c>
      <c r="H58" s="41" t="s">
        <v>91</v>
      </c>
      <c r="I58" s="41" t="s">
        <v>3765</v>
      </c>
      <c r="J58" s="41"/>
      <c r="K58" s="41" t="s">
        <v>185</v>
      </c>
      <c r="L58" s="41" t="s">
        <v>176</v>
      </c>
      <c r="M58" s="41"/>
      <c r="N58" s="41" t="s">
        <v>191</v>
      </c>
      <c r="O58" s="41" t="s">
        <v>182</v>
      </c>
      <c r="P58" s="41" t="s">
        <v>183</v>
      </c>
    </row>
    <row r="59" spans="1:20">
      <c r="A59" s="700" t="s">
        <v>190</v>
      </c>
      <c r="B59" s="8" t="s">
        <v>44</v>
      </c>
      <c r="C59" s="900"/>
      <c r="D59" s="48"/>
      <c r="E59" s="42" t="s">
        <v>90</v>
      </c>
      <c r="F59" s="42" t="s">
        <v>187</v>
      </c>
      <c r="G59" s="124" t="s">
        <v>347</v>
      </c>
      <c r="H59" s="41" t="s">
        <v>91</v>
      </c>
      <c r="I59" s="41" t="s">
        <v>3765</v>
      </c>
      <c r="J59" s="41"/>
      <c r="K59" s="48"/>
      <c r="L59" s="41" t="s">
        <v>176</v>
      </c>
      <c r="M59" s="41"/>
      <c r="N59" s="46"/>
      <c r="O59" s="41" t="s">
        <v>185</v>
      </c>
      <c r="P59" s="41" t="s">
        <v>189</v>
      </c>
    </row>
    <row r="60" spans="1:20">
      <c r="A60" s="1686" t="s">
        <v>6313</v>
      </c>
      <c r="B60" s="8" t="s">
        <v>43</v>
      </c>
      <c r="C60" s="900"/>
      <c r="D60" s="48"/>
      <c r="E60" s="42" t="s">
        <v>90</v>
      </c>
      <c r="F60" s="42" t="s">
        <v>187</v>
      </c>
      <c r="G60" s="124" t="s">
        <v>346</v>
      </c>
      <c r="H60" s="41" t="s">
        <v>91</v>
      </c>
      <c r="I60" s="41" t="s">
        <v>3765</v>
      </c>
      <c r="J60" s="41"/>
      <c r="L60" s="41" t="s">
        <v>176</v>
      </c>
      <c r="M60" s="41"/>
      <c r="N60" s="46"/>
      <c r="O60" s="41" t="s">
        <v>185</v>
      </c>
      <c r="P60" s="41" t="s">
        <v>189</v>
      </c>
    </row>
    <row r="61" spans="1:20">
      <c r="A61" s="700" t="s">
        <v>3774</v>
      </c>
      <c r="B61" s="8" t="s">
        <v>2</v>
      </c>
      <c r="C61" s="900"/>
      <c r="D61" s="48"/>
      <c r="E61" s="42" t="s">
        <v>90</v>
      </c>
      <c r="F61" s="42" t="s">
        <v>187</v>
      </c>
      <c r="G61" s="124" t="s">
        <v>345</v>
      </c>
      <c r="H61" s="41" t="s">
        <v>91</v>
      </c>
      <c r="I61" s="41" t="s">
        <v>3765</v>
      </c>
      <c r="J61" s="41"/>
      <c r="L61" s="41" t="s">
        <v>176</v>
      </c>
      <c r="M61" s="41"/>
      <c r="N61" s="46"/>
      <c r="O61" s="41" t="s">
        <v>185</v>
      </c>
      <c r="P61" s="41" t="s">
        <v>189</v>
      </c>
    </row>
    <row r="62" spans="1:20">
      <c r="A62" s="309" t="s">
        <v>188</v>
      </c>
      <c r="B62" s="8" t="s">
        <v>42</v>
      </c>
      <c r="C62" s="900"/>
      <c r="D62" s="48"/>
      <c r="E62" s="42" t="s">
        <v>90</v>
      </c>
      <c r="F62" s="42" t="s">
        <v>187</v>
      </c>
      <c r="H62" s="41" t="s">
        <v>91</v>
      </c>
      <c r="I62" s="41" t="s">
        <v>3765</v>
      </c>
      <c r="J62" s="41"/>
      <c r="K62" s="46"/>
      <c r="L62" s="41" t="s">
        <v>176</v>
      </c>
      <c r="N62" s="46"/>
      <c r="O62" s="41" t="s">
        <v>185</v>
      </c>
      <c r="P62" s="41" t="s">
        <v>186</v>
      </c>
    </row>
    <row r="66" spans="1:8">
      <c r="A66" s="1" t="s">
        <v>3810</v>
      </c>
    </row>
    <row r="67" spans="1:8">
      <c r="A67" s="1"/>
    </row>
    <row r="68" spans="1:8">
      <c r="A68" s="49" t="s">
        <v>769</v>
      </c>
    </row>
    <row r="69" spans="1:8">
      <c r="A69" s="1"/>
    </row>
    <row r="70" spans="1:8">
      <c r="A70"/>
      <c r="B70"/>
      <c r="C70" s="907" t="s">
        <v>770</v>
      </c>
    </row>
    <row r="71" spans="1:8">
      <c r="A71"/>
      <c r="B71"/>
      <c r="C71" s="8" t="s">
        <v>771</v>
      </c>
    </row>
    <row r="72" spans="1:8">
      <c r="A72" s="906" t="s">
        <v>772</v>
      </c>
      <c r="B72" s="8" t="s">
        <v>1</v>
      </c>
      <c r="C72" s="15"/>
      <c r="D72" s="41" t="s">
        <v>773</v>
      </c>
    </row>
    <row r="74" spans="1:8">
      <c r="A74" s="1" t="s">
        <v>3811</v>
      </c>
    </row>
    <row r="75" spans="1:8" customFormat="1"/>
    <row r="76" spans="1:8">
      <c r="A76" s="49" t="s">
        <v>774</v>
      </c>
    </row>
    <row r="77" spans="1:8">
      <c r="G77" s="42"/>
      <c r="H77" s="41"/>
    </row>
    <row r="78" spans="1:8">
      <c r="C78" s="911" t="s">
        <v>785</v>
      </c>
    </row>
    <row r="79" spans="1:8">
      <c r="C79" s="911" t="s">
        <v>137</v>
      </c>
    </row>
    <row r="80" spans="1:8">
      <c r="A80" s="906" t="s">
        <v>785</v>
      </c>
      <c r="B80" s="911" t="s">
        <v>24</v>
      </c>
      <c r="C80" s="96"/>
      <c r="D80" s="41" t="s">
        <v>91</v>
      </c>
      <c r="E80" s="41" t="s">
        <v>176</v>
      </c>
      <c r="F80" s="41" t="s">
        <v>185</v>
      </c>
      <c r="G80" s="41" t="s">
        <v>3765</v>
      </c>
      <c r="H80" s="42" t="s">
        <v>199</v>
      </c>
    </row>
    <row r="81" spans="1:9">
      <c r="A81" s="700" t="s">
        <v>3778</v>
      </c>
      <c r="B81" s="911" t="s">
        <v>23</v>
      </c>
      <c r="C81" s="96"/>
      <c r="D81" s="41" t="s">
        <v>91</v>
      </c>
      <c r="E81" s="41" t="s">
        <v>176</v>
      </c>
      <c r="F81" s="41" t="s">
        <v>185</v>
      </c>
      <c r="G81" s="41" t="s">
        <v>3765</v>
      </c>
      <c r="H81" s="42" t="s">
        <v>786</v>
      </c>
    </row>
    <row r="82" spans="1:9">
      <c r="A82" s="700" t="s">
        <v>3779</v>
      </c>
      <c r="B82" s="911" t="s">
        <v>22</v>
      </c>
      <c r="C82" s="96"/>
      <c r="D82" s="41" t="s">
        <v>91</v>
      </c>
      <c r="E82" s="41" t="s">
        <v>176</v>
      </c>
      <c r="F82" s="41" t="s">
        <v>185</v>
      </c>
      <c r="G82" s="41" t="s">
        <v>3765</v>
      </c>
      <c r="H82" s="42" t="s">
        <v>787</v>
      </c>
    </row>
    <row r="83" spans="1:9">
      <c r="A83" s="700" t="s">
        <v>3780</v>
      </c>
      <c r="B83" s="911" t="s">
        <v>21</v>
      </c>
      <c r="C83" s="131"/>
      <c r="D83" s="41" t="s">
        <v>91</v>
      </c>
      <c r="E83" s="41" t="s">
        <v>176</v>
      </c>
      <c r="F83" s="41" t="s">
        <v>185</v>
      </c>
      <c r="G83" s="41" t="s">
        <v>3765</v>
      </c>
      <c r="H83" s="42" t="s">
        <v>788</v>
      </c>
    </row>
    <row r="84" spans="1:9">
      <c r="A84" s="700" t="s">
        <v>3781</v>
      </c>
      <c r="B84" s="911" t="s">
        <v>20</v>
      </c>
      <c r="C84" s="131"/>
      <c r="D84" s="41" t="s">
        <v>91</v>
      </c>
      <c r="E84" s="41" t="s">
        <v>176</v>
      </c>
      <c r="F84" s="41" t="s">
        <v>185</v>
      </c>
      <c r="G84" s="41" t="s">
        <v>3765</v>
      </c>
      <c r="H84" s="42" t="s">
        <v>789</v>
      </c>
    </row>
    <row r="85" spans="1:9">
      <c r="A85" s="700" t="s">
        <v>3782</v>
      </c>
      <c r="B85" s="911" t="s">
        <v>19</v>
      </c>
      <c r="C85" s="131"/>
      <c r="D85" s="41" t="s">
        <v>91</v>
      </c>
      <c r="E85" s="41" t="s">
        <v>176</v>
      </c>
      <c r="F85" s="41" t="s">
        <v>185</v>
      </c>
      <c r="G85" s="41" t="s">
        <v>3765</v>
      </c>
      <c r="H85" s="42" t="s">
        <v>199</v>
      </c>
      <c r="I85" s="42" t="s">
        <v>792</v>
      </c>
    </row>
    <row r="86" spans="1:9">
      <c r="C86" s="10" t="s">
        <v>90</v>
      </c>
      <c r="I86" s="41"/>
    </row>
  </sheetData>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30">
    <tabColor rgb="FFFFC000"/>
  </sheetPr>
  <dimension ref="A1:W81"/>
  <sheetViews>
    <sheetView showGridLines="0" topLeftCell="C16" zoomScale="80" zoomScaleNormal="80" workbookViewId="0">
      <selection activeCell="Q62" sqref="Q62"/>
    </sheetView>
  </sheetViews>
  <sheetFormatPr defaultColWidth="9.33203125" defaultRowHeight="14.4"/>
  <cols>
    <col min="1" max="1" width="136.5546875" style="124" customWidth="1"/>
    <col min="2" max="2" width="27.33203125" style="124" customWidth="1"/>
    <col min="3" max="3" width="23.33203125" style="124" customWidth="1"/>
    <col min="4" max="4" width="33.6640625" style="124" customWidth="1"/>
    <col min="5" max="5" width="42.44140625" style="124" customWidth="1"/>
    <col min="6" max="6" width="36.5546875" style="124" customWidth="1"/>
    <col min="7" max="7" width="14.44140625" style="124" customWidth="1"/>
    <col min="8" max="8" width="32" style="124" customWidth="1"/>
    <col min="9" max="9" width="26.44140625" style="124" customWidth="1"/>
    <col min="10" max="10" width="13.44140625" style="124" customWidth="1"/>
    <col min="11" max="249" width="9.33203125" style="124"/>
    <col min="250" max="250" width="50.5546875" style="124" customWidth="1"/>
    <col min="251" max="251" width="24.33203125" style="124" customWidth="1"/>
    <col min="252" max="252" width="27" style="124" customWidth="1"/>
    <col min="253" max="253" width="9.33203125" style="124"/>
    <col min="254" max="254" width="16.5546875" style="124" customWidth="1"/>
    <col min="255" max="255" width="9.33203125" style="124"/>
    <col min="256" max="256" width="26.6640625" style="124" customWidth="1"/>
    <col min="257" max="505" width="9.33203125" style="124"/>
    <col min="506" max="506" width="50.5546875" style="124" customWidth="1"/>
    <col min="507" max="507" width="24.33203125" style="124" customWidth="1"/>
    <col min="508" max="508" width="27" style="124" customWidth="1"/>
    <col min="509" max="509" width="9.33203125" style="124"/>
    <col min="510" max="510" width="16.5546875" style="124" customWidth="1"/>
    <col min="511" max="511" width="9.33203125" style="124"/>
    <col min="512" max="512" width="26.6640625" style="124" customWidth="1"/>
    <col min="513" max="761" width="9.33203125" style="124"/>
    <col min="762" max="762" width="50.5546875" style="124" customWidth="1"/>
    <col min="763" max="763" width="24.33203125" style="124" customWidth="1"/>
    <col min="764" max="764" width="27" style="124" customWidth="1"/>
    <col min="765" max="765" width="9.33203125" style="124"/>
    <col min="766" max="766" width="16.5546875" style="124" customWidth="1"/>
    <col min="767" max="767" width="9.33203125" style="124"/>
    <col min="768" max="768" width="26.6640625" style="124" customWidth="1"/>
    <col min="769" max="1017" width="9.33203125" style="124"/>
    <col min="1018" max="1018" width="50.5546875" style="124" customWidth="1"/>
    <col min="1019" max="1019" width="24.33203125" style="124" customWidth="1"/>
    <col min="1020" max="1020" width="27" style="124" customWidth="1"/>
    <col min="1021" max="1021" width="9.33203125" style="124"/>
    <col min="1022" max="1022" width="16.5546875" style="124" customWidth="1"/>
    <col min="1023" max="1023" width="9.33203125" style="124"/>
    <col min="1024" max="1024" width="26.6640625" style="124" customWidth="1"/>
    <col min="1025" max="1273" width="9.33203125" style="124"/>
    <col min="1274" max="1274" width="50.5546875" style="124" customWidth="1"/>
    <col min="1275" max="1275" width="24.33203125" style="124" customWidth="1"/>
    <col min="1276" max="1276" width="27" style="124" customWidth="1"/>
    <col min="1277" max="1277" width="9.33203125" style="124"/>
    <col min="1278" max="1278" width="16.5546875" style="124" customWidth="1"/>
    <col min="1279" max="1279" width="9.33203125" style="124"/>
    <col min="1280" max="1280" width="26.6640625" style="124" customWidth="1"/>
    <col min="1281" max="1529" width="9.33203125" style="124"/>
    <col min="1530" max="1530" width="50.5546875" style="124" customWidth="1"/>
    <col min="1531" max="1531" width="24.33203125" style="124" customWidth="1"/>
    <col min="1532" max="1532" width="27" style="124" customWidth="1"/>
    <col min="1533" max="1533" width="9.33203125" style="124"/>
    <col min="1534" max="1534" width="16.5546875" style="124" customWidth="1"/>
    <col min="1535" max="1535" width="9.33203125" style="124"/>
    <col min="1536" max="1536" width="26.6640625" style="124" customWidth="1"/>
    <col min="1537" max="1785" width="9.33203125" style="124"/>
    <col min="1786" max="1786" width="50.5546875" style="124" customWidth="1"/>
    <col min="1787" max="1787" width="24.33203125" style="124" customWidth="1"/>
    <col min="1788" max="1788" width="27" style="124" customWidth="1"/>
    <col min="1789" max="1789" width="9.33203125" style="124"/>
    <col min="1790" max="1790" width="16.5546875" style="124" customWidth="1"/>
    <col min="1791" max="1791" width="9.33203125" style="124"/>
    <col min="1792" max="1792" width="26.6640625" style="124" customWidth="1"/>
    <col min="1793" max="2041" width="9.33203125" style="124"/>
    <col min="2042" max="2042" width="50.5546875" style="124" customWidth="1"/>
    <col min="2043" max="2043" width="24.33203125" style="124" customWidth="1"/>
    <col min="2044" max="2044" width="27" style="124" customWidth="1"/>
    <col min="2045" max="2045" width="9.33203125" style="124"/>
    <col min="2046" max="2046" width="16.5546875" style="124" customWidth="1"/>
    <col min="2047" max="2047" width="9.33203125" style="124"/>
    <col min="2048" max="2048" width="26.6640625" style="124" customWidth="1"/>
    <col min="2049" max="2297" width="9.33203125" style="124"/>
    <col min="2298" max="2298" width="50.5546875" style="124" customWidth="1"/>
    <col min="2299" max="2299" width="24.33203125" style="124" customWidth="1"/>
    <col min="2300" max="2300" width="27" style="124" customWidth="1"/>
    <col min="2301" max="2301" width="9.33203125" style="124"/>
    <col min="2302" max="2302" width="16.5546875" style="124" customWidth="1"/>
    <col min="2303" max="2303" width="9.33203125" style="124"/>
    <col min="2304" max="2304" width="26.6640625" style="124" customWidth="1"/>
    <col min="2305" max="2553" width="9.33203125" style="124"/>
    <col min="2554" max="2554" width="50.5546875" style="124" customWidth="1"/>
    <col min="2555" max="2555" width="24.33203125" style="124" customWidth="1"/>
    <col min="2556" max="2556" width="27" style="124" customWidth="1"/>
    <col min="2557" max="2557" width="9.33203125" style="124"/>
    <col min="2558" max="2558" width="16.5546875" style="124" customWidth="1"/>
    <col min="2559" max="2559" width="9.33203125" style="124"/>
    <col min="2560" max="2560" width="26.6640625" style="124" customWidth="1"/>
    <col min="2561" max="2809" width="9.33203125" style="124"/>
    <col min="2810" max="2810" width="50.5546875" style="124" customWidth="1"/>
    <col min="2811" max="2811" width="24.33203125" style="124" customWidth="1"/>
    <col min="2812" max="2812" width="27" style="124" customWidth="1"/>
    <col min="2813" max="2813" width="9.33203125" style="124"/>
    <col min="2814" max="2814" width="16.5546875" style="124" customWidth="1"/>
    <col min="2815" max="2815" width="9.33203125" style="124"/>
    <col min="2816" max="2816" width="26.6640625" style="124" customWidth="1"/>
    <col min="2817" max="3065" width="9.33203125" style="124"/>
    <col min="3066" max="3066" width="50.5546875" style="124" customWidth="1"/>
    <col min="3067" max="3067" width="24.33203125" style="124" customWidth="1"/>
    <col min="3068" max="3068" width="27" style="124" customWidth="1"/>
    <col min="3069" max="3069" width="9.33203125" style="124"/>
    <col min="3070" max="3070" width="16.5546875" style="124" customWidth="1"/>
    <col min="3071" max="3071" width="9.33203125" style="124"/>
    <col min="3072" max="3072" width="26.6640625" style="124" customWidth="1"/>
    <col min="3073" max="3321" width="9.33203125" style="124"/>
    <col min="3322" max="3322" width="50.5546875" style="124" customWidth="1"/>
    <col min="3323" max="3323" width="24.33203125" style="124" customWidth="1"/>
    <col min="3324" max="3324" width="27" style="124" customWidth="1"/>
    <col min="3325" max="3325" width="9.33203125" style="124"/>
    <col min="3326" max="3326" width="16.5546875" style="124" customWidth="1"/>
    <col min="3327" max="3327" width="9.33203125" style="124"/>
    <col min="3328" max="3328" width="26.6640625" style="124" customWidth="1"/>
    <col min="3329" max="3577" width="9.33203125" style="124"/>
    <col min="3578" max="3578" width="50.5546875" style="124" customWidth="1"/>
    <col min="3579" max="3579" width="24.33203125" style="124" customWidth="1"/>
    <col min="3580" max="3580" width="27" style="124" customWidth="1"/>
    <col min="3581" max="3581" width="9.33203125" style="124"/>
    <col min="3582" max="3582" width="16.5546875" style="124" customWidth="1"/>
    <col min="3583" max="3583" width="9.33203125" style="124"/>
    <col min="3584" max="3584" width="26.6640625" style="124" customWidth="1"/>
    <col min="3585" max="3833" width="9.33203125" style="124"/>
    <col min="3834" max="3834" width="50.5546875" style="124" customWidth="1"/>
    <col min="3835" max="3835" width="24.33203125" style="124" customWidth="1"/>
    <col min="3836" max="3836" width="27" style="124" customWidth="1"/>
    <col min="3837" max="3837" width="9.33203125" style="124"/>
    <col min="3838" max="3838" width="16.5546875" style="124" customWidth="1"/>
    <col min="3839" max="3839" width="9.33203125" style="124"/>
    <col min="3840" max="3840" width="26.6640625" style="124" customWidth="1"/>
    <col min="3841" max="4089" width="9.33203125" style="124"/>
    <col min="4090" max="4090" width="50.5546875" style="124" customWidth="1"/>
    <col min="4091" max="4091" width="24.33203125" style="124" customWidth="1"/>
    <col min="4092" max="4092" width="27" style="124" customWidth="1"/>
    <col min="4093" max="4093" width="9.33203125" style="124"/>
    <col min="4094" max="4094" width="16.5546875" style="124" customWidth="1"/>
    <col min="4095" max="4095" width="9.33203125" style="124"/>
    <col min="4096" max="4096" width="26.6640625" style="124" customWidth="1"/>
    <col min="4097" max="4345" width="9.33203125" style="124"/>
    <col min="4346" max="4346" width="50.5546875" style="124" customWidth="1"/>
    <col min="4347" max="4347" width="24.33203125" style="124" customWidth="1"/>
    <col min="4348" max="4348" width="27" style="124" customWidth="1"/>
    <col min="4349" max="4349" width="9.33203125" style="124"/>
    <col min="4350" max="4350" width="16.5546875" style="124" customWidth="1"/>
    <col min="4351" max="4351" width="9.33203125" style="124"/>
    <col min="4352" max="4352" width="26.6640625" style="124" customWidth="1"/>
    <col min="4353" max="4601" width="9.33203125" style="124"/>
    <col min="4602" max="4602" width="50.5546875" style="124" customWidth="1"/>
    <col min="4603" max="4603" width="24.33203125" style="124" customWidth="1"/>
    <col min="4604" max="4604" width="27" style="124" customWidth="1"/>
    <col min="4605" max="4605" width="9.33203125" style="124"/>
    <col min="4606" max="4606" width="16.5546875" style="124" customWidth="1"/>
    <col min="4607" max="4607" width="9.33203125" style="124"/>
    <col min="4608" max="4608" width="26.6640625" style="124" customWidth="1"/>
    <col min="4609" max="4857" width="9.33203125" style="124"/>
    <col min="4858" max="4858" width="50.5546875" style="124" customWidth="1"/>
    <col min="4859" max="4859" width="24.33203125" style="124" customWidth="1"/>
    <col min="4860" max="4860" width="27" style="124" customWidth="1"/>
    <col min="4861" max="4861" width="9.33203125" style="124"/>
    <col min="4862" max="4862" width="16.5546875" style="124" customWidth="1"/>
    <col min="4863" max="4863" width="9.33203125" style="124"/>
    <col min="4864" max="4864" width="26.6640625" style="124" customWidth="1"/>
    <col min="4865" max="5113" width="9.33203125" style="124"/>
    <col min="5114" max="5114" width="50.5546875" style="124" customWidth="1"/>
    <col min="5115" max="5115" width="24.33203125" style="124" customWidth="1"/>
    <col min="5116" max="5116" width="27" style="124" customWidth="1"/>
    <col min="5117" max="5117" width="9.33203125" style="124"/>
    <col min="5118" max="5118" width="16.5546875" style="124" customWidth="1"/>
    <col min="5119" max="5119" width="9.33203125" style="124"/>
    <col min="5120" max="5120" width="26.6640625" style="124" customWidth="1"/>
    <col min="5121" max="5369" width="9.33203125" style="124"/>
    <col min="5370" max="5370" width="50.5546875" style="124" customWidth="1"/>
    <col min="5371" max="5371" width="24.33203125" style="124" customWidth="1"/>
    <col min="5372" max="5372" width="27" style="124" customWidth="1"/>
    <col min="5373" max="5373" width="9.33203125" style="124"/>
    <col min="5374" max="5374" width="16.5546875" style="124" customWidth="1"/>
    <col min="5375" max="5375" width="9.33203125" style="124"/>
    <col min="5376" max="5376" width="26.6640625" style="124" customWidth="1"/>
    <col min="5377" max="5625" width="9.33203125" style="124"/>
    <col min="5626" max="5626" width="50.5546875" style="124" customWidth="1"/>
    <col min="5627" max="5627" width="24.33203125" style="124" customWidth="1"/>
    <col min="5628" max="5628" width="27" style="124" customWidth="1"/>
    <col min="5629" max="5629" width="9.33203125" style="124"/>
    <col min="5630" max="5630" width="16.5546875" style="124" customWidth="1"/>
    <col min="5631" max="5631" width="9.33203125" style="124"/>
    <col min="5632" max="5632" width="26.6640625" style="124" customWidth="1"/>
    <col min="5633" max="5881" width="9.33203125" style="124"/>
    <col min="5882" max="5882" width="50.5546875" style="124" customWidth="1"/>
    <col min="5883" max="5883" width="24.33203125" style="124" customWidth="1"/>
    <col min="5884" max="5884" width="27" style="124" customWidth="1"/>
    <col min="5885" max="5885" width="9.33203125" style="124"/>
    <col min="5886" max="5886" width="16.5546875" style="124" customWidth="1"/>
    <col min="5887" max="5887" width="9.33203125" style="124"/>
    <col min="5888" max="5888" width="26.6640625" style="124" customWidth="1"/>
    <col min="5889" max="6137" width="9.33203125" style="124"/>
    <col min="6138" max="6138" width="50.5546875" style="124" customWidth="1"/>
    <col min="6139" max="6139" width="24.33203125" style="124" customWidth="1"/>
    <col min="6140" max="6140" width="27" style="124" customWidth="1"/>
    <col min="6141" max="6141" width="9.33203125" style="124"/>
    <col min="6142" max="6142" width="16.5546875" style="124" customWidth="1"/>
    <col min="6143" max="6143" width="9.33203125" style="124"/>
    <col min="6144" max="6144" width="26.6640625" style="124" customWidth="1"/>
    <col min="6145" max="6393" width="9.33203125" style="124"/>
    <col min="6394" max="6394" width="50.5546875" style="124" customWidth="1"/>
    <col min="6395" max="6395" width="24.33203125" style="124" customWidth="1"/>
    <col min="6396" max="6396" width="27" style="124" customWidth="1"/>
    <col min="6397" max="6397" width="9.33203125" style="124"/>
    <col min="6398" max="6398" width="16.5546875" style="124" customWidth="1"/>
    <col min="6399" max="6399" width="9.33203125" style="124"/>
    <col min="6400" max="6400" width="26.6640625" style="124" customWidth="1"/>
    <col min="6401" max="6649" width="9.33203125" style="124"/>
    <col min="6650" max="6650" width="50.5546875" style="124" customWidth="1"/>
    <col min="6651" max="6651" width="24.33203125" style="124" customWidth="1"/>
    <col min="6652" max="6652" width="27" style="124" customWidth="1"/>
    <col min="6653" max="6653" width="9.33203125" style="124"/>
    <col min="6654" max="6654" width="16.5546875" style="124" customWidth="1"/>
    <col min="6655" max="6655" width="9.33203125" style="124"/>
    <col min="6656" max="6656" width="26.6640625" style="124" customWidth="1"/>
    <col min="6657" max="6905" width="9.33203125" style="124"/>
    <col min="6906" max="6906" width="50.5546875" style="124" customWidth="1"/>
    <col min="6907" max="6907" width="24.33203125" style="124" customWidth="1"/>
    <col min="6908" max="6908" width="27" style="124" customWidth="1"/>
    <col min="6909" max="6909" width="9.33203125" style="124"/>
    <col min="6910" max="6910" width="16.5546875" style="124" customWidth="1"/>
    <col min="6911" max="6911" width="9.33203125" style="124"/>
    <col min="6912" max="6912" width="26.6640625" style="124" customWidth="1"/>
    <col min="6913" max="7161" width="9.33203125" style="124"/>
    <col min="7162" max="7162" width="50.5546875" style="124" customWidth="1"/>
    <col min="7163" max="7163" width="24.33203125" style="124" customWidth="1"/>
    <col min="7164" max="7164" width="27" style="124" customWidth="1"/>
    <col min="7165" max="7165" width="9.33203125" style="124"/>
    <col min="7166" max="7166" width="16.5546875" style="124" customWidth="1"/>
    <col min="7167" max="7167" width="9.33203125" style="124"/>
    <col min="7168" max="7168" width="26.6640625" style="124" customWidth="1"/>
    <col min="7169" max="7417" width="9.33203125" style="124"/>
    <col min="7418" max="7418" width="50.5546875" style="124" customWidth="1"/>
    <col min="7419" max="7419" width="24.33203125" style="124" customWidth="1"/>
    <col min="7420" max="7420" width="27" style="124" customWidth="1"/>
    <col min="7421" max="7421" width="9.33203125" style="124"/>
    <col min="7422" max="7422" width="16.5546875" style="124" customWidth="1"/>
    <col min="7423" max="7423" width="9.33203125" style="124"/>
    <col min="7424" max="7424" width="26.6640625" style="124" customWidth="1"/>
    <col min="7425" max="7673" width="9.33203125" style="124"/>
    <col min="7674" max="7674" width="50.5546875" style="124" customWidth="1"/>
    <col min="7675" max="7675" width="24.33203125" style="124" customWidth="1"/>
    <col min="7676" max="7676" width="27" style="124" customWidth="1"/>
    <col min="7677" max="7677" width="9.33203125" style="124"/>
    <col min="7678" max="7678" width="16.5546875" style="124" customWidth="1"/>
    <col min="7679" max="7679" width="9.33203125" style="124"/>
    <col min="7680" max="7680" width="26.6640625" style="124" customWidth="1"/>
    <col min="7681" max="7929" width="9.33203125" style="124"/>
    <col min="7930" max="7930" width="50.5546875" style="124" customWidth="1"/>
    <col min="7931" max="7931" width="24.33203125" style="124" customWidth="1"/>
    <col min="7932" max="7932" width="27" style="124" customWidth="1"/>
    <col min="7933" max="7933" width="9.33203125" style="124"/>
    <col min="7934" max="7934" width="16.5546875" style="124" customWidth="1"/>
    <col min="7935" max="7935" width="9.33203125" style="124"/>
    <col min="7936" max="7936" width="26.6640625" style="124" customWidth="1"/>
    <col min="7937" max="8185" width="9.33203125" style="124"/>
    <col min="8186" max="8186" width="50.5546875" style="124" customWidth="1"/>
    <col min="8187" max="8187" width="24.33203125" style="124" customWidth="1"/>
    <col min="8188" max="8188" width="27" style="124" customWidth="1"/>
    <col min="8189" max="8189" width="9.33203125" style="124"/>
    <col min="8190" max="8190" width="16.5546875" style="124" customWidth="1"/>
    <col min="8191" max="8191" width="9.33203125" style="124"/>
    <col min="8192" max="8192" width="26.6640625" style="124" customWidth="1"/>
    <col min="8193" max="8441" width="9.33203125" style="124"/>
    <col min="8442" max="8442" width="50.5546875" style="124" customWidth="1"/>
    <col min="8443" max="8443" width="24.33203125" style="124" customWidth="1"/>
    <col min="8444" max="8444" width="27" style="124" customWidth="1"/>
    <col min="8445" max="8445" width="9.33203125" style="124"/>
    <col min="8446" max="8446" width="16.5546875" style="124" customWidth="1"/>
    <col min="8447" max="8447" width="9.33203125" style="124"/>
    <col min="8448" max="8448" width="26.6640625" style="124" customWidth="1"/>
    <col min="8449" max="8697" width="9.33203125" style="124"/>
    <col min="8698" max="8698" width="50.5546875" style="124" customWidth="1"/>
    <col min="8699" max="8699" width="24.33203125" style="124" customWidth="1"/>
    <col min="8700" max="8700" width="27" style="124" customWidth="1"/>
    <col min="8701" max="8701" width="9.33203125" style="124"/>
    <col min="8702" max="8702" width="16.5546875" style="124" customWidth="1"/>
    <col min="8703" max="8703" width="9.33203125" style="124"/>
    <col min="8704" max="8704" width="26.6640625" style="124" customWidth="1"/>
    <col min="8705" max="8953" width="9.33203125" style="124"/>
    <col min="8954" max="8954" width="50.5546875" style="124" customWidth="1"/>
    <col min="8955" max="8955" width="24.33203125" style="124" customWidth="1"/>
    <col min="8956" max="8956" width="27" style="124" customWidth="1"/>
    <col min="8957" max="8957" width="9.33203125" style="124"/>
    <col min="8958" max="8958" width="16.5546875" style="124" customWidth="1"/>
    <col min="8959" max="8959" width="9.33203125" style="124"/>
    <col min="8960" max="8960" width="26.6640625" style="124" customWidth="1"/>
    <col min="8961" max="9209" width="9.33203125" style="124"/>
    <col min="9210" max="9210" width="50.5546875" style="124" customWidth="1"/>
    <col min="9211" max="9211" width="24.33203125" style="124" customWidth="1"/>
    <col min="9212" max="9212" width="27" style="124" customWidth="1"/>
    <col min="9213" max="9213" width="9.33203125" style="124"/>
    <col min="9214" max="9214" width="16.5546875" style="124" customWidth="1"/>
    <col min="9215" max="9215" width="9.33203125" style="124"/>
    <col min="9216" max="9216" width="26.6640625" style="124" customWidth="1"/>
    <col min="9217" max="9465" width="9.33203125" style="124"/>
    <col min="9466" max="9466" width="50.5546875" style="124" customWidth="1"/>
    <col min="9467" max="9467" width="24.33203125" style="124" customWidth="1"/>
    <col min="9468" max="9468" width="27" style="124" customWidth="1"/>
    <col min="9469" max="9469" width="9.33203125" style="124"/>
    <col min="9470" max="9470" width="16.5546875" style="124" customWidth="1"/>
    <col min="9471" max="9471" width="9.33203125" style="124"/>
    <col min="9472" max="9472" width="26.6640625" style="124" customWidth="1"/>
    <col min="9473" max="9721" width="9.33203125" style="124"/>
    <col min="9722" max="9722" width="50.5546875" style="124" customWidth="1"/>
    <col min="9723" max="9723" width="24.33203125" style="124" customWidth="1"/>
    <col min="9724" max="9724" width="27" style="124" customWidth="1"/>
    <col min="9725" max="9725" width="9.33203125" style="124"/>
    <col min="9726" max="9726" width="16.5546875" style="124" customWidth="1"/>
    <col min="9727" max="9727" width="9.33203125" style="124"/>
    <col min="9728" max="9728" width="26.6640625" style="124" customWidth="1"/>
    <col min="9729" max="9977" width="9.33203125" style="124"/>
    <col min="9978" max="9978" width="50.5546875" style="124" customWidth="1"/>
    <col min="9979" max="9979" width="24.33203125" style="124" customWidth="1"/>
    <col min="9980" max="9980" width="27" style="124" customWidth="1"/>
    <col min="9981" max="9981" width="9.33203125" style="124"/>
    <col min="9982" max="9982" width="16.5546875" style="124" customWidth="1"/>
    <col min="9983" max="9983" width="9.33203125" style="124"/>
    <col min="9984" max="9984" width="26.6640625" style="124" customWidth="1"/>
    <col min="9985" max="10233" width="9.33203125" style="124"/>
    <col min="10234" max="10234" width="50.5546875" style="124" customWidth="1"/>
    <col min="10235" max="10235" width="24.33203125" style="124" customWidth="1"/>
    <col min="10236" max="10236" width="27" style="124" customWidth="1"/>
    <col min="10237" max="10237" width="9.33203125" style="124"/>
    <col min="10238" max="10238" width="16.5546875" style="124" customWidth="1"/>
    <col min="10239" max="10239" width="9.33203125" style="124"/>
    <col min="10240" max="10240" width="26.6640625" style="124" customWidth="1"/>
    <col min="10241" max="10489" width="9.33203125" style="124"/>
    <col min="10490" max="10490" width="50.5546875" style="124" customWidth="1"/>
    <col min="10491" max="10491" width="24.33203125" style="124" customWidth="1"/>
    <col min="10492" max="10492" width="27" style="124" customWidth="1"/>
    <col min="10493" max="10493" width="9.33203125" style="124"/>
    <col min="10494" max="10494" width="16.5546875" style="124" customWidth="1"/>
    <col min="10495" max="10495" width="9.33203125" style="124"/>
    <col min="10496" max="10496" width="26.6640625" style="124" customWidth="1"/>
    <col min="10497" max="10745" width="9.33203125" style="124"/>
    <col min="10746" max="10746" width="50.5546875" style="124" customWidth="1"/>
    <col min="10747" max="10747" width="24.33203125" style="124" customWidth="1"/>
    <col min="10748" max="10748" width="27" style="124" customWidth="1"/>
    <col min="10749" max="10749" width="9.33203125" style="124"/>
    <col min="10750" max="10750" width="16.5546875" style="124" customWidth="1"/>
    <col min="10751" max="10751" width="9.33203125" style="124"/>
    <col min="10752" max="10752" width="26.6640625" style="124" customWidth="1"/>
    <col min="10753" max="11001" width="9.33203125" style="124"/>
    <col min="11002" max="11002" width="50.5546875" style="124" customWidth="1"/>
    <col min="11003" max="11003" width="24.33203125" style="124" customWidth="1"/>
    <col min="11004" max="11004" width="27" style="124" customWidth="1"/>
    <col min="11005" max="11005" width="9.33203125" style="124"/>
    <col min="11006" max="11006" width="16.5546875" style="124" customWidth="1"/>
    <col min="11007" max="11007" width="9.33203125" style="124"/>
    <col min="11008" max="11008" width="26.6640625" style="124" customWidth="1"/>
    <col min="11009" max="11257" width="9.33203125" style="124"/>
    <col min="11258" max="11258" width="50.5546875" style="124" customWidth="1"/>
    <col min="11259" max="11259" width="24.33203125" style="124" customWidth="1"/>
    <col min="11260" max="11260" width="27" style="124" customWidth="1"/>
    <col min="11261" max="11261" width="9.33203125" style="124"/>
    <col min="11262" max="11262" width="16.5546875" style="124" customWidth="1"/>
    <col min="11263" max="11263" width="9.33203125" style="124"/>
    <col min="11264" max="11264" width="26.6640625" style="124" customWidth="1"/>
    <col min="11265" max="11513" width="9.33203125" style="124"/>
    <col min="11514" max="11514" width="50.5546875" style="124" customWidth="1"/>
    <col min="11515" max="11515" width="24.33203125" style="124" customWidth="1"/>
    <col min="11516" max="11516" width="27" style="124" customWidth="1"/>
    <col min="11517" max="11517" width="9.33203125" style="124"/>
    <col min="11518" max="11518" width="16.5546875" style="124" customWidth="1"/>
    <col min="11519" max="11519" width="9.33203125" style="124"/>
    <col min="11520" max="11520" width="26.6640625" style="124" customWidth="1"/>
    <col min="11521" max="11769" width="9.33203125" style="124"/>
    <col min="11770" max="11770" width="50.5546875" style="124" customWidth="1"/>
    <col min="11771" max="11771" width="24.33203125" style="124" customWidth="1"/>
    <col min="11772" max="11772" width="27" style="124" customWidth="1"/>
    <col min="11773" max="11773" width="9.33203125" style="124"/>
    <col min="11774" max="11774" width="16.5546875" style="124" customWidth="1"/>
    <col min="11775" max="11775" width="9.33203125" style="124"/>
    <col min="11776" max="11776" width="26.6640625" style="124" customWidth="1"/>
    <col min="11777" max="12025" width="9.33203125" style="124"/>
    <col min="12026" max="12026" width="50.5546875" style="124" customWidth="1"/>
    <col min="12027" max="12027" width="24.33203125" style="124" customWidth="1"/>
    <col min="12028" max="12028" width="27" style="124" customWidth="1"/>
    <col min="12029" max="12029" width="9.33203125" style="124"/>
    <col min="12030" max="12030" width="16.5546875" style="124" customWidth="1"/>
    <col min="12031" max="12031" width="9.33203125" style="124"/>
    <col min="12032" max="12032" width="26.6640625" style="124" customWidth="1"/>
    <col min="12033" max="12281" width="9.33203125" style="124"/>
    <col min="12282" max="12282" width="50.5546875" style="124" customWidth="1"/>
    <col min="12283" max="12283" width="24.33203125" style="124" customWidth="1"/>
    <col min="12284" max="12284" width="27" style="124" customWidth="1"/>
    <col min="12285" max="12285" width="9.33203125" style="124"/>
    <col min="12286" max="12286" width="16.5546875" style="124" customWidth="1"/>
    <col min="12287" max="12287" width="9.33203125" style="124"/>
    <col min="12288" max="12288" width="26.6640625" style="124" customWidth="1"/>
    <col min="12289" max="12537" width="9.33203125" style="124"/>
    <col min="12538" max="12538" width="50.5546875" style="124" customWidth="1"/>
    <col min="12539" max="12539" width="24.33203125" style="124" customWidth="1"/>
    <col min="12540" max="12540" width="27" style="124" customWidth="1"/>
    <col min="12541" max="12541" width="9.33203125" style="124"/>
    <col min="12542" max="12542" width="16.5546875" style="124" customWidth="1"/>
    <col min="12543" max="12543" width="9.33203125" style="124"/>
    <col min="12544" max="12544" width="26.6640625" style="124" customWidth="1"/>
    <col min="12545" max="12793" width="9.33203125" style="124"/>
    <col min="12794" max="12794" width="50.5546875" style="124" customWidth="1"/>
    <col min="12795" max="12795" width="24.33203125" style="124" customWidth="1"/>
    <col min="12796" max="12796" width="27" style="124" customWidth="1"/>
    <col min="12797" max="12797" width="9.33203125" style="124"/>
    <col min="12798" max="12798" width="16.5546875" style="124" customWidth="1"/>
    <col min="12799" max="12799" width="9.33203125" style="124"/>
    <col min="12800" max="12800" width="26.6640625" style="124" customWidth="1"/>
    <col min="12801" max="13049" width="9.33203125" style="124"/>
    <col min="13050" max="13050" width="50.5546875" style="124" customWidth="1"/>
    <col min="13051" max="13051" width="24.33203125" style="124" customWidth="1"/>
    <col min="13052" max="13052" width="27" style="124" customWidth="1"/>
    <col min="13053" max="13053" width="9.33203125" style="124"/>
    <col min="13054" max="13054" width="16.5546875" style="124" customWidth="1"/>
    <col min="13055" max="13055" width="9.33203125" style="124"/>
    <col min="13056" max="13056" width="26.6640625" style="124" customWidth="1"/>
    <col min="13057" max="13305" width="9.33203125" style="124"/>
    <col min="13306" max="13306" width="50.5546875" style="124" customWidth="1"/>
    <col min="13307" max="13307" width="24.33203125" style="124" customWidth="1"/>
    <col min="13308" max="13308" width="27" style="124" customWidth="1"/>
    <col min="13309" max="13309" width="9.33203125" style="124"/>
    <col min="13310" max="13310" width="16.5546875" style="124" customWidth="1"/>
    <col min="13311" max="13311" width="9.33203125" style="124"/>
    <col min="13312" max="13312" width="26.6640625" style="124" customWidth="1"/>
    <col min="13313" max="13561" width="9.33203125" style="124"/>
    <col min="13562" max="13562" width="50.5546875" style="124" customWidth="1"/>
    <col min="13563" max="13563" width="24.33203125" style="124" customWidth="1"/>
    <col min="13564" max="13564" width="27" style="124" customWidth="1"/>
    <col min="13565" max="13565" width="9.33203125" style="124"/>
    <col min="13566" max="13566" width="16.5546875" style="124" customWidth="1"/>
    <col min="13567" max="13567" width="9.33203125" style="124"/>
    <col min="13568" max="13568" width="26.6640625" style="124" customWidth="1"/>
    <col min="13569" max="13817" width="9.33203125" style="124"/>
    <col min="13818" max="13818" width="50.5546875" style="124" customWidth="1"/>
    <col min="13819" max="13819" width="24.33203125" style="124" customWidth="1"/>
    <col min="13820" max="13820" width="27" style="124" customWidth="1"/>
    <col min="13821" max="13821" width="9.33203125" style="124"/>
    <col min="13822" max="13822" width="16.5546875" style="124" customWidth="1"/>
    <col min="13823" max="13823" width="9.33203125" style="124"/>
    <col min="13824" max="13824" width="26.6640625" style="124" customWidth="1"/>
    <col min="13825" max="14073" width="9.33203125" style="124"/>
    <col min="14074" max="14074" width="50.5546875" style="124" customWidth="1"/>
    <col min="14075" max="14075" width="24.33203125" style="124" customWidth="1"/>
    <col min="14076" max="14076" width="27" style="124" customWidth="1"/>
    <col min="14077" max="14077" width="9.33203125" style="124"/>
    <col min="14078" max="14078" width="16.5546875" style="124" customWidth="1"/>
    <col min="14079" max="14079" width="9.33203125" style="124"/>
    <col min="14080" max="14080" width="26.6640625" style="124" customWidth="1"/>
    <col min="14081" max="14329" width="9.33203125" style="124"/>
    <col min="14330" max="14330" width="50.5546875" style="124" customWidth="1"/>
    <col min="14331" max="14331" width="24.33203125" style="124" customWidth="1"/>
    <col min="14332" max="14332" width="27" style="124" customWidth="1"/>
    <col min="14333" max="14333" width="9.33203125" style="124"/>
    <col min="14334" max="14334" width="16.5546875" style="124" customWidth="1"/>
    <col min="14335" max="14335" width="9.33203125" style="124"/>
    <col min="14336" max="14336" width="26.6640625" style="124" customWidth="1"/>
    <col min="14337" max="14585" width="9.33203125" style="124"/>
    <col min="14586" max="14586" width="50.5546875" style="124" customWidth="1"/>
    <col min="14587" max="14587" width="24.33203125" style="124" customWidth="1"/>
    <col min="14588" max="14588" width="27" style="124" customWidth="1"/>
    <col min="14589" max="14589" width="9.33203125" style="124"/>
    <col min="14590" max="14590" width="16.5546875" style="124" customWidth="1"/>
    <col min="14591" max="14591" width="9.33203125" style="124"/>
    <col min="14592" max="14592" width="26.6640625" style="124" customWidth="1"/>
    <col min="14593" max="14841" width="9.33203125" style="124"/>
    <col min="14842" max="14842" width="50.5546875" style="124" customWidth="1"/>
    <col min="14843" max="14843" width="24.33203125" style="124" customWidth="1"/>
    <col min="14844" max="14844" width="27" style="124" customWidth="1"/>
    <col min="14845" max="14845" width="9.33203125" style="124"/>
    <col min="14846" max="14846" width="16.5546875" style="124" customWidth="1"/>
    <col min="14847" max="14847" width="9.33203125" style="124"/>
    <col min="14848" max="14848" width="26.6640625" style="124" customWidth="1"/>
    <col min="14849" max="15097" width="9.33203125" style="124"/>
    <col min="15098" max="15098" width="50.5546875" style="124" customWidth="1"/>
    <col min="15099" max="15099" width="24.33203125" style="124" customWidth="1"/>
    <col min="15100" max="15100" width="27" style="124" customWidth="1"/>
    <col min="15101" max="15101" width="9.33203125" style="124"/>
    <col min="15102" max="15102" width="16.5546875" style="124" customWidth="1"/>
    <col min="15103" max="15103" width="9.33203125" style="124"/>
    <col min="15104" max="15104" width="26.6640625" style="124" customWidth="1"/>
    <col min="15105" max="15353" width="9.33203125" style="124"/>
    <col min="15354" max="15354" width="50.5546875" style="124" customWidth="1"/>
    <col min="15355" max="15355" width="24.33203125" style="124" customWidth="1"/>
    <col min="15356" max="15356" width="27" style="124" customWidth="1"/>
    <col min="15357" max="15357" width="9.33203125" style="124"/>
    <col min="15358" max="15358" width="16.5546875" style="124" customWidth="1"/>
    <col min="15359" max="15359" width="9.33203125" style="124"/>
    <col min="15360" max="15360" width="26.6640625" style="124" customWidth="1"/>
    <col min="15361" max="15609" width="9.33203125" style="124"/>
    <col min="15610" max="15610" width="50.5546875" style="124" customWidth="1"/>
    <col min="15611" max="15611" width="24.33203125" style="124" customWidth="1"/>
    <col min="15612" max="15612" width="27" style="124" customWidth="1"/>
    <col min="15613" max="15613" width="9.33203125" style="124"/>
    <col min="15614" max="15614" width="16.5546875" style="124" customWidth="1"/>
    <col min="15615" max="15615" width="9.33203125" style="124"/>
    <col min="15616" max="15616" width="26.6640625" style="124" customWidth="1"/>
    <col min="15617" max="15865" width="9.33203125" style="124"/>
    <col min="15866" max="15866" width="50.5546875" style="124" customWidth="1"/>
    <col min="15867" max="15867" width="24.33203125" style="124" customWidth="1"/>
    <col min="15868" max="15868" width="27" style="124" customWidth="1"/>
    <col min="15869" max="15869" width="9.33203125" style="124"/>
    <col min="15870" max="15870" width="16.5546875" style="124" customWidth="1"/>
    <col min="15871" max="15871" width="9.33203125" style="124"/>
    <col min="15872" max="15872" width="26.6640625" style="124" customWidth="1"/>
    <col min="15873" max="16121" width="9.33203125" style="124"/>
    <col min="16122" max="16122" width="50.5546875" style="124" customWidth="1"/>
    <col min="16123" max="16123" width="24.33203125" style="124" customWidth="1"/>
    <col min="16124" max="16124" width="27" style="124" customWidth="1"/>
    <col min="16125" max="16125" width="9.33203125" style="124"/>
    <col min="16126" max="16126" width="16.5546875" style="124" customWidth="1"/>
    <col min="16127" max="16127" width="9.33203125" style="124"/>
    <col min="16128" max="16128" width="26.6640625" style="124" customWidth="1"/>
    <col min="16129" max="16384" width="9.33203125" style="124"/>
  </cols>
  <sheetData>
    <row r="1" spans="1:6">
      <c r="A1" s="1" t="s">
        <v>3812</v>
      </c>
    </row>
    <row r="2" spans="1:6">
      <c r="A2" s="53" t="s">
        <v>3784</v>
      </c>
      <c r="B2" s="35"/>
      <c r="C2" s="35"/>
      <c r="D2" s="35"/>
      <c r="E2" s="35"/>
    </row>
    <row r="3" spans="1:6">
      <c r="B3" s="45"/>
      <c r="C3" s="45"/>
      <c r="D3" s="35"/>
    </row>
    <row r="4" spans="1:6">
      <c r="A4" s="1" t="s">
        <v>3813</v>
      </c>
      <c r="B4" s="45"/>
      <c r="C4" s="45"/>
      <c r="D4" s="35"/>
    </row>
    <row r="5" spans="1:6">
      <c r="A5" s="54" t="s">
        <v>109</v>
      </c>
      <c r="B5" s="45"/>
      <c r="C5" s="45"/>
      <c r="D5" s="35"/>
    </row>
    <row r="6" spans="1:6">
      <c r="A6" s="54" t="s">
        <v>1411</v>
      </c>
      <c r="B6" s="45"/>
      <c r="C6" s="45"/>
      <c r="D6" s="35"/>
    </row>
    <row r="7" spans="1:6">
      <c r="A7" s="54" t="s">
        <v>3509</v>
      </c>
      <c r="B7" s="45"/>
      <c r="C7" s="45"/>
    </row>
    <row r="8" spans="1:6">
      <c r="B8" s="45"/>
      <c r="C8" s="35"/>
    </row>
    <row r="9" spans="1:6">
      <c r="A9" s="49" t="s">
        <v>3749</v>
      </c>
      <c r="B9" s="45"/>
      <c r="C9" s="35"/>
    </row>
    <row r="10" spans="1:6">
      <c r="A10" s="45"/>
      <c r="B10" s="45"/>
      <c r="C10" s="445"/>
      <c r="D10" s="445"/>
    </row>
    <row r="11" spans="1:6" ht="28.8">
      <c r="A11" s="538"/>
      <c r="B11" s="538"/>
      <c r="C11" s="907" t="s">
        <v>3751</v>
      </c>
      <c r="D11" s="907" t="s">
        <v>3802</v>
      </c>
    </row>
    <row r="12" spans="1:6">
      <c r="A12" s="825"/>
      <c r="B12" s="825"/>
      <c r="C12" s="8" t="s">
        <v>81</v>
      </c>
      <c r="D12" s="8" t="s">
        <v>80</v>
      </c>
    </row>
    <row r="13" spans="1:6">
      <c r="A13" s="901" t="s">
        <v>3752</v>
      </c>
      <c r="B13" s="8" t="s">
        <v>12</v>
      </c>
      <c r="C13" s="899"/>
      <c r="D13" s="899"/>
      <c r="E13" s="42" t="s">
        <v>3753</v>
      </c>
      <c r="F13" s="35"/>
    </row>
    <row r="14" spans="1:6">
      <c r="A14" s="901" t="s">
        <v>3754</v>
      </c>
      <c r="B14" s="8" t="s">
        <v>72</v>
      </c>
      <c r="C14" s="900"/>
      <c r="D14" s="38"/>
      <c r="E14" s="42" t="s">
        <v>208</v>
      </c>
      <c r="F14" s="35"/>
    </row>
    <row r="15" spans="1:6">
      <c r="A15" s="901" t="s">
        <v>3755</v>
      </c>
      <c r="B15" s="8" t="s">
        <v>11</v>
      </c>
      <c r="C15" s="900"/>
      <c r="D15" s="900"/>
      <c r="E15" s="42" t="s">
        <v>207</v>
      </c>
      <c r="F15" s="35"/>
    </row>
    <row r="16" spans="1:6">
      <c r="A16" s="901" t="s">
        <v>3756</v>
      </c>
      <c r="B16" s="8" t="s">
        <v>71</v>
      </c>
      <c r="C16" s="900"/>
      <c r="D16" s="900"/>
      <c r="E16" s="42" t="s">
        <v>3757</v>
      </c>
      <c r="F16" s="35"/>
    </row>
    <row r="17" spans="1:11">
      <c r="A17" s="901" t="s">
        <v>3758</v>
      </c>
      <c r="B17" s="8" t="s">
        <v>70</v>
      </c>
      <c r="C17" s="900"/>
      <c r="D17" s="900"/>
      <c r="E17" s="42" t="s">
        <v>3759</v>
      </c>
      <c r="F17" s="35"/>
    </row>
    <row r="18" spans="1:11">
      <c r="A18" s="901" t="s">
        <v>211</v>
      </c>
      <c r="B18" s="8" t="s">
        <v>69</v>
      </c>
      <c r="C18" s="903"/>
      <c r="D18" s="38"/>
      <c r="E18" s="42" t="s">
        <v>3760</v>
      </c>
      <c r="F18" s="42" t="s">
        <v>206</v>
      </c>
    </row>
    <row r="19" spans="1:11">
      <c r="A19" s="901" t="s">
        <v>3761</v>
      </c>
      <c r="B19" s="8" t="s">
        <v>68</v>
      </c>
      <c r="C19" s="900"/>
      <c r="D19" s="38"/>
      <c r="E19" s="42" t="s">
        <v>3762</v>
      </c>
      <c r="F19" s="42"/>
    </row>
    <row r="20" spans="1:11">
      <c r="A20" s="915" t="s">
        <v>3749</v>
      </c>
      <c r="B20" s="8" t="s">
        <v>10</v>
      </c>
      <c r="C20" s="919"/>
      <c r="D20" s="918"/>
      <c r="E20" s="42" t="s">
        <v>3763</v>
      </c>
      <c r="F20" s="42" t="s">
        <v>205</v>
      </c>
    </row>
    <row r="21" spans="1:11">
      <c r="A21" s="913"/>
      <c r="B21" s="913"/>
      <c r="C21" s="756" t="s">
        <v>3764</v>
      </c>
      <c r="D21" s="756"/>
    </row>
    <row r="22" spans="1:11">
      <c r="A22" s="913"/>
      <c r="B22" s="913"/>
      <c r="C22" s="756" t="s">
        <v>3807</v>
      </c>
      <c r="D22" s="756"/>
    </row>
    <row r="23" spans="1:11">
      <c r="A23" s="913"/>
      <c r="B23" s="913"/>
      <c r="C23" s="756" t="s">
        <v>90</v>
      </c>
      <c r="D23" s="756"/>
    </row>
    <row r="24" spans="1:11">
      <c r="C24" s="41" t="s">
        <v>91</v>
      </c>
      <c r="D24" s="41" t="s">
        <v>79</v>
      </c>
    </row>
    <row r="25" spans="1:11">
      <c r="C25" s="41" t="s">
        <v>3765</v>
      </c>
      <c r="D25" s="41" t="s">
        <v>3808</v>
      </c>
    </row>
    <row r="26" spans="1:11">
      <c r="B26" s="45"/>
      <c r="C26" s="41" t="s">
        <v>176</v>
      </c>
      <c r="D26" s="41"/>
    </row>
    <row r="27" spans="1:11">
      <c r="B27" s="45"/>
      <c r="C27" s="41" t="s">
        <v>183</v>
      </c>
    </row>
    <row r="28" spans="1:11">
      <c r="B28" s="45"/>
      <c r="D28" s="41"/>
      <c r="I28" s="45"/>
      <c r="J28" s="41"/>
      <c r="K28" s="41"/>
    </row>
    <row r="29" spans="1:11">
      <c r="B29" s="45"/>
      <c r="C29" s="41"/>
      <c r="D29" s="41"/>
    </row>
    <row r="30" spans="1:11">
      <c r="A30" s="1" t="s">
        <v>3814</v>
      </c>
      <c r="C30" s="45"/>
      <c r="D30" s="45"/>
      <c r="E30" s="35"/>
    </row>
    <row r="31" spans="1:11">
      <c r="A31" s="54" t="s">
        <v>109</v>
      </c>
      <c r="C31" s="45"/>
      <c r="D31" s="45"/>
      <c r="E31" s="35"/>
    </row>
    <row r="32" spans="1:11">
      <c r="A32" s="54" t="s">
        <v>3509</v>
      </c>
      <c r="B32" s="45"/>
      <c r="C32" s="45"/>
      <c r="D32" s="35"/>
    </row>
    <row r="33" spans="1:5">
      <c r="B33" s="45"/>
      <c r="C33" s="45"/>
      <c r="D33" s="35"/>
    </row>
    <row r="34" spans="1:5">
      <c r="B34" s="45"/>
      <c r="C34" s="35"/>
    </row>
    <row r="35" spans="1:5">
      <c r="A35" s="165" t="s">
        <v>3801</v>
      </c>
      <c r="B35" s="45"/>
    </row>
    <row r="36" spans="1:5">
      <c r="A36" s="45"/>
      <c r="B36" s="45"/>
      <c r="C36" s="445"/>
    </row>
    <row r="37" spans="1:5">
      <c r="A37" s="538"/>
      <c r="B37" s="538"/>
      <c r="C37" s="907" t="s">
        <v>3803</v>
      </c>
    </row>
    <row r="38" spans="1:5">
      <c r="A38" s="825"/>
      <c r="B38" s="825"/>
      <c r="C38" s="8" t="s">
        <v>83</v>
      </c>
    </row>
    <row r="39" spans="1:5">
      <c r="A39" s="901" t="s">
        <v>3755</v>
      </c>
      <c r="B39" s="8" t="s">
        <v>11</v>
      </c>
      <c r="C39" s="900"/>
      <c r="D39" s="41" t="s">
        <v>79</v>
      </c>
      <c r="E39" s="41" t="s">
        <v>3804</v>
      </c>
    </row>
    <row r="40" spans="1:5">
      <c r="A40" s="901" t="s">
        <v>3756</v>
      </c>
      <c r="B40" s="8" t="s">
        <v>71</v>
      </c>
      <c r="C40" s="900"/>
      <c r="D40" s="41" t="s">
        <v>79</v>
      </c>
      <c r="E40" s="41" t="s">
        <v>3805</v>
      </c>
    </row>
    <row r="41" spans="1:5">
      <c r="A41" s="901" t="s">
        <v>3758</v>
      </c>
      <c r="B41" s="8" t="s">
        <v>70</v>
      </c>
      <c r="C41" s="900"/>
      <c r="D41" s="41" t="s">
        <v>79</v>
      </c>
      <c r="E41" s="41" t="s">
        <v>3806</v>
      </c>
    </row>
    <row r="42" spans="1:5">
      <c r="B42" s="45"/>
      <c r="C42" s="41"/>
      <c r="D42" s="41"/>
    </row>
    <row r="43" spans="1:5">
      <c r="C43" s="44"/>
      <c r="D43" s="44"/>
    </row>
    <row r="44" spans="1:5">
      <c r="A44" s="1" t="s">
        <v>3815</v>
      </c>
    </row>
    <row r="45" spans="1:5">
      <c r="D45" s="445"/>
    </row>
    <row r="46" spans="1:5">
      <c r="A46" s="49" t="s">
        <v>338</v>
      </c>
      <c r="D46" s="445"/>
    </row>
    <row r="47" spans="1:5">
      <c r="C47" s="445"/>
      <c r="D47" s="445"/>
    </row>
    <row r="48" spans="1:5">
      <c r="C48" s="898" t="s">
        <v>3767</v>
      </c>
      <c r="D48" s="445"/>
    </row>
    <row r="49" spans="1:23">
      <c r="C49" s="8" t="s">
        <v>82</v>
      </c>
      <c r="D49" s="445"/>
    </row>
    <row r="50" spans="1:23">
      <c r="A50" s="902" t="s">
        <v>3768</v>
      </c>
      <c r="B50" s="8" t="s">
        <v>8</v>
      </c>
      <c r="C50" s="900"/>
      <c r="D50" s="3" t="s">
        <v>90</v>
      </c>
      <c r="E50" s="42" t="s">
        <v>1411</v>
      </c>
      <c r="F50" s="42" t="s">
        <v>3509</v>
      </c>
      <c r="G50" s="42" t="s">
        <v>202</v>
      </c>
      <c r="H50" s="42" t="s">
        <v>201</v>
      </c>
      <c r="I50" s="41" t="s">
        <v>91</v>
      </c>
      <c r="J50" s="41" t="s">
        <v>3765</v>
      </c>
      <c r="K50" s="41"/>
      <c r="L50" s="46"/>
      <c r="M50" s="41" t="s">
        <v>176</v>
      </c>
      <c r="N50" s="41" t="s">
        <v>185</v>
      </c>
      <c r="P50" s="46"/>
      <c r="Q50" s="47"/>
      <c r="R50" s="46"/>
      <c r="S50" s="41"/>
      <c r="T50" s="125"/>
    </row>
    <row r="51" spans="1:23">
      <c r="A51" s="902" t="s">
        <v>3769</v>
      </c>
      <c r="B51" s="8" t="s">
        <v>7</v>
      </c>
      <c r="C51" s="15"/>
      <c r="D51" s="3" t="s">
        <v>90</v>
      </c>
      <c r="E51" s="42" t="s">
        <v>1411</v>
      </c>
      <c r="F51" s="42" t="s">
        <v>3509</v>
      </c>
      <c r="G51" s="42"/>
      <c r="H51" s="42" t="s">
        <v>200</v>
      </c>
      <c r="I51" s="41" t="s">
        <v>91</v>
      </c>
      <c r="J51" s="41" t="s">
        <v>3765</v>
      </c>
      <c r="K51" s="41"/>
      <c r="L51" s="46"/>
      <c r="M51" s="41" t="s">
        <v>176</v>
      </c>
      <c r="N51" s="41" t="s">
        <v>185</v>
      </c>
      <c r="P51" s="46"/>
      <c r="Q51" s="47"/>
      <c r="R51" s="46"/>
      <c r="S51" s="41"/>
      <c r="T51" s="125"/>
    </row>
    <row r="52" spans="1:23">
      <c r="A52" s="902" t="s">
        <v>3770</v>
      </c>
      <c r="B52" s="8" t="s">
        <v>64</v>
      </c>
      <c r="C52" s="900"/>
      <c r="D52" s="3" t="s">
        <v>90</v>
      </c>
      <c r="E52" s="42" t="s">
        <v>1411</v>
      </c>
      <c r="F52" s="42" t="s">
        <v>3509</v>
      </c>
      <c r="G52" s="42"/>
      <c r="H52" s="42" t="s">
        <v>199</v>
      </c>
      <c r="I52" s="41" t="s">
        <v>91</v>
      </c>
      <c r="J52" s="41" t="s">
        <v>3765</v>
      </c>
      <c r="K52" s="41"/>
      <c r="L52" s="46"/>
      <c r="M52" s="41" t="s">
        <v>176</v>
      </c>
      <c r="N52" s="41" t="s">
        <v>185</v>
      </c>
      <c r="P52" s="46"/>
      <c r="Q52" s="47"/>
      <c r="R52" s="46"/>
      <c r="S52" s="41"/>
      <c r="T52" s="125"/>
    </row>
    <row r="53" spans="1:23">
      <c r="A53" s="906" t="s">
        <v>198</v>
      </c>
      <c r="B53" s="8" t="s">
        <v>6</v>
      </c>
      <c r="C53" s="900"/>
      <c r="D53" s="3" t="s">
        <v>90</v>
      </c>
      <c r="E53" s="42" t="s">
        <v>1411</v>
      </c>
      <c r="F53" s="42" t="s">
        <v>3509</v>
      </c>
      <c r="H53" s="124" t="s">
        <v>197</v>
      </c>
      <c r="I53" s="41" t="s">
        <v>91</v>
      </c>
      <c r="J53" s="41" t="s">
        <v>3765</v>
      </c>
      <c r="K53" s="41"/>
      <c r="M53" s="41" t="s">
        <v>176</v>
      </c>
      <c r="N53" s="41" t="s">
        <v>185</v>
      </c>
      <c r="O53" s="41"/>
    </row>
    <row r="54" spans="1:23">
      <c r="A54" s="1657" t="s">
        <v>6314</v>
      </c>
      <c r="B54" s="8" t="s">
        <v>61</v>
      </c>
      <c r="C54" s="900"/>
      <c r="D54" s="3" t="s">
        <v>90</v>
      </c>
      <c r="E54" s="42" t="s">
        <v>1411</v>
      </c>
      <c r="F54" s="42" t="s">
        <v>3509</v>
      </c>
      <c r="G54" s="35"/>
      <c r="H54" s="42" t="s">
        <v>196</v>
      </c>
      <c r="I54" s="41" t="s">
        <v>91</v>
      </c>
      <c r="J54" s="41" t="s">
        <v>3765</v>
      </c>
      <c r="K54" s="41"/>
      <c r="M54" s="41" t="s">
        <v>176</v>
      </c>
      <c r="N54" s="41" t="s">
        <v>185</v>
      </c>
      <c r="O54" s="46"/>
      <c r="P54" s="46"/>
      <c r="Q54" s="41"/>
    </row>
    <row r="55" spans="1:23">
      <c r="A55" s="1068" t="s">
        <v>3787</v>
      </c>
      <c r="B55" s="914" t="s">
        <v>4</v>
      </c>
      <c r="C55" s="96"/>
      <c r="D55" s="3" t="s">
        <v>90</v>
      </c>
      <c r="E55" s="42" t="s">
        <v>1411</v>
      </c>
      <c r="F55" s="42" t="s">
        <v>3509</v>
      </c>
      <c r="G55" s="35"/>
      <c r="H55" s="42" t="s">
        <v>3773</v>
      </c>
      <c r="I55" s="41" t="s">
        <v>91</v>
      </c>
      <c r="J55" s="41" t="s">
        <v>3765</v>
      </c>
      <c r="K55" s="41"/>
      <c r="M55" s="41" t="s">
        <v>176</v>
      </c>
      <c r="N55" s="41" t="s">
        <v>185</v>
      </c>
      <c r="O55" s="46"/>
      <c r="P55" s="46"/>
      <c r="Q55" s="41"/>
    </row>
    <row r="56" spans="1:23">
      <c r="A56" s="1561" t="s">
        <v>5960</v>
      </c>
      <c r="B56" s="920" t="s">
        <v>365</v>
      </c>
      <c r="C56" s="727"/>
      <c r="D56" s="42" t="s">
        <v>90</v>
      </c>
      <c r="E56" s="42" t="s">
        <v>1411</v>
      </c>
      <c r="F56" s="42" t="s">
        <v>3509</v>
      </c>
      <c r="H56" s="921" t="s">
        <v>366</v>
      </c>
      <c r="I56" s="41" t="s">
        <v>91</v>
      </c>
      <c r="J56" s="41" t="s">
        <v>3765</v>
      </c>
      <c r="M56" s="41" t="s">
        <v>176</v>
      </c>
      <c r="N56" s="41" t="s">
        <v>185</v>
      </c>
      <c r="O56" s="46"/>
      <c r="P56" s="46"/>
      <c r="Q56" s="41"/>
    </row>
    <row r="57" spans="1:23">
      <c r="A57" s="1561" t="s">
        <v>5961</v>
      </c>
      <c r="B57" s="920" t="s">
        <v>364</v>
      </c>
      <c r="C57" s="727"/>
      <c r="D57" s="42" t="s">
        <v>90</v>
      </c>
      <c r="E57" s="42" t="s">
        <v>1411</v>
      </c>
      <c r="F57" s="42" t="s">
        <v>3509</v>
      </c>
      <c r="H57" s="921" t="s">
        <v>367</v>
      </c>
      <c r="I57" s="41" t="s">
        <v>91</v>
      </c>
      <c r="J57" s="41" t="s">
        <v>3765</v>
      </c>
      <c r="M57" s="41" t="s">
        <v>176</v>
      </c>
      <c r="N57" s="41" t="s">
        <v>185</v>
      </c>
      <c r="O57" s="46"/>
      <c r="P57" s="46"/>
      <c r="Q57" s="41"/>
    </row>
    <row r="58" spans="1:23">
      <c r="A58" s="1561" t="s">
        <v>5962</v>
      </c>
      <c r="B58" s="920" t="s">
        <v>363</v>
      </c>
      <c r="C58" s="727"/>
      <c r="D58" s="42" t="s">
        <v>90</v>
      </c>
      <c r="E58" s="42" t="s">
        <v>1411</v>
      </c>
      <c r="F58" s="42" t="s">
        <v>3509</v>
      </c>
      <c r="H58" s="921" t="s">
        <v>368</v>
      </c>
      <c r="I58" s="41" t="s">
        <v>91</v>
      </c>
      <c r="J58" s="41" t="s">
        <v>3765</v>
      </c>
      <c r="M58" s="41" t="s">
        <v>176</v>
      </c>
      <c r="N58" s="41" t="s">
        <v>185</v>
      </c>
      <c r="O58" s="46"/>
      <c r="P58" s="46"/>
      <c r="Q58" s="41"/>
    </row>
    <row r="59" spans="1:23">
      <c r="A59" s="1561" t="s">
        <v>5963</v>
      </c>
      <c r="B59" s="920" t="s">
        <v>362</v>
      </c>
      <c r="C59" s="727"/>
      <c r="D59" s="42" t="s">
        <v>90</v>
      </c>
      <c r="E59" s="42" t="s">
        <v>1411</v>
      </c>
      <c r="F59" s="42" t="s">
        <v>3509</v>
      </c>
      <c r="H59" s="921" t="s">
        <v>369</v>
      </c>
      <c r="I59" s="41" t="s">
        <v>91</v>
      </c>
      <c r="J59" s="41" t="s">
        <v>3765</v>
      </c>
      <c r="M59" s="41" t="s">
        <v>176</v>
      </c>
      <c r="N59" s="41" t="s">
        <v>185</v>
      </c>
      <c r="O59" s="46"/>
      <c r="P59" s="46"/>
      <c r="Q59" s="41"/>
    </row>
    <row r="60" spans="1:23">
      <c r="A60" s="1538" t="s">
        <v>5896</v>
      </c>
      <c r="B60" s="914" t="s">
        <v>60</v>
      </c>
      <c r="C60" s="900"/>
      <c r="D60" s="3" t="s">
        <v>90</v>
      </c>
      <c r="E60" s="42" t="s">
        <v>1411</v>
      </c>
      <c r="F60" s="756"/>
      <c r="G60" s="35"/>
      <c r="H60" s="42" t="s">
        <v>187</v>
      </c>
      <c r="I60" s="41" t="s">
        <v>91</v>
      </c>
      <c r="J60" s="41" t="s">
        <v>3765</v>
      </c>
      <c r="K60" s="41"/>
      <c r="M60" s="41" t="s">
        <v>176</v>
      </c>
      <c r="N60" s="41" t="s">
        <v>185</v>
      </c>
      <c r="O60" s="41"/>
      <c r="P60" s="46"/>
      <c r="Q60" s="41"/>
      <c r="R60" s="46"/>
      <c r="S60" s="46"/>
      <c r="T60" s="125"/>
    </row>
    <row r="61" spans="1:23">
      <c r="A61" s="908" t="s">
        <v>194</v>
      </c>
      <c r="B61" s="914"/>
      <c r="C61" s="38"/>
    </row>
    <row r="62" spans="1:23">
      <c r="A62" s="309" t="s">
        <v>193</v>
      </c>
      <c r="B62" s="914" t="s">
        <v>101</v>
      </c>
      <c r="C62" s="900"/>
      <c r="D62" s="3" t="s">
        <v>90</v>
      </c>
      <c r="E62" s="42" t="s">
        <v>1411</v>
      </c>
      <c r="F62" s="756" t="s">
        <v>3509</v>
      </c>
      <c r="G62" s="42" t="s">
        <v>192</v>
      </c>
      <c r="H62" s="42" t="s">
        <v>187</v>
      </c>
      <c r="I62" s="41" t="s">
        <v>91</v>
      </c>
      <c r="J62" s="41" t="s">
        <v>3765</v>
      </c>
      <c r="K62" s="41"/>
      <c r="L62" s="41" t="s">
        <v>185</v>
      </c>
      <c r="M62" s="41" t="s">
        <v>176</v>
      </c>
      <c r="N62" s="41"/>
      <c r="O62" s="41" t="s">
        <v>191</v>
      </c>
      <c r="P62" s="41" t="s">
        <v>182</v>
      </c>
      <c r="Q62" s="41" t="s">
        <v>183</v>
      </c>
      <c r="R62" s="41"/>
      <c r="S62" s="41"/>
      <c r="V62" s="47"/>
      <c r="W62" s="47"/>
    </row>
    <row r="63" spans="1:23">
      <c r="A63" s="321" t="s">
        <v>190</v>
      </c>
      <c r="B63" s="914" t="s">
        <v>44</v>
      </c>
      <c r="C63" s="900"/>
      <c r="D63" s="3" t="s">
        <v>90</v>
      </c>
      <c r="E63" s="42" t="s">
        <v>1411</v>
      </c>
      <c r="F63" s="756" t="s">
        <v>3509</v>
      </c>
      <c r="G63" s="124" t="s">
        <v>347</v>
      </c>
      <c r="H63" s="42" t="s">
        <v>187</v>
      </c>
      <c r="I63" s="41" t="s">
        <v>91</v>
      </c>
      <c r="J63" s="41" t="s">
        <v>3765</v>
      </c>
      <c r="K63" s="41" t="s">
        <v>185</v>
      </c>
      <c r="L63" s="41" t="s">
        <v>189</v>
      </c>
      <c r="M63" s="41" t="s">
        <v>176</v>
      </c>
      <c r="N63" s="41"/>
      <c r="O63" s="48"/>
      <c r="V63" s="47"/>
      <c r="W63" s="47"/>
    </row>
    <row r="64" spans="1:23">
      <c r="A64" s="1687" t="s">
        <v>6313</v>
      </c>
      <c r="B64" s="914" t="s">
        <v>43</v>
      </c>
      <c r="C64" s="900"/>
      <c r="D64" s="3" t="s">
        <v>90</v>
      </c>
      <c r="E64" s="42" t="s">
        <v>1411</v>
      </c>
      <c r="F64" s="756" t="s">
        <v>3509</v>
      </c>
      <c r="G64" s="124" t="s">
        <v>346</v>
      </c>
      <c r="H64" s="42" t="s">
        <v>187</v>
      </c>
      <c r="I64" s="41" t="s">
        <v>91</v>
      </c>
      <c r="J64" s="41" t="s">
        <v>3765</v>
      </c>
      <c r="K64" s="41" t="s">
        <v>185</v>
      </c>
      <c r="L64" s="41" t="s">
        <v>189</v>
      </c>
      <c r="M64" s="41" t="s">
        <v>176</v>
      </c>
      <c r="N64" s="41"/>
      <c r="V64" s="47"/>
      <c r="W64" s="47"/>
    </row>
    <row r="65" spans="1:23">
      <c r="A65" s="321" t="s">
        <v>3774</v>
      </c>
      <c r="B65" s="914" t="s">
        <v>2</v>
      </c>
      <c r="C65" s="900"/>
      <c r="D65" s="3" t="s">
        <v>90</v>
      </c>
      <c r="E65" s="42" t="s">
        <v>1411</v>
      </c>
      <c r="F65" s="756" t="s">
        <v>3509</v>
      </c>
      <c r="G65" s="124" t="s">
        <v>345</v>
      </c>
      <c r="H65" s="42" t="s">
        <v>187</v>
      </c>
      <c r="I65" s="41" t="s">
        <v>91</v>
      </c>
      <c r="J65" s="41" t="s">
        <v>3765</v>
      </c>
      <c r="K65" s="41" t="s">
        <v>185</v>
      </c>
      <c r="L65" s="41" t="s">
        <v>189</v>
      </c>
      <c r="M65" s="41" t="s">
        <v>176</v>
      </c>
      <c r="N65" s="41"/>
      <c r="V65" s="47"/>
      <c r="W65" s="47"/>
    </row>
    <row r="66" spans="1:23">
      <c r="A66" s="309" t="s">
        <v>188</v>
      </c>
      <c r="B66" s="914" t="s">
        <v>42</v>
      </c>
      <c r="C66" s="900"/>
      <c r="D66" s="3" t="s">
        <v>90</v>
      </c>
      <c r="E66" s="42" t="s">
        <v>1411</v>
      </c>
      <c r="F66" s="756" t="s">
        <v>3509</v>
      </c>
      <c r="H66" s="42" t="s">
        <v>187</v>
      </c>
      <c r="I66" s="41" t="s">
        <v>91</v>
      </c>
      <c r="J66" s="41" t="s">
        <v>3765</v>
      </c>
      <c r="K66" s="41" t="s">
        <v>185</v>
      </c>
      <c r="L66" s="41" t="s">
        <v>186</v>
      </c>
      <c r="M66" s="41" t="s">
        <v>176</v>
      </c>
      <c r="N66" s="41"/>
      <c r="P66" s="46"/>
      <c r="V66" s="47"/>
      <c r="W66" s="47"/>
    </row>
    <row r="67" spans="1:23">
      <c r="A67" s="309" t="s">
        <v>3788</v>
      </c>
      <c r="B67" s="914" t="s">
        <v>39</v>
      </c>
      <c r="C67" s="900"/>
      <c r="D67" s="3" t="s">
        <v>90</v>
      </c>
      <c r="E67" s="42"/>
      <c r="F67" s="756" t="s">
        <v>3509</v>
      </c>
      <c r="G67" s="756" t="s">
        <v>3516</v>
      </c>
      <c r="H67" s="35"/>
      <c r="I67" s="46" t="s">
        <v>91</v>
      </c>
      <c r="J67" s="41" t="s">
        <v>3765</v>
      </c>
      <c r="K67" s="41"/>
      <c r="L67" s="41" t="s">
        <v>185</v>
      </c>
      <c r="M67" s="41" t="s">
        <v>176</v>
      </c>
      <c r="O67" s="46"/>
      <c r="P67" s="47"/>
      <c r="Q67" s="47"/>
      <c r="V67" s="47"/>
      <c r="W67" s="47"/>
    </row>
    <row r="68" spans="1:23">
      <c r="A68" s="908" t="s">
        <v>3789</v>
      </c>
      <c r="B68" s="914"/>
      <c r="C68" s="38"/>
      <c r="E68" s="42"/>
      <c r="R68" s="46"/>
      <c r="S68" s="41"/>
      <c r="T68" s="125"/>
    </row>
    <row r="69" spans="1:23">
      <c r="A69" s="309" t="s">
        <v>3790</v>
      </c>
      <c r="B69" s="914" t="s">
        <v>36</v>
      </c>
      <c r="C69" s="900"/>
      <c r="D69" s="3" t="s">
        <v>1168</v>
      </c>
      <c r="E69" s="42" t="s">
        <v>1411</v>
      </c>
      <c r="F69" s="756" t="s">
        <v>3506</v>
      </c>
      <c r="G69" s="35"/>
      <c r="H69" s="756" t="s">
        <v>187</v>
      </c>
      <c r="I69" s="46" t="s">
        <v>91</v>
      </c>
      <c r="J69" s="41" t="s">
        <v>3765</v>
      </c>
      <c r="K69" s="46"/>
      <c r="L69" s="41" t="s">
        <v>185</v>
      </c>
      <c r="M69" s="41" t="s">
        <v>176</v>
      </c>
      <c r="N69" s="46" t="s">
        <v>3791</v>
      </c>
      <c r="O69" s="46"/>
      <c r="P69" s="46"/>
      <c r="R69" s="47"/>
      <c r="S69" s="41"/>
      <c r="T69" s="125"/>
    </row>
    <row r="70" spans="1:23" ht="28.8">
      <c r="A70" s="473" t="s">
        <v>3792</v>
      </c>
      <c r="B70" s="8" t="s">
        <v>35</v>
      </c>
      <c r="C70" s="900"/>
      <c r="D70" s="3" t="s">
        <v>1168</v>
      </c>
      <c r="E70" s="42" t="s">
        <v>1411</v>
      </c>
      <c r="F70" s="756" t="s">
        <v>3501</v>
      </c>
      <c r="G70" s="35"/>
      <c r="H70" s="756" t="s">
        <v>187</v>
      </c>
      <c r="I70" s="46" t="s">
        <v>91</v>
      </c>
      <c r="J70" s="41" t="s">
        <v>3765</v>
      </c>
      <c r="K70" s="46"/>
      <c r="L70" s="41" t="s">
        <v>185</v>
      </c>
      <c r="M70" s="41" t="s">
        <v>176</v>
      </c>
      <c r="N70" s="46" t="s">
        <v>3791</v>
      </c>
      <c r="O70" s="46"/>
      <c r="P70" s="46"/>
      <c r="R70" s="47"/>
      <c r="S70" s="46"/>
      <c r="T70" s="47"/>
      <c r="V70" s="47"/>
      <c r="W70" s="47"/>
    </row>
    <row r="71" spans="1:23">
      <c r="A71" s="473" t="s">
        <v>3793</v>
      </c>
      <c r="B71" s="8" t="s">
        <v>34</v>
      </c>
      <c r="C71" s="900"/>
      <c r="D71" s="3" t="s">
        <v>1168</v>
      </c>
      <c r="E71" s="42" t="s">
        <v>1411</v>
      </c>
      <c r="F71" s="756" t="s">
        <v>3503</v>
      </c>
      <c r="G71" s="35"/>
      <c r="H71" s="756" t="s">
        <v>187</v>
      </c>
      <c r="I71" s="46" t="s">
        <v>91</v>
      </c>
      <c r="J71" s="41" t="s">
        <v>3765</v>
      </c>
      <c r="K71" s="46"/>
      <c r="L71" s="41" t="s">
        <v>185</v>
      </c>
      <c r="M71" s="41" t="s">
        <v>176</v>
      </c>
      <c r="N71" s="46" t="s">
        <v>3791</v>
      </c>
      <c r="O71" s="46"/>
      <c r="P71" s="46"/>
      <c r="R71" s="47"/>
      <c r="S71" s="46"/>
      <c r="T71" s="47"/>
      <c r="V71" s="47"/>
      <c r="W71" s="47"/>
    </row>
    <row r="72" spans="1:23" ht="28.8">
      <c r="A72" s="1661" t="s">
        <v>6315</v>
      </c>
      <c r="B72" s="8" t="s">
        <v>33</v>
      </c>
      <c r="C72" s="917"/>
      <c r="D72" s="42" t="s">
        <v>1168</v>
      </c>
      <c r="E72" s="42" t="s">
        <v>1411</v>
      </c>
      <c r="F72" s="756" t="s">
        <v>3504</v>
      </c>
      <c r="G72" s="35"/>
      <c r="H72" s="756" t="s">
        <v>187</v>
      </c>
      <c r="I72" s="46" t="s">
        <v>91</v>
      </c>
      <c r="J72" s="41" t="s">
        <v>3765</v>
      </c>
      <c r="K72" s="46"/>
      <c r="L72" s="41" t="s">
        <v>185</v>
      </c>
      <c r="M72" s="41" t="s">
        <v>176</v>
      </c>
      <c r="N72" s="46" t="s">
        <v>3791</v>
      </c>
      <c r="O72" s="46"/>
      <c r="P72" s="46"/>
      <c r="R72" s="47"/>
    </row>
    <row r="73" spans="1:23">
      <c r="A73" s="1539" t="s">
        <v>5897</v>
      </c>
      <c r="B73" s="8" t="s">
        <v>32</v>
      </c>
      <c r="C73" s="900"/>
      <c r="D73" s="3" t="s">
        <v>1168</v>
      </c>
      <c r="E73" s="42" t="s">
        <v>1411</v>
      </c>
      <c r="F73" s="756" t="s">
        <v>3506</v>
      </c>
      <c r="G73" s="35"/>
      <c r="H73" s="756" t="s">
        <v>187</v>
      </c>
      <c r="I73" s="46" t="s">
        <v>91</v>
      </c>
      <c r="J73" s="41" t="s">
        <v>3765</v>
      </c>
      <c r="K73" s="46"/>
      <c r="L73" s="41" t="s">
        <v>185</v>
      </c>
      <c r="M73" s="41" t="s">
        <v>176</v>
      </c>
      <c r="N73" s="46" t="s">
        <v>3794</v>
      </c>
      <c r="O73" s="46"/>
      <c r="P73" s="46"/>
      <c r="R73" s="47"/>
    </row>
    <row r="74" spans="1:23">
      <c r="A74" s="309" t="s">
        <v>3795</v>
      </c>
      <c r="B74" s="8" t="s">
        <v>31</v>
      </c>
      <c r="C74" s="900"/>
      <c r="D74" s="3" t="s">
        <v>1168</v>
      </c>
      <c r="E74" s="42" t="s">
        <v>1411</v>
      </c>
      <c r="F74" s="756" t="s">
        <v>3796</v>
      </c>
      <c r="G74" s="35"/>
      <c r="H74" s="756" t="s">
        <v>187</v>
      </c>
      <c r="I74" s="46" t="s">
        <v>91</v>
      </c>
      <c r="J74" s="41" t="s">
        <v>3765</v>
      </c>
      <c r="K74" s="46"/>
      <c r="L74" s="41" t="s">
        <v>185</v>
      </c>
      <c r="M74" s="41" t="s">
        <v>176</v>
      </c>
      <c r="N74" s="46"/>
      <c r="O74" s="46"/>
      <c r="P74" s="46"/>
      <c r="R74" s="47"/>
    </row>
    <row r="75" spans="1:23">
      <c r="A75" s="1658" t="s">
        <v>6316</v>
      </c>
      <c r="B75" s="8" t="s">
        <v>6277</v>
      </c>
      <c r="C75" s="1660"/>
      <c r="D75" s="3" t="s">
        <v>1168</v>
      </c>
      <c r="E75" s="42" t="s">
        <v>1411</v>
      </c>
      <c r="G75" s="35"/>
      <c r="H75" s="756" t="s">
        <v>187</v>
      </c>
      <c r="I75" s="46" t="s">
        <v>91</v>
      </c>
      <c r="J75" s="41" t="s">
        <v>3765</v>
      </c>
      <c r="K75" s="46"/>
      <c r="L75" s="41" t="s">
        <v>176</v>
      </c>
      <c r="M75" s="41" t="s">
        <v>1291</v>
      </c>
      <c r="N75" s="46"/>
      <c r="O75" s="46"/>
      <c r="P75" s="46"/>
      <c r="Q75" s="41" t="s">
        <v>185</v>
      </c>
      <c r="R75" s="47"/>
    </row>
    <row r="76" spans="1:23">
      <c r="A76" s="908" t="s">
        <v>3797</v>
      </c>
      <c r="B76" s="8"/>
      <c r="C76" s="38"/>
      <c r="R76" s="47"/>
      <c r="S76" s="46"/>
      <c r="T76" s="125"/>
    </row>
    <row r="77" spans="1:23">
      <c r="A77" s="1539" t="s">
        <v>5851</v>
      </c>
      <c r="B77" s="8" t="s">
        <v>30</v>
      </c>
      <c r="C77" s="900"/>
      <c r="D77" s="3" t="s">
        <v>90</v>
      </c>
      <c r="E77" s="35" t="s">
        <v>3508</v>
      </c>
      <c r="F77" s="42" t="s">
        <v>3509</v>
      </c>
      <c r="H77" s="42" t="s">
        <v>187</v>
      </c>
      <c r="I77" s="41" t="s">
        <v>91</v>
      </c>
      <c r="J77" s="41" t="s">
        <v>3765</v>
      </c>
      <c r="K77" s="41"/>
      <c r="L77" s="41" t="s">
        <v>185</v>
      </c>
      <c r="M77" s="41" t="s">
        <v>176</v>
      </c>
      <c r="N77" s="41"/>
      <c r="O77" s="41"/>
      <c r="P77" s="46"/>
      <c r="R77" s="47"/>
    </row>
    <row r="78" spans="1:23">
      <c r="A78" s="1540" t="s">
        <v>5852</v>
      </c>
      <c r="B78" s="8" t="s">
        <v>29</v>
      </c>
      <c r="C78" s="899"/>
      <c r="D78" s="3" t="s">
        <v>90</v>
      </c>
      <c r="E78" s="43"/>
      <c r="G78" s="35"/>
      <c r="H78" s="42"/>
      <c r="I78" s="41" t="s">
        <v>91</v>
      </c>
      <c r="J78" s="41" t="s">
        <v>3765</v>
      </c>
      <c r="K78" s="41"/>
      <c r="L78" s="41" t="s">
        <v>185</v>
      </c>
      <c r="M78" s="41" t="s">
        <v>176</v>
      </c>
      <c r="N78" s="46"/>
      <c r="O78" s="46"/>
      <c r="P78" s="46"/>
      <c r="S78" s="46"/>
      <c r="T78" s="125"/>
    </row>
    <row r="79" spans="1:23">
      <c r="O79" s="41"/>
      <c r="P79" s="46"/>
      <c r="Q79" s="46"/>
      <c r="R79" s="125"/>
    </row>
    <row r="81" spans="17:18">
      <c r="Q81" s="47"/>
      <c r="R81" s="47"/>
    </row>
  </sheetData>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3F0F-0FAD-498E-9BA1-13D1DC6E93CC}">
  <sheetPr codeName="Sheet20"/>
  <dimension ref="A1:S97"/>
  <sheetViews>
    <sheetView showGridLines="0" topLeftCell="A29" zoomScale="80" zoomScaleNormal="80" workbookViewId="0">
      <selection activeCell="A50" sqref="A50"/>
    </sheetView>
  </sheetViews>
  <sheetFormatPr defaultColWidth="9.33203125" defaultRowHeight="14.4"/>
  <cols>
    <col min="1" max="1" width="78.5546875" style="1647" customWidth="1"/>
    <col min="2" max="2" width="48.5546875" style="1647" customWidth="1"/>
    <col min="3" max="4" width="23" style="1647" customWidth="1"/>
    <col min="5" max="5" width="31.44140625" style="1647" customWidth="1"/>
    <col min="6" max="6" width="29" style="1647" customWidth="1"/>
    <col min="7" max="7" width="17.6640625" style="1647" customWidth="1"/>
    <col min="8" max="8" width="16.33203125" style="1647" customWidth="1"/>
    <col min="9" max="9" width="9.33203125" style="1647" customWidth="1"/>
    <col min="10" max="10" width="8.33203125" style="1647" customWidth="1"/>
    <col min="11" max="11" width="18.44140625" style="1647" customWidth="1"/>
    <col min="12" max="14" width="9.33203125" style="1647"/>
    <col min="15" max="15" width="48.33203125" style="1647" customWidth="1"/>
    <col min="16" max="16" width="28.44140625" style="1647" customWidth="1"/>
    <col min="17" max="249" width="9.33203125" style="1647"/>
    <col min="250" max="250" width="50.5546875" style="1647" customWidth="1"/>
    <col min="251" max="251" width="24.33203125" style="1647" customWidth="1"/>
    <col min="252" max="252" width="27" style="1647" customWidth="1"/>
    <col min="253" max="253" width="9.33203125" style="1647"/>
    <col min="254" max="254" width="16.5546875" style="1647" customWidth="1"/>
    <col min="255" max="255" width="9.33203125" style="1647"/>
    <col min="256" max="256" width="26.6640625" style="1647" customWidth="1"/>
    <col min="257" max="505" width="9.33203125" style="1647"/>
    <col min="506" max="506" width="50.5546875" style="1647" customWidth="1"/>
    <col min="507" max="507" width="24.33203125" style="1647" customWidth="1"/>
    <col min="508" max="508" width="27" style="1647" customWidth="1"/>
    <col min="509" max="509" width="9.33203125" style="1647"/>
    <col min="510" max="510" width="16.5546875" style="1647" customWidth="1"/>
    <col min="511" max="511" width="9.33203125" style="1647"/>
    <col min="512" max="512" width="26.6640625" style="1647" customWidth="1"/>
    <col min="513" max="761" width="9.33203125" style="1647"/>
    <col min="762" max="762" width="50.5546875" style="1647" customWidth="1"/>
    <col min="763" max="763" width="24.33203125" style="1647" customWidth="1"/>
    <col min="764" max="764" width="27" style="1647" customWidth="1"/>
    <col min="765" max="765" width="9.33203125" style="1647"/>
    <col min="766" max="766" width="16.5546875" style="1647" customWidth="1"/>
    <col min="767" max="767" width="9.33203125" style="1647"/>
    <col min="768" max="768" width="26.6640625" style="1647" customWidth="1"/>
    <col min="769" max="1017" width="9.33203125" style="1647"/>
    <col min="1018" max="1018" width="50.5546875" style="1647" customWidth="1"/>
    <col min="1019" max="1019" width="24.33203125" style="1647" customWidth="1"/>
    <col min="1020" max="1020" width="27" style="1647" customWidth="1"/>
    <col min="1021" max="1021" width="9.33203125" style="1647"/>
    <col min="1022" max="1022" width="16.5546875" style="1647" customWidth="1"/>
    <col min="1023" max="1023" width="9.33203125" style="1647"/>
    <col min="1024" max="1024" width="26.6640625" style="1647" customWidth="1"/>
    <col min="1025" max="1273" width="9.33203125" style="1647"/>
    <col min="1274" max="1274" width="50.5546875" style="1647" customWidth="1"/>
    <col min="1275" max="1275" width="24.33203125" style="1647" customWidth="1"/>
    <col min="1276" max="1276" width="27" style="1647" customWidth="1"/>
    <col min="1277" max="1277" width="9.33203125" style="1647"/>
    <col min="1278" max="1278" width="16.5546875" style="1647" customWidth="1"/>
    <col min="1279" max="1279" width="9.33203125" style="1647"/>
    <col min="1280" max="1280" width="26.6640625" style="1647" customWidth="1"/>
    <col min="1281" max="1529" width="9.33203125" style="1647"/>
    <col min="1530" max="1530" width="50.5546875" style="1647" customWidth="1"/>
    <col min="1531" max="1531" width="24.33203125" style="1647" customWidth="1"/>
    <col min="1532" max="1532" width="27" style="1647" customWidth="1"/>
    <col min="1533" max="1533" width="9.33203125" style="1647"/>
    <col min="1534" max="1534" width="16.5546875" style="1647" customWidth="1"/>
    <col min="1535" max="1535" width="9.33203125" style="1647"/>
    <col min="1536" max="1536" width="26.6640625" style="1647" customWidth="1"/>
    <col min="1537" max="1785" width="9.33203125" style="1647"/>
    <col min="1786" max="1786" width="50.5546875" style="1647" customWidth="1"/>
    <col min="1787" max="1787" width="24.33203125" style="1647" customWidth="1"/>
    <col min="1788" max="1788" width="27" style="1647" customWidth="1"/>
    <col min="1789" max="1789" width="9.33203125" style="1647"/>
    <col min="1790" max="1790" width="16.5546875" style="1647" customWidth="1"/>
    <col min="1791" max="1791" width="9.33203125" style="1647"/>
    <col min="1792" max="1792" width="26.6640625" style="1647" customWidth="1"/>
    <col min="1793" max="2041" width="9.33203125" style="1647"/>
    <col min="2042" max="2042" width="50.5546875" style="1647" customWidth="1"/>
    <col min="2043" max="2043" width="24.33203125" style="1647" customWidth="1"/>
    <col min="2044" max="2044" width="27" style="1647" customWidth="1"/>
    <col min="2045" max="2045" width="9.33203125" style="1647"/>
    <col min="2046" max="2046" width="16.5546875" style="1647" customWidth="1"/>
    <col min="2047" max="2047" width="9.33203125" style="1647"/>
    <col min="2048" max="2048" width="26.6640625" style="1647" customWidth="1"/>
    <col min="2049" max="2297" width="9.33203125" style="1647"/>
    <col min="2298" max="2298" width="50.5546875" style="1647" customWidth="1"/>
    <col min="2299" max="2299" width="24.33203125" style="1647" customWidth="1"/>
    <col min="2300" max="2300" width="27" style="1647" customWidth="1"/>
    <col min="2301" max="2301" width="9.33203125" style="1647"/>
    <col min="2302" max="2302" width="16.5546875" style="1647" customWidth="1"/>
    <col min="2303" max="2303" width="9.33203125" style="1647"/>
    <col min="2304" max="2304" width="26.6640625" style="1647" customWidth="1"/>
    <col min="2305" max="2553" width="9.33203125" style="1647"/>
    <col min="2554" max="2554" width="50.5546875" style="1647" customWidth="1"/>
    <col min="2555" max="2555" width="24.33203125" style="1647" customWidth="1"/>
    <col min="2556" max="2556" width="27" style="1647" customWidth="1"/>
    <col min="2557" max="2557" width="9.33203125" style="1647"/>
    <col min="2558" max="2558" width="16.5546875" style="1647" customWidth="1"/>
    <col min="2559" max="2559" width="9.33203125" style="1647"/>
    <col min="2560" max="2560" width="26.6640625" style="1647" customWidth="1"/>
    <col min="2561" max="2809" width="9.33203125" style="1647"/>
    <col min="2810" max="2810" width="50.5546875" style="1647" customWidth="1"/>
    <col min="2811" max="2811" width="24.33203125" style="1647" customWidth="1"/>
    <col min="2812" max="2812" width="27" style="1647" customWidth="1"/>
    <col min="2813" max="2813" width="9.33203125" style="1647"/>
    <col min="2814" max="2814" width="16.5546875" style="1647" customWidth="1"/>
    <col min="2815" max="2815" width="9.33203125" style="1647"/>
    <col min="2816" max="2816" width="26.6640625" style="1647" customWidth="1"/>
    <col min="2817" max="3065" width="9.33203125" style="1647"/>
    <col min="3066" max="3066" width="50.5546875" style="1647" customWidth="1"/>
    <col min="3067" max="3067" width="24.33203125" style="1647" customWidth="1"/>
    <col min="3068" max="3068" width="27" style="1647" customWidth="1"/>
    <col min="3069" max="3069" width="9.33203125" style="1647"/>
    <col min="3070" max="3070" width="16.5546875" style="1647" customWidth="1"/>
    <col min="3071" max="3071" width="9.33203125" style="1647"/>
    <col min="3072" max="3072" width="26.6640625" style="1647" customWidth="1"/>
    <col min="3073" max="3321" width="9.33203125" style="1647"/>
    <col min="3322" max="3322" width="50.5546875" style="1647" customWidth="1"/>
    <col min="3323" max="3323" width="24.33203125" style="1647" customWidth="1"/>
    <col min="3324" max="3324" width="27" style="1647" customWidth="1"/>
    <col min="3325" max="3325" width="9.33203125" style="1647"/>
    <col min="3326" max="3326" width="16.5546875" style="1647" customWidth="1"/>
    <col min="3327" max="3327" width="9.33203125" style="1647"/>
    <col min="3328" max="3328" width="26.6640625" style="1647" customWidth="1"/>
    <col min="3329" max="3577" width="9.33203125" style="1647"/>
    <col min="3578" max="3578" width="50.5546875" style="1647" customWidth="1"/>
    <col min="3579" max="3579" width="24.33203125" style="1647" customWidth="1"/>
    <col min="3580" max="3580" width="27" style="1647" customWidth="1"/>
    <col min="3581" max="3581" width="9.33203125" style="1647"/>
    <col min="3582" max="3582" width="16.5546875" style="1647" customWidth="1"/>
    <col min="3583" max="3583" width="9.33203125" style="1647"/>
    <col min="3584" max="3584" width="26.6640625" style="1647" customWidth="1"/>
    <col min="3585" max="3833" width="9.33203125" style="1647"/>
    <col min="3834" max="3834" width="50.5546875" style="1647" customWidth="1"/>
    <col min="3835" max="3835" width="24.33203125" style="1647" customWidth="1"/>
    <col min="3836" max="3836" width="27" style="1647" customWidth="1"/>
    <col min="3837" max="3837" width="9.33203125" style="1647"/>
    <col min="3838" max="3838" width="16.5546875" style="1647" customWidth="1"/>
    <col min="3839" max="3839" width="9.33203125" style="1647"/>
    <col min="3840" max="3840" width="26.6640625" style="1647" customWidth="1"/>
    <col min="3841" max="4089" width="9.33203125" style="1647"/>
    <col min="4090" max="4090" width="50.5546875" style="1647" customWidth="1"/>
    <col min="4091" max="4091" width="24.33203125" style="1647" customWidth="1"/>
    <col min="4092" max="4092" width="27" style="1647" customWidth="1"/>
    <col min="4093" max="4093" width="9.33203125" style="1647"/>
    <col min="4094" max="4094" width="16.5546875" style="1647" customWidth="1"/>
    <col min="4095" max="4095" width="9.33203125" style="1647"/>
    <col min="4096" max="4096" width="26.6640625" style="1647" customWidth="1"/>
    <col min="4097" max="4345" width="9.33203125" style="1647"/>
    <col min="4346" max="4346" width="50.5546875" style="1647" customWidth="1"/>
    <col min="4347" max="4347" width="24.33203125" style="1647" customWidth="1"/>
    <col min="4348" max="4348" width="27" style="1647" customWidth="1"/>
    <col min="4349" max="4349" width="9.33203125" style="1647"/>
    <col min="4350" max="4350" width="16.5546875" style="1647" customWidth="1"/>
    <col min="4351" max="4351" width="9.33203125" style="1647"/>
    <col min="4352" max="4352" width="26.6640625" style="1647" customWidth="1"/>
    <col min="4353" max="4601" width="9.33203125" style="1647"/>
    <col min="4602" max="4602" width="50.5546875" style="1647" customWidth="1"/>
    <col min="4603" max="4603" width="24.33203125" style="1647" customWidth="1"/>
    <col min="4604" max="4604" width="27" style="1647" customWidth="1"/>
    <col min="4605" max="4605" width="9.33203125" style="1647"/>
    <col min="4606" max="4606" width="16.5546875" style="1647" customWidth="1"/>
    <col min="4607" max="4607" width="9.33203125" style="1647"/>
    <col min="4608" max="4608" width="26.6640625" style="1647" customWidth="1"/>
    <col min="4609" max="4857" width="9.33203125" style="1647"/>
    <col min="4858" max="4858" width="50.5546875" style="1647" customWidth="1"/>
    <col min="4859" max="4859" width="24.33203125" style="1647" customWidth="1"/>
    <col min="4860" max="4860" width="27" style="1647" customWidth="1"/>
    <col min="4861" max="4861" width="9.33203125" style="1647"/>
    <col min="4862" max="4862" width="16.5546875" style="1647" customWidth="1"/>
    <col min="4863" max="4863" width="9.33203125" style="1647"/>
    <col min="4864" max="4864" width="26.6640625" style="1647" customWidth="1"/>
    <col min="4865" max="5113" width="9.33203125" style="1647"/>
    <col min="5114" max="5114" width="50.5546875" style="1647" customWidth="1"/>
    <col min="5115" max="5115" width="24.33203125" style="1647" customWidth="1"/>
    <col min="5116" max="5116" width="27" style="1647" customWidth="1"/>
    <col min="5117" max="5117" width="9.33203125" style="1647"/>
    <col min="5118" max="5118" width="16.5546875" style="1647" customWidth="1"/>
    <col min="5119" max="5119" width="9.33203125" style="1647"/>
    <col min="5120" max="5120" width="26.6640625" style="1647" customWidth="1"/>
    <col min="5121" max="5369" width="9.33203125" style="1647"/>
    <col min="5370" max="5370" width="50.5546875" style="1647" customWidth="1"/>
    <col min="5371" max="5371" width="24.33203125" style="1647" customWidth="1"/>
    <col min="5372" max="5372" width="27" style="1647" customWidth="1"/>
    <col min="5373" max="5373" width="9.33203125" style="1647"/>
    <col min="5374" max="5374" width="16.5546875" style="1647" customWidth="1"/>
    <col min="5375" max="5375" width="9.33203125" style="1647"/>
    <col min="5376" max="5376" width="26.6640625" style="1647" customWidth="1"/>
    <col min="5377" max="5625" width="9.33203125" style="1647"/>
    <col min="5626" max="5626" width="50.5546875" style="1647" customWidth="1"/>
    <col min="5627" max="5627" width="24.33203125" style="1647" customWidth="1"/>
    <col min="5628" max="5628" width="27" style="1647" customWidth="1"/>
    <col min="5629" max="5629" width="9.33203125" style="1647"/>
    <col min="5630" max="5630" width="16.5546875" style="1647" customWidth="1"/>
    <col min="5631" max="5631" width="9.33203125" style="1647"/>
    <col min="5632" max="5632" width="26.6640625" style="1647" customWidth="1"/>
    <col min="5633" max="5881" width="9.33203125" style="1647"/>
    <col min="5882" max="5882" width="50.5546875" style="1647" customWidth="1"/>
    <col min="5883" max="5883" width="24.33203125" style="1647" customWidth="1"/>
    <col min="5884" max="5884" width="27" style="1647" customWidth="1"/>
    <col min="5885" max="5885" width="9.33203125" style="1647"/>
    <col min="5886" max="5886" width="16.5546875" style="1647" customWidth="1"/>
    <col min="5887" max="5887" width="9.33203125" style="1647"/>
    <col min="5888" max="5888" width="26.6640625" style="1647" customWidth="1"/>
    <col min="5889" max="6137" width="9.33203125" style="1647"/>
    <col min="6138" max="6138" width="50.5546875" style="1647" customWidth="1"/>
    <col min="6139" max="6139" width="24.33203125" style="1647" customWidth="1"/>
    <col min="6140" max="6140" width="27" style="1647" customWidth="1"/>
    <col min="6141" max="6141" width="9.33203125" style="1647"/>
    <col min="6142" max="6142" width="16.5546875" style="1647" customWidth="1"/>
    <col min="6143" max="6143" width="9.33203125" style="1647"/>
    <col min="6144" max="6144" width="26.6640625" style="1647" customWidth="1"/>
    <col min="6145" max="6393" width="9.33203125" style="1647"/>
    <col min="6394" max="6394" width="50.5546875" style="1647" customWidth="1"/>
    <col min="6395" max="6395" width="24.33203125" style="1647" customWidth="1"/>
    <col min="6396" max="6396" width="27" style="1647" customWidth="1"/>
    <col min="6397" max="6397" width="9.33203125" style="1647"/>
    <col min="6398" max="6398" width="16.5546875" style="1647" customWidth="1"/>
    <col min="6399" max="6399" width="9.33203125" style="1647"/>
    <col min="6400" max="6400" width="26.6640625" style="1647" customWidth="1"/>
    <col min="6401" max="6649" width="9.33203125" style="1647"/>
    <col min="6650" max="6650" width="50.5546875" style="1647" customWidth="1"/>
    <col min="6651" max="6651" width="24.33203125" style="1647" customWidth="1"/>
    <col min="6652" max="6652" width="27" style="1647" customWidth="1"/>
    <col min="6653" max="6653" width="9.33203125" style="1647"/>
    <col min="6654" max="6654" width="16.5546875" style="1647" customWidth="1"/>
    <col min="6655" max="6655" width="9.33203125" style="1647"/>
    <col min="6656" max="6656" width="26.6640625" style="1647" customWidth="1"/>
    <col min="6657" max="6905" width="9.33203125" style="1647"/>
    <col min="6906" max="6906" width="50.5546875" style="1647" customWidth="1"/>
    <col min="6907" max="6907" width="24.33203125" style="1647" customWidth="1"/>
    <col min="6908" max="6908" width="27" style="1647" customWidth="1"/>
    <col min="6909" max="6909" width="9.33203125" style="1647"/>
    <col min="6910" max="6910" width="16.5546875" style="1647" customWidth="1"/>
    <col min="6911" max="6911" width="9.33203125" style="1647"/>
    <col min="6912" max="6912" width="26.6640625" style="1647" customWidth="1"/>
    <col min="6913" max="7161" width="9.33203125" style="1647"/>
    <col min="7162" max="7162" width="50.5546875" style="1647" customWidth="1"/>
    <col min="7163" max="7163" width="24.33203125" style="1647" customWidth="1"/>
    <col min="7164" max="7164" width="27" style="1647" customWidth="1"/>
    <col min="7165" max="7165" width="9.33203125" style="1647"/>
    <col min="7166" max="7166" width="16.5546875" style="1647" customWidth="1"/>
    <col min="7167" max="7167" width="9.33203125" style="1647"/>
    <col min="7168" max="7168" width="26.6640625" style="1647" customWidth="1"/>
    <col min="7169" max="7417" width="9.33203125" style="1647"/>
    <col min="7418" max="7418" width="50.5546875" style="1647" customWidth="1"/>
    <col min="7419" max="7419" width="24.33203125" style="1647" customWidth="1"/>
    <col min="7420" max="7420" width="27" style="1647" customWidth="1"/>
    <col min="7421" max="7421" width="9.33203125" style="1647"/>
    <col min="7422" max="7422" width="16.5546875" style="1647" customWidth="1"/>
    <col min="7423" max="7423" width="9.33203125" style="1647"/>
    <col min="7424" max="7424" width="26.6640625" style="1647" customWidth="1"/>
    <col min="7425" max="7673" width="9.33203125" style="1647"/>
    <col min="7674" max="7674" width="50.5546875" style="1647" customWidth="1"/>
    <col min="7675" max="7675" width="24.33203125" style="1647" customWidth="1"/>
    <col min="7676" max="7676" width="27" style="1647" customWidth="1"/>
    <col min="7677" max="7677" width="9.33203125" style="1647"/>
    <col min="7678" max="7678" width="16.5546875" style="1647" customWidth="1"/>
    <col min="7679" max="7679" width="9.33203125" style="1647"/>
    <col min="7680" max="7680" width="26.6640625" style="1647" customWidth="1"/>
    <col min="7681" max="7929" width="9.33203125" style="1647"/>
    <col min="7930" max="7930" width="50.5546875" style="1647" customWidth="1"/>
    <col min="7931" max="7931" width="24.33203125" style="1647" customWidth="1"/>
    <col min="7932" max="7932" width="27" style="1647" customWidth="1"/>
    <col min="7933" max="7933" width="9.33203125" style="1647"/>
    <col min="7934" max="7934" width="16.5546875" style="1647" customWidth="1"/>
    <col min="7935" max="7935" width="9.33203125" style="1647"/>
    <col min="7936" max="7936" width="26.6640625" style="1647" customWidth="1"/>
    <col min="7937" max="8185" width="9.33203125" style="1647"/>
    <col min="8186" max="8186" width="50.5546875" style="1647" customWidth="1"/>
    <col min="8187" max="8187" width="24.33203125" style="1647" customWidth="1"/>
    <col min="8188" max="8188" width="27" style="1647" customWidth="1"/>
    <col min="8189" max="8189" width="9.33203125" style="1647"/>
    <col min="8190" max="8190" width="16.5546875" style="1647" customWidth="1"/>
    <col min="8191" max="8191" width="9.33203125" style="1647"/>
    <col min="8192" max="8192" width="26.6640625" style="1647" customWidth="1"/>
    <col min="8193" max="8441" width="9.33203125" style="1647"/>
    <col min="8442" max="8442" width="50.5546875" style="1647" customWidth="1"/>
    <col min="8443" max="8443" width="24.33203125" style="1647" customWidth="1"/>
    <col min="8444" max="8444" width="27" style="1647" customWidth="1"/>
    <col min="8445" max="8445" width="9.33203125" style="1647"/>
    <col min="8446" max="8446" width="16.5546875" style="1647" customWidth="1"/>
    <col min="8447" max="8447" width="9.33203125" style="1647"/>
    <col min="8448" max="8448" width="26.6640625" style="1647" customWidth="1"/>
    <col min="8449" max="8697" width="9.33203125" style="1647"/>
    <col min="8698" max="8698" width="50.5546875" style="1647" customWidth="1"/>
    <col min="8699" max="8699" width="24.33203125" style="1647" customWidth="1"/>
    <col min="8700" max="8700" width="27" style="1647" customWidth="1"/>
    <col min="8701" max="8701" width="9.33203125" style="1647"/>
    <col min="8702" max="8702" width="16.5546875" style="1647" customWidth="1"/>
    <col min="8703" max="8703" width="9.33203125" style="1647"/>
    <col min="8704" max="8704" width="26.6640625" style="1647" customWidth="1"/>
    <col min="8705" max="8953" width="9.33203125" style="1647"/>
    <col min="8954" max="8954" width="50.5546875" style="1647" customWidth="1"/>
    <col min="8955" max="8955" width="24.33203125" style="1647" customWidth="1"/>
    <col min="8956" max="8956" width="27" style="1647" customWidth="1"/>
    <col min="8957" max="8957" width="9.33203125" style="1647"/>
    <col min="8958" max="8958" width="16.5546875" style="1647" customWidth="1"/>
    <col min="8959" max="8959" width="9.33203125" style="1647"/>
    <col min="8960" max="8960" width="26.6640625" style="1647" customWidth="1"/>
    <col min="8961" max="9209" width="9.33203125" style="1647"/>
    <col min="9210" max="9210" width="50.5546875" style="1647" customWidth="1"/>
    <col min="9211" max="9211" width="24.33203125" style="1647" customWidth="1"/>
    <col min="9212" max="9212" width="27" style="1647" customWidth="1"/>
    <col min="9213" max="9213" width="9.33203125" style="1647"/>
    <col min="9214" max="9214" width="16.5546875" style="1647" customWidth="1"/>
    <col min="9215" max="9215" width="9.33203125" style="1647"/>
    <col min="9216" max="9216" width="26.6640625" style="1647" customWidth="1"/>
    <col min="9217" max="9465" width="9.33203125" style="1647"/>
    <col min="9466" max="9466" width="50.5546875" style="1647" customWidth="1"/>
    <col min="9467" max="9467" width="24.33203125" style="1647" customWidth="1"/>
    <col min="9468" max="9468" width="27" style="1647" customWidth="1"/>
    <col min="9469" max="9469" width="9.33203125" style="1647"/>
    <col min="9470" max="9470" width="16.5546875" style="1647" customWidth="1"/>
    <col min="9471" max="9471" width="9.33203125" style="1647"/>
    <col min="9472" max="9472" width="26.6640625" style="1647" customWidth="1"/>
    <col min="9473" max="9721" width="9.33203125" style="1647"/>
    <col min="9722" max="9722" width="50.5546875" style="1647" customWidth="1"/>
    <col min="9723" max="9723" width="24.33203125" style="1647" customWidth="1"/>
    <col min="9724" max="9724" width="27" style="1647" customWidth="1"/>
    <col min="9725" max="9725" width="9.33203125" style="1647"/>
    <col min="9726" max="9726" width="16.5546875" style="1647" customWidth="1"/>
    <col min="9727" max="9727" width="9.33203125" style="1647"/>
    <col min="9728" max="9728" width="26.6640625" style="1647" customWidth="1"/>
    <col min="9729" max="9977" width="9.33203125" style="1647"/>
    <col min="9978" max="9978" width="50.5546875" style="1647" customWidth="1"/>
    <col min="9979" max="9979" width="24.33203125" style="1647" customWidth="1"/>
    <col min="9980" max="9980" width="27" style="1647" customWidth="1"/>
    <col min="9981" max="9981" width="9.33203125" style="1647"/>
    <col min="9982" max="9982" width="16.5546875" style="1647" customWidth="1"/>
    <col min="9983" max="9983" width="9.33203125" style="1647"/>
    <col min="9984" max="9984" width="26.6640625" style="1647" customWidth="1"/>
    <col min="9985" max="10233" width="9.33203125" style="1647"/>
    <col min="10234" max="10234" width="50.5546875" style="1647" customWidth="1"/>
    <col min="10235" max="10235" width="24.33203125" style="1647" customWidth="1"/>
    <col min="10236" max="10236" width="27" style="1647" customWidth="1"/>
    <col min="10237" max="10237" width="9.33203125" style="1647"/>
    <col min="10238" max="10238" width="16.5546875" style="1647" customWidth="1"/>
    <col min="10239" max="10239" width="9.33203125" style="1647"/>
    <col min="10240" max="10240" width="26.6640625" style="1647" customWidth="1"/>
    <col min="10241" max="10489" width="9.33203125" style="1647"/>
    <col min="10490" max="10490" width="50.5546875" style="1647" customWidth="1"/>
    <col min="10491" max="10491" width="24.33203125" style="1647" customWidth="1"/>
    <col min="10492" max="10492" width="27" style="1647" customWidth="1"/>
    <col min="10493" max="10493" width="9.33203125" style="1647"/>
    <col min="10494" max="10494" width="16.5546875" style="1647" customWidth="1"/>
    <col min="10495" max="10495" width="9.33203125" style="1647"/>
    <col min="10496" max="10496" width="26.6640625" style="1647" customWidth="1"/>
    <col min="10497" max="10745" width="9.33203125" style="1647"/>
    <col min="10746" max="10746" width="50.5546875" style="1647" customWidth="1"/>
    <col min="10747" max="10747" width="24.33203125" style="1647" customWidth="1"/>
    <col min="10748" max="10748" width="27" style="1647" customWidth="1"/>
    <col min="10749" max="10749" width="9.33203125" style="1647"/>
    <col min="10750" max="10750" width="16.5546875" style="1647" customWidth="1"/>
    <col min="10751" max="10751" width="9.33203125" style="1647"/>
    <col min="10752" max="10752" width="26.6640625" style="1647" customWidth="1"/>
    <col min="10753" max="11001" width="9.33203125" style="1647"/>
    <col min="11002" max="11002" width="50.5546875" style="1647" customWidth="1"/>
    <col min="11003" max="11003" width="24.33203125" style="1647" customWidth="1"/>
    <col min="11004" max="11004" width="27" style="1647" customWidth="1"/>
    <col min="11005" max="11005" width="9.33203125" style="1647"/>
    <col min="11006" max="11006" width="16.5546875" style="1647" customWidth="1"/>
    <col min="11007" max="11007" width="9.33203125" style="1647"/>
    <col min="11008" max="11008" width="26.6640625" style="1647" customWidth="1"/>
    <col min="11009" max="11257" width="9.33203125" style="1647"/>
    <col min="11258" max="11258" width="50.5546875" style="1647" customWidth="1"/>
    <col min="11259" max="11259" width="24.33203125" style="1647" customWidth="1"/>
    <col min="11260" max="11260" width="27" style="1647" customWidth="1"/>
    <col min="11261" max="11261" width="9.33203125" style="1647"/>
    <col min="11262" max="11262" width="16.5546875" style="1647" customWidth="1"/>
    <col min="11263" max="11263" width="9.33203125" style="1647"/>
    <col min="11264" max="11264" width="26.6640625" style="1647" customWidth="1"/>
    <col min="11265" max="11513" width="9.33203125" style="1647"/>
    <col min="11514" max="11514" width="50.5546875" style="1647" customWidth="1"/>
    <col min="11515" max="11515" width="24.33203125" style="1647" customWidth="1"/>
    <col min="11516" max="11516" width="27" style="1647" customWidth="1"/>
    <col min="11517" max="11517" width="9.33203125" style="1647"/>
    <col min="11518" max="11518" width="16.5546875" style="1647" customWidth="1"/>
    <col min="11519" max="11519" width="9.33203125" style="1647"/>
    <col min="11520" max="11520" width="26.6640625" style="1647" customWidth="1"/>
    <col min="11521" max="11769" width="9.33203125" style="1647"/>
    <col min="11770" max="11770" width="50.5546875" style="1647" customWidth="1"/>
    <col min="11771" max="11771" width="24.33203125" style="1647" customWidth="1"/>
    <col min="11772" max="11772" width="27" style="1647" customWidth="1"/>
    <col min="11773" max="11773" width="9.33203125" style="1647"/>
    <col min="11774" max="11774" width="16.5546875" style="1647" customWidth="1"/>
    <col min="11775" max="11775" width="9.33203125" style="1647"/>
    <col min="11776" max="11776" width="26.6640625" style="1647" customWidth="1"/>
    <col min="11777" max="12025" width="9.33203125" style="1647"/>
    <col min="12026" max="12026" width="50.5546875" style="1647" customWidth="1"/>
    <col min="12027" max="12027" width="24.33203125" style="1647" customWidth="1"/>
    <col min="12028" max="12028" width="27" style="1647" customWidth="1"/>
    <col min="12029" max="12029" width="9.33203125" style="1647"/>
    <col min="12030" max="12030" width="16.5546875" style="1647" customWidth="1"/>
    <col min="12031" max="12031" width="9.33203125" style="1647"/>
    <col min="12032" max="12032" width="26.6640625" style="1647" customWidth="1"/>
    <col min="12033" max="12281" width="9.33203125" style="1647"/>
    <col min="12282" max="12282" width="50.5546875" style="1647" customWidth="1"/>
    <col min="12283" max="12283" width="24.33203125" style="1647" customWidth="1"/>
    <col min="12284" max="12284" width="27" style="1647" customWidth="1"/>
    <col min="12285" max="12285" width="9.33203125" style="1647"/>
    <col min="12286" max="12286" width="16.5546875" style="1647" customWidth="1"/>
    <col min="12287" max="12287" width="9.33203125" style="1647"/>
    <col min="12288" max="12288" width="26.6640625" style="1647" customWidth="1"/>
    <col min="12289" max="12537" width="9.33203125" style="1647"/>
    <col min="12538" max="12538" width="50.5546875" style="1647" customWidth="1"/>
    <col min="12539" max="12539" width="24.33203125" style="1647" customWidth="1"/>
    <col min="12540" max="12540" width="27" style="1647" customWidth="1"/>
    <col min="12541" max="12541" width="9.33203125" style="1647"/>
    <col min="12542" max="12542" width="16.5546875" style="1647" customWidth="1"/>
    <col min="12543" max="12543" width="9.33203125" style="1647"/>
    <col min="12544" max="12544" width="26.6640625" style="1647" customWidth="1"/>
    <col min="12545" max="12793" width="9.33203125" style="1647"/>
    <col min="12794" max="12794" width="50.5546875" style="1647" customWidth="1"/>
    <col min="12795" max="12795" width="24.33203125" style="1647" customWidth="1"/>
    <col min="12796" max="12796" width="27" style="1647" customWidth="1"/>
    <col min="12797" max="12797" width="9.33203125" style="1647"/>
    <col min="12798" max="12798" width="16.5546875" style="1647" customWidth="1"/>
    <col min="12799" max="12799" width="9.33203125" style="1647"/>
    <col min="12800" max="12800" width="26.6640625" style="1647" customWidth="1"/>
    <col min="12801" max="13049" width="9.33203125" style="1647"/>
    <col min="13050" max="13050" width="50.5546875" style="1647" customWidth="1"/>
    <col min="13051" max="13051" width="24.33203125" style="1647" customWidth="1"/>
    <col min="13052" max="13052" width="27" style="1647" customWidth="1"/>
    <col min="13053" max="13053" width="9.33203125" style="1647"/>
    <col min="13054" max="13054" width="16.5546875" style="1647" customWidth="1"/>
    <col min="13055" max="13055" width="9.33203125" style="1647"/>
    <col min="13056" max="13056" width="26.6640625" style="1647" customWidth="1"/>
    <col min="13057" max="13305" width="9.33203125" style="1647"/>
    <col min="13306" max="13306" width="50.5546875" style="1647" customWidth="1"/>
    <col min="13307" max="13307" width="24.33203125" style="1647" customWidth="1"/>
    <col min="13308" max="13308" width="27" style="1647" customWidth="1"/>
    <col min="13309" max="13309" width="9.33203125" style="1647"/>
    <col min="13310" max="13310" width="16.5546875" style="1647" customWidth="1"/>
    <col min="13311" max="13311" width="9.33203125" style="1647"/>
    <col min="13312" max="13312" width="26.6640625" style="1647" customWidth="1"/>
    <col min="13313" max="13561" width="9.33203125" style="1647"/>
    <col min="13562" max="13562" width="50.5546875" style="1647" customWidth="1"/>
    <col min="13563" max="13563" width="24.33203125" style="1647" customWidth="1"/>
    <col min="13564" max="13564" width="27" style="1647" customWidth="1"/>
    <col min="13565" max="13565" width="9.33203125" style="1647"/>
    <col min="13566" max="13566" width="16.5546875" style="1647" customWidth="1"/>
    <col min="13567" max="13567" width="9.33203125" style="1647"/>
    <col min="13568" max="13568" width="26.6640625" style="1647" customWidth="1"/>
    <col min="13569" max="13817" width="9.33203125" style="1647"/>
    <col min="13818" max="13818" width="50.5546875" style="1647" customWidth="1"/>
    <col min="13819" max="13819" width="24.33203125" style="1647" customWidth="1"/>
    <col min="13820" max="13820" width="27" style="1647" customWidth="1"/>
    <col min="13821" max="13821" width="9.33203125" style="1647"/>
    <col min="13822" max="13822" width="16.5546875" style="1647" customWidth="1"/>
    <col min="13823" max="13823" width="9.33203125" style="1647"/>
    <col min="13824" max="13824" width="26.6640625" style="1647" customWidth="1"/>
    <col min="13825" max="14073" width="9.33203125" style="1647"/>
    <col min="14074" max="14074" width="50.5546875" style="1647" customWidth="1"/>
    <col min="14075" max="14075" width="24.33203125" style="1647" customWidth="1"/>
    <col min="14076" max="14076" width="27" style="1647" customWidth="1"/>
    <col min="14077" max="14077" width="9.33203125" style="1647"/>
    <col min="14078" max="14078" width="16.5546875" style="1647" customWidth="1"/>
    <col min="14079" max="14079" width="9.33203125" style="1647"/>
    <col min="14080" max="14080" width="26.6640625" style="1647" customWidth="1"/>
    <col min="14081" max="14329" width="9.33203125" style="1647"/>
    <col min="14330" max="14330" width="50.5546875" style="1647" customWidth="1"/>
    <col min="14331" max="14331" width="24.33203125" style="1647" customWidth="1"/>
    <col min="14332" max="14332" width="27" style="1647" customWidth="1"/>
    <col min="14333" max="14333" width="9.33203125" style="1647"/>
    <col min="14334" max="14334" width="16.5546875" style="1647" customWidth="1"/>
    <col min="14335" max="14335" width="9.33203125" style="1647"/>
    <col min="14336" max="14336" width="26.6640625" style="1647" customWidth="1"/>
    <col min="14337" max="14585" width="9.33203125" style="1647"/>
    <col min="14586" max="14586" width="50.5546875" style="1647" customWidth="1"/>
    <col min="14587" max="14587" width="24.33203125" style="1647" customWidth="1"/>
    <col min="14588" max="14588" width="27" style="1647" customWidth="1"/>
    <col min="14589" max="14589" width="9.33203125" style="1647"/>
    <col min="14590" max="14590" width="16.5546875" style="1647" customWidth="1"/>
    <col min="14591" max="14591" width="9.33203125" style="1647"/>
    <col min="14592" max="14592" width="26.6640625" style="1647" customWidth="1"/>
    <col min="14593" max="14841" width="9.33203125" style="1647"/>
    <col min="14842" max="14842" width="50.5546875" style="1647" customWidth="1"/>
    <col min="14843" max="14843" width="24.33203125" style="1647" customWidth="1"/>
    <col min="14844" max="14844" width="27" style="1647" customWidth="1"/>
    <col min="14845" max="14845" width="9.33203125" style="1647"/>
    <col min="14846" max="14846" width="16.5546875" style="1647" customWidth="1"/>
    <col min="14847" max="14847" width="9.33203125" style="1647"/>
    <col min="14848" max="14848" width="26.6640625" style="1647" customWidth="1"/>
    <col min="14849" max="15097" width="9.33203125" style="1647"/>
    <col min="15098" max="15098" width="50.5546875" style="1647" customWidth="1"/>
    <col min="15099" max="15099" width="24.33203125" style="1647" customWidth="1"/>
    <col min="15100" max="15100" width="27" style="1647" customWidth="1"/>
    <col min="15101" max="15101" width="9.33203125" style="1647"/>
    <col min="15102" max="15102" width="16.5546875" style="1647" customWidth="1"/>
    <col min="15103" max="15103" width="9.33203125" style="1647"/>
    <col min="15104" max="15104" width="26.6640625" style="1647" customWidth="1"/>
    <col min="15105" max="15353" width="9.33203125" style="1647"/>
    <col min="15354" max="15354" width="50.5546875" style="1647" customWidth="1"/>
    <col min="15355" max="15355" width="24.33203125" style="1647" customWidth="1"/>
    <col min="15356" max="15356" width="27" style="1647" customWidth="1"/>
    <col min="15357" max="15357" width="9.33203125" style="1647"/>
    <col min="15358" max="15358" width="16.5546875" style="1647" customWidth="1"/>
    <col min="15359" max="15359" width="9.33203125" style="1647"/>
    <col min="15360" max="15360" width="26.6640625" style="1647" customWidth="1"/>
    <col min="15361" max="15609" width="9.33203125" style="1647"/>
    <col min="15610" max="15610" width="50.5546875" style="1647" customWidth="1"/>
    <col min="15611" max="15611" width="24.33203125" style="1647" customWidth="1"/>
    <col min="15612" max="15612" width="27" style="1647" customWidth="1"/>
    <col min="15613" max="15613" width="9.33203125" style="1647"/>
    <col min="15614" max="15614" width="16.5546875" style="1647" customWidth="1"/>
    <col min="15615" max="15615" width="9.33203125" style="1647"/>
    <col min="15616" max="15616" width="26.6640625" style="1647" customWidth="1"/>
    <col min="15617" max="15865" width="9.33203125" style="1647"/>
    <col min="15866" max="15866" width="50.5546875" style="1647" customWidth="1"/>
    <col min="15867" max="15867" width="24.33203125" style="1647" customWidth="1"/>
    <col min="15868" max="15868" width="27" style="1647" customWidth="1"/>
    <col min="15869" max="15869" width="9.33203125" style="1647"/>
    <col min="15870" max="15870" width="16.5546875" style="1647" customWidth="1"/>
    <col min="15871" max="15871" width="9.33203125" style="1647"/>
    <col min="15872" max="15872" width="26.6640625" style="1647" customWidth="1"/>
    <col min="15873" max="16121" width="9.33203125" style="1647"/>
    <col min="16122" max="16122" width="50.5546875" style="1647" customWidth="1"/>
    <col min="16123" max="16123" width="24.33203125" style="1647" customWidth="1"/>
    <col min="16124" max="16124" width="27" style="1647" customWidth="1"/>
    <col min="16125" max="16125" width="9.33203125" style="1647"/>
    <col min="16126" max="16126" width="16.5546875" style="1647" customWidth="1"/>
    <col min="16127" max="16127" width="9.33203125" style="1647"/>
    <col min="16128" max="16128" width="26.6640625" style="1647" customWidth="1"/>
    <col min="16129" max="16384" width="9.33203125" style="1647"/>
  </cols>
  <sheetData>
    <row r="1" spans="1:6">
      <c r="A1" s="1" t="s">
        <v>1679</v>
      </c>
    </row>
    <row r="2" spans="1:6">
      <c r="A2" s="53" t="s">
        <v>1567</v>
      </c>
      <c r="B2" s="35"/>
      <c r="C2" s="35"/>
      <c r="D2" s="35"/>
      <c r="E2" s="35"/>
    </row>
    <row r="3" spans="1:6">
      <c r="A3" s="897"/>
      <c r="B3" s="730"/>
      <c r="C3" s="730"/>
      <c r="D3" s="730"/>
      <c r="E3" s="730"/>
      <c r="F3" s="266"/>
    </row>
    <row r="4" spans="1:6">
      <c r="A4" s="1" t="s">
        <v>3816</v>
      </c>
      <c r="B4" s="730"/>
      <c r="C4" s="730"/>
      <c r="D4" s="730"/>
      <c r="E4" s="730"/>
      <c r="F4" s="266"/>
    </row>
    <row r="5" spans="1:6">
      <c r="A5" s="54" t="s">
        <v>109</v>
      </c>
      <c r="B5" s="730"/>
      <c r="C5" s="730"/>
      <c r="D5" s="730"/>
      <c r="E5" s="730"/>
      <c r="F5" s="266"/>
    </row>
    <row r="6" spans="1:6">
      <c r="A6" s="54" t="s">
        <v>90</v>
      </c>
      <c r="B6" s="730"/>
      <c r="C6" s="730"/>
      <c r="D6" s="730"/>
      <c r="E6" s="730"/>
      <c r="F6" s="266"/>
    </row>
    <row r="7" spans="1:6">
      <c r="A7" s="54" t="s">
        <v>3746</v>
      </c>
      <c r="B7" s="1909" t="s">
        <v>3747</v>
      </c>
      <c r="C7" s="1910" t="s">
        <v>108</v>
      </c>
      <c r="D7" s="1909" t="s">
        <v>3748</v>
      </c>
      <c r="E7" s="730"/>
      <c r="F7" s="266"/>
    </row>
    <row r="8" spans="1:6">
      <c r="A8" s="54" t="s">
        <v>304</v>
      </c>
      <c r="B8" s="1909" t="s">
        <v>339</v>
      </c>
      <c r="C8" s="1910" t="s">
        <v>156</v>
      </c>
      <c r="D8" s="1909" t="s">
        <v>313</v>
      </c>
      <c r="E8" s="730"/>
      <c r="F8" s="266"/>
    </row>
    <row r="9" spans="1:6">
      <c r="A9" s="54" t="s">
        <v>320</v>
      </c>
      <c r="B9" s="1909" t="s">
        <v>314</v>
      </c>
      <c r="C9" s="1910" t="s">
        <v>162</v>
      </c>
      <c r="D9" s="1909" t="s">
        <v>315</v>
      </c>
      <c r="E9" s="730"/>
      <c r="F9" s="266"/>
    </row>
    <row r="10" spans="1:6">
      <c r="A10" s="730"/>
      <c r="B10" s="730"/>
      <c r="C10" s="730"/>
      <c r="D10" s="730"/>
      <c r="E10" s="730"/>
      <c r="F10" s="266"/>
    </row>
    <row r="11" spans="1:6">
      <c r="A11" s="165" t="s">
        <v>3749</v>
      </c>
      <c r="B11" s="730"/>
      <c r="C11" s="730"/>
      <c r="D11" s="730"/>
      <c r="E11" s="266"/>
    </row>
    <row r="12" spans="1:6">
      <c r="A12" s="165"/>
      <c r="B12" s="730"/>
      <c r="C12" s="730"/>
      <c r="D12" s="730"/>
      <c r="E12" s="266"/>
    </row>
    <row r="13" spans="1:6" ht="28.8">
      <c r="A13" s="538"/>
      <c r="B13" s="538"/>
      <c r="C13" s="1911" t="s">
        <v>3750</v>
      </c>
      <c r="D13" s="1911" t="s">
        <v>3751</v>
      </c>
    </row>
    <row r="14" spans="1:6">
      <c r="A14" s="538"/>
      <c r="B14" s="538"/>
      <c r="C14" s="1912" t="s">
        <v>107</v>
      </c>
      <c r="D14" s="1912" t="s">
        <v>88</v>
      </c>
    </row>
    <row r="15" spans="1:6">
      <c r="A15" s="1913" t="s">
        <v>3752</v>
      </c>
      <c r="B15" s="1296" t="s">
        <v>12</v>
      </c>
      <c r="C15" s="1914"/>
      <c r="D15" s="1914"/>
      <c r="E15" s="42" t="s">
        <v>3753</v>
      </c>
      <c r="F15" s="35"/>
    </row>
    <row r="16" spans="1:6">
      <c r="A16" s="1915" t="s">
        <v>3754</v>
      </c>
      <c r="B16" s="1912" t="s">
        <v>72</v>
      </c>
      <c r="C16" s="1914"/>
      <c r="D16" s="1914"/>
      <c r="E16" s="42" t="s">
        <v>208</v>
      </c>
      <c r="F16" s="35"/>
    </row>
    <row r="17" spans="1:6">
      <c r="A17" s="1915" t="s">
        <v>3755</v>
      </c>
      <c r="B17" s="1912" t="s">
        <v>11</v>
      </c>
      <c r="C17" s="1914"/>
      <c r="D17" s="1914"/>
      <c r="E17" s="42" t="s">
        <v>207</v>
      </c>
      <c r="F17" s="35"/>
    </row>
    <row r="18" spans="1:6">
      <c r="A18" s="1915" t="s">
        <v>3756</v>
      </c>
      <c r="B18" s="1912" t="s">
        <v>71</v>
      </c>
      <c r="C18" s="1914"/>
      <c r="D18" s="1914"/>
      <c r="E18" s="42" t="s">
        <v>3757</v>
      </c>
      <c r="F18" s="35"/>
    </row>
    <row r="19" spans="1:6">
      <c r="A19" s="1915" t="s">
        <v>3758</v>
      </c>
      <c r="B19" s="1912" t="s">
        <v>70</v>
      </c>
      <c r="C19" s="1914"/>
      <c r="D19" s="1914"/>
      <c r="E19" s="42" t="s">
        <v>3759</v>
      </c>
      <c r="F19" s="35"/>
    </row>
    <row r="20" spans="1:6">
      <c r="A20" s="1916" t="s">
        <v>211</v>
      </c>
      <c r="B20" s="1912" t="s">
        <v>69</v>
      </c>
      <c r="C20" s="1917"/>
      <c r="D20" s="1917"/>
      <c r="E20" s="42" t="s">
        <v>3760</v>
      </c>
      <c r="F20" s="42" t="s">
        <v>206</v>
      </c>
    </row>
    <row r="21" spans="1:6">
      <c r="A21" s="1916" t="s">
        <v>3761</v>
      </c>
      <c r="B21" s="1912" t="s">
        <v>68</v>
      </c>
      <c r="C21" s="1914"/>
      <c r="D21" s="1914"/>
      <c r="E21" s="42" t="s">
        <v>3762</v>
      </c>
      <c r="F21" s="42"/>
    </row>
    <row r="22" spans="1:6">
      <c r="A22" s="1918" t="s">
        <v>3749</v>
      </c>
      <c r="B22" s="1912" t="s">
        <v>10</v>
      </c>
      <c r="C22" s="1917"/>
      <c r="D22" s="1917"/>
      <c r="E22" s="42" t="s">
        <v>3763</v>
      </c>
      <c r="F22" s="42" t="s">
        <v>205</v>
      </c>
    </row>
    <row r="23" spans="1:6">
      <c r="A23" s="45"/>
      <c r="B23" s="45"/>
      <c r="C23" s="756" t="s">
        <v>201</v>
      </c>
      <c r="D23" s="756" t="s">
        <v>3764</v>
      </c>
    </row>
    <row r="24" spans="1:6">
      <c r="A24" s="45"/>
      <c r="C24" s="41" t="s">
        <v>91</v>
      </c>
      <c r="D24" s="41" t="s">
        <v>91</v>
      </c>
    </row>
    <row r="25" spans="1:6">
      <c r="C25" s="41" t="s">
        <v>3765</v>
      </c>
      <c r="D25" s="41" t="s">
        <v>3765</v>
      </c>
    </row>
    <row r="26" spans="1:6">
      <c r="C26" s="41" t="s">
        <v>176</v>
      </c>
      <c r="D26" s="41" t="s">
        <v>176</v>
      </c>
    </row>
    <row r="28" spans="1:6">
      <c r="C28" s="41" t="s">
        <v>183</v>
      </c>
      <c r="D28" s="41" t="s">
        <v>183</v>
      </c>
    </row>
    <row r="29" spans="1:6">
      <c r="C29" s="41"/>
      <c r="D29" s="41"/>
    </row>
    <row r="30" spans="1:6">
      <c r="C30" s="41"/>
      <c r="D30" s="41"/>
      <c r="E30" s="41"/>
    </row>
    <row r="31" spans="1:6">
      <c r="C31" s="41"/>
      <c r="D31" s="41"/>
    </row>
    <row r="32" spans="1:6">
      <c r="C32" s="41"/>
      <c r="D32" s="41"/>
      <c r="E32" s="41"/>
    </row>
    <row r="33" spans="1:19">
      <c r="C33" s="41"/>
      <c r="D33" s="41"/>
    </row>
    <row r="34" spans="1:19">
      <c r="C34" s="35"/>
      <c r="D34" s="445"/>
    </row>
    <row r="35" spans="1:19">
      <c r="A35" s="1" t="s">
        <v>3817</v>
      </c>
      <c r="C35" s="45"/>
      <c r="D35" s="445"/>
    </row>
    <row r="36" spans="1:19">
      <c r="A36" s="905" t="s">
        <v>109</v>
      </c>
      <c r="C36" s="45"/>
      <c r="D36" s="445"/>
    </row>
    <row r="37" spans="1:19">
      <c r="A37" s="905" t="s">
        <v>90</v>
      </c>
      <c r="D37" s="445"/>
    </row>
    <row r="38" spans="1:19">
      <c r="A38" s="905" t="s">
        <v>3746</v>
      </c>
      <c r="B38" s="1909" t="s">
        <v>3747</v>
      </c>
      <c r="C38" s="1910" t="s">
        <v>108</v>
      </c>
      <c r="D38" s="1909" t="s">
        <v>3748</v>
      </c>
    </row>
    <row r="39" spans="1:19">
      <c r="A39" s="54" t="s">
        <v>304</v>
      </c>
      <c r="B39" s="1909" t="s">
        <v>339</v>
      </c>
      <c r="C39" s="1910" t="s">
        <v>156</v>
      </c>
      <c r="D39" s="1909" t="s">
        <v>313</v>
      </c>
    </row>
    <row r="40" spans="1:19">
      <c r="A40" s="54" t="s">
        <v>320</v>
      </c>
      <c r="B40" s="1909" t="s">
        <v>314</v>
      </c>
      <c r="C40" s="1910" t="s">
        <v>162</v>
      </c>
      <c r="D40" s="1909" t="s">
        <v>315</v>
      </c>
    </row>
    <row r="41" spans="1:19">
      <c r="D41" s="445"/>
    </row>
    <row r="42" spans="1:19">
      <c r="A42" s="49" t="s">
        <v>338</v>
      </c>
      <c r="D42" s="445"/>
    </row>
    <row r="43" spans="1:19">
      <c r="C43" s="445"/>
      <c r="D43" s="445"/>
    </row>
    <row r="44" spans="1:19">
      <c r="C44" s="1911" t="s">
        <v>3767</v>
      </c>
      <c r="D44" s="445"/>
    </row>
    <row r="45" spans="1:19">
      <c r="C45" s="1912" t="s">
        <v>82</v>
      </c>
      <c r="D45" s="445"/>
    </row>
    <row r="46" spans="1:19">
      <c r="A46" s="1916" t="s">
        <v>3768</v>
      </c>
      <c r="B46" s="1912" t="s">
        <v>8</v>
      </c>
      <c r="C46" s="1914"/>
      <c r="D46" s="42" t="s">
        <v>202</v>
      </c>
      <c r="E46" s="42" t="s">
        <v>201</v>
      </c>
      <c r="G46" s="41" t="s">
        <v>91</v>
      </c>
      <c r="H46" s="41" t="s">
        <v>3765</v>
      </c>
      <c r="I46" s="41"/>
      <c r="J46" s="46"/>
      <c r="K46" s="41" t="s">
        <v>176</v>
      </c>
      <c r="L46" s="41" t="s">
        <v>185</v>
      </c>
      <c r="M46" s="41"/>
      <c r="N46" s="41"/>
      <c r="Q46" s="1919"/>
      <c r="S46" s="1919"/>
    </row>
    <row r="47" spans="1:19">
      <c r="A47" s="1916" t="s">
        <v>3769</v>
      </c>
      <c r="B47" s="1912" t="s">
        <v>7</v>
      </c>
      <c r="C47" s="1920"/>
      <c r="D47" s="42"/>
      <c r="E47" s="42" t="s">
        <v>200</v>
      </c>
      <c r="G47" s="41" t="s">
        <v>91</v>
      </c>
      <c r="H47" s="41" t="s">
        <v>3765</v>
      </c>
      <c r="I47" s="41"/>
      <c r="J47" s="46"/>
      <c r="K47" s="41" t="s">
        <v>176</v>
      </c>
      <c r="L47" s="41" t="s">
        <v>185</v>
      </c>
      <c r="M47" s="41"/>
      <c r="N47" s="41"/>
      <c r="Q47" s="1919"/>
      <c r="S47" s="1919"/>
    </row>
    <row r="48" spans="1:19">
      <c r="A48" s="1916" t="s">
        <v>3770</v>
      </c>
      <c r="B48" s="1912" t="s">
        <v>64</v>
      </c>
      <c r="C48" s="1914"/>
      <c r="D48" s="42"/>
      <c r="E48" s="42" t="s">
        <v>199</v>
      </c>
      <c r="G48" s="41" t="s">
        <v>91</v>
      </c>
      <c r="H48" s="41" t="s">
        <v>3765</v>
      </c>
      <c r="I48" s="41"/>
      <c r="J48" s="46"/>
      <c r="K48" s="41" t="s">
        <v>176</v>
      </c>
      <c r="L48" s="41" t="s">
        <v>185</v>
      </c>
      <c r="M48" s="41"/>
      <c r="N48" s="41"/>
      <c r="Q48" s="1919"/>
      <c r="S48" s="1919"/>
    </row>
    <row r="49" spans="1:19">
      <c r="A49" s="1918" t="s">
        <v>316</v>
      </c>
      <c r="B49" s="1912" t="s">
        <v>61</v>
      </c>
      <c r="C49" s="1914"/>
      <c r="D49" s="35"/>
      <c r="E49" s="42" t="s">
        <v>196</v>
      </c>
      <c r="G49" s="41" t="s">
        <v>91</v>
      </c>
      <c r="H49" s="41" t="s">
        <v>3765</v>
      </c>
      <c r="I49" s="41"/>
      <c r="J49" s="46"/>
      <c r="K49" s="41" t="s">
        <v>176</v>
      </c>
      <c r="L49" s="41" t="s">
        <v>185</v>
      </c>
      <c r="M49" s="46"/>
      <c r="N49" s="41"/>
      <c r="Q49" s="1919"/>
      <c r="S49" s="1919"/>
    </row>
    <row r="50" spans="1:19">
      <c r="A50" s="1921" t="s">
        <v>184</v>
      </c>
      <c r="B50" s="1912" t="s">
        <v>40</v>
      </c>
      <c r="C50" s="1922"/>
      <c r="D50" s="35"/>
      <c r="E50" s="42" t="s">
        <v>98</v>
      </c>
      <c r="G50" s="41" t="s">
        <v>91</v>
      </c>
      <c r="H50" s="41" t="s">
        <v>154</v>
      </c>
      <c r="I50" s="41" t="s">
        <v>155</v>
      </c>
      <c r="J50" s="41" t="s">
        <v>3765</v>
      </c>
      <c r="K50" s="41" t="s">
        <v>92</v>
      </c>
      <c r="L50" s="41" t="s">
        <v>97</v>
      </c>
      <c r="M50" s="41" t="s">
        <v>183</v>
      </c>
      <c r="N50" s="46"/>
      <c r="O50" s="46"/>
      <c r="Q50" s="1919"/>
      <c r="S50" s="1919"/>
    </row>
    <row r="52" spans="1:19">
      <c r="A52" s="1" t="s">
        <v>3818</v>
      </c>
    </row>
    <row r="53" spans="1:19">
      <c r="A53" s="905" t="s">
        <v>109</v>
      </c>
      <c r="C53" s="45"/>
      <c r="D53" s="445"/>
    </row>
    <row r="54" spans="1:19">
      <c r="A54" s="905" t="s">
        <v>3746</v>
      </c>
      <c r="B54" s="1923" t="s">
        <v>3747</v>
      </c>
      <c r="C54" s="1924" t="s">
        <v>108</v>
      </c>
      <c r="D54" s="1923" t="s">
        <v>3748</v>
      </c>
    </row>
    <row r="55" spans="1:19">
      <c r="A55" s="54" t="s">
        <v>304</v>
      </c>
      <c r="B55" s="1923" t="s">
        <v>339</v>
      </c>
      <c r="C55" s="1924" t="s">
        <v>156</v>
      </c>
      <c r="D55" s="1923" t="s">
        <v>313</v>
      </c>
    </row>
    <row r="56" spans="1:19">
      <c r="A56" s="54" t="s">
        <v>320</v>
      </c>
      <c r="B56" s="1923" t="s">
        <v>314</v>
      </c>
      <c r="C56" s="1924" t="s">
        <v>162</v>
      </c>
      <c r="D56" s="1923" t="s">
        <v>315</v>
      </c>
    </row>
    <row r="57" spans="1:19">
      <c r="A57" s="165"/>
      <c r="C57" s="44"/>
    </row>
    <row r="58" spans="1:19">
      <c r="A58" s="49" t="s">
        <v>769</v>
      </c>
      <c r="C58" s="44"/>
    </row>
    <row r="59" spans="1:19">
      <c r="A59" s="165"/>
    </row>
    <row r="60" spans="1:19">
      <c r="A60" s="45"/>
      <c r="C60" s="1925" t="s">
        <v>770</v>
      </c>
      <c r="D60" s="42"/>
      <c r="E60" s="42"/>
    </row>
    <row r="61" spans="1:19">
      <c r="C61" s="1912" t="s">
        <v>771</v>
      </c>
    </row>
    <row r="62" spans="1:19">
      <c r="A62" s="1909" t="s">
        <v>772</v>
      </c>
      <c r="B62" s="1912" t="s">
        <v>1</v>
      </c>
      <c r="C62" s="1920"/>
      <c r="D62" s="41" t="s">
        <v>773</v>
      </c>
    </row>
    <row r="64" spans="1:19">
      <c r="A64" s="1" t="s">
        <v>3819</v>
      </c>
    </row>
    <row r="65" spans="1:12">
      <c r="A65" s="905" t="s">
        <v>109</v>
      </c>
      <c r="C65" s="45"/>
      <c r="D65" s="445"/>
    </row>
    <row r="66" spans="1:12">
      <c r="A66" s="905" t="s">
        <v>90</v>
      </c>
      <c r="D66" s="445"/>
    </row>
    <row r="67" spans="1:12">
      <c r="A67" s="905" t="s">
        <v>3746</v>
      </c>
      <c r="B67" s="1909" t="s">
        <v>3747</v>
      </c>
      <c r="C67" s="1910" t="s">
        <v>108</v>
      </c>
      <c r="D67" s="1909" t="s">
        <v>3748</v>
      </c>
    </row>
    <row r="68" spans="1:12">
      <c r="A68" s="54" t="s">
        <v>304</v>
      </c>
      <c r="B68" s="1909" t="s">
        <v>339</v>
      </c>
      <c r="C68" s="1910" t="s">
        <v>156</v>
      </c>
      <c r="D68" s="1909" t="s">
        <v>313</v>
      </c>
    </row>
    <row r="69" spans="1:12">
      <c r="A69" s="54" t="s">
        <v>320</v>
      </c>
      <c r="B69" s="1909" t="s">
        <v>314</v>
      </c>
      <c r="C69" s="1910" t="s">
        <v>162</v>
      </c>
      <c r="D69" s="1909" t="s">
        <v>315</v>
      </c>
    </row>
    <row r="71" spans="1:12">
      <c r="A71" s="49" t="s">
        <v>774</v>
      </c>
    </row>
    <row r="73" spans="1:12">
      <c r="C73" s="1926" t="s">
        <v>775</v>
      </c>
      <c r="D73" s="1926" t="s">
        <v>776</v>
      </c>
    </row>
    <row r="74" spans="1:12">
      <c r="C74" s="1926" t="s">
        <v>81</v>
      </c>
      <c r="D74" s="1926" t="s">
        <v>80</v>
      </c>
    </row>
    <row r="75" spans="1:12">
      <c r="A75" s="1909" t="s">
        <v>777</v>
      </c>
      <c r="B75" s="1927" t="s">
        <v>0</v>
      </c>
      <c r="C75" s="1920"/>
      <c r="D75" s="1920"/>
      <c r="E75" s="41" t="s">
        <v>91</v>
      </c>
      <c r="F75" s="41" t="s">
        <v>100</v>
      </c>
      <c r="G75" s="41" t="s">
        <v>778</v>
      </c>
      <c r="H75" s="41" t="s">
        <v>340</v>
      </c>
      <c r="I75" s="41"/>
      <c r="J75" s="41"/>
      <c r="L75" s="41"/>
    </row>
    <row r="76" spans="1:12">
      <c r="A76" s="1928" t="s">
        <v>779</v>
      </c>
      <c r="B76" s="1927" t="s">
        <v>27</v>
      </c>
      <c r="C76" s="1920"/>
      <c r="D76" s="1920"/>
      <c r="E76" s="41" t="s">
        <v>91</v>
      </c>
      <c r="F76" s="41" t="s">
        <v>100</v>
      </c>
      <c r="G76" s="41" t="s">
        <v>780</v>
      </c>
      <c r="H76" s="41" t="s">
        <v>340</v>
      </c>
      <c r="I76" s="41"/>
    </row>
    <row r="77" spans="1:12">
      <c r="A77" s="1928" t="s">
        <v>781</v>
      </c>
      <c r="B77" s="1927" t="s">
        <v>26</v>
      </c>
      <c r="C77" s="1920"/>
      <c r="D77" s="1920"/>
      <c r="E77" s="41" t="s">
        <v>91</v>
      </c>
      <c r="F77" s="41" t="s">
        <v>100</v>
      </c>
      <c r="G77" s="41" t="s">
        <v>782</v>
      </c>
      <c r="H77" s="41" t="s">
        <v>340</v>
      </c>
      <c r="I77" s="41"/>
    </row>
    <row r="78" spans="1:12">
      <c r="A78" s="1909" t="s">
        <v>783</v>
      </c>
      <c r="B78" s="1926" t="s">
        <v>25</v>
      </c>
      <c r="C78" s="1920"/>
      <c r="D78" s="1920"/>
      <c r="E78" s="41" t="s">
        <v>91</v>
      </c>
      <c r="F78" s="41" t="s">
        <v>92</v>
      </c>
      <c r="G78" s="41" t="s">
        <v>784</v>
      </c>
      <c r="H78" s="41"/>
      <c r="I78" s="41"/>
    </row>
    <row r="79" spans="1:12" ht="28.8">
      <c r="C79" s="2" t="s">
        <v>790</v>
      </c>
      <c r="D79" s="2" t="s">
        <v>791</v>
      </c>
    </row>
    <row r="81" spans="1:8">
      <c r="A81" s="1" t="s">
        <v>3820</v>
      </c>
    </row>
    <row r="82" spans="1:8">
      <c r="A82" s="905" t="s">
        <v>109</v>
      </c>
      <c r="C82" s="45"/>
      <c r="D82" s="445"/>
    </row>
    <row r="83" spans="1:8">
      <c r="A83" s="905" t="s">
        <v>90</v>
      </c>
      <c r="D83" s="445"/>
    </row>
    <row r="84" spans="1:8">
      <c r="A84" s="905" t="s">
        <v>3746</v>
      </c>
      <c r="B84" s="1909" t="s">
        <v>3747</v>
      </c>
      <c r="C84" s="1910" t="s">
        <v>108</v>
      </c>
      <c r="D84" s="1909" t="s">
        <v>3748</v>
      </c>
    </row>
    <row r="85" spans="1:8">
      <c r="A85" s="54" t="s">
        <v>304</v>
      </c>
      <c r="B85" s="1909" t="s">
        <v>339</v>
      </c>
      <c r="C85" s="1910" t="s">
        <v>156</v>
      </c>
      <c r="D85" s="1909" t="s">
        <v>313</v>
      </c>
    </row>
    <row r="86" spans="1:8">
      <c r="A86" s="54" t="s">
        <v>320</v>
      </c>
      <c r="B86" s="1909" t="s">
        <v>314</v>
      </c>
      <c r="C86" s="1910" t="s">
        <v>162</v>
      </c>
      <c r="D86" s="1909" t="s">
        <v>315</v>
      </c>
    </row>
    <row r="87" spans="1:8">
      <c r="A87" s="1"/>
    </row>
    <row r="88" spans="1:8">
      <c r="A88" s="910" t="s">
        <v>774</v>
      </c>
      <c r="B88" s="44"/>
      <c r="C88" s="43"/>
      <c r="D88" s="42"/>
      <c r="E88" s="42"/>
    </row>
    <row r="89" spans="1:8">
      <c r="G89" s="42"/>
      <c r="H89" s="41"/>
    </row>
    <row r="90" spans="1:8">
      <c r="C90" s="1926" t="s">
        <v>785</v>
      </c>
    </row>
    <row r="91" spans="1:8">
      <c r="C91" s="1926" t="s">
        <v>137</v>
      </c>
    </row>
    <row r="92" spans="1:8">
      <c r="A92" s="1909" t="s">
        <v>785</v>
      </c>
      <c r="B92" s="1926" t="s">
        <v>24</v>
      </c>
      <c r="C92" s="1929"/>
      <c r="D92" s="41" t="s">
        <v>91</v>
      </c>
      <c r="E92" s="41" t="s">
        <v>176</v>
      </c>
      <c r="F92" s="41" t="s">
        <v>185</v>
      </c>
      <c r="G92" s="41" t="s">
        <v>3765</v>
      </c>
      <c r="H92" s="42" t="s">
        <v>199</v>
      </c>
    </row>
    <row r="93" spans="1:8">
      <c r="A93" s="1928" t="s">
        <v>3778</v>
      </c>
      <c r="B93" s="1926" t="s">
        <v>23</v>
      </c>
      <c r="C93" s="1929"/>
      <c r="D93" s="41" t="s">
        <v>91</v>
      </c>
      <c r="E93" s="41" t="s">
        <v>176</v>
      </c>
      <c r="F93" s="41" t="s">
        <v>185</v>
      </c>
      <c r="G93" s="41" t="s">
        <v>3765</v>
      </c>
      <c r="H93" s="42" t="s">
        <v>786</v>
      </c>
    </row>
    <row r="94" spans="1:8">
      <c r="A94" s="1928" t="s">
        <v>3779</v>
      </c>
      <c r="B94" s="1926" t="s">
        <v>22</v>
      </c>
      <c r="C94" s="1929"/>
      <c r="D94" s="41" t="s">
        <v>91</v>
      </c>
      <c r="E94" s="41" t="s">
        <v>176</v>
      </c>
      <c r="F94" s="41" t="s">
        <v>185</v>
      </c>
      <c r="G94" s="41" t="s">
        <v>3765</v>
      </c>
      <c r="H94" s="42" t="s">
        <v>787</v>
      </c>
    </row>
    <row r="95" spans="1:8">
      <c r="A95" s="1928" t="s">
        <v>3780</v>
      </c>
      <c r="B95" s="1926" t="s">
        <v>21</v>
      </c>
      <c r="C95" s="1720"/>
      <c r="D95" s="41" t="s">
        <v>91</v>
      </c>
      <c r="E95" s="41" t="s">
        <v>176</v>
      </c>
      <c r="F95" s="41" t="s">
        <v>185</v>
      </c>
      <c r="G95" s="41" t="s">
        <v>3765</v>
      </c>
      <c r="H95" s="42" t="s">
        <v>788</v>
      </c>
    </row>
    <row r="96" spans="1:8">
      <c r="A96" s="1928" t="s">
        <v>3781</v>
      </c>
      <c r="B96" s="1926" t="s">
        <v>20</v>
      </c>
      <c r="C96" s="1720"/>
      <c r="D96" s="41" t="s">
        <v>91</v>
      </c>
      <c r="E96" s="41" t="s">
        <v>176</v>
      </c>
      <c r="F96" s="41" t="s">
        <v>185</v>
      </c>
      <c r="G96" s="41" t="s">
        <v>3765</v>
      </c>
      <c r="H96" s="42" t="s">
        <v>789</v>
      </c>
    </row>
    <row r="97" spans="1:9">
      <c r="A97" s="1928" t="s">
        <v>3782</v>
      </c>
      <c r="B97" s="1926" t="s">
        <v>19</v>
      </c>
      <c r="C97" s="1720"/>
      <c r="D97" s="41" t="s">
        <v>91</v>
      </c>
      <c r="E97" s="41" t="s">
        <v>176</v>
      </c>
      <c r="F97" s="41" t="s">
        <v>185</v>
      </c>
      <c r="G97" s="41" t="s">
        <v>3765</v>
      </c>
      <c r="H97" s="42" t="s">
        <v>199</v>
      </c>
      <c r="I97" s="42" t="s">
        <v>792</v>
      </c>
    </row>
  </sheetData>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21">
    <tabColor rgb="FF00B0F0"/>
  </sheetPr>
  <dimension ref="A1:S52"/>
  <sheetViews>
    <sheetView showGridLines="0" topLeftCell="G30" zoomScale="80" zoomScaleNormal="80" workbookViewId="0">
      <selection activeCell="A50" sqref="A50"/>
    </sheetView>
  </sheetViews>
  <sheetFormatPr defaultColWidth="9.33203125" defaultRowHeight="14.4"/>
  <cols>
    <col min="1" max="1" width="78.5546875" style="124" customWidth="1"/>
    <col min="2" max="2" width="48.5546875" style="124" customWidth="1"/>
    <col min="3" max="4" width="23" style="124" customWidth="1"/>
    <col min="5" max="5" width="31.44140625" style="124" customWidth="1"/>
    <col min="6" max="6" width="29" style="124" customWidth="1"/>
    <col min="7" max="7" width="17.6640625" style="124" customWidth="1"/>
    <col min="8" max="8" width="16.33203125" style="124" customWidth="1"/>
    <col min="9" max="9" width="9.33203125" style="124" customWidth="1"/>
    <col min="10" max="10" width="8.33203125" style="124" customWidth="1"/>
    <col min="11" max="11" width="18.44140625" style="124" customWidth="1"/>
    <col min="12" max="14" width="9.33203125" style="124"/>
    <col min="15" max="15" width="48.33203125" style="124" customWidth="1"/>
    <col min="16" max="16" width="28.44140625" style="124" customWidth="1"/>
    <col min="17" max="249" width="9.33203125" style="124"/>
    <col min="250" max="250" width="50.5546875" style="124" customWidth="1"/>
    <col min="251" max="251" width="24.33203125" style="124" customWidth="1"/>
    <col min="252" max="252" width="27" style="124" customWidth="1"/>
    <col min="253" max="253" width="9.33203125" style="124"/>
    <col min="254" max="254" width="16.5546875" style="124" customWidth="1"/>
    <col min="255" max="255" width="9.33203125" style="124"/>
    <col min="256" max="256" width="26.6640625" style="124" customWidth="1"/>
    <col min="257" max="505" width="9.33203125" style="124"/>
    <col min="506" max="506" width="50.5546875" style="124" customWidth="1"/>
    <col min="507" max="507" width="24.33203125" style="124" customWidth="1"/>
    <col min="508" max="508" width="27" style="124" customWidth="1"/>
    <col min="509" max="509" width="9.33203125" style="124"/>
    <col min="510" max="510" width="16.5546875" style="124" customWidth="1"/>
    <col min="511" max="511" width="9.33203125" style="124"/>
    <col min="512" max="512" width="26.6640625" style="124" customWidth="1"/>
    <col min="513" max="761" width="9.33203125" style="124"/>
    <col min="762" max="762" width="50.5546875" style="124" customWidth="1"/>
    <col min="763" max="763" width="24.33203125" style="124" customWidth="1"/>
    <col min="764" max="764" width="27" style="124" customWidth="1"/>
    <col min="765" max="765" width="9.33203125" style="124"/>
    <col min="766" max="766" width="16.5546875" style="124" customWidth="1"/>
    <col min="767" max="767" width="9.33203125" style="124"/>
    <col min="768" max="768" width="26.6640625" style="124" customWidth="1"/>
    <col min="769" max="1017" width="9.33203125" style="124"/>
    <col min="1018" max="1018" width="50.5546875" style="124" customWidth="1"/>
    <col min="1019" max="1019" width="24.33203125" style="124" customWidth="1"/>
    <col min="1020" max="1020" width="27" style="124" customWidth="1"/>
    <col min="1021" max="1021" width="9.33203125" style="124"/>
    <col min="1022" max="1022" width="16.5546875" style="124" customWidth="1"/>
    <col min="1023" max="1023" width="9.33203125" style="124"/>
    <col min="1024" max="1024" width="26.6640625" style="124" customWidth="1"/>
    <col min="1025" max="1273" width="9.33203125" style="124"/>
    <col min="1274" max="1274" width="50.5546875" style="124" customWidth="1"/>
    <col min="1275" max="1275" width="24.33203125" style="124" customWidth="1"/>
    <col min="1276" max="1276" width="27" style="124" customWidth="1"/>
    <col min="1277" max="1277" width="9.33203125" style="124"/>
    <col min="1278" max="1278" width="16.5546875" style="124" customWidth="1"/>
    <col min="1279" max="1279" width="9.33203125" style="124"/>
    <col min="1280" max="1280" width="26.6640625" style="124" customWidth="1"/>
    <col min="1281" max="1529" width="9.33203125" style="124"/>
    <col min="1530" max="1530" width="50.5546875" style="124" customWidth="1"/>
    <col min="1531" max="1531" width="24.33203125" style="124" customWidth="1"/>
    <col min="1532" max="1532" width="27" style="124" customWidth="1"/>
    <col min="1533" max="1533" width="9.33203125" style="124"/>
    <col min="1534" max="1534" width="16.5546875" style="124" customWidth="1"/>
    <col min="1535" max="1535" width="9.33203125" style="124"/>
    <col min="1536" max="1536" width="26.6640625" style="124" customWidth="1"/>
    <col min="1537" max="1785" width="9.33203125" style="124"/>
    <col min="1786" max="1786" width="50.5546875" style="124" customWidth="1"/>
    <col min="1787" max="1787" width="24.33203125" style="124" customWidth="1"/>
    <col min="1788" max="1788" width="27" style="124" customWidth="1"/>
    <col min="1789" max="1789" width="9.33203125" style="124"/>
    <col min="1790" max="1790" width="16.5546875" style="124" customWidth="1"/>
    <col min="1791" max="1791" width="9.33203125" style="124"/>
    <col min="1792" max="1792" width="26.6640625" style="124" customWidth="1"/>
    <col min="1793" max="2041" width="9.33203125" style="124"/>
    <col min="2042" max="2042" width="50.5546875" style="124" customWidth="1"/>
    <col min="2043" max="2043" width="24.33203125" style="124" customWidth="1"/>
    <col min="2044" max="2044" width="27" style="124" customWidth="1"/>
    <col min="2045" max="2045" width="9.33203125" style="124"/>
    <col min="2046" max="2046" width="16.5546875" style="124" customWidth="1"/>
    <col min="2047" max="2047" width="9.33203125" style="124"/>
    <col min="2048" max="2048" width="26.6640625" style="124" customWidth="1"/>
    <col min="2049" max="2297" width="9.33203125" style="124"/>
    <col min="2298" max="2298" width="50.5546875" style="124" customWidth="1"/>
    <col min="2299" max="2299" width="24.33203125" style="124" customWidth="1"/>
    <col min="2300" max="2300" width="27" style="124" customWidth="1"/>
    <col min="2301" max="2301" width="9.33203125" style="124"/>
    <col min="2302" max="2302" width="16.5546875" style="124" customWidth="1"/>
    <col min="2303" max="2303" width="9.33203125" style="124"/>
    <col min="2304" max="2304" width="26.6640625" style="124" customWidth="1"/>
    <col min="2305" max="2553" width="9.33203125" style="124"/>
    <col min="2554" max="2554" width="50.5546875" style="124" customWidth="1"/>
    <col min="2555" max="2555" width="24.33203125" style="124" customWidth="1"/>
    <col min="2556" max="2556" width="27" style="124" customWidth="1"/>
    <col min="2557" max="2557" width="9.33203125" style="124"/>
    <col min="2558" max="2558" width="16.5546875" style="124" customWidth="1"/>
    <col min="2559" max="2559" width="9.33203125" style="124"/>
    <col min="2560" max="2560" width="26.6640625" style="124" customWidth="1"/>
    <col min="2561" max="2809" width="9.33203125" style="124"/>
    <col min="2810" max="2810" width="50.5546875" style="124" customWidth="1"/>
    <col min="2811" max="2811" width="24.33203125" style="124" customWidth="1"/>
    <col min="2812" max="2812" width="27" style="124" customWidth="1"/>
    <col min="2813" max="2813" width="9.33203125" style="124"/>
    <col min="2814" max="2814" width="16.5546875" style="124" customWidth="1"/>
    <col min="2815" max="2815" width="9.33203125" style="124"/>
    <col min="2816" max="2816" width="26.6640625" style="124" customWidth="1"/>
    <col min="2817" max="3065" width="9.33203125" style="124"/>
    <col min="3066" max="3066" width="50.5546875" style="124" customWidth="1"/>
    <col min="3067" max="3067" width="24.33203125" style="124" customWidth="1"/>
    <col min="3068" max="3068" width="27" style="124" customWidth="1"/>
    <col min="3069" max="3069" width="9.33203125" style="124"/>
    <col min="3070" max="3070" width="16.5546875" style="124" customWidth="1"/>
    <col min="3071" max="3071" width="9.33203125" style="124"/>
    <col min="3072" max="3072" width="26.6640625" style="124" customWidth="1"/>
    <col min="3073" max="3321" width="9.33203125" style="124"/>
    <col min="3322" max="3322" width="50.5546875" style="124" customWidth="1"/>
    <col min="3323" max="3323" width="24.33203125" style="124" customWidth="1"/>
    <col min="3324" max="3324" width="27" style="124" customWidth="1"/>
    <col min="3325" max="3325" width="9.33203125" style="124"/>
    <col min="3326" max="3326" width="16.5546875" style="124" customWidth="1"/>
    <col min="3327" max="3327" width="9.33203125" style="124"/>
    <col min="3328" max="3328" width="26.6640625" style="124" customWidth="1"/>
    <col min="3329" max="3577" width="9.33203125" style="124"/>
    <col min="3578" max="3578" width="50.5546875" style="124" customWidth="1"/>
    <col min="3579" max="3579" width="24.33203125" style="124" customWidth="1"/>
    <col min="3580" max="3580" width="27" style="124" customWidth="1"/>
    <col min="3581" max="3581" width="9.33203125" style="124"/>
    <col min="3582" max="3582" width="16.5546875" style="124" customWidth="1"/>
    <col min="3583" max="3583" width="9.33203125" style="124"/>
    <col min="3584" max="3584" width="26.6640625" style="124" customWidth="1"/>
    <col min="3585" max="3833" width="9.33203125" style="124"/>
    <col min="3834" max="3834" width="50.5546875" style="124" customWidth="1"/>
    <col min="3835" max="3835" width="24.33203125" style="124" customWidth="1"/>
    <col min="3836" max="3836" width="27" style="124" customWidth="1"/>
    <col min="3837" max="3837" width="9.33203125" style="124"/>
    <col min="3838" max="3838" width="16.5546875" style="124" customWidth="1"/>
    <col min="3839" max="3839" width="9.33203125" style="124"/>
    <col min="3840" max="3840" width="26.6640625" style="124" customWidth="1"/>
    <col min="3841" max="4089" width="9.33203125" style="124"/>
    <col min="4090" max="4090" width="50.5546875" style="124" customWidth="1"/>
    <col min="4091" max="4091" width="24.33203125" style="124" customWidth="1"/>
    <col min="4092" max="4092" width="27" style="124" customWidth="1"/>
    <col min="4093" max="4093" width="9.33203125" style="124"/>
    <col min="4094" max="4094" width="16.5546875" style="124" customWidth="1"/>
    <col min="4095" max="4095" width="9.33203125" style="124"/>
    <col min="4096" max="4096" width="26.6640625" style="124" customWidth="1"/>
    <col min="4097" max="4345" width="9.33203125" style="124"/>
    <col min="4346" max="4346" width="50.5546875" style="124" customWidth="1"/>
    <col min="4347" max="4347" width="24.33203125" style="124" customWidth="1"/>
    <col min="4348" max="4348" width="27" style="124" customWidth="1"/>
    <col min="4349" max="4349" width="9.33203125" style="124"/>
    <col min="4350" max="4350" width="16.5546875" style="124" customWidth="1"/>
    <col min="4351" max="4351" width="9.33203125" style="124"/>
    <col min="4352" max="4352" width="26.6640625" style="124" customWidth="1"/>
    <col min="4353" max="4601" width="9.33203125" style="124"/>
    <col min="4602" max="4602" width="50.5546875" style="124" customWidth="1"/>
    <col min="4603" max="4603" width="24.33203125" style="124" customWidth="1"/>
    <col min="4604" max="4604" width="27" style="124" customWidth="1"/>
    <col min="4605" max="4605" width="9.33203125" style="124"/>
    <col min="4606" max="4606" width="16.5546875" style="124" customWidth="1"/>
    <col min="4607" max="4607" width="9.33203125" style="124"/>
    <col min="4608" max="4608" width="26.6640625" style="124" customWidth="1"/>
    <col min="4609" max="4857" width="9.33203125" style="124"/>
    <col min="4858" max="4858" width="50.5546875" style="124" customWidth="1"/>
    <col min="4859" max="4859" width="24.33203125" style="124" customWidth="1"/>
    <col min="4860" max="4860" width="27" style="124" customWidth="1"/>
    <col min="4861" max="4861" width="9.33203125" style="124"/>
    <col min="4862" max="4862" width="16.5546875" style="124" customWidth="1"/>
    <col min="4863" max="4863" width="9.33203125" style="124"/>
    <col min="4864" max="4864" width="26.6640625" style="124" customWidth="1"/>
    <col min="4865" max="5113" width="9.33203125" style="124"/>
    <col min="5114" max="5114" width="50.5546875" style="124" customWidth="1"/>
    <col min="5115" max="5115" width="24.33203125" style="124" customWidth="1"/>
    <col min="5116" max="5116" width="27" style="124" customWidth="1"/>
    <col min="5117" max="5117" width="9.33203125" style="124"/>
    <col min="5118" max="5118" width="16.5546875" style="124" customWidth="1"/>
    <col min="5119" max="5119" width="9.33203125" style="124"/>
    <col min="5120" max="5120" width="26.6640625" style="124" customWidth="1"/>
    <col min="5121" max="5369" width="9.33203125" style="124"/>
    <col min="5370" max="5370" width="50.5546875" style="124" customWidth="1"/>
    <col min="5371" max="5371" width="24.33203125" style="124" customWidth="1"/>
    <col min="5372" max="5372" width="27" style="124" customWidth="1"/>
    <col min="5373" max="5373" width="9.33203125" style="124"/>
    <col min="5374" max="5374" width="16.5546875" style="124" customWidth="1"/>
    <col min="5375" max="5375" width="9.33203125" style="124"/>
    <col min="5376" max="5376" width="26.6640625" style="124" customWidth="1"/>
    <col min="5377" max="5625" width="9.33203125" style="124"/>
    <col min="5626" max="5626" width="50.5546875" style="124" customWidth="1"/>
    <col min="5627" max="5627" width="24.33203125" style="124" customWidth="1"/>
    <col min="5628" max="5628" width="27" style="124" customWidth="1"/>
    <col min="5629" max="5629" width="9.33203125" style="124"/>
    <col min="5630" max="5630" width="16.5546875" style="124" customWidth="1"/>
    <col min="5631" max="5631" width="9.33203125" style="124"/>
    <col min="5632" max="5632" width="26.6640625" style="124" customWidth="1"/>
    <col min="5633" max="5881" width="9.33203125" style="124"/>
    <col min="5882" max="5882" width="50.5546875" style="124" customWidth="1"/>
    <col min="5883" max="5883" width="24.33203125" style="124" customWidth="1"/>
    <col min="5884" max="5884" width="27" style="124" customWidth="1"/>
    <col min="5885" max="5885" width="9.33203125" style="124"/>
    <col min="5886" max="5886" width="16.5546875" style="124" customWidth="1"/>
    <col min="5887" max="5887" width="9.33203125" style="124"/>
    <col min="5888" max="5888" width="26.6640625" style="124" customWidth="1"/>
    <col min="5889" max="6137" width="9.33203125" style="124"/>
    <col min="6138" max="6138" width="50.5546875" style="124" customWidth="1"/>
    <col min="6139" max="6139" width="24.33203125" style="124" customWidth="1"/>
    <col min="6140" max="6140" width="27" style="124" customWidth="1"/>
    <col min="6141" max="6141" width="9.33203125" style="124"/>
    <col min="6142" max="6142" width="16.5546875" style="124" customWidth="1"/>
    <col min="6143" max="6143" width="9.33203125" style="124"/>
    <col min="6144" max="6144" width="26.6640625" style="124" customWidth="1"/>
    <col min="6145" max="6393" width="9.33203125" style="124"/>
    <col min="6394" max="6394" width="50.5546875" style="124" customWidth="1"/>
    <col min="6395" max="6395" width="24.33203125" style="124" customWidth="1"/>
    <col min="6396" max="6396" width="27" style="124" customWidth="1"/>
    <col min="6397" max="6397" width="9.33203125" style="124"/>
    <col min="6398" max="6398" width="16.5546875" style="124" customWidth="1"/>
    <col min="6399" max="6399" width="9.33203125" style="124"/>
    <col min="6400" max="6400" width="26.6640625" style="124" customWidth="1"/>
    <col min="6401" max="6649" width="9.33203125" style="124"/>
    <col min="6650" max="6650" width="50.5546875" style="124" customWidth="1"/>
    <col min="6651" max="6651" width="24.33203125" style="124" customWidth="1"/>
    <col min="6652" max="6652" width="27" style="124" customWidth="1"/>
    <col min="6653" max="6653" width="9.33203125" style="124"/>
    <col min="6654" max="6654" width="16.5546875" style="124" customWidth="1"/>
    <col min="6655" max="6655" width="9.33203125" style="124"/>
    <col min="6656" max="6656" width="26.6640625" style="124" customWidth="1"/>
    <col min="6657" max="6905" width="9.33203125" style="124"/>
    <col min="6906" max="6906" width="50.5546875" style="124" customWidth="1"/>
    <col min="6907" max="6907" width="24.33203125" style="124" customWidth="1"/>
    <col min="6908" max="6908" width="27" style="124" customWidth="1"/>
    <col min="6909" max="6909" width="9.33203125" style="124"/>
    <col min="6910" max="6910" width="16.5546875" style="124" customWidth="1"/>
    <col min="6911" max="6911" width="9.33203125" style="124"/>
    <col min="6912" max="6912" width="26.6640625" style="124" customWidth="1"/>
    <col min="6913" max="7161" width="9.33203125" style="124"/>
    <col min="7162" max="7162" width="50.5546875" style="124" customWidth="1"/>
    <col min="7163" max="7163" width="24.33203125" style="124" customWidth="1"/>
    <col min="7164" max="7164" width="27" style="124" customWidth="1"/>
    <col min="7165" max="7165" width="9.33203125" style="124"/>
    <col min="7166" max="7166" width="16.5546875" style="124" customWidth="1"/>
    <col min="7167" max="7167" width="9.33203125" style="124"/>
    <col min="7168" max="7168" width="26.6640625" style="124" customWidth="1"/>
    <col min="7169" max="7417" width="9.33203125" style="124"/>
    <col min="7418" max="7418" width="50.5546875" style="124" customWidth="1"/>
    <col min="7419" max="7419" width="24.33203125" style="124" customWidth="1"/>
    <col min="7420" max="7420" width="27" style="124" customWidth="1"/>
    <col min="7421" max="7421" width="9.33203125" style="124"/>
    <col min="7422" max="7422" width="16.5546875" style="124" customWidth="1"/>
    <col min="7423" max="7423" width="9.33203125" style="124"/>
    <col min="7424" max="7424" width="26.6640625" style="124" customWidth="1"/>
    <col min="7425" max="7673" width="9.33203125" style="124"/>
    <col min="7674" max="7674" width="50.5546875" style="124" customWidth="1"/>
    <col min="7675" max="7675" width="24.33203125" style="124" customWidth="1"/>
    <col min="7676" max="7676" width="27" style="124" customWidth="1"/>
    <col min="7677" max="7677" width="9.33203125" style="124"/>
    <col min="7678" max="7678" width="16.5546875" style="124" customWidth="1"/>
    <col min="7679" max="7679" width="9.33203125" style="124"/>
    <col min="7680" max="7680" width="26.6640625" style="124" customWidth="1"/>
    <col min="7681" max="7929" width="9.33203125" style="124"/>
    <col min="7930" max="7930" width="50.5546875" style="124" customWidth="1"/>
    <col min="7931" max="7931" width="24.33203125" style="124" customWidth="1"/>
    <col min="7932" max="7932" width="27" style="124" customWidth="1"/>
    <col min="7933" max="7933" width="9.33203125" style="124"/>
    <col min="7934" max="7934" width="16.5546875" style="124" customWidth="1"/>
    <col min="7935" max="7935" width="9.33203125" style="124"/>
    <col min="7936" max="7936" width="26.6640625" style="124" customWidth="1"/>
    <col min="7937" max="8185" width="9.33203125" style="124"/>
    <col min="8186" max="8186" width="50.5546875" style="124" customWidth="1"/>
    <col min="8187" max="8187" width="24.33203125" style="124" customWidth="1"/>
    <col min="8188" max="8188" width="27" style="124" customWidth="1"/>
    <col min="8189" max="8189" width="9.33203125" style="124"/>
    <col min="8190" max="8190" width="16.5546875" style="124" customWidth="1"/>
    <col min="8191" max="8191" width="9.33203125" style="124"/>
    <col min="8192" max="8192" width="26.6640625" style="124" customWidth="1"/>
    <col min="8193" max="8441" width="9.33203125" style="124"/>
    <col min="8442" max="8442" width="50.5546875" style="124" customWidth="1"/>
    <col min="8443" max="8443" width="24.33203125" style="124" customWidth="1"/>
    <col min="8444" max="8444" width="27" style="124" customWidth="1"/>
    <col min="8445" max="8445" width="9.33203125" style="124"/>
    <col min="8446" max="8446" width="16.5546875" style="124" customWidth="1"/>
    <col min="8447" max="8447" width="9.33203125" style="124"/>
    <col min="8448" max="8448" width="26.6640625" style="124" customWidth="1"/>
    <col min="8449" max="8697" width="9.33203125" style="124"/>
    <col min="8698" max="8698" width="50.5546875" style="124" customWidth="1"/>
    <col min="8699" max="8699" width="24.33203125" style="124" customWidth="1"/>
    <col min="8700" max="8700" width="27" style="124" customWidth="1"/>
    <col min="8701" max="8701" width="9.33203125" style="124"/>
    <col min="8702" max="8702" width="16.5546875" style="124" customWidth="1"/>
    <col min="8703" max="8703" width="9.33203125" style="124"/>
    <col min="8704" max="8704" width="26.6640625" style="124" customWidth="1"/>
    <col min="8705" max="8953" width="9.33203125" style="124"/>
    <col min="8954" max="8954" width="50.5546875" style="124" customWidth="1"/>
    <col min="8955" max="8955" width="24.33203125" style="124" customWidth="1"/>
    <col min="8956" max="8956" width="27" style="124" customWidth="1"/>
    <col min="8957" max="8957" width="9.33203125" style="124"/>
    <col min="8958" max="8958" width="16.5546875" style="124" customWidth="1"/>
    <col min="8959" max="8959" width="9.33203125" style="124"/>
    <col min="8960" max="8960" width="26.6640625" style="124" customWidth="1"/>
    <col min="8961" max="9209" width="9.33203125" style="124"/>
    <col min="9210" max="9210" width="50.5546875" style="124" customWidth="1"/>
    <col min="9211" max="9211" width="24.33203125" style="124" customWidth="1"/>
    <col min="9212" max="9212" width="27" style="124" customWidth="1"/>
    <col min="9213" max="9213" width="9.33203125" style="124"/>
    <col min="9214" max="9214" width="16.5546875" style="124" customWidth="1"/>
    <col min="9215" max="9215" width="9.33203125" style="124"/>
    <col min="9216" max="9216" width="26.6640625" style="124" customWidth="1"/>
    <col min="9217" max="9465" width="9.33203125" style="124"/>
    <col min="9466" max="9466" width="50.5546875" style="124" customWidth="1"/>
    <col min="9467" max="9467" width="24.33203125" style="124" customWidth="1"/>
    <col min="9468" max="9468" width="27" style="124" customWidth="1"/>
    <col min="9469" max="9469" width="9.33203125" style="124"/>
    <col min="9470" max="9470" width="16.5546875" style="124" customWidth="1"/>
    <col min="9471" max="9471" width="9.33203125" style="124"/>
    <col min="9472" max="9472" width="26.6640625" style="124" customWidth="1"/>
    <col min="9473" max="9721" width="9.33203125" style="124"/>
    <col min="9722" max="9722" width="50.5546875" style="124" customWidth="1"/>
    <col min="9723" max="9723" width="24.33203125" style="124" customWidth="1"/>
    <col min="9724" max="9724" width="27" style="124" customWidth="1"/>
    <col min="9725" max="9725" width="9.33203125" style="124"/>
    <col min="9726" max="9726" width="16.5546875" style="124" customWidth="1"/>
    <col min="9727" max="9727" width="9.33203125" style="124"/>
    <col min="9728" max="9728" width="26.6640625" style="124" customWidth="1"/>
    <col min="9729" max="9977" width="9.33203125" style="124"/>
    <col min="9978" max="9978" width="50.5546875" style="124" customWidth="1"/>
    <col min="9979" max="9979" width="24.33203125" style="124" customWidth="1"/>
    <col min="9980" max="9980" width="27" style="124" customWidth="1"/>
    <col min="9981" max="9981" width="9.33203125" style="124"/>
    <col min="9982" max="9982" width="16.5546875" style="124" customWidth="1"/>
    <col min="9983" max="9983" width="9.33203125" style="124"/>
    <col min="9984" max="9984" width="26.6640625" style="124" customWidth="1"/>
    <col min="9985" max="10233" width="9.33203125" style="124"/>
    <col min="10234" max="10234" width="50.5546875" style="124" customWidth="1"/>
    <col min="10235" max="10235" width="24.33203125" style="124" customWidth="1"/>
    <col min="10236" max="10236" width="27" style="124" customWidth="1"/>
    <col min="10237" max="10237" width="9.33203125" style="124"/>
    <col min="10238" max="10238" width="16.5546875" style="124" customWidth="1"/>
    <col min="10239" max="10239" width="9.33203125" style="124"/>
    <col min="10240" max="10240" width="26.6640625" style="124" customWidth="1"/>
    <col min="10241" max="10489" width="9.33203125" style="124"/>
    <col min="10490" max="10490" width="50.5546875" style="124" customWidth="1"/>
    <col min="10491" max="10491" width="24.33203125" style="124" customWidth="1"/>
    <col min="10492" max="10492" width="27" style="124" customWidth="1"/>
    <col min="10493" max="10493" width="9.33203125" style="124"/>
    <col min="10494" max="10494" width="16.5546875" style="124" customWidth="1"/>
    <col min="10495" max="10495" width="9.33203125" style="124"/>
    <col min="10496" max="10496" width="26.6640625" style="124" customWidth="1"/>
    <col min="10497" max="10745" width="9.33203125" style="124"/>
    <col min="10746" max="10746" width="50.5546875" style="124" customWidth="1"/>
    <col min="10747" max="10747" width="24.33203125" style="124" customWidth="1"/>
    <col min="10748" max="10748" width="27" style="124" customWidth="1"/>
    <col min="10749" max="10749" width="9.33203125" style="124"/>
    <col min="10750" max="10750" width="16.5546875" style="124" customWidth="1"/>
    <col min="10751" max="10751" width="9.33203125" style="124"/>
    <col min="10752" max="10752" width="26.6640625" style="124" customWidth="1"/>
    <col min="10753" max="11001" width="9.33203125" style="124"/>
    <col min="11002" max="11002" width="50.5546875" style="124" customWidth="1"/>
    <col min="11003" max="11003" width="24.33203125" style="124" customWidth="1"/>
    <col min="11004" max="11004" width="27" style="124" customWidth="1"/>
    <col min="11005" max="11005" width="9.33203125" style="124"/>
    <col min="11006" max="11006" width="16.5546875" style="124" customWidth="1"/>
    <col min="11007" max="11007" width="9.33203125" style="124"/>
    <col min="11008" max="11008" width="26.6640625" style="124" customWidth="1"/>
    <col min="11009" max="11257" width="9.33203125" style="124"/>
    <col min="11258" max="11258" width="50.5546875" style="124" customWidth="1"/>
    <col min="11259" max="11259" width="24.33203125" style="124" customWidth="1"/>
    <col min="11260" max="11260" width="27" style="124" customWidth="1"/>
    <col min="11261" max="11261" width="9.33203125" style="124"/>
    <col min="11262" max="11262" width="16.5546875" style="124" customWidth="1"/>
    <col min="11263" max="11263" width="9.33203125" style="124"/>
    <col min="11264" max="11264" width="26.6640625" style="124" customWidth="1"/>
    <col min="11265" max="11513" width="9.33203125" style="124"/>
    <col min="11514" max="11514" width="50.5546875" style="124" customWidth="1"/>
    <col min="11515" max="11515" width="24.33203125" style="124" customWidth="1"/>
    <col min="11516" max="11516" width="27" style="124" customWidth="1"/>
    <col min="11517" max="11517" width="9.33203125" style="124"/>
    <col min="11518" max="11518" width="16.5546875" style="124" customWidth="1"/>
    <col min="11519" max="11519" width="9.33203125" style="124"/>
    <col min="11520" max="11520" width="26.6640625" style="124" customWidth="1"/>
    <col min="11521" max="11769" width="9.33203125" style="124"/>
    <col min="11770" max="11770" width="50.5546875" style="124" customWidth="1"/>
    <col min="11771" max="11771" width="24.33203125" style="124" customWidth="1"/>
    <col min="11772" max="11772" width="27" style="124" customWidth="1"/>
    <col min="11773" max="11773" width="9.33203125" style="124"/>
    <col min="11774" max="11774" width="16.5546875" style="124" customWidth="1"/>
    <col min="11775" max="11775" width="9.33203125" style="124"/>
    <col min="11776" max="11776" width="26.6640625" style="124" customWidth="1"/>
    <col min="11777" max="12025" width="9.33203125" style="124"/>
    <col min="12026" max="12026" width="50.5546875" style="124" customWidth="1"/>
    <col min="12027" max="12027" width="24.33203125" style="124" customWidth="1"/>
    <col min="12028" max="12028" width="27" style="124" customWidth="1"/>
    <col min="12029" max="12029" width="9.33203125" style="124"/>
    <col min="12030" max="12030" width="16.5546875" style="124" customWidth="1"/>
    <col min="12031" max="12031" width="9.33203125" style="124"/>
    <col min="12032" max="12032" width="26.6640625" style="124" customWidth="1"/>
    <col min="12033" max="12281" width="9.33203125" style="124"/>
    <col min="12282" max="12282" width="50.5546875" style="124" customWidth="1"/>
    <col min="12283" max="12283" width="24.33203125" style="124" customWidth="1"/>
    <col min="12284" max="12284" width="27" style="124" customWidth="1"/>
    <col min="12285" max="12285" width="9.33203125" style="124"/>
    <col min="12286" max="12286" width="16.5546875" style="124" customWidth="1"/>
    <col min="12287" max="12287" width="9.33203125" style="124"/>
    <col min="12288" max="12288" width="26.6640625" style="124" customWidth="1"/>
    <col min="12289" max="12537" width="9.33203125" style="124"/>
    <col min="12538" max="12538" width="50.5546875" style="124" customWidth="1"/>
    <col min="12539" max="12539" width="24.33203125" style="124" customWidth="1"/>
    <col min="12540" max="12540" width="27" style="124" customWidth="1"/>
    <col min="12541" max="12541" width="9.33203125" style="124"/>
    <col min="12542" max="12542" width="16.5546875" style="124" customWidth="1"/>
    <col min="12543" max="12543" width="9.33203125" style="124"/>
    <col min="12544" max="12544" width="26.6640625" style="124" customWidth="1"/>
    <col min="12545" max="12793" width="9.33203125" style="124"/>
    <col min="12794" max="12794" width="50.5546875" style="124" customWidth="1"/>
    <col min="12795" max="12795" width="24.33203125" style="124" customWidth="1"/>
    <col min="12796" max="12796" width="27" style="124" customWidth="1"/>
    <col min="12797" max="12797" width="9.33203125" style="124"/>
    <col min="12798" max="12798" width="16.5546875" style="124" customWidth="1"/>
    <col min="12799" max="12799" width="9.33203125" style="124"/>
    <col min="12800" max="12800" width="26.6640625" style="124" customWidth="1"/>
    <col min="12801" max="13049" width="9.33203125" style="124"/>
    <col min="13050" max="13050" width="50.5546875" style="124" customWidth="1"/>
    <col min="13051" max="13051" width="24.33203125" style="124" customWidth="1"/>
    <col min="13052" max="13052" width="27" style="124" customWidth="1"/>
    <col min="13053" max="13053" width="9.33203125" style="124"/>
    <col min="13054" max="13054" width="16.5546875" style="124" customWidth="1"/>
    <col min="13055" max="13055" width="9.33203125" style="124"/>
    <col min="13056" max="13056" width="26.6640625" style="124" customWidth="1"/>
    <col min="13057" max="13305" width="9.33203125" style="124"/>
    <col min="13306" max="13306" width="50.5546875" style="124" customWidth="1"/>
    <col min="13307" max="13307" width="24.33203125" style="124" customWidth="1"/>
    <col min="13308" max="13308" width="27" style="124" customWidth="1"/>
    <col min="13309" max="13309" width="9.33203125" style="124"/>
    <col min="13310" max="13310" width="16.5546875" style="124" customWidth="1"/>
    <col min="13311" max="13311" width="9.33203125" style="124"/>
    <col min="13312" max="13312" width="26.6640625" style="124" customWidth="1"/>
    <col min="13313" max="13561" width="9.33203125" style="124"/>
    <col min="13562" max="13562" width="50.5546875" style="124" customWidth="1"/>
    <col min="13563" max="13563" width="24.33203125" style="124" customWidth="1"/>
    <col min="13564" max="13564" width="27" style="124" customWidth="1"/>
    <col min="13565" max="13565" width="9.33203125" style="124"/>
    <col min="13566" max="13566" width="16.5546875" style="124" customWidth="1"/>
    <col min="13567" max="13567" width="9.33203125" style="124"/>
    <col min="13568" max="13568" width="26.6640625" style="124" customWidth="1"/>
    <col min="13569" max="13817" width="9.33203125" style="124"/>
    <col min="13818" max="13818" width="50.5546875" style="124" customWidth="1"/>
    <col min="13819" max="13819" width="24.33203125" style="124" customWidth="1"/>
    <col min="13820" max="13820" width="27" style="124" customWidth="1"/>
    <col min="13821" max="13821" width="9.33203125" style="124"/>
    <col min="13822" max="13822" width="16.5546875" style="124" customWidth="1"/>
    <col min="13823" max="13823" width="9.33203125" style="124"/>
    <col min="13824" max="13824" width="26.6640625" style="124" customWidth="1"/>
    <col min="13825" max="14073" width="9.33203125" style="124"/>
    <col min="14074" max="14074" width="50.5546875" style="124" customWidth="1"/>
    <col min="14075" max="14075" width="24.33203125" style="124" customWidth="1"/>
    <col min="14076" max="14076" width="27" style="124" customWidth="1"/>
    <col min="14077" max="14077" width="9.33203125" style="124"/>
    <col min="14078" max="14078" width="16.5546875" style="124" customWidth="1"/>
    <col min="14079" max="14079" width="9.33203125" style="124"/>
    <col min="14080" max="14080" width="26.6640625" style="124" customWidth="1"/>
    <col min="14081" max="14329" width="9.33203125" style="124"/>
    <col min="14330" max="14330" width="50.5546875" style="124" customWidth="1"/>
    <col min="14331" max="14331" width="24.33203125" style="124" customWidth="1"/>
    <col min="14332" max="14332" width="27" style="124" customWidth="1"/>
    <col min="14333" max="14333" width="9.33203125" style="124"/>
    <col min="14334" max="14334" width="16.5546875" style="124" customWidth="1"/>
    <col min="14335" max="14335" width="9.33203125" style="124"/>
    <col min="14336" max="14336" width="26.6640625" style="124" customWidth="1"/>
    <col min="14337" max="14585" width="9.33203125" style="124"/>
    <col min="14586" max="14586" width="50.5546875" style="124" customWidth="1"/>
    <col min="14587" max="14587" width="24.33203125" style="124" customWidth="1"/>
    <col min="14588" max="14588" width="27" style="124" customWidth="1"/>
    <col min="14589" max="14589" width="9.33203125" style="124"/>
    <col min="14590" max="14590" width="16.5546875" style="124" customWidth="1"/>
    <col min="14591" max="14591" width="9.33203125" style="124"/>
    <col min="14592" max="14592" width="26.6640625" style="124" customWidth="1"/>
    <col min="14593" max="14841" width="9.33203125" style="124"/>
    <col min="14842" max="14842" width="50.5546875" style="124" customWidth="1"/>
    <col min="14843" max="14843" width="24.33203125" style="124" customWidth="1"/>
    <col min="14844" max="14844" width="27" style="124" customWidth="1"/>
    <col min="14845" max="14845" width="9.33203125" style="124"/>
    <col min="14846" max="14846" width="16.5546875" style="124" customWidth="1"/>
    <col min="14847" max="14847" width="9.33203125" style="124"/>
    <col min="14848" max="14848" width="26.6640625" style="124" customWidth="1"/>
    <col min="14849" max="15097" width="9.33203125" style="124"/>
    <col min="15098" max="15098" width="50.5546875" style="124" customWidth="1"/>
    <col min="15099" max="15099" width="24.33203125" style="124" customWidth="1"/>
    <col min="15100" max="15100" width="27" style="124" customWidth="1"/>
    <col min="15101" max="15101" width="9.33203125" style="124"/>
    <col min="15102" max="15102" width="16.5546875" style="124" customWidth="1"/>
    <col min="15103" max="15103" width="9.33203125" style="124"/>
    <col min="15104" max="15104" width="26.6640625" style="124" customWidth="1"/>
    <col min="15105" max="15353" width="9.33203125" style="124"/>
    <col min="15354" max="15354" width="50.5546875" style="124" customWidth="1"/>
    <col min="15355" max="15355" width="24.33203125" style="124" customWidth="1"/>
    <col min="15356" max="15356" width="27" style="124" customWidth="1"/>
    <col min="15357" max="15357" width="9.33203125" style="124"/>
    <col min="15358" max="15358" width="16.5546875" style="124" customWidth="1"/>
    <col min="15359" max="15359" width="9.33203125" style="124"/>
    <col min="15360" max="15360" width="26.6640625" style="124" customWidth="1"/>
    <col min="15361" max="15609" width="9.33203125" style="124"/>
    <col min="15610" max="15610" width="50.5546875" style="124" customWidth="1"/>
    <col min="15611" max="15611" width="24.33203125" style="124" customWidth="1"/>
    <col min="15612" max="15612" width="27" style="124" customWidth="1"/>
    <col min="15613" max="15613" width="9.33203125" style="124"/>
    <col min="15614" max="15614" width="16.5546875" style="124" customWidth="1"/>
    <col min="15615" max="15615" width="9.33203125" style="124"/>
    <col min="15616" max="15616" width="26.6640625" style="124" customWidth="1"/>
    <col min="15617" max="15865" width="9.33203125" style="124"/>
    <col min="15866" max="15866" width="50.5546875" style="124" customWidth="1"/>
    <col min="15867" max="15867" width="24.33203125" style="124" customWidth="1"/>
    <col min="15868" max="15868" width="27" style="124" customWidth="1"/>
    <col min="15869" max="15869" width="9.33203125" style="124"/>
    <col min="15870" max="15870" width="16.5546875" style="124" customWidth="1"/>
    <col min="15871" max="15871" width="9.33203125" style="124"/>
    <col min="15872" max="15872" width="26.6640625" style="124" customWidth="1"/>
    <col min="15873" max="16121" width="9.33203125" style="124"/>
    <col min="16122" max="16122" width="50.5546875" style="124" customWidth="1"/>
    <col min="16123" max="16123" width="24.33203125" style="124" customWidth="1"/>
    <col min="16124" max="16124" width="27" style="124" customWidth="1"/>
    <col min="16125" max="16125" width="9.33203125" style="124"/>
    <col min="16126" max="16126" width="16.5546875" style="124" customWidth="1"/>
    <col min="16127" max="16127" width="9.33203125" style="124"/>
    <col min="16128" max="16128" width="26.6640625" style="124" customWidth="1"/>
    <col min="16129" max="16384" width="9.33203125" style="124"/>
  </cols>
  <sheetData>
    <row r="1" spans="1:6">
      <c r="A1" s="1" t="s">
        <v>6167</v>
      </c>
    </row>
    <row r="2" spans="1:6">
      <c r="A2" s="53" t="s">
        <v>3784</v>
      </c>
      <c r="B2" s="35"/>
      <c r="C2" s="35"/>
      <c r="D2" s="35"/>
      <c r="E2" s="35"/>
    </row>
    <row r="3" spans="1:6">
      <c r="A3" s="897"/>
      <c r="B3" s="730"/>
      <c r="C3" s="730"/>
      <c r="D3" s="730"/>
      <c r="E3" s="730"/>
      <c r="F3" s="266"/>
    </row>
    <row r="4" spans="1:6">
      <c r="A4" s="1" t="s">
        <v>6168</v>
      </c>
      <c r="B4" s="730"/>
      <c r="C4" s="730"/>
      <c r="D4" s="730"/>
      <c r="E4" s="730"/>
      <c r="F4" s="266"/>
    </row>
    <row r="5" spans="1:6">
      <c r="A5" s="54" t="s">
        <v>109</v>
      </c>
      <c r="B5" s="730"/>
      <c r="C5" s="730"/>
      <c r="D5" s="730"/>
      <c r="E5" s="730"/>
      <c r="F5" s="266"/>
    </row>
    <row r="6" spans="1:6">
      <c r="A6" s="54" t="s">
        <v>90</v>
      </c>
      <c r="B6" s="730"/>
      <c r="C6" s="730"/>
      <c r="D6" s="730"/>
      <c r="E6" s="730"/>
      <c r="F6" s="266"/>
    </row>
    <row r="7" spans="1:6">
      <c r="A7" s="54" t="s">
        <v>3746</v>
      </c>
      <c r="B7" s="1315" t="s">
        <v>3747</v>
      </c>
      <c r="C7" s="1629" t="s">
        <v>108</v>
      </c>
      <c r="D7" s="1315" t="s">
        <v>3748</v>
      </c>
      <c r="E7" s="730"/>
      <c r="F7" s="266"/>
    </row>
    <row r="8" spans="1:6">
      <c r="A8" s="54" t="s">
        <v>304</v>
      </c>
      <c r="B8" s="1315" t="s">
        <v>339</v>
      </c>
      <c r="C8" s="1629" t="s">
        <v>156</v>
      </c>
      <c r="D8" s="1315" t="s">
        <v>313</v>
      </c>
      <c r="E8" s="730"/>
      <c r="F8" s="266"/>
    </row>
    <row r="9" spans="1:6">
      <c r="A9" s="54" t="s">
        <v>320</v>
      </c>
      <c r="B9" s="1315" t="s">
        <v>314</v>
      </c>
      <c r="C9" s="1629" t="s">
        <v>162</v>
      </c>
      <c r="D9" s="1315" t="s">
        <v>315</v>
      </c>
      <c r="E9" s="730"/>
      <c r="F9" s="266"/>
    </row>
    <row r="10" spans="1:6">
      <c r="A10" s="730"/>
      <c r="B10" s="730"/>
      <c r="C10" s="730"/>
      <c r="D10" s="730"/>
      <c r="E10" s="730"/>
      <c r="F10" s="266"/>
    </row>
    <row r="11" spans="1:6">
      <c r="A11" s="165" t="s">
        <v>3749</v>
      </c>
      <c r="B11" s="730"/>
      <c r="C11" s="730"/>
      <c r="D11" s="730"/>
      <c r="E11" s="266"/>
    </row>
    <row r="12" spans="1:6">
      <c r="A12" s="165"/>
      <c r="B12" s="730"/>
      <c r="C12" s="730"/>
      <c r="D12" s="730"/>
      <c r="E12" s="266"/>
    </row>
    <row r="13" spans="1:6" ht="28.8">
      <c r="A13" s="538"/>
      <c r="B13" s="538"/>
      <c r="C13" s="1630" t="s">
        <v>3750</v>
      </c>
      <c r="D13" s="1630" t="s">
        <v>3751</v>
      </c>
    </row>
    <row r="14" spans="1:6">
      <c r="A14" s="538"/>
      <c r="B14" s="538"/>
      <c r="C14" s="1296" t="s">
        <v>107</v>
      </c>
      <c r="D14" s="1296" t="s">
        <v>88</v>
      </c>
    </row>
    <row r="15" spans="1:6">
      <c r="A15" s="1631" t="s">
        <v>3752</v>
      </c>
      <c r="B15" s="1296" t="s">
        <v>12</v>
      </c>
      <c r="C15" s="1406"/>
      <c r="D15" s="1406"/>
      <c r="E15" s="42" t="s">
        <v>3753</v>
      </c>
      <c r="F15" s="35"/>
    </row>
    <row r="16" spans="1:6">
      <c r="A16" s="1598" t="s">
        <v>3754</v>
      </c>
      <c r="B16" s="1296" t="s">
        <v>72</v>
      </c>
      <c r="C16" s="1406"/>
      <c r="D16" s="1406"/>
      <c r="E16" s="42" t="s">
        <v>208</v>
      </c>
      <c r="F16" s="35"/>
    </row>
    <row r="17" spans="1:6">
      <c r="A17" s="1598" t="s">
        <v>3755</v>
      </c>
      <c r="B17" s="1296" t="s">
        <v>11</v>
      </c>
      <c r="C17" s="1406"/>
      <c r="D17" s="1406"/>
      <c r="E17" s="42" t="s">
        <v>207</v>
      </c>
      <c r="F17" s="35"/>
    </row>
    <row r="18" spans="1:6">
      <c r="A18" s="1598" t="s">
        <v>3756</v>
      </c>
      <c r="B18" s="1296" t="s">
        <v>71</v>
      </c>
      <c r="C18" s="1406"/>
      <c r="D18" s="1406"/>
      <c r="E18" s="42" t="s">
        <v>3757</v>
      </c>
      <c r="F18" s="35"/>
    </row>
    <row r="19" spans="1:6">
      <c r="A19" s="1598" t="s">
        <v>3758</v>
      </c>
      <c r="B19" s="1296" t="s">
        <v>70</v>
      </c>
      <c r="C19" s="1406"/>
      <c r="D19" s="1406"/>
      <c r="E19" s="42" t="s">
        <v>3759</v>
      </c>
      <c r="F19" s="35"/>
    </row>
    <row r="20" spans="1:6">
      <c r="A20" s="1393" t="s">
        <v>211</v>
      </c>
      <c r="B20" s="1296" t="s">
        <v>69</v>
      </c>
      <c r="C20" s="1394"/>
      <c r="D20" s="1394"/>
      <c r="E20" s="42" t="s">
        <v>3760</v>
      </c>
      <c r="F20" s="42" t="s">
        <v>206</v>
      </c>
    </row>
    <row r="21" spans="1:6">
      <c r="A21" s="1393" t="s">
        <v>3761</v>
      </c>
      <c r="B21" s="1296" t="s">
        <v>68</v>
      </c>
      <c r="C21" s="1406"/>
      <c r="D21" s="1406"/>
      <c r="E21" s="42" t="s">
        <v>3762</v>
      </c>
      <c r="F21" s="42"/>
    </row>
    <row r="22" spans="1:6">
      <c r="A22" s="1632" t="s">
        <v>3749</v>
      </c>
      <c r="B22" s="1296" t="s">
        <v>10</v>
      </c>
      <c r="C22" s="1394"/>
      <c r="D22" s="1394"/>
      <c r="E22" s="42" t="s">
        <v>3763</v>
      </c>
      <c r="F22" s="42" t="s">
        <v>205</v>
      </c>
    </row>
    <row r="23" spans="1:6">
      <c r="A23" s="45"/>
      <c r="B23" s="45"/>
      <c r="C23" s="756" t="s">
        <v>201</v>
      </c>
      <c r="D23" s="756" t="s">
        <v>3764</v>
      </c>
    </row>
    <row r="24" spans="1:6">
      <c r="A24" s="45"/>
      <c r="C24" s="41" t="s">
        <v>91</v>
      </c>
      <c r="D24" s="41" t="s">
        <v>91</v>
      </c>
    </row>
    <row r="25" spans="1:6">
      <c r="C25" s="41" t="s">
        <v>3765</v>
      </c>
      <c r="D25" s="41" t="s">
        <v>3765</v>
      </c>
    </row>
    <row r="26" spans="1:6">
      <c r="C26" s="41" t="s">
        <v>176</v>
      </c>
      <c r="D26" s="41" t="s">
        <v>176</v>
      </c>
    </row>
    <row r="28" spans="1:6">
      <c r="C28" s="41" t="s">
        <v>183</v>
      </c>
      <c r="D28" s="41" t="s">
        <v>183</v>
      </c>
    </row>
    <row r="29" spans="1:6">
      <c r="C29" s="41"/>
      <c r="D29" s="41"/>
    </row>
    <row r="30" spans="1:6">
      <c r="C30" s="41"/>
      <c r="D30" s="41"/>
      <c r="E30" s="41"/>
    </row>
    <row r="31" spans="1:6">
      <c r="C31" s="41"/>
      <c r="D31" s="41"/>
    </row>
    <row r="32" spans="1:6">
      <c r="C32" s="41"/>
      <c r="D32" s="41"/>
      <c r="E32" s="41"/>
    </row>
    <row r="33" spans="1:19">
      <c r="C33" s="41"/>
      <c r="D33" s="41"/>
    </row>
    <row r="34" spans="1:19">
      <c r="C34" s="35"/>
      <c r="D34" s="445"/>
    </row>
    <row r="35" spans="1:19">
      <c r="A35" s="1" t="s">
        <v>6169</v>
      </c>
      <c r="C35" s="45"/>
      <c r="D35" s="445"/>
    </row>
    <row r="36" spans="1:19">
      <c r="A36" s="905" t="s">
        <v>109</v>
      </c>
      <c r="C36" s="45"/>
      <c r="D36" s="445"/>
    </row>
    <row r="37" spans="1:19">
      <c r="A37" s="905" t="s">
        <v>90</v>
      </c>
      <c r="D37" s="445"/>
    </row>
    <row r="38" spans="1:19">
      <c r="A38" s="905" t="s">
        <v>3746</v>
      </c>
      <c r="B38" s="1315" t="s">
        <v>3747</v>
      </c>
      <c r="C38" s="1629" t="s">
        <v>108</v>
      </c>
      <c r="D38" s="1315" t="s">
        <v>3748</v>
      </c>
    </row>
    <row r="39" spans="1:19">
      <c r="A39" s="54" t="s">
        <v>304</v>
      </c>
      <c r="B39" s="1315" t="s">
        <v>339</v>
      </c>
      <c r="C39" s="1629" t="s">
        <v>156</v>
      </c>
      <c r="D39" s="1315" t="s">
        <v>313</v>
      </c>
    </row>
    <row r="40" spans="1:19">
      <c r="A40" s="54" t="s">
        <v>320</v>
      </c>
      <c r="B40" s="1315" t="s">
        <v>314</v>
      </c>
      <c r="C40" s="1629" t="s">
        <v>162</v>
      </c>
      <c r="D40" s="1315" t="s">
        <v>315</v>
      </c>
    </row>
    <row r="41" spans="1:19">
      <c r="D41" s="445"/>
    </row>
    <row r="42" spans="1:19">
      <c r="A42" s="49" t="s">
        <v>338</v>
      </c>
      <c r="D42" s="445"/>
    </row>
    <row r="43" spans="1:19">
      <c r="C43" s="445"/>
      <c r="D43" s="445"/>
    </row>
    <row r="44" spans="1:19">
      <c r="C44" s="1630" t="s">
        <v>3767</v>
      </c>
      <c r="D44" s="445"/>
    </row>
    <row r="45" spans="1:19">
      <c r="A45" s="126"/>
      <c r="B45" s="126"/>
      <c r="C45" s="1296" t="s">
        <v>82</v>
      </c>
      <c r="D45" s="445"/>
    </row>
    <row r="46" spans="1:19">
      <c r="A46" s="1887" t="s">
        <v>3768</v>
      </c>
      <c r="B46" s="1621" t="s">
        <v>8</v>
      </c>
      <c r="C46" s="1406"/>
      <c r="D46" s="42" t="s">
        <v>202</v>
      </c>
      <c r="E46" s="42" t="s">
        <v>201</v>
      </c>
      <c r="G46" s="41" t="s">
        <v>91</v>
      </c>
      <c r="H46" s="41" t="s">
        <v>3765</v>
      </c>
      <c r="I46" s="41"/>
      <c r="J46" s="46"/>
      <c r="K46" s="41" t="s">
        <v>176</v>
      </c>
      <c r="L46" s="41" t="s">
        <v>185</v>
      </c>
      <c r="M46" s="41"/>
      <c r="N46" s="41"/>
      <c r="Q46" s="125"/>
      <c r="S46" s="125"/>
    </row>
    <row r="47" spans="1:19">
      <c r="A47" s="1887" t="s">
        <v>3769</v>
      </c>
      <c r="B47" s="1621" t="s">
        <v>7</v>
      </c>
      <c r="C47" s="1599"/>
      <c r="D47" s="42"/>
      <c r="E47" s="42" t="s">
        <v>200</v>
      </c>
      <c r="G47" s="41" t="s">
        <v>91</v>
      </c>
      <c r="H47" s="41" t="s">
        <v>3765</v>
      </c>
      <c r="I47" s="41"/>
      <c r="J47" s="46"/>
      <c r="K47" s="41" t="s">
        <v>176</v>
      </c>
      <c r="L47" s="41" t="s">
        <v>185</v>
      </c>
      <c r="M47" s="41"/>
      <c r="N47" s="41"/>
      <c r="Q47" s="125"/>
      <c r="S47" s="125"/>
    </row>
    <row r="48" spans="1:19">
      <c r="A48" s="1887" t="s">
        <v>3770</v>
      </c>
      <c r="B48" s="1621" t="s">
        <v>64</v>
      </c>
      <c r="C48" s="1406"/>
      <c r="D48" s="42"/>
      <c r="E48" s="42" t="s">
        <v>199</v>
      </c>
      <c r="G48" s="41" t="s">
        <v>91</v>
      </c>
      <c r="H48" s="41" t="s">
        <v>3765</v>
      </c>
      <c r="I48" s="41"/>
      <c r="J48" s="46"/>
      <c r="K48" s="41" t="s">
        <v>176</v>
      </c>
      <c r="L48" s="41" t="s">
        <v>185</v>
      </c>
      <c r="M48" s="41"/>
      <c r="N48" s="41"/>
      <c r="Q48" s="125"/>
      <c r="S48" s="125"/>
    </row>
    <row r="49" spans="1:19" ht="28.8">
      <c r="A49" s="1875" t="s">
        <v>6314</v>
      </c>
      <c r="B49" s="1621" t="s">
        <v>61</v>
      </c>
      <c r="C49" s="1406"/>
      <c r="D49" s="35"/>
      <c r="E49" s="42" t="s">
        <v>196</v>
      </c>
      <c r="G49" s="41" t="s">
        <v>91</v>
      </c>
      <c r="H49" s="41" t="s">
        <v>3765</v>
      </c>
      <c r="I49" s="41"/>
      <c r="J49" s="46"/>
      <c r="K49" s="41" t="s">
        <v>176</v>
      </c>
      <c r="L49" s="41" t="s">
        <v>185</v>
      </c>
      <c r="M49" s="46"/>
      <c r="N49" s="41"/>
      <c r="Q49" s="125"/>
      <c r="S49" s="125"/>
    </row>
    <row r="50" spans="1:19">
      <c r="A50" s="1888" t="s">
        <v>184</v>
      </c>
      <c r="B50" s="1621" t="s">
        <v>40</v>
      </c>
      <c r="C50" s="1633"/>
      <c r="D50" s="35"/>
      <c r="E50" s="42" t="s">
        <v>98</v>
      </c>
      <c r="G50" s="41" t="s">
        <v>91</v>
      </c>
      <c r="H50" s="41" t="s">
        <v>154</v>
      </c>
      <c r="I50" s="41" t="s">
        <v>155</v>
      </c>
      <c r="J50" s="41" t="s">
        <v>3765</v>
      </c>
      <c r="K50" s="41" t="s">
        <v>92</v>
      </c>
      <c r="L50" s="41" t="s">
        <v>97</v>
      </c>
      <c r="M50" s="41" t="s">
        <v>183</v>
      </c>
      <c r="N50" s="46"/>
      <c r="O50" s="46"/>
      <c r="Q50" s="125"/>
      <c r="S50" s="125"/>
    </row>
    <row r="51" spans="1:19">
      <c r="A51" s="126"/>
      <c r="B51" s="126"/>
    </row>
    <row r="52" spans="1:19">
      <c r="A52" s="126"/>
      <c r="B52" s="126"/>
    </row>
  </sheetData>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42"/>
  <dimension ref="A1:M57"/>
  <sheetViews>
    <sheetView showGridLines="0" zoomScale="80" zoomScaleNormal="80" workbookViewId="0"/>
  </sheetViews>
  <sheetFormatPr defaultColWidth="9.33203125" defaultRowHeight="14.4"/>
  <cols>
    <col min="1" max="1" width="32.33203125" style="124" bestFit="1" customWidth="1"/>
    <col min="2" max="2" width="15.33203125" style="124" customWidth="1"/>
    <col min="3" max="3" width="23.33203125" style="124" customWidth="1"/>
    <col min="4" max="5" width="17.6640625" style="124" customWidth="1"/>
    <col min="6" max="6" width="16.33203125" style="124" customWidth="1"/>
    <col min="7" max="7" width="9.33203125" style="124" customWidth="1"/>
    <col min="8" max="8" width="8.33203125" style="124" customWidth="1"/>
    <col min="9" max="9" width="18.44140625" style="124" customWidth="1"/>
    <col min="10" max="12" width="9.33203125" style="124"/>
    <col min="13" max="13" width="48.33203125" style="124" customWidth="1"/>
    <col min="14" max="14" width="28.44140625" style="124" customWidth="1"/>
    <col min="15" max="247" width="9.33203125" style="124"/>
    <col min="248" max="248" width="50.5546875" style="124" customWidth="1"/>
    <col min="249" max="249" width="24.33203125" style="124" customWidth="1"/>
    <col min="250" max="250" width="27" style="124" customWidth="1"/>
    <col min="251" max="251" width="9.33203125" style="124"/>
    <col min="252" max="252" width="16.5546875" style="124" customWidth="1"/>
    <col min="253" max="253" width="9.33203125" style="124"/>
    <col min="254" max="254" width="26.6640625" style="124" customWidth="1"/>
    <col min="255" max="503" width="9.33203125" style="124"/>
    <col min="504" max="504" width="50.5546875" style="124" customWidth="1"/>
    <col min="505" max="505" width="24.33203125" style="124" customWidth="1"/>
    <col min="506" max="506" width="27" style="124" customWidth="1"/>
    <col min="507" max="507" width="9.33203125" style="124"/>
    <col min="508" max="508" width="16.5546875" style="124" customWidth="1"/>
    <col min="509" max="509" width="9.33203125" style="124"/>
    <col min="510" max="510" width="26.6640625" style="124" customWidth="1"/>
    <col min="511" max="759" width="9.33203125" style="124"/>
    <col min="760" max="760" width="50.5546875" style="124" customWidth="1"/>
    <col min="761" max="761" width="24.33203125" style="124" customWidth="1"/>
    <col min="762" max="762" width="27" style="124" customWidth="1"/>
    <col min="763" max="763" width="9.33203125" style="124"/>
    <col min="764" max="764" width="16.5546875" style="124" customWidth="1"/>
    <col min="765" max="765" width="9.33203125" style="124"/>
    <col min="766" max="766" width="26.6640625" style="124" customWidth="1"/>
    <col min="767" max="1015" width="9.33203125" style="124"/>
    <col min="1016" max="1016" width="50.5546875" style="124" customWidth="1"/>
    <col min="1017" max="1017" width="24.33203125" style="124" customWidth="1"/>
    <col min="1018" max="1018" width="27" style="124" customWidth="1"/>
    <col min="1019" max="1019" width="9.33203125" style="124"/>
    <col min="1020" max="1020" width="16.5546875" style="124" customWidth="1"/>
    <col min="1021" max="1021" width="9.33203125" style="124"/>
    <col min="1022" max="1022" width="26.6640625" style="124" customWidth="1"/>
    <col min="1023" max="1271" width="9.33203125" style="124"/>
    <col min="1272" max="1272" width="50.5546875" style="124" customWidth="1"/>
    <col min="1273" max="1273" width="24.33203125" style="124" customWidth="1"/>
    <col min="1274" max="1274" width="27" style="124" customWidth="1"/>
    <col min="1275" max="1275" width="9.33203125" style="124"/>
    <col min="1276" max="1276" width="16.5546875" style="124" customWidth="1"/>
    <col min="1277" max="1277" width="9.33203125" style="124"/>
    <col min="1278" max="1278" width="26.6640625" style="124" customWidth="1"/>
    <col min="1279" max="1527" width="9.33203125" style="124"/>
    <col min="1528" max="1528" width="50.5546875" style="124" customWidth="1"/>
    <col min="1529" max="1529" width="24.33203125" style="124" customWidth="1"/>
    <col min="1530" max="1530" width="27" style="124" customWidth="1"/>
    <col min="1531" max="1531" width="9.33203125" style="124"/>
    <col min="1532" max="1532" width="16.5546875" style="124" customWidth="1"/>
    <col min="1533" max="1533" width="9.33203125" style="124"/>
    <col min="1534" max="1534" width="26.6640625" style="124" customWidth="1"/>
    <col min="1535" max="1783" width="9.33203125" style="124"/>
    <col min="1784" max="1784" width="50.5546875" style="124" customWidth="1"/>
    <col min="1785" max="1785" width="24.33203125" style="124" customWidth="1"/>
    <col min="1786" max="1786" width="27" style="124" customWidth="1"/>
    <col min="1787" max="1787" width="9.33203125" style="124"/>
    <col min="1788" max="1788" width="16.5546875" style="124" customWidth="1"/>
    <col min="1789" max="1789" width="9.33203125" style="124"/>
    <col min="1790" max="1790" width="26.6640625" style="124" customWidth="1"/>
    <col min="1791" max="2039" width="9.33203125" style="124"/>
    <col min="2040" max="2040" width="50.5546875" style="124" customWidth="1"/>
    <col min="2041" max="2041" width="24.33203125" style="124" customWidth="1"/>
    <col min="2042" max="2042" width="27" style="124" customWidth="1"/>
    <col min="2043" max="2043" width="9.33203125" style="124"/>
    <col min="2044" max="2044" width="16.5546875" style="124" customWidth="1"/>
    <col min="2045" max="2045" width="9.33203125" style="124"/>
    <col min="2046" max="2046" width="26.6640625" style="124" customWidth="1"/>
    <col min="2047" max="2295" width="9.33203125" style="124"/>
    <col min="2296" max="2296" width="50.5546875" style="124" customWidth="1"/>
    <col min="2297" max="2297" width="24.33203125" style="124" customWidth="1"/>
    <col min="2298" max="2298" width="27" style="124" customWidth="1"/>
    <col min="2299" max="2299" width="9.33203125" style="124"/>
    <col min="2300" max="2300" width="16.5546875" style="124" customWidth="1"/>
    <col min="2301" max="2301" width="9.33203125" style="124"/>
    <col min="2302" max="2302" width="26.6640625" style="124" customWidth="1"/>
    <col min="2303" max="2551" width="9.33203125" style="124"/>
    <col min="2552" max="2552" width="50.5546875" style="124" customWidth="1"/>
    <col min="2553" max="2553" width="24.33203125" style="124" customWidth="1"/>
    <col min="2554" max="2554" width="27" style="124" customWidth="1"/>
    <col min="2555" max="2555" width="9.33203125" style="124"/>
    <col min="2556" max="2556" width="16.5546875" style="124" customWidth="1"/>
    <col min="2557" max="2557" width="9.33203125" style="124"/>
    <col min="2558" max="2558" width="26.6640625" style="124" customWidth="1"/>
    <col min="2559" max="2807" width="9.33203125" style="124"/>
    <col min="2808" max="2808" width="50.5546875" style="124" customWidth="1"/>
    <col min="2809" max="2809" width="24.33203125" style="124" customWidth="1"/>
    <col min="2810" max="2810" width="27" style="124" customWidth="1"/>
    <col min="2811" max="2811" width="9.33203125" style="124"/>
    <col min="2812" max="2812" width="16.5546875" style="124" customWidth="1"/>
    <col min="2813" max="2813" width="9.33203125" style="124"/>
    <col min="2814" max="2814" width="26.6640625" style="124" customWidth="1"/>
    <col min="2815" max="3063" width="9.33203125" style="124"/>
    <col min="3064" max="3064" width="50.5546875" style="124" customWidth="1"/>
    <col min="3065" max="3065" width="24.33203125" style="124" customWidth="1"/>
    <col min="3066" max="3066" width="27" style="124" customWidth="1"/>
    <col min="3067" max="3067" width="9.33203125" style="124"/>
    <col min="3068" max="3068" width="16.5546875" style="124" customWidth="1"/>
    <col min="3069" max="3069" width="9.33203125" style="124"/>
    <col min="3070" max="3070" width="26.6640625" style="124" customWidth="1"/>
    <col min="3071" max="3319" width="9.33203125" style="124"/>
    <col min="3320" max="3320" width="50.5546875" style="124" customWidth="1"/>
    <col min="3321" max="3321" width="24.33203125" style="124" customWidth="1"/>
    <col min="3322" max="3322" width="27" style="124" customWidth="1"/>
    <col min="3323" max="3323" width="9.33203125" style="124"/>
    <col min="3324" max="3324" width="16.5546875" style="124" customWidth="1"/>
    <col min="3325" max="3325" width="9.33203125" style="124"/>
    <col min="3326" max="3326" width="26.6640625" style="124" customWidth="1"/>
    <col min="3327" max="3575" width="9.33203125" style="124"/>
    <col min="3576" max="3576" width="50.5546875" style="124" customWidth="1"/>
    <col min="3577" max="3577" width="24.33203125" style="124" customWidth="1"/>
    <col min="3578" max="3578" width="27" style="124" customWidth="1"/>
    <col min="3579" max="3579" width="9.33203125" style="124"/>
    <col min="3580" max="3580" width="16.5546875" style="124" customWidth="1"/>
    <col min="3581" max="3581" width="9.33203125" style="124"/>
    <col min="3582" max="3582" width="26.6640625" style="124" customWidth="1"/>
    <col min="3583" max="3831" width="9.33203125" style="124"/>
    <col min="3832" max="3832" width="50.5546875" style="124" customWidth="1"/>
    <col min="3833" max="3833" width="24.33203125" style="124" customWidth="1"/>
    <col min="3834" max="3834" width="27" style="124" customWidth="1"/>
    <col min="3835" max="3835" width="9.33203125" style="124"/>
    <col min="3836" max="3836" width="16.5546875" style="124" customWidth="1"/>
    <col min="3837" max="3837" width="9.33203125" style="124"/>
    <col min="3838" max="3838" width="26.6640625" style="124" customWidth="1"/>
    <col min="3839" max="4087" width="9.33203125" style="124"/>
    <col min="4088" max="4088" width="50.5546875" style="124" customWidth="1"/>
    <col min="4089" max="4089" width="24.33203125" style="124" customWidth="1"/>
    <col min="4090" max="4090" width="27" style="124" customWidth="1"/>
    <col min="4091" max="4091" width="9.33203125" style="124"/>
    <col min="4092" max="4092" width="16.5546875" style="124" customWidth="1"/>
    <col min="4093" max="4093" width="9.33203125" style="124"/>
    <col min="4094" max="4094" width="26.6640625" style="124" customWidth="1"/>
    <col min="4095" max="4343" width="9.33203125" style="124"/>
    <col min="4344" max="4344" width="50.5546875" style="124" customWidth="1"/>
    <col min="4345" max="4345" width="24.33203125" style="124" customWidth="1"/>
    <col min="4346" max="4346" width="27" style="124" customWidth="1"/>
    <col min="4347" max="4347" width="9.33203125" style="124"/>
    <col min="4348" max="4348" width="16.5546875" style="124" customWidth="1"/>
    <col min="4349" max="4349" width="9.33203125" style="124"/>
    <col min="4350" max="4350" width="26.6640625" style="124" customWidth="1"/>
    <col min="4351" max="4599" width="9.33203125" style="124"/>
    <col min="4600" max="4600" width="50.5546875" style="124" customWidth="1"/>
    <col min="4601" max="4601" width="24.33203125" style="124" customWidth="1"/>
    <col min="4602" max="4602" width="27" style="124" customWidth="1"/>
    <col min="4603" max="4603" width="9.33203125" style="124"/>
    <col min="4604" max="4604" width="16.5546875" style="124" customWidth="1"/>
    <col min="4605" max="4605" width="9.33203125" style="124"/>
    <col min="4606" max="4606" width="26.6640625" style="124" customWidth="1"/>
    <col min="4607" max="4855" width="9.33203125" style="124"/>
    <col min="4856" max="4856" width="50.5546875" style="124" customWidth="1"/>
    <col min="4857" max="4857" width="24.33203125" style="124" customWidth="1"/>
    <col min="4858" max="4858" width="27" style="124" customWidth="1"/>
    <col min="4859" max="4859" width="9.33203125" style="124"/>
    <col min="4860" max="4860" width="16.5546875" style="124" customWidth="1"/>
    <col min="4861" max="4861" width="9.33203125" style="124"/>
    <col min="4862" max="4862" width="26.6640625" style="124" customWidth="1"/>
    <col min="4863" max="5111" width="9.33203125" style="124"/>
    <col min="5112" max="5112" width="50.5546875" style="124" customWidth="1"/>
    <col min="5113" max="5113" width="24.33203125" style="124" customWidth="1"/>
    <col min="5114" max="5114" width="27" style="124" customWidth="1"/>
    <col min="5115" max="5115" width="9.33203125" style="124"/>
    <col min="5116" max="5116" width="16.5546875" style="124" customWidth="1"/>
    <col min="5117" max="5117" width="9.33203125" style="124"/>
    <col min="5118" max="5118" width="26.6640625" style="124" customWidth="1"/>
    <col min="5119" max="5367" width="9.33203125" style="124"/>
    <col min="5368" max="5368" width="50.5546875" style="124" customWidth="1"/>
    <col min="5369" max="5369" width="24.33203125" style="124" customWidth="1"/>
    <col min="5370" max="5370" width="27" style="124" customWidth="1"/>
    <col min="5371" max="5371" width="9.33203125" style="124"/>
    <col min="5372" max="5372" width="16.5546875" style="124" customWidth="1"/>
    <col min="5373" max="5373" width="9.33203125" style="124"/>
    <col min="5374" max="5374" width="26.6640625" style="124" customWidth="1"/>
    <col min="5375" max="5623" width="9.33203125" style="124"/>
    <col min="5624" max="5624" width="50.5546875" style="124" customWidth="1"/>
    <col min="5625" max="5625" width="24.33203125" style="124" customWidth="1"/>
    <col min="5626" max="5626" width="27" style="124" customWidth="1"/>
    <col min="5627" max="5627" width="9.33203125" style="124"/>
    <col min="5628" max="5628" width="16.5546875" style="124" customWidth="1"/>
    <col min="5629" max="5629" width="9.33203125" style="124"/>
    <col min="5630" max="5630" width="26.6640625" style="124" customWidth="1"/>
    <col min="5631" max="5879" width="9.33203125" style="124"/>
    <col min="5880" max="5880" width="50.5546875" style="124" customWidth="1"/>
    <col min="5881" max="5881" width="24.33203125" style="124" customWidth="1"/>
    <col min="5882" max="5882" width="27" style="124" customWidth="1"/>
    <col min="5883" max="5883" width="9.33203125" style="124"/>
    <col min="5884" max="5884" width="16.5546875" style="124" customWidth="1"/>
    <col min="5885" max="5885" width="9.33203125" style="124"/>
    <col min="5886" max="5886" width="26.6640625" style="124" customWidth="1"/>
    <col min="5887" max="6135" width="9.33203125" style="124"/>
    <col min="6136" max="6136" width="50.5546875" style="124" customWidth="1"/>
    <col min="6137" max="6137" width="24.33203125" style="124" customWidth="1"/>
    <col min="6138" max="6138" width="27" style="124" customWidth="1"/>
    <col min="6139" max="6139" width="9.33203125" style="124"/>
    <col min="6140" max="6140" width="16.5546875" style="124" customWidth="1"/>
    <col min="6141" max="6141" width="9.33203125" style="124"/>
    <col min="6142" max="6142" width="26.6640625" style="124" customWidth="1"/>
    <col min="6143" max="6391" width="9.33203125" style="124"/>
    <col min="6392" max="6392" width="50.5546875" style="124" customWidth="1"/>
    <col min="6393" max="6393" width="24.33203125" style="124" customWidth="1"/>
    <col min="6394" max="6394" width="27" style="124" customWidth="1"/>
    <col min="6395" max="6395" width="9.33203125" style="124"/>
    <col min="6396" max="6396" width="16.5546875" style="124" customWidth="1"/>
    <col min="6397" max="6397" width="9.33203125" style="124"/>
    <col min="6398" max="6398" width="26.6640625" style="124" customWidth="1"/>
    <col min="6399" max="6647" width="9.33203125" style="124"/>
    <col min="6648" max="6648" width="50.5546875" style="124" customWidth="1"/>
    <col min="6649" max="6649" width="24.33203125" style="124" customWidth="1"/>
    <col min="6650" max="6650" width="27" style="124" customWidth="1"/>
    <col min="6651" max="6651" width="9.33203125" style="124"/>
    <col min="6652" max="6652" width="16.5546875" style="124" customWidth="1"/>
    <col min="6653" max="6653" width="9.33203125" style="124"/>
    <col min="6654" max="6654" width="26.6640625" style="124" customWidth="1"/>
    <col min="6655" max="6903" width="9.33203125" style="124"/>
    <col min="6904" max="6904" width="50.5546875" style="124" customWidth="1"/>
    <col min="6905" max="6905" width="24.33203125" style="124" customWidth="1"/>
    <col min="6906" max="6906" width="27" style="124" customWidth="1"/>
    <col min="6907" max="6907" width="9.33203125" style="124"/>
    <col min="6908" max="6908" width="16.5546875" style="124" customWidth="1"/>
    <col min="6909" max="6909" width="9.33203125" style="124"/>
    <col min="6910" max="6910" width="26.6640625" style="124" customWidth="1"/>
    <col min="6911" max="7159" width="9.33203125" style="124"/>
    <col min="7160" max="7160" width="50.5546875" style="124" customWidth="1"/>
    <col min="7161" max="7161" width="24.33203125" style="124" customWidth="1"/>
    <col min="7162" max="7162" width="27" style="124" customWidth="1"/>
    <col min="7163" max="7163" width="9.33203125" style="124"/>
    <col min="7164" max="7164" width="16.5546875" style="124" customWidth="1"/>
    <col min="7165" max="7165" width="9.33203125" style="124"/>
    <col min="7166" max="7166" width="26.6640625" style="124" customWidth="1"/>
    <col min="7167" max="7415" width="9.33203125" style="124"/>
    <col min="7416" max="7416" width="50.5546875" style="124" customWidth="1"/>
    <col min="7417" max="7417" width="24.33203125" style="124" customWidth="1"/>
    <col min="7418" max="7418" width="27" style="124" customWidth="1"/>
    <col min="7419" max="7419" width="9.33203125" style="124"/>
    <col min="7420" max="7420" width="16.5546875" style="124" customWidth="1"/>
    <col min="7421" max="7421" width="9.33203125" style="124"/>
    <col min="7422" max="7422" width="26.6640625" style="124" customWidth="1"/>
    <col min="7423" max="7671" width="9.33203125" style="124"/>
    <col min="7672" max="7672" width="50.5546875" style="124" customWidth="1"/>
    <col min="7673" max="7673" width="24.33203125" style="124" customWidth="1"/>
    <col min="7674" max="7674" width="27" style="124" customWidth="1"/>
    <col min="7675" max="7675" width="9.33203125" style="124"/>
    <col min="7676" max="7676" width="16.5546875" style="124" customWidth="1"/>
    <col min="7677" max="7677" width="9.33203125" style="124"/>
    <col min="7678" max="7678" width="26.6640625" style="124" customWidth="1"/>
    <col min="7679" max="7927" width="9.33203125" style="124"/>
    <col min="7928" max="7928" width="50.5546875" style="124" customWidth="1"/>
    <col min="7929" max="7929" width="24.33203125" style="124" customWidth="1"/>
    <col min="7930" max="7930" width="27" style="124" customWidth="1"/>
    <col min="7931" max="7931" width="9.33203125" style="124"/>
    <col min="7932" max="7932" width="16.5546875" style="124" customWidth="1"/>
    <col min="7933" max="7933" width="9.33203125" style="124"/>
    <col min="7934" max="7934" width="26.6640625" style="124" customWidth="1"/>
    <col min="7935" max="8183" width="9.33203125" style="124"/>
    <col min="8184" max="8184" width="50.5546875" style="124" customWidth="1"/>
    <col min="8185" max="8185" width="24.33203125" style="124" customWidth="1"/>
    <col min="8186" max="8186" width="27" style="124" customWidth="1"/>
    <col min="8187" max="8187" width="9.33203125" style="124"/>
    <col min="8188" max="8188" width="16.5546875" style="124" customWidth="1"/>
    <col min="8189" max="8189" width="9.33203125" style="124"/>
    <col min="8190" max="8190" width="26.6640625" style="124" customWidth="1"/>
    <col min="8191" max="8439" width="9.33203125" style="124"/>
    <col min="8440" max="8440" width="50.5546875" style="124" customWidth="1"/>
    <col min="8441" max="8441" width="24.33203125" style="124" customWidth="1"/>
    <col min="8442" max="8442" width="27" style="124" customWidth="1"/>
    <col min="8443" max="8443" width="9.33203125" style="124"/>
    <col min="8444" max="8444" width="16.5546875" style="124" customWidth="1"/>
    <col min="8445" max="8445" width="9.33203125" style="124"/>
    <col min="8446" max="8446" width="26.6640625" style="124" customWidth="1"/>
    <col min="8447" max="8695" width="9.33203125" style="124"/>
    <col min="8696" max="8696" width="50.5546875" style="124" customWidth="1"/>
    <col min="8697" max="8697" width="24.33203125" style="124" customWidth="1"/>
    <col min="8698" max="8698" width="27" style="124" customWidth="1"/>
    <col min="8699" max="8699" width="9.33203125" style="124"/>
    <col min="8700" max="8700" width="16.5546875" style="124" customWidth="1"/>
    <col min="8701" max="8701" width="9.33203125" style="124"/>
    <col min="8702" max="8702" width="26.6640625" style="124" customWidth="1"/>
    <col min="8703" max="8951" width="9.33203125" style="124"/>
    <col min="8952" max="8952" width="50.5546875" style="124" customWidth="1"/>
    <col min="8953" max="8953" width="24.33203125" style="124" customWidth="1"/>
    <col min="8954" max="8954" width="27" style="124" customWidth="1"/>
    <col min="8955" max="8955" width="9.33203125" style="124"/>
    <col min="8956" max="8956" width="16.5546875" style="124" customWidth="1"/>
    <col min="8957" max="8957" width="9.33203125" style="124"/>
    <col min="8958" max="8958" width="26.6640625" style="124" customWidth="1"/>
    <col min="8959" max="9207" width="9.33203125" style="124"/>
    <col min="9208" max="9208" width="50.5546875" style="124" customWidth="1"/>
    <col min="9209" max="9209" width="24.33203125" style="124" customWidth="1"/>
    <col min="9210" max="9210" width="27" style="124" customWidth="1"/>
    <col min="9211" max="9211" width="9.33203125" style="124"/>
    <col min="9212" max="9212" width="16.5546875" style="124" customWidth="1"/>
    <col min="9213" max="9213" width="9.33203125" style="124"/>
    <col min="9214" max="9214" width="26.6640625" style="124" customWidth="1"/>
    <col min="9215" max="9463" width="9.33203125" style="124"/>
    <col min="9464" max="9464" width="50.5546875" style="124" customWidth="1"/>
    <col min="9465" max="9465" width="24.33203125" style="124" customWidth="1"/>
    <col min="9466" max="9466" width="27" style="124" customWidth="1"/>
    <col min="9467" max="9467" width="9.33203125" style="124"/>
    <col min="9468" max="9468" width="16.5546875" style="124" customWidth="1"/>
    <col min="9469" max="9469" width="9.33203125" style="124"/>
    <col min="9470" max="9470" width="26.6640625" style="124" customWidth="1"/>
    <col min="9471" max="9719" width="9.33203125" style="124"/>
    <col min="9720" max="9720" width="50.5546875" style="124" customWidth="1"/>
    <col min="9721" max="9721" width="24.33203125" style="124" customWidth="1"/>
    <col min="9722" max="9722" width="27" style="124" customWidth="1"/>
    <col min="9723" max="9723" width="9.33203125" style="124"/>
    <col min="9724" max="9724" width="16.5546875" style="124" customWidth="1"/>
    <col min="9725" max="9725" width="9.33203125" style="124"/>
    <col min="9726" max="9726" width="26.6640625" style="124" customWidth="1"/>
    <col min="9727" max="9975" width="9.33203125" style="124"/>
    <col min="9976" max="9976" width="50.5546875" style="124" customWidth="1"/>
    <col min="9977" max="9977" width="24.33203125" style="124" customWidth="1"/>
    <col min="9978" max="9978" width="27" style="124" customWidth="1"/>
    <col min="9979" max="9979" width="9.33203125" style="124"/>
    <col min="9980" max="9980" width="16.5546875" style="124" customWidth="1"/>
    <col min="9981" max="9981" width="9.33203125" style="124"/>
    <col min="9982" max="9982" width="26.6640625" style="124" customWidth="1"/>
    <col min="9983" max="10231" width="9.33203125" style="124"/>
    <col min="10232" max="10232" width="50.5546875" style="124" customWidth="1"/>
    <col min="10233" max="10233" width="24.33203125" style="124" customWidth="1"/>
    <col min="10234" max="10234" width="27" style="124" customWidth="1"/>
    <col min="10235" max="10235" width="9.33203125" style="124"/>
    <col min="10236" max="10236" width="16.5546875" style="124" customWidth="1"/>
    <col min="10237" max="10237" width="9.33203125" style="124"/>
    <col min="10238" max="10238" width="26.6640625" style="124" customWidth="1"/>
    <col min="10239" max="10487" width="9.33203125" style="124"/>
    <col min="10488" max="10488" width="50.5546875" style="124" customWidth="1"/>
    <col min="10489" max="10489" width="24.33203125" style="124" customWidth="1"/>
    <col min="10490" max="10490" width="27" style="124" customWidth="1"/>
    <col min="10491" max="10491" width="9.33203125" style="124"/>
    <col min="10492" max="10492" width="16.5546875" style="124" customWidth="1"/>
    <col min="10493" max="10493" width="9.33203125" style="124"/>
    <col min="10494" max="10494" width="26.6640625" style="124" customWidth="1"/>
    <col min="10495" max="10743" width="9.33203125" style="124"/>
    <col min="10744" max="10744" width="50.5546875" style="124" customWidth="1"/>
    <col min="10745" max="10745" width="24.33203125" style="124" customWidth="1"/>
    <col min="10746" max="10746" width="27" style="124" customWidth="1"/>
    <col min="10747" max="10747" width="9.33203125" style="124"/>
    <col min="10748" max="10748" width="16.5546875" style="124" customWidth="1"/>
    <col min="10749" max="10749" width="9.33203125" style="124"/>
    <col min="10750" max="10750" width="26.6640625" style="124" customWidth="1"/>
    <col min="10751" max="10999" width="9.33203125" style="124"/>
    <col min="11000" max="11000" width="50.5546875" style="124" customWidth="1"/>
    <col min="11001" max="11001" width="24.33203125" style="124" customWidth="1"/>
    <col min="11002" max="11002" width="27" style="124" customWidth="1"/>
    <col min="11003" max="11003" width="9.33203125" style="124"/>
    <col min="11004" max="11004" width="16.5546875" style="124" customWidth="1"/>
    <col min="11005" max="11005" width="9.33203125" style="124"/>
    <col min="11006" max="11006" width="26.6640625" style="124" customWidth="1"/>
    <col min="11007" max="11255" width="9.33203125" style="124"/>
    <col min="11256" max="11256" width="50.5546875" style="124" customWidth="1"/>
    <col min="11257" max="11257" width="24.33203125" style="124" customWidth="1"/>
    <col min="11258" max="11258" width="27" style="124" customWidth="1"/>
    <col min="11259" max="11259" width="9.33203125" style="124"/>
    <col min="11260" max="11260" width="16.5546875" style="124" customWidth="1"/>
    <col min="11261" max="11261" width="9.33203125" style="124"/>
    <col min="11262" max="11262" width="26.6640625" style="124" customWidth="1"/>
    <col min="11263" max="11511" width="9.33203125" style="124"/>
    <col min="11512" max="11512" width="50.5546875" style="124" customWidth="1"/>
    <col min="11513" max="11513" width="24.33203125" style="124" customWidth="1"/>
    <col min="11514" max="11514" width="27" style="124" customWidth="1"/>
    <col min="11515" max="11515" width="9.33203125" style="124"/>
    <col min="11516" max="11516" width="16.5546875" style="124" customWidth="1"/>
    <col min="11517" max="11517" width="9.33203125" style="124"/>
    <col min="11518" max="11518" width="26.6640625" style="124" customWidth="1"/>
    <col min="11519" max="11767" width="9.33203125" style="124"/>
    <col min="11768" max="11768" width="50.5546875" style="124" customWidth="1"/>
    <col min="11769" max="11769" width="24.33203125" style="124" customWidth="1"/>
    <col min="11770" max="11770" width="27" style="124" customWidth="1"/>
    <col min="11771" max="11771" width="9.33203125" style="124"/>
    <col min="11772" max="11772" width="16.5546875" style="124" customWidth="1"/>
    <col min="11773" max="11773" width="9.33203125" style="124"/>
    <col min="11774" max="11774" width="26.6640625" style="124" customWidth="1"/>
    <col min="11775" max="12023" width="9.33203125" style="124"/>
    <col min="12024" max="12024" width="50.5546875" style="124" customWidth="1"/>
    <col min="12025" max="12025" width="24.33203125" style="124" customWidth="1"/>
    <col min="12026" max="12026" width="27" style="124" customWidth="1"/>
    <col min="12027" max="12027" width="9.33203125" style="124"/>
    <col min="12028" max="12028" width="16.5546875" style="124" customWidth="1"/>
    <col min="12029" max="12029" width="9.33203125" style="124"/>
    <col min="12030" max="12030" width="26.6640625" style="124" customWidth="1"/>
    <col min="12031" max="12279" width="9.33203125" style="124"/>
    <col min="12280" max="12280" width="50.5546875" style="124" customWidth="1"/>
    <col min="12281" max="12281" width="24.33203125" style="124" customWidth="1"/>
    <col min="12282" max="12282" width="27" style="124" customWidth="1"/>
    <col min="12283" max="12283" width="9.33203125" style="124"/>
    <col min="12284" max="12284" width="16.5546875" style="124" customWidth="1"/>
    <col min="12285" max="12285" width="9.33203125" style="124"/>
    <col min="12286" max="12286" width="26.6640625" style="124" customWidth="1"/>
    <col min="12287" max="12535" width="9.33203125" style="124"/>
    <col min="12536" max="12536" width="50.5546875" style="124" customWidth="1"/>
    <col min="12537" max="12537" width="24.33203125" style="124" customWidth="1"/>
    <col min="12538" max="12538" width="27" style="124" customWidth="1"/>
    <col min="12539" max="12539" width="9.33203125" style="124"/>
    <col min="12540" max="12540" width="16.5546875" style="124" customWidth="1"/>
    <col min="12541" max="12541" width="9.33203125" style="124"/>
    <col min="12542" max="12542" width="26.6640625" style="124" customWidth="1"/>
    <col min="12543" max="12791" width="9.33203125" style="124"/>
    <col min="12792" max="12792" width="50.5546875" style="124" customWidth="1"/>
    <col min="12793" max="12793" width="24.33203125" style="124" customWidth="1"/>
    <col min="12794" max="12794" width="27" style="124" customWidth="1"/>
    <col min="12795" max="12795" width="9.33203125" style="124"/>
    <col min="12796" max="12796" width="16.5546875" style="124" customWidth="1"/>
    <col min="12797" max="12797" width="9.33203125" style="124"/>
    <col min="12798" max="12798" width="26.6640625" style="124" customWidth="1"/>
    <col min="12799" max="13047" width="9.33203125" style="124"/>
    <col min="13048" max="13048" width="50.5546875" style="124" customWidth="1"/>
    <col min="13049" max="13049" width="24.33203125" style="124" customWidth="1"/>
    <col min="13050" max="13050" width="27" style="124" customWidth="1"/>
    <col min="13051" max="13051" width="9.33203125" style="124"/>
    <col min="13052" max="13052" width="16.5546875" style="124" customWidth="1"/>
    <col min="13053" max="13053" width="9.33203125" style="124"/>
    <col min="13054" max="13054" width="26.6640625" style="124" customWidth="1"/>
    <col min="13055" max="13303" width="9.33203125" style="124"/>
    <col min="13304" max="13304" width="50.5546875" style="124" customWidth="1"/>
    <col min="13305" max="13305" width="24.33203125" style="124" customWidth="1"/>
    <col min="13306" max="13306" width="27" style="124" customWidth="1"/>
    <col min="13307" max="13307" width="9.33203125" style="124"/>
    <col min="13308" max="13308" width="16.5546875" style="124" customWidth="1"/>
    <col min="13309" max="13309" width="9.33203125" style="124"/>
    <col min="13310" max="13310" width="26.6640625" style="124" customWidth="1"/>
    <col min="13311" max="13559" width="9.33203125" style="124"/>
    <col min="13560" max="13560" width="50.5546875" style="124" customWidth="1"/>
    <col min="13561" max="13561" width="24.33203125" style="124" customWidth="1"/>
    <col min="13562" max="13562" width="27" style="124" customWidth="1"/>
    <col min="13563" max="13563" width="9.33203125" style="124"/>
    <col min="13564" max="13564" width="16.5546875" style="124" customWidth="1"/>
    <col min="13565" max="13565" width="9.33203125" style="124"/>
    <col min="13566" max="13566" width="26.6640625" style="124" customWidth="1"/>
    <col min="13567" max="13815" width="9.33203125" style="124"/>
    <col min="13816" max="13816" width="50.5546875" style="124" customWidth="1"/>
    <col min="13817" max="13817" width="24.33203125" style="124" customWidth="1"/>
    <col min="13818" max="13818" width="27" style="124" customWidth="1"/>
    <col min="13819" max="13819" width="9.33203125" style="124"/>
    <col min="13820" max="13820" width="16.5546875" style="124" customWidth="1"/>
    <col min="13821" max="13821" width="9.33203125" style="124"/>
    <col min="13822" max="13822" width="26.6640625" style="124" customWidth="1"/>
    <col min="13823" max="14071" width="9.33203125" style="124"/>
    <col min="14072" max="14072" width="50.5546875" style="124" customWidth="1"/>
    <col min="14073" max="14073" width="24.33203125" style="124" customWidth="1"/>
    <col min="14074" max="14074" width="27" style="124" customWidth="1"/>
    <col min="14075" max="14075" width="9.33203125" style="124"/>
    <col min="14076" max="14076" width="16.5546875" style="124" customWidth="1"/>
    <col min="14077" max="14077" width="9.33203125" style="124"/>
    <col min="14078" max="14078" width="26.6640625" style="124" customWidth="1"/>
    <col min="14079" max="14327" width="9.33203125" style="124"/>
    <col min="14328" max="14328" width="50.5546875" style="124" customWidth="1"/>
    <col min="14329" max="14329" width="24.33203125" style="124" customWidth="1"/>
    <col min="14330" max="14330" width="27" style="124" customWidth="1"/>
    <col min="14331" max="14331" width="9.33203125" style="124"/>
    <col min="14332" max="14332" width="16.5546875" style="124" customWidth="1"/>
    <col min="14333" max="14333" width="9.33203125" style="124"/>
    <col min="14334" max="14334" width="26.6640625" style="124" customWidth="1"/>
    <col min="14335" max="14583" width="9.33203125" style="124"/>
    <col min="14584" max="14584" width="50.5546875" style="124" customWidth="1"/>
    <col min="14585" max="14585" width="24.33203125" style="124" customWidth="1"/>
    <col min="14586" max="14586" width="27" style="124" customWidth="1"/>
    <col min="14587" max="14587" width="9.33203125" style="124"/>
    <col min="14588" max="14588" width="16.5546875" style="124" customWidth="1"/>
    <col min="14589" max="14589" width="9.33203125" style="124"/>
    <col min="14590" max="14590" width="26.6640625" style="124" customWidth="1"/>
    <col min="14591" max="14839" width="9.33203125" style="124"/>
    <col min="14840" max="14840" width="50.5546875" style="124" customWidth="1"/>
    <col min="14841" max="14841" width="24.33203125" style="124" customWidth="1"/>
    <col min="14842" max="14842" width="27" style="124" customWidth="1"/>
    <col min="14843" max="14843" width="9.33203125" style="124"/>
    <col min="14844" max="14844" width="16.5546875" style="124" customWidth="1"/>
    <col min="14845" max="14845" width="9.33203125" style="124"/>
    <col min="14846" max="14846" width="26.6640625" style="124" customWidth="1"/>
    <col min="14847" max="15095" width="9.33203125" style="124"/>
    <col min="15096" max="15096" width="50.5546875" style="124" customWidth="1"/>
    <col min="15097" max="15097" width="24.33203125" style="124" customWidth="1"/>
    <col min="15098" max="15098" width="27" style="124" customWidth="1"/>
    <col min="15099" max="15099" width="9.33203125" style="124"/>
    <col min="15100" max="15100" width="16.5546875" style="124" customWidth="1"/>
    <col min="15101" max="15101" width="9.33203125" style="124"/>
    <col min="15102" max="15102" width="26.6640625" style="124" customWidth="1"/>
    <col min="15103" max="15351" width="9.33203125" style="124"/>
    <col min="15352" max="15352" width="50.5546875" style="124" customWidth="1"/>
    <col min="15353" max="15353" width="24.33203125" style="124" customWidth="1"/>
    <col min="15354" max="15354" width="27" style="124" customWidth="1"/>
    <col min="15355" max="15355" width="9.33203125" style="124"/>
    <col min="15356" max="15356" width="16.5546875" style="124" customWidth="1"/>
    <col min="15357" max="15357" width="9.33203125" style="124"/>
    <col min="15358" max="15358" width="26.6640625" style="124" customWidth="1"/>
    <col min="15359" max="15607" width="9.33203125" style="124"/>
    <col min="15608" max="15608" width="50.5546875" style="124" customWidth="1"/>
    <col min="15609" max="15609" width="24.33203125" style="124" customWidth="1"/>
    <col min="15610" max="15610" width="27" style="124" customWidth="1"/>
    <col min="15611" max="15611" width="9.33203125" style="124"/>
    <col min="15612" max="15612" width="16.5546875" style="124" customWidth="1"/>
    <col min="15613" max="15613" width="9.33203125" style="124"/>
    <col min="15614" max="15614" width="26.6640625" style="124" customWidth="1"/>
    <col min="15615" max="15863" width="9.33203125" style="124"/>
    <col min="15864" max="15864" width="50.5546875" style="124" customWidth="1"/>
    <col min="15865" max="15865" width="24.33203125" style="124" customWidth="1"/>
    <col min="15866" max="15866" width="27" style="124" customWidth="1"/>
    <col min="15867" max="15867" width="9.33203125" style="124"/>
    <col min="15868" max="15868" width="16.5546875" style="124" customWidth="1"/>
    <col min="15869" max="15869" width="9.33203125" style="124"/>
    <col min="15870" max="15870" width="26.6640625" style="124" customWidth="1"/>
    <col min="15871" max="16119" width="9.33203125" style="124"/>
    <col min="16120" max="16120" width="50.5546875" style="124" customWidth="1"/>
    <col min="16121" max="16121" width="24.33203125" style="124" customWidth="1"/>
    <col min="16122" max="16122" width="27" style="124" customWidth="1"/>
    <col min="16123" max="16123" width="9.33203125" style="124"/>
    <col min="16124" max="16124" width="16.5546875" style="124" customWidth="1"/>
    <col min="16125" max="16125" width="9.33203125" style="124"/>
    <col min="16126" max="16126" width="26.6640625" style="124" customWidth="1"/>
    <col min="16127" max="16384" width="9.33203125" style="124"/>
  </cols>
  <sheetData>
    <row r="1" spans="1:13">
      <c r="A1" s="1" t="s">
        <v>5737</v>
      </c>
    </row>
    <row r="2" spans="1:13">
      <c r="A2" s="53" t="s">
        <v>316</v>
      </c>
      <c r="B2" s="35"/>
      <c r="C2" s="35"/>
    </row>
    <row r="3" spans="1:13">
      <c r="A3" s="897"/>
      <c r="B3" s="730"/>
      <c r="C3" s="730"/>
    </row>
    <row r="4" spans="1:13">
      <c r="A4" s="1" t="s">
        <v>5738</v>
      </c>
      <c r="B4" s="730"/>
      <c r="C4" s="730"/>
    </row>
    <row r="5" spans="1:13">
      <c r="A5" s="54" t="s">
        <v>109</v>
      </c>
      <c r="B5" s="730"/>
      <c r="C5" s="730"/>
    </row>
    <row r="6" spans="1:13">
      <c r="A6" s="54" t="s">
        <v>90</v>
      </c>
      <c r="B6" s="730"/>
      <c r="C6" s="730"/>
    </row>
    <row r="7" spans="1:13">
      <c r="A7" s="42"/>
      <c r="B7" s="730"/>
      <c r="C7" s="730"/>
    </row>
    <row r="8" spans="1:13">
      <c r="A8" s="165" t="s">
        <v>3750</v>
      </c>
      <c r="B8" s="730"/>
      <c r="C8" s="730"/>
    </row>
    <row r="9" spans="1:13">
      <c r="A9" s="165"/>
      <c r="B9" s="730"/>
      <c r="C9" s="730"/>
    </row>
    <row r="10" spans="1:13" ht="28.8">
      <c r="A10" s="538"/>
      <c r="B10" s="538"/>
      <c r="C10" s="1392" t="s">
        <v>3750</v>
      </c>
    </row>
    <row r="11" spans="1:13">
      <c r="A11" s="538"/>
      <c r="B11" s="538"/>
      <c r="C11" s="1296" t="s">
        <v>13</v>
      </c>
    </row>
    <row r="12" spans="1:13">
      <c r="A12" s="1393" t="s">
        <v>316</v>
      </c>
      <c r="B12" s="1296" t="s">
        <v>12</v>
      </c>
      <c r="C12" s="1394"/>
      <c r="D12" s="41" t="s">
        <v>91</v>
      </c>
      <c r="E12" s="41" t="s">
        <v>185</v>
      </c>
      <c r="F12" s="41" t="s">
        <v>176</v>
      </c>
      <c r="J12" s="41"/>
      <c r="K12" s="41"/>
      <c r="L12" s="41"/>
      <c r="M12" s="46"/>
    </row>
    <row r="13" spans="1:13">
      <c r="A13" s="1393" t="s">
        <v>3260</v>
      </c>
      <c r="B13" s="1296" t="s">
        <v>72</v>
      </c>
      <c r="C13" s="1394"/>
      <c r="D13" s="41" t="s">
        <v>91</v>
      </c>
      <c r="E13" s="41" t="s">
        <v>185</v>
      </c>
      <c r="F13" s="41" t="s">
        <v>3261</v>
      </c>
    </row>
    <row r="14" spans="1:13">
      <c r="A14" s="45"/>
    </row>
    <row r="19" spans="3:3">
      <c r="C19" s="41"/>
    </row>
    <row r="20" spans="3:3">
      <c r="C20" s="41"/>
    </row>
    <row r="21" spans="3:3">
      <c r="C21" s="41"/>
    </row>
    <row r="22" spans="3:3">
      <c r="C22" s="41"/>
    </row>
    <row r="23" spans="3:3">
      <c r="C23" s="41"/>
    </row>
    <row r="24" spans="3:3">
      <c r="C24" s="41"/>
    </row>
    <row r="25" spans="3:3">
      <c r="C25" s="41"/>
    </row>
    <row r="26" spans="3:3">
      <c r="C26" s="41"/>
    </row>
    <row r="27" spans="3:3">
      <c r="C27" s="41"/>
    </row>
    <row r="28" spans="3:3">
      <c r="C28" s="41"/>
    </row>
    <row r="29" spans="3:3">
      <c r="C29" s="41"/>
    </row>
    <row r="30" spans="3:3">
      <c r="C30" s="41"/>
    </row>
    <row r="31" spans="3:3">
      <c r="C31" s="41"/>
    </row>
    <row r="32" spans="3:3">
      <c r="C32" s="41"/>
    </row>
    <row r="33" spans="3:3">
      <c r="C33" s="41"/>
    </row>
    <row r="34" spans="3:3">
      <c r="C34" s="41"/>
    </row>
    <row r="35" spans="3:3">
      <c r="C35" s="41"/>
    </row>
    <row r="36" spans="3:3">
      <c r="C36" s="41"/>
    </row>
    <row r="37" spans="3:3">
      <c r="C37" s="41"/>
    </row>
    <row r="38" spans="3:3">
      <c r="C38" s="41"/>
    </row>
    <row r="39" spans="3:3">
      <c r="C39" s="41"/>
    </row>
    <row r="40" spans="3:3">
      <c r="C40" s="41"/>
    </row>
    <row r="41" spans="3:3">
      <c r="C41" s="41"/>
    </row>
    <row r="42" spans="3:3">
      <c r="C42" s="41"/>
    </row>
    <row r="43" spans="3:3">
      <c r="C43" s="41"/>
    </row>
    <row r="44" spans="3:3">
      <c r="C44" s="41"/>
    </row>
    <row r="45" spans="3:3">
      <c r="C45" s="41"/>
    </row>
    <row r="46" spans="3:3">
      <c r="C46" s="41"/>
    </row>
    <row r="47" spans="3:3">
      <c r="C47" s="41"/>
    </row>
    <row r="48" spans="3:3">
      <c r="C48" s="41"/>
    </row>
    <row r="49" spans="3:3">
      <c r="C49" s="41"/>
    </row>
    <row r="50" spans="3:3">
      <c r="C50" s="41"/>
    </row>
    <row r="51" spans="3:3">
      <c r="C51" s="41"/>
    </row>
    <row r="52" spans="3:3">
      <c r="C52" s="41"/>
    </row>
    <row r="53" spans="3:3">
      <c r="C53" s="41"/>
    </row>
    <row r="54" spans="3:3">
      <c r="C54" s="41"/>
    </row>
    <row r="55" spans="3:3">
      <c r="C55" s="41"/>
    </row>
    <row r="56" spans="3:3">
      <c r="C56" s="41"/>
    </row>
    <row r="57" spans="3:3">
      <c r="C57" s="4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G14"/>
  <sheetViews>
    <sheetView showGridLines="0" zoomScale="80" zoomScaleNormal="80" workbookViewId="0"/>
  </sheetViews>
  <sheetFormatPr defaultColWidth="9.33203125" defaultRowHeight="14.4"/>
  <cols>
    <col min="1" max="1" width="24" customWidth="1"/>
    <col min="2" max="2" width="44.6640625" bestFit="1" customWidth="1"/>
    <col min="3" max="3" width="6.44140625" bestFit="1" customWidth="1"/>
    <col min="4" max="4" width="6.33203125" bestFit="1" customWidth="1"/>
    <col min="5" max="5" width="64" bestFit="1" customWidth="1"/>
    <col min="6" max="6" width="15.6640625" customWidth="1"/>
    <col min="7" max="7" width="23.44140625" customWidth="1"/>
  </cols>
  <sheetData>
    <row r="1" spans="1:7">
      <c r="A1" s="88" t="s">
        <v>1940</v>
      </c>
    </row>
    <row r="2" spans="1:7">
      <c r="A2" s="39" t="s">
        <v>1726</v>
      </c>
      <c r="B2" s="372"/>
      <c r="C2" s="373"/>
      <c r="D2" s="374"/>
      <c r="E2" s="374"/>
      <c r="F2" s="374"/>
    </row>
    <row r="3" spans="1:7">
      <c r="A3" s="375"/>
      <c r="B3" s="374"/>
      <c r="C3" s="374"/>
      <c r="D3" s="374"/>
      <c r="E3" s="374"/>
      <c r="F3" s="374"/>
    </row>
    <row r="4" spans="1:7">
      <c r="A4" s="88" t="s">
        <v>1941</v>
      </c>
      <c r="B4" s="374"/>
      <c r="C4" s="374"/>
      <c r="D4" s="374"/>
      <c r="E4" s="374"/>
      <c r="F4" s="374"/>
    </row>
    <row r="5" spans="1:7">
      <c r="B5" s="374"/>
      <c r="C5" s="374"/>
      <c r="D5" s="374"/>
      <c r="E5" s="374"/>
      <c r="F5" s="374"/>
    </row>
    <row r="6" spans="1:7">
      <c r="A6" s="376" t="s">
        <v>1468</v>
      </c>
      <c r="B6" s="374"/>
      <c r="C6" s="374"/>
      <c r="D6" s="374"/>
      <c r="E6" s="374"/>
      <c r="F6" s="374"/>
    </row>
    <row r="7" spans="1:7">
      <c r="C7" s="377"/>
      <c r="D7" s="378" t="s">
        <v>13</v>
      </c>
      <c r="E7" s="374"/>
      <c r="F7" s="374"/>
    </row>
    <row r="8" spans="1:7">
      <c r="B8" s="379" t="s">
        <v>1728</v>
      </c>
      <c r="C8" s="380"/>
      <c r="D8" s="175"/>
      <c r="E8" s="374"/>
      <c r="F8" s="374"/>
    </row>
    <row r="9" spans="1:7">
      <c r="B9" s="381" t="s">
        <v>1902</v>
      </c>
      <c r="C9" s="378" t="s">
        <v>12</v>
      </c>
      <c r="D9" s="382"/>
      <c r="E9" s="383" t="s">
        <v>1730</v>
      </c>
      <c r="F9" s="383"/>
      <c r="G9" s="383"/>
    </row>
    <row r="10" spans="1:7">
      <c r="B10" s="381" t="s">
        <v>1928</v>
      </c>
      <c r="C10" s="378" t="s">
        <v>37</v>
      </c>
      <c r="D10" s="382"/>
      <c r="E10" s="383" t="s">
        <v>1929</v>
      </c>
      <c r="F10" s="383"/>
      <c r="G10" s="383"/>
    </row>
    <row r="11" spans="1:7">
      <c r="B11" s="1227" t="s">
        <v>6234</v>
      </c>
      <c r="C11" s="378" t="s">
        <v>901</v>
      </c>
      <c r="D11" s="1194"/>
      <c r="E11" s="1552" t="s">
        <v>5909</v>
      </c>
      <c r="F11" s="383"/>
      <c r="G11" s="383"/>
    </row>
    <row r="12" spans="1:7">
      <c r="B12" s="381" t="s">
        <v>1930</v>
      </c>
      <c r="C12" s="378" t="s">
        <v>902</v>
      </c>
      <c r="D12" s="382"/>
      <c r="E12" s="383" t="s">
        <v>1931</v>
      </c>
      <c r="F12" s="383"/>
      <c r="G12" s="383"/>
    </row>
    <row r="13" spans="1:7">
      <c r="B13" s="381" t="s">
        <v>1932</v>
      </c>
      <c r="C13" s="378" t="s">
        <v>904</v>
      </c>
      <c r="D13" s="382"/>
      <c r="E13" s="383" t="s">
        <v>1933</v>
      </c>
      <c r="F13" s="383"/>
      <c r="G13" s="383"/>
    </row>
    <row r="14" spans="1:7">
      <c r="B14" s="374"/>
      <c r="C14" s="386"/>
      <c r="D14" s="386"/>
      <c r="E14" s="383"/>
      <c r="F14" s="383"/>
      <c r="G14" s="383"/>
    </row>
  </sheetData>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43"/>
  <dimension ref="A1:G58"/>
  <sheetViews>
    <sheetView showGridLines="0" zoomScale="80" zoomScaleNormal="80" workbookViewId="0"/>
  </sheetViews>
  <sheetFormatPr defaultColWidth="9.33203125" defaultRowHeight="14.4"/>
  <cols>
    <col min="1" max="1" width="36.6640625" style="124" bestFit="1" customWidth="1"/>
    <col min="2" max="2" width="15.33203125" style="124" customWidth="1"/>
    <col min="3" max="3" width="23.33203125" style="124" customWidth="1"/>
    <col min="4" max="4" width="29" style="124" customWidth="1"/>
    <col min="5" max="6" width="17.6640625" style="124" customWidth="1"/>
    <col min="7" max="7" width="16.33203125" style="124" customWidth="1"/>
    <col min="8" max="8" width="9.33203125" style="124" customWidth="1"/>
    <col min="9" max="9" width="8.33203125" style="124" customWidth="1"/>
    <col min="10" max="10" width="18.44140625" style="124" customWidth="1"/>
    <col min="11" max="13" width="9.33203125" style="124"/>
    <col min="14" max="14" width="48.33203125" style="124" customWidth="1"/>
    <col min="15" max="15" width="28.44140625" style="124" customWidth="1"/>
    <col min="16" max="248" width="9.33203125" style="124"/>
    <col min="249" max="249" width="50.5546875" style="124" customWidth="1"/>
    <col min="250" max="250" width="24.33203125" style="124" customWidth="1"/>
    <col min="251" max="251" width="27" style="124" customWidth="1"/>
    <col min="252" max="252" width="9.33203125" style="124"/>
    <col min="253" max="253" width="16.5546875" style="124" customWidth="1"/>
    <col min="254" max="254" width="9.33203125" style="124"/>
    <col min="255" max="255" width="26.6640625" style="124" customWidth="1"/>
    <col min="256" max="504" width="9.33203125" style="124"/>
    <col min="505" max="505" width="50.5546875" style="124" customWidth="1"/>
    <col min="506" max="506" width="24.33203125" style="124" customWidth="1"/>
    <col min="507" max="507" width="27" style="124" customWidth="1"/>
    <col min="508" max="508" width="9.33203125" style="124"/>
    <col min="509" max="509" width="16.5546875" style="124" customWidth="1"/>
    <col min="510" max="510" width="9.33203125" style="124"/>
    <col min="511" max="511" width="26.6640625" style="124" customWidth="1"/>
    <col min="512" max="760" width="9.33203125" style="124"/>
    <col min="761" max="761" width="50.5546875" style="124" customWidth="1"/>
    <col min="762" max="762" width="24.33203125" style="124" customWidth="1"/>
    <col min="763" max="763" width="27" style="124" customWidth="1"/>
    <col min="764" max="764" width="9.33203125" style="124"/>
    <col min="765" max="765" width="16.5546875" style="124" customWidth="1"/>
    <col min="766" max="766" width="9.33203125" style="124"/>
    <col min="767" max="767" width="26.6640625" style="124" customWidth="1"/>
    <col min="768" max="1016" width="9.33203125" style="124"/>
    <col min="1017" max="1017" width="50.5546875" style="124" customWidth="1"/>
    <col min="1018" max="1018" width="24.33203125" style="124" customWidth="1"/>
    <col min="1019" max="1019" width="27" style="124" customWidth="1"/>
    <col min="1020" max="1020" width="9.33203125" style="124"/>
    <col min="1021" max="1021" width="16.5546875" style="124" customWidth="1"/>
    <col min="1022" max="1022" width="9.33203125" style="124"/>
    <col min="1023" max="1023" width="26.6640625" style="124" customWidth="1"/>
    <col min="1024" max="1272" width="9.33203125" style="124"/>
    <col min="1273" max="1273" width="50.5546875" style="124" customWidth="1"/>
    <col min="1274" max="1274" width="24.33203125" style="124" customWidth="1"/>
    <col min="1275" max="1275" width="27" style="124" customWidth="1"/>
    <col min="1276" max="1276" width="9.33203125" style="124"/>
    <col min="1277" max="1277" width="16.5546875" style="124" customWidth="1"/>
    <col min="1278" max="1278" width="9.33203125" style="124"/>
    <col min="1279" max="1279" width="26.6640625" style="124" customWidth="1"/>
    <col min="1280" max="1528" width="9.33203125" style="124"/>
    <col min="1529" max="1529" width="50.5546875" style="124" customWidth="1"/>
    <col min="1530" max="1530" width="24.33203125" style="124" customWidth="1"/>
    <col min="1531" max="1531" width="27" style="124" customWidth="1"/>
    <col min="1532" max="1532" width="9.33203125" style="124"/>
    <col min="1533" max="1533" width="16.5546875" style="124" customWidth="1"/>
    <col min="1534" max="1534" width="9.33203125" style="124"/>
    <col min="1535" max="1535" width="26.6640625" style="124" customWidth="1"/>
    <col min="1536" max="1784" width="9.33203125" style="124"/>
    <col min="1785" max="1785" width="50.5546875" style="124" customWidth="1"/>
    <col min="1786" max="1786" width="24.33203125" style="124" customWidth="1"/>
    <col min="1787" max="1787" width="27" style="124" customWidth="1"/>
    <col min="1788" max="1788" width="9.33203125" style="124"/>
    <col min="1789" max="1789" width="16.5546875" style="124" customWidth="1"/>
    <col min="1790" max="1790" width="9.33203125" style="124"/>
    <col min="1791" max="1791" width="26.6640625" style="124" customWidth="1"/>
    <col min="1792" max="2040" width="9.33203125" style="124"/>
    <col min="2041" max="2041" width="50.5546875" style="124" customWidth="1"/>
    <col min="2042" max="2042" width="24.33203125" style="124" customWidth="1"/>
    <col min="2043" max="2043" width="27" style="124" customWidth="1"/>
    <col min="2044" max="2044" width="9.33203125" style="124"/>
    <col min="2045" max="2045" width="16.5546875" style="124" customWidth="1"/>
    <col min="2046" max="2046" width="9.33203125" style="124"/>
    <col min="2047" max="2047" width="26.6640625" style="124" customWidth="1"/>
    <col min="2048" max="2296" width="9.33203125" style="124"/>
    <col min="2297" max="2297" width="50.5546875" style="124" customWidth="1"/>
    <col min="2298" max="2298" width="24.33203125" style="124" customWidth="1"/>
    <col min="2299" max="2299" width="27" style="124" customWidth="1"/>
    <col min="2300" max="2300" width="9.33203125" style="124"/>
    <col min="2301" max="2301" width="16.5546875" style="124" customWidth="1"/>
    <col min="2302" max="2302" width="9.33203125" style="124"/>
    <col min="2303" max="2303" width="26.6640625" style="124" customWidth="1"/>
    <col min="2304" max="2552" width="9.33203125" style="124"/>
    <col min="2553" max="2553" width="50.5546875" style="124" customWidth="1"/>
    <col min="2554" max="2554" width="24.33203125" style="124" customWidth="1"/>
    <col min="2555" max="2555" width="27" style="124" customWidth="1"/>
    <col min="2556" max="2556" width="9.33203125" style="124"/>
    <col min="2557" max="2557" width="16.5546875" style="124" customWidth="1"/>
    <col min="2558" max="2558" width="9.33203125" style="124"/>
    <col min="2559" max="2559" width="26.6640625" style="124" customWidth="1"/>
    <col min="2560" max="2808" width="9.33203125" style="124"/>
    <col min="2809" max="2809" width="50.5546875" style="124" customWidth="1"/>
    <col min="2810" max="2810" width="24.33203125" style="124" customWidth="1"/>
    <col min="2811" max="2811" width="27" style="124" customWidth="1"/>
    <col min="2812" max="2812" width="9.33203125" style="124"/>
    <col min="2813" max="2813" width="16.5546875" style="124" customWidth="1"/>
    <col min="2814" max="2814" width="9.33203125" style="124"/>
    <col min="2815" max="2815" width="26.6640625" style="124" customWidth="1"/>
    <col min="2816" max="3064" width="9.33203125" style="124"/>
    <col min="3065" max="3065" width="50.5546875" style="124" customWidth="1"/>
    <col min="3066" max="3066" width="24.33203125" style="124" customWidth="1"/>
    <col min="3067" max="3067" width="27" style="124" customWidth="1"/>
    <col min="3068" max="3068" width="9.33203125" style="124"/>
    <col min="3069" max="3069" width="16.5546875" style="124" customWidth="1"/>
    <col min="3070" max="3070" width="9.33203125" style="124"/>
    <col min="3071" max="3071" width="26.6640625" style="124" customWidth="1"/>
    <col min="3072" max="3320" width="9.33203125" style="124"/>
    <col min="3321" max="3321" width="50.5546875" style="124" customWidth="1"/>
    <col min="3322" max="3322" width="24.33203125" style="124" customWidth="1"/>
    <col min="3323" max="3323" width="27" style="124" customWidth="1"/>
    <col min="3324" max="3324" width="9.33203125" style="124"/>
    <col min="3325" max="3325" width="16.5546875" style="124" customWidth="1"/>
    <col min="3326" max="3326" width="9.33203125" style="124"/>
    <col min="3327" max="3327" width="26.6640625" style="124" customWidth="1"/>
    <col min="3328" max="3576" width="9.33203125" style="124"/>
    <col min="3577" max="3577" width="50.5546875" style="124" customWidth="1"/>
    <col min="3578" max="3578" width="24.33203125" style="124" customWidth="1"/>
    <col min="3579" max="3579" width="27" style="124" customWidth="1"/>
    <col min="3580" max="3580" width="9.33203125" style="124"/>
    <col min="3581" max="3581" width="16.5546875" style="124" customWidth="1"/>
    <col min="3582" max="3582" width="9.33203125" style="124"/>
    <col min="3583" max="3583" width="26.6640625" style="124" customWidth="1"/>
    <col min="3584" max="3832" width="9.33203125" style="124"/>
    <col min="3833" max="3833" width="50.5546875" style="124" customWidth="1"/>
    <col min="3834" max="3834" width="24.33203125" style="124" customWidth="1"/>
    <col min="3835" max="3835" width="27" style="124" customWidth="1"/>
    <col min="3836" max="3836" width="9.33203125" style="124"/>
    <col min="3837" max="3837" width="16.5546875" style="124" customWidth="1"/>
    <col min="3838" max="3838" width="9.33203125" style="124"/>
    <col min="3839" max="3839" width="26.6640625" style="124" customWidth="1"/>
    <col min="3840" max="4088" width="9.33203125" style="124"/>
    <col min="4089" max="4089" width="50.5546875" style="124" customWidth="1"/>
    <col min="4090" max="4090" width="24.33203125" style="124" customWidth="1"/>
    <col min="4091" max="4091" width="27" style="124" customWidth="1"/>
    <col min="4092" max="4092" width="9.33203125" style="124"/>
    <col min="4093" max="4093" width="16.5546875" style="124" customWidth="1"/>
    <col min="4094" max="4094" width="9.33203125" style="124"/>
    <col min="4095" max="4095" width="26.6640625" style="124" customWidth="1"/>
    <col min="4096" max="4344" width="9.33203125" style="124"/>
    <col min="4345" max="4345" width="50.5546875" style="124" customWidth="1"/>
    <col min="4346" max="4346" width="24.33203125" style="124" customWidth="1"/>
    <col min="4347" max="4347" width="27" style="124" customWidth="1"/>
    <col min="4348" max="4348" width="9.33203125" style="124"/>
    <col min="4349" max="4349" width="16.5546875" style="124" customWidth="1"/>
    <col min="4350" max="4350" width="9.33203125" style="124"/>
    <col min="4351" max="4351" width="26.6640625" style="124" customWidth="1"/>
    <col min="4352" max="4600" width="9.33203125" style="124"/>
    <col min="4601" max="4601" width="50.5546875" style="124" customWidth="1"/>
    <col min="4602" max="4602" width="24.33203125" style="124" customWidth="1"/>
    <col min="4603" max="4603" width="27" style="124" customWidth="1"/>
    <col min="4604" max="4604" width="9.33203125" style="124"/>
    <col min="4605" max="4605" width="16.5546875" style="124" customWidth="1"/>
    <col min="4606" max="4606" width="9.33203125" style="124"/>
    <col min="4607" max="4607" width="26.6640625" style="124" customWidth="1"/>
    <col min="4608" max="4856" width="9.33203125" style="124"/>
    <col min="4857" max="4857" width="50.5546875" style="124" customWidth="1"/>
    <col min="4858" max="4858" width="24.33203125" style="124" customWidth="1"/>
    <col min="4859" max="4859" width="27" style="124" customWidth="1"/>
    <col min="4860" max="4860" width="9.33203125" style="124"/>
    <col min="4861" max="4861" width="16.5546875" style="124" customWidth="1"/>
    <col min="4862" max="4862" width="9.33203125" style="124"/>
    <col min="4863" max="4863" width="26.6640625" style="124" customWidth="1"/>
    <col min="4864" max="5112" width="9.33203125" style="124"/>
    <col min="5113" max="5113" width="50.5546875" style="124" customWidth="1"/>
    <col min="5114" max="5114" width="24.33203125" style="124" customWidth="1"/>
    <col min="5115" max="5115" width="27" style="124" customWidth="1"/>
    <col min="5116" max="5116" width="9.33203125" style="124"/>
    <col min="5117" max="5117" width="16.5546875" style="124" customWidth="1"/>
    <col min="5118" max="5118" width="9.33203125" style="124"/>
    <col min="5119" max="5119" width="26.6640625" style="124" customWidth="1"/>
    <col min="5120" max="5368" width="9.33203125" style="124"/>
    <col min="5369" max="5369" width="50.5546875" style="124" customWidth="1"/>
    <col min="5370" max="5370" width="24.33203125" style="124" customWidth="1"/>
    <col min="5371" max="5371" width="27" style="124" customWidth="1"/>
    <col min="5372" max="5372" width="9.33203125" style="124"/>
    <col min="5373" max="5373" width="16.5546875" style="124" customWidth="1"/>
    <col min="5374" max="5374" width="9.33203125" style="124"/>
    <col min="5375" max="5375" width="26.6640625" style="124" customWidth="1"/>
    <col min="5376" max="5624" width="9.33203125" style="124"/>
    <col min="5625" max="5625" width="50.5546875" style="124" customWidth="1"/>
    <col min="5626" max="5626" width="24.33203125" style="124" customWidth="1"/>
    <col min="5627" max="5627" width="27" style="124" customWidth="1"/>
    <col min="5628" max="5628" width="9.33203125" style="124"/>
    <col min="5629" max="5629" width="16.5546875" style="124" customWidth="1"/>
    <col min="5630" max="5630" width="9.33203125" style="124"/>
    <col min="5631" max="5631" width="26.6640625" style="124" customWidth="1"/>
    <col min="5632" max="5880" width="9.33203125" style="124"/>
    <col min="5881" max="5881" width="50.5546875" style="124" customWidth="1"/>
    <col min="5882" max="5882" width="24.33203125" style="124" customWidth="1"/>
    <col min="5883" max="5883" width="27" style="124" customWidth="1"/>
    <col min="5884" max="5884" width="9.33203125" style="124"/>
    <col min="5885" max="5885" width="16.5546875" style="124" customWidth="1"/>
    <col min="5886" max="5886" width="9.33203125" style="124"/>
    <col min="5887" max="5887" width="26.6640625" style="124" customWidth="1"/>
    <col min="5888" max="6136" width="9.33203125" style="124"/>
    <col min="6137" max="6137" width="50.5546875" style="124" customWidth="1"/>
    <col min="6138" max="6138" width="24.33203125" style="124" customWidth="1"/>
    <col min="6139" max="6139" width="27" style="124" customWidth="1"/>
    <col min="6140" max="6140" width="9.33203125" style="124"/>
    <col min="6141" max="6141" width="16.5546875" style="124" customWidth="1"/>
    <col min="6142" max="6142" width="9.33203125" style="124"/>
    <col min="6143" max="6143" width="26.6640625" style="124" customWidth="1"/>
    <col min="6144" max="6392" width="9.33203125" style="124"/>
    <col min="6393" max="6393" width="50.5546875" style="124" customWidth="1"/>
    <col min="6394" max="6394" width="24.33203125" style="124" customWidth="1"/>
    <col min="6395" max="6395" width="27" style="124" customWidth="1"/>
    <col min="6396" max="6396" width="9.33203125" style="124"/>
    <col min="6397" max="6397" width="16.5546875" style="124" customWidth="1"/>
    <col min="6398" max="6398" width="9.33203125" style="124"/>
    <col min="6399" max="6399" width="26.6640625" style="124" customWidth="1"/>
    <col min="6400" max="6648" width="9.33203125" style="124"/>
    <col min="6649" max="6649" width="50.5546875" style="124" customWidth="1"/>
    <col min="6650" max="6650" width="24.33203125" style="124" customWidth="1"/>
    <col min="6651" max="6651" width="27" style="124" customWidth="1"/>
    <col min="6652" max="6652" width="9.33203125" style="124"/>
    <col min="6653" max="6653" width="16.5546875" style="124" customWidth="1"/>
    <col min="6654" max="6654" width="9.33203125" style="124"/>
    <col min="6655" max="6655" width="26.6640625" style="124" customWidth="1"/>
    <col min="6656" max="6904" width="9.33203125" style="124"/>
    <col min="6905" max="6905" width="50.5546875" style="124" customWidth="1"/>
    <col min="6906" max="6906" width="24.33203125" style="124" customWidth="1"/>
    <col min="6907" max="6907" width="27" style="124" customWidth="1"/>
    <col min="6908" max="6908" width="9.33203125" style="124"/>
    <col min="6909" max="6909" width="16.5546875" style="124" customWidth="1"/>
    <col min="6910" max="6910" width="9.33203125" style="124"/>
    <col min="6911" max="6911" width="26.6640625" style="124" customWidth="1"/>
    <col min="6912" max="7160" width="9.33203125" style="124"/>
    <col min="7161" max="7161" width="50.5546875" style="124" customWidth="1"/>
    <col min="7162" max="7162" width="24.33203125" style="124" customWidth="1"/>
    <col min="7163" max="7163" width="27" style="124" customWidth="1"/>
    <col min="7164" max="7164" width="9.33203125" style="124"/>
    <col min="7165" max="7165" width="16.5546875" style="124" customWidth="1"/>
    <col min="7166" max="7166" width="9.33203125" style="124"/>
    <col min="7167" max="7167" width="26.6640625" style="124" customWidth="1"/>
    <col min="7168" max="7416" width="9.33203125" style="124"/>
    <col min="7417" max="7417" width="50.5546875" style="124" customWidth="1"/>
    <col min="7418" max="7418" width="24.33203125" style="124" customWidth="1"/>
    <col min="7419" max="7419" width="27" style="124" customWidth="1"/>
    <col min="7420" max="7420" width="9.33203125" style="124"/>
    <col min="7421" max="7421" width="16.5546875" style="124" customWidth="1"/>
    <col min="7422" max="7422" width="9.33203125" style="124"/>
    <col min="7423" max="7423" width="26.6640625" style="124" customWidth="1"/>
    <col min="7424" max="7672" width="9.33203125" style="124"/>
    <col min="7673" max="7673" width="50.5546875" style="124" customWidth="1"/>
    <col min="7674" max="7674" width="24.33203125" style="124" customWidth="1"/>
    <col min="7675" max="7675" width="27" style="124" customWidth="1"/>
    <col min="7676" max="7676" width="9.33203125" style="124"/>
    <col min="7677" max="7677" width="16.5546875" style="124" customWidth="1"/>
    <col min="7678" max="7678" width="9.33203125" style="124"/>
    <col min="7679" max="7679" width="26.6640625" style="124" customWidth="1"/>
    <col min="7680" max="7928" width="9.33203125" style="124"/>
    <col min="7929" max="7929" width="50.5546875" style="124" customWidth="1"/>
    <col min="7930" max="7930" width="24.33203125" style="124" customWidth="1"/>
    <col min="7931" max="7931" width="27" style="124" customWidth="1"/>
    <col min="7932" max="7932" width="9.33203125" style="124"/>
    <col min="7933" max="7933" width="16.5546875" style="124" customWidth="1"/>
    <col min="7934" max="7934" width="9.33203125" style="124"/>
    <col min="7935" max="7935" width="26.6640625" style="124" customWidth="1"/>
    <col min="7936" max="8184" width="9.33203125" style="124"/>
    <col min="8185" max="8185" width="50.5546875" style="124" customWidth="1"/>
    <col min="8186" max="8186" width="24.33203125" style="124" customWidth="1"/>
    <col min="8187" max="8187" width="27" style="124" customWidth="1"/>
    <col min="8188" max="8188" width="9.33203125" style="124"/>
    <col min="8189" max="8189" width="16.5546875" style="124" customWidth="1"/>
    <col min="8190" max="8190" width="9.33203125" style="124"/>
    <col min="8191" max="8191" width="26.6640625" style="124" customWidth="1"/>
    <col min="8192" max="8440" width="9.33203125" style="124"/>
    <col min="8441" max="8441" width="50.5546875" style="124" customWidth="1"/>
    <col min="8442" max="8442" width="24.33203125" style="124" customWidth="1"/>
    <col min="8443" max="8443" width="27" style="124" customWidth="1"/>
    <col min="8444" max="8444" width="9.33203125" style="124"/>
    <col min="8445" max="8445" width="16.5546875" style="124" customWidth="1"/>
    <col min="8446" max="8446" width="9.33203125" style="124"/>
    <col min="8447" max="8447" width="26.6640625" style="124" customWidth="1"/>
    <col min="8448" max="8696" width="9.33203125" style="124"/>
    <col min="8697" max="8697" width="50.5546875" style="124" customWidth="1"/>
    <col min="8698" max="8698" width="24.33203125" style="124" customWidth="1"/>
    <col min="8699" max="8699" width="27" style="124" customWidth="1"/>
    <col min="8700" max="8700" width="9.33203125" style="124"/>
    <col min="8701" max="8701" width="16.5546875" style="124" customWidth="1"/>
    <col min="8702" max="8702" width="9.33203125" style="124"/>
    <col min="8703" max="8703" width="26.6640625" style="124" customWidth="1"/>
    <col min="8704" max="8952" width="9.33203125" style="124"/>
    <col min="8953" max="8953" width="50.5546875" style="124" customWidth="1"/>
    <col min="8954" max="8954" width="24.33203125" style="124" customWidth="1"/>
    <col min="8955" max="8955" width="27" style="124" customWidth="1"/>
    <col min="8956" max="8956" width="9.33203125" style="124"/>
    <col min="8957" max="8957" width="16.5546875" style="124" customWidth="1"/>
    <col min="8958" max="8958" width="9.33203125" style="124"/>
    <col min="8959" max="8959" width="26.6640625" style="124" customWidth="1"/>
    <col min="8960" max="9208" width="9.33203125" style="124"/>
    <col min="9209" max="9209" width="50.5546875" style="124" customWidth="1"/>
    <col min="9210" max="9210" width="24.33203125" style="124" customWidth="1"/>
    <col min="9211" max="9211" width="27" style="124" customWidth="1"/>
    <col min="9212" max="9212" width="9.33203125" style="124"/>
    <col min="9213" max="9213" width="16.5546875" style="124" customWidth="1"/>
    <col min="9214" max="9214" width="9.33203125" style="124"/>
    <col min="9215" max="9215" width="26.6640625" style="124" customWidth="1"/>
    <col min="9216" max="9464" width="9.33203125" style="124"/>
    <col min="9465" max="9465" width="50.5546875" style="124" customWidth="1"/>
    <col min="9466" max="9466" width="24.33203125" style="124" customWidth="1"/>
    <col min="9467" max="9467" width="27" style="124" customWidth="1"/>
    <col min="9468" max="9468" width="9.33203125" style="124"/>
    <col min="9469" max="9469" width="16.5546875" style="124" customWidth="1"/>
    <col min="9470" max="9470" width="9.33203125" style="124"/>
    <col min="9471" max="9471" width="26.6640625" style="124" customWidth="1"/>
    <col min="9472" max="9720" width="9.33203125" style="124"/>
    <col min="9721" max="9721" width="50.5546875" style="124" customWidth="1"/>
    <col min="9722" max="9722" width="24.33203125" style="124" customWidth="1"/>
    <col min="9723" max="9723" width="27" style="124" customWidth="1"/>
    <col min="9724" max="9724" width="9.33203125" style="124"/>
    <col min="9725" max="9725" width="16.5546875" style="124" customWidth="1"/>
    <col min="9726" max="9726" width="9.33203125" style="124"/>
    <col min="9727" max="9727" width="26.6640625" style="124" customWidth="1"/>
    <col min="9728" max="9976" width="9.33203125" style="124"/>
    <col min="9977" max="9977" width="50.5546875" style="124" customWidth="1"/>
    <col min="9978" max="9978" width="24.33203125" style="124" customWidth="1"/>
    <col min="9979" max="9979" width="27" style="124" customWidth="1"/>
    <col min="9980" max="9980" width="9.33203125" style="124"/>
    <col min="9981" max="9981" width="16.5546875" style="124" customWidth="1"/>
    <col min="9982" max="9982" width="9.33203125" style="124"/>
    <col min="9983" max="9983" width="26.6640625" style="124" customWidth="1"/>
    <col min="9984" max="10232" width="9.33203125" style="124"/>
    <col min="10233" max="10233" width="50.5546875" style="124" customWidth="1"/>
    <col min="10234" max="10234" width="24.33203125" style="124" customWidth="1"/>
    <col min="10235" max="10235" width="27" style="124" customWidth="1"/>
    <col min="10236" max="10236" width="9.33203125" style="124"/>
    <col min="10237" max="10237" width="16.5546875" style="124" customWidth="1"/>
    <col min="10238" max="10238" width="9.33203125" style="124"/>
    <col min="10239" max="10239" width="26.6640625" style="124" customWidth="1"/>
    <col min="10240" max="10488" width="9.33203125" style="124"/>
    <col min="10489" max="10489" width="50.5546875" style="124" customWidth="1"/>
    <col min="10490" max="10490" width="24.33203125" style="124" customWidth="1"/>
    <col min="10491" max="10491" width="27" style="124" customWidth="1"/>
    <col min="10492" max="10492" width="9.33203125" style="124"/>
    <col min="10493" max="10493" width="16.5546875" style="124" customWidth="1"/>
    <col min="10494" max="10494" width="9.33203125" style="124"/>
    <col min="10495" max="10495" width="26.6640625" style="124" customWidth="1"/>
    <col min="10496" max="10744" width="9.33203125" style="124"/>
    <col min="10745" max="10745" width="50.5546875" style="124" customWidth="1"/>
    <col min="10746" max="10746" width="24.33203125" style="124" customWidth="1"/>
    <col min="10747" max="10747" width="27" style="124" customWidth="1"/>
    <col min="10748" max="10748" width="9.33203125" style="124"/>
    <col min="10749" max="10749" width="16.5546875" style="124" customWidth="1"/>
    <col min="10750" max="10750" width="9.33203125" style="124"/>
    <col min="10751" max="10751" width="26.6640625" style="124" customWidth="1"/>
    <col min="10752" max="11000" width="9.33203125" style="124"/>
    <col min="11001" max="11001" width="50.5546875" style="124" customWidth="1"/>
    <col min="11002" max="11002" width="24.33203125" style="124" customWidth="1"/>
    <col min="11003" max="11003" width="27" style="124" customWidth="1"/>
    <col min="11004" max="11004" width="9.33203125" style="124"/>
    <col min="11005" max="11005" width="16.5546875" style="124" customWidth="1"/>
    <col min="11006" max="11006" width="9.33203125" style="124"/>
    <col min="11007" max="11007" width="26.6640625" style="124" customWidth="1"/>
    <col min="11008" max="11256" width="9.33203125" style="124"/>
    <col min="11257" max="11257" width="50.5546875" style="124" customWidth="1"/>
    <col min="11258" max="11258" width="24.33203125" style="124" customWidth="1"/>
    <col min="11259" max="11259" width="27" style="124" customWidth="1"/>
    <col min="11260" max="11260" width="9.33203125" style="124"/>
    <col min="11261" max="11261" width="16.5546875" style="124" customWidth="1"/>
    <col min="11262" max="11262" width="9.33203125" style="124"/>
    <col min="11263" max="11263" width="26.6640625" style="124" customWidth="1"/>
    <col min="11264" max="11512" width="9.33203125" style="124"/>
    <col min="11513" max="11513" width="50.5546875" style="124" customWidth="1"/>
    <col min="11514" max="11514" width="24.33203125" style="124" customWidth="1"/>
    <col min="11515" max="11515" width="27" style="124" customWidth="1"/>
    <col min="11516" max="11516" width="9.33203125" style="124"/>
    <col min="11517" max="11517" width="16.5546875" style="124" customWidth="1"/>
    <col min="11518" max="11518" width="9.33203125" style="124"/>
    <col min="11519" max="11519" width="26.6640625" style="124" customWidth="1"/>
    <col min="11520" max="11768" width="9.33203125" style="124"/>
    <col min="11769" max="11769" width="50.5546875" style="124" customWidth="1"/>
    <col min="11770" max="11770" width="24.33203125" style="124" customWidth="1"/>
    <col min="11771" max="11771" width="27" style="124" customWidth="1"/>
    <col min="11772" max="11772" width="9.33203125" style="124"/>
    <col min="11773" max="11773" width="16.5546875" style="124" customWidth="1"/>
    <col min="11774" max="11774" width="9.33203125" style="124"/>
    <col min="11775" max="11775" width="26.6640625" style="124" customWidth="1"/>
    <col min="11776" max="12024" width="9.33203125" style="124"/>
    <col min="12025" max="12025" width="50.5546875" style="124" customWidth="1"/>
    <col min="12026" max="12026" width="24.33203125" style="124" customWidth="1"/>
    <col min="12027" max="12027" width="27" style="124" customWidth="1"/>
    <col min="12028" max="12028" width="9.33203125" style="124"/>
    <col min="12029" max="12029" width="16.5546875" style="124" customWidth="1"/>
    <col min="12030" max="12030" width="9.33203125" style="124"/>
    <col min="12031" max="12031" width="26.6640625" style="124" customWidth="1"/>
    <col min="12032" max="12280" width="9.33203125" style="124"/>
    <col min="12281" max="12281" width="50.5546875" style="124" customWidth="1"/>
    <col min="12282" max="12282" width="24.33203125" style="124" customWidth="1"/>
    <col min="12283" max="12283" width="27" style="124" customWidth="1"/>
    <col min="12284" max="12284" width="9.33203125" style="124"/>
    <col min="12285" max="12285" width="16.5546875" style="124" customWidth="1"/>
    <col min="12286" max="12286" width="9.33203125" style="124"/>
    <col min="12287" max="12287" width="26.6640625" style="124" customWidth="1"/>
    <col min="12288" max="12536" width="9.33203125" style="124"/>
    <col min="12537" max="12537" width="50.5546875" style="124" customWidth="1"/>
    <col min="12538" max="12538" width="24.33203125" style="124" customWidth="1"/>
    <col min="12539" max="12539" width="27" style="124" customWidth="1"/>
    <col min="12540" max="12540" width="9.33203125" style="124"/>
    <col min="12541" max="12541" width="16.5546875" style="124" customWidth="1"/>
    <col min="12542" max="12542" width="9.33203125" style="124"/>
    <col min="12543" max="12543" width="26.6640625" style="124" customWidth="1"/>
    <col min="12544" max="12792" width="9.33203125" style="124"/>
    <col min="12793" max="12793" width="50.5546875" style="124" customWidth="1"/>
    <col min="12794" max="12794" width="24.33203125" style="124" customWidth="1"/>
    <col min="12795" max="12795" width="27" style="124" customWidth="1"/>
    <col min="12796" max="12796" width="9.33203125" style="124"/>
    <col min="12797" max="12797" width="16.5546875" style="124" customWidth="1"/>
    <col min="12798" max="12798" width="9.33203125" style="124"/>
    <col min="12799" max="12799" width="26.6640625" style="124" customWidth="1"/>
    <col min="12800" max="13048" width="9.33203125" style="124"/>
    <col min="13049" max="13049" width="50.5546875" style="124" customWidth="1"/>
    <col min="13050" max="13050" width="24.33203125" style="124" customWidth="1"/>
    <col min="13051" max="13051" width="27" style="124" customWidth="1"/>
    <col min="13052" max="13052" width="9.33203125" style="124"/>
    <col min="13053" max="13053" width="16.5546875" style="124" customWidth="1"/>
    <col min="13054" max="13054" width="9.33203125" style="124"/>
    <col min="13055" max="13055" width="26.6640625" style="124" customWidth="1"/>
    <col min="13056" max="13304" width="9.33203125" style="124"/>
    <col min="13305" max="13305" width="50.5546875" style="124" customWidth="1"/>
    <col min="13306" max="13306" width="24.33203125" style="124" customWidth="1"/>
    <col min="13307" max="13307" width="27" style="124" customWidth="1"/>
    <col min="13308" max="13308" width="9.33203125" style="124"/>
    <col min="13309" max="13309" width="16.5546875" style="124" customWidth="1"/>
    <col min="13310" max="13310" width="9.33203125" style="124"/>
    <col min="13311" max="13311" width="26.6640625" style="124" customWidth="1"/>
    <col min="13312" max="13560" width="9.33203125" style="124"/>
    <col min="13561" max="13561" width="50.5546875" style="124" customWidth="1"/>
    <col min="13562" max="13562" width="24.33203125" style="124" customWidth="1"/>
    <col min="13563" max="13563" width="27" style="124" customWidth="1"/>
    <col min="13564" max="13564" width="9.33203125" style="124"/>
    <col min="13565" max="13565" width="16.5546875" style="124" customWidth="1"/>
    <col min="13566" max="13566" width="9.33203125" style="124"/>
    <col min="13567" max="13567" width="26.6640625" style="124" customWidth="1"/>
    <col min="13568" max="13816" width="9.33203125" style="124"/>
    <col min="13817" max="13817" width="50.5546875" style="124" customWidth="1"/>
    <col min="13818" max="13818" width="24.33203125" style="124" customWidth="1"/>
    <col min="13819" max="13819" width="27" style="124" customWidth="1"/>
    <col min="13820" max="13820" width="9.33203125" style="124"/>
    <col min="13821" max="13821" width="16.5546875" style="124" customWidth="1"/>
    <col min="13822" max="13822" width="9.33203125" style="124"/>
    <col min="13823" max="13823" width="26.6640625" style="124" customWidth="1"/>
    <col min="13824" max="14072" width="9.33203125" style="124"/>
    <col min="14073" max="14073" width="50.5546875" style="124" customWidth="1"/>
    <col min="14074" max="14074" width="24.33203125" style="124" customWidth="1"/>
    <col min="14075" max="14075" width="27" style="124" customWidth="1"/>
    <col min="14076" max="14076" width="9.33203125" style="124"/>
    <col min="14077" max="14077" width="16.5546875" style="124" customWidth="1"/>
    <col min="14078" max="14078" width="9.33203125" style="124"/>
    <col min="14079" max="14079" width="26.6640625" style="124" customWidth="1"/>
    <col min="14080" max="14328" width="9.33203125" style="124"/>
    <col min="14329" max="14329" width="50.5546875" style="124" customWidth="1"/>
    <col min="14330" max="14330" width="24.33203125" style="124" customWidth="1"/>
    <col min="14331" max="14331" width="27" style="124" customWidth="1"/>
    <col min="14332" max="14332" width="9.33203125" style="124"/>
    <col min="14333" max="14333" width="16.5546875" style="124" customWidth="1"/>
    <col min="14334" max="14334" width="9.33203125" style="124"/>
    <col min="14335" max="14335" width="26.6640625" style="124" customWidth="1"/>
    <col min="14336" max="14584" width="9.33203125" style="124"/>
    <col min="14585" max="14585" width="50.5546875" style="124" customWidth="1"/>
    <col min="14586" max="14586" width="24.33203125" style="124" customWidth="1"/>
    <col min="14587" max="14587" width="27" style="124" customWidth="1"/>
    <col min="14588" max="14588" width="9.33203125" style="124"/>
    <col min="14589" max="14589" width="16.5546875" style="124" customWidth="1"/>
    <col min="14590" max="14590" width="9.33203125" style="124"/>
    <col min="14591" max="14591" width="26.6640625" style="124" customWidth="1"/>
    <col min="14592" max="14840" width="9.33203125" style="124"/>
    <col min="14841" max="14841" width="50.5546875" style="124" customWidth="1"/>
    <col min="14842" max="14842" width="24.33203125" style="124" customWidth="1"/>
    <col min="14843" max="14843" width="27" style="124" customWidth="1"/>
    <col min="14844" max="14844" width="9.33203125" style="124"/>
    <col min="14845" max="14845" width="16.5546875" style="124" customWidth="1"/>
    <col min="14846" max="14846" width="9.33203125" style="124"/>
    <col min="14847" max="14847" width="26.6640625" style="124" customWidth="1"/>
    <col min="14848" max="15096" width="9.33203125" style="124"/>
    <col min="15097" max="15097" width="50.5546875" style="124" customWidth="1"/>
    <col min="15098" max="15098" width="24.33203125" style="124" customWidth="1"/>
    <col min="15099" max="15099" width="27" style="124" customWidth="1"/>
    <col min="15100" max="15100" width="9.33203125" style="124"/>
    <col min="15101" max="15101" width="16.5546875" style="124" customWidth="1"/>
    <col min="15102" max="15102" width="9.33203125" style="124"/>
    <col min="15103" max="15103" width="26.6640625" style="124" customWidth="1"/>
    <col min="15104" max="15352" width="9.33203125" style="124"/>
    <col min="15353" max="15353" width="50.5546875" style="124" customWidth="1"/>
    <col min="15354" max="15354" width="24.33203125" style="124" customWidth="1"/>
    <col min="15355" max="15355" width="27" style="124" customWidth="1"/>
    <col min="15356" max="15356" width="9.33203125" style="124"/>
    <col min="15357" max="15357" width="16.5546875" style="124" customWidth="1"/>
    <col min="15358" max="15358" width="9.33203125" style="124"/>
    <col min="15359" max="15359" width="26.6640625" style="124" customWidth="1"/>
    <col min="15360" max="15608" width="9.33203125" style="124"/>
    <col min="15609" max="15609" width="50.5546875" style="124" customWidth="1"/>
    <col min="15610" max="15610" width="24.33203125" style="124" customWidth="1"/>
    <col min="15611" max="15611" width="27" style="124" customWidth="1"/>
    <col min="15612" max="15612" width="9.33203125" style="124"/>
    <col min="15613" max="15613" width="16.5546875" style="124" customWidth="1"/>
    <col min="15614" max="15614" width="9.33203125" style="124"/>
    <col min="15615" max="15615" width="26.6640625" style="124" customWidth="1"/>
    <col min="15616" max="15864" width="9.33203125" style="124"/>
    <col min="15865" max="15865" width="50.5546875" style="124" customWidth="1"/>
    <col min="15866" max="15866" width="24.33203125" style="124" customWidth="1"/>
    <col min="15867" max="15867" width="27" style="124" customWidth="1"/>
    <col min="15868" max="15868" width="9.33203125" style="124"/>
    <col min="15869" max="15869" width="16.5546875" style="124" customWidth="1"/>
    <col min="15870" max="15870" width="9.33203125" style="124"/>
    <col min="15871" max="15871" width="26.6640625" style="124" customWidth="1"/>
    <col min="15872" max="16120" width="9.33203125" style="124"/>
    <col min="16121" max="16121" width="50.5546875" style="124" customWidth="1"/>
    <col min="16122" max="16122" width="24.33203125" style="124" customWidth="1"/>
    <col min="16123" max="16123" width="27" style="124" customWidth="1"/>
    <col min="16124" max="16124" width="9.33203125" style="124"/>
    <col min="16125" max="16125" width="16.5546875" style="124" customWidth="1"/>
    <col min="16126" max="16126" width="9.33203125" style="124"/>
    <col min="16127" max="16127" width="26.6640625" style="124" customWidth="1"/>
    <col min="16128" max="16384" width="9.33203125" style="124"/>
  </cols>
  <sheetData>
    <row r="1" spans="1:7">
      <c r="A1" s="1" t="s">
        <v>5739</v>
      </c>
    </row>
    <row r="2" spans="1:7">
      <c r="A2" s="53" t="s">
        <v>316</v>
      </c>
      <c r="B2" s="35"/>
      <c r="C2" s="35"/>
    </row>
    <row r="3" spans="1:7">
      <c r="A3" s="897"/>
      <c r="B3" s="730"/>
      <c r="C3" s="730"/>
      <c r="D3" s="266"/>
    </row>
    <row r="4" spans="1:7">
      <c r="A4" s="1" t="s">
        <v>5740</v>
      </c>
      <c r="B4" s="730"/>
      <c r="C4" s="730"/>
      <c r="D4" s="266"/>
    </row>
    <row r="5" spans="1:7">
      <c r="A5" s="54" t="s">
        <v>109</v>
      </c>
      <c r="B5" s="730"/>
      <c r="C5" s="730"/>
      <c r="D5" s="266"/>
    </row>
    <row r="6" spans="1:7">
      <c r="A6" s="54" t="s">
        <v>90</v>
      </c>
      <c r="B6" s="730"/>
      <c r="C6" s="730"/>
      <c r="D6" s="266"/>
    </row>
    <row r="7" spans="1:7">
      <c r="A7" s="42"/>
      <c r="B7" s="730"/>
      <c r="C7" s="730"/>
      <c r="D7" s="266"/>
    </row>
    <row r="8" spans="1:7">
      <c r="A8" s="165" t="s">
        <v>3750</v>
      </c>
      <c r="B8" s="730"/>
      <c r="C8" s="730"/>
      <c r="D8" s="266"/>
    </row>
    <row r="9" spans="1:7">
      <c r="A9" s="165"/>
      <c r="B9" s="730"/>
      <c r="C9" s="730"/>
      <c r="D9" s="266"/>
    </row>
    <row r="10" spans="1:7" ht="28.8">
      <c r="A10" s="538"/>
      <c r="B10" s="538"/>
      <c r="C10" s="1392" t="s">
        <v>3750</v>
      </c>
    </row>
    <row r="11" spans="1:7">
      <c r="A11" s="538"/>
      <c r="B11" s="538"/>
      <c r="C11" s="1296" t="s">
        <v>13</v>
      </c>
    </row>
    <row r="12" spans="1:7">
      <c r="A12" s="1393" t="s">
        <v>316</v>
      </c>
      <c r="B12" s="1296" t="s">
        <v>12</v>
      </c>
      <c r="C12" s="1395"/>
      <c r="E12" s="41" t="s">
        <v>91</v>
      </c>
      <c r="F12" s="41" t="s">
        <v>185</v>
      </c>
      <c r="G12" s="41" t="s">
        <v>176</v>
      </c>
    </row>
    <row r="13" spans="1:7">
      <c r="A13" s="1396" t="s">
        <v>5741</v>
      </c>
      <c r="B13" s="1296" t="s">
        <v>11</v>
      </c>
      <c r="C13" s="1394"/>
      <c r="D13" s="756" t="s">
        <v>3516</v>
      </c>
      <c r="E13" s="41" t="s">
        <v>91</v>
      </c>
      <c r="F13" s="41" t="s">
        <v>185</v>
      </c>
      <c r="G13" s="41" t="s">
        <v>176</v>
      </c>
    </row>
    <row r="14" spans="1:7">
      <c r="A14" s="45"/>
      <c r="B14" s="45"/>
    </row>
    <row r="15" spans="1:7">
      <c r="A15" s="45"/>
    </row>
    <row r="20" spans="3:4">
      <c r="C20" s="41"/>
    </row>
    <row r="21" spans="3:4">
      <c r="C21" s="41"/>
      <c r="D21" s="41"/>
    </row>
    <row r="22" spans="3:4">
      <c r="C22" s="41"/>
    </row>
    <row r="23" spans="3:4">
      <c r="C23" s="41"/>
      <c r="D23" s="41"/>
    </row>
    <row r="24" spans="3:4">
      <c r="C24" s="41"/>
    </row>
    <row r="25" spans="3:4">
      <c r="C25" s="41"/>
    </row>
    <row r="26" spans="3:4">
      <c r="C26" s="41"/>
    </row>
    <row r="27" spans="3:4">
      <c r="C27" s="41"/>
    </row>
    <row r="28" spans="3:4">
      <c r="C28" s="41"/>
    </row>
    <row r="29" spans="3:4">
      <c r="C29" s="41"/>
    </row>
    <row r="30" spans="3:4">
      <c r="C30" s="41"/>
    </row>
    <row r="31" spans="3:4">
      <c r="C31" s="41"/>
    </row>
    <row r="32" spans="3:4">
      <c r="C32" s="41"/>
    </row>
    <row r="33" spans="3:3">
      <c r="C33" s="41"/>
    </row>
    <row r="34" spans="3:3">
      <c r="C34" s="41"/>
    </row>
    <row r="35" spans="3:3">
      <c r="C35" s="41"/>
    </row>
    <row r="36" spans="3:3">
      <c r="C36" s="41"/>
    </row>
    <row r="37" spans="3:3">
      <c r="C37" s="41"/>
    </row>
    <row r="38" spans="3:3">
      <c r="C38" s="41"/>
    </row>
    <row r="39" spans="3:3">
      <c r="C39" s="41"/>
    </row>
    <row r="40" spans="3:3">
      <c r="C40" s="41"/>
    </row>
    <row r="41" spans="3:3">
      <c r="C41" s="41"/>
    </row>
    <row r="42" spans="3:3">
      <c r="C42" s="41"/>
    </row>
    <row r="43" spans="3:3">
      <c r="C43" s="41"/>
    </row>
    <row r="44" spans="3:3">
      <c r="C44" s="41"/>
    </row>
    <row r="45" spans="3:3">
      <c r="C45" s="41"/>
    </row>
    <row r="46" spans="3:3">
      <c r="C46" s="41"/>
    </row>
    <row r="47" spans="3:3">
      <c r="C47" s="41"/>
    </row>
    <row r="48" spans="3:3">
      <c r="C48" s="41"/>
    </row>
    <row r="49" spans="3:3">
      <c r="C49" s="41"/>
    </row>
    <row r="50" spans="3:3">
      <c r="C50" s="41"/>
    </row>
    <row r="51" spans="3:3">
      <c r="C51" s="41"/>
    </row>
    <row r="52" spans="3:3">
      <c r="C52" s="41"/>
    </row>
    <row r="53" spans="3:3">
      <c r="C53" s="41"/>
    </row>
    <row r="54" spans="3:3">
      <c r="C54" s="41"/>
    </row>
    <row r="55" spans="3:3">
      <c r="C55" s="41"/>
    </row>
    <row r="56" spans="3:3">
      <c r="C56" s="41"/>
    </row>
    <row r="57" spans="3:3">
      <c r="C57" s="41"/>
    </row>
    <row r="58" spans="3:3">
      <c r="C58" s="41"/>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32">
    <tabColor rgb="FF00B0F0"/>
  </sheetPr>
  <dimension ref="A1:V108"/>
  <sheetViews>
    <sheetView topLeftCell="D43" zoomScale="80" zoomScaleNormal="80" workbookViewId="0">
      <selection activeCell="J64" sqref="J64"/>
    </sheetView>
  </sheetViews>
  <sheetFormatPr defaultColWidth="9.33203125" defaultRowHeight="14.4"/>
  <cols>
    <col min="1" max="1" width="85.6640625" style="103" customWidth="1"/>
    <col min="2" max="2" width="12.6640625" style="106" customWidth="1"/>
    <col min="3" max="3" width="21.33203125" style="103" customWidth="1"/>
    <col min="4" max="4" width="24.33203125" style="103" customWidth="1"/>
    <col min="5" max="5" width="29.5546875" style="103" customWidth="1"/>
    <col min="6"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20" t="s">
        <v>5865</v>
      </c>
    </row>
    <row r="2" spans="1:19">
      <c r="A2" s="1521" t="s">
        <v>5904</v>
      </c>
      <c r="B2" s="71"/>
      <c r="C2" s="35"/>
      <c r="D2" s="35"/>
      <c r="E2" s="35"/>
      <c r="J2" s="113"/>
      <c r="S2" s="103"/>
    </row>
    <row r="3" spans="1:19">
      <c r="A3" s="1521"/>
      <c r="B3" s="71"/>
      <c r="D3" s="35"/>
      <c r="E3" s="35"/>
      <c r="J3" s="113"/>
      <c r="S3" s="103"/>
    </row>
    <row r="4" spans="1:19">
      <c r="A4" s="20" t="s">
        <v>5866</v>
      </c>
      <c r="B4" s="71"/>
      <c r="J4" s="113"/>
      <c r="S4" s="103"/>
    </row>
    <row r="5" spans="1:19">
      <c r="A5" s="52" t="s">
        <v>812</v>
      </c>
      <c r="B5" s="71"/>
      <c r="C5" s="51"/>
      <c r="J5" s="113"/>
      <c r="S5" s="103"/>
    </row>
    <row r="6" spans="1:19">
      <c r="B6" s="105"/>
      <c r="C6" s="105"/>
      <c r="D6" s="105"/>
      <c r="E6" s="105"/>
      <c r="F6" s="105"/>
      <c r="J6" s="113"/>
      <c r="S6" s="103"/>
    </row>
    <row r="7" spans="1:19">
      <c r="A7" s="36" t="s">
        <v>109</v>
      </c>
      <c r="B7" s="105"/>
      <c r="C7" s="105"/>
      <c r="D7" s="105"/>
      <c r="E7" s="105"/>
      <c r="F7" s="105"/>
      <c r="J7" s="113"/>
      <c r="S7" s="103"/>
    </row>
    <row r="8" spans="1:19">
      <c r="A8" s="36" t="s">
        <v>700</v>
      </c>
      <c r="B8" s="105"/>
      <c r="C8" s="105"/>
      <c r="D8" s="105"/>
      <c r="E8" s="105"/>
      <c r="F8" s="105"/>
      <c r="J8" s="113"/>
      <c r="S8" s="103"/>
    </row>
    <row r="9" spans="1:19">
      <c r="B9" s="105"/>
      <c r="C9" s="105"/>
      <c r="D9" s="105"/>
      <c r="E9" s="105"/>
      <c r="F9" s="105"/>
      <c r="J9" s="113"/>
      <c r="S9" s="103"/>
    </row>
    <row r="10" spans="1:19" ht="57.75" customHeight="1">
      <c r="A10" s="71"/>
      <c r="B10" s="71"/>
      <c r="C10" s="924" t="s">
        <v>316</v>
      </c>
      <c r="D10" s="925" t="s">
        <v>209</v>
      </c>
      <c r="E10" s="926" t="s">
        <v>342</v>
      </c>
      <c r="F10" s="1576" t="s">
        <v>215</v>
      </c>
      <c r="G10" s="113"/>
      <c r="H10" s="113"/>
      <c r="I10" s="113"/>
      <c r="J10" s="113"/>
      <c r="P10" s="103"/>
      <c r="Q10" s="103"/>
      <c r="R10" s="103"/>
      <c r="S10" s="103"/>
    </row>
    <row r="11" spans="1:19">
      <c r="A11"/>
      <c r="B11" s="71"/>
      <c r="C11" s="114" t="s">
        <v>13</v>
      </c>
      <c r="D11" s="107" t="s">
        <v>87</v>
      </c>
      <c r="E11" s="107" t="s">
        <v>86</v>
      </c>
      <c r="F11" s="107" t="s">
        <v>85</v>
      </c>
      <c r="G11" s="113"/>
      <c r="H11" s="113"/>
      <c r="I11" s="113"/>
      <c r="J11" s="113"/>
      <c r="P11" s="103"/>
      <c r="Q11" s="103"/>
      <c r="R11" s="103"/>
      <c r="S11" s="103"/>
    </row>
    <row r="12" spans="1:19">
      <c r="A12" s="927" t="s">
        <v>370</v>
      </c>
      <c r="B12" s="115"/>
      <c r="C12" s="25"/>
      <c r="D12" s="38"/>
      <c r="E12" s="38"/>
      <c r="F12" s="38"/>
      <c r="G12" s="113"/>
      <c r="H12" s="113"/>
      <c r="I12" s="113"/>
      <c r="J12" s="113"/>
      <c r="R12" s="103"/>
      <c r="S12" s="103"/>
    </row>
    <row r="13" spans="1:19">
      <c r="A13" s="1301" t="s">
        <v>803</v>
      </c>
      <c r="B13" s="11" t="s">
        <v>72</v>
      </c>
      <c r="C13" s="90"/>
      <c r="D13" s="90"/>
      <c r="E13" s="90"/>
      <c r="F13" s="90"/>
      <c r="G13" s="116"/>
      <c r="H13" s="112" t="s">
        <v>187</v>
      </c>
      <c r="I13" s="86"/>
      <c r="J13" s="112" t="s">
        <v>206</v>
      </c>
      <c r="K13" s="86"/>
      <c r="L13" s="86"/>
      <c r="M13" s="86"/>
      <c r="N13" s="86"/>
      <c r="R13" s="103"/>
      <c r="S13" s="103"/>
    </row>
    <row r="14" spans="1:19">
      <c r="A14" s="931" t="s">
        <v>372</v>
      </c>
      <c r="B14" s="11" t="s">
        <v>11</v>
      </c>
      <c r="C14" s="90"/>
      <c r="D14" s="90"/>
      <c r="E14" s="90"/>
      <c r="F14" s="90"/>
      <c r="G14" s="94"/>
      <c r="H14" s="112" t="s">
        <v>187</v>
      </c>
      <c r="I14" s="140" t="s">
        <v>560</v>
      </c>
      <c r="J14" s="112" t="s">
        <v>206</v>
      </c>
      <c r="K14" s="86"/>
      <c r="L14" s="86"/>
      <c r="M14" s="86"/>
      <c r="N14" s="86"/>
      <c r="R14" s="103"/>
      <c r="S14" s="103"/>
    </row>
    <row r="15" spans="1:19">
      <c r="A15" s="931" t="s">
        <v>374</v>
      </c>
      <c r="B15" s="11" t="s">
        <v>71</v>
      </c>
      <c r="C15" s="90"/>
      <c r="D15" s="90"/>
      <c r="E15" s="90"/>
      <c r="F15" s="90"/>
      <c r="G15" s="94"/>
      <c r="H15" s="112" t="s">
        <v>187</v>
      </c>
      <c r="I15" s="140" t="s">
        <v>559</v>
      </c>
      <c r="J15" s="112" t="s">
        <v>206</v>
      </c>
      <c r="K15" s="86"/>
      <c r="L15" s="86"/>
      <c r="M15" s="86"/>
      <c r="N15" s="86"/>
      <c r="R15" s="103"/>
      <c r="S15" s="103"/>
    </row>
    <row r="16" spans="1:19">
      <c r="A16" s="1301" t="s">
        <v>990</v>
      </c>
      <c r="B16" s="11" t="s">
        <v>68</v>
      </c>
      <c r="C16" s="90"/>
      <c r="D16" s="90"/>
      <c r="E16" s="90"/>
      <c r="F16" s="90"/>
      <c r="G16" s="138" t="s">
        <v>991</v>
      </c>
      <c r="H16" s="123" t="s">
        <v>201</v>
      </c>
      <c r="I16" s="86"/>
      <c r="J16" s="112" t="s">
        <v>205</v>
      </c>
      <c r="K16" s="86"/>
      <c r="L16" s="86"/>
      <c r="M16" s="86"/>
      <c r="N16" s="86"/>
      <c r="R16" s="103"/>
      <c r="S16" s="103"/>
    </row>
    <row r="17" spans="1:19">
      <c r="A17" s="1498" t="s">
        <v>5564</v>
      </c>
      <c r="B17" s="11" t="s">
        <v>67</v>
      </c>
      <c r="C17" s="90"/>
      <c r="D17" s="90"/>
      <c r="E17" s="90"/>
      <c r="F17" s="90"/>
      <c r="G17" s="138" t="s">
        <v>991</v>
      </c>
      <c r="H17" s="112" t="s">
        <v>187</v>
      </c>
      <c r="I17" s="86"/>
      <c r="J17" s="86"/>
      <c r="K17" s="86"/>
      <c r="L17" s="86"/>
      <c r="M17" s="86"/>
      <c r="N17" s="86"/>
      <c r="R17" s="103"/>
      <c r="S17" s="103"/>
    </row>
    <row r="18" spans="1:19">
      <c r="A18" s="1526" t="s">
        <v>992</v>
      </c>
      <c r="B18" s="11" t="s">
        <v>62</v>
      </c>
      <c r="C18" s="91"/>
      <c r="D18" s="91"/>
      <c r="E18" s="91"/>
      <c r="F18" s="91"/>
      <c r="G18" s="157" t="s">
        <v>994</v>
      </c>
      <c r="H18" s="123" t="s">
        <v>201</v>
      </c>
      <c r="I18" s="86"/>
      <c r="J18" s="112" t="s">
        <v>205</v>
      </c>
      <c r="K18" s="142"/>
      <c r="L18" s="86"/>
      <c r="M18" s="86"/>
      <c r="N18" s="86"/>
      <c r="R18" s="103"/>
      <c r="S18" s="103"/>
    </row>
    <row r="19" spans="1:19">
      <c r="A19" s="1526" t="s">
        <v>993</v>
      </c>
      <c r="B19" s="11" t="s">
        <v>61</v>
      </c>
      <c r="C19" s="91"/>
      <c r="D19" s="91"/>
      <c r="E19" s="91"/>
      <c r="F19" s="91"/>
      <c r="G19" s="157" t="s">
        <v>994</v>
      </c>
      <c r="H19" s="123" t="s">
        <v>201</v>
      </c>
      <c r="I19" s="86"/>
      <c r="J19" s="112"/>
      <c r="K19" s="142"/>
      <c r="L19" s="86"/>
      <c r="M19" s="86"/>
      <c r="N19" s="86"/>
      <c r="R19" s="103"/>
      <c r="S19" s="103"/>
    </row>
    <row r="20" spans="1:19">
      <c r="A20" s="928" t="s">
        <v>383</v>
      </c>
      <c r="B20" s="1517" t="s">
        <v>55</v>
      </c>
      <c r="C20" s="90"/>
      <c r="D20" s="90"/>
      <c r="E20" s="90"/>
      <c r="F20" s="90"/>
      <c r="G20" s="138" t="s">
        <v>555</v>
      </c>
      <c r="H20" s="112" t="s">
        <v>187</v>
      </c>
      <c r="I20" s="86"/>
      <c r="J20" s="112" t="s">
        <v>205</v>
      </c>
      <c r="K20" s="86"/>
      <c r="L20" s="86"/>
      <c r="M20" s="86"/>
      <c r="N20" s="86"/>
      <c r="R20" s="103"/>
      <c r="S20" s="103"/>
    </row>
    <row r="21" spans="1:19">
      <c r="A21" s="929" t="s">
        <v>804</v>
      </c>
      <c r="B21" s="1517" t="s">
        <v>54</v>
      </c>
      <c r="C21" s="90"/>
      <c r="D21" s="90"/>
      <c r="E21" s="90"/>
      <c r="F21" s="90"/>
      <c r="G21" s="138" t="s">
        <v>555</v>
      </c>
      <c r="H21" s="112" t="s">
        <v>187</v>
      </c>
      <c r="I21" s="86"/>
      <c r="J21" s="86"/>
      <c r="K21" s="86"/>
      <c r="L21" s="86"/>
      <c r="M21" s="86"/>
      <c r="N21" s="86"/>
      <c r="R21" s="103"/>
      <c r="S21" s="103"/>
    </row>
    <row r="22" spans="1:19">
      <c r="A22" s="1301" t="s">
        <v>6188</v>
      </c>
      <c r="B22" s="11" t="s">
        <v>52</v>
      </c>
      <c r="C22" s="90"/>
      <c r="D22" s="90"/>
      <c r="E22" s="90"/>
      <c r="F22" s="90"/>
      <c r="G22" s="138" t="s">
        <v>561</v>
      </c>
      <c r="H22" s="112" t="s">
        <v>187</v>
      </c>
      <c r="I22" s="86"/>
      <c r="J22" s="112" t="s">
        <v>205</v>
      </c>
      <c r="K22" s="86"/>
      <c r="L22" s="86"/>
      <c r="M22" s="86"/>
      <c r="N22" s="86"/>
      <c r="R22" s="103"/>
      <c r="S22" s="103"/>
    </row>
    <row r="23" spans="1:19">
      <c r="A23" s="1498" t="s">
        <v>6189</v>
      </c>
      <c r="B23" s="11" t="s">
        <v>51</v>
      </c>
      <c r="C23" s="90"/>
      <c r="D23" s="90"/>
      <c r="E23" s="90"/>
      <c r="F23" s="90"/>
      <c r="G23" s="138" t="s">
        <v>561</v>
      </c>
      <c r="H23" s="112" t="s">
        <v>187</v>
      </c>
      <c r="I23" s="86"/>
      <c r="J23" s="86"/>
      <c r="K23" s="86"/>
      <c r="L23" s="86"/>
      <c r="M23" s="86"/>
      <c r="N23" s="86"/>
      <c r="R23" s="103"/>
      <c r="S23" s="103"/>
    </row>
    <row r="24" spans="1:19">
      <c r="A24" s="928" t="s">
        <v>384</v>
      </c>
      <c r="B24" s="11" t="s">
        <v>101</v>
      </c>
      <c r="C24" s="90"/>
      <c r="D24" s="90"/>
      <c r="E24" s="90"/>
      <c r="F24" s="90"/>
      <c r="G24" s="138" t="s">
        <v>557</v>
      </c>
      <c r="H24" s="142" t="s">
        <v>187</v>
      </c>
      <c r="I24" s="140"/>
      <c r="J24" s="142" t="s">
        <v>205</v>
      </c>
      <c r="K24" s="140"/>
      <c r="L24" s="86"/>
      <c r="M24" s="86"/>
      <c r="N24" s="86"/>
      <c r="R24" s="103"/>
      <c r="S24" s="103"/>
    </row>
    <row r="25" spans="1:19">
      <c r="A25" s="932" t="s">
        <v>806</v>
      </c>
      <c r="B25" s="11" t="s">
        <v>44</v>
      </c>
      <c r="C25" s="90"/>
      <c r="D25" s="90"/>
      <c r="E25" s="90"/>
      <c r="F25" s="90"/>
      <c r="G25" s="138" t="s">
        <v>557</v>
      </c>
      <c r="H25" s="142" t="s">
        <v>187</v>
      </c>
      <c r="I25" s="140"/>
      <c r="J25" s="140"/>
      <c r="K25" s="140"/>
      <c r="L25" s="86"/>
      <c r="M25" s="86"/>
      <c r="N25" s="86"/>
      <c r="R25" s="103"/>
      <c r="S25" s="103"/>
    </row>
    <row r="26" spans="1:19">
      <c r="A26" s="928" t="s">
        <v>386</v>
      </c>
      <c r="B26" s="11" t="s">
        <v>35</v>
      </c>
      <c r="C26" s="90"/>
      <c r="D26" s="90"/>
      <c r="E26" s="90"/>
      <c r="F26" s="90"/>
      <c r="G26" s="138" t="s">
        <v>202</v>
      </c>
      <c r="H26" s="142" t="s">
        <v>187</v>
      </c>
      <c r="I26" s="140"/>
      <c r="J26" s="142" t="s">
        <v>205</v>
      </c>
      <c r="K26" s="140"/>
      <c r="L26" s="86"/>
      <c r="M26" s="86"/>
      <c r="N26" s="86"/>
      <c r="R26" s="103"/>
      <c r="S26" s="103"/>
    </row>
    <row r="27" spans="1:19">
      <c r="A27" s="932" t="s">
        <v>805</v>
      </c>
      <c r="B27" s="11" t="s">
        <v>34</v>
      </c>
      <c r="C27" s="90"/>
      <c r="D27" s="90"/>
      <c r="E27" s="90"/>
      <c r="F27" s="90"/>
      <c r="G27" s="138" t="s">
        <v>202</v>
      </c>
      <c r="H27" s="142" t="s">
        <v>187</v>
      </c>
      <c r="I27" s="140"/>
      <c r="J27" s="140"/>
      <c r="K27" s="140"/>
      <c r="L27" s="86"/>
      <c r="M27" s="86"/>
      <c r="N27" s="86"/>
      <c r="R27" s="103"/>
      <c r="S27" s="103"/>
    </row>
    <row r="28" spans="1:19">
      <c r="A28" s="928" t="s">
        <v>387</v>
      </c>
      <c r="B28" s="11" t="s">
        <v>33</v>
      </c>
      <c r="C28" s="90"/>
      <c r="D28" s="90"/>
      <c r="E28" s="90"/>
      <c r="F28" s="90"/>
      <c r="G28" s="138" t="s">
        <v>701</v>
      </c>
      <c r="H28" s="142" t="s">
        <v>187</v>
      </c>
      <c r="I28" s="140"/>
      <c r="J28" s="142" t="s">
        <v>205</v>
      </c>
      <c r="K28" s="140"/>
      <c r="L28" s="86"/>
      <c r="M28" s="86"/>
      <c r="N28" s="86"/>
      <c r="R28" s="103"/>
      <c r="S28" s="103"/>
    </row>
    <row r="29" spans="1:19" ht="57.6">
      <c r="B29" s="105"/>
      <c r="C29" s="4" t="s">
        <v>91</v>
      </c>
      <c r="D29" s="12" t="s">
        <v>91</v>
      </c>
      <c r="E29" s="12" t="s">
        <v>214</v>
      </c>
      <c r="F29" s="12" t="s">
        <v>91</v>
      </c>
      <c r="G29" s="113"/>
      <c r="H29" s="113"/>
      <c r="I29" s="113"/>
      <c r="J29" s="113"/>
      <c r="R29" s="103"/>
      <c r="S29" s="103"/>
    </row>
    <row r="30" spans="1:19">
      <c r="B30" s="105"/>
      <c r="C30" s="23" t="s">
        <v>216</v>
      </c>
      <c r="D30" s="12" t="s">
        <v>213</v>
      </c>
      <c r="E30" s="4"/>
      <c r="F30" s="12" t="s">
        <v>213</v>
      </c>
      <c r="G30" s="113"/>
      <c r="H30" s="113"/>
      <c r="I30" s="113"/>
      <c r="J30" s="113"/>
      <c r="R30" s="103"/>
      <c r="S30" s="103"/>
    </row>
    <row r="31" spans="1:19" ht="28.8">
      <c r="B31" s="105"/>
      <c r="C31" s="12" t="s">
        <v>176</v>
      </c>
      <c r="D31" s="12" t="s">
        <v>176</v>
      </c>
      <c r="E31" s="105"/>
      <c r="F31" s="12" t="s">
        <v>176</v>
      </c>
      <c r="G31" s="113"/>
      <c r="H31" s="46"/>
      <c r="I31" s="46"/>
      <c r="J31" s="46"/>
      <c r="K31" s="125"/>
      <c r="L31" s="86"/>
      <c r="P31" s="103"/>
      <c r="Q31" s="103"/>
      <c r="R31" s="103"/>
      <c r="S31" s="103"/>
    </row>
    <row r="32" spans="1:19" ht="43.2">
      <c r="B32" s="105"/>
      <c r="C32" s="105"/>
      <c r="D32" s="12" t="s">
        <v>204</v>
      </c>
      <c r="E32" s="105"/>
      <c r="F32" s="12" t="s">
        <v>183</v>
      </c>
      <c r="G32" s="113"/>
      <c r="H32" s="46"/>
      <c r="I32" s="46"/>
      <c r="J32" s="46"/>
      <c r="K32" s="125"/>
      <c r="L32" s="86"/>
      <c r="P32" s="103"/>
      <c r="Q32" s="103"/>
      <c r="R32" s="103"/>
      <c r="S32" s="103"/>
    </row>
    <row r="33" spans="1:19" ht="43.2">
      <c r="B33" s="105"/>
      <c r="D33" s="12" t="s">
        <v>183</v>
      </c>
      <c r="E33" s="105"/>
      <c r="G33" s="113"/>
      <c r="H33" s="113"/>
      <c r="I33" s="113"/>
      <c r="J33" s="113"/>
      <c r="P33" s="103"/>
      <c r="Q33" s="103"/>
      <c r="R33" s="103"/>
      <c r="S33" s="103"/>
    </row>
    <row r="34" spans="1:19">
      <c r="B34" s="105"/>
      <c r="C34" s="10" t="s">
        <v>90</v>
      </c>
      <c r="D34" s="10" t="s">
        <v>90</v>
      </c>
      <c r="E34" s="10"/>
      <c r="F34" s="10" t="s">
        <v>90</v>
      </c>
      <c r="G34" s="113"/>
      <c r="H34" s="113"/>
      <c r="I34" s="113"/>
      <c r="J34" s="113"/>
      <c r="P34" s="103"/>
      <c r="Q34" s="103"/>
      <c r="R34" s="103"/>
      <c r="S34" s="103"/>
    </row>
    <row r="35" spans="1:19">
      <c r="B35" s="105"/>
      <c r="C35"/>
      <c r="D35"/>
      <c r="E35"/>
      <c r="F35"/>
      <c r="G35"/>
      <c r="H35"/>
      <c r="J35" s="113"/>
      <c r="S35" s="103"/>
    </row>
    <row r="36" spans="1:19">
      <c r="B36" s="105"/>
      <c r="C36"/>
      <c r="D36" s="10"/>
      <c r="G36"/>
      <c r="H36"/>
      <c r="J36" s="113"/>
      <c r="S36" s="103"/>
    </row>
    <row r="37" spans="1:19">
      <c r="A37" s="20" t="s">
        <v>5867</v>
      </c>
    </row>
    <row r="38" spans="1:19">
      <c r="A38" s="49" t="s">
        <v>338</v>
      </c>
    </row>
    <row r="39" spans="1:19">
      <c r="A39" s="1"/>
      <c r="H39" s="132"/>
    </row>
    <row r="40" spans="1:19">
      <c r="A40" s="50" t="s">
        <v>109</v>
      </c>
      <c r="H40" s="132"/>
    </row>
    <row r="41" spans="1:19">
      <c r="A41" s="50" t="s">
        <v>90</v>
      </c>
      <c r="H41" s="132"/>
    </row>
    <row r="42" spans="1:19">
      <c r="H42" s="132"/>
    </row>
    <row r="43" spans="1:19">
      <c r="C43" s="8" t="s">
        <v>82</v>
      </c>
      <c r="H43" s="132"/>
    </row>
    <row r="44" spans="1:19">
      <c r="A44" s="922" t="s">
        <v>212</v>
      </c>
      <c r="B44" s="107" t="s">
        <v>9</v>
      </c>
      <c r="C44" s="13"/>
      <c r="D44" s="35" t="s">
        <v>205</v>
      </c>
      <c r="G44" s="41" t="s">
        <v>91</v>
      </c>
      <c r="H44" s="16" t="s">
        <v>3821</v>
      </c>
      <c r="I44" s="41" t="s">
        <v>176</v>
      </c>
      <c r="L44" s="41" t="s">
        <v>183</v>
      </c>
      <c r="N44" s="99"/>
      <c r="O44" s="99"/>
      <c r="P44" s="99"/>
    </row>
    <row r="45" spans="1:19">
      <c r="A45" s="922" t="s">
        <v>211</v>
      </c>
      <c r="B45" s="134" t="s">
        <v>69</v>
      </c>
      <c r="C45" s="14"/>
      <c r="D45" s="35" t="s">
        <v>206</v>
      </c>
      <c r="G45" s="41" t="s">
        <v>91</v>
      </c>
      <c r="H45" s="16" t="s">
        <v>3821</v>
      </c>
      <c r="I45" s="41" t="s">
        <v>176</v>
      </c>
      <c r="L45" s="41" t="s">
        <v>183</v>
      </c>
      <c r="N45" s="99"/>
      <c r="O45" s="99"/>
      <c r="P45" s="99"/>
    </row>
    <row r="46" spans="1:19">
      <c r="A46" s="922" t="s">
        <v>203</v>
      </c>
      <c r="B46" s="134" t="s">
        <v>65</v>
      </c>
      <c r="C46" s="14"/>
      <c r="D46" s="42"/>
      <c r="G46" s="41" t="s">
        <v>91</v>
      </c>
      <c r="H46" s="17" t="s">
        <v>213</v>
      </c>
      <c r="I46" s="41"/>
      <c r="K46" s="41" t="s">
        <v>176</v>
      </c>
      <c r="L46" s="41" t="s">
        <v>204</v>
      </c>
      <c r="M46" s="41" t="s">
        <v>183</v>
      </c>
    </row>
    <row r="47" spans="1:19">
      <c r="A47" s="922" t="s">
        <v>198</v>
      </c>
      <c r="B47" s="134" t="s">
        <v>6</v>
      </c>
      <c r="C47" s="14"/>
      <c r="E47" s="103" t="s">
        <v>197</v>
      </c>
      <c r="G47" s="41" t="s">
        <v>91</v>
      </c>
      <c r="H47" s="16" t="s">
        <v>3821</v>
      </c>
      <c r="I47" s="41"/>
      <c r="K47" s="41" t="s">
        <v>176</v>
      </c>
      <c r="L47" s="41" t="s">
        <v>185</v>
      </c>
      <c r="N47" s="41"/>
      <c r="O47" s="41"/>
    </row>
    <row r="48" spans="1:19">
      <c r="A48" s="922" t="s">
        <v>6317</v>
      </c>
      <c r="B48" s="134" t="s">
        <v>61</v>
      </c>
      <c r="C48" s="14"/>
      <c r="D48" s="35"/>
      <c r="E48" s="42" t="s">
        <v>196</v>
      </c>
      <c r="G48" s="41" t="s">
        <v>91</v>
      </c>
      <c r="H48" s="16" t="s">
        <v>3821</v>
      </c>
      <c r="I48" s="41"/>
      <c r="J48" s="46"/>
      <c r="K48" s="41" t="s">
        <v>176</v>
      </c>
      <c r="L48" s="41" t="s">
        <v>185</v>
      </c>
      <c r="M48" s="41"/>
      <c r="N48" s="41"/>
      <c r="O48" s="41"/>
    </row>
    <row r="49" spans="1:15">
      <c r="A49" s="1535" t="s">
        <v>3787</v>
      </c>
      <c r="B49" s="30" t="s">
        <v>4</v>
      </c>
      <c r="C49" s="727"/>
      <c r="D49" s="35"/>
      <c r="E49" s="42" t="s">
        <v>3773</v>
      </c>
      <c r="F49" s="124"/>
      <c r="G49" s="41" t="s">
        <v>91</v>
      </c>
      <c r="H49" s="16" t="s">
        <v>3821</v>
      </c>
      <c r="I49" s="41"/>
      <c r="J49" s="46"/>
      <c r="K49" s="41" t="s">
        <v>176</v>
      </c>
      <c r="L49" s="41" t="s">
        <v>185</v>
      </c>
      <c r="M49" s="46"/>
      <c r="N49" s="41"/>
      <c r="O49" s="41"/>
    </row>
    <row r="50" spans="1:15">
      <c r="A50" s="1570" t="s">
        <v>5960</v>
      </c>
      <c r="B50" s="134" t="s">
        <v>365</v>
      </c>
      <c r="C50" s="14"/>
      <c r="D50" s="35"/>
      <c r="E50" s="142" t="s">
        <v>366</v>
      </c>
      <c r="G50" s="41" t="s">
        <v>91</v>
      </c>
      <c r="H50" s="16" t="s">
        <v>3821</v>
      </c>
      <c r="I50" s="41"/>
      <c r="J50" s="46"/>
      <c r="K50" s="41" t="s">
        <v>176</v>
      </c>
      <c r="L50" s="41" t="s">
        <v>185</v>
      </c>
      <c r="M50" s="41"/>
      <c r="N50" s="41"/>
      <c r="O50" s="41"/>
    </row>
    <row r="51" spans="1:15">
      <c r="A51" s="1570" t="s">
        <v>5961</v>
      </c>
      <c r="B51" s="134" t="s">
        <v>364</v>
      </c>
      <c r="C51" s="14"/>
      <c r="D51" s="35"/>
      <c r="E51" s="142" t="s">
        <v>367</v>
      </c>
      <c r="G51" s="41" t="s">
        <v>91</v>
      </c>
      <c r="H51" s="16" t="s">
        <v>3821</v>
      </c>
      <c r="I51" s="41"/>
      <c r="J51" s="46"/>
      <c r="K51" s="41" t="s">
        <v>176</v>
      </c>
      <c r="L51" s="41" t="s">
        <v>185</v>
      </c>
      <c r="M51" s="41"/>
      <c r="N51" s="41"/>
      <c r="O51" s="41"/>
    </row>
    <row r="52" spans="1:15">
      <c r="A52" s="1570" t="s">
        <v>5962</v>
      </c>
      <c r="B52" s="134" t="s">
        <v>363</v>
      </c>
      <c r="C52" s="14"/>
      <c r="D52" s="35"/>
      <c r="E52" s="142" t="s">
        <v>368</v>
      </c>
      <c r="G52" s="41" t="s">
        <v>91</v>
      </c>
      <c r="H52" s="16" t="s">
        <v>3821</v>
      </c>
      <c r="I52" s="41"/>
      <c r="J52" s="46"/>
      <c r="K52" s="41" t="s">
        <v>176</v>
      </c>
      <c r="L52" s="41" t="s">
        <v>185</v>
      </c>
      <c r="M52" s="41"/>
      <c r="N52" s="41"/>
      <c r="O52" s="41"/>
    </row>
    <row r="53" spans="1:15">
      <c r="A53" s="1570" t="s">
        <v>5963</v>
      </c>
      <c r="B53" s="134" t="s">
        <v>362</v>
      </c>
      <c r="C53" s="14"/>
      <c r="D53" s="35"/>
      <c r="E53" s="142" t="s">
        <v>369</v>
      </c>
      <c r="G53" s="41" t="s">
        <v>91</v>
      </c>
      <c r="H53" s="16" t="s">
        <v>3821</v>
      </c>
      <c r="I53" s="41"/>
      <c r="J53" s="46"/>
      <c r="K53" s="41" t="s">
        <v>176</v>
      </c>
      <c r="L53" s="41" t="s">
        <v>185</v>
      </c>
      <c r="M53" s="41"/>
      <c r="N53" s="41"/>
      <c r="O53" s="41"/>
    </row>
    <row r="54" spans="1:15">
      <c r="A54" s="922" t="s">
        <v>195</v>
      </c>
      <c r="B54" s="134" t="s">
        <v>60</v>
      </c>
      <c r="C54" s="14"/>
      <c r="D54" s="35"/>
      <c r="E54" s="42"/>
      <c r="G54" s="41" t="s">
        <v>91</v>
      </c>
      <c r="H54" s="16" t="s">
        <v>3821</v>
      </c>
      <c r="I54" s="41"/>
      <c r="J54" s="46"/>
      <c r="K54" s="41" t="s">
        <v>176</v>
      </c>
      <c r="L54" s="41" t="s">
        <v>185</v>
      </c>
      <c r="M54" s="41"/>
      <c r="N54" s="41"/>
    </row>
    <row r="55" spans="1:15">
      <c r="A55" s="1571" t="s">
        <v>194</v>
      </c>
      <c r="B55" s="134"/>
      <c r="C55" s="25"/>
      <c r="D55" s="35"/>
      <c r="E55" s="41"/>
      <c r="F55" s="47"/>
      <c r="G55" s="41"/>
      <c r="H55" s="16"/>
      <c r="I55" s="47"/>
      <c r="J55" s="46"/>
      <c r="L55" s="99"/>
      <c r="M55" s="99"/>
      <c r="N55" s="99"/>
    </row>
    <row r="56" spans="1:15">
      <c r="A56" s="923" t="s">
        <v>210</v>
      </c>
      <c r="B56" s="134" t="s">
        <v>53</v>
      </c>
      <c r="C56" s="14"/>
      <c r="D56" s="35"/>
      <c r="E56" s="42" t="s">
        <v>200</v>
      </c>
      <c r="G56" s="41" t="s">
        <v>91</v>
      </c>
      <c r="H56" s="16" t="s">
        <v>3821</v>
      </c>
      <c r="I56" s="41"/>
      <c r="J56" s="46"/>
      <c r="K56" s="41" t="s">
        <v>176</v>
      </c>
      <c r="L56" s="41" t="s">
        <v>185</v>
      </c>
      <c r="M56" s="41"/>
      <c r="N56" s="41"/>
    </row>
    <row r="57" spans="1:15">
      <c r="A57" s="923" t="s">
        <v>6320</v>
      </c>
      <c r="B57" s="134" t="s">
        <v>52</v>
      </c>
      <c r="C57" s="14"/>
      <c r="D57" s="35"/>
      <c r="E57" s="42" t="s">
        <v>199</v>
      </c>
      <c r="G57" s="41" t="s">
        <v>91</v>
      </c>
      <c r="H57" s="16" t="s">
        <v>3821</v>
      </c>
      <c r="I57" s="41"/>
      <c r="J57" s="46"/>
      <c r="K57" s="41" t="s">
        <v>176</v>
      </c>
      <c r="L57" s="41" t="s">
        <v>185</v>
      </c>
      <c r="M57" s="41"/>
      <c r="N57" s="41"/>
    </row>
    <row r="58" spans="1:15">
      <c r="A58" s="923" t="s">
        <v>193</v>
      </c>
      <c r="B58" s="134" t="s">
        <v>101</v>
      </c>
      <c r="C58" s="92"/>
      <c r="D58" s="35"/>
      <c r="E58" s="42" t="s">
        <v>187</v>
      </c>
      <c r="F58" s="42" t="s">
        <v>192</v>
      </c>
      <c r="G58" s="41" t="s">
        <v>91</v>
      </c>
      <c r="H58" s="17" t="s">
        <v>213</v>
      </c>
      <c r="I58" s="41"/>
      <c r="J58" s="41" t="s">
        <v>185</v>
      </c>
      <c r="K58" s="41" t="s">
        <v>176</v>
      </c>
      <c r="L58" s="41"/>
      <c r="M58" s="41" t="s">
        <v>191</v>
      </c>
      <c r="N58" s="41" t="s">
        <v>182</v>
      </c>
      <c r="O58" s="41" t="s">
        <v>183</v>
      </c>
    </row>
    <row r="59" spans="1:15">
      <c r="A59" s="923" t="s">
        <v>190</v>
      </c>
      <c r="B59" s="134" t="s">
        <v>44</v>
      </c>
      <c r="C59" s="92"/>
      <c r="D59" s="48"/>
      <c r="E59" s="42" t="s">
        <v>187</v>
      </c>
      <c r="F59" s="103" t="s">
        <v>347</v>
      </c>
      <c r="G59" s="41" t="s">
        <v>91</v>
      </c>
      <c r="H59" s="16" t="s">
        <v>3821</v>
      </c>
      <c r="I59" s="41"/>
      <c r="J59" s="48"/>
      <c r="K59" s="41" t="s">
        <v>176</v>
      </c>
      <c r="L59" s="41" t="s">
        <v>185</v>
      </c>
      <c r="N59" s="41" t="s">
        <v>189</v>
      </c>
    </row>
    <row r="60" spans="1:15">
      <c r="A60" s="923" t="s">
        <v>6313</v>
      </c>
      <c r="B60" s="134" t="s">
        <v>43</v>
      </c>
      <c r="C60" s="92"/>
      <c r="D60" s="48"/>
      <c r="E60" s="42" t="s">
        <v>187</v>
      </c>
      <c r="F60" s="103" t="s">
        <v>346</v>
      </c>
      <c r="G60" s="41" t="s">
        <v>91</v>
      </c>
      <c r="H60" s="16" t="s">
        <v>3821</v>
      </c>
      <c r="I60" s="41"/>
      <c r="K60" s="41" t="s">
        <v>176</v>
      </c>
      <c r="L60" s="41" t="s">
        <v>185</v>
      </c>
      <c r="N60" s="41" t="s">
        <v>189</v>
      </c>
    </row>
    <row r="61" spans="1:15">
      <c r="A61" s="923" t="s">
        <v>3774</v>
      </c>
      <c r="B61" s="134" t="s">
        <v>2</v>
      </c>
      <c r="C61" s="92"/>
      <c r="D61" s="48"/>
      <c r="E61" s="42" t="s">
        <v>187</v>
      </c>
      <c r="F61" s="103" t="s">
        <v>345</v>
      </c>
      <c r="G61" s="41" t="s">
        <v>91</v>
      </c>
      <c r="H61" s="16" t="s">
        <v>3821</v>
      </c>
      <c r="I61" s="41"/>
      <c r="K61" s="41" t="s">
        <v>176</v>
      </c>
      <c r="L61" s="41" t="s">
        <v>185</v>
      </c>
      <c r="N61" s="41" t="s">
        <v>189</v>
      </c>
    </row>
    <row r="62" spans="1:15">
      <c r="A62" s="923" t="s">
        <v>188</v>
      </c>
      <c r="B62" s="134" t="s">
        <v>42</v>
      </c>
      <c r="C62" s="92"/>
      <c r="D62" s="48"/>
      <c r="E62" s="42" t="s">
        <v>187</v>
      </c>
      <c r="G62" s="41" t="s">
        <v>91</v>
      </c>
      <c r="H62" s="16" t="s">
        <v>3821</v>
      </c>
      <c r="I62" s="41"/>
      <c r="J62" s="46"/>
      <c r="K62" s="41" t="s">
        <v>176</v>
      </c>
      <c r="L62" s="41" t="s">
        <v>185</v>
      </c>
      <c r="N62" s="41" t="s">
        <v>186</v>
      </c>
    </row>
    <row r="63" spans="1:15">
      <c r="A63" s="923" t="s">
        <v>6318</v>
      </c>
      <c r="B63" s="134" t="s">
        <v>41</v>
      </c>
      <c r="C63" s="92"/>
      <c r="D63" s="35"/>
      <c r="G63" s="41" t="s">
        <v>319</v>
      </c>
      <c r="H63" s="17"/>
      <c r="I63" s="41"/>
      <c r="J63" s="41"/>
      <c r="K63" s="41"/>
      <c r="L63" s="41"/>
      <c r="M63" s="41"/>
      <c r="N63" s="41"/>
      <c r="O63" s="41"/>
    </row>
    <row r="64" spans="1:15">
      <c r="A64" s="923" t="s">
        <v>184</v>
      </c>
      <c r="B64" s="134" t="s">
        <v>40</v>
      </c>
      <c r="C64" s="117"/>
      <c r="D64" s="35"/>
      <c r="E64" s="42" t="s">
        <v>98</v>
      </c>
      <c r="G64" s="41" t="s">
        <v>91</v>
      </c>
      <c r="H64" s="41" t="s">
        <v>154</v>
      </c>
      <c r="I64" s="41" t="s">
        <v>155</v>
      </c>
      <c r="J64" s="16" t="s">
        <v>3821</v>
      </c>
      <c r="K64" s="41" t="s">
        <v>92</v>
      </c>
      <c r="L64" s="41" t="s">
        <v>97</v>
      </c>
      <c r="M64" s="41" t="s">
        <v>183</v>
      </c>
      <c r="N64" s="124"/>
      <c r="O64" s="124"/>
    </row>
    <row r="65" spans="1:19">
      <c r="A65" s="1573"/>
      <c r="B65" s="98"/>
      <c r="C65" s="43"/>
      <c r="D65" s="42"/>
      <c r="E65" s="42"/>
      <c r="G65" s="41"/>
      <c r="H65" s="17"/>
      <c r="I65" s="41"/>
      <c r="J65" s="41"/>
      <c r="K65" s="41"/>
      <c r="L65" s="41"/>
      <c r="M65" s="41"/>
      <c r="N65" s="124"/>
      <c r="O65" s="124"/>
      <c r="P65" s="112"/>
    </row>
    <row r="66" spans="1:19">
      <c r="A66" s="20" t="s">
        <v>5868</v>
      </c>
      <c r="B66" s="124"/>
      <c r="C66" s="124"/>
      <c r="D66" s="124"/>
      <c r="E66" s="124"/>
      <c r="F66" s="124"/>
      <c r="G66" s="41"/>
      <c r="H66" s="17"/>
      <c r="I66" s="41"/>
      <c r="J66" s="41"/>
      <c r="K66" s="41"/>
      <c r="L66" s="41"/>
      <c r="M66" s="41"/>
      <c r="N66" s="124"/>
      <c r="O66" s="124"/>
      <c r="P66" s="125"/>
      <c r="Q66" s="124"/>
      <c r="R66" s="124"/>
      <c r="S66" s="124"/>
    </row>
    <row r="67" spans="1:19">
      <c r="A67" s="129" t="s">
        <v>769</v>
      </c>
      <c r="B67" s="124"/>
      <c r="C67" s="124"/>
      <c r="D67" s="124"/>
      <c r="E67" s="124"/>
      <c r="F67" s="124"/>
      <c r="G67" s="41"/>
      <c r="H67" s="17"/>
      <c r="I67" s="41"/>
      <c r="J67" s="41"/>
      <c r="K67" s="41"/>
      <c r="L67" s="41"/>
      <c r="M67" s="41"/>
      <c r="N67" s="124"/>
      <c r="O67" s="124"/>
      <c r="P67" s="125"/>
      <c r="Q67" s="124"/>
      <c r="R67" s="124"/>
      <c r="S67" s="124"/>
    </row>
    <row r="68" spans="1:19">
      <c r="A68" s="129"/>
      <c r="B68" s="124"/>
      <c r="C68" s="124"/>
      <c r="D68" s="124"/>
      <c r="E68" s="124"/>
      <c r="F68" s="124"/>
      <c r="G68" s="41"/>
      <c r="H68" s="41"/>
      <c r="I68" s="41"/>
      <c r="J68" s="41"/>
      <c r="K68" s="41"/>
      <c r="L68" s="41"/>
      <c r="M68" s="41"/>
      <c r="N68" s="124"/>
      <c r="O68" s="124"/>
      <c r="P68" s="125"/>
      <c r="Q68" s="124"/>
      <c r="R68" s="124"/>
      <c r="S68" s="124"/>
    </row>
    <row r="69" spans="1:19">
      <c r="A69" s="126"/>
      <c r="B69" s="126"/>
      <c r="C69" s="127" t="s">
        <v>770</v>
      </c>
      <c r="D69" s="124"/>
      <c r="E69" s="124"/>
      <c r="F69" s="124"/>
      <c r="G69" s="41"/>
      <c r="H69" s="41"/>
      <c r="I69" s="41"/>
      <c r="J69" s="41"/>
      <c r="K69" s="41"/>
      <c r="L69" s="41"/>
      <c r="M69" s="125"/>
      <c r="N69" s="124"/>
      <c r="O69" s="124"/>
      <c r="P69" s="124"/>
      <c r="Q69" s="124"/>
      <c r="R69" s="124"/>
      <c r="S69" s="124"/>
    </row>
    <row r="70" spans="1:19">
      <c r="A70" s="126"/>
      <c r="B70" s="126"/>
      <c r="C70" s="30" t="s">
        <v>771</v>
      </c>
      <c r="D70" s="124"/>
      <c r="E70" s="124"/>
      <c r="F70" s="124"/>
      <c r="G70" s="124"/>
      <c r="H70" s="124"/>
      <c r="I70" s="124"/>
      <c r="J70" s="124"/>
      <c r="K70" s="124"/>
      <c r="L70" s="124"/>
      <c r="M70" s="124"/>
      <c r="N70" s="124"/>
      <c r="O70" s="124"/>
      <c r="P70" s="124"/>
      <c r="Q70" s="124"/>
      <c r="R70" s="124"/>
      <c r="S70" s="124"/>
    </row>
    <row r="71" spans="1:19">
      <c r="A71" s="1307" t="s">
        <v>772</v>
      </c>
      <c r="B71" s="30" t="s">
        <v>1</v>
      </c>
      <c r="C71" s="15"/>
      <c r="D71" s="41" t="s">
        <v>773</v>
      </c>
      <c r="E71" s="124"/>
      <c r="F71" s="124"/>
      <c r="G71" s="124"/>
      <c r="H71" s="124"/>
      <c r="I71" s="124"/>
      <c r="J71" s="124"/>
      <c r="K71" s="124"/>
      <c r="L71" s="124"/>
      <c r="M71" s="124"/>
      <c r="N71" s="124"/>
      <c r="O71" s="124"/>
      <c r="P71" s="124"/>
      <c r="Q71" s="124"/>
      <c r="R71" s="124"/>
      <c r="S71" s="124"/>
    </row>
    <row r="72" spans="1:19">
      <c r="A72" s="124"/>
      <c r="B72" s="124"/>
      <c r="C72" s="124"/>
      <c r="D72" s="124"/>
      <c r="E72" s="124"/>
      <c r="F72" s="124"/>
      <c r="G72" s="124"/>
      <c r="H72" s="124"/>
      <c r="I72" s="124"/>
      <c r="J72" s="124"/>
      <c r="K72" s="124"/>
      <c r="L72" s="124"/>
      <c r="M72" s="124"/>
      <c r="N72" s="124"/>
      <c r="O72" s="124"/>
      <c r="P72" s="124"/>
      <c r="Q72" s="124"/>
      <c r="R72" s="124"/>
      <c r="S72" s="124"/>
    </row>
    <row r="73" spans="1:19">
      <c r="A73" s="20" t="s">
        <v>5869</v>
      </c>
      <c r="B73" s="124"/>
      <c r="C73" s="124"/>
      <c r="D73" s="124"/>
      <c r="E73" s="124"/>
      <c r="F73" s="124"/>
      <c r="G73" s="124"/>
      <c r="H73" s="124"/>
      <c r="I73" s="124"/>
      <c r="J73" s="124"/>
      <c r="K73" s="124"/>
      <c r="L73" s="124"/>
      <c r="M73" s="124"/>
      <c r="N73" s="124"/>
      <c r="O73" s="124"/>
      <c r="P73" s="124"/>
      <c r="Q73" s="124"/>
      <c r="R73" s="124"/>
      <c r="S73" s="124"/>
    </row>
    <row r="74" spans="1:19">
      <c r="A74" s="129" t="s">
        <v>774</v>
      </c>
      <c r="B74" s="44"/>
      <c r="C74" s="43"/>
      <c r="D74" s="42"/>
      <c r="E74" s="42"/>
      <c r="F74" s="124"/>
      <c r="G74" s="124"/>
      <c r="H74" s="124"/>
      <c r="I74" s="124"/>
      <c r="J74" s="124"/>
      <c r="K74" s="124"/>
      <c r="L74" s="124"/>
      <c r="M74" s="124"/>
      <c r="N74" s="124"/>
      <c r="O74" s="124"/>
      <c r="P74" s="124"/>
      <c r="Q74" s="124"/>
      <c r="R74" s="124"/>
      <c r="S74" s="124"/>
    </row>
    <row r="75" spans="1:19">
      <c r="A75" s="129"/>
      <c r="B75" s="44"/>
      <c r="C75" s="43"/>
      <c r="D75" s="42"/>
      <c r="E75" s="42"/>
      <c r="F75" s="124"/>
      <c r="G75" s="124"/>
      <c r="H75" s="124"/>
      <c r="I75" s="124"/>
      <c r="J75" s="124"/>
      <c r="K75" s="124"/>
      <c r="L75" s="124"/>
      <c r="M75" s="124"/>
      <c r="N75" s="124"/>
      <c r="O75" s="124"/>
      <c r="P75" s="124"/>
      <c r="Q75" s="124"/>
      <c r="R75" s="124"/>
      <c r="S75" s="124"/>
    </row>
    <row r="76" spans="1:19">
      <c r="A76" s="50" t="s">
        <v>109</v>
      </c>
      <c r="B76" s="124"/>
      <c r="C76" s="124"/>
      <c r="D76" s="124"/>
      <c r="E76" s="124"/>
      <c r="F76" s="124"/>
      <c r="G76" s="124"/>
      <c r="H76" s="124"/>
      <c r="I76" s="124"/>
      <c r="J76" s="124"/>
      <c r="K76" s="124"/>
      <c r="L76" s="124"/>
      <c r="M76" s="124"/>
      <c r="N76" s="124"/>
      <c r="O76" s="124"/>
      <c r="P76" s="124"/>
      <c r="Q76" s="124"/>
      <c r="R76" s="124"/>
      <c r="S76" s="124"/>
    </row>
    <row r="77" spans="1:19">
      <c r="A77" s="50" t="s">
        <v>90</v>
      </c>
      <c r="B77" s="124"/>
      <c r="C77" s="124"/>
      <c r="D77" s="124"/>
      <c r="E77" s="124"/>
      <c r="F77" s="124"/>
      <c r="G77" s="124"/>
      <c r="H77" s="124"/>
      <c r="I77" s="124"/>
      <c r="J77" s="124"/>
      <c r="K77" s="124"/>
      <c r="L77" s="124"/>
      <c r="M77" s="124"/>
      <c r="N77" s="124"/>
      <c r="O77" s="124"/>
      <c r="P77" s="124"/>
      <c r="Q77" s="124"/>
      <c r="R77" s="124"/>
      <c r="S77" s="124"/>
    </row>
    <row r="78" spans="1:19">
      <c r="A78" s="124"/>
      <c r="B78" s="124"/>
      <c r="C78" s="124"/>
      <c r="D78" s="124"/>
      <c r="E78" s="124"/>
      <c r="F78" s="124"/>
      <c r="G78" s="124"/>
      <c r="H78" s="124"/>
      <c r="I78" s="124"/>
      <c r="J78" s="124"/>
      <c r="K78" s="124"/>
      <c r="L78" s="124"/>
      <c r="M78" s="124"/>
      <c r="N78" s="124"/>
      <c r="O78" s="124"/>
      <c r="P78" s="124"/>
      <c r="Q78" s="124"/>
      <c r="R78" s="124"/>
      <c r="S78" s="124"/>
    </row>
    <row r="79" spans="1:19">
      <c r="A79" s="126"/>
      <c r="B79" s="126"/>
      <c r="C79" s="128" t="s">
        <v>775</v>
      </c>
      <c r="D79" s="128" t="s">
        <v>776</v>
      </c>
      <c r="E79" s="124"/>
      <c r="F79" s="124"/>
      <c r="G79" s="124"/>
      <c r="H79" s="124"/>
      <c r="I79" s="124"/>
      <c r="J79" s="124"/>
      <c r="K79" s="124"/>
      <c r="L79" s="124"/>
      <c r="M79" s="124"/>
      <c r="N79" s="124"/>
      <c r="O79" s="124"/>
      <c r="P79" s="124"/>
      <c r="Q79" s="124"/>
      <c r="R79" s="124"/>
      <c r="S79" s="124"/>
    </row>
    <row r="80" spans="1:19">
      <c r="A80" s="126"/>
      <c r="B80" s="126"/>
      <c r="C80" s="128" t="s">
        <v>81</v>
      </c>
      <c r="D80" s="128" t="s">
        <v>80</v>
      </c>
      <c r="E80" s="124"/>
      <c r="F80" s="124"/>
      <c r="G80" s="124"/>
      <c r="H80" s="124"/>
      <c r="I80" s="124"/>
      <c r="J80" s="124"/>
      <c r="K80" s="124"/>
      <c r="L80" s="124"/>
      <c r="M80" s="124"/>
      <c r="N80" s="124"/>
      <c r="O80" s="124"/>
      <c r="P80" s="124"/>
      <c r="Q80" s="124"/>
      <c r="R80" s="124"/>
      <c r="S80" s="124"/>
    </row>
    <row r="81" spans="1:22">
      <c r="A81" s="1307" t="s">
        <v>777</v>
      </c>
      <c r="B81" s="128" t="s">
        <v>0</v>
      </c>
      <c r="C81" s="15"/>
      <c r="D81" s="15"/>
      <c r="E81" s="41" t="s">
        <v>91</v>
      </c>
      <c r="F81" s="41" t="s">
        <v>100</v>
      </c>
      <c r="G81" s="41" t="s">
        <v>778</v>
      </c>
      <c r="H81" s="41" t="s">
        <v>340</v>
      </c>
      <c r="I81" s="41"/>
      <c r="J81" s="124"/>
      <c r="K81" s="41"/>
      <c r="L81" s="41"/>
      <c r="M81" s="41"/>
      <c r="N81" s="124"/>
      <c r="O81" s="124"/>
      <c r="P81" s="124"/>
      <c r="Q81" s="124"/>
      <c r="R81" s="124"/>
      <c r="S81" s="124"/>
    </row>
    <row r="82" spans="1:22">
      <c r="A82" s="1301" t="s">
        <v>779</v>
      </c>
      <c r="B82" s="130" t="s">
        <v>27</v>
      </c>
      <c r="C82" s="15"/>
      <c r="D82" s="15"/>
      <c r="E82" s="41" t="s">
        <v>91</v>
      </c>
      <c r="F82" s="41" t="s">
        <v>100</v>
      </c>
      <c r="G82" s="41" t="s">
        <v>780</v>
      </c>
      <c r="H82" s="41" t="s">
        <v>340</v>
      </c>
      <c r="I82" s="124"/>
      <c r="J82" s="124"/>
      <c r="K82" s="124"/>
      <c r="L82" s="124"/>
      <c r="M82" s="124"/>
      <c r="N82" s="124"/>
      <c r="O82" s="124"/>
      <c r="P82" s="124"/>
      <c r="Q82" s="124"/>
      <c r="R82" s="124"/>
      <c r="S82" s="124"/>
    </row>
    <row r="83" spans="1:22">
      <c r="A83" s="1301" t="s">
        <v>781</v>
      </c>
      <c r="B83" s="128" t="s">
        <v>26</v>
      </c>
      <c r="C83" s="15"/>
      <c r="D83" s="15"/>
      <c r="E83" s="41" t="s">
        <v>91</v>
      </c>
      <c r="F83" s="41" t="s">
        <v>100</v>
      </c>
      <c r="G83" s="41" t="s">
        <v>782</v>
      </c>
      <c r="H83" s="41" t="s">
        <v>340</v>
      </c>
      <c r="I83" s="124"/>
      <c r="J83" s="124"/>
      <c r="K83" s="124"/>
      <c r="L83" s="124"/>
      <c r="M83" s="124"/>
      <c r="N83" s="124"/>
      <c r="O83" s="124"/>
      <c r="P83" s="124"/>
      <c r="Q83" s="124"/>
      <c r="R83" s="124"/>
      <c r="S83" s="124"/>
    </row>
    <row r="84" spans="1:22">
      <c r="A84" s="1307" t="s">
        <v>783</v>
      </c>
      <c r="B84" s="128" t="s">
        <v>25</v>
      </c>
      <c r="C84" s="15"/>
      <c r="D84" s="15"/>
      <c r="E84" s="41" t="s">
        <v>91</v>
      </c>
      <c r="F84" s="41" t="s">
        <v>92</v>
      </c>
      <c r="G84" s="41" t="s">
        <v>784</v>
      </c>
      <c r="H84" s="41"/>
      <c r="I84" s="124"/>
      <c r="J84" s="124"/>
      <c r="K84" s="124"/>
      <c r="L84" s="124"/>
      <c r="M84" s="124"/>
      <c r="N84" s="124"/>
      <c r="O84" s="124"/>
      <c r="P84" s="124"/>
      <c r="Q84" s="124"/>
      <c r="R84" s="124"/>
      <c r="S84" s="124"/>
    </row>
    <row r="85" spans="1:22" ht="28.8">
      <c r="A85" s="124"/>
      <c r="B85" s="124"/>
      <c r="C85" s="2" t="s">
        <v>790</v>
      </c>
      <c r="D85" s="2" t="s">
        <v>791</v>
      </c>
      <c r="E85" s="124"/>
      <c r="F85" s="124"/>
      <c r="G85" s="124"/>
      <c r="H85" s="124"/>
      <c r="I85" s="124"/>
      <c r="J85" s="124"/>
      <c r="K85" s="124"/>
      <c r="L85" s="124"/>
      <c r="M85" s="124"/>
      <c r="N85" s="124"/>
      <c r="O85" s="124"/>
      <c r="P85" s="124"/>
      <c r="Q85" s="124"/>
      <c r="R85" s="124"/>
      <c r="S85" s="125"/>
      <c r="T85" s="112"/>
      <c r="U85" s="112"/>
      <c r="V85" s="112"/>
    </row>
    <row r="86" spans="1:22">
      <c r="A86" s="124"/>
      <c r="B86" s="124"/>
      <c r="C86" s="124"/>
      <c r="D86" s="124"/>
      <c r="E86" s="124"/>
      <c r="F86" s="124"/>
      <c r="G86" s="124"/>
      <c r="H86" s="124"/>
      <c r="I86" s="124"/>
      <c r="J86" s="124"/>
      <c r="K86" s="124"/>
      <c r="L86" s="124"/>
      <c r="M86" s="124"/>
      <c r="N86" s="124"/>
      <c r="O86" s="124"/>
      <c r="P86" s="124"/>
      <c r="Q86" s="124"/>
      <c r="R86" s="124"/>
      <c r="S86" s="124"/>
      <c r="T86" s="112"/>
      <c r="U86" s="112"/>
      <c r="V86" s="112"/>
    </row>
    <row r="87" spans="1:22">
      <c r="A87" s="20" t="s">
        <v>5870</v>
      </c>
      <c r="B87" s="124"/>
      <c r="C87" s="124"/>
      <c r="D87" s="124"/>
      <c r="E87" s="124"/>
      <c r="F87" s="124"/>
      <c r="G87" s="124"/>
      <c r="H87" s="124"/>
      <c r="I87" s="124"/>
      <c r="J87" s="124"/>
      <c r="K87" s="124"/>
      <c r="L87" s="124"/>
      <c r="M87" s="124"/>
      <c r="N87" s="124"/>
      <c r="O87" s="124"/>
      <c r="P87" s="124"/>
      <c r="Q87" s="124"/>
      <c r="R87" s="124"/>
      <c r="S87" s="124"/>
      <c r="T87" s="112"/>
      <c r="U87" s="112"/>
      <c r="V87" s="112"/>
    </row>
    <row r="88" spans="1:22">
      <c r="A88" s="129" t="s">
        <v>774</v>
      </c>
      <c r="B88" s="44"/>
      <c r="C88" s="43"/>
      <c r="D88" s="42"/>
      <c r="E88" s="42"/>
      <c r="F88" s="124"/>
      <c r="G88" s="124"/>
      <c r="H88" s="124"/>
      <c r="I88" s="124"/>
      <c r="J88" s="124"/>
      <c r="K88" s="124"/>
      <c r="L88" s="124"/>
      <c r="M88" s="124"/>
      <c r="N88" s="124"/>
      <c r="O88" s="124"/>
      <c r="P88" s="124"/>
      <c r="Q88" s="124"/>
      <c r="R88" s="124"/>
      <c r="S88" s="124"/>
      <c r="T88" s="112"/>
      <c r="U88" s="112"/>
      <c r="V88" s="112"/>
    </row>
    <row r="89" spans="1:22">
      <c r="A89" s="129"/>
      <c r="B89" s="44"/>
      <c r="C89" s="43"/>
      <c r="D89" s="42"/>
      <c r="E89" s="42"/>
      <c r="F89" s="124"/>
      <c r="G89" s="124"/>
      <c r="H89" s="124"/>
      <c r="I89" s="124"/>
      <c r="J89" s="124"/>
      <c r="K89" s="124"/>
      <c r="L89" s="124"/>
      <c r="M89" s="124"/>
      <c r="N89" s="124"/>
      <c r="O89" s="124"/>
      <c r="P89" s="124"/>
      <c r="Q89" s="124"/>
      <c r="R89" s="124"/>
      <c r="S89" s="124"/>
      <c r="T89" s="112"/>
      <c r="U89" s="112"/>
      <c r="V89" s="112"/>
    </row>
    <row r="90" spans="1:22">
      <c r="A90" s="50" t="s">
        <v>109</v>
      </c>
      <c r="B90" s="44"/>
      <c r="C90" s="43"/>
      <c r="D90" s="42"/>
      <c r="E90" s="42"/>
      <c r="F90" s="124"/>
      <c r="G90" s="124"/>
      <c r="H90" s="124"/>
      <c r="I90" s="124"/>
      <c r="J90" s="124"/>
      <c r="K90" s="124"/>
      <c r="L90" s="124"/>
      <c r="M90" s="124"/>
      <c r="N90" s="124"/>
      <c r="O90" s="124"/>
      <c r="P90" s="124"/>
      <c r="Q90" s="124"/>
      <c r="R90" s="124"/>
      <c r="S90" s="124"/>
      <c r="T90" s="112"/>
      <c r="U90" s="112"/>
      <c r="V90" s="112"/>
    </row>
    <row r="91" spans="1:22">
      <c r="A91" s="50" t="s">
        <v>90</v>
      </c>
      <c r="B91" s="44"/>
      <c r="C91" s="43"/>
      <c r="D91" s="42"/>
      <c r="E91" s="42"/>
      <c r="F91" s="124"/>
      <c r="G91" s="124"/>
      <c r="H91" s="124"/>
      <c r="I91" s="124"/>
      <c r="J91" s="124"/>
      <c r="K91" s="124"/>
      <c r="L91" s="124"/>
      <c r="M91" s="124"/>
      <c r="N91" s="124"/>
      <c r="O91" s="124"/>
      <c r="P91" s="124"/>
      <c r="Q91" s="124"/>
      <c r="R91" s="124"/>
      <c r="S91" s="124"/>
      <c r="T91" s="112"/>
      <c r="U91" s="112"/>
      <c r="V91" s="112"/>
    </row>
    <row r="92" spans="1:22">
      <c r="A92" s="126"/>
      <c r="B92" s="124"/>
      <c r="C92" s="124"/>
      <c r="D92" s="124"/>
      <c r="E92" s="124"/>
      <c r="F92" s="124"/>
      <c r="G92" s="42"/>
      <c r="H92" s="41"/>
      <c r="I92" s="124"/>
      <c r="J92" s="124"/>
      <c r="K92" s="124"/>
      <c r="L92" s="124"/>
      <c r="M92" s="124"/>
      <c r="N92" s="124"/>
      <c r="O92" s="124"/>
      <c r="P92" s="124"/>
      <c r="Q92" s="124"/>
      <c r="R92" s="124"/>
      <c r="S92" s="124"/>
      <c r="T92" s="112"/>
      <c r="U92" s="112"/>
      <c r="V92" s="112"/>
    </row>
    <row r="93" spans="1:22">
      <c r="A93" s="126"/>
      <c r="B93" s="126"/>
      <c r="C93" s="128" t="s">
        <v>785</v>
      </c>
      <c r="D93" s="124"/>
      <c r="E93" s="124"/>
      <c r="F93" s="124"/>
      <c r="G93" s="124"/>
      <c r="H93" s="124"/>
      <c r="I93" s="124"/>
      <c r="J93" s="124"/>
      <c r="K93" s="124"/>
      <c r="L93" s="124"/>
      <c r="M93" s="124"/>
      <c r="N93" s="124"/>
      <c r="O93" s="124"/>
      <c r="P93" s="124"/>
      <c r="Q93" s="124"/>
      <c r="R93" s="124"/>
      <c r="S93" s="124"/>
      <c r="T93" s="112"/>
      <c r="U93" s="112"/>
      <c r="V93" s="112"/>
    </row>
    <row r="94" spans="1:22">
      <c r="A94" s="126"/>
      <c r="B94" s="126"/>
      <c r="C94" s="128" t="s">
        <v>137</v>
      </c>
      <c r="D94" s="124"/>
      <c r="E94" s="124"/>
      <c r="F94" s="124"/>
      <c r="G94" s="124"/>
      <c r="H94" s="124"/>
      <c r="I94" s="124"/>
      <c r="J94" s="124"/>
      <c r="K94" s="124"/>
      <c r="L94" s="124"/>
      <c r="M94" s="124"/>
      <c r="N94" s="124"/>
      <c r="O94" s="124"/>
      <c r="P94" s="124"/>
      <c r="Q94" s="124"/>
      <c r="R94" s="124"/>
      <c r="S94" s="124"/>
    </row>
    <row r="95" spans="1:22">
      <c r="A95" s="1308" t="s">
        <v>814</v>
      </c>
      <c r="B95" s="128" t="s">
        <v>24</v>
      </c>
      <c r="C95" s="96"/>
      <c r="D95" s="41" t="s">
        <v>91</v>
      </c>
      <c r="E95" s="41" t="s">
        <v>176</v>
      </c>
      <c r="F95" s="41" t="s">
        <v>185</v>
      </c>
      <c r="G95" s="47" t="s">
        <v>3821</v>
      </c>
      <c r="H95" s="42" t="s">
        <v>199</v>
      </c>
      <c r="I95" s="124"/>
      <c r="J95" s="124"/>
      <c r="K95" s="124"/>
      <c r="L95" s="124"/>
      <c r="M95" s="124"/>
      <c r="N95" s="124"/>
      <c r="O95" s="124"/>
      <c r="P95" s="124"/>
      <c r="Q95" s="124"/>
      <c r="R95" s="124"/>
      <c r="S95" s="124"/>
    </row>
    <row r="96" spans="1:22">
      <c r="A96" s="1309" t="s">
        <v>815</v>
      </c>
      <c r="B96" s="128" t="s">
        <v>23</v>
      </c>
      <c r="C96" s="96"/>
      <c r="D96" s="41" t="s">
        <v>91</v>
      </c>
      <c r="E96" s="41" t="s">
        <v>176</v>
      </c>
      <c r="F96" s="41" t="s">
        <v>185</v>
      </c>
      <c r="G96" s="47" t="s">
        <v>3821</v>
      </c>
      <c r="H96" s="42" t="s">
        <v>786</v>
      </c>
      <c r="I96" s="124"/>
      <c r="J96" s="124"/>
      <c r="K96" s="124"/>
      <c r="L96" s="124"/>
      <c r="M96" s="124"/>
      <c r="N96" s="124"/>
      <c r="O96" s="124"/>
      <c r="P96" s="124"/>
      <c r="Q96" s="124"/>
      <c r="R96" s="124"/>
      <c r="S96" s="124"/>
    </row>
    <row r="97" spans="1:19">
      <c r="A97" s="1309" t="s">
        <v>816</v>
      </c>
      <c r="B97" s="128" t="s">
        <v>22</v>
      </c>
      <c r="C97" s="96"/>
      <c r="D97" s="41" t="s">
        <v>91</v>
      </c>
      <c r="E97" s="41" t="s">
        <v>176</v>
      </c>
      <c r="F97" s="41" t="s">
        <v>185</v>
      </c>
      <c r="G97" s="47" t="s">
        <v>3821</v>
      </c>
      <c r="H97" s="42" t="s">
        <v>787</v>
      </c>
      <c r="I97" s="124"/>
      <c r="J97" s="124"/>
      <c r="K97" s="124"/>
      <c r="L97" s="124"/>
      <c r="M97" s="124"/>
      <c r="N97" s="124"/>
      <c r="O97" s="124"/>
      <c r="P97" s="124"/>
      <c r="Q97" s="124"/>
      <c r="R97" s="124"/>
      <c r="S97" s="124"/>
    </row>
    <row r="98" spans="1:19">
      <c r="A98" s="1886" t="s">
        <v>6319</v>
      </c>
      <c r="B98" s="128" t="s">
        <v>21</v>
      </c>
      <c r="C98" s="131"/>
      <c r="D98" s="41" t="s">
        <v>91</v>
      </c>
      <c r="E98" s="41" t="s">
        <v>176</v>
      </c>
      <c r="F98" s="41" t="s">
        <v>185</v>
      </c>
      <c r="G98" s="47" t="s">
        <v>3821</v>
      </c>
      <c r="H98" s="42" t="s">
        <v>788</v>
      </c>
      <c r="I98" s="124"/>
      <c r="J98" s="124"/>
      <c r="K98" s="124"/>
      <c r="L98" s="124"/>
      <c r="M98" s="124"/>
      <c r="N98" s="124"/>
      <c r="O98" s="124"/>
      <c r="P98" s="124"/>
      <c r="Q98" s="124"/>
      <c r="R98" s="124"/>
      <c r="S98" s="124"/>
    </row>
    <row r="99" spans="1:19">
      <c r="A99" s="1301" t="s">
        <v>817</v>
      </c>
      <c r="B99" s="128" t="s">
        <v>20</v>
      </c>
      <c r="C99" s="131"/>
      <c r="D99" s="41" t="s">
        <v>91</v>
      </c>
      <c r="E99" s="41" t="s">
        <v>176</v>
      </c>
      <c r="F99" s="41" t="s">
        <v>185</v>
      </c>
      <c r="G99" s="47" t="s">
        <v>3821</v>
      </c>
      <c r="H99" s="42" t="s">
        <v>789</v>
      </c>
      <c r="I99" s="124"/>
      <c r="J99" s="124"/>
      <c r="K99" s="124"/>
      <c r="L99" s="124"/>
      <c r="M99" s="124"/>
      <c r="N99" s="124"/>
      <c r="O99" s="124"/>
      <c r="P99" s="124"/>
      <c r="Q99" s="124"/>
      <c r="R99" s="124"/>
      <c r="S99" s="124"/>
    </row>
    <row r="100" spans="1:19">
      <c r="A100" s="1301" t="s">
        <v>818</v>
      </c>
      <c r="B100" s="128" t="s">
        <v>19</v>
      </c>
      <c r="C100" s="131"/>
      <c r="D100" s="41" t="s">
        <v>91</v>
      </c>
      <c r="E100" s="41" t="s">
        <v>176</v>
      </c>
      <c r="F100" s="41" t="s">
        <v>185</v>
      </c>
      <c r="G100" s="47" t="s">
        <v>3821</v>
      </c>
      <c r="H100" s="42" t="s">
        <v>199</v>
      </c>
      <c r="I100" s="42" t="s">
        <v>792</v>
      </c>
      <c r="J100" s="124"/>
      <c r="K100" s="124"/>
      <c r="L100" s="124"/>
      <c r="M100" s="124"/>
      <c r="N100" s="124"/>
      <c r="O100" s="124"/>
      <c r="P100" s="124"/>
      <c r="Q100" s="124"/>
      <c r="R100" s="124"/>
      <c r="S100" s="124"/>
    </row>
    <row r="101" spans="1:19">
      <c r="A101" s="132"/>
      <c r="B101" s="133"/>
      <c r="C101" s="132"/>
    </row>
    <row r="105" spans="1:19">
      <c r="J105" s="113"/>
      <c r="S105" s="103"/>
    </row>
    <row r="106" spans="1:19">
      <c r="J106" s="113"/>
      <c r="S106" s="103"/>
    </row>
    <row r="107" spans="1:19">
      <c r="J107" s="113"/>
      <c r="S107" s="103"/>
    </row>
    <row r="108" spans="1:19">
      <c r="J108" s="113"/>
      <c r="S108" s="103"/>
    </row>
  </sheetData>
  <phoneticPr fontId="43" type="noConversion"/>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33">
    <tabColor rgb="FF00B0F0"/>
  </sheetPr>
  <dimension ref="A1:W78"/>
  <sheetViews>
    <sheetView topLeftCell="A40" zoomScale="80" zoomScaleNormal="80" workbookViewId="0">
      <selection activeCell="A62" sqref="A62"/>
    </sheetView>
  </sheetViews>
  <sheetFormatPr defaultColWidth="9.33203125" defaultRowHeight="14.4"/>
  <cols>
    <col min="1" max="1" width="85.6640625" style="103" customWidth="1"/>
    <col min="2" max="2" width="12.6640625" style="106" customWidth="1"/>
    <col min="3"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20" t="s">
        <v>5872</v>
      </c>
      <c r="J1" s="113"/>
      <c r="S1" s="103"/>
    </row>
    <row r="2" spans="1:19">
      <c r="A2" s="1521" t="s">
        <v>5906</v>
      </c>
      <c r="B2" s="71"/>
      <c r="C2" s="35"/>
      <c r="D2" s="35"/>
      <c r="E2" s="35"/>
      <c r="J2" s="113"/>
      <c r="S2" s="103"/>
    </row>
    <row r="3" spans="1:19">
      <c r="A3" s="1521"/>
      <c r="B3" s="71"/>
      <c r="D3" s="35"/>
      <c r="E3" s="35"/>
      <c r="J3" s="113"/>
      <c r="S3" s="103"/>
    </row>
    <row r="4" spans="1:19">
      <c r="A4" s="20" t="s">
        <v>5873</v>
      </c>
      <c r="B4" s="71"/>
      <c r="J4" s="113"/>
      <c r="S4" s="103"/>
    </row>
    <row r="5" spans="1:19">
      <c r="A5" s="1577" t="s">
        <v>812</v>
      </c>
      <c r="B5" s="71"/>
      <c r="C5" s="51"/>
      <c r="J5" s="113"/>
      <c r="S5" s="103"/>
    </row>
    <row r="6" spans="1:19">
      <c r="B6" s="105"/>
      <c r="C6" s="105"/>
      <c r="D6" s="105"/>
      <c r="E6" s="105"/>
      <c r="F6" s="105"/>
      <c r="J6" s="113"/>
      <c r="S6" s="103"/>
    </row>
    <row r="7" spans="1:19">
      <c r="A7" s="36" t="s">
        <v>109</v>
      </c>
      <c r="B7" s="105"/>
      <c r="C7" s="105"/>
      <c r="D7" s="105"/>
      <c r="E7" s="105"/>
      <c r="F7" s="105"/>
      <c r="J7" s="113"/>
      <c r="S7" s="103"/>
    </row>
    <row r="8" spans="1:19">
      <c r="A8" s="36" t="s">
        <v>700</v>
      </c>
      <c r="B8" s="105"/>
      <c r="C8" s="105"/>
      <c r="D8" s="105"/>
      <c r="E8" s="105"/>
      <c r="F8" s="105"/>
      <c r="J8" s="113"/>
      <c r="S8" s="103"/>
    </row>
    <row r="9" spans="1:19">
      <c r="B9" s="105"/>
      <c r="C9" s="105"/>
      <c r="D9" s="105"/>
      <c r="E9" s="105"/>
      <c r="F9" s="105"/>
      <c r="J9" s="113"/>
      <c r="S9" s="103"/>
    </row>
    <row r="10" spans="1:19" ht="57.75" customHeight="1">
      <c r="A10"/>
      <c r="B10" s="71"/>
      <c r="C10" s="924" t="s">
        <v>316</v>
      </c>
      <c r="D10" s="925" t="s">
        <v>209</v>
      </c>
      <c r="E10" s="926" t="s">
        <v>342</v>
      </c>
      <c r="F10" s="1576" t="s">
        <v>215</v>
      </c>
      <c r="G10" s="113"/>
      <c r="H10" s="113"/>
      <c r="I10" s="113"/>
      <c r="J10" s="113"/>
      <c r="P10" s="103"/>
      <c r="Q10" s="103"/>
      <c r="R10" s="103"/>
      <c r="S10" s="103"/>
    </row>
    <row r="11" spans="1:19">
      <c r="A11"/>
      <c r="B11" s="71"/>
      <c r="C11" s="114" t="s">
        <v>13</v>
      </c>
      <c r="D11" s="107" t="s">
        <v>87</v>
      </c>
      <c r="E11" s="107" t="s">
        <v>86</v>
      </c>
      <c r="F11" s="107" t="s">
        <v>85</v>
      </c>
      <c r="G11" s="113"/>
      <c r="H11" s="113"/>
      <c r="I11" s="113"/>
      <c r="J11" s="113"/>
      <c r="P11" s="103"/>
      <c r="Q11" s="103"/>
      <c r="R11" s="103"/>
      <c r="S11" s="103"/>
    </row>
    <row r="12" spans="1:19">
      <c r="A12" s="927" t="s">
        <v>370</v>
      </c>
      <c r="B12" s="115"/>
      <c r="C12" s="38"/>
      <c r="D12" s="38"/>
      <c r="E12" s="38"/>
      <c r="F12" s="38"/>
      <c r="G12" s="113"/>
      <c r="H12" s="113"/>
      <c r="I12" s="113"/>
      <c r="J12" s="113"/>
      <c r="R12" s="103"/>
      <c r="S12" s="103"/>
    </row>
    <row r="13" spans="1:19">
      <c r="A13" s="1578" t="s">
        <v>803</v>
      </c>
      <c r="B13" s="11" t="s">
        <v>72</v>
      </c>
      <c r="C13" s="90"/>
      <c r="D13" s="90"/>
      <c r="E13" s="90"/>
      <c r="F13" s="90"/>
      <c r="G13" s="116"/>
      <c r="H13" s="112" t="s">
        <v>187</v>
      </c>
      <c r="I13" s="86"/>
      <c r="J13" s="112" t="s">
        <v>206</v>
      </c>
      <c r="K13" s="86"/>
      <c r="L13" s="86"/>
      <c r="M13" s="86"/>
      <c r="N13" s="86"/>
      <c r="R13" s="103"/>
      <c r="S13" s="103"/>
    </row>
    <row r="14" spans="1:19">
      <c r="A14" s="931" t="s">
        <v>372</v>
      </c>
      <c r="B14" s="11" t="s">
        <v>11</v>
      </c>
      <c r="C14" s="90"/>
      <c r="D14" s="90"/>
      <c r="E14" s="90"/>
      <c r="F14" s="90"/>
      <c r="G14" s="138"/>
      <c r="H14" s="142" t="s">
        <v>187</v>
      </c>
      <c r="I14" s="140" t="s">
        <v>560</v>
      </c>
      <c r="J14" s="112" t="s">
        <v>206</v>
      </c>
      <c r="K14" s="86"/>
      <c r="L14" s="86"/>
      <c r="M14" s="86"/>
      <c r="N14" s="86"/>
      <c r="R14" s="103"/>
      <c r="S14" s="103"/>
    </row>
    <row r="15" spans="1:19">
      <c r="A15" s="931" t="s">
        <v>374</v>
      </c>
      <c r="B15" s="11" t="s">
        <v>71</v>
      </c>
      <c r="C15" s="90"/>
      <c r="D15" s="90"/>
      <c r="E15" s="90"/>
      <c r="F15" s="90"/>
      <c r="G15" s="138"/>
      <c r="H15" s="142" t="s">
        <v>187</v>
      </c>
      <c r="I15" s="140" t="s">
        <v>559</v>
      </c>
      <c r="J15" s="112" t="s">
        <v>206</v>
      </c>
      <c r="K15" s="86"/>
      <c r="L15" s="86"/>
      <c r="M15" s="86"/>
      <c r="N15" s="86"/>
      <c r="R15" s="103"/>
      <c r="S15" s="103"/>
    </row>
    <row r="16" spans="1:19">
      <c r="A16" s="1301" t="s">
        <v>990</v>
      </c>
      <c r="B16" s="11" t="s">
        <v>68</v>
      </c>
      <c r="C16" s="90"/>
      <c r="D16" s="90"/>
      <c r="E16" s="90"/>
      <c r="F16" s="90"/>
      <c r="G16" s="138" t="s">
        <v>991</v>
      </c>
      <c r="H16" s="123" t="s">
        <v>201</v>
      </c>
      <c r="I16" s="86"/>
      <c r="J16" s="112" t="s">
        <v>205</v>
      </c>
      <c r="K16" s="86"/>
      <c r="L16" s="86"/>
      <c r="M16" s="86"/>
      <c r="N16" s="86"/>
      <c r="R16" s="103"/>
      <c r="S16" s="103"/>
    </row>
    <row r="17" spans="1:19">
      <c r="A17" s="1498" t="s">
        <v>5564</v>
      </c>
      <c r="B17" s="11" t="s">
        <v>67</v>
      </c>
      <c r="C17" s="90"/>
      <c r="D17" s="90"/>
      <c r="E17" s="90"/>
      <c r="F17" s="90"/>
      <c r="G17" s="138" t="s">
        <v>991</v>
      </c>
      <c r="H17" s="142" t="s">
        <v>187</v>
      </c>
      <c r="I17" s="86"/>
      <c r="J17" s="86"/>
      <c r="K17" s="86"/>
      <c r="L17" s="86"/>
      <c r="M17" s="86"/>
      <c r="N17" s="86"/>
      <c r="R17" s="103"/>
      <c r="S17" s="103"/>
    </row>
    <row r="18" spans="1:19">
      <c r="A18" s="1526" t="s">
        <v>992</v>
      </c>
      <c r="B18" s="11" t="s">
        <v>62</v>
      </c>
      <c r="C18" s="91"/>
      <c r="D18" s="91"/>
      <c r="E18" s="91"/>
      <c r="F18" s="91"/>
      <c r="G18" s="157" t="s">
        <v>994</v>
      </c>
      <c r="H18" s="123" t="s">
        <v>201</v>
      </c>
      <c r="I18" s="86"/>
      <c r="J18" s="112" t="s">
        <v>205</v>
      </c>
      <c r="K18" s="142"/>
      <c r="L18" s="140"/>
      <c r="M18" s="140"/>
      <c r="N18" s="140"/>
      <c r="R18" s="103"/>
      <c r="S18" s="103"/>
    </row>
    <row r="19" spans="1:19">
      <c r="A19" s="1526" t="s">
        <v>993</v>
      </c>
      <c r="B19" s="11" t="s">
        <v>61</v>
      </c>
      <c r="C19" s="91"/>
      <c r="D19" s="91"/>
      <c r="E19" s="91"/>
      <c r="F19" s="91"/>
      <c r="G19" s="157" t="s">
        <v>994</v>
      </c>
      <c r="H19" s="123" t="s">
        <v>201</v>
      </c>
      <c r="I19" s="86"/>
      <c r="J19" s="112"/>
      <c r="K19" s="142"/>
      <c r="L19" s="140"/>
      <c r="M19" s="140"/>
      <c r="N19" s="140"/>
      <c r="R19" s="103"/>
      <c r="S19" s="103"/>
    </row>
    <row r="20" spans="1:19">
      <c r="A20" s="928" t="s">
        <v>383</v>
      </c>
      <c r="B20" s="11" t="s">
        <v>55</v>
      </c>
      <c r="C20" s="90"/>
      <c r="D20" s="90"/>
      <c r="E20" s="90"/>
      <c r="F20" s="90"/>
      <c r="G20" s="138" t="s">
        <v>555</v>
      </c>
      <c r="H20" s="112" t="s">
        <v>187</v>
      </c>
      <c r="I20" s="86"/>
      <c r="J20" s="112" t="s">
        <v>205</v>
      </c>
      <c r="K20" s="86"/>
      <c r="L20" s="86"/>
      <c r="M20" s="86"/>
      <c r="N20" s="86"/>
      <c r="R20" s="103"/>
      <c r="S20" s="103"/>
    </row>
    <row r="21" spans="1:19">
      <c r="A21" s="929" t="s">
        <v>804</v>
      </c>
      <c r="B21" s="11" t="s">
        <v>54</v>
      </c>
      <c r="C21" s="90"/>
      <c r="D21" s="90"/>
      <c r="E21" s="90"/>
      <c r="F21" s="90"/>
      <c r="G21" s="138" t="s">
        <v>555</v>
      </c>
      <c r="H21" s="112" t="s">
        <v>187</v>
      </c>
      <c r="I21" s="86"/>
      <c r="J21" s="86"/>
      <c r="K21" s="86"/>
      <c r="L21" s="86"/>
      <c r="M21" s="86"/>
      <c r="N21" s="86"/>
      <c r="R21" s="103"/>
      <c r="S21" s="103"/>
    </row>
    <row r="22" spans="1:19">
      <c r="A22" s="1301" t="s">
        <v>6188</v>
      </c>
      <c r="B22" s="11" t="s">
        <v>52</v>
      </c>
      <c r="C22" s="90"/>
      <c r="D22" s="90"/>
      <c r="E22" s="90"/>
      <c r="F22" s="90"/>
      <c r="G22" s="138" t="s">
        <v>561</v>
      </c>
      <c r="H22" s="112" t="s">
        <v>187</v>
      </c>
      <c r="I22" s="86"/>
      <c r="J22" s="112" t="s">
        <v>205</v>
      </c>
      <c r="K22" s="86"/>
      <c r="L22" s="86"/>
      <c r="M22" s="86"/>
      <c r="N22" s="86"/>
      <c r="R22" s="103"/>
      <c r="S22" s="103"/>
    </row>
    <row r="23" spans="1:19">
      <c r="A23" s="1498" t="s">
        <v>6189</v>
      </c>
      <c r="B23" s="11" t="s">
        <v>51</v>
      </c>
      <c r="C23" s="90"/>
      <c r="D23" s="90"/>
      <c r="E23" s="90"/>
      <c r="F23" s="90"/>
      <c r="G23" s="138" t="s">
        <v>561</v>
      </c>
      <c r="H23" s="112" t="s">
        <v>187</v>
      </c>
      <c r="I23" s="86"/>
      <c r="J23" s="86"/>
      <c r="K23" s="86"/>
      <c r="L23" s="86"/>
      <c r="M23" s="86"/>
      <c r="N23" s="86"/>
      <c r="R23" s="103"/>
      <c r="S23" s="103"/>
    </row>
    <row r="24" spans="1:19">
      <c r="A24" s="928" t="s">
        <v>384</v>
      </c>
      <c r="B24" s="11" t="s">
        <v>101</v>
      </c>
      <c r="C24" s="90"/>
      <c r="D24" s="90"/>
      <c r="E24" s="90"/>
      <c r="F24" s="90"/>
      <c r="G24" s="138" t="s">
        <v>557</v>
      </c>
      <c r="H24" s="142" t="s">
        <v>187</v>
      </c>
      <c r="I24" s="140"/>
      <c r="J24" s="142" t="s">
        <v>205</v>
      </c>
      <c r="K24" s="140"/>
      <c r="L24" s="140"/>
      <c r="M24" s="86"/>
      <c r="N24" s="86"/>
      <c r="R24" s="103"/>
      <c r="S24" s="103"/>
    </row>
    <row r="25" spans="1:19">
      <c r="A25" s="932" t="s">
        <v>806</v>
      </c>
      <c r="B25" s="11" t="s">
        <v>44</v>
      </c>
      <c r="C25" s="90"/>
      <c r="D25" s="90"/>
      <c r="E25" s="90"/>
      <c r="F25" s="90"/>
      <c r="G25" s="138" t="s">
        <v>557</v>
      </c>
      <c r="H25" s="142" t="s">
        <v>187</v>
      </c>
      <c r="I25" s="140"/>
      <c r="J25" s="140"/>
      <c r="K25" s="140"/>
      <c r="L25" s="140"/>
      <c r="M25" s="86"/>
      <c r="N25" s="86"/>
      <c r="R25" s="103"/>
      <c r="S25" s="103"/>
    </row>
    <row r="26" spans="1:19">
      <c r="A26" s="928" t="s">
        <v>386</v>
      </c>
      <c r="B26" s="11" t="s">
        <v>35</v>
      </c>
      <c r="C26" s="90"/>
      <c r="D26" s="90"/>
      <c r="E26" s="90"/>
      <c r="F26" s="90"/>
      <c r="G26" s="138" t="s">
        <v>202</v>
      </c>
      <c r="H26" s="142" t="s">
        <v>187</v>
      </c>
      <c r="I26" s="140"/>
      <c r="J26" s="142" t="s">
        <v>205</v>
      </c>
      <c r="K26" s="140"/>
      <c r="L26" s="140"/>
      <c r="M26" s="86"/>
      <c r="N26" s="86"/>
      <c r="R26" s="103"/>
      <c r="S26" s="103"/>
    </row>
    <row r="27" spans="1:19">
      <c r="A27" s="932" t="s">
        <v>805</v>
      </c>
      <c r="B27" s="11" t="s">
        <v>34</v>
      </c>
      <c r="C27" s="90"/>
      <c r="D27" s="90"/>
      <c r="E27" s="90"/>
      <c r="F27" s="90"/>
      <c r="G27" s="138" t="s">
        <v>202</v>
      </c>
      <c r="H27" s="142" t="s">
        <v>187</v>
      </c>
      <c r="I27" s="140"/>
      <c r="J27" s="140"/>
      <c r="K27" s="140"/>
      <c r="L27" s="140"/>
      <c r="M27" s="86"/>
      <c r="N27" s="86"/>
      <c r="R27" s="103"/>
      <c r="S27" s="103"/>
    </row>
    <row r="28" spans="1:19">
      <c r="A28" s="928" t="s">
        <v>387</v>
      </c>
      <c r="B28" s="11" t="s">
        <v>33</v>
      </c>
      <c r="C28" s="90"/>
      <c r="D28" s="90"/>
      <c r="E28" s="90"/>
      <c r="F28" s="90"/>
      <c r="G28" s="138" t="s">
        <v>701</v>
      </c>
      <c r="H28" s="142" t="s">
        <v>187</v>
      </c>
      <c r="I28" s="140"/>
      <c r="J28" s="142" t="s">
        <v>205</v>
      </c>
      <c r="K28" s="140"/>
      <c r="L28" s="140"/>
      <c r="M28" s="86"/>
      <c r="N28" s="86"/>
      <c r="R28" s="103"/>
      <c r="S28" s="103"/>
    </row>
    <row r="29" spans="1:19" ht="72">
      <c r="B29" s="105"/>
      <c r="C29" s="4" t="s">
        <v>91</v>
      </c>
      <c r="D29" s="12" t="s">
        <v>91</v>
      </c>
      <c r="E29" s="12" t="s">
        <v>214</v>
      </c>
      <c r="F29" s="12" t="s">
        <v>91</v>
      </c>
      <c r="G29" s="113"/>
      <c r="H29" s="113"/>
      <c r="I29" s="113"/>
      <c r="J29" s="113"/>
      <c r="R29" s="103"/>
      <c r="S29" s="103"/>
    </row>
    <row r="30" spans="1:19">
      <c r="B30" s="105"/>
      <c r="C30" s="23" t="s">
        <v>216</v>
      </c>
      <c r="D30" s="12" t="s">
        <v>213</v>
      </c>
      <c r="E30" s="4"/>
      <c r="F30" s="12" t="s">
        <v>213</v>
      </c>
      <c r="G30" s="113"/>
      <c r="I30" s="113"/>
      <c r="J30" s="113"/>
      <c r="R30" s="103"/>
      <c r="S30" s="103"/>
    </row>
    <row r="31" spans="1:19" ht="28.8">
      <c r="B31" s="105"/>
      <c r="C31" s="12" t="s">
        <v>176</v>
      </c>
      <c r="D31" s="12" t="s">
        <v>176</v>
      </c>
      <c r="E31" s="105"/>
      <c r="F31" s="12" t="s">
        <v>176</v>
      </c>
      <c r="G31" s="113"/>
      <c r="I31" s="113"/>
      <c r="J31" s="113"/>
      <c r="P31" s="103"/>
      <c r="Q31" s="103"/>
      <c r="R31" s="103"/>
      <c r="S31" s="103"/>
    </row>
    <row r="32" spans="1:19" ht="43.2">
      <c r="B32" s="105"/>
      <c r="C32" s="105"/>
      <c r="D32" s="12" t="s">
        <v>204</v>
      </c>
      <c r="E32" s="105"/>
      <c r="F32" s="12" t="s">
        <v>183</v>
      </c>
      <c r="G32" s="113"/>
      <c r="I32" s="113"/>
      <c r="J32" s="113"/>
      <c r="P32" s="103"/>
      <c r="Q32" s="103"/>
      <c r="R32" s="103"/>
      <c r="S32" s="103"/>
    </row>
    <row r="33" spans="1:23" ht="43.2">
      <c r="B33" s="105"/>
      <c r="C33" s="10" t="s">
        <v>90</v>
      </c>
      <c r="D33" s="12" t="s">
        <v>183</v>
      </c>
      <c r="E33" s="105"/>
      <c r="F33" s="10" t="s">
        <v>90</v>
      </c>
      <c r="G33" s="113"/>
      <c r="I33" s="113"/>
      <c r="J33" s="113"/>
      <c r="P33" s="103"/>
      <c r="Q33" s="103"/>
      <c r="R33" s="103"/>
      <c r="S33" s="103"/>
    </row>
    <row r="34" spans="1:23">
      <c r="B34" s="105"/>
      <c r="D34" s="10" t="s">
        <v>90</v>
      </c>
      <c r="E34" s="10"/>
      <c r="G34" s="113"/>
      <c r="I34" s="113"/>
      <c r="J34" s="113"/>
      <c r="P34" s="103"/>
      <c r="Q34" s="103"/>
      <c r="R34" s="103"/>
      <c r="S34" s="103"/>
    </row>
    <row r="35" spans="1:23">
      <c r="B35" s="105"/>
      <c r="C35"/>
      <c r="D35"/>
      <c r="E35"/>
      <c r="F35"/>
      <c r="G35"/>
      <c r="J35" s="113"/>
      <c r="S35" s="103"/>
    </row>
    <row r="36" spans="1:23">
      <c r="B36" s="105"/>
      <c r="C36"/>
      <c r="D36" s="10"/>
      <c r="G36"/>
      <c r="H36"/>
      <c r="I36"/>
    </row>
    <row r="37" spans="1:23">
      <c r="B37" s="105"/>
      <c r="C37"/>
      <c r="D37" s="10"/>
      <c r="G37"/>
      <c r="H37"/>
      <c r="I37"/>
    </row>
    <row r="38" spans="1:23">
      <c r="A38" s="20" t="s">
        <v>5871</v>
      </c>
      <c r="B38" s="124"/>
      <c r="C38" s="124"/>
      <c r="D38" s="124"/>
      <c r="E38" s="124"/>
      <c r="F38" s="124"/>
      <c r="G38" s="124"/>
      <c r="H38" s="124"/>
      <c r="I38" s="124"/>
      <c r="J38" s="124"/>
      <c r="K38" s="124"/>
      <c r="L38" s="124"/>
      <c r="M38" s="124"/>
      <c r="N38" s="124"/>
      <c r="O38" s="124"/>
      <c r="P38" s="124"/>
      <c r="Q38" s="124"/>
      <c r="R38" s="124"/>
      <c r="S38" s="124"/>
      <c r="T38" s="124"/>
      <c r="U38" s="124"/>
      <c r="V38" s="124"/>
      <c r="W38" s="124"/>
    </row>
    <row r="39" spans="1:23">
      <c r="A39" s="126"/>
      <c r="B39" s="124"/>
      <c r="C39" s="124"/>
      <c r="D39" s="124"/>
      <c r="E39" s="124"/>
      <c r="F39" s="124"/>
      <c r="G39" s="124"/>
      <c r="H39" s="124"/>
      <c r="I39" s="124"/>
      <c r="J39" s="124"/>
      <c r="K39" s="124"/>
      <c r="L39" s="124"/>
      <c r="M39" s="124"/>
      <c r="N39" s="124"/>
      <c r="O39" s="124"/>
      <c r="P39" s="124"/>
      <c r="Q39" s="124"/>
      <c r="R39" s="124"/>
      <c r="S39" s="124"/>
      <c r="T39" s="124"/>
      <c r="U39" s="124"/>
      <c r="V39" s="124"/>
      <c r="W39" s="124"/>
    </row>
    <row r="40" spans="1:23">
      <c r="A40" s="1588" t="s">
        <v>338</v>
      </c>
      <c r="B40" s="124"/>
      <c r="C40" s="124"/>
      <c r="D40" s="124"/>
      <c r="E40" s="124"/>
      <c r="F40" s="124"/>
      <c r="G40" s="124"/>
      <c r="H40" s="124"/>
      <c r="I40" s="124"/>
      <c r="J40" s="124"/>
      <c r="K40" s="124"/>
      <c r="L40" s="124"/>
      <c r="M40" s="124"/>
      <c r="N40" s="124"/>
      <c r="O40" s="124"/>
      <c r="P40" s="124"/>
      <c r="Q40" s="124"/>
      <c r="R40" s="124"/>
      <c r="S40" s="124"/>
      <c r="T40" s="124"/>
      <c r="U40" s="124"/>
      <c r="V40" s="124"/>
      <c r="W40" s="124"/>
    </row>
    <row r="41" spans="1:23">
      <c r="A41" s="126"/>
      <c r="B41" s="124"/>
      <c r="C41" s="1296" t="s">
        <v>82</v>
      </c>
      <c r="D41" s="124"/>
      <c r="E41" s="124"/>
      <c r="F41" s="124"/>
      <c r="G41" s="124"/>
      <c r="H41" s="124"/>
      <c r="I41" s="124"/>
      <c r="J41" s="124"/>
      <c r="K41" s="124"/>
      <c r="L41" s="124"/>
      <c r="M41" s="124"/>
      <c r="N41" s="124"/>
      <c r="O41" s="124"/>
      <c r="P41" s="124"/>
      <c r="Q41" s="124"/>
      <c r="R41" s="124"/>
      <c r="S41" s="124"/>
      <c r="T41" s="124"/>
      <c r="U41" s="124"/>
      <c r="V41" s="124"/>
      <c r="W41" s="124"/>
    </row>
    <row r="42" spans="1:23">
      <c r="A42" s="1580" t="s">
        <v>212</v>
      </c>
      <c r="B42" s="1547" t="s">
        <v>9</v>
      </c>
      <c r="C42" s="1298"/>
      <c r="D42" s="3" t="s">
        <v>90</v>
      </c>
      <c r="E42" s="42" t="s">
        <v>1411</v>
      </c>
      <c r="F42" s="756" t="s">
        <v>3509</v>
      </c>
      <c r="G42" s="35" t="s">
        <v>205</v>
      </c>
      <c r="H42" s="124"/>
      <c r="I42" s="41" t="s">
        <v>91</v>
      </c>
      <c r="J42" s="47" t="s">
        <v>3821</v>
      </c>
      <c r="K42" s="41" t="s">
        <v>176</v>
      </c>
      <c r="L42" s="124"/>
      <c r="M42" s="124"/>
      <c r="N42" s="41" t="s">
        <v>183</v>
      </c>
      <c r="O42" s="124"/>
      <c r="P42" s="47"/>
      <c r="Q42" s="47"/>
      <c r="R42" s="47"/>
      <c r="S42" s="124"/>
      <c r="T42" s="124"/>
      <c r="U42" s="124"/>
      <c r="V42" s="124"/>
      <c r="W42" s="124"/>
    </row>
    <row r="43" spans="1:23">
      <c r="A43" s="1523" t="s">
        <v>211</v>
      </c>
      <c r="B43" s="1548" t="s">
        <v>69</v>
      </c>
      <c r="C43" s="1297"/>
      <c r="D43" s="3" t="s">
        <v>90</v>
      </c>
      <c r="E43" s="42" t="s">
        <v>1411</v>
      </c>
      <c r="F43" s="756" t="s">
        <v>3509</v>
      </c>
      <c r="G43" s="35" t="s">
        <v>206</v>
      </c>
      <c r="H43" s="124"/>
      <c r="I43" s="41" t="s">
        <v>91</v>
      </c>
      <c r="J43" s="47" t="s">
        <v>3821</v>
      </c>
      <c r="K43" s="41" t="s">
        <v>176</v>
      </c>
      <c r="L43" s="124"/>
      <c r="M43" s="124"/>
      <c r="N43" s="41" t="s">
        <v>183</v>
      </c>
      <c r="O43" s="124"/>
      <c r="P43" s="47"/>
      <c r="Q43" s="47"/>
      <c r="R43" s="47"/>
      <c r="S43" s="124"/>
      <c r="T43" s="124"/>
      <c r="U43" s="124"/>
      <c r="V43" s="124"/>
      <c r="W43" s="124"/>
    </row>
    <row r="44" spans="1:23">
      <c r="A44" s="1523" t="s">
        <v>203</v>
      </c>
      <c r="B44" s="1548" t="s">
        <v>65</v>
      </c>
      <c r="C44" s="1297"/>
      <c r="D44" s="3" t="s">
        <v>90</v>
      </c>
      <c r="E44" s="42" t="s">
        <v>1411</v>
      </c>
      <c r="F44" s="756" t="s">
        <v>3509</v>
      </c>
      <c r="G44" s="42"/>
      <c r="H44" s="124"/>
      <c r="I44" s="41" t="s">
        <v>91</v>
      </c>
      <c r="J44" s="47" t="s">
        <v>3821</v>
      </c>
      <c r="K44" s="41"/>
      <c r="L44" s="41" t="s">
        <v>204</v>
      </c>
      <c r="M44" s="41" t="s">
        <v>176</v>
      </c>
      <c r="N44" s="41"/>
      <c r="O44" s="41" t="s">
        <v>183</v>
      </c>
      <c r="P44" s="124"/>
      <c r="Q44" s="124"/>
      <c r="R44" s="124"/>
      <c r="S44" s="124"/>
      <c r="T44" s="124"/>
      <c r="U44" s="124"/>
      <c r="V44" s="124"/>
      <c r="W44" s="124"/>
    </row>
    <row r="45" spans="1:23">
      <c r="A45" s="1523" t="s">
        <v>198</v>
      </c>
      <c r="B45" s="1874" t="s">
        <v>6</v>
      </c>
      <c r="C45" s="1297"/>
      <c r="D45" s="3" t="s">
        <v>90</v>
      </c>
      <c r="E45" s="42" t="s">
        <v>1411</v>
      </c>
      <c r="F45" s="756" t="s">
        <v>3509</v>
      </c>
      <c r="G45" s="124"/>
      <c r="H45" s="124" t="s">
        <v>197</v>
      </c>
      <c r="I45" s="41" t="s">
        <v>91</v>
      </c>
      <c r="J45" s="47" t="s">
        <v>3821</v>
      </c>
      <c r="K45" s="41"/>
      <c r="L45" s="41" t="s">
        <v>185</v>
      </c>
      <c r="M45" s="41" t="s">
        <v>176</v>
      </c>
      <c r="N45" s="41"/>
      <c r="O45" s="41"/>
      <c r="P45" s="124"/>
      <c r="Q45" s="124"/>
      <c r="R45" s="124"/>
      <c r="S45" s="124"/>
      <c r="T45" s="124"/>
      <c r="U45" s="124"/>
      <c r="V45" s="124"/>
      <c r="W45" s="124"/>
    </row>
    <row r="46" spans="1:23" ht="28.8">
      <c r="A46" s="1875" t="s">
        <v>6314</v>
      </c>
      <c r="B46" s="1874" t="s">
        <v>61</v>
      </c>
      <c r="C46" s="1297"/>
      <c r="D46" s="3" t="s">
        <v>90</v>
      </c>
      <c r="E46" s="42" t="s">
        <v>1411</v>
      </c>
      <c r="F46" s="756" t="s">
        <v>3509</v>
      </c>
      <c r="G46" s="35"/>
      <c r="H46" s="42" t="s">
        <v>196</v>
      </c>
      <c r="I46" s="41" t="s">
        <v>91</v>
      </c>
      <c r="J46" s="47" t="s">
        <v>3821</v>
      </c>
      <c r="K46" s="41"/>
      <c r="L46" s="41" t="s">
        <v>185</v>
      </c>
      <c r="M46" s="41" t="s">
        <v>176</v>
      </c>
      <c r="N46" s="46"/>
      <c r="O46" s="46"/>
      <c r="P46" s="46"/>
      <c r="Q46" s="41"/>
      <c r="R46" s="124"/>
      <c r="S46" s="124"/>
      <c r="T46" s="124"/>
      <c r="U46" s="124"/>
      <c r="V46" s="124"/>
      <c r="W46" s="124"/>
    </row>
    <row r="47" spans="1:23">
      <c r="A47" s="1523" t="s">
        <v>3787</v>
      </c>
      <c r="B47" s="1874" t="s">
        <v>4</v>
      </c>
      <c r="C47" s="1297"/>
      <c r="D47" s="3" t="s">
        <v>90</v>
      </c>
      <c r="E47" s="42" t="s">
        <v>1411</v>
      </c>
      <c r="F47" s="756" t="s">
        <v>3509</v>
      </c>
      <c r="G47" s="35"/>
      <c r="H47" s="42" t="s">
        <v>3773</v>
      </c>
      <c r="I47" s="41" t="s">
        <v>91</v>
      </c>
      <c r="J47" s="47" t="s">
        <v>3821</v>
      </c>
      <c r="K47" s="41"/>
      <c r="L47" s="41" t="s">
        <v>185</v>
      </c>
      <c r="M47" s="41" t="s">
        <v>176</v>
      </c>
      <c r="N47" s="46"/>
      <c r="O47" s="46"/>
      <c r="P47" s="46"/>
      <c r="Q47" s="41"/>
      <c r="R47" s="124"/>
      <c r="S47" s="124"/>
      <c r="T47" s="124"/>
      <c r="U47" s="124"/>
      <c r="V47" s="124"/>
      <c r="W47" s="124"/>
    </row>
    <row r="48" spans="1:23">
      <c r="A48" s="923" t="s">
        <v>5959</v>
      </c>
      <c r="B48" s="134" t="s">
        <v>365</v>
      </c>
      <c r="C48" s="14"/>
      <c r="D48" s="3" t="s">
        <v>90</v>
      </c>
      <c r="E48" s="42" t="s">
        <v>1411</v>
      </c>
      <c r="F48" s="756" t="s">
        <v>3509</v>
      </c>
      <c r="H48" s="142" t="s">
        <v>366</v>
      </c>
      <c r="I48" s="41" t="s">
        <v>91</v>
      </c>
      <c r="J48" s="47" t="s">
        <v>3821</v>
      </c>
      <c r="K48" s="103"/>
      <c r="L48" s="41" t="s">
        <v>185</v>
      </c>
      <c r="M48" s="41" t="s">
        <v>176</v>
      </c>
      <c r="N48" s="103"/>
      <c r="O48" s="103"/>
      <c r="P48" s="41"/>
      <c r="Q48" s="41"/>
      <c r="R48" s="124"/>
      <c r="S48" s="124"/>
      <c r="T48" s="124"/>
      <c r="U48" s="124"/>
      <c r="V48" s="124"/>
      <c r="W48" s="124"/>
    </row>
    <row r="49" spans="1:23">
      <c r="A49" s="923" t="s">
        <v>5956</v>
      </c>
      <c r="B49" s="134" t="s">
        <v>364</v>
      </c>
      <c r="C49" s="14"/>
      <c r="D49" s="3" t="s">
        <v>90</v>
      </c>
      <c r="E49" s="42" t="s">
        <v>1411</v>
      </c>
      <c r="F49" s="756" t="s">
        <v>3509</v>
      </c>
      <c r="H49" s="142" t="s">
        <v>367</v>
      </c>
      <c r="I49" s="41" t="s">
        <v>91</v>
      </c>
      <c r="J49" s="47" t="s">
        <v>3821</v>
      </c>
      <c r="K49" s="103"/>
      <c r="L49" s="41" t="s">
        <v>185</v>
      </c>
      <c r="M49" s="41" t="s">
        <v>176</v>
      </c>
      <c r="N49" s="103"/>
      <c r="O49" s="103"/>
      <c r="P49" s="41"/>
      <c r="Q49" s="41"/>
      <c r="R49" s="124"/>
      <c r="S49" s="124"/>
      <c r="T49" s="124"/>
      <c r="U49" s="124"/>
      <c r="V49" s="124"/>
      <c r="W49" s="124"/>
    </row>
    <row r="50" spans="1:23">
      <c r="A50" s="923" t="s">
        <v>5957</v>
      </c>
      <c r="B50" s="134" t="s">
        <v>363</v>
      </c>
      <c r="C50" s="14"/>
      <c r="D50" s="3" t="s">
        <v>90</v>
      </c>
      <c r="E50" s="42" t="s">
        <v>1411</v>
      </c>
      <c r="F50" s="756" t="s">
        <v>3509</v>
      </c>
      <c r="H50" s="142" t="s">
        <v>368</v>
      </c>
      <c r="I50" s="41" t="s">
        <v>91</v>
      </c>
      <c r="J50" s="47" t="s">
        <v>3821</v>
      </c>
      <c r="K50" s="103"/>
      <c r="L50" s="41" t="s">
        <v>185</v>
      </c>
      <c r="M50" s="41" t="s">
        <v>176</v>
      </c>
      <c r="N50" s="103"/>
      <c r="O50" s="103"/>
      <c r="P50" s="41"/>
      <c r="Q50" s="41"/>
      <c r="R50" s="124"/>
      <c r="S50" s="124"/>
      <c r="T50" s="124"/>
      <c r="U50" s="124"/>
      <c r="V50" s="124"/>
      <c r="W50" s="124"/>
    </row>
    <row r="51" spans="1:23">
      <c r="A51" s="923" t="s">
        <v>5958</v>
      </c>
      <c r="B51" s="134" t="s">
        <v>362</v>
      </c>
      <c r="C51" s="14"/>
      <c r="D51" s="3" t="s">
        <v>90</v>
      </c>
      <c r="E51" s="42" t="s">
        <v>1411</v>
      </c>
      <c r="F51" s="756" t="s">
        <v>3509</v>
      </c>
      <c r="H51" s="142" t="s">
        <v>369</v>
      </c>
      <c r="I51" s="41" t="s">
        <v>91</v>
      </c>
      <c r="J51" s="47" t="s">
        <v>3821</v>
      </c>
      <c r="K51" s="103"/>
      <c r="L51" s="41" t="s">
        <v>185</v>
      </c>
      <c r="M51" s="41" t="s">
        <v>176</v>
      </c>
      <c r="N51" s="103"/>
      <c r="O51" s="103"/>
      <c r="P51" s="41"/>
      <c r="Q51" s="41"/>
      <c r="R51" s="124"/>
      <c r="S51" s="124"/>
      <c r="T51" s="124"/>
      <c r="U51" s="124"/>
      <c r="V51" s="124"/>
      <c r="W51" s="124"/>
    </row>
    <row r="52" spans="1:23">
      <c r="A52" s="1581" t="s">
        <v>5896</v>
      </c>
      <c r="B52" s="1874" t="s">
        <v>60</v>
      </c>
      <c r="C52" s="1297"/>
      <c r="D52" s="3" t="s">
        <v>90</v>
      </c>
      <c r="E52" s="42" t="s">
        <v>1411</v>
      </c>
      <c r="F52" s="42"/>
      <c r="G52" s="35"/>
      <c r="H52" s="42" t="s">
        <v>187</v>
      </c>
      <c r="I52" s="41" t="s">
        <v>91</v>
      </c>
      <c r="J52" s="47" t="s">
        <v>3821</v>
      </c>
      <c r="K52" s="41"/>
      <c r="L52" s="41" t="s">
        <v>185</v>
      </c>
      <c r="M52" s="41" t="s">
        <v>176</v>
      </c>
      <c r="N52" s="41"/>
      <c r="O52" s="41"/>
      <c r="P52" s="46"/>
      <c r="Q52" s="41"/>
      <c r="R52" s="124"/>
      <c r="S52" s="124"/>
      <c r="T52" s="124"/>
      <c r="U52" s="124"/>
      <c r="V52" s="124"/>
      <c r="W52" s="124"/>
    </row>
    <row r="53" spans="1:23">
      <c r="A53" s="1524" t="s">
        <v>194</v>
      </c>
      <c r="B53" s="1876"/>
      <c r="C53" s="25"/>
      <c r="D53" s="35"/>
      <c r="E53" s="41"/>
      <c r="F53" s="47"/>
      <c r="G53" s="41"/>
      <c r="H53" s="41"/>
      <c r="I53" s="47"/>
      <c r="J53" s="41"/>
      <c r="K53" s="124"/>
      <c r="L53" s="47"/>
      <c r="M53" s="47"/>
      <c r="N53" s="47"/>
      <c r="O53" s="124"/>
      <c r="P53" s="124"/>
      <c r="Q53" s="124"/>
      <c r="R53" s="124"/>
      <c r="S53" s="124"/>
      <c r="T53" s="124"/>
      <c r="U53" s="124"/>
      <c r="V53" s="124"/>
      <c r="W53" s="124"/>
    </row>
    <row r="54" spans="1:23">
      <c r="A54" s="1582" t="s">
        <v>210</v>
      </c>
      <c r="B54" s="1876" t="s">
        <v>53</v>
      </c>
      <c r="C54" s="1297"/>
      <c r="D54" s="3" t="s">
        <v>90</v>
      </c>
      <c r="E54" s="42" t="s">
        <v>1411</v>
      </c>
      <c r="F54" s="756" t="s">
        <v>3509</v>
      </c>
      <c r="G54" s="42"/>
      <c r="H54" s="42" t="s">
        <v>200</v>
      </c>
      <c r="I54" s="41" t="s">
        <v>91</v>
      </c>
      <c r="J54" s="47" t="s">
        <v>3821</v>
      </c>
      <c r="K54" s="41"/>
      <c r="L54" s="46"/>
      <c r="M54" s="41" t="s">
        <v>176</v>
      </c>
      <c r="N54" s="41" t="s">
        <v>185</v>
      </c>
      <c r="O54" s="124"/>
      <c r="P54" s="46"/>
      <c r="Q54" s="124"/>
      <c r="R54" s="124"/>
      <c r="S54" s="124"/>
      <c r="T54" s="124"/>
      <c r="U54" s="124"/>
      <c r="V54" s="124"/>
      <c r="W54" s="124"/>
    </row>
    <row r="55" spans="1:23">
      <c r="A55" s="1582" t="s">
        <v>6320</v>
      </c>
      <c r="B55" s="1876" t="s">
        <v>52</v>
      </c>
      <c r="C55" s="1297"/>
      <c r="D55" s="3" t="s">
        <v>90</v>
      </c>
      <c r="E55" s="42" t="s">
        <v>1411</v>
      </c>
      <c r="F55" s="756" t="s">
        <v>3509</v>
      </c>
      <c r="G55" s="42"/>
      <c r="H55" s="42" t="s">
        <v>199</v>
      </c>
      <c r="I55" s="41" t="s">
        <v>91</v>
      </c>
      <c r="J55" s="47" t="s">
        <v>3821</v>
      </c>
      <c r="K55" s="41"/>
      <c r="L55" s="46"/>
      <c r="M55" s="41" t="s">
        <v>176</v>
      </c>
      <c r="N55" s="41" t="s">
        <v>185</v>
      </c>
      <c r="O55" s="124"/>
      <c r="P55" s="46"/>
      <c r="Q55" s="124"/>
      <c r="R55" s="124"/>
      <c r="S55" s="124"/>
      <c r="T55" s="124"/>
      <c r="U55" s="124"/>
      <c r="V55" s="124"/>
      <c r="W55" s="124"/>
    </row>
    <row r="56" spans="1:23">
      <c r="A56" s="1525" t="s">
        <v>193</v>
      </c>
      <c r="B56" s="1876" t="s">
        <v>101</v>
      </c>
      <c r="C56" s="1300"/>
      <c r="D56" s="3" t="s">
        <v>90</v>
      </c>
      <c r="E56" s="42" t="s">
        <v>1411</v>
      </c>
      <c r="F56" s="756" t="s">
        <v>3509</v>
      </c>
      <c r="G56" s="42" t="s">
        <v>192</v>
      </c>
      <c r="H56" s="42" t="s">
        <v>187</v>
      </c>
      <c r="I56" s="41" t="s">
        <v>91</v>
      </c>
      <c r="J56" s="47" t="s">
        <v>3821</v>
      </c>
      <c r="K56" s="41"/>
      <c r="L56" s="41" t="s">
        <v>185</v>
      </c>
      <c r="M56" s="41" t="s">
        <v>176</v>
      </c>
      <c r="N56" s="41"/>
      <c r="O56" s="41" t="s">
        <v>191</v>
      </c>
      <c r="P56" s="41" t="s">
        <v>182</v>
      </c>
      <c r="Q56" s="41" t="s">
        <v>183</v>
      </c>
      <c r="R56" s="41"/>
      <c r="S56" s="41"/>
      <c r="T56" s="124"/>
      <c r="U56" s="124"/>
      <c r="V56" s="124"/>
      <c r="W56" s="124"/>
    </row>
    <row r="57" spans="1:23">
      <c r="A57" s="1525" t="s">
        <v>190</v>
      </c>
      <c r="B57" s="1876" t="s">
        <v>44</v>
      </c>
      <c r="C57" s="1300"/>
      <c r="D57" s="3" t="s">
        <v>90</v>
      </c>
      <c r="E57" s="42" t="s">
        <v>1411</v>
      </c>
      <c r="F57" s="756" t="s">
        <v>3509</v>
      </c>
      <c r="G57" s="124" t="s">
        <v>347</v>
      </c>
      <c r="H57" s="42" t="s">
        <v>187</v>
      </c>
      <c r="I57" s="41" t="s">
        <v>91</v>
      </c>
      <c r="J57" s="47" t="s">
        <v>3821</v>
      </c>
      <c r="K57" s="41"/>
      <c r="L57" s="48"/>
      <c r="M57" s="41" t="s">
        <v>176</v>
      </c>
      <c r="N57" s="41"/>
      <c r="O57" s="41" t="s">
        <v>185</v>
      </c>
      <c r="P57" s="41" t="s">
        <v>189</v>
      </c>
      <c r="Q57" s="124"/>
      <c r="R57" s="41"/>
      <c r="S57" s="124"/>
      <c r="T57" s="124"/>
      <c r="U57" s="124"/>
      <c r="V57" s="124"/>
      <c r="W57" s="124"/>
    </row>
    <row r="58" spans="1:23">
      <c r="A58" s="1525" t="s">
        <v>6313</v>
      </c>
      <c r="B58" s="1876" t="s">
        <v>43</v>
      </c>
      <c r="C58" s="1300"/>
      <c r="D58" s="3" t="s">
        <v>90</v>
      </c>
      <c r="E58" s="42" t="s">
        <v>1411</v>
      </c>
      <c r="F58" s="756" t="s">
        <v>3509</v>
      </c>
      <c r="G58" s="124" t="s">
        <v>346</v>
      </c>
      <c r="H58" s="42" t="s">
        <v>187</v>
      </c>
      <c r="I58" s="41" t="s">
        <v>91</v>
      </c>
      <c r="J58" s="47" t="s">
        <v>3821</v>
      </c>
      <c r="K58" s="41"/>
      <c r="L58" s="124"/>
      <c r="M58" s="41" t="s">
        <v>176</v>
      </c>
      <c r="N58" s="41"/>
      <c r="O58" s="41" t="s">
        <v>185</v>
      </c>
      <c r="P58" s="41" t="s">
        <v>189</v>
      </c>
      <c r="Q58" s="124"/>
      <c r="R58" s="124"/>
      <c r="S58" s="124"/>
      <c r="T58" s="124"/>
      <c r="U58" s="124"/>
      <c r="V58" s="124"/>
      <c r="W58" s="124"/>
    </row>
    <row r="59" spans="1:23">
      <c r="A59" s="1525" t="s">
        <v>3774</v>
      </c>
      <c r="B59" s="1876" t="s">
        <v>2</v>
      </c>
      <c r="C59" s="1300"/>
      <c r="D59" s="3" t="s">
        <v>90</v>
      </c>
      <c r="E59" s="42" t="s">
        <v>1411</v>
      </c>
      <c r="F59" s="756" t="s">
        <v>3509</v>
      </c>
      <c r="G59" s="124" t="s">
        <v>345</v>
      </c>
      <c r="H59" s="42" t="s">
        <v>187</v>
      </c>
      <c r="I59" s="41" t="s">
        <v>91</v>
      </c>
      <c r="J59" s="47" t="s">
        <v>3821</v>
      </c>
      <c r="K59" s="41"/>
      <c r="L59" s="124"/>
      <c r="M59" s="41" t="s">
        <v>176</v>
      </c>
      <c r="N59" s="41"/>
      <c r="O59" s="41" t="s">
        <v>185</v>
      </c>
      <c r="P59" s="41" t="s">
        <v>189</v>
      </c>
      <c r="Q59" s="124"/>
      <c r="R59" s="124"/>
      <c r="S59" s="124"/>
      <c r="T59" s="124"/>
      <c r="U59" s="124"/>
      <c r="V59" s="124"/>
      <c r="W59" s="124"/>
    </row>
    <row r="60" spans="1:23">
      <c r="A60" s="1525" t="s">
        <v>188</v>
      </c>
      <c r="B60" s="1876" t="s">
        <v>42</v>
      </c>
      <c r="C60" s="1300"/>
      <c r="D60" s="3" t="s">
        <v>90</v>
      </c>
      <c r="E60" s="42" t="s">
        <v>1411</v>
      </c>
      <c r="F60" s="756" t="s">
        <v>3509</v>
      </c>
      <c r="G60" s="35"/>
      <c r="H60" s="42" t="s">
        <v>187</v>
      </c>
      <c r="I60" s="41" t="s">
        <v>91</v>
      </c>
      <c r="J60" s="47" t="s">
        <v>3821</v>
      </c>
      <c r="K60" s="41"/>
      <c r="L60" s="46"/>
      <c r="M60" s="41" t="s">
        <v>176</v>
      </c>
      <c r="N60" s="41"/>
      <c r="O60" s="41" t="s">
        <v>185</v>
      </c>
      <c r="P60" s="41" t="s">
        <v>186</v>
      </c>
      <c r="Q60" s="124"/>
      <c r="R60" s="46"/>
      <c r="S60" s="124"/>
      <c r="T60" s="124"/>
      <c r="U60" s="124"/>
      <c r="V60" s="124"/>
      <c r="W60" s="124"/>
    </row>
    <row r="61" spans="1:23">
      <c r="A61" s="1525" t="s">
        <v>6318</v>
      </c>
      <c r="B61" s="1876" t="s">
        <v>41</v>
      </c>
      <c r="C61" s="1300"/>
      <c r="D61" s="3"/>
      <c r="E61" s="42"/>
      <c r="F61" s="124"/>
      <c r="G61" s="35"/>
      <c r="H61" s="42"/>
      <c r="I61" s="41" t="s">
        <v>319</v>
      </c>
      <c r="J61" s="47"/>
      <c r="K61" s="41"/>
      <c r="L61" s="41"/>
      <c r="M61" s="41"/>
      <c r="N61" s="41"/>
      <c r="O61" s="46"/>
      <c r="P61" s="46"/>
      <c r="Q61" s="46"/>
      <c r="R61" s="46"/>
      <c r="S61" s="124"/>
      <c r="T61" s="124"/>
      <c r="U61" s="124"/>
      <c r="V61" s="124"/>
      <c r="W61" s="124"/>
    </row>
    <row r="62" spans="1:23">
      <c r="A62" s="1525" t="s">
        <v>184</v>
      </c>
      <c r="B62" s="1876" t="s">
        <v>40</v>
      </c>
      <c r="C62" s="1298"/>
      <c r="D62" s="3" t="s">
        <v>90</v>
      </c>
      <c r="E62" s="42" t="s">
        <v>1411</v>
      </c>
      <c r="F62" s="756" t="s">
        <v>3509</v>
      </c>
      <c r="G62" s="35"/>
      <c r="H62" s="42" t="s">
        <v>98</v>
      </c>
      <c r="I62" s="41" t="s">
        <v>91</v>
      </c>
      <c r="J62" s="41" t="s">
        <v>154</v>
      </c>
      <c r="K62" s="41" t="s">
        <v>155</v>
      </c>
      <c r="L62" s="47" t="s">
        <v>3821</v>
      </c>
      <c r="M62" s="41" t="s">
        <v>92</v>
      </c>
      <c r="N62" s="41" t="s">
        <v>97</v>
      </c>
      <c r="O62" s="41" t="s">
        <v>183</v>
      </c>
      <c r="P62" s="46"/>
      <c r="Q62" s="46"/>
      <c r="R62" s="46"/>
      <c r="S62" s="124"/>
      <c r="T62" s="124"/>
      <c r="U62" s="124"/>
      <c r="V62" s="124"/>
      <c r="W62" s="124"/>
    </row>
    <row r="63" spans="1:23">
      <c r="A63" s="1525" t="s">
        <v>3788</v>
      </c>
      <c r="B63" s="1876" t="s">
        <v>39</v>
      </c>
      <c r="C63" s="1300"/>
      <c r="D63" s="3" t="s">
        <v>90</v>
      </c>
      <c r="E63" s="42"/>
      <c r="F63" s="756" t="s">
        <v>3509</v>
      </c>
      <c r="G63" s="756" t="s">
        <v>3516</v>
      </c>
      <c r="H63" s="35"/>
      <c r="I63" s="46" t="s">
        <v>91</v>
      </c>
      <c r="J63" s="47" t="s">
        <v>3821</v>
      </c>
      <c r="K63" s="41"/>
      <c r="L63" s="41" t="s">
        <v>185</v>
      </c>
      <c r="M63" s="41" t="s">
        <v>176</v>
      </c>
      <c r="N63" s="47"/>
      <c r="O63" s="46"/>
      <c r="P63" s="47"/>
      <c r="Q63" s="47"/>
      <c r="R63" s="124"/>
      <c r="S63" s="124"/>
      <c r="T63" s="124"/>
      <c r="U63" s="124"/>
      <c r="V63" s="124"/>
      <c r="W63" s="124"/>
    </row>
    <row r="64" spans="1:23">
      <c r="A64" s="1524" t="s">
        <v>3789</v>
      </c>
      <c r="B64" s="1879"/>
      <c r="C64" s="25"/>
      <c r="D64" s="35"/>
      <c r="E64" s="35"/>
      <c r="F64" s="35"/>
      <c r="G64" s="41"/>
      <c r="H64" s="41"/>
      <c r="I64" s="41"/>
      <c r="J64" s="124"/>
      <c r="K64" s="41"/>
      <c r="L64" s="125"/>
      <c r="M64" s="125"/>
      <c r="N64" s="125"/>
      <c r="O64" s="125"/>
      <c r="P64" s="125"/>
      <c r="Q64" s="125"/>
      <c r="R64" s="125"/>
      <c r="S64" s="124"/>
      <c r="T64" s="124"/>
      <c r="U64" s="124"/>
      <c r="V64" s="124"/>
      <c r="W64" s="124"/>
    </row>
    <row r="65" spans="1:23">
      <c r="A65" s="1525" t="s">
        <v>3790</v>
      </c>
      <c r="B65" s="1876" t="s">
        <v>36</v>
      </c>
      <c r="C65" s="1300"/>
      <c r="D65" s="3" t="s">
        <v>1168</v>
      </c>
      <c r="E65" s="42" t="s">
        <v>1411</v>
      </c>
      <c r="F65" s="756" t="s">
        <v>3506</v>
      </c>
      <c r="G65" s="35"/>
      <c r="H65" s="756" t="s">
        <v>187</v>
      </c>
      <c r="I65" s="46" t="s">
        <v>91</v>
      </c>
      <c r="J65" s="47" t="s">
        <v>3821</v>
      </c>
      <c r="K65" s="46"/>
      <c r="L65" s="41" t="s">
        <v>185</v>
      </c>
      <c r="M65" s="41" t="s">
        <v>176</v>
      </c>
      <c r="N65" s="46" t="s">
        <v>3791</v>
      </c>
      <c r="O65" s="46"/>
      <c r="P65" s="46"/>
      <c r="Q65" s="125"/>
      <c r="R65" s="125"/>
      <c r="S65" s="124"/>
      <c r="T65" s="124"/>
      <c r="U65" s="124"/>
      <c r="V65" s="124"/>
      <c r="W65" s="124"/>
    </row>
    <row r="66" spans="1:23" ht="43.2">
      <c r="A66" s="1525" t="s">
        <v>3792</v>
      </c>
      <c r="B66" s="1876" t="s">
        <v>35</v>
      </c>
      <c r="C66" s="1300"/>
      <c r="D66" s="3" t="s">
        <v>1168</v>
      </c>
      <c r="E66" s="42" t="s">
        <v>1411</v>
      </c>
      <c r="F66" s="756" t="s">
        <v>3501</v>
      </c>
      <c r="G66" s="35"/>
      <c r="H66" s="756" t="s">
        <v>187</v>
      </c>
      <c r="I66" s="46" t="s">
        <v>91</v>
      </c>
      <c r="J66" s="47" t="s">
        <v>3821</v>
      </c>
      <c r="K66" s="46"/>
      <c r="L66" s="41" t="s">
        <v>185</v>
      </c>
      <c r="M66" s="41" t="s">
        <v>176</v>
      </c>
      <c r="N66" s="46" t="s">
        <v>3791</v>
      </c>
      <c r="O66" s="46"/>
      <c r="P66" s="46"/>
      <c r="Q66" s="125"/>
      <c r="R66" s="125"/>
      <c r="S66" s="124"/>
      <c r="T66" s="124"/>
      <c r="U66" s="124"/>
      <c r="V66" s="124"/>
      <c r="W66" s="124"/>
    </row>
    <row r="67" spans="1:23" ht="28.8">
      <c r="A67" s="1525" t="s">
        <v>3793</v>
      </c>
      <c r="B67" s="1876" t="s">
        <v>34</v>
      </c>
      <c r="C67" s="1300"/>
      <c r="D67" s="3" t="s">
        <v>1168</v>
      </c>
      <c r="E67" s="42" t="s">
        <v>1411</v>
      </c>
      <c r="F67" s="756" t="s">
        <v>3503</v>
      </c>
      <c r="G67" s="35"/>
      <c r="H67" s="756" t="s">
        <v>187</v>
      </c>
      <c r="I67" s="46" t="s">
        <v>91</v>
      </c>
      <c r="J67" s="47" t="s">
        <v>3821</v>
      </c>
      <c r="K67" s="46"/>
      <c r="L67" s="41" t="s">
        <v>185</v>
      </c>
      <c r="M67" s="41" t="s">
        <v>176</v>
      </c>
      <c r="N67" s="46" t="s">
        <v>3791</v>
      </c>
      <c r="O67" s="46"/>
      <c r="P67" s="46"/>
      <c r="Q67" s="125"/>
      <c r="R67" s="125"/>
      <c r="S67" s="124"/>
      <c r="T67" s="124"/>
      <c r="U67" s="124"/>
      <c r="V67" s="124"/>
      <c r="W67" s="124"/>
    </row>
    <row r="68" spans="1:23" ht="28.8">
      <c r="A68" s="1525" t="s">
        <v>6315</v>
      </c>
      <c r="B68" s="1876" t="s">
        <v>33</v>
      </c>
      <c r="C68" s="1300"/>
      <c r="D68" s="3" t="s">
        <v>1168</v>
      </c>
      <c r="E68" s="42" t="s">
        <v>1411</v>
      </c>
      <c r="F68" s="756" t="s">
        <v>3504</v>
      </c>
      <c r="G68" s="35"/>
      <c r="H68" s="756" t="s">
        <v>187</v>
      </c>
      <c r="I68" s="46" t="s">
        <v>91</v>
      </c>
      <c r="J68" s="47" t="s">
        <v>3821</v>
      </c>
      <c r="K68" s="46"/>
      <c r="L68" s="41" t="s">
        <v>185</v>
      </c>
      <c r="M68" s="41" t="s">
        <v>176</v>
      </c>
      <c r="N68" s="46" t="s">
        <v>3791</v>
      </c>
      <c r="O68" s="46"/>
      <c r="P68" s="46"/>
      <c r="Q68" s="125"/>
      <c r="R68" s="125"/>
      <c r="S68" s="124"/>
      <c r="T68" s="124"/>
      <c r="U68" s="124"/>
      <c r="V68" s="124"/>
      <c r="W68" s="124"/>
    </row>
    <row r="69" spans="1:23">
      <c r="A69" s="1525" t="s">
        <v>5897</v>
      </c>
      <c r="B69" s="1876" t="s">
        <v>32</v>
      </c>
      <c r="C69" s="1300"/>
      <c r="D69" s="3" t="s">
        <v>1168</v>
      </c>
      <c r="E69" s="42" t="s">
        <v>1411</v>
      </c>
      <c r="F69" s="756" t="s">
        <v>3506</v>
      </c>
      <c r="G69" s="35"/>
      <c r="H69" s="756" t="s">
        <v>187</v>
      </c>
      <c r="I69" s="46" t="s">
        <v>91</v>
      </c>
      <c r="J69" s="47" t="s">
        <v>3821</v>
      </c>
      <c r="K69" s="46"/>
      <c r="L69" s="41" t="s">
        <v>185</v>
      </c>
      <c r="M69" s="41" t="s">
        <v>176</v>
      </c>
      <c r="N69" s="46" t="s">
        <v>3794</v>
      </c>
      <c r="O69" s="46"/>
      <c r="P69" s="46"/>
      <c r="Q69" s="125"/>
      <c r="R69" s="125"/>
      <c r="S69" s="124"/>
      <c r="T69" s="124"/>
      <c r="U69" s="124"/>
      <c r="V69" s="124"/>
      <c r="W69" s="124"/>
    </row>
    <row r="70" spans="1:23">
      <c r="A70" s="1525" t="s">
        <v>3795</v>
      </c>
      <c r="B70" s="1876" t="s">
        <v>31</v>
      </c>
      <c r="C70" s="1300"/>
      <c r="D70" s="3" t="s">
        <v>1168</v>
      </c>
      <c r="E70" s="42" t="s">
        <v>1411</v>
      </c>
      <c r="F70" s="756" t="s">
        <v>3796</v>
      </c>
      <c r="G70" s="35"/>
      <c r="H70" s="756" t="s">
        <v>187</v>
      </c>
      <c r="I70" s="46" t="s">
        <v>91</v>
      </c>
      <c r="J70" s="47" t="s">
        <v>3821</v>
      </c>
      <c r="K70" s="46"/>
      <c r="L70" s="41" t="s">
        <v>185</v>
      </c>
      <c r="M70" s="41" t="s">
        <v>176</v>
      </c>
      <c r="N70" s="46"/>
      <c r="O70" s="46"/>
      <c r="P70" s="46"/>
      <c r="Q70" s="125"/>
      <c r="R70" s="125"/>
      <c r="S70" s="124"/>
      <c r="T70" s="124"/>
      <c r="U70" s="124"/>
      <c r="V70" s="124"/>
      <c r="W70" s="124"/>
    </row>
    <row r="71" spans="1:23">
      <c r="A71" s="1878" t="s">
        <v>6316</v>
      </c>
      <c r="B71" s="1880" t="s">
        <v>6277</v>
      </c>
      <c r="C71" s="1660"/>
      <c r="D71" s="3" t="s">
        <v>1168</v>
      </c>
      <c r="E71" s="42" t="s">
        <v>1411</v>
      </c>
      <c r="F71" s="124"/>
      <c r="G71" s="35"/>
      <c r="H71" s="756" t="s">
        <v>187</v>
      </c>
      <c r="I71" s="46" t="s">
        <v>91</v>
      </c>
      <c r="J71" s="47" t="s">
        <v>3821</v>
      </c>
      <c r="K71" s="46"/>
      <c r="L71" s="41" t="s">
        <v>176</v>
      </c>
      <c r="M71" s="41" t="s">
        <v>1291</v>
      </c>
      <c r="N71" s="41" t="s">
        <v>185</v>
      </c>
      <c r="O71" s="46"/>
      <c r="P71" s="46"/>
      <c r="Q71" s="41"/>
      <c r="R71" s="125"/>
      <c r="S71" s="124"/>
      <c r="T71" s="124"/>
      <c r="U71" s="124"/>
      <c r="V71" s="124"/>
      <c r="W71" s="124"/>
    </row>
    <row r="72" spans="1:23">
      <c r="A72" s="1524" t="s">
        <v>3797</v>
      </c>
      <c r="B72" s="1879"/>
      <c r="C72" s="25"/>
      <c r="D72" s="124"/>
      <c r="E72" s="124"/>
      <c r="F72" s="124"/>
      <c r="G72" s="124"/>
      <c r="H72" s="124"/>
      <c r="I72" s="124"/>
      <c r="J72" s="47"/>
      <c r="K72" s="124"/>
      <c r="L72" s="124"/>
      <c r="M72" s="124"/>
      <c r="N72" s="124"/>
      <c r="O72" s="124"/>
      <c r="P72" s="124"/>
      <c r="Q72" s="125"/>
      <c r="R72" s="125"/>
      <c r="S72" s="124"/>
      <c r="T72" s="124"/>
      <c r="U72" s="124"/>
      <c r="V72" s="124"/>
      <c r="W72" s="124"/>
    </row>
    <row r="73" spans="1:23">
      <c r="A73" s="1525" t="s">
        <v>5851</v>
      </c>
      <c r="B73" s="1876" t="s">
        <v>30</v>
      </c>
      <c r="C73" s="1300"/>
      <c r="D73" s="3" t="s">
        <v>90</v>
      </c>
      <c r="E73" s="35" t="s">
        <v>3508</v>
      </c>
      <c r="F73" s="42" t="s">
        <v>3509</v>
      </c>
      <c r="G73" s="124"/>
      <c r="H73" s="42" t="s">
        <v>187</v>
      </c>
      <c r="I73" s="41" t="s">
        <v>91</v>
      </c>
      <c r="J73" s="47" t="s">
        <v>3821</v>
      </c>
      <c r="K73" s="41"/>
      <c r="L73" s="41" t="s">
        <v>185</v>
      </c>
      <c r="M73" s="41" t="s">
        <v>176</v>
      </c>
      <c r="N73" s="41"/>
      <c r="O73" s="41"/>
      <c r="P73" s="46"/>
      <c r="Q73" s="125"/>
      <c r="R73" s="125"/>
      <c r="S73" s="124"/>
      <c r="T73" s="124"/>
      <c r="U73" s="124"/>
      <c r="V73" s="124"/>
      <c r="W73" s="124"/>
    </row>
    <row r="74" spans="1:23">
      <c r="A74" s="1583" t="s">
        <v>5852</v>
      </c>
      <c r="B74" s="1876" t="s">
        <v>29</v>
      </c>
      <c r="C74" s="1300"/>
      <c r="D74" s="3" t="s">
        <v>90</v>
      </c>
      <c r="E74" s="43"/>
      <c r="F74" s="124"/>
      <c r="G74" s="35"/>
      <c r="H74" s="42"/>
      <c r="I74" s="41" t="s">
        <v>91</v>
      </c>
      <c r="J74" s="47" t="s">
        <v>3821</v>
      </c>
      <c r="K74" s="41"/>
      <c r="L74" s="41" t="s">
        <v>185</v>
      </c>
      <c r="M74" s="41" t="s">
        <v>176</v>
      </c>
      <c r="N74" s="46"/>
      <c r="O74" s="46"/>
      <c r="P74" s="46"/>
      <c r="Q74" s="125"/>
      <c r="R74" s="125"/>
      <c r="S74" s="124"/>
      <c r="T74" s="124"/>
      <c r="U74" s="124"/>
      <c r="V74" s="124"/>
      <c r="W74" s="124"/>
    </row>
    <row r="76" spans="1:23">
      <c r="A76" s="124"/>
    </row>
    <row r="77" spans="1:23">
      <c r="A77" s="124"/>
    </row>
    <row r="78" spans="1:23">
      <c r="B78" s="103"/>
    </row>
  </sheetData>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22">
    <tabColor rgb="FF00B0F0"/>
  </sheetPr>
  <dimension ref="A1:AF89"/>
  <sheetViews>
    <sheetView topLeftCell="F42" zoomScale="80" zoomScaleNormal="80" workbookViewId="0">
      <selection activeCell="J63" sqref="J63"/>
    </sheetView>
  </sheetViews>
  <sheetFormatPr defaultColWidth="9.33203125" defaultRowHeight="14.4"/>
  <cols>
    <col min="1" max="1" width="85.6640625" style="103" customWidth="1"/>
    <col min="2" max="2" width="32.6640625" style="106" customWidth="1"/>
    <col min="3" max="3" width="21.33203125" style="103" customWidth="1"/>
    <col min="4" max="4" width="24.33203125" style="103" customWidth="1"/>
    <col min="5" max="5" width="27.33203125" style="103" customWidth="1"/>
    <col min="6"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20" t="s">
        <v>6082</v>
      </c>
      <c r="G1" s="113"/>
      <c r="H1" s="113"/>
      <c r="I1" s="113"/>
      <c r="J1" s="113"/>
      <c r="P1" s="103"/>
      <c r="Q1" s="103"/>
      <c r="R1" s="103"/>
      <c r="S1" s="103"/>
    </row>
    <row r="2" spans="1:19">
      <c r="A2" s="1521" t="s">
        <v>5904</v>
      </c>
      <c r="B2" s="71"/>
      <c r="C2" s="35"/>
      <c r="G2" s="113"/>
      <c r="H2" s="113"/>
      <c r="I2" s="113"/>
      <c r="J2" s="113"/>
      <c r="P2" s="103"/>
      <c r="Q2" s="103"/>
      <c r="R2" s="103"/>
      <c r="S2" s="103"/>
    </row>
    <row r="3" spans="1:19">
      <c r="A3" s="1521"/>
      <c r="B3" s="71"/>
      <c r="G3" s="113"/>
      <c r="H3" s="113"/>
      <c r="I3" s="113"/>
      <c r="J3" s="113"/>
      <c r="P3" s="103"/>
      <c r="Q3" s="103"/>
      <c r="R3" s="103"/>
      <c r="S3" s="103"/>
    </row>
    <row r="4" spans="1:19">
      <c r="A4" s="20" t="s">
        <v>6083</v>
      </c>
      <c r="B4" s="71"/>
      <c r="G4" s="113"/>
      <c r="H4" s="113"/>
      <c r="I4" s="113"/>
      <c r="J4" s="113"/>
      <c r="P4" s="103"/>
      <c r="Q4" s="103"/>
      <c r="R4" s="103"/>
      <c r="S4" s="103"/>
    </row>
    <row r="5" spans="1:19">
      <c r="A5" s="1577" t="s">
        <v>6153</v>
      </c>
      <c r="B5" s="71"/>
      <c r="C5" s="51"/>
      <c r="G5" s="113"/>
      <c r="H5" s="113"/>
      <c r="I5" s="113"/>
      <c r="J5" s="113"/>
      <c r="P5" s="103"/>
      <c r="Q5" s="103"/>
      <c r="R5" s="103"/>
      <c r="S5" s="103"/>
    </row>
    <row r="6" spans="1:19">
      <c r="B6" s="105"/>
      <c r="C6" s="105"/>
      <c r="G6" s="113"/>
      <c r="H6" s="113"/>
      <c r="I6" s="113"/>
      <c r="J6" s="113"/>
      <c r="P6" s="103"/>
      <c r="Q6" s="103"/>
      <c r="R6" s="103"/>
      <c r="S6" s="103"/>
    </row>
    <row r="7" spans="1:19">
      <c r="A7" s="36" t="s">
        <v>109</v>
      </c>
      <c r="B7" s="105"/>
      <c r="C7" s="105"/>
      <c r="G7" s="113"/>
      <c r="H7" s="113"/>
      <c r="I7" s="113"/>
      <c r="J7" s="113"/>
      <c r="P7" s="103"/>
      <c r="Q7" s="103"/>
      <c r="R7" s="103"/>
      <c r="S7" s="103"/>
    </row>
    <row r="8" spans="1:19">
      <c r="A8" s="36" t="s">
        <v>700</v>
      </c>
      <c r="B8" s="105"/>
      <c r="C8" s="105"/>
      <c r="D8" s="105"/>
      <c r="E8" s="105"/>
      <c r="I8" s="113"/>
      <c r="J8" s="113"/>
      <c r="R8" s="103"/>
      <c r="S8" s="103"/>
    </row>
    <row r="9" spans="1:19">
      <c r="B9" s="105"/>
      <c r="C9" s="105"/>
      <c r="D9" s="105"/>
      <c r="E9" s="105"/>
      <c r="I9" s="113"/>
      <c r="J9" s="113"/>
      <c r="R9" s="103"/>
      <c r="S9" s="103"/>
    </row>
    <row r="10" spans="1:19" ht="57.75" customHeight="1">
      <c r="A10" s="1534"/>
      <c r="B10" s="1534"/>
      <c r="C10" s="1584" t="s">
        <v>316</v>
      </c>
      <c r="D10" s="1882" t="s">
        <v>215</v>
      </c>
      <c r="E10" s="1882" t="s">
        <v>3803</v>
      </c>
      <c r="F10" s="1617" t="s">
        <v>3802</v>
      </c>
      <c r="G10" s="113"/>
      <c r="H10" s="113"/>
      <c r="I10" s="113"/>
      <c r="J10" s="113"/>
      <c r="O10" s="103"/>
      <c r="P10" s="103"/>
      <c r="Q10" s="103"/>
      <c r="R10" s="103"/>
      <c r="S10" s="103"/>
    </row>
    <row r="11" spans="1:19">
      <c r="A11" s="21"/>
      <c r="B11" s="1534"/>
      <c r="C11" s="1883" t="s">
        <v>13</v>
      </c>
      <c r="D11" s="1880" t="s">
        <v>85</v>
      </c>
      <c r="E11" s="1880" t="s">
        <v>83</v>
      </c>
      <c r="F11" s="1883" t="s">
        <v>80</v>
      </c>
      <c r="G11" s="113"/>
      <c r="H11" s="113"/>
      <c r="I11" s="113"/>
      <c r="J11" s="113"/>
      <c r="P11" s="103"/>
      <c r="Q11" s="103"/>
      <c r="R11" s="103"/>
      <c r="S11" s="103"/>
    </row>
    <row r="12" spans="1:19">
      <c r="A12" s="927" t="s">
        <v>370</v>
      </c>
      <c r="B12" s="1516"/>
      <c r="C12" s="25"/>
      <c r="D12" s="25"/>
      <c r="E12" s="25"/>
      <c r="F12" s="1618"/>
      <c r="G12" s="113"/>
      <c r="H12" s="113"/>
      <c r="I12" s="113"/>
      <c r="J12" s="113"/>
      <c r="R12" s="103"/>
      <c r="S12" s="103"/>
    </row>
    <row r="13" spans="1:19">
      <c r="A13" s="1301" t="s">
        <v>803</v>
      </c>
      <c r="B13" s="1517" t="s">
        <v>72</v>
      </c>
      <c r="C13" s="90"/>
      <c r="D13" s="1403"/>
      <c r="E13" s="1403"/>
      <c r="F13" s="1884"/>
      <c r="G13" s="116"/>
      <c r="H13" s="112" t="s">
        <v>187</v>
      </c>
      <c r="I13" s="86"/>
      <c r="J13" s="112" t="s">
        <v>206</v>
      </c>
      <c r="K13" s="86"/>
      <c r="L13" s="86"/>
      <c r="M13" s="86"/>
      <c r="N13" s="86"/>
      <c r="R13" s="103"/>
      <c r="S13" s="103"/>
    </row>
    <row r="14" spans="1:19">
      <c r="A14" s="931" t="s">
        <v>372</v>
      </c>
      <c r="B14" s="1517" t="s">
        <v>11</v>
      </c>
      <c r="C14" s="90"/>
      <c r="D14" s="1403"/>
      <c r="E14" s="1403"/>
      <c r="F14" s="1884"/>
      <c r="G14" s="94"/>
      <c r="H14" s="112" t="s">
        <v>187</v>
      </c>
      <c r="I14" s="140" t="s">
        <v>560</v>
      </c>
      <c r="J14" s="112" t="s">
        <v>206</v>
      </c>
      <c r="K14" s="86"/>
      <c r="L14" s="86"/>
      <c r="M14" s="86"/>
      <c r="N14" s="86"/>
      <c r="R14" s="103"/>
      <c r="S14" s="103"/>
    </row>
    <row r="15" spans="1:19">
      <c r="A15" s="931" t="s">
        <v>374</v>
      </c>
      <c r="B15" s="1517" t="s">
        <v>71</v>
      </c>
      <c r="C15" s="90"/>
      <c r="D15" s="1403"/>
      <c r="E15" s="1403"/>
      <c r="F15" s="1884"/>
      <c r="G15" s="138"/>
      <c r="H15" s="142" t="s">
        <v>187</v>
      </c>
      <c r="I15" s="140" t="s">
        <v>559</v>
      </c>
      <c r="J15" s="112" t="s">
        <v>206</v>
      </c>
      <c r="K15" s="86"/>
      <c r="L15" s="86"/>
      <c r="M15" s="86"/>
      <c r="N15" s="86"/>
      <c r="R15" s="103"/>
      <c r="S15" s="103"/>
    </row>
    <row r="16" spans="1:19">
      <c r="A16" s="1301" t="s">
        <v>990</v>
      </c>
      <c r="B16" s="1517" t="s">
        <v>68</v>
      </c>
      <c r="C16" s="90"/>
      <c r="D16" s="1403"/>
      <c r="E16" s="1403"/>
      <c r="F16" s="1619"/>
      <c r="G16" s="138" t="s">
        <v>991</v>
      </c>
      <c r="H16" s="123" t="s">
        <v>201</v>
      </c>
      <c r="I16" s="86"/>
      <c r="J16" s="112" t="s">
        <v>205</v>
      </c>
      <c r="K16" s="86"/>
      <c r="L16" s="86"/>
      <c r="M16" s="86"/>
      <c r="N16" s="86"/>
      <c r="R16" s="103"/>
      <c r="S16" s="103"/>
    </row>
    <row r="17" spans="1:19">
      <c r="A17" s="1498" t="s">
        <v>5564</v>
      </c>
      <c r="B17" s="1517" t="s">
        <v>67</v>
      </c>
      <c r="C17" s="90"/>
      <c r="D17" s="1403"/>
      <c r="E17" s="1403"/>
      <c r="F17" s="1884"/>
      <c r="G17" s="138" t="s">
        <v>991</v>
      </c>
      <c r="H17" s="142" t="s">
        <v>187</v>
      </c>
      <c r="I17" s="86"/>
      <c r="J17" s="86"/>
      <c r="K17" s="86"/>
      <c r="L17" s="86"/>
      <c r="M17" s="86"/>
      <c r="N17" s="86"/>
      <c r="R17" s="103"/>
      <c r="S17" s="103"/>
    </row>
    <row r="18" spans="1:19">
      <c r="A18" s="1526" t="s">
        <v>992</v>
      </c>
      <c r="B18" s="1517" t="s">
        <v>62</v>
      </c>
      <c r="C18" s="91"/>
      <c r="D18" s="1403"/>
      <c r="E18" s="1403"/>
      <c r="F18" s="1884"/>
      <c r="G18" s="157" t="s">
        <v>994</v>
      </c>
      <c r="H18" s="123" t="s">
        <v>201</v>
      </c>
      <c r="I18" s="86"/>
      <c r="J18" s="112" t="s">
        <v>205</v>
      </c>
      <c r="K18" s="142"/>
      <c r="L18" s="140"/>
      <c r="M18" s="140"/>
      <c r="N18" s="140"/>
      <c r="R18" s="103"/>
      <c r="S18" s="103"/>
    </row>
    <row r="19" spans="1:19">
      <c r="A19" s="1526" t="s">
        <v>993</v>
      </c>
      <c r="B19" s="1517" t="s">
        <v>61</v>
      </c>
      <c r="C19" s="91"/>
      <c r="D19" s="1403"/>
      <c r="E19" s="1403"/>
      <c r="F19" s="1884"/>
      <c r="G19" s="157" t="s">
        <v>994</v>
      </c>
      <c r="H19" s="123" t="s">
        <v>201</v>
      </c>
      <c r="I19" s="86"/>
      <c r="J19" s="112"/>
      <c r="K19" s="142"/>
      <c r="L19" s="140"/>
      <c r="M19" s="140"/>
      <c r="N19" s="140"/>
      <c r="R19" s="103"/>
      <c r="S19" s="103"/>
    </row>
    <row r="20" spans="1:19">
      <c r="A20" s="928" t="s">
        <v>383</v>
      </c>
      <c r="B20" s="1517" t="s">
        <v>55</v>
      </c>
      <c r="C20" s="90"/>
      <c r="D20" s="1403"/>
      <c r="E20" s="1403"/>
      <c r="F20" s="1619"/>
      <c r="G20" s="138" t="s">
        <v>555</v>
      </c>
      <c r="H20" s="112" t="s">
        <v>187</v>
      </c>
      <c r="I20" s="86"/>
      <c r="J20" s="112" t="s">
        <v>205</v>
      </c>
      <c r="K20" s="86"/>
      <c r="L20" s="86"/>
      <c r="M20" s="86"/>
      <c r="N20" s="86"/>
      <c r="R20" s="103"/>
      <c r="S20" s="103"/>
    </row>
    <row r="21" spans="1:19">
      <c r="A21" s="929" t="s">
        <v>804</v>
      </c>
      <c r="B21" s="1517" t="s">
        <v>54</v>
      </c>
      <c r="C21" s="90"/>
      <c r="D21" s="1403"/>
      <c r="E21" s="1403"/>
      <c r="F21" s="1884"/>
      <c r="G21" s="138" t="s">
        <v>555</v>
      </c>
      <c r="H21" s="112" t="s">
        <v>187</v>
      </c>
      <c r="I21" s="86"/>
      <c r="J21" s="86"/>
      <c r="K21" s="86"/>
      <c r="L21" s="86"/>
      <c r="M21" s="86"/>
      <c r="N21" s="86"/>
      <c r="R21" s="103"/>
      <c r="S21" s="103"/>
    </row>
    <row r="22" spans="1:19">
      <c r="A22" s="1301" t="s">
        <v>6188</v>
      </c>
      <c r="B22" s="1517" t="s">
        <v>52</v>
      </c>
      <c r="C22" s="90"/>
      <c r="D22" s="1403"/>
      <c r="E22" s="1403"/>
      <c r="F22" s="1619"/>
      <c r="G22" s="138" t="s">
        <v>561</v>
      </c>
      <c r="H22" s="142" t="s">
        <v>187</v>
      </c>
      <c r="I22" s="140"/>
      <c r="J22" s="142" t="s">
        <v>205</v>
      </c>
      <c r="K22" s="86"/>
      <c r="L22" s="86"/>
      <c r="M22" s="86"/>
      <c r="N22" s="86"/>
      <c r="R22" s="103"/>
      <c r="S22" s="103"/>
    </row>
    <row r="23" spans="1:19">
      <c r="A23" s="1498" t="s">
        <v>6189</v>
      </c>
      <c r="B23" s="1517" t="s">
        <v>51</v>
      </c>
      <c r="C23" s="90"/>
      <c r="D23" s="1403"/>
      <c r="E23" s="1403"/>
      <c r="F23" s="1884"/>
      <c r="G23" s="138" t="s">
        <v>561</v>
      </c>
      <c r="H23" s="142" t="s">
        <v>187</v>
      </c>
      <c r="I23" s="140"/>
      <c r="J23" s="140"/>
      <c r="K23" s="86"/>
      <c r="L23" s="86"/>
      <c r="M23" s="86"/>
      <c r="N23" s="86"/>
      <c r="R23" s="103"/>
      <c r="S23" s="103"/>
    </row>
    <row r="24" spans="1:19">
      <c r="A24" s="928" t="s">
        <v>384</v>
      </c>
      <c r="B24" s="1517" t="s">
        <v>101</v>
      </c>
      <c r="C24" s="90"/>
      <c r="D24" s="1403"/>
      <c r="E24" s="1403"/>
      <c r="F24" s="1619"/>
      <c r="G24" s="138" t="s">
        <v>557</v>
      </c>
      <c r="H24" s="142" t="s">
        <v>187</v>
      </c>
      <c r="I24" s="140"/>
      <c r="J24" s="142" t="s">
        <v>205</v>
      </c>
      <c r="K24" s="86"/>
      <c r="L24" s="86"/>
      <c r="M24" s="86"/>
      <c r="N24" s="86"/>
      <c r="R24" s="103"/>
      <c r="S24" s="103"/>
    </row>
    <row r="25" spans="1:19">
      <c r="A25" s="932" t="s">
        <v>806</v>
      </c>
      <c r="B25" s="1517" t="s">
        <v>44</v>
      </c>
      <c r="C25" s="90"/>
      <c r="D25" s="1403"/>
      <c r="E25" s="1403"/>
      <c r="F25" s="1884"/>
      <c r="G25" s="138" t="s">
        <v>557</v>
      </c>
      <c r="H25" s="142" t="s">
        <v>187</v>
      </c>
      <c r="I25" s="140"/>
      <c r="J25" s="140"/>
      <c r="K25" s="86"/>
      <c r="L25" s="86"/>
      <c r="M25" s="86"/>
      <c r="N25" s="86"/>
      <c r="R25" s="103"/>
      <c r="S25" s="103"/>
    </row>
    <row r="26" spans="1:19">
      <c r="A26" s="928" t="s">
        <v>386</v>
      </c>
      <c r="B26" s="1517" t="s">
        <v>35</v>
      </c>
      <c r="C26" s="90"/>
      <c r="D26" s="1403"/>
      <c r="E26" s="1403"/>
      <c r="F26" s="1619"/>
      <c r="G26" s="138" t="s">
        <v>202</v>
      </c>
      <c r="H26" s="142" t="s">
        <v>187</v>
      </c>
      <c r="I26" s="140"/>
      <c r="J26" s="142" t="s">
        <v>205</v>
      </c>
      <c r="K26" s="86"/>
      <c r="L26" s="86"/>
      <c r="M26" s="86"/>
      <c r="N26" s="86"/>
      <c r="R26" s="103"/>
      <c r="S26" s="103"/>
    </row>
    <row r="27" spans="1:19">
      <c r="A27" s="932" t="s">
        <v>805</v>
      </c>
      <c r="B27" s="1517" t="s">
        <v>34</v>
      </c>
      <c r="C27" s="90"/>
      <c r="D27" s="1403"/>
      <c r="E27" s="1403"/>
      <c r="F27" s="1884"/>
      <c r="G27" s="138" t="s">
        <v>202</v>
      </c>
      <c r="H27" s="142" t="s">
        <v>187</v>
      </c>
      <c r="I27" s="140"/>
      <c r="J27" s="140"/>
      <c r="K27" s="86"/>
      <c r="L27" s="86"/>
      <c r="M27" s="86"/>
      <c r="N27" s="86"/>
      <c r="R27" s="103"/>
      <c r="S27" s="103"/>
    </row>
    <row r="28" spans="1:19">
      <c r="A28" s="928" t="s">
        <v>387</v>
      </c>
      <c r="B28" s="1517" t="s">
        <v>33</v>
      </c>
      <c r="C28" s="90"/>
      <c r="D28" s="1403"/>
      <c r="E28" s="1403"/>
      <c r="F28" s="1619"/>
      <c r="G28" s="138" t="s">
        <v>701</v>
      </c>
      <c r="H28" s="142" t="s">
        <v>187</v>
      </c>
      <c r="I28" s="140"/>
      <c r="J28" s="142" t="s">
        <v>205</v>
      </c>
      <c r="K28" s="86"/>
      <c r="L28" s="86"/>
      <c r="M28" s="86"/>
      <c r="N28" s="86"/>
      <c r="R28" s="103"/>
      <c r="S28" s="103"/>
    </row>
    <row r="29" spans="1:19">
      <c r="B29" s="105"/>
      <c r="C29" s="4" t="s">
        <v>91</v>
      </c>
      <c r="D29" s="502" t="s">
        <v>91</v>
      </c>
      <c r="E29" s="12" t="s">
        <v>79</v>
      </c>
      <c r="F29" s="12" t="s">
        <v>79</v>
      </c>
      <c r="G29" s="1520"/>
      <c r="H29" s="1520"/>
      <c r="I29" s="1520"/>
      <c r="J29" s="113"/>
      <c r="Q29" s="103"/>
      <c r="R29" s="103"/>
      <c r="S29" s="103"/>
    </row>
    <row r="30" spans="1:19" ht="28.8">
      <c r="B30" s="105"/>
      <c r="C30" s="23" t="s">
        <v>216</v>
      </c>
      <c r="D30" s="502" t="s">
        <v>213</v>
      </c>
      <c r="E30" s="12" t="s">
        <v>6279</v>
      </c>
      <c r="F30" s="12" t="s">
        <v>3808</v>
      </c>
      <c r="G30" s="113"/>
      <c r="H30" s="113"/>
      <c r="I30" s="113"/>
      <c r="J30" s="113"/>
      <c r="Q30" s="103"/>
      <c r="R30" s="103"/>
      <c r="S30" s="103"/>
    </row>
    <row r="31" spans="1:19" ht="28.8">
      <c r="B31" s="105"/>
      <c r="C31" s="12" t="s">
        <v>176</v>
      </c>
      <c r="D31" s="502" t="s">
        <v>176</v>
      </c>
      <c r="F31" s="113"/>
      <c r="G31" s="46"/>
      <c r="H31" s="46"/>
      <c r="I31" s="46"/>
      <c r="J31" s="125"/>
      <c r="K31" s="86"/>
      <c r="O31" s="103"/>
      <c r="P31" s="103"/>
      <c r="Q31" s="103"/>
      <c r="R31" s="103"/>
      <c r="S31" s="103"/>
    </row>
    <row r="32" spans="1:19" ht="43.2">
      <c r="B32" s="105"/>
      <c r="D32" s="12" t="s">
        <v>183</v>
      </c>
      <c r="E32" s="104"/>
      <c r="F32" s="113"/>
      <c r="G32" s="46"/>
      <c r="H32" s="46"/>
      <c r="I32" s="46"/>
      <c r="J32" s="125"/>
      <c r="K32" s="86"/>
      <c r="O32" s="103"/>
      <c r="P32" s="103"/>
      <c r="Q32" s="103"/>
      <c r="R32" s="103"/>
      <c r="S32" s="103"/>
    </row>
    <row r="33" spans="1:22">
      <c r="B33" s="105"/>
      <c r="C33" s="10" t="s">
        <v>90</v>
      </c>
      <c r="D33" s="10" t="s">
        <v>90</v>
      </c>
      <c r="F33" s="113"/>
      <c r="G33" s="113"/>
      <c r="H33" s="113"/>
      <c r="I33" s="113"/>
      <c r="J33" s="113"/>
      <c r="O33" s="103"/>
      <c r="P33" s="103"/>
      <c r="Q33" s="103"/>
      <c r="R33" s="103"/>
      <c r="S33" s="103"/>
    </row>
    <row r="34" spans="1:22">
      <c r="B34" s="105"/>
      <c r="E34" s="221"/>
      <c r="F34" s="113"/>
      <c r="G34" s="113"/>
      <c r="H34" s="113"/>
      <c r="I34" s="113"/>
      <c r="J34" s="113"/>
      <c r="O34" s="103"/>
      <c r="P34" s="103"/>
      <c r="Q34" s="103"/>
      <c r="R34" s="103"/>
      <c r="S34" s="103"/>
    </row>
    <row r="35" spans="1:22">
      <c r="B35" s="105"/>
      <c r="C35"/>
      <c r="D35"/>
      <c r="E35" s="221"/>
      <c r="G35" s="113"/>
      <c r="H35" s="113"/>
      <c r="I35" s="113"/>
      <c r="J35" s="113"/>
      <c r="P35" s="103"/>
      <c r="Q35" s="103"/>
      <c r="R35" s="103"/>
      <c r="S35" s="103"/>
    </row>
    <row r="36" spans="1:22">
      <c r="A36" s="20" t="s">
        <v>6081</v>
      </c>
      <c r="G36" s="113"/>
      <c r="H36" s="113"/>
      <c r="I36" s="113"/>
      <c r="J36" s="113"/>
      <c r="P36" s="103"/>
      <c r="Q36" s="103"/>
      <c r="R36" s="103"/>
      <c r="S36" s="103"/>
    </row>
    <row r="37" spans="1:22">
      <c r="A37" s="49" t="s">
        <v>338</v>
      </c>
      <c r="G37" s="113"/>
      <c r="H37" s="113"/>
      <c r="I37" s="113"/>
      <c r="J37" s="113"/>
      <c r="P37" s="103"/>
      <c r="Q37" s="103"/>
      <c r="R37" s="103"/>
      <c r="S37" s="103"/>
    </row>
    <row r="38" spans="1:22">
      <c r="A38" s="1"/>
      <c r="E38" s="3"/>
      <c r="F38" s="42"/>
      <c r="G38" s="756"/>
      <c r="H38" s="35"/>
      <c r="L38" s="41"/>
      <c r="O38" s="46"/>
      <c r="P38" s="46"/>
      <c r="Q38" s="46"/>
      <c r="S38" s="103"/>
    </row>
    <row r="39" spans="1:22">
      <c r="A39" s="50" t="s">
        <v>109</v>
      </c>
      <c r="F39" s="42"/>
      <c r="G39" s="124"/>
      <c r="H39" s="41"/>
      <c r="I39" s="16"/>
      <c r="J39" s="41"/>
      <c r="K39" s="46"/>
      <c r="L39" s="41"/>
      <c r="M39" s="41"/>
      <c r="S39" s="103"/>
    </row>
    <row r="40" spans="1:22" s="113" customFormat="1">
      <c r="A40" s="50" t="s">
        <v>90</v>
      </c>
      <c r="B40" s="106"/>
      <c r="C40" s="103"/>
      <c r="D40" s="103"/>
      <c r="E40" s="103"/>
      <c r="F40" s="103"/>
      <c r="G40" s="103"/>
      <c r="H40" s="103"/>
      <c r="I40" s="103"/>
      <c r="J40" s="103"/>
      <c r="T40" s="103"/>
      <c r="U40" s="103"/>
      <c r="V40" s="103"/>
    </row>
    <row r="42" spans="1:22" s="113" customFormat="1">
      <c r="A42" s="103"/>
      <c r="B42" s="106"/>
      <c r="C42" s="8" t="s">
        <v>82</v>
      </c>
      <c r="D42" s="103"/>
      <c r="E42" s="103"/>
      <c r="F42" s="103"/>
      <c r="G42" s="103"/>
      <c r="H42" s="103"/>
      <c r="I42" s="103"/>
      <c r="J42" s="103"/>
      <c r="T42" s="103"/>
      <c r="U42" s="103"/>
      <c r="V42" s="103"/>
    </row>
    <row r="43" spans="1:22" s="113" customFormat="1">
      <c r="A43" s="922" t="s">
        <v>212</v>
      </c>
      <c r="B43" s="134" t="s">
        <v>9</v>
      </c>
      <c r="C43" s="13"/>
      <c r="D43" s="24" t="s">
        <v>205</v>
      </c>
      <c r="E43" s="132"/>
      <c r="F43" s="132"/>
      <c r="G43" s="17" t="s">
        <v>91</v>
      </c>
      <c r="H43" s="16" t="s">
        <v>3821</v>
      </c>
      <c r="I43" s="41" t="s">
        <v>176</v>
      </c>
      <c r="J43" s="103"/>
      <c r="L43" s="41" t="s">
        <v>183</v>
      </c>
      <c r="N43" s="99"/>
      <c r="O43" s="99"/>
      <c r="P43" s="99"/>
      <c r="T43" s="103"/>
      <c r="U43" s="103"/>
      <c r="V43" s="103"/>
    </row>
    <row r="44" spans="1:22" s="113" customFormat="1">
      <c r="A44" s="922" t="s">
        <v>211</v>
      </c>
      <c r="B44" s="134" t="s">
        <v>69</v>
      </c>
      <c r="C44" s="14"/>
      <c r="D44" s="24" t="s">
        <v>206</v>
      </c>
      <c r="E44" s="132"/>
      <c r="F44" s="132"/>
      <c r="G44" s="17" t="s">
        <v>91</v>
      </c>
      <c r="H44" s="16" t="s">
        <v>3821</v>
      </c>
      <c r="I44" s="41" t="s">
        <v>176</v>
      </c>
      <c r="J44" s="103"/>
      <c r="L44" s="41" t="s">
        <v>183</v>
      </c>
      <c r="N44" s="99"/>
      <c r="O44" s="99"/>
      <c r="P44" s="99"/>
      <c r="T44" s="103"/>
      <c r="U44" s="103"/>
      <c r="V44" s="103"/>
    </row>
    <row r="45" spans="1:22" s="113" customFormat="1">
      <c r="A45" s="922" t="s">
        <v>203</v>
      </c>
      <c r="B45" s="134" t="s">
        <v>65</v>
      </c>
      <c r="C45" s="14"/>
      <c r="D45" s="161"/>
      <c r="E45" s="132"/>
      <c r="F45" s="132"/>
      <c r="G45" s="17" t="s">
        <v>91</v>
      </c>
      <c r="H45" s="17" t="s">
        <v>213</v>
      </c>
      <c r="I45" s="41"/>
      <c r="J45" s="103"/>
      <c r="K45" s="41" t="s">
        <v>176</v>
      </c>
      <c r="L45" s="41" t="s">
        <v>204</v>
      </c>
      <c r="M45" s="41" t="s">
        <v>183</v>
      </c>
      <c r="T45" s="103"/>
      <c r="U45" s="103"/>
      <c r="V45" s="103"/>
    </row>
    <row r="46" spans="1:22" s="113" customFormat="1">
      <c r="A46" s="922" t="s">
        <v>198</v>
      </c>
      <c r="B46" s="134" t="s">
        <v>6</v>
      </c>
      <c r="C46" s="14"/>
      <c r="D46" s="132"/>
      <c r="E46" s="132" t="s">
        <v>197</v>
      </c>
      <c r="F46" s="132"/>
      <c r="G46" s="17" t="s">
        <v>91</v>
      </c>
      <c r="H46" s="16" t="s">
        <v>3821</v>
      </c>
      <c r="I46" s="41"/>
      <c r="J46" s="103"/>
      <c r="K46" s="41" t="s">
        <v>176</v>
      </c>
      <c r="L46" s="41" t="s">
        <v>185</v>
      </c>
      <c r="N46" s="41"/>
      <c r="O46" s="41"/>
      <c r="T46" s="103"/>
      <c r="U46" s="103"/>
      <c r="V46" s="103"/>
    </row>
    <row r="47" spans="1:22" s="113" customFormat="1">
      <c r="A47" s="922" t="s">
        <v>6317</v>
      </c>
      <c r="B47" s="134" t="s">
        <v>61</v>
      </c>
      <c r="C47" s="14"/>
      <c r="D47" s="24"/>
      <c r="E47" s="161" t="s">
        <v>196</v>
      </c>
      <c r="F47" s="132"/>
      <c r="G47" s="17" t="s">
        <v>91</v>
      </c>
      <c r="H47" s="16" t="s">
        <v>3821</v>
      </c>
      <c r="I47" s="41"/>
      <c r="J47" s="46"/>
      <c r="K47" s="41" t="s">
        <v>176</v>
      </c>
      <c r="L47" s="41" t="s">
        <v>185</v>
      </c>
      <c r="M47" s="41"/>
      <c r="N47" s="41"/>
      <c r="O47" s="41"/>
      <c r="T47" s="103"/>
      <c r="U47" s="103"/>
      <c r="V47" s="103"/>
    </row>
    <row r="48" spans="1:22" s="113" customFormat="1">
      <c r="A48" s="1523" t="s">
        <v>3787</v>
      </c>
      <c r="B48" s="1874" t="s">
        <v>4</v>
      </c>
      <c r="C48" s="1297"/>
      <c r="E48" s="42" t="s">
        <v>3773</v>
      </c>
      <c r="G48" s="41" t="s">
        <v>91</v>
      </c>
      <c r="H48" s="47" t="s">
        <v>3821</v>
      </c>
      <c r="K48" s="41" t="s">
        <v>176</v>
      </c>
      <c r="L48" s="41" t="s">
        <v>185</v>
      </c>
      <c r="R48" s="124"/>
      <c r="T48" s="103"/>
      <c r="U48" s="103"/>
      <c r="V48" s="103"/>
    </row>
    <row r="49" spans="1:22" s="113" customFormat="1">
      <c r="A49" s="923" t="s">
        <v>5959</v>
      </c>
      <c r="B49" s="134" t="s">
        <v>365</v>
      </c>
      <c r="C49" s="14"/>
      <c r="D49" s="24"/>
      <c r="E49" s="142" t="s">
        <v>366</v>
      </c>
      <c r="F49" s="132"/>
      <c r="G49" s="17" t="s">
        <v>91</v>
      </c>
      <c r="H49" s="16" t="s">
        <v>3821</v>
      </c>
      <c r="I49" s="41"/>
      <c r="J49" s="46"/>
      <c r="K49" s="41" t="s">
        <v>176</v>
      </c>
      <c r="L49" s="41" t="s">
        <v>185</v>
      </c>
      <c r="M49" s="41"/>
      <c r="N49" s="41"/>
      <c r="O49" s="41"/>
      <c r="T49" s="103"/>
      <c r="U49" s="103"/>
      <c r="V49" s="103"/>
    </row>
    <row r="50" spans="1:22" s="113" customFormat="1">
      <c r="A50" s="923" t="s">
        <v>5956</v>
      </c>
      <c r="B50" s="134" t="s">
        <v>364</v>
      </c>
      <c r="C50" s="14"/>
      <c r="D50" s="24"/>
      <c r="E50" s="142" t="s">
        <v>367</v>
      </c>
      <c r="F50" s="132"/>
      <c r="G50" s="17" t="s">
        <v>91</v>
      </c>
      <c r="H50" s="16" t="s">
        <v>3821</v>
      </c>
      <c r="I50" s="41"/>
      <c r="J50" s="46"/>
      <c r="K50" s="41" t="s">
        <v>176</v>
      </c>
      <c r="L50" s="41" t="s">
        <v>185</v>
      </c>
      <c r="M50" s="41"/>
      <c r="N50" s="41"/>
      <c r="O50" s="41"/>
      <c r="T50" s="103"/>
      <c r="U50" s="103"/>
      <c r="V50" s="103"/>
    </row>
    <row r="51" spans="1:22" s="113" customFormat="1">
      <c r="A51" s="923" t="s">
        <v>5957</v>
      </c>
      <c r="B51" s="134" t="s">
        <v>363</v>
      </c>
      <c r="C51" s="14"/>
      <c r="D51" s="24"/>
      <c r="E51" s="142" t="s">
        <v>368</v>
      </c>
      <c r="F51" s="132"/>
      <c r="G51" s="17" t="s">
        <v>91</v>
      </c>
      <c r="H51" s="16" t="s">
        <v>3821</v>
      </c>
      <c r="I51" s="41"/>
      <c r="J51" s="46"/>
      <c r="K51" s="41" t="s">
        <v>176</v>
      </c>
      <c r="L51" s="41" t="s">
        <v>185</v>
      </c>
      <c r="M51" s="41"/>
      <c r="N51" s="41"/>
      <c r="O51" s="41"/>
      <c r="T51" s="103"/>
      <c r="U51" s="103"/>
      <c r="V51" s="103"/>
    </row>
    <row r="52" spans="1:22" s="113" customFormat="1">
      <c r="A52" s="923" t="s">
        <v>5958</v>
      </c>
      <c r="B52" s="134" t="s">
        <v>362</v>
      </c>
      <c r="C52" s="14"/>
      <c r="D52" s="24"/>
      <c r="E52" s="142" t="s">
        <v>369</v>
      </c>
      <c r="F52" s="132"/>
      <c r="G52" s="17" t="s">
        <v>91</v>
      </c>
      <c r="H52" s="16" t="s">
        <v>3821</v>
      </c>
      <c r="I52" s="41"/>
      <c r="J52" s="46"/>
      <c r="K52" s="41" t="s">
        <v>176</v>
      </c>
      <c r="L52" s="41" t="s">
        <v>185</v>
      </c>
      <c r="M52" s="41"/>
      <c r="N52" s="41"/>
      <c r="O52" s="41"/>
      <c r="T52" s="103"/>
      <c r="U52" s="103"/>
      <c r="V52" s="103"/>
    </row>
    <row r="53" spans="1:22" s="113" customFormat="1">
      <c r="A53" s="922" t="s">
        <v>195</v>
      </c>
      <c r="B53" s="134" t="s">
        <v>60</v>
      </c>
      <c r="C53" s="14"/>
      <c r="D53" s="24"/>
      <c r="E53" s="161"/>
      <c r="F53" s="132"/>
      <c r="G53" s="17" t="s">
        <v>91</v>
      </c>
      <c r="H53" s="16" t="s">
        <v>3821</v>
      </c>
      <c r="I53" s="41"/>
      <c r="J53" s="46"/>
      <c r="K53" s="41" t="s">
        <v>176</v>
      </c>
      <c r="L53" s="41" t="s">
        <v>185</v>
      </c>
      <c r="M53" s="41"/>
      <c r="N53" s="41"/>
      <c r="T53" s="103"/>
      <c r="U53" s="103"/>
      <c r="V53" s="103"/>
    </row>
    <row r="54" spans="1:22" s="113" customFormat="1">
      <c r="A54" s="1571" t="s">
        <v>194</v>
      </c>
      <c r="B54" s="134"/>
      <c r="C54" s="25"/>
      <c r="D54" s="24"/>
      <c r="E54" s="17"/>
      <c r="F54" s="16"/>
      <c r="G54" s="17"/>
      <c r="H54" s="16"/>
      <c r="I54" s="47"/>
      <c r="J54" s="46"/>
      <c r="L54" s="99"/>
      <c r="M54" s="99"/>
      <c r="N54" s="99"/>
      <c r="T54" s="103"/>
      <c r="U54" s="103"/>
      <c r="V54" s="103"/>
    </row>
    <row r="55" spans="1:22" s="113" customFormat="1">
      <c r="A55" s="923" t="s">
        <v>210</v>
      </c>
      <c r="B55" s="134" t="s">
        <v>53</v>
      </c>
      <c r="C55" s="14"/>
      <c r="D55" s="24"/>
      <c r="E55" s="161" t="s">
        <v>200</v>
      </c>
      <c r="F55" s="132"/>
      <c r="G55" s="17" t="s">
        <v>91</v>
      </c>
      <c r="H55" s="16" t="s">
        <v>3821</v>
      </c>
      <c r="I55" s="41"/>
      <c r="J55" s="46"/>
      <c r="K55" s="41" t="s">
        <v>176</v>
      </c>
      <c r="L55" s="41" t="s">
        <v>185</v>
      </c>
      <c r="M55" s="41"/>
      <c r="N55" s="41"/>
      <c r="T55" s="103"/>
      <c r="U55" s="103"/>
      <c r="V55" s="103"/>
    </row>
    <row r="56" spans="1:22">
      <c r="A56" s="1582" t="s">
        <v>6320</v>
      </c>
      <c r="B56" s="134" t="s">
        <v>52</v>
      </c>
      <c r="C56" s="14"/>
      <c r="D56" s="24"/>
      <c r="E56" s="161" t="s">
        <v>199</v>
      </c>
      <c r="F56" s="132"/>
      <c r="G56" s="17" t="s">
        <v>91</v>
      </c>
      <c r="H56" s="16" t="s">
        <v>3821</v>
      </c>
      <c r="I56" s="41"/>
      <c r="J56" s="46"/>
      <c r="K56" s="41" t="s">
        <v>176</v>
      </c>
      <c r="L56" s="41" t="s">
        <v>185</v>
      </c>
      <c r="M56" s="41"/>
      <c r="N56" s="41"/>
    </row>
    <row r="57" spans="1:22">
      <c r="A57" s="923" t="s">
        <v>193</v>
      </c>
      <c r="B57" s="134" t="s">
        <v>101</v>
      </c>
      <c r="C57" s="92"/>
      <c r="D57" s="24"/>
      <c r="E57" s="161" t="s">
        <v>187</v>
      </c>
      <c r="F57" s="161" t="s">
        <v>192</v>
      </c>
      <c r="G57" s="17" t="s">
        <v>91</v>
      </c>
      <c r="H57" s="17" t="s">
        <v>213</v>
      </c>
      <c r="I57" s="41"/>
      <c r="J57" s="41" t="s">
        <v>185</v>
      </c>
      <c r="K57" s="41" t="s">
        <v>176</v>
      </c>
      <c r="L57" s="41"/>
      <c r="M57" s="41" t="s">
        <v>191</v>
      </c>
      <c r="N57" s="41" t="s">
        <v>182</v>
      </c>
      <c r="O57" s="41" t="s">
        <v>183</v>
      </c>
    </row>
    <row r="58" spans="1:22">
      <c r="A58" s="923" t="s">
        <v>190</v>
      </c>
      <c r="B58" s="134" t="s">
        <v>44</v>
      </c>
      <c r="C58" s="92"/>
      <c r="D58" s="1572"/>
      <c r="E58" s="161" t="s">
        <v>187</v>
      </c>
      <c r="F58" s="132" t="s">
        <v>347</v>
      </c>
      <c r="G58" s="17" t="s">
        <v>91</v>
      </c>
      <c r="H58" s="16" t="s">
        <v>3821</v>
      </c>
      <c r="I58" s="41"/>
      <c r="J58" s="48"/>
      <c r="K58" s="41" t="s">
        <v>176</v>
      </c>
      <c r="L58" s="41" t="s">
        <v>185</v>
      </c>
      <c r="N58" s="41" t="s">
        <v>189</v>
      </c>
    </row>
    <row r="59" spans="1:22">
      <c r="A59" s="923" t="s">
        <v>6313</v>
      </c>
      <c r="B59" s="134" t="s">
        <v>43</v>
      </c>
      <c r="C59" s="92"/>
      <c r="D59" s="1572"/>
      <c r="E59" s="161" t="s">
        <v>187</v>
      </c>
      <c r="F59" s="132" t="s">
        <v>346</v>
      </c>
      <c r="G59" s="17" t="s">
        <v>91</v>
      </c>
      <c r="H59" s="16" t="s">
        <v>3821</v>
      </c>
      <c r="I59" s="41"/>
      <c r="K59" s="41" t="s">
        <v>176</v>
      </c>
      <c r="L59" s="41" t="s">
        <v>185</v>
      </c>
      <c r="N59" s="41" t="s">
        <v>189</v>
      </c>
    </row>
    <row r="60" spans="1:22">
      <c r="A60" s="923" t="s">
        <v>3774</v>
      </c>
      <c r="B60" s="134" t="s">
        <v>2</v>
      </c>
      <c r="C60" s="92"/>
      <c r="D60" s="1572"/>
      <c r="E60" s="161" t="s">
        <v>187</v>
      </c>
      <c r="F60" s="132" t="s">
        <v>345</v>
      </c>
      <c r="G60" s="17" t="s">
        <v>91</v>
      </c>
      <c r="H60" s="16" t="s">
        <v>3821</v>
      </c>
      <c r="I60" s="41"/>
      <c r="K60" s="41" t="s">
        <v>176</v>
      </c>
      <c r="L60" s="41" t="s">
        <v>185</v>
      </c>
      <c r="N60" s="41" t="s">
        <v>189</v>
      </c>
    </row>
    <row r="61" spans="1:22">
      <c r="A61" s="923" t="s">
        <v>188</v>
      </c>
      <c r="B61" s="134" t="s">
        <v>42</v>
      </c>
      <c r="C61" s="92"/>
      <c r="D61" s="1572"/>
      <c r="E61" s="161" t="s">
        <v>187</v>
      </c>
      <c r="F61" s="132"/>
      <c r="G61" s="17" t="s">
        <v>91</v>
      </c>
      <c r="H61" s="16" t="s">
        <v>3821</v>
      </c>
      <c r="I61" s="41"/>
      <c r="J61" s="46"/>
      <c r="K61" s="41" t="s">
        <v>176</v>
      </c>
      <c r="L61" s="41" t="s">
        <v>185</v>
      </c>
      <c r="N61" s="41" t="s">
        <v>186</v>
      </c>
    </row>
    <row r="62" spans="1:22">
      <c r="A62" s="923" t="s">
        <v>6318</v>
      </c>
      <c r="B62" s="134" t="s">
        <v>41</v>
      </c>
      <c r="C62" s="92"/>
      <c r="D62" s="24"/>
      <c r="E62" s="132"/>
      <c r="F62" s="132"/>
      <c r="G62" s="17" t="s">
        <v>319</v>
      </c>
      <c r="H62" s="17"/>
      <c r="I62" s="41"/>
      <c r="J62" s="41"/>
      <c r="K62" s="41"/>
      <c r="L62" s="41"/>
      <c r="M62" s="41"/>
      <c r="N62" s="41"/>
      <c r="O62" s="41"/>
    </row>
    <row r="63" spans="1:22">
      <c r="A63" s="923" t="s">
        <v>184</v>
      </c>
      <c r="B63" s="134" t="s">
        <v>40</v>
      </c>
      <c r="C63" s="117"/>
      <c r="D63" s="24"/>
      <c r="E63" s="161" t="s">
        <v>98</v>
      </c>
      <c r="F63" s="132"/>
      <c r="G63" s="17" t="s">
        <v>91</v>
      </c>
      <c r="H63" s="41" t="s">
        <v>154</v>
      </c>
      <c r="I63" s="41" t="s">
        <v>155</v>
      </c>
      <c r="J63" s="16" t="s">
        <v>3821</v>
      </c>
      <c r="K63" s="41" t="s">
        <v>92</v>
      </c>
      <c r="L63" s="41" t="s">
        <v>97</v>
      </c>
      <c r="M63" s="41" t="s">
        <v>183</v>
      </c>
      <c r="N63" s="124"/>
      <c r="O63" s="124"/>
    </row>
    <row r="64" spans="1:22">
      <c r="A64" s="1573"/>
      <c r="B64" s="1574"/>
      <c r="C64" s="1575"/>
      <c r="D64" s="161"/>
      <c r="E64" s="161"/>
      <c r="F64" s="132"/>
      <c r="G64" s="17"/>
      <c r="H64" s="17"/>
      <c r="I64" s="41"/>
      <c r="J64" s="41"/>
      <c r="K64" s="41"/>
      <c r="L64" s="41"/>
      <c r="M64" s="41"/>
      <c r="N64" s="124"/>
      <c r="O64" s="124"/>
      <c r="P64" s="112"/>
    </row>
    <row r="65" spans="1:32">
      <c r="A65" s="132"/>
      <c r="B65" s="133"/>
      <c r="C65" s="132"/>
      <c r="D65" s="132"/>
      <c r="E65" s="132"/>
      <c r="F65" s="132"/>
      <c r="G65" s="132"/>
      <c r="H65" s="132"/>
    </row>
    <row r="66" spans="1:32">
      <c r="A66" s="132"/>
      <c r="B66" s="133"/>
      <c r="C66" s="132"/>
      <c r="D66" s="132"/>
      <c r="E66" s="132"/>
      <c r="F66" s="132"/>
      <c r="G66" s="132"/>
      <c r="H66" s="132"/>
    </row>
    <row r="67" spans="1:32">
      <c r="B67" s="103"/>
      <c r="D67" s="132"/>
      <c r="E67" s="132"/>
      <c r="F67" s="132"/>
      <c r="G67" s="132"/>
      <c r="H67" s="132"/>
    </row>
    <row r="68" spans="1:32">
      <c r="A68" s="20" t="s">
        <v>6237</v>
      </c>
      <c r="B68" s="126"/>
      <c r="D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row>
    <row r="69" spans="1:32">
      <c r="A69" s="21"/>
      <c r="B69" s="126"/>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row>
    <row r="70" spans="1:32">
      <c r="A70" s="1588" t="s">
        <v>769</v>
      </c>
      <c r="B70" s="126"/>
      <c r="C70" s="126"/>
      <c r="D70" s="124"/>
      <c r="E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row>
    <row r="71" spans="1:32">
      <c r="A71" s="21"/>
      <c r="B71" s="126"/>
      <c r="C71" s="126"/>
      <c r="D71" s="124"/>
      <c r="E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row>
    <row r="72" spans="1:32">
      <c r="A72" s="21"/>
      <c r="B72" s="21"/>
      <c r="C72" s="1620" t="s">
        <v>770</v>
      </c>
      <c r="D72" s="124"/>
      <c r="E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row>
    <row r="73" spans="1:32">
      <c r="A73" s="21"/>
      <c r="B73" s="21"/>
      <c r="C73" s="1621" t="s">
        <v>771</v>
      </c>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row>
    <row r="74" spans="1:32">
      <c r="A74" s="1622" t="s">
        <v>772</v>
      </c>
      <c r="B74" s="1621" t="s">
        <v>1</v>
      </c>
      <c r="C74" s="1599"/>
      <c r="D74" s="41" t="s">
        <v>773</v>
      </c>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row>
    <row r="75" spans="1:32">
      <c r="A75" s="126"/>
      <c r="B75" s="126"/>
      <c r="C75" s="126"/>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row>
    <row r="76" spans="1:32">
      <c r="A76" s="20" t="s">
        <v>6238</v>
      </c>
      <c r="B76" s="126"/>
      <c r="C76" s="126"/>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row>
    <row r="77" spans="1:32">
      <c r="A77" s="21"/>
      <c r="B77" s="21"/>
      <c r="C77" s="21"/>
      <c r="D77"/>
      <c r="E77"/>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row>
    <row r="78" spans="1:32">
      <c r="A78" s="1588" t="s">
        <v>774</v>
      </c>
      <c r="B78" s="21"/>
      <c r="C78" s="21"/>
      <c r="D78"/>
      <c r="E78"/>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row>
    <row r="79" spans="1:32">
      <c r="A79" s="126"/>
      <c r="B79" s="126"/>
      <c r="C79" s="126"/>
      <c r="D79" s="124"/>
      <c r="E79" s="124"/>
      <c r="F79" s="124"/>
      <c r="G79" s="42"/>
      <c r="H79" s="41"/>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row>
    <row r="80" spans="1:32">
      <c r="A80" s="126"/>
      <c r="B80" s="126"/>
      <c r="C80" s="1623" t="s">
        <v>785</v>
      </c>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row>
    <row r="81" spans="1:32">
      <c r="A81" s="126"/>
      <c r="B81" s="126"/>
      <c r="C81" s="1623" t="s">
        <v>137</v>
      </c>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row>
    <row r="82" spans="1:32">
      <c r="A82" s="1624" t="s">
        <v>814</v>
      </c>
      <c r="B82" s="1623" t="s">
        <v>24</v>
      </c>
      <c r="C82" s="1459"/>
      <c r="D82" s="41" t="s">
        <v>91</v>
      </c>
      <c r="E82" s="41" t="s">
        <v>176</v>
      </c>
      <c r="F82" s="41" t="s">
        <v>185</v>
      </c>
      <c r="G82" s="47" t="s">
        <v>3821</v>
      </c>
      <c r="H82" s="42" t="s">
        <v>199</v>
      </c>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row>
    <row r="83" spans="1:32">
      <c r="A83" s="1625" t="s">
        <v>815</v>
      </c>
      <c r="B83" s="1623" t="s">
        <v>23</v>
      </c>
      <c r="C83" s="1459"/>
      <c r="D83" s="41" t="s">
        <v>91</v>
      </c>
      <c r="E83" s="41" t="s">
        <v>176</v>
      </c>
      <c r="F83" s="41" t="s">
        <v>185</v>
      </c>
      <c r="G83" s="47" t="s">
        <v>3821</v>
      </c>
      <c r="H83" s="42" t="s">
        <v>786</v>
      </c>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row>
    <row r="84" spans="1:32">
      <c r="A84" s="1625" t="s">
        <v>816</v>
      </c>
      <c r="B84" s="1623" t="s">
        <v>22</v>
      </c>
      <c r="C84" s="1459"/>
      <c r="D84" s="41" t="s">
        <v>91</v>
      </c>
      <c r="E84" s="41" t="s">
        <v>176</v>
      </c>
      <c r="F84" s="41" t="s">
        <v>185</v>
      </c>
      <c r="G84" s="47" t="s">
        <v>3821</v>
      </c>
      <c r="H84" s="42" t="s">
        <v>787</v>
      </c>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row>
    <row r="85" spans="1:32">
      <c r="A85" s="1885" t="s">
        <v>6319</v>
      </c>
      <c r="B85" s="1623" t="s">
        <v>21</v>
      </c>
      <c r="C85" s="1627"/>
      <c r="D85" s="41" t="s">
        <v>91</v>
      </c>
      <c r="E85" s="41" t="s">
        <v>176</v>
      </c>
      <c r="F85" s="41" t="s">
        <v>185</v>
      </c>
      <c r="G85" s="47" t="s">
        <v>3821</v>
      </c>
      <c r="H85" s="42" t="s">
        <v>788</v>
      </c>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row>
    <row r="86" spans="1:32">
      <c r="A86" s="1626" t="s">
        <v>817</v>
      </c>
      <c r="B86" s="1623" t="s">
        <v>20</v>
      </c>
      <c r="C86" s="1627"/>
      <c r="D86" s="41" t="s">
        <v>91</v>
      </c>
      <c r="E86" s="41" t="s">
        <v>176</v>
      </c>
      <c r="F86" s="41" t="s">
        <v>185</v>
      </c>
      <c r="G86" s="47" t="s">
        <v>3821</v>
      </c>
      <c r="H86" s="42" t="s">
        <v>789</v>
      </c>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row>
    <row r="87" spans="1:32">
      <c r="A87" s="1626" t="s">
        <v>818</v>
      </c>
      <c r="B87" s="1623" t="s">
        <v>19</v>
      </c>
      <c r="C87" s="1627"/>
      <c r="D87" s="41" t="s">
        <v>91</v>
      </c>
      <c r="E87" s="41" t="s">
        <v>176</v>
      </c>
      <c r="F87" s="41" t="s">
        <v>185</v>
      </c>
      <c r="G87" s="47" t="s">
        <v>3821</v>
      </c>
      <c r="H87" s="42" t="s">
        <v>199</v>
      </c>
      <c r="I87" s="42" t="s">
        <v>792</v>
      </c>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row>
    <row r="88" spans="1:32">
      <c r="A88" s="126"/>
      <c r="B88" s="124"/>
      <c r="C88" s="10" t="s">
        <v>90</v>
      </c>
      <c r="D88" s="124"/>
      <c r="E88" s="124"/>
      <c r="F88" s="124"/>
      <c r="G88" s="124"/>
      <c r="H88" s="124"/>
      <c r="I88" s="41"/>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row>
    <row r="89" spans="1:32">
      <c r="A89" s="132"/>
    </row>
  </sheetData>
  <phoneticPr fontId="43" type="noConversion"/>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23">
    <tabColor rgb="FF00B0F0"/>
  </sheetPr>
  <dimension ref="A1:W77"/>
  <sheetViews>
    <sheetView zoomScale="80" zoomScaleNormal="80" workbookViewId="0">
      <selection activeCell="D5" sqref="D5"/>
    </sheetView>
  </sheetViews>
  <sheetFormatPr defaultColWidth="9.33203125" defaultRowHeight="14.4"/>
  <cols>
    <col min="1" max="1" width="85.6640625" style="103" customWidth="1"/>
    <col min="2" max="2" width="21.88671875" style="106" customWidth="1"/>
    <col min="3"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20" t="s">
        <v>6084</v>
      </c>
      <c r="G1" s="113"/>
      <c r="H1" s="113"/>
      <c r="I1" s="113"/>
      <c r="J1" s="113"/>
      <c r="P1" s="103"/>
      <c r="Q1" s="103"/>
      <c r="R1" s="103"/>
      <c r="S1" s="103"/>
    </row>
    <row r="2" spans="1:19">
      <c r="A2" s="1521" t="s">
        <v>5906</v>
      </c>
      <c r="B2" s="71"/>
      <c r="C2" s="35"/>
      <c r="G2" s="113"/>
      <c r="H2" s="113"/>
      <c r="I2" s="113"/>
      <c r="J2" s="113"/>
      <c r="P2" s="103"/>
      <c r="Q2" s="103"/>
      <c r="R2" s="103"/>
      <c r="S2" s="103"/>
    </row>
    <row r="3" spans="1:19">
      <c r="A3" s="1521"/>
      <c r="B3" s="71"/>
      <c r="G3" s="113"/>
      <c r="H3" s="113"/>
      <c r="I3" s="113"/>
      <c r="J3" s="113"/>
      <c r="P3" s="103"/>
      <c r="Q3" s="103"/>
      <c r="R3" s="103"/>
      <c r="S3" s="103"/>
    </row>
    <row r="4" spans="1:19">
      <c r="A4" s="20" t="s">
        <v>6085</v>
      </c>
      <c r="B4" s="71"/>
      <c r="G4" s="113"/>
      <c r="H4" s="113"/>
      <c r="I4" s="113"/>
      <c r="J4" s="113"/>
      <c r="P4" s="103"/>
      <c r="Q4" s="103"/>
      <c r="R4" s="103"/>
      <c r="S4" s="103"/>
    </row>
    <row r="5" spans="1:19">
      <c r="A5" s="1577" t="s">
        <v>812</v>
      </c>
      <c r="B5" s="71"/>
      <c r="C5" s="51"/>
      <c r="G5" s="113"/>
      <c r="H5" s="113"/>
      <c r="I5" s="113"/>
      <c r="J5" s="113"/>
      <c r="P5" s="103"/>
      <c r="Q5" s="103"/>
      <c r="R5" s="103"/>
      <c r="S5" s="103"/>
    </row>
    <row r="6" spans="1:19">
      <c r="B6" s="105"/>
      <c r="C6" s="105"/>
      <c r="G6" s="113"/>
      <c r="H6" s="113"/>
      <c r="I6" s="113"/>
      <c r="J6" s="113"/>
      <c r="P6" s="103"/>
      <c r="Q6" s="103"/>
      <c r="R6" s="103"/>
      <c r="S6" s="103"/>
    </row>
    <row r="7" spans="1:19">
      <c r="A7" s="36" t="s">
        <v>109</v>
      </c>
      <c r="B7" s="105"/>
      <c r="C7" s="105"/>
      <c r="G7" s="113"/>
      <c r="H7" s="113"/>
      <c r="I7" s="113"/>
      <c r="J7" s="113"/>
      <c r="P7" s="103"/>
      <c r="Q7" s="103"/>
      <c r="R7" s="103"/>
      <c r="S7" s="103"/>
    </row>
    <row r="8" spans="1:19">
      <c r="A8" s="36" t="s">
        <v>700</v>
      </c>
      <c r="B8" s="105"/>
      <c r="C8" s="105"/>
      <c r="G8" s="113"/>
      <c r="H8" s="113"/>
      <c r="I8" s="113"/>
      <c r="J8" s="113"/>
      <c r="P8" s="103"/>
      <c r="Q8" s="103"/>
      <c r="R8" s="103"/>
      <c r="S8" s="103"/>
    </row>
    <row r="9" spans="1:19">
      <c r="B9" s="105"/>
      <c r="C9" s="105"/>
      <c r="G9" s="113"/>
      <c r="H9" s="113"/>
      <c r="I9" s="113"/>
      <c r="J9" s="113"/>
      <c r="P9" s="103"/>
      <c r="Q9" s="103"/>
      <c r="R9" s="103"/>
      <c r="S9" s="103"/>
    </row>
    <row r="10" spans="1:19" ht="57.75" customHeight="1">
      <c r="A10" s="21"/>
      <c r="B10" s="1534"/>
      <c r="C10" s="1610" t="s">
        <v>316</v>
      </c>
      <c r="D10" s="1882" t="s">
        <v>215</v>
      </c>
      <c r="E10" s="1882" t="s">
        <v>3803</v>
      </c>
      <c r="F10" s="1617" t="s">
        <v>3802</v>
      </c>
      <c r="G10" s="113"/>
      <c r="H10" s="113"/>
      <c r="I10" s="113"/>
      <c r="J10" s="113"/>
      <c r="P10" s="103"/>
      <c r="Q10" s="103"/>
      <c r="R10" s="103"/>
      <c r="S10" s="103"/>
    </row>
    <row r="11" spans="1:19">
      <c r="A11" s="21"/>
      <c r="B11" s="1534"/>
      <c r="C11" s="1883" t="s">
        <v>13</v>
      </c>
      <c r="D11" s="1880" t="s">
        <v>85</v>
      </c>
      <c r="E11" s="1880" t="s">
        <v>83</v>
      </c>
      <c r="F11" s="1883" t="s">
        <v>80</v>
      </c>
      <c r="G11" s="113"/>
      <c r="H11" s="113"/>
      <c r="I11" s="113"/>
      <c r="J11" s="113"/>
      <c r="P11" s="103"/>
      <c r="Q11" s="103"/>
      <c r="R11" s="103"/>
      <c r="S11" s="103"/>
    </row>
    <row r="12" spans="1:19">
      <c r="A12" s="927" t="s">
        <v>370</v>
      </c>
      <c r="B12" s="1516"/>
      <c r="C12" s="25"/>
      <c r="D12" s="25"/>
      <c r="E12" s="25"/>
      <c r="F12" s="1618"/>
      <c r="G12" s="113"/>
      <c r="H12" s="113"/>
      <c r="I12" s="113"/>
      <c r="J12" s="113"/>
      <c r="R12" s="103"/>
      <c r="S12" s="103"/>
    </row>
    <row r="13" spans="1:19">
      <c r="A13" s="1578" t="s">
        <v>803</v>
      </c>
      <c r="B13" s="1517" t="s">
        <v>72</v>
      </c>
      <c r="C13" s="90"/>
      <c r="D13" s="1403"/>
      <c r="E13" s="1403"/>
      <c r="F13" s="1403"/>
      <c r="G13" s="1579"/>
      <c r="H13" s="112" t="s">
        <v>187</v>
      </c>
      <c r="I13" s="86"/>
      <c r="J13" s="112" t="s">
        <v>206</v>
      </c>
      <c r="K13" s="86"/>
      <c r="L13" s="86"/>
      <c r="M13" s="86"/>
      <c r="N13" s="86"/>
      <c r="R13" s="103"/>
      <c r="S13" s="103"/>
    </row>
    <row r="14" spans="1:19">
      <c r="A14" s="931" t="s">
        <v>372</v>
      </c>
      <c r="B14" s="1517" t="s">
        <v>11</v>
      </c>
      <c r="C14" s="90"/>
      <c r="D14" s="1403"/>
      <c r="E14" s="1403"/>
      <c r="F14" s="1403"/>
      <c r="G14" s="138"/>
      <c r="H14" s="112" t="s">
        <v>187</v>
      </c>
      <c r="I14" s="140" t="s">
        <v>560</v>
      </c>
      <c r="J14" s="112" t="s">
        <v>206</v>
      </c>
      <c r="K14" s="86"/>
      <c r="L14" s="86"/>
      <c r="M14" s="86"/>
      <c r="N14" s="86"/>
      <c r="R14" s="103"/>
      <c r="S14" s="103"/>
    </row>
    <row r="15" spans="1:19">
      <c r="A15" s="931" t="s">
        <v>374</v>
      </c>
      <c r="B15" s="1517" t="s">
        <v>71</v>
      </c>
      <c r="C15" s="90"/>
      <c r="D15" s="1403"/>
      <c r="E15" s="1403"/>
      <c r="F15" s="1403"/>
      <c r="G15" s="138"/>
      <c r="H15" s="112" t="s">
        <v>187</v>
      </c>
      <c r="I15" s="140" t="s">
        <v>559</v>
      </c>
      <c r="J15" s="112" t="s">
        <v>206</v>
      </c>
      <c r="K15" s="86"/>
      <c r="L15" s="86"/>
      <c r="M15" s="86"/>
      <c r="N15" s="86"/>
      <c r="R15" s="103"/>
      <c r="S15" s="103"/>
    </row>
    <row r="16" spans="1:19">
      <c r="A16" s="1301" t="s">
        <v>990</v>
      </c>
      <c r="B16" s="1517" t="s">
        <v>68</v>
      </c>
      <c r="C16" s="90"/>
      <c r="D16" s="1403"/>
      <c r="E16" s="1403"/>
      <c r="F16" s="1403"/>
      <c r="G16" s="138" t="s">
        <v>991</v>
      </c>
      <c r="H16" s="123" t="s">
        <v>201</v>
      </c>
      <c r="I16" s="86"/>
      <c r="J16" s="112" t="s">
        <v>205</v>
      </c>
      <c r="K16" s="86"/>
      <c r="L16" s="86"/>
      <c r="M16" s="86"/>
      <c r="N16" s="86"/>
      <c r="R16" s="103"/>
      <c r="S16" s="103"/>
    </row>
    <row r="17" spans="1:19">
      <c r="A17" s="1498" t="s">
        <v>5564</v>
      </c>
      <c r="B17" s="1517" t="s">
        <v>67</v>
      </c>
      <c r="C17" s="90"/>
      <c r="D17" s="1403"/>
      <c r="E17" s="1403"/>
      <c r="F17" s="1403"/>
      <c r="G17" s="138" t="s">
        <v>991</v>
      </c>
      <c r="H17" s="112" t="s">
        <v>187</v>
      </c>
      <c r="I17" s="86"/>
      <c r="J17" s="86"/>
      <c r="K17" s="86"/>
      <c r="L17" s="86"/>
      <c r="M17" s="86"/>
      <c r="N17" s="86"/>
      <c r="R17" s="103"/>
      <c r="S17" s="103"/>
    </row>
    <row r="18" spans="1:19">
      <c r="A18" s="1526" t="s">
        <v>992</v>
      </c>
      <c r="B18" s="1517" t="s">
        <v>62</v>
      </c>
      <c r="C18" s="91"/>
      <c r="D18" s="1403"/>
      <c r="E18" s="1403"/>
      <c r="F18" s="1403"/>
      <c r="G18" s="157" t="s">
        <v>994</v>
      </c>
      <c r="H18" s="123" t="s">
        <v>201</v>
      </c>
      <c r="I18" s="86"/>
      <c r="J18" s="112" t="s">
        <v>205</v>
      </c>
      <c r="K18" s="142"/>
      <c r="L18" s="140"/>
      <c r="M18" s="140"/>
      <c r="N18" s="140"/>
      <c r="R18" s="103"/>
      <c r="S18" s="103"/>
    </row>
    <row r="19" spans="1:19">
      <c r="A19" s="1526" t="s">
        <v>993</v>
      </c>
      <c r="B19" s="1517" t="s">
        <v>61</v>
      </c>
      <c r="C19" s="91"/>
      <c r="D19" s="1403"/>
      <c r="E19" s="1403"/>
      <c r="F19" s="1403"/>
      <c r="G19" s="157" t="s">
        <v>994</v>
      </c>
      <c r="H19" s="123" t="s">
        <v>201</v>
      </c>
      <c r="I19" s="86"/>
      <c r="J19" s="112"/>
      <c r="K19" s="142"/>
      <c r="L19" s="140"/>
      <c r="M19" s="140"/>
      <c r="N19" s="140"/>
      <c r="R19" s="103"/>
      <c r="S19" s="103"/>
    </row>
    <row r="20" spans="1:19">
      <c r="A20" s="928" t="s">
        <v>383</v>
      </c>
      <c r="B20" s="1517" t="s">
        <v>55</v>
      </c>
      <c r="C20" s="90"/>
      <c r="D20" s="1403"/>
      <c r="E20" s="1403"/>
      <c r="F20" s="1403"/>
      <c r="G20" s="138" t="s">
        <v>555</v>
      </c>
      <c r="H20" s="112" t="s">
        <v>187</v>
      </c>
      <c r="I20" s="86"/>
      <c r="J20" s="112" t="s">
        <v>205</v>
      </c>
      <c r="K20" s="86"/>
      <c r="L20" s="86"/>
      <c r="M20" s="86"/>
      <c r="N20" s="86"/>
      <c r="R20" s="103"/>
      <c r="S20" s="103"/>
    </row>
    <row r="21" spans="1:19">
      <c r="A21" s="929" t="s">
        <v>804</v>
      </c>
      <c r="B21" s="1517" t="s">
        <v>54</v>
      </c>
      <c r="C21" s="90"/>
      <c r="D21" s="1403"/>
      <c r="E21" s="1403"/>
      <c r="F21" s="1403"/>
      <c r="G21" s="138" t="s">
        <v>555</v>
      </c>
      <c r="H21" s="112" t="s">
        <v>187</v>
      </c>
      <c r="I21" s="86"/>
      <c r="J21" s="86"/>
      <c r="K21" s="86"/>
      <c r="L21" s="86"/>
      <c r="M21" s="86"/>
      <c r="N21" s="86"/>
      <c r="R21" s="103"/>
      <c r="S21" s="103"/>
    </row>
    <row r="22" spans="1:19">
      <c r="A22" s="1301" t="s">
        <v>6188</v>
      </c>
      <c r="B22" s="1517" t="s">
        <v>52</v>
      </c>
      <c r="C22" s="90"/>
      <c r="D22" s="1403"/>
      <c r="E22" s="1403"/>
      <c r="F22" s="1403"/>
      <c r="G22" s="138" t="s">
        <v>561</v>
      </c>
      <c r="H22" s="112" t="s">
        <v>187</v>
      </c>
      <c r="I22" s="86"/>
      <c r="J22" s="112" t="s">
        <v>205</v>
      </c>
      <c r="K22" s="86"/>
      <c r="L22" s="86"/>
      <c r="M22" s="86"/>
      <c r="N22" s="86"/>
      <c r="R22" s="103"/>
      <c r="S22" s="103"/>
    </row>
    <row r="23" spans="1:19">
      <c r="A23" s="1498" t="s">
        <v>6189</v>
      </c>
      <c r="B23" s="1517" t="s">
        <v>51</v>
      </c>
      <c r="C23" s="90"/>
      <c r="D23" s="1403"/>
      <c r="E23" s="1403"/>
      <c r="F23" s="1403"/>
      <c r="G23" s="138" t="s">
        <v>561</v>
      </c>
      <c r="H23" s="112" t="s">
        <v>187</v>
      </c>
      <c r="I23" s="86"/>
      <c r="J23" s="86"/>
      <c r="K23" s="86"/>
      <c r="L23" s="86"/>
      <c r="M23" s="86"/>
      <c r="N23" s="86"/>
      <c r="R23" s="103"/>
      <c r="S23" s="103"/>
    </row>
    <row r="24" spans="1:19">
      <c r="A24" s="928" t="s">
        <v>384</v>
      </c>
      <c r="B24" s="1517" t="s">
        <v>101</v>
      </c>
      <c r="C24" s="90"/>
      <c r="D24" s="1403"/>
      <c r="E24" s="1403"/>
      <c r="F24" s="1403"/>
      <c r="G24" s="138" t="s">
        <v>557</v>
      </c>
      <c r="H24" s="112" t="s">
        <v>187</v>
      </c>
      <c r="I24" s="86"/>
      <c r="J24" s="112" t="s">
        <v>205</v>
      </c>
      <c r="K24" s="86"/>
      <c r="L24" s="86"/>
      <c r="M24" s="86"/>
      <c r="N24" s="86"/>
      <c r="R24" s="103"/>
      <c r="S24" s="103"/>
    </row>
    <row r="25" spans="1:19">
      <c r="A25" s="932" t="s">
        <v>806</v>
      </c>
      <c r="B25" s="1517" t="s">
        <v>44</v>
      </c>
      <c r="C25" s="90"/>
      <c r="D25" s="1403"/>
      <c r="E25" s="1403"/>
      <c r="F25" s="1403"/>
      <c r="G25" s="138" t="s">
        <v>557</v>
      </c>
      <c r="H25" s="112" t="s">
        <v>187</v>
      </c>
      <c r="I25" s="86"/>
      <c r="J25" s="86"/>
      <c r="K25" s="86"/>
      <c r="L25" s="86"/>
      <c r="M25" s="86"/>
      <c r="N25" s="86"/>
      <c r="R25" s="103"/>
      <c r="S25" s="103"/>
    </row>
    <row r="26" spans="1:19">
      <c r="A26" s="928" t="s">
        <v>386</v>
      </c>
      <c r="B26" s="11" t="s">
        <v>35</v>
      </c>
      <c r="C26" s="90"/>
      <c r="D26" s="1403"/>
      <c r="E26" s="1403"/>
      <c r="F26" s="1403"/>
      <c r="G26" s="94" t="s">
        <v>202</v>
      </c>
      <c r="H26" s="112" t="s">
        <v>187</v>
      </c>
      <c r="I26" s="86"/>
      <c r="J26" s="112" t="s">
        <v>205</v>
      </c>
      <c r="K26" s="86"/>
      <c r="L26" s="86"/>
      <c r="M26" s="86"/>
      <c r="N26" s="86"/>
      <c r="R26" s="103"/>
      <c r="S26" s="103"/>
    </row>
    <row r="27" spans="1:19">
      <c r="A27" s="932" t="s">
        <v>805</v>
      </c>
      <c r="B27" s="11" t="s">
        <v>34</v>
      </c>
      <c r="C27" s="90"/>
      <c r="D27" s="1403"/>
      <c r="E27" s="1403"/>
      <c r="F27" s="1403"/>
      <c r="G27" s="94" t="s">
        <v>202</v>
      </c>
      <c r="H27" s="112" t="s">
        <v>187</v>
      </c>
      <c r="I27" s="86"/>
      <c r="J27" s="86"/>
      <c r="K27" s="86"/>
      <c r="L27" s="86"/>
      <c r="M27" s="86"/>
      <c r="N27" s="86"/>
      <c r="R27" s="103"/>
      <c r="S27" s="103"/>
    </row>
    <row r="28" spans="1:19">
      <c r="A28" s="928" t="s">
        <v>387</v>
      </c>
      <c r="B28" s="11" t="s">
        <v>33</v>
      </c>
      <c r="C28" s="90"/>
      <c r="D28" s="1403"/>
      <c r="E28" s="1403"/>
      <c r="F28" s="1403"/>
      <c r="G28" s="138" t="s">
        <v>701</v>
      </c>
      <c r="H28" s="112" t="s">
        <v>187</v>
      </c>
      <c r="I28" s="86"/>
      <c r="J28" s="112" t="s">
        <v>205</v>
      </c>
      <c r="K28" s="86"/>
      <c r="L28" s="86"/>
      <c r="M28" s="86"/>
      <c r="N28" s="86"/>
      <c r="R28" s="103"/>
      <c r="S28" s="103"/>
    </row>
    <row r="29" spans="1:19">
      <c r="B29" s="105"/>
      <c r="C29" s="4" t="s">
        <v>91</v>
      </c>
      <c r="D29" s="502" t="s">
        <v>91</v>
      </c>
      <c r="E29" s="12" t="s">
        <v>79</v>
      </c>
      <c r="F29" s="12" t="s">
        <v>79</v>
      </c>
      <c r="G29" s="113"/>
      <c r="H29" s="113"/>
      <c r="I29" s="113"/>
      <c r="J29" s="113"/>
      <c r="R29" s="103"/>
      <c r="S29" s="103"/>
    </row>
    <row r="30" spans="1:19" ht="28.8">
      <c r="B30" s="105"/>
      <c r="C30" s="23" t="s">
        <v>216</v>
      </c>
      <c r="D30" s="502" t="s">
        <v>213</v>
      </c>
      <c r="E30" s="12" t="s">
        <v>6279</v>
      </c>
      <c r="F30" s="12" t="s">
        <v>3808</v>
      </c>
      <c r="G30" s="113"/>
      <c r="I30" s="113"/>
      <c r="J30" s="113"/>
      <c r="R30" s="103"/>
      <c r="S30" s="103"/>
    </row>
    <row r="31" spans="1:19" ht="28.8">
      <c r="B31" s="105"/>
      <c r="C31" s="12" t="s">
        <v>176</v>
      </c>
      <c r="D31" s="502" t="s">
        <v>176</v>
      </c>
      <c r="F31" s="113"/>
      <c r="G31" s="113"/>
      <c r="I31" s="113"/>
      <c r="J31" s="113"/>
      <c r="P31" s="103"/>
      <c r="Q31" s="103"/>
      <c r="R31" s="103"/>
      <c r="S31" s="103"/>
    </row>
    <row r="32" spans="1:19" ht="55.2" customHeight="1">
      <c r="B32" s="105"/>
      <c r="C32" s="105"/>
      <c r="D32" s="12" t="s">
        <v>183</v>
      </c>
      <c r="E32" s="104"/>
      <c r="F32" s="113"/>
      <c r="G32" s="113"/>
      <c r="I32" s="113"/>
      <c r="J32" s="113"/>
      <c r="P32" s="103"/>
      <c r="Q32" s="103"/>
      <c r="R32" s="103"/>
      <c r="S32" s="103"/>
    </row>
    <row r="33" spans="1:23">
      <c r="B33" s="105"/>
      <c r="C33" s="10" t="s">
        <v>90</v>
      </c>
      <c r="D33" s="10" t="s">
        <v>90</v>
      </c>
      <c r="F33" s="113"/>
      <c r="G33" s="113"/>
      <c r="I33" s="113"/>
      <c r="J33" s="113"/>
      <c r="P33" s="103"/>
      <c r="Q33" s="103"/>
      <c r="R33" s="103"/>
      <c r="S33" s="103"/>
    </row>
    <row r="34" spans="1:23" ht="52.2" customHeight="1">
      <c r="B34" s="105"/>
      <c r="E34" s="221"/>
      <c r="F34" s="113"/>
      <c r="G34" s="113"/>
      <c r="H34" s="113"/>
      <c r="I34" s="113"/>
      <c r="J34" s="113"/>
      <c r="M34" s="103"/>
      <c r="N34" s="103"/>
      <c r="O34" s="103"/>
      <c r="P34" s="103"/>
      <c r="Q34" s="103"/>
      <c r="R34" s="103"/>
      <c r="S34" s="103"/>
    </row>
    <row r="35" spans="1:23">
      <c r="B35" s="105"/>
      <c r="C35"/>
      <c r="E35" s="221"/>
      <c r="G35" s="113"/>
      <c r="H35" s="113"/>
      <c r="I35" s="113"/>
      <c r="J35" s="113"/>
      <c r="P35" s="103"/>
      <c r="Q35" s="103"/>
      <c r="R35" s="103"/>
      <c r="S35" s="103"/>
    </row>
    <row r="36" spans="1:23">
      <c r="B36" s="105"/>
      <c r="C36"/>
      <c r="D36"/>
      <c r="E36"/>
      <c r="F36"/>
      <c r="H36" s="113"/>
      <c r="I36" s="113"/>
      <c r="J36" s="113"/>
      <c r="Q36" s="103"/>
      <c r="R36" s="103"/>
      <c r="S36" s="103"/>
    </row>
    <row r="37" spans="1:23">
      <c r="A37" s="20" t="s">
        <v>6086</v>
      </c>
      <c r="B37" s="124"/>
      <c r="C37" s="124"/>
      <c r="D37" s="3"/>
      <c r="G37" s="42"/>
      <c r="H37" s="124"/>
      <c r="I37" s="41"/>
      <c r="J37" s="113"/>
      <c r="N37" s="41"/>
      <c r="P37" s="124"/>
      <c r="Q37" s="124"/>
      <c r="R37" s="124"/>
      <c r="S37" s="124"/>
      <c r="T37" s="124"/>
      <c r="U37" s="124"/>
      <c r="V37" s="124"/>
      <c r="W37" s="124"/>
    </row>
    <row r="38" spans="1:23">
      <c r="A38" s="126"/>
      <c r="B38" s="126"/>
      <c r="C38" s="124"/>
      <c r="D38" s="124"/>
      <c r="E38" s="124"/>
      <c r="F38" s="124"/>
      <c r="G38" s="124"/>
      <c r="H38" s="124"/>
      <c r="I38" s="124"/>
      <c r="J38" s="124"/>
      <c r="K38" s="124"/>
      <c r="L38" s="124"/>
      <c r="M38" s="124"/>
      <c r="N38" s="124"/>
      <c r="O38" s="124"/>
      <c r="P38" s="124"/>
      <c r="Q38" s="124"/>
      <c r="R38" s="124"/>
      <c r="S38" s="124"/>
      <c r="T38" s="124"/>
      <c r="U38" s="124"/>
      <c r="V38" s="124"/>
      <c r="W38" s="124"/>
    </row>
    <row r="39" spans="1:23">
      <c r="A39" s="1588" t="s">
        <v>338</v>
      </c>
      <c r="B39" s="126"/>
      <c r="C39" s="124"/>
      <c r="D39" s="124"/>
      <c r="E39" s="124"/>
      <c r="F39" s="124"/>
      <c r="G39" s="124"/>
      <c r="H39" s="124"/>
      <c r="I39" s="124"/>
      <c r="J39" s="124"/>
      <c r="K39" s="124"/>
      <c r="L39" s="124"/>
      <c r="M39" s="124"/>
      <c r="N39" s="124"/>
      <c r="O39" s="124"/>
      <c r="P39" s="124"/>
      <c r="Q39" s="124"/>
      <c r="R39" s="124"/>
      <c r="S39" s="124"/>
      <c r="T39" s="124"/>
      <c r="U39" s="124"/>
      <c r="V39" s="124"/>
      <c r="W39" s="124"/>
    </row>
    <row r="40" spans="1:23">
      <c r="A40" s="126"/>
      <c r="B40" s="126"/>
      <c r="C40" s="1296" t="s">
        <v>82</v>
      </c>
      <c r="D40" s="124"/>
      <c r="E40" s="124"/>
      <c r="F40" s="124"/>
      <c r="G40" s="124"/>
      <c r="H40" s="124"/>
      <c r="I40" s="124"/>
      <c r="J40" s="124"/>
      <c r="K40" s="124"/>
      <c r="L40" s="124"/>
      <c r="M40" s="124"/>
      <c r="N40" s="124"/>
      <c r="O40" s="124"/>
      <c r="P40" s="124"/>
      <c r="Q40" s="124"/>
      <c r="R40" s="124"/>
      <c r="S40" s="124"/>
      <c r="T40" s="124"/>
      <c r="U40" s="124"/>
      <c r="V40" s="124"/>
      <c r="W40" s="124"/>
    </row>
    <row r="41" spans="1:23">
      <c r="A41" s="1580" t="s">
        <v>212</v>
      </c>
      <c r="B41" s="1881" t="s">
        <v>9</v>
      </c>
      <c r="C41" s="1298"/>
      <c r="D41" s="3" t="s">
        <v>90</v>
      </c>
      <c r="E41" s="42" t="s">
        <v>1411</v>
      </c>
      <c r="F41" s="756" t="s">
        <v>3509</v>
      </c>
      <c r="G41" s="35" t="s">
        <v>205</v>
      </c>
      <c r="H41" s="124"/>
      <c r="I41" s="41" t="s">
        <v>91</v>
      </c>
      <c r="J41" s="47" t="s">
        <v>3821</v>
      </c>
      <c r="K41" s="103"/>
      <c r="L41" s="124"/>
      <c r="M41" s="41" t="s">
        <v>176</v>
      </c>
      <c r="N41" s="41" t="s">
        <v>183</v>
      </c>
      <c r="O41" s="124"/>
      <c r="P41" s="47"/>
      <c r="Q41" s="47"/>
      <c r="R41" s="47"/>
      <c r="S41" s="124"/>
      <c r="T41" s="124"/>
      <c r="U41" s="124"/>
      <c r="V41" s="124"/>
      <c r="W41" s="124"/>
    </row>
    <row r="42" spans="1:23">
      <c r="A42" s="1523" t="s">
        <v>211</v>
      </c>
      <c r="B42" s="1874" t="s">
        <v>69</v>
      </c>
      <c r="C42" s="1297"/>
      <c r="D42" s="3" t="s">
        <v>90</v>
      </c>
      <c r="E42" s="42" t="s">
        <v>1411</v>
      </c>
      <c r="F42" s="756" t="s">
        <v>3509</v>
      </c>
      <c r="G42" s="35" t="s">
        <v>206</v>
      </c>
      <c r="H42" s="124"/>
      <c r="I42" s="41" t="s">
        <v>91</v>
      </c>
      <c r="J42" s="47" t="s">
        <v>3821</v>
      </c>
      <c r="K42" s="103"/>
      <c r="L42" s="124"/>
      <c r="M42" s="41" t="s">
        <v>176</v>
      </c>
      <c r="N42" s="41" t="s">
        <v>183</v>
      </c>
      <c r="O42" s="124"/>
      <c r="P42" s="47"/>
      <c r="Q42" s="47"/>
      <c r="R42" s="47"/>
      <c r="S42" s="124"/>
      <c r="T42" s="124"/>
      <c r="U42" s="124"/>
      <c r="V42" s="124"/>
      <c r="W42" s="124"/>
    </row>
    <row r="43" spans="1:23" s="113" customFormat="1">
      <c r="A43" s="922" t="s">
        <v>203</v>
      </c>
      <c r="B43" s="134" t="s">
        <v>65</v>
      </c>
      <c r="C43" s="14"/>
      <c r="D43" s="3" t="s">
        <v>90</v>
      </c>
      <c r="E43" s="42" t="s">
        <v>1411</v>
      </c>
      <c r="F43" s="756" t="s">
        <v>3509</v>
      </c>
      <c r="I43" s="17" t="s">
        <v>91</v>
      </c>
      <c r="J43" s="47" t="s">
        <v>3821</v>
      </c>
      <c r="L43" s="41" t="s">
        <v>204</v>
      </c>
      <c r="M43" s="41" t="s">
        <v>176</v>
      </c>
      <c r="N43" s="41" t="s">
        <v>183</v>
      </c>
      <c r="T43" s="103"/>
      <c r="U43" s="103"/>
      <c r="V43" s="103"/>
    </row>
    <row r="44" spans="1:23">
      <c r="A44" s="1523" t="s">
        <v>198</v>
      </c>
      <c r="B44" s="1874" t="s">
        <v>6</v>
      </c>
      <c r="C44" s="1297"/>
      <c r="D44" s="3" t="s">
        <v>90</v>
      </c>
      <c r="E44" s="42" t="s">
        <v>1411</v>
      </c>
      <c r="F44" s="756" t="s">
        <v>3509</v>
      </c>
      <c r="G44" s="124"/>
      <c r="H44" s="124" t="s">
        <v>197</v>
      </c>
      <c r="I44" s="41" t="s">
        <v>91</v>
      </c>
      <c r="J44" s="47" t="s">
        <v>3821</v>
      </c>
      <c r="K44" s="41"/>
      <c r="L44" s="41" t="s">
        <v>185</v>
      </c>
      <c r="M44" s="41" t="s">
        <v>176</v>
      </c>
      <c r="N44" s="41"/>
      <c r="O44" s="41"/>
      <c r="P44" s="124"/>
      <c r="Q44" s="124"/>
      <c r="R44" s="124"/>
      <c r="S44" s="124"/>
      <c r="T44" s="124"/>
      <c r="U44" s="124"/>
      <c r="V44" s="124"/>
      <c r="W44" s="124"/>
    </row>
    <row r="45" spans="1:23" ht="28.8">
      <c r="A45" s="1875" t="s">
        <v>6314</v>
      </c>
      <c r="B45" s="1874" t="s">
        <v>61</v>
      </c>
      <c r="C45" s="1297"/>
      <c r="D45" s="3" t="s">
        <v>90</v>
      </c>
      <c r="E45" s="42" t="s">
        <v>1411</v>
      </c>
      <c r="F45" s="756" t="s">
        <v>3509</v>
      </c>
      <c r="G45" s="35"/>
      <c r="H45" s="42" t="s">
        <v>196</v>
      </c>
      <c r="I45" s="41" t="s">
        <v>91</v>
      </c>
      <c r="J45" s="47" t="s">
        <v>3821</v>
      </c>
      <c r="K45" s="41"/>
      <c r="L45" s="41" t="s">
        <v>185</v>
      </c>
      <c r="M45" s="41" t="s">
        <v>176</v>
      </c>
      <c r="N45" s="46"/>
      <c r="O45" s="46"/>
      <c r="P45" s="46"/>
      <c r="Q45" s="41"/>
      <c r="R45" s="124"/>
      <c r="S45" s="124"/>
      <c r="T45" s="124"/>
      <c r="U45" s="124"/>
      <c r="V45" s="124"/>
      <c r="W45" s="124"/>
    </row>
    <row r="46" spans="1:23">
      <c r="A46" s="1535" t="s">
        <v>3787</v>
      </c>
      <c r="B46" s="30" t="s">
        <v>4</v>
      </c>
      <c r="C46" s="727"/>
      <c r="D46" s="3" t="s">
        <v>90</v>
      </c>
      <c r="E46" s="42" t="s">
        <v>1411</v>
      </c>
      <c r="F46" s="756" t="s">
        <v>3509</v>
      </c>
      <c r="G46" s="35"/>
      <c r="H46" s="42" t="s">
        <v>3773</v>
      </c>
      <c r="I46" s="41" t="s">
        <v>91</v>
      </c>
      <c r="J46" s="47" t="s">
        <v>3821</v>
      </c>
      <c r="K46" s="41"/>
      <c r="L46" s="41" t="s">
        <v>185</v>
      </c>
      <c r="M46" s="41" t="s">
        <v>176</v>
      </c>
      <c r="N46" s="46"/>
      <c r="O46" s="46"/>
      <c r="P46" s="46"/>
      <c r="Q46" s="41"/>
      <c r="R46" s="124"/>
      <c r="S46" s="124"/>
      <c r="T46" s="124"/>
      <c r="U46" s="124"/>
      <c r="V46" s="124"/>
      <c r="W46" s="124"/>
    </row>
    <row r="47" spans="1:23">
      <c r="A47" s="923" t="s">
        <v>5959</v>
      </c>
      <c r="B47" s="134" t="s">
        <v>365</v>
      </c>
      <c r="C47" s="14"/>
      <c r="D47" s="3" t="s">
        <v>90</v>
      </c>
      <c r="E47" s="42" t="s">
        <v>1411</v>
      </c>
      <c r="F47" s="756" t="s">
        <v>3509</v>
      </c>
      <c r="H47" s="142" t="s">
        <v>366</v>
      </c>
      <c r="I47" s="41" t="s">
        <v>91</v>
      </c>
      <c r="J47" s="47" t="s">
        <v>3821</v>
      </c>
      <c r="K47" s="103"/>
      <c r="L47" s="41" t="s">
        <v>185</v>
      </c>
      <c r="M47" s="41" t="s">
        <v>176</v>
      </c>
      <c r="N47" s="103"/>
      <c r="O47" s="103"/>
      <c r="P47" s="41"/>
      <c r="Q47" s="41"/>
      <c r="R47" s="124"/>
      <c r="S47" s="124"/>
      <c r="T47" s="124"/>
      <c r="U47" s="124"/>
      <c r="V47" s="124"/>
      <c r="W47" s="124"/>
    </row>
    <row r="48" spans="1:23">
      <c r="A48" s="923" t="s">
        <v>5956</v>
      </c>
      <c r="B48" s="134" t="s">
        <v>364</v>
      </c>
      <c r="C48" s="14"/>
      <c r="D48" s="3" t="s">
        <v>90</v>
      </c>
      <c r="E48" s="42" t="s">
        <v>1411</v>
      </c>
      <c r="F48" s="756" t="s">
        <v>3509</v>
      </c>
      <c r="H48" s="142" t="s">
        <v>367</v>
      </c>
      <c r="I48" s="41" t="s">
        <v>91</v>
      </c>
      <c r="J48" s="47" t="s">
        <v>3821</v>
      </c>
      <c r="K48" s="103"/>
      <c r="L48" s="41" t="s">
        <v>185</v>
      </c>
      <c r="M48" s="41" t="s">
        <v>176</v>
      </c>
      <c r="N48" s="103"/>
      <c r="O48" s="103"/>
      <c r="P48" s="41"/>
      <c r="Q48" s="41"/>
      <c r="R48" s="124"/>
      <c r="S48" s="124"/>
      <c r="T48" s="124"/>
      <c r="U48" s="124"/>
      <c r="V48" s="124"/>
      <c r="W48" s="124"/>
    </row>
    <row r="49" spans="1:23">
      <c r="A49" s="923" t="s">
        <v>5957</v>
      </c>
      <c r="B49" s="134" t="s">
        <v>363</v>
      </c>
      <c r="C49" s="14"/>
      <c r="D49" s="3" t="s">
        <v>90</v>
      </c>
      <c r="E49" s="42" t="s">
        <v>1411</v>
      </c>
      <c r="F49" s="756" t="s">
        <v>3509</v>
      </c>
      <c r="H49" s="142" t="s">
        <v>368</v>
      </c>
      <c r="I49" s="41" t="s">
        <v>91</v>
      </c>
      <c r="J49" s="47" t="s">
        <v>3821</v>
      </c>
      <c r="K49" s="103"/>
      <c r="L49" s="41" t="s">
        <v>185</v>
      </c>
      <c r="M49" s="41" t="s">
        <v>176</v>
      </c>
      <c r="N49" s="103"/>
      <c r="O49" s="103"/>
      <c r="P49" s="41"/>
      <c r="Q49" s="41"/>
      <c r="R49" s="124"/>
      <c r="S49" s="124"/>
      <c r="T49" s="124"/>
      <c r="U49" s="124"/>
      <c r="V49" s="124"/>
      <c r="W49" s="124"/>
    </row>
    <row r="50" spans="1:23">
      <c r="A50" s="923" t="s">
        <v>5958</v>
      </c>
      <c r="B50" s="134" t="s">
        <v>362</v>
      </c>
      <c r="C50" s="14"/>
      <c r="D50" s="3" t="s">
        <v>90</v>
      </c>
      <c r="E50" s="42" t="s">
        <v>1411</v>
      </c>
      <c r="F50" s="756" t="s">
        <v>3509</v>
      </c>
      <c r="H50" s="142" t="s">
        <v>369</v>
      </c>
      <c r="I50" s="41" t="s">
        <v>91</v>
      </c>
      <c r="J50" s="47" t="s">
        <v>3821</v>
      </c>
      <c r="K50" s="103"/>
      <c r="L50" s="41" t="s">
        <v>185</v>
      </c>
      <c r="M50" s="41" t="s">
        <v>176</v>
      </c>
      <c r="N50" s="103"/>
      <c r="O50" s="103"/>
      <c r="P50" s="41"/>
      <c r="Q50" s="41"/>
      <c r="R50" s="124"/>
      <c r="S50" s="124"/>
      <c r="T50" s="124"/>
      <c r="U50" s="124"/>
      <c r="V50" s="124"/>
      <c r="W50" s="124"/>
    </row>
    <row r="51" spans="1:23">
      <c r="A51" s="1581" t="s">
        <v>5896</v>
      </c>
      <c r="B51" s="1874" t="s">
        <v>60</v>
      </c>
      <c r="C51" s="1297"/>
      <c r="D51" s="3" t="s">
        <v>90</v>
      </c>
      <c r="E51" s="42" t="s">
        <v>1411</v>
      </c>
      <c r="F51" s="42"/>
      <c r="G51" s="35"/>
      <c r="H51" s="42" t="s">
        <v>187</v>
      </c>
      <c r="I51" s="41" t="s">
        <v>91</v>
      </c>
      <c r="J51" s="47" t="s">
        <v>3821</v>
      </c>
      <c r="K51" s="41"/>
      <c r="L51" s="41" t="s">
        <v>185</v>
      </c>
      <c r="M51" s="41" t="s">
        <v>176</v>
      </c>
      <c r="N51" s="41"/>
      <c r="O51" s="41"/>
      <c r="P51" s="46"/>
      <c r="Q51" s="41"/>
      <c r="R51" s="124"/>
      <c r="S51" s="124"/>
      <c r="T51" s="124"/>
      <c r="U51" s="124"/>
      <c r="V51" s="124"/>
      <c r="W51" s="124"/>
    </row>
    <row r="52" spans="1:23">
      <c r="A52" s="1524" t="s">
        <v>194</v>
      </c>
      <c r="B52" s="1876"/>
      <c r="C52" s="25"/>
      <c r="D52" s="35"/>
      <c r="E52" s="41"/>
      <c r="F52" s="47"/>
      <c r="G52" s="41"/>
      <c r="H52" s="41"/>
      <c r="I52" s="47"/>
      <c r="J52" s="41"/>
      <c r="K52" s="124"/>
      <c r="L52" s="47"/>
      <c r="M52" s="47"/>
      <c r="N52" s="47"/>
      <c r="O52" s="124"/>
      <c r="P52" s="124"/>
      <c r="Q52" s="124"/>
      <c r="R52" s="124"/>
      <c r="S52" s="124"/>
      <c r="T52" s="124"/>
      <c r="U52" s="124"/>
      <c r="V52" s="124"/>
      <c r="W52" s="124"/>
    </row>
    <row r="53" spans="1:23">
      <c r="A53" s="1582" t="s">
        <v>210</v>
      </c>
      <c r="B53" s="1876" t="s">
        <v>53</v>
      </c>
      <c r="C53" s="1297"/>
      <c r="D53" s="3" t="s">
        <v>90</v>
      </c>
      <c r="E53" s="42" t="s">
        <v>1411</v>
      </c>
      <c r="F53" s="756" t="s">
        <v>3509</v>
      </c>
      <c r="G53" s="42"/>
      <c r="H53" s="42" t="s">
        <v>200</v>
      </c>
      <c r="I53" s="41" t="s">
        <v>91</v>
      </c>
      <c r="J53" s="47" t="s">
        <v>3821</v>
      </c>
      <c r="K53" s="41"/>
      <c r="L53" s="46"/>
      <c r="M53" s="41" t="s">
        <v>176</v>
      </c>
      <c r="N53" s="41" t="s">
        <v>185</v>
      </c>
      <c r="O53" s="124"/>
      <c r="P53" s="46"/>
      <c r="Q53" s="124"/>
      <c r="R53" s="124"/>
      <c r="S53" s="124"/>
      <c r="T53" s="124"/>
      <c r="U53" s="124"/>
      <c r="V53" s="124"/>
      <c r="W53" s="124"/>
    </row>
    <row r="54" spans="1:23">
      <c r="A54" s="1582" t="s">
        <v>6320</v>
      </c>
      <c r="B54" s="1876" t="s">
        <v>52</v>
      </c>
      <c r="C54" s="1297"/>
      <c r="D54" s="3" t="s">
        <v>90</v>
      </c>
      <c r="E54" s="42" t="s">
        <v>1411</v>
      </c>
      <c r="F54" s="756" t="s">
        <v>3509</v>
      </c>
      <c r="G54" s="42"/>
      <c r="H54" s="42" t="s">
        <v>199</v>
      </c>
      <c r="I54" s="41" t="s">
        <v>91</v>
      </c>
      <c r="J54" s="47" t="s">
        <v>3821</v>
      </c>
      <c r="K54" s="41"/>
      <c r="L54" s="46"/>
      <c r="M54" s="41" t="s">
        <v>176</v>
      </c>
      <c r="N54" s="41" t="s">
        <v>185</v>
      </c>
      <c r="O54" s="124"/>
      <c r="P54" s="46"/>
      <c r="Q54" s="124"/>
      <c r="R54" s="124"/>
      <c r="S54" s="124"/>
      <c r="T54" s="124"/>
      <c r="U54" s="124"/>
      <c r="V54" s="124"/>
      <c r="W54" s="124"/>
    </row>
    <row r="55" spans="1:23">
      <c r="A55" s="1525" t="s">
        <v>193</v>
      </c>
      <c r="B55" s="1876" t="s">
        <v>101</v>
      </c>
      <c r="C55" s="1300"/>
      <c r="D55" s="3" t="s">
        <v>90</v>
      </c>
      <c r="E55" s="42" t="s">
        <v>1411</v>
      </c>
      <c r="F55" s="756" t="s">
        <v>3509</v>
      </c>
      <c r="G55" s="42" t="s">
        <v>192</v>
      </c>
      <c r="H55" s="42" t="s">
        <v>187</v>
      </c>
      <c r="I55" s="41" t="s">
        <v>91</v>
      </c>
      <c r="J55" s="47" t="s">
        <v>3821</v>
      </c>
      <c r="K55" s="41"/>
      <c r="L55" s="41" t="s">
        <v>185</v>
      </c>
      <c r="M55" s="41" t="s">
        <v>176</v>
      </c>
      <c r="N55" s="41"/>
      <c r="O55" s="41" t="s">
        <v>191</v>
      </c>
      <c r="P55" s="41" t="s">
        <v>182</v>
      </c>
      <c r="Q55" s="41" t="s">
        <v>183</v>
      </c>
      <c r="R55" s="41"/>
      <c r="S55" s="41"/>
      <c r="T55" s="124"/>
      <c r="U55" s="124"/>
      <c r="V55" s="124"/>
      <c r="W55" s="124"/>
    </row>
    <row r="56" spans="1:23">
      <c r="A56" s="1525" t="s">
        <v>190</v>
      </c>
      <c r="B56" s="1876" t="s">
        <v>44</v>
      </c>
      <c r="C56" s="1300"/>
      <c r="D56" s="3" t="s">
        <v>90</v>
      </c>
      <c r="E56" s="42" t="s">
        <v>1411</v>
      </c>
      <c r="F56" s="756" t="s">
        <v>3509</v>
      </c>
      <c r="G56" s="124" t="s">
        <v>347</v>
      </c>
      <c r="H56" s="42" t="s">
        <v>187</v>
      </c>
      <c r="I56" s="41" t="s">
        <v>91</v>
      </c>
      <c r="J56" s="47" t="s">
        <v>3821</v>
      </c>
      <c r="K56" s="41"/>
      <c r="L56" s="48"/>
      <c r="M56" s="41" t="s">
        <v>176</v>
      </c>
      <c r="N56" s="41"/>
      <c r="O56" s="41" t="s">
        <v>185</v>
      </c>
      <c r="P56" s="41" t="s">
        <v>189</v>
      </c>
      <c r="Q56" s="124"/>
      <c r="R56" s="41"/>
      <c r="S56" s="124"/>
      <c r="T56" s="124"/>
      <c r="U56" s="124"/>
      <c r="V56" s="124"/>
      <c r="W56" s="124"/>
    </row>
    <row r="57" spans="1:23">
      <c r="A57" s="1525" t="s">
        <v>6313</v>
      </c>
      <c r="B57" s="1876" t="s">
        <v>43</v>
      </c>
      <c r="C57" s="1300"/>
      <c r="D57" s="3" t="s">
        <v>90</v>
      </c>
      <c r="E57" s="42" t="s">
        <v>1411</v>
      </c>
      <c r="F57" s="756" t="s">
        <v>3509</v>
      </c>
      <c r="G57" s="124" t="s">
        <v>346</v>
      </c>
      <c r="H57" s="42" t="s">
        <v>187</v>
      </c>
      <c r="I57" s="41" t="s">
        <v>91</v>
      </c>
      <c r="J57" s="47" t="s">
        <v>3821</v>
      </c>
      <c r="K57" s="41"/>
      <c r="L57" s="124"/>
      <c r="M57" s="41" t="s">
        <v>176</v>
      </c>
      <c r="N57" s="41"/>
      <c r="O57" s="41" t="s">
        <v>185</v>
      </c>
      <c r="P57" s="41" t="s">
        <v>189</v>
      </c>
      <c r="Q57" s="124"/>
      <c r="R57" s="124"/>
      <c r="S57" s="124"/>
      <c r="T57" s="124"/>
      <c r="U57" s="124"/>
      <c r="V57" s="124"/>
      <c r="W57" s="124"/>
    </row>
    <row r="58" spans="1:23">
      <c r="A58" s="1525" t="s">
        <v>3774</v>
      </c>
      <c r="B58" s="1876" t="s">
        <v>2</v>
      </c>
      <c r="C58" s="1300"/>
      <c r="D58" s="3" t="s">
        <v>90</v>
      </c>
      <c r="E58" s="42" t="s">
        <v>1411</v>
      </c>
      <c r="F58" s="756" t="s">
        <v>3509</v>
      </c>
      <c r="G58" s="124" t="s">
        <v>345</v>
      </c>
      <c r="H58" s="42" t="s">
        <v>187</v>
      </c>
      <c r="I58" s="41" t="s">
        <v>91</v>
      </c>
      <c r="J58" s="47" t="s">
        <v>3821</v>
      </c>
      <c r="K58" s="41"/>
      <c r="L58" s="124"/>
      <c r="M58" s="41" t="s">
        <v>176</v>
      </c>
      <c r="N58" s="41"/>
      <c r="O58" s="41" t="s">
        <v>185</v>
      </c>
      <c r="P58" s="41" t="s">
        <v>189</v>
      </c>
      <c r="Q58" s="124"/>
      <c r="R58" s="124"/>
      <c r="S58" s="124"/>
      <c r="T58" s="124"/>
      <c r="U58" s="124"/>
      <c r="V58" s="124"/>
      <c r="W58" s="124"/>
    </row>
    <row r="59" spans="1:23">
      <c r="A59" s="1525" t="s">
        <v>188</v>
      </c>
      <c r="B59" s="1876" t="s">
        <v>42</v>
      </c>
      <c r="C59" s="1300"/>
      <c r="D59" s="3" t="s">
        <v>90</v>
      </c>
      <c r="E59" s="42" t="s">
        <v>1411</v>
      </c>
      <c r="F59" s="756" t="s">
        <v>3509</v>
      </c>
      <c r="G59" s="35"/>
      <c r="H59" s="42" t="s">
        <v>187</v>
      </c>
      <c r="I59" s="41" t="s">
        <v>91</v>
      </c>
      <c r="J59" s="47" t="s">
        <v>3821</v>
      </c>
      <c r="K59" s="41"/>
      <c r="L59" s="46"/>
      <c r="M59" s="41" t="s">
        <v>176</v>
      </c>
      <c r="N59" s="41"/>
      <c r="O59" s="41" t="s">
        <v>185</v>
      </c>
      <c r="P59" s="41" t="s">
        <v>186</v>
      </c>
      <c r="Q59" s="124"/>
      <c r="R59" s="46"/>
      <c r="S59" s="124"/>
      <c r="T59" s="124"/>
      <c r="U59" s="124"/>
      <c r="V59" s="124"/>
      <c r="W59" s="124"/>
    </row>
    <row r="60" spans="1:23">
      <c r="A60" s="1525" t="s">
        <v>3788</v>
      </c>
      <c r="B60" s="1876" t="s">
        <v>39</v>
      </c>
      <c r="C60" s="1300"/>
      <c r="D60" s="3" t="s">
        <v>90</v>
      </c>
      <c r="E60" s="42"/>
      <c r="F60" s="756" t="s">
        <v>3509</v>
      </c>
      <c r="G60" s="756" t="s">
        <v>3516</v>
      </c>
      <c r="H60" s="35"/>
      <c r="I60" s="46" t="s">
        <v>91</v>
      </c>
      <c r="J60" s="47" t="s">
        <v>3821</v>
      </c>
      <c r="K60" s="41"/>
      <c r="L60" s="41" t="s">
        <v>185</v>
      </c>
      <c r="M60" s="41" t="s">
        <v>176</v>
      </c>
      <c r="N60" s="47"/>
      <c r="O60" s="46"/>
      <c r="P60" s="47"/>
      <c r="Q60" s="47"/>
      <c r="R60" s="124"/>
      <c r="S60" s="124"/>
      <c r="T60" s="124"/>
      <c r="U60" s="124"/>
      <c r="V60" s="124"/>
      <c r="W60" s="124"/>
    </row>
    <row r="61" spans="1:23">
      <c r="A61" s="1524" t="s">
        <v>3789</v>
      </c>
      <c r="B61" s="1879"/>
      <c r="C61" s="25"/>
      <c r="D61" s="35"/>
      <c r="E61" s="35"/>
      <c r="F61" s="35"/>
      <c r="G61" s="41"/>
      <c r="H61" s="41"/>
      <c r="I61" s="41"/>
      <c r="J61" s="124"/>
      <c r="K61" s="41"/>
      <c r="L61" s="125"/>
      <c r="M61" s="125"/>
      <c r="N61" s="125"/>
      <c r="O61" s="125"/>
      <c r="P61" s="125"/>
      <c r="Q61" s="125"/>
      <c r="R61" s="125"/>
      <c r="S61" s="124"/>
      <c r="T61" s="124"/>
      <c r="U61" s="124"/>
      <c r="V61" s="124"/>
      <c r="W61" s="124"/>
    </row>
    <row r="62" spans="1:23">
      <c r="A62" s="1525" t="s">
        <v>3790</v>
      </c>
      <c r="B62" s="1876" t="s">
        <v>36</v>
      </c>
      <c r="C62" s="1300"/>
      <c r="D62" s="3" t="s">
        <v>1168</v>
      </c>
      <c r="E62" s="42" t="s">
        <v>1411</v>
      </c>
      <c r="F62" s="756" t="s">
        <v>3506</v>
      </c>
      <c r="G62" s="35"/>
      <c r="H62" s="756" t="s">
        <v>187</v>
      </c>
      <c r="I62" s="46" t="s">
        <v>91</v>
      </c>
      <c r="J62" s="47" t="s">
        <v>3821</v>
      </c>
      <c r="K62" s="46"/>
      <c r="L62" s="41" t="s">
        <v>185</v>
      </c>
      <c r="M62" s="41" t="s">
        <v>176</v>
      </c>
      <c r="N62" s="46" t="s">
        <v>3791</v>
      </c>
      <c r="O62" s="46"/>
      <c r="P62" s="46"/>
      <c r="Q62" s="125"/>
      <c r="R62" s="125"/>
      <c r="S62" s="124"/>
      <c r="T62" s="124"/>
      <c r="U62" s="124"/>
      <c r="V62" s="124"/>
      <c r="W62" s="124"/>
    </row>
    <row r="63" spans="1:23" ht="43.2">
      <c r="A63" s="1525" t="s">
        <v>3792</v>
      </c>
      <c r="B63" s="1876" t="s">
        <v>35</v>
      </c>
      <c r="C63" s="1300"/>
      <c r="D63" s="3" t="s">
        <v>1168</v>
      </c>
      <c r="E63" s="42" t="s">
        <v>1411</v>
      </c>
      <c r="F63" s="756" t="s">
        <v>3501</v>
      </c>
      <c r="G63" s="35"/>
      <c r="H63" s="756" t="s">
        <v>187</v>
      </c>
      <c r="I63" s="46" t="s">
        <v>91</v>
      </c>
      <c r="J63" s="47" t="s">
        <v>3821</v>
      </c>
      <c r="K63" s="46"/>
      <c r="L63" s="41" t="s">
        <v>185</v>
      </c>
      <c r="M63" s="41" t="s">
        <v>176</v>
      </c>
      <c r="N63" s="46" t="s">
        <v>3791</v>
      </c>
      <c r="O63" s="46"/>
      <c r="P63" s="46"/>
      <c r="Q63" s="125"/>
      <c r="R63" s="125"/>
      <c r="S63" s="124"/>
      <c r="T63" s="124"/>
      <c r="U63" s="124"/>
      <c r="V63" s="124"/>
      <c r="W63" s="124"/>
    </row>
    <row r="64" spans="1:23" ht="28.8">
      <c r="A64" s="1525" t="s">
        <v>3793</v>
      </c>
      <c r="B64" s="1876" t="s">
        <v>34</v>
      </c>
      <c r="C64" s="1300"/>
      <c r="D64" s="3" t="s">
        <v>1168</v>
      </c>
      <c r="E64" s="42" t="s">
        <v>1411</v>
      </c>
      <c r="F64" s="756" t="s">
        <v>3503</v>
      </c>
      <c r="G64" s="35"/>
      <c r="H64" s="756" t="s">
        <v>187</v>
      </c>
      <c r="I64" s="46" t="s">
        <v>91</v>
      </c>
      <c r="J64" s="47" t="s">
        <v>3821</v>
      </c>
      <c r="K64" s="46"/>
      <c r="L64" s="41" t="s">
        <v>185</v>
      </c>
      <c r="M64" s="41" t="s">
        <v>176</v>
      </c>
      <c r="N64" s="46" t="s">
        <v>3791</v>
      </c>
      <c r="O64" s="46"/>
      <c r="P64" s="46"/>
      <c r="Q64" s="125"/>
      <c r="R64" s="125"/>
      <c r="S64" s="124"/>
      <c r="T64" s="124"/>
      <c r="U64" s="124"/>
      <c r="V64" s="124"/>
      <c r="W64" s="124"/>
    </row>
    <row r="65" spans="1:23" ht="28.8">
      <c r="A65" s="1525" t="s">
        <v>6315</v>
      </c>
      <c r="B65" s="1876" t="s">
        <v>33</v>
      </c>
      <c r="C65" s="1300"/>
      <c r="D65" s="3" t="s">
        <v>1168</v>
      </c>
      <c r="E65" s="42" t="s">
        <v>1411</v>
      </c>
      <c r="F65" s="756" t="s">
        <v>3504</v>
      </c>
      <c r="G65" s="35"/>
      <c r="H65" s="756" t="s">
        <v>187</v>
      </c>
      <c r="I65" s="46" t="s">
        <v>91</v>
      </c>
      <c r="J65" s="47" t="s">
        <v>3821</v>
      </c>
      <c r="K65" s="46"/>
      <c r="L65" s="41" t="s">
        <v>185</v>
      </c>
      <c r="M65" s="41" t="s">
        <v>176</v>
      </c>
      <c r="N65" s="46" t="s">
        <v>3791</v>
      </c>
      <c r="O65" s="46"/>
      <c r="P65" s="46"/>
      <c r="Q65" s="125"/>
      <c r="R65" s="125"/>
      <c r="S65" s="124"/>
      <c r="T65" s="124"/>
      <c r="U65" s="124"/>
      <c r="V65" s="124"/>
      <c r="W65" s="124"/>
    </row>
    <row r="66" spans="1:23">
      <c r="A66" s="1525" t="s">
        <v>5897</v>
      </c>
      <c r="B66" s="1876" t="s">
        <v>32</v>
      </c>
      <c r="C66" s="1300"/>
      <c r="D66" s="3" t="s">
        <v>1168</v>
      </c>
      <c r="E66" s="42" t="s">
        <v>1411</v>
      </c>
      <c r="F66" s="756" t="s">
        <v>3506</v>
      </c>
      <c r="G66" s="35"/>
      <c r="H66" s="756" t="s">
        <v>187</v>
      </c>
      <c r="I66" s="46" t="s">
        <v>91</v>
      </c>
      <c r="J66" s="47" t="s">
        <v>3821</v>
      </c>
      <c r="K66" s="46"/>
      <c r="L66" s="41" t="s">
        <v>185</v>
      </c>
      <c r="M66" s="41" t="s">
        <v>176</v>
      </c>
      <c r="N66" s="46" t="s">
        <v>3794</v>
      </c>
      <c r="O66" s="46"/>
      <c r="P66" s="46"/>
      <c r="Q66" s="125"/>
      <c r="R66" s="125"/>
      <c r="S66" s="124"/>
      <c r="T66" s="124"/>
      <c r="U66" s="124"/>
      <c r="V66" s="124"/>
      <c r="W66" s="124"/>
    </row>
    <row r="67" spans="1:23">
      <c r="A67" s="1525" t="s">
        <v>3795</v>
      </c>
      <c r="B67" s="1876" t="s">
        <v>31</v>
      </c>
      <c r="C67" s="1300"/>
      <c r="D67" s="3" t="s">
        <v>1168</v>
      </c>
      <c r="E67" s="42" t="s">
        <v>1411</v>
      </c>
      <c r="F67" s="756" t="s">
        <v>3796</v>
      </c>
      <c r="G67" s="35"/>
      <c r="H67" s="756" t="s">
        <v>187</v>
      </c>
      <c r="I67" s="46" t="s">
        <v>91</v>
      </c>
      <c r="J67" s="47" t="s">
        <v>3821</v>
      </c>
      <c r="K67" s="46"/>
      <c r="L67" s="41" t="s">
        <v>185</v>
      </c>
      <c r="M67" s="41" t="s">
        <v>176</v>
      </c>
      <c r="N67" s="46"/>
      <c r="O67" s="46"/>
      <c r="P67" s="46"/>
      <c r="Q67" s="125"/>
      <c r="R67" s="125"/>
      <c r="S67" s="124"/>
      <c r="T67" s="124"/>
      <c r="U67" s="124"/>
      <c r="V67" s="124"/>
      <c r="W67" s="124"/>
    </row>
    <row r="68" spans="1:23">
      <c r="A68" s="1878" t="s">
        <v>6316</v>
      </c>
      <c r="B68" s="1880" t="s">
        <v>6277</v>
      </c>
      <c r="C68" s="1662"/>
      <c r="D68" s="3" t="s">
        <v>1168</v>
      </c>
      <c r="E68" s="42" t="s">
        <v>1411</v>
      </c>
      <c r="F68" s="124"/>
      <c r="G68" s="35"/>
      <c r="H68" s="756" t="s">
        <v>187</v>
      </c>
      <c r="I68" s="46" t="s">
        <v>91</v>
      </c>
      <c r="J68" s="47" t="s">
        <v>3821</v>
      </c>
      <c r="K68" s="46"/>
      <c r="L68" s="41" t="s">
        <v>176</v>
      </c>
      <c r="M68" s="41" t="s">
        <v>1291</v>
      </c>
      <c r="N68" s="41" t="s">
        <v>185</v>
      </c>
      <c r="O68" s="46"/>
      <c r="P68" s="46"/>
      <c r="R68" s="125"/>
      <c r="S68" s="124"/>
      <c r="T68" s="124"/>
      <c r="U68" s="124"/>
      <c r="V68" s="124"/>
      <c r="W68" s="124"/>
    </row>
    <row r="69" spans="1:23">
      <c r="A69" s="1524" t="s">
        <v>3797</v>
      </c>
      <c r="B69" s="1879"/>
      <c r="C69" s="25"/>
      <c r="D69" s="124"/>
      <c r="E69" s="124"/>
      <c r="F69" s="124"/>
      <c r="G69" s="124"/>
      <c r="H69" s="124"/>
      <c r="I69" s="124"/>
      <c r="J69" s="47"/>
      <c r="K69" s="124"/>
      <c r="L69" s="124"/>
      <c r="M69" s="124"/>
      <c r="N69" s="124"/>
      <c r="O69" s="124"/>
      <c r="P69" s="124"/>
      <c r="Q69" s="125"/>
      <c r="R69" s="125"/>
      <c r="S69" s="124"/>
      <c r="T69" s="124"/>
      <c r="U69" s="124"/>
      <c r="V69" s="124"/>
      <c r="W69" s="124"/>
    </row>
    <row r="70" spans="1:23">
      <c r="A70" s="1525" t="s">
        <v>5851</v>
      </c>
      <c r="B70" s="1876" t="s">
        <v>30</v>
      </c>
      <c r="C70" s="1300"/>
      <c r="D70" s="3" t="s">
        <v>90</v>
      </c>
      <c r="E70" s="35" t="s">
        <v>3508</v>
      </c>
      <c r="F70" s="42" t="s">
        <v>3509</v>
      </c>
      <c r="G70" s="124"/>
      <c r="H70" s="42" t="s">
        <v>187</v>
      </c>
      <c r="I70" s="41" t="s">
        <v>91</v>
      </c>
      <c r="J70" s="47" t="s">
        <v>3821</v>
      </c>
      <c r="K70" s="41"/>
      <c r="L70" s="41" t="s">
        <v>185</v>
      </c>
      <c r="M70" s="41" t="s">
        <v>176</v>
      </c>
      <c r="N70" s="41"/>
      <c r="O70" s="41"/>
      <c r="P70" s="46"/>
      <c r="Q70" s="125"/>
      <c r="R70" s="125"/>
      <c r="S70" s="124"/>
      <c r="T70" s="124"/>
      <c r="U70" s="124"/>
      <c r="V70" s="124"/>
      <c r="W70" s="124"/>
    </row>
    <row r="71" spans="1:23">
      <c r="A71" s="1583" t="s">
        <v>5852</v>
      </c>
      <c r="B71" s="1876" t="s">
        <v>29</v>
      </c>
      <c r="C71" s="1300"/>
      <c r="D71" s="3" t="s">
        <v>90</v>
      </c>
      <c r="E71" s="43"/>
      <c r="F71" s="124"/>
      <c r="G71" s="35"/>
      <c r="H71" s="42"/>
      <c r="I71" s="41" t="s">
        <v>91</v>
      </c>
      <c r="J71" s="47" t="s">
        <v>3821</v>
      </c>
      <c r="K71" s="41"/>
      <c r="L71" s="41" t="s">
        <v>185</v>
      </c>
      <c r="M71" s="41" t="s">
        <v>176</v>
      </c>
      <c r="N71" s="46"/>
      <c r="O71" s="46"/>
      <c r="P71" s="46"/>
      <c r="Q71" s="125"/>
      <c r="R71" s="125"/>
      <c r="S71" s="124"/>
      <c r="T71" s="124"/>
      <c r="U71" s="124"/>
      <c r="V71" s="124"/>
      <c r="W71" s="124"/>
    </row>
    <row r="72" spans="1:23">
      <c r="A72" s="132"/>
      <c r="B72" s="133"/>
    </row>
    <row r="73" spans="1:23">
      <c r="A73" s="126"/>
      <c r="B73" s="133"/>
    </row>
    <row r="74" spans="1:23">
      <c r="A74" s="126"/>
      <c r="B74" s="133"/>
    </row>
    <row r="75" spans="1:23">
      <c r="A75" s="126"/>
    </row>
    <row r="76" spans="1:23">
      <c r="A76" s="126"/>
    </row>
    <row r="77" spans="1:23">
      <c r="D77" s="42"/>
      <c r="E77" s="42"/>
      <c r="F77" s="124"/>
      <c r="G77" s="124"/>
      <c r="H77" s="41"/>
      <c r="I77" s="41"/>
      <c r="J77" s="41"/>
      <c r="K77" s="41"/>
    </row>
  </sheetData>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36">
    <tabColor rgb="FFFFC000"/>
  </sheetPr>
  <dimension ref="A1:P60"/>
  <sheetViews>
    <sheetView topLeftCell="C39" zoomScale="80" zoomScaleNormal="80" workbookViewId="0">
      <selection activeCell="I59" sqref="I59"/>
    </sheetView>
  </sheetViews>
  <sheetFormatPr defaultColWidth="9.33203125" defaultRowHeight="14.4"/>
  <cols>
    <col min="1" max="1" width="96" style="103" bestFit="1" customWidth="1"/>
    <col min="2" max="2" width="9" style="103" customWidth="1"/>
    <col min="3" max="8" width="21.33203125" style="103" customWidth="1"/>
    <col min="9" max="9" width="55.6640625" style="113" bestFit="1" customWidth="1"/>
    <col min="10" max="10" width="85.33203125" style="113" bestFit="1" customWidth="1"/>
    <col min="11" max="12" width="65.33203125" style="113" bestFit="1" customWidth="1"/>
    <col min="13" max="13" width="43.33203125" style="113" customWidth="1"/>
    <col min="14" max="14" width="27.6640625" style="113" bestFit="1" customWidth="1"/>
    <col min="15" max="15" width="9.5546875" style="113" bestFit="1" customWidth="1"/>
    <col min="16" max="16" width="27.6640625" style="113" bestFit="1" customWidth="1"/>
    <col min="17" max="17" width="27.6640625" style="103" bestFit="1" customWidth="1"/>
    <col min="18"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6">
      <c r="A1" s="1507" t="s">
        <v>5874</v>
      </c>
      <c r="B1" s="55"/>
      <c r="C1" s="55"/>
      <c r="D1" s="55"/>
      <c r="E1" s="55"/>
      <c r="F1"/>
    </row>
    <row r="2" spans="1:16">
      <c r="A2" s="1546" t="s">
        <v>5904</v>
      </c>
      <c r="B2" s="55"/>
      <c r="C2" s="55"/>
      <c r="D2" s="55"/>
      <c r="E2" s="55"/>
      <c r="F2"/>
    </row>
    <row r="3" spans="1:16">
      <c r="A3" s="53"/>
      <c r="B3" s="55"/>
      <c r="C3" s="55"/>
      <c r="D3" s="55"/>
      <c r="E3" s="55"/>
      <c r="F3"/>
    </row>
    <row r="4" spans="1:16">
      <c r="A4" s="1507" t="s">
        <v>5875</v>
      </c>
      <c r="B4"/>
      <c r="C4" s="51"/>
      <c r="F4"/>
    </row>
    <row r="5" spans="1:16">
      <c r="A5" s="52" t="s">
        <v>321</v>
      </c>
      <c r="B5"/>
      <c r="C5" s="51"/>
      <c r="F5"/>
    </row>
    <row r="6" spans="1:16">
      <c r="A6" s="1"/>
      <c r="B6"/>
      <c r="C6" s="51"/>
      <c r="F6"/>
    </row>
    <row r="7" spans="1:16">
      <c r="A7" s="50" t="s">
        <v>109</v>
      </c>
      <c r="C7" s="51"/>
      <c r="F7"/>
    </row>
    <row r="8" spans="1:16">
      <c r="A8" s="54" t="s">
        <v>700</v>
      </c>
      <c r="C8" s="51"/>
      <c r="F8"/>
    </row>
    <row r="9" spans="1:16">
      <c r="A9" s="54" t="s">
        <v>304</v>
      </c>
      <c r="B9" s="110" t="s">
        <v>339</v>
      </c>
      <c r="C9" s="111" t="s">
        <v>156</v>
      </c>
      <c r="D9" s="110" t="s">
        <v>313</v>
      </c>
      <c r="F9"/>
    </row>
    <row r="10" spans="1:16">
      <c r="A10" s="54" t="s">
        <v>320</v>
      </c>
      <c r="B10" s="110" t="s">
        <v>314</v>
      </c>
      <c r="C10" s="111" t="s">
        <v>162</v>
      </c>
      <c r="D10" s="110" t="s">
        <v>315</v>
      </c>
      <c r="F10"/>
    </row>
    <row r="11" spans="1:16">
      <c r="C11" s="51"/>
      <c r="H11" s="113"/>
      <c r="P11" s="103"/>
    </row>
    <row r="12" spans="1:16" ht="72">
      <c r="A12"/>
      <c r="B12" s="71"/>
      <c r="C12" s="121" t="s">
        <v>316</v>
      </c>
      <c r="D12" s="926" t="s">
        <v>342</v>
      </c>
      <c r="E12" s="1604" t="s">
        <v>215</v>
      </c>
      <c r="F12" s="113"/>
      <c r="G12" s="113"/>
      <c r="H12" s="113"/>
      <c r="N12" s="103"/>
      <c r="O12" s="103"/>
      <c r="P12" s="103"/>
    </row>
    <row r="13" spans="1:16">
      <c r="A13"/>
      <c r="B13" s="71"/>
      <c r="C13" s="114" t="s">
        <v>13</v>
      </c>
      <c r="D13" s="107" t="s">
        <v>86</v>
      </c>
      <c r="E13" s="107" t="s">
        <v>85</v>
      </c>
      <c r="F13" s="113"/>
      <c r="G13" s="113"/>
      <c r="H13" s="113"/>
      <c r="N13" s="103"/>
      <c r="O13" s="103"/>
      <c r="P13" s="103"/>
    </row>
    <row r="14" spans="1:16">
      <c r="A14" s="927" t="s">
        <v>370</v>
      </c>
      <c r="B14" s="115"/>
      <c r="C14" s="38"/>
      <c r="D14" s="38"/>
      <c r="E14" s="38"/>
      <c r="F14" s="113"/>
      <c r="G14" s="113"/>
      <c r="H14" s="113"/>
      <c r="N14" s="103"/>
      <c r="O14" s="103"/>
      <c r="P14" s="103"/>
    </row>
    <row r="15" spans="1:16">
      <c r="A15" s="1578" t="s">
        <v>803</v>
      </c>
      <c r="B15" s="118" t="s">
        <v>72</v>
      </c>
      <c r="C15" s="90"/>
      <c r="D15" s="91"/>
      <c r="E15" s="91"/>
      <c r="F15" s="116"/>
      <c r="G15" s="112" t="s">
        <v>187</v>
      </c>
      <c r="H15" s="86"/>
      <c r="I15" s="112" t="s">
        <v>206</v>
      </c>
      <c r="J15" s="86"/>
      <c r="K15" s="86"/>
      <c r="L15" s="86"/>
      <c r="M15" s="86"/>
      <c r="N15" s="103"/>
      <c r="O15" s="103"/>
      <c r="P15" s="103"/>
    </row>
    <row r="16" spans="1:16">
      <c r="A16" s="931" t="s">
        <v>372</v>
      </c>
      <c r="B16" s="118" t="s">
        <v>11</v>
      </c>
      <c r="C16" s="90"/>
      <c r="D16" s="91"/>
      <c r="E16" s="91"/>
      <c r="F16" s="94"/>
      <c r="G16" s="112" t="s">
        <v>187</v>
      </c>
      <c r="H16" s="140" t="s">
        <v>560</v>
      </c>
      <c r="I16" s="112" t="s">
        <v>206</v>
      </c>
      <c r="J16" s="86"/>
      <c r="K16" s="86"/>
      <c r="L16" s="86"/>
      <c r="M16" s="86"/>
      <c r="N16" s="103"/>
      <c r="O16" s="103"/>
      <c r="P16" s="103"/>
    </row>
    <row r="17" spans="1:16">
      <c r="A17" s="931" t="s">
        <v>374</v>
      </c>
      <c r="B17" s="118" t="s">
        <v>71</v>
      </c>
      <c r="C17" s="90"/>
      <c r="D17" s="91"/>
      <c r="E17" s="91"/>
      <c r="F17" s="94"/>
      <c r="G17" s="112" t="s">
        <v>187</v>
      </c>
      <c r="H17" s="140" t="s">
        <v>559</v>
      </c>
      <c r="I17" s="112" t="s">
        <v>206</v>
      </c>
      <c r="J17" s="86"/>
      <c r="K17" s="86"/>
      <c r="L17" s="86"/>
      <c r="M17" s="86"/>
      <c r="N17" s="103"/>
      <c r="O17" s="103"/>
      <c r="P17" s="103"/>
    </row>
    <row r="18" spans="1:16">
      <c r="A18" s="155" t="s">
        <v>379</v>
      </c>
      <c r="B18" s="118" t="s">
        <v>68</v>
      </c>
      <c r="C18" s="90"/>
      <c r="D18" s="91"/>
      <c r="E18" s="91"/>
      <c r="F18" s="147" t="s">
        <v>991</v>
      </c>
      <c r="G18" s="123" t="s">
        <v>201</v>
      </c>
      <c r="H18" s="86"/>
      <c r="I18" s="112" t="s">
        <v>205</v>
      </c>
      <c r="J18" s="86"/>
      <c r="K18" s="86"/>
      <c r="L18" s="86"/>
      <c r="M18" s="86"/>
      <c r="N18" s="103"/>
      <c r="O18" s="103"/>
      <c r="P18" s="103"/>
    </row>
    <row r="19" spans="1:16">
      <c r="A19" s="1306" t="s">
        <v>5564</v>
      </c>
      <c r="B19" s="118" t="s">
        <v>67</v>
      </c>
      <c r="C19" s="90"/>
      <c r="D19" s="91"/>
      <c r="E19" s="91"/>
      <c r="F19" s="147" t="s">
        <v>991</v>
      </c>
      <c r="G19" s="112" t="s">
        <v>187</v>
      </c>
      <c r="H19" s="86"/>
      <c r="I19" s="86"/>
      <c r="J19" s="86"/>
      <c r="K19" s="86"/>
      <c r="L19" s="86"/>
      <c r="M19" s="86"/>
      <c r="N19" s="103"/>
      <c r="O19" s="103"/>
      <c r="P19" s="103"/>
    </row>
    <row r="20" spans="1:16">
      <c r="A20" s="156" t="s">
        <v>992</v>
      </c>
      <c r="B20" s="118" t="s">
        <v>62</v>
      </c>
      <c r="C20" s="91"/>
      <c r="D20" s="91"/>
      <c r="E20" s="91"/>
      <c r="F20" s="157" t="s">
        <v>994</v>
      </c>
      <c r="G20" s="125" t="s">
        <v>201</v>
      </c>
      <c r="H20" s="86"/>
      <c r="I20" s="125" t="s">
        <v>205</v>
      </c>
      <c r="J20" s="140"/>
      <c r="K20" s="140"/>
      <c r="L20" s="140"/>
      <c r="N20" s="103"/>
      <c r="O20" s="103"/>
      <c r="P20" s="103"/>
    </row>
    <row r="21" spans="1:16">
      <c r="A21" s="156" t="s">
        <v>993</v>
      </c>
      <c r="B21" s="118" t="s">
        <v>61</v>
      </c>
      <c r="C21" s="91"/>
      <c r="D21" s="91"/>
      <c r="E21" s="91"/>
      <c r="F21" s="157" t="s">
        <v>994</v>
      </c>
      <c r="G21" s="125" t="s">
        <v>201</v>
      </c>
      <c r="H21" s="86"/>
      <c r="I21" s="125"/>
      <c r="J21" s="140"/>
      <c r="K21" s="140"/>
      <c r="L21" s="140"/>
      <c r="N21" s="103"/>
      <c r="O21" s="103"/>
      <c r="P21" s="103"/>
    </row>
    <row r="22" spans="1:16">
      <c r="A22" s="928" t="s">
        <v>383</v>
      </c>
      <c r="B22" s="118" t="s">
        <v>55</v>
      </c>
      <c r="C22" s="90"/>
      <c r="D22" s="91"/>
      <c r="E22" s="91"/>
      <c r="F22" s="138" t="s">
        <v>555</v>
      </c>
      <c r="G22" s="112" t="s">
        <v>187</v>
      </c>
      <c r="H22" s="86"/>
      <c r="I22" s="112" t="s">
        <v>205</v>
      </c>
      <c r="J22" s="86"/>
      <c r="K22" s="86"/>
      <c r="L22" s="86"/>
      <c r="M22" s="86"/>
      <c r="N22" s="103"/>
      <c r="O22" s="103"/>
      <c r="P22" s="103"/>
    </row>
    <row r="23" spans="1:16">
      <c r="A23" s="929" t="s">
        <v>804</v>
      </c>
      <c r="B23" s="118" t="s">
        <v>54</v>
      </c>
      <c r="C23" s="90"/>
      <c r="D23" s="91"/>
      <c r="E23" s="91"/>
      <c r="F23" s="138" t="s">
        <v>555</v>
      </c>
      <c r="G23" s="112" t="s">
        <v>187</v>
      </c>
      <c r="H23" s="86"/>
      <c r="I23" s="86"/>
      <c r="J23" s="86"/>
      <c r="K23" s="86"/>
      <c r="L23" s="86"/>
      <c r="M23" s="86"/>
      <c r="N23" s="103"/>
      <c r="O23" s="103"/>
      <c r="P23" s="103"/>
    </row>
    <row r="24" spans="1:16">
      <c r="A24" s="1634" t="s">
        <v>6188</v>
      </c>
      <c r="B24" s="118" t="s">
        <v>52</v>
      </c>
      <c r="C24" s="90"/>
      <c r="D24" s="91"/>
      <c r="E24" s="91"/>
      <c r="F24" s="138" t="s">
        <v>561</v>
      </c>
      <c r="G24" s="112" t="s">
        <v>187</v>
      </c>
      <c r="H24" s="86"/>
      <c r="I24" s="112" t="s">
        <v>205</v>
      </c>
      <c r="J24" s="86"/>
      <c r="K24" s="86"/>
      <c r="L24" s="86"/>
      <c r="M24" s="86"/>
      <c r="N24" s="103"/>
      <c r="O24" s="103"/>
      <c r="P24" s="103"/>
    </row>
    <row r="25" spans="1:16">
      <c r="A25" s="1635" t="s">
        <v>6189</v>
      </c>
      <c r="B25" s="118" t="s">
        <v>51</v>
      </c>
      <c r="C25" s="90"/>
      <c r="D25" s="91"/>
      <c r="E25" s="91"/>
      <c r="F25" s="138" t="s">
        <v>561</v>
      </c>
      <c r="G25" s="112" t="s">
        <v>187</v>
      </c>
      <c r="H25" s="86"/>
      <c r="I25" s="86"/>
      <c r="J25" s="86"/>
      <c r="K25" s="86"/>
      <c r="L25" s="86"/>
      <c r="M25" s="86"/>
      <c r="N25" s="103"/>
      <c r="O25" s="103"/>
      <c r="P25" s="103"/>
    </row>
    <row r="26" spans="1:16">
      <c r="A26" s="928" t="s">
        <v>384</v>
      </c>
      <c r="B26" s="118" t="s">
        <v>101</v>
      </c>
      <c r="C26" s="90"/>
      <c r="D26" s="91"/>
      <c r="E26" s="91"/>
      <c r="F26" s="138" t="s">
        <v>557</v>
      </c>
      <c r="G26" s="112" t="s">
        <v>187</v>
      </c>
      <c r="H26" s="86"/>
      <c r="I26" s="112" t="s">
        <v>205</v>
      </c>
      <c r="J26" s="86"/>
      <c r="K26" s="86"/>
      <c r="L26" s="86"/>
      <c r="M26" s="86"/>
      <c r="N26" s="103"/>
      <c r="O26" s="103"/>
      <c r="P26" s="103"/>
    </row>
    <row r="27" spans="1:16">
      <c r="A27" s="932" t="s">
        <v>806</v>
      </c>
      <c r="B27" s="118" t="s">
        <v>44</v>
      </c>
      <c r="C27" s="90"/>
      <c r="D27" s="91"/>
      <c r="E27" s="91"/>
      <c r="F27" s="138" t="s">
        <v>557</v>
      </c>
      <c r="G27" s="112" t="s">
        <v>187</v>
      </c>
      <c r="H27" s="86"/>
      <c r="I27" s="86"/>
      <c r="J27" s="86"/>
      <c r="K27" s="86"/>
      <c r="L27" s="86"/>
      <c r="M27" s="86"/>
      <c r="N27" s="103"/>
      <c r="O27" s="103"/>
      <c r="P27" s="103"/>
    </row>
    <row r="28" spans="1:16">
      <c r="A28" s="928" t="s">
        <v>386</v>
      </c>
      <c r="B28" s="118" t="s">
        <v>35</v>
      </c>
      <c r="C28" s="90"/>
      <c r="D28" s="91"/>
      <c r="E28" s="91"/>
      <c r="F28" s="138" t="s">
        <v>202</v>
      </c>
      <c r="G28" s="112" t="s">
        <v>187</v>
      </c>
      <c r="H28" s="86"/>
      <c r="I28" s="112" t="s">
        <v>205</v>
      </c>
      <c r="J28" s="86"/>
      <c r="K28" s="86"/>
      <c r="L28" s="86"/>
      <c r="M28" s="86"/>
      <c r="N28" s="103"/>
      <c r="O28" s="103"/>
      <c r="P28" s="103"/>
    </row>
    <row r="29" spans="1:16">
      <c r="A29" s="932" t="s">
        <v>805</v>
      </c>
      <c r="B29" s="118" t="s">
        <v>34</v>
      </c>
      <c r="C29" s="90"/>
      <c r="D29" s="91"/>
      <c r="E29" s="91"/>
      <c r="F29" s="138" t="s">
        <v>202</v>
      </c>
      <c r="G29" s="112" t="s">
        <v>187</v>
      </c>
      <c r="H29" s="86"/>
      <c r="I29" s="86"/>
      <c r="J29" s="86"/>
      <c r="K29" s="86"/>
      <c r="L29" s="86"/>
      <c r="M29" s="86"/>
      <c r="N29" s="103"/>
      <c r="O29" s="103"/>
      <c r="P29" s="103"/>
    </row>
    <row r="30" spans="1:16">
      <c r="A30" s="928" t="s">
        <v>387</v>
      </c>
      <c r="B30" s="118" t="s">
        <v>33</v>
      </c>
      <c r="C30" s="90"/>
      <c r="D30" s="91"/>
      <c r="E30" s="91"/>
      <c r="F30" s="138" t="s">
        <v>701</v>
      </c>
      <c r="G30" s="112" t="s">
        <v>187</v>
      </c>
      <c r="H30" s="86"/>
      <c r="I30" s="112" t="s">
        <v>205</v>
      </c>
      <c r="J30" s="86"/>
      <c r="K30" s="86"/>
      <c r="L30" s="86"/>
      <c r="M30" s="86"/>
      <c r="N30" s="103"/>
      <c r="O30" s="103"/>
      <c r="P30" s="103"/>
    </row>
    <row r="31" spans="1:16" ht="72">
      <c r="B31" s="105"/>
      <c r="C31" s="12" t="s">
        <v>91</v>
      </c>
      <c r="D31" s="12" t="s">
        <v>214</v>
      </c>
      <c r="E31" s="12" t="s">
        <v>91</v>
      </c>
      <c r="F31" s="113"/>
      <c r="G31" s="113"/>
      <c r="H31" s="113"/>
      <c r="I31" s="94"/>
      <c r="N31" s="103"/>
      <c r="O31" s="103"/>
      <c r="P31" s="103"/>
    </row>
    <row r="32" spans="1:16">
      <c r="B32" s="105"/>
      <c r="C32" s="23" t="s">
        <v>216</v>
      </c>
      <c r="D32" s="12"/>
      <c r="E32" s="12" t="s">
        <v>213</v>
      </c>
      <c r="F32" s="113"/>
      <c r="G32" s="113"/>
      <c r="H32" s="113"/>
      <c r="N32" s="103"/>
      <c r="O32" s="103"/>
      <c r="P32" s="103"/>
    </row>
    <row r="33" spans="1:16" ht="28.8">
      <c r="B33" s="105"/>
      <c r="C33" s="12" t="s">
        <v>176</v>
      </c>
      <c r="D33" s="105"/>
      <c r="E33" s="12" t="s">
        <v>176</v>
      </c>
      <c r="F33" s="113"/>
      <c r="G33" s="113"/>
      <c r="H33" s="113"/>
      <c r="N33" s="103"/>
      <c r="O33" s="103"/>
      <c r="P33" s="103"/>
    </row>
    <row r="34" spans="1:16" ht="43.2">
      <c r="B34" s="105"/>
      <c r="C34" s="34"/>
      <c r="D34" s="105"/>
      <c r="E34" s="12" t="s">
        <v>183</v>
      </c>
      <c r="F34" s="113"/>
      <c r="G34" s="113"/>
      <c r="H34" s="113"/>
      <c r="N34" s="103"/>
      <c r="O34" s="103"/>
      <c r="P34" s="103"/>
    </row>
    <row r="35" spans="1:16">
      <c r="B35" s="105"/>
      <c r="C35" s="2" t="s">
        <v>90</v>
      </c>
      <c r="D35" s="105"/>
      <c r="E35" s="2" t="s">
        <v>90</v>
      </c>
      <c r="F35" s="113"/>
      <c r="G35" s="113"/>
      <c r="H35" s="113"/>
      <c r="N35" s="103"/>
      <c r="O35" s="103"/>
      <c r="P35" s="103"/>
    </row>
    <row r="36" spans="1:16">
      <c r="B36" s="105"/>
      <c r="C36" s="104"/>
      <c r="D36" s="104"/>
      <c r="F36" s="113"/>
      <c r="G36" s="113"/>
      <c r="H36" s="113"/>
      <c r="N36" s="103"/>
      <c r="O36" s="103"/>
      <c r="P36" s="103"/>
    </row>
    <row r="37" spans="1:16">
      <c r="B37" s="105"/>
      <c r="C37" s="105"/>
      <c r="D37" s="105"/>
      <c r="H37" s="113"/>
      <c r="P37" s="103"/>
    </row>
    <row r="38" spans="1:16">
      <c r="A38" s="1507" t="s">
        <v>5876</v>
      </c>
    </row>
    <row r="39" spans="1:16">
      <c r="A39" s="49" t="s">
        <v>338</v>
      </c>
    </row>
    <row r="40" spans="1:16">
      <c r="A40" s="1"/>
    </row>
    <row r="41" spans="1:16">
      <c r="A41" s="50" t="s">
        <v>109</v>
      </c>
    </row>
    <row r="42" spans="1:16">
      <c r="A42" s="50" t="s">
        <v>90</v>
      </c>
    </row>
    <row r="43" spans="1:16">
      <c r="A43" s="54" t="s">
        <v>304</v>
      </c>
      <c r="B43" s="110" t="s">
        <v>339</v>
      </c>
      <c r="C43" s="111" t="s">
        <v>156</v>
      </c>
      <c r="D43" s="110" t="s">
        <v>313</v>
      </c>
    </row>
    <row r="44" spans="1:16">
      <c r="A44" s="54" t="s">
        <v>320</v>
      </c>
      <c r="B44" s="110" t="s">
        <v>314</v>
      </c>
      <c r="C44" s="111" t="s">
        <v>162</v>
      </c>
      <c r="D44" s="110" t="s">
        <v>315</v>
      </c>
    </row>
    <row r="46" spans="1:16">
      <c r="C46" s="8" t="s">
        <v>82</v>
      </c>
    </row>
    <row r="47" spans="1:16">
      <c r="A47" s="935" t="s">
        <v>212</v>
      </c>
      <c r="B47" s="8" t="s">
        <v>9</v>
      </c>
      <c r="C47" s="13"/>
      <c r="D47" s="35" t="s">
        <v>205</v>
      </c>
      <c r="F47" s="41" t="s">
        <v>91</v>
      </c>
      <c r="G47" s="17" t="s">
        <v>6492</v>
      </c>
      <c r="H47" s="41" t="s">
        <v>176</v>
      </c>
      <c r="K47" s="41" t="s">
        <v>183</v>
      </c>
      <c r="M47" s="99"/>
      <c r="O47" s="99"/>
      <c r="P47" s="99"/>
    </row>
    <row r="48" spans="1:16">
      <c r="A48" s="935" t="s">
        <v>211</v>
      </c>
      <c r="B48" s="8" t="s">
        <v>69</v>
      </c>
      <c r="C48" s="14"/>
      <c r="D48" s="35" t="s">
        <v>206</v>
      </c>
      <c r="F48" s="41" t="s">
        <v>91</v>
      </c>
      <c r="G48" s="17" t="s">
        <v>6492</v>
      </c>
      <c r="H48" s="41" t="s">
        <v>176</v>
      </c>
      <c r="K48" s="41" t="s">
        <v>183</v>
      </c>
      <c r="M48" s="99"/>
      <c r="O48" s="99"/>
      <c r="P48" s="99"/>
    </row>
    <row r="49" spans="1:16">
      <c r="A49" s="1689" t="s">
        <v>6317</v>
      </c>
      <c r="B49" s="8" t="s">
        <v>61</v>
      </c>
      <c r="C49" s="14"/>
      <c r="D49" s="35"/>
      <c r="E49" s="42" t="s">
        <v>196</v>
      </c>
      <c r="F49" s="41" t="s">
        <v>91</v>
      </c>
      <c r="G49" s="17" t="s">
        <v>6492</v>
      </c>
      <c r="H49" s="41"/>
      <c r="I49" s="41"/>
      <c r="J49" s="41" t="s">
        <v>176</v>
      </c>
      <c r="K49" s="41" t="s">
        <v>185</v>
      </c>
      <c r="L49" s="41"/>
      <c r="M49" s="41"/>
      <c r="O49" s="41"/>
    </row>
    <row r="50" spans="1:16">
      <c r="A50" s="1536" t="s">
        <v>3787</v>
      </c>
      <c r="B50" s="8" t="s">
        <v>4</v>
      </c>
      <c r="C50" s="939"/>
      <c r="D50" s="35"/>
      <c r="E50" s="42" t="s">
        <v>3773</v>
      </c>
      <c r="F50" s="41" t="s">
        <v>91</v>
      </c>
      <c r="G50" s="47" t="s">
        <v>3821</v>
      </c>
      <c r="H50" s="41"/>
      <c r="I50" s="46"/>
      <c r="J50" s="41" t="s">
        <v>176</v>
      </c>
      <c r="K50" s="41" t="s">
        <v>185</v>
      </c>
      <c r="L50" s="103"/>
      <c r="M50" s="41"/>
      <c r="O50" s="41"/>
    </row>
    <row r="51" spans="1:16">
      <c r="A51" s="1561" t="s">
        <v>5960</v>
      </c>
      <c r="B51" s="30" t="s">
        <v>365</v>
      </c>
      <c r="C51" s="14"/>
      <c r="D51" s="35"/>
      <c r="E51" s="142" t="s">
        <v>366</v>
      </c>
      <c r="F51" s="41" t="s">
        <v>91</v>
      </c>
      <c r="G51" s="17" t="s">
        <v>6492</v>
      </c>
      <c r="H51" s="41"/>
      <c r="I51" s="41"/>
      <c r="J51" s="41" t="s">
        <v>176</v>
      </c>
      <c r="K51" s="41" t="s">
        <v>185</v>
      </c>
      <c r="L51" s="41"/>
      <c r="M51" s="41"/>
    </row>
    <row r="52" spans="1:16">
      <c r="A52" s="1561" t="s">
        <v>5961</v>
      </c>
      <c r="B52" s="30" t="s">
        <v>364</v>
      </c>
      <c r="C52" s="14"/>
      <c r="D52" s="35"/>
      <c r="E52" s="142" t="s">
        <v>367</v>
      </c>
      <c r="F52" s="41" t="s">
        <v>91</v>
      </c>
      <c r="G52" s="17" t="s">
        <v>6492</v>
      </c>
      <c r="H52" s="41"/>
      <c r="I52" s="41"/>
      <c r="J52" s="41" t="s">
        <v>176</v>
      </c>
      <c r="K52" s="41" t="s">
        <v>185</v>
      </c>
      <c r="L52" s="41"/>
      <c r="M52" s="41"/>
    </row>
    <row r="53" spans="1:16">
      <c r="A53" s="1561" t="s">
        <v>5962</v>
      </c>
      <c r="B53" s="30" t="s">
        <v>363</v>
      </c>
      <c r="C53" s="56"/>
      <c r="D53" s="35"/>
      <c r="E53" s="142" t="s">
        <v>368</v>
      </c>
      <c r="F53" s="41" t="s">
        <v>91</v>
      </c>
      <c r="G53" s="17" t="s">
        <v>6492</v>
      </c>
      <c r="H53" s="41"/>
      <c r="I53" s="41"/>
      <c r="J53" s="41" t="s">
        <v>176</v>
      </c>
      <c r="K53" s="41" t="s">
        <v>185</v>
      </c>
      <c r="L53" s="41"/>
      <c r="M53" s="41"/>
    </row>
    <row r="54" spans="1:16">
      <c r="A54" s="1561" t="s">
        <v>5963</v>
      </c>
      <c r="B54" s="30" t="s">
        <v>362</v>
      </c>
      <c r="C54" s="56"/>
      <c r="D54" s="35"/>
      <c r="E54" s="142" t="s">
        <v>369</v>
      </c>
      <c r="F54" s="41" t="s">
        <v>91</v>
      </c>
      <c r="G54" s="17" t="s">
        <v>6492</v>
      </c>
      <c r="H54" s="41"/>
      <c r="I54" s="41"/>
      <c r="J54" s="41" t="s">
        <v>176</v>
      </c>
      <c r="K54" s="41" t="s">
        <v>185</v>
      </c>
      <c r="L54" s="41"/>
      <c r="M54" s="41"/>
    </row>
    <row r="55" spans="1:16">
      <c r="A55" s="935" t="s">
        <v>195</v>
      </c>
      <c r="B55" s="8" t="s">
        <v>60</v>
      </c>
      <c r="C55" s="14"/>
      <c r="D55" s="35"/>
      <c r="E55" s="42"/>
      <c r="F55" s="41" t="s">
        <v>91</v>
      </c>
      <c r="G55" s="17" t="s">
        <v>6492</v>
      </c>
      <c r="H55" s="41"/>
      <c r="I55" s="41"/>
      <c r="J55" s="41" t="s">
        <v>176</v>
      </c>
      <c r="K55" s="41" t="s">
        <v>185</v>
      </c>
      <c r="L55" s="41"/>
      <c r="M55" s="41"/>
    </row>
    <row r="56" spans="1:16">
      <c r="A56" s="936" t="s">
        <v>194</v>
      </c>
      <c r="B56" s="8"/>
      <c r="C56" s="38"/>
      <c r="D56" s="35"/>
      <c r="E56" s="41"/>
      <c r="F56" s="41"/>
      <c r="G56" s="16"/>
      <c r="H56" s="47"/>
      <c r="I56" s="41"/>
      <c r="K56" s="99"/>
      <c r="L56" s="99"/>
      <c r="M56" s="99"/>
    </row>
    <row r="57" spans="1:16">
      <c r="A57" s="937" t="s">
        <v>210</v>
      </c>
      <c r="B57" s="8" t="s">
        <v>53</v>
      </c>
      <c r="C57" s="14"/>
      <c r="D57" s="35"/>
      <c r="E57" s="42" t="s">
        <v>200</v>
      </c>
      <c r="F57" s="41" t="s">
        <v>91</v>
      </c>
      <c r="G57" s="17" t="s">
        <v>6492</v>
      </c>
      <c r="H57" s="41"/>
      <c r="I57" s="41"/>
      <c r="J57" s="41" t="s">
        <v>176</v>
      </c>
      <c r="K57" s="41" t="s">
        <v>185</v>
      </c>
      <c r="L57" s="41"/>
      <c r="M57" s="41"/>
    </row>
    <row r="58" spans="1:16">
      <c r="A58" s="1690" t="s">
        <v>6320</v>
      </c>
      <c r="B58" s="8" t="s">
        <v>52</v>
      </c>
      <c r="C58" s="14"/>
      <c r="D58" s="35"/>
      <c r="E58" s="42" t="s">
        <v>199</v>
      </c>
      <c r="F58" s="41" t="s">
        <v>91</v>
      </c>
      <c r="G58" s="17" t="s">
        <v>6492</v>
      </c>
      <c r="H58" s="41"/>
      <c r="I58" s="41"/>
      <c r="J58" s="41" t="s">
        <v>176</v>
      </c>
      <c r="K58" s="41" t="s">
        <v>185</v>
      </c>
      <c r="L58" s="41"/>
      <c r="M58" s="41"/>
    </row>
    <row r="59" spans="1:16">
      <c r="A59" s="938" t="s">
        <v>184</v>
      </c>
      <c r="B59" s="8" t="s">
        <v>40</v>
      </c>
      <c r="C59" s="117"/>
      <c r="D59" s="35"/>
      <c r="E59" s="42" t="s">
        <v>98</v>
      </c>
      <c r="F59" s="41" t="s">
        <v>91</v>
      </c>
      <c r="G59" s="41" t="s">
        <v>154</v>
      </c>
      <c r="H59" s="41" t="s">
        <v>155</v>
      </c>
      <c r="I59" s="17" t="s">
        <v>6492</v>
      </c>
      <c r="J59" s="41" t="s">
        <v>92</v>
      </c>
      <c r="K59" s="41" t="s">
        <v>97</v>
      </c>
      <c r="L59" s="41" t="s">
        <v>183</v>
      </c>
      <c r="M59" s="41"/>
      <c r="O59" s="41"/>
    </row>
    <row r="60" spans="1:16">
      <c r="A60" s="45"/>
      <c r="B60" s="44"/>
      <c r="C60" s="43"/>
      <c r="D60" s="42"/>
      <c r="H60" s="41"/>
      <c r="I60" s="41"/>
      <c r="J60" s="41"/>
      <c r="K60" s="41"/>
      <c r="L60" s="41"/>
      <c r="M60" s="41"/>
      <c r="N60" s="112"/>
      <c r="O60" s="40"/>
      <c r="P60" s="112"/>
    </row>
  </sheetData>
  <phoneticPr fontId="43" type="noConversion"/>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33">
    <tabColor rgb="FF00B0F0"/>
  </sheetPr>
  <dimension ref="A1:W83"/>
  <sheetViews>
    <sheetView topLeftCell="I52" zoomScale="80" zoomScaleNormal="80" workbookViewId="0">
      <selection activeCell="L68" sqref="L68"/>
    </sheetView>
  </sheetViews>
  <sheetFormatPr defaultColWidth="9.33203125" defaultRowHeight="14.4"/>
  <cols>
    <col min="1" max="1" width="85.6640625" style="103" customWidth="1"/>
    <col min="2" max="2" width="12.6640625" style="106" customWidth="1"/>
    <col min="3" max="3" width="21.33203125" style="103" customWidth="1"/>
    <col min="4" max="4" width="24.33203125" style="103" customWidth="1"/>
    <col min="5" max="5" width="29.6640625" style="103" customWidth="1"/>
    <col min="6"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20" t="s">
        <v>6172</v>
      </c>
      <c r="J1" s="113"/>
      <c r="S1" s="103"/>
    </row>
    <row r="2" spans="1:19">
      <c r="A2" s="1521" t="s">
        <v>5906</v>
      </c>
      <c r="B2" s="71"/>
      <c r="C2" s="35"/>
      <c r="D2" s="35"/>
      <c r="E2" s="35"/>
      <c r="J2" s="113"/>
      <c r="S2" s="103"/>
    </row>
    <row r="3" spans="1:19">
      <c r="A3" s="1521"/>
      <c r="B3" s="71"/>
      <c r="D3" s="35"/>
      <c r="E3" s="35"/>
      <c r="J3" s="113"/>
      <c r="S3" s="103"/>
    </row>
    <row r="4" spans="1:19">
      <c r="A4" s="20" t="s">
        <v>6173</v>
      </c>
      <c r="B4" s="71"/>
      <c r="J4" s="113"/>
      <c r="S4" s="103"/>
    </row>
    <row r="5" spans="1:19">
      <c r="A5" s="1577" t="s">
        <v>812</v>
      </c>
      <c r="B5" s="71"/>
      <c r="C5" s="51"/>
      <c r="J5" s="113"/>
      <c r="S5" s="103"/>
    </row>
    <row r="6" spans="1:19">
      <c r="B6" s="105"/>
      <c r="C6" s="105"/>
      <c r="D6" s="105"/>
      <c r="E6" s="105"/>
      <c r="F6" s="105"/>
      <c r="J6" s="113"/>
      <c r="S6" s="103"/>
    </row>
    <row r="7" spans="1:19">
      <c r="A7" s="36" t="s">
        <v>109</v>
      </c>
      <c r="B7" s="105"/>
      <c r="C7" s="105"/>
      <c r="D7" s="105"/>
      <c r="E7" s="105"/>
      <c r="F7" s="105"/>
      <c r="J7" s="113"/>
      <c r="S7" s="103"/>
    </row>
    <row r="8" spans="1:19">
      <c r="A8" s="36" t="s">
        <v>700</v>
      </c>
      <c r="B8" s="105"/>
      <c r="C8" s="105"/>
      <c r="D8" s="105"/>
      <c r="E8" s="105"/>
      <c r="F8" s="105"/>
      <c r="J8" s="113"/>
      <c r="S8" s="103"/>
    </row>
    <row r="9" spans="1:19">
      <c r="A9" s="54" t="s">
        <v>304</v>
      </c>
      <c r="B9" s="110" t="s">
        <v>339</v>
      </c>
      <c r="C9" s="111" t="s">
        <v>156</v>
      </c>
      <c r="D9" s="110" t="s">
        <v>313</v>
      </c>
      <c r="E9" s="105"/>
      <c r="F9" s="105"/>
      <c r="J9" s="113"/>
      <c r="S9" s="103"/>
    </row>
    <row r="10" spans="1:19">
      <c r="A10" s="54" t="s">
        <v>320</v>
      </c>
      <c r="B10" s="110" t="s">
        <v>314</v>
      </c>
      <c r="C10" s="111" t="s">
        <v>162</v>
      </c>
      <c r="D10" s="110" t="s">
        <v>315</v>
      </c>
      <c r="E10" s="105"/>
      <c r="F10" s="105"/>
      <c r="J10" s="113"/>
      <c r="S10" s="103"/>
    </row>
    <row r="11" spans="1:19">
      <c r="B11" s="105"/>
      <c r="C11" s="105"/>
      <c r="D11" s="105"/>
      <c r="E11" s="105"/>
      <c r="F11" s="105"/>
      <c r="J11" s="113"/>
      <c r="S11" s="103"/>
    </row>
    <row r="12" spans="1:19" ht="57.75" customHeight="1">
      <c r="A12"/>
      <c r="B12" s="71"/>
      <c r="C12" s="924" t="s">
        <v>316</v>
      </c>
      <c r="D12" s="925" t="s">
        <v>209</v>
      </c>
      <c r="E12" s="926" t="s">
        <v>342</v>
      </c>
      <c r="F12" s="1576" t="s">
        <v>215</v>
      </c>
      <c r="G12" s="113"/>
      <c r="H12" s="113"/>
      <c r="I12" s="113"/>
      <c r="J12" s="113"/>
      <c r="P12" s="103"/>
      <c r="Q12" s="103"/>
      <c r="R12" s="103"/>
      <c r="S12" s="103"/>
    </row>
    <row r="13" spans="1:19">
      <c r="A13"/>
      <c r="B13" s="71"/>
      <c r="C13" s="114" t="s">
        <v>13</v>
      </c>
      <c r="D13" s="107" t="s">
        <v>87</v>
      </c>
      <c r="E13" s="107" t="s">
        <v>86</v>
      </c>
      <c r="F13" s="107" t="s">
        <v>85</v>
      </c>
      <c r="G13" s="113"/>
      <c r="H13" s="113"/>
      <c r="I13" s="113"/>
      <c r="J13" s="113"/>
      <c r="P13" s="103"/>
      <c r="Q13" s="103"/>
      <c r="R13" s="103"/>
      <c r="S13" s="103"/>
    </row>
    <row r="14" spans="1:19">
      <c r="A14" s="927" t="s">
        <v>370</v>
      </c>
      <c r="B14" s="115"/>
      <c r="C14" s="38"/>
      <c r="D14" s="38"/>
      <c r="E14" s="38"/>
      <c r="F14" s="38"/>
      <c r="G14" s="113"/>
      <c r="H14" s="113"/>
      <c r="I14" s="113"/>
      <c r="J14" s="113"/>
      <c r="R14" s="103"/>
      <c r="S14" s="103"/>
    </row>
    <row r="15" spans="1:19">
      <c r="A15" s="1578" t="s">
        <v>803</v>
      </c>
      <c r="B15" s="11" t="s">
        <v>72</v>
      </c>
      <c r="C15" s="90"/>
      <c r="D15" s="90"/>
      <c r="E15" s="90"/>
      <c r="F15" s="90"/>
      <c r="G15" s="116"/>
      <c r="H15" s="112" t="s">
        <v>187</v>
      </c>
      <c r="I15" s="86"/>
      <c r="J15" s="112" t="s">
        <v>206</v>
      </c>
      <c r="K15" s="86"/>
      <c r="L15" s="86"/>
      <c r="M15" s="86"/>
      <c r="N15" s="86"/>
      <c r="R15" s="103"/>
      <c r="S15" s="103"/>
    </row>
    <row r="16" spans="1:19">
      <c r="A16" s="931" t="s">
        <v>372</v>
      </c>
      <c r="B16" s="11" t="s">
        <v>11</v>
      </c>
      <c r="C16" s="90"/>
      <c r="D16" s="90"/>
      <c r="E16" s="90"/>
      <c r="F16" s="90"/>
      <c r="G16" s="138"/>
      <c r="H16" s="142" t="s">
        <v>187</v>
      </c>
      <c r="I16" s="140" t="s">
        <v>560</v>
      </c>
      <c r="J16" s="112" t="s">
        <v>206</v>
      </c>
      <c r="K16" s="86"/>
      <c r="L16" s="86"/>
      <c r="M16" s="86"/>
      <c r="N16" s="86"/>
      <c r="R16" s="103"/>
      <c r="S16" s="103"/>
    </row>
    <row r="17" spans="1:19">
      <c r="A17" s="931" t="s">
        <v>374</v>
      </c>
      <c r="B17" s="11" t="s">
        <v>71</v>
      </c>
      <c r="C17" s="90"/>
      <c r="D17" s="90"/>
      <c r="E17" s="90"/>
      <c r="F17" s="90"/>
      <c r="G17" s="138"/>
      <c r="H17" s="142" t="s">
        <v>187</v>
      </c>
      <c r="I17" s="140" t="s">
        <v>559</v>
      </c>
      <c r="J17" s="112" t="s">
        <v>206</v>
      </c>
      <c r="K17" s="86"/>
      <c r="L17" s="86"/>
      <c r="M17" s="86"/>
      <c r="N17" s="86"/>
      <c r="R17" s="103"/>
      <c r="S17" s="103"/>
    </row>
    <row r="18" spans="1:19">
      <c r="A18" s="1301" t="s">
        <v>990</v>
      </c>
      <c r="B18" s="11" t="s">
        <v>68</v>
      </c>
      <c r="C18" s="90"/>
      <c r="D18" s="90"/>
      <c r="E18" s="90"/>
      <c r="F18" s="90"/>
      <c r="G18" s="138" t="s">
        <v>991</v>
      </c>
      <c r="H18" s="123" t="s">
        <v>201</v>
      </c>
      <c r="I18" s="86"/>
      <c r="J18" s="112" t="s">
        <v>205</v>
      </c>
      <c r="K18" s="86"/>
      <c r="L18" s="86"/>
      <c r="M18" s="86"/>
      <c r="N18" s="86"/>
      <c r="R18" s="103"/>
      <c r="S18" s="103"/>
    </row>
    <row r="19" spans="1:19">
      <c r="A19" s="1498" t="s">
        <v>5564</v>
      </c>
      <c r="B19" s="11" t="s">
        <v>67</v>
      </c>
      <c r="C19" s="90"/>
      <c r="D19" s="90"/>
      <c r="E19" s="90"/>
      <c r="F19" s="90"/>
      <c r="G19" s="138" t="s">
        <v>991</v>
      </c>
      <c r="H19" s="142" t="s">
        <v>187</v>
      </c>
      <c r="I19" s="86"/>
      <c r="J19" s="86"/>
      <c r="K19" s="86"/>
      <c r="L19" s="86"/>
      <c r="M19" s="86"/>
      <c r="N19" s="86"/>
      <c r="R19" s="103"/>
      <c r="S19" s="103"/>
    </row>
    <row r="20" spans="1:19">
      <c r="A20" s="1526" t="s">
        <v>992</v>
      </c>
      <c r="B20" s="11" t="s">
        <v>62</v>
      </c>
      <c r="C20" s="91"/>
      <c r="D20" s="91"/>
      <c r="E20" s="91"/>
      <c r="F20" s="91"/>
      <c r="G20" s="157" t="s">
        <v>994</v>
      </c>
      <c r="H20" s="123" t="s">
        <v>201</v>
      </c>
      <c r="I20" s="86"/>
      <c r="J20" s="112" t="s">
        <v>205</v>
      </c>
      <c r="K20" s="140"/>
      <c r="L20" s="140"/>
      <c r="M20" s="140"/>
      <c r="R20" s="103"/>
      <c r="S20" s="103"/>
    </row>
    <row r="21" spans="1:19">
      <c r="A21" s="1526" t="s">
        <v>993</v>
      </c>
      <c r="B21" s="11" t="s">
        <v>61</v>
      </c>
      <c r="C21" s="91"/>
      <c r="D21" s="91"/>
      <c r="E21" s="91"/>
      <c r="F21" s="91"/>
      <c r="G21" s="157" t="s">
        <v>994</v>
      </c>
      <c r="H21" s="123" t="s">
        <v>201</v>
      </c>
      <c r="I21" s="86"/>
      <c r="J21" s="112"/>
      <c r="K21" s="140"/>
      <c r="L21" s="140"/>
      <c r="M21" s="140"/>
      <c r="R21" s="103"/>
      <c r="S21" s="103"/>
    </row>
    <row r="22" spans="1:19">
      <c r="A22" s="928" t="s">
        <v>383</v>
      </c>
      <c r="B22" s="11" t="s">
        <v>55</v>
      </c>
      <c r="C22" s="90"/>
      <c r="D22" s="90"/>
      <c r="E22" s="90"/>
      <c r="F22" s="90"/>
      <c r="G22" s="138" t="s">
        <v>555</v>
      </c>
      <c r="H22" s="112" t="s">
        <v>187</v>
      </c>
      <c r="I22" s="86"/>
      <c r="J22" s="112" t="s">
        <v>205</v>
      </c>
      <c r="K22" s="86"/>
      <c r="L22" s="86"/>
      <c r="M22" s="86"/>
      <c r="N22" s="86"/>
      <c r="R22" s="103"/>
      <c r="S22" s="103"/>
    </row>
    <row r="23" spans="1:19">
      <c r="A23" s="929" t="s">
        <v>804</v>
      </c>
      <c r="B23" s="11" t="s">
        <v>54</v>
      </c>
      <c r="C23" s="90"/>
      <c r="D23" s="90"/>
      <c r="E23" s="90"/>
      <c r="F23" s="90"/>
      <c r="G23" s="138" t="s">
        <v>555</v>
      </c>
      <c r="H23" s="112" t="s">
        <v>187</v>
      </c>
      <c r="I23" s="86"/>
      <c r="J23" s="86"/>
      <c r="K23" s="86"/>
      <c r="L23" s="86"/>
      <c r="M23" s="86"/>
      <c r="N23" s="86"/>
      <c r="R23" s="103"/>
      <c r="S23" s="103"/>
    </row>
    <row r="24" spans="1:19">
      <c r="A24" s="1301" t="s">
        <v>6188</v>
      </c>
      <c r="B24" s="11" t="s">
        <v>52</v>
      </c>
      <c r="C24" s="90"/>
      <c r="D24" s="90"/>
      <c r="E24" s="90"/>
      <c r="F24" s="90"/>
      <c r="G24" s="138" t="s">
        <v>561</v>
      </c>
      <c r="H24" s="112" t="s">
        <v>187</v>
      </c>
      <c r="I24" s="86"/>
      <c r="J24" s="112" t="s">
        <v>205</v>
      </c>
      <c r="K24" s="86"/>
      <c r="L24" s="86"/>
      <c r="M24" s="86"/>
      <c r="N24" s="86"/>
      <c r="R24" s="103"/>
      <c r="S24" s="103"/>
    </row>
    <row r="25" spans="1:19">
      <c r="A25" s="1498" t="s">
        <v>6189</v>
      </c>
      <c r="B25" s="11" t="s">
        <v>51</v>
      </c>
      <c r="C25" s="90"/>
      <c r="D25" s="90"/>
      <c r="E25" s="90"/>
      <c r="F25" s="90"/>
      <c r="G25" s="138" t="s">
        <v>561</v>
      </c>
      <c r="H25" s="112" t="s">
        <v>187</v>
      </c>
      <c r="I25" s="86"/>
      <c r="J25" s="86"/>
      <c r="K25" s="86"/>
      <c r="L25" s="86"/>
      <c r="M25" s="86"/>
      <c r="N25" s="86"/>
      <c r="R25" s="103"/>
      <c r="S25" s="103"/>
    </row>
    <row r="26" spans="1:19">
      <c r="A26" s="928" t="s">
        <v>384</v>
      </c>
      <c r="B26" s="11" t="s">
        <v>101</v>
      </c>
      <c r="C26" s="90"/>
      <c r="D26" s="90"/>
      <c r="E26" s="90"/>
      <c r="F26" s="90"/>
      <c r="G26" s="138" t="s">
        <v>557</v>
      </c>
      <c r="H26" s="142" t="s">
        <v>187</v>
      </c>
      <c r="I26" s="140"/>
      <c r="J26" s="142" t="s">
        <v>205</v>
      </c>
      <c r="K26" s="140"/>
      <c r="L26" s="140"/>
      <c r="M26" s="86"/>
      <c r="N26" s="86"/>
      <c r="R26" s="103"/>
      <c r="S26" s="103"/>
    </row>
    <row r="27" spans="1:19">
      <c r="A27" s="932" t="s">
        <v>806</v>
      </c>
      <c r="B27" s="11" t="s">
        <v>44</v>
      </c>
      <c r="C27" s="90"/>
      <c r="D27" s="90"/>
      <c r="E27" s="90"/>
      <c r="F27" s="90"/>
      <c r="G27" s="138" t="s">
        <v>557</v>
      </c>
      <c r="H27" s="142" t="s">
        <v>187</v>
      </c>
      <c r="I27" s="140"/>
      <c r="J27" s="140"/>
      <c r="K27" s="140"/>
      <c r="L27" s="140"/>
      <c r="M27" s="86"/>
      <c r="N27" s="86"/>
      <c r="R27" s="103"/>
      <c r="S27" s="103"/>
    </row>
    <row r="28" spans="1:19">
      <c r="A28" s="928" t="s">
        <v>386</v>
      </c>
      <c r="B28" s="11" t="s">
        <v>35</v>
      </c>
      <c r="C28" s="90"/>
      <c r="D28" s="90"/>
      <c r="E28" s="90"/>
      <c r="F28" s="90"/>
      <c r="G28" s="138" t="s">
        <v>202</v>
      </c>
      <c r="H28" s="142" t="s">
        <v>187</v>
      </c>
      <c r="I28" s="140"/>
      <c r="J28" s="142" t="s">
        <v>205</v>
      </c>
      <c r="K28" s="140"/>
      <c r="L28" s="140"/>
      <c r="M28" s="86"/>
      <c r="N28" s="86"/>
      <c r="R28" s="103"/>
      <c r="S28" s="103"/>
    </row>
    <row r="29" spans="1:19">
      <c r="A29" s="932" t="s">
        <v>805</v>
      </c>
      <c r="B29" s="11" t="s">
        <v>34</v>
      </c>
      <c r="C29" s="90"/>
      <c r="D29" s="90"/>
      <c r="E29" s="90"/>
      <c r="F29" s="90"/>
      <c r="G29" s="138" t="s">
        <v>202</v>
      </c>
      <c r="H29" s="142" t="s">
        <v>187</v>
      </c>
      <c r="I29" s="140"/>
      <c r="J29" s="140"/>
      <c r="K29" s="140"/>
      <c r="L29" s="140"/>
      <c r="M29" s="86"/>
      <c r="N29" s="86"/>
      <c r="R29" s="103"/>
      <c r="S29" s="103"/>
    </row>
    <row r="30" spans="1:19">
      <c r="A30" s="928" t="s">
        <v>387</v>
      </c>
      <c r="B30" s="11" t="s">
        <v>33</v>
      </c>
      <c r="C30" s="90"/>
      <c r="D30" s="90"/>
      <c r="E30" s="90"/>
      <c r="F30" s="90"/>
      <c r="G30" s="138" t="s">
        <v>701</v>
      </c>
      <c r="H30" s="142" t="s">
        <v>187</v>
      </c>
      <c r="I30" s="140"/>
      <c r="J30" s="142" t="s">
        <v>205</v>
      </c>
      <c r="K30" s="140"/>
      <c r="L30" s="140"/>
      <c r="M30" s="86"/>
      <c r="N30" s="86"/>
      <c r="R30" s="103"/>
      <c r="S30" s="103"/>
    </row>
    <row r="31" spans="1:19" ht="57.6">
      <c r="B31" s="105"/>
      <c r="C31" s="4" t="s">
        <v>91</v>
      </c>
      <c r="D31" s="12" t="s">
        <v>91</v>
      </c>
      <c r="E31" s="12" t="s">
        <v>214</v>
      </c>
      <c r="F31" s="12" t="s">
        <v>91</v>
      </c>
      <c r="G31" s="113"/>
      <c r="H31" s="113"/>
      <c r="I31" s="113"/>
      <c r="J31" s="113"/>
      <c r="R31" s="103"/>
      <c r="S31" s="103"/>
    </row>
    <row r="32" spans="1:19">
      <c r="B32" s="105"/>
      <c r="C32" s="23" t="s">
        <v>216</v>
      </c>
      <c r="D32" s="12" t="s">
        <v>213</v>
      </c>
      <c r="E32" s="4"/>
      <c r="F32" s="12" t="s">
        <v>213</v>
      </c>
      <c r="G32" s="113"/>
      <c r="I32" s="113"/>
      <c r="J32" s="113"/>
      <c r="R32" s="103"/>
      <c r="S32" s="103"/>
    </row>
    <row r="33" spans="1:23" ht="28.8">
      <c r="B33" s="105"/>
      <c r="C33" s="12" t="s">
        <v>176</v>
      </c>
      <c r="D33" s="12" t="s">
        <v>176</v>
      </c>
      <c r="E33" s="105"/>
      <c r="F33" s="12" t="s">
        <v>176</v>
      </c>
      <c r="G33" s="113"/>
      <c r="I33" s="113"/>
      <c r="J33" s="113"/>
      <c r="P33" s="103"/>
      <c r="Q33" s="103"/>
      <c r="R33" s="103"/>
      <c r="S33" s="103"/>
    </row>
    <row r="34" spans="1:23" ht="43.2">
      <c r="B34" s="105"/>
      <c r="C34" s="105"/>
      <c r="D34" s="12" t="s">
        <v>204</v>
      </c>
      <c r="E34" s="105"/>
      <c r="F34" s="12" t="s">
        <v>183</v>
      </c>
      <c r="G34" s="113"/>
      <c r="I34" s="113"/>
      <c r="J34" s="113"/>
      <c r="P34" s="103"/>
      <c r="Q34" s="103"/>
      <c r="R34" s="103"/>
      <c r="S34" s="103"/>
    </row>
    <row r="35" spans="1:23" ht="43.2">
      <c r="B35" s="105"/>
      <c r="C35" s="10" t="s">
        <v>90</v>
      </c>
      <c r="D35" s="12" t="s">
        <v>183</v>
      </c>
      <c r="E35" s="105"/>
      <c r="F35" s="10" t="s">
        <v>90</v>
      </c>
      <c r="G35" s="113"/>
      <c r="I35" s="113"/>
      <c r="J35" s="113"/>
      <c r="P35" s="103"/>
      <c r="Q35" s="103"/>
      <c r="R35" s="103"/>
      <c r="S35" s="103"/>
    </row>
    <row r="36" spans="1:23">
      <c r="B36" s="105"/>
      <c r="D36" s="10" t="s">
        <v>90</v>
      </c>
      <c r="E36" s="10"/>
      <c r="G36" s="113"/>
      <c r="I36" s="113"/>
      <c r="J36" s="113"/>
      <c r="P36" s="103"/>
      <c r="Q36" s="103"/>
      <c r="R36" s="103"/>
      <c r="S36" s="103"/>
    </row>
    <row r="37" spans="1:23">
      <c r="B37" s="105"/>
      <c r="C37"/>
      <c r="D37"/>
      <c r="E37"/>
      <c r="F37"/>
      <c r="G37"/>
      <c r="J37" s="113"/>
      <c r="S37" s="103"/>
    </row>
    <row r="38" spans="1:23">
      <c r="B38" s="105"/>
      <c r="C38"/>
      <c r="D38" s="10"/>
      <c r="G38"/>
      <c r="H38"/>
      <c r="I38"/>
    </row>
    <row r="39" spans="1:23">
      <c r="B39" s="105"/>
      <c r="C39"/>
      <c r="D39" s="10"/>
      <c r="G39"/>
      <c r="H39"/>
      <c r="I39"/>
    </row>
    <row r="40" spans="1:23">
      <c r="A40" s="20" t="s">
        <v>6174</v>
      </c>
      <c r="B40" s="124"/>
      <c r="C40" s="124"/>
      <c r="D40" s="124"/>
      <c r="E40" s="124"/>
      <c r="F40" s="124"/>
      <c r="G40" s="124"/>
      <c r="H40" s="124"/>
      <c r="I40" s="124"/>
      <c r="J40" s="124"/>
      <c r="K40" s="124"/>
      <c r="L40" s="124"/>
      <c r="M40" s="124"/>
      <c r="N40" s="124"/>
      <c r="O40" s="124"/>
      <c r="P40" s="124"/>
      <c r="Q40" s="124"/>
      <c r="R40" s="124"/>
      <c r="S40" s="124"/>
      <c r="T40" s="124"/>
      <c r="U40" s="124"/>
      <c r="V40" s="124"/>
      <c r="W40" s="124"/>
    </row>
    <row r="41" spans="1:23">
      <c r="A41" s="126"/>
      <c r="B41" s="124"/>
      <c r="C41" s="124"/>
      <c r="D41" s="124"/>
      <c r="E41" s="124"/>
      <c r="F41" s="124"/>
      <c r="G41" s="124"/>
      <c r="H41" s="124"/>
      <c r="I41" s="124"/>
      <c r="J41" s="124"/>
      <c r="K41" s="124"/>
      <c r="L41" s="124"/>
      <c r="M41" s="124"/>
      <c r="N41" s="124"/>
      <c r="O41" s="124"/>
      <c r="P41" s="124"/>
      <c r="Q41" s="124"/>
      <c r="R41" s="124"/>
      <c r="S41" s="124"/>
      <c r="T41" s="124"/>
      <c r="U41" s="124"/>
      <c r="V41" s="124"/>
      <c r="W41" s="124"/>
    </row>
    <row r="42" spans="1:23">
      <c r="A42" s="1588" t="s">
        <v>338</v>
      </c>
      <c r="B42" s="124"/>
      <c r="C42" s="124"/>
      <c r="D42" s="124"/>
      <c r="E42" s="124"/>
      <c r="F42" s="124"/>
      <c r="G42" s="124"/>
      <c r="H42" s="124"/>
      <c r="I42" s="124"/>
      <c r="J42" s="124"/>
      <c r="K42" s="124"/>
      <c r="L42" s="124"/>
      <c r="M42" s="124"/>
      <c r="N42" s="124"/>
      <c r="O42" s="124"/>
      <c r="P42" s="124"/>
      <c r="Q42" s="124"/>
      <c r="R42" s="124"/>
      <c r="S42" s="124"/>
      <c r="T42" s="124"/>
      <c r="U42" s="124"/>
      <c r="V42" s="124"/>
      <c r="W42" s="124"/>
    </row>
    <row r="43" spans="1:23">
      <c r="A43" s="1588"/>
      <c r="B43" s="124"/>
      <c r="C43" s="124"/>
      <c r="D43" s="124"/>
      <c r="E43" s="124"/>
      <c r="F43" s="124"/>
      <c r="G43" s="124"/>
      <c r="H43" s="124"/>
      <c r="I43" s="124"/>
      <c r="J43" s="124"/>
      <c r="K43" s="124"/>
      <c r="L43" s="124"/>
      <c r="M43" s="124"/>
      <c r="N43" s="124"/>
      <c r="O43" s="124"/>
      <c r="P43" s="124"/>
      <c r="Q43" s="124"/>
      <c r="R43" s="124"/>
      <c r="S43" s="124"/>
      <c r="T43" s="124"/>
      <c r="U43" s="124"/>
      <c r="V43" s="124"/>
      <c r="W43" s="124"/>
    </row>
    <row r="44" spans="1:23">
      <c r="A44" s="36" t="s">
        <v>109</v>
      </c>
      <c r="B44" s="124"/>
      <c r="C44" s="124"/>
      <c r="D44" s="124"/>
      <c r="E44" s="124"/>
      <c r="F44" s="124"/>
      <c r="G44" s="124"/>
      <c r="H44" s="124"/>
      <c r="I44" s="124"/>
      <c r="J44" s="124"/>
      <c r="K44" s="124"/>
      <c r="L44" s="124"/>
      <c r="M44" s="124"/>
      <c r="N44" s="124"/>
      <c r="O44" s="124"/>
      <c r="P44" s="124"/>
      <c r="Q44" s="124"/>
      <c r="R44" s="124"/>
      <c r="S44" s="124"/>
      <c r="T44" s="124"/>
      <c r="U44" s="124"/>
      <c r="V44" s="124"/>
      <c r="W44" s="124"/>
    </row>
    <row r="45" spans="1:23">
      <c r="A45" s="54" t="s">
        <v>320</v>
      </c>
      <c r="B45" s="110" t="s">
        <v>314</v>
      </c>
      <c r="C45" s="111" t="s">
        <v>162</v>
      </c>
      <c r="D45" s="110" t="s">
        <v>315</v>
      </c>
      <c r="E45" s="124"/>
      <c r="F45" s="124"/>
      <c r="G45" s="124"/>
      <c r="H45" s="124"/>
      <c r="I45" s="124"/>
      <c r="J45" s="124"/>
      <c r="K45" s="124"/>
      <c r="L45" s="124"/>
      <c r="M45" s="124"/>
      <c r="N45" s="124"/>
      <c r="O45" s="124"/>
      <c r="P45" s="124"/>
      <c r="Q45" s="124"/>
      <c r="R45" s="124"/>
      <c r="S45" s="124"/>
      <c r="T45" s="124"/>
      <c r="U45" s="124"/>
      <c r="V45" s="124"/>
      <c r="W45" s="124"/>
    </row>
    <row r="46" spans="1:23">
      <c r="A46" s="1588"/>
      <c r="B46" s="124"/>
      <c r="C46" s="124"/>
      <c r="D46" s="124"/>
      <c r="E46" s="124"/>
      <c r="F46" s="124"/>
      <c r="G46" s="124"/>
      <c r="H46" s="124"/>
      <c r="I46" s="124"/>
      <c r="J46" s="124"/>
      <c r="K46" s="124"/>
      <c r="L46" s="124"/>
      <c r="M46" s="124"/>
      <c r="N46" s="124"/>
      <c r="O46" s="124"/>
      <c r="P46" s="124"/>
      <c r="Q46" s="124"/>
      <c r="R46" s="124"/>
      <c r="S46" s="124"/>
      <c r="T46" s="124"/>
      <c r="U46" s="124"/>
      <c r="V46" s="124"/>
      <c r="W46" s="124"/>
    </row>
    <row r="47" spans="1:23">
      <c r="A47" s="126"/>
      <c r="B47" s="124"/>
      <c r="C47" s="1296" t="s">
        <v>82</v>
      </c>
      <c r="D47" s="124"/>
      <c r="E47" s="124"/>
      <c r="F47" s="124"/>
      <c r="G47" s="124"/>
      <c r="H47" s="124"/>
      <c r="I47" s="124"/>
      <c r="J47" s="124"/>
      <c r="K47" s="124"/>
      <c r="L47" s="124"/>
      <c r="M47" s="124"/>
      <c r="N47" s="124"/>
      <c r="O47" s="124"/>
      <c r="P47" s="124"/>
      <c r="Q47" s="124"/>
      <c r="R47" s="124"/>
      <c r="S47" s="124"/>
      <c r="T47" s="124"/>
      <c r="U47" s="124"/>
      <c r="V47" s="124"/>
      <c r="W47" s="124"/>
    </row>
    <row r="48" spans="1:23">
      <c r="A48" s="1580" t="s">
        <v>212</v>
      </c>
      <c r="B48" s="1547" t="s">
        <v>9</v>
      </c>
      <c r="C48" s="1298"/>
      <c r="D48" s="3" t="s">
        <v>90</v>
      </c>
      <c r="E48" s="42" t="s">
        <v>1411</v>
      </c>
      <c r="F48" s="756" t="s">
        <v>3509</v>
      </c>
      <c r="G48" s="35" t="s">
        <v>205</v>
      </c>
      <c r="H48" s="124"/>
      <c r="I48" s="41" t="s">
        <v>91</v>
      </c>
      <c r="J48" s="47" t="s">
        <v>3821</v>
      </c>
      <c r="K48" s="41" t="s">
        <v>176</v>
      </c>
      <c r="L48" s="124"/>
      <c r="M48" s="124"/>
      <c r="N48" s="41" t="s">
        <v>183</v>
      </c>
      <c r="O48" s="124"/>
      <c r="P48" s="47"/>
      <c r="Q48" s="47"/>
      <c r="R48" s="47"/>
      <c r="S48" s="124"/>
      <c r="T48" s="124"/>
      <c r="U48" s="124"/>
      <c r="V48" s="124"/>
      <c r="W48" s="124"/>
    </row>
    <row r="49" spans="1:23">
      <c r="A49" s="1523" t="s">
        <v>211</v>
      </c>
      <c r="B49" s="1548" t="s">
        <v>69</v>
      </c>
      <c r="C49" s="1297"/>
      <c r="D49" s="3" t="s">
        <v>90</v>
      </c>
      <c r="E49" s="42" t="s">
        <v>1411</v>
      </c>
      <c r="F49" s="756" t="s">
        <v>3509</v>
      </c>
      <c r="G49" s="35" t="s">
        <v>206</v>
      </c>
      <c r="H49" s="124"/>
      <c r="I49" s="41" t="s">
        <v>91</v>
      </c>
      <c r="J49" s="47" t="s">
        <v>3821</v>
      </c>
      <c r="K49" s="41" t="s">
        <v>176</v>
      </c>
      <c r="L49" s="124"/>
      <c r="M49" s="124"/>
      <c r="N49" s="41" t="s">
        <v>183</v>
      </c>
      <c r="O49" s="124"/>
      <c r="P49" s="47"/>
      <c r="Q49" s="47"/>
      <c r="R49" s="47"/>
      <c r="S49" s="124"/>
      <c r="T49" s="124"/>
      <c r="U49" s="124"/>
      <c r="V49" s="124"/>
      <c r="W49" s="124"/>
    </row>
    <row r="50" spans="1:23">
      <c r="A50" s="1523" t="s">
        <v>203</v>
      </c>
      <c r="B50" s="1874" t="s">
        <v>65</v>
      </c>
      <c r="C50" s="1297"/>
      <c r="D50" s="3" t="s">
        <v>90</v>
      </c>
      <c r="E50" s="42" t="s">
        <v>1411</v>
      </c>
      <c r="F50" s="756" t="s">
        <v>3509</v>
      </c>
      <c r="G50" s="42"/>
      <c r="H50" s="124"/>
      <c r="I50" s="41" t="s">
        <v>91</v>
      </c>
      <c r="J50" s="47" t="s">
        <v>3821</v>
      </c>
      <c r="K50" s="41"/>
      <c r="L50" s="41" t="s">
        <v>204</v>
      </c>
      <c r="M50" s="41" t="s">
        <v>176</v>
      </c>
      <c r="N50" s="41" t="s">
        <v>183</v>
      </c>
      <c r="P50" s="124"/>
      <c r="Q50" s="124"/>
      <c r="R50" s="124"/>
      <c r="S50" s="124"/>
      <c r="T50" s="124"/>
      <c r="U50" s="124"/>
      <c r="V50" s="124"/>
      <c r="W50" s="124"/>
    </row>
    <row r="51" spans="1:23">
      <c r="A51" s="1523" t="s">
        <v>198</v>
      </c>
      <c r="B51" s="1874" t="s">
        <v>6</v>
      </c>
      <c r="C51" s="1297"/>
      <c r="D51" s="3" t="s">
        <v>90</v>
      </c>
      <c r="E51" s="42" t="s">
        <v>1411</v>
      </c>
      <c r="F51" s="756" t="s">
        <v>3509</v>
      </c>
      <c r="G51" s="124"/>
      <c r="H51" s="124" t="s">
        <v>197</v>
      </c>
      <c r="I51" s="41" t="s">
        <v>91</v>
      </c>
      <c r="J51" s="47" t="s">
        <v>3821</v>
      </c>
      <c r="K51" s="41"/>
      <c r="L51" s="41" t="s">
        <v>185</v>
      </c>
      <c r="M51" s="41" t="s">
        <v>176</v>
      </c>
      <c r="N51" s="41"/>
      <c r="O51" s="41"/>
      <c r="P51" s="124"/>
      <c r="Q51" s="124"/>
      <c r="R51" s="124"/>
      <c r="S51" s="124"/>
      <c r="T51" s="124"/>
      <c r="U51" s="124"/>
      <c r="V51" s="124"/>
      <c r="W51" s="124"/>
    </row>
    <row r="52" spans="1:23" ht="28.8">
      <c r="A52" s="1875" t="s">
        <v>6314</v>
      </c>
      <c r="B52" s="1874" t="s">
        <v>61</v>
      </c>
      <c r="C52" s="1297"/>
      <c r="D52" s="3" t="s">
        <v>90</v>
      </c>
      <c r="E52" s="42" t="s">
        <v>1411</v>
      </c>
      <c r="F52" s="756" t="s">
        <v>3509</v>
      </c>
      <c r="G52" s="35"/>
      <c r="H52" s="42" t="s">
        <v>196</v>
      </c>
      <c r="I52" s="41" t="s">
        <v>91</v>
      </c>
      <c r="J52" s="47" t="s">
        <v>3821</v>
      </c>
      <c r="K52" s="41"/>
      <c r="L52" s="41" t="s">
        <v>185</v>
      </c>
      <c r="M52" s="41" t="s">
        <v>176</v>
      </c>
      <c r="N52" s="46"/>
      <c r="O52" s="46"/>
      <c r="P52" s="46"/>
      <c r="Q52" s="41"/>
      <c r="R52" s="124"/>
      <c r="S52" s="124"/>
      <c r="T52" s="124"/>
      <c r="U52" s="124"/>
      <c r="V52" s="124"/>
      <c r="W52" s="124"/>
    </row>
    <row r="53" spans="1:23">
      <c r="A53" s="1523" t="s">
        <v>3787</v>
      </c>
      <c r="B53" s="1874" t="s">
        <v>4</v>
      </c>
      <c r="C53" s="1297"/>
      <c r="D53" s="3" t="s">
        <v>90</v>
      </c>
      <c r="E53" s="42" t="s">
        <v>1411</v>
      </c>
      <c r="F53" s="756" t="s">
        <v>3509</v>
      </c>
      <c r="G53" s="35"/>
      <c r="H53" s="42" t="s">
        <v>3773</v>
      </c>
      <c r="I53" s="41" t="s">
        <v>91</v>
      </c>
      <c r="J53" s="47" t="s">
        <v>3821</v>
      </c>
      <c r="K53" s="41"/>
      <c r="L53" s="41" t="s">
        <v>185</v>
      </c>
      <c r="M53" s="41" t="s">
        <v>176</v>
      </c>
      <c r="N53" s="46"/>
      <c r="O53" s="46"/>
      <c r="P53" s="46"/>
      <c r="Q53" s="41"/>
      <c r="R53" s="124"/>
      <c r="S53" s="124"/>
      <c r="T53" s="124"/>
      <c r="U53" s="124"/>
      <c r="V53" s="124"/>
      <c r="W53" s="124"/>
    </row>
    <row r="54" spans="1:23">
      <c r="A54" s="923" t="s">
        <v>5959</v>
      </c>
      <c r="B54" s="134" t="s">
        <v>365</v>
      </c>
      <c r="C54" s="14"/>
      <c r="D54" s="3" t="s">
        <v>90</v>
      </c>
      <c r="E54" s="42" t="s">
        <v>1411</v>
      </c>
      <c r="F54" s="756" t="s">
        <v>3509</v>
      </c>
      <c r="H54" s="142" t="s">
        <v>366</v>
      </c>
      <c r="I54" s="41" t="s">
        <v>91</v>
      </c>
      <c r="J54" s="47" t="s">
        <v>3821</v>
      </c>
      <c r="K54" s="103"/>
      <c r="L54" s="41" t="s">
        <v>185</v>
      </c>
      <c r="M54" s="41" t="s">
        <v>176</v>
      </c>
      <c r="N54" s="103"/>
      <c r="O54" s="103"/>
      <c r="P54" s="41"/>
      <c r="Q54" s="41"/>
      <c r="R54" s="124"/>
      <c r="S54" s="124"/>
      <c r="T54" s="124"/>
      <c r="U54" s="124"/>
      <c r="V54" s="124"/>
      <c r="W54" s="124"/>
    </row>
    <row r="55" spans="1:23">
      <c r="A55" s="923" t="s">
        <v>5956</v>
      </c>
      <c r="B55" s="134" t="s">
        <v>364</v>
      </c>
      <c r="C55" s="14"/>
      <c r="D55" s="3" t="s">
        <v>90</v>
      </c>
      <c r="E55" s="42" t="s">
        <v>1411</v>
      </c>
      <c r="F55" s="756" t="s">
        <v>3509</v>
      </c>
      <c r="H55" s="142" t="s">
        <v>367</v>
      </c>
      <c r="I55" s="41" t="s">
        <v>91</v>
      </c>
      <c r="J55" s="47" t="s">
        <v>3821</v>
      </c>
      <c r="K55" s="103"/>
      <c r="L55" s="41" t="s">
        <v>185</v>
      </c>
      <c r="M55" s="41" t="s">
        <v>176</v>
      </c>
      <c r="N55" s="103"/>
      <c r="O55" s="103"/>
      <c r="P55" s="41"/>
      <c r="Q55" s="41"/>
      <c r="R55" s="124"/>
      <c r="S55" s="124"/>
      <c r="T55" s="124"/>
      <c r="U55" s="124"/>
      <c r="V55" s="124"/>
      <c r="W55" s="124"/>
    </row>
    <row r="56" spans="1:23">
      <c r="A56" s="923" t="s">
        <v>5957</v>
      </c>
      <c r="B56" s="134" t="s">
        <v>363</v>
      </c>
      <c r="C56" s="14"/>
      <c r="D56" s="3" t="s">
        <v>90</v>
      </c>
      <c r="E56" s="42" t="s">
        <v>1411</v>
      </c>
      <c r="F56" s="756" t="s">
        <v>3509</v>
      </c>
      <c r="H56" s="142" t="s">
        <v>368</v>
      </c>
      <c r="I56" s="41" t="s">
        <v>91</v>
      </c>
      <c r="J56" s="47" t="s">
        <v>3821</v>
      </c>
      <c r="K56" s="103"/>
      <c r="L56" s="41" t="s">
        <v>185</v>
      </c>
      <c r="M56" s="41" t="s">
        <v>176</v>
      </c>
      <c r="N56" s="103"/>
      <c r="O56" s="103"/>
      <c r="P56" s="41"/>
      <c r="Q56" s="41"/>
      <c r="R56" s="124"/>
      <c r="S56" s="124"/>
      <c r="T56" s="124"/>
      <c r="U56" s="124"/>
      <c r="V56" s="124"/>
      <c r="W56" s="124"/>
    </row>
    <row r="57" spans="1:23">
      <c r="A57" s="923" t="s">
        <v>5958</v>
      </c>
      <c r="B57" s="134" t="s">
        <v>362</v>
      </c>
      <c r="C57" s="14"/>
      <c r="D57" s="3" t="s">
        <v>90</v>
      </c>
      <c r="E57" s="42" t="s">
        <v>1411</v>
      </c>
      <c r="F57" s="756" t="s">
        <v>3509</v>
      </c>
      <c r="H57" s="142" t="s">
        <v>369</v>
      </c>
      <c r="I57" s="41" t="s">
        <v>91</v>
      </c>
      <c r="J57" s="47" t="s">
        <v>3821</v>
      </c>
      <c r="K57" s="103"/>
      <c r="L57" s="41" t="s">
        <v>185</v>
      </c>
      <c r="M57" s="41" t="s">
        <v>176</v>
      </c>
      <c r="N57" s="103"/>
      <c r="O57" s="103"/>
      <c r="P57" s="41"/>
      <c r="Q57" s="41"/>
      <c r="R57" s="124"/>
      <c r="S57" s="124"/>
      <c r="T57" s="124"/>
      <c r="U57" s="124"/>
      <c r="V57" s="124"/>
      <c r="W57" s="124"/>
    </row>
    <row r="58" spans="1:23">
      <c r="A58" s="1581" t="s">
        <v>5896</v>
      </c>
      <c r="B58" s="1874" t="s">
        <v>60</v>
      </c>
      <c r="C58" s="1297"/>
      <c r="D58" s="3" t="s">
        <v>90</v>
      </c>
      <c r="E58" s="42" t="s">
        <v>1411</v>
      </c>
      <c r="F58" s="42"/>
      <c r="G58" s="35"/>
      <c r="H58" s="42" t="s">
        <v>187</v>
      </c>
      <c r="I58" s="41" t="s">
        <v>91</v>
      </c>
      <c r="J58" s="47" t="s">
        <v>3821</v>
      </c>
      <c r="K58" s="41"/>
      <c r="L58" s="41" t="s">
        <v>185</v>
      </c>
      <c r="M58" s="41" t="s">
        <v>176</v>
      </c>
      <c r="N58" s="41"/>
      <c r="O58" s="41"/>
      <c r="P58" s="46"/>
      <c r="Q58" s="41"/>
      <c r="R58" s="124"/>
      <c r="S58" s="124"/>
      <c r="T58" s="124"/>
      <c r="U58" s="124"/>
      <c r="V58" s="124"/>
      <c r="W58" s="124"/>
    </row>
    <row r="59" spans="1:23">
      <c r="A59" s="1524" t="s">
        <v>194</v>
      </c>
      <c r="B59" s="1876"/>
      <c r="C59" s="25"/>
      <c r="D59" s="35"/>
      <c r="E59" s="41"/>
      <c r="F59" s="47"/>
      <c r="G59" s="41"/>
      <c r="H59" s="41"/>
      <c r="I59" s="47"/>
      <c r="J59" s="41"/>
      <c r="K59" s="124"/>
      <c r="L59" s="47"/>
      <c r="M59" s="47"/>
      <c r="N59" s="47"/>
      <c r="O59" s="124"/>
      <c r="P59" s="124"/>
      <c r="Q59" s="124"/>
      <c r="R59" s="124"/>
      <c r="S59" s="124"/>
      <c r="T59" s="124"/>
      <c r="U59" s="124"/>
      <c r="V59" s="124"/>
      <c r="W59" s="124"/>
    </row>
    <row r="60" spans="1:23">
      <c r="A60" s="1582" t="s">
        <v>210</v>
      </c>
      <c r="B60" s="1876" t="s">
        <v>53</v>
      </c>
      <c r="C60" s="1297"/>
      <c r="D60" s="3" t="s">
        <v>90</v>
      </c>
      <c r="E60" s="42" t="s">
        <v>1411</v>
      </c>
      <c r="F60" s="756" t="s">
        <v>3509</v>
      </c>
      <c r="G60" s="42"/>
      <c r="H60" s="42" t="s">
        <v>200</v>
      </c>
      <c r="I60" s="41" t="s">
        <v>91</v>
      </c>
      <c r="J60" s="47" t="s">
        <v>3821</v>
      </c>
      <c r="K60" s="41"/>
      <c r="L60" s="46"/>
      <c r="M60" s="41" t="s">
        <v>176</v>
      </c>
      <c r="N60" s="41" t="s">
        <v>185</v>
      </c>
      <c r="O60" s="124"/>
      <c r="P60" s="46"/>
      <c r="Q60" s="124"/>
      <c r="R60" s="124"/>
      <c r="S60" s="124"/>
      <c r="T60" s="124"/>
      <c r="U60" s="124"/>
      <c r="V60" s="124"/>
      <c r="W60" s="124"/>
    </row>
    <row r="61" spans="1:23">
      <c r="A61" s="1877" t="s">
        <v>6320</v>
      </c>
      <c r="B61" s="1876" t="s">
        <v>52</v>
      </c>
      <c r="C61" s="1297"/>
      <c r="D61" s="3" t="s">
        <v>90</v>
      </c>
      <c r="E61" s="42" t="s">
        <v>1411</v>
      </c>
      <c r="F61" s="756" t="s">
        <v>3509</v>
      </c>
      <c r="G61" s="42"/>
      <c r="H61" s="42" t="s">
        <v>199</v>
      </c>
      <c r="I61" s="41" t="s">
        <v>91</v>
      </c>
      <c r="J61" s="47" t="s">
        <v>3821</v>
      </c>
      <c r="K61" s="41"/>
      <c r="L61" s="46"/>
      <c r="M61" s="41" t="s">
        <v>176</v>
      </c>
      <c r="N61" s="41" t="s">
        <v>185</v>
      </c>
      <c r="O61" s="124"/>
      <c r="P61" s="46"/>
      <c r="Q61" s="124"/>
      <c r="R61" s="124"/>
      <c r="S61" s="124"/>
      <c r="T61" s="124"/>
      <c r="U61" s="124"/>
      <c r="V61" s="124"/>
      <c r="W61" s="124"/>
    </row>
    <row r="62" spans="1:23">
      <c r="A62" s="1525" t="s">
        <v>193</v>
      </c>
      <c r="B62" s="1876" t="s">
        <v>101</v>
      </c>
      <c r="C62" s="1300"/>
      <c r="D62" s="3" t="s">
        <v>90</v>
      </c>
      <c r="E62" s="42" t="s">
        <v>1411</v>
      </c>
      <c r="F62" s="756" t="s">
        <v>3509</v>
      </c>
      <c r="G62" s="42" t="s">
        <v>192</v>
      </c>
      <c r="H62" s="42" t="s">
        <v>187</v>
      </c>
      <c r="I62" s="41" t="s">
        <v>91</v>
      </c>
      <c r="J62" s="47" t="s">
        <v>3821</v>
      </c>
      <c r="K62" s="41"/>
      <c r="L62" s="41" t="s">
        <v>185</v>
      </c>
      <c r="M62" s="41" t="s">
        <v>176</v>
      </c>
      <c r="N62" s="41" t="s">
        <v>183</v>
      </c>
      <c r="O62" s="41" t="s">
        <v>191</v>
      </c>
      <c r="P62" s="41" t="s">
        <v>182</v>
      </c>
      <c r="R62" s="41"/>
      <c r="S62" s="41"/>
      <c r="T62" s="124"/>
      <c r="U62" s="124"/>
      <c r="V62" s="124"/>
      <c r="W62" s="124"/>
    </row>
    <row r="63" spans="1:23">
      <c r="A63" s="1525" t="s">
        <v>190</v>
      </c>
      <c r="B63" s="1876" t="s">
        <v>44</v>
      </c>
      <c r="C63" s="1300"/>
      <c r="D63" s="3" t="s">
        <v>90</v>
      </c>
      <c r="E63" s="42" t="s">
        <v>1411</v>
      </c>
      <c r="F63" s="756" t="s">
        <v>3509</v>
      </c>
      <c r="G63" s="1647" t="s">
        <v>347</v>
      </c>
      <c r="H63" s="42" t="s">
        <v>187</v>
      </c>
      <c r="I63" s="41" t="s">
        <v>91</v>
      </c>
      <c r="J63" s="47" t="s">
        <v>3821</v>
      </c>
      <c r="K63" s="41"/>
      <c r="L63" s="48"/>
      <c r="M63" s="41" t="s">
        <v>176</v>
      </c>
      <c r="N63" s="41"/>
      <c r="O63" s="41" t="s">
        <v>185</v>
      </c>
      <c r="P63" s="41" t="s">
        <v>189</v>
      </c>
      <c r="Q63" s="124"/>
      <c r="R63" s="41"/>
      <c r="S63" s="124"/>
      <c r="T63" s="124"/>
      <c r="U63" s="124"/>
      <c r="V63" s="124"/>
      <c r="W63" s="124"/>
    </row>
    <row r="64" spans="1:23">
      <c r="A64" s="1878" t="s">
        <v>6313</v>
      </c>
      <c r="B64" s="1876" t="s">
        <v>43</v>
      </c>
      <c r="C64" s="1300"/>
      <c r="D64" s="3" t="s">
        <v>90</v>
      </c>
      <c r="E64" s="42" t="s">
        <v>1411</v>
      </c>
      <c r="F64" s="756" t="s">
        <v>3509</v>
      </c>
      <c r="G64" s="124" t="s">
        <v>346</v>
      </c>
      <c r="H64" s="42" t="s">
        <v>187</v>
      </c>
      <c r="I64" s="41" t="s">
        <v>91</v>
      </c>
      <c r="J64" s="47" t="s">
        <v>3821</v>
      </c>
      <c r="K64" s="41"/>
      <c r="L64" s="124"/>
      <c r="M64" s="41" t="s">
        <v>176</v>
      </c>
      <c r="N64" s="41"/>
      <c r="O64" s="41" t="s">
        <v>185</v>
      </c>
      <c r="P64" s="41" t="s">
        <v>189</v>
      </c>
      <c r="Q64" s="124"/>
      <c r="R64" s="124"/>
      <c r="S64" s="124"/>
      <c r="T64" s="124"/>
      <c r="U64" s="124"/>
      <c r="V64" s="124"/>
      <c r="W64" s="124"/>
    </row>
    <row r="65" spans="1:23">
      <c r="A65" s="1878" t="s">
        <v>3774</v>
      </c>
      <c r="B65" s="1876" t="s">
        <v>2</v>
      </c>
      <c r="C65" s="1300"/>
      <c r="D65" s="3" t="s">
        <v>90</v>
      </c>
      <c r="E65" s="42" t="s">
        <v>1411</v>
      </c>
      <c r="F65" s="756" t="s">
        <v>3509</v>
      </c>
      <c r="G65" s="124" t="s">
        <v>345</v>
      </c>
      <c r="H65" s="42" t="s">
        <v>187</v>
      </c>
      <c r="I65" s="41" t="s">
        <v>91</v>
      </c>
      <c r="J65" s="47" t="s">
        <v>3821</v>
      </c>
      <c r="K65" s="41"/>
      <c r="L65" s="124"/>
      <c r="M65" s="41" t="s">
        <v>176</v>
      </c>
      <c r="N65" s="41"/>
      <c r="O65" s="41" t="s">
        <v>185</v>
      </c>
      <c r="P65" s="41" t="s">
        <v>189</v>
      </c>
      <c r="Q65" s="124"/>
      <c r="R65" s="124"/>
      <c r="S65" s="124"/>
      <c r="T65" s="124"/>
      <c r="U65" s="124"/>
      <c r="V65" s="124"/>
      <c r="W65" s="124"/>
    </row>
    <row r="66" spans="1:23">
      <c r="A66" s="1525" t="s">
        <v>188</v>
      </c>
      <c r="B66" s="1876" t="s">
        <v>42</v>
      </c>
      <c r="C66" s="1300"/>
      <c r="D66" s="3" t="s">
        <v>90</v>
      </c>
      <c r="E66" s="42" t="s">
        <v>1411</v>
      </c>
      <c r="F66" s="756" t="s">
        <v>3509</v>
      </c>
      <c r="G66" s="35"/>
      <c r="H66" s="42" t="s">
        <v>187</v>
      </c>
      <c r="I66" s="41" t="s">
        <v>91</v>
      </c>
      <c r="J66" s="47" t="s">
        <v>3821</v>
      </c>
      <c r="K66" s="41"/>
      <c r="L66" s="46"/>
      <c r="M66" s="41" t="s">
        <v>176</v>
      </c>
      <c r="N66" s="41"/>
      <c r="O66" s="41" t="s">
        <v>185</v>
      </c>
      <c r="P66" s="41" t="s">
        <v>186</v>
      </c>
      <c r="Q66" s="124"/>
      <c r="R66" s="46"/>
      <c r="S66" s="124"/>
      <c r="T66" s="124"/>
      <c r="U66" s="124"/>
      <c r="V66" s="124"/>
      <c r="W66" s="124"/>
    </row>
    <row r="67" spans="1:23">
      <c r="A67" s="1878" t="s">
        <v>6318</v>
      </c>
      <c r="B67" s="1876" t="s">
        <v>41</v>
      </c>
      <c r="C67" s="1300"/>
      <c r="D67" s="3"/>
      <c r="E67" s="42"/>
      <c r="F67" s="124"/>
      <c r="G67" s="35"/>
      <c r="H67" s="42"/>
      <c r="I67" s="41" t="s">
        <v>319</v>
      </c>
      <c r="J67" s="47"/>
      <c r="K67" s="41"/>
      <c r="L67" s="41"/>
      <c r="M67" s="41"/>
      <c r="N67" s="41"/>
      <c r="O67" s="46"/>
      <c r="P67" s="46"/>
      <c r="Q67" s="46"/>
      <c r="R67" s="46"/>
      <c r="S67" s="124"/>
      <c r="T67" s="124"/>
      <c r="U67" s="124"/>
      <c r="V67" s="124"/>
      <c r="W67" s="124"/>
    </row>
    <row r="68" spans="1:23">
      <c r="A68" s="1525" t="s">
        <v>184</v>
      </c>
      <c r="B68" s="1876" t="s">
        <v>40</v>
      </c>
      <c r="C68" s="1298"/>
      <c r="D68" s="3" t="s">
        <v>90</v>
      </c>
      <c r="E68" s="42" t="s">
        <v>1411</v>
      </c>
      <c r="F68" s="756" t="s">
        <v>3509</v>
      </c>
      <c r="G68" s="35"/>
      <c r="H68" s="42" t="s">
        <v>98</v>
      </c>
      <c r="I68" s="41" t="s">
        <v>91</v>
      </c>
      <c r="J68" s="41" t="s">
        <v>154</v>
      </c>
      <c r="K68" s="41" t="s">
        <v>155</v>
      </c>
      <c r="L68" s="47" t="s">
        <v>3821</v>
      </c>
      <c r="M68" s="41" t="s">
        <v>92</v>
      </c>
      <c r="N68" s="41" t="s">
        <v>97</v>
      </c>
      <c r="O68" s="41" t="s">
        <v>183</v>
      </c>
      <c r="P68" s="46"/>
      <c r="Q68" s="46"/>
      <c r="R68" s="46"/>
      <c r="S68" s="124"/>
      <c r="T68" s="124"/>
      <c r="U68" s="124"/>
      <c r="V68" s="124"/>
      <c r="W68" s="124"/>
    </row>
    <row r="69" spans="1:23">
      <c r="A69" s="1525" t="s">
        <v>3788</v>
      </c>
      <c r="B69" s="1876" t="s">
        <v>39</v>
      </c>
      <c r="C69" s="1300"/>
      <c r="D69" s="3" t="s">
        <v>90</v>
      </c>
      <c r="E69" s="42"/>
      <c r="F69" s="756" t="s">
        <v>3509</v>
      </c>
      <c r="G69" s="756" t="s">
        <v>3516</v>
      </c>
      <c r="H69" s="35"/>
      <c r="I69" s="46" t="s">
        <v>91</v>
      </c>
      <c r="J69" s="47" t="s">
        <v>3821</v>
      </c>
      <c r="K69" s="41"/>
      <c r="L69" s="41" t="s">
        <v>185</v>
      </c>
      <c r="M69" s="41" t="s">
        <v>176</v>
      </c>
      <c r="N69" s="47"/>
      <c r="O69" s="46"/>
      <c r="P69" s="47"/>
      <c r="Q69" s="47"/>
      <c r="R69" s="124"/>
      <c r="S69" s="124"/>
      <c r="T69" s="124"/>
      <c r="U69" s="124"/>
      <c r="V69" s="124"/>
      <c r="W69" s="124"/>
    </row>
    <row r="70" spans="1:23">
      <c r="A70" s="1524" t="s">
        <v>3789</v>
      </c>
      <c r="B70" s="1879"/>
      <c r="C70" s="25"/>
      <c r="D70" s="35"/>
      <c r="E70" s="35"/>
      <c r="F70" s="35"/>
      <c r="G70" s="41"/>
      <c r="H70" s="41"/>
      <c r="I70" s="41"/>
      <c r="J70" s="124"/>
      <c r="K70" s="41"/>
      <c r="L70" s="125"/>
      <c r="M70" s="125"/>
      <c r="N70" s="125"/>
      <c r="O70" s="125"/>
      <c r="P70" s="125"/>
      <c r="Q70" s="125"/>
      <c r="R70" s="125"/>
      <c r="S70" s="124"/>
      <c r="T70" s="124"/>
      <c r="U70" s="124"/>
      <c r="V70" s="124"/>
      <c r="W70" s="124"/>
    </row>
    <row r="71" spans="1:23">
      <c r="A71" s="1525" t="s">
        <v>3790</v>
      </c>
      <c r="B71" s="1876" t="s">
        <v>36</v>
      </c>
      <c r="C71" s="1300"/>
      <c r="D71" s="3" t="s">
        <v>1168</v>
      </c>
      <c r="E71" s="42" t="s">
        <v>1411</v>
      </c>
      <c r="F71" s="756" t="s">
        <v>3506</v>
      </c>
      <c r="G71" s="35"/>
      <c r="H71" s="756" t="s">
        <v>187</v>
      </c>
      <c r="I71" s="46" t="s">
        <v>91</v>
      </c>
      <c r="J71" s="47" t="s">
        <v>3821</v>
      </c>
      <c r="K71" s="46"/>
      <c r="L71" s="41" t="s">
        <v>185</v>
      </c>
      <c r="M71" s="41" t="s">
        <v>176</v>
      </c>
      <c r="N71" s="46" t="s">
        <v>3791</v>
      </c>
      <c r="O71" s="46"/>
      <c r="P71" s="46"/>
      <c r="Q71" s="125"/>
      <c r="R71" s="125"/>
      <c r="S71" s="124"/>
      <c r="T71" s="124"/>
      <c r="U71" s="124"/>
      <c r="V71" s="124"/>
      <c r="W71" s="124"/>
    </row>
    <row r="72" spans="1:23" ht="43.2">
      <c r="A72" s="1525" t="s">
        <v>3792</v>
      </c>
      <c r="B72" s="1876" t="s">
        <v>35</v>
      </c>
      <c r="C72" s="1300"/>
      <c r="D72" s="3" t="s">
        <v>1168</v>
      </c>
      <c r="E72" s="42" t="s">
        <v>1411</v>
      </c>
      <c r="F72" s="756" t="s">
        <v>3501</v>
      </c>
      <c r="G72" s="35"/>
      <c r="H72" s="756" t="s">
        <v>187</v>
      </c>
      <c r="I72" s="46" t="s">
        <v>91</v>
      </c>
      <c r="J72" s="47" t="s">
        <v>3821</v>
      </c>
      <c r="K72" s="46"/>
      <c r="L72" s="41" t="s">
        <v>185</v>
      </c>
      <c r="M72" s="41" t="s">
        <v>176</v>
      </c>
      <c r="N72" s="46" t="s">
        <v>3791</v>
      </c>
      <c r="O72" s="46"/>
      <c r="P72" s="46"/>
      <c r="Q72" s="125"/>
      <c r="R72" s="125"/>
      <c r="S72" s="124"/>
      <c r="T72" s="124"/>
      <c r="U72" s="124"/>
      <c r="V72" s="124"/>
      <c r="W72" s="124"/>
    </row>
    <row r="73" spans="1:23" ht="28.8">
      <c r="A73" s="1525" t="s">
        <v>3793</v>
      </c>
      <c r="B73" s="1876" t="s">
        <v>34</v>
      </c>
      <c r="C73" s="1300"/>
      <c r="D73" s="3" t="s">
        <v>1168</v>
      </c>
      <c r="E73" s="42" t="s">
        <v>1411</v>
      </c>
      <c r="F73" s="756" t="s">
        <v>3503</v>
      </c>
      <c r="G73" s="35"/>
      <c r="H73" s="756" t="s">
        <v>187</v>
      </c>
      <c r="I73" s="46" t="s">
        <v>91</v>
      </c>
      <c r="J73" s="47" t="s">
        <v>3821</v>
      </c>
      <c r="K73" s="46"/>
      <c r="L73" s="41" t="s">
        <v>185</v>
      </c>
      <c r="M73" s="41" t="s">
        <v>176</v>
      </c>
      <c r="N73" s="46" t="s">
        <v>3791</v>
      </c>
      <c r="O73" s="46"/>
      <c r="P73" s="46"/>
      <c r="Q73" s="125"/>
      <c r="R73" s="125"/>
      <c r="S73" s="124"/>
      <c r="T73" s="124"/>
      <c r="U73" s="124"/>
      <c r="V73" s="124"/>
      <c r="W73" s="124"/>
    </row>
    <row r="74" spans="1:23" ht="28.8">
      <c r="A74" s="1878" t="s">
        <v>6315</v>
      </c>
      <c r="B74" s="1876" t="s">
        <v>33</v>
      </c>
      <c r="C74" s="1300"/>
      <c r="D74" s="3" t="s">
        <v>1168</v>
      </c>
      <c r="E74" s="42" t="s">
        <v>1411</v>
      </c>
      <c r="F74" s="756" t="s">
        <v>3504</v>
      </c>
      <c r="G74" s="35"/>
      <c r="H74" s="756" t="s">
        <v>187</v>
      </c>
      <c r="I74" s="46" t="s">
        <v>91</v>
      </c>
      <c r="J74" s="47" t="s">
        <v>3821</v>
      </c>
      <c r="K74" s="46"/>
      <c r="L74" s="41" t="s">
        <v>185</v>
      </c>
      <c r="M74" s="41" t="s">
        <v>176</v>
      </c>
      <c r="N74" s="46" t="s">
        <v>3791</v>
      </c>
      <c r="O74" s="46"/>
      <c r="P74" s="46"/>
      <c r="Q74" s="125"/>
      <c r="R74" s="125"/>
      <c r="S74" s="124"/>
      <c r="T74" s="124"/>
      <c r="U74" s="124"/>
      <c r="V74" s="124"/>
      <c r="W74" s="124"/>
    </row>
    <row r="75" spans="1:23">
      <c r="A75" s="1525" t="s">
        <v>5897</v>
      </c>
      <c r="B75" s="1876" t="s">
        <v>32</v>
      </c>
      <c r="C75" s="1300"/>
      <c r="D75" s="3" t="s">
        <v>1168</v>
      </c>
      <c r="E75" s="42" t="s">
        <v>1411</v>
      </c>
      <c r="F75" s="756" t="s">
        <v>3506</v>
      </c>
      <c r="G75" s="35"/>
      <c r="H75" s="756" t="s">
        <v>187</v>
      </c>
      <c r="I75" s="46" t="s">
        <v>91</v>
      </c>
      <c r="J75" s="47" t="s">
        <v>3821</v>
      </c>
      <c r="K75" s="46"/>
      <c r="L75" s="41" t="s">
        <v>185</v>
      </c>
      <c r="M75" s="41" t="s">
        <v>176</v>
      </c>
      <c r="N75" s="46" t="s">
        <v>3794</v>
      </c>
      <c r="O75" s="46"/>
      <c r="P75" s="46"/>
      <c r="Q75" s="125"/>
      <c r="R75" s="125"/>
      <c r="S75" s="124"/>
      <c r="T75" s="124"/>
      <c r="U75" s="124"/>
      <c r="V75" s="124"/>
      <c r="W75" s="124"/>
    </row>
    <row r="76" spans="1:23">
      <c r="A76" s="1525" t="s">
        <v>3795</v>
      </c>
      <c r="B76" s="1876" t="s">
        <v>31</v>
      </c>
      <c r="C76" s="1300"/>
      <c r="D76" s="3" t="s">
        <v>1168</v>
      </c>
      <c r="E76" s="42" t="s">
        <v>1411</v>
      </c>
      <c r="F76" s="756" t="s">
        <v>3796</v>
      </c>
      <c r="G76" s="35"/>
      <c r="H76" s="756" t="s">
        <v>187</v>
      </c>
      <c r="I76" s="46" t="s">
        <v>91</v>
      </c>
      <c r="J76" s="47" t="s">
        <v>3821</v>
      </c>
      <c r="K76" s="46"/>
      <c r="L76" s="41" t="s">
        <v>185</v>
      </c>
      <c r="M76" s="41" t="s">
        <v>176</v>
      </c>
      <c r="N76" s="46"/>
      <c r="O76" s="46"/>
      <c r="P76" s="46"/>
      <c r="Q76" s="125"/>
      <c r="R76" s="125"/>
      <c r="S76" s="124"/>
      <c r="T76" s="124"/>
      <c r="U76" s="124"/>
      <c r="V76" s="124"/>
      <c r="W76" s="124"/>
    </row>
    <row r="77" spans="1:23">
      <c r="A77" s="1878" t="s">
        <v>6316</v>
      </c>
      <c r="B77" s="1880" t="s">
        <v>6277</v>
      </c>
      <c r="C77" s="1662"/>
      <c r="D77" s="3" t="s">
        <v>1168</v>
      </c>
      <c r="E77" s="42" t="s">
        <v>1411</v>
      </c>
      <c r="F77" s="124"/>
      <c r="G77" s="35"/>
      <c r="H77" s="756" t="s">
        <v>187</v>
      </c>
      <c r="I77" s="46" t="s">
        <v>91</v>
      </c>
      <c r="J77" s="47" t="s">
        <v>3821</v>
      </c>
      <c r="K77" s="46"/>
      <c r="L77" s="41" t="s">
        <v>176</v>
      </c>
      <c r="M77" s="41" t="s">
        <v>1291</v>
      </c>
      <c r="N77" s="41" t="s">
        <v>185</v>
      </c>
      <c r="O77" s="46"/>
      <c r="P77" s="46"/>
      <c r="R77" s="125"/>
      <c r="S77" s="124"/>
      <c r="T77" s="124"/>
      <c r="U77" s="124"/>
      <c r="V77" s="124"/>
      <c r="W77" s="124"/>
    </row>
    <row r="78" spans="1:23">
      <c r="A78" s="1524" t="s">
        <v>3797</v>
      </c>
      <c r="B78" s="1879"/>
      <c r="C78" s="25"/>
      <c r="D78" s="124"/>
      <c r="E78" s="124"/>
      <c r="F78" s="124"/>
      <c r="G78" s="124"/>
      <c r="H78" s="124"/>
      <c r="I78" s="124"/>
      <c r="J78" s="47"/>
      <c r="K78" s="124"/>
      <c r="L78" s="124"/>
      <c r="M78" s="124"/>
      <c r="N78" s="124"/>
      <c r="O78" s="124"/>
      <c r="P78" s="124"/>
      <c r="Q78" s="125"/>
      <c r="R78" s="125"/>
      <c r="S78" s="124"/>
      <c r="T78" s="124"/>
      <c r="U78" s="124"/>
      <c r="V78" s="124"/>
      <c r="W78" s="124"/>
    </row>
    <row r="79" spans="1:23">
      <c r="A79" s="1525" t="s">
        <v>5851</v>
      </c>
      <c r="B79" s="1299" t="s">
        <v>30</v>
      </c>
      <c r="C79" s="1300"/>
      <c r="D79" s="3" t="s">
        <v>90</v>
      </c>
      <c r="E79" s="35" t="s">
        <v>3508</v>
      </c>
      <c r="F79" s="42" t="s">
        <v>3509</v>
      </c>
      <c r="G79" s="124"/>
      <c r="H79" s="42" t="s">
        <v>187</v>
      </c>
      <c r="I79" s="41" t="s">
        <v>91</v>
      </c>
      <c r="J79" s="47" t="s">
        <v>3821</v>
      </c>
      <c r="K79" s="41"/>
      <c r="L79" s="41" t="s">
        <v>185</v>
      </c>
      <c r="M79" s="41" t="s">
        <v>176</v>
      </c>
      <c r="N79" s="41"/>
      <c r="O79" s="41"/>
      <c r="P79" s="46"/>
      <c r="Q79" s="125"/>
      <c r="R79" s="125"/>
      <c r="S79" s="124"/>
      <c r="T79" s="124"/>
      <c r="U79" s="124"/>
      <c r="V79" s="124"/>
      <c r="W79" s="124"/>
    </row>
    <row r="80" spans="1:23">
      <c r="A80" s="1583" t="s">
        <v>5902</v>
      </c>
      <c r="B80" s="1299" t="s">
        <v>29</v>
      </c>
      <c r="C80" s="1300"/>
      <c r="D80" s="3" t="s">
        <v>90</v>
      </c>
      <c r="E80" s="43"/>
      <c r="F80" s="124"/>
      <c r="G80" s="35"/>
      <c r="H80" s="42"/>
      <c r="I80" s="41" t="s">
        <v>91</v>
      </c>
      <c r="J80" s="47" t="s">
        <v>3821</v>
      </c>
      <c r="K80" s="41"/>
      <c r="L80" s="41" t="s">
        <v>185</v>
      </c>
      <c r="M80" s="41" t="s">
        <v>176</v>
      </c>
      <c r="N80" s="46"/>
      <c r="O80" s="46"/>
      <c r="P80" s="46"/>
      <c r="Q80" s="125"/>
      <c r="R80" s="125"/>
      <c r="S80" s="124"/>
      <c r="T80" s="124"/>
      <c r="U80" s="124"/>
      <c r="V80" s="124"/>
      <c r="W80" s="124"/>
    </row>
    <row r="82" spans="1:1">
      <c r="A82" s="124"/>
    </row>
    <row r="83" spans="1:1">
      <c r="A83" s="124"/>
    </row>
  </sheetData>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44">
    <tabColor rgb="FFFFC000"/>
  </sheetPr>
  <dimension ref="A1:Z134"/>
  <sheetViews>
    <sheetView showGridLines="0" zoomScale="80" zoomScaleNormal="80" workbookViewId="0"/>
  </sheetViews>
  <sheetFormatPr defaultColWidth="9.33203125" defaultRowHeight="14.4"/>
  <cols>
    <col min="1" max="1" width="12" style="124" customWidth="1"/>
    <col min="2" max="2" width="89.6640625" style="124" bestFit="1" customWidth="1"/>
    <col min="3" max="3" width="18.33203125" style="124" customWidth="1"/>
    <col min="4" max="4" width="41.33203125" style="124" customWidth="1"/>
    <col min="5" max="7" width="26.44140625" style="124" customWidth="1"/>
    <col min="8" max="8" width="21" style="124" customWidth="1"/>
    <col min="9" max="9" width="27.44140625" style="124" customWidth="1"/>
    <col min="10" max="10" width="20.44140625" style="124" customWidth="1"/>
    <col min="11" max="11" width="26.5546875" style="124" customWidth="1"/>
    <col min="12" max="12" width="23.6640625" style="124" customWidth="1"/>
    <col min="13" max="13" width="16.44140625" style="124" customWidth="1"/>
    <col min="14" max="14" width="63.6640625" style="124" bestFit="1" customWidth="1"/>
    <col min="15" max="15" width="12.5546875" style="124" customWidth="1"/>
    <col min="16" max="16" width="11.33203125" style="124" customWidth="1"/>
    <col min="17" max="18" width="11.5546875" style="124" customWidth="1"/>
    <col min="19" max="19" width="11" style="124" customWidth="1"/>
    <col min="20" max="20" width="9.33203125" style="124" customWidth="1"/>
    <col min="21" max="260" width="9.33203125" style="124"/>
    <col min="261" max="261" width="46.5546875" style="124" customWidth="1"/>
    <col min="262" max="262" width="18.44140625" style="124" customWidth="1"/>
    <col min="263" max="263" width="12.5546875" style="124" customWidth="1"/>
    <col min="264" max="264" width="18.44140625" style="124" customWidth="1"/>
    <col min="265" max="265" width="15.44140625" style="124" customWidth="1"/>
    <col min="266" max="266" width="28.6640625" style="124" customWidth="1"/>
    <col min="267" max="267" width="16.5546875" style="124" customWidth="1"/>
    <col min="268" max="268" width="28" style="124" customWidth="1"/>
    <col min="269" max="269" width="28.33203125" style="124" customWidth="1"/>
    <col min="270" max="270" width="9.33203125" style="124"/>
    <col min="271" max="271" width="34.33203125" style="124" customWidth="1"/>
    <col min="272" max="516" width="9.33203125" style="124"/>
    <col min="517" max="517" width="46.5546875" style="124" customWidth="1"/>
    <col min="518" max="518" width="18.44140625" style="124" customWidth="1"/>
    <col min="519" max="519" width="12.5546875" style="124" customWidth="1"/>
    <col min="520" max="520" width="18.44140625" style="124" customWidth="1"/>
    <col min="521" max="521" width="15.44140625" style="124" customWidth="1"/>
    <col min="522" max="522" width="28.6640625" style="124" customWidth="1"/>
    <col min="523" max="523" width="16.5546875" style="124" customWidth="1"/>
    <col min="524" max="524" width="28" style="124" customWidth="1"/>
    <col min="525" max="525" width="28.33203125" style="124" customWidth="1"/>
    <col min="526" max="526" width="9.33203125" style="124"/>
    <col min="527" max="527" width="34.33203125" style="124" customWidth="1"/>
    <col min="528" max="772" width="9.33203125" style="124"/>
    <col min="773" max="773" width="46.5546875" style="124" customWidth="1"/>
    <col min="774" max="774" width="18.44140625" style="124" customWidth="1"/>
    <col min="775" max="775" width="12.5546875" style="124" customWidth="1"/>
    <col min="776" max="776" width="18.44140625" style="124" customWidth="1"/>
    <col min="777" max="777" width="15.44140625" style="124" customWidth="1"/>
    <col min="778" max="778" width="28.6640625" style="124" customWidth="1"/>
    <col min="779" max="779" width="16.5546875" style="124" customWidth="1"/>
    <col min="780" max="780" width="28" style="124" customWidth="1"/>
    <col min="781" max="781" width="28.33203125" style="124" customWidth="1"/>
    <col min="782" max="782" width="9.33203125" style="124"/>
    <col min="783" max="783" width="34.33203125" style="124" customWidth="1"/>
    <col min="784" max="1028" width="9.33203125" style="124"/>
    <col min="1029" max="1029" width="46.5546875" style="124" customWidth="1"/>
    <col min="1030" max="1030" width="18.44140625" style="124" customWidth="1"/>
    <col min="1031" max="1031" width="12.5546875" style="124" customWidth="1"/>
    <col min="1032" max="1032" width="18.44140625" style="124" customWidth="1"/>
    <col min="1033" max="1033" width="15.44140625" style="124" customWidth="1"/>
    <col min="1034" max="1034" width="28.6640625" style="124" customWidth="1"/>
    <col min="1035" max="1035" width="16.5546875" style="124" customWidth="1"/>
    <col min="1036" max="1036" width="28" style="124" customWidth="1"/>
    <col min="1037" max="1037" width="28.33203125" style="124" customWidth="1"/>
    <col min="1038" max="1038" width="9.33203125" style="124"/>
    <col min="1039" max="1039" width="34.33203125" style="124" customWidth="1"/>
    <col min="1040" max="1284" width="9.33203125" style="124"/>
    <col min="1285" max="1285" width="46.5546875" style="124" customWidth="1"/>
    <col min="1286" max="1286" width="18.44140625" style="124" customWidth="1"/>
    <col min="1287" max="1287" width="12.5546875" style="124" customWidth="1"/>
    <col min="1288" max="1288" width="18.44140625" style="124" customWidth="1"/>
    <col min="1289" max="1289" width="15.44140625" style="124" customWidth="1"/>
    <col min="1290" max="1290" width="28.6640625" style="124" customWidth="1"/>
    <col min="1291" max="1291" width="16.5546875" style="124" customWidth="1"/>
    <col min="1292" max="1292" width="28" style="124" customWidth="1"/>
    <col min="1293" max="1293" width="28.33203125" style="124" customWidth="1"/>
    <col min="1294" max="1294" width="9.33203125" style="124"/>
    <col min="1295" max="1295" width="34.33203125" style="124" customWidth="1"/>
    <col min="1296" max="1540" width="9.33203125" style="124"/>
    <col min="1541" max="1541" width="46.5546875" style="124" customWidth="1"/>
    <col min="1542" max="1542" width="18.44140625" style="124" customWidth="1"/>
    <col min="1543" max="1543" width="12.5546875" style="124" customWidth="1"/>
    <col min="1544" max="1544" width="18.44140625" style="124" customWidth="1"/>
    <col min="1545" max="1545" width="15.44140625" style="124" customWidth="1"/>
    <col min="1546" max="1546" width="28.6640625" style="124" customWidth="1"/>
    <col min="1547" max="1547" width="16.5546875" style="124" customWidth="1"/>
    <col min="1548" max="1548" width="28" style="124" customWidth="1"/>
    <col min="1549" max="1549" width="28.33203125" style="124" customWidth="1"/>
    <col min="1550" max="1550" width="9.33203125" style="124"/>
    <col min="1551" max="1551" width="34.33203125" style="124" customWidth="1"/>
    <col min="1552" max="1796" width="9.33203125" style="124"/>
    <col min="1797" max="1797" width="46.5546875" style="124" customWidth="1"/>
    <col min="1798" max="1798" width="18.44140625" style="124" customWidth="1"/>
    <col min="1799" max="1799" width="12.5546875" style="124" customWidth="1"/>
    <col min="1800" max="1800" width="18.44140625" style="124" customWidth="1"/>
    <col min="1801" max="1801" width="15.44140625" style="124" customWidth="1"/>
    <col min="1802" max="1802" width="28.6640625" style="124" customWidth="1"/>
    <col min="1803" max="1803" width="16.5546875" style="124" customWidth="1"/>
    <col min="1804" max="1804" width="28" style="124" customWidth="1"/>
    <col min="1805" max="1805" width="28.33203125" style="124" customWidth="1"/>
    <col min="1806" max="1806" width="9.33203125" style="124"/>
    <col min="1807" max="1807" width="34.33203125" style="124" customWidth="1"/>
    <col min="1808" max="2052" width="9.33203125" style="124"/>
    <col min="2053" max="2053" width="46.5546875" style="124" customWidth="1"/>
    <col min="2054" max="2054" width="18.44140625" style="124" customWidth="1"/>
    <col min="2055" max="2055" width="12.5546875" style="124" customWidth="1"/>
    <col min="2056" max="2056" width="18.44140625" style="124" customWidth="1"/>
    <col min="2057" max="2057" width="15.44140625" style="124" customWidth="1"/>
    <col min="2058" max="2058" width="28.6640625" style="124" customWidth="1"/>
    <col min="2059" max="2059" width="16.5546875" style="124" customWidth="1"/>
    <col min="2060" max="2060" width="28" style="124" customWidth="1"/>
    <col min="2061" max="2061" width="28.33203125" style="124" customWidth="1"/>
    <col min="2062" max="2062" width="9.33203125" style="124"/>
    <col min="2063" max="2063" width="34.33203125" style="124" customWidth="1"/>
    <col min="2064" max="2308" width="9.33203125" style="124"/>
    <col min="2309" max="2309" width="46.5546875" style="124" customWidth="1"/>
    <col min="2310" max="2310" width="18.44140625" style="124" customWidth="1"/>
    <col min="2311" max="2311" width="12.5546875" style="124" customWidth="1"/>
    <col min="2312" max="2312" width="18.44140625" style="124" customWidth="1"/>
    <col min="2313" max="2313" width="15.44140625" style="124" customWidth="1"/>
    <col min="2314" max="2314" width="28.6640625" style="124" customWidth="1"/>
    <col min="2315" max="2315" width="16.5546875" style="124" customWidth="1"/>
    <col min="2316" max="2316" width="28" style="124" customWidth="1"/>
    <col min="2317" max="2317" width="28.33203125" style="124" customWidth="1"/>
    <col min="2318" max="2318" width="9.33203125" style="124"/>
    <col min="2319" max="2319" width="34.33203125" style="124" customWidth="1"/>
    <col min="2320" max="2564" width="9.33203125" style="124"/>
    <col min="2565" max="2565" width="46.5546875" style="124" customWidth="1"/>
    <col min="2566" max="2566" width="18.44140625" style="124" customWidth="1"/>
    <col min="2567" max="2567" width="12.5546875" style="124" customWidth="1"/>
    <col min="2568" max="2568" width="18.44140625" style="124" customWidth="1"/>
    <col min="2569" max="2569" width="15.44140625" style="124" customWidth="1"/>
    <col min="2570" max="2570" width="28.6640625" style="124" customWidth="1"/>
    <col min="2571" max="2571" width="16.5546875" style="124" customWidth="1"/>
    <col min="2572" max="2572" width="28" style="124" customWidth="1"/>
    <col min="2573" max="2573" width="28.33203125" style="124" customWidth="1"/>
    <col min="2574" max="2574" width="9.33203125" style="124"/>
    <col min="2575" max="2575" width="34.33203125" style="124" customWidth="1"/>
    <col min="2576" max="2820" width="9.33203125" style="124"/>
    <col min="2821" max="2821" width="46.5546875" style="124" customWidth="1"/>
    <col min="2822" max="2822" width="18.44140625" style="124" customWidth="1"/>
    <col min="2823" max="2823" width="12.5546875" style="124" customWidth="1"/>
    <col min="2824" max="2824" width="18.44140625" style="124" customWidth="1"/>
    <col min="2825" max="2825" width="15.44140625" style="124" customWidth="1"/>
    <col min="2826" max="2826" width="28.6640625" style="124" customWidth="1"/>
    <col min="2827" max="2827" width="16.5546875" style="124" customWidth="1"/>
    <col min="2828" max="2828" width="28" style="124" customWidth="1"/>
    <col min="2829" max="2829" width="28.33203125" style="124" customWidth="1"/>
    <col min="2830" max="2830" width="9.33203125" style="124"/>
    <col min="2831" max="2831" width="34.33203125" style="124" customWidth="1"/>
    <col min="2832" max="3076" width="9.33203125" style="124"/>
    <col min="3077" max="3077" width="46.5546875" style="124" customWidth="1"/>
    <col min="3078" max="3078" width="18.44140625" style="124" customWidth="1"/>
    <col min="3079" max="3079" width="12.5546875" style="124" customWidth="1"/>
    <col min="3080" max="3080" width="18.44140625" style="124" customWidth="1"/>
    <col min="3081" max="3081" width="15.44140625" style="124" customWidth="1"/>
    <col min="3082" max="3082" width="28.6640625" style="124" customWidth="1"/>
    <col min="3083" max="3083" width="16.5546875" style="124" customWidth="1"/>
    <col min="3084" max="3084" width="28" style="124" customWidth="1"/>
    <col min="3085" max="3085" width="28.33203125" style="124" customWidth="1"/>
    <col min="3086" max="3086" width="9.33203125" style="124"/>
    <col min="3087" max="3087" width="34.33203125" style="124" customWidth="1"/>
    <col min="3088" max="3332" width="9.33203125" style="124"/>
    <col min="3333" max="3333" width="46.5546875" style="124" customWidth="1"/>
    <col min="3334" max="3334" width="18.44140625" style="124" customWidth="1"/>
    <col min="3335" max="3335" width="12.5546875" style="124" customWidth="1"/>
    <col min="3336" max="3336" width="18.44140625" style="124" customWidth="1"/>
    <col min="3337" max="3337" width="15.44140625" style="124" customWidth="1"/>
    <col min="3338" max="3338" width="28.6640625" style="124" customWidth="1"/>
    <col min="3339" max="3339" width="16.5546875" style="124" customWidth="1"/>
    <col min="3340" max="3340" width="28" style="124" customWidth="1"/>
    <col min="3341" max="3341" width="28.33203125" style="124" customWidth="1"/>
    <col min="3342" max="3342" width="9.33203125" style="124"/>
    <col min="3343" max="3343" width="34.33203125" style="124" customWidth="1"/>
    <col min="3344" max="3588" width="9.33203125" style="124"/>
    <col min="3589" max="3589" width="46.5546875" style="124" customWidth="1"/>
    <col min="3590" max="3590" width="18.44140625" style="124" customWidth="1"/>
    <col min="3591" max="3591" width="12.5546875" style="124" customWidth="1"/>
    <col min="3592" max="3592" width="18.44140625" style="124" customWidth="1"/>
    <col min="3593" max="3593" width="15.44140625" style="124" customWidth="1"/>
    <col min="3594" max="3594" width="28.6640625" style="124" customWidth="1"/>
    <col min="3595" max="3595" width="16.5546875" style="124" customWidth="1"/>
    <col min="3596" max="3596" width="28" style="124" customWidth="1"/>
    <col min="3597" max="3597" width="28.33203125" style="124" customWidth="1"/>
    <col min="3598" max="3598" width="9.33203125" style="124"/>
    <col min="3599" max="3599" width="34.33203125" style="124" customWidth="1"/>
    <col min="3600" max="3844" width="9.33203125" style="124"/>
    <col min="3845" max="3845" width="46.5546875" style="124" customWidth="1"/>
    <col min="3846" max="3846" width="18.44140625" style="124" customWidth="1"/>
    <col min="3847" max="3847" width="12.5546875" style="124" customWidth="1"/>
    <col min="3848" max="3848" width="18.44140625" style="124" customWidth="1"/>
    <col min="3849" max="3849" width="15.44140625" style="124" customWidth="1"/>
    <col min="3850" max="3850" width="28.6640625" style="124" customWidth="1"/>
    <col min="3851" max="3851" width="16.5546875" style="124" customWidth="1"/>
    <col min="3852" max="3852" width="28" style="124" customWidth="1"/>
    <col min="3853" max="3853" width="28.33203125" style="124" customWidth="1"/>
    <col min="3854" max="3854" width="9.33203125" style="124"/>
    <col min="3855" max="3855" width="34.33203125" style="124" customWidth="1"/>
    <col min="3856" max="4100" width="9.33203125" style="124"/>
    <col min="4101" max="4101" width="46.5546875" style="124" customWidth="1"/>
    <col min="4102" max="4102" width="18.44140625" style="124" customWidth="1"/>
    <col min="4103" max="4103" width="12.5546875" style="124" customWidth="1"/>
    <col min="4104" max="4104" width="18.44140625" style="124" customWidth="1"/>
    <col min="4105" max="4105" width="15.44140625" style="124" customWidth="1"/>
    <col min="4106" max="4106" width="28.6640625" style="124" customWidth="1"/>
    <col min="4107" max="4107" width="16.5546875" style="124" customWidth="1"/>
    <col min="4108" max="4108" width="28" style="124" customWidth="1"/>
    <col min="4109" max="4109" width="28.33203125" style="124" customWidth="1"/>
    <col min="4110" max="4110" width="9.33203125" style="124"/>
    <col min="4111" max="4111" width="34.33203125" style="124" customWidth="1"/>
    <col min="4112" max="4356" width="9.33203125" style="124"/>
    <col min="4357" max="4357" width="46.5546875" style="124" customWidth="1"/>
    <col min="4358" max="4358" width="18.44140625" style="124" customWidth="1"/>
    <col min="4359" max="4359" width="12.5546875" style="124" customWidth="1"/>
    <col min="4360" max="4360" width="18.44140625" style="124" customWidth="1"/>
    <col min="4361" max="4361" width="15.44140625" style="124" customWidth="1"/>
    <col min="4362" max="4362" width="28.6640625" style="124" customWidth="1"/>
    <col min="4363" max="4363" width="16.5546875" style="124" customWidth="1"/>
    <col min="4364" max="4364" width="28" style="124" customWidth="1"/>
    <col min="4365" max="4365" width="28.33203125" style="124" customWidth="1"/>
    <col min="4366" max="4366" width="9.33203125" style="124"/>
    <col min="4367" max="4367" width="34.33203125" style="124" customWidth="1"/>
    <col min="4368" max="4612" width="9.33203125" style="124"/>
    <col min="4613" max="4613" width="46.5546875" style="124" customWidth="1"/>
    <col min="4614" max="4614" width="18.44140625" style="124" customWidth="1"/>
    <col min="4615" max="4615" width="12.5546875" style="124" customWidth="1"/>
    <col min="4616" max="4616" width="18.44140625" style="124" customWidth="1"/>
    <col min="4617" max="4617" width="15.44140625" style="124" customWidth="1"/>
    <col min="4618" max="4618" width="28.6640625" style="124" customWidth="1"/>
    <col min="4619" max="4619" width="16.5546875" style="124" customWidth="1"/>
    <col min="4620" max="4620" width="28" style="124" customWidth="1"/>
    <col min="4621" max="4621" width="28.33203125" style="124" customWidth="1"/>
    <col min="4622" max="4622" width="9.33203125" style="124"/>
    <col min="4623" max="4623" width="34.33203125" style="124" customWidth="1"/>
    <col min="4624" max="4868" width="9.33203125" style="124"/>
    <col min="4869" max="4869" width="46.5546875" style="124" customWidth="1"/>
    <col min="4870" max="4870" width="18.44140625" style="124" customWidth="1"/>
    <col min="4871" max="4871" width="12.5546875" style="124" customWidth="1"/>
    <col min="4872" max="4872" width="18.44140625" style="124" customWidth="1"/>
    <col min="4873" max="4873" width="15.44140625" style="124" customWidth="1"/>
    <col min="4874" max="4874" width="28.6640625" style="124" customWidth="1"/>
    <col min="4875" max="4875" width="16.5546875" style="124" customWidth="1"/>
    <col min="4876" max="4876" width="28" style="124" customWidth="1"/>
    <col min="4877" max="4877" width="28.33203125" style="124" customWidth="1"/>
    <col min="4878" max="4878" width="9.33203125" style="124"/>
    <col min="4879" max="4879" width="34.33203125" style="124" customWidth="1"/>
    <col min="4880" max="5124" width="9.33203125" style="124"/>
    <col min="5125" max="5125" width="46.5546875" style="124" customWidth="1"/>
    <col min="5126" max="5126" width="18.44140625" style="124" customWidth="1"/>
    <col min="5127" max="5127" width="12.5546875" style="124" customWidth="1"/>
    <col min="5128" max="5128" width="18.44140625" style="124" customWidth="1"/>
    <col min="5129" max="5129" width="15.44140625" style="124" customWidth="1"/>
    <col min="5130" max="5130" width="28.6640625" style="124" customWidth="1"/>
    <col min="5131" max="5131" width="16.5546875" style="124" customWidth="1"/>
    <col min="5132" max="5132" width="28" style="124" customWidth="1"/>
    <col min="5133" max="5133" width="28.33203125" style="124" customWidth="1"/>
    <col min="5134" max="5134" width="9.33203125" style="124"/>
    <col min="5135" max="5135" width="34.33203125" style="124" customWidth="1"/>
    <col min="5136" max="5380" width="9.33203125" style="124"/>
    <col min="5381" max="5381" width="46.5546875" style="124" customWidth="1"/>
    <col min="5382" max="5382" width="18.44140625" style="124" customWidth="1"/>
    <col min="5383" max="5383" width="12.5546875" style="124" customWidth="1"/>
    <col min="5384" max="5384" width="18.44140625" style="124" customWidth="1"/>
    <col min="5385" max="5385" width="15.44140625" style="124" customWidth="1"/>
    <col min="5386" max="5386" width="28.6640625" style="124" customWidth="1"/>
    <col min="5387" max="5387" width="16.5546875" style="124" customWidth="1"/>
    <col min="5388" max="5388" width="28" style="124" customWidth="1"/>
    <col min="5389" max="5389" width="28.33203125" style="124" customWidth="1"/>
    <col min="5390" max="5390" width="9.33203125" style="124"/>
    <col min="5391" max="5391" width="34.33203125" style="124" customWidth="1"/>
    <col min="5392" max="5636" width="9.33203125" style="124"/>
    <col min="5637" max="5637" width="46.5546875" style="124" customWidth="1"/>
    <col min="5638" max="5638" width="18.44140625" style="124" customWidth="1"/>
    <col min="5639" max="5639" width="12.5546875" style="124" customWidth="1"/>
    <col min="5640" max="5640" width="18.44140625" style="124" customWidth="1"/>
    <col min="5641" max="5641" width="15.44140625" style="124" customWidth="1"/>
    <col min="5642" max="5642" width="28.6640625" style="124" customWidth="1"/>
    <col min="5643" max="5643" width="16.5546875" style="124" customWidth="1"/>
    <col min="5644" max="5644" width="28" style="124" customWidth="1"/>
    <col min="5645" max="5645" width="28.33203125" style="124" customWidth="1"/>
    <col min="5646" max="5646" width="9.33203125" style="124"/>
    <col min="5647" max="5647" width="34.33203125" style="124" customWidth="1"/>
    <col min="5648" max="5892" width="9.33203125" style="124"/>
    <col min="5893" max="5893" width="46.5546875" style="124" customWidth="1"/>
    <col min="5894" max="5894" width="18.44140625" style="124" customWidth="1"/>
    <col min="5895" max="5895" width="12.5546875" style="124" customWidth="1"/>
    <col min="5896" max="5896" width="18.44140625" style="124" customWidth="1"/>
    <col min="5897" max="5897" width="15.44140625" style="124" customWidth="1"/>
    <col min="5898" max="5898" width="28.6640625" style="124" customWidth="1"/>
    <col min="5899" max="5899" width="16.5546875" style="124" customWidth="1"/>
    <col min="5900" max="5900" width="28" style="124" customWidth="1"/>
    <col min="5901" max="5901" width="28.33203125" style="124" customWidth="1"/>
    <col min="5902" max="5902" width="9.33203125" style="124"/>
    <col min="5903" max="5903" width="34.33203125" style="124" customWidth="1"/>
    <col min="5904" max="6148" width="9.33203125" style="124"/>
    <col min="6149" max="6149" width="46.5546875" style="124" customWidth="1"/>
    <col min="6150" max="6150" width="18.44140625" style="124" customWidth="1"/>
    <col min="6151" max="6151" width="12.5546875" style="124" customWidth="1"/>
    <col min="6152" max="6152" width="18.44140625" style="124" customWidth="1"/>
    <col min="6153" max="6153" width="15.44140625" style="124" customWidth="1"/>
    <col min="6154" max="6154" width="28.6640625" style="124" customWidth="1"/>
    <col min="6155" max="6155" width="16.5546875" style="124" customWidth="1"/>
    <col min="6156" max="6156" width="28" style="124" customWidth="1"/>
    <col min="6157" max="6157" width="28.33203125" style="124" customWidth="1"/>
    <col min="6158" max="6158" width="9.33203125" style="124"/>
    <col min="6159" max="6159" width="34.33203125" style="124" customWidth="1"/>
    <col min="6160" max="6404" width="9.33203125" style="124"/>
    <col min="6405" max="6405" width="46.5546875" style="124" customWidth="1"/>
    <col min="6406" max="6406" width="18.44140625" style="124" customWidth="1"/>
    <col min="6407" max="6407" width="12.5546875" style="124" customWidth="1"/>
    <col min="6408" max="6408" width="18.44140625" style="124" customWidth="1"/>
    <col min="6409" max="6409" width="15.44140625" style="124" customWidth="1"/>
    <col min="6410" max="6410" width="28.6640625" style="124" customWidth="1"/>
    <col min="6411" max="6411" width="16.5546875" style="124" customWidth="1"/>
    <col min="6412" max="6412" width="28" style="124" customWidth="1"/>
    <col min="6413" max="6413" width="28.33203125" style="124" customWidth="1"/>
    <col min="6414" max="6414" width="9.33203125" style="124"/>
    <col min="6415" max="6415" width="34.33203125" style="124" customWidth="1"/>
    <col min="6416" max="6660" width="9.33203125" style="124"/>
    <col min="6661" max="6661" width="46.5546875" style="124" customWidth="1"/>
    <col min="6662" max="6662" width="18.44140625" style="124" customWidth="1"/>
    <col min="6663" max="6663" width="12.5546875" style="124" customWidth="1"/>
    <col min="6664" max="6664" width="18.44140625" style="124" customWidth="1"/>
    <col min="6665" max="6665" width="15.44140625" style="124" customWidth="1"/>
    <col min="6666" max="6666" width="28.6640625" style="124" customWidth="1"/>
    <col min="6667" max="6667" width="16.5546875" style="124" customWidth="1"/>
    <col min="6668" max="6668" width="28" style="124" customWidth="1"/>
    <col min="6669" max="6669" width="28.33203125" style="124" customWidth="1"/>
    <col min="6670" max="6670" width="9.33203125" style="124"/>
    <col min="6671" max="6671" width="34.33203125" style="124" customWidth="1"/>
    <col min="6672" max="6916" width="9.33203125" style="124"/>
    <col min="6917" max="6917" width="46.5546875" style="124" customWidth="1"/>
    <col min="6918" max="6918" width="18.44140625" style="124" customWidth="1"/>
    <col min="6919" max="6919" width="12.5546875" style="124" customWidth="1"/>
    <col min="6920" max="6920" width="18.44140625" style="124" customWidth="1"/>
    <col min="6921" max="6921" width="15.44140625" style="124" customWidth="1"/>
    <col min="6922" max="6922" width="28.6640625" style="124" customWidth="1"/>
    <col min="6923" max="6923" width="16.5546875" style="124" customWidth="1"/>
    <col min="6924" max="6924" width="28" style="124" customWidth="1"/>
    <col min="6925" max="6925" width="28.33203125" style="124" customWidth="1"/>
    <col min="6926" max="6926" width="9.33203125" style="124"/>
    <col min="6927" max="6927" width="34.33203125" style="124" customWidth="1"/>
    <col min="6928" max="7172" width="9.33203125" style="124"/>
    <col min="7173" max="7173" width="46.5546875" style="124" customWidth="1"/>
    <col min="7174" max="7174" width="18.44140625" style="124" customWidth="1"/>
    <col min="7175" max="7175" width="12.5546875" style="124" customWidth="1"/>
    <col min="7176" max="7176" width="18.44140625" style="124" customWidth="1"/>
    <col min="7177" max="7177" width="15.44140625" style="124" customWidth="1"/>
    <col min="7178" max="7178" width="28.6640625" style="124" customWidth="1"/>
    <col min="7179" max="7179" width="16.5546875" style="124" customWidth="1"/>
    <col min="7180" max="7180" width="28" style="124" customWidth="1"/>
    <col min="7181" max="7181" width="28.33203125" style="124" customWidth="1"/>
    <col min="7182" max="7182" width="9.33203125" style="124"/>
    <col min="7183" max="7183" width="34.33203125" style="124" customWidth="1"/>
    <col min="7184" max="7428" width="9.33203125" style="124"/>
    <col min="7429" max="7429" width="46.5546875" style="124" customWidth="1"/>
    <col min="7430" max="7430" width="18.44140625" style="124" customWidth="1"/>
    <col min="7431" max="7431" width="12.5546875" style="124" customWidth="1"/>
    <col min="7432" max="7432" width="18.44140625" style="124" customWidth="1"/>
    <col min="7433" max="7433" width="15.44140625" style="124" customWidth="1"/>
    <col min="7434" max="7434" width="28.6640625" style="124" customWidth="1"/>
    <col min="7435" max="7435" width="16.5546875" style="124" customWidth="1"/>
    <col min="7436" max="7436" width="28" style="124" customWidth="1"/>
    <col min="7437" max="7437" width="28.33203125" style="124" customWidth="1"/>
    <col min="7438" max="7438" width="9.33203125" style="124"/>
    <col min="7439" max="7439" width="34.33203125" style="124" customWidth="1"/>
    <col min="7440" max="7684" width="9.33203125" style="124"/>
    <col min="7685" max="7685" width="46.5546875" style="124" customWidth="1"/>
    <col min="7686" max="7686" width="18.44140625" style="124" customWidth="1"/>
    <col min="7687" max="7687" width="12.5546875" style="124" customWidth="1"/>
    <col min="7688" max="7688" width="18.44140625" style="124" customWidth="1"/>
    <col min="7689" max="7689" width="15.44140625" style="124" customWidth="1"/>
    <col min="7690" max="7690" width="28.6640625" style="124" customWidth="1"/>
    <col min="7691" max="7691" width="16.5546875" style="124" customWidth="1"/>
    <col min="7692" max="7692" width="28" style="124" customWidth="1"/>
    <col min="7693" max="7693" width="28.33203125" style="124" customWidth="1"/>
    <col min="7694" max="7694" width="9.33203125" style="124"/>
    <col min="7695" max="7695" width="34.33203125" style="124" customWidth="1"/>
    <col min="7696" max="7940" width="9.33203125" style="124"/>
    <col min="7941" max="7941" width="46.5546875" style="124" customWidth="1"/>
    <col min="7942" max="7942" width="18.44140625" style="124" customWidth="1"/>
    <col min="7943" max="7943" width="12.5546875" style="124" customWidth="1"/>
    <col min="7944" max="7944" width="18.44140625" style="124" customWidth="1"/>
    <col min="7945" max="7945" width="15.44140625" style="124" customWidth="1"/>
    <col min="7946" max="7946" width="28.6640625" style="124" customWidth="1"/>
    <col min="7947" max="7947" width="16.5546875" style="124" customWidth="1"/>
    <col min="7948" max="7948" width="28" style="124" customWidth="1"/>
    <col min="7949" max="7949" width="28.33203125" style="124" customWidth="1"/>
    <col min="7950" max="7950" width="9.33203125" style="124"/>
    <col min="7951" max="7951" width="34.33203125" style="124" customWidth="1"/>
    <col min="7952" max="8196" width="9.33203125" style="124"/>
    <col min="8197" max="8197" width="46.5546875" style="124" customWidth="1"/>
    <col min="8198" max="8198" width="18.44140625" style="124" customWidth="1"/>
    <col min="8199" max="8199" width="12.5546875" style="124" customWidth="1"/>
    <col min="8200" max="8200" width="18.44140625" style="124" customWidth="1"/>
    <col min="8201" max="8201" width="15.44140625" style="124" customWidth="1"/>
    <col min="8202" max="8202" width="28.6640625" style="124" customWidth="1"/>
    <col min="8203" max="8203" width="16.5546875" style="124" customWidth="1"/>
    <col min="8204" max="8204" width="28" style="124" customWidth="1"/>
    <col min="8205" max="8205" width="28.33203125" style="124" customWidth="1"/>
    <col min="8206" max="8206" width="9.33203125" style="124"/>
    <col min="8207" max="8207" width="34.33203125" style="124" customWidth="1"/>
    <col min="8208" max="8452" width="9.33203125" style="124"/>
    <col min="8453" max="8453" width="46.5546875" style="124" customWidth="1"/>
    <col min="8454" max="8454" width="18.44140625" style="124" customWidth="1"/>
    <col min="8455" max="8455" width="12.5546875" style="124" customWidth="1"/>
    <col min="8456" max="8456" width="18.44140625" style="124" customWidth="1"/>
    <col min="8457" max="8457" width="15.44140625" style="124" customWidth="1"/>
    <col min="8458" max="8458" width="28.6640625" style="124" customWidth="1"/>
    <col min="8459" max="8459" width="16.5546875" style="124" customWidth="1"/>
    <col min="8460" max="8460" width="28" style="124" customWidth="1"/>
    <col min="8461" max="8461" width="28.33203125" style="124" customWidth="1"/>
    <col min="8462" max="8462" width="9.33203125" style="124"/>
    <col min="8463" max="8463" width="34.33203125" style="124" customWidth="1"/>
    <col min="8464" max="8708" width="9.33203125" style="124"/>
    <col min="8709" max="8709" width="46.5546875" style="124" customWidth="1"/>
    <col min="8710" max="8710" width="18.44140625" style="124" customWidth="1"/>
    <col min="8711" max="8711" width="12.5546875" style="124" customWidth="1"/>
    <col min="8712" max="8712" width="18.44140625" style="124" customWidth="1"/>
    <col min="8713" max="8713" width="15.44140625" style="124" customWidth="1"/>
    <col min="8714" max="8714" width="28.6640625" style="124" customWidth="1"/>
    <col min="8715" max="8715" width="16.5546875" style="124" customWidth="1"/>
    <col min="8716" max="8716" width="28" style="124" customWidth="1"/>
    <col min="8717" max="8717" width="28.33203125" style="124" customWidth="1"/>
    <col min="8718" max="8718" width="9.33203125" style="124"/>
    <col min="8719" max="8719" width="34.33203125" style="124" customWidth="1"/>
    <col min="8720" max="8964" width="9.33203125" style="124"/>
    <col min="8965" max="8965" width="46.5546875" style="124" customWidth="1"/>
    <col min="8966" max="8966" width="18.44140625" style="124" customWidth="1"/>
    <col min="8967" max="8967" width="12.5546875" style="124" customWidth="1"/>
    <col min="8968" max="8968" width="18.44140625" style="124" customWidth="1"/>
    <col min="8969" max="8969" width="15.44140625" style="124" customWidth="1"/>
    <col min="8970" max="8970" width="28.6640625" style="124" customWidth="1"/>
    <col min="8971" max="8971" width="16.5546875" style="124" customWidth="1"/>
    <col min="8972" max="8972" width="28" style="124" customWidth="1"/>
    <col min="8973" max="8973" width="28.33203125" style="124" customWidth="1"/>
    <col min="8974" max="8974" width="9.33203125" style="124"/>
    <col min="8975" max="8975" width="34.33203125" style="124" customWidth="1"/>
    <col min="8976" max="9220" width="9.33203125" style="124"/>
    <col min="9221" max="9221" width="46.5546875" style="124" customWidth="1"/>
    <col min="9222" max="9222" width="18.44140625" style="124" customWidth="1"/>
    <col min="9223" max="9223" width="12.5546875" style="124" customWidth="1"/>
    <col min="9224" max="9224" width="18.44140625" style="124" customWidth="1"/>
    <col min="9225" max="9225" width="15.44140625" style="124" customWidth="1"/>
    <col min="9226" max="9226" width="28.6640625" style="124" customWidth="1"/>
    <col min="9227" max="9227" width="16.5546875" style="124" customWidth="1"/>
    <col min="9228" max="9228" width="28" style="124" customWidth="1"/>
    <col min="9229" max="9229" width="28.33203125" style="124" customWidth="1"/>
    <col min="9230" max="9230" width="9.33203125" style="124"/>
    <col min="9231" max="9231" width="34.33203125" style="124" customWidth="1"/>
    <col min="9232" max="9476" width="9.33203125" style="124"/>
    <col min="9477" max="9477" width="46.5546875" style="124" customWidth="1"/>
    <col min="9478" max="9478" width="18.44140625" style="124" customWidth="1"/>
    <col min="9479" max="9479" width="12.5546875" style="124" customWidth="1"/>
    <col min="9480" max="9480" width="18.44140625" style="124" customWidth="1"/>
    <col min="9481" max="9481" width="15.44140625" style="124" customWidth="1"/>
    <col min="9482" max="9482" width="28.6640625" style="124" customWidth="1"/>
    <col min="9483" max="9483" width="16.5546875" style="124" customWidth="1"/>
    <col min="9484" max="9484" width="28" style="124" customWidth="1"/>
    <col min="9485" max="9485" width="28.33203125" style="124" customWidth="1"/>
    <col min="9486" max="9486" width="9.33203125" style="124"/>
    <col min="9487" max="9487" width="34.33203125" style="124" customWidth="1"/>
    <col min="9488" max="9732" width="9.33203125" style="124"/>
    <col min="9733" max="9733" width="46.5546875" style="124" customWidth="1"/>
    <col min="9734" max="9734" width="18.44140625" style="124" customWidth="1"/>
    <col min="9735" max="9735" width="12.5546875" style="124" customWidth="1"/>
    <col min="9736" max="9736" width="18.44140625" style="124" customWidth="1"/>
    <col min="9737" max="9737" width="15.44140625" style="124" customWidth="1"/>
    <col min="9738" max="9738" width="28.6640625" style="124" customWidth="1"/>
    <col min="9739" max="9739" width="16.5546875" style="124" customWidth="1"/>
    <col min="9740" max="9740" width="28" style="124" customWidth="1"/>
    <col min="9741" max="9741" width="28.33203125" style="124" customWidth="1"/>
    <col min="9742" max="9742" width="9.33203125" style="124"/>
    <col min="9743" max="9743" width="34.33203125" style="124" customWidth="1"/>
    <col min="9744" max="9988" width="9.33203125" style="124"/>
    <col min="9989" max="9989" width="46.5546875" style="124" customWidth="1"/>
    <col min="9990" max="9990" width="18.44140625" style="124" customWidth="1"/>
    <col min="9991" max="9991" width="12.5546875" style="124" customWidth="1"/>
    <col min="9992" max="9992" width="18.44140625" style="124" customWidth="1"/>
    <col min="9993" max="9993" width="15.44140625" style="124" customWidth="1"/>
    <col min="9994" max="9994" width="28.6640625" style="124" customWidth="1"/>
    <col min="9995" max="9995" width="16.5546875" style="124" customWidth="1"/>
    <col min="9996" max="9996" width="28" style="124" customWidth="1"/>
    <col min="9997" max="9997" width="28.33203125" style="124" customWidth="1"/>
    <col min="9998" max="9998" width="9.33203125" style="124"/>
    <col min="9999" max="9999" width="34.33203125" style="124" customWidth="1"/>
    <col min="10000" max="10244" width="9.33203125" style="124"/>
    <col min="10245" max="10245" width="46.5546875" style="124" customWidth="1"/>
    <col min="10246" max="10246" width="18.44140625" style="124" customWidth="1"/>
    <col min="10247" max="10247" width="12.5546875" style="124" customWidth="1"/>
    <col min="10248" max="10248" width="18.44140625" style="124" customWidth="1"/>
    <col min="10249" max="10249" width="15.44140625" style="124" customWidth="1"/>
    <col min="10250" max="10250" width="28.6640625" style="124" customWidth="1"/>
    <col min="10251" max="10251" width="16.5546875" style="124" customWidth="1"/>
    <col min="10252" max="10252" width="28" style="124" customWidth="1"/>
    <col min="10253" max="10253" width="28.33203125" style="124" customWidth="1"/>
    <col min="10254" max="10254" width="9.33203125" style="124"/>
    <col min="10255" max="10255" width="34.33203125" style="124" customWidth="1"/>
    <col min="10256" max="10500" width="9.33203125" style="124"/>
    <col min="10501" max="10501" width="46.5546875" style="124" customWidth="1"/>
    <col min="10502" max="10502" width="18.44140625" style="124" customWidth="1"/>
    <col min="10503" max="10503" width="12.5546875" style="124" customWidth="1"/>
    <col min="10504" max="10504" width="18.44140625" style="124" customWidth="1"/>
    <col min="10505" max="10505" width="15.44140625" style="124" customWidth="1"/>
    <col min="10506" max="10506" width="28.6640625" style="124" customWidth="1"/>
    <col min="10507" max="10507" width="16.5546875" style="124" customWidth="1"/>
    <col min="10508" max="10508" width="28" style="124" customWidth="1"/>
    <col min="10509" max="10509" width="28.33203125" style="124" customWidth="1"/>
    <col min="10510" max="10510" width="9.33203125" style="124"/>
    <col min="10511" max="10511" width="34.33203125" style="124" customWidth="1"/>
    <col min="10512" max="10756" width="9.33203125" style="124"/>
    <col min="10757" max="10757" width="46.5546875" style="124" customWidth="1"/>
    <col min="10758" max="10758" width="18.44140625" style="124" customWidth="1"/>
    <col min="10759" max="10759" width="12.5546875" style="124" customWidth="1"/>
    <col min="10760" max="10760" width="18.44140625" style="124" customWidth="1"/>
    <col min="10761" max="10761" width="15.44140625" style="124" customWidth="1"/>
    <col min="10762" max="10762" width="28.6640625" style="124" customWidth="1"/>
    <col min="10763" max="10763" width="16.5546875" style="124" customWidth="1"/>
    <col min="10764" max="10764" width="28" style="124" customWidth="1"/>
    <col min="10765" max="10765" width="28.33203125" style="124" customWidth="1"/>
    <col min="10766" max="10766" width="9.33203125" style="124"/>
    <col min="10767" max="10767" width="34.33203125" style="124" customWidth="1"/>
    <col min="10768" max="11012" width="9.33203125" style="124"/>
    <col min="11013" max="11013" width="46.5546875" style="124" customWidth="1"/>
    <col min="11014" max="11014" width="18.44140625" style="124" customWidth="1"/>
    <col min="11015" max="11015" width="12.5546875" style="124" customWidth="1"/>
    <col min="11016" max="11016" width="18.44140625" style="124" customWidth="1"/>
    <col min="11017" max="11017" width="15.44140625" style="124" customWidth="1"/>
    <col min="11018" max="11018" width="28.6640625" style="124" customWidth="1"/>
    <col min="11019" max="11019" width="16.5546875" style="124" customWidth="1"/>
    <col min="11020" max="11020" width="28" style="124" customWidth="1"/>
    <col min="11021" max="11021" width="28.33203125" style="124" customWidth="1"/>
    <col min="11022" max="11022" width="9.33203125" style="124"/>
    <col min="11023" max="11023" width="34.33203125" style="124" customWidth="1"/>
    <col min="11024" max="11268" width="9.33203125" style="124"/>
    <col min="11269" max="11269" width="46.5546875" style="124" customWidth="1"/>
    <col min="11270" max="11270" width="18.44140625" style="124" customWidth="1"/>
    <col min="11271" max="11271" width="12.5546875" style="124" customWidth="1"/>
    <col min="11272" max="11272" width="18.44140625" style="124" customWidth="1"/>
    <col min="11273" max="11273" width="15.44140625" style="124" customWidth="1"/>
    <col min="11274" max="11274" width="28.6640625" style="124" customWidth="1"/>
    <col min="11275" max="11275" width="16.5546875" style="124" customWidth="1"/>
    <col min="11276" max="11276" width="28" style="124" customWidth="1"/>
    <col min="11277" max="11277" width="28.33203125" style="124" customWidth="1"/>
    <col min="11278" max="11278" width="9.33203125" style="124"/>
    <col min="11279" max="11279" width="34.33203125" style="124" customWidth="1"/>
    <col min="11280" max="11524" width="9.33203125" style="124"/>
    <col min="11525" max="11525" width="46.5546875" style="124" customWidth="1"/>
    <col min="11526" max="11526" width="18.44140625" style="124" customWidth="1"/>
    <col min="11527" max="11527" width="12.5546875" style="124" customWidth="1"/>
    <col min="11528" max="11528" width="18.44140625" style="124" customWidth="1"/>
    <col min="11529" max="11529" width="15.44140625" style="124" customWidth="1"/>
    <col min="11530" max="11530" width="28.6640625" style="124" customWidth="1"/>
    <col min="11531" max="11531" width="16.5546875" style="124" customWidth="1"/>
    <col min="11532" max="11532" width="28" style="124" customWidth="1"/>
    <col min="11533" max="11533" width="28.33203125" style="124" customWidth="1"/>
    <col min="11534" max="11534" width="9.33203125" style="124"/>
    <col min="11535" max="11535" width="34.33203125" style="124" customWidth="1"/>
    <col min="11536" max="11780" width="9.33203125" style="124"/>
    <col min="11781" max="11781" width="46.5546875" style="124" customWidth="1"/>
    <col min="11782" max="11782" width="18.44140625" style="124" customWidth="1"/>
    <col min="11783" max="11783" width="12.5546875" style="124" customWidth="1"/>
    <col min="11784" max="11784" width="18.44140625" style="124" customWidth="1"/>
    <col min="11785" max="11785" width="15.44140625" style="124" customWidth="1"/>
    <col min="11786" max="11786" width="28.6640625" style="124" customWidth="1"/>
    <col min="11787" max="11787" width="16.5546875" style="124" customWidth="1"/>
    <col min="11788" max="11788" width="28" style="124" customWidth="1"/>
    <col min="11789" max="11789" width="28.33203125" style="124" customWidth="1"/>
    <col min="11790" max="11790" width="9.33203125" style="124"/>
    <col min="11791" max="11791" width="34.33203125" style="124" customWidth="1"/>
    <col min="11792" max="12036" width="9.33203125" style="124"/>
    <col min="12037" max="12037" width="46.5546875" style="124" customWidth="1"/>
    <col min="12038" max="12038" width="18.44140625" style="124" customWidth="1"/>
    <col min="12039" max="12039" width="12.5546875" style="124" customWidth="1"/>
    <col min="12040" max="12040" width="18.44140625" style="124" customWidth="1"/>
    <col min="12041" max="12041" width="15.44140625" style="124" customWidth="1"/>
    <col min="12042" max="12042" width="28.6640625" style="124" customWidth="1"/>
    <col min="12043" max="12043" width="16.5546875" style="124" customWidth="1"/>
    <col min="12044" max="12044" width="28" style="124" customWidth="1"/>
    <col min="12045" max="12045" width="28.33203125" style="124" customWidth="1"/>
    <col min="12046" max="12046" width="9.33203125" style="124"/>
    <col min="12047" max="12047" width="34.33203125" style="124" customWidth="1"/>
    <col min="12048" max="12292" width="9.33203125" style="124"/>
    <col min="12293" max="12293" width="46.5546875" style="124" customWidth="1"/>
    <col min="12294" max="12294" width="18.44140625" style="124" customWidth="1"/>
    <col min="12295" max="12295" width="12.5546875" style="124" customWidth="1"/>
    <col min="12296" max="12296" width="18.44140625" style="124" customWidth="1"/>
    <col min="12297" max="12297" width="15.44140625" style="124" customWidth="1"/>
    <col min="12298" max="12298" width="28.6640625" style="124" customWidth="1"/>
    <col min="12299" max="12299" width="16.5546875" style="124" customWidth="1"/>
    <col min="12300" max="12300" width="28" style="124" customWidth="1"/>
    <col min="12301" max="12301" width="28.33203125" style="124" customWidth="1"/>
    <col min="12302" max="12302" width="9.33203125" style="124"/>
    <col min="12303" max="12303" width="34.33203125" style="124" customWidth="1"/>
    <col min="12304" max="12548" width="9.33203125" style="124"/>
    <col min="12549" max="12549" width="46.5546875" style="124" customWidth="1"/>
    <col min="12550" max="12550" width="18.44140625" style="124" customWidth="1"/>
    <col min="12551" max="12551" width="12.5546875" style="124" customWidth="1"/>
    <col min="12552" max="12552" width="18.44140625" style="124" customWidth="1"/>
    <col min="12553" max="12553" width="15.44140625" style="124" customWidth="1"/>
    <col min="12554" max="12554" width="28.6640625" style="124" customWidth="1"/>
    <col min="12555" max="12555" width="16.5546875" style="124" customWidth="1"/>
    <col min="12556" max="12556" width="28" style="124" customWidth="1"/>
    <col min="12557" max="12557" width="28.33203125" style="124" customWidth="1"/>
    <col min="12558" max="12558" width="9.33203125" style="124"/>
    <col min="12559" max="12559" width="34.33203125" style="124" customWidth="1"/>
    <col min="12560" max="12804" width="9.33203125" style="124"/>
    <col min="12805" max="12805" width="46.5546875" style="124" customWidth="1"/>
    <col min="12806" max="12806" width="18.44140625" style="124" customWidth="1"/>
    <col min="12807" max="12807" width="12.5546875" style="124" customWidth="1"/>
    <col min="12808" max="12808" width="18.44140625" style="124" customWidth="1"/>
    <col min="12809" max="12809" width="15.44140625" style="124" customWidth="1"/>
    <col min="12810" max="12810" width="28.6640625" style="124" customWidth="1"/>
    <col min="12811" max="12811" width="16.5546875" style="124" customWidth="1"/>
    <col min="12812" max="12812" width="28" style="124" customWidth="1"/>
    <col min="12813" max="12813" width="28.33203125" style="124" customWidth="1"/>
    <col min="12814" max="12814" width="9.33203125" style="124"/>
    <col min="12815" max="12815" width="34.33203125" style="124" customWidth="1"/>
    <col min="12816" max="13060" width="9.33203125" style="124"/>
    <col min="13061" max="13061" width="46.5546875" style="124" customWidth="1"/>
    <col min="13062" max="13062" width="18.44140625" style="124" customWidth="1"/>
    <col min="13063" max="13063" width="12.5546875" style="124" customWidth="1"/>
    <col min="13064" max="13064" width="18.44140625" style="124" customWidth="1"/>
    <col min="13065" max="13065" width="15.44140625" style="124" customWidth="1"/>
    <col min="13066" max="13066" width="28.6640625" style="124" customWidth="1"/>
    <col min="13067" max="13067" width="16.5546875" style="124" customWidth="1"/>
    <col min="13068" max="13068" width="28" style="124" customWidth="1"/>
    <col min="13069" max="13069" width="28.33203125" style="124" customWidth="1"/>
    <col min="13070" max="13070" width="9.33203125" style="124"/>
    <col min="13071" max="13071" width="34.33203125" style="124" customWidth="1"/>
    <col min="13072" max="13316" width="9.33203125" style="124"/>
    <col min="13317" max="13317" width="46.5546875" style="124" customWidth="1"/>
    <col min="13318" max="13318" width="18.44140625" style="124" customWidth="1"/>
    <col min="13319" max="13319" width="12.5546875" style="124" customWidth="1"/>
    <col min="13320" max="13320" width="18.44140625" style="124" customWidth="1"/>
    <col min="13321" max="13321" width="15.44140625" style="124" customWidth="1"/>
    <col min="13322" max="13322" width="28.6640625" style="124" customWidth="1"/>
    <col min="13323" max="13323" width="16.5546875" style="124" customWidth="1"/>
    <col min="13324" max="13324" width="28" style="124" customWidth="1"/>
    <col min="13325" max="13325" width="28.33203125" style="124" customWidth="1"/>
    <col min="13326" max="13326" width="9.33203125" style="124"/>
    <col min="13327" max="13327" width="34.33203125" style="124" customWidth="1"/>
    <col min="13328" max="13572" width="9.33203125" style="124"/>
    <col min="13573" max="13573" width="46.5546875" style="124" customWidth="1"/>
    <col min="13574" max="13574" width="18.44140625" style="124" customWidth="1"/>
    <col min="13575" max="13575" width="12.5546875" style="124" customWidth="1"/>
    <col min="13576" max="13576" width="18.44140625" style="124" customWidth="1"/>
    <col min="13577" max="13577" width="15.44140625" style="124" customWidth="1"/>
    <col min="13578" max="13578" width="28.6640625" style="124" customWidth="1"/>
    <col min="13579" max="13579" width="16.5546875" style="124" customWidth="1"/>
    <col min="13580" max="13580" width="28" style="124" customWidth="1"/>
    <col min="13581" max="13581" width="28.33203125" style="124" customWidth="1"/>
    <col min="13582" max="13582" width="9.33203125" style="124"/>
    <col min="13583" max="13583" width="34.33203125" style="124" customWidth="1"/>
    <col min="13584" max="13828" width="9.33203125" style="124"/>
    <col min="13829" max="13829" width="46.5546875" style="124" customWidth="1"/>
    <col min="13830" max="13830" width="18.44140625" style="124" customWidth="1"/>
    <col min="13831" max="13831" width="12.5546875" style="124" customWidth="1"/>
    <col min="13832" max="13832" width="18.44140625" style="124" customWidth="1"/>
    <col min="13833" max="13833" width="15.44140625" style="124" customWidth="1"/>
    <col min="13834" max="13834" width="28.6640625" style="124" customWidth="1"/>
    <col min="13835" max="13835" width="16.5546875" style="124" customWidth="1"/>
    <col min="13836" max="13836" width="28" style="124" customWidth="1"/>
    <col min="13837" max="13837" width="28.33203125" style="124" customWidth="1"/>
    <col min="13838" max="13838" width="9.33203125" style="124"/>
    <col min="13839" max="13839" width="34.33203125" style="124" customWidth="1"/>
    <col min="13840" max="14084" width="9.33203125" style="124"/>
    <col min="14085" max="14085" width="46.5546875" style="124" customWidth="1"/>
    <col min="14086" max="14086" width="18.44140625" style="124" customWidth="1"/>
    <col min="14087" max="14087" width="12.5546875" style="124" customWidth="1"/>
    <col min="14088" max="14088" width="18.44140625" style="124" customWidth="1"/>
    <col min="14089" max="14089" width="15.44140625" style="124" customWidth="1"/>
    <col min="14090" max="14090" width="28.6640625" style="124" customWidth="1"/>
    <col min="14091" max="14091" width="16.5546875" style="124" customWidth="1"/>
    <col min="14092" max="14092" width="28" style="124" customWidth="1"/>
    <col min="14093" max="14093" width="28.33203125" style="124" customWidth="1"/>
    <col min="14094" max="14094" width="9.33203125" style="124"/>
    <col min="14095" max="14095" width="34.33203125" style="124" customWidth="1"/>
    <col min="14096" max="14340" width="9.33203125" style="124"/>
    <col min="14341" max="14341" width="46.5546875" style="124" customWidth="1"/>
    <col min="14342" max="14342" width="18.44140625" style="124" customWidth="1"/>
    <col min="14343" max="14343" width="12.5546875" style="124" customWidth="1"/>
    <col min="14344" max="14344" width="18.44140625" style="124" customWidth="1"/>
    <col min="14345" max="14345" width="15.44140625" style="124" customWidth="1"/>
    <col min="14346" max="14346" width="28.6640625" style="124" customWidth="1"/>
    <col min="14347" max="14347" width="16.5546875" style="124" customWidth="1"/>
    <col min="14348" max="14348" width="28" style="124" customWidth="1"/>
    <col min="14349" max="14349" width="28.33203125" style="124" customWidth="1"/>
    <col min="14350" max="14350" width="9.33203125" style="124"/>
    <col min="14351" max="14351" width="34.33203125" style="124" customWidth="1"/>
    <col min="14352" max="14596" width="9.33203125" style="124"/>
    <col min="14597" max="14597" width="46.5546875" style="124" customWidth="1"/>
    <col min="14598" max="14598" width="18.44140625" style="124" customWidth="1"/>
    <col min="14599" max="14599" width="12.5546875" style="124" customWidth="1"/>
    <col min="14600" max="14600" width="18.44140625" style="124" customWidth="1"/>
    <col min="14601" max="14601" width="15.44140625" style="124" customWidth="1"/>
    <col min="14602" max="14602" width="28.6640625" style="124" customWidth="1"/>
    <col min="14603" max="14603" width="16.5546875" style="124" customWidth="1"/>
    <col min="14604" max="14604" width="28" style="124" customWidth="1"/>
    <col min="14605" max="14605" width="28.33203125" style="124" customWidth="1"/>
    <col min="14606" max="14606" width="9.33203125" style="124"/>
    <col min="14607" max="14607" width="34.33203125" style="124" customWidth="1"/>
    <col min="14608" max="14852" width="9.33203125" style="124"/>
    <col min="14853" max="14853" width="46.5546875" style="124" customWidth="1"/>
    <col min="14854" max="14854" width="18.44140625" style="124" customWidth="1"/>
    <col min="14855" max="14855" width="12.5546875" style="124" customWidth="1"/>
    <col min="14856" max="14856" width="18.44140625" style="124" customWidth="1"/>
    <col min="14857" max="14857" width="15.44140625" style="124" customWidth="1"/>
    <col min="14858" max="14858" width="28.6640625" style="124" customWidth="1"/>
    <col min="14859" max="14859" width="16.5546875" style="124" customWidth="1"/>
    <col min="14860" max="14860" width="28" style="124" customWidth="1"/>
    <col min="14861" max="14861" width="28.33203125" style="124" customWidth="1"/>
    <col min="14862" max="14862" width="9.33203125" style="124"/>
    <col min="14863" max="14863" width="34.33203125" style="124" customWidth="1"/>
    <col min="14864" max="15108" width="9.33203125" style="124"/>
    <col min="15109" max="15109" width="46.5546875" style="124" customWidth="1"/>
    <col min="15110" max="15110" width="18.44140625" style="124" customWidth="1"/>
    <col min="15111" max="15111" width="12.5546875" style="124" customWidth="1"/>
    <col min="15112" max="15112" width="18.44140625" style="124" customWidth="1"/>
    <col min="15113" max="15113" width="15.44140625" style="124" customWidth="1"/>
    <col min="15114" max="15114" width="28.6640625" style="124" customWidth="1"/>
    <col min="15115" max="15115" width="16.5546875" style="124" customWidth="1"/>
    <col min="15116" max="15116" width="28" style="124" customWidth="1"/>
    <col min="15117" max="15117" width="28.33203125" style="124" customWidth="1"/>
    <col min="15118" max="15118" width="9.33203125" style="124"/>
    <col min="15119" max="15119" width="34.33203125" style="124" customWidth="1"/>
    <col min="15120" max="15364" width="9.33203125" style="124"/>
    <col min="15365" max="15365" width="46.5546875" style="124" customWidth="1"/>
    <col min="15366" max="15366" width="18.44140625" style="124" customWidth="1"/>
    <col min="15367" max="15367" width="12.5546875" style="124" customWidth="1"/>
    <col min="15368" max="15368" width="18.44140625" style="124" customWidth="1"/>
    <col min="15369" max="15369" width="15.44140625" style="124" customWidth="1"/>
    <col min="15370" max="15370" width="28.6640625" style="124" customWidth="1"/>
    <col min="15371" max="15371" width="16.5546875" style="124" customWidth="1"/>
    <col min="15372" max="15372" width="28" style="124" customWidth="1"/>
    <col min="15373" max="15373" width="28.33203125" style="124" customWidth="1"/>
    <col min="15374" max="15374" width="9.33203125" style="124"/>
    <col min="15375" max="15375" width="34.33203125" style="124" customWidth="1"/>
    <col min="15376" max="15620" width="9.33203125" style="124"/>
    <col min="15621" max="15621" width="46.5546875" style="124" customWidth="1"/>
    <col min="15622" max="15622" width="18.44140625" style="124" customWidth="1"/>
    <col min="15623" max="15623" width="12.5546875" style="124" customWidth="1"/>
    <col min="15624" max="15624" width="18.44140625" style="124" customWidth="1"/>
    <col min="15625" max="15625" width="15.44140625" style="124" customWidth="1"/>
    <col min="15626" max="15626" width="28.6640625" style="124" customWidth="1"/>
    <col min="15627" max="15627" width="16.5546875" style="124" customWidth="1"/>
    <col min="15628" max="15628" width="28" style="124" customWidth="1"/>
    <col min="15629" max="15629" width="28.33203125" style="124" customWidth="1"/>
    <col min="15630" max="15630" width="9.33203125" style="124"/>
    <col min="15631" max="15631" width="34.33203125" style="124" customWidth="1"/>
    <col min="15632" max="15876" width="9.33203125" style="124"/>
    <col min="15877" max="15877" width="46.5546875" style="124" customWidth="1"/>
    <col min="15878" max="15878" width="18.44140625" style="124" customWidth="1"/>
    <col min="15879" max="15879" width="12.5546875" style="124" customWidth="1"/>
    <col min="15880" max="15880" width="18.44140625" style="124" customWidth="1"/>
    <col min="15881" max="15881" width="15.44140625" style="124" customWidth="1"/>
    <col min="15882" max="15882" width="28.6640625" style="124" customWidth="1"/>
    <col min="15883" max="15883" width="16.5546875" style="124" customWidth="1"/>
    <col min="15884" max="15884" width="28" style="124" customWidth="1"/>
    <col min="15885" max="15885" width="28.33203125" style="124" customWidth="1"/>
    <col min="15886" max="15886" width="9.33203125" style="124"/>
    <col min="15887" max="15887" width="34.33203125" style="124" customWidth="1"/>
    <col min="15888" max="16132" width="9.33203125" style="124"/>
    <col min="16133" max="16133" width="46.5546875" style="124" customWidth="1"/>
    <col min="16134" max="16134" width="18.44140625" style="124" customWidth="1"/>
    <col min="16135" max="16135" width="12.5546875" style="124" customWidth="1"/>
    <col min="16136" max="16136" width="18.44140625" style="124" customWidth="1"/>
    <col min="16137" max="16137" width="15.44140625" style="124" customWidth="1"/>
    <col min="16138" max="16138" width="28.6640625" style="124" customWidth="1"/>
    <col min="16139" max="16139" width="16.5546875" style="124" customWidth="1"/>
    <col min="16140" max="16140" width="28" style="124" customWidth="1"/>
    <col min="16141" max="16141" width="28.33203125" style="124" customWidth="1"/>
    <col min="16142" max="16142" width="9.33203125" style="124"/>
    <col min="16143" max="16143" width="34.33203125" style="124" customWidth="1"/>
    <col min="16144" max="16384" width="9.33203125" style="124"/>
  </cols>
  <sheetData>
    <row r="1" spans="1:12">
      <c r="A1" s="1" t="s">
        <v>3822</v>
      </c>
    </row>
    <row r="2" spans="1:12">
      <c r="A2" s="945" t="s">
        <v>1573</v>
      </c>
      <c r="B2" s="49"/>
      <c r="C2" s="49"/>
      <c r="D2" s="946"/>
      <c r="E2" s="946"/>
      <c r="F2" s="946"/>
      <c r="G2" s="946"/>
      <c r="H2" s="947"/>
      <c r="I2" s="947"/>
      <c r="J2" s="947"/>
      <c r="K2" s="220"/>
      <c r="L2" s="220"/>
    </row>
    <row r="3" spans="1:12">
      <c r="C3" s="49"/>
      <c r="D3" s="946"/>
      <c r="E3" s="946"/>
      <c r="F3" s="946"/>
      <c r="G3" s="946"/>
      <c r="H3" s="947"/>
      <c r="I3" s="947"/>
      <c r="J3" s="947"/>
      <c r="K3" s="220"/>
      <c r="L3" s="220"/>
    </row>
    <row r="4" spans="1:12">
      <c r="A4" s="1" t="s">
        <v>3823</v>
      </c>
      <c r="B4" s="49"/>
      <c r="C4" s="49"/>
      <c r="D4" s="946"/>
      <c r="E4" s="946"/>
      <c r="F4" s="946"/>
      <c r="G4" s="946"/>
      <c r="H4" s="947"/>
      <c r="I4" s="947"/>
      <c r="J4" s="947"/>
      <c r="K4" s="220"/>
      <c r="L4" s="220"/>
    </row>
    <row r="5" spans="1:12">
      <c r="A5" s="273" t="s">
        <v>109</v>
      </c>
      <c r="H5" s="947"/>
      <c r="I5" s="947"/>
      <c r="J5" s="947"/>
      <c r="K5" s="220"/>
      <c r="L5" s="220"/>
    </row>
    <row r="6" spans="1:12" ht="28.8">
      <c r="A6" s="905" t="s">
        <v>3746</v>
      </c>
      <c r="B6" s="631" t="s">
        <v>3747</v>
      </c>
      <c r="C6" s="196" t="s">
        <v>108</v>
      </c>
      <c r="D6" s="631" t="s">
        <v>3748</v>
      </c>
      <c r="E6" s="1253"/>
      <c r="F6" s="1253"/>
      <c r="G6" s="946"/>
      <c r="H6" s="947"/>
      <c r="I6" s="947"/>
      <c r="J6" s="947"/>
      <c r="K6" s="220"/>
      <c r="L6" s="220"/>
    </row>
    <row r="7" spans="1:12">
      <c r="B7" s="946"/>
      <c r="C7" s="946"/>
      <c r="D7" s="946"/>
      <c r="E7" s="946"/>
      <c r="F7" s="946"/>
      <c r="G7" s="948"/>
      <c r="H7" s="948"/>
      <c r="I7" s="948"/>
      <c r="J7" s="948"/>
      <c r="K7" s="220"/>
      <c r="L7" s="220"/>
    </row>
    <row r="8" spans="1:12">
      <c r="A8" s="293" t="s">
        <v>3824</v>
      </c>
      <c r="K8" s="220"/>
      <c r="L8" s="220"/>
    </row>
    <row r="9" spans="1:12">
      <c r="F9" s="906" t="s">
        <v>3824</v>
      </c>
    </row>
    <row r="10" spans="1:12">
      <c r="F10" s="8" t="s">
        <v>13</v>
      </c>
    </row>
    <row r="11" spans="1:12">
      <c r="D11" s="997" t="s">
        <v>3825</v>
      </c>
      <c r="E11" s="8" t="s">
        <v>3826</v>
      </c>
      <c r="F11" s="949"/>
      <c r="G11" s="47" t="s">
        <v>79</v>
      </c>
      <c r="H11" s="47" t="s">
        <v>3827</v>
      </c>
      <c r="I11" s="41"/>
      <c r="J11" s="41"/>
    </row>
    <row r="12" spans="1:12">
      <c r="D12" s="997" t="s">
        <v>3828</v>
      </c>
      <c r="E12" s="8" t="s">
        <v>3829</v>
      </c>
      <c r="F12" s="949"/>
      <c r="G12" s="16" t="s">
        <v>3830</v>
      </c>
      <c r="H12" s="47"/>
      <c r="I12" s="41"/>
      <c r="J12" s="41"/>
    </row>
    <row r="13" spans="1:12">
      <c r="D13" s="950" t="s">
        <v>3831</v>
      </c>
      <c r="E13" s="8" t="s">
        <v>72</v>
      </c>
      <c r="F13" s="949"/>
      <c r="G13" s="47" t="s">
        <v>3832</v>
      </c>
      <c r="H13" s="47"/>
      <c r="I13" s="41"/>
      <c r="J13" s="41"/>
    </row>
    <row r="14" spans="1:12">
      <c r="D14" s="951" t="s">
        <v>3833</v>
      </c>
      <c r="E14" s="8" t="s">
        <v>11</v>
      </c>
      <c r="F14" s="952"/>
      <c r="G14" s="47" t="s">
        <v>3834</v>
      </c>
      <c r="H14" s="47"/>
      <c r="I14" s="41"/>
      <c r="J14" s="41"/>
    </row>
    <row r="15" spans="1:12">
      <c r="D15" s="950" t="s">
        <v>3835</v>
      </c>
      <c r="E15" s="8" t="s">
        <v>71</v>
      </c>
      <c r="F15" s="949"/>
      <c r="G15" s="47" t="s">
        <v>3836</v>
      </c>
      <c r="H15" s="47"/>
      <c r="I15" s="41"/>
      <c r="J15" s="41"/>
    </row>
    <row r="16" spans="1:12">
      <c r="D16" s="461"/>
      <c r="E16" s="461"/>
      <c r="F16" s="461"/>
      <c r="G16" s="44"/>
      <c r="H16" s="953"/>
      <c r="I16" s="47"/>
      <c r="J16" s="47"/>
      <c r="K16" s="41"/>
      <c r="L16" s="41"/>
    </row>
    <row r="18" spans="1:26">
      <c r="A18" s="1" t="s">
        <v>3837</v>
      </c>
    </row>
    <row r="19" spans="1:26">
      <c r="A19" s="273" t="s">
        <v>109</v>
      </c>
    </row>
    <row r="20" spans="1:26">
      <c r="A20" s="273" t="s">
        <v>90</v>
      </c>
    </row>
    <row r="21" spans="1:26" ht="28.8">
      <c r="A21" s="905" t="s">
        <v>3746</v>
      </c>
      <c r="B21" s="954" t="s">
        <v>3747</v>
      </c>
      <c r="C21" s="702" t="s">
        <v>108</v>
      </c>
      <c r="D21" s="954" t="s">
        <v>3748</v>
      </c>
      <c r="E21" s="1253"/>
      <c r="F21" s="1253"/>
    </row>
    <row r="23" spans="1:26">
      <c r="A23" s="293" t="s">
        <v>3838</v>
      </c>
    </row>
    <row r="25" spans="1:26">
      <c r="A25" s="955"/>
      <c r="C25" s="956"/>
      <c r="D25" s="2138" t="s">
        <v>3839</v>
      </c>
      <c r="E25" s="2132"/>
      <c r="F25" s="2131" t="s">
        <v>3840</v>
      </c>
      <c r="G25" s="2132"/>
      <c r="H25" s="2133"/>
      <c r="I25" s="220"/>
      <c r="J25" s="220"/>
      <c r="K25" s="957"/>
    </row>
    <row r="26" spans="1:26">
      <c r="A26" s="955"/>
      <c r="B26" s="956"/>
      <c r="C26" s="956"/>
      <c r="D26" s="2036" t="s">
        <v>106</v>
      </c>
      <c r="E26" s="2136" t="s">
        <v>99</v>
      </c>
      <c r="F26" s="2134" t="s">
        <v>106</v>
      </c>
      <c r="G26" s="2134" t="s">
        <v>3841</v>
      </c>
      <c r="H26" s="2134" t="s">
        <v>3842</v>
      </c>
      <c r="I26" s="568"/>
      <c r="N26" s="41"/>
    </row>
    <row r="27" spans="1:26">
      <c r="A27" s="955"/>
      <c r="B27" s="956"/>
      <c r="C27" s="956"/>
      <c r="D27" s="2108"/>
      <c r="E27" s="2137"/>
      <c r="F27" s="2135"/>
      <c r="G27" s="2135"/>
      <c r="H27" s="2135"/>
      <c r="I27" s="568"/>
      <c r="N27" s="41"/>
    </row>
    <row r="28" spans="1:26">
      <c r="A28" s="955"/>
      <c r="B28" s="956"/>
      <c r="C28" s="956"/>
      <c r="D28" s="8" t="s">
        <v>89</v>
      </c>
      <c r="E28" s="8" t="s">
        <v>107</v>
      </c>
      <c r="F28" s="8" t="s">
        <v>88</v>
      </c>
      <c r="G28" s="8" t="s">
        <v>87</v>
      </c>
      <c r="H28" s="8" t="s">
        <v>85</v>
      </c>
      <c r="I28" s="568"/>
    </row>
    <row r="29" spans="1:26">
      <c r="A29" s="220"/>
      <c r="B29" s="958" t="s">
        <v>715</v>
      </c>
      <c r="C29" s="8" t="s">
        <v>10</v>
      </c>
      <c r="D29" s="303"/>
      <c r="E29" s="303"/>
      <c r="F29" s="303"/>
      <c r="G29" s="303"/>
      <c r="H29" s="303"/>
      <c r="I29" s="42" t="s">
        <v>229</v>
      </c>
      <c r="J29" s="42"/>
      <c r="K29" s="41" t="s">
        <v>91</v>
      </c>
      <c r="L29" s="41" t="s">
        <v>3765</v>
      </c>
      <c r="M29" s="41" t="s">
        <v>159</v>
      </c>
      <c r="N29" s="41"/>
      <c r="O29" s="41"/>
      <c r="P29" s="41"/>
      <c r="Q29" s="41" t="s">
        <v>183</v>
      </c>
      <c r="R29" s="41"/>
      <c r="S29" s="41"/>
      <c r="T29" s="41"/>
      <c r="U29" s="41"/>
      <c r="V29" s="41"/>
      <c r="W29" s="41"/>
      <c r="Y29" s="125"/>
      <c r="Z29" s="125"/>
    </row>
    <row r="30" spans="1:26">
      <c r="A30" s="220"/>
      <c r="B30" s="959" t="s">
        <v>3843</v>
      </c>
      <c r="C30" s="8" t="s">
        <v>9</v>
      </c>
      <c r="D30" s="960"/>
      <c r="E30" s="960"/>
      <c r="F30" s="960"/>
      <c r="G30" s="961"/>
      <c r="H30" s="960"/>
      <c r="I30" s="42" t="s">
        <v>228</v>
      </c>
      <c r="J30" s="42"/>
      <c r="K30" s="41" t="s">
        <v>91</v>
      </c>
      <c r="L30" s="41" t="s">
        <v>3765</v>
      </c>
      <c r="M30" s="41" t="s">
        <v>159</v>
      </c>
      <c r="N30" s="41"/>
      <c r="O30" s="41"/>
      <c r="P30" s="41"/>
      <c r="Q30" s="41" t="s">
        <v>183</v>
      </c>
      <c r="R30" s="41"/>
      <c r="S30" s="41"/>
      <c r="T30" s="41"/>
      <c r="U30" s="41"/>
      <c r="V30" s="41"/>
      <c r="W30" s="41"/>
      <c r="Y30" s="125"/>
      <c r="Z30" s="125"/>
    </row>
    <row r="31" spans="1:26">
      <c r="A31" s="220"/>
      <c r="B31" s="959" t="s">
        <v>3844</v>
      </c>
      <c r="C31" s="8" t="s">
        <v>65</v>
      </c>
      <c r="D31" s="960"/>
      <c r="E31" s="960"/>
      <c r="F31" s="960"/>
      <c r="G31" s="960"/>
      <c r="H31" s="960"/>
      <c r="I31" s="42" t="s">
        <v>227</v>
      </c>
      <c r="J31" s="42"/>
      <c r="K31" s="41" t="s">
        <v>91</v>
      </c>
      <c r="L31" s="41" t="s">
        <v>3765</v>
      </c>
      <c r="M31" s="41" t="s">
        <v>159</v>
      </c>
      <c r="N31" s="41"/>
      <c r="O31" s="41"/>
      <c r="P31" s="41"/>
      <c r="Q31" s="41" t="s">
        <v>183</v>
      </c>
      <c r="R31" s="41"/>
      <c r="S31" s="41"/>
      <c r="T31" s="41"/>
      <c r="U31" s="41"/>
      <c r="V31" s="41"/>
      <c r="W31" s="41"/>
      <c r="Y31" s="125"/>
      <c r="Z31" s="125"/>
    </row>
    <row r="32" spans="1:26">
      <c r="A32" s="220"/>
      <c r="B32" s="958" t="s">
        <v>714</v>
      </c>
      <c r="C32" s="8" t="s">
        <v>61</v>
      </c>
      <c r="D32" s="303"/>
      <c r="E32" s="303"/>
      <c r="F32" s="303"/>
      <c r="G32" s="303"/>
      <c r="H32" s="303"/>
      <c r="I32" s="42" t="s">
        <v>217</v>
      </c>
      <c r="J32" s="42"/>
      <c r="K32" s="41" t="s">
        <v>91</v>
      </c>
      <c r="L32" s="41" t="s">
        <v>3765</v>
      </c>
      <c r="M32" s="41" t="s">
        <v>159</v>
      </c>
      <c r="N32" s="41"/>
      <c r="O32" s="41"/>
      <c r="P32" s="41"/>
      <c r="Q32" s="41" t="s">
        <v>183</v>
      </c>
      <c r="R32" s="41"/>
      <c r="S32" s="41"/>
      <c r="T32" s="41"/>
      <c r="U32" s="41"/>
      <c r="V32" s="41"/>
      <c r="W32" s="41"/>
      <c r="Y32" s="125"/>
      <c r="Z32" s="125"/>
    </row>
    <row r="33" spans="1:26">
      <c r="A33" s="220"/>
      <c r="B33" s="959" t="s">
        <v>3845</v>
      </c>
      <c r="C33" s="8" t="s">
        <v>4</v>
      </c>
      <c r="D33" s="960"/>
      <c r="E33" s="960"/>
      <c r="F33" s="960"/>
      <c r="G33" s="960"/>
      <c r="H33" s="960"/>
      <c r="I33" s="42" t="s">
        <v>217</v>
      </c>
      <c r="J33" s="42" t="s">
        <v>3718</v>
      </c>
      <c r="K33" s="41" t="s">
        <v>91</v>
      </c>
      <c r="L33" s="41" t="s">
        <v>3765</v>
      </c>
      <c r="M33" s="41" t="s">
        <v>159</v>
      </c>
      <c r="N33" s="41"/>
      <c r="O33" s="41"/>
      <c r="P33" s="41" t="s">
        <v>182</v>
      </c>
      <c r="Q33" s="41" t="s">
        <v>183</v>
      </c>
      <c r="R33" s="41"/>
      <c r="S33" s="41"/>
      <c r="T33" s="41"/>
      <c r="U33" s="41"/>
      <c r="V33" s="41"/>
      <c r="W33" s="41"/>
      <c r="Y33" s="125"/>
      <c r="Z33" s="125"/>
    </row>
    <row r="34" spans="1:26">
      <c r="A34" s="220"/>
      <c r="B34" s="962" t="s">
        <v>3846</v>
      </c>
      <c r="C34" s="963" t="s">
        <v>3847</v>
      </c>
      <c r="D34" s="961"/>
      <c r="E34" s="303"/>
      <c r="F34" s="964"/>
      <c r="G34" s="303"/>
      <c r="H34" s="303"/>
      <c r="I34" s="42" t="s">
        <v>3848</v>
      </c>
      <c r="J34" s="42" t="s">
        <v>3718</v>
      </c>
      <c r="K34" s="41" t="s">
        <v>91</v>
      </c>
      <c r="L34" s="41" t="s">
        <v>3765</v>
      </c>
      <c r="M34" s="41" t="s">
        <v>159</v>
      </c>
      <c r="N34" s="41"/>
      <c r="O34" s="41" t="s">
        <v>3849</v>
      </c>
      <c r="P34" s="41" t="s">
        <v>182</v>
      </c>
      <c r="Q34" s="41" t="s">
        <v>183</v>
      </c>
      <c r="R34" s="41"/>
      <c r="S34" s="41"/>
      <c r="T34" s="41"/>
      <c r="U34" s="41"/>
      <c r="V34" s="41"/>
      <c r="W34" s="41"/>
      <c r="Y34" s="125"/>
      <c r="Z34" s="125"/>
    </row>
    <row r="35" spans="1:26">
      <c r="A35" s="220"/>
      <c r="B35" s="962" t="s">
        <v>3850</v>
      </c>
      <c r="C35" s="963" t="s">
        <v>59</v>
      </c>
      <c r="D35" s="961"/>
      <c r="E35" s="303"/>
      <c r="F35" s="964"/>
      <c r="G35" s="303"/>
      <c r="H35" s="303"/>
      <c r="I35" s="42" t="s">
        <v>3848</v>
      </c>
      <c r="J35" s="42" t="s">
        <v>3718</v>
      </c>
      <c r="K35" s="41" t="s">
        <v>91</v>
      </c>
      <c r="L35" s="41" t="s">
        <v>3765</v>
      </c>
      <c r="M35" s="41" t="s">
        <v>159</v>
      </c>
      <c r="N35" s="41"/>
      <c r="O35" s="41" t="s">
        <v>3722</v>
      </c>
      <c r="P35" s="41" t="s">
        <v>182</v>
      </c>
      <c r="Q35" s="41" t="s">
        <v>183</v>
      </c>
      <c r="R35" s="41"/>
      <c r="S35" s="41"/>
      <c r="T35" s="41"/>
      <c r="U35" s="41"/>
      <c r="V35" s="41"/>
      <c r="W35" s="41"/>
      <c r="Y35" s="125"/>
      <c r="Z35" s="125"/>
    </row>
    <row r="36" spans="1:26">
      <c r="A36" s="220"/>
      <c r="B36" s="1254" t="s">
        <v>3851</v>
      </c>
      <c r="C36" s="963" t="s">
        <v>3852</v>
      </c>
      <c r="D36" s="961"/>
      <c r="E36" s="303"/>
      <c r="F36" s="964"/>
      <c r="G36" s="303"/>
      <c r="H36" s="303"/>
      <c r="I36" s="42" t="s">
        <v>3848</v>
      </c>
      <c r="J36" s="42" t="s">
        <v>3718</v>
      </c>
      <c r="K36" s="41" t="s">
        <v>91</v>
      </c>
      <c r="L36" s="41" t="s">
        <v>3765</v>
      </c>
      <c r="M36" s="41" t="s">
        <v>159</v>
      </c>
      <c r="N36" s="41"/>
      <c r="O36" s="41" t="s">
        <v>3853</v>
      </c>
      <c r="P36" s="41" t="s">
        <v>182</v>
      </c>
      <c r="Q36" s="41" t="s">
        <v>183</v>
      </c>
      <c r="R36" s="41"/>
      <c r="S36" s="41"/>
      <c r="T36" s="41"/>
      <c r="U36" s="41"/>
      <c r="V36" s="41"/>
      <c r="W36" s="41"/>
      <c r="Y36" s="125"/>
      <c r="Z36" s="125"/>
    </row>
    <row r="37" spans="1:26">
      <c r="A37" s="220"/>
      <c r="B37" s="962" t="s">
        <v>3854</v>
      </c>
      <c r="C37" s="963" t="s">
        <v>58</v>
      </c>
      <c r="D37" s="961"/>
      <c r="E37" s="303"/>
      <c r="F37" s="964"/>
      <c r="G37" s="303"/>
      <c r="H37" s="303"/>
      <c r="I37" s="42" t="s">
        <v>192</v>
      </c>
      <c r="J37" s="42" t="s">
        <v>3718</v>
      </c>
      <c r="K37" s="41" t="s">
        <v>91</v>
      </c>
      <c r="L37" s="41" t="s">
        <v>3765</v>
      </c>
      <c r="M37" s="41" t="s">
        <v>159</v>
      </c>
      <c r="N37" s="41"/>
      <c r="O37" s="41" t="s">
        <v>191</v>
      </c>
      <c r="P37" s="41" t="s">
        <v>182</v>
      </c>
      <c r="Q37" s="41" t="s">
        <v>183</v>
      </c>
      <c r="R37" s="41"/>
      <c r="S37" s="41"/>
      <c r="T37" s="41"/>
      <c r="U37" s="41"/>
      <c r="V37" s="41"/>
      <c r="W37" s="41"/>
      <c r="Y37" s="125"/>
      <c r="Z37" s="125"/>
    </row>
    <row r="38" spans="1:26" s="427" customFormat="1">
      <c r="A38" s="733"/>
      <c r="B38" s="959" t="s">
        <v>3855</v>
      </c>
      <c r="C38" s="963" t="s">
        <v>57</v>
      </c>
      <c r="D38" s="965"/>
      <c r="E38" s="966"/>
      <c r="F38" s="965"/>
      <c r="G38" s="966"/>
      <c r="H38" s="966"/>
      <c r="I38" s="42" t="s">
        <v>217</v>
      </c>
      <c r="J38" s="42" t="s">
        <v>3719</v>
      </c>
      <c r="K38" s="41" t="s">
        <v>91</v>
      </c>
      <c r="L38" s="41" t="s">
        <v>3765</v>
      </c>
      <c r="M38" s="41" t="s">
        <v>159</v>
      </c>
      <c r="N38" s="41"/>
      <c r="O38" s="41"/>
      <c r="P38" s="41" t="s">
        <v>182</v>
      </c>
      <c r="Q38" s="41" t="s">
        <v>183</v>
      </c>
      <c r="R38" s="41"/>
      <c r="S38" s="41"/>
      <c r="T38" s="41"/>
      <c r="U38" s="41"/>
      <c r="V38" s="41"/>
      <c r="W38" s="41"/>
      <c r="Y38" s="316"/>
      <c r="Z38" s="316"/>
    </row>
    <row r="39" spans="1:26" s="427" customFormat="1">
      <c r="A39" s="733"/>
      <c r="B39" s="962" t="s">
        <v>3856</v>
      </c>
      <c r="C39" s="963" t="s">
        <v>3857</v>
      </c>
      <c r="D39" s="966"/>
      <c r="E39" s="967"/>
      <c r="F39" s="966"/>
      <c r="G39" s="967"/>
      <c r="H39" s="967"/>
      <c r="I39" s="42" t="s">
        <v>3848</v>
      </c>
      <c r="J39" s="42" t="s">
        <v>3719</v>
      </c>
      <c r="K39" s="41" t="s">
        <v>91</v>
      </c>
      <c r="L39" s="41" t="s">
        <v>3765</v>
      </c>
      <c r="M39" s="41" t="s">
        <v>159</v>
      </c>
      <c r="N39" s="41"/>
      <c r="O39" s="41" t="s">
        <v>3849</v>
      </c>
      <c r="P39" s="41" t="s">
        <v>182</v>
      </c>
      <c r="Q39" s="41" t="s">
        <v>183</v>
      </c>
      <c r="R39" s="41"/>
      <c r="S39" s="41"/>
      <c r="T39" s="41"/>
      <c r="U39" s="41"/>
      <c r="V39" s="41"/>
      <c r="W39" s="41"/>
      <c r="Y39" s="316"/>
      <c r="Z39" s="316"/>
    </row>
    <row r="40" spans="1:26" s="427" customFormat="1">
      <c r="A40" s="733"/>
      <c r="B40" s="962" t="s">
        <v>3858</v>
      </c>
      <c r="C40" s="963" t="s">
        <v>55</v>
      </c>
      <c r="D40" s="966"/>
      <c r="E40" s="967"/>
      <c r="F40" s="966"/>
      <c r="G40" s="967"/>
      <c r="H40" s="967"/>
      <c r="I40" s="42" t="s">
        <v>3848</v>
      </c>
      <c r="J40" s="42" t="s">
        <v>3719</v>
      </c>
      <c r="K40" s="41" t="s">
        <v>91</v>
      </c>
      <c r="L40" s="41" t="s">
        <v>3765</v>
      </c>
      <c r="M40" s="41" t="s">
        <v>159</v>
      </c>
      <c r="N40" s="41"/>
      <c r="O40" s="41" t="s">
        <v>3722</v>
      </c>
      <c r="P40" s="41" t="s">
        <v>182</v>
      </c>
      <c r="Q40" s="41" t="s">
        <v>183</v>
      </c>
      <c r="R40" s="41"/>
      <c r="S40" s="41"/>
      <c r="T40" s="41"/>
      <c r="U40" s="41"/>
      <c r="V40" s="41"/>
      <c r="W40" s="41"/>
      <c r="Y40" s="316"/>
      <c r="Z40" s="316"/>
    </row>
    <row r="41" spans="1:26" s="427" customFormat="1">
      <c r="A41" s="733"/>
      <c r="B41" s="1254" t="s">
        <v>3859</v>
      </c>
      <c r="C41" s="963" t="s">
        <v>3860</v>
      </c>
      <c r="D41" s="966"/>
      <c r="E41" s="967"/>
      <c r="F41" s="966"/>
      <c r="G41" s="967"/>
      <c r="H41" s="967"/>
      <c r="I41" s="42" t="s">
        <v>3848</v>
      </c>
      <c r="J41" s="42" t="s">
        <v>3719</v>
      </c>
      <c r="K41" s="41" t="s">
        <v>91</v>
      </c>
      <c r="L41" s="41" t="s">
        <v>3765</v>
      </c>
      <c r="M41" s="41" t="s">
        <v>159</v>
      </c>
      <c r="N41" s="41"/>
      <c r="O41" s="41" t="s">
        <v>3853</v>
      </c>
      <c r="P41" s="41" t="s">
        <v>182</v>
      </c>
      <c r="Q41" s="41" t="s">
        <v>183</v>
      </c>
      <c r="R41" s="41"/>
      <c r="S41" s="41"/>
      <c r="T41" s="41"/>
      <c r="U41" s="41"/>
      <c r="V41" s="41"/>
      <c r="W41" s="41"/>
      <c r="Y41" s="316"/>
      <c r="Z41" s="316"/>
    </row>
    <row r="42" spans="1:26" s="427" customFormat="1">
      <c r="A42" s="733"/>
      <c r="B42" s="962" t="s">
        <v>3861</v>
      </c>
      <c r="C42" s="963" t="s">
        <v>54</v>
      </c>
      <c r="D42" s="968"/>
      <c r="E42" s="967"/>
      <c r="F42" s="968"/>
      <c r="G42" s="967"/>
      <c r="H42" s="967"/>
      <c r="I42" s="42" t="s">
        <v>192</v>
      </c>
      <c r="J42" s="42" t="s">
        <v>3719</v>
      </c>
      <c r="K42" s="41" t="s">
        <v>91</v>
      </c>
      <c r="L42" s="41" t="s">
        <v>3765</v>
      </c>
      <c r="M42" s="41" t="s">
        <v>159</v>
      </c>
      <c r="N42" s="41"/>
      <c r="O42" s="41" t="s">
        <v>191</v>
      </c>
      <c r="P42" s="41" t="s">
        <v>182</v>
      </c>
      <c r="Q42" s="41" t="s">
        <v>183</v>
      </c>
      <c r="R42" s="41"/>
      <c r="S42" s="41"/>
      <c r="T42" s="41"/>
      <c r="U42" s="41"/>
      <c r="V42" s="41"/>
      <c r="W42" s="41"/>
      <c r="Y42" s="316"/>
      <c r="Z42" s="316"/>
    </row>
    <row r="43" spans="1:26">
      <c r="A43" s="220"/>
      <c r="B43" s="969" t="s">
        <v>3862</v>
      </c>
      <c r="C43" s="963" t="s">
        <v>3863</v>
      </c>
      <c r="D43" s="970"/>
      <c r="E43" s="971"/>
      <c r="F43" s="970"/>
      <c r="G43" s="971"/>
      <c r="H43" s="971"/>
      <c r="I43" s="42" t="s">
        <v>217</v>
      </c>
      <c r="J43" s="42" t="s">
        <v>3864</v>
      </c>
      <c r="K43" s="41" t="s">
        <v>91</v>
      </c>
      <c r="L43" s="41" t="s">
        <v>3765</v>
      </c>
      <c r="M43" s="41" t="s">
        <v>159</v>
      </c>
      <c r="N43" s="41"/>
      <c r="O43" s="41"/>
      <c r="P43" s="41" t="s">
        <v>182</v>
      </c>
      <c r="Q43" s="41" t="s">
        <v>183</v>
      </c>
      <c r="R43" s="41"/>
      <c r="S43" s="41"/>
      <c r="T43" s="41"/>
      <c r="U43" s="41"/>
      <c r="V43" s="41"/>
      <c r="W43" s="41"/>
      <c r="Y43" s="125"/>
      <c r="Z43" s="125"/>
    </row>
    <row r="44" spans="1:26">
      <c r="A44" s="220"/>
      <c r="B44" s="972" t="s">
        <v>3865</v>
      </c>
      <c r="C44" s="963" t="s">
        <v>3866</v>
      </c>
      <c r="D44" s="970"/>
      <c r="E44" s="967"/>
      <c r="F44" s="970"/>
      <c r="G44" s="967"/>
      <c r="H44" s="967"/>
      <c r="I44" s="42" t="s">
        <v>217</v>
      </c>
      <c r="J44" s="42" t="s">
        <v>3864</v>
      </c>
      <c r="K44" s="41" t="s">
        <v>91</v>
      </c>
      <c r="L44" s="41" t="s">
        <v>3765</v>
      </c>
      <c r="M44" s="41" t="s">
        <v>159</v>
      </c>
      <c r="N44" s="41"/>
      <c r="O44" s="41" t="s">
        <v>3849</v>
      </c>
      <c r="P44" s="41" t="s">
        <v>182</v>
      </c>
      <c r="Q44" s="41" t="s">
        <v>183</v>
      </c>
      <c r="R44" s="41"/>
      <c r="S44" s="41"/>
      <c r="T44" s="41"/>
      <c r="U44" s="41"/>
      <c r="V44" s="41"/>
      <c r="W44" s="41"/>
      <c r="Y44" s="125"/>
      <c r="Z44" s="125"/>
    </row>
    <row r="45" spans="1:26">
      <c r="A45" s="220"/>
      <c r="B45" s="972" t="s">
        <v>3867</v>
      </c>
      <c r="C45" s="963" t="s">
        <v>3868</v>
      </c>
      <c r="D45" s="970"/>
      <c r="E45" s="967"/>
      <c r="F45" s="970"/>
      <c r="G45" s="967"/>
      <c r="H45" s="967"/>
      <c r="I45" s="42" t="s">
        <v>217</v>
      </c>
      <c r="J45" s="42" t="s">
        <v>3864</v>
      </c>
      <c r="K45" s="41" t="s">
        <v>91</v>
      </c>
      <c r="L45" s="41" t="s">
        <v>3765</v>
      </c>
      <c r="M45" s="41" t="s">
        <v>159</v>
      </c>
      <c r="N45" s="41"/>
      <c r="O45" s="41" t="s">
        <v>3722</v>
      </c>
      <c r="P45" s="41" t="s">
        <v>182</v>
      </c>
      <c r="Q45" s="41" t="s">
        <v>183</v>
      </c>
      <c r="R45" s="41"/>
      <c r="S45" s="41"/>
      <c r="T45" s="41"/>
      <c r="U45" s="41"/>
      <c r="V45" s="41"/>
      <c r="W45" s="41"/>
      <c r="Y45" s="125"/>
      <c r="Z45" s="125"/>
    </row>
    <row r="46" spans="1:26">
      <c r="A46" s="220"/>
      <c r="B46" s="1255" t="s">
        <v>3869</v>
      </c>
      <c r="C46" s="963" t="s">
        <v>3870</v>
      </c>
      <c r="D46" s="970"/>
      <c r="E46" s="967"/>
      <c r="F46" s="970"/>
      <c r="G46" s="967"/>
      <c r="H46" s="967"/>
      <c r="I46" s="42" t="s">
        <v>217</v>
      </c>
      <c r="J46" s="42" t="s">
        <v>3864</v>
      </c>
      <c r="K46" s="41" t="s">
        <v>91</v>
      </c>
      <c r="L46" s="41" t="s">
        <v>3765</v>
      </c>
      <c r="M46" s="41" t="s">
        <v>159</v>
      </c>
      <c r="N46" s="41"/>
      <c r="O46" s="41" t="s">
        <v>3853</v>
      </c>
      <c r="P46" s="41" t="s">
        <v>182</v>
      </c>
      <c r="Q46" s="41" t="s">
        <v>183</v>
      </c>
      <c r="R46" s="41"/>
      <c r="S46" s="41"/>
      <c r="T46" s="41"/>
      <c r="U46" s="41"/>
      <c r="V46" s="41"/>
      <c r="W46" s="41"/>
      <c r="Y46" s="125"/>
      <c r="Z46" s="125"/>
    </row>
    <row r="47" spans="1:26">
      <c r="A47" s="220"/>
      <c r="B47" s="969" t="s">
        <v>3871</v>
      </c>
      <c r="C47" s="963" t="s">
        <v>3872</v>
      </c>
      <c r="D47" s="970"/>
      <c r="E47" s="971"/>
      <c r="F47" s="970"/>
      <c r="G47" s="971"/>
      <c r="H47" s="971"/>
      <c r="I47" s="42" t="s">
        <v>217</v>
      </c>
      <c r="J47" s="42" t="s">
        <v>3873</v>
      </c>
      <c r="K47" s="41" t="s">
        <v>91</v>
      </c>
      <c r="L47" s="41" t="s">
        <v>3765</v>
      </c>
      <c r="M47" s="41" t="s">
        <v>159</v>
      </c>
      <c r="N47" s="41"/>
      <c r="O47" s="41"/>
      <c r="P47" s="41" t="s">
        <v>182</v>
      </c>
      <c r="Q47" s="41" t="s">
        <v>183</v>
      </c>
      <c r="R47" s="41"/>
      <c r="S47" s="41"/>
      <c r="T47" s="41"/>
      <c r="U47" s="41"/>
      <c r="V47" s="41"/>
      <c r="W47" s="41"/>
      <c r="Y47" s="125"/>
      <c r="Z47" s="125"/>
    </row>
    <row r="48" spans="1:26">
      <c r="A48" s="220"/>
      <c r="B48" s="972" t="s">
        <v>3874</v>
      </c>
      <c r="C48" s="8" t="s">
        <v>3875</v>
      </c>
      <c r="D48" s="970"/>
      <c r="E48" s="967"/>
      <c r="F48" s="970"/>
      <c r="G48" s="967"/>
      <c r="H48" s="967"/>
      <c r="I48" s="42" t="s">
        <v>217</v>
      </c>
      <c r="J48" s="42" t="s">
        <v>3873</v>
      </c>
      <c r="K48" s="41" t="s">
        <v>91</v>
      </c>
      <c r="L48" s="41" t="s">
        <v>3765</v>
      </c>
      <c r="M48" s="41" t="s">
        <v>159</v>
      </c>
      <c r="N48" s="41"/>
      <c r="O48" s="41" t="s">
        <v>3849</v>
      </c>
      <c r="P48" s="41" t="s">
        <v>182</v>
      </c>
      <c r="Q48" s="41" t="s">
        <v>183</v>
      </c>
      <c r="R48" s="41"/>
      <c r="S48" s="41"/>
      <c r="T48" s="41"/>
      <c r="U48" s="41"/>
      <c r="V48" s="41"/>
      <c r="W48" s="41"/>
      <c r="Y48" s="125"/>
      <c r="Z48" s="125"/>
    </row>
    <row r="49" spans="1:26">
      <c r="A49" s="220"/>
      <c r="B49" s="972" t="s">
        <v>3876</v>
      </c>
      <c r="C49" s="8" t="s">
        <v>3877</v>
      </c>
      <c r="D49" s="970"/>
      <c r="E49" s="967"/>
      <c r="F49" s="970"/>
      <c r="G49" s="967"/>
      <c r="H49" s="967"/>
      <c r="I49" s="42" t="s">
        <v>217</v>
      </c>
      <c r="J49" s="42" t="s">
        <v>3873</v>
      </c>
      <c r="K49" s="41" t="s">
        <v>91</v>
      </c>
      <c r="L49" s="41" t="s">
        <v>3765</v>
      </c>
      <c r="M49" s="41" t="s">
        <v>159</v>
      </c>
      <c r="N49" s="41"/>
      <c r="O49" s="41" t="s">
        <v>3722</v>
      </c>
      <c r="P49" s="41" t="s">
        <v>182</v>
      </c>
      <c r="Q49" s="41" t="s">
        <v>183</v>
      </c>
      <c r="R49" s="41"/>
      <c r="S49" s="41"/>
      <c r="T49" s="41"/>
      <c r="U49" s="41"/>
      <c r="V49" s="41"/>
      <c r="W49" s="41"/>
      <c r="Y49" s="125"/>
      <c r="Z49" s="125"/>
    </row>
    <row r="50" spans="1:26">
      <c r="A50" s="220"/>
      <c r="B50" s="1255" t="s">
        <v>3878</v>
      </c>
      <c r="C50" s="8" t="s">
        <v>3879</v>
      </c>
      <c r="D50" s="970"/>
      <c r="E50" s="967"/>
      <c r="F50" s="970"/>
      <c r="G50" s="967"/>
      <c r="H50" s="967"/>
      <c r="I50" s="42" t="s">
        <v>217</v>
      </c>
      <c r="J50" s="42" t="s">
        <v>3873</v>
      </c>
      <c r="K50" s="41" t="s">
        <v>91</v>
      </c>
      <c r="L50" s="41" t="s">
        <v>3765</v>
      </c>
      <c r="M50" s="41" t="s">
        <v>159</v>
      </c>
      <c r="N50" s="41"/>
      <c r="O50" s="41" t="s">
        <v>3853</v>
      </c>
      <c r="P50" s="41" t="s">
        <v>182</v>
      </c>
      <c r="Q50" s="41" t="s">
        <v>183</v>
      </c>
      <c r="R50" s="41"/>
      <c r="S50" s="41"/>
      <c r="T50" s="41"/>
      <c r="U50" s="41"/>
      <c r="V50" s="41"/>
      <c r="W50" s="41"/>
      <c r="Y50" s="125"/>
      <c r="Z50" s="125"/>
    </row>
    <row r="51" spans="1:26">
      <c r="A51" s="220"/>
      <c r="B51" s="906" t="s">
        <v>226</v>
      </c>
      <c r="C51" s="8" t="s">
        <v>53</v>
      </c>
      <c r="D51" s="960"/>
      <c r="E51" s="960"/>
      <c r="F51" s="960"/>
      <c r="G51" s="960"/>
      <c r="H51" s="960"/>
      <c r="I51" s="42" t="s">
        <v>225</v>
      </c>
      <c r="J51" s="35"/>
      <c r="K51" s="41" t="s">
        <v>91</v>
      </c>
      <c r="L51" s="41" t="s">
        <v>3765</v>
      </c>
      <c r="M51" s="41" t="s">
        <v>159</v>
      </c>
      <c r="N51" s="41"/>
      <c r="O51" s="41"/>
      <c r="P51" s="41"/>
      <c r="Q51" s="41" t="s">
        <v>183</v>
      </c>
      <c r="R51" s="41"/>
      <c r="S51" s="41"/>
      <c r="T51" s="41"/>
      <c r="U51" s="41"/>
      <c r="V51" s="41"/>
      <c r="W51" s="41"/>
      <c r="Y51" s="125"/>
      <c r="Z51" s="125"/>
    </row>
    <row r="52" spans="1:26">
      <c r="A52" s="220"/>
      <c r="B52" s="958" t="s">
        <v>3880</v>
      </c>
      <c r="C52" s="8" t="s">
        <v>101</v>
      </c>
      <c r="D52" s="303"/>
      <c r="E52" s="303"/>
      <c r="F52" s="303"/>
      <c r="G52" s="303"/>
      <c r="H52" s="303"/>
      <c r="I52" s="42" t="s">
        <v>222</v>
      </c>
      <c r="J52" s="35"/>
      <c r="K52" s="41" t="s">
        <v>91</v>
      </c>
      <c r="L52" s="41" t="s">
        <v>3765</v>
      </c>
      <c r="M52" s="41" t="s">
        <v>159</v>
      </c>
      <c r="N52" s="41"/>
      <c r="O52" s="41"/>
      <c r="P52" s="41"/>
      <c r="Q52" s="41" t="s">
        <v>183</v>
      </c>
      <c r="R52" s="41"/>
      <c r="S52" s="41"/>
      <c r="T52" s="41"/>
      <c r="U52" s="41"/>
      <c r="V52" s="41"/>
      <c r="W52" s="41"/>
      <c r="Y52" s="125"/>
      <c r="Z52" s="125"/>
    </row>
    <row r="53" spans="1:26">
      <c r="A53" s="220"/>
      <c r="B53" s="959" t="s">
        <v>3881</v>
      </c>
      <c r="C53" s="8" t="s">
        <v>44</v>
      </c>
      <c r="D53" s="960"/>
      <c r="E53" s="960"/>
      <c r="F53" s="960"/>
      <c r="G53" s="960"/>
      <c r="H53" s="960"/>
      <c r="I53" s="42" t="s">
        <v>222</v>
      </c>
      <c r="J53" s="124" t="s">
        <v>3882</v>
      </c>
      <c r="K53" s="41" t="s">
        <v>91</v>
      </c>
      <c r="L53" s="41" t="s">
        <v>3765</v>
      </c>
      <c r="M53" s="41" t="s">
        <v>159</v>
      </c>
      <c r="N53" s="41"/>
      <c r="O53" s="41"/>
      <c r="P53" s="41"/>
      <c r="Q53" s="41" t="s">
        <v>183</v>
      </c>
      <c r="R53" s="41"/>
      <c r="S53" s="41"/>
      <c r="T53" s="41"/>
      <c r="U53" s="41"/>
      <c r="V53" s="41"/>
      <c r="W53" s="41"/>
      <c r="Y53" s="125"/>
      <c r="Z53" s="125"/>
    </row>
    <row r="54" spans="1:26">
      <c r="A54" s="220"/>
      <c r="B54" s="962" t="s">
        <v>3883</v>
      </c>
      <c r="C54" s="8" t="s">
        <v>3884</v>
      </c>
      <c r="D54" s="960"/>
      <c r="E54" s="960"/>
      <c r="F54" s="960"/>
      <c r="G54" s="960"/>
      <c r="H54" s="960"/>
      <c r="I54" s="42" t="s">
        <v>222</v>
      </c>
      <c r="J54" s="124" t="s">
        <v>3885</v>
      </c>
      <c r="K54" s="41" t="s">
        <v>91</v>
      </c>
      <c r="L54" s="41" t="s">
        <v>3765</v>
      </c>
      <c r="M54" s="41" t="s">
        <v>159</v>
      </c>
      <c r="N54" s="41"/>
      <c r="O54" s="41"/>
      <c r="P54" s="41"/>
      <c r="Q54" s="41" t="s">
        <v>183</v>
      </c>
      <c r="R54" s="41"/>
      <c r="S54" s="41"/>
      <c r="T54" s="41"/>
      <c r="U54" s="41"/>
      <c r="V54" s="41"/>
      <c r="W54" s="41"/>
      <c r="Y54" s="125"/>
      <c r="Z54" s="125"/>
    </row>
    <row r="55" spans="1:26">
      <c r="A55" s="220"/>
      <c r="B55" s="962" t="s">
        <v>3886</v>
      </c>
      <c r="C55" s="8" t="s">
        <v>3887</v>
      </c>
      <c r="D55" s="960"/>
      <c r="E55" s="960"/>
      <c r="F55" s="960"/>
      <c r="G55" s="960"/>
      <c r="H55" s="960"/>
      <c r="I55" s="42" t="s">
        <v>222</v>
      </c>
      <c r="J55" s="124" t="s">
        <v>3888</v>
      </c>
      <c r="K55" s="41" t="s">
        <v>91</v>
      </c>
      <c r="L55" s="41" t="s">
        <v>3765</v>
      </c>
      <c r="M55" s="41" t="s">
        <v>159</v>
      </c>
      <c r="N55" s="41"/>
      <c r="O55" s="41"/>
      <c r="P55" s="41"/>
      <c r="Q55" s="41" t="s">
        <v>183</v>
      </c>
      <c r="R55" s="41"/>
      <c r="S55" s="41"/>
      <c r="T55" s="41"/>
      <c r="U55" s="41"/>
      <c r="V55" s="41"/>
      <c r="W55" s="41"/>
      <c r="Y55" s="125"/>
      <c r="Z55" s="125"/>
    </row>
    <row r="56" spans="1:26">
      <c r="A56" s="220"/>
      <c r="B56" s="962" t="s">
        <v>3889</v>
      </c>
      <c r="C56" s="8" t="s">
        <v>3890</v>
      </c>
      <c r="D56" s="960"/>
      <c r="E56" s="960"/>
      <c r="F56" s="960"/>
      <c r="G56" s="960"/>
      <c r="H56" s="960"/>
      <c r="I56" s="42" t="s">
        <v>222</v>
      </c>
      <c r="J56" s="124" t="s">
        <v>3891</v>
      </c>
      <c r="K56" s="41" t="s">
        <v>91</v>
      </c>
      <c r="L56" s="41" t="s">
        <v>3765</v>
      </c>
      <c r="M56" s="41" t="s">
        <v>159</v>
      </c>
      <c r="N56" s="41"/>
      <c r="O56" s="41"/>
      <c r="P56" s="41"/>
      <c r="Q56" s="41" t="s">
        <v>183</v>
      </c>
      <c r="R56" s="41"/>
      <c r="S56" s="41"/>
      <c r="T56" s="41"/>
      <c r="U56" s="41"/>
      <c r="V56" s="41"/>
      <c r="W56" s="41"/>
      <c r="Y56" s="125"/>
      <c r="Z56" s="125"/>
    </row>
    <row r="57" spans="1:26">
      <c r="A57" s="220"/>
      <c r="B57" s="959" t="s">
        <v>3892</v>
      </c>
      <c r="C57" s="8" t="s">
        <v>43</v>
      </c>
      <c r="D57" s="303"/>
      <c r="E57" s="303"/>
      <c r="F57" s="303"/>
      <c r="G57" s="303"/>
      <c r="H57" s="303"/>
      <c r="I57" s="42" t="s">
        <v>222</v>
      </c>
      <c r="J57" s="124" t="s">
        <v>3893</v>
      </c>
      <c r="K57" s="41" t="s">
        <v>91</v>
      </c>
      <c r="L57" s="41" t="s">
        <v>3765</v>
      </c>
      <c r="M57" s="41" t="s">
        <v>159</v>
      </c>
      <c r="N57" s="41"/>
      <c r="O57" s="41"/>
      <c r="P57" s="41"/>
      <c r="Q57" s="41" t="s">
        <v>183</v>
      </c>
      <c r="R57" s="41"/>
      <c r="S57" s="41"/>
      <c r="T57" s="41"/>
      <c r="U57" s="41"/>
      <c r="V57" s="41"/>
      <c r="W57" s="41"/>
      <c r="Y57" s="125"/>
      <c r="Z57" s="125"/>
    </row>
    <row r="58" spans="1:26">
      <c r="A58" s="220"/>
      <c r="B58" s="962" t="s">
        <v>3894</v>
      </c>
      <c r="C58" s="8" t="s">
        <v>2</v>
      </c>
      <c r="D58" s="960"/>
      <c r="E58" s="960"/>
      <c r="F58" s="960"/>
      <c r="G58" s="960"/>
      <c r="H58" s="960"/>
      <c r="I58" s="42" t="s">
        <v>224</v>
      </c>
      <c r="J58" s="124" t="s">
        <v>3893</v>
      </c>
      <c r="K58" s="41" t="s">
        <v>91</v>
      </c>
      <c r="L58" s="41" t="s">
        <v>3765</v>
      </c>
      <c r="M58" s="41" t="s">
        <v>159</v>
      </c>
      <c r="N58" s="41"/>
      <c r="O58" s="41"/>
      <c r="P58" s="41"/>
      <c r="Q58" s="41" t="s">
        <v>183</v>
      </c>
      <c r="R58" s="41"/>
      <c r="S58" s="41"/>
      <c r="T58" s="41"/>
      <c r="U58" s="41"/>
      <c r="V58" s="41"/>
      <c r="W58" s="41"/>
      <c r="Y58" s="125"/>
      <c r="Z58" s="125"/>
    </row>
    <row r="59" spans="1:26">
      <c r="A59" s="220"/>
      <c r="B59" s="962" t="s">
        <v>3895</v>
      </c>
      <c r="C59" s="8" t="s">
        <v>42</v>
      </c>
      <c r="D59" s="960"/>
      <c r="E59" s="960"/>
      <c r="F59" s="960"/>
      <c r="G59" s="960"/>
      <c r="H59" s="960"/>
      <c r="I59" s="42" t="s">
        <v>223</v>
      </c>
      <c r="J59" s="124" t="s">
        <v>3893</v>
      </c>
      <c r="K59" s="41" t="s">
        <v>91</v>
      </c>
      <c r="L59" s="41" t="s">
        <v>3765</v>
      </c>
      <c r="M59" s="41" t="s">
        <v>159</v>
      </c>
      <c r="N59" s="41"/>
      <c r="O59" s="41"/>
      <c r="P59" s="41"/>
      <c r="Q59" s="41" t="s">
        <v>183</v>
      </c>
      <c r="R59" s="41"/>
      <c r="S59" s="41"/>
      <c r="T59" s="41"/>
      <c r="U59" s="41"/>
      <c r="V59" s="41"/>
      <c r="W59" s="41"/>
      <c r="Y59" s="125"/>
      <c r="Z59" s="125"/>
    </row>
    <row r="60" spans="1:26">
      <c r="A60" s="220"/>
      <c r="B60" s="973" t="s">
        <v>3896</v>
      </c>
      <c r="C60" s="914" t="s">
        <v>41</v>
      </c>
      <c r="D60" s="960"/>
      <c r="E60" s="960"/>
      <c r="F60" s="960"/>
      <c r="G60" s="960"/>
      <c r="H60" s="960"/>
      <c r="I60" s="42" t="s">
        <v>222</v>
      </c>
      <c r="J60" s="124" t="s">
        <v>3897</v>
      </c>
      <c r="K60" s="41" t="s">
        <v>91</v>
      </c>
      <c r="L60" s="41" t="s">
        <v>3765</v>
      </c>
      <c r="M60" s="41" t="s">
        <v>159</v>
      </c>
      <c r="N60" s="41"/>
      <c r="O60" s="41"/>
      <c r="P60" s="41"/>
      <c r="Q60" s="41" t="s">
        <v>183</v>
      </c>
      <c r="R60" s="41"/>
      <c r="S60" s="41"/>
      <c r="T60" s="41"/>
      <c r="U60" s="41"/>
      <c r="V60" s="41"/>
      <c r="W60" s="41"/>
      <c r="Y60" s="125"/>
      <c r="Z60" s="125"/>
    </row>
    <row r="61" spans="1:26">
      <c r="A61" s="220"/>
      <c r="B61" s="974" t="s">
        <v>3898</v>
      </c>
      <c r="C61" s="914" t="s">
        <v>3899</v>
      </c>
      <c r="D61" s="960"/>
      <c r="E61" s="960"/>
      <c r="F61" s="960"/>
      <c r="G61" s="960"/>
      <c r="H61" s="960"/>
      <c r="I61" s="42" t="s">
        <v>222</v>
      </c>
      <c r="J61" s="124" t="s">
        <v>3900</v>
      </c>
      <c r="K61" s="41" t="s">
        <v>91</v>
      </c>
      <c r="L61" s="41" t="s">
        <v>3765</v>
      </c>
      <c r="M61" s="41" t="s">
        <v>159</v>
      </c>
      <c r="N61" s="41"/>
      <c r="O61" s="41"/>
      <c r="P61" s="41"/>
      <c r="Q61" s="41" t="s">
        <v>183</v>
      </c>
      <c r="R61" s="41"/>
      <c r="S61" s="41"/>
      <c r="T61" s="41"/>
      <c r="U61" s="41"/>
      <c r="V61" s="41"/>
      <c r="W61" s="41"/>
      <c r="Y61" s="125"/>
      <c r="Z61" s="125"/>
    </row>
    <row r="62" spans="1:26">
      <c r="A62" s="220"/>
      <c r="B62" s="974" t="s">
        <v>3901</v>
      </c>
      <c r="C62" s="914" t="s">
        <v>3902</v>
      </c>
      <c r="D62" s="960"/>
      <c r="E62" s="960"/>
      <c r="F62" s="960"/>
      <c r="G62" s="960"/>
      <c r="H62" s="960"/>
      <c r="I62" s="42" t="s">
        <v>222</v>
      </c>
      <c r="J62" s="124" t="s">
        <v>3903</v>
      </c>
      <c r="K62" s="41" t="s">
        <v>91</v>
      </c>
      <c r="L62" s="41" t="s">
        <v>3765</v>
      </c>
      <c r="M62" s="41" t="s">
        <v>159</v>
      </c>
      <c r="N62" s="41"/>
      <c r="O62" s="41"/>
      <c r="P62" s="41"/>
      <c r="Q62" s="41" t="s">
        <v>183</v>
      </c>
      <c r="R62" s="41"/>
      <c r="S62" s="41"/>
      <c r="T62" s="41"/>
      <c r="U62" s="41"/>
      <c r="V62" s="41"/>
      <c r="W62" s="41"/>
      <c r="Y62" s="125"/>
      <c r="Z62" s="125"/>
    </row>
    <row r="63" spans="1:26">
      <c r="A63" s="220"/>
      <c r="B63" s="974" t="s">
        <v>3904</v>
      </c>
      <c r="C63" s="914" t="s">
        <v>38</v>
      </c>
      <c r="D63" s="960"/>
      <c r="E63" s="960"/>
      <c r="F63" s="960"/>
      <c r="G63" s="960"/>
      <c r="H63" s="960"/>
      <c r="I63" s="42" t="s">
        <v>222</v>
      </c>
      <c r="J63" s="124" t="s">
        <v>3905</v>
      </c>
      <c r="K63" s="41" t="s">
        <v>91</v>
      </c>
      <c r="L63" s="41" t="s">
        <v>3765</v>
      </c>
      <c r="M63" s="41" t="s">
        <v>159</v>
      </c>
      <c r="N63" s="41"/>
      <c r="O63" s="41"/>
      <c r="P63" s="41"/>
      <c r="Q63" s="41" t="s">
        <v>183</v>
      </c>
      <c r="R63" s="41"/>
      <c r="S63" s="41"/>
      <c r="T63" s="41"/>
      <c r="U63" s="41"/>
      <c r="V63" s="41"/>
      <c r="W63" s="41"/>
      <c r="Y63" s="125"/>
      <c r="Z63" s="125"/>
    </row>
    <row r="64" spans="1:26">
      <c r="A64" s="220"/>
      <c r="B64" s="974" t="s">
        <v>3906</v>
      </c>
      <c r="C64" s="914" t="s">
        <v>3907</v>
      </c>
      <c r="D64" s="960"/>
      <c r="E64" s="960"/>
      <c r="F64" s="960"/>
      <c r="G64" s="960"/>
      <c r="H64" s="960"/>
      <c r="I64" s="42" t="s">
        <v>222</v>
      </c>
      <c r="J64" s="124" t="s">
        <v>3908</v>
      </c>
      <c r="K64" s="41" t="s">
        <v>91</v>
      </c>
      <c r="L64" s="41" t="s">
        <v>3765</v>
      </c>
      <c r="M64" s="41" t="s">
        <v>159</v>
      </c>
      <c r="N64" s="41"/>
      <c r="O64" s="41"/>
      <c r="P64" s="41"/>
      <c r="Q64" s="41" t="s">
        <v>183</v>
      </c>
      <c r="R64" s="41"/>
      <c r="S64" s="41"/>
      <c r="T64" s="41"/>
      <c r="U64" s="41"/>
      <c r="V64" s="41"/>
      <c r="W64" s="41"/>
      <c r="Y64" s="125"/>
      <c r="Z64" s="125"/>
    </row>
    <row r="65" spans="1:26">
      <c r="A65" s="220"/>
      <c r="B65" s="974" t="s">
        <v>3909</v>
      </c>
      <c r="C65" s="914" t="s">
        <v>3910</v>
      </c>
      <c r="D65" s="960"/>
      <c r="E65" s="960"/>
      <c r="F65" s="960"/>
      <c r="G65" s="960"/>
      <c r="H65" s="960"/>
      <c r="I65" s="42" t="s">
        <v>222</v>
      </c>
      <c r="J65" s="124" t="s">
        <v>3911</v>
      </c>
      <c r="K65" s="41" t="s">
        <v>91</v>
      </c>
      <c r="L65" s="41" t="s">
        <v>3765</v>
      </c>
      <c r="M65" s="41" t="s">
        <v>159</v>
      </c>
      <c r="N65" s="41"/>
      <c r="O65" s="41"/>
      <c r="P65" s="41"/>
      <c r="Q65" s="41" t="s">
        <v>183</v>
      </c>
      <c r="R65" s="41"/>
      <c r="S65" s="41"/>
      <c r="T65" s="41"/>
      <c r="U65" s="41"/>
      <c r="V65" s="41"/>
      <c r="W65" s="41"/>
      <c r="Y65" s="125"/>
      <c r="Z65" s="125"/>
    </row>
    <row r="66" spans="1:26">
      <c r="A66" s="220"/>
      <c r="B66" s="974" t="s">
        <v>3912</v>
      </c>
      <c r="C66" s="914" t="s">
        <v>3913</v>
      </c>
      <c r="D66" s="960"/>
      <c r="E66" s="960"/>
      <c r="F66" s="960"/>
      <c r="G66" s="960"/>
      <c r="H66" s="960"/>
      <c r="I66" s="42" t="s">
        <v>222</v>
      </c>
      <c r="J66" s="124" t="s">
        <v>3914</v>
      </c>
      <c r="K66" s="41" t="s">
        <v>91</v>
      </c>
      <c r="L66" s="41" t="s">
        <v>3765</v>
      </c>
      <c r="M66" s="41" t="s">
        <v>159</v>
      </c>
      <c r="N66" s="41"/>
      <c r="O66" s="41"/>
      <c r="P66" s="41"/>
      <c r="Q66" s="41" t="s">
        <v>183</v>
      </c>
      <c r="R66" s="41"/>
      <c r="S66" s="41"/>
      <c r="T66" s="41"/>
      <c r="U66" s="41"/>
      <c r="V66" s="41"/>
      <c r="W66" s="41"/>
      <c r="Y66" s="125"/>
      <c r="Z66" s="125"/>
    </row>
    <row r="67" spans="1:26">
      <c r="A67" s="220"/>
      <c r="B67" s="958" t="s">
        <v>3915</v>
      </c>
      <c r="C67" s="8" t="s">
        <v>36</v>
      </c>
      <c r="D67" s="960"/>
      <c r="E67" s="303"/>
      <c r="F67" s="303"/>
      <c r="G67" s="303"/>
      <c r="H67" s="303"/>
      <c r="I67" s="42" t="s">
        <v>318</v>
      </c>
      <c r="J67" s="42"/>
      <c r="K67" s="41" t="s">
        <v>91</v>
      </c>
      <c r="L67" s="41" t="s">
        <v>3765</v>
      </c>
      <c r="M67" s="41" t="s">
        <v>159</v>
      </c>
      <c r="N67" s="41"/>
      <c r="O67" s="41"/>
      <c r="P67" s="41"/>
      <c r="Q67" s="41" t="s">
        <v>183</v>
      </c>
      <c r="R67" s="41"/>
      <c r="S67" s="41"/>
      <c r="T67" s="41"/>
      <c r="U67" s="41"/>
      <c r="V67" s="41"/>
      <c r="W67" s="41"/>
      <c r="Y67" s="125"/>
      <c r="Z67" s="125"/>
    </row>
    <row r="68" spans="1:26">
      <c r="A68" s="220"/>
      <c r="B68" s="958" t="s">
        <v>221</v>
      </c>
      <c r="C68" s="8" t="s">
        <v>0</v>
      </c>
      <c r="D68" s="303"/>
      <c r="E68" s="303"/>
      <c r="F68" s="303"/>
      <c r="G68" s="303"/>
      <c r="H68" s="303"/>
      <c r="I68" s="42" t="s">
        <v>220</v>
      </c>
      <c r="J68" s="42"/>
      <c r="K68" s="41" t="s">
        <v>91</v>
      </c>
      <c r="L68" s="41" t="s">
        <v>3765</v>
      </c>
      <c r="M68" s="41" t="s">
        <v>159</v>
      </c>
      <c r="N68" s="41"/>
      <c r="O68" s="41"/>
      <c r="P68" s="41"/>
      <c r="Q68" s="41" t="s">
        <v>183</v>
      </c>
      <c r="R68" s="41"/>
      <c r="S68" s="41"/>
      <c r="T68" s="41"/>
      <c r="U68" s="41"/>
      <c r="V68" s="41"/>
      <c r="W68" s="41"/>
      <c r="Y68" s="125"/>
      <c r="Z68" s="125"/>
    </row>
    <row r="69" spans="1:26">
      <c r="A69" s="220"/>
      <c r="B69" s="975" t="s">
        <v>3916</v>
      </c>
      <c r="C69" s="8" t="s">
        <v>27</v>
      </c>
      <c r="D69" s="960"/>
      <c r="E69" s="960"/>
      <c r="F69" s="960"/>
      <c r="G69" s="960"/>
      <c r="H69" s="960"/>
      <c r="I69" s="42" t="s">
        <v>219</v>
      </c>
      <c r="J69" s="42"/>
      <c r="K69" s="41" t="s">
        <v>91</v>
      </c>
      <c r="L69" s="41" t="s">
        <v>3765</v>
      </c>
      <c r="M69" s="41" t="s">
        <v>159</v>
      </c>
      <c r="N69" s="41"/>
      <c r="O69" s="41"/>
      <c r="P69" s="41"/>
      <c r="Q69" s="41" t="s">
        <v>183</v>
      </c>
      <c r="R69" s="41"/>
      <c r="S69" s="41"/>
      <c r="T69" s="41"/>
      <c r="U69" s="41"/>
      <c r="V69" s="41"/>
      <c r="W69" s="41"/>
      <c r="Y69" s="125"/>
      <c r="Z69" s="125"/>
    </row>
    <row r="70" spans="1:26">
      <c r="A70" s="220"/>
      <c r="B70" s="975" t="s">
        <v>3917</v>
      </c>
      <c r="C70" s="8" t="s">
        <v>26</v>
      </c>
      <c r="D70" s="970"/>
      <c r="E70" s="970"/>
      <c r="F70" s="970"/>
      <c r="G70" s="970"/>
      <c r="H70" s="970"/>
      <c r="I70" s="42" t="s">
        <v>218</v>
      </c>
      <c r="J70" s="42"/>
      <c r="K70" s="41" t="s">
        <v>91</v>
      </c>
      <c r="L70" s="41" t="s">
        <v>3765</v>
      </c>
      <c r="M70" s="41" t="s">
        <v>159</v>
      </c>
      <c r="N70" s="41"/>
      <c r="O70" s="41"/>
      <c r="P70" s="41"/>
      <c r="Q70" s="41" t="s">
        <v>183</v>
      </c>
      <c r="R70" s="41"/>
      <c r="S70" s="41"/>
      <c r="T70" s="41"/>
      <c r="U70" s="41"/>
      <c r="V70" s="41"/>
      <c r="W70" s="41"/>
      <c r="Y70" s="125"/>
      <c r="Z70" s="125"/>
    </row>
    <row r="71" spans="1:26">
      <c r="A71" s="220"/>
      <c r="B71" s="976" t="s">
        <v>3918</v>
      </c>
      <c r="C71" s="8" t="s">
        <v>18</v>
      </c>
      <c r="D71" s="303"/>
      <c r="E71" s="303"/>
      <c r="F71" s="303"/>
      <c r="G71" s="303"/>
      <c r="H71" s="303"/>
      <c r="I71" s="42" t="s">
        <v>3753</v>
      </c>
      <c r="J71" s="42" t="s">
        <v>206</v>
      </c>
      <c r="K71" s="41" t="s">
        <v>91</v>
      </c>
      <c r="L71" s="41" t="s">
        <v>3765</v>
      </c>
      <c r="M71" s="41" t="s">
        <v>159</v>
      </c>
      <c r="N71" s="41"/>
      <c r="O71" s="41"/>
      <c r="P71" s="41"/>
      <c r="Q71" s="41" t="s">
        <v>183</v>
      </c>
      <c r="R71" s="41"/>
      <c r="S71" s="41"/>
      <c r="T71" s="41"/>
      <c r="U71" s="41"/>
      <c r="V71" s="41"/>
      <c r="W71" s="41"/>
      <c r="Y71" s="125"/>
      <c r="Z71" s="125"/>
    </row>
    <row r="72" spans="1:26">
      <c r="A72" s="977"/>
      <c r="B72" s="978" t="s">
        <v>3919</v>
      </c>
      <c r="C72" s="8" t="s">
        <v>95</v>
      </c>
      <c r="D72" s="303"/>
      <c r="E72" s="303"/>
      <c r="F72" s="303"/>
      <c r="G72" s="303"/>
      <c r="H72" s="303"/>
      <c r="I72" s="42" t="s">
        <v>3753</v>
      </c>
      <c r="J72" s="42"/>
      <c r="K72" s="41" t="s">
        <v>91</v>
      </c>
      <c r="L72" s="41" t="s">
        <v>3765</v>
      </c>
      <c r="M72" s="41" t="s">
        <v>159</v>
      </c>
      <c r="N72" s="41"/>
      <c r="O72" s="41"/>
      <c r="P72" s="41"/>
      <c r="Q72" s="41" t="s">
        <v>183</v>
      </c>
      <c r="R72" s="41"/>
      <c r="S72" s="41"/>
      <c r="T72" s="41"/>
      <c r="U72" s="41"/>
      <c r="V72" s="41"/>
      <c r="W72" s="41"/>
      <c r="Y72" s="125"/>
      <c r="Z72" s="125"/>
    </row>
    <row r="73" spans="1:26">
      <c r="A73" s="979"/>
      <c r="B73" s="980"/>
      <c r="C73" s="980"/>
      <c r="D73" s="756" t="s">
        <v>3920</v>
      </c>
      <c r="E73" s="756" t="s">
        <v>3921</v>
      </c>
      <c r="F73" s="756" t="s">
        <v>3920</v>
      </c>
      <c r="G73" s="756" t="s">
        <v>3921</v>
      </c>
      <c r="H73" s="756" t="s">
        <v>3921</v>
      </c>
    </row>
    <row r="74" spans="1:26">
      <c r="A74" s="979"/>
      <c r="B74" s="980"/>
      <c r="C74" s="980"/>
      <c r="D74" s="35"/>
      <c r="E74" s="35"/>
      <c r="F74" s="35"/>
      <c r="G74" s="756" t="s">
        <v>201</v>
      </c>
      <c r="H74" s="756" t="s">
        <v>3764</v>
      </c>
    </row>
    <row r="75" spans="1:26">
      <c r="D75" s="756" t="s">
        <v>790</v>
      </c>
      <c r="E75" s="756" t="s">
        <v>790</v>
      </c>
      <c r="F75" s="756" t="s">
        <v>791</v>
      </c>
      <c r="G75" s="756" t="s">
        <v>791</v>
      </c>
      <c r="H75" s="756" t="s">
        <v>791</v>
      </c>
    </row>
    <row r="76" spans="1:26">
      <c r="D76" s="756"/>
      <c r="E76" s="756"/>
      <c r="F76" s="756"/>
      <c r="G76" s="756"/>
      <c r="H76" s="756"/>
    </row>
    <row r="78" spans="1:26">
      <c r="A78" s="1" t="s">
        <v>3922</v>
      </c>
    </row>
    <row r="79" spans="1:26">
      <c r="A79" s="273" t="s">
        <v>109</v>
      </c>
    </row>
    <row r="80" spans="1:26">
      <c r="A80" s="273" t="s">
        <v>90</v>
      </c>
      <c r="D80" s="981"/>
      <c r="E80" s="981"/>
      <c r="F80" s="981"/>
      <c r="G80" s="981"/>
      <c r="H80" s="981"/>
    </row>
    <row r="81" spans="1:20" ht="28.8">
      <c r="A81" s="905" t="s">
        <v>3746</v>
      </c>
      <c r="B81" s="954" t="s">
        <v>3747</v>
      </c>
      <c r="C81" s="702" t="s">
        <v>108</v>
      </c>
      <c r="D81" s="954" t="s">
        <v>3748</v>
      </c>
      <c r="E81" s="1253"/>
      <c r="F81" s="982"/>
      <c r="G81" s="982"/>
    </row>
    <row r="82" spans="1:20">
      <c r="D82" s="982"/>
      <c r="E82" s="982"/>
      <c r="F82" s="982"/>
      <c r="G82" s="982"/>
    </row>
    <row r="83" spans="1:20">
      <c r="A83" s="293" t="s">
        <v>3923</v>
      </c>
    </row>
    <row r="86" spans="1:20">
      <c r="C86" s="956"/>
      <c r="D86" s="2130" t="s">
        <v>3840</v>
      </c>
      <c r="E86" s="2130"/>
      <c r="F86"/>
      <c r="G86"/>
      <c r="K86" s="957"/>
    </row>
    <row r="87" spans="1:20" ht="28.8">
      <c r="B87" s="983"/>
      <c r="C87" s="983"/>
      <c r="D87" s="984" t="s">
        <v>3750</v>
      </c>
      <c r="E87" s="701" t="s">
        <v>3751</v>
      </c>
      <c r="F87" s="568"/>
    </row>
    <row r="88" spans="1:20">
      <c r="B88" s="983"/>
      <c r="C88" s="983"/>
      <c r="D88" s="8" t="s">
        <v>86</v>
      </c>
      <c r="E88" s="8" t="s">
        <v>84</v>
      </c>
      <c r="F88" s="568"/>
    </row>
    <row r="89" spans="1:20">
      <c r="B89" s="958" t="s">
        <v>715</v>
      </c>
      <c r="C89" s="8" t="s">
        <v>10</v>
      </c>
      <c r="D89" s="985"/>
      <c r="E89" s="985"/>
      <c r="F89" s="42" t="s">
        <v>229</v>
      </c>
      <c r="G89" s="42"/>
      <c r="H89" s="41" t="s">
        <v>91</v>
      </c>
      <c r="I89" s="41" t="s">
        <v>3765</v>
      </c>
      <c r="J89" s="41" t="s">
        <v>176</v>
      </c>
      <c r="K89" s="41"/>
      <c r="L89" s="41"/>
      <c r="M89" s="41"/>
      <c r="N89" s="41" t="s">
        <v>183</v>
      </c>
      <c r="O89" s="41"/>
      <c r="P89" s="41"/>
      <c r="Q89" s="41"/>
      <c r="R89" s="41"/>
      <c r="S89" s="41"/>
      <c r="T89" s="125"/>
    </row>
    <row r="90" spans="1:20">
      <c r="B90" s="959" t="s">
        <v>3843</v>
      </c>
      <c r="C90" s="8" t="s">
        <v>9</v>
      </c>
      <c r="D90" s="986"/>
      <c r="E90" s="986"/>
      <c r="F90" s="42" t="s">
        <v>228</v>
      </c>
      <c r="G90" s="42"/>
      <c r="H90" s="41" t="s">
        <v>91</v>
      </c>
      <c r="I90" s="41" t="s">
        <v>3765</v>
      </c>
      <c r="J90" s="41" t="s">
        <v>176</v>
      </c>
      <c r="K90" s="41"/>
      <c r="L90" s="41"/>
      <c r="M90" s="41"/>
      <c r="N90" s="41" t="s">
        <v>183</v>
      </c>
      <c r="O90" s="41"/>
      <c r="P90" s="41"/>
      <c r="Q90" s="41"/>
      <c r="R90" s="41"/>
      <c r="S90" s="41"/>
      <c r="T90" s="125"/>
    </row>
    <row r="91" spans="1:20">
      <c r="B91" s="959" t="s">
        <v>3844</v>
      </c>
      <c r="C91" s="8" t="s">
        <v>65</v>
      </c>
      <c r="D91" s="985"/>
      <c r="E91" s="985"/>
      <c r="F91" s="42" t="s">
        <v>227</v>
      </c>
      <c r="G91" s="42"/>
      <c r="H91" s="41" t="s">
        <v>91</v>
      </c>
      <c r="I91" s="41" t="s">
        <v>3765</v>
      </c>
      <c r="J91" s="41" t="s">
        <v>176</v>
      </c>
      <c r="K91" s="41"/>
      <c r="L91" s="41"/>
      <c r="M91" s="41"/>
      <c r="N91" s="41" t="s">
        <v>183</v>
      </c>
      <c r="O91" s="41"/>
      <c r="P91" s="41"/>
      <c r="Q91" s="41"/>
      <c r="R91" s="41"/>
      <c r="S91" s="41"/>
      <c r="T91" s="125"/>
    </row>
    <row r="92" spans="1:20">
      <c r="B92" s="958" t="s">
        <v>714</v>
      </c>
      <c r="C92" s="8" t="s">
        <v>61</v>
      </c>
      <c r="D92" s="985"/>
      <c r="E92" s="985"/>
      <c r="F92" s="42" t="s">
        <v>217</v>
      </c>
      <c r="G92" s="42"/>
      <c r="H92" s="41" t="s">
        <v>91</v>
      </c>
      <c r="I92" s="41" t="s">
        <v>3765</v>
      </c>
      <c r="J92" s="41" t="s">
        <v>176</v>
      </c>
      <c r="K92" s="41"/>
      <c r="L92" s="41"/>
      <c r="M92" s="41"/>
      <c r="N92" s="41" t="s">
        <v>183</v>
      </c>
      <c r="O92" s="41"/>
      <c r="P92" s="41"/>
      <c r="Q92" s="41"/>
      <c r="R92" s="41"/>
      <c r="S92" s="41"/>
      <c r="T92" s="125"/>
    </row>
    <row r="93" spans="1:20">
      <c r="B93" s="959" t="s">
        <v>3845</v>
      </c>
      <c r="C93" s="8" t="s">
        <v>4</v>
      </c>
      <c r="D93" s="987"/>
      <c r="E93" s="987"/>
      <c r="F93" s="42" t="s">
        <v>217</v>
      </c>
      <c r="G93" s="42" t="s">
        <v>3718</v>
      </c>
      <c r="H93" s="41" t="s">
        <v>91</v>
      </c>
      <c r="I93" s="41" t="s">
        <v>3765</v>
      </c>
      <c r="J93" s="41" t="s">
        <v>176</v>
      </c>
      <c r="K93" s="41"/>
      <c r="L93" s="41"/>
      <c r="M93" s="41" t="s">
        <v>182</v>
      </c>
      <c r="N93" s="41" t="s">
        <v>183</v>
      </c>
      <c r="O93" s="41"/>
      <c r="P93" s="41"/>
      <c r="Q93" s="41"/>
      <c r="R93" s="41"/>
      <c r="S93" s="41"/>
      <c r="T93" s="125"/>
    </row>
    <row r="94" spans="1:20">
      <c r="B94" s="962" t="s">
        <v>3846</v>
      </c>
      <c r="C94" s="963" t="s">
        <v>3847</v>
      </c>
      <c r="D94" s="303"/>
      <c r="E94" s="303"/>
      <c r="F94" s="42" t="s">
        <v>3848</v>
      </c>
      <c r="G94" s="42" t="s">
        <v>3718</v>
      </c>
      <c r="H94" s="41" t="s">
        <v>91</v>
      </c>
      <c r="I94" s="41" t="s">
        <v>3765</v>
      </c>
      <c r="J94" s="41" t="s">
        <v>176</v>
      </c>
      <c r="K94" s="41"/>
      <c r="L94" s="41" t="s">
        <v>3849</v>
      </c>
      <c r="M94" s="41" t="s">
        <v>182</v>
      </c>
      <c r="N94" s="41" t="s">
        <v>183</v>
      </c>
      <c r="O94" s="41"/>
      <c r="P94" s="41"/>
      <c r="Q94" s="41"/>
      <c r="R94" s="41"/>
      <c r="S94" s="41"/>
      <c r="T94" s="125"/>
    </row>
    <row r="95" spans="1:20">
      <c r="B95" s="962" t="s">
        <v>3850</v>
      </c>
      <c r="C95" s="8" t="s">
        <v>59</v>
      </c>
      <c r="D95" s="303"/>
      <c r="E95" s="303"/>
      <c r="F95" s="42" t="s">
        <v>3848</v>
      </c>
      <c r="G95" s="42" t="s">
        <v>3718</v>
      </c>
      <c r="H95" s="41" t="s">
        <v>91</v>
      </c>
      <c r="I95" s="41" t="s">
        <v>3765</v>
      </c>
      <c r="J95" s="41" t="s">
        <v>176</v>
      </c>
      <c r="K95" s="41"/>
      <c r="L95" s="41" t="s">
        <v>3722</v>
      </c>
      <c r="M95" s="41" t="s">
        <v>182</v>
      </c>
      <c r="N95" s="41" t="s">
        <v>183</v>
      </c>
      <c r="O95" s="41"/>
      <c r="P95" s="41"/>
      <c r="Q95" s="41"/>
      <c r="R95" s="41"/>
      <c r="S95" s="41"/>
      <c r="T95" s="125"/>
    </row>
    <row r="96" spans="1:20">
      <c r="B96" s="962" t="s">
        <v>3851</v>
      </c>
      <c r="C96" s="8" t="s">
        <v>3852</v>
      </c>
      <c r="D96" s="303"/>
      <c r="E96" s="303"/>
      <c r="F96" s="42" t="s">
        <v>3848</v>
      </c>
      <c r="G96" s="42" t="s">
        <v>3718</v>
      </c>
      <c r="H96" s="41" t="s">
        <v>91</v>
      </c>
      <c r="I96" s="41" t="s">
        <v>3765</v>
      </c>
      <c r="J96" s="41" t="s">
        <v>176</v>
      </c>
      <c r="K96" s="41"/>
      <c r="L96" s="41" t="s">
        <v>3853</v>
      </c>
      <c r="M96" s="41" t="s">
        <v>182</v>
      </c>
      <c r="N96" s="41" t="s">
        <v>183</v>
      </c>
      <c r="O96" s="41"/>
      <c r="P96" s="41"/>
      <c r="Q96" s="41"/>
      <c r="R96" s="41"/>
      <c r="S96" s="41"/>
      <c r="T96" s="125"/>
    </row>
    <row r="97" spans="2:20">
      <c r="B97" s="962" t="s">
        <v>3854</v>
      </c>
      <c r="C97" s="8" t="s">
        <v>58</v>
      </c>
      <c r="D97" s="303"/>
      <c r="E97" s="303"/>
      <c r="F97" s="42" t="s">
        <v>192</v>
      </c>
      <c r="G97" s="42" t="s">
        <v>3718</v>
      </c>
      <c r="H97" s="41" t="s">
        <v>91</v>
      </c>
      <c r="I97" s="41" t="s">
        <v>3765</v>
      </c>
      <c r="J97" s="41" t="s">
        <v>176</v>
      </c>
      <c r="K97" s="41"/>
      <c r="L97" s="41" t="s">
        <v>191</v>
      </c>
      <c r="M97" s="41" t="s">
        <v>182</v>
      </c>
      <c r="N97" s="41" t="s">
        <v>183</v>
      </c>
      <c r="O97" s="41"/>
      <c r="P97" s="41"/>
      <c r="Q97" s="41"/>
      <c r="R97" s="41"/>
      <c r="S97" s="41"/>
      <c r="T97" s="125"/>
    </row>
    <row r="98" spans="2:20">
      <c r="B98" s="959" t="s">
        <v>3855</v>
      </c>
      <c r="C98" s="8" t="s">
        <v>57</v>
      </c>
      <c r="D98" s="986"/>
      <c r="E98" s="986"/>
      <c r="F98" s="42" t="s">
        <v>217</v>
      </c>
      <c r="G98" s="42" t="s">
        <v>3719</v>
      </c>
      <c r="H98" s="41" t="s">
        <v>91</v>
      </c>
      <c r="I98" s="41" t="s">
        <v>3765</v>
      </c>
      <c r="J98" s="41" t="s">
        <v>176</v>
      </c>
      <c r="K98" s="41"/>
      <c r="L98" s="41"/>
      <c r="M98" s="41" t="s">
        <v>182</v>
      </c>
      <c r="N98" s="41" t="s">
        <v>183</v>
      </c>
      <c r="O98" s="41"/>
      <c r="P98" s="41"/>
      <c r="Q98" s="41"/>
      <c r="R98" s="41"/>
      <c r="S98" s="41"/>
      <c r="T98" s="125"/>
    </row>
    <row r="99" spans="2:20">
      <c r="B99" s="962" t="s">
        <v>3856</v>
      </c>
      <c r="C99" s="963" t="s">
        <v>3857</v>
      </c>
      <c r="D99" s="303"/>
      <c r="E99" s="303"/>
      <c r="F99" s="42" t="s">
        <v>3848</v>
      </c>
      <c r="G99" s="42" t="s">
        <v>3719</v>
      </c>
      <c r="H99" s="41" t="s">
        <v>91</v>
      </c>
      <c r="I99" s="41" t="s">
        <v>3765</v>
      </c>
      <c r="J99" s="41" t="s">
        <v>176</v>
      </c>
      <c r="K99" s="41"/>
      <c r="L99" s="41" t="s">
        <v>3849</v>
      </c>
      <c r="M99" s="41" t="s">
        <v>182</v>
      </c>
      <c r="N99" s="41" t="s">
        <v>183</v>
      </c>
      <c r="O99" s="41"/>
      <c r="P99" s="41"/>
      <c r="Q99" s="41"/>
      <c r="R99" s="41"/>
      <c r="S99" s="41"/>
      <c r="T99" s="125"/>
    </row>
    <row r="100" spans="2:20">
      <c r="B100" s="962" t="s">
        <v>3858</v>
      </c>
      <c r="C100" s="8" t="s">
        <v>55</v>
      </c>
      <c r="D100" s="303"/>
      <c r="E100" s="303"/>
      <c r="F100" s="42" t="s">
        <v>3848</v>
      </c>
      <c r="G100" s="42" t="s">
        <v>3719</v>
      </c>
      <c r="H100" s="41" t="s">
        <v>91</v>
      </c>
      <c r="I100" s="41" t="s">
        <v>3765</v>
      </c>
      <c r="J100" s="41" t="s">
        <v>176</v>
      </c>
      <c r="K100" s="41"/>
      <c r="L100" s="41" t="s">
        <v>3722</v>
      </c>
      <c r="M100" s="41" t="s">
        <v>182</v>
      </c>
      <c r="N100" s="41" t="s">
        <v>183</v>
      </c>
      <c r="O100" s="41"/>
      <c r="P100" s="41"/>
      <c r="Q100" s="41"/>
      <c r="R100" s="41"/>
      <c r="S100" s="41"/>
      <c r="T100" s="125"/>
    </row>
    <row r="101" spans="2:20">
      <c r="B101" s="962" t="s">
        <v>3859</v>
      </c>
      <c r="C101" s="8" t="s">
        <v>3860</v>
      </c>
      <c r="D101" s="303"/>
      <c r="E101" s="303"/>
      <c r="F101" s="42" t="s">
        <v>3848</v>
      </c>
      <c r="G101" s="42" t="s">
        <v>3719</v>
      </c>
      <c r="H101" s="41" t="s">
        <v>91</v>
      </c>
      <c r="I101" s="41" t="s">
        <v>3765</v>
      </c>
      <c r="J101" s="41" t="s">
        <v>176</v>
      </c>
      <c r="K101" s="41"/>
      <c r="L101" s="41" t="s">
        <v>3853</v>
      </c>
      <c r="M101" s="41" t="s">
        <v>182</v>
      </c>
      <c r="N101" s="41" t="s">
        <v>183</v>
      </c>
      <c r="O101" s="41"/>
      <c r="P101" s="41"/>
      <c r="Q101" s="41"/>
      <c r="R101" s="41"/>
      <c r="S101" s="41"/>
      <c r="T101" s="125"/>
    </row>
    <row r="102" spans="2:20">
      <c r="B102" s="962" t="s">
        <v>3861</v>
      </c>
      <c r="C102" s="8" t="s">
        <v>54</v>
      </c>
      <c r="D102" s="303"/>
      <c r="E102" s="303"/>
      <c r="F102" s="42" t="s">
        <v>192</v>
      </c>
      <c r="G102" s="42" t="s">
        <v>3719</v>
      </c>
      <c r="H102" s="41" t="s">
        <v>91</v>
      </c>
      <c r="I102" s="41" t="s">
        <v>3765</v>
      </c>
      <c r="J102" s="41" t="s">
        <v>176</v>
      </c>
      <c r="K102" s="41"/>
      <c r="L102" s="41" t="s">
        <v>191</v>
      </c>
      <c r="M102" s="41" t="s">
        <v>182</v>
      </c>
      <c r="N102" s="41" t="s">
        <v>183</v>
      </c>
      <c r="O102" s="41"/>
      <c r="P102" s="41"/>
      <c r="Q102" s="41"/>
      <c r="R102" s="41"/>
      <c r="S102" s="41"/>
      <c r="T102" s="125"/>
    </row>
    <row r="103" spans="2:20">
      <c r="B103" s="969" t="s">
        <v>3862</v>
      </c>
      <c r="C103" s="8" t="s">
        <v>3863</v>
      </c>
      <c r="D103" s="988"/>
      <c r="E103" s="988"/>
      <c r="F103" s="42" t="s">
        <v>217</v>
      </c>
      <c r="G103" s="42" t="s">
        <v>3864</v>
      </c>
      <c r="H103" s="41" t="s">
        <v>91</v>
      </c>
      <c r="I103" s="41" t="s">
        <v>3765</v>
      </c>
      <c r="J103" s="41" t="s">
        <v>176</v>
      </c>
      <c r="K103" s="41"/>
      <c r="L103" s="41"/>
      <c r="M103" s="41" t="s">
        <v>182</v>
      </c>
      <c r="N103" s="41" t="s">
        <v>183</v>
      </c>
      <c r="O103" s="41"/>
      <c r="P103" s="41"/>
      <c r="Q103" s="41"/>
      <c r="R103" s="41"/>
      <c r="S103" s="41"/>
      <c r="T103" s="125"/>
    </row>
    <row r="104" spans="2:20">
      <c r="B104" s="962" t="s">
        <v>3865</v>
      </c>
      <c r="C104" s="8" t="s">
        <v>3866</v>
      </c>
      <c r="D104" s="998"/>
      <c r="E104" s="998"/>
      <c r="F104" s="42" t="s">
        <v>217</v>
      </c>
      <c r="G104" s="42" t="s">
        <v>3864</v>
      </c>
      <c r="H104" s="41" t="s">
        <v>91</v>
      </c>
      <c r="I104" s="41" t="s">
        <v>3765</v>
      </c>
      <c r="J104" s="41" t="s">
        <v>176</v>
      </c>
      <c r="K104" s="41"/>
      <c r="L104" s="41" t="s">
        <v>3849</v>
      </c>
      <c r="M104" s="41" t="s">
        <v>182</v>
      </c>
      <c r="N104" s="41" t="s">
        <v>183</v>
      </c>
      <c r="O104" s="41"/>
      <c r="P104" s="41"/>
      <c r="Q104" s="41"/>
      <c r="R104" s="41"/>
      <c r="S104" s="41"/>
      <c r="T104" s="125"/>
    </row>
    <row r="105" spans="2:20">
      <c r="B105" s="972" t="s">
        <v>3867</v>
      </c>
      <c r="C105" s="8" t="s">
        <v>3868</v>
      </c>
      <c r="D105" s="998"/>
      <c r="E105" s="998"/>
      <c r="F105" s="42" t="s">
        <v>217</v>
      </c>
      <c r="G105" s="42" t="s">
        <v>3864</v>
      </c>
      <c r="H105" s="41" t="s">
        <v>91</v>
      </c>
      <c r="I105" s="41" t="s">
        <v>3765</v>
      </c>
      <c r="J105" s="41" t="s">
        <v>176</v>
      </c>
      <c r="K105" s="41"/>
      <c r="L105" s="41" t="s">
        <v>3722</v>
      </c>
      <c r="M105" s="41" t="s">
        <v>182</v>
      </c>
      <c r="N105" s="41" t="s">
        <v>183</v>
      </c>
      <c r="O105" s="41"/>
      <c r="P105" s="41"/>
      <c r="Q105" s="41"/>
      <c r="R105" s="41"/>
      <c r="S105" s="41"/>
      <c r="T105" s="125"/>
    </row>
    <row r="106" spans="2:20">
      <c r="B106" s="972" t="s">
        <v>3869</v>
      </c>
      <c r="C106" s="8" t="s">
        <v>3870</v>
      </c>
      <c r="D106" s="998"/>
      <c r="E106" s="998"/>
      <c r="F106" s="42" t="s">
        <v>217</v>
      </c>
      <c r="G106" s="42" t="s">
        <v>3864</v>
      </c>
      <c r="H106" s="41" t="s">
        <v>91</v>
      </c>
      <c r="I106" s="41" t="s">
        <v>3765</v>
      </c>
      <c r="J106" s="41" t="s">
        <v>176</v>
      </c>
      <c r="K106" s="41"/>
      <c r="L106" s="41" t="s">
        <v>3853</v>
      </c>
      <c r="M106" s="41" t="s">
        <v>182</v>
      </c>
      <c r="N106" s="41" t="s">
        <v>183</v>
      </c>
      <c r="O106" s="41"/>
      <c r="P106" s="41"/>
      <c r="Q106" s="41"/>
      <c r="R106" s="41"/>
      <c r="S106" s="41"/>
      <c r="T106" s="125"/>
    </row>
    <row r="107" spans="2:20">
      <c r="B107" s="969" t="s">
        <v>3871</v>
      </c>
      <c r="C107" s="8" t="s">
        <v>3872</v>
      </c>
      <c r="D107" s="988"/>
      <c r="E107" s="988"/>
      <c r="F107" s="42" t="s">
        <v>217</v>
      </c>
      <c r="G107" s="42" t="s">
        <v>3873</v>
      </c>
      <c r="H107" s="41" t="s">
        <v>91</v>
      </c>
      <c r="I107" s="41" t="s">
        <v>3765</v>
      </c>
      <c r="J107" s="41" t="s">
        <v>176</v>
      </c>
      <c r="K107" s="41"/>
      <c r="L107" s="41"/>
      <c r="M107" s="41" t="s">
        <v>182</v>
      </c>
      <c r="N107" s="41" t="s">
        <v>183</v>
      </c>
      <c r="O107" s="41"/>
      <c r="P107" s="41"/>
      <c r="Q107" s="41"/>
      <c r="R107" s="41"/>
      <c r="S107" s="41"/>
      <c r="T107" s="125"/>
    </row>
    <row r="108" spans="2:20">
      <c r="B108" s="962" t="s">
        <v>3874</v>
      </c>
      <c r="C108" s="8" t="s">
        <v>3875</v>
      </c>
      <c r="D108" s="998"/>
      <c r="E108" s="998"/>
      <c r="F108" s="42" t="s">
        <v>217</v>
      </c>
      <c r="G108" s="42" t="s">
        <v>3873</v>
      </c>
      <c r="H108" s="41" t="s">
        <v>91</v>
      </c>
      <c r="I108" s="41" t="s">
        <v>3765</v>
      </c>
      <c r="J108" s="41" t="s">
        <v>176</v>
      </c>
      <c r="K108" s="41"/>
      <c r="L108" s="41" t="s">
        <v>3849</v>
      </c>
      <c r="M108" s="41" t="s">
        <v>182</v>
      </c>
      <c r="N108" s="41" t="s">
        <v>183</v>
      </c>
      <c r="O108" s="41"/>
      <c r="P108" s="41"/>
      <c r="Q108" s="41"/>
      <c r="R108" s="41"/>
      <c r="S108" s="41"/>
      <c r="T108" s="125"/>
    </row>
    <row r="109" spans="2:20">
      <c r="B109" s="972" t="s">
        <v>3876</v>
      </c>
      <c r="C109" s="8" t="s">
        <v>3877</v>
      </c>
      <c r="D109" s="998"/>
      <c r="E109" s="998"/>
      <c r="F109" s="42" t="s">
        <v>217</v>
      </c>
      <c r="G109" s="42" t="s">
        <v>3873</v>
      </c>
      <c r="H109" s="41" t="s">
        <v>91</v>
      </c>
      <c r="I109" s="41" t="s">
        <v>3765</v>
      </c>
      <c r="J109" s="41" t="s">
        <v>176</v>
      </c>
      <c r="K109" s="41"/>
      <c r="L109" s="41" t="s">
        <v>3722</v>
      </c>
      <c r="M109" s="41" t="s">
        <v>182</v>
      </c>
      <c r="N109" s="41" t="s">
        <v>183</v>
      </c>
      <c r="O109" s="41"/>
      <c r="P109" s="41"/>
      <c r="Q109" s="41"/>
      <c r="R109" s="41"/>
      <c r="S109" s="41"/>
      <c r="T109" s="125"/>
    </row>
    <row r="110" spans="2:20">
      <c r="B110" s="972" t="s">
        <v>3878</v>
      </c>
      <c r="C110" s="8" t="s">
        <v>3879</v>
      </c>
      <c r="D110" s="998"/>
      <c r="E110" s="998"/>
      <c r="F110" s="42" t="s">
        <v>217</v>
      </c>
      <c r="G110" s="42" t="s">
        <v>3873</v>
      </c>
      <c r="H110" s="41" t="s">
        <v>91</v>
      </c>
      <c r="I110" s="41" t="s">
        <v>3765</v>
      </c>
      <c r="J110" s="41" t="s">
        <v>176</v>
      </c>
      <c r="K110" s="41"/>
      <c r="L110" s="41" t="s">
        <v>3853</v>
      </c>
      <c r="M110" s="41" t="s">
        <v>182</v>
      </c>
      <c r="N110" s="41" t="s">
        <v>183</v>
      </c>
      <c r="O110" s="41"/>
      <c r="P110" s="41"/>
      <c r="Q110" s="41"/>
      <c r="R110" s="41"/>
      <c r="S110" s="41"/>
      <c r="T110" s="125"/>
    </row>
    <row r="111" spans="2:20">
      <c r="B111" s="906" t="s">
        <v>226</v>
      </c>
      <c r="C111" s="8" t="s">
        <v>53</v>
      </c>
      <c r="D111" s="985"/>
      <c r="E111" s="985"/>
      <c r="F111" s="42" t="s">
        <v>225</v>
      </c>
      <c r="G111" s="35"/>
      <c r="H111" s="41" t="s">
        <v>91</v>
      </c>
      <c r="I111" s="41" t="s">
        <v>3765</v>
      </c>
      <c r="J111" s="41" t="s">
        <v>176</v>
      </c>
      <c r="K111" s="41"/>
      <c r="L111" s="41"/>
      <c r="M111" s="41"/>
      <c r="N111" s="41" t="s">
        <v>183</v>
      </c>
      <c r="O111" s="41"/>
      <c r="P111" s="41"/>
      <c r="Q111" s="41"/>
      <c r="R111" s="41"/>
      <c r="S111" s="41"/>
      <c r="T111" s="125"/>
    </row>
    <row r="112" spans="2:20">
      <c r="B112" s="958" t="s">
        <v>3880</v>
      </c>
      <c r="C112" s="8" t="s">
        <v>101</v>
      </c>
      <c r="D112" s="985"/>
      <c r="E112" s="985"/>
      <c r="F112" s="42" t="s">
        <v>222</v>
      </c>
      <c r="G112" s="35"/>
      <c r="H112" s="41" t="s">
        <v>91</v>
      </c>
      <c r="I112" s="41" t="s">
        <v>3765</v>
      </c>
      <c r="J112" s="41" t="s">
        <v>176</v>
      </c>
      <c r="K112" s="41"/>
      <c r="L112" s="41"/>
      <c r="M112" s="41"/>
      <c r="N112" s="41" t="s">
        <v>183</v>
      </c>
      <c r="O112" s="41"/>
      <c r="P112" s="41"/>
      <c r="Q112" s="41"/>
      <c r="R112" s="41"/>
      <c r="S112" s="41"/>
      <c r="T112" s="125"/>
    </row>
    <row r="113" spans="2:20">
      <c r="B113" s="959" t="s">
        <v>3881</v>
      </c>
      <c r="C113" s="8" t="s">
        <v>44</v>
      </c>
      <c r="D113" s="986"/>
      <c r="E113" s="985"/>
      <c r="F113" s="42" t="s">
        <v>222</v>
      </c>
      <c r="G113" s="124" t="s">
        <v>3882</v>
      </c>
      <c r="H113" s="41" t="s">
        <v>91</v>
      </c>
      <c r="I113" s="41" t="s">
        <v>3765</v>
      </c>
      <c r="J113" s="41" t="s">
        <v>176</v>
      </c>
      <c r="K113" s="41"/>
      <c r="L113" s="41"/>
      <c r="M113" s="41"/>
      <c r="N113" s="41" t="s">
        <v>183</v>
      </c>
      <c r="O113" s="41"/>
      <c r="P113" s="41"/>
      <c r="Q113" s="41"/>
      <c r="R113" s="41"/>
      <c r="S113" s="41"/>
      <c r="T113" s="125"/>
    </row>
    <row r="114" spans="2:20">
      <c r="B114" s="962" t="s">
        <v>3883</v>
      </c>
      <c r="C114" s="8" t="s">
        <v>3884</v>
      </c>
      <c r="D114" s="986"/>
      <c r="E114" s="986"/>
      <c r="F114" s="42" t="s">
        <v>222</v>
      </c>
      <c r="G114" s="124" t="s">
        <v>3885</v>
      </c>
      <c r="H114" s="41" t="s">
        <v>91</v>
      </c>
      <c r="I114" s="41" t="s">
        <v>3765</v>
      </c>
      <c r="J114" s="41" t="s">
        <v>176</v>
      </c>
      <c r="K114" s="41"/>
      <c r="L114" s="41"/>
      <c r="M114" s="41"/>
      <c r="N114" s="41" t="s">
        <v>183</v>
      </c>
      <c r="O114" s="41"/>
      <c r="P114" s="41"/>
      <c r="Q114" s="41"/>
      <c r="R114" s="41"/>
      <c r="S114" s="41"/>
      <c r="T114" s="125"/>
    </row>
    <row r="115" spans="2:20">
      <c r="B115" s="962" t="s">
        <v>3886</v>
      </c>
      <c r="C115" s="8" t="s">
        <v>3887</v>
      </c>
      <c r="D115" s="986"/>
      <c r="E115" s="986"/>
      <c r="F115" s="42" t="s">
        <v>222</v>
      </c>
      <c r="G115" s="124" t="s">
        <v>3888</v>
      </c>
      <c r="H115" s="41" t="s">
        <v>91</v>
      </c>
      <c r="I115" s="41" t="s">
        <v>3765</v>
      </c>
      <c r="J115" s="41" t="s">
        <v>176</v>
      </c>
      <c r="K115" s="41"/>
      <c r="L115" s="41"/>
      <c r="M115" s="41"/>
      <c r="N115" s="41" t="s">
        <v>183</v>
      </c>
      <c r="O115" s="41"/>
      <c r="P115" s="41"/>
      <c r="Q115" s="41"/>
      <c r="R115" s="41"/>
      <c r="S115" s="41"/>
      <c r="T115" s="125"/>
    </row>
    <row r="116" spans="2:20">
      <c r="B116" s="962" t="s">
        <v>3889</v>
      </c>
      <c r="C116" s="8" t="s">
        <v>3890</v>
      </c>
      <c r="D116" s="986"/>
      <c r="E116" s="986"/>
      <c r="F116" s="42" t="s">
        <v>222</v>
      </c>
      <c r="G116" s="124" t="s">
        <v>3891</v>
      </c>
      <c r="H116" s="41" t="s">
        <v>91</v>
      </c>
      <c r="I116" s="41" t="s">
        <v>3765</v>
      </c>
      <c r="J116" s="41" t="s">
        <v>176</v>
      </c>
      <c r="K116" s="41"/>
      <c r="L116" s="41"/>
      <c r="M116" s="41"/>
      <c r="N116" s="41" t="s">
        <v>183</v>
      </c>
      <c r="O116" s="41"/>
      <c r="P116" s="41"/>
      <c r="Q116" s="41"/>
      <c r="R116" s="41"/>
      <c r="S116" s="41"/>
      <c r="T116" s="125"/>
    </row>
    <row r="117" spans="2:20">
      <c r="B117" s="959" t="s">
        <v>3892</v>
      </c>
      <c r="C117" s="8" t="s">
        <v>43</v>
      </c>
      <c r="D117" s="985"/>
      <c r="E117" s="986"/>
      <c r="F117" s="42" t="s">
        <v>222</v>
      </c>
      <c r="G117" s="124" t="s">
        <v>3893</v>
      </c>
      <c r="H117" s="41" t="s">
        <v>91</v>
      </c>
      <c r="I117" s="41" t="s">
        <v>3765</v>
      </c>
      <c r="J117" s="41" t="s">
        <v>176</v>
      </c>
      <c r="K117" s="41"/>
      <c r="L117" s="41"/>
      <c r="M117" s="41"/>
      <c r="N117" s="41" t="s">
        <v>183</v>
      </c>
      <c r="O117" s="41"/>
      <c r="P117" s="41"/>
      <c r="Q117" s="41"/>
      <c r="R117" s="41"/>
      <c r="S117" s="41"/>
      <c r="T117" s="125"/>
    </row>
    <row r="118" spans="2:20">
      <c r="B118" s="962" t="s">
        <v>3894</v>
      </c>
      <c r="C118" s="8" t="s">
        <v>2</v>
      </c>
      <c r="D118" s="986"/>
      <c r="E118" s="985"/>
      <c r="F118" s="42" t="s">
        <v>224</v>
      </c>
      <c r="G118" s="124" t="s">
        <v>3893</v>
      </c>
      <c r="H118" s="41" t="s">
        <v>91</v>
      </c>
      <c r="I118" s="41" t="s">
        <v>3765</v>
      </c>
      <c r="J118" s="41" t="s">
        <v>176</v>
      </c>
      <c r="K118" s="41"/>
      <c r="L118" s="41"/>
      <c r="M118" s="41"/>
      <c r="N118" s="41" t="s">
        <v>183</v>
      </c>
      <c r="O118" s="41"/>
      <c r="P118" s="41"/>
      <c r="Q118" s="41"/>
      <c r="R118" s="41"/>
      <c r="S118" s="41"/>
      <c r="T118" s="125"/>
    </row>
    <row r="119" spans="2:20">
      <c r="B119" s="962" t="s">
        <v>3895</v>
      </c>
      <c r="C119" s="8" t="s">
        <v>42</v>
      </c>
      <c r="D119" s="986"/>
      <c r="E119" s="985"/>
      <c r="F119" s="42" t="s">
        <v>223</v>
      </c>
      <c r="G119" s="124" t="s">
        <v>3893</v>
      </c>
      <c r="H119" s="41" t="s">
        <v>91</v>
      </c>
      <c r="I119" s="41" t="s">
        <v>3765</v>
      </c>
      <c r="J119" s="41" t="s">
        <v>176</v>
      </c>
      <c r="K119" s="41"/>
      <c r="L119" s="41"/>
      <c r="M119" s="41"/>
      <c r="N119" s="41" t="s">
        <v>183</v>
      </c>
      <c r="O119" s="41"/>
      <c r="P119" s="41"/>
      <c r="Q119" s="41"/>
      <c r="R119" s="41"/>
      <c r="S119" s="41"/>
      <c r="T119" s="125"/>
    </row>
    <row r="120" spans="2:20">
      <c r="B120" s="973" t="s">
        <v>3896</v>
      </c>
      <c r="C120" s="914" t="s">
        <v>41</v>
      </c>
      <c r="D120" s="986"/>
      <c r="E120" s="985"/>
      <c r="F120" s="42" t="s">
        <v>222</v>
      </c>
      <c r="G120" s="124" t="s">
        <v>3897</v>
      </c>
      <c r="H120" s="41" t="s">
        <v>91</v>
      </c>
      <c r="I120" s="41" t="s">
        <v>3765</v>
      </c>
      <c r="J120" s="41" t="s">
        <v>176</v>
      </c>
      <c r="K120" s="41"/>
      <c r="L120" s="41"/>
      <c r="M120" s="41"/>
      <c r="N120" s="41" t="s">
        <v>183</v>
      </c>
      <c r="O120" s="41"/>
      <c r="P120" s="41"/>
      <c r="Q120" s="41"/>
      <c r="R120" s="41"/>
      <c r="S120" s="41"/>
      <c r="T120" s="125"/>
    </row>
    <row r="121" spans="2:20">
      <c r="B121" s="974" t="s">
        <v>3898</v>
      </c>
      <c r="C121" s="914" t="s">
        <v>3899</v>
      </c>
      <c r="D121" s="986"/>
      <c r="E121" s="985"/>
      <c r="F121" s="42" t="s">
        <v>222</v>
      </c>
      <c r="G121" s="124" t="s">
        <v>3900</v>
      </c>
      <c r="H121" s="41" t="s">
        <v>91</v>
      </c>
      <c r="I121" s="41" t="s">
        <v>3765</v>
      </c>
      <c r="J121" s="41" t="s">
        <v>176</v>
      </c>
      <c r="K121" s="41"/>
      <c r="L121" s="41"/>
      <c r="M121" s="41"/>
      <c r="N121" s="41" t="s">
        <v>183</v>
      </c>
      <c r="O121" s="41"/>
      <c r="P121" s="41"/>
      <c r="Q121" s="41"/>
      <c r="R121" s="41"/>
      <c r="S121" s="41"/>
      <c r="T121" s="125"/>
    </row>
    <row r="122" spans="2:20">
      <c r="B122" s="974" t="s">
        <v>3901</v>
      </c>
      <c r="C122" s="914" t="s">
        <v>3902</v>
      </c>
      <c r="D122" s="986"/>
      <c r="E122" s="985"/>
      <c r="F122" s="42" t="s">
        <v>222</v>
      </c>
      <c r="G122" s="124" t="s">
        <v>3903</v>
      </c>
      <c r="H122" s="41" t="s">
        <v>91</v>
      </c>
      <c r="I122" s="41" t="s">
        <v>3765</v>
      </c>
      <c r="J122" s="41" t="s">
        <v>176</v>
      </c>
      <c r="K122" s="41"/>
      <c r="L122" s="41"/>
      <c r="M122" s="41"/>
      <c r="N122" s="41" t="s">
        <v>183</v>
      </c>
      <c r="O122" s="41"/>
      <c r="P122" s="41"/>
      <c r="Q122" s="41"/>
      <c r="R122" s="41"/>
      <c r="S122" s="41"/>
      <c r="T122" s="125"/>
    </row>
    <row r="123" spans="2:20">
      <c r="B123" s="974" t="s">
        <v>3904</v>
      </c>
      <c r="C123" s="914" t="s">
        <v>38</v>
      </c>
      <c r="D123" s="986"/>
      <c r="E123" s="985"/>
      <c r="F123" s="42" t="s">
        <v>222</v>
      </c>
      <c r="G123" s="124" t="s">
        <v>3905</v>
      </c>
      <c r="H123" s="41" t="s">
        <v>91</v>
      </c>
      <c r="I123" s="41" t="s">
        <v>3765</v>
      </c>
      <c r="J123" s="41" t="s">
        <v>176</v>
      </c>
      <c r="K123" s="41"/>
      <c r="L123" s="41"/>
      <c r="M123" s="41"/>
      <c r="N123" s="41" t="s">
        <v>183</v>
      </c>
      <c r="O123" s="41"/>
      <c r="P123" s="41"/>
      <c r="Q123" s="41"/>
      <c r="R123" s="41"/>
      <c r="S123" s="41"/>
      <c r="T123" s="125"/>
    </row>
    <row r="124" spans="2:20">
      <c r="B124" s="974" t="s">
        <v>3906</v>
      </c>
      <c r="C124" s="914" t="s">
        <v>3907</v>
      </c>
      <c r="D124" s="986"/>
      <c r="E124" s="985"/>
      <c r="F124" s="42" t="s">
        <v>222</v>
      </c>
      <c r="G124" s="124" t="s">
        <v>3908</v>
      </c>
      <c r="H124" s="41" t="s">
        <v>91</v>
      </c>
      <c r="I124" s="41" t="s">
        <v>3765</v>
      </c>
      <c r="J124" s="41" t="s">
        <v>176</v>
      </c>
      <c r="K124" s="41"/>
      <c r="L124" s="41"/>
      <c r="M124" s="41"/>
      <c r="N124" s="41" t="s">
        <v>183</v>
      </c>
      <c r="O124" s="41"/>
      <c r="P124" s="41"/>
      <c r="Q124" s="41"/>
      <c r="R124" s="41"/>
      <c r="S124" s="41"/>
      <c r="T124" s="125"/>
    </row>
    <row r="125" spans="2:20">
      <c r="B125" s="974" t="s">
        <v>3909</v>
      </c>
      <c r="C125" s="914" t="s">
        <v>3910</v>
      </c>
      <c r="D125" s="986"/>
      <c r="E125" s="985"/>
      <c r="F125" s="42" t="s">
        <v>222</v>
      </c>
      <c r="G125" s="124" t="s">
        <v>3911</v>
      </c>
      <c r="H125" s="41" t="s">
        <v>91</v>
      </c>
      <c r="I125" s="41" t="s">
        <v>3765</v>
      </c>
      <c r="J125" s="41" t="s">
        <v>176</v>
      </c>
      <c r="K125" s="41"/>
      <c r="L125" s="41"/>
      <c r="M125" s="41"/>
      <c r="N125" s="41" t="s">
        <v>183</v>
      </c>
      <c r="O125" s="41"/>
      <c r="P125" s="41"/>
      <c r="Q125" s="41"/>
      <c r="R125" s="41"/>
      <c r="S125" s="41"/>
      <c r="T125" s="125"/>
    </row>
    <row r="126" spans="2:20">
      <c r="B126" s="974" t="s">
        <v>3912</v>
      </c>
      <c r="C126" s="914" t="s">
        <v>3913</v>
      </c>
      <c r="D126" s="986"/>
      <c r="E126" s="985"/>
      <c r="F126" s="42" t="s">
        <v>222</v>
      </c>
      <c r="G126" s="124" t="s">
        <v>3914</v>
      </c>
      <c r="H126" s="41" t="s">
        <v>91</v>
      </c>
      <c r="I126" s="41" t="s">
        <v>3765</v>
      </c>
      <c r="J126" s="41" t="s">
        <v>176</v>
      </c>
      <c r="K126" s="41"/>
      <c r="L126" s="41"/>
      <c r="M126" s="41"/>
      <c r="N126" s="41" t="s">
        <v>183</v>
      </c>
      <c r="O126" s="41"/>
      <c r="P126" s="41"/>
      <c r="Q126" s="41"/>
      <c r="R126" s="41"/>
      <c r="S126" s="41"/>
      <c r="T126" s="125"/>
    </row>
    <row r="127" spans="2:20">
      <c r="B127" s="958" t="s">
        <v>3915</v>
      </c>
      <c r="C127" s="8" t="s">
        <v>36</v>
      </c>
      <c r="D127" s="985"/>
      <c r="E127" s="985"/>
      <c r="F127" s="42" t="s">
        <v>318</v>
      </c>
      <c r="G127" s="42"/>
      <c r="H127" s="41" t="s">
        <v>91</v>
      </c>
      <c r="I127" s="41" t="s">
        <v>3765</v>
      </c>
      <c r="J127" s="41" t="s">
        <v>176</v>
      </c>
      <c r="K127" s="41"/>
      <c r="L127" s="41"/>
      <c r="M127" s="41"/>
      <c r="N127" s="41" t="s">
        <v>183</v>
      </c>
      <c r="O127" s="41"/>
      <c r="P127" s="41"/>
      <c r="Q127" s="41"/>
      <c r="R127" s="41"/>
      <c r="S127" s="41"/>
      <c r="T127" s="125"/>
    </row>
    <row r="128" spans="2:20">
      <c r="B128" s="958" t="s">
        <v>221</v>
      </c>
      <c r="C128" s="8" t="s">
        <v>0</v>
      </c>
      <c r="D128" s="985"/>
      <c r="E128" s="985"/>
      <c r="F128" s="42" t="s">
        <v>220</v>
      </c>
      <c r="G128" s="42"/>
      <c r="H128" s="41" t="s">
        <v>91</v>
      </c>
      <c r="I128" s="41" t="s">
        <v>3765</v>
      </c>
      <c r="J128" s="41" t="s">
        <v>176</v>
      </c>
      <c r="K128" s="41"/>
      <c r="L128" s="41"/>
      <c r="M128" s="41"/>
      <c r="N128" s="41" t="s">
        <v>183</v>
      </c>
      <c r="O128" s="41"/>
      <c r="P128" s="41"/>
      <c r="Q128" s="41"/>
      <c r="R128" s="41"/>
      <c r="S128" s="41"/>
      <c r="T128" s="125"/>
    </row>
    <row r="129" spans="2:22">
      <c r="B129" s="975" t="s">
        <v>3916</v>
      </c>
      <c r="C129" s="8" t="s">
        <v>27</v>
      </c>
      <c r="D129" s="985"/>
      <c r="E129" s="985"/>
      <c r="F129" s="42" t="s">
        <v>219</v>
      </c>
      <c r="G129" s="42"/>
      <c r="H129" s="41" t="s">
        <v>91</v>
      </c>
      <c r="I129" s="41" t="s">
        <v>3765</v>
      </c>
      <c r="J129" s="41" t="s">
        <v>176</v>
      </c>
      <c r="K129" s="41"/>
      <c r="L129" s="41"/>
      <c r="M129" s="41"/>
      <c r="N129" s="41" t="s">
        <v>183</v>
      </c>
      <c r="O129" s="41"/>
      <c r="P129" s="41"/>
      <c r="Q129" s="41"/>
      <c r="R129" s="41"/>
      <c r="S129" s="41"/>
      <c r="T129" s="125"/>
      <c r="V129" s="125"/>
    </row>
    <row r="130" spans="2:22">
      <c r="B130" s="975" t="s">
        <v>3917</v>
      </c>
      <c r="C130" s="8" t="s">
        <v>26</v>
      </c>
      <c r="D130" s="985"/>
      <c r="E130" s="985"/>
      <c r="F130" s="42" t="s">
        <v>218</v>
      </c>
      <c r="G130" s="42"/>
      <c r="H130" s="41" t="s">
        <v>91</v>
      </c>
      <c r="I130" s="41" t="s">
        <v>3765</v>
      </c>
      <c r="J130" s="41" t="s">
        <v>176</v>
      </c>
      <c r="K130" s="41"/>
      <c r="L130" s="41"/>
      <c r="M130" s="41"/>
      <c r="N130" s="41" t="s">
        <v>183</v>
      </c>
      <c r="O130" s="41"/>
      <c r="P130" s="41"/>
      <c r="Q130" s="41"/>
      <c r="R130" s="41"/>
      <c r="S130" s="41"/>
      <c r="T130" s="125"/>
      <c r="V130" s="125"/>
    </row>
    <row r="131" spans="2:22">
      <c r="B131" s="958" t="s">
        <v>3918</v>
      </c>
      <c r="C131" s="8" t="s">
        <v>18</v>
      </c>
      <c r="D131" s="985"/>
      <c r="E131" s="985"/>
      <c r="F131" s="42" t="s">
        <v>3753</v>
      </c>
      <c r="G131" s="42" t="s">
        <v>206</v>
      </c>
      <c r="H131" s="41" t="s">
        <v>91</v>
      </c>
      <c r="I131" s="41" t="s">
        <v>3765</v>
      </c>
      <c r="J131" s="41" t="s">
        <v>176</v>
      </c>
      <c r="K131" s="41"/>
      <c r="L131" s="41"/>
      <c r="M131" s="41"/>
      <c r="N131" s="41" t="s">
        <v>183</v>
      </c>
      <c r="O131" s="41"/>
      <c r="P131" s="41"/>
      <c r="Q131" s="41"/>
      <c r="R131" s="41"/>
      <c r="S131" s="41"/>
      <c r="T131" s="125"/>
    </row>
    <row r="132" spans="2:22">
      <c r="B132" s="978" t="s">
        <v>3919</v>
      </c>
      <c r="C132" s="8" t="s">
        <v>95</v>
      </c>
      <c r="D132" s="985"/>
      <c r="E132" s="985"/>
      <c r="F132" s="42" t="s">
        <v>3753</v>
      </c>
      <c r="G132" s="42"/>
      <c r="H132" s="41" t="s">
        <v>91</v>
      </c>
      <c r="I132" s="41" t="s">
        <v>3765</v>
      </c>
      <c r="J132" s="41" t="s">
        <v>176</v>
      </c>
      <c r="K132" s="41"/>
      <c r="L132" s="41"/>
      <c r="M132" s="41"/>
      <c r="N132" s="41" t="s">
        <v>183</v>
      </c>
      <c r="O132" s="41"/>
      <c r="P132" s="41"/>
      <c r="Q132" s="41"/>
      <c r="R132" s="41"/>
      <c r="S132" s="41"/>
      <c r="T132" s="125"/>
    </row>
    <row r="133" spans="2:22">
      <c r="B133" s="980"/>
      <c r="C133" s="980"/>
      <c r="D133" s="756" t="s">
        <v>201</v>
      </c>
      <c r="E133" s="756" t="s">
        <v>3764</v>
      </c>
    </row>
    <row r="134" spans="2:22">
      <c r="B134" s="980"/>
      <c r="C134" s="980"/>
    </row>
  </sheetData>
  <mergeCells count="8">
    <mergeCell ref="D86:E86"/>
    <mergeCell ref="F25:H25"/>
    <mergeCell ref="D26:D27"/>
    <mergeCell ref="F26:F27"/>
    <mergeCell ref="G26:G27"/>
    <mergeCell ref="H26:H27"/>
    <mergeCell ref="E26:E27"/>
    <mergeCell ref="D25:E25"/>
  </mergeCells>
  <pageMargins left="0.70866141732283472" right="0.70866141732283472" top="0.74803149606299213" bottom="0.74803149606299213" header="0.31496062992125984" footer="0.31496062992125984"/>
  <pageSetup paperSize="9" scale="75"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45">
    <tabColor rgb="FFFFC000"/>
  </sheetPr>
  <dimension ref="A1:Z152"/>
  <sheetViews>
    <sheetView showGridLines="0" zoomScale="80" zoomScaleNormal="80" workbookViewId="0"/>
  </sheetViews>
  <sheetFormatPr defaultColWidth="9.33203125" defaultRowHeight="14.4"/>
  <cols>
    <col min="1" max="1" width="18.44140625" style="124" customWidth="1"/>
    <col min="2" max="2" width="89.6640625" style="124" bestFit="1" customWidth="1"/>
    <col min="3" max="3" width="18.33203125" style="124" customWidth="1"/>
    <col min="4" max="4" width="26" style="124" customWidth="1"/>
    <col min="5" max="5" width="25.33203125" style="124" customWidth="1"/>
    <col min="6" max="6" width="21.44140625" style="124" customWidth="1"/>
    <col min="7" max="7" width="23.33203125" style="124" customWidth="1"/>
    <col min="8" max="8" width="20.44140625" style="124" customWidth="1"/>
    <col min="9" max="9" width="26.5546875" style="124" customWidth="1"/>
    <col min="10" max="10" width="23.6640625" style="124" customWidth="1"/>
    <col min="11" max="11" width="16.44140625" style="124" customWidth="1"/>
    <col min="12" max="12" width="10.5546875" style="124" customWidth="1"/>
    <col min="13" max="13" width="12.5546875" style="124" customWidth="1"/>
    <col min="14" max="14" width="11.33203125" style="124" customWidth="1"/>
    <col min="15" max="16" width="11.5546875" style="124" customWidth="1"/>
    <col min="17" max="17" width="11" style="124" customWidth="1"/>
    <col min="18" max="18" width="9.33203125" style="124" customWidth="1"/>
    <col min="19" max="258" width="9.33203125" style="124"/>
    <col min="259" max="259" width="46.5546875" style="124" customWidth="1"/>
    <col min="260" max="260" width="18.44140625" style="124" customWidth="1"/>
    <col min="261" max="261" width="12.5546875" style="124" customWidth="1"/>
    <col min="262" max="262" width="18.44140625" style="124" customWidth="1"/>
    <col min="263" max="263" width="15.44140625" style="124" customWidth="1"/>
    <col min="264" max="264" width="28.6640625" style="124" customWidth="1"/>
    <col min="265" max="265" width="16.5546875" style="124" customWidth="1"/>
    <col min="266" max="266" width="28" style="124" customWidth="1"/>
    <col min="267" max="267" width="28.33203125" style="124" customWidth="1"/>
    <col min="268" max="268" width="9.33203125" style="124"/>
    <col min="269" max="269" width="34.33203125" style="124" customWidth="1"/>
    <col min="270" max="514" width="9.33203125" style="124"/>
    <col min="515" max="515" width="46.5546875" style="124" customWidth="1"/>
    <col min="516" max="516" width="18.44140625" style="124" customWidth="1"/>
    <col min="517" max="517" width="12.5546875" style="124" customWidth="1"/>
    <col min="518" max="518" width="18.44140625" style="124" customWidth="1"/>
    <col min="519" max="519" width="15.44140625" style="124" customWidth="1"/>
    <col min="520" max="520" width="28.6640625" style="124" customWidth="1"/>
    <col min="521" max="521" width="16.5546875" style="124" customWidth="1"/>
    <col min="522" max="522" width="28" style="124" customWidth="1"/>
    <col min="523" max="523" width="28.33203125" style="124" customWidth="1"/>
    <col min="524" max="524" width="9.33203125" style="124"/>
    <col min="525" max="525" width="34.33203125" style="124" customWidth="1"/>
    <col min="526" max="770" width="9.33203125" style="124"/>
    <col min="771" max="771" width="46.5546875" style="124" customWidth="1"/>
    <col min="772" max="772" width="18.44140625" style="124" customWidth="1"/>
    <col min="773" max="773" width="12.5546875" style="124" customWidth="1"/>
    <col min="774" max="774" width="18.44140625" style="124" customWidth="1"/>
    <col min="775" max="775" width="15.44140625" style="124" customWidth="1"/>
    <col min="776" max="776" width="28.6640625" style="124" customWidth="1"/>
    <col min="777" max="777" width="16.5546875" style="124" customWidth="1"/>
    <col min="778" max="778" width="28" style="124" customWidth="1"/>
    <col min="779" max="779" width="28.33203125" style="124" customWidth="1"/>
    <col min="780" max="780" width="9.33203125" style="124"/>
    <col min="781" max="781" width="34.33203125" style="124" customWidth="1"/>
    <col min="782" max="1026" width="9.33203125" style="124"/>
    <col min="1027" max="1027" width="46.5546875" style="124" customWidth="1"/>
    <col min="1028" max="1028" width="18.44140625" style="124" customWidth="1"/>
    <col min="1029" max="1029" width="12.5546875" style="124" customWidth="1"/>
    <col min="1030" max="1030" width="18.44140625" style="124" customWidth="1"/>
    <col min="1031" max="1031" width="15.44140625" style="124" customWidth="1"/>
    <col min="1032" max="1032" width="28.6640625" style="124" customWidth="1"/>
    <col min="1033" max="1033" width="16.5546875" style="124" customWidth="1"/>
    <col min="1034" max="1034" width="28" style="124" customWidth="1"/>
    <col min="1035" max="1035" width="28.33203125" style="124" customWidth="1"/>
    <col min="1036" max="1036" width="9.33203125" style="124"/>
    <col min="1037" max="1037" width="34.33203125" style="124" customWidth="1"/>
    <col min="1038" max="1282" width="9.33203125" style="124"/>
    <col min="1283" max="1283" width="46.5546875" style="124" customWidth="1"/>
    <col min="1284" max="1284" width="18.44140625" style="124" customWidth="1"/>
    <col min="1285" max="1285" width="12.5546875" style="124" customWidth="1"/>
    <col min="1286" max="1286" width="18.44140625" style="124" customWidth="1"/>
    <col min="1287" max="1287" width="15.44140625" style="124" customWidth="1"/>
    <col min="1288" max="1288" width="28.6640625" style="124" customWidth="1"/>
    <col min="1289" max="1289" width="16.5546875" style="124" customWidth="1"/>
    <col min="1290" max="1290" width="28" style="124" customWidth="1"/>
    <col min="1291" max="1291" width="28.33203125" style="124" customWidth="1"/>
    <col min="1292" max="1292" width="9.33203125" style="124"/>
    <col min="1293" max="1293" width="34.33203125" style="124" customWidth="1"/>
    <col min="1294" max="1538" width="9.33203125" style="124"/>
    <col min="1539" max="1539" width="46.5546875" style="124" customWidth="1"/>
    <col min="1540" max="1540" width="18.44140625" style="124" customWidth="1"/>
    <col min="1541" max="1541" width="12.5546875" style="124" customWidth="1"/>
    <col min="1542" max="1542" width="18.44140625" style="124" customWidth="1"/>
    <col min="1543" max="1543" width="15.44140625" style="124" customWidth="1"/>
    <col min="1544" max="1544" width="28.6640625" style="124" customWidth="1"/>
    <col min="1545" max="1545" width="16.5546875" style="124" customWidth="1"/>
    <col min="1546" max="1546" width="28" style="124" customWidth="1"/>
    <col min="1547" max="1547" width="28.33203125" style="124" customWidth="1"/>
    <col min="1548" max="1548" width="9.33203125" style="124"/>
    <col min="1549" max="1549" width="34.33203125" style="124" customWidth="1"/>
    <col min="1550" max="1794" width="9.33203125" style="124"/>
    <col min="1795" max="1795" width="46.5546875" style="124" customWidth="1"/>
    <col min="1796" max="1796" width="18.44140625" style="124" customWidth="1"/>
    <col min="1797" max="1797" width="12.5546875" style="124" customWidth="1"/>
    <col min="1798" max="1798" width="18.44140625" style="124" customWidth="1"/>
    <col min="1799" max="1799" width="15.44140625" style="124" customWidth="1"/>
    <col min="1800" max="1800" width="28.6640625" style="124" customWidth="1"/>
    <col min="1801" max="1801" width="16.5546875" style="124" customWidth="1"/>
    <col min="1802" max="1802" width="28" style="124" customWidth="1"/>
    <col min="1803" max="1803" width="28.33203125" style="124" customWidth="1"/>
    <col min="1804" max="1804" width="9.33203125" style="124"/>
    <col min="1805" max="1805" width="34.33203125" style="124" customWidth="1"/>
    <col min="1806" max="2050" width="9.33203125" style="124"/>
    <col min="2051" max="2051" width="46.5546875" style="124" customWidth="1"/>
    <col min="2052" max="2052" width="18.44140625" style="124" customWidth="1"/>
    <col min="2053" max="2053" width="12.5546875" style="124" customWidth="1"/>
    <col min="2054" max="2054" width="18.44140625" style="124" customWidth="1"/>
    <col min="2055" max="2055" width="15.44140625" style="124" customWidth="1"/>
    <col min="2056" max="2056" width="28.6640625" style="124" customWidth="1"/>
    <col min="2057" max="2057" width="16.5546875" style="124" customWidth="1"/>
    <col min="2058" max="2058" width="28" style="124" customWidth="1"/>
    <col min="2059" max="2059" width="28.33203125" style="124" customWidth="1"/>
    <col min="2060" max="2060" width="9.33203125" style="124"/>
    <col min="2061" max="2061" width="34.33203125" style="124" customWidth="1"/>
    <col min="2062" max="2306" width="9.33203125" style="124"/>
    <col min="2307" max="2307" width="46.5546875" style="124" customWidth="1"/>
    <col min="2308" max="2308" width="18.44140625" style="124" customWidth="1"/>
    <col min="2309" max="2309" width="12.5546875" style="124" customWidth="1"/>
    <col min="2310" max="2310" width="18.44140625" style="124" customWidth="1"/>
    <col min="2311" max="2311" width="15.44140625" style="124" customWidth="1"/>
    <col min="2312" max="2312" width="28.6640625" style="124" customWidth="1"/>
    <col min="2313" max="2313" width="16.5546875" style="124" customWidth="1"/>
    <col min="2314" max="2314" width="28" style="124" customWidth="1"/>
    <col min="2315" max="2315" width="28.33203125" style="124" customWidth="1"/>
    <col min="2316" max="2316" width="9.33203125" style="124"/>
    <col min="2317" max="2317" width="34.33203125" style="124" customWidth="1"/>
    <col min="2318" max="2562" width="9.33203125" style="124"/>
    <col min="2563" max="2563" width="46.5546875" style="124" customWidth="1"/>
    <col min="2564" max="2564" width="18.44140625" style="124" customWidth="1"/>
    <col min="2565" max="2565" width="12.5546875" style="124" customWidth="1"/>
    <col min="2566" max="2566" width="18.44140625" style="124" customWidth="1"/>
    <col min="2567" max="2567" width="15.44140625" style="124" customWidth="1"/>
    <col min="2568" max="2568" width="28.6640625" style="124" customWidth="1"/>
    <col min="2569" max="2569" width="16.5546875" style="124" customWidth="1"/>
    <col min="2570" max="2570" width="28" style="124" customWidth="1"/>
    <col min="2571" max="2571" width="28.33203125" style="124" customWidth="1"/>
    <col min="2572" max="2572" width="9.33203125" style="124"/>
    <col min="2573" max="2573" width="34.33203125" style="124" customWidth="1"/>
    <col min="2574" max="2818" width="9.33203125" style="124"/>
    <col min="2819" max="2819" width="46.5546875" style="124" customWidth="1"/>
    <col min="2820" max="2820" width="18.44140625" style="124" customWidth="1"/>
    <col min="2821" max="2821" width="12.5546875" style="124" customWidth="1"/>
    <col min="2822" max="2822" width="18.44140625" style="124" customWidth="1"/>
    <col min="2823" max="2823" width="15.44140625" style="124" customWidth="1"/>
    <col min="2824" max="2824" width="28.6640625" style="124" customWidth="1"/>
    <col min="2825" max="2825" width="16.5546875" style="124" customWidth="1"/>
    <col min="2826" max="2826" width="28" style="124" customWidth="1"/>
    <col min="2827" max="2827" width="28.33203125" style="124" customWidth="1"/>
    <col min="2828" max="2828" width="9.33203125" style="124"/>
    <col min="2829" max="2829" width="34.33203125" style="124" customWidth="1"/>
    <col min="2830" max="3074" width="9.33203125" style="124"/>
    <col min="3075" max="3075" width="46.5546875" style="124" customWidth="1"/>
    <col min="3076" max="3076" width="18.44140625" style="124" customWidth="1"/>
    <col min="3077" max="3077" width="12.5546875" style="124" customWidth="1"/>
    <col min="3078" max="3078" width="18.44140625" style="124" customWidth="1"/>
    <col min="3079" max="3079" width="15.44140625" style="124" customWidth="1"/>
    <col min="3080" max="3080" width="28.6640625" style="124" customWidth="1"/>
    <col min="3081" max="3081" width="16.5546875" style="124" customWidth="1"/>
    <col min="3082" max="3082" width="28" style="124" customWidth="1"/>
    <col min="3083" max="3083" width="28.33203125" style="124" customWidth="1"/>
    <col min="3084" max="3084" width="9.33203125" style="124"/>
    <col min="3085" max="3085" width="34.33203125" style="124" customWidth="1"/>
    <col min="3086" max="3330" width="9.33203125" style="124"/>
    <col min="3331" max="3331" width="46.5546875" style="124" customWidth="1"/>
    <col min="3332" max="3332" width="18.44140625" style="124" customWidth="1"/>
    <col min="3333" max="3333" width="12.5546875" style="124" customWidth="1"/>
    <col min="3334" max="3334" width="18.44140625" style="124" customWidth="1"/>
    <col min="3335" max="3335" width="15.44140625" style="124" customWidth="1"/>
    <col min="3336" max="3336" width="28.6640625" style="124" customWidth="1"/>
    <col min="3337" max="3337" width="16.5546875" style="124" customWidth="1"/>
    <col min="3338" max="3338" width="28" style="124" customWidth="1"/>
    <col min="3339" max="3339" width="28.33203125" style="124" customWidth="1"/>
    <col min="3340" max="3340" width="9.33203125" style="124"/>
    <col min="3341" max="3341" width="34.33203125" style="124" customWidth="1"/>
    <col min="3342" max="3586" width="9.33203125" style="124"/>
    <col min="3587" max="3587" width="46.5546875" style="124" customWidth="1"/>
    <col min="3588" max="3588" width="18.44140625" style="124" customWidth="1"/>
    <col min="3589" max="3589" width="12.5546875" style="124" customWidth="1"/>
    <col min="3590" max="3590" width="18.44140625" style="124" customWidth="1"/>
    <col min="3591" max="3591" width="15.44140625" style="124" customWidth="1"/>
    <col min="3592" max="3592" width="28.6640625" style="124" customWidth="1"/>
    <col min="3593" max="3593" width="16.5546875" style="124" customWidth="1"/>
    <col min="3594" max="3594" width="28" style="124" customWidth="1"/>
    <col min="3595" max="3595" width="28.33203125" style="124" customWidth="1"/>
    <col min="3596" max="3596" width="9.33203125" style="124"/>
    <col min="3597" max="3597" width="34.33203125" style="124" customWidth="1"/>
    <col min="3598" max="3842" width="9.33203125" style="124"/>
    <col min="3843" max="3843" width="46.5546875" style="124" customWidth="1"/>
    <col min="3844" max="3844" width="18.44140625" style="124" customWidth="1"/>
    <col min="3845" max="3845" width="12.5546875" style="124" customWidth="1"/>
    <col min="3846" max="3846" width="18.44140625" style="124" customWidth="1"/>
    <col min="3847" max="3847" width="15.44140625" style="124" customWidth="1"/>
    <col min="3848" max="3848" width="28.6640625" style="124" customWidth="1"/>
    <col min="3849" max="3849" width="16.5546875" style="124" customWidth="1"/>
    <col min="3850" max="3850" width="28" style="124" customWidth="1"/>
    <col min="3851" max="3851" width="28.33203125" style="124" customWidth="1"/>
    <col min="3852" max="3852" width="9.33203125" style="124"/>
    <col min="3853" max="3853" width="34.33203125" style="124" customWidth="1"/>
    <col min="3854" max="4098" width="9.33203125" style="124"/>
    <col min="4099" max="4099" width="46.5546875" style="124" customWidth="1"/>
    <col min="4100" max="4100" width="18.44140625" style="124" customWidth="1"/>
    <col min="4101" max="4101" width="12.5546875" style="124" customWidth="1"/>
    <col min="4102" max="4102" width="18.44140625" style="124" customWidth="1"/>
    <col min="4103" max="4103" width="15.44140625" style="124" customWidth="1"/>
    <col min="4104" max="4104" width="28.6640625" style="124" customWidth="1"/>
    <col min="4105" max="4105" width="16.5546875" style="124" customWidth="1"/>
    <col min="4106" max="4106" width="28" style="124" customWidth="1"/>
    <col min="4107" max="4107" width="28.33203125" style="124" customWidth="1"/>
    <col min="4108" max="4108" width="9.33203125" style="124"/>
    <col min="4109" max="4109" width="34.33203125" style="124" customWidth="1"/>
    <col min="4110" max="4354" width="9.33203125" style="124"/>
    <col min="4355" max="4355" width="46.5546875" style="124" customWidth="1"/>
    <col min="4356" max="4356" width="18.44140625" style="124" customWidth="1"/>
    <col min="4357" max="4357" width="12.5546875" style="124" customWidth="1"/>
    <col min="4358" max="4358" width="18.44140625" style="124" customWidth="1"/>
    <col min="4359" max="4359" width="15.44140625" style="124" customWidth="1"/>
    <col min="4360" max="4360" width="28.6640625" style="124" customWidth="1"/>
    <col min="4361" max="4361" width="16.5546875" style="124" customWidth="1"/>
    <col min="4362" max="4362" width="28" style="124" customWidth="1"/>
    <col min="4363" max="4363" width="28.33203125" style="124" customWidth="1"/>
    <col min="4364" max="4364" width="9.33203125" style="124"/>
    <col min="4365" max="4365" width="34.33203125" style="124" customWidth="1"/>
    <col min="4366" max="4610" width="9.33203125" style="124"/>
    <col min="4611" max="4611" width="46.5546875" style="124" customWidth="1"/>
    <col min="4612" max="4612" width="18.44140625" style="124" customWidth="1"/>
    <col min="4613" max="4613" width="12.5546875" style="124" customWidth="1"/>
    <col min="4614" max="4614" width="18.44140625" style="124" customWidth="1"/>
    <col min="4615" max="4615" width="15.44140625" style="124" customWidth="1"/>
    <col min="4616" max="4616" width="28.6640625" style="124" customWidth="1"/>
    <col min="4617" max="4617" width="16.5546875" style="124" customWidth="1"/>
    <col min="4618" max="4618" width="28" style="124" customWidth="1"/>
    <col min="4619" max="4619" width="28.33203125" style="124" customWidth="1"/>
    <col min="4620" max="4620" width="9.33203125" style="124"/>
    <col min="4621" max="4621" width="34.33203125" style="124" customWidth="1"/>
    <col min="4622" max="4866" width="9.33203125" style="124"/>
    <col min="4867" max="4867" width="46.5546875" style="124" customWidth="1"/>
    <col min="4868" max="4868" width="18.44140625" style="124" customWidth="1"/>
    <col min="4869" max="4869" width="12.5546875" style="124" customWidth="1"/>
    <col min="4870" max="4870" width="18.44140625" style="124" customWidth="1"/>
    <col min="4871" max="4871" width="15.44140625" style="124" customWidth="1"/>
    <col min="4872" max="4872" width="28.6640625" style="124" customWidth="1"/>
    <col min="4873" max="4873" width="16.5546875" style="124" customWidth="1"/>
    <col min="4874" max="4874" width="28" style="124" customWidth="1"/>
    <col min="4875" max="4875" width="28.33203125" style="124" customWidth="1"/>
    <col min="4876" max="4876" width="9.33203125" style="124"/>
    <col min="4877" max="4877" width="34.33203125" style="124" customWidth="1"/>
    <col min="4878" max="5122" width="9.33203125" style="124"/>
    <col min="5123" max="5123" width="46.5546875" style="124" customWidth="1"/>
    <col min="5124" max="5124" width="18.44140625" style="124" customWidth="1"/>
    <col min="5125" max="5125" width="12.5546875" style="124" customWidth="1"/>
    <col min="5126" max="5126" width="18.44140625" style="124" customWidth="1"/>
    <col min="5127" max="5127" width="15.44140625" style="124" customWidth="1"/>
    <col min="5128" max="5128" width="28.6640625" style="124" customWidth="1"/>
    <col min="5129" max="5129" width="16.5546875" style="124" customWidth="1"/>
    <col min="5130" max="5130" width="28" style="124" customWidth="1"/>
    <col min="5131" max="5131" width="28.33203125" style="124" customWidth="1"/>
    <col min="5132" max="5132" width="9.33203125" style="124"/>
    <col min="5133" max="5133" width="34.33203125" style="124" customWidth="1"/>
    <col min="5134" max="5378" width="9.33203125" style="124"/>
    <col min="5379" max="5379" width="46.5546875" style="124" customWidth="1"/>
    <col min="5380" max="5380" width="18.44140625" style="124" customWidth="1"/>
    <col min="5381" max="5381" width="12.5546875" style="124" customWidth="1"/>
    <col min="5382" max="5382" width="18.44140625" style="124" customWidth="1"/>
    <col min="5383" max="5383" width="15.44140625" style="124" customWidth="1"/>
    <col min="5384" max="5384" width="28.6640625" style="124" customWidth="1"/>
    <col min="5385" max="5385" width="16.5546875" style="124" customWidth="1"/>
    <col min="5386" max="5386" width="28" style="124" customWidth="1"/>
    <col min="5387" max="5387" width="28.33203125" style="124" customWidth="1"/>
    <col min="5388" max="5388" width="9.33203125" style="124"/>
    <col min="5389" max="5389" width="34.33203125" style="124" customWidth="1"/>
    <col min="5390" max="5634" width="9.33203125" style="124"/>
    <col min="5635" max="5635" width="46.5546875" style="124" customWidth="1"/>
    <col min="5636" max="5636" width="18.44140625" style="124" customWidth="1"/>
    <col min="5637" max="5637" width="12.5546875" style="124" customWidth="1"/>
    <col min="5638" max="5638" width="18.44140625" style="124" customWidth="1"/>
    <col min="5639" max="5639" width="15.44140625" style="124" customWidth="1"/>
    <col min="5640" max="5640" width="28.6640625" style="124" customWidth="1"/>
    <col min="5641" max="5641" width="16.5546875" style="124" customWidth="1"/>
    <col min="5642" max="5642" width="28" style="124" customWidth="1"/>
    <col min="5643" max="5643" width="28.33203125" style="124" customWidth="1"/>
    <col min="5644" max="5644" width="9.33203125" style="124"/>
    <col min="5645" max="5645" width="34.33203125" style="124" customWidth="1"/>
    <col min="5646" max="5890" width="9.33203125" style="124"/>
    <col min="5891" max="5891" width="46.5546875" style="124" customWidth="1"/>
    <col min="5892" max="5892" width="18.44140625" style="124" customWidth="1"/>
    <col min="5893" max="5893" width="12.5546875" style="124" customWidth="1"/>
    <col min="5894" max="5894" width="18.44140625" style="124" customWidth="1"/>
    <col min="5895" max="5895" width="15.44140625" style="124" customWidth="1"/>
    <col min="5896" max="5896" width="28.6640625" style="124" customWidth="1"/>
    <col min="5897" max="5897" width="16.5546875" style="124" customWidth="1"/>
    <col min="5898" max="5898" width="28" style="124" customWidth="1"/>
    <col min="5899" max="5899" width="28.33203125" style="124" customWidth="1"/>
    <col min="5900" max="5900" width="9.33203125" style="124"/>
    <col min="5901" max="5901" width="34.33203125" style="124" customWidth="1"/>
    <col min="5902" max="6146" width="9.33203125" style="124"/>
    <col min="6147" max="6147" width="46.5546875" style="124" customWidth="1"/>
    <col min="6148" max="6148" width="18.44140625" style="124" customWidth="1"/>
    <col min="6149" max="6149" width="12.5546875" style="124" customWidth="1"/>
    <col min="6150" max="6150" width="18.44140625" style="124" customWidth="1"/>
    <col min="6151" max="6151" width="15.44140625" style="124" customWidth="1"/>
    <col min="6152" max="6152" width="28.6640625" style="124" customWidth="1"/>
    <col min="6153" max="6153" width="16.5546875" style="124" customWidth="1"/>
    <col min="6154" max="6154" width="28" style="124" customWidth="1"/>
    <col min="6155" max="6155" width="28.33203125" style="124" customWidth="1"/>
    <col min="6156" max="6156" width="9.33203125" style="124"/>
    <col min="6157" max="6157" width="34.33203125" style="124" customWidth="1"/>
    <col min="6158" max="6402" width="9.33203125" style="124"/>
    <col min="6403" max="6403" width="46.5546875" style="124" customWidth="1"/>
    <col min="6404" max="6404" width="18.44140625" style="124" customWidth="1"/>
    <col min="6405" max="6405" width="12.5546875" style="124" customWidth="1"/>
    <col min="6406" max="6406" width="18.44140625" style="124" customWidth="1"/>
    <col min="6407" max="6407" width="15.44140625" style="124" customWidth="1"/>
    <col min="6408" max="6408" width="28.6640625" style="124" customWidth="1"/>
    <col min="6409" max="6409" width="16.5546875" style="124" customWidth="1"/>
    <col min="6410" max="6410" width="28" style="124" customWidth="1"/>
    <col min="6411" max="6411" width="28.33203125" style="124" customWidth="1"/>
    <col min="6412" max="6412" width="9.33203125" style="124"/>
    <col min="6413" max="6413" width="34.33203125" style="124" customWidth="1"/>
    <col min="6414" max="6658" width="9.33203125" style="124"/>
    <col min="6659" max="6659" width="46.5546875" style="124" customWidth="1"/>
    <col min="6660" max="6660" width="18.44140625" style="124" customWidth="1"/>
    <col min="6661" max="6661" width="12.5546875" style="124" customWidth="1"/>
    <col min="6662" max="6662" width="18.44140625" style="124" customWidth="1"/>
    <col min="6663" max="6663" width="15.44140625" style="124" customWidth="1"/>
    <col min="6664" max="6664" width="28.6640625" style="124" customWidth="1"/>
    <col min="6665" max="6665" width="16.5546875" style="124" customWidth="1"/>
    <col min="6666" max="6666" width="28" style="124" customWidth="1"/>
    <col min="6667" max="6667" width="28.33203125" style="124" customWidth="1"/>
    <col min="6668" max="6668" width="9.33203125" style="124"/>
    <col min="6669" max="6669" width="34.33203125" style="124" customWidth="1"/>
    <col min="6670" max="6914" width="9.33203125" style="124"/>
    <col min="6915" max="6915" width="46.5546875" style="124" customWidth="1"/>
    <col min="6916" max="6916" width="18.44140625" style="124" customWidth="1"/>
    <col min="6917" max="6917" width="12.5546875" style="124" customWidth="1"/>
    <col min="6918" max="6918" width="18.44140625" style="124" customWidth="1"/>
    <col min="6919" max="6919" width="15.44140625" style="124" customWidth="1"/>
    <col min="6920" max="6920" width="28.6640625" style="124" customWidth="1"/>
    <col min="6921" max="6921" width="16.5546875" style="124" customWidth="1"/>
    <col min="6922" max="6922" width="28" style="124" customWidth="1"/>
    <col min="6923" max="6923" width="28.33203125" style="124" customWidth="1"/>
    <col min="6924" max="6924" width="9.33203125" style="124"/>
    <col min="6925" max="6925" width="34.33203125" style="124" customWidth="1"/>
    <col min="6926" max="7170" width="9.33203125" style="124"/>
    <col min="7171" max="7171" width="46.5546875" style="124" customWidth="1"/>
    <col min="7172" max="7172" width="18.44140625" style="124" customWidth="1"/>
    <col min="7173" max="7173" width="12.5546875" style="124" customWidth="1"/>
    <col min="7174" max="7174" width="18.44140625" style="124" customWidth="1"/>
    <col min="7175" max="7175" width="15.44140625" style="124" customWidth="1"/>
    <col min="7176" max="7176" width="28.6640625" style="124" customWidth="1"/>
    <col min="7177" max="7177" width="16.5546875" style="124" customWidth="1"/>
    <col min="7178" max="7178" width="28" style="124" customWidth="1"/>
    <col min="7179" max="7179" width="28.33203125" style="124" customWidth="1"/>
    <col min="7180" max="7180" width="9.33203125" style="124"/>
    <col min="7181" max="7181" width="34.33203125" style="124" customWidth="1"/>
    <col min="7182" max="7426" width="9.33203125" style="124"/>
    <col min="7427" max="7427" width="46.5546875" style="124" customWidth="1"/>
    <col min="7428" max="7428" width="18.44140625" style="124" customWidth="1"/>
    <col min="7429" max="7429" width="12.5546875" style="124" customWidth="1"/>
    <col min="7430" max="7430" width="18.44140625" style="124" customWidth="1"/>
    <col min="7431" max="7431" width="15.44140625" style="124" customWidth="1"/>
    <col min="7432" max="7432" width="28.6640625" style="124" customWidth="1"/>
    <col min="7433" max="7433" width="16.5546875" style="124" customWidth="1"/>
    <col min="7434" max="7434" width="28" style="124" customWidth="1"/>
    <col min="7435" max="7435" width="28.33203125" style="124" customWidth="1"/>
    <col min="7436" max="7436" width="9.33203125" style="124"/>
    <col min="7437" max="7437" width="34.33203125" style="124" customWidth="1"/>
    <col min="7438" max="7682" width="9.33203125" style="124"/>
    <col min="7683" max="7683" width="46.5546875" style="124" customWidth="1"/>
    <col min="7684" max="7684" width="18.44140625" style="124" customWidth="1"/>
    <col min="7685" max="7685" width="12.5546875" style="124" customWidth="1"/>
    <col min="7686" max="7686" width="18.44140625" style="124" customWidth="1"/>
    <col min="7687" max="7687" width="15.44140625" style="124" customWidth="1"/>
    <col min="7688" max="7688" width="28.6640625" style="124" customWidth="1"/>
    <col min="7689" max="7689" width="16.5546875" style="124" customWidth="1"/>
    <col min="7690" max="7690" width="28" style="124" customWidth="1"/>
    <col min="7691" max="7691" width="28.33203125" style="124" customWidth="1"/>
    <col min="7692" max="7692" width="9.33203125" style="124"/>
    <col min="7693" max="7693" width="34.33203125" style="124" customWidth="1"/>
    <col min="7694" max="7938" width="9.33203125" style="124"/>
    <col min="7939" max="7939" width="46.5546875" style="124" customWidth="1"/>
    <col min="7940" max="7940" width="18.44140625" style="124" customWidth="1"/>
    <col min="7941" max="7941" width="12.5546875" style="124" customWidth="1"/>
    <col min="7942" max="7942" width="18.44140625" style="124" customWidth="1"/>
    <col min="7943" max="7943" width="15.44140625" style="124" customWidth="1"/>
    <col min="7944" max="7944" width="28.6640625" style="124" customWidth="1"/>
    <col min="7945" max="7945" width="16.5546875" style="124" customWidth="1"/>
    <col min="7946" max="7946" width="28" style="124" customWidth="1"/>
    <col min="7947" max="7947" width="28.33203125" style="124" customWidth="1"/>
    <col min="7948" max="7948" width="9.33203125" style="124"/>
    <col min="7949" max="7949" width="34.33203125" style="124" customWidth="1"/>
    <col min="7950" max="8194" width="9.33203125" style="124"/>
    <col min="8195" max="8195" width="46.5546875" style="124" customWidth="1"/>
    <col min="8196" max="8196" width="18.44140625" style="124" customWidth="1"/>
    <col min="8197" max="8197" width="12.5546875" style="124" customWidth="1"/>
    <col min="8198" max="8198" width="18.44140625" style="124" customWidth="1"/>
    <col min="8199" max="8199" width="15.44140625" style="124" customWidth="1"/>
    <col min="8200" max="8200" width="28.6640625" style="124" customWidth="1"/>
    <col min="8201" max="8201" width="16.5546875" style="124" customWidth="1"/>
    <col min="8202" max="8202" width="28" style="124" customWidth="1"/>
    <col min="8203" max="8203" width="28.33203125" style="124" customWidth="1"/>
    <col min="8204" max="8204" width="9.33203125" style="124"/>
    <col min="8205" max="8205" width="34.33203125" style="124" customWidth="1"/>
    <col min="8206" max="8450" width="9.33203125" style="124"/>
    <col min="8451" max="8451" width="46.5546875" style="124" customWidth="1"/>
    <col min="8452" max="8452" width="18.44140625" style="124" customWidth="1"/>
    <col min="8453" max="8453" width="12.5546875" style="124" customWidth="1"/>
    <col min="8454" max="8454" width="18.44140625" style="124" customWidth="1"/>
    <col min="8455" max="8455" width="15.44140625" style="124" customWidth="1"/>
    <col min="8456" max="8456" width="28.6640625" style="124" customWidth="1"/>
    <col min="8457" max="8457" width="16.5546875" style="124" customWidth="1"/>
    <col min="8458" max="8458" width="28" style="124" customWidth="1"/>
    <col min="8459" max="8459" width="28.33203125" style="124" customWidth="1"/>
    <col min="8460" max="8460" width="9.33203125" style="124"/>
    <col min="8461" max="8461" width="34.33203125" style="124" customWidth="1"/>
    <col min="8462" max="8706" width="9.33203125" style="124"/>
    <col min="8707" max="8707" width="46.5546875" style="124" customWidth="1"/>
    <col min="8708" max="8708" width="18.44140625" style="124" customWidth="1"/>
    <col min="8709" max="8709" width="12.5546875" style="124" customWidth="1"/>
    <col min="8710" max="8710" width="18.44140625" style="124" customWidth="1"/>
    <col min="8711" max="8711" width="15.44140625" style="124" customWidth="1"/>
    <col min="8712" max="8712" width="28.6640625" style="124" customWidth="1"/>
    <col min="8713" max="8713" width="16.5546875" style="124" customWidth="1"/>
    <col min="8714" max="8714" width="28" style="124" customWidth="1"/>
    <col min="8715" max="8715" width="28.33203125" style="124" customWidth="1"/>
    <col min="8716" max="8716" width="9.33203125" style="124"/>
    <col min="8717" max="8717" width="34.33203125" style="124" customWidth="1"/>
    <col min="8718" max="8962" width="9.33203125" style="124"/>
    <col min="8963" max="8963" width="46.5546875" style="124" customWidth="1"/>
    <col min="8964" max="8964" width="18.44140625" style="124" customWidth="1"/>
    <col min="8965" max="8965" width="12.5546875" style="124" customWidth="1"/>
    <col min="8966" max="8966" width="18.44140625" style="124" customWidth="1"/>
    <col min="8967" max="8967" width="15.44140625" style="124" customWidth="1"/>
    <col min="8968" max="8968" width="28.6640625" style="124" customWidth="1"/>
    <col min="8969" max="8969" width="16.5546875" style="124" customWidth="1"/>
    <col min="8970" max="8970" width="28" style="124" customWidth="1"/>
    <col min="8971" max="8971" width="28.33203125" style="124" customWidth="1"/>
    <col min="8972" max="8972" width="9.33203125" style="124"/>
    <col min="8973" max="8973" width="34.33203125" style="124" customWidth="1"/>
    <col min="8974" max="9218" width="9.33203125" style="124"/>
    <col min="9219" max="9219" width="46.5546875" style="124" customWidth="1"/>
    <col min="9220" max="9220" width="18.44140625" style="124" customWidth="1"/>
    <col min="9221" max="9221" width="12.5546875" style="124" customWidth="1"/>
    <col min="9222" max="9222" width="18.44140625" style="124" customWidth="1"/>
    <col min="9223" max="9223" width="15.44140625" style="124" customWidth="1"/>
    <col min="9224" max="9224" width="28.6640625" style="124" customWidth="1"/>
    <col min="9225" max="9225" width="16.5546875" style="124" customWidth="1"/>
    <col min="9226" max="9226" width="28" style="124" customWidth="1"/>
    <col min="9227" max="9227" width="28.33203125" style="124" customWidth="1"/>
    <col min="9228" max="9228" width="9.33203125" style="124"/>
    <col min="9229" max="9229" width="34.33203125" style="124" customWidth="1"/>
    <col min="9230" max="9474" width="9.33203125" style="124"/>
    <col min="9475" max="9475" width="46.5546875" style="124" customWidth="1"/>
    <col min="9476" max="9476" width="18.44140625" style="124" customWidth="1"/>
    <col min="9477" max="9477" width="12.5546875" style="124" customWidth="1"/>
    <col min="9478" max="9478" width="18.44140625" style="124" customWidth="1"/>
    <col min="9479" max="9479" width="15.44140625" style="124" customWidth="1"/>
    <col min="9480" max="9480" width="28.6640625" style="124" customWidth="1"/>
    <col min="9481" max="9481" width="16.5546875" style="124" customWidth="1"/>
    <col min="9482" max="9482" width="28" style="124" customWidth="1"/>
    <col min="9483" max="9483" width="28.33203125" style="124" customWidth="1"/>
    <col min="9484" max="9484" width="9.33203125" style="124"/>
    <col min="9485" max="9485" width="34.33203125" style="124" customWidth="1"/>
    <col min="9486" max="9730" width="9.33203125" style="124"/>
    <col min="9731" max="9731" width="46.5546875" style="124" customWidth="1"/>
    <col min="9732" max="9732" width="18.44140625" style="124" customWidth="1"/>
    <col min="9733" max="9733" width="12.5546875" style="124" customWidth="1"/>
    <col min="9734" max="9734" width="18.44140625" style="124" customWidth="1"/>
    <col min="9735" max="9735" width="15.44140625" style="124" customWidth="1"/>
    <col min="9736" max="9736" width="28.6640625" style="124" customWidth="1"/>
    <col min="9737" max="9737" width="16.5546875" style="124" customWidth="1"/>
    <col min="9738" max="9738" width="28" style="124" customWidth="1"/>
    <col min="9739" max="9739" width="28.33203125" style="124" customWidth="1"/>
    <col min="9740" max="9740" width="9.33203125" style="124"/>
    <col min="9741" max="9741" width="34.33203125" style="124" customWidth="1"/>
    <col min="9742" max="9986" width="9.33203125" style="124"/>
    <col min="9987" max="9987" width="46.5546875" style="124" customWidth="1"/>
    <col min="9988" max="9988" width="18.44140625" style="124" customWidth="1"/>
    <col min="9989" max="9989" width="12.5546875" style="124" customWidth="1"/>
    <col min="9990" max="9990" width="18.44140625" style="124" customWidth="1"/>
    <col min="9991" max="9991" width="15.44140625" style="124" customWidth="1"/>
    <col min="9992" max="9992" width="28.6640625" style="124" customWidth="1"/>
    <col min="9993" max="9993" width="16.5546875" style="124" customWidth="1"/>
    <col min="9994" max="9994" width="28" style="124" customWidth="1"/>
    <col min="9995" max="9995" width="28.33203125" style="124" customWidth="1"/>
    <col min="9996" max="9996" width="9.33203125" style="124"/>
    <col min="9997" max="9997" width="34.33203125" style="124" customWidth="1"/>
    <col min="9998" max="10242" width="9.33203125" style="124"/>
    <col min="10243" max="10243" width="46.5546875" style="124" customWidth="1"/>
    <col min="10244" max="10244" width="18.44140625" style="124" customWidth="1"/>
    <col min="10245" max="10245" width="12.5546875" style="124" customWidth="1"/>
    <col min="10246" max="10246" width="18.44140625" style="124" customWidth="1"/>
    <col min="10247" max="10247" width="15.44140625" style="124" customWidth="1"/>
    <col min="10248" max="10248" width="28.6640625" style="124" customWidth="1"/>
    <col min="10249" max="10249" width="16.5546875" style="124" customWidth="1"/>
    <col min="10250" max="10250" width="28" style="124" customWidth="1"/>
    <col min="10251" max="10251" width="28.33203125" style="124" customWidth="1"/>
    <col min="10252" max="10252" width="9.33203125" style="124"/>
    <col min="10253" max="10253" width="34.33203125" style="124" customWidth="1"/>
    <col min="10254" max="10498" width="9.33203125" style="124"/>
    <col min="10499" max="10499" width="46.5546875" style="124" customWidth="1"/>
    <col min="10500" max="10500" width="18.44140625" style="124" customWidth="1"/>
    <col min="10501" max="10501" width="12.5546875" style="124" customWidth="1"/>
    <col min="10502" max="10502" width="18.44140625" style="124" customWidth="1"/>
    <col min="10503" max="10503" width="15.44140625" style="124" customWidth="1"/>
    <col min="10504" max="10504" width="28.6640625" style="124" customWidth="1"/>
    <col min="10505" max="10505" width="16.5546875" style="124" customWidth="1"/>
    <col min="10506" max="10506" width="28" style="124" customWidth="1"/>
    <col min="10507" max="10507" width="28.33203125" style="124" customWidth="1"/>
    <col min="10508" max="10508" width="9.33203125" style="124"/>
    <col min="10509" max="10509" width="34.33203125" style="124" customWidth="1"/>
    <col min="10510" max="10754" width="9.33203125" style="124"/>
    <col min="10755" max="10755" width="46.5546875" style="124" customWidth="1"/>
    <col min="10756" max="10756" width="18.44140625" style="124" customWidth="1"/>
    <col min="10757" max="10757" width="12.5546875" style="124" customWidth="1"/>
    <col min="10758" max="10758" width="18.44140625" style="124" customWidth="1"/>
    <col min="10759" max="10759" width="15.44140625" style="124" customWidth="1"/>
    <col min="10760" max="10760" width="28.6640625" style="124" customWidth="1"/>
    <col min="10761" max="10761" width="16.5546875" style="124" customWidth="1"/>
    <col min="10762" max="10762" width="28" style="124" customWidth="1"/>
    <col min="10763" max="10763" width="28.33203125" style="124" customWidth="1"/>
    <col min="10764" max="10764" width="9.33203125" style="124"/>
    <col min="10765" max="10765" width="34.33203125" style="124" customWidth="1"/>
    <col min="10766" max="11010" width="9.33203125" style="124"/>
    <col min="11011" max="11011" width="46.5546875" style="124" customWidth="1"/>
    <col min="11012" max="11012" width="18.44140625" style="124" customWidth="1"/>
    <col min="11013" max="11013" width="12.5546875" style="124" customWidth="1"/>
    <col min="11014" max="11014" width="18.44140625" style="124" customWidth="1"/>
    <col min="11015" max="11015" width="15.44140625" style="124" customWidth="1"/>
    <col min="11016" max="11016" width="28.6640625" style="124" customWidth="1"/>
    <col min="11017" max="11017" width="16.5546875" style="124" customWidth="1"/>
    <col min="11018" max="11018" width="28" style="124" customWidth="1"/>
    <col min="11019" max="11019" width="28.33203125" style="124" customWidth="1"/>
    <col min="11020" max="11020" width="9.33203125" style="124"/>
    <col min="11021" max="11021" width="34.33203125" style="124" customWidth="1"/>
    <col min="11022" max="11266" width="9.33203125" style="124"/>
    <col min="11267" max="11267" width="46.5546875" style="124" customWidth="1"/>
    <col min="11268" max="11268" width="18.44140625" style="124" customWidth="1"/>
    <col min="11269" max="11269" width="12.5546875" style="124" customWidth="1"/>
    <col min="11270" max="11270" width="18.44140625" style="124" customWidth="1"/>
    <col min="11271" max="11271" width="15.44140625" style="124" customWidth="1"/>
    <col min="11272" max="11272" width="28.6640625" style="124" customWidth="1"/>
    <col min="11273" max="11273" width="16.5546875" style="124" customWidth="1"/>
    <col min="11274" max="11274" width="28" style="124" customWidth="1"/>
    <col min="11275" max="11275" width="28.33203125" style="124" customWidth="1"/>
    <col min="11276" max="11276" width="9.33203125" style="124"/>
    <col min="11277" max="11277" width="34.33203125" style="124" customWidth="1"/>
    <col min="11278" max="11522" width="9.33203125" style="124"/>
    <col min="11523" max="11523" width="46.5546875" style="124" customWidth="1"/>
    <col min="11524" max="11524" width="18.44140625" style="124" customWidth="1"/>
    <col min="11525" max="11525" width="12.5546875" style="124" customWidth="1"/>
    <col min="11526" max="11526" width="18.44140625" style="124" customWidth="1"/>
    <col min="11527" max="11527" width="15.44140625" style="124" customWidth="1"/>
    <col min="11528" max="11528" width="28.6640625" style="124" customWidth="1"/>
    <col min="11529" max="11529" width="16.5546875" style="124" customWidth="1"/>
    <col min="11530" max="11530" width="28" style="124" customWidth="1"/>
    <col min="11531" max="11531" width="28.33203125" style="124" customWidth="1"/>
    <col min="11532" max="11532" width="9.33203125" style="124"/>
    <col min="11533" max="11533" width="34.33203125" style="124" customWidth="1"/>
    <col min="11534" max="11778" width="9.33203125" style="124"/>
    <col min="11779" max="11779" width="46.5546875" style="124" customWidth="1"/>
    <col min="11780" max="11780" width="18.44140625" style="124" customWidth="1"/>
    <col min="11781" max="11781" width="12.5546875" style="124" customWidth="1"/>
    <col min="11782" max="11782" width="18.44140625" style="124" customWidth="1"/>
    <col min="11783" max="11783" width="15.44140625" style="124" customWidth="1"/>
    <col min="11784" max="11784" width="28.6640625" style="124" customWidth="1"/>
    <col min="11785" max="11785" width="16.5546875" style="124" customWidth="1"/>
    <col min="11786" max="11786" width="28" style="124" customWidth="1"/>
    <col min="11787" max="11787" width="28.33203125" style="124" customWidth="1"/>
    <col min="11788" max="11788" width="9.33203125" style="124"/>
    <col min="11789" max="11789" width="34.33203125" style="124" customWidth="1"/>
    <col min="11790" max="12034" width="9.33203125" style="124"/>
    <col min="12035" max="12035" width="46.5546875" style="124" customWidth="1"/>
    <col min="12036" max="12036" width="18.44140625" style="124" customWidth="1"/>
    <col min="12037" max="12037" width="12.5546875" style="124" customWidth="1"/>
    <col min="12038" max="12038" width="18.44140625" style="124" customWidth="1"/>
    <col min="12039" max="12039" width="15.44140625" style="124" customWidth="1"/>
    <col min="12040" max="12040" width="28.6640625" style="124" customWidth="1"/>
    <col min="12041" max="12041" width="16.5546875" style="124" customWidth="1"/>
    <col min="12042" max="12042" width="28" style="124" customWidth="1"/>
    <col min="12043" max="12043" width="28.33203125" style="124" customWidth="1"/>
    <col min="12044" max="12044" width="9.33203125" style="124"/>
    <col min="12045" max="12045" width="34.33203125" style="124" customWidth="1"/>
    <col min="12046" max="12290" width="9.33203125" style="124"/>
    <col min="12291" max="12291" width="46.5546875" style="124" customWidth="1"/>
    <col min="12292" max="12292" width="18.44140625" style="124" customWidth="1"/>
    <col min="12293" max="12293" width="12.5546875" style="124" customWidth="1"/>
    <col min="12294" max="12294" width="18.44140625" style="124" customWidth="1"/>
    <col min="12295" max="12295" width="15.44140625" style="124" customWidth="1"/>
    <col min="12296" max="12296" width="28.6640625" style="124" customWidth="1"/>
    <col min="12297" max="12297" width="16.5546875" style="124" customWidth="1"/>
    <col min="12298" max="12298" width="28" style="124" customWidth="1"/>
    <col min="12299" max="12299" width="28.33203125" style="124" customWidth="1"/>
    <col min="12300" max="12300" width="9.33203125" style="124"/>
    <col min="12301" max="12301" width="34.33203125" style="124" customWidth="1"/>
    <col min="12302" max="12546" width="9.33203125" style="124"/>
    <col min="12547" max="12547" width="46.5546875" style="124" customWidth="1"/>
    <col min="12548" max="12548" width="18.44140625" style="124" customWidth="1"/>
    <col min="12549" max="12549" width="12.5546875" style="124" customWidth="1"/>
    <col min="12550" max="12550" width="18.44140625" style="124" customWidth="1"/>
    <col min="12551" max="12551" width="15.44140625" style="124" customWidth="1"/>
    <col min="12552" max="12552" width="28.6640625" style="124" customWidth="1"/>
    <col min="12553" max="12553" width="16.5546875" style="124" customWidth="1"/>
    <col min="12554" max="12554" width="28" style="124" customWidth="1"/>
    <col min="12555" max="12555" width="28.33203125" style="124" customWidth="1"/>
    <col min="12556" max="12556" width="9.33203125" style="124"/>
    <col min="12557" max="12557" width="34.33203125" style="124" customWidth="1"/>
    <col min="12558" max="12802" width="9.33203125" style="124"/>
    <col min="12803" max="12803" width="46.5546875" style="124" customWidth="1"/>
    <col min="12804" max="12804" width="18.44140625" style="124" customWidth="1"/>
    <col min="12805" max="12805" width="12.5546875" style="124" customWidth="1"/>
    <col min="12806" max="12806" width="18.44140625" style="124" customWidth="1"/>
    <col min="12807" max="12807" width="15.44140625" style="124" customWidth="1"/>
    <col min="12808" max="12808" width="28.6640625" style="124" customWidth="1"/>
    <col min="12809" max="12809" width="16.5546875" style="124" customWidth="1"/>
    <col min="12810" max="12810" width="28" style="124" customWidth="1"/>
    <col min="12811" max="12811" width="28.33203125" style="124" customWidth="1"/>
    <col min="12812" max="12812" width="9.33203125" style="124"/>
    <col min="12813" max="12813" width="34.33203125" style="124" customWidth="1"/>
    <col min="12814" max="13058" width="9.33203125" style="124"/>
    <col min="13059" max="13059" width="46.5546875" style="124" customWidth="1"/>
    <col min="13060" max="13060" width="18.44140625" style="124" customWidth="1"/>
    <col min="13061" max="13061" width="12.5546875" style="124" customWidth="1"/>
    <col min="13062" max="13062" width="18.44140625" style="124" customWidth="1"/>
    <col min="13063" max="13063" width="15.44140625" style="124" customWidth="1"/>
    <col min="13064" max="13064" width="28.6640625" style="124" customWidth="1"/>
    <col min="13065" max="13065" width="16.5546875" style="124" customWidth="1"/>
    <col min="13066" max="13066" width="28" style="124" customWidth="1"/>
    <col min="13067" max="13067" width="28.33203125" style="124" customWidth="1"/>
    <col min="13068" max="13068" width="9.33203125" style="124"/>
    <col min="13069" max="13069" width="34.33203125" style="124" customWidth="1"/>
    <col min="13070" max="13314" width="9.33203125" style="124"/>
    <col min="13315" max="13315" width="46.5546875" style="124" customWidth="1"/>
    <col min="13316" max="13316" width="18.44140625" style="124" customWidth="1"/>
    <col min="13317" max="13317" width="12.5546875" style="124" customWidth="1"/>
    <col min="13318" max="13318" width="18.44140625" style="124" customWidth="1"/>
    <col min="13319" max="13319" width="15.44140625" style="124" customWidth="1"/>
    <col min="13320" max="13320" width="28.6640625" style="124" customWidth="1"/>
    <col min="13321" max="13321" width="16.5546875" style="124" customWidth="1"/>
    <col min="13322" max="13322" width="28" style="124" customWidth="1"/>
    <col min="13323" max="13323" width="28.33203125" style="124" customWidth="1"/>
    <col min="13324" max="13324" width="9.33203125" style="124"/>
    <col min="13325" max="13325" width="34.33203125" style="124" customWidth="1"/>
    <col min="13326" max="13570" width="9.33203125" style="124"/>
    <col min="13571" max="13571" width="46.5546875" style="124" customWidth="1"/>
    <col min="13572" max="13572" width="18.44140625" style="124" customWidth="1"/>
    <col min="13573" max="13573" width="12.5546875" style="124" customWidth="1"/>
    <col min="13574" max="13574" width="18.44140625" style="124" customWidth="1"/>
    <col min="13575" max="13575" width="15.44140625" style="124" customWidth="1"/>
    <col min="13576" max="13576" width="28.6640625" style="124" customWidth="1"/>
    <col min="13577" max="13577" width="16.5546875" style="124" customWidth="1"/>
    <col min="13578" max="13578" width="28" style="124" customWidth="1"/>
    <col min="13579" max="13579" width="28.33203125" style="124" customWidth="1"/>
    <col min="13580" max="13580" width="9.33203125" style="124"/>
    <col min="13581" max="13581" width="34.33203125" style="124" customWidth="1"/>
    <col min="13582" max="13826" width="9.33203125" style="124"/>
    <col min="13827" max="13827" width="46.5546875" style="124" customWidth="1"/>
    <col min="13828" max="13828" width="18.44140625" style="124" customWidth="1"/>
    <col min="13829" max="13829" width="12.5546875" style="124" customWidth="1"/>
    <col min="13830" max="13830" width="18.44140625" style="124" customWidth="1"/>
    <col min="13831" max="13831" width="15.44140625" style="124" customWidth="1"/>
    <col min="13832" max="13832" width="28.6640625" style="124" customWidth="1"/>
    <col min="13833" max="13833" width="16.5546875" style="124" customWidth="1"/>
    <col min="13834" max="13834" width="28" style="124" customWidth="1"/>
    <col min="13835" max="13835" width="28.33203125" style="124" customWidth="1"/>
    <col min="13836" max="13836" width="9.33203125" style="124"/>
    <col min="13837" max="13837" width="34.33203125" style="124" customWidth="1"/>
    <col min="13838" max="14082" width="9.33203125" style="124"/>
    <col min="14083" max="14083" width="46.5546875" style="124" customWidth="1"/>
    <col min="14084" max="14084" width="18.44140625" style="124" customWidth="1"/>
    <col min="14085" max="14085" width="12.5546875" style="124" customWidth="1"/>
    <col min="14086" max="14086" width="18.44140625" style="124" customWidth="1"/>
    <col min="14087" max="14087" width="15.44140625" style="124" customWidth="1"/>
    <col min="14088" max="14088" width="28.6640625" style="124" customWidth="1"/>
    <col min="14089" max="14089" width="16.5546875" style="124" customWidth="1"/>
    <col min="14090" max="14090" width="28" style="124" customWidth="1"/>
    <col min="14091" max="14091" width="28.33203125" style="124" customWidth="1"/>
    <col min="14092" max="14092" width="9.33203125" style="124"/>
    <col min="14093" max="14093" width="34.33203125" style="124" customWidth="1"/>
    <col min="14094" max="14338" width="9.33203125" style="124"/>
    <col min="14339" max="14339" width="46.5546875" style="124" customWidth="1"/>
    <col min="14340" max="14340" width="18.44140625" style="124" customWidth="1"/>
    <col min="14341" max="14341" width="12.5546875" style="124" customWidth="1"/>
    <col min="14342" max="14342" width="18.44140625" style="124" customWidth="1"/>
    <col min="14343" max="14343" width="15.44140625" style="124" customWidth="1"/>
    <col min="14344" max="14344" width="28.6640625" style="124" customWidth="1"/>
    <col min="14345" max="14345" width="16.5546875" style="124" customWidth="1"/>
    <col min="14346" max="14346" width="28" style="124" customWidth="1"/>
    <col min="14347" max="14347" width="28.33203125" style="124" customWidth="1"/>
    <col min="14348" max="14348" width="9.33203125" style="124"/>
    <col min="14349" max="14349" width="34.33203125" style="124" customWidth="1"/>
    <col min="14350" max="14594" width="9.33203125" style="124"/>
    <col min="14595" max="14595" width="46.5546875" style="124" customWidth="1"/>
    <col min="14596" max="14596" width="18.44140625" style="124" customWidth="1"/>
    <col min="14597" max="14597" width="12.5546875" style="124" customWidth="1"/>
    <col min="14598" max="14598" width="18.44140625" style="124" customWidth="1"/>
    <col min="14599" max="14599" width="15.44140625" style="124" customWidth="1"/>
    <col min="14600" max="14600" width="28.6640625" style="124" customWidth="1"/>
    <col min="14601" max="14601" width="16.5546875" style="124" customWidth="1"/>
    <col min="14602" max="14602" width="28" style="124" customWidth="1"/>
    <col min="14603" max="14603" width="28.33203125" style="124" customWidth="1"/>
    <col min="14604" max="14604" width="9.33203125" style="124"/>
    <col min="14605" max="14605" width="34.33203125" style="124" customWidth="1"/>
    <col min="14606" max="14850" width="9.33203125" style="124"/>
    <col min="14851" max="14851" width="46.5546875" style="124" customWidth="1"/>
    <col min="14852" max="14852" width="18.44140625" style="124" customWidth="1"/>
    <col min="14853" max="14853" width="12.5546875" style="124" customWidth="1"/>
    <col min="14854" max="14854" width="18.44140625" style="124" customWidth="1"/>
    <col min="14855" max="14855" width="15.44140625" style="124" customWidth="1"/>
    <col min="14856" max="14856" width="28.6640625" style="124" customWidth="1"/>
    <col min="14857" max="14857" width="16.5546875" style="124" customWidth="1"/>
    <col min="14858" max="14858" width="28" style="124" customWidth="1"/>
    <col min="14859" max="14859" width="28.33203125" style="124" customWidth="1"/>
    <col min="14860" max="14860" width="9.33203125" style="124"/>
    <col min="14861" max="14861" width="34.33203125" style="124" customWidth="1"/>
    <col min="14862" max="15106" width="9.33203125" style="124"/>
    <col min="15107" max="15107" width="46.5546875" style="124" customWidth="1"/>
    <col min="15108" max="15108" width="18.44140625" style="124" customWidth="1"/>
    <col min="15109" max="15109" width="12.5546875" style="124" customWidth="1"/>
    <col min="15110" max="15110" width="18.44140625" style="124" customWidth="1"/>
    <col min="15111" max="15111" width="15.44140625" style="124" customWidth="1"/>
    <col min="15112" max="15112" width="28.6640625" style="124" customWidth="1"/>
    <col min="15113" max="15113" width="16.5546875" style="124" customWidth="1"/>
    <col min="15114" max="15114" width="28" style="124" customWidth="1"/>
    <col min="15115" max="15115" width="28.33203125" style="124" customWidth="1"/>
    <col min="15116" max="15116" width="9.33203125" style="124"/>
    <col min="15117" max="15117" width="34.33203125" style="124" customWidth="1"/>
    <col min="15118" max="15362" width="9.33203125" style="124"/>
    <col min="15363" max="15363" width="46.5546875" style="124" customWidth="1"/>
    <col min="15364" max="15364" width="18.44140625" style="124" customWidth="1"/>
    <col min="15365" max="15365" width="12.5546875" style="124" customWidth="1"/>
    <col min="15366" max="15366" width="18.44140625" style="124" customWidth="1"/>
    <col min="15367" max="15367" width="15.44140625" style="124" customWidth="1"/>
    <col min="15368" max="15368" width="28.6640625" style="124" customWidth="1"/>
    <col min="15369" max="15369" width="16.5546875" style="124" customWidth="1"/>
    <col min="15370" max="15370" width="28" style="124" customWidth="1"/>
    <col min="15371" max="15371" width="28.33203125" style="124" customWidth="1"/>
    <col min="15372" max="15372" width="9.33203125" style="124"/>
    <col min="15373" max="15373" width="34.33203125" style="124" customWidth="1"/>
    <col min="15374" max="15618" width="9.33203125" style="124"/>
    <col min="15619" max="15619" width="46.5546875" style="124" customWidth="1"/>
    <col min="15620" max="15620" width="18.44140625" style="124" customWidth="1"/>
    <col min="15621" max="15621" width="12.5546875" style="124" customWidth="1"/>
    <col min="15622" max="15622" width="18.44140625" style="124" customWidth="1"/>
    <col min="15623" max="15623" width="15.44140625" style="124" customWidth="1"/>
    <col min="15624" max="15624" width="28.6640625" style="124" customWidth="1"/>
    <col min="15625" max="15625" width="16.5546875" style="124" customWidth="1"/>
    <col min="15626" max="15626" width="28" style="124" customWidth="1"/>
    <col min="15627" max="15627" width="28.33203125" style="124" customWidth="1"/>
    <col min="15628" max="15628" width="9.33203125" style="124"/>
    <col min="15629" max="15629" width="34.33203125" style="124" customWidth="1"/>
    <col min="15630" max="15874" width="9.33203125" style="124"/>
    <col min="15875" max="15875" width="46.5546875" style="124" customWidth="1"/>
    <col min="15876" max="15876" width="18.44140625" style="124" customWidth="1"/>
    <col min="15877" max="15877" width="12.5546875" style="124" customWidth="1"/>
    <col min="15878" max="15878" width="18.44140625" style="124" customWidth="1"/>
    <col min="15879" max="15879" width="15.44140625" style="124" customWidth="1"/>
    <col min="15880" max="15880" width="28.6640625" style="124" customWidth="1"/>
    <col min="15881" max="15881" width="16.5546875" style="124" customWidth="1"/>
    <col min="15882" max="15882" width="28" style="124" customWidth="1"/>
    <col min="15883" max="15883" width="28.33203125" style="124" customWidth="1"/>
    <col min="15884" max="15884" width="9.33203125" style="124"/>
    <col min="15885" max="15885" width="34.33203125" style="124" customWidth="1"/>
    <col min="15886" max="16130" width="9.33203125" style="124"/>
    <col min="16131" max="16131" width="46.5546875" style="124" customWidth="1"/>
    <col min="16132" max="16132" width="18.44140625" style="124" customWidth="1"/>
    <col min="16133" max="16133" width="12.5546875" style="124" customWidth="1"/>
    <col min="16134" max="16134" width="18.44140625" style="124" customWidth="1"/>
    <col min="16135" max="16135" width="15.44140625" style="124" customWidth="1"/>
    <col min="16136" max="16136" width="28.6640625" style="124" customWidth="1"/>
    <col min="16137" max="16137" width="16.5546875" style="124" customWidth="1"/>
    <col min="16138" max="16138" width="28" style="124" customWidth="1"/>
    <col min="16139" max="16139" width="28.33203125" style="124" customWidth="1"/>
    <col min="16140" max="16140" width="9.33203125" style="124"/>
    <col min="16141" max="16141" width="34.33203125" style="124" customWidth="1"/>
    <col min="16142" max="16384" width="9.33203125" style="124"/>
  </cols>
  <sheetData>
    <row r="1" spans="1:10">
      <c r="A1" s="1" t="s">
        <v>3924</v>
      </c>
    </row>
    <row r="2" spans="1:10">
      <c r="A2" s="945" t="s">
        <v>1573</v>
      </c>
      <c r="B2" s="49"/>
      <c r="C2" s="49"/>
      <c r="D2" s="946"/>
      <c r="E2" s="946"/>
      <c r="F2" s="947"/>
      <c r="G2" s="947"/>
      <c r="H2" s="947"/>
      <c r="I2" s="220"/>
      <c r="J2" s="220"/>
    </row>
    <row r="3" spans="1:10">
      <c r="B3" s="946"/>
      <c r="C3" s="946"/>
      <c r="D3" s="946"/>
      <c r="E3" s="948"/>
      <c r="F3" s="948"/>
      <c r="G3" s="948"/>
      <c r="H3" s="948"/>
      <c r="I3" s="220"/>
      <c r="J3" s="220"/>
    </row>
    <row r="4" spans="1:10">
      <c r="A4" s="1" t="s">
        <v>3925</v>
      </c>
      <c r="B4" s="946"/>
      <c r="C4" s="946"/>
      <c r="D4" s="946"/>
      <c r="E4" s="948"/>
      <c r="F4" s="948"/>
      <c r="G4" s="948"/>
      <c r="H4" s="948"/>
      <c r="I4" s="220"/>
      <c r="J4" s="220"/>
    </row>
    <row r="5" spans="1:10">
      <c r="A5" s="273" t="s">
        <v>109</v>
      </c>
      <c r="C5" s="946"/>
      <c r="D5" s="946"/>
      <c r="E5" s="948"/>
      <c r="F5" s="948"/>
      <c r="G5" s="948"/>
      <c r="H5" s="948"/>
      <c r="I5" s="220"/>
      <c r="J5" s="220"/>
    </row>
    <row r="6" spans="1:10">
      <c r="A6" s="54" t="s">
        <v>3509</v>
      </c>
      <c r="C6" s="946"/>
      <c r="D6" s="946"/>
      <c r="E6" s="948"/>
      <c r="F6" s="948"/>
      <c r="G6" s="948"/>
      <c r="H6" s="948"/>
      <c r="I6" s="220"/>
      <c r="J6" s="220"/>
    </row>
    <row r="7" spans="1:10">
      <c r="A7" s="273" t="s">
        <v>1411</v>
      </c>
      <c r="C7" s="946"/>
      <c r="D7" s="946"/>
      <c r="E7" s="948"/>
      <c r="F7" s="948"/>
      <c r="G7" s="948"/>
      <c r="H7" s="948"/>
      <c r="I7" s="220"/>
      <c r="J7" s="220"/>
    </row>
    <row r="8" spans="1:10">
      <c r="A8" s="905" t="s">
        <v>3746</v>
      </c>
      <c r="B8" s="954" t="s">
        <v>3747</v>
      </c>
      <c r="C8" s="702" t="s">
        <v>108</v>
      </c>
      <c r="D8" s="954" t="s">
        <v>3748</v>
      </c>
      <c r="I8" s="220"/>
      <c r="J8" s="220"/>
    </row>
    <row r="9" spans="1:10">
      <c r="A9" s="44"/>
      <c r="B9" s="44"/>
      <c r="I9" s="220"/>
      <c r="J9" s="220"/>
    </row>
    <row r="10" spans="1:10">
      <c r="A10" s="293" t="s">
        <v>3824</v>
      </c>
      <c r="B10" s="44"/>
      <c r="I10" s="220"/>
      <c r="J10" s="220"/>
    </row>
    <row r="11" spans="1:10">
      <c r="A11" s="44"/>
      <c r="B11" s="44"/>
      <c r="I11" s="220"/>
      <c r="J11" s="220"/>
    </row>
    <row r="12" spans="1:10">
      <c r="F12" s="262" t="s">
        <v>3824</v>
      </c>
    </row>
    <row r="13" spans="1:10">
      <c r="F13" s="8" t="s">
        <v>13</v>
      </c>
    </row>
    <row r="14" spans="1:10">
      <c r="D14" s="997" t="s">
        <v>3825</v>
      </c>
      <c r="E14" s="8" t="s">
        <v>3826</v>
      </c>
      <c r="F14" s="949"/>
      <c r="G14" s="47" t="s">
        <v>79</v>
      </c>
      <c r="H14" s="47" t="s">
        <v>3827</v>
      </c>
      <c r="I14" s="41"/>
      <c r="J14" s="41"/>
    </row>
    <row r="15" spans="1:10">
      <c r="D15" s="997" t="s">
        <v>3828</v>
      </c>
      <c r="E15" s="8" t="s">
        <v>3829</v>
      </c>
      <c r="F15" s="949"/>
      <c r="G15" s="16" t="s">
        <v>3830</v>
      </c>
      <c r="H15" s="47"/>
      <c r="I15" s="41"/>
      <c r="J15" s="41"/>
    </row>
    <row r="16" spans="1:10">
      <c r="D16" s="950" t="s">
        <v>3831</v>
      </c>
      <c r="E16" s="8" t="s">
        <v>72</v>
      </c>
      <c r="F16" s="949"/>
      <c r="G16" s="47" t="s">
        <v>3832</v>
      </c>
      <c r="H16" s="47"/>
      <c r="I16" s="41"/>
      <c r="J16" s="41"/>
    </row>
    <row r="17" spans="1:10">
      <c r="D17" s="951" t="s">
        <v>3833</v>
      </c>
      <c r="E17" s="8" t="s">
        <v>11</v>
      </c>
      <c r="F17" s="952"/>
      <c r="G17" s="47" t="s">
        <v>3834</v>
      </c>
      <c r="H17" s="47"/>
      <c r="I17" s="41"/>
      <c r="J17" s="41"/>
    </row>
    <row r="18" spans="1:10">
      <c r="D18" s="951" t="s">
        <v>3835</v>
      </c>
      <c r="E18" s="8" t="s">
        <v>71</v>
      </c>
      <c r="F18" s="952"/>
      <c r="G18" s="47" t="s">
        <v>3836</v>
      </c>
      <c r="H18" s="47"/>
      <c r="I18" s="41"/>
      <c r="J18" s="41"/>
    </row>
    <row r="23" spans="1:10">
      <c r="A23" s="1" t="s">
        <v>3926</v>
      </c>
    </row>
    <row r="24" spans="1:10">
      <c r="A24" s="273" t="s">
        <v>109</v>
      </c>
    </row>
    <row r="25" spans="1:10">
      <c r="A25" s="273" t="s">
        <v>90</v>
      </c>
    </row>
    <row r="26" spans="1:10">
      <c r="A26" s="54" t="s">
        <v>3509</v>
      </c>
    </row>
    <row r="27" spans="1:10">
      <c r="A27" s="54" t="s">
        <v>1411</v>
      </c>
    </row>
    <row r="28" spans="1:10">
      <c r="A28" s="905" t="s">
        <v>3746</v>
      </c>
      <c r="B28" s="954" t="s">
        <v>3747</v>
      </c>
      <c r="C28" s="702" t="s">
        <v>108</v>
      </c>
      <c r="D28" s="954" t="s">
        <v>3748</v>
      </c>
    </row>
    <row r="30" spans="1:10">
      <c r="A30" s="293" t="s">
        <v>3838</v>
      </c>
    </row>
    <row r="32" spans="1:10" ht="24" customHeight="1">
      <c r="A32" s="955"/>
      <c r="C32" s="956"/>
      <c r="D32" s="2138" t="s">
        <v>3839</v>
      </c>
      <c r="E32" s="2133"/>
      <c r="F32" s="2139" t="s">
        <v>3840</v>
      </c>
      <c r="G32" s="2139"/>
      <c r="H32" s="2139"/>
      <c r="I32" s="957"/>
    </row>
    <row r="33" spans="1:26">
      <c r="A33" s="955"/>
      <c r="B33" s="956"/>
      <c r="C33" s="956"/>
      <c r="D33" s="2036" t="s">
        <v>106</v>
      </c>
      <c r="E33" s="2140" t="s">
        <v>99</v>
      </c>
      <c r="F33" s="2134" t="s">
        <v>106</v>
      </c>
      <c r="G33" s="2134" t="s">
        <v>3841</v>
      </c>
      <c r="H33" s="2139" t="s">
        <v>3842</v>
      </c>
      <c r="I33" s="568"/>
      <c r="N33" s="41"/>
    </row>
    <row r="34" spans="1:26">
      <c r="A34" s="955"/>
      <c r="B34" s="956"/>
      <c r="C34" s="956"/>
      <c r="D34" s="2108"/>
      <c r="E34" s="2141"/>
      <c r="F34" s="2135"/>
      <c r="G34" s="2135"/>
      <c r="H34" s="2139"/>
      <c r="I34" s="568"/>
      <c r="N34" s="41"/>
    </row>
    <row r="35" spans="1:26">
      <c r="A35" s="955"/>
      <c r="B35" s="956"/>
      <c r="C35" s="956"/>
      <c r="D35" s="8" t="s">
        <v>89</v>
      </c>
      <c r="E35" s="8" t="s">
        <v>107</v>
      </c>
      <c r="F35" s="8" t="s">
        <v>88</v>
      </c>
      <c r="G35" s="8" t="s">
        <v>87</v>
      </c>
      <c r="H35" s="8" t="s">
        <v>85</v>
      </c>
      <c r="I35" s="568"/>
      <c r="N35" s="41"/>
    </row>
    <row r="36" spans="1:26">
      <c r="A36" s="220"/>
      <c r="B36" s="958" t="s">
        <v>715</v>
      </c>
      <c r="C36" s="8" t="s">
        <v>10</v>
      </c>
      <c r="D36" s="303"/>
      <c r="E36" s="303"/>
      <c r="F36" s="303"/>
      <c r="G36" s="303"/>
      <c r="H36" s="303"/>
      <c r="I36" s="42" t="s">
        <v>229</v>
      </c>
      <c r="J36" s="42"/>
      <c r="K36" s="41" t="s">
        <v>91</v>
      </c>
      <c r="L36" s="41" t="s">
        <v>3765</v>
      </c>
      <c r="M36" s="41" t="s">
        <v>159</v>
      </c>
      <c r="N36" s="41"/>
      <c r="O36" s="41"/>
      <c r="P36" s="41"/>
      <c r="Q36" s="41" t="s">
        <v>183</v>
      </c>
      <c r="R36" s="41"/>
      <c r="S36" s="41"/>
      <c r="T36" s="41"/>
      <c r="U36" s="41"/>
      <c r="V36" s="41"/>
      <c r="W36" s="41"/>
      <c r="Y36" s="125"/>
      <c r="Z36" s="125"/>
    </row>
    <row r="37" spans="1:26">
      <c r="A37" s="220"/>
      <c r="B37" s="959" t="s">
        <v>3843</v>
      </c>
      <c r="C37" s="8" t="s">
        <v>9</v>
      </c>
      <c r="D37" s="960"/>
      <c r="E37" s="960"/>
      <c r="F37" s="960"/>
      <c r="G37" s="961"/>
      <c r="H37" s="960"/>
      <c r="I37" s="42" t="s">
        <v>228</v>
      </c>
      <c r="J37" s="42"/>
      <c r="K37" s="41" t="s">
        <v>91</v>
      </c>
      <c r="L37" s="41" t="s">
        <v>3765</v>
      </c>
      <c r="M37" s="41" t="s">
        <v>159</v>
      </c>
      <c r="N37" s="41"/>
      <c r="O37" s="41"/>
      <c r="P37" s="41"/>
      <c r="Q37" s="41" t="s">
        <v>183</v>
      </c>
      <c r="R37" s="41"/>
      <c r="S37" s="41"/>
      <c r="T37" s="41"/>
      <c r="U37" s="41"/>
      <c r="V37" s="41"/>
      <c r="W37" s="41"/>
      <c r="Y37" s="125"/>
      <c r="Z37" s="125"/>
    </row>
    <row r="38" spans="1:26">
      <c r="A38" s="220"/>
      <c r="B38" s="959" t="s">
        <v>3844</v>
      </c>
      <c r="C38" s="8" t="s">
        <v>65</v>
      </c>
      <c r="D38" s="960"/>
      <c r="E38" s="960"/>
      <c r="F38" s="960"/>
      <c r="G38" s="960"/>
      <c r="H38" s="960"/>
      <c r="I38" s="42" t="s">
        <v>227</v>
      </c>
      <c r="J38" s="42"/>
      <c r="K38" s="41" t="s">
        <v>91</v>
      </c>
      <c r="L38" s="41" t="s">
        <v>3765</v>
      </c>
      <c r="M38" s="41" t="s">
        <v>159</v>
      </c>
      <c r="N38" s="41"/>
      <c r="O38" s="41"/>
      <c r="P38" s="41"/>
      <c r="Q38" s="41" t="s">
        <v>183</v>
      </c>
      <c r="R38" s="41"/>
      <c r="S38" s="41"/>
      <c r="T38" s="41"/>
      <c r="U38" s="41"/>
      <c r="V38" s="41"/>
      <c r="W38" s="41"/>
      <c r="Y38" s="125"/>
      <c r="Z38" s="125"/>
    </row>
    <row r="39" spans="1:26">
      <c r="A39" s="220"/>
      <c r="B39" s="958" t="s">
        <v>714</v>
      </c>
      <c r="C39" s="8" t="s">
        <v>61</v>
      </c>
      <c r="D39" s="303"/>
      <c r="E39" s="303"/>
      <c r="F39" s="303"/>
      <c r="G39" s="303"/>
      <c r="H39" s="303"/>
      <c r="I39" s="42" t="s">
        <v>217</v>
      </c>
      <c r="J39" s="42"/>
      <c r="K39" s="41" t="s">
        <v>91</v>
      </c>
      <c r="L39" s="41" t="s">
        <v>3765</v>
      </c>
      <c r="M39" s="41" t="s">
        <v>159</v>
      </c>
      <c r="N39" s="41"/>
      <c r="O39" s="41"/>
      <c r="P39" s="41"/>
      <c r="Q39" s="41" t="s">
        <v>183</v>
      </c>
      <c r="R39" s="41"/>
      <c r="S39" s="41"/>
      <c r="T39" s="41"/>
      <c r="U39" s="41"/>
      <c r="V39" s="41"/>
      <c r="W39" s="41"/>
      <c r="Y39" s="125"/>
      <c r="Z39" s="125"/>
    </row>
    <row r="40" spans="1:26">
      <c r="A40" s="220"/>
      <c r="B40" s="969" t="s">
        <v>3845</v>
      </c>
      <c r="C40" s="8" t="s">
        <v>4</v>
      </c>
      <c r="D40" s="960"/>
      <c r="E40" s="960"/>
      <c r="F40" s="960"/>
      <c r="G40" s="960"/>
      <c r="H40" s="960"/>
      <c r="I40" s="42" t="s">
        <v>217</v>
      </c>
      <c r="J40" s="42" t="s">
        <v>3718</v>
      </c>
      <c r="K40" s="41" t="s">
        <v>91</v>
      </c>
      <c r="L40" s="41" t="s">
        <v>3765</v>
      </c>
      <c r="M40" s="41" t="s">
        <v>159</v>
      </c>
      <c r="N40" s="41"/>
      <c r="O40" s="41"/>
      <c r="P40" s="41" t="s">
        <v>182</v>
      </c>
      <c r="Q40" s="41" t="s">
        <v>183</v>
      </c>
      <c r="R40" s="41"/>
      <c r="S40" s="41"/>
      <c r="T40" s="41"/>
      <c r="U40" s="41"/>
      <c r="V40" s="41"/>
      <c r="W40" s="41"/>
      <c r="Y40" s="125"/>
      <c r="Z40" s="125"/>
    </row>
    <row r="41" spans="1:26">
      <c r="A41" s="220"/>
      <c r="B41" s="962" t="s">
        <v>3846</v>
      </c>
      <c r="C41" s="8" t="s">
        <v>3847</v>
      </c>
      <c r="D41" s="961"/>
      <c r="E41" s="303"/>
      <c r="F41" s="964"/>
      <c r="G41" s="303"/>
      <c r="H41" s="303"/>
      <c r="I41" s="42" t="s">
        <v>3848</v>
      </c>
      <c r="J41" s="42" t="s">
        <v>3718</v>
      </c>
      <c r="K41" s="41" t="s">
        <v>91</v>
      </c>
      <c r="L41" s="41" t="s">
        <v>3765</v>
      </c>
      <c r="M41" s="41" t="s">
        <v>159</v>
      </c>
      <c r="N41" s="41"/>
      <c r="O41" s="41" t="s">
        <v>3849</v>
      </c>
      <c r="P41" s="41" t="s">
        <v>182</v>
      </c>
      <c r="Q41" s="41" t="s">
        <v>183</v>
      </c>
      <c r="R41" s="41"/>
      <c r="S41" s="41"/>
      <c r="T41" s="41"/>
      <c r="U41" s="41"/>
      <c r="V41" s="41"/>
      <c r="W41" s="41"/>
      <c r="Y41" s="125"/>
      <c r="Z41" s="125"/>
    </row>
    <row r="42" spans="1:26">
      <c r="A42" s="220"/>
      <c r="B42" s="962" t="s">
        <v>3850</v>
      </c>
      <c r="C42" s="8" t="s">
        <v>59</v>
      </c>
      <c r="D42" s="961"/>
      <c r="E42" s="303"/>
      <c r="F42" s="964"/>
      <c r="G42" s="303"/>
      <c r="H42" s="303"/>
      <c r="I42" s="42" t="s">
        <v>3848</v>
      </c>
      <c r="J42" s="42" t="s">
        <v>3718</v>
      </c>
      <c r="K42" s="41" t="s">
        <v>91</v>
      </c>
      <c r="L42" s="41" t="s">
        <v>3765</v>
      </c>
      <c r="M42" s="41" t="s">
        <v>159</v>
      </c>
      <c r="N42" s="41"/>
      <c r="O42" s="41" t="s">
        <v>3722</v>
      </c>
      <c r="P42" s="41" t="s">
        <v>182</v>
      </c>
      <c r="Q42" s="41" t="s">
        <v>183</v>
      </c>
      <c r="R42" s="41"/>
      <c r="S42" s="41"/>
      <c r="T42" s="41"/>
      <c r="U42" s="41"/>
      <c r="V42" s="41"/>
      <c r="W42" s="41"/>
      <c r="Y42" s="125"/>
      <c r="Z42" s="125"/>
    </row>
    <row r="43" spans="1:26">
      <c r="A43" s="220"/>
      <c r="B43" s="1254" t="s">
        <v>3851</v>
      </c>
      <c r="C43" s="8" t="s">
        <v>3852</v>
      </c>
      <c r="D43" s="961"/>
      <c r="E43" s="303"/>
      <c r="F43" s="964"/>
      <c r="G43" s="303"/>
      <c r="H43" s="303"/>
      <c r="I43" s="42" t="s">
        <v>3848</v>
      </c>
      <c r="J43" s="42" t="s">
        <v>3718</v>
      </c>
      <c r="K43" s="41" t="s">
        <v>91</v>
      </c>
      <c r="L43" s="41" t="s">
        <v>3765</v>
      </c>
      <c r="M43" s="41" t="s">
        <v>159</v>
      </c>
      <c r="N43" s="41"/>
      <c r="O43" s="41" t="s">
        <v>3853</v>
      </c>
      <c r="P43" s="41" t="s">
        <v>182</v>
      </c>
      <c r="Q43" s="41" t="s">
        <v>183</v>
      </c>
      <c r="R43" s="41"/>
      <c r="S43" s="41"/>
      <c r="T43" s="41"/>
      <c r="U43" s="41"/>
      <c r="V43" s="41"/>
      <c r="W43" s="41"/>
      <c r="Y43" s="125"/>
      <c r="Z43" s="125"/>
    </row>
    <row r="44" spans="1:26">
      <c r="A44" s="220"/>
      <c r="B44" s="962" t="s">
        <v>3854</v>
      </c>
      <c r="C44" s="8" t="s">
        <v>58</v>
      </c>
      <c r="D44" s="961"/>
      <c r="E44" s="303"/>
      <c r="F44" s="964"/>
      <c r="G44" s="303"/>
      <c r="H44" s="303"/>
      <c r="I44" s="42" t="s">
        <v>192</v>
      </c>
      <c r="J44" s="42" t="s">
        <v>3718</v>
      </c>
      <c r="K44" s="41" t="s">
        <v>91</v>
      </c>
      <c r="L44" s="41" t="s">
        <v>3765</v>
      </c>
      <c r="M44" s="41" t="s">
        <v>159</v>
      </c>
      <c r="N44" s="41"/>
      <c r="O44" s="41" t="s">
        <v>191</v>
      </c>
      <c r="P44" s="41" t="s">
        <v>182</v>
      </c>
      <c r="Q44" s="41" t="s">
        <v>183</v>
      </c>
      <c r="R44" s="41"/>
      <c r="S44" s="41"/>
      <c r="T44" s="41"/>
      <c r="U44" s="41"/>
      <c r="V44" s="41"/>
      <c r="W44" s="41"/>
      <c r="Y44" s="125"/>
      <c r="Z44" s="125"/>
    </row>
    <row r="45" spans="1:26">
      <c r="A45" s="220"/>
      <c r="B45" s="959" t="s">
        <v>3855</v>
      </c>
      <c r="C45" s="914" t="s">
        <v>57</v>
      </c>
      <c r="D45" s="961"/>
      <c r="E45" s="960"/>
      <c r="F45" s="961"/>
      <c r="G45" s="960"/>
      <c r="H45" s="960"/>
      <c r="I45" s="42" t="s">
        <v>217</v>
      </c>
      <c r="J45" s="42" t="s">
        <v>3719</v>
      </c>
      <c r="K45" s="41" t="s">
        <v>91</v>
      </c>
      <c r="L45" s="41" t="s">
        <v>3765</v>
      </c>
      <c r="M45" s="41" t="s">
        <v>159</v>
      </c>
      <c r="N45" s="41"/>
      <c r="O45" s="41"/>
      <c r="P45" s="41" t="s">
        <v>182</v>
      </c>
      <c r="Q45" s="41" t="s">
        <v>183</v>
      </c>
      <c r="R45" s="41"/>
      <c r="S45" s="41"/>
      <c r="T45" s="41"/>
      <c r="U45" s="41"/>
      <c r="V45" s="41"/>
      <c r="W45" s="41"/>
      <c r="Y45" s="125"/>
      <c r="Z45" s="125"/>
    </row>
    <row r="46" spans="1:26">
      <c r="A46" s="220"/>
      <c r="B46" s="962" t="s">
        <v>3856</v>
      </c>
      <c r="C46" s="8" t="s">
        <v>3857</v>
      </c>
      <c r="D46" s="960"/>
      <c r="E46" s="303"/>
      <c r="F46" s="960"/>
      <c r="G46" s="303"/>
      <c r="H46" s="303"/>
      <c r="I46" s="42" t="s">
        <v>3848</v>
      </c>
      <c r="J46" s="42" t="s">
        <v>3719</v>
      </c>
      <c r="K46" s="41" t="s">
        <v>91</v>
      </c>
      <c r="L46" s="41" t="s">
        <v>3765</v>
      </c>
      <c r="M46" s="41" t="s">
        <v>159</v>
      </c>
      <c r="N46" s="41"/>
      <c r="O46" s="41" t="s">
        <v>3849</v>
      </c>
      <c r="P46" s="41" t="s">
        <v>182</v>
      </c>
      <c r="Q46" s="41" t="s">
        <v>183</v>
      </c>
      <c r="R46" s="41"/>
      <c r="S46" s="41"/>
      <c r="T46" s="41"/>
      <c r="U46" s="41"/>
      <c r="V46" s="41"/>
      <c r="W46" s="41"/>
      <c r="Y46" s="125"/>
      <c r="Z46" s="125"/>
    </row>
    <row r="47" spans="1:26">
      <c r="A47" s="220"/>
      <c r="B47" s="962" t="s">
        <v>3858</v>
      </c>
      <c r="C47" s="8" t="s">
        <v>55</v>
      </c>
      <c r="D47" s="960"/>
      <c r="E47" s="303"/>
      <c r="F47" s="960"/>
      <c r="G47" s="303"/>
      <c r="H47" s="303"/>
      <c r="I47" s="42" t="s">
        <v>3848</v>
      </c>
      <c r="J47" s="42" t="s">
        <v>3719</v>
      </c>
      <c r="K47" s="41" t="s">
        <v>91</v>
      </c>
      <c r="L47" s="41" t="s">
        <v>3765</v>
      </c>
      <c r="M47" s="41" t="s">
        <v>159</v>
      </c>
      <c r="N47" s="41"/>
      <c r="O47" s="41" t="s">
        <v>3722</v>
      </c>
      <c r="P47" s="41" t="s">
        <v>182</v>
      </c>
      <c r="Q47" s="41" t="s">
        <v>183</v>
      </c>
      <c r="R47" s="41"/>
      <c r="S47" s="41"/>
      <c r="T47" s="41"/>
      <c r="U47" s="41"/>
      <c r="V47" s="41"/>
      <c r="W47" s="41"/>
      <c r="Y47" s="125"/>
      <c r="Z47" s="125"/>
    </row>
    <row r="48" spans="1:26">
      <c r="A48" s="220"/>
      <c r="B48" s="1254" t="s">
        <v>3859</v>
      </c>
      <c r="C48" s="8" t="s">
        <v>3860</v>
      </c>
      <c r="D48" s="960"/>
      <c r="E48" s="303"/>
      <c r="F48" s="960"/>
      <c r="G48" s="303"/>
      <c r="H48" s="303"/>
      <c r="I48" s="42" t="s">
        <v>3848</v>
      </c>
      <c r="J48" s="42" t="s">
        <v>3719</v>
      </c>
      <c r="K48" s="41" t="s">
        <v>91</v>
      </c>
      <c r="L48" s="41" t="s">
        <v>3765</v>
      </c>
      <c r="M48" s="41" t="s">
        <v>159</v>
      </c>
      <c r="N48" s="41"/>
      <c r="O48" s="41" t="s">
        <v>3853</v>
      </c>
      <c r="P48" s="41" t="s">
        <v>182</v>
      </c>
      <c r="Q48" s="41" t="s">
        <v>183</v>
      </c>
      <c r="R48" s="41"/>
      <c r="S48" s="41"/>
      <c r="T48" s="41"/>
      <c r="U48" s="41"/>
      <c r="V48" s="41"/>
      <c r="W48" s="41"/>
      <c r="Y48" s="125"/>
      <c r="Z48" s="125"/>
    </row>
    <row r="49" spans="1:26">
      <c r="A49" s="220"/>
      <c r="B49" s="962" t="s">
        <v>3861</v>
      </c>
      <c r="C49" s="8" t="s">
        <v>54</v>
      </c>
      <c r="D49" s="970"/>
      <c r="E49" s="303"/>
      <c r="F49" s="970"/>
      <c r="G49" s="303"/>
      <c r="H49" s="303"/>
      <c r="I49" s="42" t="s">
        <v>192</v>
      </c>
      <c r="J49" s="42" t="s">
        <v>3719</v>
      </c>
      <c r="K49" s="41" t="s">
        <v>91</v>
      </c>
      <c r="L49" s="41" t="s">
        <v>3765</v>
      </c>
      <c r="M49" s="41" t="s">
        <v>159</v>
      </c>
      <c r="N49" s="41"/>
      <c r="O49" s="41" t="s">
        <v>191</v>
      </c>
      <c r="P49" s="41" t="s">
        <v>182</v>
      </c>
      <c r="Q49" s="41" t="s">
        <v>183</v>
      </c>
      <c r="R49" s="41"/>
      <c r="S49" s="41"/>
      <c r="T49" s="41"/>
      <c r="U49" s="41"/>
      <c r="V49" s="41"/>
      <c r="W49" s="41"/>
      <c r="Y49" s="125"/>
      <c r="Z49" s="125"/>
    </row>
    <row r="50" spans="1:26">
      <c r="A50" s="220"/>
      <c r="B50" s="969" t="s">
        <v>3862</v>
      </c>
      <c r="C50" s="8" t="s">
        <v>3863</v>
      </c>
      <c r="D50" s="970"/>
      <c r="E50" s="971"/>
      <c r="F50" s="970"/>
      <c r="G50" s="971"/>
      <c r="H50" s="971"/>
      <c r="I50" s="42" t="s">
        <v>217</v>
      </c>
      <c r="J50" s="42" t="s">
        <v>3864</v>
      </c>
      <c r="K50" s="41" t="s">
        <v>91</v>
      </c>
      <c r="L50" s="41" t="s">
        <v>3765</v>
      </c>
      <c r="M50" s="41" t="s">
        <v>159</v>
      </c>
      <c r="N50" s="41"/>
      <c r="O50" s="41"/>
      <c r="P50" s="41" t="s">
        <v>182</v>
      </c>
      <c r="Q50" s="41" t="s">
        <v>183</v>
      </c>
      <c r="R50" s="41"/>
      <c r="S50" s="41"/>
      <c r="T50" s="41"/>
      <c r="U50" s="41"/>
      <c r="V50" s="41"/>
      <c r="W50" s="41"/>
      <c r="Y50" s="125"/>
      <c r="Z50" s="125"/>
    </row>
    <row r="51" spans="1:26">
      <c r="A51" s="220"/>
      <c r="B51" s="972" t="s">
        <v>3865</v>
      </c>
      <c r="C51" s="8" t="s">
        <v>3866</v>
      </c>
      <c r="D51" s="970"/>
      <c r="E51" s="967"/>
      <c r="F51" s="970"/>
      <c r="G51" s="967"/>
      <c r="H51" s="967"/>
      <c r="I51" s="42" t="s">
        <v>217</v>
      </c>
      <c r="J51" s="42" t="s">
        <v>3864</v>
      </c>
      <c r="K51" s="41" t="s">
        <v>91</v>
      </c>
      <c r="L51" s="41" t="s">
        <v>3765</v>
      </c>
      <c r="M51" s="41" t="s">
        <v>159</v>
      </c>
      <c r="N51" s="41"/>
      <c r="O51" s="41" t="s">
        <v>3849</v>
      </c>
      <c r="P51" s="41" t="s">
        <v>182</v>
      </c>
      <c r="Q51" s="41" t="s">
        <v>183</v>
      </c>
      <c r="R51" s="41"/>
      <c r="S51" s="41"/>
      <c r="T51" s="41"/>
      <c r="U51" s="41"/>
      <c r="V51" s="41"/>
      <c r="W51" s="41"/>
      <c r="Y51" s="125"/>
      <c r="Z51" s="125"/>
    </row>
    <row r="52" spans="1:26">
      <c r="A52" s="220"/>
      <c r="B52" s="972" t="s">
        <v>3867</v>
      </c>
      <c r="C52" s="8" t="s">
        <v>3868</v>
      </c>
      <c r="D52" s="970"/>
      <c r="E52" s="967"/>
      <c r="F52" s="970"/>
      <c r="G52" s="967"/>
      <c r="H52" s="967"/>
      <c r="I52" s="42" t="s">
        <v>217</v>
      </c>
      <c r="J52" s="42" t="s">
        <v>3864</v>
      </c>
      <c r="K52" s="41" t="s">
        <v>91</v>
      </c>
      <c r="L52" s="41" t="s">
        <v>3765</v>
      </c>
      <c r="M52" s="41" t="s">
        <v>159</v>
      </c>
      <c r="N52" s="41"/>
      <c r="O52" s="41" t="s">
        <v>3722</v>
      </c>
      <c r="P52" s="41" t="s">
        <v>182</v>
      </c>
      <c r="Q52" s="41" t="s">
        <v>183</v>
      </c>
      <c r="R52" s="41"/>
      <c r="S52" s="41"/>
      <c r="T52" s="41"/>
      <c r="U52" s="41"/>
      <c r="V52" s="41"/>
      <c r="W52" s="41"/>
      <c r="Y52" s="125"/>
      <c r="Z52" s="125"/>
    </row>
    <row r="53" spans="1:26">
      <c r="A53" s="220"/>
      <c r="B53" s="1255" t="s">
        <v>3869</v>
      </c>
      <c r="C53" s="8" t="s">
        <v>3870</v>
      </c>
      <c r="D53" s="970"/>
      <c r="E53" s="967"/>
      <c r="F53" s="970"/>
      <c r="G53" s="967"/>
      <c r="H53" s="967"/>
      <c r="I53" s="42" t="s">
        <v>217</v>
      </c>
      <c r="J53" s="42" t="s">
        <v>3864</v>
      </c>
      <c r="K53" s="41" t="s">
        <v>91</v>
      </c>
      <c r="L53" s="41" t="s">
        <v>3765</v>
      </c>
      <c r="M53" s="41" t="s">
        <v>159</v>
      </c>
      <c r="N53" s="41"/>
      <c r="O53" s="41" t="s">
        <v>3853</v>
      </c>
      <c r="P53" s="41" t="s">
        <v>182</v>
      </c>
      <c r="Q53" s="41" t="s">
        <v>183</v>
      </c>
      <c r="R53" s="41"/>
      <c r="S53" s="41"/>
      <c r="T53" s="41"/>
      <c r="U53" s="41"/>
      <c r="V53" s="41"/>
      <c r="W53" s="41"/>
      <c r="Y53" s="125"/>
      <c r="Z53" s="125"/>
    </row>
    <row r="54" spans="1:26">
      <c r="A54" s="220"/>
      <c r="B54" s="969" t="s">
        <v>3871</v>
      </c>
      <c r="C54" s="8" t="s">
        <v>3872</v>
      </c>
      <c r="D54" s="970"/>
      <c r="E54" s="971"/>
      <c r="F54" s="970"/>
      <c r="G54" s="971"/>
      <c r="H54" s="971"/>
      <c r="I54" s="42" t="s">
        <v>217</v>
      </c>
      <c r="J54" s="42" t="s">
        <v>3873</v>
      </c>
      <c r="K54" s="41" t="s">
        <v>91</v>
      </c>
      <c r="L54" s="41" t="s">
        <v>3765</v>
      </c>
      <c r="M54" s="41" t="s">
        <v>159</v>
      </c>
      <c r="N54" s="41"/>
      <c r="O54" s="41"/>
      <c r="P54" s="41" t="s">
        <v>182</v>
      </c>
      <c r="Q54" s="41" t="s">
        <v>183</v>
      </c>
      <c r="R54" s="41"/>
      <c r="S54" s="41"/>
      <c r="T54" s="41"/>
      <c r="U54" s="41"/>
      <c r="V54" s="41"/>
      <c r="W54" s="41"/>
      <c r="Y54" s="125"/>
      <c r="Z54" s="125"/>
    </row>
    <row r="55" spans="1:26">
      <c r="A55" s="220"/>
      <c r="B55" s="972" t="s">
        <v>3874</v>
      </c>
      <c r="C55" s="8" t="s">
        <v>3875</v>
      </c>
      <c r="D55" s="970"/>
      <c r="E55" s="967"/>
      <c r="F55" s="970"/>
      <c r="G55" s="967"/>
      <c r="H55" s="967"/>
      <c r="I55" s="42" t="s">
        <v>217</v>
      </c>
      <c r="J55" s="42" t="s">
        <v>3873</v>
      </c>
      <c r="K55" s="41" t="s">
        <v>91</v>
      </c>
      <c r="L55" s="41" t="s">
        <v>3765</v>
      </c>
      <c r="M55" s="41" t="s">
        <v>159</v>
      </c>
      <c r="N55" s="41"/>
      <c r="O55" s="41" t="s">
        <v>3849</v>
      </c>
      <c r="P55" s="41" t="s">
        <v>182</v>
      </c>
      <c r="Q55" s="41" t="s">
        <v>183</v>
      </c>
      <c r="R55" s="41"/>
      <c r="S55" s="41"/>
      <c r="T55" s="41"/>
      <c r="U55" s="41"/>
      <c r="V55" s="41"/>
      <c r="W55" s="41"/>
      <c r="Y55" s="125"/>
      <c r="Z55" s="125"/>
    </row>
    <row r="56" spans="1:26">
      <c r="A56" s="220"/>
      <c r="B56" s="972" t="s">
        <v>3876</v>
      </c>
      <c r="C56" s="8" t="s">
        <v>3877</v>
      </c>
      <c r="D56" s="970"/>
      <c r="E56" s="967"/>
      <c r="F56" s="970"/>
      <c r="G56" s="967"/>
      <c r="H56" s="967"/>
      <c r="I56" s="42" t="s">
        <v>217</v>
      </c>
      <c r="J56" s="42" t="s">
        <v>3873</v>
      </c>
      <c r="K56" s="41" t="s">
        <v>91</v>
      </c>
      <c r="L56" s="41" t="s">
        <v>3765</v>
      </c>
      <c r="M56" s="41" t="s">
        <v>159</v>
      </c>
      <c r="N56" s="41"/>
      <c r="O56" s="41" t="s">
        <v>3722</v>
      </c>
      <c r="P56" s="41" t="s">
        <v>182</v>
      </c>
      <c r="Q56" s="41" t="s">
        <v>183</v>
      </c>
      <c r="R56" s="41"/>
      <c r="S56" s="41"/>
      <c r="T56" s="41"/>
      <c r="U56" s="41"/>
      <c r="V56" s="41"/>
      <c r="W56" s="41"/>
      <c r="Y56" s="125"/>
      <c r="Z56" s="125"/>
    </row>
    <row r="57" spans="1:26">
      <c r="A57" s="220"/>
      <c r="B57" s="1255" t="s">
        <v>3878</v>
      </c>
      <c r="C57" s="8" t="s">
        <v>3879</v>
      </c>
      <c r="D57" s="970"/>
      <c r="E57" s="967"/>
      <c r="F57" s="970"/>
      <c r="G57" s="967"/>
      <c r="H57" s="967"/>
      <c r="I57" s="42" t="s">
        <v>217</v>
      </c>
      <c r="J57" s="42" t="s">
        <v>3873</v>
      </c>
      <c r="K57" s="41" t="s">
        <v>91</v>
      </c>
      <c r="L57" s="41" t="s">
        <v>3765</v>
      </c>
      <c r="M57" s="41" t="s">
        <v>159</v>
      </c>
      <c r="N57" s="41"/>
      <c r="O57" s="41" t="s">
        <v>3853</v>
      </c>
      <c r="P57" s="41" t="s">
        <v>182</v>
      </c>
      <c r="Q57" s="41" t="s">
        <v>183</v>
      </c>
      <c r="R57" s="41"/>
      <c r="S57" s="41"/>
      <c r="T57" s="41"/>
      <c r="U57" s="41"/>
      <c r="V57" s="41"/>
      <c r="W57" s="41"/>
      <c r="Y57" s="125"/>
      <c r="Z57" s="125"/>
    </row>
    <row r="58" spans="1:26">
      <c r="A58" s="220"/>
      <c r="B58" s="906" t="s">
        <v>226</v>
      </c>
      <c r="C58" s="8" t="s">
        <v>53</v>
      </c>
      <c r="D58" s="960"/>
      <c r="E58" s="960"/>
      <c r="F58" s="960"/>
      <c r="G58" s="960"/>
      <c r="H58" s="960"/>
      <c r="I58" s="42" t="s">
        <v>225</v>
      </c>
      <c r="J58" s="35"/>
      <c r="K58" s="41" t="s">
        <v>91</v>
      </c>
      <c r="L58" s="41" t="s">
        <v>3765</v>
      </c>
      <c r="M58" s="41" t="s">
        <v>159</v>
      </c>
      <c r="N58" s="41"/>
      <c r="O58" s="41"/>
      <c r="P58" s="41"/>
      <c r="Q58" s="41" t="s">
        <v>183</v>
      </c>
      <c r="R58" s="41"/>
      <c r="S58" s="41"/>
      <c r="T58" s="41"/>
      <c r="U58" s="41"/>
      <c r="V58" s="41"/>
      <c r="W58" s="41"/>
      <c r="Y58" s="125"/>
      <c r="Z58" s="125"/>
    </row>
    <row r="59" spans="1:26">
      <c r="A59" s="220"/>
      <c r="B59" s="958" t="s">
        <v>3880</v>
      </c>
      <c r="C59" s="8" t="s">
        <v>101</v>
      </c>
      <c r="D59" s="303"/>
      <c r="E59" s="303"/>
      <c r="F59" s="303"/>
      <c r="G59" s="303"/>
      <c r="H59" s="303"/>
      <c r="I59" s="42" t="s">
        <v>222</v>
      </c>
      <c r="J59" s="35"/>
      <c r="K59" s="41" t="s">
        <v>91</v>
      </c>
      <c r="L59" s="41" t="s">
        <v>3765</v>
      </c>
      <c r="M59" s="41" t="s">
        <v>159</v>
      </c>
      <c r="N59" s="41"/>
      <c r="O59" s="41"/>
      <c r="P59" s="41"/>
      <c r="Q59" s="41" t="s">
        <v>183</v>
      </c>
      <c r="R59" s="41"/>
      <c r="S59" s="41"/>
      <c r="T59" s="41"/>
      <c r="U59" s="41"/>
      <c r="V59" s="41"/>
      <c r="W59" s="41"/>
      <c r="Y59" s="125"/>
      <c r="Z59" s="125"/>
    </row>
    <row r="60" spans="1:26">
      <c r="A60" s="220"/>
      <c r="B60" s="969" t="s">
        <v>3881</v>
      </c>
      <c r="C60" s="8" t="s">
        <v>44</v>
      </c>
      <c r="D60" s="960"/>
      <c r="E60" s="960"/>
      <c r="F60" s="960"/>
      <c r="G60" s="960"/>
      <c r="H60" s="960"/>
      <c r="I60" s="42" t="s">
        <v>222</v>
      </c>
      <c r="J60" s="124" t="s">
        <v>3882</v>
      </c>
      <c r="K60" s="41" t="s">
        <v>91</v>
      </c>
      <c r="L60" s="41" t="s">
        <v>3765</v>
      </c>
      <c r="M60" s="41" t="s">
        <v>159</v>
      </c>
      <c r="N60" s="41"/>
      <c r="O60" s="41"/>
      <c r="P60" s="41"/>
      <c r="Q60" s="41" t="s">
        <v>183</v>
      </c>
      <c r="R60" s="41"/>
      <c r="S60" s="41"/>
      <c r="T60" s="41"/>
      <c r="U60" s="41"/>
      <c r="V60" s="41"/>
      <c r="W60" s="41"/>
      <c r="Y60" s="125"/>
      <c r="Z60" s="125"/>
    </row>
    <row r="61" spans="1:26">
      <c r="A61" s="220"/>
      <c r="B61" s="962" t="s">
        <v>3883</v>
      </c>
      <c r="C61" s="8" t="s">
        <v>3884</v>
      </c>
      <c r="D61" s="960"/>
      <c r="E61" s="960"/>
      <c r="F61" s="960"/>
      <c r="G61" s="960"/>
      <c r="H61" s="960"/>
      <c r="I61" s="42" t="s">
        <v>222</v>
      </c>
      <c r="J61" s="124" t="s">
        <v>3885</v>
      </c>
      <c r="K61" s="41" t="s">
        <v>91</v>
      </c>
      <c r="L61" s="41" t="s">
        <v>3765</v>
      </c>
      <c r="M61" s="41" t="s">
        <v>159</v>
      </c>
      <c r="N61" s="41"/>
      <c r="O61" s="41"/>
      <c r="P61" s="41"/>
      <c r="Q61" s="41" t="s">
        <v>183</v>
      </c>
      <c r="R61" s="41"/>
      <c r="S61" s="41"/>
      <c r="T61" s="41"/>
      <c r="U61" s="41"/>
      <c r="V61" s="41"/>
      <c r="W61" s="41"/>
      <c r="Y61" s="125"/>
      <c r="Z61" s="125"/>
    </row>
    <row r="62" spans="1:26">
      <c r="A62" s="220"/>
      <c r="B62" s="962" t="s">
        <v>3886</v>
      </c>
      <c r="C62" s="8" t="s">
        <v>3887</v>
      </c>
      <c r="D62" s="960"/>
      <c r="E62" s="960"/>
      <c r="F62" s="960"/>
      <c r="G62" s="960"/>
      <c r="H62" s="960"/>
      <c r="I62" s="42" t="s">
        <v>222</v>
      </c>
      <c r="J62" s="124" t="s">
        <v>3888</v>
      </c>
      <c r="K62" s="41" t="s">
        <v>91</v>
      </c>
      <c r="L62" s="41" t="s">
        <v>3765</v>
      </c>
      <c r="M62" s="41" t="s">
        <v>159</v>
      </c>
      <c r="N62" s="41"/>
      <c r="O62" s="41"/>
      <c r="P62" s="41"/>
      <c r="Q62" s="41" t="s">
        <v>183</v>
      </c>
      <c r="R62" s="41"/>
      <c r="S62" s="41"/>
      <c r="T62" s="41"/>
      <c r="U62" s="41"/>
      <c r="V62" s="41"/>
      <c r="W62" s="41"/>
      <c r="Y62" s="125"/>
      <c r="Z62" s="125"/>
    </row>
    <row r="63" spans="1:26">
      <c r="A63" s="220"/>
      <c r="B63" s="962" t="s">
        <v>3889</v>
      </c>
      <c r="C63" s="8" t="s">
        <v>3890</v>
      </c>
      <c r="D63" s="960"/>
      <c r="E63" s="960"/>
      <c r="F63" s="960"/>
      <c r="G63" s="960"/>
      <c r="H63" s="960"/>
      <c r="I63" s="42" t="s">
        <v>222</v>
      </c>
      <c r="J63" s="124" t="s">
        <v>3891</v>
      </c>
      <c r="K63" s="41" t="s">
        <v>91</v>
      </c>
      <c r="L63" s="41" t="s">
        <v>3765</v>
      </c>
      <c r="M63" s="41" t="s">
        <v>159</v>
      </c>
      <c r="N63" s="41"/>
      <c r="O63" s="41"/>
      <c r="P63" s="41"/>
      <c r="Q63" s="41" t="s">
        <v>183</v>
      </c>
      <c r="R63" s="41"/>
      <c r="S63" s="41"/>
      <c r="T63" s="41"/>
      <c r="U63" s="41"/>
      <c r="V63" s="41"/>
      <c r="W63" s="41"/>
      <c r="Y63" s="125"/>
      <c r="Z63" s="125"/>
    </row>
    <row r="64" spans="1:26">
      <c r="A64" s="220"/>
      <c r="B64" s="959" t="s">
        <v>3892</v>
      </c>
      <c r="C64" s="8" t="s">
        <v>43</v>
      </c>
      <c r="D64" s="303"/>
      <c r="E64" s="303"/>
      <c r="F64" s="303"/>
      <c r="G64" s="303"/>
      <c r="H64" s="303"/>
      <c r="I64" s="42" t="s">
        <v>222</v>
      </c>
      <c r="J64" s="124" t="s">
        <v>3893</v>
      </c>
      <c r="K64" s="41" t="s">
        <v>91</v>
      </c>
      <c r="L64" s="41" t="s">
        <v>3765</v>
      </c>
      <c r="M64" s="41" t="s">
        <v>159</v>
      </c>
      <c r="N64" s="41"/>
      <c r="O64" s="41"/>
      <c r="P64" s="41"/>
      <c r="Q64" s="41" t="s">
        <v>183</v>
      </c>
      <c r="R64" s="41"/>
      <c r="S64" s="41"/>
      <c r="T64" s="41"/>
      <c r="U64" s="41"/>
      <c r="V64" s="41"/>
      <c r="W64" s="41"/>
      <c r="Y64" s="125"/>
      <c r="Z64" s="125"/>
    </row>
    <row r="65" spans="1:26">
      <c r="A65" s="220"/>
      <c r="B65" s="972" t="s">
        <v>3894</v>
      </c>
      <c r="C65" s="8" t="s">
        <v>2</v>
      </c>
      <c r="D65" s="960"/>
      <c r="E65" s="960"/>
      <c r="F65" s="960"/>
      <c r="G65" s="960"/>
      <c r="H65" s="960"/>
      <c r="I65" s="42" t="s">
        <v>224</v>
      </c>
      <c r="J65" s="124" t="s">
        <v>3893</v>
      </c>
      <c r="K65" s="41" t="s">
        <v>91</v>
      </c>
      <c r="L65" s="41" t="s">
        <v>3765</v>
      </c>
      <c r="M65" s="41" t="s">
        <v>159</v>
      </c>
      <c r="N65" s="41"/>
      <c r="O65" s="41"/>
      <c r="P65" s="41"/>
      <c r="Q65" s="41" t="s">
        <v>183</v>
      </c>
      <c r="R65" s="41"/>
      <c r="S65" s="41"/>
      <c r="T65" s="41"/>
      <c r="U65" s="41"/>
      <c r="V65" s="41"/>
      <c r="W65" s="41"/>
      <c r="Y65" s="125"/>
      <c r="Z65" s="125"/>
    </row>
    <row r="66" spans="1:26">
      <c r="A66" s="220"/>
      <c r="B66" s="962" t="s">
        <v>3895</v>
      </c>
      <c r="C66" s="8" t="s">
        <v>42</v>
      </c>
      <c r="D66" s="960"/>
      <c r="E66" s="960"/>
      <c r="F66" s="960"/>
      <c r="G66" s="960"/>
      <c r="H66" s="960"/>
      <c r="I66" s="42" t="s">
        <v>223</v>
      </c>
      <c r="J66" s="124" t="s">
        <v>3893</v>
      </c>
      <c r="K66" s="41" t="s">
        <v>91</v>
      </c>
      <c r="L66" s="41" t="s">
        <v>3765</v>
      </c>
      <c r="M66" s="41" t="s">
        <v>159</v>
      </c>
      <c r="N66" s="41"/>
      <c r="O66" s="41"/>
      <c r="P66" s="41"/>
      <c r="Q66" s="41" t="s">
        <v>183</v>
      </c>
      <c r="R66" s="41"/>
      <c r="S66" s="41"/>
      <c r="T66" s="41"/>
      <c r="U66" s="41"/>
      <c r="V66" s="41"/>
      <c r="W66" s="41"/>
      <c r="Y66" s="125"/>
      <c r="Z66" s="125"/>
    </row>
    <row r="67" spans="1:26">
      <c r="A67" s="220"/>
      <c r="B67" s="973" t="s">
        <v>3896</v>
      </c>
      <c r="C67" s="914" t="s">
        <v>41</v>
      </c>
      <c r="D67" s="960"/>
      <c r="E67" s="960"/>
      <c r="F67" s="960"/>
      <c r="G67" s="960"/>
      <c r="H67" s="960"/>
      <c r="I67" s="42" t="s">
        <v>222</v>
      </c>
      <c r="J67" s="124" t="s">
        <v>3897</v>
      </c>
      <c r="K67" s="41" t="s">
        <v>91</v>
      </c>
      <c r="L67" s="41" t="s">
        <v>3765</v>
      </c>
      <c r="M67" s="41" t="s">
        <v>159</v>
      </c>
      <c r="N67" s="41"/>
      <c r="O67" s="41"/>
      <c r="P67" s="41"/>
      <c r="Q67" s="41" t="s">
        <v>183</v>
      </c>
      <c r="R67" s="41"/>
      <c r="S67" s="41"/>
      <c r="T67" s="41"/>
      <c r="U67" s="41"/>
      <c r="V67" s="41"/>
      <c r="W67" s="41"/>
      <c r="Y67" s="125"/>
      <c r="Z67" s="125"/>
    </row>
    <row r="68" spans="1:26">
      <c r="A68" s="220"/>
      <c r="B68" s="974" t="s">
        <v>3898</v>
      </c>
      <c r="C68" s="914" t="s">
        <v>3899</v>
      </c>
      <c r="D68" s="960"/>
      <c r="E68" s="960"/>
      <c r="F68" s="960"/>
      <c r="G68" s="960"/>
      <c r="H68" s="960"/>
      <c r="I68" s="42" t="s">
        <v>222</v>
      </c>
      <c r="J68" s="124" t="s">
        <v>3900</v>
      </c>
      <c r="K68" s="41" t="s">
        <v>91</v>
      </c>
      <c r="L68" s="41" t="s">
        <v>3765</v>
      </c>
      <c r="M68" s="41" t="s">
        <v>159</v>
      </c>
      <c r="N68" s="41"/>
      <c r="O68" s="41"/>
      <c r="P68" s="41"/>
      <c r="Q68" s="41" t="s">
        <v>183</v>
      </c>
      <c r="R68" s="41"/>
      <c r="S68" s="41"/>
      <c r="T68" s="41"/>
      <c r="U68" s="41"/>
      <c r="W68" s="41"/>
      <c r="Y68" s="125"/>
      <c r="Z68" s="125"/>
    </row>
    <row r="69" spans="1:26">
      <c r="A69" s="220"/>
      <c r="B69" s="974" t="s">
        <v>3901</v>
      </c>
      <c r="C69" s="914" t="s">
        <v>3902</v>
      </c>
      <c r="D69" s="960"/>
      <c r="E69" s="960"/>
      <c r="F69" s="960"/>
      <c r="G69" s="960"/>
      <c r="H69" s="960"/>
      <c r="I69" s="42" t="s">
        <v>222</v>
      </c>
      <c r="J69" s="124" t="s">
        <v>3903</v>
      </c>
      <c r="K69" s="41" t="s">
        <v>91</v>
      </c>
      <c r="L69" s="41" t="s">
        <v>3765</v>
      </c>
      <c r="M69" s="41" t="s">
        <v>159</v>
      </c>
      <c r="N69" s="41"/>
      <c r="O69" s="41"/>
      <c r="P69" s="41"/>
      <c r="Q69" s="41" t="s">
        <v>183</v>
      </c>
      <c r="R69" s="41"/>
      <c r="S69" s="41"/>
      <c r="T69" s="41"/>
      <c r="U69" s="41"/>
      <c r="W69" s="41"/>
      <c r="Y69" s="125"/>
      <c r="Z69" s="125"/>
    </row>
    <row r="70" spans="1:26">
      <c r="A70" s="220"/>
      <c r="B70" s="974" t="s">
        <v>3904</v>
      </c>
      <c r="C70" s="914" t="s">
        <v>38</v>
      </c>
      <c r="D70" s="960"/>
      <c r="E70" s="960"/>
      <c r="F70" s="960"/>
      <c r="G70" s="960"/>
      <c r="H70" s="960"/>
      <c r="I70" s="42" t="s">
        <v>222</v>
      </c>
      <c r="J70" s="124" t="s">
        <v>3905</v>
      </c>
      <c r="K70" s="41" t="s">
        <v>91</v>
      </c>
      <c r="L70" s="41" t="s">
        <v>3765</v>
      </c>
      <c r="M70" s="41" t="s">
        <v>159</v>
      </c>
      <c r="N70" s="41"/>
      <c r="O70" s="41"/>
      <c r="P70" s="41"/>
      <c r="Q70" s="41" t="s">
        <v>183</v>
      </c>
      <c r="R70" s="41"/>
      <c r="S70" s="41"/>
      <c r="T70" s="41"/>
      <c r="U70" s="41"/>
      <c r="W70" s="41"/>
      <c r="Y70" s="125"/>
      <c r="Z70" s="125"/>
    </row>
    <row r="71" spans="1:26">
      <c r="A71" s="220"/>
      <c r="B71" s="974" t="s">
        <v>3906</v>
      </c>
      <c r="C71" s="914" t="s">
        <v>3907</v>
      </c>
      <c r="D71" s="960"/>
      <c r="E71" s="960"/>
      <c r="F71" s="960"/>
      <c r="G71" s="960"/>
      <c r="H71" s="960"/>
      <c r="I71" s="42" t="s">
        <v>222</v>
      </c>
      <c r="J71" s="124" t="s">
        <v>3908</v>
      </c>
      <c r="K71" s="41" t="s">
        <v>91</v>
      </c>
      <c r="L71" s="41" t="s">
        <v>3765</v>
      </c>
      <c r="M71" s="41" t="s">
        <v>159</v>
      </c>
      <c r="N71" s="41"/>
      <c r="O71" s="41"/>
      <c r="P71" s="41"/>
      <c r="Q71" s="41" t="s">
        <v>183</v>
      </c>
      <c r="R71" s="41"/>
      <c r="S71" s="41"/>
      <c r="T71" s="41"/>
      <c r="U71" s="41"/>
      <c r="W71" s="41"/>
      <c r="Y71" s="125"/>
      <c r="Z71" s="125"/>
    </row>
    <row r="72" spans="1:26">
      <c r="A72" s="220"/>
      <c r="B72" s="974" t="s">
        <v>3909</v>
      </c>
      <c r="C72" s="914" t="s">
        <v>3910</v>
      </c>
      <c r="D72" s="960"/>
      <c r="E72" s="960"/>
      <c r="F72" s="960"/>
      <c r="G72" s="960"/>
      <c r="H72" s="960"/>
      <c r="I72" s="42" t="s">
        <v>222</v>
      </c>
      <c r="J72" s="124" t="s">
        <v>3911</v>
      </c>
      <c r="K72" s="41" t="s">
        <v>91</v>
      </c>
      <c r="L72" s="41" t="s">
        <v>3765</v>
      </c>
      <c r="M72" s="41" t="s">
        <v>159</v>
      </c>
      <c r="N72" s="41"/>
      <c r="O72" s="41"/>
      <c r="P72" s="41"/>
      <c r="Q72" s="41" t="s">
        <v>183</v>
      </c>
      <c r="R72" s="41"/>
      <c r="S72" s="41"/>
      <c r="T72" s="41"/>
      <c r="U72" s="41"/>
      <c r="W72" s="41"/>
      <c r="Y72" s="125"/>
      <c r="Z72" s="125"/>
    </row>
    <row r="73" spans="1:26">
      <c r="A73" s="220"/>
      <c r="B73" s="974" t="s">
        <v>3912</v>
      </c>
      <c r="C73" s="914" t="s">
        <v>3913</v>
      </c>
      <c r="D73" s="960"/>
      <c r="E73" s="960"/>
      <c r="F73" s="960"/>
      <c r="G73" s="960"/>
      <c r="H73" s="960"/>
      <c r="I73" s="42" t="s">
        <v>222</v>
      </c>
      <c r="J73" s="124" t="s">
        <v>3914</v>
      </c>
      <c r="K73" s="41" t="s">
        <v>91</v>
      </c>
      <c r="L73" s="41" t="s">
        <v>3765</v>
      </c>
      <c r="M73" s="41" t="s">
        <v>159</v>
      </c>
      <c r="N73" s="41"/>
      <c r="O73" s="41"/>
      <c r="P73" s="41"/>
      <c r="Q73" s="41" t="s">
        <v>183</v>
      </c>
      <c r="R73" s="41"/>
      <c r="S73" s="41"/>
      <c r="T73" s="41"/>
      <c r="U73" s="41"/>
      <c r="W73" s="41"/>
      <c r="Y73" s="125"/>
      <c r="Z73" s="125"/>
    </row>
    <row r="74" spans="1:26">
      <c r="A74" s="220"/>
      <c r="B74" s="958" t="s">
        <v>3915</v>
      </c>
      <c r="C74" s="8" t="s">
        <v>36</v>
      </c>
      <c r="D74" s="960"/>
      <c r="E74" s="303"/>
      <c r="F74" s="303"/>
      <c r="G74" s="303"/>
      <c r="H74" s="303"/>
      <c r="I74" s="42" t="s">
        <v>318</v>
      </c>
      <c r="J74" s="42"/>
      <c r="K74" s="41" t="s">
        <v>91</v>
      </c>
      <c r="L74" s="41" t="s">
        <v>3765</v>
      </c>
      <c r="M74" s="41" t="s">
        <v>159</v>
      </c>
      <c r="N74" s="41"/>
      <c r="O74" s="41"/>
      <c r="P74" s="41"/>
      <c r="Q74" s="41" t="s">
        <v>183</v>
      </c>
      <c r="R74" s="41"/>
      <c r="S74" s="41"/>
      <c r="T74" s="41"/>
      <c r="U74" s="41"/>
      <c r="V74" s="41"/>
      <c r="W74" s="41"/>
      <c r="Y74" s="125"/>
      <c r="Z74" s="125"/>
    </row>
    <row r="75" spans="1:26">
      <c r="A75" s="220"/>
      <c r="B75" s="958" t="s">
        <v>221</v>
      </c>
      <c r="C75" s="8" t="s">
        <v>0</v>
      </c>
      <c r="D75" s="303"/>
      <c r="E75" s="303"/>
      <c r="F75" s="303"/>
      <c r="G75" s="303"/>
      <c r="H75" s="303"/>
      <c r="I75" s="42" t="s">
        <v>220</v>
      </c>
      <c r="J75" s="42"/>
      <c r="K75" s="41" t="s">
        <v>91</v>
      </c>
      <c r="L75" s="41" t="s">
        <v>3765</v>
      </c>
      <c r="M75" s="41" t="s">
        <v>159</v>
      </c>
      <c r="N75" s="41"/>
      <c r="O75" s="41"/>
      <c r="P75" s="41"/>
      <c r="Q75" s="41" t="s">
        <v>183</v>
      </c>
      <c r="R75" s="41"/>
      <c r="S75" s="41"/>
      <c r="T75" s="41"/>
      <c r="U75" s="41"/>
      <c r="V75" s="41"/>
      <c r="W75" s="41"/>
      <c r="Y75" s="125"/>
      <c r="Z75" s="125"/>
    </row>
    <row r="76" spans="1:26">
      <c r="A76" s="220"/>
      <c r="B76" s="700" t="s">
        <v>3916</v>
      </c>
      <c r="C76" s="8" t="s">
        <v>27</v>
      </c>
      <c r="D76" s="960"/>
      <c r="E76" s="960"/>
      <c r="F76" s="960"/>
      <c r="G76" s="960"/>
      <c r="H76" s="960"/>
      <c r="I76" s="42" t="s">
        <v>219</v>
      </c>
      <c r="J76" s="42"/>
      <c r="K76" s="41" t="s">
        <v>91</v>
      </c>
      <c r="L76" s="41" t="s">
        <v>3765</v>
      </c>
      <c r="M76" s="41" t="s">
        <v>159</v>
      </c>
      <c r="N76" s="41"/>
      <c r="O76" s="41"/>
      <c r="P76" s="41"/>
      <c r="Q76" s="41" t="s">
        <v>183</v>
      </c>
      <c r="R76" s="41"/>
      <c r="S76" s="41"/>
      <c r="T76" s="41"/>
      <c r="U76" s="41"/>
      <c r="V76" s="41"/>
      <c r="Y76" s="125"/>
      <c r="Z76" s="125"/>
    </row>
    <row r="77" spans="1:26">
      <c r="A77" s="220"/>
      <c r="B77" s="975" t="s">
        <v>3917</v>
      </c>
      <c r="C77" s="8" t="s">
        <v>26</v>
      </c>
      <c r="D77" s="970"/>
      <c r="E77" s="970"/>
      <c r="F77" s="970"/>
      <c r="G77" s="970"/>
      <c r="H77" s="970"/>
      <c r="I77" s="42" t="s">
        <v>218</v>
      </c>
      <c r="J77" s="42"/>
      <c r="K77" s="41" t="s">
        <v>91</v>
      </c>
      <c r="L77" s="41" t="s">
        <v>3765</v>
      </c>
      <c r="M77" s="41" t="s">
        <v>159</v>
      </c>
      <c r="N77" s="41"/>
      <c r="O77" s="41"/>
      <c r="P77" s="41"/>
      <c r="Q77" s="41" t="s">
        <v>183</v>
      </c>
      <c r="R77" s="41"/>
      <c r="S77" s="41"/>
      <c r="T77" s="41"/>
      <c r="U77" s="41"/>
      <c r="V77" s="41"/>
      <c r="Y77" s="125"/>
      <c r="Z77" s="125"/>
    </row>
    <row r="78" spans="1:26">
      <c r="A78" s="220"/>
      <c r="B78" s="976" t="s">
        <v>3918</v>
      </c>
      <c r="C78" s="8" t="s">
        <v>18</v>
      </c>
      <c r="D78" s="303"/>
      <c r="E78" s="303"/>
      <c r="F78" s="303"/>
      <c r="G78" s="303"/>
      <c r="H78" s="303"/>
      <c r="I78" s="42" t="s">
        <v>3753</v>
      </c>
      <c r="J78" s="42" t="s">
        <v>206</v>
      </c>
      <c r="K78" s="41" t="s">
        <v>91</v>
      </c>
      <c r="L78" s="41" t="s">
        <v>3765</v>
      </c>
      <c r="M78" s="41" t="s">
        <v>159</v>
      </c>
      <c r="N78" s="41"/>
      <c r="O78" s="41"/>
      <c r="P78" s="41"/>
      <c r="Q78" s="41" t="s">
        <v>183</v>
      </c>
      <c r="R78" s="41"/>
      <c r="S78" s="41"/>
      <c r="T78" s="41"/>
      <c r="U78" s="41"/>
      <c r="V78" s="41"/>
      <c r="W78" s="41"/>
      <c r="Y78" s="125"/>
      <c r="Z78" s="125"/>
    </row>
    <row r="79" spans="1:26">
      <c r="A79" s="977"/>
      <c r="B79" s="989" t="s">
        <v>3919</v>
      </c>
      <c r="C79" s="8" t="s">
        <v>95</v>
      </c>
      <c r="D79" s="303"/>
      <c r="E79" s="303"/>
      <c r="F79" s="303"/>
      <c r="G79" s="303"/>
      <c r="H79" s="303"/>
      <c r="I79" s="42" t="s">
        <v>3753</v>
      </c>
      <c r="J79" s="42"/>
      <c r="K79" s="41" t="s">
        <v>91</v>
      </c>
      <c r="L79" s="41" t="s">
        <v>3765</v>
      </c>
      <c r="M79" s="41" t="s">
        <v>159</v>
      </c>
      <c r="N79" s="41"/>
      <c r="O79" s="41"/>
      <c r="P79" s="41"/>
      <c r="Q79" s="41" t="s">
        <v>183</v>
      </c>
      <c r="R79" s="41"/>
      <c r="S79" s="41"/>
      <c r="T79" s="41"/>
      <c r="U79" s="41"/>
      <c r="V79" s="41"/>
      <c r="W79" s="41"/>
      <c r="Y79" s="125"/>
      <c r="Z79" s="125"/>
    </row>
    <row r="80" spans="1:26">
      <c r="A80" s="979"/>
      <c r="B80" s="980"/>
      <c r="C80" s="980"/>
      <c r="D80" s="756" t="s">
        <v>3920</v>
      </c>
      <c r="E80" s="756" t="s">
        <v>3921</v>
      </c>
      <c r="F80" s="756" t="s">
        <v>3920</v>
      </c>
      <c r="G80" s="756" t="s">
        <v>3921</v>
      </c>
      <c r="H80" s="756" t="s">
        <v>3921</v>
      </c>
    </row>
    <row r="81" spans="1:9">
      <c r="A81" s="979"/>
      <c r="B81" s="980"/>
      <c r="C81" s="980"/>
      <c r="D81" s="35"/>
      <c r="E81" s="35"/>
      <c r="F81" s="35"/>
      <c r="G81" s="756" t="s">
        <v>201</v>
      </c>
      <c r="H81" s="756" t="s">
        <v>3764</v>
      </c>
    </row>
    <row r="82" spans="1:9">
      <c r="D82" s="756" t="s">
        <v>790</v>
      </c>
      <c r="E82" s="756" t="s">
        <v>790</v>
      </c>
      <c r="F82" s="756" t="s">
        <v>791</v>
      </c>
      <c r="G82" s="756" t="s">
        <v>791</v>
      </c>
      <c r="H82" s="756" t="s">
        <v>791</v>
      </c>
    </row>
    <row r="87" spans="1:9">
      <c r="A87" s="1" t="s">
        <v>3927</v>
      </c>
    </row>
    <row r="88" spans="1:9">
      <c r="A88" s="273" t="s">
        <v>109</v>
      </c>
    </row>
    <row r="89" spans="1:9">
      <c r="A89" s="273" t="s">
        <v>90</v>
      </c>
    </row>
    <row r="90" spans="1:9">
      <c r="A90" s="54" t="s">
        <v>3509</v>
      </c>
    </row>
    <row r="91" spans="1:9">
      <c r="A91" s="54" t="s">
        <v>1411</v>
      </c>
    </row>
    <row r="92" spans="1:9">
      <c r="A92" s="905" t="s">
        <v>3746</v>
      </c>
      <c r="B92" s="631" t="s">
        <v>3747</v>
      </c>
      <c r="C92" s="196" t="s">
        <v>108</v>
      </c>
      <c r="D92" s="631" t="s">
        <v>3748</v>
      </c>
    </row>
    <row r="94" spans="1:9">
      <c r="A94" s="293" t="s">
        <v>3923</v>
      </c>
    </row>
    <row r="96" spans="1:9" ht="15" customHeight="1">
      <c r="C96" s="956"/>
      <c r="D96" s="2131" t="s">
        <v>3840</v>
      </c>
      <c r="E96" s="2133"/>
      <c r="I96" s="957"/>
    </row>
    <row r="97" spans="2:21" ht="28.8">
      <c r="B97" s="956"/>
      <c r="C97" s="956"/>
      <c r="D97" s="990" t="s">
        <v>3750</v>
      </c>
      <c r="E97" s="991" t="s">
        <v>3751</v>
      </c>
      <c r="F97" s="568"/>
    </row>
    <row r="98" spans="2:21">
      <c r="B98" s="956"/>
      <c r="C98" s="956"/>
      <c r="D98" s="8" t="s">
        <v>86</v>
      </c>
      <c r="E98" s="8" t="s">
        <v>84</v>
      </c>
      <c r="F98" s="568"/>
    </row>
    <row r="99" spans="2:21">
      <c r="B99" s="958" t="s">
        <v>715</v>
      </c>
      <c r="C99" s="8" t="s">
        <v>10</v>
      </c>
      <c r="D99" s="985"/>
      <c r="E99" s="985"/>
      <c r="F99" s="42" t="s">
        <v>229</v>
      </c>
      <c r="G99" s="42"/>
      <c r="H99" s="41" t="s">
        <v>91</v>
      </c>
      <c r="I99" s="41" t="s">
        <v>3765</v>
      </c>
      <c r="J99" s="41" t="s">
        <v>176</v>
      </c>
      <c r="K99" s="41"/>
      <c r="L99" s="41"/>
      <c r="M99" s="41"/>
      <c r="N99" s="41" t="s">
        <v>183</v>
      </c>
      <c r="O99" s="41"/>
      <c r="P99" s="41"/>
      <c r="Q99" s="41"/>
      <c r="R99" s="41"/>
      <c r="S99" s="41"/>
      <c r="T99" s="41"/>
      <c r="U99" s="125"/>
    </row>
    <row r="100" spans="2:21">
      <c r="B100" s="959" t="s">
        <v>3843</v>
      </c>
      <c r="C100" s="8" t="s">
        <v>9</v>
      </c>
      <c r="D100" s="986"/>
      <c r="E100" s="986"/>
      <c r="F100" s="42" t="s">
        <v>228</v>
      </c>
      <c r="G100" s="42"/>
      <c r="H100" s="41" t="s">
        <v>91</v>
      </c>
      <c r="I100" s="41" t="s">
        <v>3765</v>
      </c>
      <c r="J100" s="41" t="s">
        <v>176</v>
      </c>
      <c r="K100" s="41"/>
      <c r="L100" s="41"/>
      <c r="M100" s="41"/>
      <c r="N100" s="41" t="s">
        <v>183</v>
      </c>
      <c r="O100" s="41"/>
      <c r="P100" s="41"/>
      <c r="Q100" s="41"/>
      <c r="R100" s="41"/>
      <c r="S100" s="41"/>
      <c r="T100" s="41"/>
      <c r="U100" s="125"/>
    </row>
    <row r="101" spans="2:21">
      <c r="B101" s="959" t="s">
        <v>3844</v>
      </c>
      <c r="C101" s="8" t="s">
        <v>65</v>
      </c>
      <c r="D101" s="985"/>
      <c r="E101" s="985"/>
      <c r="F101" s="42" t="s">
        <v>227</v>
      </c>
      <c r="G101" s="42"/>
      <c r="H101" s="41" t="s">
        <v>91</v>
      </c>
      <c r="I101" s="41" t="s">
        <v>3765</v>
      </c>
      <c r="J101" s="41" t="s">
        <v>176</v>
      </c>
      <c r="K101" s="41"/>
      <c r="L101" s="41"/>
      <c r="M101" s="41"/>
      <c r="N101" s="41" t="s">
        <v>183</v>
      </c>
      <c r="O101" s="41"/>
      <c r="P101" s="41"/>
      <c r="Q101" s="41"/>
      <c r="R101" s="41"/>
      <c r="S101" s="41"/>
      <c r="T101" s="41"/>
      <c r="U101" s="125"/>
    </row>
    <row r="102" spans="2:21">
      <c r="B102" s="958" t="s">
        <v>714</v>
      </c>
      <c r="C102" s="8" t="s">
        <v>61</v>
      </c>
      <c r="D102" s="985"/>
      <c r="E102" s="985"/>
      <c r="F102" s="42" t="s">
        <v>217</v>
      </c>
      <c r="G102" s="42"/>
      <c r="H102" s="41" t="s">
        <v>91</v>
      </c>
      <c r="I102" s="41" t="s">
        <v>3765</v>
      </c>
      <c r="J102" s="41" t="s">
        <v>176</v>
      </c>
      <c r="K102" s="41"/>
      <c r="L102" s="41"/>
      <c r="M102" s="41"/>
      <c r="N102" s="41" t="s">
        <v>183</v>
      </c>
      <c r="O102" s="41"/>
      <c r="P102" s="41"/>
      <c r="Q102" s="41"/>
      <c r="R102" s="41"/>
      <c r="S102" s="41"/>
      <c r="T102" s="41"/>
      <c r="U102" s="125"/>
    </row>
    <row r="103" spans="2:21">
      <c r="B103" s="959" t="s">
        <v>3845</v>
      </c>
      <c r="C103" s="8" t="s">
        <v>4</v>
      </c>
      <c r="D103" s="987"/>
      <c r="E103" s="987"/>
      <c r="F103" s="42" t="s">
        <v>217</v>
      </c>
      <c r="G103" s="42" t="s">
        <v>3718</v>
      </c>
      <c r="H103" s="41" t="s">
        <v>91</v>
      </c>
      <c r="I103" s="41" t="s">
        <v>3765</v>
      </c>
      <c r="J103" s="41" t="s">
        <v>176</v>
      </c>
      <c r="K103" s="41"/>
      <c r="L103" s="41"/>
      <c r="M103" s="41" t="s">
        <v>182</v>
      </c>
      <c r="N103" s="41" t="s">
        <v>183</v>
      </c>
      <c r="O103" s="41"/>
      <c r="P103" s="41"/>
      <c r="Q103" s="41"/>
      <c r="R103" s="41"/>
      <c r="S103" s="41"/>
      <c r="T103" s="41"/>
      <c r="U103" s="125"/>
    </row>
    <row r="104" spans="2:21">
      <c r="B104" s="962" t="s">
        <v>3846</v>
      </c>
      <c r="C104" s="8" t="s">
        <v>3847</v>
      </c>
      <c r="D104" s="303"/>
      <c r="E104" s="303"/>
      <c r="F104" s="42" t="s">
        <v>3848</v>
      </c>
      <c r="G104" s="42" t="s">
        <v>3718</v>
      </c>
      <c r="H104" s="41" t="s">
        <v>91</v>
      </c>
      <c r="I104" s="41" t="s">
        <v>3765</v>
      </c>
      <c r="J104" s="41" t="s">
        <v>176</v>
      </c>
      <c r="K104" s="41"/>
      <c r="L104" s="41" t="s">
        <v>3849</v>
      </c>
      <c r="M104" s="41" t="s">
        <v>182</v>
      </c>
      <c r="N104" s="41" t="s">
        <v>183</v>
      </c>
      <c r="O104" s="41"/>
      <c r="P104" s="41"/>
      <c r="Q104" s="41"/>
      <c r="R104" s="41"/>
      <c r="S104" s="41"/>
      <c r="T104" s="41"/>
      <c r="U104" s="125"/>
    </row>
    <row r="105" spans="2:21">
      <c r="B105" s="972" t="s">
        <v>3850</v>
      </c>
      <c r="C105" s="8" t="s">
        <v>59</v>
      </c>
      <c r="D105" s="303"/>
      <c r="E105" s="303"/>
      <c r="F105" s="42" t="s">
        <v>3848</v>
      </c>
      <c r="G105" s="42" t="s">
        <v>3718</v>
      </c>
      <c r="H105" s="41" t="s">
        <v>91</v>
      </c>
      <c r="I105" s="41" t="s">
        <v>3765</v>
      </c>
      <c r="J105" s="41" t="s">
        <v>176</v>
      </c>
      <c r="K105" s="41"/>
      <c r="L105" s="41" t="s">
        <v>3722</v>
      </c>
      <c r="M105" s="41" t="s">
        <v>182</v>
      </c>
      <c r="N105" s="41" t="s">
        <v>183</v>
      </c>
      <c r="O105" s="41"/>
      <c r="P105" s="41"/>
      <c r="Q105" s="41"/>
      <c r="R105" s="41"/>
      <c r="S105" s="41"/>
      <c r="T105" s="41"/>
      <c r="U105" s="125"/>
    </row>
    <row r="106" spans="2:21">
      <c r="B106" s="972" t="s">
        <v>3851</v>
      </c>
      <c r="C106" s="8" t="s">
        <v>3852</v>
      </c>
      <c r="D106" s="303"/>
      <c r="E106" s="303"/>
      <c r="F106" s="42" t="s">
        <v>3848</v>
      </c>
      <c r="G106" s="42" t="s">
        <v>3718</v>
      </c>
      <c r="H106" s="41" t="s">
        <v>91</v>
      </c>
      <c r="I106" s="41" t="s">
        <v>3765</v>
      </c>
      <c r="J106" s="41" t="s">
        <v>176</v>
      </c>
      <c r="K106" s="41"/>
      <c r="L106" s="41" t="s">
        <v>3853</v>
      </c>
      <c r="M106" s="41" t="s">
        <v>182</v>
      </c>
      <c r="N106" s="41" t="s">
        <v>183</v>
      </c>
      <c r="O106" s="41"/>
      <c r="P106" s="41"/>
      <c r="Q106" s="41"/>
      <c r="R106" s="41"/>
      <c r="S106" s="41"/>
      <c r="T106" s="41"/>
      <c r="U106" s="125"/>
    </row>
    <row r="107" spans="2:21">
      <c r="B107" s="972" t="s">
        <v>3854</v>
      </c>
      <c r="C107" s="8" t="s">
        <v>58</v>
      </c>
      <c r="D107" s="303"/>
      <c r="E107" s="303"/>
      <c r="F107" s="42" t="s">
        <v>192</v>
      </c>
      <c r="G107" s="42" t="s">
        <v>3718</v>
      </c>
      <c r="H107" s="41" t="s">
        <v>91</v>
      </c>
      <c r="I107" s="41" t="s">
        <v>3765</v>
      </c>
      <c r="J107" s="41" t="s">
        <v>176</v>
      </c>
      <c r="K107" s="41"/>
      <c r="L107" s="41" t="s">
        <v>191</v>
      </c>
      <c r="M107" s="41" t="s">
        <v>182</v>
      </c>
      <c r="N107" s="41" t="s">
        <v>183</v>
      </c>
      <c r="O107" s="41"/>
      <c r="P107" s="41"/>
      <c r="Q107" s="41"/>
      <c r="R107" s="41"/>
      <c r="S107" s="41"/>
      <c r="T107" s="41"/>
      <c r="U107" s="125"/>
    </row>
    <row r="108" spans="2:21">
      <c r="B108" s="969" t="s">
        <v>3855</v>
      </c>
      <c r="C108" s="8" t="s">
        <v>57</v>
      </c>
      <c r="D108" s="986"/>
      <c r="E108" s="986"/>
      <c r="F108" s="42" t="s">
        <v>217</v>
      </c>
      <c r="G108" s="42" t="s">
        <v>3719</v>
      </c>
      <c r="H108" s="41" t="s">
        <v>91</v>
      </c>
      <c r="I108" s="41" t="s">
        <v>3765</v>
      </c>
      <c r="J108" s="41" t="s">
        <v>176</v>
      </c>
      <c r="K108" s="41"/>
      <c r="L108" s="41"/>
      <c r="M108" s="41" t="s">
        <v>182</v>
      </c>
      <c r="N108" s="41" t="s">
        <v>183</v>
      </c>
      <c r="O108" s="41"/>
      <c r="P108" s="41"/>
      <c r="Q108" s="41"/>
      <c r="R108" s="41"/>
      <c r="S108" s="41"/>
      <c r="T108" s="41"/>
      <c r="U108" s="125"/>
    </row>
    <row r="109" spans="2:21">
      <c r="B109" s="962" t="s">
        <v>3856</v>
      </c>
      <c r="C109" s="8" t="s">
        <v>3857</v>
      </c>
      <c r="D109" s="303"/>
      <c r="E109" s="303"/>
      <c r="F109" s="42" t="s">
        <v>3848</v>
      </c>
      <c r="G109" s="42" t="s">
        <v>3719</v>
      </c>
      <c r="H109" s="41" t="s">
        <v>91</v>
      </c>
      <c r="I109" s="41" t="s">
        <v>3765</v>
      </c>
      <c r="J109" s="41" t="s">
        <v>176</v>
      </c>
      <c r="K109" s="41"/>
      <c r="L109" s="41" t="s">
        <v>3849</v>
      </c>
      <c r="M109" s="41" t="s">
        <v>182</v>
      </c>
      <c r="N109" s="41" t="s">
        <v>183</v>
      </c>
      <c r="O109" s="41"/>
      <c r="P109" s="41"/>
      <c r="Q109" s="41"/>
      <c r="R109" s="41"/>
      <c r="S109" s="41"/>
      <c r="T109" s="41"/>
      <c r="U109" s="125"/>
    </row>
    <row r="110" spans="2:21">
      <c r="B110" s="972" t="s">
        <v>3858</v>
      </c>
      <c r="C110" s="8" t="s">
        <v>55</v>
      </c>
      <c r="D110" s="303"/>
      <c r="E110" s="303"/>
      <c r="F110" s="42" t="s">
        <v>3848</v>
      </c>
      <c r="G110" s="42" t="s">
        <v>3719</v>
      </c>
      <c r="H110" s="41" t="s">
        <v>91</v>
      </c>
      <c r="I110" s="41" t="s">
        <v>3765</v>
      </c>
      <c r="J110" s="41" t="s">
        <v>176</v>
      </c>
      <c r="K110" s="41"/>
      <c r="L110" s="41" t="s">
        <v>3722</v>
      </c>
      <c r="M110" s="41" t="s">
        <v>182</v>
      </c>
      <c r="N110" s="41" t="s">
        <v>183</v>
      </c>
      <c r="O110" s="41"/>
      <c r="P110" s="41"/>
      <c r="Q110" s="41"/>
      <c r="R110" s="41"/>
      <c r="S110" s="41"/>
      <c r="T110" s="41"/>
      <c r="U110" s="125"/>
    </row>
    <row r="111" spans="2:21">
      <c r="B111" s="972" t="s">
        <v>3859</v>
      </c>
      <c r="C111" s="8" t="s">
        <v>3860</v>
      </c>
      <c r="D111" s="303"/>
      <c r="E111" s="303"/>
      <c r="F111" s="42" t="s">
        <v>3848</v>
      </c>
      <c r="G111" s="42" t="s">
        <v>3719</v>
      </c>
      <c r="H111" s="41" t="s">
        <v>91</v>
      </c>
      <c r="I111" s="41" t="s">
        <v>3765</v>
      </c>
      <c r="J111" s="41" t="s">
        <v>176</v>
      </c>
      <c r="K111" s="41"/>
      <c r="L111" s="41" t="s">
        <v>3853</v>
      </c>
      <c r="M111" s="41" t="s">
        <v>182</v>
      </c>
      <c r="N111" s="41" t="s">
        <v>183</v>
      </c>
      <c r="O111" s="41"/>
      <c r="P111" s="41"/>
      <c r="Q111" s="41"/>
      <c r="R111" s="41"/>
      <c r="S111" s="41"/>
      <c r="T111" s="41"/>
      <c r="U111" s="125"/>
    </row>
    <row r="112" spans="2:21">
      <c r="B112" s="972" t="s">
        <v>3861</v>
      </c>
      <c r="C112" s="8" t="s">
        <v>54</v>
      </c>
      <c r="D112" s="303"/>
      <c r="E112" s="303"/>
      <c r="F112" s="42" t="s">
        <v>192</v>
      </c>
      <c r="G112" s="42" t="s">
        <v>3719</v>
      </c>
      <c r="H112" s="41" t="s">
        <v>91</v>
      </c>
      <c r="I112" s="41" t="s">
        <v>3765</v>
      </c>
      <c r="J112" s="41" t="s">
        <v>176</v>
      </c>
      <c r="K112" s="41"/>
      <c r="L112" s="41" t="s">
        <v>191</v>
      </c>
      <c r="M112" s="41" t="s">
        <v>182</v>
      </c>
      <c r="N112" s="41" t="s">
        <v>183</v>
      </c>
      <c r="O112" s="41"/>
      <c r="P112" s="41"/>
      <c r="Q112" s="41"/>
      <c r="R112" s="41"/>
      <c r="S112" s="41"/>
      <c r="T112" s="41"/>
      <c r="U112" s="125"/>
    </row>
    <row r="113" spans="2:21">
      <c r="B113" s="969" t="s">
        <v>3862</v>
      </c>
      <c r="C113" s="8" t="s">
        <v>3863</v>
      </c>
      <c r="D113" s="988"/>
      <c r="E113" s="988"/>
      <c r="F113" s="42" t="s">
        <v>217</v>
      </c>
      <c r="G113" s="42" t="s">
        <v>3864</v>
      </c>
      <c r="H113" s="41" t="s">
        <v>91</v>
      </c>
      <c r="I113" s="41" t="s">
        <v>3765</v>
      </c>
      <c r="J113" s="41" t="s">
        <v>176</v>
      </c>
      <c r="K113" s="41"/>
      <c r="L113" s="41"/>
      <c r="M113" s="41" t="s">
        <v>182</v>
      </c>
      <c r="N113" s="41" t="s">
        <v>183</v>
      </c>
      <c r="O113" s="41"/>
      <c r="P113" s="41"/>
      <c r="Q113" s="41"/>
      <c r="R113" s="41"/>
      <c r="S113" s="41"/>
      <c r="T113" s="41"/>
      <c r="U113" s="125"/>
    </row>
    <row r="114" spans="2:21">
      <c r="B114" s="962" t="s">
        <v>3865</v>
      </c>
      <c r="C114" s="8" t="s">
        <v>3866</v>
      </c>
      <c r="D114" s="998"/>
      <c r="E114" s="998"/>
      <c r="F114" s="42" t="s">
        <v>217</v>
      </c>
      <c r="G114" s="42" t="s">
        <v>3864</v>
      </c>
      <c r="H114" s="41" t="s">
        <v>91</v>
      </c>
      <c r="I114" s="41" t="s">
        <v>3765</v>
      </c>
      <c r="J114" s="41" t="s">
        <v>176</v>
      </c>
      <c r="K114" s="41"/>
      <c r="L114" s="41" t="s">
        <v>3849</v>
      </c>
      <c r="M114" s="41" t="s">
        <v>182</v>
      </c>
      <c r="N114" s="41" t="s">
        <v>183</v>
      </c>
      <c r="O114" s="41"/>
      <c r="P114" s="41"/>
      <c r="Q114" s="41"/>
      <c r="R114" s="41"/>
      <c r="S114" s="41"/>
      <c r="T114" s="41"/>
      <c r="U114" s="125"/>
    </row>
    <row r="115" spans="2:21">
      <c r="B115" s="972" t="s">
        <v>3867</v>
      </c>
      <c r="C115" s="8" t="s">
        <v>3868</v>
      </c>
      <c r="D115" s="998"/>
      <c r="E115" s="998"/>
      <c r="F115" s="42" t="s">
        <v>217</v>
      </c>
      <c r="G115" s="42" t="s">
        <v>3864</v>
      </c>
      <c r="H115" s="41" t="s">
        <v>91</v>
      </c>
      <c r="I115" s="41" t="s">
        <v>3765</v>
      </c>
      <c r="J115" s="41" t="s">
        <v>176</v>
      </c>
      <c r="K115" s="41"/>
      <c r="L115" s="41" t="s">
        <v>3722</v>
      </c>
      <c r="M115" s="41" t="s">
        <v>182</v>
      </c>
      <c r="N115" s="41" t="s">
        <v>183</v>
      </c>
      <c r="O115" s="41"/>
      <c r="P115" s="41"/>
      <c r="Q115" s="41"/>
      <c r="R115" s="41"/>
      <c r="S115" s="41"/>
      <c r="T115" s="41"/>
      <c r="U115" s="125"/>
    </row>
    <row r="116" spans="2:21">
      <c r="B116" s="972" t="s">
        <v>3869</v>
      </c>
      <c r="C116" s="8" t="s">
        <v>3870</v>
      </c>
      <c r="D116" s="998"/>
      <c r="E116" s="998"/>
      <c r="F116" s="42" t="s">
        <v>217</v>
      </c>
      <c r="G116" s="42" t="s">
        <v>3864</v>
      </c>
      <c r="H116" s="41" t="s">
        <v>91</v>
      </c>
      <c r="I116" s="41" t="s">
        <v>3765</v>
      </c>
      <c r="J116" s="41" t="s">
        <v>176</v>
      </c>
      <c r="K116" s="41"/>
      <c r="L116" s="41" t="s">
        <v>3853</v>
      </c>
      <c r="M116" s="41" t="s">
        <v>182</v>
      </c>
      <c r="N116" s="41" t="s">
        <v>183</v>
      </c>
      <c r="O116" s="41"/>
      <c r="P116" s="41"/>
      <c r="Q116" s="41"/>
      <c r="R116" s="41"/>
      <c r="S116" s="41"/>
      <c r="T116" s="41"/>
      <c r="U116" s="125"/>
    </row>
    <row r="117" spans="2:21">
      <c r="B117" s="969" t="s">
        <v>3871</v>
      </c>
      <c r="C117" s="8" t="s">
        <v>3872</v>
      </c>
      <c r="D117" s="988"/>
      <c r="E117" s="988"/>
      <c r="F117" s="42" t="s">
        <v>217</v>
      </c>
      <c r="G117" s="42" t="s">
        <v>3873</v>
      </c>
      <c r="H117" s="41" t="s">
        <v>91</v>
      </c>
      <c r="I117" s="41" t="s">
        <v>3765</v>
      </c>
      <c r="J117" s="41" t="s">
        <v>176</v>
      </c>
      <c r="K117" s="41"/>
      <c r="L117" s="41"/>
      <c r="M117" s="41" t="s">
        <v>182</v>
      </c>
      <c r="N117" s="41" t="s">
        <v>183</v>
      </c>
      <c r="O117" s="41"/>
      <c r="P117" s="41"/>
      <c r="Q117" s="41"/>
      <c r="R117" s="41"/>
      <c r="S117" s="41"/>
      <c r="T117" s="41"/>
      <c r="U117" s="125"/>
    </row>
    <row r="118" spans="2:21">
      <c r="B118" s="962" t="s">
        <v>3874</v>
      </c>
      <c r="C118" s="8" t="s">
        <v>3875</v>
      </c>
      <c r="D118" s="998"/>
      <c r="E118" s="998"/>
      <c r="F118" s="42" t="s">
        <v>217</v>
      </c>
      <c r="G118" s="42" t="s">
        <v>3873</v>
      </c>
      <c r="H118" s="41" t="s">
        <v>91</v>
      </c>
      <c r="I118" s="41" t="s">
        <v>3765</v>
      </c>
      <c r="J118" s="41" t="s">
        <v>176</v>
      </c>
      <c r="K118" s="41"/>
      <c r="L118" s="41" t="s">
        <v>3849</v>
      </c>
      <c r="M118" s="41" t="s">
        <v>182</v>
      </c>
      <c r="N118" s="41" t="s">
        <v>183</v>
      </c>
      <c r="O118" s="41"/>
      <c r="P118" s="41"/>
      <c r="Q118" s="41"/>
      <c r="R118" s="41"/>
      <c r="S118" s="41"/>
      <c r="T118" s="41"/>
      <c r="U118" s="125"/>
    </row>
    <row r="119" spans="2:21">
      <c r="B119" s="972" t="s">
        <v>3876</v>
      </c>
      <c r="C119" s="8" t="s">
        <v>3877</v>
      </c>
      <c r="D119" s="998"/>
      <c r="E119" s="998"/>
      <c r="F119" s="42" t="s">
        <v>217</v>
      </c>
      <c r="G119" s="42" t="s">
        <v>3873</v>
      </c>
      <c r="H119" s="41" t="s">
        <v>91</v>
      </c>
      <c r="I119" s="41" t="s">
        <v>3765</v>
      </c>
      <c r="J119" s="41" t="s">
        <v>176</v>
      </c>
      <c r="K119" s="41"/>
      <c r="L119" s="41" t="s">
        <v>3722</v>
      </c>
      <c r="M119" s="41" t="s">
        <v>182</v>
      </c>
      <c r="N119" s="41" t="s">
        <v>183</v>
      </c>
      <c r="O119" s="41"/>
      <c r="P119" s="41"/>
      <c r="Q119" s="41"/>
      <c r="R119" s="41"/>
      <c r="S119" s="41"/>
      <c r="T119" s="41"/>
      <c r="U119" s="125"/>
    </row>
    <row r="120" spans="2:21">
      <c r="B120" s="972" t="s">
        <v>3878</v>
      </c>
      <c r="C120" s="8" t="s">
        <v>3879</v>
      </c>
      <c r="D120" s="998"/>
      <c r="E120" s="998"/>
      <c r="F120" s="42" t="s">
        <v>217</v>
      </c>
      <c r="G120" s="42" t="s">
        <v>3873</v>
      </c>
      <c r="H120" s="41" t="s">
        <v>91</v>
      </c>
      <c r="I120" s="41" t="s">
        <v>3765</v>
      </c>
      <c r="J120" s="41" t="s">
        <v>176</v>
      </c>
      <c r="K120" s="41"/>
      <c r="L120" s="41" t="s">
        <v>3853</v>
      </c>
      <c r="M120" s="41" t="s">
        <v>182</v>
      </c>
      <c r="N120" s="41" t="s">
        <v>183</v>
      </c>
      <c r="O120" s="41"/>
      <c r="P120" s="41"/>
      <c r="Q120" s="41"/>
      <c r="R120" s="41"/>
      <c r="S120" s="41"/>
      <c r="T120" s="41"/>
      <c r="U120" s="125"/>
    </row>
    <row r="121" spans="2:21">
      <c r="B121" s="906" t="s">
        <v>226</v>
      </c>
      <c r="C121" s="8" t="s">
        <v>53</v>
      </c>
      <c r="D121" s="985"/>
      <c r="E121" s="985"/>
      <c r="F121" s="42" t="s">
        <v>225</v>
      </c>
      <c r="G121" s="35"/>
      <c r="H121" s="41" t="s">
        <v>91</v>
      </c>
      <c r="I121" s="41" t="s">
        <v>3765</v>
      </c>
      <c r="J121" s="41" t="s">
        <v>176</v>
      </c>
      <c r="K121" s="41"/>
      <c r="L121" s="41"/>
      <c r="M121" s="41"/>
      <c r="N121" s="41" t="s">
        <v>183</v>
      </c>
      <c r="O121" s="41"/>
      <c r="P121" s="41"/>
      <c r="Q121" s="41"/>
      <c r="R121" s="41"/>
      <c r="S121" s="41"/>
      <c r="T121" s="41"/>
      <c r="U121" s="125"/>
    </row>
    <row r="122" spans="2:21">
      <c r="B122" s="958" t="s">
        <v>3880</v>
      </c>
      <c r="C122" s="8" t="s">
        <v>101</v>
      </c>
      <c r="D122" s="985"/>
      <c r="E122" s="985"/>
      <c r="F122" s="42" t="s">
        <v>222</v>
      </c>
      <c r="G122" s="35"/>
      <c r="H122" s="41" t="s">
        <v>91</v>
      </c>
      <c r="I122" s="41" t="s">
        <v>3765</v>
      </c>
      <c r="J122" s="41" t="s">
        <v>176</v>
      </c>
      <c r="K122" s="41"/>
      <c r="L122" s="41"/>
      <c r="M122" s="41"/>
      <c r="N122" s="41" t="s">
        <v>183</v>
      </c>
      <c r="O122" s="41"/>
      <c r="P122" s="41"/>
      <c r="Q122" s="41"/>
      <c r="R122" s="41"/>
      <c r="S122" s="41"/>
      <c r="T122" s="41"/>
      <c r="U122" s="125"/>
    </row>
    <row r="123" spans="2:21">
      <c r="B123" s="959" t="s">
        <v>3881</v>
      </c>
      <c r="C123" s="8" t="s">
        <v>44</v>
      </c>
      <c r="D123" s="986"/>
      <c r="E123" s="985"/>
      <c r="F123" s="42" t="s">
        <v>222</v>
      </c>
      <c r="G123" s="124" t="s">
        <v>3882</v>
      </c>
      <c r="H123" s="41" t="s">
        <v>91</v>
      </c>
      <c r="I123" s="41" t="s">
        <v>3765</v>
      </c>
      <c r="J123" s="41" t="s">
        <v>176</v>
      </c>
      <c r="K123" s="41"/>
      <c r="L123" s="41"/>
      <c r="M123" s="41"/>
      <c r="N123" s="41" t="s">
        <v>183</v>
      </c>
      <c r="O123" s="41"/>
      <c r="P123" s="41"/>
      <c r="Q123" s="41"/>
      <c r="R123" s="41"/>
      <c r="S123" s="41"/>
      <c r="T123" s="41"/>
      <c r="U123" s="125"/>
    </row>
    <row r="124" spans="2:21">
      <c r="B124" s="962" t="s">
        <v>3883</v>
      </c>
      <c r="C124" s="8" t="s">
        <v>3884</v>
      </c>
      <c r="D124" s="986"/>
      <c r="E124" s="986"/>
      <c r="F124" s="42" t="s">
        <v>222</v>
      </c>
      <c r="G124" s="124" t="s">
        <v>3885</v>
      </c>
      <c r="H124" s="41" t="s">
        <v>91</v>
      </c>
      <c r="I124" s="41" t="s">
        <v>3765</v>
      </c>
      <c r="J124" s="41" t="s">
        <v>176</v>
      </c>
      <c r="K124" s="41"/>
      <c r="L124" s="41"/>
      <c r="M124" s="41"/>
      <c r="N124" s="41" t="s">
        <v>183</v>
      </c>
      <c r="O124" s="41"/>
      <c r="P124" s="41"/>
      <c r="Q124" s="41"/>
      <c r="R124" s="41"/>
      <c r="S124" s="41"/>
      <c r="T124" s="41"/>
      <c r="U124" s="125"/>
    </row>
    <row r="125" spans="2:21">
      <c r="B125" s="962" t="s">
        <v>3886</v>
      </c>
      <c r="C125" s="8" t="s">
        <v>3887</v>
      </c>
      <c r="D125" s="986"/>
      <c r="E125" s="986"/>
      <c r="F125" s="42" t="s">
        <v>222</v>
      </c>
      <c r="G125" s="124" t="s">
        <v>3888</v>
      </c>
      <c r="H125" s="41" t="s">
        <v>91</v>
      </c>
      <c r="I125" s="41" t="s">
        <v>3765</v>
      </c>
      <c r="J125" s="41" t="s">
        <v>176</v>
      </c>
      <c r="K125" s="41"/>
      <c r="L125" s="41"/>
      <c r="M125" s="41"/>
      <c r="N125" s="41" t="s">
        <v>183</v>
      </c>
      <c r="O125" s="41"/>
      <c r="P125" s="41"/>
      <c r="Q125" s="41"/>
      <c r="R125" s="41"/>
      <c r="S125" s="41"/>
      <c r="T125" s="41"/>
      <c r="U125" s="125"/>
    </row>
    <row r="126" spans="2:21">
      <c r="B126" s="962" t="s">
        <v>3889</v>
      </c>
      <c r="C126" s="8" t="s">
        <v>3890</v>
      </c>
      <c r="D126" s="986"/>
      <c r="E126" s="986"/>
      <c r="F126" s="42" t="s">
        <v>222</v>
      </c>
      <c r="G126" s="124" t="s">
        <v>3891</v>
      </c>
      <c r="H126" s="41" t="s">
        <v>91</v>
      </c>
      <c r="I126" s="41" t="s">
        <v>3765</v>
      </c>
      <c r="J126" s="41" t="s">
        <v>176</v>
      </c>
      <c r="K126" s="41"/>
      <c r="L126" s="41"/>
      <c r="M126" s="41"/>
      <c r="N126" s="41" t="s">
        <v>183</v>
      </c>
      <c r="O126" s="41"/>
      <c r="P126" s="41"/>
      <c r="Q126" s="41"/>
      <c r="R126" s="41"/>
      <c r="S126" s="41"/>
      <c r="T126" s="41"/>
      <c r="U126" s="125"/>
    </row>
    <row r="127" spans="2:21">
      <c r="B127" s="959" t="s">
        <v>3892</v>
      </c>
      <c r="C127" s="8" t="s">
        <v>43</v>
      </c>
      <c r="D127" s="985"/>
      <c r="E127" s="986"/>
      <c r="F127" s="42" t="s">
        <v>222</v>
      </c>
      <c r="G127" s="124" t="s">
        <v>3893</v>
      </c>
      <c r="H127" s="41" t="s">
        <v>91</v>
      </c>
      <c r="I127" s="41" t="s">
        <v>3765</v>
      </c>
      <c r="J127" s="41" t="s">
        <v>176</v>
      </c>
      <c r="K127" s="41"/>
      <c r="L127" s="41"/>
      <c r="M127" s="41"/>
      <c r="N127" s="41" t="s">
        <v>183</v>
      </c>
      <c r="O127" s="41"/>
      <c r="P127" s="41"/>
      <c r="Q127" s="41"/>
      <c r="R127" s="41"/>
      <c r="S127" s="41"/>
      <c r="T127" s="41"/>
      <c r="U127" s="125"/>
    </row>
    <row r="128" spans="2:21">
      <c r="B128" s="962" t="s">
        <v>3894</v>
      </c>
      <c r="C128" s="8" t="s">
        <v>2</v>
      </c>
      <c r="D128" s="986"/>
      <c r="E128" s="985"/>
      <c r="F128" s="42" t="s">
        <v>224</v>
      </c>
      <c r="G128" s="124" t="s">
        <v>3893</v>
      </c>
      <c r="H128" s="41" t="s">
        <v>91</v>
      </c>
      <c r="I128" s="41" t="s">
        <v>3765</v>
      </c>
      <c r="J128" s="41" t="s">
        <v>176</v>
      </c>
      <c r="K128" s="41"/>
      <c r="L128" s="41"/>
      <c r="M128" s="41"/>
      <c r="N128" s="41" t="s">
        <v>183</v>
      </c>
      <c r="O128" s="41"/>
      <c r="P128" s="41"/>
      <c r="Q128" s="41"/>
      <c r="R128" s="41"/>
      <c r="S128" s="41"/>
      <c r="T128" s="41"/>
      <c r="U128" s="125"/>
    </row>
    <row r="129" spans="2:21">
      <c r="B129" s="962" t="s">
        <v>3895</v>
      </c>
      <c r="C129" s="8" t="s">
        <v>42</v>
      </c>
      <c r="D129" s="986"/>
      <c r="E129" s="985"/>
      <c r="F129" s="42" t="s">
        <v>223</v>
      </c>
      <c r="G129" s="124" t="s">
        <v>3893</v>
      </c>
      <c r="H129" s="41" t="s">
        <v>91</v>
      </c>
      <c r="I129" s="41" t="s">
        <v>3765</v>
      </c>
      <c r="J129" s="41" t="s">
        <v>176</v>
      </c>
      <c r="K129" s="41"/>
      <c r="L129" s="41"/>
      <c r="M129" s="41"/>
      <c r="N129" s="41" t="s">
        <v>183</v>
      </c>
      <c r="O129" s="41"/>
      <c r="P129" s="41"/>
      <c r="Q129" s="41"/>
      <c r="R129" s="41"/>
      <c r="S129" s="41"/>
      <c r="T129" s="41"/>
      <c r="U129" s="125"/>
    </row>
    <row r="130" spans="2:21">
      <c r="B130" s="973" t="s">
        <v>3896</v>
      </c>
      <c r="C130" s="914" t="s">
        <v>41</v>
      </c>
      <c r="D130" s="986"/>
      <c r="E130" s="985"/>
      <c r="F130" s="42" t="s">
        <v>222</v>
      </c>
      <c r="G130" s="124" t="s">
        <v>3897</v>
      </c>
      <c r="H130" s="41" t="s">
        <v>91</v>
      </c>
      <c r="I130" s="41" t="s">
        <v>3765</v>
      </c>
      <c r="J130" s="41" t="s">
        <v>176</v>
      </c>
      <c r="K130" s="41"/>
      <c r="L130" s="41"/>
      <c r="M130" s="41"/>
      <c r="N130" s="41" t="s">
        <v>183</v>
      </c>
      <c r="O130" s="41"/>
      <c r="P130" s="41"/>
      <c r="Q130" s="41"/>
      <c r="R130" s="41"/>
      <c r="S130" s="41"/>
      <c r="T130" s="41"/>
      <c r="U130" s="125"/>
    </row>
    <row r="131" spans="2:21">
      <c r="B131" s="974" t="s">
        <v>3898</v>
      </c>
      <c r="C131" s="914" t="s">
        <v>3899</v>
      </c>
      <c r="D131" s="986"/>
      <c r="E131" s="985"/>
      <c r="F131" s="42" t="s">
        <v>222</v>
      </c>
      <c r="G131" s="124" t="s">
        <v>3900</v>
      </c>
      <c r="H131" s="41" t="s">
        <v>91</v>
      </c>
      <c r="I131" s="41" t="s">
        <v>3765</v>
      </c>
      <c r="J131" s="41" t="s">
        <v>176</v>
      </c>
      <c r="K131" s="41"/>
      <c r="L131" s="41"/>
      <c r="M131" s="41"/>
      <c r="N131" s="41" t="s">
        <v>183</v>
      </c>
      <c r="O131" s="41"/>
      <c r="P131" s="41"/>
      <c r="Q131" s="41"/>
      <c r="R131" s="41"/>
      <c r="T131" s="41"/>
      <c r="U131" s="125"/>
    </row>
    <row r="132" spans="2:21">
      <c r="B132" s="974" t="s">
        <v>3901</v>
      </c>
      <c r="C132" s="914" t="s">
        <v>3902</v>
      </c>
      <c r="D132" s="986"/>
      <c r="E132" s="985"/>
      <c r="F132" s="42" t="s">
        <v>222</v>
      </c>
      <c r="G132" s="124" t="s">
        <v>3903</v>
      </c>
      <c r="H132" s="41" t="s">
        <v>91</v>
      </c>
      <c r="I132" s="41" t="s">
        <v>3765</v>
      </c>
      <c r="J132" s="41" t="s">
        <v>176</v>
      </c>
      <c r="K132" s="41"/>
      <c r="L132" s="41"/>
      <c r="M132" s="41"/>
      <c r="N132" s="41" t="s">
        <v>183</v>
      </c>
      <c r="O132" s="41"/>
      <c r="P132" s="41"/>
      <c r="Q132" s="41"/>
      <c r="R132" s="41"/>
      <c r="T132" s="41"/>
      <c r="U132" s="125"/>
    </row>
    <row r="133" spans="2:21">
      <c r="B133" s="974" t="s">
        <v>3904</v>
      </c>
      <c r="C133" s="914" t="s">
        <v>38</v>
      </c>
      <c r="D133" s="986"/>
      <c r="E133" s="985"/>
      <c r="F133" s="42" t="s">
        <v>222</v>
      </c>
      <c r="G133" s="124" t="s">
        <v>3905</v>
      </c>
      <c r="H133" s="41" t="s">
        <v>91</v>
      </c>
      <c r="I133" s="41" t="s">
        <v>3765</v>
      </c>
      <c r="J133" s="41" t="s">
        <v>176</v>
      </c>
      <c r="K133" s="41"/>
      <c r="L133" s="41"/>
      <c r="M133" s="41"/>
      <c r="N133" s="41" t="s">
        <v>183</v>
      </c>
      <c r="O133" s="41"/>
      <c r="P133" s="41"/>
      <c r="Q133" s="41"/>
      <c r="R133" s="41"/>
      <c r="T133" s="41"/>
      <c r="U133" s="125"/>
    </row>
    <row r="134" spans="2:21">
      <c r="B134" s="974" t="s">
        <v>3906</v>
      </c>
      <c r="C134" s="914" t="s">
        <v>3907</v>
      </c>
      <c r="D134" s="986"/>
      <c r="E134" s="985"/>
      <c r="F134" s="42" t="s">
        <v>222</v>
      </c>
      <c r="G134" s="124" t="s">
        <v>3908</v>
      </c>
      <c r="H134" s="41" t="s">
        <v>91</v>
      </c>
      <c r="I134" s="41" t="s">
        <v>3765</v>
      </c>
      <c r="J134" s="41" t="s">
        <v>176</v>
      </c>
      <c r="K134" s="41"/>
      <c r="L134" s="41"/>
      <c r="M134" s="41"/>
      <c r="N134" s="41" t="s">
        <v>183</v>
      </c>
      <c r="O134" s="41"/>
      <c r="P134" s="41"/>
      <c r="Q134" s="41"/>
      <c r="R134" s="41"/>
      <c r="T134" s="41"/>
      <c r="U134" s="125"/>
    </row>
    <row r="135" spans="2:21">
      <c r="B135" s="974" t="s">
        <v>3909</v>
      </c>
      <c r="C135" s="914" t="s">
        <v>3910</v>
      </c>
      <c r="D135" s="986"/>
      <c r="E135" s="985"/>
      <c r="F135" s="42" t="s">
        <v>222</v>
      </c>
      <c r="G135" s="124" t="s">
        <v>3911</v>
      </c>
      <c r="H135" s="41" t="s">
        <v>91</v>
      </c>
      <c r="I135" s="41" t="s">
        <v>3765</v>
      </c>
      <c r="J135" s="41" t="s">
        <v>176</v>
      </c>
      <c r="K135" s="41"/>
      <c r="L135" s="41"/>
      <c r="M135" s="41"/>
      <c r="N135" s="41" t="s">
        <v>183</v>
      </c>
      <c r="O135" s="41"/>
      <c r="P135" s="41"/>
      <c r="Q135" s="41"/>
      <c r="R135" s="41"/>
      <c r="T135" s="41"/>
      <c r="U135" s="125"/>
    </row>
    <row r="136" spans="2:21">
      <c r="B136" s="974" t="s">
        <v>3912</v>
      </c>
      <c r="C136" s="914" t="s">
        <v>3913</v>
      </c>
      <c r="D136" s="986"/>
      <c r="E136" s="985"/>
      <c r="F136" s="42" t="s">
        <v>222</v>
      </c>
      <c r="G136" s="124" t="s">
        <v>3914</v>
      </c>
      <c r="H136" s="41" t="s">
        <v>91</v>
      </c>
      <c r="I136" s="41" t="s">
        <v>3765</v>
      </c>
      <c r="J136" s="41" t="s">
        <v>176</v>
      </c>
      <c r="K136" s="41"/>
      <c r="L136" s="41"/>
      <c r="M136" s="41"/>
      <c r="N136" s="41" t="s">
        <v>183</v>
      </c>
      <c r="O136" s="41"/>
      <c r="P136" s="41"/>
      <c r="Q136" s="41"/>
      <c r="R136" s="41"/>
      <c r="T136" s="41"/>
      <c r="U136" s="125"/>
    </row>
    <row r="137" spans="2:21">
      <c r="B137" s="958" t="s">
        <v>3915</v>
      </c>
      <c r="C137" s="8" t="s">
        <v>36</v>
      </c>
      <c r="D137" s="985"/>
      <c r="E137" s="985"/>
      <c r="F137" s="42" t="s">
        <v>318</v>
      </c>
      <c r="G137" s="42"/>
      <c r="H137" s="41" t="s">
        <v>91</v>
      </c>
      <c r="I137" s="41" t="s">
        <v>3765</v>
      </c>
      <c r="J137" s="41" t="s">
        <v>176</v>
      </c>
      <c r="K137" s="41"/>
      <c r="L137" s="41"/>
      <c r="M137" s="41"/>
      <c r="N137" s="41" t="s">
        <v>183</v>
      </c>
      <c r="O137" s="41"/>
      <c r="P137" s="41"/>
      <c r="Q137" s="41"/>
      <c r="R137" s="41"/>
      <c r="S137" s="41"/>
      <c r="T137" s="41"/>
      <c r="U137" s="125"/>
    </row>
    <row r="138" spans="2:21">
      <c r="B138" s="958" t="s">
        <v>221</v>
      </c>
      <c r="C138" s="8" t="s">
        <v>0</v>
      </c>
      <c r="D138" s="985"/>
      <c r="E138" s="985"/>
      <c r="F138" s="42" t="s">
        <v>220</v>
      </c>
      <c r="G138" s="42"/>
      <c r="H138" s="41" t="s">
        <v>91</v>
      </c>
      <c r="I138" s="41" t="s">
        <v>3765</v>
      </c>
      <c r="J138" s="41" t="s">
        <v>176</v>
      </c>
      <c r="K138" s="41"/>
      <c r="L138" s="41"/>
      <c r="M138" s="41"/>
      <c r="N138" s="41" t="s">
        <v>183</v>
      </c>
      <c r="O138" s="41"/>
      <c r="P138" s="41"/>
      <c r="Q138" s="41"/>
      <c r="R138" s="41"/>
      <c r="S138" s="41"/>
      <c r="T138" s="41"/>
      <c r="U138" s="125"/>
    </row>
    <row r="139" spans="2:21">
      <c r="B139" s="975" t="s">
        <v>3916</v>
      </c>
      <c r="C139" s="8" t="s">
        <v>27</v>
      </c>
      <c r="D139" s="985"/>
      <c r="E139" s="985"/>
      <c r="F139" s="42" t="s">
        <v>219</v>
      </c>
      <c r="G139" s="42"/>
      <c r="H139" s="41" t="s">
        <v>91</v>
      </c>
      <c r="I139" s="41" t="s">
        <v>3765</v>
      </c>
      <c r="J139" s="41" t="s">
        <v>176</v>
      </c>
      <c r="K139" s="41"/>
      <c r="L139" s="41"/>
      <c r="M139" s="41"/>
      <c r="N139" s="41" t="s">
        <v>183</v>
      </c>
      <c r="O139" s="41"/>
      <c r="P139" s="41"/>
      <c r="Q139" s="41"/>
      <c r="R139" s="41"/>
      <c r="S139" s="41"/>
      <c r="U139" s="125"/>
    </row>
    <row r="140" spans="2:21">
      <c r="B140" s="975" t="s">
        <v>3917</v>
      </c>
      <c r="C140" s="8" t="s">
        <v>26</v>
      </c>
      <c r="D140" s="985"/>
      <c r="E140" s="985"/>
      <c r="F140" s="42" t="s">
        <v>218</v>
      </c>
      <c r="G140" s="42"/>
      <c r="H140" s="41" t="s">
        <v>91</v>
      </c>
      <c r="I140" s="41" t="s">
        <v>3765</v>
      </c>
      <c r="J140" s="41" t="s">
        <v>176</v>
      </c>
      <c r="K140" s="41"/>
      <c r="L140" s="41"/>
      <c r="M140" s="41"/>
      <c r="N140" s="41" t="s">
        <v>183</v>
      </c>
      <c r="O140" s="41"/>
      <c r="P140" s="41"/>
      <c r="Q140" s="41"/>
      <c r="R140" s="41"/>
      <c r="S140" s="41"/>
      <c r="U140" s="125"/>
    </row>
    <row r="141" spans="2:21">
      <c r="B141" s="958" t="s">
        <v>3918</v>
      </c>
      <c r="C141" s="8" t="s">
        <v>18</v>
      </c>
      <c r="D141" s="985"/>
      <c r="E141" s="985"/>
      <c r="F141" s="42" t="s">
        <v>3753</v>
      </c>
      <c r="G141" s="42" t="s">
        <v>206</v>
      </c>
      <c r="H141" s="41" t="s">
        <v>91</v>
      </c>
      <c r="I141" s="41" t="s">
        <v>3765</v>
      </c>
      <c r="J141" s="41" t="s">
        <v>176</v>
      </c>
      <c r="K141" s="41"/>
      <c r="L141" s="41"/>
      <c r="M141" s="41"/>
      <c r="N141" s="41" t="s">
        <v>183</v>
      </c>
      <c r="O141" s="41"/>
      <c r="P141" s="41"/>
      <c r="Q141" s="41"/>
      <c r="R141" s="41"/>
      <c r="S141" s="41"/>
      <c r="T141" s="41"/>
      <c r="U141" s="125"/>
    </row>
    <row r="142" spans="2:21">
      <c r="B142" s="992" t="s">
        <v>3919</v>
      </c>
      <c r="C142" s="8" t="s">
        <v>95</v>
      </c>
      <c r="D142" s="985"/>
      <c r="E142" s="985"/>
      <c r="F142" s="42" t="s">
        <v>3753</v>
      </c>
      <c r="G142" s="42"/>
      <c r="H142" s="41" t="s">
        <v>91</v>
      </c>
      <c r="I142" s="41" t="s">
        <v>3765</v>
      </c>
      <c r="J142" s="41" t="s">
        <v>176</v>
      </c>
      <c r="K142" s="41"/>
      <c r="L142" s="41"/>
      <c r="M142" s="41"/>
      <c r="N142" s="41" t="s">
        <v>183</v>
      </c>
      <c r="O142" s="41"/>
      <c r="P142" s="41"/>
      <c r="Q142" s="41"/>
      <c r="R142" s="41"/>
      <c r="S142" s="41"/>
      <c r="T142" s="41"/>
      <c r="U142" s="125"/>
    </row>
    <row r="143" spans="2:21">
      <c r="B143" s="980"/>
      <c r="C143" s="980"/>
      <c r="D143" s="756" t="s">
        <v>201</v>
      </c>
      <c r="E143" s="756" t="s">
        <v>3764</v>
      </c>
    </row>
    <row r="144" spans="2:21">
      <c r="B144" s="980"/>
      <c r="C144" s="980"/>
      <c r="D144" s="756"/>
      <c r="E144" s="756"/>
    </row>
    <row r="145" spans="1:5">
      <c r="A145" s="1" t="s">
        <v>3928</v>
      </c>
    </row>
    <row r="146" spans="1:5">
      <c r="A146" s="905" t="s">
        <v>109</v>
      </c>
    </row>
    <row r="147" spans="1:5">
      <c r="A147" s="905" t="s">
        <v>3746</v>
      </c>
      <c r="B147" s="954" t="s">
        <v>3747</v>
      </c>
      <c r="C147" s="702" t="s">
        <v>108</v>
      </c>
      <c r="D147" s="954" t="s">
        <v>3748</v>
      </c>
    </row>
    <row r="148" spans="1:5">
      <c r="A148" s="1"/>
    </row>
    <row r="149" spans="1:5">
      <c r="A149" s="53" t="s">
        <v>3929</v>
      </c>
    </row>
    <row r="151" spans="1:5">
      <c r="C151" s="222"/>
      <c r="D151" s="993" t="s">
        <v>83</v>
      </c>
    </row>
    <row r="152" spans="1:5">
      <c r="B152" s="262" t="s">
        <v>3929</v>
      </c>
      <c r="C152" s="993" t="s">
        <v>94</v>
      </c>
      <c r="D152" s="993"/>
      <c r="E152" s="41" t="s">
        <v>3930</v>
      </c>
    </row>
  </sheetData>
  <mergeCells count="8">
    <mergeCell ref="D96:E96"/>
    <mergeCell ref="F32:H32"/>
    <mergeCell ref="D33:D34"/>
    <mergeCell ref="F33:F34"/>
    <mergeCell ref="G33:G34"/>
    <mergeCell ref="H33:H34"/>
    <mergeCell ref="E33:E34"/>
    <mergeCell ref="D32:E32"/>
  </mergeCells>
  <pageMargins left="0.70866141732283472" right="0.70866141732283472" top="0.74803149606299213" bottom="0.74803149606299213" header="0.31496062992125984" footer="0.31496062992125984"/>
  <pageSetup paperSize="9" scale="75"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46">
    <tabColor rgb="FFFFC000"/>
  </sheetPr>
  <dimension ref="A1:Z138"/>
  <sheetViews>
    <sheetView showGridLines="0" zoomScale="80" zoomScaleNormal="80" workbookViewId="0"/>
  </sheetViews>
  <sheetFormatPr defaultColWidth="9.33203125" defaultRowHeight="14.4"/>
  <cols>
    <col min="1" max="1" width="24.44140625" style="124" customWidth="1"/>
    <col min="2" max="2" width="89.6640625" style="124" bestFit="1" customWidth="1"/>
    <col min="3" max="3" width="18.33203125" style="124" customWidth="1"/>
    <col min="4" max="4" width="45.44140625" style="124" customWidth="1"/>
    <col min="5" max="5" width="27.5546875" style="124" customWidth="1"/>
    <col min="6" max="6" width="22" style="124" customWidth="1"/>
    <col min="7" max="7" width="23.6640625" style="124" customWidth="1"/>
    <col min="8" max="8" width="20.44140625" style="124" customWidth="1"/>
    <col min="9" max="9" width="26.5546875" style="124" customWidth="1"/>
    <col min="10" max="10" width="23.6640625" style="124" customWidth="1"/>
    <col min="11" max="11" width="16.44140625" style="124" customWidth="1"/>
    <col min="12" max="12" width="10.5546875" style="124" customWidth="1"/>
    <col min="13" max="13" width="12.5546875" style="124" customWidth="1"/>
    <col min="14" max="14" width="11.33203125" style="124" customWidth="1"/>
    <col min="15" max="16" width="11.5546875" style="124" customWidth="1"/>
    <col min="17" max="17" width="11" style="124" customWidth="1"/>
    <col min="18" max="18" width="9.33203125" style="124" customWidth="1"/>
    <col min="19" max="258" width="9.33203125" style="124"/>
    <col min="259" max="259" width="46.5546875" style="124" customWidth="1"/>
    <col min="260" max="260" width="18.44140625" style="124" customWidth="1"/>
    <col min="261" max="261" width="12.5546875" style="124" customWidth="1"/>
    <col min="262" max="262" width="18.44140625" style="124" customWidth="1"/>
    <col min="263" max="263" width="15.44140625" style="124" customWidth="1"/>
    <col min="264" max="264" width="28.6640625" style="124" customWidth="1"/>
    <col min="265" max="265" width="16.5546875" style="124" customWidth="1"/>
    <col min="266" max="266" width="28" style="124" customWidth="1"/>
    <col min="267" max="267" width="28.33203125" style="124" customWidth="1"/>
    <col min="268" max="268" width="9.33203125" style="124"/>
    <col min="269" max="269" width="34.33203125" style="124" customWidth="1"/>
    <col min="270" max="514" width="9.33203125" style="124"/>
    <col min="515" max="515" width="46.5546875" style="124" customWidth="1"/>
    <col min="516" max="516" width="18.44140625" style="124" customWidth="1"/>
    <col min="517" max="517" width="12.5546875" style="124" customWidth="1"/>
    <col min="518" max="518" width="18.44140625" style="124" customWidth="1"/>
    <col min="519" max="519" width="15.44140625" style="124" customWidth="1"/>
    <col min="520" max="520" width="28.6640625" style="124" customWidth="1"/>
    <col min="521" max="521" width="16.5546875" style="124" customWidth="1"/>
    <col min="522" max="522" width="28" style="124" customWidth="1"/>
    <col min="523" max="523" width="28.33203125" style="124" customWidth="1"/>
    <col min="524" max="524" width="9.33203125" style="124"/>
    <col min="525" max="525" width="34.33203125" style="124" customWidth="1"/>
    <col min="526" max="770" width="9.33203125" style="124"/>
    <col min="771" max="771" width="46.5546875" style="124" customWidth="1"/>
    <col min="772" max="772" width="18.44140625" style="124" customWidth="1"/>
    <col min="773" max="773" width="12.5546875" style="124" customWidth="1"/>
    <col min="774" max="774" width="18.44140625" style="124" customWidth="1"/>
    <col min="775" max="775" width="15.44140625" style="124" customWidth="1"/>
    <col min="776" max="776" width="28.6640625" style="124" customWidth="1"/>
    <col min="777" max="777" width="16.5546875" style="124" customWidth="1"/>
    <col min="778" max="778" width="28" style="124" customWidth="1"/>
    <col min="779" max="779" width="28.33203125" style="124" customWidth="1"/>
    <col min="780" max="780" width="9.33203125" style="124"/>
    <col min="781" max="781" width="34.33203125" style="124" customWidth="1"/>
    <col min="782" max="1026" width="9.33203125" style="124"/>
    <col min="1027" max="1027" width="46.5546875" style="124" customWidth="1"/>
    <col min="1028" max="1028" width="18.44140625" style="124" customWidth="1"/>
    <col min="1029" max="1029" width="12.5546875" style="124" customWidth="1"/>
    <col min="1030" max="1030" width="18.44140625" style="124" customWidth="1"/>
    <col min="1031" max="1031" width="15.44140625" style="124" customWidth="1"/>
    <col min="1032" max="1032" width="28.6640625" style="124" customWidth="1"/>
    <col min="1033" max="1033" width="16.5546875" style="124" customWidth="1"/>
    <col min="1034" max="1034" width="28" style="124" customWidth="1"/>
    <col min="1035" max="1035" width="28.33203125" style="124" customWidth="1"/>
    <col min="1036" max="1036" width="9.33203125" style="124"/>
    <col min="1037" max="1037" width="34.33203125" style="124" customWidth="1"/>
    <col min="1038" max="1282" width="9.33203125" style="124"/>
    <col min="1283" max="1283" width="46.5546875" style="124" customWidth="1"/>
    <col min="1284" max="1284" width="18.44140625" style="124" customWidth="1"/>
    <col min="1285" max="1285" width="12.5546875" style="124" customWidth="1"/>
    <col min="1286" max="1286" width="18.44140625" style="124" customWidth="1"/>
    <col min="1287" max="1287" width="15.44140625" style="124" customWidth="1"/>
    <col min="1288" max="1288" width="28.6640625" style="124" customWidth="1"/>
    <col min="1289" max="1289" width="16.5546875" style="124" customWidth="1"/>
    <col min="1290" max="1290" width="28" style="124" customWidth="1"/>
    <col min="1291" max="1291" width="28.33203125" style="124" customWidth="1"/>
    <col min="1292" max="1292" width="9.33203125" style="124"/>
    <col min="1293" max="1293" width="34.33203125" style="124" customWidth="1"/>
    <col min="1294" max="1538" width="9.33203125" style="124"/>
    <col min="1539" max="1539" width="46.5546875" style="124" customWidth="1"/>
    <col min="1540" max="1540" width="18.44140625" style="124" customWidth="1"/>
    <col min="1541" max="1541" width="12.5546875" style="124" customWidth="1"/>
    <col min="1542" max="1542" width="18.44140625" style="124" customWidth="1"/>
    <col min="1543" max="1543" width="15.44140625" style="124" customWidth="1"/>
    <col min="1544" max="1544" width="28.6640625" style="124" customWidth="1"/>
    <col min="1545" max="1545" width="16.5546875" style="124" customWidth="1"/>
    <col min="1546" max="1546" width="28" style="124" customWidth="1"/>
    <col min="1547" max="1547" width="28.33203125" style="124" customWidth="1"/>
    <col min="1548" max="1548" width="9.33203125" style="124"/>
    <col min="1549" max="1549" width="34.33203125" style="124" customWidth="1"/>
    <col min="1550" max="1794" width="9.33203125" style="124"/>
    <col min="1795" max="1795" width="46.5546875" style="124" customWidth="1"/>
    <col min="1796" max="1796" width="18.44140625" style="124" customWidth="1"/>
    <col min="1797" max="1797" width="12.5546875" style="124" customWidth="1"/>
    <col min="1798" max="1798" width="18.44140625" style="124" customWidth="1"/>
    <col min="1799" max="1799" width="15.44140625" style="124" customWidth="1"/>
    <col min="1800" max="1800" width="28.6640625" style="124" customWidth="1"/>
    <col min="1801" max="1801" width="16.5546875" style="124" customWidth="1"/>
    <col min="1802" max="1802" width="28" style="124" customWidth="1"/>
    <col min="1803" max="1803" width="28.33203125" style="124" customWidth="1"/>
    <col min="1804" max="1804" width="9.33203125" style="124"/>
    <col min="1805" max="1805" width="34.33203125" style="124" customWidth="1"/>
    <col min="1806" max="2050" width="9.33203125" style="124"/>
    <col min="2051" max="2051" width="46.5546875" style="124" customWidth="1"/>
    <col min="2052" max="2052" width="18.44140625" style="124" customWidth="1"/>
    <col min="2053" max="2053" width="12.5546875" style="124" customWidth="1"/>
    <col min="2054" max="2054" width="18.44140625" style="124" customWidth="1"/>
    <col min="2055" max="2055" width="15.44140625" style="124" customWidth="1"/>
    <col min="2056" max="2056" width="28.6640625" style="124" customWidth="1"/>
    <col min="2057" max="2057" width="16.5546875" style="124" customWidth="1"/>
    <col min="2058" max="2058" width="28" style="124" customWidth="1"/>
    <col min="2059" max="2059" width="28.33203125" style="124" customWidth="1"/>
    <col min="2060" max="2060" width="9.33203125" style="124"/>
    <col min="2061" max="2061" width="34.33203125" style="124" customWidth="1"/>
    <col min="2062" max="2306" width="9.33203125" style="124"/>
    <col min="2307" max="2307" width="46.5546875" style="124" customWidth="1"/>
    <col min="2308" max="2308" width="18.44140625" style="124" customWidth="1"/>
    <col min="2309" max="2309" width="12.5546875" style="124" customWidth="1"/>
    <col min="2310" max="2310" width="18.44140625" style="124" customWidth="1"/>
    <col min="2311" max="2311" width="15.44140625" style="124" customWidth="1"/>
    <col min="2312" max="2312" width="28.6640625" style="124" customWidth="1"/>
    <col min="2313" max="2313" width="16.5546875" style="124" customWidth="1"/>
    <col min="2314" max="2314" width="28" style="124" customWidth="1"/>
    <col min="2315" max="2315" width="28.33203125" style="124" customWidth="1"/>
    <col min="2316" max="2316" width="9.33203125" style="124"/>
    <col min="2317" max="2317" width="34.33203125" style="124" customWidth="1"/>
    <col min="2318" max="2562" width="9.33203125" style="124"/>
    <col min="2563" max="2563" width="46.5546875" style="124" customWidth="1"/>
    <col min="2564" max="2564" width="18.44140625" style="124" customWidth="1"/>
    <col min="2565" max="2565" width="12.5546875" style="124" customWidth="1"/>
    <col min="2566" max="2566" width="18.44140625" style="124" customWidth="1"/>
    <col min="2567" max="2567" width="15.44140625" style="124" customWidth="1"/>
    <col min="2568" max="2568" width="28.6640625" style="124" customWidth="1"/>
    <col min="2569" max="2569" width="16.5546875" style="124" customWidth="1"/>
    <col min="2570" max="2570" width="28" style="124" customWidth="1"/>
    <col min="2571" max="2571" width="28.33203125" style="124" customWidth="1"/>
    <col min="2572" max="2572" width="9.33203125" style="124"/>
    <col min="2573" max="2573" width="34.33203125" style="124" customWidth="1"/>
    <col min="2574" max="2818" width="9.33203125" style="124"/>
    <col min="2819" max="2819" width="46.5546875" style="124" customWidth="1"/>
    <col min="2820" max="2820" width="18.44140625" style="124" customWidth="1"/>
    <col min="2821" max="2821" width="12.5546875" style="124" customWidth="1"/>
    <col min="2822" max="2822" width="18.44140625" style="124" customWidth="1"/>
    <col min="2823" max="2823" width="15.44140625" style="124" customWidth="1"/>
    <col min="2824" max="2824" width="28.6640625" style="124" customWidth="1"/>
    <col min="2825" max="2825" width="16.5546875" style="124" customWidth="1"/>
    <col min="2826" max="2826" width="28" style="124" customWidth="1"/>
    <col min="2827" max="2827" width="28.33203125" style="124" customWidth="1"/>
    <col min="2828" max="2828" width="9.33203125" style="124"/>
    <col min="2829" max="2829" width="34.33203125" style="124" customWidth="1"/>
    <col min="2830" max="3074" width="9.33203125" style="124"/>
    <col min="3075" max="3075" width="46.5546875" style="124" customWidth="1"/>
    <col min="3076" max="3076" width="18.44140625" style="124" customWidth="1"/>
    <col min="3077" max="3077" width="12.5546875" style="124" customWidth="1"/>
    <col min="3078" max="3078" width="18.44140625" style="124" customWidth="1"/>
    <col min="3079" max="3079" width="15.44140625" style="124" customWidth="1"/>
    <col min="3080" max="3080" width="28.6640625" style="124" customWidth="1"/>
    <col min="3081" max="3081" width="16.5546875" style="124" customWidth="1"/>
    <col min="3082" max="3082" width="28" style="124" customWidth="1"/>
    <col min="3083" max="3083" width="28.33203125" style="124" customWidth="1"/>
    <col min="3084" max="3084" width="9.33203125" style="124"/>
    <col min="3085" max="3085" width="34.33203125" style="124" customWidth="1"/>
    <col min="3086" max="3330" width="9.33203125" style="124"/>
    <col min="3331" max="3331" width="46.5546875" style="124" customWidth="1"/>
    <col min="3332" max="3332" width="18.44140625" style="124" customWidth="1"/>
    <col min="3333" max="3333" width="12.5546875" style="124" customWidth="1"/>
    <col min="3334" max="3334" width="18.44140625" style="124" customWidth="1"/>
    <col min="3335" max="3335" width="15.44140625" style="124" customWidth="1"/>
    <col min="3336" max="3336" width="28.6640625" style="124" customWidth="1"/>
    <col min="3337" max="3337" width="16.5546875" style="124" customWidth="1"/>
    <col min="3338" max="3338" width="28" style="124" customWidth="1"/>
    <col min="3339" max="3339" width="28.33203125" style="124" customWidth="1"/>
    <col min="3340" max="3340" width="9.33203125" style="124"/>
    <col min="3341" max="3341" width="34.33203125" style="124" customWidth="1"/>
    <col min="3342" max="3586" width="9.33203125" style="124"/>
    <col min="3587" max="3587" width="46.5546875" style="124" customWidth="1"/>
    <col min="3588" max="3588" width="18.44140625" style="124" customWidth="1"/>
    <col min="3589" max="3589" width="12.5546875" style="124" customWidth="1"/>
    <col min="3590" max="3590" width="18.44140625" style="124" customWidth="1"/>
    <col min="3591" max="3591" width="15.44140625" style="124" customWidth="1"/>
    <col min="3592" max="3592" width="28.6640625" style="124" customWidth="1"/>
    <col min="3593" max="3593" width="16.5546875" style="124" customWidth="1"/>
    <col min="3594" max="3594" width="28" style="124" customWidth="1"/>
    <col min="3595" max="3595" width="28.33203125" style="124" customWidth="1"/>
    <col min="3596" max="3596" width="9.33203125" style="124"/>
    <col min="3597" max="3597" width="34.33203125" style="124" customWidth="1"/>
    <col min="3598" max="3842" width="9.33203125" style="124"/>
    <col min="3843" max="3843" width="46.5546875" style="124" customWidth="1"/>
    <col min="3844" max="3844" width="18.44140625" style="124" customWidth="1"/>
    <col min="3845" max="3845" width="12.5546875" style="124" customWidth="1"/>
    <col min="3846" max="3846" width="18.44140625" style="124" customWidth="1"/>
    <col min="3847" max="3847" width="15.44140625" style="124" customWidth="1"/>
    <col min="3848" max="3848" width="28.6640625" style="124" customWidth="1"/>
    <col min="3849" max="3849" width="16.5546875" style="124" customWidth="1"/>
    <col min="3850" max="3850" width="28" style="124" customWidth="1"/>
    <col min="3851" max="3851" width="28.33203125" style="124" customWidth="1"/>
    <col min="3852" max="3852" width="9.33203125" style="124"/>
    <col min="3853" max="3853" width="34.33203125" style="124" customWidth="1"/>
    <col min="3854" max="4098" width="9.33203125" style="124"/>
    <col min="4099" max="4099" width="46.5546875" style="124" customWidth="1"/>
    <col min="4100" max="4100" width="18.44140625" style="124" customWidth="1"/>
    <col min="4101" max="4101" width="12.5546875" style="124" customWidth="1"/>
    <col min="4102" max="4102" width="18.44140625" style="124" customWidth="1"/>
    <col min="4103" max="4103" width="15.44140625" style="124" customWidth="1"/>
    <col min="4104" max="4104" width="28.6640625" style="124" customWidth="1"/>
    <col min="4105" max="4105" width="16.5546875" style="124" customWidth="1"/>
    <col min="4106" max="4106" width="28" style="124" customWidth="1"/>
    <col min="4107" max="4107" width="28.33203125" style="124" customWidth="1"/>
    <col min="4108" max="4108" width="9.33203125" style="124"/>
    <col min="4109" max="4109" width="34.33203125" style="124" customWidth="1"/>
    <col min="4110" max="4354" width="9.33203125" style="124"/>
    <col min="4355" max="4355" width="46.5546875" style="124" customWidth="1"/>
    <col min="4356" max="4356" width="18.44140625" style="124" customWidth="1"/>
    <col min="4357" max="4357" width="12.5546875" style="124" customWidth="1"/>
    <col min="4358" max="4358" width="18.44140625" style="124" customWidth="1"/>
    <col min="4359" max="4359" width="15.44140625" style="124" customWidth="1"/>
    <col min="4360" max="4360" width="28.6640625" style="124" customWidth="1"/>
    <col min="4361" max="4361" width="16.5546875" style="124" customWidth="1"/>
    <col min="4362" max="4362" width="28" style="124" customWidth="1"/>
    <col min="4363" max="4363" width="28.33203125" style="124" customWidth="1"/>
    <col min="4364" max="4364" width="9.33203125" style="124"/>
    <col min="4365" max="4365" width="34.33203125" style="124" customWidth="1"/>
    <col min="4366" max="4610" width="9.33203125" style="124"/>
    <col min="4611" max="4611" width="46.5546875" style="124" customWidth="1"/>
    <col min="4612" max="4612" width="18.44140625" style="124" customWidth="1"/>
    <col min="4613" max="4613" width="12.5546875" style="124" customWidth="1"/>
    <col min="4614" max="4614" width="18.44140625" style="124" customWidth="1"/>
    <col min="4615" max="4615" width="15.44140625" style="124" customWidth="1"/>
    <col min="4616" max="4616" width="28.6640625" style="124" customWidth="1"/>
    <col min="4617" max="4617" width="16.5546875" style="124" customWidth="1"/>
    <col min="4618" max="4618" width="28" style="124" customWidth="1"/>
    <col min="4619" max="4619" width="28.33203125" style="124" customWidth="1"/>
    <col min="4620" max="4620" width="9.33203125" style="124"/>
    <col min="4621" max="4621" width="34.33203125" style="124" customWidth="1"/>
    <col min="4622" max="4866" width="9.33203125" style="124"/>
    <col min="4867" max="4867" width="46.5546875" style="124" customWidth="1"/>
    <col min="4868" max="4868" width="18.44140625" style="124" customWidth="1"/>
    <col min="4869" max="4869" width="12.5546875" style="124" customWidth="1"/>
    <col min="4870" max="4870" width="18.44140625" style="124" customWidth="1"/>
    <col min="4871" max="4871" width="15.44140625" style="124" customWidth="1"/>
    <col min="4872" max="4872" width="28.6640625" style="124" customWidth="1"/>
    <col min="4873" max="4873" width="16.5546875" style="124" customWidth="1"/>
    <col min="4874" max="4874" width="28" style="124" customWidth="1"/>
    <col min="4875" max="4875" width="28.33203125" style="124" customWidth="1"/>
    <col min="4876" max="4876" width="9.33203125" style="124"/>
    <col min="4877" max="4877" width="34.33203125" style="124" customWidth="1"/>
    <col min="4878" max="5122" width="9.33203125" style="124"/>
    <col min="5123" max="5123" width="46.5546875" style="124" customWidth="1"/>
    <col min="5124" max="5124" width="18.44140625" style="124" customWidth="1"/>
    <col min="5125" max="5125" width="12.5546875" style="124" customWidth="1"/>
    <col min="5126" max="5126" width="18.44140625" style="124" customWidth="1"/>
    <col min="5127" max="5127" width="15.44140625" style="124" customWidth="1"/>
    <col min="5128" max="5128" width="28.6640625" style="124" customWidth="1"/>
    <col min="5129" max="5129" width="16.5546875" style="124" customWidth="1"/>
    <col min="5130" max="5130" width="28" style="124" customWidth="1"/>
    <col min="5131" max="5131" width="28.33203125" style="124" customWidth="1"/>
    <col min="5132" max="5132" width="9.33203125" style="124"/>
    <col min="5133" max="5133" width="34.33203125" style="124" customWidth="1"/>
    <col min="5134" max="5378" width="9.33203125" style="124"/>
    <col min="5379" max="5379" width="46.5546875" style="124" customWidth="1"/>
    <col min="5380" max="5380" width="18.44140625" style="124" customWidth="1"/>
    <col min="5381" max="5381" width="12.5546875" style="124" customWidth="1"/>
    <col min="5382" max="5382" width="18.44140625" style="124" customWidth="1"/>
    <col min="5383" max="5383" width="15.44140625" style="124" customWidth="1"/>
    <col min="5384" max="5384" width="28.6640625" style="124" customWidth="1"/>
    <col min="5385" max="5385" width="16.5546875" style="124" customWidth="1"/>
    <col min="5386" max="5386" width="28" style="124" customWidth="1"/>
    <col min="5387" max="5387" width="28.33203125" style="124" customWidth="1"/>
    <col min="5388" max="5388" width="9.33203125" style="124"/>
    <col min="5389" max="5389" width="34.33203125" style="124" customWidth="1"/>
    <col min="5390" max="5634" width="9.33203125" style="124"/>
    <col min="5635" max="5635" width="46.5546875" style="124" customWidth="1"/>
    <col min="5636" max="5636" width="18.44140625" style="124" customWidth="1"/>
    <col min="5637" max="5637" width="12.5546875" style="124" customWidth="1"/>
    <col min="5638" max="5638" width="18.44140625" style="124" customWidth="1"/>
    <col min="5639" max="5639" width="15.44140625" style="124" customWidth="1"/>
    <col min="5640" max="5640" width="28.6640625" style="124" customWidth="1"/>
    <col min="5641" max="5641" width="16.5546875" style="124" customWidth="1"/>
    <col min="5642" max="5642" width="28" style="124" customWidth="1"/>
    <col min="5643" max="5643" width="28.33203125" style="124" customWidth="1"/>
    <col min="5644" max="5644" width="9.33203125" style="124"/>
    <col min="5645" max="5645" width="34.33203125" style="124" customWidth="1"/>
    <col min="5646" max="5890" width="9.33203125" style="124"/>
    <col min="5891" max="5891" width="46.5546875" style="124" customWidth="1"/>
    <col min="5892" max="5892" width="18.44140625" style="124" customWidth="1"/>
    <col min="5893" max="5893" width="12.5546875" style="124" customWidth="1"/>
    <col min="5894" max="5894" width="18.44140625" style="124" customWidth="1"/>
    <col min="5895" max="5895" width="15.44140625" style="124" customWidth="1"/>
    <col min="5896" max="5896" width="28.6640625" style="124" customWidth="1"/>
    <col min="5897" max="5897" width="16.5546875" style="124" customWidth="1"/>
    <col min="5898" max="5898" width="28" style="124" customWidth="1"/>
    <col min="5899" max="5899" width="28.33203125" style="124" customWidth="1"/>
    <col min="5900" max="5900" width="9.33203125" style="124"/>
    <col min="5901" max="5901" width="34.33203125" style="124" customWidth="1"/>
    <col min="5902" max="6146" width="9.33203125" style="124"/>
    <col min="6147" max="6147" width="46.5546875" style="124" customWidth="1"/>
    <col min="6148" max="6148" width="18.44140625" style="124" customWidth="1"/>
    <col min="6149" max="6149" width="12.5546875" style="124" customWidth="1"/>
    <col min="6150" max="6150" width="18.44140625" style="124" customWidth="1"/>
    <col min="6151" max="6151" width="15.44140625" style="124" customWidth="1"/>
    <col min="6152" max="6152" width="28.6640625" style="124" customWidth="1"/>
    <col min="6153" max="6153" width="16.5546875" style="124" customWidth="1"/>
    <col min="6154" max="6154" width="28" style="124" customWidth="1"/>
    <col min="6155" max="6155" width="28.33203125" style="124" customWidth="1"/>
    <col min="6156" max="6156" width="9.33203125" style="124"/>
    <col min="6157" max="6157" width="34.33203125" style="124" customWidth="1"/>
    <col min="6158" max="6402" width="9.33203125" style="124"/>
    <col min="6403" max="6403" width="46.5546875" style="124" customWidth="1"/>
    <col min="6404" max="6404" width="18.44140625" style="124" customWidth="1"/>
    <col min="6405" max="6405" width="12.5546875" style="124" customWidth="1"/>
    <col min="6406" max="6406" width="18.44140625" style="124" customWidth="1"/>
    <col min="6407" max="6407" width="15.44140625" style="124" customWidth="1"/>
    <col min="6408" max="6408" width="28.6640625" style="124" customWidth="1"/>
    <col min="6409" max="6409" width="16.5546875" style="124" customWidth="1"/>
    <col min="6410" max="6410" width="28" style="124" customWidth="1"/>
    <col min="6411" max="6411" width="28.33203125" style="124" customWidth="1"/>
    <col min="6412" max="6412" width="9.33203125" style="124"/>
    <col min="6413" max="6413" width="34.33203125" style="124" customWidth="1"/>
    <col min="6414" max="6658" width="9.33203125" style="124"/>
    <col min="6659" max="6659" width="46.5546875" style="124" customWidth="1"/>
    <col min="6660" max="6660" width="18.44140625" style="124" customWidth="1"/>
    <col min="6661" max="6661" width="12.5546875" style="124" customWidth="1"/>
    <col min="6662" max="6662" width="18.44140625" style="124" customWidth="1"/>
    <col min="6663" max="6663" width="15.44140625" style="124" customWidth="1"/>
    <col min="6664" max="6664" width="28.6640625" style="124" customWidth="1"/>
    <col min="6665" max="6665" width="16.5546875" style="124" customWidth="1"/>
    <col min="6666" max="6666" width="28" style="124" customWidth="1"/>
    <col min="6667" max="6667" width="28.33203125" style="124" customWidth="1"/>
    <col min="6668" max="6668" width="9.33203125" style="124"/>
    <col min="6669" max="6669" width="34.33203125" style="124" customWidth="1"/>
    <col min="6670" max="6914" width="9.33203125" style="124"/>
    <col min="6915" max="6915" width="46.5546875" style="124" customWidth="1"/>
    <col min="6916" max="6916" width="18.44140625" style="124" customWidth="1"/>
    <col min="6917" max="6917" width="12.5546875" style="124" customWidth="1"/>
    <col min="6918" max="6918" width="18.44140625" style="124" customWidth="1"/>
    <col min="6919" max="6919" width="15.44140625" style="124" customWidth="1"/>
    <col min="6920" max="6920" width="28.6640625" style="124" customWidth="1"/>
    <col min="6921" max="6921" width="16.5546875" style="124" customWidth="1"/>
    <col min="6922" max="6922" width="28" style="124" customWidth="1"/>
    <col min="6923" max="6923" width="28.33203125" style="124" customWidth="1"/>
    <col min="6924" max="6924" width="9.33203125" style="124"/>
    <col min="6925" max="6925" width="34.33203125" style="124" customWidth="1"/>
    <col min="6926" max="7170" width="9.33203125" style="124"/>
    <col min="7171" max="7171" width="46.5546875" style="124" customWidth="1"/>
    <col min="7172" max="7172" width="18.44140625" style="124" customWidth="1"/>
    <col min="7173" max="7173" width="12.5546875" style="124" customWidth="1"/>
    <col min="7174" max="7174" width="18.44140625" style="124" customWidth="1"/>
    <col min="7175" max="7175" width="15.44140625" style="124" customWidth="1"/>
    <col min="7176" max="7176" width="28.6640625" style="124" customWidth="1"/>
    <col min="7177" max="7177" width="16.5546875" style="124" customWidth="1"/>
    <col min="7178" max="7178" width="28" style="124" customWidth="1"/>
    <col min="7179" max="7179" width="28.33203125" style="124" customWidth="1"/>
    <col min="7180" max="7180" width="9.33203125" style="124"/>
    <col min="7181" max="7181" width="34.33203125" style="124" customWidth="1"/>
    <col min="7182" max="7426" width="9.33203125" style="124"/>
    <col min="7427" max="7427" width="46.5546875" style="124" customWidth="1"/>
    <col min="7428" max="7428" width="18.44140625" style="124" customWidth="1"/>
    <col min="7429" max="7429" width="12.5546875" style="124" customWidth="1"/>
    <col min="7430" max="7430" width="18.44140625" style="124" customWidth="1"/>
    <col min="7431" max="7431" width="15.44140625" style="124" customWidth="1"/>
    <col min="7432" max="7432" width="28.6640625" style="124" customWidth="1"/>
    <col min="7433" max="7433" width="16.5546875" style="124" customWidth="1"/>
    <col min="7434" max="7434" width="28" style="124" customWidth="1"/>
    <col min="7435" max="7435" width="28.33203125" style="124" customWidth="1"/>
    <col min="7436" max="7436" width="9.33203125" style="124"/>
    <col min="7437" max="7437" width="34.33203125" style="124" customWidth="1"/>
    <col min="7438" max="7682" width="9.33203125" style="124"/>
    <col min="7683" max="7683" width="46.5546875" style="124" customWidth="1"/>
    <col min="7684" max="7684" width="18.44140625" style="124" customWidth="1"/>
    <col min="7685" max="7685" width="12.5546875" style="124" customWidth="1"/>
    <col min="7686" max="7686" width="18.44140625" style="124" customWidth="1"/>
    <col min="7687" max="7687" width="15.44140625" style="124" customWidth="1"/>
    <col min="7688" max="7688" width="28.6640625" style="124" customWidth="1"/>
    <col min="7689" max="7689" width="16.5546875" style="124" customWidth="1"/>
    <col min="7690" max="7690" width="28" style="124" customWidth="1"/>
    <col min="7691" max="7691" width="28.33203125" style="124" customWidth="1"/>
    <col min="7692" max="7692" width="9.33203125" style="124"/>
    <col min="7693" max="7693" width="34.33203125" style="124" customWidth="1"/>
    <col min="7694" max="7938" width="9.33203125" style="124"/>
    <col min="7939" max="7939" width="46.5546875" style="124" customWidth="1"/>
    <col min="7940" max="7940" width="18.44140625" style="124" customWidth="1"/>
    <col min="7941" max="7941" width="12.5546875" style="124" customWidth="1"/>
    <col min="7942" max="7942" width="18.44140625" style="124" customWidth="1"/>
    <col min="7943" max="7943" width="15.44140625" style="124" customWidth="1"/>
    <col min="7944" max="7944" width="28.6640625" style="124" customWidth="1"/>
    <col min="7945" max="7945" width="16.5546875" style="124" customWidth="1"/>
    <col min="7946" max="7946" width="28" style="124" customWidth="1"/>
    <col min="7947" max="7947" width="28.33203125" style="124" customWidth="1"/>
    <col min="7948" max="7948" width="9.33203125" style="124"/>
    <col min="7949" max="7949" width="34.33203125" style="124" customWidth="1"/>
    <col min="7950" max="8194" width="9.33203125" style="124"/>
    <col min="8195" max="8195" width="46.5546875" style="124" customWidth="1"/>
    <col min="8196" max="8196" width="18.44140625" style="124" customWidth="1"/>
    <col min="8197" max="8197" width="12.5546875" style="124" customWidth="1"/>
    <col min="8198" max="8198" width="18.44140625" style="124" customWidth="1"/>
    <col min="8199" max="8199" width="15.44140625" style="124" customWidth="1"/>
    <col min="8200" max="8200" width="28.6640625" style="124" customWidth="1"/>
    <col min="8201" max="8201" width="16.5546875" style="124" customWidth="1"/>
    <col min="8202" max="8202" width="28" style="124" customWidth="1"/>
    <col min="8203" max="8203" width="28.33203125" style="124" customWidth="1"/>
    <col min="8204" max="8204" width="9.33203125" style="124"/>
    <col min="8205" max="8205" width="34.33203125" style="124" customWidth="1"/>
    <col min="8206" max="8450" width="9.33203125" style="124"/>
    <col min="8451" max="8451" width="46.5546875" style="124" customWidth="1"/>
    <col min="8452" max="8452" width="18.44140625" style="124" customWidth="1"/>
    <col min="8453" max="8453" width="12.5546875" style="124" customWidth="1"/>
    <col min="8454" max="8454" width="18.44140625" style="124" customWidth="1"/>
    <col min="8455" max="8455" width="15.44140625" style="124" customWidth="1"/>
    <col min="8456" max="8456" width="28.6640625" style="124" customWidth="1"/>
    <col min="8457" max="8457" width="16.5546875" style="124" customWidth="1"/>
    <col min="8458" max="8458" width="28" style="124" customWidth="1"/>
    <col min="8459" max="8459" width="28.33203125" style="124" customWidth="1"/>
    <col min="8460" max="8460" width="9.33203125" style="124"/>
    <col min="8461" max="8461" width="34.33203125" style="124" customWidth="1"/>
    <col min="8462" max="8706" width="9.33203125" style="124"/>
    <col min="8707" max="8707" width="46.5546875" style="124" customWidth="1"/>
    <col min="8708" max="8708" width="18.44140625" style="124" customWidth="1"/>
    <col min="8709" max="8709" width="12.5546875" style="124" customWidth="1"/>
    <col min="8710" max="8710" width="18.44140625" style="124" customWidth="1"/>
    <col min="8711" max="8711" width="15.44140625" style="124" customWidth="1"/>
    <col min="8712" max="8712" width="28.6640625" style="124" customWidth="1"/>
    <col min="8713" max="8713" width="16.5546875" style="124" customWidth="1"/>
    <col min="8714" max="8714" width="28" style="124" customWidth="1"/>
    <col min="8715" max="8715" width="28.33203125" style="124" customWidth="1"/>
    <col min="8716" max="8716" width="9.33203125" style="124"/>
    <col min="8717" max="8717" width="34.33203125" style="124" customWidth="1"/>
    <col min="8718" max="8962" width="9.33203125" style="124"/>
    <col min="8963" max="8963" width="46.5546875" style="124" customWidth="1"/>
    <col min="8964" max="8964" width="18.44140625" style="124" customWidth="1"/>
    <col min="8965" max="8965" width="12.5546875" style="124" customWidth="1"/>
    <col min="8966" max="8966" width="18.44140625" style="124" customWidth="1"/>
    <col min="8967" max="8967" width="15.44140625" style="124" customWidth="1"/>
    <col min="8968" max="8968" width="28.6640625" style="124" customWidth="1"/>
    <col min="8969" max="8969" width="16.5546875" style="124" customWidth="1"/>
    <col min="8970" max="8970" width="28" style="124" customWidth="1"/>
    <col min="8971" max="8971" width="28.33203125" style="124" customWidth="1"/>
    <col min="8972" max="8972" width="9.33203125" style="124"/>
    <col min="8973" max="8973" width="34.33203125" style="124" customWidth="1"/>
    <col min="8974" max="9218" width="9.33203125" style="124"/>
    <col min="9219" max="9219" width="46.5546875" style="124" customWidth="1"/>
    <col min="9220" max="9220" width="18.44140625" style="124" customWidth="1"/>
    <col min="9221" max="9221" width="12.5546875" style="124" customWidth="1"/>
    <col min="9222" max="9222" width="18.44140625" style="124" customWidth="1"/>
    <col min="9223" max="9223" width="15.44140625" style="124" customWidth="1"/>
    <col min="9224" max="9224" width="28.6640625" style="124" customWidth="1"/>
    <col min="9225" max="9225" width="16.5546875" style="124" customWidth="1"/>
    <col min="9226" max="9226" width="28" style="124" customWidth="1"/>
    <col min="9227" max="9227" width="28.33203125" style="124" customWidth="1"/>
    <col min="9228" max="9228" width="9.33203125" style="124"/>
    <col min="9229" max="9229" width="34.33203125" style="124" customWidth="1"/>
    <col min="9230" max="9474" width="9.33203125" style="124"/>
    <col min="9475" max="9475" width="46.5546875" style="124" customWidth="1"/>
    <col min="9476" max="9476" width="18.44140625" style="124" customWidth="1"/>
    <col min="9477" max="9477" width="12.5546875" style="124" customWidth="1"/>
    <col min="9478" max="9478" width="18.44140625" style="124" customWidth="1"/>
    <col min="9479" max="9479" width="15.44140625" style="124" customWidth="1"/>
    <col min="9480" max="9480" width="28.6640625" style="124" customWidth="1"/>
    <col min="9481" max="9481" width="16.5546875" style="124" customWidth="1"/>
    <col min="9482" max="9482" width="28" style="124" customWidth="1"/>
    <col min="9483" max="9483" width="28.33203125" style="124" customWidth="1"/>
    <col min="9484" max="9484" width="9.33203125" style="124"/>
    <col min="9485" max="9485" width="34.33203125" style="124" customWidth="1"/>
    <col min="9486" max="9730" width="9.33203125" style="124"/>
    <col min="9731" max="9731" width="46.5546875" style="124" customWidth="1"/>
    <col min="9732" max="9732" width="18.44140625" style="124" customWidth="1"/>
    <col min="9733" max="9733" width="12.5546875" style="124" customWidth="1"/>
    <col min="9734" max="9734" width="18.44140625" style="124" customWidth="1"/>
    <col min="9735" max="9735" width="15.44140625" style="124" customWidth="1"/>
    <col min="9736" max="9736" width="28.6640625" style="124" customWidth="1"/>
    <col min="9737" max="9737" width="16.5546875" style="124" customWidth="1"/>
    <col min="9738" max="9738" width="28" style="124" customWidth="1"/>
    <col min="9739" max="9739" width="28.33203125" style="124" customWidth="1"/>
    <col min="9740" max="9740" width="9.33203125" style="124"/>
    <col min="9741" max="9741" width="34.33203125" style="124" customWidth="1"/>
    <col min="9742" max="9986" width="9.33203125" style="124"/>
    <col min="9987" max="9987" width="46.5546875" style="124" customWidth="1"/>
    <col min="9988" max="9988" width="18.44140625" style="124" customWidth="1"/>
    <col min="9989" max="9989" width="12.5546875" style="124" customWidth="1"/>
    <col min="9990" max="9990" width="18.44140625" style="124" customWidth="1"/>
    <col min="9991" max="9991" width="15.44140625" style="124" customWidth="1"/>
    <col min="9992" max="9992" width="28.6640625" style="124" customWidth="1"/>
    <col min="9993" max="9993" width="16.5546875" style="124" customWidth="1"/>
    <col min="9994" max="9994" width="28" style="124" customWidth="1"/>
    <col min="9995" max="9995" width="28.33203125" style="124" customWidth="1"/>
    <col min="9996" max="9996" width="9.33203125" style="124"/>
    <col min="9997" max="9997" width="34.33203125" style="124" customWidth="1"/>
    <col min="9998" max="10242" width="9.33203125" style="124"/>
    <col min="10243" max="10243" width="46.5546875" style="124" customWidth="1"/>
    <col min="10244" max="10244" width="18.44140625" style="124" customWidth="1"/>
    <col min="10245" max="10245" width="12.5546875" style="124" customWidth="1"/>
    <col min="10246" max="10246" width="18.44140625" style="124" customWidth="1"/>
    <col min="10247" max="10247" width="15.44140625" style="124" customWidth="1"/>
    <col min="10248" max="10248" width="28.6640625" style="124" customWidth="1"/>
    <col min="10249" max="10249" width="16.5546875" style="124" customWidth="1"/>
    <col min="10250" max="10250" width="28" style="124" customWidth="1"/>
    <col min="10251" max="10251" width="28.33203125" style="124" customWidth="1"/>
    <col min="10252" max="10252" width="9.33203125" style="124"/>
    <col min="10253" max="10253" width="34.33203125" style="124" customWidth="1"/>
    <col min="10254" max="10498" width="9.33203125" style="124"/>
    <col min="10499" max="10499" width="46.5546875" style="124" customWidth="1"/>
    <col min="10500" max="10500" width="18.44140625" style="124" customWidth="1"/>
    <col min="10501" max="10501" width="12.5546875" style="124" customWidth="1"/>
    <col min="10502" max="10502" width="18.44140625" style="124" customWidth="1"/>
    <col min="10503" max="10503" width="15.44140625" style="124" customWidth="1"/>
    <col min="10504" max="10504" width="28.6640625" style="124" customWidth="1"/>
    <col min="10505" max="10505" width="16.5546875" style="124" customWidth="1"/>
    <col min="10506" max="10506" width="28" style="124" customWidth="1"/>
    <col min="10507" max="10507" width="28.33203125" style="124" customWidth="1"/>
    <col min="10508" max="10508" width="9.33203125" style="124"/>
    <col min="10509" max="10509" width="34.33203125" style="124" customWidth="1"/>
    <col min="10510" max="10754" width="9.33203125" style="124"/>
    <col min="10755" max="10755" width="46.5546875" style="124" customWidth="1"/>
    <col min="10756" max="10756" width="18.44140625" style="124" customWidth="1"/>
    <col min="10757" max="10757" width="12.5546875" style="124" customWidth="1"/>
    <col min="10758" max="10758" width="18.44140625" style="124" customWidth="1"/>
    <col min="10759" max="10759" width="15.44140625" style="124" customWidth="1"/>
    <col min="10760" max="10760" width="28.6640625" style="124" customWidth="1"/>
    <col min="10761" max="10761" width="16.5546875" style="124" customWidth="1"/>
    <col min="10762" max="10762" width="28" style="124" customWidth="1"/>
    <col min="10763" max="10763" width="28.33203125" style="124" customWidth="1"/>
    <col min="10764" max="10764" width="9.33203125" style="124"/>
    <col min="10765" max="10765" width="34.33203125" style="124" customWidth="1"/>
    <col min="10766" max="11010" width="9.33203125" style="124"/>
    <col min="11011" max="11011" width="46.5546875" style="124" customWidth="1"/>
    <col min="11012" max="11012" width="18.44140625" style="124" customWidth="1"/>
    <col min="11013" max="11013" width="12.5546875" style="124" customWidth="1"/>
    <col min="11014" max="11014" width="18.44140625" style="124" customWidth="1"/>
    <col min="11015" max="11015" width="15.44140625" style="124" customWidth="1"/>
    <col min="11016" max="11016" width="28.6640625" style="124" customWidth="1"/>
    <col min="11017" max="11017" width="16.5546875" style="124" customWidth="1"/>
    <col min="11018" max="11018" width="28" style="124" customWidth="1"/>
    <col min="11019" max="11019" width="28.33203125" style="124" customWidth="1"/>
    <col min="11020" max="11020" width="9.33203125" style="124"/>
    <col min="11021" max="11021" width="34.33203125" style="124" customWidth="1"/>
    <col min="11022" max="11266" width="9.33203125" style="124"/>
    <col min="11267" max="11267" width="46.5546875" style="124" customWidth="1"/>
    <col min="11268" max="11268" width="18.44140625" style="124" customWidth="1"/>
    <col min="11269" max="11269" width="12.5546875" style="124" customWidth="1"/>
    <col min="11270" max="11270" width="18.44140625" style="124" customWidth="1"/>
    <col min="11271" max="11271" width="15.44140625" style="124" customWidth="1"/>
    <col min="11272" max="11272" width="28.6640625" style="124" customWidth="1"/>
    <col min="11273" max="11273" width="16.5546875" style="124" customWidth="1"/>
    <col min="11274" max="11274" width="28" style="124" customWidth="1"/>
    <col min="11275" max="11275" width="28.33203125" style="124" customWidth="1"/>
    <col min="11276" max="11276" width="9.33203125" style="124"/>
    <col min="11277" max="11277" width="34.33203125" style="124" customWidth="1"/>
    <col min="11278" max="11522" width="9.33203125" style="124"/>
    <col min="11523" max="11523" width="46.5546875" style="124" customWidth="1"/>
    <col min="11524" max="11524" width="18.44140625" style="124" customWidth="1"/>
    <col min="11525" max="11525" width="12.5546875" style="124" customWidth="1"/>
    <col min="11526" max="11526" width="18.44140625" style="124" customWidth="1"/>
    <col min="11527" max="11527" width="15.44140625" style="124" customWidth="1"/>
    <col min="11528" max="11528" width="28.6640625" style="124" customWidth="1"/>
    <col min="11529" max="11529" width="16.5546875" style="124" customWidth="1"/>
    <col min="11530" max="11530" width="28" style="124" customWidth="1"/>
    <col min="11531" max="11531" width="28.33203125" style="124" customWidth="1"/>
    <col min="11532" max="11532" width="9.33203125" style="124"/>
    <col min="11533" max="11533" width="34.33203125" style="124" customWidth="1"/>
    <col min="11534" max="11778" width="9.33203125" style="124"/>
    <col min="11779" max="11779" width="46.5546875" style="124" customWidth="1"/>
    <col min="11780" max="11780" width="18.44140625" style="124" customWidth="1"/>
    <col min="11781" max="11781" width="12.5546875" style="124" customWidth="1"/>
    <col min="11782" max="11782" width="18.44140625" style="124" customWidth="1"/>
    <col min="11783" max="11783" width="15.44140625" style="124" customWidth="1"/>
    <col min="11784" max="11784" width="28.6640625" style="124" customWidth="1"/>
    <col min="11785" max="11785" width="16.5546875" style="124" customWidth="1"/>
    <col min="11786" max="11786" width="28" style="124" customWidth="1"/>
    <col min="11787" max="11787" width="28.33203125" style="124" customWidth="1"/>
    <col min="11788" max="11788" width="9.33203125" style="124"/>
    <col min="11789" max="11789" width="34.33203125" style="124" customWidth="1"/>
    <col min="11790" max="12034" width="9.33203125" style="124"/>
    <col min="12035" max="12035" width="46.5546875" style="124" customWidth="1"/>
    <col min="12036" max="12036" width="18.44140625" style="124" customWidth="1"/>
    <col min="12037" max="12037" width="12.5546875" style="124" customWidth="1"/>
    <col min="12038" max="12038" width="18.44140625" style="124" customWidth="1"/>
    <col min="12039" max="12039" width="15.44140625" style="124" customWidth="1"/>
    <col min="12040" max="12040" width="28.6640625" style="124" customWidth="1"/>
    <col min="12041" max="12041" width="16.5546875" style="124" customWidth="1"/>
    <col min="12042" max="12042" width="28" style="124" customWidth="1"/>
    <col min="12043" max="12043" width="28.33203125" style="124" customWidth="1"/>
    <col min="12044" max="12044" width="9.33203125" style="124"/>
    <col min="12045" max="12045" width="34.33203125" style="124" customWidth="1"/>
    <col min="12046" max="12290" width="9.33203125" style="124"/>
    <col min="12291" max="12291" width="46.5546875" style="124" customWidth="1"/>
    <col min="12292" max="12292" width="18.44140625" style="124" customWidth="1"/>
    <col min="12293" max="12293" width="12.5546875" style="124" customWidth="1"/>
    <col min="12294" max="12294" width="18.44140625" style="124" customWidth="1"/>
    <col min="12295" max="12295" width="15.44140625" style="124" customWidth="1"/>
    <col min="12296" max="12296" width="28.6640625" style="124" customWidth="1"/>
    <col min="12297" max="12297" width="16.5546875" style="124" customWidth="1"/>
    <col min="12298" max="12298" width="28" style="124" customWidth="1"/>
    <col min="12299" max="12299" width="28.33203125" style="124" customWidth="1"/>
    <col min="12300" max="12300" width="9.33203125" style="124"/>
    <col min="12301" max="12301" width="34.33203125" style="124" customWidth="1"/>
    <col min="12302" max="12546" width="9.33203125" style="124"/>
    <col min="12547" max="12547" width="46.5546875" style="124" customWidth="1"/>
    <col min="12548" max="12548" width="18.44140625" style="124" customWidth="1"/>
    <col min="12549" max="12549" width="12.5546875" style="124" customWidth="1"/>
    <col min="12550" max="12550" width="18.44140625" style="124" customWidth="1"/>
    <col min="12551" max="12551" width="15.44140625" style="124" customWidth="1"/>
    <col min="12552" max="12552" width="28.6640625" style="124" customWidth="1"/>
    <col min="12553" max="12553" width="16.5546875" style="124" customWidth="1"/>
    <col min="12554" max="12554" width="28" style="124" customWidth="1"/>
    <col min="12555" max="12555" width="28.33203125" style="124" customWidth="1"/>
    <col min="12556" max="12556" width="9.33203125" style="124"/>
    <col min="12557" max="12557" width="34.33203125" style="124" customWidth="1"/>
    <col min="12558" max="12802" width="9.33203125" style="124"/>
    <col min="12803" max="12803" width="46.5546875" style="124" customWidth="1"/>
    <col min="12804" max="12804" width="18.44140625" style="124" customWidth="1"/>
    <col min="12805" max="12805" width="12.5546875" style="124" customWidth="1"/>
    <col min="12806" max="12806" width="18.44140625" style="124" customWidth="1"/>
    <col min="12807" max="12807" width="15.44140625" style="124" customWidth="1"/>
    <col min="12808" max="12808" width="28.6640625" style="124" customWidth="1"/>
    <col min="12809" max="12809" width="16.5546875" style="124" customWidth="1"/>
    <col min="12810" max="12810" width="28" style="124" customWidth="1"/>
    <col min="12811" max="12811" width="28.33203125" style="124" customWidth="1"/>
    <col min="12812" max="12812" width="9.33203125" style="124"/>
    <col min="12813" max="12813" width="34.33203125" style="124" customWidth="1"/>
    <col min="12814" max="13058" width="9.33203125" style="124"/>
    <col min="13059" max="13059" width="46.5546875" style="124" customWidth="1"/>
    <col min="13060" max="13060" width="18.44140625" style="124" customWidth="1"/>
    <col min="13061" max="13061" width="12.5546875" style="124" customWidth="1"/>
    <col min="13062" max="13062" width="18.44140625" style="124" customWidth="1"/>
    <col min="13063" max="13063" width="15.44140625" style="124" customWidth="1"/>
    <col min="13064" max="13064" width="28.6640625" style="124" customWidth="1"/>
    <col min="13065" max="13065" width="16.5546875" style="124" customWidth="1"/>
    <col min="13066" max="13066" width="28" style="124" customWidth="1"/>
    <col min="13067" max="13067" width="28.33203125" style="124" customWidth="1"/>
    <col min="13068" max="13068" width="9.33203125" style="124"/>
    <col min="13069" max="13069" width="34.33203125" style="124" customWidth="1"/>
    <col min="13070" max="13314" width="9.33203125" style="124"/>
    <col min="13315" max="13315" width="46.5546875" style="124" customWidth="1"/>
    <col min="13316" max="13316" width="18.44140625" style="124" customWidth="1"/>
    <col min="13317" max="13317" width="12.5546875" style="124" customWidth="1"/>
    <col min="13318" max="13318" width="18.44140625" style="124" customWidth="1"/>
    <col min="13319" max="13319" width="15.44140625" style="124" customWidth="1"/>
    <col min="13320" max="13320" width="28.6640625" style="124" customWidth="1"/>
    <col min="13321" max="13321" width="16.5546875" style="124" customWidth="1"/>
    <col min="13322" max="13322" width="28" style="124" customWidth="1"/>
    <col min="13323" max="13323" width="28.33203125" style="124" customWidth="1"/>
    <col min="13324" max="13324" width="9.33203125" style="124"/>
    <col min="13325" max="13325" width="34.33203125" style="124" customWidth="1"/>
    <col min="13326" max="13570" width="9.33203125" style="124"/>
    <col min="13571" max="13571" width="46.5546875" style="124" customWidth="1"/>
    <col min="13572" max="13572" width="18.44140625" style="124" customWidth="1"/>
    <col min="13573" max="13573" width="12.5546875" style="124" customWidth="1"/>
    <col min="13574" max="13574" width="18.44140625" style="124" customWidth="1"/>
    <col min="13575" max="13575" width="15.44140625" style="124" customWidth="1"/>
    <col min="13576" max="13576" width="28.6640625" style="124" customWidth="1"/>
    <col min="13577" max="13577" width="16.5546875" style="124" customWidth="1"/>
    <col min="13578" max="13578" width="28" style="124" customWidth="1"/>
    <col min="13579" max="13579" width="28.33203125" style="124" customWidth="1"/>
    <col min="13580" max="13580" width="9.33203125" style="124"/>
    <col min="13581" max="13581" width="34.33203125" style="124" customWidth="1"/>
    <col min="13582" max="13826" width="9.33203125" style="124"/>
    <col min="13827" max="13827" width="46.5546875" style="124" customWidth="1"/>
    <col min="13828" max="13828" width="18.44140625" style="124" customWidth="1"/>
    <col min="13829" max="13829" width="12.5546875" style="124" customWidth="1"/>
    <col min="13830" max="13830" width="18.44140625" style="124" customWidth="1"/>
    <col min="13831" max="13831" width="15.44140625" style="124" customWidth="1"/>
    <col min="13832" max="13832" width="28.6640625" style="124" customWidth="1"/>
    <col min="13833" max="13833" width="16.5546875" style="124" customWidth="1"/>
    <col min="13834" max="13834" width="28" style="124" customWidth="1"/>
    <col min="13835" max="13835" width="28.33203125" style="124" customWidth="1"/>
    <col min="13836" max="13836" width="9.33203125" style="124"/>
    <col min="13837" max="13837" width="34.33203125" style="124" customWidth="1"/>
    <col min="13838" max="14082" width="9.33203125" style="124"/>
    <col min="14083" max="14083" width="46.5546875" style="124" customWidth="1"/>
    <col min="14084" max="14084" width="18.44140625" style="124" customWidth="1"/>
    <col min="14085" max="14085" width="12.5546875" style="124" customWidth="1"/>
    <col min="14086" max="14086" width="18.44140625" style="124" customWidth="1"/>
    <col min="14087" max="14087" width="15.44140625" style="124" customWidth="1"/>
    <col min="14088" max="14088" width="28.6640625" style="124" customWidth="1"/>
    <col min="14089" max="14089" width="16.5546875" style="124" customWidth="1"/>
    <col min="14090" max="14090" width="28" style="124" customWidth="1"/>
    <col min="14091" max="14091" width="28.33203125" style="124" customWidth="1"/>
    <col min="14092" max="14092" width="9.33203125" style="124"/>
    <col min="14093" max="14093" width="34.33203125" style="124" customWidth="1"/>
    <col min="14094" max="14338" width="9.33203125" style="124"/>
    <col min="14339" max="14339" width="46.5546875" style="124" customWidth="1"/>
    <col min="14340" max="14340" width="18.44140625" style="124" customWidth="1"/>
    <col min="14341" max="14341" width="12.5546875" style="124" customWidth="1"/>
    <col min="14342" max="14342" width="18.44140625" style="124" customWidth="1"/>
    <col min="14343" max="14343" width="15.44140625" style="124" customWidth="1"/>
    <col min="14344" max="14344" width="28.6640625" style="124" customWidth="1"/>
    <col min="14345" max="14345" width="16.5546875" style="124" customWidth="1"/>
    <col min="14346" max="14346" width="28" style="124" customWidth="1"/>
    <col min="14347" max="14347" width="28.33203125" style="124" customWidth="1"/>
    <col min="14348" max="14348" width="9.33203125" style="124"/>
    <col min="14349" max="14349" width="34.33203125" style="124" customWidth="1"/>
    <col min="14350" max="14594" width="9.33203125" style="124"/>
    <col min="14595" max="14595" width="46.5546875" style="124" customWidth="1"/>
    <col min="14596" max="14596" width="18.44140625" style="124" customWidth="1"/>
    <col min="14597" max="14597" width="12.5546875" style="124" customWidth="1"/>
    <col min="14598" max="14598" width="18.44140625" style="124" customWidth="1"/>
    <col min="14599" max="14599" width="15.44140625" style="124" customWidth="1"/>
    <col min="14600" max="14600" width="28.6640625" style="124" customWidth="1"/>
    <col min="14601" max="14601" width="16.5546875" style="124" customWidth="1"/>
    <col min="14602" max="14602" width="28" style="124" customWidth="1"/>
    <col min="14603" max="14603" width="28.33203125" style="124" customWidth="1"/>
    <col min="14604" max="14604" width="9.33203125" style="124"/>
    <col min="14605" max="14605" width="34.33203125" style="124" customWidth="1"/>
    <col min="14606" max="14850" width="9.33203125" style="124"/>
    <col min="14851" max="14851" width="46.5546875" style="124" customWidth="1"/>
    <col min="14852" max="14852" width="18.44140625" style="124" customWidth="1"/>
    <col min="14853" max="14853" width="12.5546875" style="124" customWidth="1"/>
    <col min="14854" max="14854" width="18.44140625" style="124" customWidth="1"/>
    <col min="14855" max="14855" width="15.44140625" style="124" customWidth="1"/>
    <col min="14856" max="14856" width="28.6640625" style="124" customWidth="1"/>
    <col min="14857" max="14857" width="16.5546875" style="124" customWidth="1"/>
    <col min="14858" max="14858" width="28" style="124" customWidth="1"/>
    <col min="14859" max="14859" width="28.33203125" style="124" customWidth="1"/>
    <col min="14860" max="14860" width="9.33203125" style="124"/>
    <col min="14861" max="14861" width="34.33203125" style="124" customWidth="1"/>
    <col min="14862" max="15106" width="9.33203125" style="124"/>
    <col min="15107" max="15107" width="46.5546875" style="124" customWidth="1"/>
    <col min="15108" max="15108" width="18.44140625" style="124" customWidth="1"/>
    <col min="15109" max="15109" width="12.5546875" style="124" customWidth="1"/>
    <col min="15110" max="15110" width="18.44140625" style="124" customWidth="1"/>
    <col min="15111" max="15111" width="15.44140625" style="124" customWidth="1"/>
    <col min="15112" max="15112" width="28.6640625" style="124" customWidth="1"/>
    <col min="15113" max="15113" width="16.5546875" style="124" customWidth="1"/>
    <col min="15114" max="15114" width="28" style="124" customWidth="1"/>
    <col min="15115" max="15115" width="28.33203125" style="124" customWidth="1"/>
    <col min="15116" max="15116" width="9.33203125" style="124"/>
    <col min="15117" max="15117" width="34.33203125" style="124" customWidth="1"/>
    <col min="15118" max="15362" width="9.33203125" style="124"/>
    <col min="15363" max="15363" width="46.5546875" style="124" customWidth="1"/>
    <col min="15364" max="15364" width="18.44140625" style="124" customWidth="1"/>
    <col min="15365" max="15365" width="12.5546875" style="124" customWidth="1"/>
    <col min="15366" max="15366" width="18.44140625" style="124" customWidth="1"/>
    <col min="15367" max="15367" width="15.44140625" style="124" customWidth="1"/>
    <col min="15368" max="15368" width="28.6640625" style="124" customWidth="1"/>
    <col min="15369" max="15369" width="16.5546875" style="124" customWidth="1"/>
    <col min="15370" max="15370" width="28" style="124" customWidth="1"/>
    <col min="15371" max="15371" width="28.33203125" style="124" customWidth="1"/>
    <col min="15372" max="15372" width="9.33203125" style="124"/>
    <col min="15373" max="15373" width="34.33203125" style="124" customWidth="1"/>
    <col min="15374" max="15618" width="9.33203125" style="124"/>
    <col min="15619" max="15619" width="46.5546875" style="124" customWidth="1"/>
    <col min="15620" max="15620" width="18.44140625" style="124" customWidth="1"/>
    <col min="15621" max="15621" width="12.5546875" style="124" customWidth="1"/>
    <col min="15622" max="15622" width="18.44140625" style="124" customWidth="1"/>
    <col min="15623" max="15623" width="15.44140625" style="124" customWidth="1"/>
    <col min="15624" max="15624" width="28.6640625" style="124" customWidth="1"/>
    <col min="15625" max="15625" width="16.5546875" style="124" customWidth="1"/>
    <col min="15626" max="15626" width="28" style="124" customWidth="1"/>
    <col min="15627" max="15627" width="28.33203125" style="124" customWidth="1"/>
    <col min="15628" max="15628" width="9.33203125" style="124"/>
    <col min="15629" max="15629" width="34.33203125" style="124" customWidth="1"/>
    <col min="15630" max="15874" width="9.33203125" style="124"/>
    <col min="15875" max="15875" width="46.5546875" style="124" customWidth="1"/>
    <col min="15876" max="15876" width="18.44140625" style="124" customWidth="1"/>
    <col min="15877" max="15877" width="12.5546875" style="124" customWidth="1"/>
    <col min="15878" max="15878" width="18.44140625" style="124" customWidth="1"/>
    <col min="15879" max="15879" width="15.44140625" style="124" customWidth="1"/>
    <col min="15880" max="15880" width="28.6640625" style="124" customWidth="1"/>
    <col min="15881" max="15881" width="16.5546875" style="124" customWidth="1"/>
    <col min="15882" max="15882" width="28" style="124" customWidth="1"/>
    <col min="15883" max="15883" width="28.33203125" style="124" customWidth="1"/>
    <col min="15884" max="15884" width="9.33203125" style="124"/>
    <col min="15885" max="15885" width="34.33203125" style="124" customWidth="1"/>
    <col min="15886" max="16130" width="9.33203125" style="124"/>
    <col min="16131" max="16131" width="46.5546875" style="124" customWidth="1"/>
    <col min="16132" max="16132" width="18.44140625" style="124" customWidth="1"/>
    <col min="16133" max="16133" width="12.5546875" style="124" customWidth="1"/>
    <col min="16134" max="16134" width="18.44140625" style="124" customWidth="1"/>
    <col min="16135" max="16135" width="15.44140625" style="124" customWidth="1"/>
    <col min="16136" max="16136" width="28.6640625" style="124" customWidth="1"/>
    <col min="16137" max="16137" width="16.5546875" style="124" customWidth="1"/>
    <col min="16138" max="16138" width="28" style="124" customWidth="1"/>
    <col min="16139" max="16139" width="28.33203125" style="124" customWidth="1"/>
    <col min="16140" max="16140" width="9.33203125" style="124"/>
    <col min="16141" max="16141" width="34.33203125" style="124" customWidth="1"/>
    <col min="16142" max="16384" width="9.33203125" style="124"/>
  </cols>
  <sheetData>
    <row r="1" spans="1:10">
      <c r="A1" s="1" t="s">
        <v>1682</v>
      </c>
    </row>
    <row r="2" spans="1:10">
      <c r="A2" s="945" t="s">
        <v>1573</v>
      </c>
      <c r="B2" s="49"/>
      <c r="C2" s="49"/>
      <c r="D2" s="946"/>
      <c r="E2" s="946"/>
      <c r="F2" s="947"/>
      <c r="G2" s="947"/>
      <c r="H2" s="947"/>
      <c r="I2" s="220"/>
      <c r="J2" s="220"/>
    </row>
    <row r="3" spans="1:10">
      <c r="C3" s="49"/>
      <c r="D3" s="946"/>
      <c r="E3" s="946"/>
      <c r="F3" s="947"/>
      <c r="G3" s="947"/>
      <c r="H3" s="947"/>
      <c r="I3" s="220"/>
      <c r="J3" s="220"/>
    </row>
    <row r="4" spans="1:10">
      <c r="A4" s="1" t="s">
        <v>3931</v>
      </c>
      <c r="B4" s="49"/>
      <c r="C4" s="49"/>
      <c r="D4" s="946"/>
      <c r="E4" s="946"/>
      <c r="F4" s="947"/>
      <c r="G4" s="947"/>
      <c r="H4" s="947"/>
      <c r="I4" s="220"/>
      <c r="J4" s="220"/>
    </row>
    <row r="5" spans="1:10">
      <c r="A5" s="273" t="s">
        <v>109</v>
      </c>
      <c r="F5" s="947"/>
      <c r="G5" s="947"/>
      <c r="H5" s="947"/>
      <c r="I5" s="220"/>
      <c r="J5" s="220"/>
    </row>
    <row r="6" spans="1:10">
      <c r="A6" s="905" t="s">
        <v>3746</v>
      </c>
      <c r="B6" s="954" t="s">
        <v>3747</v>
      </c>
      <c r="C6" s="702" t="s">
        <v>108</v>
      </c>
      <c r="D6" s="954" t="s">
        <v>3748</v>
      </c>
      <c r="E6" s="946"/>
      <c r="F6" s="947"/>
      <c r="G6" s="947"/>
      <c r="H6" s="947"/>
      <c r="I6" s="220"/>
      <c r="J6" s="220"/>
    </row>
    <row r="7" spans="1:10">
      <c r="A7" s="54" t="s">
        <v>304</v>
      </c>
      <c r="B7" s="262" t="s">
        <v>339</v>
      </c>
      <c r="C7" s="111" t="s">
        <v>156</v>
      </c>
      <c r="D7" s="262" t="s">
        <v>313</v>
      </c>
      <c r="E7" s="946"/>
      <c r="F7" s="947"/>
      <c r="G7" s="947"/>
      <c r="H7" s="947"/>
      <c r="I7" s="220"/>
      <c r="J7" s="220"/>
    </row>
    <row r="8" spans="1:10">
      <c r="A8" s="54" t="s">
        <v>320</v>
      </c>
      <c r="B8" s="262" t="s">
        <v>314</v>
      </c>
      <c r="C8" s="111" t="s">
        <v>162</v>
      </c>
      <c r="D8" s="262" t="s">
        <v>315</v>
      </c>
      <c r="E8" s="946"/>
      <c r="F8" s="947"/>
      <c r="G8" s="947"/>
      <c r="H8" s="947"/>
      <c r="I8" s="220"/>
      <c r="J8" s="220"/>
    </row>
    <row r="9" spans="1:10">
      <c r="B9" s="946"/>
      <c r="C9" s="946"/>
      <c r="D9" s="946"/>
      <c r="E9" s="948"/>
      <c r="F9" s="948"/>
      <c r="G9" s="948"/>
      <c r="H9" s="948"/>
      <c r="I9" s="220"/>
      <c r="J9" s="220"/>
    </row>
    <row r="10" spans="1:10">
      <c r="A10" s="293" t="s">
        <v>3824</v>
      </c>
      <c r="I10" s="220"/>
      <c r="J10" s="220"/>
    </row>
    <row r="11" spans="1:10">
      <c r="F11" s="993" t="s">
        <v>3824</v>
      </c>
    </row>
    <row r="12" spans="1:10">
      <c r="F12" s="8" t="s">
        <v>13</v>
      </c>
    </row>
    <row r="13" spans="1:10">
      <c r="D13" s="997" t="s">
        <v>3825</v>
      </c>
      <c r="E13" s="8" t="s">
        <v>3826</v>
      </c>
      <c r="F13" s="949"/>
      <c r="G13" s="47" t="s">
        <v>79</v>
      </c>
      <c r="H13" s="47" t="s">
        <v>3827</v>
      </c>
      <c r="I13" s="41"/>
      <c r="J13" s="41"/>
    </row>
    <row r="14" spans="1:10">
      <c r="D14" s="997" t="s">
        <v>3828</v>
      </c>
      <c r="E14" s="8" t="s">
        <v>3829</v>
      </c>
      <c r="F14" s="949"/>
      <c r="G14" s="16" t="s">
        <v>3830</v>
      </c>
      <c r="H14" s="47"/>
      <c r="I14" s="41"/>
      <c r="J14" s="41"/>
    </row>
    <row r="15" spans="1:10">
      <c r="D15" s="950" t="s">
        <v>3831</v>
      </c>
      <c r="E15" s="8" t="s">
        <v>72</v>
      </c>
      <c r="F15" s="949"/>
      <c r="G15" s="47" t="s">
        <v>3832</v>
      </c>
      <c r="H15" s="47"/>
      <c r="I15" s="41"/>
      <c r="J15" s="41"/>
    </row>
    <row r="16" spans="1:10">
      <c r="D16" s="951" t="s">
        <v>3833</v>
      </c>
      <c r="E16" s="8" t="s">
        <v>11</v>
      </c>
      <c r="F16" s="952"/>
      <c r="G16" s="47" t="s">
        <v>3834</v>
      </c>
      <c r="H16" s="47"/>
      <c r="I16" s="41"/>
      <c r="J16" s="41"/>
    </row>
    <row r="17" spans="1:12">
      <c r="D17" s="950" t="s">
        <v>3835</v>
      </c>
      <c r="E17" s="8" t="s">
        <v>71</v>
      </c>
      <c r="F17" s="949"/>
      <c r="G17" s="47" t="s">
        <v>3836</v>
      </c>
      <c r="H17" s="47"/>
      <c r="I17" s="41"/>
      <c r="J17" s="41"/>
    </row>
    <row r="18" spans="1:12">
      <c r="D18" s="994"/>
      <c r="E18" s="44"/>
      <c r="F18" s="995"/>
      <c r="G18" s="47"/>
      <c r="H18" s="47"/>
      <c r="I18" s="41"/>
      <c r="J18" s="41"/>
    </row>
    <row r="20" spans="1:12">
      <c r="A20" s="1" t="s">
        <v>3932</v>
      </c>
    </row>
    <row r="21" spans="1:12">
      <c r="A21" s="273" t="s">
        <v>109</v>
      </c>
    </row>
    <row r="22" spans="1:12">
      <c r="A22" s="273" t="s">
        <v>90</v>
      </c>
    </row>
    <row r="23" spans="1:12">
      <c r="A23" s="905" t="s">
        <v>3746</v>
      </c>
      <c r="B23" s="954" t="s">
        <v>3747</v>
      </c>
      <c r="C23" s="702" t="s">
        <v>108</v>
      </c>
      <c r="D23" s="954" t="s">
        <v>3748</v>
      </c>
    </row>
    <row r="24" spans="1:12">
      <c r="A24" s="54" t="s">
        <v>304</v>
      </c>
      <c r="B24" s="262" t="s">
        <v>339</v>
      </c>
      <c r="C24" s="111" t="s">
        <v>156</v>
      </c>
      <c r="D24" s="262" t="s">
        <v>313</v>
      </c>
    </row>
    <row r="25" spans="1:12">
      <c r="A25" s="54" t="s">
        <v>320</v>
      </c>
      <c r="B25" s="262" t="s">
        <v>314</v>
      </c>
      <c r="C25" s="111" t="s">
        <v>162</v>
      </c>
      <c r="D25" s="262" t="s">
        <v>315</v>
      </c>
    </row>
    <row r="27" spans="1:12">
      <c r="A27" s="293" t="s">
        <v>3838</v>
      </c>
    </row>
    <row r="29" spans="1:12" ht="14.7" customHeight="1">
      <c r="A29" s="955"/>
      <c r="C29" s="956"/>
      <c r="D29" s="2138" t="s">
        <v>3839</v>
      </c>
      <c r="E29" s="2132"/>
      <c r="F29" s="2142" t="s">
        <v>3840</v>
      </c>
      <c r="G29" s="2132"/>
      <c r="H29" s="2143"/>
      <c r="I29" s="957"/>
    </row>
    <row r="30" spans="1:12">
      <c r="A30" s="996"/>
      <c r="B30" s="983"/>
      <c r="C30" s="983"/>
      <c r="D30" s="2036" t="s">
        <v>106</v>
      </c>
      <c r="E30" s="2145" t="s">
        <v>99</v>
      </c>
      <c r="F30" s="2036" t="s">
        <v>106</v>
      </c>
      <c r="G30" s="2036" t="s">
        <v>3841</v>
      </c>
      <c r="H30" s="2144" t="s">
        <v>3842</v>
      </c>
      <c r="L30" s="41"/>
    </row>
    <row r="31" spans="1:12">
      <c r="A31" s="996"/>
      <c r="B31" s="983"/>
      <c r="C31" s="983"/>
      <c r="D31" s="2108"/>
      <c r="E31" s="2146"/>
      <c r="F31" s="2108"/>
      <c r="G31" s="2108"/>
      <c r="H31" s="2144"/>
      <c r="L31" s="41"/>
    </row>
    <row r="32" spans="1:12">
      <c r="A32" s="996"/>
      <c r="B32" s="983"/>
      <c r="C32" s="983"/>
      <c r="D32" s="8" t="s">
        <v>89</v>
      </c>
      <c r="E32" s="1258" t="s">
        <v>107</v>
      </c>
      <c r="F32" s="8" t="s">
        <v>88</v>
      </c>
      <c r="G32" s="8" t="s">
        <v>87</v>
      </c>
      <c r="H32" s="8" t="s">
        <v>85</v>
      </c>
    </row>
    <row r="33" spans="1:26">
      <c r="A33" s="220"/>
      <c r="B33" s="958" t="s">
        <v>715</v>
      </c>
      <c r="C33" s="8" t="s">
        <v>10</v>
      </c>
      <c r="D33" s="303"/>
      <c r="E33" s="303"/>
      <c r="F33" s="303"/>
      <c r="G33" s="303"/>
      <c r="H33" s="303"/>
      <c r="I33" s="42" t="s">
        <v>229</v>
      </c>
      <c r="J33" s="42"/>
      <c r="K33" s="41" t="s">
        <v>91</v>
      </c>
      <c r="L33" s="41" t="s">
        <v>3765</v>
      </c>
      <c r="M33" s="41" t="s">
        <v>159</v>
      </c>
      <c r="N33" s="41"/>
      <c r="O33" s="41"/>
      <c r="P33" s="41"/>
      <c r="Q33" s="41" t="s">
        <v>183</v>
      </c>
      <c r="R33" s="41"/>
      <c r="S33" s="41"/>
      <c r="T33" s="41"/>
      <c r="U33" s="41"/>
      <c r="V33" s="41"/>
      <c r="W33" s="41"/>
      <c r="Y33" s="125"/>
      <c r="Z33" s="125"/>
    </row>
    <row r="34" spans="1:26">
      <c r="A34" s="220"/>
      <c r="B34" s="959" t="s">
        <v>3843</v>
      </c>
      <c r="C34" s="8" t="s">
        <v>9</v>
      </c>
      <c r="D34" s="960"/>
      <c r="E34" s="960"/>
      <c r="F34" s="960"/>
      <c r="G34" s="961"/>
      <c r="H34" s="960"/>
      <c r="I34" s="42" t="s">
        <v>228</v>
      </c>
      <c r="J34" s="42"/>
      <c r="K34" s="41" t="s">
        <v>91</v>
      </c>
      <c r="L34" s="41" t="s">
        <v>3765</v>
      </c>
      <c r="M34" s="41" t="s">
        <v>159</v>
      </c>
      <c r="N34" s="41"/>
      <c r="O34" s="41"/>
      <c r="P34" s="41"/>
      <c r="Q34" s="41" t="s">
        <v>183</v>
      </c>
      <c r="R34" s="41"/>
      <c r="S34" s="41"/>
      <c r="T34" s="41"/>
      <c r="U34" s="41"/>
      <c r="V34" s="41"/>
      <c r="W34" s="41"/>
      <c r="Y34" s="125"/>
      <c r="Z34" s="125"/>
    </row>
    <row r="35" spans="1:26">
      <c r="A35" s="220"/>
      <c r="B35" s="959" t="s">
        <v>3844</v>
      </c>
      <c r="C35" s="8" t="s">
        <v>65</v>
      </c>
      <c r="D35" s="960"/>
      <c r="E35" s="960"/>
      <c r="F35" s="960"/>
      <c r="G35" s="960"/>
      <c r="H35" s="960"/>
      <c r="I35" s="42" t="s">
        <v>227</v>
      </c>
      <c r="J35" s="42"/>
      <c r="K35" s="41" t="s">
        <v>91</v>
      </c>
      <c r="L35" s="41" t="s">
        <v>3765</v>
      </c>
      <c r="M35" s="41" t="s">
        <v>159</v>
      </c>
      <c r="N35" s="41"/>
      <c r="O35" s="41"/>
      <c r="P35" s="41"/>
      <c r="Q35" s="41" t="s">
        <v>183</v>
      </c>
      <c r="R35" s="41"/>
      <c r="S35" s="41"/>
      <c r="T35" s="41"/>
      <c r="U35" s="41"/>
      <c r="V35" s="41"/>
      <c r="W35" s="41"/>
      <c r="Y35" s="125"/>
      <c r="Z35" s="125"/>
    </row>
    <row r="36" spans="1:26">
      <c r="A36" s="220"/>
      <c r="B36" s="958" t="s">
        <v>714</v>
      </c>
      <c r="C36" s="8" t="s">
        <v>61</v>
      </c>
      <c r="D36" s="303"/>
      <c r="E36" s="303"/>
      <c r="F36" s="303"/>
      <c r="G36" s="303"/>
      <c r="H36" s="303"/>
      <c r="I36" s="42" t="s">
        <v>217</v>
      </c>
      <c r="J36" s="42"/>
      <c r="K36" s="41" t="s">
        <v>91</v>
      </c>
      <c r="L36" s="41" t="s">
        <v>3765</v>
      </c>
      <c r="M36" s="41" t="s">
        <v>159</v>
      </c>
      <c r="N36" s="41"/>
      <c r="O36" s="41"/>
      <c r="P36" s="41"/>
      <c r="Q36" s="41" t="s">
        <v>183</v>
      </c>
      <c r="R36" s="41"/>
      <c r="S36" s="41"/>
      <c r="T36" s="41"/>
      <c r="U36" s="41"/>
      <c r="V36" s="41"/>
      <c r="W36" s="41"/>
      <c r="Y36" s="125"/>
      <c r="Z36" s="125"/>
    </row>
    <row r="37" spans="1:26">
      <c r="A37" s="220"/>
      <c r="B37" s="969" t="s">
        <v>3845</v>
      </c>
      <c r="C37" s="8" t="s">
        <v>4</v>
      </c>
      <c r="D37" s="960"/>
      <c r="E37" s="960"/>
      <c r="F37" s="960"/>
      <c r="G37" s="960"/>
      <c r="H37" s="960"/>
      <c r="I37" s="42" t="s">
        <v>217</v>
      </c>
      <c r="J37" s="42" t="s">
        <v>3718</v>
      </c>
      <c r="K37" s="41" t="s">
        <v>91</v>
      </c>
      <c r="L37" s="41" t="s">
        <v>3765</v>
      </c>
      <c r="M37" s="41" t="s">
        <v>159</v>
      </c>
      <c r="N37" s="41"/>
      <c r="O37" s="41"/>
      <c r="P37" s="41" t="s">
        <v>182</v>
      </c>
      <c r="Q37" s="41" t="s">
        <v>183</v>
      </c>
      <c r="R37" s="41"/>
      <c r="S37" s="41"/>
      <c r="T37" s="41"/>
      <c r="U37" s="41"/>
      <c r="V37" s="41"/>
      <c r="W37" s="41"/>
      <c r="Y37" s="125"/>
      <c r="Z37" s="125"/>
    </row>
    <row r="38" spans="1:26">
      <c r="A38" s="220"/>
      <c r="B38" s="962" t="s">
        <v>3846</v>
      </c>
      <c r="C38" s="8" t="s">
        <v>3847</v>
      </c>
      <c r="D38" s="961"/>
      <c r="E38" s="303"/>
      <c r="F38" s="964"/>
      <c r="G38" s="303"/>
      <c r="H38" s="303"/>
      <c r="I38" s="42" t="s">
        <v>3848</v>
      </c>
      <c r="J38" s="42" t="s">
        <v>3718</v>
      </c>
      <c r="K38" s="41" t="s">
        <v>91</v>
      </c>
      <c r="L38" s="41" t="s">
        <v>3765</v>
      </c>
      <c r="M38" s="41" t="s">
        <v>159</v>
      </c>
      <c r="N38" s="41"/>
      <c r="O38" s="41" t="s">
        <v>3849</v>
      </c>
      <c r="P38" s="41" t="s">
        <v>182</v>
      </c>
      <c r="Q38" s="41" t="s">
        <v>183</v>
      </c>
      <c r="R38" s="41"/>
      <c r="S38" s="41"/>
      <c r="T38" s="41"/>
      <c r="U38" s="41"/>
      <c r="V38" s="41"/>
      <c r="W38" s="41"/>
      <c r="Y38" s="125"/>
      <c r="Z38" s="125"/>
    </row>
    <row r="39" spans="1:26">
      <c r="A39" s="220"/>
      <c r="B39" s="962" t="s">
        <v>3850</v>
      </c>
      <c r="C39" s="8" t="s">
        <v>59</v>
      </c>
      <c r="D39" s="961"/>
      <c r="E39" s="303"/>
      <c r="F39" s="964"/>
      <c r="G39" s="303"/>
      <c r="H39" s="303"/>
      <c r="I39" s="42" t="s">
        <v>3848</v>
      </c>
      <c r="J39" s="42" t="s">
        <v>3718</v>
      </c>
      <c r="K39" s="41" t="s">
        <v>91</v>
      </c>
      <c r="L39" s="41" t="s">
        <v>3765</v>
      </c>
      <c r="M39" s="41" t="s">
        <v>159</v>
      </c>
      <c r="N39" s="41"/>
      <c r="O39" s="41" t="s">
        <v>3722</v>
      </c>
      <c r="P39" s="41" t="s">
        <v>182</v>
      </c>
      <c r="Q39" s="41" t="s">
        <v>183</v>
      </c>
      <c r="R39" s="41"/>
      <c r="S39" s="41"/>
      <c r="T39" s="41"/>
      <c r="U39" s="41"/>
      <c r="V39" s="41"/>
      <c r="W39" s="41"/>
      <c r="Y39" s="125"/>
      <c r="Z39" s="125"/>
    </row>
    <row r="40" spans="1:26">
      <c r="A40" s="220"/>
      <c r="B40" s="1254" t="s">
        <v>3851</v>
      </c>
      <c r="C40" s="8" t="s">
        <v>3852</v>
      </c>
      <c r="D40" s="961"/>
      <c r="E40" s="303"/>
      <c r="F40" s="964"/>
      <c r="G40" s="303"/>
      <c r="H40" s="303"/>
      <c r="I40" s="42" t="s">
        <v>3848</v>
      </c>
      <c r="J40" s="42" t="s">
        <v>3718</v>
      </c>
      <c r="K40" s="41" t="s">
        <v>91</v>
      </c>
      <c r="L40" s="41" t="s">
        <v>3765</v>
      </c>
      <c r="M40" s="41" t="s">
        <v>159</v>
      </c>
      <c r="N40" s="41"/>
      <c r="O40" s="41" t="s">
        <v>3853</v>
      </c>
      <c r="P40" s="41" t="s">
        <v>182</v>
      </c>
      <c r="Q40" s="41" t="s">
        <v>183</v>
      </c>
      <c r="R40" s="41"/>
      <c r="S40" s="41"/>
      <c r="T40" s="41"/>
      <c r="U40" s="41"/>
      <c r="V40" s="41"/>
      <c r="W40" s="41"/>
      <c r="Y40" s="125"/>
      <c r="Z40" s="125"/>
    </row>
    <row r="41" spans="1:26">
      <c r="A41" s="220"/>
      <c r="B41" s="962" t="s">
        <v>3854</v>
      </c>
      <c r="C41" s="8" t="s">
        <v>58</v>
      </c>
      <c r="D41" s="961"/>
      <c r="E41" s="303"/>
      <c r="F41" s="964"/>
      <c r="G41" s="303"/>
      <c r="H41" s="303"/>
      <c r="I41" s="42" t="s">
        <v>192</v>
      </c>
      <c r="J41" s="42" t="s">
        <v>3718</v>
      </c>
      <c r="K41" s="41" t="s">
        <v>91</v>
      </c>
      <c r="L41" s="41" t="s">
        <v>3765</v>
      </c>
      <c r="M41" s="41" t="s">
        <v>159</v>
      </c>
      <c r="N41" s="41"/>
      <c r="O41" s="41" t="s">
        <v>191</v>
      </c>
      <c r="P41" s="41" t="s">
        <v>182</v>
      </c>
      <c r="Q41" s="41" t="s">
        <v>183</v>
      </c>
      <c r="R41" s="41"/>
      <c r="S41" s="41"/>
      <c r="T41" s="41"/>
      <c r="U41" s="41"/>
      <c r="V41" s="41"/>
      <c r="W41" s="41"/>
      <c r="Y41" s="125"/>
      <c r="Z41" s="125"/>
    </row>
    <row r="42" spans="1:26">
      <c r="A42" s="220"/>
      <c r="B42" s="959" t="s">
        <v>3855</v>
      </c>
      <c r="C42" s="914" t="s">
        <v>57</v>
      </c>
      <c r="D42" s="961"/>
      <c r="E42" s="960"/>
      <c r="F42" s="961"/>
      <c r="G42" s="960"/>
      <c r="H42" s="960"/>
      <c r="I42" s="42" t="s">
        <v>217</v>
      </c>
      <c r="J42" s="42" t="s">
        <v>3719</v>
      </c>
      <c r="K42" s="41" t="s">
        <v>91</v>
      </c>
      <c r="L42" s="41" t="s">
        <v>3765</v>
      </c>
      <c r="M42" s="41" t="s">
        <v>159</v>
      </c>
      <c r="N42" s="41"/>
      <c r="O42" s="41"/>
      <c r="P42" s="41" t="s">
        <v>182</v>
      </c>
      <c r="Q42" s="41" t="s">
        <v>183</v>
      </c>
      <c r="R42" s="41"/>
      <c r="S42" s="41"/>
      <c r="T42" s="41"/>
      <c r="U42" s="41"/>
      <c r="V42" s="41"/>
      <c r="W42" s="41"/>
      <c r="Y42" s="125"/>
      <c r="Z42" s="125"/>
    </row>
    <row r="43" spans="1:26">
      <c r="A43" s="220"/>
      <c r="B43" s="962" t="s">
        <v>3856</v>
      </c>
      <c r="C43" s="8" t="s">
        <v>3857</v>
      </c>
      <c r="D43" s="960"/>
      <c r="E43" s="303"/>
      <c r="F43" s="960"/>
      <c r="G43" s="303"/>
      <c r="H43" s="303"/>
      <c r="I43" s="42" t="s">
        <v>3848</v>
      </c>
      <c r="J43" s="42" t="s">
        <v>3719</v>
      </c>
      <c r="K43" s="41" t="s">
        <v>91</v>
      </c>
      <c r="L43" s="41" t="s">
        <v>3765</v>
      </c>
      <c r="M43" s="41" t="s">
        <v>159</v>
      </c>
      <c r="N43" s="41"/>
      <c r="O43" s="41" t="s">
        <v>3849</v>
      </c>
      <c r="P43" s="41" t="s">
        <v>182</v>
      </c>
      <c r="Q43" s="41" t="s">
        <v>183</v>
      </c>
      <c r="R43" s="41"/>
      <c r="S43" s="41"/>
      <c r="T43" s="41"/>
      <c r="U43" s="41"/>
      <c r="V43" s="41"/>
      <c r="W43" s="41"/>
      <c r="Y43" s="125"/>
      <c r="Z43" s="125"/>
    </row>
    <row r="44" spans="1:26">
      <c r="A44" s="220"/>
      <c r="B44" s="962" t="s">
        <v>3858</v>
      </c>
      <c r="C44" s="8" t="s">
        <v>55</v>
      </c>
      <c r="D44" s="960"/>
      <c r="E44" s="303"/>
      <c r="F44" s="960"/>
      <c r="G44" s="303"/>
      <c r="H44" s="303"/>
      <c r="I44" s="42" t="s">
        <v>3848</v>
      </c>
      <c r="J44" s="42" t="s">
        <v>3719</v>
      </c>
      <c r="K44" s="41" t="s">
        <v>91</v>
      </c>
      <c r="L44" s="41" t="s">
        <v>3765</v>
      </c>
      <c r="M44" s="41" t="s">
        <v>159</v>
      </c>
      <c r="N44" s="41"/>
      <c r="O44" s="41" t="s">
        <v>3722</v>
      </c>
      <c r="P44" s="41" t="s">
        <v>182</v>
      </c>
      <c r="Q44" s="41" t="s">
        <v>183</v>
      </c>
      <c r="R44" s="41"/>
      <c r="S44" s="41"/>
      <c r="T44" s="41"/>
      <c r="U44" s="41"/>
      <c r="V44" s="41"/>
      <c r="W44" s="41"/>
      <c r="Y44" s="125"/>
      <c r="Z44" s="125"/>
    </row>
    <row r="45" spans="1:26">
      <c r="A45" s="220"/>
      <c r="B45" s="1254" t="s">
        <v>3859</v>
      </c>
      <c r="C45" s="8" t="s">
        <v>3860</v>
      </c>
      <c r="D45" s="960"/>
      <c r="E45" s="303"/>
      <c r="F45" s="960"/>
      <c r="G45" s="303"/>
      <c r="H45" s="303"/>
      <c r="I45" s="42" t="s">
        <v>3848</v>
      </c>
      <c r="J45" s="42" t="s">
        <v>3719</v>
      </c>
      <c r="K45" s="41" t="s">
        <v>91</v>
      </c>
      <c r="L45" s="41" t="s">
        <v>3765</v>
      </c>
      <c r="M45" s="41" t="s">
        <v>159</v>
      </c>
      <c r="N45" s="41"/>
      <c r="O45" s="41" t="s">
        <v>3853</v>
      </c>
      <c r="P45" s="41" t="s">
        <v>182</v>
      </c>
      <c r="Q45" s="41" t="s">
        <v>183</v>
      </c>
      <c r="R45" s="41"/>
      <c r="S45" s="41"/>
      <c r="T45" s="41"/>
      <c r="U45" s="41"/>
      <c r="V45" s="41"/>
      <c r="W45" s="41"/>
      <c r="Y45" s="125"/>
      <c r="Z45" s="125"/>
    </row>
    <row r="46" spans="1:26">
      <c r="A46" s="220"/>
      <c r="B46" s="962" t="s">
        <v>3861</v>
      </c>
      <c r="C46" s="8" t="s">
        <v>54</v>
      </c>
      <c r="D46" s="970"/>
      <c r="E46" s="303"/>
      <c r="F46" s="970"/>
      <c r="G46" s="303"/>
      <c r="H46" s="303"/>
      <c r="I46" s="42" t="s">
        <v>192</v>
      </c>
      <c r="J46" s="42" t="s">
        <v>3719</v>
      </c>
      <c r="K46" s="41" t="s">
        <v>91</v>
      </c>
      <c r="L46" s="41" t="s">
        <v>3765</v>
      </c>
      <c r="M46" s="41" t="s">
        <v>159</v>
      </c>
      <c r="N46" s="41"/>
      <c r="O46" s="41" t="s">
        <v>191</v>
      </c>
      <c r="P46" s="41" t="s">
        <v>182</v>
      </c>
      <c r="Q46" s="41" t="s">
        <v>183</v>
      </c>
      <c r="R46" s="41"/>
      <c r="S46" s="41"/>
      <c r="T46" s="41"/>
      <c r="U46" s="41"/>
      <c r="V46" s="41"/>
      <c r="W46" s="41"/>
      <c r="Y46" s="125"/>
      <c r="Z46" s="125"/>
    </row>
    <row r="47" spans="1:26">
      <c r="A47" s="220"/>
      <c r="B47" s="969" t="s">
        <v>3862</v>
      </c>
      <c r="C47" s="8" t="s">
        <v>3863</v>
      </c>
      <c r="D47" s="970"/>
      <c r="E47" s="971"/>
      <c r="F47" s="970"/>
      <c r="G47" s="971"/>
      <c r="H47" s="971"/>
      <c r="I47" s="42" t="s">
        <v>217</v>
      </c>
      <c r="J47" s="42" t="s">
        <v>3864</v>
      </c>
      <c r="K47" s="41" t="s">
        <v>91</v>
      </c>
      <c r="L47" s="41" t="s">
        <v>3765</v>
      </c>
      <c r="M47" s="41" t="s">
        <v>159</v>
      </c>
      <c r="N47" s="41"/>
      <c r="O47" s="41"/>
      <c r="P47" s="41" t="s">
        <v>182</v>
      </c>
      <c r="Q47" s="41" t="s">
        <v>183</v>
      </c>
      <c r="R47" s="41"/>
      <c r="S47" s="41"/>
      <c r="T47" s="41"/>
      <c r="U47" s="41"/>
      <c r="V47" s="41"/>
      <c r="W47" s="41"/>
      <c r="Y47" s="125"/>
      <c r="Z47" s="125"/>
    </row>
    <row r="48" spans="1:26">
      <c r="A48" s="220"/>
      <c r="B48" s="972" t="s">
        <v>3865</v>
      </c>
      <c r="C48" s="8" t="s">
        <v>3866</v>
      </c>
      <c r="D48" s="970"/>
      <c r="E48" s="967"/>
      <c r="F48" s="970"/>
      <c r="G48" s="967"/>
      <c r="H48" s="967"/>
      <c r="I48" s="42" t="s">
        <v>217</v>
      </c>
      <c r="J48" s="42" t="s">
        <v>3864</v>
      </c>
      <c r="K48" s="41" t="s">
        <v>91</v>
      </c>
      <c r="L48" s="41" t="s">
        <v>3765</v>
      </c>
      <c r="M48" s="41" t="s">
        <v>159</v>
      </c>
      <c r="N48" s="41"/>
      <c r="O48" s="41" t="s">
        <v>3849</v>
      </c>
      <c r="P48" s="41" t="s">
        <v>182</v>
      </c>
      <c r="Q48" s="41" t="s">
        <v>183</v>
      </c>
      <c r="R48" s="41"/>
      <c r="S48" s="41"/>
      <c r="T48" s="41"/>
      <c r="U48" s="41"/>
      <c r="V48" s="41"/>
      <c r="W48" s="41"/>
      <c r="Y48" s="125"/>
      <c r="Z48" s="125"/>
    </row>
    <row r="49" spans="1:26">
      <c r="A49" s="220"/>
      <c r="B49" s="972" t="s">
        <v>3867</v>
      </c>
      <c r="C49" s="8" t="s">
        <v>3868</v>
      </c>
      <c r="D49" s="970"/>
      <c r="E49" s="967"/>
      <c r="F49" s="970"/>
      <c r="G49" s="967"/>
      <c r="H49" s="967"/>
      <c r="I49" s="42" t="s">
        <v>217</v>
      </c>
      <c r="J49" s="42" t="s">
        <v>3864</v>
      </c>
      <c r="K49" s="41" t="s">
        <v>91</v>
      </c>
      <c r="L49" s="41" t="s">
        <v>3765</v>
      </c>
      <c r="M49" s="41" t="s">
        <v>159</v>
      </c>
      <c r="N49" s="41"/>
      <c r="O49" s="41" t="s">
        <v>3722</v>
      </c>
      <c r="P49" s="41" t="s">
        <v>182</v>
      </c>
      <c r="Q49" s="41" t="s">
        <v>183</v>
      </c>
      <c r="R49" s="41"/>
      <c r="S49" s="41"/>
      <c r="T49" s="41"/>
      <c r="U49" s="41"/>
      <c r="V49" s="41"/>
      <c r="W49" s="41"/>
      <c r="Y49" s="125"/>
      <c r="Z49" s="125"/>
    </row>
    <row r="50" spans="1:26">
      <c r="A50" s="220"/>
      <c r="B50" s="1255" t="s">
        <v>3869</v>
      </c>
      <c r="C50" s="8" t="s">
        <v>3870</v>
      </c>
      <c r="D50" s="970"/>
      <c r="E50" s="967"/>
      <c r="F50" s="970"/>
      <c r="G50" s="967"/>
      <c r="H50" s="967"/>
      <c r="I50" s="42" t="s">
        <v>217</v>
      </c>
      <c r="J50" s="42" t="s">
        <v>3864</v>
      </c>
      <c r="K50" s="41" t="s">
        <v>91</v>
      </c>
      <c r="L50" s="41" t="s">
        <v>3765</v>
      </c>
      <c r="M50" s="41" t="s">
        <v>159</v>
      </c>
      <c r="N50" s="41"/>
      <c r="O50" s="41" t="s">
        <v>3853</v>
      </c>
      <c r="P50" s="41" t="s">
        <v>182</v>
      </c>
      <c r="Q50" s="41" t="s">
        <v>183</v>
      </c>
      <c r="R50" s="41"/>
      <c r="S50" s="41"/>
      <c r="T50" s="41"/>
      <c r="U50" s="41"/>
      <c r="V50" s="41"/>
      <c r="W50" s="41"/>
      <c r="Y50" s="125"/>
      <c r="Z50" s="125"/>
    </row>
    <row r="51" spans="1:26">
      <c r="A51" s="220"/>
      <c r="B51" s="969" t="s">
        <v>3871</v>
      </c>
      <c r="C51" s="8" t="s">
        <v>3872</v>
      </c>
      <c r="D51" s="970"/>
      <c r="E51" s="971"/>
      <c r="F51" s="970"/>
      <c r="G51" s="971"/>
      <c r="H51" s="971"/>
      <c r="I51" s="42" t="s">
        <v>217</v>
      </c>
      <c r="J51" s="42" t="s">
        <v>3873</v>
      </c>
      <c r="K51" s="41" t="s">
        <v>91</v>
      </c>
      <c r="L51" s="41" t="s">
        <v>3765</v>
      </c>
      <c r="M51" s="41" t="s">
        <v>159</v>
      </c>
      <c r="N51" s="41"/>
      <c r="O51" s="41"/>
      <c r="P51" s="41" t="s">
        <v>182</v>
      </c>
      <c r="Q51" s="41" t="s">
        <v>183</v>
      </c>
      <c r="R51" s="41"/>
      <c r="S51" s="41"/>
      <c r="T51" s="41"/>
      <c r="U51" s="41"/>
      <c r="V51" s="41"/>
      <c r="W51" s="41"/>
      <c r="Y51" s="125"/>
      <c r="Z51" s="125"/>
    </row>
    <row r="52" spans="1:26">
      <c r="A52" s="220"/>
      <c r="B52" s="972" t="s">
        <v>3874</v>
      </c>
      <c r="C52" s="8" t="s">
        <v>3875</v>
      </c>
      <c r="D52" s="970"/>
      <c r="E52" s="967"/>
      <c r="F52" s="970"/>
      <c r="G52" s="967"/>
      <c r="H52" s="967"/>
      <c r="I52" s="42" t="s">
        <v>217</v>
      </c>
      <c r="J52" s="42" t="s">
        <v>3873</v>
      </c>
      <c r="K52" s="41" t="s">
        <v>91</v>
      </c>
      <c r="L52" s="41" t="s">
        <v>3765</v>
      </c>
      <c r="M52" s="41" t="s">
        <v>159</v>
      </c>
      <c r="N52" s="41"/>
      <c r="O52" s="41" t="s">
        <v>3849</v>
      </c>
      <c r="P52" s="41" t="s">
        <v>182</v>
      </c>
      <c r="Q52" s="41" t="s">
        <v>183</v>
      </c>
      <c r="R52" s="41"/>
      <c r="S52" s="41"/>
      <c r="T52" s="41"/>
      <c r="U52" s="41"/>
      <c r="V52" s="41"/>
      <c r="W52" s="41"/>
      <c r="Y52" s="125"/>
      <c r="Z52" s="125"/>
    </row>
    <row r="53" spans="1:26">
      <c r="A53" s="220"/>
      <c r="B53" s="972" t="s">
        <v>3876</v>
      </c>
      <c r="C53" s="8" t="s">
        <v>3877</v>
      </c>
      <c r="D53" s="970"/>
      <c r="E53" s="967"/>
      <c r="F53" s="970"/>
      <c r="G53" s="967"/>
      <c r="H53" s="967"/>
      <c r="I53" s="42" t="s">
        <v>217</v>
      </c>
      <c r="J53" s="42" t="s">
        <v>3873</v>
      </c>
      <c r="K53" s="41" t="s">
        <v>91</v>
      </c>
      <c r="L53" s="41" t="s">
        <v>3765</v>
      </c>
      <c r="M53" s="41" t="s">
        <v>159</v>
      </c>
      <c r="N53" s="41"/>
      <c r="O53" s="41" t="s">
        <v>3722</v>
      </c>
      <c r="P53" s="41" t="s">
        <v>182</v>
      </c>
      <c r="Q53" s="41" t="s">
        <v>183</v>
      </c>
      <c r="R53" s="41"/>
      <c r="S53" s="41"/>
      <c r="T53" s="41"/>
      <c r="U53" s="41"/>
      <c r="V53" s="41"/>
      <c r="W53" s="41"/>
      <c r="Y53" s="125"/>
      <c r="Z53" s="125"/>
    </row>
    <row r="54" spans="1:26">
      <c r="A54" s="220"/>
      <c r="B54" s="1255" t="s">
        <v>3878</v>
      </c>
      <c r="C54" s="8" t="s">
        <v>3879</v>
      </c>
      <c r="D54" s="970"/>
      <c r="E54" s="967"/>
      <c r="F54" s="970"/>
      <c r="G54" s="967"/>
      <c r="H54" s="967"/>
      <c r="I54" s="42" t="s">
        <v>217</v>
      </c>
      <c r="J54" s="42" t="s">
        <v>3873</v>
      </c>
      <c r="K54" s="41" t="s">
        <v>91</v>
      </c>
      <c r="L54" s="41" t="s">
        <v>3765</v>
      </c>
      <c r="M54" s="41" t="s">
        <v>159</v>
      </c>
      <c r="N54" s="41"/>
      <c r="O54" s="41" t="s">
        <v>3853</v>
      </c>
      <c r="P54" s="41" t="s">
        <v>182</v>
      </c>
      <c r="Q54" s="41" t="s">
        <v>183</v>
      </c>
      <c r="R54" s="41"/>
      <c r="S54" s="41"/>
      <c r="T54" s="41"/>
      <c r="U54" s="41"/>
      <c r="V54" s="41"/>
      <c r="W54" s="41"/>
      <c r="Y54" s="125"/>
      <c r="Z54" s="125"/>
    </row>
    <row r="55" spans="1:26">
      <c r="A55" s="220"/>
      <c r="B55" s="906" t="s">
        <v>226</v>
      </c>
      <c r="C55" s="8" t="s">
        <v>53</v>
      </c>
      <c r="D55" s="960"/>
      <c r="E55" s="960"/>
      <c r="F55" s="960"/>
      <c r="G55" s="960"/>
      <c r="H55" s="960"/>
      <c r="I55" s="42" t="s">
        <v>225</v>
      </c>
      <c r="J55" s="35"/>
      <c r="K55" s="41" t="s">
        <v>91</v>
      </c>
      <c r="L55" s="41" t="s">
        <v>3765</v>
      </c>
      <c r="M55" s="41" t="s">
        <v>159</v>
      </c>
      <c r="N55" s="41"/>
      <c r="O55" s="41"/>
      <c r="P55" s="41"/>
      <c r="Q55" s="41" t="s">
        <v>183</v>
      </c>
      <c r="R55" s="41"/>
      <c r="S55" s="41"/>
      <c r="T55" s="41"/>
      <c r="U55" s="41"/>
      <c r="V55" s="41"/>
      <c r="W55" s="41"/>
      <c r="Y55" s="125"/>
      <c r="Z55" s="125"/>
    </row>
    <row r="56" spans="1:26">
      <c r="A56" s="220"/>
      <c r="B56" s="958" t="s">
        <v>3880</v>
      </c>
      <c r="C56" s="8" t="s">
        <v>101</v>
      </c>
      <c r="D56" s="303"/>
      <c r="E56" s="303"/>
      <c r="F56" s="303"/>
      <c r="G56" s="303"/>
      <c r="H56" s="303"/>
      <c r="I56" s="42" t="s">
        <v>222</v>
      </c>
      <c r="J56" s="35"/>
      <c r="K56" s="41" t="s">
        <v>91</v>
      </c>
      <c r="L56" s="41" t="s">
        <v>3765</v>
      </c>
      <c r="M56" s="41" t="s">
        <v>159</v>
      </c>
      <c r="N56" s="41"/>
      <c r="O56" s="41"/>
      <c r="P56" s="41"/>
      <c r="Q56" s="41" t="s">
        <v>183</v>
      </c>
      <c r="R56" s="41"/>
      <c r="S56" s="41"/>
      <c r="T56" s="41"/>
      <c r="U56" s="41"/>
      <c r="V56" s="41"/>
      <c r="W56" s="41"/>
      <c r="Y56" s="125"/>
      <c r="Z56" s="125"/>
    </row>
    <row r="57" spans="1:26">
      <c r="A57" s="220"/>
      <c r="B57" s="969" t="s">
        <v>3881</v>
      </c>
      <c r="C57" s="8" t="s">
        <v>44</v>
      </c>
      <c r="D57" s="960"/>
      <c r="E57" s="960"/>
      <c r="F57" s="960"/>
      <c r="G57" s="960"/>
      <c r="H57" s="960"/>
      <c r="I57" s="42" t="s">
        <v>222</v>
      </c>
      <c r="J57" s="124" t="s">
        <v>3882</v>
      </c>
      <c r="K57" s="41" t="s">
        <v>91</v>
      </c>
      <c r="L57" s="41" t="s">
        <v>3765</v>
      </c>
      <c r="M57" s="41" t="s">
        <v>159</v>
      </c>
      <c r="N57" s="41"/>
      <c r="O57" s="41"/>
      <c r="P57" s="41"/>
      <c r="Q57" s="41" t="s">
        <v>183</v>
      </c>
      <c r="R57" s="41"/>
      <c r="S57" s="41"/>
      <c r="T57" s="41"/>
      <c r="U57" s="41"/>
      <c r="V57" s="41"/>
      <c r="W57" s="41"/>
      <c r="Y57" s="125"/>
      <c r="Z57" s="125"/>
    </row>
    <row r="58" spans="1:26">
      <c r="A58" s="220"/>
      <c r="B58" s="962" t="s">
        <v>3883</v>
      </c>
      <c r="C58" s="8" t="s">
        <v>3884</v>
      </c>
      <c r="D58" s="960"/>
      <c r="E58" s="960"/>
      <c r="F58" s="960"/>
      <c r="G58" s="960"/>
      <c r="H58" s="960"/>
      <c r="I58" s="42" t="s">
        <v>222</v>
      </c>
      <c r="J58" s="124" t="s">
        <v>3885</v>
      </c>
      <c r="K58" s="41" t="s">
        <v>91</v>
      </c>
      <c r="L58" s="41" t="s">
        <v>3765</v>
      </c>
      <c r="M58" s="41" t="s">
        <v>159</v>
      </c>
      <c r="N58" s="41"/>
      <c r="O58" s="41"/>
      <c r="P58" s="41"/>
      <c r="Q58" s="41" t="s">
        <v>183</v>
      </c>
      <c r="R58" s="41"/>
      <c r="S58" s="41"/>
      <c r="T58" s="41"/>
      <c r="U58" s="41"/>
      <c r="V58" s="41"/>
      <c r="W58" s="41"/>
      <c r="Y58" s="125"/>
      <c r="Z58" s="125"/>
    </row>
    <row r="59" spans="1:26">
      <c r="A59" s="220"/>
      <c r="B59" s="962" t="s">
        <v>3886</v>
      </c>
      <c r="C59" s="8" t="s">
        <v>3887</v>
      </c>
      <c r="D59" s="960"/>
      <c r="E59" s="960"/>
      <c r="F59" s="960"/>
      <c r="G59" s="960"/>
      <c r="H59" s="960"/>
      <c r="I59" s="42" t="s">
        <v>222</v>
      </c>
      <c r="J59" s="124" t="s">
        <v>3888</v>
      </c>
      <c r="K59" s="41" t="s">
        <v>91</v>
      </c>
      <c r="L59" s="41" t="s">
        <v>3765</v>
      </c>
      <c r="M59" s="41" t="s">
        <v>159</v>
      </c>
      <c r="N59" s="41"/>
      <c r="O59" s="41"/>
      <c r="P59" s="41"/>
      <c r="Q59" s="41" t="s">
        <v>183</v>
      </c>
      <c r="R59" s="41"/>
      <c r="S59" s="41"/>
      <c r="T59" s="41"/>
      <c r="U59" s="41"/>
      <c r="V59" s="41"/>
      <c r="W59" s="41"/>
      <c r="Y59" s="125"/>
      <c r="Z59" s="125"/>
    </row>
    <row r="60" spans="1:26">
      <c r="A60" s="220"/>
      <c r="B60" s="962" t="s">
        <v>3889</v>
      </c>
      <c r="C60" s="8" t="s">
        <v>3890</v>
      </c>
      <c r="D60" s="960"/>
      <c r="E60" s="960"/>
      <c r="F60" s="960"/>
      <c r="G60" s="960"/>
      <c r="H60" s="960"/>
      <c r="I60" s="42" t="s">
        <v>222</v>
      </c>
      <c r="J60" s="124" t="s">
        <v>3891</v>
      </c>
      <c r="K60" s="41" t="s">
        <v>91</v>
      </c>
      <c r="L60" s="41" t="s">
        <v>3765</v>
      </c>
      <c r="M60" s="41" t="s">
        <v>159</v>
      </c>
      <c r="N60" s="41"/>
      <c r="O60" s="41"/>
      <c r="P60" s="41"/>
      <c r="Q60" s="41" t="s">
        <v>183</v>
      </c>
      <c r="R60" s="41"/>
      <c r="S60" s="41"/>
      <c r="T60" s="41"/>
      <c r="U60" s="41"/>
      <c r="V60" s="41"/>
      <c r="W60" s="41"/>
      <c r="Y60" s="125"/>
      <c r="Z60" s="125"/>
    </row>
    <row r="61" spans="1:26">
      <c r="A61" s="220"/>
      <c r="B61" s="959" t="s">
        <v>3892</v>
      </c>
      <c r="C61" s="8" t="s">
        <v>43</v>
      </c>
      <c r="D61" s="303"/>
      <c r="E61" s="303"/>
      <c r="F61" s="303"/>
      <c r="G61" s="303"/>
      <c r="H61" s="303"/>
      <c r="I61" s="42" t="s">
        <v>222</v>
      </c>
      <c r="J61" s="124" t="s">
        <v>3893</v>
      </c>
      <c r="K61" s="41" t="s">
        <v>91</v>
      </c>
      <c r="L61" s="41" t="s">
        <v>3765</v>
      </c>
      <c r="M61" s="41" t="s">
        <v>159</v>
      </c>
      <c r="N61" s="41"/>
      <c r="O61" s="41"/>
      <c r="P61" s="41"/>
      <c r="Q61" s="41" t="s">
        <v>183</v>
      </c>
      <c r="R61" s="41"/>
      <c r="S61" s="41"/>
      <c r="T61" s="41"/>
      <c r="U61" s="41"/>
      <c r="V61" s="41"/>
      <c r="W61" s="41"/>
      <c r="Y61" s="125"/>
      <c r="Z61" s="125"/>
    </row>
    <row r="62" spans="1:26">
      <c r="A62" s="220"/>
      <c r="B62" s="972" t="s">
        <v>3894</v>
      </c>
      <c r="C62" s="8" t="s">
        <v>2</v>
      </c>
      <c r="D62" s="960"/>
      <c r="E62" s="960"/>
      <c r="F62" s="960"/>
      <c r="G62" s="960"/>
      <c r="H62" s="960"/>
      <c r="I62" s="42" t="s">
        <v>224</v>
      </c>
      <c r="J62" s="124" t="s">
        <v>3893</v>
      </c>
      <c r="K62" s="41" t="s">
        <v>91</v>
      </c>
      <c r="L62" s="41" t="s">
        <v>3765</v>
      </c>
      <c r="M62" s="41" t="s">
        <v>159</v>
      </c>
      <c r="N62" s="41"/>
      <c r="O62" s="41"/>
      <c r="P62" s="41"/>
      <c r="Q62" s="41" t="s">
        <v>183</v>
      </c>
      <c r="R62" s="41"/>
      <c r="S62" s="41"/>
      <c r="T62" s="41"/>
      <c r="U62" s="41"/>
      <c r="V62" s="41"/>
      <c r="W62" s="41"/>
      <c r="Y62" s="125"/>
      <c r="Z62" s="125"/>
    </row>
    <row r="63" spans="1:26">
      <c r="A63" s="220"/>
      <c r="B63" s="962" t="s">
        <v>3895</v>
      </c>
      <c r="C63" s="8" t="s">
        <v>42</v>
      </c>
      <c r="D63" s="960"/>
      <c r="E63" s="960"/>
      <c r="F63" s="960"/>
      <c r="G63" s="960"/>
      <c r="H63" s="960"/>
      <c r="I63" s="42" t="s">
        <v>223</v>
      </c>
      <c r="J63" s="124" t="s">
        <v>3893</v>
      </c>
      <c r="K63" s="41" t="s">
        <v>91</v>
      </c>
      <c r="L63" s="41" t="s">
        <v>3765</v>
      </c>
      <c r="M63" s="41" t="s">
        <v>159</v>
      </c>
      <c r="N63" s="41"/>
      <c r="O63" s="41"/>
      <c r="P63" s="41"/>
      <c r="Q63" s="41" t="s">
        <v>183</v>
      </c>
      <c r="R63" s="41"/>
      <c r="S63" s="41"/>
      <c r="T63" s="41"/>
      <c r="U63" s="41"/>
      <c r="V63" s="41"/>
      <c r="W63" s="41"/>
      <c r="Y63" s="125"/>
      <c r="Z63" s="125"/>
    </row>
    <row r="64" spans="1:26">
      <c r="A64" s="220"/>
      <c r="B64" s="973" t="s">
        <v>3896</v>
      </c>
      <c r="C64" s="914" t="s">
        <v>41</v>
      </c>
      <c r="D64" s="960"/>
      <c r="E64" s="960"/>
      <c r="F64" s="960"/>
      <c r="G64" s="960"/>
      <c r="H64" s="960"/>
      <c r="I64" s="42" t="s">
        <v>222</v>
      </c>
      <c r="J64" s="124" t="s">
        <v>3897</v>
      </c>
      <c r="K64" s="41" t="s">
        <v>91</v>
      </c>
      <c r="L64" s="41" t="s">
        <v>3765</v>
      </c>
      <c r="M64" s="41" t="s">
        <v>159</v>
      </c>
      <c r="N64" s="41"/>
      <c r="O64" s="41"/>
      <c r="P64" s="41"/>
      <c r="Q64" s="41" t="s">
        <v>183</v>
      </c>
      <c r="R64" s="41"/>
      <c r="S64" s="41"/>
      <c r="T64" s="41"/>
      <c r="U64" s="41"/>
      <c r="V64" s="41"/>
      <c r="W64" s="41"/>
      <c r="Y64" s="125"/>
      <c r="Z64" s="125"/>
    </row>
    <row r="65" spans="1:26">
      <c r="A65" s="220"/>
      <c r="B65" s="974" t="s">
        <v>3898</v>
      </c>
      <c r="C65" s="914" t="s">
        <v>3899</v>
      </c>
      <c r="D65" s="960"/>
      <c r="E65" s="960"/>
      <c r="F65" s="960"/>
      <c r="G65" s="960"/>
      <c r="H65" s="960"/>
      <c r="I65" s="42" t="s">
        <v>222</v>
      </c>
      <c r="J65" s="124" t="s">
        <v>3900</v>
      </c>
      <c r="K65" s="41" t="s">
        <v>91</v>
      </c>
      <c r="L65" s="41" t="s">
        <v>3765</v>
      </c>
      <c r="M65" s="41" t="s">
        <v>159</v>
      </c>
      <c r="N65" s="41"/>
      <c r="O65" s="41"/>
      <c r="P65" s="41"/>
      <c r="Q65" s="41" t="s">
        <v>183</v>
      </c>
      <c r="R65" s="41"/>
      <c r="S65" s="41"/>
      <c r="T65" s="41"/>
      <c r="U65" s="41"/>
      <c r="V65" s="41"/>
      <c r="W65" s="41"/>
      <c r="Y65" s="125"/>
      <c r="Z65" s="125"/>
    </row>
    <row r="66" spans="1:26">
      <c r="A66" s="220"/>
      <c r="B66" s="974" t="s">
        <v>3901</v>
      </c>
      <c r="C66" s="914" t="s">
        <v>3902</v>
      </c>
      <c r="D66" s="960"/>
      <c r="E66" s="960"/>
      <c r="F66" s="960"/>
      <c r="G66" s="960"/>
      <c r="H66" s="960"/>
      <c r="I66" s="42" t="s">
        <v>222</v>
      </c>
      <c r="J66" s="124" t="s">
        <v>3903</v>
      </c>
      <c r="K66" s="41" t="s">
        <v>91</v>
      </c>
      <c r="L66" s="41" t="s">
        <v>3765</v>
      </c>
      <c r="M66" s="41" t="s">
        <v>159</v>
      </c>
      <c r="N66" s="41"/>
      <c r="O66" s="41"/>
      <c r="P66" s="41"/>
      <c r="Q66" s="41" t="s">
        <v>183</v>
      </c>
      <c r="R66" s="41"/>
      <c r="S66" s="41"/>
      <c r="T66" s="41"/>
      <c r="U66" s="41"/>
      <c r="V66" s="41"/>
      <c r="W66" s="41"/>
      <c r="Y66" s="125"/>
      <c r="Z66" s="125"/>
    </row>
    <row r="67" spans="1:26">
      <c r="A67" s="220"/>
      <c r="B67" s="974" t="s">
        <v>3904</v>
      </c>
      <c r="C67" s="914" t="s">
        <v>38</v>
      </c>
      <c r="D67" s="960"/>
      <c r="E67" s="960"/>
      <c r="F67" s="960"/>
      <c r="G67" s="960"/>
      <c r="H67" s="960"/>
      <c r="I67" s="42" t="s">
        <v>222</v>
      </c>
      <c r="J67" s="124" t="s">
        <v>3905</v>
      </c>
      <c r="K67" s="41" t="s">
        <v>91</v>
      </c>
      <c r="L67" s="41" t="s">
        <v>3765</v>
      </c>
      <c r="M67" s="41" t="s">
        <v>159</v>
      </c>
      <c r="N67" s="41"/>
      <c r="O67" s="41"/>
      <c r="P67" s="41"/>
      <c r="Q67" s="41" t="s">
        <v>183</v>
      </c>
      <c r="R67" s="41"/>
      <c r="S67" s="41"/>
      <c r="T67" s="41"/>
      <c r="U67" s="41"/>
      <c r="V67" s="41"/>
      <c r="W67" s="41"/>
      <c r="Y67" s="125"/>
      <c r="Z67" s="125"/>
    </row>
    <row r="68" spans="1:26">
      <c r="A68" s="220"/>
      <c r="B68" s="974" t="s">
        <v>3906</v>
      </c>
      <c r="C68" s="914" t="s">
        <v>3907</v>
      </c>
      <c r="D68" s="960"/>
      <c r="E68" s="960"/>
      <c r="F68" s="960"/>
      <c r="G68" s="960"/>
      <c r="H68" s="960"/>
      <c r="I68" s="42" t="s">
        <v>222</v>
      </c>
      <c r="J68" s="124" t="s">
        <v>3908</v>
      </c>
      <c r="K68" s="41" t="s">
        <v>91</v>
      </c>
      <c r="L68" s="41" t="s">
        <v>3765</v>
      </c>
      <c r="M68" s="41" t="s">
        <v>159</v>
      </c>
      <c r="N68" s="41"/>
      <c r="O68" s="41"/>
      <c r="P68" s="41"/>
      <c r="Q68" s="41" t="s">
        <v>183</v>
      </c>
      <c r="R68" s="41"/>
      <c r="S68" s="41"/>
      <c r="T68" s="41"/>
      <c r="U68" s="41"/>
      <c r="V68" s="41"/>
      <c r="W68" s="41"/>
      <c r="Y68" s="125"/>
      <c r="Z68" s="125"/>
    </row>
    <row r="69" spans="1:26">
      <c r="A69" s="220"/>
      <c r="B69" s="974" t="s">
        <v>3909</v>
      </c>
      <c r="C69" s="914" t="s">
        <v>3910</v>
      </c>
      <c r="D69" s="960"/>
      <c r="E69" s="960"/>
      <c r="F69" s="960"/>
      <c r="G69" s="960"/>
      <c r="H69" s="960"/>
      <c r="I69" s="42" t="s">
        <v>222</v>
      </c>
      <c r="J69" s="124" t="s">
        <v>3911</v>
      </c>
      <c r="K69" s="41" t="s">
        <v>91</v>
      </c>
      <c r="L69" s="41" t="s">
        <v>3765</v>
      </c>
      <c r="M69" s="41" t="s">
        <v>159</v>
      </c>
      <c r="N69" s="41"/>
      <c r="O69" s="41"/>
      <c r="P69" s="41"/>
      <c r="Q69" s="41" t="s">
        <v>183</v>
      </c>
      <c r="R69" s="41"/>
      <c r="S69" s="41"/>
      <c r="T69" s="41"/>
      <c r="U69" s="41"/>
      <c r="V69" s="41"/>
      <c r="W69" s="41"/>
      <c r="Y69" s="125"/>
      <c r="Z69" s="125"/>
    </row>
    <row r="70" spans="1:26">
      <c r="A70" s="220"/>
      <c r="B70" s="974" t="s">
        <v>3912</v>
      </c>
      <c r="C70" s="914" t="s">
        <v>3913</v>
      </c>
      <c r="D70" s="960"/>
      <c r="E70" s="960"/>
      <c r="F70" s="960"/>
      <c r="G70" s="960"/>
      <c r="H70" s="960"/>
      <c r="I70" s="42" t="s">
        <v>222</v>
      </c>
      <c r="J70" s="124" t="s">
        <v>3914</v>
      </c>
      <c r="K70" s="41" t="s">
        <v>91</v>
      </c>
      <c r="L70" s="41" t="s">
        <v>3765</v>
      </c>
      <c r="M70" s="41" t="s">
        <v>159</v>
      </c>
      <c r="N70" s="41"/>
      <c r="O70" s="41"/>
      <c r="P70" s="41"/>
      <c r="Q70" s="41" t="s">
        <v>183</v>
      </c>
      <c r="R70" s="41"/>
      <c r="S70" s="41"/>
      <c r="T70" s="41"/>
      <c r="U70" s="41"/>
      <c r="V70" s="41"/>
      <c r="W70" s="41"/>
      <c r="Y70" s="125"/>
      <c r="Z70" s="125"/>
    </row>
    <row r="71" spans="1:26">
      <c r="A71" s="220"/>
      <c r="B71" s="958" t="s">
        <v>3915</v>
      </c>
      <c r="C71" s="8" t="s">
        <v>36</v>
      </c>
      <c r="D71" s="960"/>
      <c r="E71" s="303"/>
      <c r="F71" s="303"/>
      <c r="G71" s="303"/>
      <c r="H71" s="303"/>
      <c r="I71" s="42" t="s">
        <v>318</v>
      </c>
      <c r="J71" s="42"/>
      <c r="K71" s="41" t="s">
        <v>91</v>
      </c>
      <c r="L71" s="41" t="s">
        <v>3765</v>
      </c>
      <c r="M71" s="41" t="s">
        <v>159</v>
      </c>
      <c r="N71" s="41"/>
      <c r="O71" s="41"/>
      <c r="P71" s="41"/>
      <c r="Q71" s="41" t="s">
        <v>183</v>
      </c>
      <c r="R71" s="41"/>
      <c r="S71" s="41"/>
      <c r="T71" s="41"/>
      <c r="U71" s="41"/>
      <c r="V71" s="41"/>
      <c r="W71" s="41"/>
      <c r="Y71" s="125"/>
      <c r="Z71" s="125"/>
    </row>
    <row r="72" spans="1:26">
      <c r="A72" s="220"/>
      <c r="B72" s="958" t="s">
        <v>221</v>
      </c>
      <c r="C72" s="8" t="s">
        <v>0</v>
      </c>
      <c r="D72" s="303"/>
      <c r="E72" s="303"/>
      <c r="F72" s="303"/>
      <c r="G72" s="303"/>
      <c r="H72" s="303"/>
      <c r="I72" s="42" t="s">
        <v>220</v>
      </c>
      <c r="J72" s="42"/>
      <c r="K72" s="41" t="s">
        <v>91</v>
      </c>
      <c r="L72" s="41" t="s">
        <v>3765</v>
      </c>
      <c r="M72" s="41" t="s">
        <v>159</v>
      </c>
      <c r="N72" s="41"/>
      <c r="O72" s="41"/>
      <c r="P72" s="41"/>
      <c r="Q72" s="41" t="s">
        <v>183</v>
      </c>
      <c r="R72" s="41"/>
      <c r="S72" s="41"/>
      <c r="T72" s="41"/>
      <c r="U72" s="41"/>
      <c r="V72" s="41"/>
      <c r="W72" s="41"/>
      <c r="Y72" s="125"/>
      <c r="Z72" s="125"/>
    </row>
    <row r="73" spans="1:26">
      <c r="A73" s="220"/>
      <c r="B73" s="700" t="s">
        <v>3916</v>
      </c>
      <c r="C73" s="8" t="s">
        <v>27</v>
      </c>
      <c r="D73" s="960"/>
      <c r="E73" s="960"/>
      <c r="F73" s="960"/>
      <c r="G73" s="960"/>
      <c r="H73" s="960"/>
      <c r="I73" s="42" t="s">
        <v>219</v>
      </c>
      <c r="J73" s="42"/>
      <c r="K73" s="41" t="s">
        <v>91</v>
      </c>
      <c r="L73" s="41" t="s">
        <v>3765</v>
      </c>
      <c r="M73" s="41" t="s">
        <v>159</v>
      </c>
      <c r="N73" s="41"/>
      <c r="O73" s="41"/>
      <c r="P73" s="41"/>
      <c r="Q73" s="41" t="s">
        <v>183</v>
      </c>
      <c r="R73" s="41"/>
      <c r="S73" s="41"/>
      <c r="T73" s="41"/>
      <c r="U73" s="41"/>
      <c r="V73" s="41"/>
      <c r="W73" s="41"/>
      <c r="Y73" s="125"/>
      <c r="Z73" s="125"/>
    </row>
    <row r="74" spans="1:26">
      <c r="A74" s="220"/>
      <c r="B74" s="975" t="s">
        <v>3917</v>
      </c>
      <c r="C74" s="8" t="s">
        <v>26</v>
      </c>
      <c r="D74" s="970"/>
      <c r="E74" s="970"/>
      <c r="F74" s="970"/>
      <c r="G74" s="970"/>
      <c r="H74" s="970"/>
      <c r="I74" s="42" t="s">
        <v>218</v>
      </c>
      <c r="J74" s="42"/>
      <c r="K74" s="41" t="s">
        <v>91</v>
      </c>
      <c r="L74" s="41" t="s">
        <v>3765</v>
      </c>
      <c r="M74" s="41" t="s">
        <v>159</v>
      </c>
      <c r="N74" s="41"/>
      <c r="O74" s="41"/>
      <c r="P74" s="41"/>
      <c r="Q74" s="41" t="s">
        <v>183</v>
      </c>
      <c r="R74" s="41"/>
      <c r="S74" s="41"/>
      <c r="T74" s="41"/>
      <c r="U74" s="41"/>
      <c r="V74" s="41"/>
      <c r="W74" s="41"/>
      <c r="Y74" s="125"/>
      <c r="Z74" s="125"/>
    </row>
    <row r="75" spans="1:26">
      <c r="A75" s="220"/>
      <c r="B75" s="976" t="s">
        <v>3918</v>
      </c>
      <c r="C75" s="8" t="s">
        <v>18</v>
      </c>
      <c r="D75" s="303"/>
      <c r="E75" s="303"/>
      <c r="F75" s="303"/>
      <c r="G75" s="303"/>
      <c r="H75" s="303"/>
      <c r="I75" s="42" t="s">
        <v>3753</v>
      </c>
      <c r="J75" s="42" t="s">
        <v>206</v>
      </c>
      <c r="K75" s="41" t="s">
        <v>91</v>
      </c>
      <c r="L75" s="41" t="s">
        <v>3765</v>
      </c>
      <c r="M75" s="41" t="s">
        <v>159</v>
      </c>
      <c r="N75" s="41"/>
      <c r="O75" s="41"/>
      <c r="P75" s="41"/>
      <c r="Q75" s="41" t="s">
        <v>183</v>
      </c>
      <c r="R75" s="41"/>
      <c r="S75" s="41"/>
      <c r="T75" s="41"/>
      <c r="U75" s="41"/>
      <c r="V75" s="41"/>
      <c r="W75" s="41"/>
      <c r="Y75" s="125"/>
      <c r="Z75" s="125"/>
    </row>
    <row r="76" spans="1:26">
      <c r="A76" s="977"/>
      <c r="B76" s="989" t="s">
        <v>3919</v>
      </c>
      <c r="C76" s="8" t="s">
        <v>95</v>
      </c>
      <c r="D76" s="303"/>
      <c r="E76" s="303"/>
      <c r="F76" s="303"/>
      <c r="G76" s="303"/>
      <c r="H76" s="303"/>
      <c r="I76" s="42" t="s">
        <v>3753</v>
      </c>
      <c r="J76" s="42"/>
      <c r="K76" s="41" t="s">
        <v>91</v>
      </c>
      <c r="L76" s="41" t="s">
        <v>3765</v>
      </c>
      <c r="M76" s="41" t="s">
        <v>159</v>
      </c>
      <c r="N76" s="41"/>
      <c r="O76" s="41"/>
      <c r="P76" s="41"/>
      <c r="Q76" s="41" t="s">
        <v>183</v>
      </c>
      <c r="R76" s="41"/>
      <c r="S76" s="41"/>
      <c r="T76" s="41"/>
      <c r="U76" s="41"/>
      <c r="V76" s="41"/>
      <c r="W76" s="41"/>
      <c r="Y76" s="125"/>
      <c r="Z76" s="125"/>
    </row>
    <row r="77" spans="1:26">
      <c r="A77" s="979"/>
      <c r="B77" s="980"/>
      <c r="C77" s="980"/>
      <c r="D77" s="756" t="s">
        <v>3920</v>
      </c>
      <c r="E77" s="756" t="s">
        <v>3921</v>
      </c>
      <c r="F77" s="756" t="s">
        <v>3920</v>
      </c>
      <c r="G77" s="756" t="s">
        <v>3921</v>
      </c>
      <c r="H77" s="756" t="s">
        <v>3921</v>
      </c>
    </row>
    <row r="78" spans="1:26">
      <c r="A78" s="979"/>
      <c r="B78" s="980"/>
      <c r="C78" s="980"/>
      <c r="D78" s="35"/>
      <c r="E78" s="35"/>
      <c r="F78" s="35"/>
      <c r="G78" s="756" t="s">
        <v>201</v>
      </c>
      <c r="H78" s="756" t="s">
        <v>3764</v>
      </c>
    </row>
    <row r="79" spans="1:26">
      <c r="D79" s="756" t="s">
        <v>790</v>
      </c>
      <c r="E79" s="756" t="s">
        <v>790</v>
      </c>
      <c r="F79" s="756" t="s">
        <v>791</v>
      </c>
      <c r="G79" s="756" t="s">
        <v>791</v>
      </c>
      <c r="H79" s="756" t="s">
        <v>791</v>
      </c>
    </row>
    <row r="81" spans="1:20">
      <c r="A81" s="1" t="s">
        <v>3933</v>
      </c>
    </row>
    <row r="82" spans="1:20">
      <c r="A82" s="273" t="s">
        <v>109</v>
      </c>
    </row>
    <row r="83" spans="1:20">
      <c r="A83" s="273" t="s">
        <v>90</v>
      </c>
      <c r="D83" s="981"/>
      <c r="E83" s="981"/>
      <c r="F83" s="981"/>
    </row>
    <row r="84" spans="1:20">
      <c r="A84" s="905" t="s">
        <v>3746</v>
      </c>
      <c r="B84" s="631" t="s">
        <v>3747</v>
      </c>
      <c r="C84" s="196" t="s">
        <v>108</v>
      </c>
      <c r="D84" s="631" t="s">
        <v>3748</v>
      </c>
      <c r="E84" s="982"/>
    </row>
    <row r="85" spans="1:20">
      <c r="A85" s="54" t="s">
        <v>304</v>
      </c>
      <c r="B85" s="906" t="s">
        <v>339</v>
      </c>
      <c r="C85" s="597" t="s">
        <v>156</v>
      </c>
      <c r="D85" s="906" t="s">
        <v>313</v>
      </c>
      <c r="E85" s="982"/>
      <c r="F85" s="982"/>
      <c r="G85" s="982"/>
    </row>
    <row r="86" spans="1:20">
      <c r="A86" s="54" t="s">
        <v>320</v>
      </c>
      <c r="B86" s="906" t="s">
        <v>314</v>
      </c>
      <c r="C86" s="597" t="s">
        <v>162</v>
      </c>
      <c r="D86" s="906" t="s">
        <v>315</v>
      </c>
      <c r="E86" s="982"/>
      <c r="F86" s="982"/>
      <c r="G86" s="982"/>
    </row>
    <row r="87" spans="1:20">
      <c r="D87" s="982"/>
      <c r="E87" s="982"/>
      <c r="F87" s="982"/>
      <c r="G87" s="982"/>
    </row>
    <row r="88" spans="1:20">
      <c r="A88" s="293" t="s">
        <v>3923</v>
      </c>
    </row>
    <row r="91" spans="1:20">
      <c r="C91" s="956"/>
      <c r="D91" s="2131" t="s">
        <v>3840</v>
      </c>
      <c r="E91" s="2133"/>
      <c r="I91" s="957"/>
    </row>
    <row r="92" spans="1:20" ht="28.8">
      <c r="B92" s="956"/>
      <c r="C92" s="956"/>
      <c r="D92" s="990" t="s">
        <v>3750</v>
      </c>
      <c r="E92" s="991" t="s">
        <v>3751</v>
      </c>
      <c r="F92" s="568"/>
    </row>
    <row r="93" spans="1:20">
      <c r="B93" s="956"/>
      <c r="C93" s="956"/>
      <c r="D93" s="8" t="s">
        <v>86</v>
      </c>
      <c r="E93" s="8" t="s">
        <v>84</v>
      </c>
      <c r="F93" s="568"/>
    </row>
    <row r="94" spans="1:20">
      <c r="B94" s="958" t="s">
        <v>715</v>
      </c>
      <c r="C94" s="8" t="s">
        <v>10</v>
      </c>
      <c r="D94" s="985"/>
      <c r="E94" s="985"/>
      <c r="F94" s="42" t="s">
        <v>229</v>
      </c>
      <c r="G94" s="42"/>
      <c r="H94" s="41" t="s">
        <v>91</v>
      </c>
      <c r="I94" s="41" t="s">
        <v>3765</v>
      </c>
      <c r="J94" s="41" t="s">
        <v>176</v>
      </c>
      <c r="K94" s="41"/>
      <c r="L94" s="41"/>
      <c r="M94" s="41"/>
      <c r="N94" s="41" t="s">
        <v>183</v>
      </c>
      <c r="O94" s="41"/>
      <c r="P94" s="41"/>
      <c r="Q94" s="41"/>
      <c r="R94" s="41"/>
      <c r="S94" s="41"/>
      <c r="T94" s="125"/>
    </row>
    <row r="95" spans="1:20">
      <c r="B95" s="959" t="s">
        <v>3843</v>
      </c>
      <c r="C95" s="8" t="s">
        <v>9</v>
      </c>
      <c r="D95" s="986"/>
      <c r="E95" s="986"/>
      <c r="F95" s="42" t="s">
        <v>228</v>
      </c>
      <c r="G95" s="42"/>
      <c r="H95" s="41" t="s">
        <v>91</v>
      </c>
      <c r="I95" s="41" t="s">
        <v>3765</v>
      </c>
      <c r="J95" s="41" t="s">
        <v>176</v>
      </c>
      <c r="K95" s="41"/>
      <c r="L95" s="41"/>
      <c r="M95" s="41"/>
      <c r="N95" s="41" t="s">
        <v>183</v>
      </c>
      <c r="O95" s="41"/>
      <c r="P95" s="41"/>
      <c r="Q95" s="41"/>
      <c r="R95" s="41"/>
      <c r="S95" s="41"/>
      <c r="T95" s="125"/>
    </row>
    <row r="96" spans="1:20">
      <c r="B96" s="959" t="s">
        <v>3844</v>
      </c>
      <c r="C96" s="8" t="s">
        <v>65</v>
      </c>
      <c r="D96" s="985"/>
      <c r="E96" s="985"/>
      <c r="F96" s="42" t="s">
        <v>227</v>
      </c>
      <c r="G96" s="42"/>
      <c r="H96" s="41" t="s">
        <v>91</v>
      </c>
      <c r="I96" s="41" t="s">
        <v>3765</v>
      </c>
      <c r="J96" s="41" t="s">
        <v>176</v>
      </c>
      <c r="K96" s="41"/>
      <c r="L96" s="41"/>
      <c r="M96" s="41"/>
      <c r="N96" s="41" t="s">
        <v>183</v>
      </c>
      <c r="O96" s="41"/>
      <c r="P96" s="41"/>
      <c r="Q96" s="41"/>
      <c r="R96" s="41"/>
      <c r="S96" s="41"/>
      <c r="T96" s="125"/>
    </row>
    <row r="97" spans="2:20">
      <c r="B97" s="958" t="s">
        <v>714</v>
      </c>
      <c r="C97" s="8" t="s">
        <v>61</v>
      </c>
      <c r="D97" s="985"/>
      <c r="E97" s="985"/>
      <c r="F97" s="42" t="s">
        <v>217</v>
      </c>
      <c r="G97" s="42"/>
      <c r="H97" s="41" t="s">
        <v>91</v>
      </c>
      <c r="I97" s="41" t="s">
        <v>3765</v>
      </c>
      <c r="J97" s="41" t="s">
        <v>176</v>
      </c>
      <c r="K97" s="41"/>
      <c r="L97" s="41"/>
      <c r="M97" s="41"/>
      <c r="N97" s="41" t="s">
        <v>183</v>
      </c>
      <c r="O97" s="41"/>
      <c r="P97" s="41"/>
      <c r="Q97" s="41"/>
      <c r="R97" s="41"/>
      <c r="S97" s="41"/>
      <c r="T97" s="125"/>
    </row>
    <row r="98" spans="2:20">
      <c r="B98" s="959" t="s">
        <v>3845</v>
      </c>
      <c r="C98" s="8" t="s">
        <v>4</v>
      </c>
      <c r="D98" s="987"/>
      <c r="E98" s="987"/>
      <c r="F98" s="42" t="s">
        <v>217</v>
      </c>
      <c r="G98" s="42" t="s">
        <v>3718</v>
      </c>
      <c r="H98" s="41" t="s">
        <v>91</v>
      </c>
      <c r="I98" s="41" t="s">
        <v>3765</v>
      </c>
      <c r="J98" s="41" t="s">
        <v>176</v>
      </c>
      <c r="K98" s="41"/>
      <c r="L98" s="41"/>
      <c r="M98" s="41" t="s">
        <v>182</v>
      </c>
      <c r="N98" s="41" t="s">
        <v>183</v>
      </c>
      <c r="O98" s="41"/>
      <c r="P98" s="41"/>
      <c r="Q98" s="41"/>
      <c r="R98" s="41"/>
      <c r="S98" s="41"/>
      <c r="T98" s="125"/>
    </row>
    <row r="99" spans="2:20">
      <c r="B99" s="962" t="s">
        <v>3846</v>
      </c>
      <c r="C99" s="8" t="s">
        <v>3847</v>
      </c>
      <c r="D99" s="303"/>
      <c r="E99" s="303"/>
      <c r="F99" s="42" t="s">
        <v>3848</v>
      </c>
      <c r="G99" s="42" t="s">
        <v>3718</v>
      </c>
      <c r="H99" s="41" t="s">
        <v>91</v>
      </c>
      <c r="I99" s="41" t="s">
        <v>3765</v>
      </c>
      <c r="J99" s="41" t="s">
        <v>176</v>
      </c>
      <c r="K99" s="41"/>
      <c r="L99" s="41" t="s">
        <v>3849</v>
      </c>
      <c r="M99" s="41" t="s">
        <v>182</v>
      </c>
      <c r="N99" s="41" t="s">
        <v>183</v>
      </c>
      <c r="O99" s="41"/>
      <c r="P99" s="41"/>
      <c r="Q99" s="41"/>
      <c r="R99" s="41"/>
      <c r="S99" s="41"/>
      <c r="T99" s="125"/>
    </row>
    <row r="100" spans="2:20">
      <c r="B100" s="972" t="s">
        <v>3850</v>
      </c>
      <c r="C100" s="8" t="s">
        <v>59</v>
      </c>
      <c r="D100" s="303"/>
      <c r="E100" s="303"/>
      <c r="F100" s="42" t="s">
        <v>3848</v>
      </c>
      <c r="G100" s="42" t="s">
        <v>3718</v>
      </c>
      <c r="H100" s="41" t="s">
        <v>91</v>
      </c>
      <c r="I100" s="41" t="s">
        <v>3765</v>
      </c>
      <c r="J100" s="41" t="s">
        <v>176</v>
      </c>
      <c r="K100" s="41"/>
      <c r="L100" s="41" t="s">
        <v>3722</v>
      </c>
      <c r="M100" s="41" t="s">
        <v>182</v>
      </c>
      <c r="N100" s="41" t="s">
        <v>183</v>
      </c>
      <c r="O100" s="41"/>
      <c r="P100" s="41"/>
      <c r="Q100" s="41"/>
      <c r="R100" s="41"/>
      <c r="S100" s="41"/>
      <c r="T100" s="125"/>
    </row>
    <row r="101" spans="2:20">
      <c r="B101" s="972" t="s">
        <v>3851</v>
      </c>
      <c r="C101" s="8" t="s">
        <v>3852</v>
      </c>
      <c r="D101" s="303"/>
      <c r="E101" s="303"/>
      <c r="F101" s="42" t="s">
        <v>3848</v>
      </c>
      <c r="G101" s="42" t="s">
        <v>3718</v>
      </c>
      <c r="H101" s="41" t="s">
        <v>91</v>
      </c>
      <c r="I101" s="41" t="s">
        <v>3765</v>
      </c>
      <c r="J101" s="41" t="s">
        <v>176</v>
      </c>
      <c r="K101" s="41"/>
      <c r="L101" s="41" t="s">
        <v>3853</v>
      </c>
      <c r="M101" s="41" t="s">
        <v>182</v>
      </c>
      <c r="N101" s="41" t="s">
        <v>183</v>
      </c>
      <c r="O101" s="41"/>
      <c r="P101" s="41"/>
      <c r="Q101" s="41"/>
      <c r="R101" s="41"/>
      <c r="S101" s="41"/>
      <c r="T101" s="125"/>
    </row>
    <row r="102" spans="2:20">
      <c r="B102" s="972" t="s">
        <v>3854</v>
      </c>
      <c r="C102" s="8" t="s">
        <v>58</v>
      </c>
      <c r="D102" s="303"/>
      <c r="E102" s="303"/>
      <c r="F102" s="42" t="s">
        <v>192</v>
      </c>
      <c r="G102" s="42" t="s">
        <v>3718</v>
      </c>
      <c r="H102" s="41" t="s">
        <v>91</v>
      </c>
      <c r="I102" s="41" t="s">
        <v>3765</v>
      </c>
      <c r="J102" s="41" t="s">
        <v>176</v>
      </c>
      <c r="K102" s="41"/>
      <c r="L102" s="41" t="s">
        <v>191</v>
      </c>
      <c r="M102" s="41" t="s">
        <v>182</v>
      </c>
      <c r="N102" s="41" t="s">
        <v>183</v>
      </c>
      <c r="O102" s="41"/>
      <c r="P102" s="41"/>
      <c r="Q102" s="41"/>
      <c r="R102" s="41"/>
      <c r="S102" s="41"/>
      <c r="T102" s="125"/>
    </row>
    <row r="103" spans="2:20">
      <c r="B103" s="969" t="s">
        <v>3855</v>
      </c>
      <c r="C103" s="8" t="s">
        <v>57</v>
      </c>
      <c r="D103" s="986"/>
      <c r="E103" s="986"/>
      <c r="F103" s="42" t="s">
        <v>217</v>
      </c>
      <c r="G103" s="42" t="s">
        <v>3719</v>
      </c>
      <c r="H103" s="41" t="s">
        <v>91</v>
      </c>
      <c r="I103" s="41" t="s">
        <v>3765</v>
      </c>
      <c r="J103" s="41" t="s">
        <v>176</v>
      </c>
      <c r="K103" s="41"/>
      <c r="L103" s="41"/>
      <c r="M103" s="41" t="s">
        <v>182</v>
      </c>
      <c r="N103" s="41" t="s">
        <v>183</v>
      </c>
      <c r="O103" s="41"/>
      <c r="P103" s="41"/>
      <c r="Q103" s="41"/>
      <c r="R103" s="41"/>
      <c r="S103" s="41"/>
      <c r="T103" s="125"/>
    </row>
    <row r="104" spans="2:20">
      <c r="B104" s="962" t="s">
        <v>3856</v>
      </c>
      <c r="C104" s="8" t="s">
        <v>3857</v>
      </c>
      <c r="D104" s="303"/>
      <c r="E104" s="303"/>
      <c r="F104" s="42" t="s">
        <v>3848</v>
      </c>
      <c r="G104" s="42" t="s">
        <v>3719</v>
      </c>
      <c r="H104" s="41" t="s">
        <v>91</v>
      </c>
      <c r="I104" s="41" t="s">
        <v>3765</v>
      </c>
      <c r="J104" s="41" t="s">
        <v>176</v>
      </c>
      <c r="K104" s="41"/>
      <c r="L104" s="41" t="s">
        <v>3849</v>
      </c>
      <c r="M104" s="41" t="s">
        <v>182</v>
      </c>
      <c r="N104" s="41" t="s">
        <v>183</v>
      </c>
      <c r="O104" s="41"/>
      <c r="P104" s="41"/>
      <c r="Q104" s="41"/>
      <c r="R104" s="41"/>
      <c r="S104" s="41"/>
      <c r="T104" s="125"/>
    </row>
    <row r="105" spans="2:20">
      <c r="B105" s="972" t="s">
        <v>3858</v>
      </c>
      <c r="C105" s="8" t="s">
        <v>55</v>
      </c>
      <c r="D105" s="303"/>
      <c r="E105" s="303"/>
      <c r="F105" s="42" t="s">
        <v>3848</v>
      </c>
      <c r="G105" s="42" t="s">
        <v>3719</v>
      </c>
      <c r="H105" s="41" t="s">
        <v>91</v>
      </c>
      <c r="I105" s="41" t="s">
        <v>3765</v>
      </c>
      <c r="J105" s="41" t="s">
        <v>176</v>
      </c>
      <c r="K105" s="41"/>
      <c r="L105" s="41" t="s">
        <v>3722</v>
      </c>
      <c r="M105" s="41" t="s">
        <v>182</v>
      </c>
      <c r="N105" s="41" t="s">
        <v>183</v>
      </c>
      <c r="O105" s="41"/>
      <c r="P105" s="41"/>
      <c r="Q105" s="41"/>
      <c r="R105" s="41"/>
      <c r="S105" s="41"/>
      <c r="T105" s="125"/>
    </row>
    <row r="106" spans="2:20">
      <c r="B106" s="972" t="s">
        <v>3859</v>
      </c>
      <c r="C106" s="8" t="s">
        <v>3860</v>
      </c>
      <c r="D106" s="303"/>
      <c r="E106" s="303"/>
      <c r="F106" s="42" t="s">
        <v>3848</v>
      </c>
      <c r="G106" s="42" t="s">
        <v>3719</v>
      </c>
      <c r="H106" s="41" t="s">
        <v>91</v>
      </c>
      <c r="I106" s="41" t="s">
        <v>3765</v>
      </c>
      <c r="J106" s="41" t="s">
        <v>176</v>
      </c>
      <c r="K106" s="41"/>
      <c r="L106" s="41" t="s">
        <v>3853</v>
      </c>
      <c r="M106" s="41" t="s">
        <v>182</v>
      </c>
      <c r="N106" s="41" t="s">
        <v>183</v>
      </c>
      <c r="O106" s="41"/>
      <c r="P106" s="41"/>
      <c r="Q106" s="41"/>
      <c r="R106" s="41"/>
      <c r="S106" s="41"/>
      <c r="T106" s="125"/>
    </row>
    <row r="107" spans="2:20">
      <c r="B107" s="972" t="s">
        <v>3861</v>
      </c>
      <c r="C107" s="8" t="s">
        <v>54</v>
      </c>
      <c r="D107" s="303"/>
      <c r="E107" s="303"/>
      <c r="F107" s="42" t="s">
        <v>192</v>
      </c>
      <c r="G107" s="42" t="s">
        <v>3719</v>
      </c>
      <c r="H107" s="41" t="s">
        <v>91</v>
      </c>
      <c r="I107" s="41" t="s">
        <v>3765</v>
      </c>
      <c r="J107" s="41" t="s">
        <v>176</v>
      </c>
      <c r="K107" s="41"/>
      <c r="L107" s="41" t="s">
        <v>191</v>
      </c>
      <c r="M107" s="41" t="s">
        <v>182</v>
      </c>
      <c r="N107" s="41" t="s">
        <v>183</v>
      </c>
      <c r="O107" s="41"/>
      <c r="P107" s="41"/>
      <c r="Q107" s="41"/>
      <c r="R107" s="41"/>
      <c r="S107" s="41"/>
      <c r="T107" s="125"/>
    </row>
    <row r="108" spans="2:20">
      <c r="B108" s="969" t="s">
        <v>3862</v>
      </c>
      <c r="C108" s="8" t="s">
        <v>3863</v>
      </c>
      <c r="D108" s="988"/>
      <c r="E108" s="988"/>
      <c r="F108" s="42" t="s">
        <v>217</v>
      </c>
      <c r="G108" s="42" t="s">
        <v>3864</v>
      </c>
      <c r="H108" s="41" t="s">
        <v>91</v>
      </c>
      <c r="I108" s="41" t="s">
        <v>3765</v>
      </c>
      <c r="J108" s="41" t="s">
        <v>176</v>
      </c>
      <c r="K108" s="41"/>
      <c r="L108" s="41"/>
      <c r="M108" s="41" t="s">
        <v>182</v>
      </c>
      <c r="N108" s="41" t="s">
        <v>183</v>
      </c>
      <c r="O108" s="41"/>
      <c r="P108" s="41"/>
      <c r="Q108" s="41"/>
      <c r="R108" s="41"/>
      <c r="S108" s="41"/>
      <c r="T108" s="125"/>
    </row>
    <row r="109" spans="2:20">
      <c r="B109" s="962" t="s">
        <v>3865</v>
      </c>
      <c r="C109" s="8" t="s">
        <v>3866</v>
      </c>
      <c r="D109" s="998"/>
      <c r="E109" s="998"/>
      <c r="F109" s="42" t="s">
        <v>217</v>
      </c>
      <c r="G109" s="42" t="s">
        <v>3864</v>
      </c>
      <c r="H109" s="41" t="s">
        <v>91</v>
      </c>
      <c r="I109" s="41" t="s">
        <v>3765</v>
      </c>
      <c r="J109" s="41" t="s">
        <v>176</v>
      </c>
      <c r="K109" s="41"/>
      <c r="L109" s="41" t="s">
        <v>3849</v>
      </c>
      <c r="M109" s="41" t="s">
        <v>182</v>
      </c>
      <c r="N109" s="41" t="s">
        <v>183</v>
      </c>
      <c r="O109" s="41"/>
      <c r="P109" s="41"/>
      <c r="Q109" s="41"/>
      <c r="R109" s="41"/>
      <c r="S109" s="41"/>
      <c r="T109" s="125"/>
    </row>
    <row r="110" spans="2:20">
      <c r="B110" s="972" t="s">
        <v>3867</v>
      </c>
      <c r="C110" s="8" t="s">
        <v>3868</v>
      </c>
      <c r="D110" s="998"/>
      <c r="E110" s="998"/>
      <c r="F110" s="42" t="s">
        <v>217</v>
      </c>
      <c r="G110" s="42" t="s">
        <v>3864</v>
      </c>
      <c r="H110" s="41" t="s">
        <v>91</v>
      </c>
      <c r="I110" s="41" t="s">
        <v>3765</v>
      </c>
      <c r="J110" s="41" t="s">
        <v>176</v>
      </c>
      <c r="K110" s="41"/>
      <c r="L110" s="41" t="s">
        <v>3722</v>
      </c>
      <c r="M110" s="41" t="s">
        <v>182</v>
      </c>
      <c r="N110" s="41" t="s">
        <v>183</v>
      </c>
      <c r="O110" s="41"/>
      <c r="P110" s="41"/>
      <c r="Q110" s="41"/>
      <c r="R110" s="41"/>
      <c r="S110" s="41"/>
      <c r="T110" s="125"/>
    </row>
    <row r="111" spans="2:20">
      <c r="B111" s="972" t="s">
        <v>3869</v>
      </c>
      <c r="C111" s="8" t="s">
        <v>3870</v>
      </c>
      <c r="D111" s="998"/>
      <c r="E111" s="998"/>
      <c r="F111" s="42" t="s">
        <v>217</v>
      </c>
      <c r="G111" s="42" t="s">
        <v>3864</v>
      </c>
      <c r="H111" s="41" t="s">
        <v>91</v>
      </c>
      <c r="I111" s="41" t="s">
        <v>3765</v>
      </c>
      <c r="J111" s="41" t="s">
        <v>176</v>
      </c>
      <c r="K111" s="41"/>
      <c r="L111" s="41" t="s">
        <v>3853</v>
      </c>
      <c r="M111" s="41" t="s">
        <v>182</v>
      </c>
      <c r="N111" s="41" t="s">
        <v>183</v>
      </c>
      <c r="O111" s="41"/>
      <c r="P111" s="41"/>
      <c r="Q111" s="41"/>
      <c r="R111" s="41"/>
      <c r="S111" s="41"/>
      <c r="T111" s="125"/>
    </row>
    <row r="112" spans="2:20">
      <c r="B112" s="969" t="s">
        <v>3871</v>
      </c>
      <c r="C112" s="8" t="s">
        <v>3872</v>
      </c>
      <c r="D112" s="988"/>
      <c r="E112" s="988"/>
      <c r="F112" s="42" t="s">
        <v>217</v>
      </c>
      <c r="G112" s="42" t="s">
        <v>3873</v>
      </c>
      <c r="H112" s="41" t="s">
        <v>91</v>
      </c>
      <c r="I112" s="41" t="s">
        <v>3765</v>
      </c>
      <c r="J112" s="41" t="s">
        <v>176</v>
      </c>
      <c r="K112" s="41"/>
      <c r="L112" s="41"/>
      <c r="M112" s="41" t="s">
        <v>182</v>
      </c>
      <c r="N112" s="41" t="s">
        <v>183</v>
      </c>
      <c r="O112" s="41"/>
      <c r="P112" s="41"/>
      <c r="Q112" s="41"/>
      <c r="R112" s="41"/>
      <c r="S112" s="41"/>
      <c r="T112" s="125"/>
    </row>
    <row r="113" spans="2:20">
      <c r="B113" s="962" t="s">
        <v>3874</v>
      </c>
      <c r="C113" s="8" t="s">
        <v>3875</v>
      </c>
      <c r="D113" s="998"/>
      <c r="E113" s="998"/>
      <c r="F113" s="42" t="s">
        <v>217</v>
      </c>
      <c r="G113" s="42" t="s">
        <v>3873</v>
      </c>
      <c r="H113" s="41" t="s">
        <v>91</v>
      </c>
      <c r="I113" s="41" t="s">
        <v>3765</v>
      </c>
      <c r="J113" s="41" t="s">
        <v>176</v>
      </c>
      <c r="K113" s="41"/>
      <c r="L113" s="41" t="s">
        <v>3849</v>
      </c>
      <c r="M113" s="41" t="s">
        <v>182</v>
      </c>
      <c r="N113" s="41" t="s">
        <v>183</v>
      </c>
      <c r="O113" s="41"/>
      <c r="P113" s="41"/>
      <c r="Q113" s="41"/>
      <c r="R113" s="41"/>
      <c r="S113" s="41"/>
      <c r="T113" s="125"/>
    </row>
    <row r="114" spans="2:20">
      <c r="B114" s="972" t="s">
        <v>3876</v>
      </c>
      <c r="C114" s="8" t="s">
        <v>3877</v>
      </c>
      <c r="D114" s="998"/>
      <c r="E114" s="998"/>
      <c r="F114" s="42" t="s">
        <v>217</v>
      </c>
      <c r="G114" s="42" t="s">
        <v>3873</v>
      </c>
      <c r="H114" s="41" t="s">
        <v>91</v>
      </c>
      <c r="I114" s="41" t="s">
        <v>3765</v>
      </c>
      <c r="J114" s="41" t="s">
        <v>176</v>
      </c>
      <c r="K114" s="41"/>
      <c r="L114" s="41" t="s">
        <v>3722</v>
      </c>
      <c r="M114" s="41" t="s">
        <v>182</v>
      </c>
      <c r="N114" s="41" t="s">
        <v>183</v>
      </c>
      <c r="O114" s="41"/>
      <c r="P114" s="41"/>
      <c r="Q114" s="41"/>
      <c r="R114" s="41"/>
      <c r="S114" s="41"/>
      <c r="T114" s="125"/>
    </row>
    <row r="115" spans="2:20">
      <c r="B115" s="972" t="s">
        <v>3878</v>
      </c>
      <c r="C115" s="8" t="s">
        <v>3879</v>
      </c>
      <c r="D115" s="998"/>
      <c r="E115" s="998"/>
      <c r="F115" s="42" t="s">
        <v>217</v>
      </c>
      <c r="G115" s="42" t="s">
        <v>3873</v>
      </c>
      <c r="H115" s="41" t="s">
        <v>91</v>
      </c>
      <c r="I115" s="41" t="s">
        <v>3765</v>
      </c>
      <c r="J115" s="41" t="s">
        <v>176</v>
      </c>
      <c r="K115" s="41"/>
      <c r="L115" s="41" t="s">
        <v>3853</v>
      </c>
      <c r="M115" s="41" t="s">
        <v>182</v>
      </c>
      <c r="N115" s="41" t="s">
        <v>183</v>
      </c>
      <c r="O115" s="41"/>
      <c r="P115" s="41"/>
      <c r="Q115" s="41"/>
      <c r="R115" s="41"/>
      <c r="S115" s="41"/>
      <c r="T115" s="125"/>
    </row>
    <row r="116" spans="2:20">
      <c r="B116" s="906" t="s">
        <v>226</v>
      </c>
      <c r="C116" s="8" t="s">
        <v>53</v>
      </c>
      <c r="D116" s="985"/>
      <c r="E116" s="985"/>
      <c r="F116" s="42" t="s">
        <v>225</v>
      </c>
      <c r="G116" s="35"/>
      <c r="H116" s="41" t="s">
        <v>91</v>
      </c>
      <c r="I116" s="41" t="s">
        <v>3765</v>
      </c>
      <c r="J116" s="41" t="s">
        <v>176</v>
      </c>
      <c r="K116" s="41"/>
      <c r="L116" s="41"/>
      <c r="M116" s="41"/>
      <c r="N116" s="41" t="s">
        <v>183</v>
      </c>
      <c r="O116" s="41"/>
      <c r="P116" s="41"/>
      <c r="Q116" s="41"/>
      <c r="R116" s="41"/>
      <c r="S116" s="41"/>
      <c r="T116" s="125"/>
    </row>
    <row r="117" spans="2:20">
      <c r="B117" s="958" t="s">
        <v>3880</v>
      </c>
      <c r="C117" s="8" t="s">
        <v>101</v>
      </c>
      <c r="D117" s="985"/>
      <c r="E117" s="985"/>
      <c r="F117" s="42" t="s">
        <v>222</v>
      </c>
      <c r="G117" s="35"/>
      <c r="H117" s="41" t="s">
        <v>91</v>
      </c>
      <c r="I117" s="41" t="s">
        <v>3765</v>
      </c>
      <c r="J117" s="41" t="s">
        <v>176</v>
      </c>
      <c r="K117" s="41"/>
      <c r="L117" s="41"/>
      <c r="M117" s="41"/>
      <c r="N117" s="41" t="s">
        <v>183</v>
      </c>
      <c r="O117" s="41"/>
      <c r="P117" s="41"/>
      <c r="Q117" s="41"/>
      <c r="R117" s="41"/>
      <c r="S117" s="41"/>
      <c r="T117" s="125"/>
    </row>
    <row r="118" spans="2:20">
      <c r="B118" s="959" t="s">
        <v>3881</v>
      </c>
      <c r="C118" s="8" t="s">
        <v>44</v>
      </c>
      <c r="D118" s="986"/>
      <c r="E118" s="985"/>
      <c r="F118" s="42" t="s">
        <v>222</v>
      </c>
      <c r="G118" s="124" t="s">
        <v>3882</v>
      </c>
      <c r="H118" s="41" t="s">
        <v>91</v>
      </c>
      <c r="I118" s="41" t="s">
        <v>3765</v>
      </c>
      <c r="J118" s="41" t="s">
        <v>176</v>
      </c>
      <c r="K118" s="41"/>
      <c r="L118" s="41"/>
      <c r="M118" s="41"/>
      <c r="N118" s="41" t="s">
        <v>183</v>
      </c>
      <c r="O118" s="41"/>
      <c r="P118" s="41"/>
      <c r="Q118" s="41"/>
      <c r="R118" s="41"/>
      <c r="S118" s="41"/>
      <c r="T118" s="125"/>
    </row>
    <row r="119" spans="2:20">
      <c r="B119" s="962" t="s">
        <v>3883</v>
      </c>
      <c r="C119" s="8" t="s">
        <v>3884</v>
      </c>
      <c r="D119" s="986"/>
      <c r="E119" s="986"/>
      <c r="F119" s="42" t="s">
        <v>222</v>
      </c>
      <c r="G119" s="124" t="s">
        <v>3885</v>
      </c>
      <c r="H119" s="41" t="s">
        <v>91</v>
      </c>
      <c r="I119" s="41" t="s">
        <v>3765</v>
      </c>
      <c r="J119" s="41" t="s">
        <v>176</v>
      </c>
      <c r="K119" s="41"/>
      <c r="L119" s="41"/>
      <c r="M119" s="41"/>
      <c r="N119" s="41" t="s">
        <v>183</v>
      </c>
      <c r="O119" s="41"/>
      <c r="P119" s="41"/>
      <c r="Q119" s="41"/>
      <c r="R119" s="41"/>
      <c r="S119" s="41"/>
      <c r="T119" s="125"/>
    </row>
    <row r="120" spans="2:20">
      <c r="B120" s="962" t="s">
        <v>3886</v>
      </c>
      <c r="C120" s="8" t="s">
        <v>3887</v>
      </c>
      <c r="D120" s="986"/>
      <c r="E120" s="986"/>
      <c r="F120" s="42" t="s">
        <v>222</v>
      </c>
      <c r="G120" s="124" t="s">
        <v>3888</v>
      </c>
      <c r="H120" s="41" t="s">
        <v>91</v>
      </c>
      <c r="I120" s="41" t="s">
        <v>3765</v>
      </c>
      <c r="J120" s="41" t="s">
        <v>176</v>
      </c>
      <c r="K120" s="41"/>
      <c r="L120" s="41"/>
      <c r="M120" s="41"/>
      <c r="N120" s="41" t="s">
        <v>183</v>
      </c>
      <c r="O120" s="41"/>
      <c r="P120" s="41"/>
      <c r="Q120" s="41"/>
      <c r="R120" s="41"/>
      <c r="S120" s="41"/>
      <c r="T120" s="125"/>
    </row>
    <row r="121" spans="2:20">
      <c r="B121" s="962" t="s">
        <v>3889</v>
      </c>
      <c r="C121" s="8" t="s">
        <v>3890</v>
      </c>
      <c r="D121" s="986"/>
      <c r="E121" s="986"/>
      <c r="F121" s="42" t="s">
        <v>222</v>
      </c>
      <c r="G121" s="124" t="s">
        <v>3891</v>
      </c>
      <c r="H121" s="41" t="s">
        <v>91</v>
      </c>
      <c r="I121" s="41" t="s">
        <v>3765</v>
      </c>
      <c r="J121" s="41" t="s">
        <v>176</v>
      </c>
      <c r="K121" s="41"/>
      <c r="L121" s="41"/>
      <c r="M121" s="41"/>
      <c r="N121" s="41" t="s">
        <v>183</v>
      </c>
      <c r="O121" s="41"/>
      <c r="P121" s="41"/>
      <c r="Q121" s="41"/>
      <c r="R121" s="41"/>
      <c r="S121" s="41"/>
      <c r="T121" s="125"/>
    </row>
    <row r="122" spans="2:20">
      <c r="B122" s="959" t="s">
        <v>3892</v>
      </c>
      <c r="C122" s="8" t="s">
        <v>43</v>
      </c>
      <c r="D122" s="985"/>
      <c r="E122" s="986"/>
      <c r="F122" s="42" t="s">
        <v>222</v>
      </c>
      <c r="G122" s="124" t="s">
        <v>3893</v>
      </c>
      <c r="H122" s="41" t="s">
        <v>91</v>
      </c>
      <c r="I122" s="41" t="s">
        <v>3765</v>
      </c>
      <c r="J122" s="41" t="s">
        <v>176</v>
      </c>
      <c r="K122" s="41"/>
      <c r="L122" s="41"/>
      <c r="M122" s="41"/>
      <c r="N122" s="41" t="s">
        <v>183</v>
      </c>
      <c r="O122" s="41"/>
      <c r="P122" s="41"/>
      <c r="Q122" s="41"/>
      <c r="R122" s="41"/>
      <c r="S122" s="41"/>
      <c r="T122" s="125"/>
    </row>
    <row r="123" spans="2:20">
      <c r="B123" s="962" t="s">
        <v>3894</v>
      </c>
      <c r="C123" s="8" t="s">
        <v>2</v>
      </c>
      <c r="D123" s="986"/>
      <c r="E123" s="985"/>
      <c r="F123" s="42" t="s">
        <v>224</v>
      </c>
      <c r="G123" s="124" t="s">
        <v>3893</v>
      </c>
      <c r="H123" s="41" t="s">
        <v>91</v>
      </c>
      <c r="I123" s="41" t="s">
        <v>3765</v>
      </c>
      <c r="J123" s="41" t="s">
        <v>176</v>
      </c>
      <c r="K123" s="41"/>
      <c r="L123" s="41"/>
      <c r="M123" s="41"/>
      <c r="N123" s="41" t="s">
        <v>183</v>
      </c>
      <c r="O123" s="41"/>
      <c r="P123" s="41"/>
      <c r="Q123" s="41"/>
      <c r="R123" s="41"/>
      <c r="S123" s="41"/>
      <c r="T123" s="125"/>
    </row>
    <row r="124" spans="2:20">
      <c r="B124" s="962" t="s">
        <v>3895</v>
      </c>
      <c r="C124" s="8" t="s">
        <v>42</v>
      </c>
      <c r="D124" s="986"/>
      <c r="E124" s="985"/>
      <c r="F124" s="42" t="s">
        <v>223</v>
      </c>
      <c r="G124" s="124" t="s">
        <v>3893</v>
      </c>
      <c r="H124" s="41" t="s">
        <v>91</v>
      </c>
      <c r="I124" s="41" t="s">
        <v>3765</v>
      </c>
      <c r="J124" s="41" t="s">
        <v>176</v>
      </c>
      <c r="K124" s="41"/>
      <c r="L124" s="41"/>
      <c r="M124" s="41"/>
      <c r="N124" s="41" t="s">
        <v>183</v>
      </c>
      <c r="O124" s="41"/>
      <c r="P124" s="41"/>
      <c r="Q124" s="41"/>
      <c r="R124" s="41"/>
      <c r="S124" s="41"/>
      <c r="T124" s="125"/>
    </row>
    <row r="125" spans="2:20">
      <c r="B125" s="973" t="s">
        <v>3896</v>
      </c>
      <c r="C125" s="914" t="s">
        <v>41</v>
      </c>
      <c r="D125" s="986"/>
      <c r="E125" s="985"/>
      <c r="F125" s="42" t="s">
        <v>222</v>
      </c>
      <c r="G125" s="124" t="s">
        <v>3897</v>
      </c>
      <c r="H125" s="41" t="s">
        <v>91</v>
      </c>
      <c r="I125" s="41" t="s">
        <v>3765</v>
      </c>
      <c r="J125" s="41" t="s">
        <v>176</v>
      </c>
      <c r="K125" s="41"/>
      <c r="L125" s="41"/>
      <c r="M125" s="41"/>
      <c r="N125" s="41" t="s">
        <v>183</v>
      </c>
      <c r="O125" s="41"/>
      <c r="P125" s="41"/>
      <c r="Q125" s="41"/>
      <c r="R125" s="41"/>
      <c r="S125" s="41"/>
      <c r="T125" s="125"/>
    </row>
    <row r="126" spans="2:20">
      <c r="B126" s="974" t="s">
        <v>3898</v>
      </c>
      <c r="C126" s="914" t="s">
        <v>3899</v>
      </c>
      <c r="D126" s="986"/>
      <c r="E126" s="985"/>
      <c r="F126" s="42" t="s">
        <v>222</v>
      </c>
      <c r="G126" s="124" t="s">
        <v>3900</v>
      </c>
      <c r="H126" s="41" t="s">
        <v>91</v>
      </c>
      <c r="I126" s="41" t="s">
        <v>3765</v>
      </c>
      <c r="J126" s="41" t="s">
        <v>176</v>
      </c>
      <c r="K126" s="41"/>
      <c r="L126" s="41"/>
      <c r="M126" s="41"/>
      <c r="N126" s="41" t="s">
        <v>183</v>
      </c>
      <c r="O126" s="41"/>
      <c r="P126" s="41"/>
      <c r="Q126" s="41"/>
      <c r="R126" s="41"/>
      <c r="S126" s="41"/>
      <c r="T126" s="125"/>
    </row>
    <row r="127" spans="2:20">
      <c r="B127" s="974" t="s">
        <v>3901</v>
      </c>
      <c r="C127" s="914" t="s">
        <v>3902</v>
      </c>
      <c r="D127" s="986"/>
      <c r="E127" s="985"/>
      <c r="F127" s="42" t="s">
        <v>222</v>
      </c>
      <c r="G127" s="124" t="s">
        <v>3903</v>
      </c>
      <c r="H127" s="41" t="s">
        <v>91</v>
      </c>
      <c r="I127" s="41" t="s">
        <v>3765</v>
      </c>
      <c r="J127" s="41" t="s">
        <v>176</v>
      </c>
      <c r="K127" s="41"/>
      <c r="L127" s="41"/>
      <c r="M127" s="41"/>
      <c r="N127" s="41" t="s">
        <v>183</v>
      </c>
      <c r="O127" s="41"/>
      <c r="P127" s="41"/>
      <c r="Q127" s="41"/>
      <c r="R127" s="41"/>
      <c r="S127" s="41"/>
      <c r="T127" s="125"/>
    </row>
    <row r="128" spans="2:20">
      <c r="B128" s="974" t="s">
        <v>3904</v>
      </c>
      <c r="C128" s="914" t="s">
        <v>38</v>
      </c>
      <c r="D128" s="986"/>
      <c r="E128" s="985"/>
      <c r="F128" s="42" t="s">
        <v>222</v>
      </c>
      <c r="G128" s="124" t="s">
        <v>3905</v>
      </c>
      <c r="H128" s="41" t="s">
        <v>91</v>
      </c>
      <c r="I128" s="41" t="s">
        <v>3765</v>
      </c>
      <c r="J128" s="41" t="s">
        <v>176</v>
      </c>
      <c r="K128" s="41"/>
      <c r="L128" s="41"/>
      <c r="M128" s="41"/>
      <c r="N128" s="41" t="s">
        <v>183</v>
      </c>
      <c r="O128" s="41"/>
      <c r="P128" s="41"/>
      <c r="Q128" s="41"/>
      <c r="R128" s="41"/>
      <c r="S128" s="41"/>
      <c r="T128" s="125"/>
    </row>
    <row r="129" spans="2:22">
      <c r="B129" s="974" t="s">
        <v>3906</v>
      </c>
      <c r="C129" s="914" t="s">
        <v>3907</v>
      </c>
      <c r="D129" s="986"/>
      <c r="E129" s="985"/>
      <c r="F129" s="42" t="s">
        <v>222</v>
      </c>
      <c r="G129" s="124" t="s">
        <v>3908</v>
      </c>
      <c r="H129" s="41" t="s">
        <v>91</v>
      </c>
      <c r="I129" s="41" t="s">
        <v>3765</v>
      </c>
      <c r="J129" s="41" t="s">
        <v>176</v>
      </c>
      <c r="K129" s="41"/>
      <c r="L129" s="41"/>
      <c r="M129" s="41"/>
      <c r="N129" s="41" t="s">
        <v>183</v>
      </c>
      <c r="O129" s="41"/>
      <c r="P129" s="41"/>
      <c r="Q129" s="41"/>
      <c r="R129" s="41"/>
      <c r="S129" s="41"/>
      <c r="T129" s="125"/>
    </row>
    <row r="130" spans="2:22">
      <c r="B130" s="974" t="s">
        <v>3909</v>
      </c>
      <c r="C130" s="914" t="s">
        <v>3910</v>
      </c>
      <c r="D130" s="986"/>
      <c r="E130" s="985"/>
      <c r="F130" s="42" t="s">
        <v>222</v>
      </c>
      <c r="G130" s="124" t="s">
        <v>3911</v>
      </c>
      <c r="H130" s="41" t="s">
        <v>91</v>
      </c>
      <c r="I130" s="41" t="s">
        <v>3765</v>
      </c>
      <c r="J130" s="41" t="s">
        <v>176</v>
      </c>
      <c r="K130" s="41"/>
      <c r="L130" s="41"/>
      <c r="M130" s="41"/>
      <c r="N130" s="41" t="s">
        <v>183</v>
      </c>
      <c r="O130" s="41"/>
      <c r="P130" s="41"/>
      <c r="Q130" s="41"/>
      <c r="R130" s="41"/>
      <c r="S130" s="41"/>
      <c r="T130" s="125"/>
    </row>
    <row r="131" spans="2:22">
      <c r="B131" s="974" t="s">
        <v>3912</v>
      </c>
      <c r="C131" s="914" t="s">
        <v>3913</v>
      </c>
      <c r="D131" s="986"/>
      <c r="E131" s="985"/>
      <c r="F131" s="42" t="s">
        <v>222</v>
      </c>
      <c r="G131" s="124" t="s">
        <v>3914</v>
      </c>
      <c r="H131" s="41" t="s">
        <v>91</v>
      </c>
      <c r="I131" s="41" t="s">
        <v>3765</v>
      </c>
      <c r="J131" s="41" t="s">
        <v>176</v>
      </c>
      <c r="K131" s="41"/>
      <c r="L131" s="41"/>
      <c r="M131" s="41"/>
      <c r="N131" s="41" t="s">
        <v>183</v>
      </c>
      <c r="O131" s="41"/>
      <c r="P131" s="41"/>
      <c r="Q131" s="41"/>
      <c r="R131" s="41"/>
      <c r="S131" s="41"/>
      <c r="T131" s="125"/>
    </row>
    <row r="132" spans="2:22">
      <c r="B132" s="958" t="s">
        <v>3915</v>
      </c>
      <c r="C132" s="8" t="s">
        <v>36</v>
      </c>
      <c r="D132" s="985"/>
      <c r="E132" s="985"/>
      <c r="F132" s="42" t="s">
        <v>318</v>
      </c>
      <c r="G132" s="42"/>
      <c r="H132" s="41" t="s">
        <v>91</v>
      </c>
      <c r="I132" s="41" t="s">
        <v>3765</v>
      </c>
      <c r="J132" s="41" t="s">
        <v>176</v>
      </c>
      <c r="K132" s="41"/>
      <c r="L132" s="41"/>
      <c r="M132" s="41"/>
      <c r="N132" s="41" t="s">
        <v>183</v>
      </c>
      <c r="O132" s="41"/>
      <c r="P132" s="41"/>
      <c r="Q132" s="41"/>
      <c r="R132" s="41"/>
      <c r="S132" s="41"/>
      <c r="T132" s="125"/>
    </row>
    <row r="133" spans="2:22">
      <c r="B133" s="958" t="s">
        <v>221</v>
      </c>
      <c r="C133" s="8" t="s">
        <v>0</v>
      </c>
      <c r="D133" s="985"/>
      <c r="E133" s="985"/>
      <c r="F133" s="42" t="s">
        <v>220</v>
      </c>
      <c r="G133" s="42"/>
      <c r="H133" s="41" t="s">
        <v>91</v>
      </c>
      <c r="I133" s="41" t="s">
        <v>3765</v>
      </c>
      <c r="J133" s="41" t="s">
        <v>176</v>
      </c>
      <c r="K133" s="41"/>
      <c r="L133" s="41"/>
      <c r="M133" s="41"/>
      <c r="N133" s="41" t="s">
        <v>183</v>
      </c>
      <c r="O133" s="41"/>
      <c r="P133" s="41"/>
      <c r="Q133" s="41"/>
      <c r="R133" s="41"/>
      <c r="S133" s="41"/>
      <c r="T133" s="125"/>
    </row>
    <row r="134" spans="2:22">
      <c r="B134" s="975" t="s">
        <v>3916</v>
      </c>
      <c r="C134" s="8" t="s">
        <v>27</v>
      </c>
      <c r="D134" s="985"/>
      <c r="E134" s="985"/>
      <c r="F134" s="42" t="s">
        <v>219</v>
      </c>
      <c r="G134" s="42"/>
      <c r="H134" s="41" t="s">
        <v>91</v>
      </c>
      <c r="I134" s="41" t="s">
        <v>3765</v>
      </c>
      <c r="J134" s="41" t="s">
        <v>176</v>
      </c>
      <c r="K134" s="41"/>
      <c r="L134" s="41"/>
      <c r="M134" s="41"/>
      <c r="N134" s="41" t="s">
        <v>183</v>
      </c>
      <c r="O134" s="41"/>
      <c r="P134" s="41"/>
      <c r="Q134" s="41"/>
      <c r="R134" s="41"/>
      <c r="S134" s="41"/>
      <c r="T134" s="125"/>
      <c r="V134" s="125"/>
    </row>
    <row r="135" spans="2:22">
      <c r="B135" s="975" t="s">
        <v>3917</v>
      </c>
      <c r="C135" s="8" t="s">
        <v>26</v>
      </c>
      <c r="D135" s="985"/>
      <c r="E135" s="985"/>
      <c r="F135" s="42" t="s">
        <v>218</v>
      </c>
      <c r="G135" s="42"/>
      <c r="H135" s="41" t="s">
        <v>91</v>
      </c>
      <c r="I135" s="41" t="s">
        <v>3765</v>
      </c>
      <c r="J135" s="41" t="s">
        <v>176</v>
      </c>
      <c r="K135" s="41"/>
      <c r="L135" s="41"/>
      <c r="M135" s="41"/>
      <c r="N135" s="41" t="s">
        <v>183</v>
      </c>
      <c r="O135" s="41"/>
      <c r="P135" s="41"/>
      <c r="Q135" s="41"/>
      <c r="R135" s="41"/>
      <c r="S135" s="41"/>
      <c r="T135" s="125"/>
      <c r="V135" s="125"/>
    </row>
    <row r="136" spans="2:22">
      <c r="B136" s="958" t="s">
        <v>3918</v>
      </c>
      <c r="C136" s="8" t="s">
        <v>18</v>
      </c>
      <c r="D136" s="985"/>
      <c r="E136" s="985"/>
      <c r="F136" s="42" t="s">
        <v>3753</v>
      </c>
      <c r="G136" s="42" t="s">
        <v>206</v>
      </c>
      <c r="H136" s="41" t="s">
        <v>91</v>
      </c>
      <c r="I136" s="41" t="s">
        <v>3765</v>
      </c>
      <c r="J136" s="41" t="s">
        <v>176</v>
      </c>
      <c r="K136" s="41"/>
      <c r="L136" s="41"/>
      <c r="M136" s="41"/>
      <c r="N136" s="41" t="s">
        <v>183</v>
      </c>
      <c r="O136" s="41"/>
      <c r="P136" s="41"/>
      <c r="Q136" s="41"/>
      <c r="R136" s="41"/>
      <c r="S136" s="41"/>
      <c r="T136" s="125"/>
    </row>
    <row r="137" spans="2:22">
      <c r="B137" s="978" t="s">
        <v>3919</v>
      </c>
      <c r="C137" s="8" t="s">
        <v>95</v>
      </c>
      <c r="D137" s="985"/>
      <c r="E137" s="985"/>
      <c r="F137" s="42" t="s">
        <v>3753</v>
      </c>
      <c r="G137" s="42"/>
      <c r="H137" s="41" t="s">
        <v>91</v>
      </c>
      <c r="I137" s="41" t="s">
        <v>3765</v>
      </c>
      <c r="J137" s="41" t="s">
        <v>176</v>
      </c>
      <c r="K137" s="41"/>
      <c r="L137" s="41"/>
      <c r="M137" s="41"/>
      <c r="N137" s="41" t="s">
        <v>183</v>
      </c>
      <c r="O137" s="41"/>
      <c r="P137" s="41"/>
      <c r="Q137" s="41"/>
      <c r="R137" s="41"/>
      <c r="S137" s="41"/>
      <c r="T137" s="125"/>
    </row>
    <row r="138" spans="2:22">
      <c r="B138" s="980"/>
      <c r="C138" s="980"/>
      <c r="D138" s="756" t="s">
        <v>201</v>
      </c>
      <c r="E138" s="756" t="s">
        <v>3764</v>
      </c>
    </row>
  </sheetData>
  <mergeCells count="8">
    <mergeCell ref="D91:E91"/>
    <mergeCell ref="F29:H29"/>
    <mergeCell ref="D30:D31"/>
    <mergeCell ref="F30:F31"/>
    <mergeCell ref="G30:G31"/>
    <mergeCell ref="H30:H31"/>
    <mergeCell ref="E30:E31"/>
    <mergeCell ref="D29:E29"/>
  </mergeCell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C000"/>
  </sheetPr>
  <dimension ref="A1:G28"/>
  <sheetViews>
    <sheetView showGridLines="0" zoomScale="80" zoomScaleNormal="80" workbookViewId="0"/>
  </sheetViews>
  <sheetFormatPr defaultColWidth="9.33203125" defaultRowHeight="14.4"/>
  <cols>
    <col min="1" max="1" width="33.44140625" customWidth="1"/>
    <col min="2" max="2" width="112.5546875" bestFit="1" customWidth="1"/>
    <col min="3" max="3" width="6.44140625" bestFit="1" customWidth="1"/>
    <col min="4" max="4" width="6.5546875" bestFit="1" customWidth="1"/>
    <col min="5" max="5" width="134.44140625" bestFit="1" customWidth="1"/>
    <col min="6" max="6" width="15.6640625" customWidth="1"/>
    <col min="7" max="7" width="23.44140625" customWidth="1"/>
  </cols>
  <sheetData>
    <row r="1" spans="1:7">
      <c r="A1" s="88" t="s">
        <v>1942</v>
      </c>
    </row>
    <row r="2" spans="1:7">
      <c r="A2" s="39" t="s">
        <v>1726</v>
      </c>
      <c r="B2" s="372"/>
      <c r="C2" s="373"/>
      <c r="D2" s="374"/>
      <c r="E2" s="374"/>
      <c r="F2" s="374"/>
    </row>
    <row r="3" spans="1:7">
      <c r="A3" s="375"/>
      <c r="B3" s="374"/>
      <c r="C3" s="374"/>
      <c r="D3" s="374"/>
      <c r="E3" s="374"/>
      <c r="F3" s="374"/>
    </row>
    <row r="4" spans="1:7">
      <c r="A4" s="88" t="s">
        <v>1943</v>
      </c>
      <c r="B4" s="374"/>
      <c r="C4" s="374"/>
      <c r="D4" s="374"/>
      <c r="E4" s="374"/>
      <c r="F4" s="374"/>
    </row>
    <row r="5" spans="1:7">
      <c r="A5" s="390" t="s">
        <v>109</v>
      </c>
      <c r="B5" s="374"/>
      <c r="C5" s="374"/>
      <c r="D5" s="374"/>
      <c r="E5" s="374"/>
      <c r="F5" s="374"/>
    </row>
    <row r="6" spans="1:7">
      <c r="A6" s="390" t="s">
        <v>304</v>
      </c>
      <c r="B6" s="328" t="s">
        <v>1944</v>
      </c>
      <c r="C6" s="391" t="s">
        <v>108</v>
      </c>
      <c r="D6" s="328" t="s">
        <v>313</v>
      </c>
      <c r="E6" s="374"/>
      <c r="F6" s="374"/>
    </row>
    <row r="7" spans="1:7">
      <c r="A7" s="390" t="s">
        <v>320</v>
      </c>
      <c r="B7" s="328" t="s">
        <v>314</v>
      </c>
      <c r="C7" s="391" t="s">
        <v>156</v>
      </c>
      <c r="D7" s="328" t="s">
        <v>315</v>
      </c>
      <c r="E7" s="374"/>
      <c r="F7" s="374"/>
    </row>
    <row r="8" spans="1:7">
      <c r="B8" s="374"/>
      <c r="C8" s="374"/>
      <c r="D8" s="374"/>
      <c r="E8" s="374"/>
      <c r="F8" s="374"/>
    </row>
    <row r="9" spans="1:7">
      <c r="A9" s="376" t="s">
        <v>1468</v>
      </c>
      <c r="B9" s="374"/>
      <c r="C9" s="374"/>
      <c r="D9" s="374"/>
      <c r="F9" s="374"/>
    </row>
    <row r="10" spans="1:7">
      <c r="C10" s="377"/>
      <c r="D10" s="378" t="s">
        <v>13</v>
      </c>
      <c r="E10" s="374"/>
      <c r="F10" s="374"/>
    </row>
    <row r="11" spans="1:7">
      <c r="B11" s="379" t="s">
        <v>1728</v>
      </c>
      <c r="C11" s="380"/>
      <c r="D11" s="175"/>
      <c r="E11" s="374"/>
      <c r="F11" s="374"/>
    </row>
    <row r="12" spans="1:7">
      <c r="B12" s="381" t="s">
        <v>1945</v>
      </c>
      <c r="C12" s="378" t="s">
        <v>73</v>
      </c>
      <c r="D12" s="382"/>
      <c r="E12" s="383" t="s">
        <v>1946</v>
      </c>
      <c r="F12" s="383"/>
      <c r="G12" s="383"/>
    </row>
    <row r="13" spans="1:7">
      <c r="B13" s="381" t="s">
        <v>1947</v>
      </c>
      <c r="C13" s="378" t="s">
        <v>95</v>
      </c>
      <c r="D13" s="382"/>
      <c r="E13" s="383" t="s">
        <v>1948</v>
      </c>
      <c r="F13" s="383"/>
      <c r="G13" s="383"/>
    </row>
    <row r="14" spans="1:7">
      <c r="B14" s="381" t="s">
        <v>1949</v>
      </c>
      <c r="C14" s="378" t="s">
        <v>94</v>
      </c>
      <c r="D14" s="382"/>
      <c r="E14" s="383" t="s">
        <v>1950</v>
      </c>
      <c r="F14" s="383"/>
      <c r="G14" s="383"/>
    </row>
    <row r="15" spans="1:7">
      <c r="B15" s="381" t="s">
        <v>1951</v>
      </c>
      <c r="C15" s="378" t="s">
        <v>888</v>
      </c>
      <c r="D15" s="382"/>
      <c r="E15" s="383" t="s">
        <v>1952</v>
      </c>
    </row>
    <row r="16" spans="1:7">
      <c r="B16" s="381" t="s">
        <v>1953</v>
      </c>
      <c r="C16" s="378" t="s">
        <v>889</v>
      </c>
      <c r="D16" s="382"/>
      <c r="E16" s="383" t="s">
        <v>1954</v>
      </c>
      <c r="F16" s="383"/>
      <c r="G16" s="383"/>
    </row>
    <row r="17" spans="2:7">
      <c r="B17" s="381" t="s">
        <v>1955</v>
      </c>
      <c r="C17" s="378" t="s">
        <v>890</v>
      </c>
      <c r="D17" s="382"/>
      <c r="E17" s="383" t="s">
        <v>1792</v>
      </c>
      <c r="F17" s="383"/>
      <c r="G17" s="383"/>
    </row>
    <row r="18" spans="2:7">
      <c r="B18" s="1554" t="s">
        <v>5926</v>
      </c>
      <c r="C18" s="1566" t="s">
        <v>6235</v>
      </c>
      <c r="D18" s="382"/>
      <c r="E18" s="1552" t="s">
        <v>5925</v>
      </c>
      <c r="F18" s="383"/>
      <c r="G18" s="383"/>
    </row>
    <row r="19" spans="2:7">
      <c r="B19" s="381" t="s">
        <v>1956</v>
      </c>
      <c r="C19" s="378" t="s">
        <v>893</v>
      </c>
      <c r="D19" s="382"/>
      <c r="E19" s="1544" t="s">
        <v>1794</v>
      </c>
      <c r="F19" s="383"/>
      <c r="G19" s="383"/>
    </row>
    <row r="20" spans="2:7">
      <c r="B20" s="381" t="s">
        <v>1957</v>
      </c>
      <c r="C20" s="378" t="s">
        <v>894</v>
      </c>
      <c r="D20" s="382"/>
      <c r="E20" s="1544" t="s">
        <v>1796</v>
      </c>
      <c r="F20" s="383"/>
      <c r="G20" s="383"/>
    </row>
    <row r="21" spans="2:7">
      <c r="B21" s="381" t="s">
        <v>1958</v>
      </c>
      <c r="C21" s="378" t="s">
        <v>895</v>
      </c>
      <c r="D21" s="382"/>
      <c r="E21" s="1544" t="s">
        <v>1798</v>
      </c>
      <c r="F21" s="383"/>
      <c r="G21" s="383"/>
    </row>
    <row r="22" spans="2:7">
      <c r="B22" s="381" t="s">
        <v>1959</v>
      </c>
      <c r="C22" s="378" t="s">
        <v>896</v>
      </c>
      <c r="D22" s="382"/>
      <c r="E22" s="1544" t="s">
        <v>1800</v>
      </c>
      <c r="F22" s="383"/>
      <c r="G22" s="383"/>
    </row>
    <row r="23" spans="2:7">
      <c r="B23" s="381" t="s">
        <v>1960</v>
      </c>
      <c r="C23" s="378" t="s">
        <v>897</v>
      </c>
      <c r="D23" s="382"/>
      <c r="E23" s="1544" t="s">
        <v>1802</v>
      </c>
      <c r="F23" s="383"/>
      <c r="G23" s="383"/>
    </row>
    <row r="24" spans="2:7">
      <c r="B24" s="381" t="s">
        <v>1961</v>
      </c>
      <c r="C24" s="378" t="s">
        <v>898</v>
      </c>
      <c r="D24" s="382"/>
      <c r="E24" s="1544" t="s">
        <v>1804</v>
      </c>
      <c r="F24" s="383"/>
      <c r="G24" s="383"/>
    </row>
    <row r="25" spans="2:7">
      <c r="B25" s="381" t="s">
        <v>1962</v>
      </c>
      <c r="C25" s="378" t="s">
        <v>899</v>
      </c>
      <c r="D25" s="382"/>
      <c r="E25" s="1544" t="s">
        <v>1806</v>
      </c>
      <c r="F25" s="383"/>
      <c r="G25" s="383"/>
    </row>
    <row r="26" spans="2:7">
      <c r="B26" s="1227" t="s">
        <v>6059</v>
      </c>
      <c r="C26" s="378" t="s">
        <v>6070</v>
      </c>
      <c r="D26" s="382"/>
      <c r="E26" s="1552" t="s">
        <v>6077</v>
      </c>
      <c r="F26" s="383"/>
      <c r="G26" s="383"/>
    </row>
    <row r="27" spans="2:7">
      <c r="B27" s="381" t="s">
        <v>1963</v>
      </c>
      <c r="C27" s="378" t="s">
        <v>900</v>
      </c>
      <c r="D27" s="382"/>
      <c r="E27" s="1542" t="s">
        <v>6408</v>
      </c>
      <c r="F27" s="383"/>
      <c r="G27" s="383"/>
    </row>
    <row r="28" spans="2:7">
      <c r="E28" s="383"/>
      <c r="F28" s="383"/>
      <c r="G28" s="383"/>
    </row>
  </sheetData>
  <conditionalFormatting sqref="E26">
    <cfRule type="duplicateValues" dxfId="5" priority="1"/>
  </conditionalFormatting>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792F2-6F46-4C63-B60F-84E0295664DD}">
  <sheetPr codeName="Sheet36">
    <tabColor rgb="FF00B0F0"/>
  </sheetPr>
  <dimension ref="A1:Z160"/>
  <sheetViews>
    <sheetView showGridLines="0" zoomScale="80" zoomScaleNormal="80" workbookViewId="0"/>
  </sheetViews>
  <sheetFormatPr defaultColWidth="9.33203125" defaultRowHeight="14.4"/>
  <cols>
    <col min="1" max="1" width="18.44140625" style="124" customWidth="1"/>
    <col min="2" max="2" width="89.6640625" style="124" bestFit="1" customWidth="1"/>
    <col min="3" max="3" width="18.33203125" style="124" customWidth="1"/>
    <col min="4" max="4" width="26" style="124" customWidth="1"/>
    <col min="5" max="5" width="25.33203125" style="124" customWidth="1"/>
    <col min="6" max="6" width="21.44140625" style="124" customWidth="1"/>
    <col min="7" max="7" width="23.33203125" style="124" customWidth="1"/>
    <col min="8" max="8" width="20.44140625" style="124" customWidth="1"/>
    <col min="9" max="9" width="26.5546875" style="124" customWidth="1"/>
    <col min="10" max="10" width="23.6640625" style="124" customWidth="1"/>
    <col min="11" max="11" width="16.44140625" style="124" customWidth="1"/>
    <col min="12" max="12" width="10.5546875" style="124" customWidth="1"/>
    <col min="13" max="13" width="12.5546875" style="124" customWidth="1"/>
    <col min="14" max="14" width="11.33203125" style="124" customWidth="1"/>
    <col min="15" max="16" width="11.5546875" style="124" customWidth="1"/>
    <col min="17" max="17" width="11" style="124" customWidth="1"/>
    <col min="18" max="18" width="9.33203125" style="124" customWidth="1"/>
    <col min="19" max="258" width="9.33203125" style="124"/>
    <col min="259" max="259" width="46.5546875" style="124" customWidth="1"/>
    <col min="260" max="260" width="18.44140625" style="124" customWidth="1"/>
    <col min="261" max="261" width="12.5546875" style="124" customWidth="1"/>
    <col min="262" max="262" width="18.44140625" style="124" customWidth="1"/>
    <col min="263" max="263" width="15.44140625" style="124" customWidth="1"/>
    <col min="264" max="264" width="28.6640625" style="124" customWidth="1"/>
    <col min="265" max="265" width="16.5546875" style="124" customWidth="1"/>
    <col min="266" max="266" width="28" style="124" customWidth="1"/>
    <col min="267" max="267" width="28.33203125" style="124" customWidth="1"/>
    <col min="268" max="268" width="9.33203125" style="124"/>
    <col min="269" max="269" width="34.33203125" style="124" customWidth="1"/>
    <col min="270" max="514" width="9.33203125" style="124"/>
    <col min="515" max="515" width="46.5546875" style="124" customWidth="1"/>
    <col min="516" max="516" width="18.44140625" style="124" customWidth="1"/>
    <col min="517" max="517" width="12.5546875" style="124" customWidth="1"/>
    <col min="518" max="518" width="18.44140625" style="124" customWidth="1"/>
    <col min="519" max="519" width="15.44140625" style="124" customWidth="1"/>
    <col min="520" max="520" width="28.6640625" style="124" customWidth="1"/>
    <col min="521" max="521" width="16.5546875" style="124" customWidth="1"/>
    <col min="522" max="522" width="28" style="124" customWidth="1"/>
    <col min="523" max="523" width="28.33203125" style="124" customWidth="1"/>
    <col min="524" max="524" width="9.33203125" style="124"/>
    <col min="525" max="525" width="34.33203125" style="124" customWidth="1"/>
    <col min="526" max="770" width="9.33203125" style="124"/>
    <col min="771" max="771" width="46.5546875" style="124" customWidth="1"/>
    <col min="772" max="772" width="18.44140625" style="124" customWidth="1"/>
    <col min="773" max="773" width="12.5546875" style="124" customWidth="1"/>
    <col min="774" max="774" width="18.44140625" style="124" customWidth="1"/>
    <col min="775" max="775" width="15.44140625" style="124" customWidth="1"/>
    <col min="776" max="776" width="28.6640625" style="124" customWidth="1"/>
    <col min="777" max="777" width="16.5546875" style="124" customWidth="1"/>
    <col min="778" max="778" width="28" style="124" customWidth="1"/>
    <col min="779" max="779" width="28.33203125" style="124" customWidth="1"/>
    <col min="780" max="780" width="9.33203125" style="124"/>
    <col min="781" max="781" width="34.33203125" style="124" customWidth="1"/>
    <col min="782" max="1026" width="9.33203125" style="124"/>
    <col min="1027" max="1027" width="46.5546875" style="124" customWidth="1"/>
    <col min="1028" max="1028" width="18.44140625" style="124" customWidth="1"/>
    <col min="1029" max="1029" width="12.5546875" style="124" customWidth="1"/>
    <col min="1030" max="1030" width="18.44140625" style="124" customWidth="1"/>
    <col min="1031" max="1031" width="15.44140625" style="124" customWidth="1"/>
    <col min="1032" max="1032" width="28.6640625" style="124" customWidth="1"/>
    <col min="1033" max="1033" width="16.5546875" style="124" customWidth="1"/>
    <col min="1034" max="1034" width="28" style="124" customWidth="1"/>
    <col min="1035" max="1035" width="28.33203125" style="124" customWidth="1"/>
    <col min="1036" max="1036" width="9.33203125" style="124"/>
    <col min="1037" max="1037" width="34.33203125" style="124" customWidth="1"/>
    <col min="1038" max="1282" width="9.33203125" style="124"/>
    <col min="1283" max="1283" width="46.5546875" style="124" customWidth="1"/>
    <col min="1284" max="1284" width="18.44140625" style="124" customWidth="1"/>
    <col min="1285" max="1285" width="12.5546875" style="124" customWidth="1"/>
    <col min="1286" max="1286" width="18.44140625" style="124" customWidth="1"/>
    <col min="1287" max="1287" width="15.44140625" style="124" customWidth="1"/>
    <col min="1288" max="1288" width="28.6640625" style="124" customWidth="1"/>
    <col min="1289" max="1289" width="16.5546875" style="124" customWidth="1"/>
    <col min="1290" max="1290" width="28" style="124" customWidth="1"/>
    <col min="1291" max="1291" width="28.33203125" style="124" customWidth="1"/>
    <col min="1292" max="1292" width="9.33203125" style="124"/>
    <col min="1293" max="1293" width="34.33203125" style="124" customWidth="1"/>
    <col min="1294" max="1538" width="9.33203125" style="124"/>
    <col min="1539" max="1539" width="46.5546875" style="124" customWidth="1"/>
    <col min="1540" max="1540" width="18.44140625" style="124" customWidth="1"/>
    <col min="1541" max="1541" width="12.5546875" style="124" customWidth="1"/>
    <col min="1542" max="1542" width="18.44140625" style="124" customWidth="1"/>
    <col min="1543" max="1543" width="15.44140625" style="124" customWidth="1"/>
    <col min="1544" max="1544" width="28.6640625" style="124" customWidth="1"/>
    <col min="1545" max="1545" width="16.5546875" style="124" customWidth="1"/>
    <col min="1546" max="1546" width="28" style="124" customWidth="1"/>
    <col min="1547" max="1547" width="28.33203125" style="124" customWidth="1"/>
    <col min="1548" max="1548" width="9.33203125" style="124"/>
    <col min="1549" max="1549" width="34.33203125" style="124" customWidth="1"/>
    <col min="1550" max="1794" width="9.33203125" style="124"/>
    <col min="1795" max="1795" width="46.5546875" style="124" customWidth="1"/>
    <col min="1796" max="1796" width="18.44140625" style="124" customWidth="1"/>
    <col min="1797" max="1797" width="12.5546875" style="124" customWidth="1"/>
    <col min="1798" max="1798" width="18.44140625" style="124" customWidth="1"/>
    <col min="1799" max="1799" width="15.44140625" style="124" customWidth="1"/>
    <col min="1800" max="1800" width="28.6640625" style="124" customWidth="1"/>
    <col min="1801" max="1801" width="16.5546875" style="124" customWidth="1"/>
    <col min="1802" max="1802" width="28" style="124" customWidth="1"/>
    <col min="1803" max="1803" width="28.33203125" style="124" customWidth="1"/>
    <col min="1804" max="1804" width="9.33203125" style="124"/>
    <col min="1805" max="1805" width="34.33203125" style="124" customWidth="1"/>
    <col min="1806" max="2050" width="9.33203125" style="124"/>
    <col min="2051" max="2051" width="46.5546875" style="124" customWidth="1"/>
    <col min="2052" max="2052" width="18.44140625" style="124" customWidth="1"/>
    <col min="2053" max="2053" width="12.5546875" style="124" customWidth="1"/>
    <col min="2054" max="2054" width="18.44140625" style="124" customWidth="1"/>
    <col min="2055" max="2055" width="15.44140625" style="124" customWidth="1"/>
    <col min="2056" max="2056" width="28.6640625" style="124" customWidth="1"/>
    <col min="2057" max="2057" width="16.5546875" style="124" customWidth="1"/>
    <col min="2058" max="2058" width="28" style="124" customWidth="1"/>
    <col min="2059" max="2059" width="28.33203125" style="124" customWidth="1"/>
    <col min="2060" max="2060" width="9.33203125" style="124"/>
    <col min="2061" max="2061" width="34.33203125" style="124" customWidth="1"/>
    <col min="2062" max="2306" width="9.33203125" style="124"/>
    <col min="2307" max="2307" width="46.5546875" style="124" customWidth="1"/>
    <col min="2308" max="2308" width="18.44140625" style="124" customWidth="1"/>
    <col min="2309" max="2309" width="12.5546875" style="124" customWidth="1"/>
    <col min="2310" max="2310" width="18.44140625" style="124" customWidth="1"/>
    <col min="2311" max="2311" width="15.44140625" style="124" customWidth="1"/>
    <col min="2312" max="2312" width="28.6640625" style="124" customWidth="1"/>
    <col min="2313" max="2313" width="16.5546875" style="124" customWidth="1"/>
    <col min="2314" max="2314" width="28" style="124" customWidth="1"/>
    <col min="2315" max="2315" width="28.33203125" style="124" customWidth="1"/>
    <col min="2316" max="2316" width="9.33203125" style="124"/>
    <col min="2317" max="2317" width="34.33203125" style="124" customWidth="1"/>
    <col min="2318" max="2562" width="9.33203125" style="124"/>
    <col min="2563" max="2563" width="46.5546875" style="124" customWidth="1"/>
    <col min="2564" max="2564" width="18.44140625" style="124" customWidth="1"/>
    <col min="2565" max="2565" width="12.5546875" style="124" customWidth="1"/>
    <col min="2566" max="2566" width="18.44140625" style="124" customWidth="1"/>
    <col min="2567" max="2567" width="15.44140625" style="124" customWidth="1"/>
    <col min="2568" max="2568" width="28.6640625" style="124" customWidth="1"/>
    <col min="2569" max="2569" width="16.5546875" style="124" customWidth="1"/>
    <col min="2570" max="2570" width="28" style="124" customWidth="1"/>
    <col min="2571" max="2571" width="28.33203125" style="124" customWidth="1"/>
    <col min="2572" max="2572" width="9.33203125" style="124"/>
    <col min="2573" max="2573" width="34.33203125" style="124" customWidth="1"/>
    <col min="2574" max="2818" width="9.33203125" style="124"/>
    <col min="2819" max="2819" width="46.5546875" style="124" customWidth="1"/>
    <col min="2820" max="2820" width="18.44140625" style="124" customWidth="1"/>
    <col min="2821" max="2821" width="12.5546875" style="124" customWidth="1"/>
    <col min="2822" max="2822" width="18.44140625" style="124" customWidth="1"/>
    <col min="2823" max="2823" width="15.44140625" style="124" customWidth="1"/>
    <col min="2824" max="2824" width="28.6640625" style="124" customWidth="1"/>
    <col min="2825" max="2825" width="16.5546875" style="124" customWidth="1"/>
    <col min="2826" max="2826" width="28" style="124" customWidth="1"/>
    <col min="2827" max="2827" width="28.33203125" style="124" customWidth="1"/>
    <col min="2828" max="2828" width="9.33203125" style="124"/>
    <col min="2829" max="2829" width="34.33203125" style="124" customWidth="1"/>
    <col min="2830" max="3074" width="9.33203125" style="124"/>
    <col min="3075" max="3075" width="46.5546875" style="124" customWidth="1"/>
    <col min="3076" max="3076" width="18.44140625" style="124" customWidth="1"/>
    <col min="3077" max="3077" width="12.5546875" style="124" customWidth="1"/>
    <col min="3078" max="3078" width="18.44140625" style="124" customWidth="1"/>
    <col min="3079" max="3079" width="15.44140625" style="124" customWidth="1"/>
    <col min="3080" max="3080" width="28.6640625" style="124" customWidth="1"/>
    <col min="3081" max="3081" width="16.5546875" style="124" customWidth="1"/>
    <col min="3082" max="3082" width="28" style="124" customWidth="1"/>
    <col min="3083" max="3083" width="28.33203125" style="124" customWidth="1"/>
    <col min="3084" max="3084" width="9.33203125" style="124"/>
    <col min="3085" max="3085" width="34.33203125" style="124" customWidth="1"/>
    <col min="3086" max="3330" width="9.33203125" style="124"/>
    <col min="3331" max="3331" width="46.5546875" style="124" customWidth="1"/>
    <col min="3332" max="3332" width="18.44140625" style="124" customWidth="1"/>
    <col min="3333" max="3333" width="12.5546875" style="124" customWidth="1"/>
    <col min="3334" max="3334" width="18.44140625" style="124" customWidth="1"/>
    <col min="3335" max="3335" width="15.44140625" style="124" customWidth="1"/>
    <col min="3336" max="3336" width="28.6640625" style="124" customWidth="1"/>
    <col min="3337" max="3337" width="16.5546875" style="124" customWidth="1"/>
    <col min="3338" max="3338" width="28" style="124" customWidth="1"/>
    <col min="3339" max="3339" width="28.33203125" style="124" customWidth="1"/>
    <col min="3340" max="3340" width="9.33203125" style="124"/>
    <col min="3341" max="3341" width="34.33203125" style="124" customWidth="1"/>
    <col min="3342" max="3586" width="9.33203125" style="124"/>
    <col min="3587" max="3587" width="46.5546875" style="124" customWidth="1"/>
    <col min="3588" max="3588" width="18.44140625" style="124" customWidth="1"/>
    <col min="3589" max="3589" width="12.5546875" style="124" customWidth="1"/>
    <col min="3590" max="3590" width="18.44140625" style="124" customWidth="1"/>
    <col min="3591" max="3591" width="15.44140625" style="124" customWidth="1"/>
    <col min="3592" max="3592" width="28.6640625" style="124" customWidth="1"/>
    <col min="3593" max="3593" width="16.5546875" style="124" customWidth="1"/>
    <col min="3594" max="3594" width="28" style="124" customWidth="1"/>
    <col min="3595" max="3595" width="28.33203125" style="124" customWidth="1"/>
    <col min="3596" max="3596" width="9.33203125" style="124"/>
    <col min="3597" max="3597" width="34.33203125" style="124" customWidth="1"/>
    <col min="3598" max="3842" width="9.33203125" style="124"/>
    <col min="3843" max="3843" width="46.5546875" style="124" customWidth="1"/>
    <col min="3844" max="3844" width="18.44140625" style="124" customWidth="1"/>
    <col min="3845" max="3845" width="12.5546875" style="124" customWidth="1"/>
    <col min="3846" max="3846" width="18.44140625" style="124" customWidth="1"/>
    <col min="3847" max="3847" width="15.44140625" style="124" customWidth="1"/>
    <col min="3848" max="3848" width="28.6640625" style="124" customWidth="1"/>
    <col min="3849" max="3849" width="16.5546875" style="124" customWidth="1"/>
    <col min="3850" max="3850" width="28" style="124" customWidth="1"/>
    <col min="3851" max="3851" width="28.33203125" style="124" customWidth="1"/>
    <col min="3852" max="3852" width="9.33203125" style="124"/>
    <col min="3853" max="3853" width="34.33203125" style="124" customWidth="1"/>
    <col min="3854" max="4098" width="9.33203125" style="124"/>
    <col min="4099" max="4099" width="46.5546875" style="124" customWidth="1"/>
    <col min="4100" max="4100" width="18.44140625" style="124" customWidth="1"/>
    <col min="4101" max="4101" width="12.5546875" style="124" customWidth="1"/>
    <col min="4102" max="4102" width="18.44140625" style="124" customWidth="1"/>
    <col min="4103" max="4103" width="15.44140625" style="124" customWidth="1"/>
    <col min="4104" max="4104" width="28.6640625" style="124" customWidth="1"/>
    <col min="4105" max="4105" width="16.5546875" style="124" customWidth="1"/>
    <col min="4106" max="4106" width="28" style="124" customWidth="1"/>
    <col min="4107" max="4107" width="28.33203125" style="124" customWidth="1"/>
    <col min="4108" max="4108" width="9.33203125" style="124"/>
    <col min="4109" max="4109" width="34.33203125" style="124" customWidth="1"/>
    <col min="4110" max="4354" width="9.33203125" style="124"/>
    <col min="4355" max="4355" width="46.5546875" style="124" customWidth="1"/>
    <col min="4356" max="4356" width="18.44140625" style="124" customWidth="1"/>
    <col min="4357" max="4357" width="12.5546875" style="124" customWidth="1"/>
    <col min="4358" max="4358" width="18.44140625" style="124" customWidth="1"/>
    <col min="4359" max="4359" width="15.44140625" style="124" customWidth="1"/>
    <col min="4360" max="4360" width="28.6640625" style="124" customWidth="1"/>
    <col min="4361" max="4361" width="16.5546875" style="124" customWidth="1"/>
    <col min="4362" max="4362" width="28" style="124" customWidth="1"/>
    <col min="4363" max="4363" width="28.33203125" style="124" customWidth="1"/>
    <col min="4364" max="4364" width="9.33203125" style="124"/>
    <col min="4365" max="4365" width="34.33203125" style="124" customWidth="1"/>
    <col min="4366" max="4610" width="9.33203125" style="124"/>
    <col min="4611" max="4611" width="46.5546875" style="124" customWidth="1"/>
    <col min="4612" max="4612" width="18.44140625" style="124" customWidth="1"/>
    <col min="4613" max="4613" width="12.5546875" style="124" customWidth="1"/>
    <col min="4614" max="4614" width="18.44140625" style="124" customWidth="1"/>
    <col min="4615" max="4615" width="15.44140625" style="124" customWidth="1"/>
    <col min="4616" max="4616" width="28.6640625" style="124" customWidth="1"/>
    <col min="4617" max="4617" width="16.5546875" style="124" customWidth="1"/>
    <col min="4618" max="4618" width="28" style="124" customWidth="1"/>
    <col min="4619" max="4619" width="28.33203125" style="124" customWidth="1"/>
    <col min="4620" max="4620" width="9.33203125" style="124"/>
    <col min="4621" max="4621" width="34.33203125" style="124" customWidth="1"/>
    <col min="4622" max="4866" width="9.33203125" style="124"/>
    <col min="4867" max="4867" width="46.5546875" style="124" customWidth="1"/>
    <col min="4868" max="4868" width="18.44140625" style="124" customWidth="1"/>
    <col min="4869" max="4869" width="12.5546875" style="124" customWidth="1"/>
    <col min="4870" max="4870" width="18.44140625" style="124" customWidth="1"/>
    <col min="4871" max="4871" width="15.44140625" style="124" customWidth="1"/>
    <col min="4872" max="4872" width="28.6640625" style="124" customWidth="1"/>
    <col min="4873" max="4873" width="16.5546875" style="124" customWidth="1"/>
    <col min="4874" max="4874" width="28" style="124" customWidth="1"/>
    <col min="4875" max="4875" width="28.33203125" style="124" customWidth="1"/>
    <col min="4876" max="4876" width="9.33203125" style="124"/>
    <col min="4877" max="4877" width="34.33203125" style="124" customWidth="1"/>
    <col min="4878" max="5122" width="9.33203125" style="124"/>
    <col min="5123" max="5123" width="46.5546875" style="124" customWidth="1"/>
    <col min="5124" max="5124" width="18.44140625" style="124" customWidth="1"/>
    <col min="5125" max="5125" width="12.5546875" style="124" customWidth="1"/>
    <col min="5126" max="5126" width="18.44140625" style="124" customWidth="1"/>
    <col min="5127" max="5127" width="15.44140625" style="124" customWidth="1"/>
    <col min="5128" max="5128" width="28.6640625" style="124" customWidth="1"/>
    <col min="5129" max="5129" width="16.5546875" style="124" customWidth="1"/>
    <col min="5130" max="5130" width="28" style="124" customWidth="1"/>
    <col min="5131" max="5131" width="28.33203125" style="124" customWidth="1"/>
    <col min="5132" max="5132" width="9.33203125" style="124"/>
    <col min="5133" max="5133" width="34.33203125" style="124" customWidth="1"/>
    <col min="5134" max="5378" width="9.33203125" style="124"/>
    <col min="5379" max="5379" width="46.5546875" style="124" customWidth="1"/>
    <col min="5380" max="5380" width="18.44140625" style="124" customWidth="1"/>
    <col min="5381" max="5381" width="12.5546875" style="124" customWidth="1"/>
    <col min="5382" max="5382" width="18.44140625" style="124" customWidth="1"/>
    <col min="5383" max="5383" width="15.44140625" style="124" customWidth="1"/>
    <col min="5384" max="5384" width="28.6640625" style="124" customWidth="1"/>
    <col min="5385" max="5385" width="16.5546875" style="124" customWidth="1"/>
    <col min="5386" max="5386" width="28" style="124" customWidth="1"/>
    <col min="5387" max="5387" width="28.33203125" style="124" customWidth="1"/>
    <col min="5388" max="5388" width="9.33203125" style="124"/>
    <col min="5389" max="5389" width="34.33203125" style="124" customWidth="1"/>
    <col min="5390" max="5634" width="9.33203125" style="124"/>
    <col min="5635" max="5635" width="46.5546875" style="124" customWidth="1"/>
    <col min="5636" max="5636" width="18.44140625" style="124" customWidth="1"/>
    <col min="5637" max="5637" width="12.5546875" style="124" customWidth="1"/>
    <col min="5638" max="5638" width="18.44140625" style="124" customWidth="1"/>
    <col min="5639" max="5639" width="15.44140625" style="124" customWidth="1"/>
    <col min="5640" max="5640" width="28.6640625" style="124" customWidth="1"/>
    <col min="5641" max="5641" width="16.5546875" style="124" customWidth="1"/>
    <col min="5642" max="5642" width="28" style="124" customWidth="1"/>
    <col min="5643" max="5643" width="28.33203125" style="124" customWidth="1"/>
    <col min="5644" max="5644" width="9.33203125" style="124"/>
    <col min="5645" max="5645" width="34.33203125" style="124" customWidth="1"/>
    <col min="5646" max="5890" width="9.33203125" style="124"/>
    <col min="5891" max="5891" width="46.5546875" style="124" customWidth="1"/>
    <col min="5892" max="5892" width="18.44140625" style="124" customWidth="1"/>
    <col min="5893" max="5893" width="12.5546875" style="124" customWidth="1"/>
    <col min="5894" max="5894" width="18.44140625" style="124" customWidth="1"/>
    <col min="5895" max="5895" width="15.44140625" style="124" customWidth="1"/>
    <col min="5896" max="5896" width="28.6640625" style="124" customWidth="1"/>
    <col min="5897" max="5897" width="16.5546875" style="124" customWidth="1"/>
    <col min="5898" max="5898" width="28" style="124" customWidth="1"/>
    <col min="5899" max="5899" width="28.33203125" style="124" customWidth="1"/>
    <col min="5900" max="5900" width="9.33203125" style="124"/>
    <col min="5901" max="5901" width="34.33203125" style="124" customWidth="1"/>
    <col min="5902" max="6146" width="9.33203125" style="124"/>
    <col min="6147" max="6147" width="46.5546875" style="124" customWidth="1"/>
    <col min="6148" max="6148" width="18.44140625" style="124" customWidth="1"/>
    <col min="6149" max="6149" width="12.5546875" style="124" customWidth="1"/>
    <col min="6150" max="6150" width="18.44140625" style="124" customWidth="1"/>
    <col min="6151" max="6151" width="15.44140625" style="124" customWidth="1"/>
    <col min="6152" max="6152" width="28.6640625" style="124" customWidth="1"/>
    <col min="6153" max="6153" width="16.5546875" style="124" customWidth="1"/>
    <col min="6154" max="6154" width="28" style="124" customWidth="1"/>
    <col min="6155" max="6155" width="28.33203125" style="124" customWidth="1"/>
    <col min="6156" max="6156" width="9.33203125" style="124"/>
    <col min="6157" max="6157" width="34.33203125" style="124" customWidth="1"/>
    <col min="6158" max="6402" width="9.33203125" style="124"/>
    <col min="6403" max="6403" width="46.5546875" style="124" customWidth="1"/>
    <col min="6404" max="6404" width="18.44140625" style="124" customWidth="1"/>
    <col min="6405" max="6405" width="12.5546875" style="124" customWidth="1"/>
    <col min="6406" max="6406" width="18.44140625" style="124" customWidth="1"/>
    <col min="6407" max="6407" width="15.44140625" style="124" customWidth="1"/>
    <col min="6408" max="6408" width="28.6640625" style="124" customWidth="1"/>
    <col min="6409" max="6409" width="16.5546875" style="124" customWidth="1"/>
    <col min="6410" max="6410" width="28" style="124" customWidth="1"/>
    <col min="6411" max="6411" width="28.33203125" style="124" customWidth="1"/>
    <col min="6412" max="6412" width="9.33203125" style="124"/>
    <col min="6413" max="6413" width="34.33203125" style="124" customWidth="1"/>
    <col min="6414" max="6658" width="9.33203125" style="124"/>
    <col min="6659" max="6659" width="46.5546875" style="124" customWidth="1"/>
    <col min="6660" max="6660" width="18.44140625" style="124" customWidth="1"/>
    <col min="6661" max="6661" width="12.5546875" style="124" customWidth="1"/>
    <col min="6662" max="6662" width="18.44140625" style="124" customWidth="1"/>
    <col min="6663" max="6663" width="15.44140625" style="124" customWidth="1"/>
    <col min="6664" max="6664" width="28.6640625" style="124" customWidth="1"/>
    <col min="6665" max="6665" width="16.5546875" style="124" customWidth="1"/>
    <col min="6666" max="6666" width="28" style="124" customWidth="1"/>
    <col min="6667" max="6667" width="28.33203125" style="124" customWidth="1"/>
    <col min="6668" max="6668" width="9.33203125" style="124"/>
    <col min="6669" max="6669" width="34.33203125" style="124" customWidth="1"/>
    <col min="6670" max="6914" width="9.33203125" style="124"/>
    <col min="6915" max="6915" width="46.5546875" style="124" customWidth="1"/>
    <col min="6916" max="6916" width="18.44140625" style="124" customWidth="1"/>
    <col min="6917" max="6917" width="12.5546875" style="124" customWidth="1"/>
    <col min="6918" max="6918" width="18.44140625" style="124" customWidth="1"/>
    <col min="6919" max="6919" width="15.44140625" style="124" customWidth="1"/>
    <col min="6920" max="6920" width="28.6640625" style="124" customWidth="1"/>
    <col min="6921" max="6921" width="16.5546875" style="124" customWidth="1"/>
    <col min="6922" max="6922" width="28" style="124" customWidth="1"/>
    <col min="6923" max="6923" width="28.33203125" style="124" customWidth="1"/>
    <col min="6924" max="6924" width="9.33203125" style="124"/>
    <col min="6925" max="6925" width="34.33203125" style="124" customWidth="1"/>
    <col min="6926" max="7170" width="9.33203125" style="124"/>
    <col min="7171" max="7171" width="46.5546875" style="124" customWidth="1"/>
    <col min="7172" max="7172" width="18.44140625" style="124" customWidth="1"/>
    <col min="7173" max="7173" width="12.5546875" style="124" customWidth="1"/>
    <col min="7174" max="7174" width="18.44140625" style="124" customWidth="1"/>
    <col min="7175" max="7175" width="15.44140625" style="124" customWidth="1"/>
    <col min="7176" max="7176" width="28.6640625" style="124" customWidth="1"/>
    <col min="7177" max="7177" width="16.5546875" style="124" customWidth="1"/>
    <col min="7178" max="7178" width="28" style="124" customWidth="1"/>
    <col min="7179" max="7179" width="28.33203125" style="124" customWidth="1"/>
    <col min="7180" max="7180" width="9.33203125" style="124"/>
    <col min="7181" max="7181" width="34.33203125" style="124" customWidth="1"/>
    <col min="7182" max="7426" width="9.33203125" style="124"/>
    <col min="7427" max="7427" width="46.5546875" style="124" customWidth="1"/>
    <col min="7428" max="7428" width="18.44140625" style="124" customWidth="1"/>
    <col min="7429" max="7429" width="12.5546875" style="124" customWidth="1"/>
    <col min="7430" max="7430" width="18.44140625" style="124" customWidth="1"/>
    <col min="7431" max="7431" width="15.44140625" style="124" customWidth="1"/>
    <col min="7432" max="7432" width="28.6640625" style="124" customWidth="1"/>
    <col min="7433" max="7433" width="16.5546875" style="124" customWidth="1"/>
    <col min="7434" max="7434" width="28" style="124" customWidth="1"/>
    <col min="7435" max="7435" width="28.33203125" style="124" customWidth="1"/>
    <col min="7436" max="7436" width="9.33203125" style="124"/>
    <col min="7437" max="7437" width="34.33203125" style="124" customWidth="1"/>
    <col min="7438" max="7682" width="9.33203125" style="124"/>
    <col min="7683" max="7683" width="46.5546875" style="124" customWidth="1"/>
    <col min="7684" max="7684" width="18.44140625" style="124" customWidth="1"/>
    <col min="7685" max="7685" width="12.5546875" style="124" customWidth="1"/>
    <col min="7686" max="7686" width="18.44140625" style="124" customWidth="1"/>
    <col min="7687" max="7687" width="15.44140625" style="124" customWidth="1"/>
    <col min="7688" max="7688" width="28.6640625" style="124" customWidth="1"/>
    <col min="7689" max="7689" width="16.5546875" style="124" customWidth="1"/>
    <col min="7690" max="7690" width="28" style="124" customWidth="1"/>
    <col min="7691" max="7691" width="28.33203125" style="124" customWidth="1"/>
    <col min="7692" max="7692" width="9.33203125" style="124"/>
    <col min="7693" max="7693" width="34.33203125" style="124" customWidth="1"/>
    <col min="7694" max="7938" width="9.33203125" style="124"/>
    <col min="7939" max="7939" width="46.5546875" style="124" customWidth="1"/>
    <col min="7940" max="7940" width="18.44140625" style="124" customWidth="1"/>
    <col min="7941" max="7941" width="12.5546875" style="124" customWidth="1"/>
    <col min="7942" max="7942" width="18.44140625" style="124" customWidth="1"/>
    <col min="7943" max="7943" width="15.44140625" style="124" customWidth="1"/>
    <col min="7944" max="7944" width="28.6640625" style="124" customWidth="1"/>
    <col min="7945" max="7945" width="16.5546875" style="124" customWidth="1"/>
    <col min="7946" max="7946" width="28" style="124" customWidth="1"/>
    <col min="7947" max="7947" width="28.33203125" style="124" customWidth="1"/>
    <col min="7948" max="7948" width="9.33203125" style="124"/>
    <col min="7949" max="7949" width="34.33203125" style="124" customWidth="1"/>
    <col min="7950" max="8194" width="9.33203125" style="124"/>
    <col min="8195" max="8195" width="46.5546875" style="124" customWidth="1"/>
    <col min="8196" max="8196" width="18.44140625" style="124" customWidth="1"/>
    <col min="8197" max="8197" width="12.5546875" style="124" customWidth="1"/>
    <col min="8198" max="8198" width="18.44140625" style="124" customWidth="1"/>
    <col min="8199" max="8199" width="15.44140625" style="124" customWidth="1"/>
    <col min="8200" max="8200" width="28.6640625" style="124" customWidth="1"/>
    <col min="8201" max="8201" width="16.5546875" style="124" customWidth="1"/>
    <col min="8202" max="8202" width="28" style="124" customWidth="1"/>
    <col min="8203" max="8203" width="28.33203125" style="124" customWidth="1"/>
    <col min="8204" max="8204" width="9.33203125" style="124"/>
    <col min="8205" max="8205" width="34.33203125" style="124" customWidth="1"/>
    <col min="8206" max="8450" width="9.33203125" style="124"/>
    <col min="8451" max="8451" width="46.5546875" style="124" customWidth="1"/>
    <col min="8452" max="8452" width="18.44140625" style="124" customWidth="1"/>
    <col min="8453" max="8453" width="12.5546875" style="124" customWidth="1"/>
    <col min="8454" max="8454" width="18.44140625" style="124" customWidth="1"/>
    <col min="8455" max="8455" width="15.44140625" style="124" customWidth="1"/>
    <col min="8456" max="8456" width="28.6640625" style="124" customWidth="1"/>
    <col min="8457" max="8457" width="16.5546875" style="124" customWidth="1"/>
    <col min="8458" max="8458" width="28" style="124" customWidth="1"/>
    <col min="8459" max="8459" width="28.33203125" style="124" customWidth="1"/>
    <col min="8460" max="8460" width="9.33203125" style="124"/>
    <col min="8461" max="8461" width="34.33203125" style="124" customWidth="1"/>
    <col min="8462" max="8706" width="9.33203125" style="124"/>
    <col min="8707" max="8707" width="46.5546875" style="124" customWidth="1"/>
    <col min="8708" max="8708" width="18.44140625" style="124" customWidth="1"/>
    <col min="8709" max="8709" width="12.5546875" style="124" customWidth="1"/>
    <col min="8710" max="8710" width="18.44140625" style="124" customWidth="1"/>
    <col min="8711" max="8711" width="15.44140625" style="124" customWidth="1"/>
    <col min="8712" max="8712" width="28.6640625" style="124" customWidth="1"/>
    <col min="8713" max="8713" width="16.5546875" style="124" customWidth="1"/>
    <col min="8714" max="8714" width="28" style="124" customWidth="1"/>
    <col min="8715" max="8715" width="28.33203125" style="124" customWidth="1"/>
    <col min="8716" max="8716" width="9.33203125" style="124"/>
    <col min="8717" max="8717" width="34.33203125" style="124" customWidth="1"/>
    <col min="8718" max="8962" width="9.33203125" style="124"/>
    <col min="8963" max="8963" width="46.5546875" style="124" customWidth="1"/>
    <col min="8964" max="8964" width="18.44140625" style="124" customWidth="1"/>
    <col min="8965" max="8965" width="12.5546875" style="124" customWidth="1"/>
    <col min="8966" max="8966" width="18.44140625" style="124" customWidth="1"/>
    <col min="8967" max="8967" width="15.44140625" style="124" customWidth="1"/>
    <col min="8968" max="8968" width="28.6640625" style="124" customWidth="1"/>
    <col min="8969" max="8969" width="16.5546875" style="124" customWidth="1"/>
    <col min="8970" max="8970" width="28" style="124" customWidth="1"/>
    <col min="8971" max="8971" width="28.33203125" style="124" customWidth="1"/>
    <col min="8972" max="8972" width="9.33203125" style="124"/>
    <col min="8973" max="8973" width="34.33203125" style="124" customWidth="1"/>
    <col min="8974" max="9218" width="9.33203125" style="124"/>
    <col min="9219" max="9219" width="46.5546875" style="124" customWidth="1"/>
    <col min="9220" max="9220" width="18.44140625" style="124" customWidth="1"/>
    <col min="9221" max="9221" width="12.5546875" style="124" customWidth="1"/>
    <col min="9222" max="9222" width="18.44140625" style="124" customWidth="1"/>
    <col min="9223" max="9223" width="15.44140625" style="124" customWidth="1"/>
    <col min="9224" max="9224" width="28.6640625" style="124" customWidth="1"/>
    <col min="9225" max="9225" width="16.5546875" style="124" customWidth="1"/>
    <col min="9226" max="9226" width="28" style="124" customWidth="1"/>
    <col min="9227" max="9227" width="28.33203125" style="124" customWidth="1"/>
    <col min="9228" max="9228" width="9.33203125" style="124"/>
    <col min="9229" max="9229" width="34.33203125" style="124" customWidth="1"/>
    <col min="9230" max="9474" width="9.33203125" style="124"/>
    <col min="9475" max="9475" width="46.5546875" style="124" customWidth="1"/>
    <col min="9476" max="9476" width="18.44140625" style="124" customWidth="1"/>
    <col min="9477" max="9477" width="12.5546875" style="124" customWidth="1"/>
    <col min="9478" max="9478" width="18.44140625" style="124" customWidth="1"/>
    <col min="9479" max="9479" width="15.44140625" style="124" customWidth="1"/>
    <col min="9480" max="9480" width="28.6640625" style="124" customWidth="1"/>
    <col min="9481" max="9481" width="16.5546875" style="124" customWidth="1"/>
    <col min="9482" max="9482" width="28" style="124" customWidth="1"/>
    <col min="9483" max="9483" width="28.33203125" style="124" customWidth="1"/>
    <col min="9484" max="9484" width="9.33203125" style="124"/>
    <col min="9485" max="9485" width="34.33203125" style="124" customWidth="1"/>
    <col min="9486" max="9730" width="9.33203125" style="124"/>
    <col min="9731" max="9731" width="46.5546875" style="124" customWidth="1"/>
    <col min="9732" max="9732" width="18.44140625" style="124" customWidth="1"/>
    <col min="9733" max="9733" width="12.5546875" style="124" customWidth="1"/>
    <col min="9734" max="9734" width="18.44140625" style="124" customWidth="1"/>
    <col min="9735" max="9735" width="15.44140625" style="124" customWidth="1"/>
    <col min="9736" max="9736" width="28.6640625" style="124" customWidth="1"/>
    <col min="9737" max="9737" width="16.5546875" style="124" customWidth="1"/>
    <col min="9738" max="9738" width="28" style="124" customWidth="1"/>
    <col min="9739" max="9739" width="28.33203125" style="124" customWidth="1"/>
    <col min="9740" max="9740" width="9.33203125" style="124"/>
    <col min="9741" max="9741" width="34.33203125" style="124" customWidth="1"/>
    <col min="9742" max="9986" width="9.33203125" style="124"/>
    <col min="9987" max="9987" width="46.5546875" style="124" customWidth="1"/>
    <col min="9988" max="9988" width="18.44140625" style="124" customWidth="1"/>
    <col min="9989" max="9989" width="12.5546875" style="124" customWidth="1"/>
    <col min="9990" max="9990" width="18.44140625" style="124" customWidth="1"/>
    <col min="9991" max="9991" width="15.44140625" style="124" customWidth="1"/>
    <col min="9992" max="9992" width="28.6640625" style="124" customWidth="1"/>
    <col min="9993" max="9993" width="16.5546875" style="124" customWidth="1"/>
    <col min="9994" max="9994" width="28" style="124" customWidth="1"/>
    <col min="9995" max="9995" width="28.33203125" style="124" customWidth="1"/>
    <col min="9996" max="9996" width="9.33203125" style="124"/>
    <col min="9997" max="9997" width="34.33203125" style="124" customWidth="1"/>
    <col min="9998" max="10242" width="9.33203125" style="124"/>
    <col min="10243" max="10243" width="46.5546875" style="124" customWidth="1"/>
    <col min="10244" max="10244" width="18.44140625" style="124" customWidth="1"/>
    <col min="10245" max="10245" width="12.5546875" style="124" customWidth="1"/>
    <col min="10246" max="10246" width="18.44140625" style="124" customWidth="1"/>
    <col min="10247" max="10247" width="15.44140625" style="124" customWidth="1"/>
    <col min="10248" max="10248" width="28.6640625" style="124" customWidth="1"/>
    <col min="10249" max="10249" width="16.5546875" style="124" customWidth="1"/>
    <col min="10250" max="10250" width="28" style="124" customWidth="1"/>
    <col min="10251" max="10251" width="28.33203125" style="124" customWidth="1"/>
    <col min="10252" max="10252" width="9.33203125" style="124"/>
    <col min="10253" max="10253" width="34.33203125" style="124" customWidth="1"/>
    <col min="10254" max="10498" width="9.33203125" style="124"/>
    <col min="10499" max="10499" width="46.5546875" style="124" customWidth="1"/>
    <col min="10500" max="10500" width="18.44140625" style="124" customWidth="1"/>
    <col min="10501" max="10501" width="12.5546875" style="124" customWidth="1"/>
    <col min="10502" max="10502" width="18.44140625" style="124" customWidth="1"/>
    <col min="10503" max="10503" width="15.44140625" style="124" customWidth="1"/>
    <col min="10504" max="10504" width="28.6640625" style="124" customWidth="1"/>
    <col min="10505" max="10505" width="16.5546875" style="124" customWidth="1"/>
    <col min="10506" max="10506" width="28" style="124" customWidth="1"/>
    <col min="10507" max="10507" width="28.33203125" style="124" customWidth="1"/>
    <col min="10508" max="10508" width="9.33203125" style="124"/>
    <col min="10509" max="10509" width="34.33203125" style="124" customWidth="1"/>
    <col min="10510" max="10754" width="9.33203125" style="124"/>
    <col min="10755" max="10755" width="46.5546875" style="124" customWidth="1"/>
    <col min="10756" max="10756" width="18.44140625" style="124" customWidth="1"/>
    <col min="10757" max="10757" width="12.5546875" style="124" customWidth="1"/>
    <col min="10758" max="10758" width="18.44140625" style="124" customWidth="1"/>
    <col min="10759" max="10759" width="15.44140625" style="124" customWidth="1"/>
    <col min="10760" max="10760" width="28.6640625" style="124" customWidth="1"/>
    <col min="10761" max="10761" width="16.5546875" style="124" customWidth="1"/>
    <col min="10762" max="10762" width="28" style="124" customWidth="1"/>
    <col min="10763" max="10763" width="28.33203125" style="124" customWidth="1"/>
    <col min="10764" max="10764" width="9.33203125" style="124"/>
    <col min="10765" max="10765" width="34.33203125" style="124" customWidth="1"/>
    <col min="10766" max="11010" width="9.33203125" style="124"/>
    <col min="11011" max="11011" width="46.5546875" style="124" customWidth="1"/>
    <col min="11012" max="11012" width="18.44140625" style="124" customWidth="1"/>
    <col min="11013" max="11013" width="12.5546875" style="124" customWidth="1"/>
    <col min="11014" max="11014" width="18.44140625" style="124" customWidth="1"/>
    <col min="11015" max="11015" width="15.44140625" style="124" customWidth="1"/>
    <col min="11016" max="11016" width="28.6640625" style="124" customWidth="1"/>
    <col min="11017" max="11017" width="16.5546875" style="124" customWidth="1"/>
    <col min="11018" max="11018" width="28" style="124" customWidth="1"/>
    <col min="11019" max="11019" width="28.33203125" style="124" customWidth="1"/>
    <col min="11020" max="11020" width="9.33203125" style="124"/>
    <col min="11021" max="11021" width="34.33203125" style="124" customWidth="1"/>
    <col min="11022" max="11266" width="9.33203125" style="124"/>
    <col min="11267" max="11267" width="46.5546875" style="124" customWidth="1"/>
    <col min="11268" max="11268" width="18.44140625" style="124" customWidth="1"/>
    <col min="11269" max="11269" width="12.5546875" style="124" customWidth="1"/>
    <col min="11270" max="11270" width="18.44140625" style="124" customWidth="1"/>
    <col min="11271" max="11271" width="15.44140625" style="124" customWidth="1"/>
    <col min="11272" max="11272" width="28.6640625" style="124" customWidth="1"/>
    <col min="11273" max="11273" width="16.5546875" style="124" customWidth="1"/>
    <col min="11274" max="11274" width="28" style="124" customWidth="1"/>
    <col min="11275" max="11275" width="28.33203125" style="124" customWidth="1"/>
    <col min="11276" max="11276" width="9.33203125" style="124"/>
    <col min="11277" max="11277" width="34.33203125" style="124" customWidth="1"/>
    <col min="11278" max="11522" width="9.33203125" style="124"/>
    <col min="11523" max="11523" width="46.5546875" style="124" customWidth="1"/>
    <col min="11524" max="11524" width="18.44140625" style="124" customWidth="1"/>
    <col min="11525" max="11525" width="12.5546875" style="124" customWidth="1"/>
    <col min="11526" max="11526" width="18.44140625" style="124" customWidth="1"/>
    <col min="11527" max="11527" width="15.44140625" style="124" customWidth="1"/>
    <col min="11528" max="11528" width="28.6640625" style="124" customWidth="1"/>
    <col min="11529" max="11529" width="16.5546875" style="124" customWidth="1"/>
    <col min="11530" max="11530" width="28" style="124" customWidth="1"/>
    <col min="11531" max="11531" width="28.33203125" style="124" customWidth="1"/>
    <col min="11532" max="11532" width="9.33203125" style="124"/>
    <col min="11533" max="11533" width="34.33203125" style="124" customWidth="1"/>
    <col min="11534" max="11778" width="9.33203125" style="124"/>
    <col min="11779" max="11779" width="46.5546875" style="124" customWidth="1"/>
    <col min="11780" max="11780" width="18.44140625" style="124" customWidth="1"/>
    <col min="11781" max="11781" width="12.5546875" style="124" customWidth="1"/>
    <col min="11782" max="11782" width="18.44140625" style="124" customWidth="1"/>
    <col min="11783" max="11783" width="15.44140625" style="124" customWidth="1"/>
    <col min="11784" max="11784" width="28.6640625" style="124" customWidth="1"/>
    <col min="11785" max="11785" width="16.5546875" style="124" customWidth="1"/>
    <col min="11786" max="11786" width="28" style="124" customWidth="1"/>
    <col min="11787" max="11787" width="28.33203125" style="124" customWidth="1"/>
    <col min="11788" max="11788" width="9.33203125" style="124"/>
    <col min="11789" max="11789" width="34.33203125" style="124" customWidth="1"/>
    <col min="11790" max="12034" width="9.33203125" style="124"/>
    <col min="12035" max="12035" width="46.5546875" style="124" customWidth="1"/>
    <col min="12036" max="12036" width="18.44140625" style="124" customWidth="1"/>
    <col min="12037" max="12037" width="12.5546875" style="124" customWidth="1"/>
    <col min="12038" max="12038" width="18.44140625" style="124" customWidth="1"/>
    <col min="12039" max="12039" width="15.44140625" style="124" customWidth="1"/>
    <col min="12040" max="12040" width="28.6640625" style="124" customWidth="1"/>
    <col min="12041" max="12041" width="16.5546875" style="124" customWidth="1"/>
    <col min="12042" max="12042" width="28" style="124" customWidth="1"/>
    <col min="12043" max="12043" width="28.33203125" style="124" customWidth="1"/>
    <col min="12044" max="12044" width="9.33203125" style="124"/>
    <col min="12045" max="12045" width="34.33203125" style="124" customWidth="1"/>
    <col min="12046" max="12290" width="9.33203125" style="124"/>
    <col min="12291" max="12291" width="46.5546875" style="124" customWidth="1"/>
    <col min="12292" max="12292" width="18.44140625" style="124" customWidth="1"/>
    <col min="12293" max="12293" width="12.5546875" style="124" customWidth="1"/>
    <col min="12294" max="12294" width="18.44140625" style="124" customWidth="1"/>
    <col min="12295" max="12295" width="15.44140625" style="124" customWidth="1"/>
    <col min="12296" max="12296" width="28.6640625" style="124" customWidth="1"/>
    <col min="12297" max="12297" width="16.5546875" style="124" customWidth="1"/>
    <col min="12298" max="12298" width="28" style="124" customWidth="1"/>
    <col min="12299" max="12299" width="28.33203125" style="124" customWidth="1"/>
    <col min="12300" max="12300" width="9.33203125" style="124"/>
    <col min="12301" max="12301" width="34.33203125" style="124" customWidth="1"/>
    <col min="12302" max="12546" width="9.33203125" style="124"/>
    <col min="12547" max="12547" width="46.5546875" style="124" customWidth="1"/>
    <col min="12548" max="12548" width="18.44140625" style="124" customWidth="1"/>
    <col min="12549" max="12549" width="12.5546875" style="124" customWidth="1"/>
    <col min="12550" max="12550" width="18.44140625" style="124" customWidth="1"/>
    <col min="12551" max="12551" width="15.44140625" style="124" customWidth="1"/>
    <col min="12552" max="12552" width="28.6640625" style="124" customWidth="1"/>
    <col min="12553" max="12553" width="16.5546875" style="124" customWidth="1"/>
    <col min="12554" max="12554" width="28" style="124" customWidth="1"/>
    <col min="12555" max="12555" width="28.33203125" style="124" customWidth="1"/>
    <col min="12556" max="12556" width="9.33203125" style="124"/>
    <col min="12557" max="12557" width="34.33203125" style="124" customWidth="1"/>
    <col min="12558" max="12802" width="9.33203125" style="124"/>
    <col min="12803" max="12803" width="46.5546875" style="124" customWidth="1"/>
    <col min="12804" max="12804" width="18.44140625" style="124" customWidth="1"/>
    <col min="12805" max="12805" width="12.5546875" style="124" customWidth="1"/>
    <col min="12806" max="12806" width="18.44140625" style="124" customWidth="1"/>
    <col min="12807" max="12807" width="15.44140625" style="124" customWidth="1"/>
    <col min="12808" max="12808" width="28.6640625" style="124" customWidth="1"/>
    <col min="12809" max="12809" width="16.5546875" style="124" customWidth="1"/>
    <col min="12810" max="12810" width="28" style="124" customWidth="1"/>
    <col min="12811" max="12811" width="28.33203125" style="124" customWidth="1"/>
    <col min="12812" max="12812" width="9.33203125" style="124"/>
    <col min="12813" max="12813" width="34.33203125" style="124" customWidth="1"/>
    <col min="12814" max="13058" width="9.33203125" style="124"/>
    <col min="13059" max="13059" width="46.5546875" style="124" customWidth="1"/>
    <col min="13060" max="13060" width="18.44140625" style="124" customWidth="1"/>
    <col min="13061" max="13061" width="12.5546875" style="124" customWidth="1"/>
    <col min="13062" max="13062" width="18.44140625" style="124" customWidth="1"/>
    <col min="13063" max="13063" width="15.44140625" style="124" customWidth="1"/>
    <col min="13064" max="13064" width="28.6640625" style="124" customWidth="1"/>
    <col min="13065" max="13065" width="16.5546875" style="124" customWidth="1"/>
    <col min="13066" max="13066" width="28" style="124" customWidth="1"/>
    <col min="13067" max="13067" width="28.33203125" style="124" customWidth="1"/>
    <col min="13068" max="13068" width="9.33203125" style="124"/>
    <col min="13069" max="13069" width="34.33203125" style="124" customWidth="1"/>
    <col min="13070" max="13314" width="9.33203125" style="124"/>
    <col min="13315" max="13315" width="46.5546875" style="124" customWidth="1"/>
    <col min="13316" max="13316" width="18.44140625" style="124" customWidth="1"/>
    <col min="13317" max="13317" width="12.5546875" style="124" customWidth="1"/>
    <col min="13318" max="13318" width="18.44140625" style="124" customWidth="1"/>
    <col min="13319" max="13319" width="15.44140625" style="124" customWidth="1"/>
    <col min="13320" max="13320" width="28.6640625" style="124" customWidth="1"/>
    <col min="13321" max="13321" width="16.5546875" style="124" customWidth="1"/>
    <col min="13322" max="13322" width="28" style="124" customWidth="1"/>
    <col min="13323" max="13323" width="28.33203125" style="124" customWidth="1"/>
    <col min="13324" max="13324" width="9.33203125" style="124"/>
    <col min="13325" max="13325" width="34.33203125" style="124" customWidth="1"/>
    <col min="13326" max="13570" width="9.33203125" style="124"/>
    <col min="13571" max="13571" width="46.5546875" style="124" customWidth="1"/>
    <col min="13572" max="13572" width="18.44140625" style="124" customWidth="1"/>
    <col min="13573" max="13573" width="12.5546875" style="124" customWidth="1"/>
    <col min="13574" max="13574" width="18.44140625" style="124" customWidth="1"/>
    <col min="13575" max="13575" width="15.44140625" style="124" customWidth="1"/>
    <col min="13576" max="13576" width="28.6640625" style="124" customWidth="1"/>
    <col min="13577" max="13577" width="16.5546875" style="124" customWidth="1"/>
    <col min="13578" max="13578" width="28" style="124" customWidth="1"/>
    <col min="13579" max="13579" width="28.33203125" style="124" customWidth="1"/>
    <col min="13580" max="13580" width="9.33203125" style="124"/>
    <col min="13581" max="13581" width="34.33203125" style="124" customWidth="1"/>
    <col min="13582" max="13826" width="9.33203125" style="124"/>
    <col min="13827" max="13827" width="46.5546875" style="124" customWidth="1"/>
    <col min="13828" max="13828" width="18.44140625" style="124" customWidth="1"/>
    <col min="13829" max="13829" width="12.5546875" style="124" customWidth="1"/>
    <col min="13830" max="13830" width="18.44140625" style="124" customWidth="1"/>
    <col min="13831" max="13831" width="15.44140625" style="124" customWidth="1"/>
    <col min="13832" max="13832" width="28.6640625" style="124" customWidth="1"/>
    <col min="13833" max="13833" width="16.5546875" style="124" customWidth="1"/>
    <col min="13834" max="13834" width="28" style="124" customWidth="1"/>
    <col min="13835" max="13835" width="28.33203125" style="124" customWidth="1"/>
    <col min="13836" max="13836" width="9.33203125" style="124"/>
    <col min="13837" max="13837" width="34.33203125" style="124" customWidth="1"/>
    <col min="13838" max="14082" width="9.33203125" style="124"/>
    <col min="14083" max="14083" width="46.5546875" style="124" customWidth="1"/>
    <col min="14084" max="14084" width="18.44140625" style="124" customWidth="1"/>
    <col min="14085" max="14085" width="12.5546875" style="124" customWidth="1"/>
    <col min="14086" max="14086" width="18.44140625" style="124" customWidth="1"/>
    <col min="14087" max="14087" width="15.44140625" style="124" customWidth="1"/>
    <col min="14088" max="14088" width="28.6640625" style="124" customWidth="1"/>
    <col min="14089" max="14089" width="16.5546875" style="124" customWidth="1"/>
    <col min="14090" max="14090" width="28" style="124" customWidth="1"/>
    <col min="14091" max="14091" width="28.33203125" style="124" customWidth="1"/>
    <col min="14092" max="14092" width="9.33203125" style="124"/>
    <col min="14093" max="14093" width="34.33203125" style="124" customWidth="1"/>
    <col min="14094" max="14338" width="9.33203125" style="124"/>
    <col min="14339" max="14339" width="46.5546875" style="124" customWidth="1"/>
    <col min="14340" max="14340" width="18.44140625" style="124" customWidth="1"/>
    <col min="14341" max="14341" width="12.5546875" style="124" customWidth="1"/>
    <col min="14342" max="14342" width="18.44140625" style="124" customWidth="1"/>
    <col min="14343" max="14343" width="15.44140625" style="124" customWidth="1"/>
    <col min="14344" max="14344" width="28.6640625" style="124" customWidth="1"/>
    <col min="14345" max="14345" width="16.5546875" style="124" customWidth="1"/>
    <col min="14346" max="14346" width="28" style="124" customWidth="1"/>
    <col min="14347" max="14347" width="28.33203125" style="124" customWidth="1"/>
    <col min="14348" max="14348" width="9.33203125" style="124"/>
    <col min="14349" max="14349" width="34.33203125" style="124" customWidth="1"/>
    <col min="14350" max="14594" width="9.33203125" style="124"/>
    <col min="14595" max="14595" width="46.5546875" style="124" customWidth="1"/>
    <col min="14596" max="14596" width="18.44140625" style="124" customWidth="1"/>
    <col min="14597" max="14597" width="12.5546875" style="124" customWidth="1"/>
    <col min="14598" max="14598" width="18.44140625" style="124" customWidth="1"/>
    <col min="14599" max="14599" width="15.44140625" style="124" customWidth="1"/>
    <col min="14600" max="14600" width="28.6640625" style="124" customWidth="1"/>
    <col min="14601" max="14601" width="16.5546875" style="124" customWidth="1"/>
    <col min="14602" max="14602" width="28" style="124" customWidth="1"/>
    <col min="14603" max="14603" width="28.33203125" style="124" customWidth="1"/>
    <col min="14604" max="14604" width="9.33203125" style="124"/>
    <col min="14605" max="14605" width="34.33203125" style="124" customWidth="1"/>
    <col min="14606" max="14850" width="9.33203125" style="124"/>
    <col min="14851" max="14851" width="46.5546875" style="124" customWidth="1"/>
    <col min="14852" max="14852" width="18.44140625" style="124" customWidth="1"/>
    <col min="14853" max="14853" width="12.5546875" style="124" customWidth="1"/>
    <col min="14854" max="14854" width="18.44140625" style="124" customWidth="1"/>
    <col min="14855" max="14855" width="15.44140625" style="124" customWidth="1"/>
    <col min="14856" max="14856" width="28.6640625" style="124" customWidth="1"/>
    <col min="14857" max="14857" width="16.5546875" style="124" customWidth="1"/>
    <col min="14858" max="14858" width="28" style="124" customWidth="1"/>
    <col min="14859" max="14859" width="28.33203125" style="124" customWidth="1"/>
    <col min="14860" max="14860" width="9.33203125" style="124"/>
    <col min="14861" max="14861" width="34.33203125" style="124" customWidth="1"/>
    <col min="14862" max="15106" width="9.33203125" style="124"/>
    <col min="15107" max="15107" width="46.5546875" style="124" customWidth="1"/>
    <col min="15108" max="15108" width="18.44140625" style="124" customWidth="1"/>
    <col min="15109" max="15109" width="12.5546875" style="124" customWidth="1"/>
    <col min="15110" max="15110" width="18.44140625" style="124" customWidth="1"/>
    <col min="15111" max="15111" width="15.44140625" style="124" customWidth="1"/>
    <col min="15112" max="15112" width="28.6640625" style="124" customWidth="1"/>
    <col min="15113" max="15113" width="16.5546875" style="124" customWidth="1"/>
    <col min="15114" max="15114" width="28" style="124" customWidth="1"/>
    <col min="15115" max="15115" width="28.33203125" style="124" customWidth="1"/>
    <col min="15116" max="15116" width="9.33203125" style="124"/>
    <col min="15117" max="15117" width="34.33203125" style="124" customWidth="1"/>
    <col min="15118" max="15362" width="9.33203125" style="124"/>
    <col min="15363" max="15363" width="46.5546875" style="124" customWidth="1"/>
    <col min="15364" max="15364" width="18.44140625" style="124" customWidth="1"/>
    <col min="15365" max="15365" width="12.5546875" style="124" customWidth="1"/>
    <col min="15366" max="15366" width="18.44140625" style="124" customWidth="1"/>
    <col min="15367" max="15367" width="15.44140625" style="124" customWidth="1"/>
    <col min="15368" max="15368" width="28.6640625" style="124" customWidth="1"/>
    <col min="15369" max="15369" width="16.5546875" style="124" customWidth="1"/>
    <col min="15370" max="15370" width="28" style="124" customWidth="1"/>
    <col min="15371" max="15371" width="28.33203125" style="124" customWidth="1"/>
    <col min="15372" max="15372" width="9.33203125" style="124"/>
    <col min="15373" max="15373" width="34.33203125" style="124" customWidth="1"/>
    <col min="15374" max="15618" width="9.33203125" style="124"/>
    <col min="15619" max="15619" width="46.5546875" style="124" customWidth="1"/>
    <col min="15620" max="15620" width="18.44140625" style="124" customWidth="1"/>
    <col min="15621" max="15621" width="12.5546875" style="124" customWidth="1"/>
    <col min="15622" max="15622" width="18.44140625" style="124" customWidth="1"/>
    <col min="15623" max="15623" width="15.44140625" style="124" customWidth="1"/>
    <col min="15624" max="15624" width="28.6640625" style="124" customWidth="1"/>
    <col min="15625" max="15625" width="16.5546875" style="124" customWidth="1"/>
    <col min="15626" max="15626" width="28" style="124" customWidth="1"/>
    <col min="15627" max="15627" width="28.33203125" style="124" customWidth="1"/>
    <col min="15628" max="15628" width="9.33203125" style="124"/>
    <col min="15629" max="15629" width="34.33203125" style="124" customWidth="1"/>
    <col min="15630" max="15874" width="9.33203125" style="124"/>
    <col min="15875" max="15875" width="46.5546875" style="124" customWidth="1"/>
    <col min="15876" max="15876" width="18.44140625" style="124" customWidth="1"/>
    <col min="15877" max="15877" width="12.5546875" style="124" customWidth="1"/>
    <col min="15878" max="15878" width="18.44140625" style="124" customWidth="1"/>
    <col min="15879" max="15879" width="15.44140625" style="124" customWidth="1"/>
    <col min="15880" max="15880" width="28.6640625" style="124" customWidth="1"/>
    <col min="15881" max="15881" width="16.5546875" style="124" customWidth="1"/>
    <col min="15882" max="15882" width="28" style="124" customWidth="1"/>
    <col min="15883" max="15883" width="28.33203125" style="124" customWidth="1"/>
    <col min="15884" max="15884" width="9.33203125" style="124"/>
    <col min="15885" max="15885" width="34.33203125" style="124" customWidth="1"/>
    <col min="15886" max="16130" width="9.33203125" style="124"/>
    <col min="16131" max="16131" width="46.5546875" style="124" customWidth="1"/>
    <col min="16132" max="16132" width="18.44140625" style="124" customWidth="1"/>
    <col min="16133" max="16133" width="12.5546875" style="124" customWidth="1"/>
    <col min="16134" max="16134" width="18.44140625" style="124" customWidth="1"/>
    <col min="16135" max="16135" width="15.44140625" style="124" customWidth="1"/>
    <col min="16136" max="16136" width="28.6640625" style="124" customWidth="1"/>
    <col min="16137" max="16137" width="16.5546875" style="124" customWidth="1"/>
    <col min="16138" max="16138" width="28" style="124" customWidth="1"/>
    <col min="16139" max="16139" width="28.33203125" style="124" customWidth="1"/>
    <col min="16140" max="16140" width="9.33203125" style="124"/>
    <col min="16141" max="16141" width="34.33203125" style="124" customWidth="1"/>
    <col min="16142" max="16384" width="9.33203125" style="124"/>
  </cols>
  <sheetData>
    <row r="1" spans="1:10">
      <c r="A1" s="1" t="s">
        <v>6498</v>
      </c>
    </row>
    <row r="2" spans="1:10">
      <c r="A2" s="945" t="s">
        <v>1573</v>
      </c>
      <c r="B2" s="49"/>
      <c r="C2" s="49"/>
      <c r="D2" s="946"/>
      <c r="E2" s="946"/>
      <c r="F2" s="947"/>
      <c r="G2" s="947"/>
      <c r="H2" s="947"/>
      <c r="I2" s="220"/>
      <c r="J2" s="220"/>
    </row>
    <row r="3" spans="1:10">
      <c r="B3" s="946"/>
      <c r="C3" s="946"/>
      <c r="D3" s="946"/>
      <c r="E3" s="948"/>
      <c r="F3" s="948"/>
      <c r="G3" s="948"/>
      <c r="H3" s="948"/>
      <c r="I3" s="220"/>
      <c r="J3" s="220"/>
    </row>
    <row r="4" spans="1:10">
      <c r="A4" s="1" t="s">
        <v>6499</v>
      </c>
      <c r="B4" s="946"/>
      <c r="C4" s="946"/>
      <c r="D4" s="946"/>
      <c r="E4" s="948"/>
      <c r="F4" s="948"/>
      <c r="G4" s="948"/>
      <c r="H4" s="948"/>
      <c r="I4" s="220"/>
      <c r="J4" s="220"/>
    </row>
    <row r="5" spans="1:10">
      <c r="A5" s="273" t="s">
        <v>109</v>
      </c>
      <c r="C5" s="946"/>
      <c r="D5" s="946"/>
      <c r="E5" s="948"/>
      <c r="F5" s="948"/>
      <c r="G5" s="948"/>
      <c r="H5" s="948"/>
      <c r="I5" s="220"/>
      <c r="J5" s="220"/>
    </row>
    <row r="6" spans="1:10">
      <c r="A6" s="54" t="s">
        <v>3509</v>
      </c>
      <c r="C6" s="946"/>
      <c r="D6" s="946"/>
      <c r="E6" s="948"/>
      <c r="F6" s="948"/>
      <c r="G6" s="948"/>
      <c r="H6" s="948"/>
      <c r="I6" s="220"/>
      <c r="J6" s="220"/>
    </row>
    <row r="7" spans="1:10">
      <c r="A7" s="273" t="s">
        <v>1411</v>
      </c>
      <c r="C7" s="946"/>
      <c r="D7" s="946"/>
      <c r="E7" s="948"/>
      <c r="F7" s="948"/>
      <c r="G7" s="948"/>
      <c r="H7" s="948"/>
      <c r="I7" s="220"/>
      <c r="J7" s="220"/>
    </row>
    <row r="8" spans="1:10">
      <c r="A8" s="905" t="s">
        <v>3746</v>
      </c>
      <c r="B8" s="954" t="s">
        <v>3747</v>
      </c>
      <c r="C8" s="1699" t="s">
        <v>108</v>
      </c>
      <c r="D8" s="954" t="s">
        <v>3748</v>
      </c>
      <c r="I8" s="220"/>
      <c r="J8" s="220"/>
    </row>
    <row r="9" spans="1:10">
      <c r="A9" s="54" t="s">
        <v>304</v>
      </c>
      <c r="B9" s="262" t="s">
        <v>339</v>
      </c>
      <c r="C9" s="111" t="s">
        <v>156</v>
      </c>
      <c r="D9" s="262" t="s">
        <v>313</v>
      </c>
      <c r="E9" s="948"/>
      <c r="F9" s="948"/>
      <c r="G9" s="948"/>
      <c r="H9" s="948"/>
      <c r="I9" s="220"/>
      <c r="J9" s="220"/>
    </row>
    <row r="10" spans="1:10">
      <c r="A10" s="54" t="s">
        <v>320</v>
      </c>
      <c r="B10" s="262" t="s">
        <v>314</v>
      </c>
      <c r="C10" s="111" t="s">
        <v>162</v>
      </c>
      <c r="D10" s="262" t="s">
        <v>315</v>
      </c>
      <c r="E10" s="948"/>
      <c r="F10" s="948"/>
      <c r="G10" s="948"/>
      <c r="H10" s="948"/>
      <c r="I10" s="220"/>
      <c r="J10" s="220"/>
    </row>
    <row r="11" spans="1:10">
      <c r="A11" s="44"/>
      <c r="B11" s="44"/>
      <c r="I11" s="220"/>
      <c r="J11" s="220"/>
    </row>
    <row r="12" spans="1:10">
      <c r="A12" s="293" t="s">
        <v>3824</v>
      </c>
      <c r="B12" s="44"/>
      <c r="I12" s="220"/>
      <c r="J12" s="220"/>
    </row>
    <row r="13" spans="1:10">
      <c r="A13" s="44"/>
      <c r="B13" s="44"/>
      <c r="I13" s="220"/>
      <c r="J13" s="220"/>
    </row>
    <row r="14" spans="1:10">
      <c r="F14" s="262" t="s">
        <v>3824</v>
      </c>
    </row>
    <row r="15" spans="1:10">
      <c r="F15" s="8" t="s">
        <v>13</v>
      </c>
    </row>
    <row r="16" spans="1:10">
      <c r="D16" s="997" t="s">
        <v>3825</v>
      </c>
      <c r="E16" s="8" t="s">
        <v>3826</v>
      </c>
      <c r="F16" s="949"/>
      <c r="G16" s="47" t="s">
        <v>79</v>
      </c>
      <c r="H16" s="47" t="s">
        <v>3827</v>
      </c>
      <c r="I16" s="41"/>
      <c r="J16" s="41"/>
    </row>
    <row r="17" spans="1:10">
      <c r="D17" s="997" t="s">
        <v>3828</v>
      </c>
      <c r="E17" s="8" t="s">
        <v>3829</v>
      </c>
      <c r="F17" s="949"/>
      <c r="G17" s="16" t="s">
        <v>3830</v>
      </c>
      <c r="H17" s="47"/>
      <c r="I17" s="41"/>
      <c r="J17" s="41"/>
    </row>
    <row r="18" spans="1:10">
      <c r="D18" s="950" t="s">
        <v>3831</v>
      </c>
      <c r="E18" s="8" t="s">
        <v>72</v>
      </c>
      <c r="F18" s="949"/>
      <c r="G18" s="47" t="s">
        <v>3832</v>
      </c>
      <c r="H18" s="47"/>
      <c r="I18" s="41"/>
      <c r="J18" s="41"/>
    </row>
    <row r="19" spans="1:10">
      <c r="D19" s="951" t="s">
        <v>3833</v>
      </c>
      <c r="E19" s="8" t="s">
        <v>11</v>
      </c>
      <c r="F19" s="952"/>
      <c r="G19" s="47" t="s">
        <v>3834</v>
      </c>
      <c r="H19" s="47"/>
      <c r="I19" s="41"/>
      <c r="J19" s="41"/>
    </row>
    <row r="20" spans="1:10">
      <c r="D20" s="951" t="s">
        <v>3835</v>
      </c>
      <c r="E20" s="8" t="s">
        <v>71</v>
      </c>
      <c r="F20" s="952"/>
      <c r="G20" s="47" t="s">
        <v>3836</v>
      </c>
      <c r="H20" s="47"/>
      <c r="I20" s="41"/>
      <c r="J20" s="41"/>
    </row>
    <row r="25" spans="1:10">
      <c r="A25" s="1" t="s">
        <v>6500</v>
      </c>
    </row>
    <row r="26" spans="1:10">
      <c r="A26" s="273" t="s">
        <v>109</v>
      </c>
    </row>
    <row r="27" spans="1:10">
      <c r="A27" s="273" t="s">
        <v>90</v>
      </c>
    </row>
    <row r="28" spans="1:10">
      <c r="A28" s="54" t="s">
        <v>3509</v>
      </c>
    </row>
    <row r="29" spans="1:10">
      <c r="A29" s="54" t="s">
        <v>1411</v>
      </c>
    </row>
    <row r="30" spans="1:10">
      <c r="A30" s="905" t="s">
        <v>3746</v>
      </c>
      <c r="B30" s="954" t="s">
        <v>3747</v>
      </c>
      <c r="C30" s="1699" t="s">
        <v>108</v>
      </c>
      <c r="D30" s="954" t="s">
        <v>3748</v>
      </c>
    </row>
    <row r="31" spans="1:10">
      <c r="A31" s="54" t="s">
        <v>304</v>
      </c>
      <c r="B31" s="262" t="s">
        <v>339</v>
      </c>
      <c r="C31" s="111" t="s">
        <v>156</v>
      </c>
      <c r="D31" s="262" t="s">
        <v>313</v>
      </c>
    </row>
    <row r="32" spans="1:10">
      <c r="A32" s="54" t="s">
        <v>320</v>
      </c>
      <c r="B32" s="262" t="s">
        <v>314</v>
      </c>
      <c r="C32" s="111" t="s">
        <v>162</v>
      </c>
      <c r="D32" s="262" t="s">
        <v>315</v>
      </c>
    </row>
    <row r="34" spans="1:26">
      <c r="A34" s="293" t="s">
        <v>3838</v>
      </c>
    </row>
    <row r="36" spans="1:26" ht="24" customHeight="1">
      <c r="A36" s="955"/>
      <c r="C36" s="956"/>
      <c r="D36" s="2138" t="s">
        <v>3839</v>
      </c>
      <c r="E36" s="2133"/>
      <c r="F36" s="2139" t="s">
        <v>3840</v>
      </c>
      <c r="G36" s="2139"/>
      <c r="H36" s="2139"/>
      <c r="I36" s="957"/>
    </row>
    <row r="37" spans="1:26">
      <c r="A37" s="955"/>
      <c r="B37" s="956"/>
      <c r="C37" s="956"/>
      <c r="D37" s="2036" t="s">
        <v>106</v>
      </c>
      <c r="E37" s="2140" t="s">
        <v>99</v>
      </c>
      <c r="F37" s="2134" t="s">
        <v>106</v>
      </c>
      <c r="G37" s="2134" t="s">
        <v>3841</v>
      </c>
      <c r="H37" s="2139" t="s">
        <v>3842</v>
      </c>
      <c r="I37" s="568"/>
      <c r="N37" s="41"/>
    </row>
    <row r="38" spans="1:26">
      <c r="A38" s="955"/>
      <c r="B38" s="956"/>
      <c r="C38" s="956"/>
      <c r="D38" s="2108"/>
      <c r="E38" s="2141"/>
      <c r="F38" s="2135"/>
      <c r="G38" s="2135"/>
      <c r="H38" s="2139"/>
      <c r="I38" s="568"/>
      <c r="N38" s="41"/>
    </row>
    <row r="39" spans="1:26">
      <c r="A39" s="955"/>
      <c r="B39" s="956"/>
      <c r="C39" s="956"/>
      <c r="D39" s="8" t="s">
        <v>89</v>
      </c>
      <c r="E39" s="8" t="s">
        <v>107</v>
      </c>
      <c r="F39" s="8" t="s">
        <v>88</v>
      </c>
      <c r="G39" s="8" t="s">
        <v>87</v>
      </c>
      <c r="H39" s="8" t="s">
        <v>85</v>
      </c>
      <c r="I39" s="568"/>
      <c r="N39" s="41"/>
    </row>
    <row r="40" spans="1:26">
      <c r="A40" s="220"/>
      <c r="B40" s="958" t="s">
        <v>715</v>
      </c>
      <c r="C40" s="8" t="s">
        <v>10</v>
      </c>
      <c r="D40" s="303"/>
      <c r="E40" s="303"/>
      <c r="F40" s="303"/>
      <c r="G40" s="303"/>
      <c r="H40" s="303"/>
      <c r="I40" s="42" t="s">
        <v>229</v>
      </c>
      <c r="J40" s="42"/>
      <c r="K40" s="41" t="s">
        <v>91</v>
      </c>
      <c r="L40" s="41" t="s">
        <v>3765</v>
      </c>
      <c r="M40" s="41" t="s">
        <v>159</v>
      </c>
      <c r="N40" s="41"/>
      <c r="O40" s="41"/>
      <c r="P40" s="41"/>
      <c r="Q40" s="41" t="s">
        <v>183</v>
      </c>
      <c r="R40" s="41"/>
      <c r="S40" s="41"/>
      <c r="T40" s="41"/>
      <c r="U40" s="41"/>
      <c r="V40" s="41"/>
      <c r="W40" s="41"/>
      <c r="Y40" s="125"/>
      <c r="Z40" s="125"/>
    </row>
    <row r="41" spans="1:26">
      <c r="A41" s="220"/>
      <c r="B41" s="959" t="s">
        <v>3843</v>
      </c>
      <c r="C41" s="8" t="s">
        <v>9</v>
      </c>
      <c r="D41" s="960"/>
      <c r="E41" s="960"/>
      <c r="F41" s="960"/>
      <c r="G41" s="961"/>
      <c r="H41" s="960"/>
      <c r="I41" s="42" t="s">
        <v>228</v>
      </c>
      <c r="J41" s="42"/>
      <c r="K41" s="41" t="s">
        <v>91</v>
      </c>
      <c r="L41" s="41" t="s">
        <v>3765</v>
      </c>
      <c r="M41" s="41" t="s">
        <v>159</v>
      </c>
      <c r="N41" s="41"/>
      <c r="O41" s="41"/>
      <c r="P41" s="41"/>
      <c r="Q41" s="41" t="s">
        <v>183</v>
      </c>
      <c r="R41" s="41"/>
      <c r="S41" s="41"/>
      <c r="T41" s="41"/>
      <c r="U41" s="41"/>
      <c r="V41" s="41"/>
      <c r="W41" s="41"/>
      <c r="Y41" s="125"/>
      <c r="Z41" s="125"/>
    </row>
    <row r="42" spans="1:26">
      <c r="A42" s="220"/>
      <c r="B42" s="959" t="s">
        <v>3844</v>
      </c>
      <c r="C42" s="8" t="s">
        <v>65</v>
      </c>
      <c r="D42" s="960"/>
      <c r="E42" s="960"/>
      <c r="F42" s="960"/>
      <c r="G42" s="960"/>
      <c r="H42" s="960"/>
      <c r="I42" s="42" t="s">
        <v>227</v>
      </c>
      <c r="J42" s="42"/>
      <c r="K42" s="41" t="s">
        <v>91</v>
      </c>
      <c r="L42" s="41" t="s">
        <v>3765</v>
      </c>
      <c r="M42" s="41" t="s">
        <v>159</v>
      </c>
      <c r="N42" s="41"/>
      <c r="O42" s="41"/>
      <c r="P42" s="41"/>
      <c r="Q42" s="41" t="s">
        <v>183</v>
      </c>
      <c r="R42" s="41"/>
      <c r="S42" s="41"/>
      <c r="T42" s="41"/>
      <c r="U42" s="41"/>
      <c r="V42" s="41"/>
      <c r="W42" s="41"/>
      <c r="Y42" s="125"/>
      <c r="Z42" s="125"/>
    </row>
    <row r="43" spans="1:26">
      <c r="A43" s="220"/>
      <c r="B43" s="958" t="s">
        <v>714</v>
      </c>
      <c r="C43" s="8" t="s">
        <v>61</v>
      </c>
      <c r="D43" s="303"/>
      <c r="E43" s="303"/>
      <c r="F43" s="303"/>
      <c r="G43" s="303"/>
      <c r="H43" s="303"/>
      <c r="I43" s="42" t="s">
        <v>217</v>
      </c>
      <c r="J43" s="42"/>
      <c r="K43" s="41" t="s">
        <v>91</v>
      </c>
      <c r="L43" s="41" t="s">
        <v>3765</v>
      </c>
      <c r="M43" s="41" t="s">
        <v>159</v>
      </c>
      <c r="N43" s="41"/>
      <c r="O43" s="41"/>
      <c r="P43" s="41"/>
      <c r="Q43" s="41" t="s">
        <v>183</v>
      </c>
      <c r="R43" s="41"/>
      <c r="S43" s="41"/>
      <c r="T43" s="41"/>
      <c r="U43" s="41"/>
      <c r="V43" s="41"/>
      <c r="W43" s="41"/>
      <c r="Y43" s="125"/>
      <c r="Z43" s="125"/>
    </row>
    <row r="44" spans="1:26">
      <c r="A44" s="220"/>
      <c r="B44" s="969" t="s">
        <v>3845</v>
      </c>
      <c r="C44" s="8" t="s">
        <v>4</v>
      </c>
      <c r="D44" s="960"/>
      <c r="E44" s="960"/>
      <c r="F44" s="960"/>
      <c r="G44" s="960"/>
      <c r="H44" s="960"/>
      <c r="I44" s="42" t="s">
        <v>217</v>
      </c>
      <c r="J44" s="42" t="s">
        <v>3718</v>
      </c>
      <c r="K44" s="41" t="s">
        <v>91</v>
      </c>
      <c r="L44" s="41" t="s">
        <v>3765</v>
      </c>
      <c r="M44" s="41" t="s">
        <v>159</v>
      </c>
      <c r="N44" s="41"/>
      <c r="O44" s="41"/>
      <c r="P44" s="41" t="s">
        <v>182</v>
      </c>
      <c r="Q44" s="41" t="s">
        <v>183</v>
      </c>
      <c r="R44" s="41"/>
      <c r="S44" s="41"/>
      <c r="T44" s="41"/>
      <c r="U44" s="41"/>
      <c r="V44" s="41"/>
      <c r="W44" s="41"/>
      <c r="Y44" s="125"/>
      <c r="Z44" s="125"/>
    </row>
    <row r="45" spans="1:26">
      <c r="A45" s="220"/>
      <c r="B45" s="1781" t="s">
        <v>3846</v>
      </c>
      <c r="C45" s="8" t="s">
        <v>3847</v>
      </c>
      <c r="D45" s="961"/>
      <c r="E45" s="303"/>
      <c r="F45" s="964"/>
      <c r="G45" s="303"/>
      <c r="H45" s="303"/>
      <c r="I45" s="42" t="s">
        <v>3848</v>
      </c>
      <c r="J45" s="42" t="s">
        <v>3718</v>
      </c>
      <c r="K45" s="41" t="s">
        <v>91</v>
      </c>
      <c r="L45" s="41" t="s">
        <v>3765</v>
      </c>
      <c r="M45" s="41" t="s">
        <v>159</v>
      </c>
      <c r="N45" s="41"/>
      <c r="O45" s="41" t="s">
        <v>3849</v>
      </c>
      <c r="P45" s="41" t="s">
        <v>182</v>
      </c>
      <c r="Q45" s="41" t="s">
        <v>183</v>
      </c>
      <c r="R45" s="41"/>
      <c r="S45" s="41"/>
      <c r="T45" s="41"/>
      <c r="U45" s="41"/>
      <c r="V45" s="41"/>
      <c r="W45" s="41"/>
      <c r="Y45" s="125"/>
      <c r="Z45" s="125"/>
    </row>
    <row r="46" spans="1:26">
      <c r="A46" s="220"/>
      <c r="B46" s="1781" t="s">
        <v>3850</v>
      </c>
      <c r="C46" s="8" t="s">
        <v>59</v>
      </c>
      <c r="D46" s="961"/>
      <c r="E46" s="303"/>
      <c r="F46" s="964"/>
      <c r="G46" s="303"/>
      <c r="H46" s="303"/>
      <c r="I46" s="42" t="s">
        <v>3848</v>
      </c>
      <c r="J46" s="42" t="s">
        <v>3718</v>
      </c>
      <c r="K46" s="41" t="s">
        <v>91</v>
      </c>
      <c r="L46" s="41" t="s">
        <v>3765</v>
      </c>
      <c r="M46" s="41" t="s">
        <v>159</v>
      </c>
      <c r="N46" s="41"/>
      <c r="O46" s="41" t="s">
        <v>3722</v>
      </c>
      <c r="P46" s="41" t="s">
        <v>182</v>
      </c>
      <c r="Q46" s="41" t="s">
        <v>183</v>
      </c>
      <c r="R46" s="41"/>
      <c r="S46" s="41"/>
      <c r="T46" s="41"/>
      <c r="U46" s="41"/>
      <c r="V46" s="41"/>
      <c r="W46" s="41"/>
      <c r="Y46" s="125"/>
      <c r="Z46" s="125"/>
    </row>
    <row r="47" spans="1:26">
      <c r="A47" s="220"/>
      <c r="B47" s="1781" t="s">
        <v>3851</v>
      </c>
      <c r="C47" s="8" t="s">
        <v>3852</v>
      </c>
      <c r="D47" s="961"/>
      <c r="E47" s="303"/>
      <c r="F47" s="964"/>
      <c r="G47" s="303"/>
      <c r="H47" s="303"/>
      <c r="I47" s="42" t="s">
        <v>3848</v>
      </c>
      <c r="J47" s="42" t="s">
        <v>3718</v>
      </c>
      <c r="K47" s="41" t="s">
        <v>91</v>
      </c>
      <c r="L47" s="41" t="s">
        <v>3765</v>
      </c>
      <c r="M47" s="41" t="s">
        <v>159</v>
      </c>
      <c r="N47" s="41"/>
      <c r="O47" s="41" t="s">
        <v>3853</v>
      </c>
      <c r="P47" s="41" t="s">
        <v>182</v>
      </c>
      <c r="Q47" s="41" t="s">
        <v>183</v>
      </c>
      <c r="R47" s="41"/>
      <c r="S47" s="41"/>
      <c r="T47" s="41"/>
      <c r="U47" s="41"/>
      <c r="V47" s="41"/>
      <c r="W47" s="41"/>
      <c r="Y47" s="125"/>
      <c r="Z47" s="125"/>
    </row>
    <row r="48" spans="1:26">
      <c r="A48" s="220"/>
      <c r="B48" s="1781" t="s">
        <v>3854</v>
      </c>
      <c r="C48" s="8" t="s">
        <v>58</v>
      </c>
      <c r="D48" s="961"/>
      <c r="E48" s="303"/>
      <c r="F48" s="964"/>
      <c r="G48" s="303"/>
      <c r="H48" s="303"/>
      <c r="I48" s="42" t="s">
        <v>192</v>
      </c>
      <c r="J48" s="42" t="s">
        <v>3718</v>
      </c>
      <c r="K48" s="41" t="s">
        <v>91</v>
      </c>
      <c r="L48" s="41" t="s">
        <v>3765</v>
      </c>
      <c r="M48" s="41" t="s">
        <v>159</v>
      </c>
      <c r="N48" s="41"/>
      <c r="O48" s="41" t="s">
        <v>191</v>
      </c>
      <c r="P48" s="41" t="s">
        <v>182</v>
      </c>
      <c r="Q48" s="41" t="s">
        <v>183</v>
      </c>
      <c r="R48" s="41"/>
      <c r="S48" s="41"/>
      <c r="T48" s="41"/>
      <c r="U48" s="41"/>
      <c r="V48" s="41"/>
      <c r="W48" s="41"/>
      <c r="Y48" s="125"/>
      <c r="Z48" s="125"/>
    </row>
    <row r="49" spans="1:26">
      <c r="A49" s="220"/>
      <c r="B49" s="1782" t="s">
        <v>3855</v>
      </c>
      <c r="C49" s="914" t="s">
        <v>57</v>
      </c>
      <c r="D49" s="961"/>
      <c r="E49" s="960"/>
      <c r="F49" s="961"/>
      <c r="G49" s="960"/>
      <c r="H49" s="960"/>
      <c r="I49" s="42" t="s">
        <v>217</v>
      </c>
      <c r="J49" s="42" t="s">
        <v>3719</v>
      </c>
      <c r="K49" s="41" t="s">
        <v>91</v>
      </c>
      <c r="L49" s="41" t="s">
        <v>3765</v>
      </c>
      <c r="M49" s="41" t="s">
        <v>159</v>
      </c>
      <c r="N49" s="41"/>
      <c r="O49" s="41"/>
      <c r="P49" s="41" t="s">
        <v>182</v>
      </c>
      <c r="Q49" s="41" t="s">
        <v>183</v>
      </c>
      <c r="R49" s="41"/>
      <c r="S49" s="41"/>
      <c r="T49" s="41"/>
      <c r="U49" s="41"/>
      <c r="V49" s="41"/>
      <c r="W49" s="41"/>
      <c r="Y49" s="125"/>
      <c r="Z49" s="125"/>
    </row>
    <row r="50" spans="1:26">
      <c r="A50" s="220"/>
      <c r="B50" s="1781" t="s">
        <v>3856</v>
      </c>
      <c r="C50" s="8" t="s">
        <v>3857</v>
      </c>
      <c r="D50" s="960"/>
      <c r="E50" s="303"/>
      <c r="F50" s="960"/>
      <c r="G50" s="303"/>
      <c r="H50" s="303"/>
      <c r="I50" s="42" t="s">
        <v>3848</v>
      </c>
      <c r="J50" s="42" t="s">
        <v>3719</v>
      </c>
      <c r="K50" s="41" t="s">
        <v>91</v>
      </c>
      <c r="L50" s="41" t="s">
        <v>3765</v>
      </c>
      <c r="M50" s="41" t="s">
        <v>159</v>
      </c>
      <c r="N50" s="41"/>
      <c r="O50" s="41" t="s">
        <v>3849</v>
      </c>
      <c r="P50" s="41" t="s">
        <v>182</v>
      </c>
      <c r="Q50" s="41" t="s">
        <v>183</v>
      </c>
      <c r="R50" s="41"/>
      <c r="S50" s="41"/>
      <c r="T50" s="41"/>
      <c r="U50" s="41"/>
      <c r="V50" s="41"/>
      <c r="W50" s="41"/>
      <c r="Y50" s="125"/>
      <c r="Z50" s="125"/>
    </row>
    <row r="51" spans="1:26">
      <c r="A51" s="220"/>
      <c r="B51" s="1781" t="s">
        <v>3858</v>
      </c>
      <c r="C51" s="8" t="s">
        <v>55</v>
      </c>
      <c r="D51" s="960"/>
      <c r="E51" s="303"/>
      <c r="F51" s="960"/>
      <c r="G51" s="303"/>
      <c r="H51" s="303"/>
      <c r="I51" s="42" t="s">
        <v>3848</v>
      </c>
      <c r="J51" s="42" t="s">
        <v>3719</v>
      </c>
      <c r="K51" s="41" t="s">
        <v>91</v>
      </c>
      <c r="L51" s="41" t="s">
        <v>3765</v>
      </c>
      <c r="M51" s="41" t="s">
        <v>159</v>
      </c>
      <c r="N51" s="41"/>
      <c r="O51" s="41" t="s">
        <v>3722</v>
      </c>
      <c r="P51" s="41" t="s">
        <v>182</v>
      </c>
      <c r="Q51" s="41" t="s">
        <v>183</v>
      </c>
      <c r="R51" s="41"/>
      <c r="S51" s="41"/>
      <c r="T51" s="41"/>
      <c r="U51" s="41"/>
      <c r="V51" s="41"/>
      <c r="W51" s="41"/>
      <c r="Y51" s="125"/>
      <c r="Z51" s="125"/>
    </row>
    <row r="52" spans="1:26">
      <c r="A52" s="220"/>
      <c r="B52" s="1781" t="s">
        <v>3859</v>
      </c>
      <c r="C52" s="8" t="s">
        <v>3860</v>
      </c>
      <c r="D52" s="960"/>
      <c r="E52" s="303"/>
      <c r="F52" s="960"/>
      <c r="G52" s="303"/>
      <c r="H52" s="303"/>
      <c r="I52" s="42" t="s">
        <v>3848</v>
      </c>
      <c r="J52" s="42" t="s">
        <v>3719</v>
      </c>
      <c r="K52" s="41" t="s">
        <v>91</v>
      </c>
      <c r="L52" s="41" t="s">
        <v>3765</v>
      </c>
      <c r="M52" s="41" t="s">
        <v>159</v>
      </c>
      <c r="N52" s="41"/>
      <c r="O52" s="41" t="s">
        <v>3853</v>
      </c>
      <c r="P52" s="41" t="s">
        <v>182</v>
      </c>
      <c r="Q52" s="41" t="s">
        <v>183</v>
      </c>
      <c r="R52" s="41"/>
      <c r="S52" s="41"/>
      <c r="T52" s="41"/>
      <c r="U52" s="41"/>
      <c r="V52" s="41"/>
      <c r="W52" s="41"/>
      <c r="Y52" s="125"/>
      <c r="Z52" s="125"/>
    </row>
    <row r="53" spans="1:26">
      <c r="A53" s="220"/>
      <c r="B53" s="1781" t="s">
        <v>3861</v>
      </c>
      <c r="C53" s="8" t="s">
        <v>54</v>
      </c>
      <c r="D53" s="970"/>
      <c r="E53" s="303"/>
      <c r="F53" s="970"/>
      <c r="G53" s="303"/>
      <c r="H53" s="303"/>
      <c r="I53" s="42" t="s">
        <v>192</v>
      </c>
      <c r="J53" s="42" t="s">
        <v>3719</v>
      </c>
      <c r="K53" s="41" t="s">
        <v>91</v>
      </c>
      <c r="L53" s="41" t="s">
        <v>3765</v>
      </c>
      <c r="M53" s="41" t="s">
        <v>159</v>
      </c>
      <c r="N53" s="41"/>
      <c r="O53" s="41" t="s">
        <v>191</v>
      </c>
      <c r="P53" s="41" t="s">
        <v>182</v>
      </c>
      <c r="Q53" s="41" t="s">
        <v>183</v>
      </c>
      <c r="R53" s="41"/>
      <c r="S53" s="41"/>
      <c r="T53" s="41"/>
      <c r="U53" s="41"/>
      <c r="V53" s="41"/>
      <c r="W53" s="41"/>
      <c r="Y53" s="125"/>
      <c r="Z53" s="125"/>
    </row>
    <row r="54" spans="1:26">
      <c r="A54" s="220"/>
      <c r="B54" s="1783" t="s">
        <v>3862</v>
      </c>
      <c r="C54" s="8" t="s">
        <v>3863</v>
      </c>
      <c r="D54" s="970"/>
      <c r="E54" s="971"/>
      <c r="F54" s="970"/>
      <c r="G54" s="971"/>
      <c r="H54" s="971"/>
      <c r="I54" s="42" t="s">
        <v>217</v>
      </c>
      <c r="J54" s="42" t="s">
        <v>3864</v>
      </c>
      <c r="K54" s="41" t="s">
        <v>91</v>
      </c>
      <c r="L54" s="41" t="s">
        <v>3765</v>
      </c>
      <c r="M54" s="41" t="s">
        <v>159</v>
      </c>
      <c r="N54" s="41"/>
      <c r="O54" s="41"/>
      <c r="P54" s="41" t="s">
        <v>182</v>
      </c>
      <c r="Q54" s="41" t="s">
        <v>183</v>
      </c>
      <c r="R54" s="41"/>
      <c r="S54" s="41"/>
      <c r="T54" s="41"/>
      <c r="U54" s="41"/>
      <c r="V54" s="41"/>
      <c r="W54" s="41"/>
      <c r="Y54" s="125"/>
      <c r="Z54" s="125"/>
    </row>
    <row r="55" spans="1:26">
      <c r="A55" s="220"/>
      <c r="B55" s="1784" t="s">
        <v>3865</v>
      </c>
      <c r="C55" s="8" t="s">
        <v>3866</v>
      </c>
      <c r="D55" s="970"/>
      <c r="E55" s="967"/>
      <c r="F55" s="970"/>
      <c r="G55" s="967"/>
      <c r="H55" s="967"/>
      <c r="I55" s="42" t="s">
        <v>217</v>
      </c>
      <c r="J55" s="42" t="s">
        <v>3864</v>
      </c>
      <c r="K55" s="41" t="s">
        <v>91</v>
      </c>
      <c r="L55" s="41" t="s">
        <v>3765</v>
      </c>
      <c r="M55" s="41" t="s">
        <v>159</v>
      </c>
      <c r="N55" s="41"/>
      <c r="O55" s="41" t="s">
        <v>3849</v>
      </c>
      <c r="P55" s="41" t="s">
        <v>182</v>
      </c>
      <c r="Q55" s="41" t="s">
        <v>183</v>
      </c>
      <c r="R55" s="41"/>
      <c r="S55" s="41"/>
      <c r="T55" s="41"/>
      <c r="U55" s="41"/>
      <c r="V55" s="41"/>
      <c r="W55" s="41"/>
      <c r="Y55" s="125"/>
      <c r="Z55" s="125"/>
    </row>
    <row r="56" spans="1:26">
      <c r="A56" s="220"/>
      <c r="B56" s="1784" t="s">
        <v>3867</v>
      </c>
      <c r="C56" s="8" t="s">
        <v>3868</v>
      </c>
      <c r="D56" s="970"/>
      <c r="E56" s="967"/>
      <c r="F56" s="970"/>
      <c r="G56" s="967"/>
      <c r="H56" s="967"/>
      <c r="I56" s="42" t="s">
        <v>217</v>
      </c>
      <c r="J56" s="42" t="s">
        <v>3864</v>
      </c>
      <c r="K56" s="41" t="s">
        <v>91</v>
      </c>
      <c r="L56" s="41" t="s">
        <v>3765</v>
      </c>
      <c r="M56" s="41" t="s">
        <v>159</v>
      </c>
      <c r="N56" s="41"/>
      <c r="O56" s="41" t="s">
        <v>3722</v>
      </c>
      <c r="P56" s="41" t="s">
        <v>182</v>
      </c>
      <c r="Q56" s="41" t="s">
        <v>183</v>
      </c>
      <c r="R56" s="41"/>
      <c r="S56" s="41"/>
      <c r="T56" s="41"/>
      <c r="U56" s="41"/>
      <c r="V56" s="41"/>
      <c r="W56" s="41"/>
      <c r="Y56" s="125"/>
      <c r="Z56" s="125"/>
    </row>
    <row r="57" spans="1:26">
      <c r="A57" s="220"/>
      <c r="B57" s="1784" t="s">
        <v>3869</v>
      </c>
      <c r="C57" s="8" t="s">
        <v>3870</v>
      </c>
      <c r="D57" s="970"/>
      <c r="E57" s="967"/>
      <c r="F57" s="970"/>
      <c r="G57" s="967"/>
      <c r="H57" s="967"/>
      <c r="I57" s="42" t="s">
        <v>217</v>
      </c>
      <c r="J57" s="42" t="s">
        <v>3864</v>
      </c>
      <c r="K57" s="41" t="s">
        <v>91</v>
      </c>
      <c r="L57" s="41" t="s">
        <v>3765</v>
      </c>
      <c r="M57" s="41" t="s">
        <v>159</v>
      </c>
      <c r="N57" s="41"/>
      <c r="O57" s="41" t="s">
        <v>3853</v>
      </c>
      <c r="P57" s="41" t="s">
        <v>182</v>
      </c>
      <c r="Q57" s="41" t="s">
        <v>183</v>
      </c>
      <c r="R57" s="41"/>
      <c r="S57" s="41"/>
      <c r="T57" s="41"/>
      <c r="U57" s="41"/>
      <c r="V57" s="41"/>
      <c r="W57" s="41"/>
      <c r="Y57" s="125"/>
      <c r="Z57" s="125"/>
    </row>
    <row r="58" spans="1:26">
      <c r="A58" s="220"/>
      <c r="B58" s="1783" t="s">
        <v>3871</v>
      </c>
      <c r="C58" s="8" t="s">
        <v>3872</v>
      </c>
      <c r="D58" s="970"/>
      <c r="E58" s="971"/>
      <c r="F58" s="970"/>
      <c r="G58" s="971"/>
      <c r="H58" s="971"/>
      <c r="I58" s="42" t="s">
        <v>217</v>
      </c>
      <c r="J58" s="42" t="s">
        <v>3873</v>
      </c>
      <c r="K58" s="41" t="s">
        <v>91</v>
      </c>
      <c r="L58" s="41" t="s">
        <v>3765</v>
      </c>
      <c r="M58" s="41" t="s">
        <v>159</v>
      </c>
      <c r="N58" s="41"/>
      <c r="O58" s="41"/>
      <c r="P58" s="41" t="s">
        <v>182</v>
      </c>
      <c r="Q58" s="41" t="s">
        <v>183</v>
      </c>
      <c r="R58" s="41"/>
      <c r="S58" s="41"/>
      <c r="T58" s="41"/>
      <c r="U58" s="41"/>
      <c r="V58" s="41"/>
      <c r="W58" s="41"/>
      <c r="Y58" s="125"/>
      <c r="Z58" s="125"/>
    </row>
    <row r="59" spans="1:26">
      <c r="A59" s="220"/>
      <c r="B59" s="1784" t="s">
        <v>3874</v>
      </c>
      <c r="C59" s="8" t="s">
        <v>3875</v>
      </c>
      <c r="D59" s="970"/>
      <c r="E59" s="967"/>
      <c r="F59" s="970"/>
      <c r="G59" s="967"/>
      <c r="H59" s="967"/>
      <c r="I59" s="42" t="s">
        <v>217</v>
      </c>
      <c r="J59" s="42" t="s">
        <v>3873</v>
      </c>
      <c r="K59" s="41" t="s">
        <v>91</v>
      </c>
      <c r="L59" s="41" t="s">
        <v>3765</v>
      </c>
      <c r="M59" s="41" t="s">
        <v>159</v>
      </c>
      <c r="N59" s="41"/>
      <c r="O59" s="41" t="s">
        <v>3849</v>
      </c>
      <c r="P59" s="41" t="s">
        <v>182</v>
      </c>
      <c r="Q59" s="41" t="s">
        <v>183</v>
      </c>
      <c r="R59" s="41"/>
      <c r="S59" s="41"/>
      <c r="T59" s="41"/>
      <c r="U59" s="41"/>
      <c r="V59" s="41"/>
      <c r="W59" s="41"/>
      <c r="Y59" s="125"/>
      <c r="Z59" s="125"/>
    </row>
    <row r="60" spans="1:26">
      <c r="A60" s="220"/>
      <c r="B60" s="1784" t="s">
        <v>3876</v>
      </c>
      <c r="C60" s="8" t="s">
        <v>3877</v>
      </c>
      <c r="D60" s="970"/>
      <c r="E60" s="967"/>
      <c r="F60" s="970"/>
      <c r="G60" s="967"/>
      <c r="H60" s="967"/>
      <c r="I60" s="42" t="s">
        <v>217</v>
      </c>
      <c r="J60" s="42" t="s">
        <v>3873</v>
      </c>
      <c r="K60" s="41" t="s">
        <v>91</v>
      </c>
      <c r="L60" s="41" t="s">
        <v>3765</v>
      </c>
      <c r="M60" s="41" t="s">
        <v>159</v>
      </c>
      <c r="N60" s="41"/>
      <c r="O60" s="41" t="s">
        <v>3722</v>
      </c>
      <c r="P60" s="41" t="s">
        <v>182</v>
      </c>
      <c r="Q60" s="41" t="s">
        <v>183</v>
      </c>
      <c r="R60" s="41"/>
      <c r="S60" s="41"/>
      <c r="T60" s="41"/>
      <c r="U60" s="41"/>
      <c r="V60" s="41"/>
      <c r="W60" s="41"/>
      <c r="Y60" s="125"/>
      <c r="Z60" s="125"/>
    </row>
    <row r="61" spans="1:26">
      <c r="A61" s="220"/>
      <c r="B61" s="1784" t="s">
        <v>3878</v>
      </c>
      <c r="C61" s="8" t="s">
        <v>3879</v>
      </c>
      <c r="D61" s="970"/>
      <c r="E61" s="967"/>
      <c r="F61" s="970"/>
      <c r="G61" s="967"/>
      <c r="H61" s="967"/>
      <c r="I61" s="42" t="s">
        <v>217</v>
      </c>
      <c r="J61" s="42" t="s">
        <v>3873</v>
      </c>
      <c r="K61" s="41" t="s">
        <v>91</v>
      </c>
      <c r="L61" s="41" t="s">
        <v>3765</v>
      </c>
      <c r="M61" s="41" t="s">
        <v>159</v>
      </c>
      <c r="N61" s="41"/>
      <c r="O61" s="41" t="s">
        <v>3853</v>
      </c>
      <c r="P61" s="41" t="s">
        <v>182</v>
      </c>
      <c r="Q61" s="41" t="s">
        <v>183</v>
      </c>
      <c r="R61" s="41"/>
      <c r="S61" s="41"/>
      <c r="T61" s="41"/>
      <c r="U61" s="41"/>
      <c r="V61" s="41"/>
      <c r="W61" s="41"/>
      <c r="Y61" s="125"/>
      <c r="Z61" s="125"/>
    </row>
    <row r="62" spans="1:26">
      <c r="A62" s="220"/>
      <c r="B62" s="1307" t="s">
        <v>226</v>
      </c>
      <c r="C62" s="8" t="s">
        <v>53</v>
      </c>
      <c r="D62" s="960"/>
      <c r="E62" s="960"/>
      <c r="F62" s="960"/>
      <c r="G62" s="960"/>
      <c r="H62" s="960"/>
      <c r="I62" s="42" t="s">
        <v>225</v>
      </c>
      <c r="J62" s="35"/>
      <c r="K62" s="41" t="s">
        <v>91</v>
      </c>
      <c r="L62" s="41" t="s">
        <v>3765</v>
      </c>
      <c r="M62" s="41" t="s">
        <v>159</v>
      </c>
      <c r="N62" s="41"/>
      <c r="O62" s="41"/>
      <c r="P62" s="41"/>
      <c r="Q62" s="41" t="s">
        <v>183</v>
      </c>
      <c r="R62" s="41"/>
      <c r="S62" s="41"/>
      <c r="T62" s="41"/>
      <c r="U62" s="41"/>
      <c r="V62" s="41"/>
      <c r="W62" s="41"/>
      <c r="Y62" s="125"/>
      <c r="Z62" s="125"/>
    </row>
    <row r="63" spans="1:26">
      <c r="A63" s="220"/>
      <c r="B63" s="1785" t="s">
        <v>3880</v>
      </c>
      <c r="C63" s="8" t="s">
        <v>101</v>
      </c>
      <c r="D63" s="303"/>
      <c r="E63" s="303"/>
      <c r="F63" s="303"/>
      <c r="G63" s="303"/>
      <c r="H63" s="303"/>
      <c r="I63" s="42" t="s">
        <v>222</v>
      </c>
      <c r="J63" s="35"/>
      <c r="K63" s="41" t="s">
        <v>91</v>
      </c>
      <c r="L63" s="41" t="s">
        <v>3765</v>
      </c>
      <c r="M63" s="41" t="s">
        <v>159</v>
      </c>
      <c r="N63" s="41"/>
      <c r="O63" s="41"/>
      <c r="P63" s="41"/>
      <c r="Q63" s="41" t="s">
        <v>183</v>
      </c>
      <c r="R63" s="41"/>
      <c r="S63" s="41"/>
      <c r="T63" s="41"/>
      <c r="U63" s="41"/>
      <c r="V63" s="41"/>
      <c r="W63" s="41"/>
      <c r="Y63" s="125"/>
      <c r="Z63" s="125"/>
    </row>
    <row r="64" spans="1:26">
      <c r="A64" s="220"/>
      <c r="B64" s="1783" t="s">
        <v>3881</v>
      </c>
      <c r="C64" s="8" t="s">
        <v>44</v>
      </c>
      <c r="D64" s="960"/>
      <c r="E64" s="960"/>
      <c r="F64" s="960"/>
      <c r="G64" s="960"/>
      <c r="H64" s="960"/>
      <c r="I64" s="42" t="s">
        <v>222</v>
      </c>
      <c r="J64" s="124" t="s">
        <v>3882</v>
      </c>
      <c r="K64" s="41" t="s">
        <v>91</v>
      </c>
      <c r="L64" s="41" t="s">
        <v>3765</v>
      </c>
      <c r="M64" s="41" t="s">
        <v>159</v>
      </c>
      <c r="N64" s="41"/>
      <c r="O64" s="41"/>
      <c r="P64" s="41"/>
      <c r="Q64" s="41" t="s">
        <v>183</v>
      </c>
      <c r="R64" s="41"/>
      <c r="S64" s="41"/>
      <c r="T64" s="41"/>
      <c r="U64" s="41"/>
      <c r="V64" s="41"/>
      <c r="W64" s="41"/>
      <c r="Y64" s="125"/>
      <c r="Z64" s="125"/>
    </row>
    <row r="65" spans="1:26">
      <c r="A65" s="220"/>
      <c r="B65" s="1781" t="s">
        <v>3883</v>
      </c>
      <c r="C65" s="8" t="s">
        <v>3884</v>
      </c>
      <c r="D65" s="960"/>
      <c r="E65" s="960"/>
      <c r="F65" s="960"/>
      <c r="G65" s="960"/>
      <c r="H65" s="960"/>
      <c r="I65" s="42" t="s">
        <v>222</v>
      </c>
      <c r="J65" s="124" t="s">
        <v>3885</v>
      </c>
      <c r="K65" s="41" t="s">
        <v>91</v>
      </c>
      <c r="L65" s="41" t="s">
        <v>3765</v>
      </c>
      <c r="M65" s="41" t="s">
        <v>159</v>
      </c>
      <c r="N65" s="41"/>
      <c r="O65" s="41"/>
      <c r="P65" s="41"/>
      <c r="Q65" s="41" t="s">
        <v>183</v>
      </c>
      <c r="R65" s="41"/>
      <c r="S65" s="41"/>
      <c r="T65" s="41"/>
      <c r="U65" s="41"/>
      <c r="V65" s="41"/>
      <c r="W65" s="41"/>
      <c r="Y65" s="125"/>
      <c r="Z65" s="125"/>
    </row>
    <row r="66" spans="1:26">
      <c r="A66" s="220"/>
      <c r="B66" s="962" t="s">
        <v>3886</v>
      </c>
      <c r="C66" s="8" t="s">
        <v>3887</v>
      </c>
      <c r="D66" s="960"/>
      <c r="E66" s="960"/>
      <c r="F66" s="960"/>
      <c r="G66" s="960"/>
      <c r="H66" s="960"/>
      <c r="I66" s="42" t="s">
        <v>222</v>
      </c>
      <c r="J66" s="124" t="s">
        <v>3888</v>
      </c>
      <c r="K66" s="41" t="s">
        <v>91</v>
      </c>
      <c r="L66" s="41" t="s">
        <v>3765</v>
      </c>
      <c r="M66" s="41" t="s">
        <v>159</v>
      </c>
      <c r="N66" s="41"/>
      <c r="O66" s="41"/>
      <c r="P66" s="41"/>
      <c r="Q66" s="41" t="s">
        <v>183</v>
      </c>
      <c r="R66" s="41"/>
      <c r="S66" s="41"/>
      <c r="T66" s="41"/>
      <c r="U66" s="41"/>
      <c r="V66" s="41"/>
      <c r="W66" s="41"/>
      <c r="Y66" s="125"/>
      <c r="Z66" s="125"/>
    </row>
    <row r="67" spans="1:26">
      <c r="A67" s="220"/>
      <c r="B67" s="962" t="s">
        <v>3889</v>
      </c>
      <c r="C67" s="8" t="s">
        <v>3890</v>
      </c>
      <c r="D67" s="960"/>
      <c r="E67" s="960"/>
      <c r="F67" s="960"/>
      <c r="G67" s="960"/>
      <c r="H67" s="960"/>
      <c r="I67" s="42" t="s">
        <v>222</v>
      </c>
      <c r="J67" s="124" t="s">
        <v>3891</v>
      </c>
      <c r="K67" s="41" t="s">
        <v>91</v>
      </c>
      <c r="L67" s="41" t="s">
        <v>3765</v>
      </c>
      <c r="M67" s="41" t="s">
        <v>159</v>
      </c>
      <c r="N67" s="41"/>
      <c r="O67" s="41"/>
      <c r="P67" s="41"/>
      <c r="Q67" s="41" t="s">
        <v>183</v>
      </c>
      <c r="R67" s="41"/>
      <c r="S67" s="41"/>
      <c r="T67" s="41"/>
      <c r="U67" s="41"/>
      <c r="V67" s="41"/>
      <c r="W67" s="41"/>
      <c r="Y67" s="125"/>
      <c r="Z67" s="125"/>
    </row>
    <row r="68" spans="1:26">
      <c r="A68" s="220"/>
      <c r="B68" s="959" t="s">
        <v>3892</v>
      </c>
      <c r="C68" s="8" t="s">
        <v>43</v>
      </c>
      <c r="D68" s="303"/>
      <c r="E68" s="303"/>
      <c r="F68" s="303"/>
      <c r="G68" s="303"/>
      <c r="H68" s="303"/>
      <c r="I68" s="42" t="s">
        <v>222</v>
      </c>
      <c r="J68" s="124" t="s">
        <v>3893</v>
      </c>
      <c r="K68" s="41" t="s">
        <v>91</v>
      </c>
      <c r="L68" s="41" t="s">
        <v>3765</v>
      </c>
      <c r="M68" s="41" t="s">
        <v>159</v>
      </c>
      <c r="N68" s="41"/>
      <c r="O68" s="41"/>
      <c r="P68" s="41"/>
      <c r="Q68" s="41" t="s">
        <v>183</v>
      </c>
      <c r="R68" s="41"/>
      <c r="S68" s="41"/>
      <c r="T68" s="41"/>
      <c r="U68" s="41"/>
      <c r="V68" s="41"/>
      <c r="W68" s="41"/>
      <c r="Y68" s="125"/>
      <c r="Z68" s="125"/>
    </row>
    <row r="69" spans="1:26">
      <c r="A69" s="220"/>
      <c r="B69" s="972" t="s">
        <v>3894</v>
      </c>
      <c r="C69" s="8" t="s">
        <v>2</v>
      </c>
      <c r="D69" s="960"/>
      <c r="E69" s="960"/>
      <c r="F69" s="960"/>
      <c r="G69" s="960"/>
      <c r="H69" s="960"/>
      <c r="I69" s="42" t="s">
        <v>224</v>
      </c>
      <c r="J69" s="124" t="s">
        <v>3893</v>
      </c>
      <c r="K69" s="41" t="s">
        <v>91</v>
      </c>
      <c r="L69" s="41" t="s">
        <v>3765</v>
      </c>
      <c r="M69" s="41" t="s">
        <v>159</v>
      </c>
      <c r="N69" s="41"/>
      <c r="O69" s="41"/>
      <c r="P69" s="41"/>
      <c r="Q69" s="41" t="s">
        <v>183</v>
      </c>
      <c r="R69" s="41"/>
      <c r="S69" s="41"/>
      <c r="T69" s="41"/>
      <c r="U69" s="41"/>
      <c r="V69" s="41"/>
      <c r="W69" s="41"/>
      <c r="Y69" s="125"/>
      <c r="Z69" s="125"/>
    </row>
    <row r="70" spans="1:26">
      <c r="A70" s="220"/>
      <c r="B70" s="962" t="s">
        <v>3895</v>
      </c>
      <c r="C70" s="8" t="s">
        <v>42</v>
      </c>
      <c r="D70" s="960"/>
      <c r="E70" s="960"/>
      <c r="F70" s="960"/>
      <c r="G70" s="960"/>
      <c r="H70" s="960"/>
      <c r="I70" s="42" t="s">
        <v>223</v>
      </c>
      <c r="J70" s="124" t="s">
        <v>3893</v>
      </c>
      <c r="K70" s="41" t="s">
        <v>91</v>
      </c>
      <c r="L70" s="41" t="s">
        <v>3765</v>
      </c>
      <c r="M70" s="41" t="s">
        <v>159</v>
      </c>
      <c r="N70" s="41"/>
      <c r="O70" s="41"/>
      <c r="P70" s="41"/>
      <c r="Q70" s="41" t="s">
        <v>183</v>
      </c>
      <c r="R70" s="41"/>
      <c r="S70" s="41"/>
      <c r="T70" s="41"/>
      <c r="U70" s="41"/>
      <c r="V70" s="41"/>
      <c r="W70" s="41"/>
      <c r="Y70" s="125"/>
      <c r="Z70" s="125"/>
    </row>
    <row r="71" spans="1:26">
      <c r="A71" s="220"/>
      <c r="B71" s="973" t="s">
        <v>3896</v>
      </c>
      <c r="C71" s="914" t="s">
        <v>41</v>
      </c>
      <c r="D71" s="960"/>
      <c r="E71" s="960"/>
      <c r="F71" s="960"/>
      <c r="G71" s="960"/>
      <c r="H71" s="960"/>
      <c r="I71" s="42" t="s">
        <v>222</v>
      </c>
      <c r="J71" s="124" t="s">
        <v>3897</v>
      </c>
      <c r="K71" s="41" t="s">
        <v>91</v>
      </c>
      <c r="L71" s="41" t="s">
        <v>3765</v>
      </c>
      <c r="M71" s="41" t="s">
        <v>159</v>
      </c>
      <c r="N71" s="41"/>
      <c r="O71" s="41"/>
      <c r="P71" s="41"/>
      <c r="Q71" s="41" t="s">
        <v>183</v>
      </c>
      <c r="R71" s="41"/>
      <c r="S71" s="41"/>
      <c r="T71" s="41"/>
      <c r="U71" s="41"/>
      <c r="V71" s="41"/>
      <c r="W71" s="41"/>
      <c r="Y71" s="125"/>
      <c r="Z71" s="125"/>
    </row>
    <row r="72" spans="1:26">
      <c r="A72" s="220"/>
      <c r="B72" s="974" t="s">
        <v>3898</v>
      </c>
      <c r="C72" s="914" t="s">
        <v>3899</v>
      </c>
      <c r="D72" s="960"/>
      <c r="E72" s="960"/>
      <c r="F72" s="960"/>
      <c r="G72" s="960"/>
      <c r="H72" s="960"/>
      <c r="I72" s="42" t="s">
        <v>222</v>
      </c>
      <c r="J72" s="124" t="s">
        <v>3900</v>
      </c>
      <c r="K72" s="41" t="s">
        <v>91</v>
      </c>
      <c r="L72" s="41" t="s">
        <v>3765</v>
      </c>
      <c r="M72" s="41" t="s">
        <v>159</v>
      </c>
      <c r="N72" s="41"/>
      <c r="O72" s="41"/>
      <c r="P72" s="41"/>
      <c r="Q72" s="41" t="s">
        <v>183</v>
      </c>
      <c r="R72" s="41"/>
      <c r="S72" s="41"/>
      <c r="T72" s="41"/>
      <c r="U72" s="41"/>
      <c r="W72" s="41"/>
      <c r="Y72" s="125"/>
      <c r="Z72" s="125"/>
    </row>
    <row r="73" spans="1:26">
      <c r="A73" s="220"/>
      <c r="B73" s="974" t="s">
        <v>3901</v>
      </c>
      <c r="C73" s="914" t="s">
        <v>3902</v>
      </c>
      <c r="D73" s="960"/>
      <c r="E73" s="960"/>
      <c r="F73" s="960"/>
      <c r="G73" s="960"/>
      <c r="H73" s="960"/>
      <c r="I73" s="42" t="s">
        <v>222</v>
      </c>
      <c r="J73" s="124" t="s">
        <v>3903</v>
      </c>
      <c r="K73" s="41" t="s">
        <v>91</v>
      </c>
      <c r="L73" s="41" t="s">
        <v>3765</v>
      </c>
      <c r="M73" s="41" t="s">
        <v>159</v>
      </c>
      <c r="N73" s="41"/>
      <c r="O73" s="41"/>
      <c r="P73" s="41"/>
      <c r="Q73" s="41" t="s">
        <v>183</v>
      </c>
      <c r="R73" s="41"/>
      <c r="S73" s="41"/>
      <c r="T73" s="41"/>
      <c r="U73" s="41"/>
      <c r="W73" s="41"/>
      <c r="Y73" s="125"/>
      <c r="Z73" s="125"/>
    </row>
    <row r="74" spans="1:26">
      <c r="A74" s="220"/>
      <c r="B74" s="974" t="s">
        <v>3904</v>
      </c>
      <c r="C74" s="914" t="s">
        <v>38</v>
      </c>
      <c r="D74" s="960"/>
      <c r="E74" s="960"/>
      <c r="F74" s="960"/>
      <c r="G74" s="960"/>
      <c r="H74" s="960"/>
      <c r="I74" s="42" t="s">
        <v>222</v>
      </c>
      <c r="J74" s="124" t="s">
        <v>3905</v>
      </c>
      <c r="K74" s="41" t="s">
        <v>91</v>
      </c>
      <c r="L74" s="41" t="s">
        <v>3765</v>
      </c>
      <c r="M74" s="41" t="s">
        <v>159</v>
      </c>
      <c r="N74" s="41"/>
      <c r="O74" s="41"/>
      <c r="P74" s="41"/>
      <c r="Q74" s="41" t="s">
        <v>183</v>
      </c>
      <c r="R74" s="41"/>
      <c r="S74" s="41"/>
      <c r="T74" s="41"/>
      <c r="U74" s="41"/>
      <c r="W74" s="41"/>
      <c r="Y74" s="125"/>
      <c r="Z74" s="125"/>
    </row>
    <row r="75" spans="1:26">
      <c r="A75" s="220"/>
      <c r="B75" s="974" t="s">
        <v>3906</v>
      </c>
      <c r="C75" s="914" t="s">
        <v>3907</v>
      </c>
      <c r="D75" s="960"/>
      <c r="E75" s="960"/>
      <c r="F75" s="960"/>
      <c r="G75" s="960"/>
      <c r="H75" s="960"/>
      <c r="I75" s="42" t="s">
        <v>222</v>
      </c>
      <c r="J75" s="124" t="s">
        <v>3908</v>
      </c>
      <c r="K75" s="41" t="s">
        <v>91</v>
      </c>
      <c r="L75" s="41" t="s">
        <v>3765</v>
      </c>
      <c r="M75" s="41" t="s">
        <v>159</v>
      </c>
      <c r="N75" s="41"/>
      <c r="O75" s="41"/>
      <c r="P75" s="41"/>
      <c r="Q75" s="41" t="s">
        <v>183</v>
      </c>
      <c r="R75" s="41"/>
      <c r="S75" s="41"/>
      <c r="T75" s="41"/>
      <c r="U75" s="41"/>
      <c r="W75" s="41"/>
      <c r="Y75" s="125"/>
      <c r="Z75" s="125"/>
    </row>
    <row r="76" spans="1:26">
      <c r="A76" s="220"/>
      <c r="B76" s="974" t="s">
        <v>3909</v>
      </c>
      <c r="C76" s="914" t="s">
        <v>3910</v>
      </c>
      <c r="D76" s="960"/>
      <c r="E76" s="960"/>
      <c r="F76" s="960"/>
      <c r="G76" s="960"/>
      <c r="H76" s="960"/>
      <c r="I76" s="42" t="s">
        <v>222</v>
      </c>
      <c r="J76" s="124" t="s">
        <v>3911</v>
      </c>
      <c r="K76" s="41" t="s">
        <v>91</v>
      </c>
      <c r="L76" s="41" t="s">
        <v>3765</v>
      </c>
      <c r="M76" s="41" t="s">
        <v>159</v>
      </c>
      <c r="N76" s="41"/>
      <c r="O76" s="41"/>
      <c r="P76" s="41"/>
      <c r="Q76" s="41" t="s">
        <v>183</v>
      </c>
      <c r="R76" s="41"/>
      <c r="S76" s="41"/>
      <c r="T76" s="41"/>
      <c r="U76" s="41"/>
      <c r="W76" s="41"/>
      <c r="Y76" s="125"/>
      <c r="Z76" s="125"/>
    </row>
    <row r="77" spans="1:26">
      <c r="A77" s="220"/>
      <c r="B77" s="974" t="s">
        <v>3912</v>
      </c>
      <c r="C77" s="914" t="s">
        <v>3913</v>
      </c>
      <c r="D77" s="960"/>
      <c r="E77" s="960"/>
      <c r="F77" s="960"/>
      <c r="G77" s="960"/>
      <c r="H77" s="960"/>
      <c r="I77" s="42" t="s">
        <v>222</v>
      </c>
      <c r="J77" s="124" t="s">
        <v>3914</v>
      </c>
      <c r="K77" s="41" t="s">
        <v>91</v>
      </c>
      <c r="L77" s="41" t="s">
        <v>3765</v>
      </c>
      <c r="M77" s="41" t="s">
        <v>159</v>
      </c>
      <c r="N77" s="41"/>
      <c r="O77" s="41"/>
      <c r="P77" s="41"/>
      <c r="Q77" s="41" t="s">
        <v>183</v>
      </c>
      <c r="R77" s="41"/>
      <c r="S77" s="41"/>
      <c r="T77" s="41"/>
      <c r="U77" s="41"/>
      <c r="W77" s="41"/>
      <c r="Y77" s="125"/>
      <c r="Z77" s="125"/>
    </row>
    <row r="78" spans="1:26">
      <c r="A78" s="220"/>
      <c r="B78" s="958" t="s">
        <v>3915</v>
      </c>
      <c r="C78" s="8" t="s">
        <v>36</v>
      </c>
      <c r="D78" s="960"/>
      <c r="E78" s="303"/>
      <c r="F78" s="303"/>
      <c r="G78" s="303"/>
      <c r="H78" s="303"/>
      <c r="I78" s="42" t="s">
        <v>318</v>
      </c>
      <c r="J78" s="42"/>
      <c r="K78" s="41" t="s">
        <v>91</v>
      </c>
      <c r="L78" s="41" t="s">
        <v>3765</v>
      </c>
      <c r="M78" s="41" t="s">
        <v>159</v>
      </c>
      <c r="N78" s="41"/>
      <c r="O78" s="41"/>
      <c r="P78" s="41"/>
      <c r="Q78" s="41" t="s">
        <v>183</v>
      </c>
      <c r="R78" s="41"/>
      <c r="S78" s="41"/>
      <c r="T78" s="41"/>
      <c r="U78" s="41"/>
      <c r="V78" s="41"/>
      <c r="W78" s="41"/>
      <c r="Y78" s="125"/>
      <c r="Z78" s="125"/>
    </row>
    <row r="79" spans="1:26">
      <c r="A79" s="220"/>
      <c r="B79" s="958" t="s">
        <v>221</v>
      </c>
      <c r="C79" s="8" t="s">
        <v>0</v>
      </c>
      <c r="D79" s="303"/>
      <c r="E79" s="303"/>
      <c r="F79" s="303"/>
      <c r="G79" s="303"/>
      <c r="H79" s="303"/>
      <c r="I79" s="42" t="s">
        <v>220</v>
      </c>
      <c r="J79" s="42"/>
      <c r="K79" s="41" t="s">
        <v>91</v>
      </c>
      <c r="L79" s="41" t="s">
        <v>3765</v>
      </c>
      <c r="M79" s="41" t="s">
        <v>159</v>
      </c>
      <c r="N79" s="41"/>
      <c r="O79" s="41"/>
      <c r="P79" s="41"/>
      <c r="Q79" s="41" t="s">
        <v>183</v>
      </c>
      <c r="R79" s="41"/>
      <c r="S79" s="41"/>
      <c r="T79" s="41"/>
      <c r="U79" s="41"/>
      <c r="V79" s="41"/>
      <c r="W79" s="41"/>
      <c r="Y79" s="125"/>
      <c r="Z79" s="125"/>
    </row>
    <row r="80" spans="1:26">
      <c r="A80" s="220"/>
      <c r="B80" s="700" t="s">
        <v>3916</v>
      </c>
      <c r="C80" s="8" t="s">
        <v>27</v>
      </c>
      <c r="D80" s="960"/>
      <c r="E80" s="960"/>
      <c r="F80" s="960"/>
      <c r="G80" s="960"/>
      <c r="H80" s="960"/>
      <c r="I80" s="42" t="s">
        <v>219</v>
      </c>
      <c r="J80" s="42"/>
      <c r="K80" s="41" t="s">
        <v>91</v>
      </c>
      <c r="L80" s="41" t="s">
        <v>3765</v>
      </c>
      <c r="M80" s="41" t="s">
        <v>159</v>
      </c>
      <c r="N80" s="41"/>
      <c r="O80" s="41"/>
      <c r="P80" s="41"/>
      <c r="Q80" s="41" t="s">
        <v>183</v>
      </c>
      <c r="R80" s="41"/>
      <c r="S80" s="41"/>
      <c r="T80" s="41"/>
      <c r="U80" s="41"/>
      <c r="V80" s="41"/>
      <c r="Y80" s="125"/>
      <c r="Z80" s="125"/>
    </row>
    <row r="81" spans="1:26">
      <c r="A81" s="220"/>
      <c r="B81" s="975" t="s">
        <v>3917</v>
      </c>
      <c r="C81" s="8" t="s">
        <v>26</v>
      </c>
      <c r="D81" s="970"/>
      <c r="E81" s="970"/>
      <c r="F81" s="970"/>
      <c r="G81" s="970"/>
      <c r="H81" s="970"/>
      <c r="I81" s="42" t="s">
        <v>218</v>
      </c>
      <c r="J81" s="42"/>
      <c r="K81" s="41" t="s">
        <v>91</v>
      </c>
      <c r="L81" s="41" t="s">
        <v>3765</v>
      </c>
      <c r="M81" s="41" t="s">
        <v>159</v>
      </c>
      <c r="N81" s="41"/>
      <c r="O81" s="41"/>
      <c r="P81" s="41"/>
      <c r="Q81" s="41" t="s">
        <v>183</v>
      </c>
      <c r="R81" s="41"/>
      <c r="S81" s="41"/>
      <c r="T81" s="41"/>
      <c r="U81" s="41"/>
      <c r="V81" s="41"/>
      <c r="Y81" s="125"/>
      <c r="Z81" s="125"/>
    </row>
    <row r="82" spans="1:26">
      <c r="A82" s="220"/>
      <c r="B82" s="976" t="s">
        <v>3918</v>
      </c>
      <c r="C82" s="8" t="s">
        <v>18</v>
      </c>
      <c r="D82" s="303"/>
      <c r="E82" s="303"/>
      <c r="F82" s="303"/>
      <c r="G82" s="303"/>
      <c r="H82" s="303"/>
      <c r="I82" s="42" t="s">
        <v>3753</v>
      </c>
      <c r="J82" s="42" t="s">
        <v>206</v>
      </c>
      <c r="K82" s="41" t="s">
        <v>91</v>
      </c>
      <c r="L82" s="41" t="s">
        <v>3765</v>
      </c>
      <c r="M82" s="41" t="s">
        <v>159</v>
      </c>
      <c r="N82" s="41"/>
      <c r="O82" s="41"/>
      <c r="P82" s="41"/>
      <c r="Q82" s="41" t="s">
        <v>183</v>
      </c>
      <c r="R82" s="41"/>
      <c r="S82" s="41"/>
      <c r="T82" s="41"/>
      <c r="U82" s="41"/>
      <c r="V82" s="41"/>
      <c r="W82" s="41"/>
      <c r="Y82" s="125"/>
      <c r="Z82" s="125"/>
    </row>
    <row r="83" spans="1:26">
      <c r="A83" s="977"/>
      <c r="B83" s="989" t="s">
        <v>3919</v>
      </c>
      <c r="C83" s="8" t="s">
        <v>95</v>
      </c>
      <c r="D83" s="303"/>
      <c r="E83" s="303"/>
      <c r="F83" s="303"/>
      <c r="G83" s="303"/>
      <c r="H83" s="303"/>
      <c r="I83" s="42" t="s">
        <v>3753</v>
      </c>
      <c r="J83" s="42"/>
      <c r="K83" s="41" t="s">
        <v>91</v>
      </c>
      <c r="L83" s="41" t="s">
        <v>3765</v>
      </c>
      <c r="M83" s="41" t="s">
        <v>159</v>
      </c>
      <c r="N83" s="41"/>
      <c r="O83" s="41"/>
      <c r="P83" s="41"/>
      <c r="Q83" s="41" t="s">
        <v>183</v>
      </c>
      <c r="R83" s="41"/>
      <c r="S83" s="41"/>
      <c r="T83" s="41"/>
      <c r="U83" s="41"/>
      <c r="V83" s="41"/>
      <c r="W83" s="41"/>
      <c r="Y83" s="125"/>
      <c r="Z83" s="125"/>
    </row>
    <row r="84" spans="1:26">
      <c r="A84" s="979"/>
      <c r="B84" s="980"/>
      <c r="C84" s="980"/>
      <c r="D84" s="756" t="s">
        <v>3920</v>
      </c>
      <c r="E84" s="756" t="s">
        <v>3921</v>
      </c>
      <c r="F84" s="756" t="s">
        <v>3920</v>
      </c>
      <c r="G84" s="756" t="s">
        <v>3921</v>
      </c>
      <c r="H84" s="756" t="s">
        <v>3921</v>
      </c>
    </row>
    <row r="85" spans="1:26">
      <c r="A85" s="979"/>
      <c r="B85" s="980"/>
      <c r="C85" s="980"/>
      <c r="D85" s="35"/>
      <c r="E85" s="35"/>
      <c r="F85" s="35"/>
      <c r="G85" s="756" t="s">
        <v>201</v>
      </c>
      <c r="H85" s="756" t="s">
        <v>3764</v>
      </c>
    </row>
    <row r="86" spans="1:26">
      <c r="D86" s="756" t="s">
        <v>790</v>
      </c>
      <c r="E86" s="756" t="s">
        <v>790</v>
      </c>
      <c r="F86" s="756" t="s">
        <v>791</v>
      </c>
      <c r="G86" s="756" t="s">
        <v>791</v>
      </c>
      <c r="H86" s="756" t="s">
        <v>791</v>
      </c>
    </row>
    <row r="91" spans="1:26">
      <c r="A91" s="1" t="s">
        <v>6501</v>
      </c>
    </row>
    <row r="92" spans="1:26">
      <c r="A92" s="273" t="s">
        <v>109</v>
      </c>
    </row>
    <row r="93" spans="1:26">
      <c r="A93" s="273" t="s">
        <v>90</v>
      </c>
    </row>
    <row r="94" spans="1:26">
      <c r="A94" s="54" t="s">
        <v>3509</v>
      </c>
    </row>
    <row r="95" spans="1:26">
      <c r="A95" s="54" t="s">
        <v>1411</v>
      </c>
    </row>
    <row r="96" spans="1:26">
      <c r="A96" s="905" t="s">
        <v>3746</v>
      </c>
      <c r="B96" s="631" t="s">
        <v>3747</v>
      </c>
      <c r="C96" s="196" t="s">
        <v>108</v>
      </c>
      <c r="D96" s="631" t="s">
        <v>3748</v>
      </c>
    </row>
    <row r="97" spans="1:21">
      <c r="A97" s="54" t="s">
        <v>304</v>
      </c>
      <c r="B97" s="262" t="s">
        <v>339</v>
      </c>
      <c r="C97" s="111" t="s">
        <v>156</v>
      </c>
      <c r="D97" s="262" t="s">
        <v>313</v>
      </c>
    </row>
    <row r="98" spans="1:21">
      <c r="A98" s="54" t="s">
        <v>320</v>
      </c>
      <c r="B98" s="262" t="s">
        <v>314</v>
      </c>
      <c r="C98" s="111" t="s">
        <v>162</v>
      </c>
      <c r="D98" s="262" t="s">
        <v>315</v>
      </c>
    </row>
    <row r="100" spans="1:21">
      <c r="A100" s="293" t="s">
        <v>3923</v>
      </c>
    </row>
    <row r="102" spans="1:21" ht="15" customHeight="1">
      <c r="C102" s="956"/>
      <c r="D102" s="2131" t="s">
        <v>3840</v>
      </c>
      <c r="E102" s="2133"/>
      <c r="I102" s="957"/>
    </row>
    <row r="103" spans="1:21" ht="28.8">
      <c r="B103" s="956"/>
      <c r="C103" s="956"/>
      <c r="D103" s="990" t="s">
        <v>3750</v>
      </c>
      <c r="E103" s="991" t="s">
        <v>3751</v>
      </c>
      <c r="F103" s="568"/>
    </row>
    <row r="104" spans="1:21">
      <c r="B104" s="956"/>
      <c r="C104" s="956"/>
      <c r="D104" s="8" t="s">
        <v>86</v>
      </c>
      <c r="E104" s="8" t="s">
        <v>84</v>
      </c>
      <c r="F104" s="568"/>
    </row>
    <row r="105" spans="1:21">
      <c r="B105" s="958" t="s">
        <v>715</v>
      </c>
      <c r="C105" s="8" t="s">
        <v>10</v>
      </c>
      <c r="D105" s="985"/>
      <c r="E105" s="985"/>
      <c r="F105" s="42" t="s">
        <v>229</v>
      </c>
      <c r="G105" s="42"/>
      <c r="H105" s="41" t="s">
        <v>91</v>
      </c>
      <c r="I105" s="41" t="s">
        <v>3765</v>
      </c>
      <c r="J105" s="41" t="s">
        <v>176</v>
      </c>
      <c r="K105" s="41"/>
      <c r="L105" s="41"/>
      <c r="M105" s="41"/>
      <c r="N105" s="41" t="s">
        <v>183</v>
      </c>
      <c r="O105" s="41"/>
      <c r="P105" s="41"/>
      <c r="Q105" s="41"/>
      <c r="R105" s="41"/>
      <c r="S105" s="41"/>
      <c r="T105" s="41"/>
      <c r="U105" s="125"/>
    </row>
    <row r="106" spans="1:21">
      <c r="B106" s="959" t="s">
        <v>3843</v>
      </c>
      <c r="C106" s="8" t="s">
        <v>9</v>
      </c>
      <c r="D106" s="986"/>
      <c r="E106" s="986"/>
      <c r="F106" s="42" t="s">
        <v>228</v>
      </c>
      <c r="G106" s="42"/>
      <c r="H106" s="41" t="s">
        <v>91</v>
      </c>
      <c r="I106" s="41" t="s">
        <v>3765</v>
      </c>
      <c r="J106" s="41" t="s">
        <v>176</v>
      </c>
      <c r="K106" s="41"/>
      <c r="L106" s="41"/>
      <c r="M106" s="41"/>
      <c r="N106" s="41" t="s">
        <v>183</v>
      </c>
      <c r="O106" s="41"/>
      <c r="P106" s="41"/>
      <c r="Q106" s="41"/>
      <c r="R106" s="41"/>
      <c r="S106" s="41"/>
      <c r="T106" s="41"/>
      <c r="U106" s="125"/>
    </row>
    <row r="107" spans="1:21">
      <c r="B107" s="959" t="s">
        <v>3844</v>
      </c>
      <c r="C107" s="8" t="s">
        <v>65</v>
      </c>
      <c r="D107" s="985"/>
      <c r="E107" s="985"/>
      <c r="F107" s="42" t="s">
        <v>227</v>
      </c>
      <c r="G107" s="42"/>
      <c r="H107" s="41" t="s">
        <v>91</v>
      </c>
      <c r="I107" s="41" t="s">
        <v>3765</v>
      </c>
      <c r="J107" s="41" t="s">
        <v>176</v>
      </c>
      <c r="K107" s="41"/>
      <c r="L107" s="41"/>
      <c r="M107" s="41"/>
      <c r="N107" s="41" t="s">
        <v>183</v>
      </c>
      <c r="O107" s="41"/>
      <c r="P107" s="41"/>
      <c r="Q107" s="41"/>
      <c r="R107" s="41"/>
      <c r="S107" s="41"/>
      <c r="T107" s="41"/>
      <c r="U107" s="125"/>
    </row>
    <row r="108" spans="1:21">
      <c r="B108" s="958" t="s">
        <v>714</v>
      </c>
      <c r="C108" s="8" t="s">
        <v>61</v>
      </c>
      <c r="D108" s="985"/>
      <c r="E108" s="985"/>
      <c r="F108" s="42" t="s">
        <v>217</v>
      </c>
      <c r="G108" s="42"/>
      <c r="H108" s="41" t="s">
        <v>91</v>
      </c>
      <c r="I108" s="41" t="s">
        <v>3765</v>
      </c>
      <c r="J108" s="41" t="s">
        <v>176</v>
      </c>
      <c r="K108" s="41"/>
      <c r="L108" s="41"/>
      <c r="M108" s="41"/>
      <c r="N108" s="41" t="s">
        <v>183</v>
      </c>
      <c r="O108" s="41"/>
      <c r="P108" s="41"/>
      <c r="Q108" s="41"/>
      <c r="R108" s="41"/>
      <c r="S108" s="41"/>
      <c r="T108" s="41"/>
      <c r="U108" s="125"/>
    </row>
    <row r="109" spans="1:21">
      <c r="B109" s="959" t="s">
        <v>3845</v>
      </c>
      <c r="C109" s="8" t="s">
        <v>4</v>
      </c>
      <c r="D109" s="987"/>
      <c r="E109" s="987"/>
      <c r="F109" s="42" t="s">
        <v>217</v>
      </c>
      <c r="G109" s="42" t="s">
        <v>3718</v>
      </c>
      <c r="H109" s="41" t="s">
        <v>91</v>
      </c>
      <c r="I109" s="41" t="s">
        <v>3765</v>
      </c>
      <c r="J109" s="41" t="s">
        <v>176</v>
      </c>
      <c r="K109" s="41"/>
      <c r="L109" s="41"/>
      <c r="M109" s="41" t="s">
        <v>182</v>
      </c>
      <c r="N109" s="41" t="s">
        <v>183</v>
      </c>
      <c r="O109" s="41"/>
      <c r="P109" s="41"/>
      <c r="Q109" s="41"/>
      <c r="R109" s="41"/>
      <c r="S109" s="41"/>
      <c r="T109" s="41"/>
      <c r="U109" s="125"/>
    </row>
    <row r="110" spans="1:21">
      <c r="B110" s="962" t="s">
        <v>3846</v>
      </c>
      <c r="C110" s="8" t="s">
        <v>3847</v>
      </c>
      <c r="D110" s="303"/>
      <c r="E110" s="303"/>
      <c r="F110" s="42" t="s">
        <v>3848</v>
      </c>
      <c r="G110" s="42" t="s">
        <v>3718</v>
      </c>
      <c r="H110" s="41" t="s">
        <v>91</v>
      </c>
      <c r="I110" s="41" t="s">
        <v>3765</v>
      </c>
      <c r="J110" s="41" t="s">
        <v>176</v>
      </c>
      <c r="K110" s="41"/>
      <c r="L110" s="41" t="s">
        <v>3849</v>
      </c>
      <c r="M110" s="41" t="s">
        <v>182</v>
      </c>
      <c r="N110" s="41" t="s">
        <v>183</v>
      </c>
      <c r="O110" s="41"/>
      <c r="P110" s="41"/>
      <c r="Q110" s="41"/>
      <c r="R110" s="41"/>
      <c r="S110" s="41"/>
      <c r="T110" s="41"/>
      <c r="U110" s="125"/>
    </row>
    <row r="111" spans="1:21">
      <c r="B111" s="972" t="s">
        <v>3850</v>
      </c>
      <c r="C111" s="8" t="s">
        <v>59</v>
      </c>
      <c r="D111" s="303"/>
      <c r="E111" s="303"/>
      <c r="F111" s="42" t="s">
        <v>3848</v>
      </c>
      <c r="G111" s="42" t="s">
        <v>3718</v>
      </c>
      <c r="H111" s="41" t="s">
        <v>91</v>
      </c>
      <c r="I111" s="41" t="s">
        <v>3765</v>
      </c>
      <c r="J111" s="41" t="s">
        <v>176</v>
      </c>
      <c r="K111" s="41"/>
      <c r="L111" s="41" t="s">
        <v>3722</v>
      </c>
      <c r="M111" s="41" t="s">
        <v>182</v>
      </c>
      <c r="N111" s="41" t="s">
        <v>183</v>
      </c>
      <c r="O111" s="41"/>
      <c r="P111" s="41"/>
      <c r="Q111" s="41"/>
      <c r="R111" s="41"/>
      <c r="S111" s="41"/>
      <c r="T111" s="41"/>
      <c r="U111" s="125"/>
    </row>
    <row r="112" spans="1:21">
      <c r="B112" s="972" t="s">
        <v>3851</v>
      </c>
      <c r="C112" s="8" t="s">
        <v>3852</v>
      </c>
      <c r="D112" s="303"/>
      <c r="E112" s="303"/>
      <c r="F112" s="42" t="s">
        <v>3848</v>
      </c>
      <c r="G112" s="42" t="s">
        <v>3718</v>
      </c>
      <c r="H112" s="41" t="s">
        <v>91</v>
      </c>
      <c r="I112" s="41" t="s">
        <v>3765</v>
      </c>
      <c r="J112" s="41" t="s">
        <v>176</v>
      </c>
      <c r="K112" s="41"/>
      <c r="L112" s="41" t="s">
        <v>3853</v>
      </c>
      <c r="M112" s="41" t="s">
        <v>182</v>
      </c>
      <c r="N112" s="41" t="s">
        <v>183</v>
      </c>
      <c r="O112" s="41"/>
      <c r="P112" s="41"/>
      <c r="Q112" s="41"/>
      <c r="R112" s="41"/>
      <c r="S112" s="41"/>
      <c r="T112" s="41"/>
      <c r="U112" s="125"/>
    </row>
    <row r="113" spans="2:21">
      <c r="B113" s="972" t="s">
        <v>3854</v>
      </c>
      <c r="C113" s="8" t="s">
        <v>58</v>
      </c>
      <c r="D113" s="303"/>
      <c r="E113" s="303"/>
      <c r="F113" s="42" t="s">
        <v>192</v>
      </c>
      <c r="G113" s="42" t="s">
        <v>3718</v>
      </c>
      <c r="H113" s="41" t="s">
        <v>91</v>
      </c>
      <c r="I113" s="41" t="s">
        <v>3765</v>
      </c>
      <c r="J113" s="41" t="s">
        <v>176</v>
      </c>
      <c r="K113" s="41"/>
      <c r="L113" s="41" t="s">
        <v>191</v>
      </c>
      <c r="M113" s="41" t="s">
        <v>182</v>
      </c>
      <c r="N113" s="41" t="s">
        <v>183</v>
      </c>
      <c r="O113" s="41"/>
      <c r="P113" s="41"/>
      <c r="Q113" s="41"/>
      <c r="R113" s="41"/>
      <c r="S113" s="41"/>
      <c r="T113" s="41"/>
      <c r="U113" s="125"/>
    </row>
    <row r="114" spans="2:21">
      <c r="B114" s="969" t="s">
        <v>3855</v>
      </c>
      <c r="C114" s="8" t="s">
        <v>57</v>
      </c>
      <c r="D114" s="986"/>
      <c r="E114" s="986"/>
      <c r="F114" s="42" t="s">
        <v>217</v>
      </c>
      <c r="G114" s="42" t="s">
        <v>3719</v>
      </c>
      <c r="H114" s="41" t="s">
        <v>91</v>
      </c>
      <c r="I114" s="41" t="s">
        <v>3765</v>
      </c>
      <c r="J114" s="41" t="s">
        <v>176</v>
      </c>
      <c r="K114" s="41"/>
      <c r="L114" s="41"/>
      <c r="M114" s="41" t="s">
        <v>182</v>
      </c>
      <c r="N114" s="41" t="s">
        <v>183</v>
      </c>
      <c r="O114" s="41"/>
      <c r="P114" s="41"/>
      <c r="Q114" s="41"/>
      <c r="R114" s="41"/>
      <c r="S114" s="41"/>
      <c r="T114" s="41"/>
      <c r="U114" s="125"/>
    </row>
    <row r="115" spans="2:21">
      <c r="B115" s="962" t="s">
        <v>3856</v>
      </c>
      <c r="C115" s="8" t="s">
        <v>3857</v>
      </c>
      <c r="D115" s="303"/>
      <c r="E115" s="303"/>
      <c r="F115" s="42" t="s">
        <v>3848</v>
      </c>
      <c r="G115" s="42" t="s">
        <v>3719</v>
      </c>
      <c r="H115" s="41" t="s">
        <v>91</v>
      </c>
      <c r="I115" s="41" t="s">
        <v>3765</v>
      </c>
      <c r="J115" s="41" t="s">
        <v>176</v>
      </c>
      <c r="K115" s="41"/>
      <c r="L115" s="41" t="s">
        <v>3849</v>
      </c>
      <c r="M115" s="41" t="s">
        <v>182</v>
      </c>
      <c r="N115" s="41" t="s">
        <v>183</v>
      </c>
      <c r="O115" s="41"/>
      <c r="P115" s="41"/>
      <c r="Q115" s="41"/>
      <c r="R115" s="41"/>
      <c r="S115" s="41"/>
      <c r="T115" s="41"/>
      <c r="U115" s="125"/>
    </row>
    <row r="116" spans="2:21">
      <c r="B116" s="972" t="s">
        <v>3858</v>
      </c>
      <c r="C116" s="8" t="s">
        <v>55</v>
      </c>
      <c r="D116" s="303"/>
      <c r="E116" s="303"/>
      <c r="F116" s="42" t="s">
        <v>3848</v>
      </c>
      <c r="G116" s="42" t="s">
        <v>3719</v>
      </c>
      <c r="H116" s="41" t="s">
        <v>91</v>
      </c>
      <c r="I116" s="41" t="s">
        <v>3765</v>
      </c>
      <c r="J116" s="41" t="s">
        <v>176</v>
      </c>
      <c r="K116" s="41"/>
      <c r="L116" s="41" t="s">
        <v>3722</v>
      </c>
      <c r="M116" s="41" t="s">
        <v>182</v>
      </c>
      <c r="N116" s="41" t="s">
        <v>183</v>
      </c>
      <c r="O116" s="41"/>
      <c r="P116" s="41"/>
      <c r="Q116" s="41"/>
      <c r="R116" s="41"/>
      <c r="S116" s="41"/>
      <c r="T116" s="41"/>
      <c r="U116" s="125"/>
    </row>
    <row r="117" spans="2:21">
      <c r="B117" s="972" t="s">
        <v>3859</v>
      </c>
      <c r="C117" s="8" t="s">
        <v>3860</v>
      </c>
      <c r="D117" s="303"/>
      <c r="E117" s="303"/>
      <c r="F117" s="42" t="s">
        <v>3848</v>
      </c>
      <c r="G117" s="42" t="s">
        <v>3719</v>
      </c>
      <c r="H117" s="41" t="s">
        <v>91</v>
      </c>
      <c r="I117" s="41" t="s">
        <v>3765</v>
      </c>
      <c r="J117" s="41" t="s">
        <v>176</v>
      </c>
      <c r="K117" s="41"/>
      <c r="L117" s="41" t="s">
        <v>3853</v>
      </c>
      <c r="M117" s="41" t="s">
        <v>182</v>
      </c>
      <c r="N117" s="41" t="s">
        <v>183</v>
      </c>
      <c r="O117" s="41"/>
      <c r="P117" s="41"/>
      <c r="Q117" s="41"/>
      <c r="R117" s="41"/>
      <c r="S117" s="41"/>
      <c r="T117" s="41"/>
      <c r="U117" s="125"/>
    </row>
    <row r="118" spans="2:21">
      <c r="B118" s="972" t="s">
        <v>3861</v>
      </c>
      <c r="C118" s="8" t="s">
        <v>54</v>
      </c>
      <c r="D118" s="303"/>
      <c r="E118" s="303"/>
      <c r="F118" s="42" t="s">
        <v>192</v>
      </c>
      <c r="G118" s="42" t="s">
        <v>3719</v>
      </c>
      <c r="H118" s="41" t="s">
        <v>91</v>
      </c>
      <c r="I118" s="41" t="s">
        <v>3765</v>
      </c>
      <c r="J118" s="41" t="s">
        <v>176</v>
      </c>
      <c r="K118" s="41"/>
      <c r="L118" s="41" t="s">
        <v>191</v>
      </c>
      <c r="M118" s="41" t="s">
        <v>182</v>
      </c>
      <c r="N118" s="41" t="s">
        <v>183</v>
      </c>
      <c r="O118" s="41"/>
      <c r="P118" s="41"/>
      <c r="Q118" s="41"/>
      <c r="R118" s="41"/>
      <c r="S118" s="41"/>
      <c r="T118" s="41"/>
      <c r="U118" s="125"/>
    </row>
    <row r="119" spans="2:21">
      <c r="B119" s="969" t="s">
        <v>3862</v>
      </c>
      <c r="C119" s="8" t="s">
        <v>3863</v>
      </c>
      <c r="D119" s="988"/>
      <c r="E119" s="988"/>
      <c r="F119" s="42" t="s">
        <v>217</v>
      </c>
      <c r="G119" s="42" t="s">
        <v>3864</v>
      </c>
      <c r="H119" s="41" t="s">
        <v>91</v>
      </c>
      <c r="I119" s="41" t="s">
        <v>3765</v>
      </c>
      <c r="J119" s="41" t="s">
        <v>176</v>
      </c>
      <c r="K119" s="41"/>
      <c r="L119" s="41"/>
      <c r="M119" s="41" t="s">
        <v>182</v>
      </c>
      <c r="N119" s="41" t="s">
        <v>183</v>
      </c>
      <c r="O119" s="41"/>
      <c r="P119" s="41"/>
      <c r="Q119" s="41"/>
      <c r="R119" s="41"/>
      <c r="S119" s="41"/>
      <c r="T119" s="41"/>
      <c r="U119" s="125"/>
    </row>
    <row r="120" spans="2:21">
      <c r="B120" s="962" t="s">
        <v>3865</v>
      </c>
      <c r="C120" s="8" t="s">
        <v>3866</v>
      </c>
      <c r="D120" s="998"/>
      <c r="E120" s="998"/>
      <c r="F120" s="42" t="s">
        <v>217</v>
      </c>
      <c r="G120" s="42" t="s">
        <v>3864</v>
      </c>
      <c r="H120" s="41" t="s">
        <v>91</v>
      </c>
      <c r="I120" s="41" t="s">
        <v>3765</v>
      </c>
      <c r="J120" s="41" t="s">
        <v>176</v>
      </c>
      <c r="K120" s="41"/>
      <c r="L120" s="41" t="s">
        <v>3849</v>
      </c>
      <c r="M120" s="41" t="s">
        <v>182</v>
      </c>
      <c r="N120" s="41" t="s">
        <v>183</v>
      </c>
      <c r="O120" s="41"/>
      <c r="P120" s="41"/>
      <c r="Q120" s="41"/>
      <c r="R120" s="41"/>
      <c r="S120" s="41"/>
      <c r="T120" s="41"/>
      <c r="U120" s="125"/>
    </row>
    <row r="121" spans="2:21">
      <c r="B121" s="972" t="s">
        <v>3867</v>
      </c>
      <c r="C121" s="8" t="s">
        <v>3868</v>
      </c>
      <c r="D121" s="998"/>
      <c r="E121" s="998"/>
      <c r="F121" s="42" t="s">
        <v>217</v>
      </c>
      <c r="G121" s="42" t="s">
        <v>3864</v>
      </c>
      <c r="H121" s="41" t="s">
        <v>91</v>
      </c>
      <c r="I121" s="41" t="s">
        <v>3765</v>
      </c>
      <c r="J121" s="41" t="s">
        <v>176</v>
      </c>
      <c r="K121" s="41"/>
      <c r="L121" s="41" t="s">
        <v>3722</v>
      </c>
      <c r="M121" s="41" t="s">
        <v>182</v>
      </c>
      <c r="N121" s="41" t="s">
        <v>183</v>
      </c>
      <c r="O121" s="41"/>
      <c r="P121" s="41"/>
      <c r="Q121" s="41"/>
      <c r="R121" s="41"/>
      <c r="S121" s="41"/>
      <c r="T121" s="41"/>
      <c r="U121" s="125"/>
    </row>
    <row r="122" spans="2:21">
      <c r="B122" s="972" t="s">
        <v>3869</v>
      </c>
      <c r="C122" s="8" t="s">
        <v>3870</v>
      </c>
      <c r="D122" s="998"/>
      <c r="E122" s="998"/>
      <c r="F122" s="42" t="s">
        <v>217</v>
      </c>
      <c r="G122" s="42" t="s">
        <v>3864</v>
      </c>
      <c r="H122" s="41" t="s">
        <v>91</v>
      </c>
      <c r="I122" s="41" t="s">
        <v>3765</v>
      </c>
      <c r="J122" s="41" t="s">
        <v>176</v>
      </c>
      <c r="K122" s="41"/>
      <c r="L122" s="41" t="s">
        <v>3853</v>
      </c>
      <c r="M122" s="41" t="s">
        <v>182</v>
      </c>
      <c r="N122" s="41" t="s">
        <v>183</v>
      </c>
      <c r="O122" s="41"/>
      <c r="P122" s="41"/>
      <c r="Q122" s="41"/>
      <c r="R122" s="41"/>
      <c r="S122" s="41"/>
      <c r="T122" s="41"/>
      <c r="U122" s="125"/>
    </row>
    <row r="123" spans="2:21">
      <c r="B123" s="969" t="s">
        <v>3871</v>
      </c>
      <c r="C123" s="8" t="s">
        <v>3872</v>
      </c>
      <c r="D123" s="988"/>
      <c r="E123" s="988"/>
      <c r="F123" s="42" t="s">
        <v>217</v>
      </c>
      <c r="G123" s="42" t="s">
        <v>3873</v>
      </c>
      <c r="H123" s="41" t="s">
        <v>91</v>
      </c>
      <c r="I123" s="41" t="s">
        <v>3765</v>
      </c>
      <c r="J123" s="41" t="s">
        <v>176</v>
      </c>
      <c r="K123" s="41"/>
      <c r="L123" s="41"/>
      <c r="M123" s="41" t="s">
        <v>182</v>
      </c>
      <c r="N123" s="41" t="s">
        <v>183</v>
      </c>
      <c r="O123" s="41"/>
      <c r="P123" s="41"/>
      <c r="Q123" s="41"/>
      <c r="R123" s="41"/>
      <c r="S123" s="41"/>
      <c r="T123" s="41"/>
      <c r="U123" s="125"/>
    </row>
    <row r="124" spans="2:21">
      <c r="B124" s="962" t="s">
        <v>3874</v>
      </c>
      <c r="C124" s="8" t="s">
        <v>3875</v>
      </c>
      <c r="D124" s="998"/>
      <c r="E124" s="998"/>
      <c r="F124" s="42" t="s">
        <v>217</v>
      </c>
      <c r="G124" s="42" t="s">
        <v>3873</v>
      </c>
      <c r="H124" s="41" t="s">
        <v>91</v>
      </c>
      <c r="I124" s="41" t="s">
        <v>3765</v>
      </c>
      <c r="J124" s="41" t="s">
        <v>176</v>
      </c>
      <c r="K124" s="41"/>
      <c r="L124" s="41" t="s">
        <v>3849</v>
      </c>
      <c r="M124" s="41" t="s">
        <v>182</v>
      </c>
      <c r="N124" s="41" t="s">
        <v>183</v>
      </c>
      <c r="O124" s="41"/>
      <c r="P124" s="41"/>
      <c r="Q124" s="41"/>
      <c r="R124" s="41"/>
      <c r="S124" s="41"/>
      <c r="T124" s="41"/>
      <c r="U124" s="125"/>
    </row>
    <row r="125" spans="2:21">
      <c r="B125" s="972" t="s">
        <v>3876</v>
      </c>
      <c r="C125" s="8" t="s">
        <v>3877</v>
      </c>
      <c r="D125" s="998"/>
      <c r="E125" s="998"/>
      <c r="F125" s="42" t="s">
        <v>217</v>
      </c>
      <c r="G125" s="42" t="s">
        <v>3873</v>
      </c>
      <c r="H125" s="41" t="s">
        <v>91</v>
      </c>
      <c r="I125" s="41" t="s">
        <v>3765</v>
      </c>
      <c r="J125" s="41" t="s">
        <v>176</v>
      </c>
      <c r="K125" s="41"/>
      <c r="L125" s="41" t="s">
        <v>3722</v>
      </c>
      <c r="M125" s="41" t="s">
        <v>182</v>
      </c>
      <c r="N125" s="41" t="s">
        <v>183</v>
      </c>
      <c r="O125" s="41"/>
      <c r="P125" s="41"/>
      <c r="Q125" s="41"/>
      <c r="R125" s="41"/>
      <c r="S125" s="41"/>
      <c r="T125" s="41"/>
      <c r="U125" s="125"/>
    </row>
    <row r="126" spans="2:21">
      <c r="B126" s="972" t="s">
        <v>3878</v>
      </c>
      <c r="C126" s="8" t="s">
        <v>3879</v>
      </c>
      <c r="D126" s="998"/>
      <c r="E126" s="998"/>
      <c r="F126" s="42" t="s">
        <v>217</v>
      </c>
      <c r="G126" s="42" t="s">
        <v>3873</v>
      </c>
      <c r="H126" s="41" t="s">
        <v>91</v>
      </c>
      <c r="I126" s="41" t="s">
        <v>3765</v>
      </c>
      <c r="J126" s="41" t="s">
        <v>176</v>
      </c>
      <c r="K126" s="41"/>
      <c r="L126" s="41" t="s">
        <v>3853</v>
      </c>
      <c r="M126" s="41" t="s">
        <v>182</v>
      </c>
      <c r="N126" s="41" t="s">
        <v>183</v>
      </c>
      <c r="O126" s="41"/>
      <c r="P126" s="41"/>
      <c r="Q126" s="41"/>
      <c r="R126" s="41"/>
      <c r="S126" s="41"/>
      <c r="T126" s="41"/>
      <c r="U126" s="125"/>
    </row>
    <row r="127" spans="2:21">
      <c r="B127" s="906" t="s">
        <v>226</v>
      </c>
      <c r="C127" s="8" t="s">
        <v>53</v>
      </c>
      <c r="D127" s="985"/>
      <c r="E127" s="985"/>
      <c r="F127" s="42" t="s">
        <v>225</v>
      </c>
      <c r="G127" s="35"/>
      <c r="H127" s="41" t="s">
        <v>91</v>
      </c>
      <c r="I127" s="41" t="s">
        <v>3765</v>
      </c>
      <c r="J127" s="41" t="s">
        <v>176</v>
      </c>
      <c r="K127" s="41"/>
      <c r="L127" s="41"/>
      <c r="M127" s="41"/>
      <c r="N127" s="41" t="s">
        <v>183</v>
      </c>
      <c r="O127" s="41"/>
      <c r="P127" s="41"/>
      <c r="Q127" s="41"/>
      <c r="R127" s="41"/>
      <c r="S127" s="41"/>
      <c r="T127" s="41"/>
      <c r="U127" s="125"/>
    </row>
    <row r="128" spans="2:21">
      <c r="B128" s="958" t="s">
        <v>3880</v>
      </c>
      <c r="C128" s="8" t="s">
        <v>101</v>
      </c>
      <c r="D128" s="985"/>
      <c r="E128" s="985"/>
      <c r="F128" s="42" t="s">
        <v>222</v>
      </c>
      <c r="G128" s="35"/>
      <c r="H128" s="41" t="s">
        <v>91</v>
      </c>
      <c r="I128" s="41" t="s">
        <v>3765</v>
      </c>
      <c r="J128" s="41" t="s">
        <v>176</v>
      </c>
      <c r="K128" s="41"/>
      <c r="L128" s="41"/>
      <c r="M128" s="41"/>
      <c r="N128" s="41" t="s">
        <v>183</v>
      </c>
      <c r="O128" s="41"/>
      <c r="P128" s="41"/>
      <c r="Q128" s="41"/>
      <c r="R128" s="41"/>
      <c r="S128" s="41"/>
      <c r="T128" s="41"/>
      <c r="U128" s="125"/>
    </row>
    <row r="129" spans="2:21">
      <c r="B129" s="959" t="s">
        <v>3881</v>
      </c>
      <c r="C129" s="8" t="s">
        <v>44</v>
      </c>
      <c r="D129" s="986"/>
      <c r="E129" s="985"/>
      <c r="F129" s="42" t="s">
        <v>222</v>
      </c>
      <c r="G129" s="124" t="s">
        <v>3882</v>
      </c>
      <c r="H129" s="41" t="s">
        <v>91</v>
      </c>
      <c r="I129" s="41" t="s">
        <v>3765</v>
      </c>
      <c r="J129" s="41" t="s">
        <v>176</v>
      </c>
      <c r="K129" s="41"/>
      <c r="L129" s="41"/>
      <c r="M129" s="41"/>
      <c r="N129" s="41" t="s">
        <v>183</v>
      </c>
      <c r="O129" s="41"/>
      <c r="P129" s="41"/>
      <c r="Q129" s="41"/>
      <c r="R129" s="41"/>
      <c r="S129" s="41"/>
      <c r="T129" s="41"/>
      <c r="U129" s="125"/>
    </row>
    <row r="130" spans="2:21">
      <c r="B130" s="962" t="s">
        <v>3883</v>
      </c>
      <c r="C130" s="8" t="s">
        <v>3884</v>
      </c>
      <c r="D130" s="986"/>
      <c r="E130" s="986"/>
      <c r="F130" s="42" t="s">
        <v>222</v>
      </c>
      <c r="G130" s="124" t="s">
        <v>3885</v>
      </c>
      <c r="H130" s="41" t="s">
        <v>91</v>
      </c>
      <c r="I130" s="41" t="s">
        <v>3765</v>
      </c>
      <c r="J130" s="41" t="s">
        <v>176</v>
      </c>
      <c r="K130" s="41"/>
      <c r="L130" s="41"/>
      <c r="M130" s="41"/>
      <c r="N130" s="41" t="s">
        <v>183</v>
      </c>
      <c r="O130" s="41"/>
      <c r="P130" s="41"/>
      <c r="Q130" s="41"/>
      <c r="R130" s="41"/>
      <c r="S130" s="41"/>
      <c r="T130" s="41"/>
      <c r="U130" s="125"/>
    </row>
    <row r="131" spans="2:21">
      <c r="B131" s="962" t="s">
        <v>3886</v>
      </c>
      <c r="C131" s="8" t="s">
        <v>3887</v>
      </c>
      <c r="D131" s="986"/>
      <c r="E131" s="986"/>
      <c r="F131" s="42" t="s">
        <v>222</v>
      </c>
      <c r="G131" s="124" t="s">
        <v>3888</v>
      </c>
      <c r="H131" s="41" t="s">
        <v>91</v>
      </c>
      <c r="I131" s="41" t="s">
        <v>3765</v>
      </c>
      <c r="J131" s="41" t="s">
        <v>176</v>
      </c>
      <c r="K131" s="41"/>
      <c r="L131" s="41"/>
      <c r="M131" s="41"/>
      <c r="N131" s="41" t="s">
        <v>183</v>
      </c>
      <c r="O131" s="41"/>
      <c r="P131" s="41"/>
      <c r="Q131" s="41"/>
      <c r="R131" s="41"/>
      <c r="S131" s="41"/>
      <c r="T131" s="41"/>
      <c r="U131" s="125"/>
    </row>
    <row r="132" spans="2:21">
      <c r="B132" s="962" t="s">
        <v>3889</v>
      </c>
      <c r="C132" s="8" t="s">
        <v>3890</v>
      </c>
      <c r="D132" s="986"/>
      <c r="E132" s="986"/>
      <c r="F132" s="42" t="s">
        <v>222</v>
      </c>
      <c r="G132" s="124" t="s">
        <v>3891</v>
      </c>
      <c r="H132" s="41" t="s">
        <v>91</v>
      </c>
      <c r="I132" s="41" t="s">
        <v>3765</v>
      </c>
      <c r="J132" s="41" t="s">
        <v>176</v>
      </c>
      <c r="K132" s="41"/>
      <c r="L132" s="41"/>
      <c r="M132" s="41"/>
      <c r="N132" s="41" t="s">
        <v>183</v>
      </c>
      <c r="O132" s="41"/>
      <c r="P132" s="41"/>
      <c r="Q132" s="41"/>
      <c r="R132" s="41"/>
      <c r="S132" s="41"/>
      <c r="T132" s="41"/>
      <c r="U132" s="125"/>
    </row>
    <row r="133" spans="2:21">
      <c r="B133" s="959" t="s">
        <v>3892</v>
      </c>
      <c r="C133" s="8" t="s">
        <v>43</v>
      </c>
      <c r="D133" s="985"/>
      <c r="E133" s="986"/>
      <c r="F133" s="42" t="s">
        <v>222</v>
      </c>
      <c r="G133" s="124" t="s">
        <v>3893</v>
      </c>
      <c r="H133" s="41" t="s">
        <v>91</v>
      </c>
      <c r="I133" s="41" t="s">
        <v>3765</v>
      </c>
      <c r="J133" s="41" t="s">
        <v>176</v>
      </c>
      <c r="K133" s="41"/>
      <c r="L133" s="41"/>
      <c r="M133" s="41"/>
      <c r="N133" s="41" t="s">
        <v>183</v>
      </c>
      <c r="O133" s="41"/>
      <c r="P133" s="41"/>
      <c r="Q133" s="41"/>
      <c r="R133" s="41"/>
      <c r="S133" s="41"/>
      <c r="T133" s="41"/>
      <c r="U133" s="125"/>
    </row>
    <row r="134" spans="2:21">
      <c r="B134" s="962" t="s">
        <v>3894</v>
      </c>
      <c r="C134" s="8" t="s">
        <v>2</v>
      </c>
      <c r="D134" s="986"/>
      <c r="E134" s="985"/>
      <c r="F134" s="42" t="s">
        <v>224</v>
      </c>
      <c r="G134" s="124" t="s">
        <v>3893</v>
      </c>
      <c r="H134" s="41" t="s">
        <v>91</v>
      </c>
      <c r="I134" s="41" t="s">
        <v>3765</v>
      </c>
      <c r="J134" s="41" t="s">
        <v>176</v>
      </c>
      <c r="K134" s="41"/>
      <c r="L134" s="41"/>
      <c r="M134" s="41"/>
      <c r="N134" s="41" t="s">
        <v>183</v>
      </c>
      <c r="O134" s="41"/>
      <c r="P134" s="41"/>
      <c r="Q134" s="41"/>
      <c r="R134" s="41"/>
      <c r="S134" s="41"/>
      <c r="T134" s="41"/>
      <c r="U134" s="125"/>
    </row>
    <row r="135" spans="2:21">
      <c r="B135" s="962" t="s">
        <v>3895</v>
      </c>
      <c r="C135" s="8" t="s">
        <v>42</v>
      </c>
      <c r="D135" s="986"/>
      <c r="E135" s="985"/>
      <c r="F135" s="42" t="s">
        <v>223</v>
      </c>
      <c r="G135" s="124" t="s">
        <v>3893</v>
      </c>
      <c r="H135" s="41" t="s">
        <v>91</v>
      </c>
      <c r="I135" s="41" t="s">
        <v>3765</v>
      </c>
      <c r="J135" s="41" t="s">
        <v>176</v>
      </c>
      <c r="K135" s="41"/>
      <c r="L135" s="41"/>
      <c r="M135" s="41"/>
      <c r="N135" s="41" t="s">
        <v>183</v>
      </c>
      <c r="O135" s="41"/>
      <c r="P135" s="41"/>
      <c r="Q135" s="41"/>
      <c r="R135" s="41"/>
      <c r="S135" s="41"/>
      <c r="T135" s="41"/>
      <c r="U135" s="125"/>
    </row>
    <row r="136" spans="2:21">
      <c r="B136" s="973" t="s">
        <v>3896</v>
      </c>
      <c r="C136" s="914" t="s">
        <v>41</v>
      </c>
      <c r="D136" s="986"/>
      <c r="E136" s="985"/>
      <c r="F136" s="42" t="s">
        <v>222</v>
      </c>
      <c r="G136" s="124" t="s">
        <v>3897</v>
      </c>
      <c r="H136" s="41" t="s">
        <v>91</v>
      </c>
      <c r="I136" s="41" t="s">
        <v>3765</v>
      </c>
      <c r="J136" s="41" t="s">
        <v>176</v>
      </c>
      <c r="K136" s="41"/>
      <c r="L136" s="41"/>
      <c r="M136" s="41"/>
      <c r="N136" s="41" t="s">
        <v>183</v>
      </c>
      <c r="O136" s="41"/>
      <c r="P136" s="41"/>
      <c r="Q136" s="41"/>
      <c r="R136" s="41"/>
      <c r="S136" s="41"/>
      <c r="T136" s="41"/>
      <c r="U136" s="125"/>
    </row>
    <row r="137" spans="2:21">
      <c r="B137" s="974" t="s">
        <v>3898</v>
      </c>
      <c r="C137" s="914" t="s">
        <v>3899</v>
      </c>
      <c r="D137" s="986"/>
      <c r="E137" s="985"/>
      <c r="F137" s="42" t="s">
        <v>222</v>
      </c>
      <c r="G137" s="124" t="s">
        <v>3900</v>
      </c>
      <c r="H137" s="41" t="s">
        <v>91</v>
      </c>
      <c r="I137" s="41" t="s">
        <v>3765</v>
      </c>
      <c r="J137" s="41" t="s">
        <v>176</v>
      </c>
      <c r="K137" s="41"/>
      <c r="L137" s="41"/>
      <c r="M137" s="41"/>
      <c r="N137" s="41" t="s">
        <v>183</v>
      </c>
      <c r="O137" s="41"/>
      <c r="P137" s="41"/>
      <c r="Q137" s="41"/>
      <c r="R137" s="41"/>
      <c r="T137" s="41"/>
      <c r="U137" s="125"/>
    </row>
    <row r="138" spans="2:21">
      <c r="B138" s="974" t="s">
        <v>3901</v>
      </c>
      <c r="C138" s="914" t="s">
        <v>3902</v>
      </c>
      <c r="D138" s="986"/>
      <c r="E138" s="985"/>
      <c r="F138" s="42" t="s">
        <v>222</v>
      </c>
      <c r="G138" s="124" t="s">
        <v>3903</v>
      </c>
      <c r="H138" s="41" t="s">
        <v>91</v>
      </c>
      <c r="I138" s="41" t="s">
        <v>3765</v>
      </c>
      <c r="J138" s="41" t="s">
        <v>176</v>
      </c>
      <c r="K138" s="41"/>
      <c r="L138" s="41"/>
      <c r="M138" s="41"/>
      <c r="N138" s="41" t="s">
        <v>183</v>
      </c>
      <c r="O138" s="41"/>
      <c r="P138" s="41"/>
      <c r="Q138" s="41"/>
      <c r="R138" s="41"/>
      <c r="T138" s="41"/>
      <c r="U138" s="125"/>
    </row>
    <row r="139" spans="2:21">
      <c r="B139" s="974" t="s">
        <v>3904</v>
      </c>
      <c r="C139" s="914" t="s">
        <v>38</v>
      </c>
      <c r="D139" s="986"/>
      <c r="E139" s="985"/>
      <c r="F139" s="42" t="s">
        <v>222</v>
      </c>
      <c r="G139" s="124" t="s">
        <v>3905</v>
      </c>
      <c r="H139" s="41" t="s">
        <v>91</v>
      </c>
      <c r="I139" s="41" t="s">
        <v>3765</v>
      </c>
      <c r="J139" s="41" t="s">
        <v>176</v>
      </c>
      <c r="K139" s="41"/>
      <c r="L139" s="41"/>
      <c r="M139" s="41"/>
      <c r="N139" s="41" t="s">
        <v>183</v>
      </c>
      <c r="O139" s="41"/>
      <c r="P139" s="41"/>
      <c r="Q139" s="41"/>
      <c r="R139" s="41"/>
      <c r="T139" s="41"/>
      <c r="U139" s="125"/>
    </row>
    <row r="140" spans="2:21">
      <c r="B140" s="974" t="s">
        <v>3906</v>
      </c>
      <c r="C140" s="914" t="s">
        <v>3907</v>
      </c>
      <c r="D140" s="986"/>
      <c r="E140" s="985"/>
      <c r="F140" s="42" t="s">
        <v>222</v>
      </c>
      <c r="G140" s="124" t="s">
        <v>3908</v>
      </c>
      <c r="H140" s="41" t="s">
        <v>91</v>
      </c>
      <c r="I140" s="41" t="s">
        <v>3765</v>
      </c>
      <c r="J140" s="41" t="s">
        <v>176</v>
      </c>
      <c r="K140" s="41"/>
      <c r="L140" s="41"/>
      <c r="M140" s="41"/>
      <c r="N140" s="41" t="s">
        <v>183</v>
      </c>
      <c r="O140" s="41"/>
      <c r="P140" s="41"/>
      <c r="Q140" s="41"/>
      <c r="R140" s="41"/>
      <c r="T140" s="41"/>
      <c r="U140" s="125"/>
    </row>
    <row r="141" spans="2:21">
      <c r="B141" s="974" t="s">
        <v>3909</v>
      </c>
      <c r="C141" s="914" t="s">
        <v>3910</v>
      </c>
      <c r="D141" s="986"/>
      <c r="E141" s="985"/>
      <c r="F141" s="42" t="s">
        <v>222</v>
      </c>
      <c r="G141" s="124" t="s">
        <v>3911</v>
      </c>
      <c r="H141" s="41" t="s">
        <v>91</v>
      </c>
      <c r="I141" s="41" t="s">
        <v>3765</v>
      </c>
      <c r="J141" s="41" t="s">
        <v>176</v>
      </c>
      <c r="K141" s="41"/>
      <c r="L141" s="41"/>
      <c r="M141" s="41"/>
      <c r="N141" s="41" t="s">
        <v>183</v>
      </c>
      <c r="O141" s="41"/>
      <c r="P141" s="41"/>
      <c r="Q141" s="41"/>
      <c r="R141" s="41"/>
      <c r="T141" s="41"/>
      <c r="U141" s="125"/>
    </row>
    <row r="142" spans="2:21">
      <c r="B142" s="974" t="s">
        <v>3912</v>
      </c>
      <c r="C142" s="914" t="s">
        <v>3913</v>
      </c>
      <c r="D142" s="986"/>
      <c r="E142" s="985"/>
      <c r="F142" s="42" t="s">
        <v>222</v>
      </c>
      <c r="G142" s="124" t="s">
        <v>3914</v>
      </c>
      <c r="H142" s="41" t="s">
        <v>91</v>
      </c>
      <c r="I142" s="41" t="s">
        <v>3765</v>
      </c>
      <c r="J142" s="41" t="s">
        <v>176</v>
      </c>
      <c r="K142" s="41"/>
      <c r="L142" s="41"/>
      <c r="M142" s="41"/>
      <c r="N142" s="41" t="s">
        <v>183</v>
      </c>
      <c r="O142" s="41"/>
      <c r="P142" s="41"/>
      <c r="Q142" s="41"/>
      <c r="R142" s="41"/>
      <c r="T142" s="41"/>
      <c r="U142" s="125"/>
    </row>
    <row r="143" spans="2:21">
      <c r="B143" s="958" t="s">
        <v>3915</v>
      </c>
      <c r="C143" s="8" t="s">
        <v>36</v>
      </c>
      <c r="D143" s="985"/>
      <c r="E143" s="985"/>
      <c r="F143" s="42" t="s">
        <v>318</v>
      </c>
      <c r="G143" s="42"/>
      <c r="H143" s="41" t="s">
        <v>91</v>
      </c>
      <c r="I143" s="41" t="s">
        <v>3765</v>
      </c>
      <c r="J143" s="41" t="s">
        <v>176</v>
      </c>
      <c r="K143" s="41"/>
      <c r="L143" s="41"/>
      <c r="M143" s="41"/>
      <c r="N143" s="41" t="s">
        <v>183</v>
      </c>
      <c r="O143" s="41"/>
      <c r="P143" s="41"/>
      <c r="Q143" s="41"/>
      <c r="R143" s="41"/>
      <c r="S143" s="41"/>
      <c r="T143" s="41"/>
      <c r="U143" s="125"/>
    </row>
    <row r="144" spans="2:21">
      <c r="B144" s="958" t="s">
        <v>221</v>
      </c>
      <c r="C144" s="8" t="s">
        <v>0</v>
      </c>
      <c r="D144" s="985"/>
      <c r="E144" s="985"/>
      <c r="F144" s="42" t="s">
        <v>220</v>
      </c>
      <c r="G144" s="42"/>
      <c r="H144" s="41" t="s">
        <v>91</v>
      </c>
      <c r="I144" s="41" t="s">
        <v>3765</v>
      </c>
      <c r="J144" s="41" t="s">
        <v>176</v>
      </c>
      <c r="K144" s="41"/>
      <c r="L144" s="41"/>
      <c r="M144" s="41"/>
      <c r="N144" s="41" t="s">
        <v>183</v>
      </c>
      <c r="O144" s="41"/>
      <c r="P144" s="41"/>
      <c r="Q144" s="41"/>
      <c r="R144" s="41"/>
      <c r="S144" s="41"/>
      <c r="T144" s="41"/>
      <c r="U144" s="125"/>
    </row>
    <row r="145" spans="1:21">
      <c r="B145" s="975" t="s">
        <v>3916</v>
      </c>
      <c r="C145" s="8" t="s">
        <v>27</v>
      </c>
      <c r="D145" s="985"/>
      <c r="E145" s="985"/>
      <c r="F145" s="42" t="s">
        <v>219</v>
      </c>
      <c r="G145" s="42"/>
      <c r="H145" s="41" t="s">
        <v>91</v>
      </c>
      <c r="I145" s="41" t="s">
        <v>3765</v>
      </c>
      <c r="J145" s="41" t="s">
        <v>176</v>
      </c>
      <c r="K145" s="41"/>
      <c r="L145" s="41"/>
      <c r="M145" s="41"/>
      <c r="N145" s="41" t="s">
        <v>183</v>
      </c>
      <c r="O145" s="41"/>
      <c r="P145" s="41"/>
      <c r="Q145" s="41"/>
      <c r="R145" s="41"/>
      <c r="S145" s="41"/>
      <c r="U145" s="125"/>
    </row>
    <row r="146" spans="1:21">
      <c r="B146" s="975" t="s">
        <v>3917</v>
      </c>
      <c r="C146" s="8" t="s">
        <v>26</v>
      </c>
      <c r="D146" s="985"/>
      <c r="E146" s="985"/>
      <c r="F146" s="42" t="s">
        <v>218</v>
      </c>
      <c r="G146" s="42"/>
      <c r="H146" s="41" t="s">
        <v>91</v>
      </c>
      <c r="I146" s="41" t="s">
        <v>3765</v>
      </c>
      <c r="J146" s="41" t="s">
        <v>176</v>
      </c>
      <c r="K146" s="41"/>
      <c r="L146" s="41"/>
      <c r="M146" s="41"/>
      <c r="N146" s="41" t="s">
        <v>183</v>
      </c>
      <c r="O146" s="41"/>
      <c r="P146" s="41"/>
      <c r="Q146" s="41"/>
      <c r="R146" s="41"/>
      <c r="S146" s="41"/>
      <c r="U146" s="125"/>
    </row>
    <row r="147" spans="1:21">
      <c r="B147" s="958" t="s">
        <v>3918</v>
      </c>
      <c r="C147" s="8" t="s">
        <v>18</v>
      </c>
      <c r="D147" s="985"/>
      <c r="E147" s="985"/>
      <c r="F147" s="42" t="s">
        <v>3753</v>
      </c>
      <c r="G147" s="42" t="s">
        <v>206</v>
      </c>
      <c r="H147" s="41" t="s">
        <v>91</v>
      </c>
      <c r="I147" s="41" t="s">
        <v>3765</v>
      </c>
      <c r="J147" s="41" t="s">
        <v>176</v>
      </c>
      <c r="K147" s="41"/>
      <c r="L147" s="41"/>
      <c r="M147" s="41"/>
      <c r="N147" s="41" t="s">
        <v>183</v>
      </c>
      <c r="O147" s="41"/>
      <c r="P147" s="41"/>
      <c r="Q147" s="41"/>
      <c r="R147" s="41"/>
      <c r="S147" s="41"/>
      <c r="T147" s="41"/>
      <c r="U147" s="125"/>
    </row>
    <row r="148" spans="1:21">
      <c r="B148" s="992" t="s">
        <v>3919</v>
      </c>
      <c r="C148" s="8" t="s">
        <v>95</v>
      </c>
      <c r="D148" s="985"/>
      <c r="E148" s="985"/>
      <c r="F148" s="42" t="s">
        <v>3753</v>
      </c>
      <c r="G148" s="42"/>
      <c r="H148" s="41" t="s">
        <v>91</v>
      </c>
      <c r="I148" s="41" t="s">
        <v>3765</v>
      </c>
      <c r="J148" s="41" t="s">
        <v>176</v>
      </c>
      <c r="K148" s="41"/>
      <c r="L148" s="41"/>
      <c r="M148" s="41"/>
      <c r="N148" s="41" t="s">
        <v>183</v>
      </c>
      <c r="O148" s="41"/>
      <c r="P148" s="41"/>
      <c r="Q148" s="41"/>
      <c r="R148" s="41"/>
      <c r="S148" s="41"/>
      <c r="T148" s="41"/>
      <c r="U148" s="125"/>
    </row>
    <row r="149" spans="1:21">
      <c r="B149" s="980"/>
      <c r="C149" s="980"/>
      <c r="D149" s="756" t="s">
        <v>201</v>
      </c>
      <c r="E149" s="756" t="s">
        <v>3764</v>
      </c>
    </row>
    <row r="150" spans="1:21">
      <c r="B150" s="980"/>
      <c r="C150" s="980"/>
      <c r="D150" s="756"/>
      <c r="E150" s="756"/>
    </row>
    <row r="151" spans="1:21">
      <c r="A151" s="1" t="s">
        <v>6502</v>
      </c>
    </row>
    <row r="152" spans="1:21">
      <c r="A152" s="905" t="s">
        <v>109</v>
      </c>
    </row>
    <row r="153" spans="1:21">
      <c r="A153" s="905" t="s">
        <v>3746</v>
      </c>
      <c r="B153" s="954" t="s">
        <v>3747</v>
      </c>
      <c r="C153" s="1699" t="s">
        <v>108</v>
      </c>
      <c r="D153" s="954" t="s">
        <v>3748</v>
      </c>
    </row>
    <row r="154" spans="1:21">
      <c r="A154" s="54" t="s">
        <v>304</v>
      </c>
      <c r="B154" s="262" t="s">
        <v>339</v>
      </c>
      <c r="C154" s="111" t="s">
        <v>156</v>
      </c>
      <c r="D154" s="262" t="s">
        <v>313</v>
      </c>
    </row>
    <row r="155" spans="1:21">
      <c r="A155" s="54" t="s">
        <v>320</v>
      </c>
      <c r="B155" s="262" t="s">
        <v>314</v>
      </c>
      <c r="C155" s="111" t="s">
        <v>162</v>
      </c>
      <c r="D155" s="262" t="s">
        <v>315</v>
      </c>
    </row>
    <row r="156" spans="1:21">
      <c r="A156" s="1"/>
    </row>
    <row r="157" spans="1:21">
      <c r="A157" s="53" t="s">
        <v>3929</v>
      </c>
    </row>
    <row r="159" spans="1:21">
      <c r="C159" s="222"/>
      <c r="D159" s="993" t="s">
        <v>83</v>
      </c>
    </row>
    <row r="160" spans="1:21">
      <c r="B160" s="262" t="s">
        <v>3929</v>
      </c>
      <c r="C160" s="993" t="s">
        <v>94</v>
      </c>
      <c r="D160" s="993"/>
      <c r="E160" s="41" t="s">
        <v>3930</v>
      </c>
    </row>
  </sheetData>
  <mergeCells count="8">
    <mergeCell ref="D102:E102"/>
    <mergeCell ref="D36:E36"/>
    <mergeCell ref="F36:H36"/>
    <mergeCell ref="D37:D38"/>
    <mergeCell ref="E37:E38"/>
    <mergeCell ref="F37:F38"/>
    <mergeCell ref="G37:G38"/>
    <mergeCell ref="H37:H38"/>
  </mergeCells>
  <pageMargins left="0.70866141732283472" right="0.70866141732283472" top="0.74803149606299213" bottom="0.74803149606299213" header="0.31496062992125984" footer="0.31496062992125984"/>
  <pageSetup paperSize="9" scale="75"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ABC7-CD23-4900-A92D-19956D9AE74D}">
  <sheetPr codeName="Sheet37"/>
  <dimension ref="A1:M61"/>
  <sheetViews>
    <sheetView showGridLines="0" zoomScale="80" zoomScaleNormal="80" workbookViewId="0"/>
  </sheetViews>
  <sheetFormatPr defaultColWidth="9.33203125" defaultRowHeight="14.4"/>
  <cols>
    <col min="1" max="1" width="20" style="1647" customWidth="1"/>
    <col min="2" max="2" width="51.44140625" style="1647" customWidth="1"/>
    <col min="3" max="3" width="17.6640625" style="1647" customWidth="1"/>
    <col min="4" max="4" width="27.33203125" style="1647" customWidth="1"/>
    <col min="5" max="6" width="23.44140625" style="1647" customWidth="1"/>
    <col min="7" max="7" width="23.5546875" style="1647" customWidth="1"/>
    <col min="8" max="8" width="23.5546875" style="277" customWidth="1"/>
    <col min="9" max="9" width="14.44140625" style="1647" customWidth="1"/>
    <col min="10" max="10" width="29.6640625" style="1647" customWidth="1"/>
    <col min="11" max="259" width="9.33203125" style="1647"/>
    <col min="260" max="260" width="37.44140625" style="1647" customWidth="1"/>
    <col min="261" max="261" width="27.33203125" style="1647" customWidth="1"/>
    <col min="262" max="262" width="23.44140625" style="1647" customWidth="1"/>
    <col min="263" max="264" width="23.5546875" style="1647" customWidth="1"/>
    <col min="265" max="515" width="9.33203125" style="1647"/>
    <col min="516" max="516" width="37.44140625" style="1647" customWidth="1"/>
    <col min="517" max="517" width="27.33203125" style="1647" customWidth="1"/>
    <col min="518" max="518" width="23.44140625" style="1647" customWidth="1"/>
    <col min="519" max="520" width="23.5546875" style="1647" customWidth="1"/>
    <col min="521" max="771" width="9.33203125" style="1647"/>
    <col min="772" max="772" width="37.44140625" style="1647" customWidth="1"/>
    <col min="773" max="773" width="27.33203125" style="1647" customWidth="1"/>
    <col min="774" max="774" width="23.44140625" style="1647" customWidth="1"/>
    <col min="775" max="776" width="23.5546875" style="1647" customWidth="1"/>
    <col min="777" max="1027" width="9.33203125" style="1647"/>
    <col min="1028" max="1028" width="37.44140625" style="1647" customWidth="1"/>
    <col min="1029" max="1029" width="27.33203125" style="1647" customWidth="1"/>
    <col min="1030" max="1030" width="23.44140625" style="1647" customWidth="1"/>
    <col min="1031" max="1032" width="23.5546875" style="1647" customWidth="1"/>
    <col min="1033" max="1283" width="9.33203125" style="1647"/>
    <col min="1284" max="1284" width="37.44140625" style="1647" customWidth="1"/>
    <col min="1285" max="1285" width="27.33203125" style="1647" customWidth="1"/>
    <col min="1286" max="1286" width="23.44140625" style="1647" customWidth="1"/>
    <col min="1287" max="1288" width="23.5546875" style="1647" customWidth="1"/>
    <col min="1289" max="1539" width="9.33203125" style="1647"/>
    <col min="1540" max="1540" width="37.44140625" style="1647" customWidth="1"/>
    <col min="1541" max="1541" width="27.33203125" style="1647" customWidth="1"/>
    <col min="1542" max="1542" width="23.44140625" style="1647" customWidth="1"/>
    <col min="1543" max="1544" width="23.5546875" style="1647" customWidth="1"/>
    <col min="1545" max="1795" width="9.33203125" style="1647"/>
    <col min="1796" max="1796" width="37.44140625" style="1647" customWidth="1"/>
    <col min="1797" max="1797" width="27.33203125" style="1647" customWidth="1"/>
    <col min="1798" max="1798" width="23.44140625" style="1647" customWidth="1"/>
    <col min="1799" max="1800" width="23.5546875" style="1647" customWidth="1"/>
    <col min="1801" max="2051" width="9.33203125" style="1647"/>
    <col min="2052" max="2052" width="37.44140625" style="1647" customWidth="1"/>
    <col min="2053" max="2053" width="27.33203125" style="1647" customWidth="1"/>
    <col min="2054" max="2054" width="23.44140625" style="1647" customWidth="1"/>
    <col min="2055" max="2056" width="23.5546875" style="1647" customWidth="1"/>
    <col min="2057" max="2307" width="9.33203125" style="1647"/>
    <col min="2308" max="2308" width="37.44140625" style="1647" customWidth="1"/>
    <col min="2309" max="2309" width="27.33203125" style="1647" customWidth="1"/>
    <col min="2310" max="2310" width="23.44140625" style="1647" customWidth="1"/>
    <col min="2311" max="2312" width="23.5546875" style="1647" customWidth="1"/>
    <col min="2313" max="2563" width="9.33203125" style="1647"/>
    <col min="2564" max="2564" width="37.44140625" style="1647" customWidth="1"/>
    <col min="2565" max="2565" width="27.33203125" style="1647" customWidth="1"/>
    <col min="2566" max="2566" width="23.44140625" style="1647" customWidth="1"/>
    <col min="2567" max="2568" width="23.5546875" style="1647" customWidth="1"/>
    <col min="2569" max="2819" width="9.33203125" style="1647"/>
    <col min="2820" max="2820" width="37.44140625" style="1647" customWidth="1"/>
    <col min="2821" max="2821" width="27.33203125" style="1647" customWidth="1"/>
    <col min="2822" max="2822" width="23.44140625" style="1647" customWidth="1"/>
    <col min="2823" max="2824" width="23.5546875" style="1647" customWidth="1"/>
    <col min="2825" max="3075" width="9.33203125" style="1647"/>
    <col min="3076" max="3076" width="37.44140625" style="1647" customWidth="1"/>
    <col min="3077" max="3077" width="27.33203125" style="1647" customWidth="1"/>
    <col min="3078" max="3078" width="23.44140625" style="1647" customWidth="1"/>
    <col min="3079" max="3080" width="23.5546875" style="1647" customWidth="1"/>
    <col min="3081" max="3331" width="9.33203125" style="1647"/>
    <col min="3332" max="3332" width="37.44140625" style="1647" customWidth="1"/>
    <col min="3333" max="3333" width="27.33203125" style="1647" customWidth="1"/>
    <col min="3334" max="3334" width="23.44140625" style="1647" customWidth="1"/>
    <col min="3335" max="3336" width="23.5546875" style="1647" customWidth="1"/>
    <col min="3337" max="3587" width="9.33203125" style="1647"/>
    <col min="3588" max="3588" width="37.44140625" style="1647" customWidth="1"/>
    <col min="3589" max="3589" width="27.33203125" style="1647" customWidth="1"/>
    <col min="3590" max="3590" width="23.44140625" style="1647" customWidth="1"/>
    <col min="3591" max="3592" width="23.5546875" style="1647" customWidth="1"/>
    <col min="3593" max="3843" width="9.33203125" style="1647"/>
    <col min="3844" max="3844" width="37.44140625" style="1647" customWidth="1"/>
    <col min="3845" max="3845" width="27.33203125" style="1647" customWidth="1"/>
    <col min="3846" max="3846" width="23.44140625" style="1647" customWidth="1"/>
    <col min="3847" max="3848" width="23.5546875" style="1647" customWidth="1"/>
    <col min="3849" max="4099" width="9.33203125" style="1647"/>
    <col min="4100" max="4100" width="37.44140625" style="1647" customWidth="1"/>
    <col min="4101" max="4101" width="27.33203125" style="1647" customWidth="1"/>
    <col min="4102" max="4102" width="23.44140625" style="1647" customWidth="1"/>
    <col min="4103" max="4104" width="23.5546875" style="1647" customWidth="1"/>
    <col min="4105" max="4355" width="9.33203125" style="1647"/>
    <col min="4356" max="4356" width="37.44140625" style="1647" customWidth="1"/>
    <col min="4357" max="4357" width="27.33203125" style="1647" customWidth="1"/>
    <col min="4358" max="4358" width="23.44140625" style="1647" customWidth="1"/>
    <col min="4359" max="4360" width="23.5546875" style="1647" customWidth="1"/>
    <col min="4361" max="4611" width="9.33203125" style="1647"/>
    <col min="4612" max="4612" width="37.44140625" style="1647" customWidth="1"/>
    <col min="4613" max="4613" width="27.33203125" style="1647" customWidth="1"/>
    <col min="4614" max="4614" width="23.44140625" style="1647" customWidth="1"/>
    <col min="4615" max="4616" width="23.5546875" style="1647" customWidth="1"/>
    <col min="4617" max="4867" width="9.33203125" style="1647"/>
    <col min="4868" max="4868" width="37.44140625" style="1647" customWidth="1"/>
    <col min="4869" max="4869" width="27.33203125" style="1647" customWidth="1"/>
    <col min="4870" max="4870" width="23.44140625" style="1647" customWidth="1"/>
    <col min="4871" max="4872" width="23.5546875" style="1647" customWidth="1"/>
    <col min="4873" max="5123" width="9.33203125" style="1647"/>
    <col min="5124" max="5124" width="37.44140625" style="1647" customWidth="1"/>
    <col min="5125" max="5125" width="27.33203125" style="1647" customWidth="1"/>
    <col min="5126" max="5126" width="23.44140625" style="1647" customWidth="1"/>
    <col min="5127" max="5128" width="23.5546875" style="1647" customWidth="1"/>
    <col min="5129" max="5379" width="9.33203125" style="1647"/>
    <col min="5380" max="5380" width="37.44140625" style="1647" customWidth="1"/>
    <col min="5381" max="5381" width="27.33203125" style="1647" customWidth="1"/>
    <col min="5382" max="5382" width="23.44140625" style="1647" customWidth="1"/>
    <col min="5383" max="5384" width="23.5546875" style="1647" customWidth="1"/>
    <col min="5385" max="5635" width="9.33203125" style="1647"/>
    <col min="5636" max="5636" width="37.44140625" style="1647" customWidth="1"/>
    <col min="5637" max="5637" width="27.33203125" style="1647" customWidth="1"/>
    <col min="5638" max="5638" width="23.44140625" style="1647" customWidth="1"/>
    <col min="5639" max="5640" width="23.5546875" style="1647" customWidth="1"/>
    <col min="5641" max="5891" width="9.33203125" style="1647"/>
    <col min="5892" max="5892" width="37.44140625" style="1647" customWidth="1"/>
    <col min="5893" max="5893" width="27.33203125" style="1647" customWidth="1"/>
    <col min="5894" max="5894" width="23.44140625" style="1647" customWidth="1"/>
    <col min="5895" max="5896" width="23.5546875" style="1647" customWidth="1"/>
    <col min="5897" max="6147" width="9.33203125" style="1647"/>
    <col min="6148" max="6148" width="37.44140625" style="1647" customWidth="1"/>
    <col min="6149" max="6149" width="27.33203125" style="1647" customWidth="1"/>
    <col min="6150" max="6150" width="23.44140625" style="1647" customWidth="1"/>
    <col min="6151" max="6152" width="23.5546875" style="1647" customWidth="1"/>
    <col min="6153" max="6403" width="9.33203125" style="1647"/>
    <col min="6404" max="6404" width="37.44140625" style="1647" customWidth="1"/>
    <col min="6405" max="6405" width="27.33203125" style="1647" customWidth="1"/>
    <col min="6406" max="6406" width="23.44140625" style="1647" customWidth="1"/>
    <col min="6407" max="6408" width="23.5546875" style="1647" customWidth="1"/>
    <col min="6409" max="6659" width="9.33203125" style="1647"/>
    <col min="6660" max="6660" width="37.44140625" style="1647" customWidth="1"/>
    <col min="6661" max="6661" width="27.33203125" style="1647" customWidth="1"/>
    <col min="6662" max="6662" width="23.44140625" style="1647" customWidth="1"/>
    <col min="6663" max="6664" width="23.5546875" style="1647" customWidth="1"/>
    <col min="6665" max="6915" width="9.33203125" style="1647"/>
    <col min="6916" max="6916" width="37.44140625" style="1647" customWidth="1"/>
    <col min="6917" max="6917" width="27.33203125" style="1647" customWidth="1"/>
    <col min="6918" max="6918" width="23.44140625" style="1647" customWidth="1"/>
    <col min="6919" max="6920" width="23.5546875" style="1647" customWidth="1"/>
    <col min="6921" max="7171" width="9.33203125" style="1647"/>
    <col min="7172" max="7172" width="37.44140625" style="1647" customWidth="1"/>
    <col min="7173" max="7173" width="27.33203125" style="1647" customWidth="1"/>
    <col min="7174" max="7174" width="23.44140625" style="1647" customWidth="1"/>
    <col min="7175" max="7176" width="23.5546875" style="1647" customWidth="1"/>
    <col min="7177" max="7427" width="9.33203125" style="1647"/>
    <col min="7428" max="7428" width="37.44140625" style="1647" customWidth="1"/>
    <col min="7429" max="7429" width="27.33203125" style="1647" customWidth="1"/>
    <col min="7430" max="7430" width="23.44140625" style="1647" customWidth="1"/>
    <col min="7431" max="7432" width="23.5546875" style="1647" customWidth="1"/>
    <col min="7433" max="7683" width="9.33203125" style="1647"/>
    <col min="7684" max="7684" width="37.44140625" style="1647" customWidth="1"/>
    <col min="7685" max="7685" width="27.33203125" style="1647" customWidth="1"/>
    <col min="7686" max="7686" width="23.44140625" style="1647" customWidth="1"/>
    <col min="7687" max="7688" width="23.5546875" style="1647" customWidth="1"/>
    <col min="7689" max="7939" width="9.33203125" style="1647"/>
    <col min="7940" max="7940" width="37.44140625" style="1647" customWidth="1"/>
    <col min="7941" max="7941" width="27.33203125" style="1647" customWidth="1"/>
    <col min="7942" max="7942" width="23.44140625" style="1647" customWidth="1"/>
    <col min="7943" max="7944" width="23.5546875" style="1647" customWidth="1"/>
    <col min="7945" max="8195" width="9.33203125" style="1647"/>
    <col min="8196" max="8196" width="37.44140625" style="1647" customWidth="1"/>
    <col min="8197" max="8197" width="27.33203125" style="1647" customWidth="1"/>
    <col min="8198" max="8198" width="23.44140625" style="1647" customWidth="1"/>
    <col min="8199" max="8200" width="23.5546875" style="1647" customWidth="1"/>
    <col min="8201" max="8451" width="9.33203125" style="1647"/>
    <col min="8452" max="8452" width="37.44140625" style="1647" customWidth="1"/>
    <col min="8453" max="8453" width="27.33203125" style="1647" customWidth="1"/>
    <col min="8454" max="8454" width="23.44140625" style="1647" customWidth="1"/>
    <col min="8455" max="8456" width="23.5546875" style="1647" customWidth="1"/>
    <col min="8457" max="8707" width="9.33203125" style="1647"/>
    <col min="8708" max="8708" width="37.44140625" style="1647" customWidth="1"/>
    <col min="8709" max="8709" width="27.33203125" style="1647" customWidth="1"/>
    <col min="8710" max="8710" width="23.44140625" style="1647" customWidth="1"/>
    <col min="8711" max="8712" width="23.5546875" style="1647" customWidth="1"/>
    <col min="8713" max="8963" width="9.33203125" style="1647"/>
    <col min="8964" max="8964" width="37.44140625" style="1647" customWidth="1"/>
    <col min="8965" max="8965" width="27.33203125" style="1647" customWidth="1"/>
    <col min="8966" max="8966" width="23.44140625" style="1647" customWidth="1"/>
    <col min="8967" max="8968" width="23.5546875" style="1647" customWidth="1"/>
    <col min="8969" max="9219" width="9.33203125" style="1647"/>
    <col min="9220" max="9220" width="37.44140625" style="1647" customWidth="1"/>
    <col min="9221" max="9221" width="27.33203125" style="1647" customWidth="1"/>
    <col min="9222" max="9222" width="23.44140625" style="1647" customWidth="1"/>
    <col min="9223" max="9224" width="23.5546875" style="1647" customWidth="1"/>
    <col min="9225" max="9475" width="9.33203125" style="1647"/>
    <col min="9476" max="9476" width="37.44140625" style="1647" customWidth="1"/>
    <col min="9477" max="9477" width="27.33203125" style="1647" customWidth="1"/>
    <col min="9478" max="9478" width="23.44140625" style="1647" customWidth="1"/>
    <col min="9479" max="9480" width="23.5546875" style="1647" customWidth="1"/>
    <col min="9481" max="9731" width="9.33203125" style="1647"/>
    <col min="9732" max="9732" width="37.44140625" style="1647" customWidth="1"/>
    <col min="9733" max="9733" width="27.33203125" style="1647" customWidth="1"/>
    <col min="9734" max="9734" width="23.44140625" style="1647" customWidth="1"/>
    <col min="9735" max="9736" width="23.5546875" style="1647" customWidth="1"/>
    <col min="9737" max="9987" width="9.33203125" style="1647"/>
    <col min="9988" max="9988" width="37.44140625" style="1647" customWidth="1"/>
    <col min="9989" max="9989" width="27.33203125" style="1647" customWidth="1"/>
    <col min="9990" max="9990" width="23.44140625" style="1647" customWidth="1"/>
    <col min="9991" max="9992" width="23.5546875" style="1647" customWidth="1"/>
    <col min="9993" max="10243" width="9.33203125" style="1647"/>
    <col min="10244" max="10244" width="37.44140625" style="1647" customWidth="1"/>
    <col min="10245" max="10245" width="27.33203125" style="1647" customWidth="1"/>
    <col min="10246" max="10246" width="23.44140625" style="1647" customWidth="1"/>
    <col min="10247" max="10248" width="23.5546875" style="1647" customWidth="1"/>
    <col min="10249" max="10499" width="9.33203125" style="1647"/>
    <col min="10500" max="10500" width="37.44140625" style="1647" customWidth="1"/>
    <col min="10501" max="10501" width="27.33203125" style="1647" customWidth="1"/>
    <col min="10502" max="10502" width="23.44140625" style="1647" customWidth="1"/>
    <col min="10503" max="10504" width="23.5546875" style="1647" customWidth="1"/>
    <col min="10505" max="10755" width="9.33203125" style="1647"/>
    <col min="10756" max="10756" width="37.44140625" style="1647" customWidth="1"/>
    <col min="10757" max="10757" width="27.33203125" style="1647" customWidth="1"/>
    <col min="10758" max="10758" width="23.44140625" style="1647" customWidth="1"/>
    <col min="10759" max="10760" width="23.5546875" style="1647" customWidth="1"/>
    <col min="10761" max="11011" width="9.33203125" style="1647"/>
    <col min="11012" max="11012" width="37.44140625" style="1647" customWidth="1"/>
    <col min="11013" max="11013" width="27.33203125" style="1647" customWidth="1"/>
    <col min="11014" max="11014" width="23.44140625" style="1647" customWidth="1"/>
    <col min="11015" max="11016" width="23.5546875" style="1647" customWidth="1"/>
    <col min="11017" max="11267" width="9.33203125" style="1647"/>
    <col min="11268" max="11268" width="37.44140625" style="1647" customWidth="1"/>
    <col min="11269" max="11269" width="27.33203125" style="1647" customWidth="1"/>
    <col min="11270" max="11270" width="23.44140625" style="1647" customWidth="1"/>
    <col min="11271" max="11272" width="23.5546875" style="1647" customWidth="1"/>
    <col min="11273" max="11523" width="9.33203125" style="1647"/>
    <col min="11524" max="11524" width="37.44140625" style="1647" customWidth="1"/>
    <col min="11525" max="11525" width="27.33203125" style="1647" customWidth="1"/>
    <col min="11526" max="11526" width="23.44140625" style="1647" customWidth="1"/>
    <col min="11527" max="11528" width="23.5546875" style="1647" customWidth="1"/>
    <col min="11529" max="11779" width="9.33203125" style="1647"/>
    <col min="11780" max="11780" width="37.44140625" style="1647" customWidth="1"/>
    <col min="11781" max="11781" width="27.33203125" style="1647" customWidth="1"/>
    <col min="11782" max="11782" width="23.44140625" style="1647" customWidth="1"/>
    <col min="11783" max="11784" width="23.5546875" style="1647" customWidth="1"/>
    <col min="11785" max="12035" width="9.33203125" style="1647"/>
    <col min="12036" max="12036" width="37.44140625" style="1647" customWidth="1"/>
    <col min="12037" max="12037" width="27.33203125" style="1647" customWidth="1"/>
    <col min="12038" max="12038" width="23.44140625" style="1647" customWidth="1"/>
    <col min="12039" max="12040" width="23.5546875" style="1647" customWidth="1"/>
    <col min="12041" max="12291" width="9.33203125" style="1647"/>
    <col min="12292" max="12292" width="37.44140625" style="1647" customWidth="1"/>
    <col min="12293" max="12293" width="27.33203125" style="1647" customWidth="1"/>
    <col min="12294" max="12294" width="23.44140625" style="1647" customWidth="1"/>
    <col min="12295" max="12296" width="23.5546875" style="1647" customWidth="1"/>
    <col min="12297" max="12547" width="9.33203125" style="1647"/>
    <col min="12548" max="12548" width="37.44140625" style="1647" customWidth="1"/>
    <col min="12549" max="12549" width="27.33203125" style="1647" customWidth="1"/>
    <col min="12550" max="12550" width="23.44140625" style="1647" customWidth="1"/>
    <col min="12551" max="12552" width="23.5546875" style="1647" customWidth="1"/>
    <col min="12553" max="12803" width="9.33203125" style="1647"/>
    <col min="12804" max="12804" width="37.44140625" style="1647" customWidth="1"/>
    <col min="12805" max="12805" width="27.33203125" style="1647" customWidth="1"/>
    <col min="12806" max="12806" width="23.44140625" style="1647" customWidth="1"/>
    <col min="12807" max="12808" width="23.5546875" style="1647" customWidth="1"/>
    <col min="12809" max="13059" width="9.33203125" style="1647"/>
    <col min="13060" max="13060" width="37.44140625" style="1647" customWidth="1"/>
    <col min="13061" max="13061" width="27.33203125" style="1647" customWidth="1"/>
    <col min="13062" max="13062" width="23.44140625" style="1647" customWidth="1"/>
    <col min="13063" max="13064" width="23.5546875" style="1647" customWidth="1"/>
    <col min="13065" max="13315" width="9.33203125" style="1647"/>
    <col min="13316" max="13316" width="37.44140625" style="1647" customWidth="1"/>
    <col min="13317" max="13317" width="27.33203125" style="1647" customWidth="1"/>
    <col min="13318" max="13318" width="23.44140625" style="1647" customWidth="1"/>
    <col min="13319" max="13320" width="23.5546875" style="1647" customWidth="1"/>
    <col min="13321" max="13571" width="9.33203125" style="1647"/>
    <col min="13572" max="13572" width="37.44140625" style="1647" customWidth="1"/>
    <col min="13573" max="13573" width="27.33203125" style="1647" customWidth="1"/>
    <col min="13574" max="13574" width="23.44140625" style="1647" customWidth="1"/>
    <col min="13575" max="13576" width="23.5546875" style="1647" customWidth="1"/>
    <col min="13577" max="13827" width="9.33203125" style="1647"/>
    <col min="13828" max="13828" width="37.44140625" style="1647" customWidth="1"/>
    <col min="13829" max="13829" width="27.33203125" style="1647" customWidth="1"/>
    <col min="13830" max="13830" width="23.44140625" style="1647" customWidth="1"/>
    <col min="13831" max="13832" width="23.5546875" style="1647" customWidth="1"/>
    <col min="13833" max="14083" width="9.33203125" style="1647"/>
    <col min="14084" max="14084" width="37.44140625" style="1647" customWidth="1"/>
    <col min="14085" max="14085" width="27.33203125" style="1647" customWidth="1"/>
    <col min="14086" max="14086" width="23.44140625" style="1647" customWidth="1"/>
    <col min="14087" max="14088" width="23.5546875" style="1647" customWidth="1"/>
    <col min="14089" max="14339" width="9.33203125" style="1647"/>
    <col min="14340" max="14340" width="37.44140625" style="1647" customWidth="1"/>
    <col min="14341" max="14341" width="27.33203125" style="1647" customWidth="1"/>
    <col min="14342" max="14342" width="23.44140625" style="1647" customWidth="1"/>
    <col min="14343" max="14344" width="23.5546875" style="1647" customWidth="1"/>
    <col min="14345" max="14595" width="9.33203125" style="1647"/>
    <col min="14596" max="14596" width="37.44140625" style="1647" customWidth="1"/>
    <col min="14597" max="14597" width="27.33203125" style="1647" customWidth="1"/>
    <col min="14598" max="14598" width="23.44140625" style="1647" customWidth="1"/>
    <col min="14599" max="14600" width="23.5546875" style="1647" customWidth="1"/>
    <col min="14601" max="14851" width="9.33203125" style="1647"/>
    <col min="14852" max="14852" width="37.44140625" style="1647" customWidth="1"/>
    <col min="14853" max="14853" width="27.33203125" style="1647" customWidth="1"/>
    <col min="14854" max="14854" width="23.44140625" style="1647" customWidth="1"/>
    <col min="14855" max="14856" width="23.5546875" style="1647" customWidth="1"/>
    <col min="14857" max="15107" width="9.33203125" style="1647"/>
    <col min="15108" max="15108" width="37.44140625" style="1647" customWidth="1"/>
    <col min="15109" max="15109" width="27.33203125" style="1647" customWidth="1"/>
    <col min="15110" max="15110" width="23.44140625" style="1647" customWidth="1"/>
    <col min="15111" max="15112" width="23.5546875" style="1647" customWidth="1"/>
    <col min="15113" max="15363" width="9.33203125" style="1647"/>
    <col min="15364" max="15364" width="37.44140625" style="1647" customWidth="1"/>
    <col min="15365" max="15365" width="27.33203125" style="1647" customWidth="1"/>
    <col min="15366" max="15366" width="23.44140625" style="1647" customWidth="1"/>
    <col min="15367" max="15368" width="23.5546875" style="1647" customWidth="1"/>
    <col min="15369" max="15619" width="9.33203125" style="1647"/>
    <col min="15620" max="15620" width="37.44140625" style="1647" customWidth="1"/>
    <col min="15621" max="15621" width="27.33203125" style="1647" customWidth="1"/>
    <col min="15622" max="15622" width="23.44140625" style="1647" customWidth="1"/>
    <col min="15623" max="15624" width="23.5546875" style="1647" customWidth="1"/>
    <col min="15625" max="15875" width="9.33203125" style="1647"/>
    <col min="15876" max="15876" width="37.44140625" style="1647" customWidth="1"/>
    <col min="15877" max="15877" width="27.33203125" style="1647" customWidth="1"/>
    <col min="15878" max="15878" width="23.44140625" style="1647" customWidth="1"/>
    <col min="15879" max="15880" width="23.5546875" style="1647" customWidth="1"/>
    <col min="15881" max="16131" width="9.33203125" style="1647"/>
    <col min="16132" max="16132" width="37.44140625" style="1647" customWidth="1"/>
    <col min="16133" max="16133" width="27.33203125" style="1647" customWidth="1"/>
    <col min="16134" max="16134" width="23.44140625" style="1647" customWidth="1"/>
    <col min="16135" max="16136" width="23.5546875" style="1647" customWidth="1"/>
    <col min="16137" max="16384" width="9.33203125" style="1647"/>
  </cols>
  <sheetData>
    <row r="1" spans="1:9">
      <c r="A1" s="1" t="s">
        <v>3934</v>
      </c>
    </row>
    <row r="2" spans="1:9">
      <c r="A2" s="945" t="s">
        <v>1576</v>
      </c>
      <c r="B2" s="999"/>
      <c r="C2" s="999"/>
      <c r="D2" s="999"/>
      <c r="E2" s="999"/>
      <c r="F2" s="999"/>
      <c r="G2" s="1000"/>
      <c r="H2" s="1000"/>
      <c r="I2" s="1930"/>
    </row>
    <row r="3" spans="1:9">
      <c r="B3" s="313"/>
      <c r="C3" s="313"/>
      <c r="D3" s="313"/>
      <c r="E3" s="55"/>
      <c r="F3" s="55"/>
      <c r="G3" s="55"/>
      <c r="H3" s="55"/>
      <c r="I3" s="55"/>
    </row>
    <row r="4" spans="1:9">
      <c r="A4" s="1" t="s">
        <v>3935</v>
      </c>
      <c r="B4" s="313"/>
      <c r="C4" s="313"/>
      <c r="D4" s="313"/>
      <c r="E4" s="55"/>
      <c r="F4" s="55"/>
      <c r="G4" s="55"/>
      <c r="H4" s="55"/>
      <c r="I4" s="55"/>
    </row>
    <row r="5" spans="1:9">
      <c r="A5" s="273" t="s">
        <v>109</v>
      </c>
      <c r="C5" s="313"/>
      <c r="D5" s="313"/>
      <c r="E5" s="55"/>
      <c r="F5" s="55"/>
      <c r="G5" s="55"/>
      <c r="H5" s="55"/>
      <c r="I5" s="55"/>
    </row>
    <row r="6" spans="1:9">
      <c r="A6" s="905" t="s">
        <v>3746</v>
      </c>
      <c r="B6" s="1931" t="s">
        <v>3747</v>
      </c>
      <c r="C6" s="1932" t="s">
        <v>108</v>
      </c>
      <c r="D6" s="1931" t="s">
        <v>3748</v>
      </c>
      <c r="E6" s="55"/>
      <c r="F6" s="55"/>
      <c r="G6" s="55"/>
      <c r="H6" s="55"/>
      <c r="I6" s="55"/>
    </row>
    <row r="7" spans="1:9">
      <c r="B7" s="313"/>
      <c r="C7" s="313"/>
      <c r="D7" s="313"/>
      <c r="E7" s="55"/>
      <c r="F7" s="55"/>
      <c r="G7" s="55"/>
      <c r="H7" s="55"/>
      <c r="I7" s="55"/>
    </row>
    <row r="8" spans="1:9">
      <c r="A8" s="293" t="s">
        <v>3824</v>
      </c>
      <c r="B8" s="313"/>
      <c r="C8" s="313"/>
      <c r="D8" s="313"/>
      <c r="E8" s="55"/>
      <c r="F8" s="55"/>
      <c r="G8" s="55"/>
      <c r="H8" s="55"/>
      <c r="I8" s="55"/>
    </row>
    <row r="9" spans="1:9">
      <c r="A9" s="293"/>
      <c r="B9" s="313"/>
      <c r="C9" s="313"/>
      <c r="D9" s="55"/>
      <c r="E9" s="55"/>
      <c r="F9" s="55"/>
      <c r="G9" s="55"/>
      <c r="H9" s="55"/>
    </row>
    <row r="10" spans="1:9">
      <c r="A10" s="53"/>
      <c r="B10" s="313"/>
      <c r="C10" s="313"/>
      <c r="D10" s="1933" t="s">
        <v>3824</v>
      </c>
      <c r="E10" s="55"/>
      <c r="F10" s="55"/>
      <c r="G10" s="55"/>
      <c r="H10" s="55"/>
    </row>
    <row r="11" spans="1:9">
      <c r="D11" s="1912" t="s">
        <v>13</v>
      </c>
      <c r="E11" s="277"/>
      <c r="H11" s="1647"/>
    </row>
    <row r="12" spans="1:9">
      <c r="B12" s="1934" t="s">
        <v>3802</v>
      </c>
      <c r="C12" s="301" t="s">
        <v>12</v>
      </c>
      <c r="D12" s="1935"/>
      <c r="E12" s="47" t="s">
        <v>79</v>
      </c>
      <c r="F12" s="47" t="s">
        <v>3936</v>
      </c>
      <c r="G12" s="41"/>
      <c r="H12" s="41"/>
    </row>
    <row r="13" spans="1:9">
      <c r="E13" s="412"/>
      <c r="F13" s="47"/>
      <c r="G13" s="47"/>
      <c r="H13" s="1647"/>
    </row>
    <row r="14" spans="1:9">
      <c r="G14" s="412"/>
      <c r="H14" s="47"/>
      <c r="I14" s="47"/>
    </row>
    <row r="16" spans="1:9">
      <c r="A16" s="1" t="s">
        <v>3937</v>
      </c>
    </row>
    <row r="17" spans="1:13">
      <c r="A17" s="273" t="s">
        <v>109</v>
      </c>
    </row>
    <row r="18" spans="1:13">
      <c r="A18" s="905" t="s">
        <v>3746</v>
      </c>
      <c r="B18" s="1931" t="s">
        <v>3747</v>
      </c>
      <c r="C18" s="1932" t="s">
        <v>108</v>
      </c>
      <c r="D18" s="1931" t="s">
        <v>3748</v>
      </c>
    </row>
    <row r="20" spans="1:13">
      <c r="A20" s="293" t="s">
        <v>3938</v>
      </c>
    </row>
    <row r="22" spans="1:13" ht="43.2">
      <c r="B22" s="1001"/>
      <c r="C22" s="1001"/>
      <c r="D22" s="1911" t="s">
        <v>258</v>
      </c>
      <c r="E22" s="1911" t="s">
        <v>3939</v>
      </c>
      <c r="F22" s="1936" t="s">
        <v>257</v>
      </c>
      <c r="G22" s="1936" t="s">
        <v>256</v>
      </c>
      <c r="H22" s="1936" t="s">
        <v>3750</v>
      </c>
      <c r="I22" s="1936" t="s">
        <v>3751</v>
      </c>
    </row>
    <row r="23" spans="1:13">
      <c r="B23" s="1001"/>
      <c r="C23" s="1001"/>
      <c r="D23" s="1912" t="s">
        <v>89</v>
      </c>
      <c r="E23" s="1912" t="s">
        <v>107</v>
      </c>
      <c r="F23" s="1912" t="s">
        <v>87</v>
      </c>
      <c r="G23" s="1912" t="s">
        <v>86</v>
      </c>
      <c r="H23" s="1912" t="s">
        <v>85</v>
      </c>
      <c r="I23" s="1912" t="s">
        <v>84</v>
      </c>
    </row>
    <row r="24" spans="1:13">
      <c r="B24" s="1937" t="s">
        <v>3940</v>
      </c>
      <c r="C24" s="1912" t="s">
        <v>10</v>
      </c>
      <c r="D24" s="303"/>
      <c r="E24" s="303"/>
      <c r="F24" s="303"/>
      <c r="G24" s="303"/>
      <c r="H24" s="303"/>
      <c r="I24" s="1920"/>
      <c r="J24" s="35" t="s">
        <v>236</v>
      </c>
      <c r="K24" s="35"/>
      <c r="L24" s="35"/>
      <c r="M24" s="35"/>
    </row>
    <row r="25" spans="1:13">
      <c r="B25" s="1938" t="s">
        <v>255</v>
      </c>
      <c r="C25" s="1912" t="s">
        <v>9</v>
      </c>
      <c r="D25" s="1939"/>
      <c r="E25" s="1940"/>
      <c r="F25" s="1002"/>
      <c r="G25" s="1941"/>
      <c r="H25" s="303"/>
      <c r="I25" s="303"/>
      <c r="J25" s="35" t="s">
        <v>236</v>
      </c>
      <c r="K25" s="35" t="s">
        <v>254</v>
      </c>
      <c r="L25" s="35"/>
      <c r="M25" s="35"/>
    </row>
    <row r="26" spans="1:13">
      <c r="B26" s="1942" t="s">
        <v>253</v>
      </c>
      <c r="C26" s="1912" t="s">
        <v>65</v>
      </c>
      <c r="D26" s="1939"/>
      <c r="E26" s="1940"/>
      <c r="F26" s="1002"/>
      <c r="G26" s="1941"/>
      <c r="H26" s="303"/>
      <c r="I26" s="303"/>
      <c r="J26" s="35" t="s">
        <v>236</v>
      </c>
      <c r="K26" s="35" t="s">
        <v>252</v>
      </c>
      <c r="L26" s="35"/>
      <c r="M26" s="35"/>
    </row>
    <row r="27" spans="1:13">
      <c r="B27" s="1942" t="s">
        <v>251</v>
      </c>
      <c r="C27" s="1912" t="s">
        <v>8</v>
      </c>
      <c r="D27" s="1939"/>
      <c r="E27" s="1940"/>
      <c r="F27" s="1002"/>
      <c r="G27" s="1941"/>
      <c r="H27" s="303"/>
      <c r="I27" s="303"/>
      <c r="J27" s="35" t="s">
        <v>236</v>
      </c>
      <c r="K27" s="35" t="s">
        <v>250</v>
      </c>
      <c r="L27" s="35"/>
      <c r="M27" s="35"/>
    </row>
    <row r="28" spans="1:13">
      <c r="B28" s="1942" t="s">
        <v>249</v>
      </c>
      <c r="C28" s="1912" t="s">
        <v>7</v>
      </c>
      <c r="D28" s="1939"/>
      <c r="E28" s="1940"/>
      <c r="F28" s="1002"/>
      <c r="G28" s="1941"/>
      <c r="H28" s="303"/>
      <c r="I28" s="303"/>
      <c r="J28" s="35" t="s">
        <v>236</v>
      </c>
      <c r="K28" s="35" t="s">
        <v>248</v>
      </c>
      <c r="L28" s="35"/>
      <c r="M28" s="35"/>
    </row>
    <row r="29" spans="1:13">
      <c r="B29" s="1942" t="s">
        <v>247</v>
      </c>
      <c r="C29" s="1912" t="s">
        <v>64</v>
      </c>
      <c r="D29" s="1939"/>
      <c r="E29" s="1940"/>
      <c r="F29" s="1002"/>
      <c r="G29" s="1941"/>
      <c r="H29" s="303"/>
      <c r="I29" s="303"/>
      <c r="J29" s="35" t="s">
        <v>236</v>
      </c>
      <c r="K29" s="35" t="s">
        <v>246</v>
      </c>
      <c r="L29" s="35"/>
      <c r="M29" s="35"/>
    </row>
    <row r="30" spans="1:13">
      <c r="B30" s="1942" t="s">
        <v>245</v>
      </c>
      <c r="C30" s="1912" t="s">
        <v>6</v>
      </c>
      <c r="D30" s="1939"/>
      <c r="E30" s="1940"/>
      <c r="F30" s="1002"/>
      <c r="G30" s="1941"/>
      <c r="H30" s="303"/>
      <c r="I30" s="303"/>
      <c r="J30" s="35" t="s">
        <v>236</v>
      </c>
      <c r="K30" s="35" t="s">
        <v>244</v>
      </c>
      <c r="L30" s="35"/>
      <c r="M30" s="35"/>
    </row>
    <row r="31" spans="1:13">
      <c r="B31" s="1942" t="s">
        <v>243</v>
      </c>
      <c r="C31" s="1912" t="s">
        <v>5</v>
      </c>
      <c r="D31" s="1939"/>
      <c r="E31" s="1940"/>
      <c r="F31" s="1002"/>
      <c r="G31" s="1941"/>
      <c r="H31" s="303"/>
      <c r="I31" s="303"/>
      <c r="J31" s="35" t="s">
        <v>236</v>
      </c>
      <c r="K31" s="35" t="s">
        <v>242</v>
      </c>
      <c r="L31" s="35"/>
      <c r="M31" s="35"/>
    </row>
    <row r="32" spans="1:13">
      <c r="B32" s="1942" t="s">
        <v>241</v>
      </c>
      <c r="C32" s="1912" t="s">
        <v>63</v>
      </c>
      <c r="D32" s="1939"/>
      <c r="E32" s="1940"/>
      <c r="F32" s="1002"/>
      <c r="G32" s="1941"/>
      <c r="H32" s="303"/>
      <c r="I32" s="303"/>
      <c r="J32" s="35" t="s">
        <v>236</v>
      </c>
      <c r="K32" s="35" t="s">
        <v>240</v>
      </c>
      <c r="L32" s="35"/>
      <c r="M32" s="35"/>
    </row>
    <row r="33" spans="2:13">
      <c r="B33" s="1942" t="s">
        <v>239</v>
      </c>
      <c r="C33" s="1912" t="s">
        <v>62</v>
      </c>
      <c r="D33" s="1939"/>
      <c r="E33" s="1940"/>
      <c r="F33" s="1002"/>
      <c r="G33" s="1941"/>
      <c r="H33" s="303"/>
      <c r="I33" s="303"/>
      <c r="J33" s="35" t="s">
        <v>236</v>
      </c>
      <c r="K33" s="35" t="s">
        <v>238</v>
      </c>
      <c r="L33" s="35"/>
      <c r="M33" s="35"/>
    </row>
    <row r="34" spans="2:13">
      <c r="B34" s="1942" t="s">
        <v>237</v>
      </c>
      <c r="C34" s="1912" t="s">
        <v>61</v>
      </c>
      <c r="D34" s="1939"/>
      <c r="E34" s="1940"/>
      <c r="F34" s="1002"/>
      <c r="G34" s="1941"/>
      <c r="H34" s="303"/>
      <c r="I34" s="303"/>
      <c r="J34" s="35" t="s">
        <v>236</v>
      </c>
      <c r="K34" s="35" t="s">
        <v>235</v>
      </c>
      <c r="L34" s="35"/>
      <c r="M34" s="35"/>
    </row>
    <row r="35" spans="2:13">
      <c r="B35" s="1943" t="s">
        <v>3941</v>
      </c>
      <c r="C35" s="1912" t="s">
        <v>53</v>
      </c>
      <c r="D35" s="303"/>
      <c r="E35" s="303"/>
      <c r="F35" s="303"/>
      <c r="G35" s="303"/>
      <c r="H35" s="303"/>
      <c r="I35" s="1920"/>
      <c r="J35" s="35" t="s">
        <v>234</v>
      </c>
      <c r="K35" s="35"/>
      <c r="L35" s="35"/>
      <c r="M35" s="35"/>
    </row>
    <row r="36" spans="2:13" ht="28.8">
      <c r="B36" s="1944" t="s">
        <v>3942</v>
      </c>
      <c r="C36" s="1912" t="s">
        <v>52</v>
      </c>
      <c r="D36" s="303"/>
      <c r="E36" s="303"/>
      <c r="F36" s="1002"/>
      <c r="G36" s="303"/>
      <c r="H36" s="303"/>
      <c r="I36" s="303"/>
      <c r="J36" s="35" t="s">
        <v>3943</v>
      </c>
      <c r="K36" s="35"/>
      <c r="L36" s="35"/>
      <c r="M36" s="35"/>
    </row>
    <row r="37" spans="2:13" ht="28.8">
      <c r="B37" s="1945" t="s">
        <v>3944</v>
      </c>
      <c r="C37" s="1912" t="s">
        <v>51</v>
      </c>
      <c r="D37" s="303"/>
      <c r="E37" s="303"/>
      <c r="F37" s="1002"/>
      <c r="G37" s="303"/>
      <c r="H37" s="303"/>
      <c r="I37" s="303"/>
      <c r="J37" s="35" t="s">
        <v>3945</v>
      </c>
      <c r="K37" s="35"/>
      <c r="L37" s="35"/>
      <c r="M37" s="35"/>
    </row>
    <row r="38" spans="2:13">
      <c r="B38" s="1946" t="s">
        <v>3946</v>
      </c>
      <c r="C38" s="1912" t="s">
        <v>50</v>
      </c>
      <c r="D38" s="303"/>
      <c r="E38" s="303"/>
      <c r="F38" s="303"/>
      <c r="G38" s="303"/>
      <c r="H38" s="303"/>
      <c r="I38" s="1947"/>
      <c r="J38" s="35" t="s">
        <v>208</v>
      </c>
      <c r="K38" s="35"/>
      <c r="L38" s="35" t="s">
        <v>206</v>
      </c>
      <c r="M38" s="35"/>
    </row>
    <row r="39" spans="2:13">
      <c r="B39" s="1948" t="s">
        <v>3947</v>
      </c>
      <c r="C39" s="1912" t="s">
        <v>101</v>
      </c>
      <c r="D39" s="303"/>
      <c r="E39" s="303"/>
      <c r="F39" s="303"/>
      <c r="G39" s="303"/>
      <c r="H39" s="1947"/>
      <c r="I39" s="1947"/>
      <c r="J39" s="35" t="s">
        <v>208</v>
      </c>
      <c r="K39" s="35"/>
      <c r="L39" s="35"/>
      <c r="M39" s="35"/>
    </row>
    <row r="40" spans="2:13">
      <c r="D40" s="35"/>
      <c r="E40" s="35"/>
      <c r="F40" s="35"/>
      <c r="G40" s="35"/>
      <c r="H40" s="35" t="s">
        <v>201</v>
      </c>
      <c r="I40" s="35" t="s">
        <v>3764</v>
      </c>
    </row>
    <row r="41" spans="2:13">
      <c r="D41" s="35"/>
      <c r="E41" s="35"/>
      <c r="F41" s="35" t="s">
        <v>90</v>
      </c>
      <c r="G41" s="35" t="s">
        <v>90</v>
      </c>
      <c r="H41" s="35" t="s">
        <v>90</v>
      </c>
      <c r="I41" s="35" t="s">
        <v>90</v>
      </c>
    </row>
    <row r="42" spans="2:13">
      <c r="D42" s="47" t="s">
        <v>79</v>
      </c>
      <c r="E42" s="47" t="s">
        <v>79</v>
      </c>
      <c r="F42" s="47" t="s">
        <v>91</v>
      </c>
      <c r="G42" s="47" t="s">
        <v>141</v>
      </c>
      <c r="H42" s="47" t="s">
        <v>91</v>
      </c>
      <c r="I42" s="47" t="s">
        <v>91</v>
      </c>
    </row>
    <row r="43" spans="2:13">
      <c r="D43" s="41" t="s">
        <v>3765</v>
      </c>
      <c r="E43" s="41" t="s">
        <v>3765</v>
      </c>
      <c r="F43" s="41" t="s">
        <v>3765</v>
      </c>
      <c r="G43" s="41" t="s">
        <v>3765</v>
      </c>
      <c r="H43" s="41" t="s">
        <v>3765</v>
      </c>
      <c r="I43" s="41" t="s">
        <v>3765</v>
      </c>
    </row>
    <row r="44" spans="2:13">
      <c r="D44" s="47" t="s">
        <v>233</v>
      </c>
      <c r="E44" s="47" t="s">
        <v>232</v>
      </c>
      <c r="F44" s="47" t="s">
        <v>231</v>
      </c>
      <c r="G44" s="47" t="s">
        <v>230</v>
      </c>
      <c r="H44" s="1004" t="s">
        <v>176</v>
      </c>
      <c r="I44" s="1004" t="s">
        <v>176</v>
      </c>
    </row>
    <row r="45" spans="2:13">
      <c r="D45" s="47"/>
      <c r="E45" s="47"/>
      <c r="F45" s="47"/>
      <c r="G45" s="47"/>
      <c r="H45" s="47" t="s">
        <v>183</v>
      </c>
      <c r="I45" s="47" t="s">
        <v>183</v>
      </c>
    </row>
    <row r="46" spans="2:13">
      <c r="D46" s="47"/>
      <c r="E46" s="47"/>
      <c r="F46" s="47"/>
      <c r="G46" s="47"/>
      <c r="H46" s="47"/>
      <c r="I46" s="47"/>
      <c r="J46" s="277"/>
    </row>
    <row r="48" spans="2:13">
      <c r="D48" s="47"/>
      <c r="E48" s="47"/>
      <c r="F48" s="47"/>
      <c r="G48" s="47"/>
      <c r="H48" s="47"/>
      <c r="I48" s="47"/>
      <c r="J48" s="47"/>
      <c r="K48" s="277"/>
    </row>
    <row r="49" spans="1:11">
      <c r="D49" s="47"/>
      <c r="E49" s="47"/>
      <c r="F49" s="47"/>
      <c r="G49" s="47"/>
      <c r="H49" s="47"/>
      <c r="I49" s="47"/>
      <c r="J49" s="47"/>
      <c r="K49" s="277"/>
    </row>
    <row r="50" spans="1:11">
      <c r="A50" s="1" t="s">
        <v>3948</v>
      </c>
      <c r="E50" s="47"/>
      <c r="F50" s="47"/>
      <c r="G50" s="47"/>
      <c r="H50" s="47"/>
      <c r="I50" s="47"/>
      <c r="J50" s="47"/>
      <c r="K50" s="277"/>
    </row>
    <row r="51" spans="1:11">
      <c r="A51" s="273" t="s">
        <v>109</v>
      </c>
      <c r="E51" s="47"/>
      <c r="F51" s="47"/>
      <c r="G51" s="47"/>
      <c r="H51" s="47"/>
      <c r="I51" s="47"/>
      <c r="J51" s="47"/>
      <c r="K51" s="277"/>
    </row>
    <row r="52" spans="1:11">
      <c r="A52" s="273" t="s">
        <v>90</v>
      </c>
      <c r="E52" s="47"/>
      <c r="F52" s="47"/>
      <c r="G52" s="47"/>
      <c r="H52" s="47"/>
      <c r="I52" s="47"/>
      <c r="J52" s="47"/>
      <c r="K52" s="277"/>
    </row>
    <row r="53" spans="1:11">
      <c r="A53" s="905" t="s">
        <v>3746</v>
      </c>
      <c r="B53" s="1931" t="s">
        <v>3747</v>
      </c>
      <c r="C53" s="1932" t="s">
        <v>108</v>
      </c>
      <c r="D53" s="1931" t="s">
        <v>3748</v>
      </c>
    </row>
    <row r="55" spans="1:11">
      <c r="A55" s="293" t="s">
        <v>3949</v>
      </c>
      <c r="H55" s="1647"/>
    </row>
    <row r="56" spans="1:11">
      <c r="H56" s="1647"/>
    </row>
    <row r="57" spans="1:11">
      <c r="B57" s="276"/>
      <c r="C57" s="35"/>
      <c r="D57" s="1911" t="s">
        <v>83</v>
      </c>
      <c r="H57" s="1647"/>
    </row>
    <row r="58" spans="1:11">
      <c r="B58" s="1949" t="s">
        <v>3950</v>
      </c>
      <c r="C58" s="1911" t="s">
        <v>36</v>
      </c>
      <c r="D58" s="1917"/>
      <c r="E58" s="42" t="s">
        <v>234</v>
      </c>
      <c r="F58" s="42"/>
      <c r="G58" s="41" t="s">
        <v>91</v>
      </c>
      <c r="H58" s="41" t="s">
        <v>1019</v>
      </c>
      <c r="I58" s="41" t="s">
        <v>1010</v>
      </c>
      <c r="J58" s="41" t="s">
        <v>3765</v>
      </c>
    </row>
    <row r="59" spans="1:11">
      <c r="B59" s="1949" t="s">
        <v>3951</v>
      </c>
      <c r="C59" s="1911" t="s">
        <v>35</v>
      </c>
      <c r="D59" s="1917"/>
      <c r="E59" s="42" t="s">
        <v>208</v>
      </c>
      <c r="F59" s="42"/>
      <c r="G59" s="41" t="s">
        <v>91</v>
      </c>
      <c r="H59" s="41" t="s">
        <v>1019</v>
      </c>
      <c r="I59" s="41" t="s">
        <v>1010</v>
      </c>
      <c r="J59" s="41" t="s">
        <v>3765</v>
      </c>
    </row>
    <row r="60" spans="1:11">
      <c r="H60" s="1647"/>
    </row>
    <row r="61" spans="1:11">
      <c r="H61" s="1647"/>
    </row>
  </sheetData>
  <pageMargins left="0.78740157499999996" right="0.78740157499999996" top="0.984251969" bottom="0.984251969" header="0.5" footer="0.5"/>
  <pageSetup paperSize="9" orientation="landscape"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FCDA-5172-4178-BCEC-D8FD0E596CC9}">
  <sheetPr codeName="Sheet38"/>
  <dimension ref="A1:M68"/>
  <sheetViews>
    <sheetView showGridLines="0" zoomScale="80" zoomScaleNormal="80" workbookViewId="0"/>
  </sheetViews>
  <sheetFormatPr defaultColWidth="9.33203125" defaultRowHeight="14.4"/>
  <cols>
    <col min="1" max="1" width="32.5546875" style="1647" customWidth="1"/>
    <col min="2" max="2" width="37.44140625" style="1647" customWidth="1"/>
    <col min="3" max="3" width="17.6640625" style="1647" customWidth="1"/>
    <col min="4" max="4" width="27.33203125" style="1647" customWidth="1"/>
    <col min="5" max="6" width="23.44140625" style="1647" customWidth="1"/>
    <col min="7" max="7" width="23.5546875" style="1647" customWidth="1"/>
    <col min="8" max="8" width="23.5546875" style="277" customWidth="1"/>
    <col min="9" max="9" width="14.44140625" style="1647" customWidth="1"/>
    <col min="10" max="10" width="16.5546875" style="1647" customWidth="1"/>
    <col min="11" max="259" width="9.33203125" style="1647"/>
    <col min="260" max="260" width="37.44140625" style="1647" customWidth="1"/>
    <col min="261" max="261" width="27.33203125" style="1647" customWidth="1"/>
    <col min="262" max="262" width="23.44140625" style="1647" customWidth="1"/>
    <col min="263" max="264" width="23.5546875" style="1647" customWidth="1"/>
    <col min="265" max="515" width="9.33203125" style="1647"/>
    <col min="516" max="516" width="37.44140625" style="1647" customWidth="1"/>
    <col min="517" max="517" width="27.33203125" style="1647" customWidth="1"/>
    <col min="518" max="518" width="23.44140625" style="1647" customWidth="1"/>
    <col min="519" max="520" width="23.5546875" style="1647" customWidth="1"/>
    <col min="521" max="771" width="9.33203125" style="1647"/>
    <col min="772" max="772" width="37.44140625" style="1647" customWidth="1"/>
    <col min="773" max="773" width="27.33203125" style="1647" customWidth="1"/>
    <col min="774" max="774" width="23.44140625" style="1647" customWidth="1"/>
    <col min="775" max="776" width="23.5546875" style="1647" customWidth="1"/>
    <col min="777" max="1027" width="9.33203125" style="1647"/>
    <col min="1028" max="1028" width="37.44140625" style="1647" customWidth="1"/>
    <col min="1029" max="1029" width="27.33203125" style="1647" customWidth="1"/>
    <col min="1030" max="1030" width="23.44140625" style="1647" customWidth="1"/>
    <col min="1031" max="1032" width="23.5546875" style="1647" customWidth="1"/>
    <col min="1033" max="1283" width="9.33203125" style="1647"/>
    <col min="1284" max="1284" width="37.44140625" style="1647" customWidth="1"/>
    <col min="1285" max="1285" width="27.33203125" style="1647" customWidth="1"/>
    <col min="1286" max="1286" width="23.44140625" style="1647" customWidth="1"/>
    <col min="1287" max="1288" width="23.5546875" style="1647" customWidth="1"/>
    <col min="1289" max="1539" width="9.33203125" style="1647"/>
    <col min="1540" max="1540" width="37.44140625" style="1647" customWidth="1"/>
    <col min="1541" max="1541" width="27.33203125" style="1647" customWidth="1"/>
    <col min="1542" max="1542" width="23.44140625" style="1647" customWidth="1"/>
    <col min="1543" max="1544" width="23.5546875" style="1647" customWidth="1"/>
    <col min="1545" max="1795" width="9.33203125" style="1647"/>
    <col min="1796" max="1796" width="37.44140625" style="1647" customWidth="1"/>
    <col min="1797" max="1797" width="27.33203125" style="1647" customWidth="1"/>
    <col min="1798" max="1798" width="23.44140625" style="1647" customWidth="1"/>
    <col min="1799" max="1800" width="23.5546875" style="1647" customWidth="1"/>
    <col min="1801" max="2051" width="9.33203125" style="1647"/>
    <col min="2052" max="2052" width="37.44140625" style="1647" customWidth="1"/>
    <col min="2053" max="2053" width="27.33203125" style="1647" customWidth="1"/>
    <col min="2054" max="2054" width="23.44140625" style="1647" customWidth="1"/>
    <col min="2055" max="2056" width="23.5546875" style="1647" customWidth="1"/>
    <col min="2057" max="2307" width="9.33203125" style="1647"/>
    <col min="2308" max="2308" width="37.44140625" style="1647" customWidth="1"/>
    <col min="2309" max="2309" width="27.33203125" style="1647" customWidth="1"/>
    <col min="2310" max="2310" width="23.44140625" style="1647" customWidth="1"/>
    <col min="2311" max="2312" width="23.5546875" style="1647" customWidth="1"/>
    <col min="2313" max="2563" width="9.33203125" style="1647"/>
    <col min="2564" max="2564" width="37.44140625" style="1647" customWidth="1"/>
    <col min="2565" max="2565" width="27.33203125" style="1647" customWidth="1"/>
    <col min="2566" max="2566" width="23.44140625" style="1647" customWidth="1"/>
    <col min="2567" max="2568" width="23.5546875" style="1647" customWidth="1"/>
    <col min="2569" max="2819" width="9.33203125" style="1647"/>
    <col min="2820" max="2820" width="37.44140625" style="1647" customWidth="1"/>
    <col min="2821" max="2821" width="27.33203125" style="1647" customWidth="1"/>
    <col min="2822" max="2822" width="23.44140625" style="1647" customWidth="1"/>
    <col min="2823" max="2824" width="23.5546875" style="1647" customWidth="1"/>
    <col min="2825" max="3075" width="9.33203125" style="1647"/>
    <col min="3076" max="3076" width="37.44140625" style="1647" customWidth="1"/>
    <col min="3077" max="3077" width="27.33203125" style="1647" customWidth="1"/>
    <col min="3078" max="3078" width="23.44140625" style="1647" customWidth="1"/>
    <col min="3079" max="3080" width="23.5546875" style="1647" customWidth="1"/>
    <col min="3081" max="3331" width="9.33203125" style="1647"/>
    <col min="3332" max="3332" width="37.44140625" style="1647" customWidth="1"/>
    <col min="3333" max="3333" width="27.33203125" style="1647" customWidth="1"/>
    <col min="3334" max="3334" width="23.44140625" style="1647" customWidth="1"/>
    <col min="3335" max="3336" width="23.5546875" style="1647" customWidth="1"/>
    <col min="3337" max="3587" width="9.33203125" style="1647"/>
    <col min="3588" max="3588" width="37.44140625" style="1647" customWidth="1"/>
    <col min="3589" max="3589" width="27.33203125" style="1647" customWidth="1"/>
    <col min="3590" max="3590" width="23.44140625" style="1647" customWidth="1"/>
    <col min="3591" max="3592" width="23.5546875" style="1647" customWidth="1"/>
    <col min="3593" max="3843" width="9.33203125" style="1647"/>
    <col min="3844" max="3844" width="37.44140625" style="1647" customWidth="1"/>
    <col min="3845" max="3845" width="27.33203125" style="1647" customWidth="1"/>
    <col min="3846" max="3846" width="23.44140625" style="1647" customWidth="1"/>
    <col min="3847" max="3848" width="23.5546875" style="1647" customWidth="1"/>
    <col min="3849" max="4099" width="9.33203125" style="1647"/>
    <col min="4100" max="4100" width="37.44140625" style="1647" customWidth="1"/>
    <col min="4101" max="4101" width="27.33203125" style="1647" customWidth="1"/>
    <col min="4102" max="4102" width="23.44140625" style="1647" customWidth="1"/>
    <col min="4103" max="4104" width="23.5546875" style="1647" customWidth="1"/>
    <col min="4105" max="4355" width="9.33203125" style="1647"/>
    <col min="4356" max="4356" width="37.44140625" style="1647" customWidth="1"/>
    <col min="4357" max="4357" width="27.33203125" style="1647" customWidth="1"/>
    <col min="4358" max="4358" width="23.44140625" style="1647" customWidth="1"/>
    <col min="4359" max="4360" width="23.5546875" style="1647" customWidth="1"/>
    <col min="4361" max="4611" width="9.33203125" style="1647"/>
    <col min="4612" max="4612" width="37.44140625" style="1647" customWidth="1"/>
    <col min="4613" max="4613" width="27.33203125" style="1647" customWidth="1"/>
    <col min="4614" max="4614" width="23.44140625" style="1647" customWidth="1"/>
    <col min="4615" max="4616" width="23.5546875" style="1647" customWidth="1"/>
    <col min="4617" max="4867" width="9.33203125" style="1647"/>
    <col min="4868" max="4868" width="37.44140625" style="1647" customWidth="1"/>
    <col min="4869" max="4869" width="27.33203125" style="1647" customWidth="1"/>
    <col min="4870" max="4870" width="23.44140625" style="1647" customWidth="1"/>
    <col min="4871" max="4872" width="23.5546875" style="1647" customWidth="1"/>
    <col min="4873" max="5123" width="9.33203125" style="1647"/>
    <col min="5124" max="5124" width="37.44140625" style="1647" customWidth="1"/>
    <col min="5125" max="5125" width="27.33203125" style="1647" customWidth="1"/>
    <col min="5126" max="5126" width="23.44140625" style="1647" customWidth="1"/>
    <col min="5127" max="5128" width="23.5546875" style="1647" customWidth="1"/>
    <col min="5129" max="5379" width="9.33203125" style="1647"/>
    <col min="5380" max="5380" width="37.44140625" style="1647" customWidth="1"/>
    <col min="5381" max="5381" width="27.33203125" style="1647" customWidth="1"/>
    <col min="5382" max="5382" width="23.44140625" style="1647" customWidth="1"/>
    <col min="5383" max="5384" width="23.5546875" style="1647" customWidth="1"/>
    <col min="5385" max="5635" width="9.33203125" style="1647"/>
    <col min="5636" max="5636" width="37.44140625" style="1647" customWidth="1"/>
    <col min="5637" max="5637" width="27.33203125" style="1647" customWidth="1"/>
    <col min="5638" max="5638" width="23.44140625" style="1647" customWidth="1"/>
    <col min="5639" max="5640" width="23.5546875" style="1647" customWidth="1"/>
    <col min="5641" max="5891" width="9.33203125" style="1647"/>
    <col min="5892" max="5892" width="37.44140625" style="1647" customWidth="1"/>
    <col min="5893" max="5893" width="27.33203125" style="1647" customWidth="1"/>
    <col min="5894" max="5894" width="23.44140625" style="1647" customWidth="1"/>
    <col min="5895" max="5896" width="23.5546875" style="1647" customWidth="1"/>
    <col min="5897" max="6147" width="9.33203125" style="1647"/>
    <col min="6148" max="6148" width="37.44140625" style="1647" customWidth="1"/>
    <col min="6149" max="6149" width="27.33203125" style="1647" customWidth="1"/>
    <col min="6150" max="6150" width="23.44140625" style="1647" customWidth="1"/>
    <col min="6151" max="6152" width="23.5546875" style="1647" customWidth="1"/>
    <col min="6153" max="6403" width="9.33203125" style="1647"/>
    <col min="6404" max="6404" width="37.44140625" style="1647" customWidth="1"/>
    <col min="6405" max="6405" width="27.33203125" style="1647" customWidth="1"/>
    <col min="6406" max="6406" width="23.44140625" style="1647" customWidth="1"/>
    <col min="6407" max="6408" width="23.5546875" style="1647" customWidth="1"/>
    <col min="6409" max="6659" width="9.33203125" style="1647"/>
    <col min="6660" max="6660" width="37.44140625" style="1647" customWidth="1"/>
    <col min="6661" max="6661" width="27.33203125" style="1647" customWidth="1"/>
    <col min="6662" max="6662" width="23.44140625" style="1647" customWidth="1"/>
    <col min="6663" max="6664" width="23.5546875" style="1647" customWidth="1"/>
    <col min="6665" max="6915" width="9.33203125" style="1647"/>
    <col min="6916" max="6916" width="37.44140625" style="1647" customWidth="1"/>
    <col min="6917" max="6917" width="27.33203125" style="1647" customWidth="1"/>
    <col min="6918" max="6918" width="23.44140625" style="1647" customWidth="1"/>
    <col min="6919" max="6920" width="23.5546875" style="1647" customWidth="1"/>
    <col min="6921" max="7171" width="9.33203125" style="1647"/>
    <col min="7172" max="7172" width="37.44140625" style="1647" customWidth="1"/>
    <col min="7173" max="7173" width="27.33203125" style="1647" customWidth="1"/>
    <col min="7174" max="7174" width="23.44140625" style="1647" customWidth="1"/>
    <col min="7175" max="7176" width="23.5546875" style="1647" customWidth="1"/>
    <col min="7177" max="7427" width="9.33203125" style="1647"/>
    <col min="7428" max="7428" width="37.44140625" style="1647" customWidth="1"/>
    <col min="7429" max="7429" width="27.33203125" style="1647" customWidth="1"/>
    <col min="7430" max="7430" width="23.44140625" style="1647" customWidth="1"/>
    <col min="7431" max="7432" width="23.5546875" style="1647" customWidth="1"/>
    <col min="7433" max="7683" width="9.33203125" style="1647"/>
    <col min="7684" max="7684" width="37.44140625" style="1647" customWidth="1"/>
    <col min="7685" max="7685" width="27.33203125" style="1647" customWidth="1"/>
    <col min="7686" max="7686" width="23.44140625" style="1647" customWidth="1"/>
    <col min="7687" max="7688" width="23.5546875" style="1647" customWidth="1"/>
    <col min="7689" max="7939" width="9.33203125" style="1647"/>
    <col min="7940" max="7940" width="37.44140625" style="1647" customWidth="1"/>
    <col min="7941" max="7941" width="27.33203125" style="1647" customWidth="1"/>
    <col min="7942" max="7942" width="23.44140625" style="1647" customWidth="1"/>
    <col min="7943" max="7944" width="23.5546875" style="1647" customWidth="1"/>
    <col min="7945" max="8195" width="9.33203125" style="1647"/>
    <col min="8196" max="8196" width="37.44140625" style="1647" customWidth="1"/>
    <col min="8197" max="8197" width="27.33203125" style="1647" customWidth="1"/>
    <col min="8198" max="8198" width="23.44140625" style="1647" customWidth="1"/>
    <col min="8199" max="8200" width="23.5546875" style="1647" customWidth="1"/>
    <col min="8201" max="8451" width="9.33203125" style="1647"/>
    <col min="8452" max="8452" width="37.44140625" style="1647" customWidth="1"/>
    <col min="8453" max="8453" width="27.33203125" style="1647" customWidth="1"/>
    <col min="8454" max="8454" width="23.44140625" style="1647" customWidth="1"/>
    <col min="8455" max="8456" width="23.5546875" style="1647" customWidth="1"/>
    <col min="8457" max="8707" width="9.33203125" style="1647"/>
    <col min="8708" max="8708" width="37.44140625" style="1647" customWidth="1"/>
    <col min="8709" max="8709" width="27.33203125" style="1647" customWidth="1"/>
    <col min="8710" max="8710" width="23.44140625" style="1647" customWidth="1"/>
    <col min="8711" max="8712" width="23.5546875" style="1647" customWidth="1"/>
    <col min="8713" max="8963" width="9.33203125" style="1647"/>
    <col min="8964" max="8964" width="37.44140625" style="1647" customWidth="1"/>
    <col min="8965" max="8965" width="27.33203125" style="1647" customWidth="1"/>
    <col min="8966" max="8966" width="23.44140625" style="1647" customWidth="1"/>
    <col min="8967" max="8968" width="23.5546875" style="1647" customWidth="1"/>
    <col min="8969" max="9219" width="9.33203125" style="1647"/>
    <col min="9220" max="9220" width="37.44140625" style="1647" customWidth="1"/>
    <col min="9221" max="9221" width="27.33203125" style="1647" customWidth="1"/>
    <col min="9222" max="9222" width="23.44140625" style="1647" customWidth="1"/>
    <col min="9223" max="9224" width="23.5546875" style="1647" customWidth="1"/>
    <col min="9225" max="9475" width="9.33203125" style="1647"/>
    <col min="9476" max="9476" width="37.44140625" style="1647" customWidth="1"/>
    <col min="9477" max="9477" width="27.33203125" style="1647" customWidth="1"/>
    <col min="9478" max="9478" width="23.44140625" style="1647" customWidth="1"/>
    <col min="9479" max="9480" width="23.5546875" style="1647" customWidth="1"/>
    <col min="9481" max="9731" width="9.33203125" style="1647"/>
    <col min="9732" max="9732" width="37.44140625" style="1647" customWidth="1"/>
    <col min="9733" max="9733" width="27.33203125" style="1647" customWidth="1"/>
    <col min="9734" max="9734" width="23.44140625" style="1647" customWidth="1"/>
    <col min="9735" max="9736" width="23.5546875" style="1647" customWidth="1"/>
    <col min="9737" max="9987" width="9.33203125" style="1647"/>
    <col min="9988" max="9988" width="37.44140625" style="1647" customWidth="1"/>
    <col min="9989" max="9989" width="27.33203125" style="1647" customWidth="1"/>
    <col min="9990" max="9990" width="23.44140625" style="1647" customWidth="1"/>
    <col min="9991" max="9992" width="23.5546875" style="1647" customWidth="1"/>
    <col min="9993" max="10243" width="9.33203125" style="1647"/>
    <col min="10244" max="10244" width="37.44140625" style="1647" customWidth="1"/>
    <col min="10245" max="10245" width="27.33203125" style="1647" customWidth="1"/>
    <col min="10246" max="10246" width="23.44140625" style="1647" customWidth="1"/>
    <col min="10247" max="10248" width="23.5546875" style="1647" customWidth="1"/>
    <col min="10249" max="10499" width="9.33203125" style="1647"/>
    <col min="10500" max="10500" width="37.44140625" style="1647" customWidth="1"/>
    <col min="10501" max="10501" width="27.33203125" style="1647" customWidth="1"/>
    <col min="10502" max="10502" width="23.44140625" style="1647" customWidth="1"/>
    <col min="10503" max="10504" width="23.5546875" style="1647" customWidth="1"/>
    <col min="10505" max="10755" width="9.33203125" style="1647"/>
    <col min="10756" max="10756" width="37.44140625" style="1647" customWidth="1"/>
    <col min="10757" max="10757" width="27.33203125" style="1647" customWidth="1"/>
    <col min="10758" max="10758" width="23.44140625" style="1647" customWidth="1"/>
    <col min="10759" max="10760" width="23.5546875" style="1647" customWidth="1"/>
    <col min="10761" max="11011" width="9.33203125" style="1647"/>
    <col min="11012" max="11012" width="37.44140625" style="1647" customWidth="1"/>
    <col min="11013" max="11013" width="27.33203125" style="1647" customWidth="1"/>
    <col min="11014" max="11014" width="23.44140625" style="1647" customWidth="1"/>
    <col min="11015" max="11016" width="23.5546875" style="1647" customWidth="1"/>
    <col min="11017" max="11267" width="9.33203125" style="1647"/>
    <col min="11268" max="11268" width="37.44140625" style="1647" customWidth="1"/>
    <col min="11269" max="11269" width="27.33203125" style="1647" customWidth="1"/>
    <col min="11270" max="11270" width="23.44140625" style="1647" customWidth="1"/>
    <col min="11271" max="11272" width="23.5546875" style="1647" customWidth="1"/>
    <col min="11273" max="11523" width="9.33203125" style="1647"/>
    <col min="11524" max="11524" width="37.44140625" style="1647" customWidth="1"/>
    <col min="11525" max="11525" width="27.33203125" style="1647" customWidth="1"/>
    <col min="11526" max="11526" width="23.44140625" style="1647" customWidth="1"/>
    <col min="11527" max="11528" width="23.5546875" style="1647" customWidth="1"/>
    <col min="11529" max="11779" width="9.33203125" style="1647"/>
    <col min="11780" max="11780" width="37.44140625" style="1647" customWidth="1"/>
    <col min="11781" max="11781" width="27.33203125" style="1647" customWidth="1"/>
    <col min="11782" max="11782" width="23.44140625" style="1647" customWidth="1"/>
    <col min="11783" max="11784" width="23.5546875" style="1647" customWidth="1"/>
    <col min="11785" max="12035" width="9.33203125" style="1647"/>
    <col min="12036" max="12036" width="37.44140625" style="1647" customWidth="1"/>
    <col min="12037" max="12037" width="27.33203125" style="1647" customWidth="1"/>
    <col min="12038" max="12038" width="23.44140625" style="1647" customWidth="1"/>
    <col min="12039" max="12040" width="23.5546875" style="1647" customWidth="1"/>
    <col min="12041" max="12291" width="9.33203125" style="1647"/>
    <col min="12292" max="12292" width="37.44140625" style="1647" customWidth="1"/>
    <col min="12293" max="12293" width="27.33203125" style="1647" customWidth="1"/>
    <col min="12294" max="12294" width="23.44140625" style="1647" customWidth="1"/>
    <col min="12295" max="12296" width="23.5546875" style="1647" customWidth="1"/>
    <col min="12297" max="12547" width="9.33203125" style="1647"/>
    <col min="12548" max="12548" width="37.44140625" style="1647" customWidth="1"/>
    <col min="12549" max="12549" width="27.33203125" style="1647" customWidth="1"/>
    <col min="12550" max="12550" width="23.44140625" style="1647" customWidth="1"/>
    <col min="12551" max="12552" width="23.5546875" style="1647" customWidth="1"/>
    <col min="12553" max="12803" width="9.33203125" style="1647"/>
    <col min="12804" max="12804" width="37.44140625" style="1647" customWidth="1"/>
    <col min="12805" max="12805" width="27.33203125" style="1647" customWidth="1"/>
    <col min="12806" max="12806" width="23.44140625" style="1647" customWidth="1"/>
    <col min="12807" max="12808" width="23.5546875" style="1647" customWidth="1"/>
    <col min="12809" max="13059" width="9.33203125" style="1647"/>
    <col min="13060" max="13060" width="37.44140625" style="1647" customWidth="1"/>
    <col min="13061" max="13061" width="27.33203125" style="1647" customWidth="1"/>
    <col min="13062" max="13062" width="23.44140625" style="1647" customWidth="1"/>
    <col min="13063" max="13064" width="23.5546875" style="1647" customWidth="1"/>
    <col min="13065" max="13315" width="9.33203125" style="1647"/>
    <col min="13316" max="13316" width="37.44140625" style="1647" customWidth="1"/>
    <col min="13317" max="13317" width="27.33203125" style="1647" customWidth="1"/>
    <col min="13318" max="13318" width="23.44140625" style="1647" customWidth="1"/>
    <col min="13319" max="13320" width="23.5546875" style="1647" customWidth="1"/>
    <col min="13321" max="13571" width="9.33203125" style="1647"/>
    <col min="13572" max="13572" width="37.44140625" style="1647" customWidth="1"/>
    <col min="13573" max="13573" width="27.33203125" style="1647" customWidth="1"/>
    <col min="13574" max="13574" width="23.44140625" style="1647" customWidth="1"/>
    <col min="13575" max="13576" width="23.5546875" style="1647" customWidth="1"/>
    <col min="13577" max="13827" width="9.33203125" style="1647"/>
    <col min="13828" max="13828" width="37.44140625" style="1647" customWidth="1"/>
    <col min="13829" max="13829" width="27.33203125" style="1647" customWidth="1"/>
    <col min="13830" max="13830" width="23.44140625" style="1647" customWidth="1"/>
    <col min="13831" max="13832" width="23.5546875" style="1647" customWidth="1"/>
    <col min="13833" max="14083" width="9.33203125" style="1647"/>
    <col min="14084" max="14084" width="37.44140625" style="1647" customWidth="1"/>
    <col min="14085" max="14085" width="27.33203125" style="1647" customWidth="1"/>
    <col min="14086" max="14086" width="23.44140625" style="1647" customWidth="1"/>
    <col min="14087" max="14088" width="23.5546875" style="1647" customWidth="1"/>
    <col min="14089" max="14339" width="9.33203125" style="1647"/>
    <col min="14340" max="14340" width="37.44140625" style="1647" customWidth="1"/>
    <col min="14341" max="14341" width="27.33203125" style="1647" customWidth="1"/>
    <col min="14342" max="14342" width="23.44140625" style="1647" customWidth="1"/>
    <col min="14343" max="14344" width="23.5546875" style="1647" customWidth="1"/>
    <col min="14345" max="14595" width="9.33203125" style="1647"/>
    <col min="14596" max="14596" width="37.44140625" style="1647" customWidth="1"/>
    <col min="14597" max="14597" width="27.33203125" style="1647" customWidth="1"/>
    <col min="14598" max="14598" width="23.44140625" style="1647" customWidth="1"/>
    <col min="14599" max="14600" width="23.5546875" style="1647" customWidth="1"/>
    <col min="14601" max="14851" width="9.33203125" style="1647"/>
    <col min="14852" max="14852" width="37.44140625" style="1647" customWidth="1"/>
    <col min="14853" max="14853" width="27.33203125" style="1647" customWidth="1"/>
    <col min="14854" max="14854" width="23.44140625" style="1647" customWidth="1"/>
    <col min="14855" max="14856" width="23.5546875" style="1647" customWidth="1"/>
    <col min="14857" max="15107" width="9.33203125" style="1647"/>
    <col min="15108" max="15108" width="37.44140625" style="1647" customWidth="1"/>
    <col min="15109" max="15109" width="27.33203125" style="1647" customWidth="1"/>
    <col min="15110" max="15110" width="23.44140625" style="1647" customWidth="1"/>
    <col min="15111" max="15112" width="23.5546875" style="1647" customWidth="1"/>
    <col min="15113" max="15363" width="9.33203125" style="1647"/>
    <col min="15364" max="15364" width="37.44140625" style="1647" customWidth="1"/>
    <col min="15365" max="15365" width="27.33203125" style="1647" customWidth="1"/>
    <col min="15366" max="15366" width="23.44140625" style="1647" customWidth="1"/>
    <col min="15367" max="15368" width="23.5546875" style="1647" customWidth="1"/>
    <col min="15369" max="15619" width="9.33203125" style="1647"/>
    <col min="15620" max="15620" width="37.44140625" style="1647" customWidth="1"/>
    <col min="15621" max="15621" width="27.33203125" style="1647" customWidth="1"/>
    <col min="15622" max="15622" width="23.44140625" style="1647" customWidth="1"/>
    <col min="15623" max="15624" width="23.5546875" style="1647" customWidth="1"/>
    <col min="15625" max="15875" width="9.33203125" style="1647"/>
    <col min="15876" max="15876" width="37.44140625" style="1647" customWidth="1"/>
    <col min="15877" max="15877" width="27.33203125" style="1647" customWidth="1"/>
    <col min="15878" max="15878" width="23.44140625" style="1647" customWidth="1"/>
    <col min="15879" max="15880" width="23.5546875" style="1647" customWidth="1"/>
    <col min="15881" max="16131" width="9.33203125" style="1647"/>
    <col min="16132" max="16132" width="37.44140625" style="1647" customWidth="1"/>
    <col min="16133" max="16133" width="27.33203125" style="1647" customWidth="1"/>
    <col min="16134" max="16134" width="23.44140625" style="1647" customWidth="1"/>
    <col min="16135" max="16136" width="23.5546875" style="1647" customWidth="1"/>
    <col min="16137" max="16384" width="9.33203125" style="1647"/>
  </cols>
  <sheetData>
    <row r="1" spans="1:11">
      <c r="A1" s="1" t="s">
        <v>3952</v>
      </c>
    </row>
    <row r="2" spans="1:11">
      <c r="A2" s="945" t="s">
        <v>1576</v>
      </c>
      <c r="B2" s="999"/>
      <c r="C2" s="999"/>
      <c r="D2" s="999"/>
      <c r="E2" s="999"/>
      <c r="F2" s="999"/>
      <c r="G2" s="1000"/>
      <c r="H2" s="1000"/>
      <c r="I2" s="1930"/>
    </row>
    <row r="3" spans="1:11">
      <c r="B3" s="313"/>
      <c r="C3" s="313"/>
      <c r="D3" s="313"/>
      <c r="E3" s="55"/>
      <c r="F3" s="55"/>
      <c r="G3" s="55"/>
      <c r="H3" s="55"/>
      <c r="I3" s="55"/>
    </row>
    <row r="4" spans="1:11">
      <c r="A4" s="1" t="s">
        <v>3953</v>
      </c>
      <c r="C4" s="313"/>
      <c r="D4" s="313"/>
      <c r="E4" s="55"/>
      <c r="F4" s="55"/>
      <c r="G4" s="55"/>
      <c r="H4" s="55"/>
      <c r="I4" s="55"/>
    </row>
    <row r="5" spans="1:11">
      <c r="A5" s="50" t="s">
        <v>109</v>
      </c>
      <c r="C5" s="313"/>
      <c r="D5" s="313"/>
      <c r="E5" s="55"/>
      <c r="F5" s="55"/>
      <c r="G5" s="55"/>
      <c r="H5" s="55"/>
      <c r="I5" s="55"/>
    </row>
    <row r="6" spans="1:11">
      <c r="A6" s="54" t="s">
        <v>3509</v>
      </c>
      <c r="C6" s="313"/>
      <c r="D6" s="313"/>
      <c r="E6" s="55"/>
      <c r="F6" s="55"/>
      <c r="G6" s="55"/>
      <c r="H6" s="55"/>
      <c r="I6" s="55"/>
    </row>
    <row r="7" spans="1:11">
      <c r="A7" s="54" t="s">
        <v>1411</v>
      </c>
      <c r="C7" s="313"/>
      <c r="D7" s="313"/>
      <c r="E7" s="55"/>
      <c r="F7" s="55"/>
      <c r="G7" s="55"/>
      <c r="H7" s="55"/>
      <c r="I7" s="55"/>
    </row>
    <row r="8" spans="1:11">
      <c r="A8" s="905" t="s">
        <v>3746</v>
      </c>
      <c r="B8" s="1931" t="s">
        <v>3747</v>
      </c>
      <c r="C8" s="1932" t="s">
        <v>108</v>
      </c>
      <c r="D8" s="1931" t="s">
        <v>3748</v>
      </c>
      <c r="E8" s="55"/>
      <c r="F8" s="55"/>
      <c r="G8" s="55"/>
      <c r="H8" s="55"/>
      <c r="I8" s="55"/>
    </row>
    <row r="9" spans="1:11">
      <c r="A9" s="44"/>
      <c r="B9" s="44"/>
      <c r="C9" s="313"/>
      <c r="D9" s="313"/>
      <c r="E9" s="55"/>
      <c r="F9" s="55"/>
      <c r="G9" s="55"/>
      <c r="H9" s="55"/>
      <c r="I9" s="55"/>
    </row>
    <row r="10" spans="1:11">
      <c r="A10" s="293" t="s">
        <v>3824</v>
      </c>
      <c r="B10" s="44"/>
      <c r="C10" s="313"/>
      <c r="D10" s="313"/>
      <c r="E10" s="55"/>
      <c r="F10" s="55"/>
      <c r="G10" s="55"/>
      <c r="H10" s="55"/>
      <c r="I10" s="55"/>
    </row>
    <row r="11" spans="1:11">
      <c r="A11" s="44"/>
      <c r="B11" s="44"/>
      <c r="C11" s="313"/>
      <c r="D11" s="313"/>
      <c r="E11" s="55"/>
      <c r="F11" s="55"/>
      <c r="G11" s="55"/>
      <c r="H11" s="55"/>
      <c r="I11" s="55"/>
    </row>
    <row r="12" spans="1:11">
      <c r="H12" s="1647"/>
    </row>
    <row r="13" spans="1:11">
      <c r="E13" s="1933" t="s">
        <v>3824</v>
      </c>
      <c r="F13" s="277"/>
      <c r="H13" s="1647"/>
    </row>
    <row r="14" spans="1:11">
      <c r="E14" s="298" t="s">
        <v>13</v>
      </c>
      <c r="H14" s="1647"/>
      <c r="K14" s="41"/>
    </row>
    <row r="15" spans="1:11">
      <c r="C15" s="1934" t="s">
        <v>3802</v>
      </c>
      <c r="D15" s="301" t="s">
        <v>12</v>
      </c>
      <c r="E15" s="1935"/>
      <c r="F15" s="47" t="s">
        <v>79</v>
      </c>
      <c r="G15" s="47" t="s">
        <v>3936</v>
      </c>
      <c r="H15" s="41"/>
      <c r="I15" s="47"/>
      <c r="J15" s="41"/>
      <c r="K15" s="41"/>
    </row>
    <row r="16" spans="1:11">
      <c r="H16" s="412"/>
      <c r="I16" s="47"/>
      <c r="J16" s="47"/>
    </row>
    <row r="17" spans="1:13">
      <c r="A17" s="1" t="s">
        <v>3954</v>
      </c>
    </row>
    <row r="18" spans="1:13">
      <c r="A18" s="50" t="s">
        <v>109</v>
      </c>
    </row>
    <row r="19" spans="1:13">
      <c r="A19" s="54" t="s">
        <v>3509</v>
      </c>
    </row>
    <row r="20" spans="1:13">
      <c r="A20" s="54" t="s">
        <v>1411</v>
      </c>
    </row>
    <row r="21" spans="1:13">
      <c r="A21" s="905" t="s">
        <v>3746</v>
      </c>
      <c r="B21" s="1931" t="s">
        <v>3747</v>
      </c>
      <c r="C21" s="1932" t="s">
        <v>108</v>
      </c>
      <c r="D21" s="1931" t="s">
        <v>3748</v>
      </c>
    </row>
    <row r="23" spans="1:13">
      <c r="A23" s="293" t="s">
        <v>3938</v>
      </c>
    </row>
    <row r="25" spans="1:13" ht="43.2">
      <c r="B25" s="1001"/>
      <c r="C25" s="1001"/>
      <c r="D25" s="1911" t="s">
        <v>258</v>
      </c>
      <c r="E25" s="1911" t="s">
        <v>3939</v>
      </c>
      <c r="F25" s="1936" t="s">
        <v>257</v>
      </c>
      <c r="G25" s="1936" t="s">
        <v>256</v>
      </c>
      <c r="H25" s="1936" t="s">
        <v>3750</v>
      </c>
      <c r="I25" s="1936" t="s">
        <v>3751</v>
      </c>
    </row>
    <row r="26" spans="1:13">
      <c r="B26" s="1001"/>
      <c r="C26" s="1001"/>
      <c r="D26" s="1912" t="s">
        <v>89</v>
      </c>
      <c r="E26" s="1912" t="s">
        <v>107</v>
      </c>
      <c r="F26" s="1912" t="s">
        <v>87</v>
      </c>
      <c r="G26" s="1912" t="s">
        <v>86</v>
      </c>
      <c r="H26" s="1912" t="s">
        <v>85</v>
      </c>
      <c r="I26" s="1912" t="s">
        <v>84</v>
      </c>
    </row>
    <row r="27" spans="1:13">
      <c r="B27" s="1937" t="s">
        <v>3940</v>
      </c>
      <c r="C27" s="1912" t="s">
        <v>10</v>
      </c>
      <c r="D27" s="303"/>
      <c r="E27" s="303"/>
      <c r="F27" s="303"/>
      <c r="G27" s="303"/>
      <c r="H27" s="303"/>
      <c r="I27" s="1920"/>
      <c r="J27" s="35" t="s">
        <v>236</v>
      </c>
      <c r="K27" s="35"/>
      <c r="L27" s="35"/>
      <c r="M27" s="35"/>
    </row>
    <row r="28" spans="1:13">
      <c r="B28" s="1938" t="s">
        <v>255</v>
      </c>
      <c r="C28" s="1912" t="s">
        <v>9</v>
      </c>
      <c r="D28" s="1939"/>
      <c r="E28" s="1940"/>
      <c r="F28" s="1002"/>
      <c r="G28" s="1941"/>
      <c r="H28" s="303"/>
      <c r="I28" s="303"/>
      <c r="J28" s="35" t="s">
        <v>236</v>
      </c>
      <c r="K28" s="35" t="s">
        <v>254</v>
      </c>
      <c r="L28" s="35"/>
      <c r="M28" s="35"/>
    </row>
    <row r="29" spans="1:13">
      <c r="B29" s="1942" t="s">
        <v>253</v>
      </c>
      <c r="C29" s="1912" t="s">
        <v>65</v>
      </c>
      <c r="D29" s="1939"/>
      <c r="E29" s="1940"/>
      <c r="F29" s="1002"/>
      <c r="G29" s="1941"/>
      <c r="H29" s="303"/>
      <c r="I29" s="303"/>
      <c r="J29" s="35" t="s">
        <v>236</v>
      </c>
      <c r="K29" s="35" t="s">
        <v>252</v>
      </c>
      <c r="L29" s="35"/>
      <c r="M29" s="35"/>
    </row>
    <row r="30" spans="1:13">
      <c r="B30" s="1942" t="s">
        <v>251</v>
      </c>
      <c r="C30" s="1912" t="s">
        <v>8</v>
      </c>
      <c r="D30" s="1939"/>
      <c r="E30" s="1940"/>
      <c r="F30" s="1002"/>
      <c r="G30" s="1941"/>
      <c r="H30" s="303"/>
      <c r="I30" s="303"/>
      <c r="J30" s="35" t="s">
        <v>236</v>
      </c>
      <c r="K30" s="35" t="s">
        <v>250</v>
      </c>
      <c r="L30" s="35"/>
      <c r="M30" s="35"/>
    </row>
    <row r="31" spans="1:13">
      <c r="B31" s="1942" t="s">
        <v>249</v>
      </c>
      <c r="C31" s="1912" t="s">
        <v>7</v>
      </c>
      <c r="D31" s="1939"/>
      <c r="E31" s="1940"/>
      <c r="F31" s="1002"/>
      <c r="G31" s="1941"/>
      <c r="H31" s="303"/>
      <c r="I31" s="303"/>
      <c r="J31" s="35" t="s">
        <v>236</v>
      </c>
      <c r="K31" s="35" t="s">
        <v>248</v>
      </c>
      <c r="L31" s="35"/>
      <c r="M31" s="35"/>
    </row>
    <row r="32" spans="1:13">
      <c r="B32" s="1942" t="s">
        <v>247</v>
      </c>
      <c r="C32" s="1912" t="s">
        <v>64</v>
      </c>
      <c r="D32" s="1939"/>
      <c r="E32" s="1940"/>
      <c r="F32" s="1002"/>
      <c r="G32" s="1941"/>
      <c r="H32" s="303"/>
      <c r="I32" s="303"/>
      <c r="J32" s="35" t="s">
        <v>236</v>
      </c>
      <c r="K32" s="35" t="s">
        <v>246</v>
      </c>
      <c r="L32" s="35"/>
      <c r="M32" s="35"/>
    </row>
    <row r="33" spans="2:13">
      <c r="B33" s="1942" t="s">
        <v>245</v>
      </c>
      <c r="C33" s="1912" t="s">
        <v>6</v>
      </c>
      <c r="D33" s="1939"/>
      <c r="E33" s="1940"/>
      <c r="F33" s="1002"/>
      <c r="G33" s="1941"/>
      <c r="H33" s="303"/>
      <c r="I33" s="303"/>
      <c r="J33" s="35" t="s">
        <v>236</v>
      </c>
      <c r="K33" s="35" t="s">
        <v>244</v>
      </c>
      <c r="L33" s="35"/>
      <c r="M33" s="35"/>
    </row>
    <row r="34" spans="2:13">
      <c r="B34" s="1942" t="s">
        <v>243</v>
      </c>
      <c r="C34" s="1912" t="s">
        <v>5</v>
      </c>
      <c r="D34" s="1939"/>
      <c r="E34" s="1940"/>
      <c r="F34" s="1002"/>
      <c r="G34" s="1941"/>
      <c r="H34" s="303"/>
      <c r="I34" s="303"/>
      <c r="J34" s="35" t="s">
        <v>236</v>
      </c>
      <c r="K34" s="35" t="s">
        <v>242</v>
      </c>
      <c r="L34" s="35"/>
      <c r="M34" s="35"/>
    </row>
    <row r="35" spans="2:13">
      <c r="B35" s="1942" t="s">
        <v>241</v>
      </c>
      <c r="C35" s="1912" t="s">
        <v>63</v>
      </c>
      <c r="D35" s="1939"/>
      <c r="E35" s="1940"/>
      <c r="F35" s="1002"/>
      <c r="G35" s="1941"/>
      <c r="H35" s="303"/>
      <c r="I35" s="303"/>
      <c r="J35" s="35" t="s">
        <v>236</v>
      </c>
      <c r="K35" s="35" t="s">
        <v>240</v>
      </c>
      <c r="L35" s="35"/>
      <c r="M35" s="35"/>
    </row>
    <row r="36" spans="2:13">
      <c r="B36" s="1942" t="s">
        <v>239</v>
      </c>
      <c r="C36" s="1912" t="s">
        <v>62</v>
      </c>
      <c r="D36" s="1939"/>
      <c r="E36" s="1940"/>
      <c r="F36" s="1002"/>
      <c r="G36" s="1941"/>
      <c r="H36" s="303"/>
      <c r="I36" s="303"/>
      <c r="J36" s="35" t="s">
        <v>236</v>
      </c>
      <c r="K36" s="35" t="s">
        <v>238</v>
      </c>
      <c r="L36" s="35"/>
      <c r="M36" s="35"/>
    </row>
    <row r="37" spans="2:13">
      <c r="B37" s="1942" t="s">
        <v>237</v>
      </c>
      <c r="C37" s="1912" t="s">
        <v>61</v>
      </c>
      <c r="D37" s="1939"/>
      <c r="E37" s="1940"/>
      <c r="F37" s="1002"/>
      <c r="G37" s="1941"/>
      <c r="H37" s="303"/>
      <c r="I37" s="303"/>
      <c r="J37" s="35" t="s">
        <v>236</v>
      </c>
      <c r="K37" s="35" t="s">
        <v>235</v>
      </c>
      <c r="L37" s="35"/>
      <c r="M37" s="35"/>
    </row>
    <row r="38" spans="2:13">
      <c r="B38" s="1943" t="s">
        <v>3941</v>
      </c>
      <c r="C38" s="1912" t="s">
        <v>53</v>
      </c>
      <c r="D38" s="303"/>
      <c r="E38" s="303"/>
      <c r="F38" s="303"/>
      <c r="G38" s="303"/>
      <c r="H38" s="303"/>
      <c r="I38" s="1920"/>
      <c r="J38" s="35" t="s">
        <v>234</v>
      </c>
      <c r="K38" s="35"/>
      <c r="L38" s="35"/>
      <c r="M38" s="35"/>
    </row>
    <row r="39" spans="2:13" ht="28.8">
      <c r="B39" s="1944" t="s">
        <v>3942</v>
      </c>
      <c r="C39" s="1912" t="s">
        <v>52</v>
      </c>
      <c r="D39" s="303"/>
      <c r="E39" s="303"/>
      <c r="F39" s="1002"/>
      <c r="G39" s="303"/>
      <c r="H39" s="303"/>
      <c r="I39" s="303"/>
      <c r="J39" s="35" t="s">
        <v>3943</v>
      </c>
      <c r="K39" s="35"/>
      <c r="L39" s="35"/>
      <c r="M39" s="35"/>
    </row>
    <row r="40" spans="2:13" ht="43.2">
      <c r="B40" s="1945" t="s">
        <v>3944</v>
      </c>
      <c r="C40" s="1912" t="s">
        <v>51</v>
      </c>
      <c r="D40" s="303"/>
      <c r="E40" s="303"/>
      <c r="F40" s="1002"/>
      <c r="G40" s="303"/>
      <c r="H40" s="303"/>
      <c r="I40" s="303"/>
      <c r="J40" s="35" t="s">
        <v>3945</v>
      </c>
      <c r="K40" s="35"/>
      <c r="L40" s="35"/>
      <c r="M40" s="35"/>
    </row>
    <row r="41" spans="2:13">
      <c r="B41" s="1946" t="s">
        <v>3946</v>
      </c>
      <c r="C41" s="1912" t="s">
        <v>50</v>
      </c>
      <c r="D41" s="303"/>
      <c r="E41" s="303"/>
      <c r="F41" s="303"/>
      <c r="G41" s="303"/>
      <c r="H41" s="303"/>
      <c r="I41" s="1947"/>
      <c r="J41" s="35" t="s">
        <v>208</v>
      </c>
      <c r="K41" s="35"/>
      <c r="L41" s="35" t="s">
        <v>206</v>
      </c>
      <c r="M41" s="35"/>
    </row>
    <row r="42" spans="2:13">
      <c r="B42" s="1948" t="s">
        <v>3947</v>
      </c>
      <c r="C42" s="1912" t="s">
        <v>101</v>
      </c>
      <c r="D42" s="303"/>
      <c r="E42" s="303"/>
      <c r="F42" s="303"/>
      <c r="G42" s="303"/>
      <c r="H42" s="1947"/>
      <c r="I42" s="1947"/>
      <c r="J42" s="35" t="s">
        <v>208</v>
      </c>
      <c r="K42" s="35"/>
      <c r="L42" s="35"/>
      <c r="M42" s="35"/>
    </row>
    <row r="43" spans="2:13">
      <c r="D43" s="35"/>
      <c r="E43" s="35"/>
      <c r="F43" s="35"/>
      <c r="G43" s="35"/>
      <c r="H43" s="35" t="s">
        <v>201</v>
      </c>
      <c r="I43" s="35" t="s">
        <v>3764</v>
      </c>
    </row>
    <row r="44" spans="2:13">
      <c r="D44" s="35"/>
      <c r="E44" s="35"/>
      <c r="F44" s="35" t="s">
        <v>90</v>
      </c>
      <c r="G44" s="35" t="s">
        <v>90</v>
      </c>
      <c r="H44" s="35" t="s">
        <v>90</v>
      </c>
      <c r="I44" s="35" t="s">
        <v>90</v>
      </c>
    </row>
    <row r="45" spans="2:13">
      <c r="D45" s="47" t="s">
        <v>79</v>
      </c>
      <c r="E45" s="47" t="s">
        <v>79</v>
      </c>
      <c r="F45" s="47" t="s">
        <v>91</v>
      </c>
      <c r="G45" s="47" t="s">
        <v>141</v>
      </c>
      <c r="H45" s="47" t="s">
        <v>91</v>
      </c>
      <c r="I45" s="47" t="s">
        <v>91</v>
      </c>
    </row>
    <row r="46" spans="2:13">
      <c r="D46" s="41" t="s">
        <v>3765</v>
      </c>
      <c r="E46" s="41" t="s">
        <v>3765</v>
      </c>
      <c r="F46" s="41" t="s">
        <v>3765</v>
      </c>
      <c r="G46" s="41" t="s">
        <v>3765</v>
      </c>
      <c r="H46" s="41" t="s">
        <v>3765</v>
      </c>
      <c r="I46" s="41" t="s">
        <v>3765</v>
      </c>
    </row>
    <row r="47" spans="2:13">
      <c r="D47" s="47" t="s">
        <v>233</v>
      </c>
      <c r="E47" s="47" t="s">
        <v>232</v>
      </c>
      <c r="F47" s="47" t="s">
        <v>231</v>
      </c>
      <c r="G47" s="47" t="s">
        <v>230</v>
      </c>
      <c r="H47" s="1004" t="s">
        <v>176</v>
      </c>
      <c r="I47" s="1004" t="s">
        <v>176</v>
      </c>
    </row>
    <row r="48" spans="2:13">
      <c r="D48" s="47"/>
      <c r="E48" s="47"/>
      <c r="F48" s="47"/>
      <c r="G48" s="47"/>
      <c r="H48" s="47" t="s">
        <v>183</v>
      </c>
      <c r="I48" s="47" t="s">
        <v>183</v>
      </c>
    </row>
    <row r="49" spans="1:11">
      <c r="D49" s="47"/>
      <c r="E49" s="47"/>
      <c r="F49" s="47"/>
      <c r="G49" s="47"/>
      <c r="H49" s="47"/>
      <c r="I49" s="47"/>
      <c r="J49" s="277"/>
    </row>
    <row r="51" spans="1:11">
      <c r="D51" s="47"/>
      <c r="E51" s="47"/>
      <c r="F51" s="47"/>
      <c r="G51" s="47"/>
      <c r="H51" s="47"/>
      <c r="I51" s="47"/>
      <c r="J51" s="47"/>
      <c r="K51" s="277"/>
    </row>
    <row r="52" spans="1:11">
      <c r="A52" s="1" t="s">
        <v>3955</v>
      </c>
      <c r="H52" s="1647"/>
    </row>
    <row r="53" spans="1:11">
      <c r="A53" s="273" t="s">
        <v>109</v>
      </c>
      <c r="H53" s="1647"/>
    </row>
    <row r="54" spans="1:11">
      <c r="A54" s="273" t="s">
        <v>90</v>
      </c>
      <c r="H54" s="1647"/>
    </row>
    <row r="55" spans="1:11">
      <c r="A55" s="54" t="s">
        <v>3509</v>
      </c>
      <c r="H55" s="1647"/>
    </row>
    <row r="56" spans="1:11">
      <c r="A56" s="54" t="s">
        <v>1411</v>
      </c>
      <c r="H56" s="1647"/>
    </row>
    <row r="57" spans="1:11">
      <c r="A57" s="905" t="s">
        <v>3746</v>
      </c>
      <c r="B57" s="1931" t="s">
        <v>3747</v>
      </c>
      <c r="C57" s="1932" t="s">
        <v>108</v>
      </c>
      <c r="D57" s="1931" t="s">
        <v>3748</v>
      </c>
      <c r="H57" s="1647"/>
    </row>
    <row r="58" spans="1:11">
      <c r="H58" s="1647"/>
    </row>
    <row r="59" spans="1:11">
      <c r="A59" s="293" t="s">
        <v>3949</v>
      </c>
      <c r="H59" s="1647"/>
    </row>
    <row r="60" spans="1:11">
      <c r="H60" s="1647"/>
    </row>
    <row r="61" spans="1:11">
      <c r="B61" s="276"/>
      <c r="C61" s="35"/>
      <c r="D61" s="1911" t="s">
        <v>83</v>
      </c>
      <c r="H61" s="1647"/>
    </row>
    <row r="62" spans="1:11">
      <c r="B62" s="1949" t="s">
        <v>3950</v>
      </c>
      <c r="C62" s="1911" t="s">
        <v>36</v>
      </c>
      <c r="D62" s="1917"/>
      <c r="E62" s="42" t="s">
        <v>234</v>
      </c>
      <c r="F62" s="42"/>
      <c r="G62" s="41" t="s">
        <v>91</v>
      </c>
      <c r="H62" s="41" t="s">
        <v>1019</v>
      </c>
      <c r="I62" s="41" t="s">
        <v>1010</v>
      </c>
      <c r="J62" s="41" t="s">
        <v>3765</v>
      </c>
    </row>
    <row r="63" spans="1:11">
      <c r="B63" s="1949" t="s">
        <v>3951</v>
      </c>
      <c r="C63" s="1911" t="s">
        <v>35</v>
      </c>
      <c r="D63" s="1917"/>
      <c r="E63" s="42" t="s">
        <v>208</v>
      </c>
      <c r="F63" s="42"/>
      <c r="G63" s="41" t="s">
        <v>91</v>
      </c>
      <c r="H63" s="41" t="s">
        <v>1019</v>
      </c>
      <c r="I63" s="41" t="s">
        <v>1010</v>
      </c>
      <c r="J63" s="41" t="s">
        <v>3765</v>
      </c>
    </row>
    <row r="64" spans="1:11">
      <c r="H64" s="1647"/>
    </row>
    <row r="65" spans="8:8">
      <c r="H65" s="1647"/>
    </row>
    <row r="66" spans="8:8">
      <c r="H66" s="1647"/>
    </row>
    <row r="67" spans="8:8">
      <c r="H67" s="1647"/>
    </row>
    <row r="68" spans="8:8">
      <c r="H68" s="1647"/>
    </row>
  </sheetData>
  <pageMargins left="0.78740157499999996" right="0.78740157499999996" top="0.984251969" bottom="0.984251969" header="0.5" footer="0.5"/>
  <pageSetup paperSize="9"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C9830-3A2F-4926-9E6C-150ED660A37A}">
  <sheetPr codeName="Sheet39"/>
  <dimension ref="A1:M53"/>
  <sheetViews>
    <sheetView showGridLines="0" zoomScale="80" zoomScaleNormal="80" workbookViewId="0"/>
  </sheetViews>
  <sheetFormatPr defaultColWidth="9.33203125" defaultRowHeight="14.4"/>
  <cols>
    <col min="1" max="1" width="20" style="1647" customWidth="1"/>
    <col min="2" max="2" width="37.44140625" style="1647" customWidth="1"/>
    <col min="3" max="3" width="17.6640625" style="1647" customWidth="1"/>
    <col min="4" max="4" width="27.33203125" style="1647" customWidth="1"/>
    <col min="5" max="6" width="23.44140625" style="1647" customWidth="1"/>
    <col min="7" max="7" width="23.5546875" style="1647" customWidth="1"/>
    <col min="8" max="8" width="23.5546875" style="277" customWidth="1"/>
    <col min="9" max="9" width="14.44140625" style="1647" customWidth="1"/>
    <col min="10" max="10" width="16.5546875" style="1647" customWidth="1"/>
    <col min="11" max="259" width="9.33203125" style="1647"/>
    <col min="260" max="260" width="37.44140625" style="1647" customWidth="1"/>
    <col min="261" max="261" width="27.33203125" style="1647" customWidth="1"/>
    <col min="262" max="262" width="23.44140625" style="1647" customWidth="1"/>
    <col min="263" max="264" width="23.5546875" style="1647" customWidth="1"/>
    <col min="265" max="515" width="9.33203125" style="1647"/>
    <col min="516" max="516" width="37.44140625" style="1647" customWidth="1"/>
    <col min="517" max="517" width="27.33203125" style="1647" customWidth="1"/>
    <col min="518" max="518" width="23.44140625" style="1647" customWidth="1"/>
    <col min="519" max="520" width="23.5546875" style="1647" customWidth="1"/>
    <col min="521" max="771" width="9.33203125" style="1647"/>
    <col min="772" max="772" width="37.44140625" style="1647" customWidth="1"/>
    <col min="773" max="773" width="27.33203125" style="1647" customWidth="1"/>
    <col min="774" max="774" width="23.44140625" style="1647" customWidth="1"/>
    <col min="775" max="776" width="23.5546875" style="1647" customWidth="1"/>
    <col min="777" max="1027" width="9.33203125" style="1647"/>
    <col min="1028" max="1028" width="37.44140625" style="1647" customWidth="1"/>
    <col min="1029" max="1029" width="27.33203125" style="1647" customWidth="1"/>
    <col min="1030" max="1030" width="23.44140625" style="1647" customWidth="1"/>
    <col min="1031" max="1032" width="23.5546875" style="1647" customWidth="1"/>
    <col min="1033" max="1283" width="9.33203125" style="1647"/>
    <col min="1284" max="1284" width="37.44140625" style="1647" customWidth="1"/>
    <col min="1285" max="1285" width="27.33203125" style="1647" customWidth="1"/>
    <col min="1286" max="1286" width="23.44140625" style="1647" customWidth="1"/>
    <col min="1287" max="1288" width="23.5546875" style="1647" customWidth="1"/>
    <col min="1289" max="1539" width="9.33203125" style="1647"/>
    <col min="1540" max="1540" width="37.44140625" style="1647" customWidth="1"/>
    <col min="1541" max="1541" width="27.33203125" style="1647" customWidth="1"/>
    <col min="1542" max="1542" width="23.44140625" style="1647" customWidth="1"/>
    <col min="1543" max="1544" width="23.5546875" style="1647" customWidth="1"/>
    <col min="1545" max="1795" width="9.33203125" style="1647"/>
    <col min="1796" max="1796" width="37.44140625" style="1647" customWidth="1"/>
    <col min="1797" max="1797" width="27.33203125" style="1647" customWidth="1"/>
    <col min="1798" max="1798" width="23.44140625" style="1647" customWidth="1"/>
    <col min="1799" max="1800" width="23.5546875" style="1647" customWidth="1"/>
    <col min="1801" max="2051" width="9.33203125" style="1647"/>
    <col min="2052" max="2052" width="37.44140625" style="1647" customWidth="1"/>
    <col min="2053" max="2053" width="27.33203125" style="1647" customWidth="1"/>
    <col min="2054" max="2054" width="23.44140625" style="1647" customWidth="1"/>
    <col min="2055" max="2056" width="23.5546875" style="1647" customWidth="1"/>
    <col min="2057" max="2307" width="9.33203125" style="1647"/>
    <col min="2308" max="2308" width="37.44140625" style="1647" customWidth="1"/>
    <col min="2309" max="2309" width="27.33203125" style="1647" customWidth="1"/>
    <col min="2310" max="2310" width="23.44140625" style="1647" customWidth="1"/>
    <col min="2311" max="2312" width="23.5546875" style="1647" customWidth="1"/>
    <col min="2313" max="2563" width="9.33203125" style="1647"/>
    <col min="2564" max="2564" width="37.44140625" style="1647" customWidth="1"/>
    <col min="2565" max="2565" width="27.33203125" style="1647" customWidth="1"/>
    <col min="2566" max="2566" width="23.44140625" style="1647" customWidth="1"/>
    <col min="2567" max="2568" width="23.5546875" style="1647" customWidth="1"/>
    <col min="2569" max="2819" width="9.33203125" style="1647"/>
    <col min="2820" max="2820" width="37.44140625" style="1647" customWidth="1"/>
    <col min="2821" max="2821" width="27.33203125" style="1647" customWidth="1"/>
    <col min="2822" max="2822" width="23.44140625" style="1647" customWidth="1"/>
    <col min="2823" max="2824" width="23.5546875" style="1647" customWidth="1"/>
    <col min="2825" max="3075" width="9.33203125" style="1647"/>
    <col min="3076" max="3076" width="37.44140625" style="1647" customWidth="1"/>
    <col min="3077" max="3077" width="27.33203125" style="1647" customWidth="1"/>
    <col min="3078" max="3078" width="23.44140625" style="1647" customWidth="1"/>
    <col min="3079" max="3080" width="23.5546875" style="1647" customWidth="1"/>
    <col min="3081" max="3331" width="9.33203125" style="1647"/>
    <col min="3332" max="3332" width="37.44140625" style="1647" customWidth="1"/>
    <col min="3333" max="3333" width="27.33203125" style="1647" customWidth="1"/>
    <col min="3334" max="3334" width="23.44140625" style="1647" customWidth="1"/>
    <col min="3335" max="3336" width="23.5546875" style="1647" customWidth="1"/>
    <col min="3337" max="3587" width="9.33203125" style="1647"/>
    <col min="3588" max="3588" width="37.44140625" style="1647" customWidth="1"/>
    <col min="3589" max="3589" width="27.33203125" style="1647" customWidth="1"/>
    <col min="3590" max="3590" width="23.44140625" style="1647" customWidth="1"/>
    <col min="3591" max="3592" width="23.5546875" style="1647" customWidth="1"/>
    <col min="3593" max="3843" width="9.33203125" style="1647"/>
    <col min="3844" max="3844" width="37.44140625" style="1647" customWidth="1"/>
    <col min="3845" max="3845" width="27.33203125" style="1647" customWidth="1"/>
    <col min="3846" max="3846" width="23.44140625" style="1647" customWidth="1"/>
    <col min="3847" max="3848" width="23.5546875" style="1647" customWidth="1"/>
    <col min="3849" max="4099" width="9.33203125" style="1647"/>
    <col min="4100" max="4100" width="37.44140625" style="1647" customWidth="1"/>
    <col min="4101" max="4101" width="27.33203125" style="1647" customWidth="1"/>
    <col min="4102" max="4102" width="23.44140625" style="1647" customWidth="1"/>
    <col min="4103" max="4104" width="23.5546875" style="1647" customWidth="1"/>
    <col min="4105" max="4355" width="9.33203125" style="1647"/>
    <col min="4356" max="4356" width="37.44140625" style="1647" customWidth="1"/>
    <col min="4357" max="4357" width="27.33203125" style="1647" customWidth="1"/>
    <col min="4358" max="4358" width="23.44140625" style="1647" customWidth="1"/>
    <col min="4359" max="4360" width="23.5546875" style="1647" customWidth="1"/>
    <col min="4361" max="4611" width="9.33203125" style="1647"/>
    <col min="4612" max="4612" width="37.44140625" style="1647" customWidth="1"/>
    <col min="4613" max="4613" width="27.33203125" style="1647" customWidth="1"/>
    <col min="4614" max="4614" width="23.44140625" style="1647" customWidth="1"/>
    <col min="4615" max="4616" width="23.5546875" style="1647" customWidth="1"/>
    <col min="4617" max="4867" width="9.33203125" style="1647"/>
    <col min="4868" max="4868" width="37.44140625" style="1647" customWidth="1"/>
    <col min="4869" max="4869" width="27.33203125" style="1647" customWidth="1"/>
    <col min="4870" max="4870" width="23.44140625" style="1647" customWidth="1"/>
    <col min="4871" max="4872" width="23.5546875" style="1647" customWidth="1"/>
    <col min="4873" max="5123" width="9.33203125" style="1647"/>
    <col min="5124" max="5124" width="37.44140625" style="1647" customWidth="1"/>
    <col min="5125" max="5125" width="27.33203125" style="1647" customWidth="1"/>
    <col min="5126" max="5126" width="23.44140625" style="1647" customWidth="1"/>
    <col min="5127" max="5128" width="23.5546875" style="1647" customWidth="1"/>
    <col min="5129" max="5379" width="9.33203125" style="1647"/>
    <col min="5380" max="5380" width="37.44140625" style="1647" customWidth="1"/>
    <col min="5381" max="5381" width="27.33203125" style="1647" customWidth="1"/>
    <col min="5382" max="5382" width="23.44140625" style="1647" customWidth="1"/>
    <col min="5383" max="5384" width="23.5546875" style="1647" customWidth="1"/>
    <col min="5385" max="5635" width="9.33203125" style="1647"/>
    <col min="5636" max="5636" width="37.44140625" style="1647" customWidth="1"/>
    <col min="5637" max="5637" width="27.33203125" style="1647" customWidth="1"/>
    <col min="5638" max="5638" width="23.44140625" style="1647" customWidth="1"/>
    <col min="5639" max="5640" width="23.5546875" style="1647" customWidth="1"/>
    <col min="5641" max="5891" width="9.33203125" style="1647"/>
    <col min="5892" max="5892" width="37.44140625" style="1647" customWidth="1"/>
    <col min="5893" max="5893" width="27.33203125" style="1647" customWidth="1"/>
    <col min="5894" max="5894" width="23.44140625" style="1647" customWidth="1"/>
    <col min="5895" max="5896" width="23.5546875" style="1647" customWidth="1"/>
    <col min="5897" max="6147" width="9.33203125" style="1647"/>
    <col min="6148" max="6148" width="37.44140625" style="1647" customWidth="1"/>
    <col min="6149" max="6149" width="27.33203125" style="1647" customWidth="1"/>
    <col min="6150" max="6150" width="23.44140625" style="1647" customWidth="1"/>
    <col min="6151" max="6152" width="23.5546875" style="1647" customWidth="1"/>
    <col min="6153" max="6403" width="9.33203125" style="1647"/>
    <col min="6404" max="6404" width="37.44140625" style="1647" customWidth="1"/>
    <col min="6405" max="6405" width="27.33203125" style="1647" customWidth="1"/>
    <col min="6406" max="6406" width="23.44140625" style="1647" customWidth="1"/>
    <col min="6407" max="6408" width="23.5546875" style="1647" customWidth="1"/>
    <col min="6409" max="6659" width="9.33203125" style="1647"/>
    <col min="6660" max="6660" width="37.44140625" style="1647" customWidth="1"/>
    <col min="6661" max="6661" width="27.33203125" style="1647" customWidth="1"/>
    <col min="6662" max="6662" width="23.44140625" style="1647" customWidth="1"/>
    <col min="6663" max="6664" width="23.5546875" style="1647" customWidth="1"/>
    <col min="6665" max="6915" width="9.33203125" style="1647"/>
    <col min="6916" max="6916" width="37.44140625" style="1647" customWidth="1"/>
    <col min="6917" max="6917" width="27.33203125" style="1647" customWidth="1"/>
    <col min="6918" max="6918" width="23.44140625" style="1647" customWidth="1"/>
    <col min="6919" max="6920" width="23.5546875" style="1647" customWidth="1"/>
    <col min="6921" max="7171" width="9.33203125" style="1647"/>
    <col min="7172" max="7172" width="37.44140625" style="1647" customWidth="1"/>
    <col min="7173" max="7173" width="27.33203125" style="1647" customWidth="1"/>
    <col min="7174" max="7174" width="23.44140625" style="1647" customWidth="1"/>
    <col min="7175" max="7176" width="23.5546875" style="1647" customWidth="1"/>
    <col min="7177" max="7427" width="9.33203125" style="1647"/>
    <col min="7428" max="7428" width="37.44140625" style="1647" customWidth="1"/>
    <col min="7429" max="7429" width="27.33203125" style="1647" customWidth="1"/>
    <col min="7430" max="7430" width="23.44140625" style="1647" customWidth="1"/>
    <col min="7431" max="7432" width="23.5546875" style="1647" customWidth="1"/>
    <col min="7433" max="7683" width="9.33203125" style="1647"/>
    <col min="7684" max="7684" width="37.44140625" style="1647" customWidth="1"/>
    <col min="7685" max="7685" width="27.33203125" style="1647" customWidth="1"/>
    <col min="7686" max="7686" width="23.44140625" style="1647" customWidth="1"/>
    <col min="7687" max="7688" width="23.5546875" style="1647" customWidth="1"/>
    <col min="7689" max="7939" width="9.33203125" style="1647"/>
    <col min="7940" max="7940" width="37.44140625" style="1647" customWidth="1"/>
    <col min="7941" max="7941" width="27.33203125" style="1647" customWidth="1"/>
    <col min="7942" max="7942" width="23.44140625" style="1647" customWidth="1"/>
    <col min="7943" max="7944" width="23.5546875" style="1647" customWidth="1"/>
    <col min="7945" max="8195" width="9.33203125" style="1647"/>
    <col min="8196" max="8196" width="37.44140625" style="1647" customWidth="1"/>
    <col min="8197" max="8197" width="27.33203125" style="1647" customWidth="1"/>
    <col min="8198" max="8198" width="23.44140625" style="1647" customWidth="1"/>
    <col min="8199" max="8200" width="23.5546875" style="1647" customWidth="1"/>
    <col min="8201" max="8451" width="9.33203125" style="1647"/>
    <col min="8452" max="8452" width="37.44140625" style="1647" customWidth="1"/>
    <col min="8453" max="8453" width="27.33203125" style="1647" customWidth="1"/>
    <col min="8454" max="8454" width="23.44140625" style="1647" customWidth="1"/>
    <col min="8455" max="8456" width="23.5546875" style="1647" customWidth="1"/>
    <col min="8457" max="8707" width="9.33203125" style="1647"/>
    <col min="8708" max="8708" width="37.44140625" style="1647" customWidth="1"/>
    <col min="8709" max="8709" width="27.33203125" style="1647" customWidth="1"/>
    <col min="8710" max="8710" width="23.44140625" style="1647" customWidth="1"/>
    <col min="8711" max="8712" width="23.5546875" style="1647" customWidth="1"/>
    <col min="8713" max="8963" width="9.33203125" style="1647"/>
    <col min="8964" max="8964" width="37.44140625" style="1647" customWidth="1"/>
    <col min="8965" max="8965" width="27.33203125" style="1647" customWidth="1"/>
    <col min="8966" max="8966" width="23.44140625" style="1647" customWidth="1"/>
    <col min="8967" max="8968" width="23.5546875" style="1647" customWidth="1"/>
    <col min="8969" max="9219" width="9.33203125" style="1647"/>
    <col min="9220" max="9220" width="37.44140625" style="1647" customWidth="1"/>
    <col min="9221" max="9221" width="27.33203125" style="1647" customWidth="1"/>
    <col min="9222" max="9222" width="23.44140625" style="1647" customWidth="1"/>
    <col min="9223" max="9224" width="23.5546875" style="1647" customWidth="1"/>
    <col min="9225" max="9475" width="9.33203125" style="1647"/>
    <col min="9476" max="9476" width="37.44140625" style="1647" customWidth="1"/>
    <col min="9477" max="9477" width="27.33203125" style="1647" customWidth="1"/>
    <col min="9478" max="9478" width="23.44140625" style="1647" customWidth="1"/>
    <col min="9479" max="9480" width="23.5546875" style="1647" customWidth="1"/>
    <col min="9481" max="9731" width="9.33203125" style="1647"/>
    <col min="9732" max="9732" width="37.44140625" style="1647" customWidth="1"/>
    <col min="9733" max="9733" width="27.33203125" style="1647" customWidth="1"/>
    <col min="9734" max="9734" width="23.44140625" style="1647" customWidth="1"/>
    <col min="9735" max="9736" width="23.5546875" style="1647" customWidth="1"/>
    <col min="9737" max="9987" width="9.33203125" style="1647"/>
    <col min="9988" max="9988" width="37.44140625" style="1647" customWidth="1"/>
    <col min="9989" max="9989" width="27.33203125" style="1647" customWidth="1"/>
    <col min="9990" max="9990" width="23.44140625" style="1647" customWidth="1"/>
    <col min="9991" max="9992" width="23.5546875" style="1647" customWidth="1"/>
    <col min="9993" max="10243" width="9.33203125" style="1647"/>
    <col min="10244" max="10244" width="37.44140625" style="1647" customWidth="1"/>
    <col min="10245" max="10245" width="27.33203125" style="1647" customWidth="1"/>
    <col min="10246" max="10246" width="23.44140625" style="1647" customWidth="1"/>
    <col min="10247" max="10248" width="23.5546875" style="1647" customWidth="1"/>
    <col min="10249" max="10499" width="9.33203125" style="1647"/>
    <col min="10500" max="10500" width="37.44140625" style="1647" customWidth="1"/>
    <col min="10501" max="10501" width="27.33203125" style="1647" customWidth="1"/>
    <col min="10502" max="10502" width="23.44140625" style="1647" customWidth="1"/>
    <col min="10503" max="10504" width="23.5546875" style="1647" customWidth="1"/>
    <col min="10505" max="10755" width="9.33203125" style="1647"/>
    <col min="10756" max="10756" width="37.44140625" style="1647" customWidth="1"/>
    <col min="10757" max="10757" width="27.33203125" style="1647" customWidth="1"/>
    <col min="10758" max="10758" width="23.44140625" style="1647" customWidth="1"/>
    <col min="10759" max="10760" width="23.5546875" style="1647" customWidth="1"/>
    <col min="10761" max="11011" width="9.33203125" style="1647"/>
    <col min="11012" max="11012" width="37.44140625" style="1647" customWidth="1"/>
    <col min="11013" max="11013" width="27.33203125" style="1647" customWidth="1"/>
    <col min="11014" max="11014" width="23.44140625" style="1647" customWidth="1"/>
    <col min="11015" max="11016" width="23.5546875" style="1647" customWidth="1"/>
    <col min="11017" max="11267" width="9.33203125" style="1647"/>
    <col min="11268" max="11268" width="37.44140625" style="1647" customWidth="1"/>
    <col min="11269" max="11269" width="27.33203125" style="1647" customWidth="1"/>
    <col min="11270" max="11270" width="23.44140625" style="1647" customWidth="1"/>
    <col min="11271" max="11272" width="23.5546875" style="1647" customWidth="1"/>
    <col min="11273" max="11523" width="9.33203125" style="1647"/>
    <col min="11524" max="11524" width="37.44140625" style="1647" customWidth="1"/>
    <col min="11525" max="11525" width="27.33203125" style="1647" customWidth="1"/>
    <col min="11526" max="11526" width="23.44140625" style="1647" customWidth="1"/>
    <col min="11527" max="11528" width="23.5546875" style="1647" customWidth="1"/>
    <col min="11529" max="11779" width="9.33203125" style="1647"/>
    <col min="11780" max="11780" width="37.44140625" style="1647" customWidth="1"/>
    <col min="11781" max="11781" width="27.33203125" style="1647" customWidth="1"/>
    <col min="11782" max="11782" width="23.44140625" style="1647" customWidth="1"/>
    <col min="11783" max="11784" width="23.5546875" style="1647" customWidth="1"/>
    <col min="11785" max="12035" width="9.33203125" style="1647"/>
    <col min="12036" max="12036" width="37.44140625" style="1647" customWidth="1"/>
    <col min="12037" max="12037" width="27.33203125" style="1647" customWidth="1"/>
    <col min="12038" max="12038" width="23.44140625" style="1647" customWidth="1"/>
    <col min="12039" max="12040" width="23.5546875" style="1647" customWidth="1"/>
    <col min="12041" max="12291" width="9.33203125" style="1647"/>
    <col min="12292" max="12292" width="37.44140625" style="1647" customWidth="1"/>
    <col min="12293" max="12293" width="27.33203125" style="1647" customWidth="1"/>
    <col min="12294" max="12294" width="23.44140625" style="1647" customWidth="1"/>
    <col min="12295" max="12296" width="23.5546875" style="1647" customWidth="1"/>
    <col min="12297" max="12547" width="9.33203125" style="1647"/>
    <col min="12548" max="12548" width="37.44140625" style="1647" customWidth="1"/>
    <col min="12549" max="12549" width="27.33203125" style="1647" customWidth="1"/>
    <col min="12550" max="12550" width="23.44140625" style="1647" customWidth="1"/>
    <col min="12551" max="12552" width="23.5546875" style="1647" customWidth="1"/>
    <col min="12553" max="12803" width="9.33203125" style="1647"/>
    <col min="12804" max="12804" width="37.44140625" style="1647" customWidth="1"/>
    <col min="12805" max="12805" width="27.33203125" style="1647" customWidth="1"/>
    <col min="12806" max="12806" width="23.44140625" style="1647" customWidth="1"/>
    <col min="12807" max="12808" width="23.5546875" style="1647" customWidth="1"/>
    <col min="12809" max="13059" width="9.33203125" style="1647"/>
    <col min="13060" max="13060" width="37.44140625" style="1647" customWidth="1"/>
    <col min="13061" max="13061" width="27.33203125" style="1647" customWidth="1"/>
    <col min="13062" max="13062" width="23.44140625" style="1647" customWidth="1"/>
    <col min="13063" max="13064" width="23.5546875" style="1647" customWidth="1"/>
    <col min="13065" max="13315" width="9.33203125" style="1647"/>
    <col min="13316" max="13316" width="37.44140625" style="1647" customWidth="1"/>
    <col min="13317" max="13317" width="27.33203125" style="1647" customWidth="1"/>
    <col min="13318" max="13318" width="23.44140625" style="1647" customWidth="1"/>
    <col min="13319" max="13320" width="23.5546875" style="1647" customWidth="1"/>
    <col min="13321" max="13571" width="9.33203125" style="1647"/>
    <col min="13572" max="13572" width="37.44140625" style="1647" customWidth="1"/>
    <col min="13573" max="13573" width="27.33203125" style="1647" customWidth="1"/>
    <col min="13574" max="13574" width="23.44140625" style="1647" customWidth="1"/>
    <col min="13575" max="13576" width="23.5546875" style="1647" customWidth="1"/>
    <col min="13577" max="13827" width="9.33203125" style="1647"/>
    <col min="13828" max="13828" width="37.44140625" style="1647" customWidth="1"/>
    <col min="13829" max="13829" width="27.33203125" style="1647" customWidth="1"/>
    <col min="13830" max="13830" width="23.44140625" style="1647" customWidth="1"/>
    <col min="13831" max="13832" width="23.5546875" style="1647" customWidth="1"/>
    <col min="13833" max="14083" width="9.33203125" style="1647"/>
    <col min="14084" max="14084" width="37.44140625" style="1647" customWidth="1"/>
    <col min="14085" max="14085" width="27.33203125" style="1647" customWidth="1"/>
    <col min="14086" max="14086" width="23.44140625" style="1647" customWidth="1"/>
    <col min="14087" max="14088" width="23.5546875" style="1647" customWidth="1"/>
    <col min="14089" max="14339" width="9.33203125" style="1647"/>
    <col min="14340" max="14340" width="37.44140625" style="1647" customWidth="1"/>
    <col min="14341" max="14341" width="27.33203125" style="1647" customWidth="1"/>
    <col min="14342" max="14342" width="23.44140625" style="1647" customWidth="1"/>
    <col min="14343" max="14344" width="23.5546875" style="1647" customWidth="1"/>
    <col min="14345" max="14595" width="9.33203125" style="1647"/>
    <col min="14596" max="14596" width="37.44140625" style="1647" customWidth="1"/>
    <col min="14597" max="14597" width="27.33203125" style="1647" customWidth="1"/>
    <col min="14598" max="14598" width="23.44140625" style="1647" customWidth="1"/>
    <col min="14599" max="14600" width="23.5546875" style="1647" customWidth="1"/>
    <col min="14601" max="14851" width="9.33203125" style="1647"/>
    <col min="14852" max="14852" width="37.44140625" style="1647" customWidth="1"/>
    <col min="14853" max="14853" width="27.33203125" style="1647" customWidth="1"/>
    <col min="14854" max="14854" width="23.44140625" style="1647" customWidth="1"/>
    <col min="14855" max="14856" width="23.5546875" style="1647" customWidth="1"/>
    <col min="14857" max="15107" width="9.33203125" style="1647"/>
    <col min="15108" max="15108" width="37.44140625" style="1647" customWidth="1"/>
    <col min="15109" max="15109" width="27.33203125" style="1647" customWidth="1"/>
    <col min="15110" max="15110" width="23.44140625" style="1647" customWidth="1"/>
    <col min="15111" max="15112" width="23.5546875" style="1647" customWidth="1"/>
    <col min="15113" max="15363" width="9.33203125" style="1647"/>
    <col min="15364" max="15364" width="37.44140625" style="1647" customWidth="1"/>
    <col min="15365" max="15365" width="27.33203125" style="1647" customWidth="1"/>
    <col min="15366" max="15366" width="23.44140625" style="1647" customWidth="1"/>
    <col min="15367" max="15368" width="23.5546875" style="1647" customWidth="1"/>
    <col min="15369" max="15619" width="9.33203125" style="1647"/>
    <col min="15620" max="15620" width="37.44140625" style="1647" customWidth="1"/>
    <col min="15621" max="15621" width="27.33203125" style="1647" customWidth="1"/>
    <col min="15622" max="15622" width="23.44140625" style="1647" customWidth="1"/>
    <col min="15623" max="15624" width="23.5546875" style="1647" customWidth="1"/>
    <col min="15625" max="15875" width="9.33203125" style="1647"/>
    <col min="15876" max="15876" width="37.44140625" style="1647" customWidth="1"/>
    <col min="15877" max="15877" width="27.33203125" style="1647" customWidth="1"/>
    <col min="15878" max="15878" width="23.44140625" style="1647" customWidth="1"/>
    <col min="15879" max="15880" width="23.5546875" style="1647" customWidth="1"/>
    <col min="15881" max="16131" width="9.33203125" style="1647"/>
    <col min="16132" max="16132" width="37.44140625" style="1647" customWidth="1"/>
    <col min="16133" max="16133" width="27.33203125" style="1647" customWidth="1"/>
    <col min="16134" max="16134" width="23.44140625" style="1647" customWidth="1"/>
    <col min="16135" max="16136" width="23.5546875" style="1647" customWidth="1"/>
    <col min="16137" max="16384" width="9.33203125" style="1647"/>
  </cols>
  <sheetData>
    <row r="1" spans="1:10">
      <c r="A1" s="1" t="s">
        <v>1685</v>
      </c>
    </row>
    <row r="2" spans="1:10">
      <c r="A2" s="945" t="s">
        <v>1576</v>
      </c>
      <c r="B2" s="999"/>
      <c r="C2" s="999"/>
      <c r="D2" s="999"/>
      <c r="E2" s="999"/>
      <c r="F2" s="999"/>
      <c r="G2" s="1000"/>
      <c r="H2" s="1000"/>
      <c r="I2" s="1930"/>
    </row>
    <row r="3" spans="1:10">
      <c r="B3" s="313"/>
      <c r="C3" s="313"/>
      <c r="D3" s="313"/>
      <c r="E3" s="55"/>
      <c r="F3" s="55"/>
      <c r="G3" s="55"/>
      <c r="H3" s="55"/>
      <c r="I3" s="55"/>
    </row>
    <row r="4" spans="1:10">
      <c r="A4" s="1" t="s">
        <v>3956</v>
      </c>
      <c r="B4" s="313"/>
      <c r="C4" s="313"/>
      <c r="D4" s="313"/>
      <c r="E4" s="55"/>
      <c r="F4" s="55"/>
      <c r="G4" s="55"/>
      <c r="H4" s="55"/>
      <c r="I4" s="55"/>
    </row>
    <row r="5" spans="1:10">
      <c r="A5" s="273" t="s">
        <v>109</v>
      </c>
      <c r="C5" s="313"/>
      <c r="D5" s="313"/>
      <c r="E5" s="55"/>
      <c r="F5" s="55"/>
      <c r="G5" s="55"/>
      <c r="H5" s="55"/>
      <c r="I5" s="55"/>
    </row>
    <row r="6" spans="1:10">
      <c r="A6" s="905" t="s">
        <v>3746</v>
      </c>
      <c r="B6" s="1931" t="s">
        <v>3747</v>
      </c>
      <c r="C6" s="1932" t="s">
        <v>108</v>
      </c>
      <c r="D6" s="1931" t="s">
        <v>3748</v>
      </c>
      <c r="E6" s="55"/>
      <c r="F6" s="55"/>
      <c r="G6" s="55"/>
      <c r="H6" s="55"/>
      <c r="I6" s="55"/>
    </row>
    <row r="7" spans="1:10">
      <c r="A7" s="54" t="s">
        <v>304</v>
      </c>
      <c r="B7" s="1909" t="s">
        <v>339</v>
      </c>
      <c r="C7" s="1910" t="s">
        <v>156</v>
      </c>
      <c r="D7" s="1909" t="s">
        <v>313</v>
      </c>
      <c r="E7" s="55"/>
      <c r="F7" s="55"/>
      <c r="G7" s="55"/>
      <c r="H7" s="55"/>
      <c r="I7" s="55"/>
    </row>
    <row r="8" spans="1:10">
      <c r="A8" s="54" t="s">
        <v>320</v>
      </c>
      <c r="B8" s="1909" t="s">
        <v>314</v>
      </c>
      <c r="C8" s="1910" t="s">
        <v>162</v>
      </c>
      <c r="D8" s="1909" t="s">
        <v>315</v>
      </c>
      <c r="E8" s="55"/>
      <c r="F8" s="55"/>
      <c r="G8" s="55"/>
      <c r="H8" s="55"/>
      <c r="I8" s="55"/>
    </row>
    <row r="9" spans="1:10">
      <c r="B9" s="313"/>
      <c r="C9" s="313"/>
      <c r="D9" s="313"/>
      <c r="E9" s="55"/>
      <c r="F9" s="55"/>
      <c r="G9" s="55"/>
      <c r="H9" s="55"/>
      <c r="I9" s="55"/>
    </row>
    <row r="10" spans="1:10">
      <c r="A10" s="293" t="s">
        <v>3824</v>
      </c>
      <c r="B10" s="313"/>
      <c r="C10" s="313"/>
      <c r="D10" s="313"/>
      <c r="E10" s="55"/>
      <c r="F10" s="55"/>
      <c r="G10" s="55"/>
      <c r="H10" s="55"/>
      <c r="I10" s="55"/>
    </row>
    <row r="11" spans="1:10">
      <c r="A11" s="53"/>
      <c r="B11" s="313"/>
      <c r="C11" s="313"/>
      <c r="D11" s="313"/>
      <c r="E11" s="55"/>
      <c r="F11" s="55"/>
      <c r="G11" s="55"/>
      <c r="H11" s="55"/>
      <c r="I11" s="55"/>
    </row>
    <row r="12" spans="1:10">
      <c r="E12" s="1933" t="s">
        <v>3824</v>
      </c>
      <c r="F12" s="277"/>
      <c r="H12" s="1647"/>
    </row>
    <row r="13" spans="1:10">
      <c r="E13" s="298" t="s">
        <v>13</v>
      </c>
      <c r="F13" s="277"/>
      <c r="H13" s="1647"/>
    </row>
    <row r="14" spans="1:10">
      <c r="C14" s="1934" t="s">
        <v>3802</v>
      </c>
      <c r="D14" s="301" t="s">
        <v>12</v>
      </c>
      <c r="E14" s="1935"/>
      <c r="F14" s="47" t="s">
        <v>79</v>
      </c>
      <c r="G14" s="47" t="s">
        <v>3936</v>
      </c>
      <c r="H14" s="41"/>
      <c r="I14" s="41"/>
    </row>
    <row r="15" spans="1:10">
      <c r="F15" s="412"/>
      <c r="G15" s="47"/>
      <c r="H15" s="47"/>
    </row>
    <row r="16" spans="1:10">
      <c r="H16" s="412"/>
      <c r="I16" s="47"/>
      <c r="J16" s="47"/>
    </row>
    <row r="18" spans="1:13">
      <c r="A18" s="1" t="s">
        <v>3957</v>
      </c>
    </row>
    <row r="19" spans="1:13">
      <c r="A19" s="273" t="s">
        <v>109</v>
      </c>
    </row>
    <row r="20" spans="1:13">
      <c r="A20" s="905" t="s">
        <v>3746</v>
      </c>
      <c r="B20" s="1931" t="s">
        <v>3747</v>
      </c>
      <c r="C20" s="1932" t="s">
        <v>108</v>
      </c>
      <c r="D20" s="1931" t="s">
        <v>3748</v>
      </c>
    </row>
    <row r="21" spans="1:13">
      <c r="A21" s="54" t="s">
        <v>304</v>
      </c>
      <c r="B21" s="1909" t="s">
        <v>339</v>
      </c>
      <c r="C21" s="1910" t="s">
        <v>156</v>
      </c>
      <c r="D21" s="1909" t="s">
        <v>313</v>
      </c>
    </row>
    <row r="22" spans="1:13">
      <c r="A22" s="54" t="s">
        <v>320</v>
      </c>
      <c r="B22" s="1909" t="s">
        <v>314</v>
      </c>
      <c r="C22" s="1910" t="s">
        <v>162</v>
      </c>
      <c r="D22" s="1909" t="s">
        <v>315</v>
      </c>
    </row>
    <row r="24" spans="1:13">
      <c r="A24" s="293" t="s">
        <v>3938</v>
      </c>
    </row>
    <row r="26" spans="1:13" ht="43.2">
      <c r="B26" s="1001"/>
      <c r="C26" s="1001"/>
      <c r="D26" s="1911" t="s">
        <v>258</v>
      </c>
      <c r="E26" s="1911" t="s">
        <v>3939</v>
      </c>
      <c r="F26" s="1936" t="s">
        <v>257</v>
      </c>
      <c r="G26" s="1936" t="s">
        <v>256</v>
      </c>
      <c r="H26" s="1936" t="s">
        <v>3750</v>
      </c>
      <c r="I26" s="1936" t="s">
        <v>3751</v>
      </c>
    </row>
    <row r="27" spans="1:13">
      <c r="B27" s="1001"/>
      <c r="C27" s="1001"/>
      <c r="D27" s="1912" t="s">
        <v>89</v>
      </c>
      <c r="E27" s="1912" t="s">
        <v>107</v>
      </c>
      <c r="F27" s="1912" t="s">
        <v>87</v>
      </c>
      <c r="G27" s="1912" t="s">
        <v>86</v>
      </c>
      <c r="H27" s="1912" t="s">
        <v>85</v>
      </c>
      <c r="I27" s="1912" t="s">
        <v>84</v>
      </c>
    </row>
    <row r="28" spans="1:13">
      <c r="B28" s="1937" t="s">
        <v>3940</v>
      </c>
      <c r="C28" s="1912" t="s">
        <v>10</v>
      </c>
      <c r="D28" s="303"/>
      <c r="E28" s="303"/>
      <c r="F28" s="303"/>
      <c r="G28" s="303"/>
      <c r="H28" s="303"/>
      <c r="I28" s="1920"/>
      <c r="J28" s="35" t="s">
        <v>236</v>
      </c>
      <c r="K28" s="35"/>
      <c r="L28" s="35"/>
      <c r="M28" s="35"/>
    </row>
    <row r="29" spans="1:13">
      <c r="B29" s="1938" t="s">
        <v>255</v>
      </c>
      <c r="C29" s="1912" t="s">
        <v>9</v>
      </c>
      <c r="D29" s="1939"/>
      <c r="E29" s="1940"/>
      <c r="F29" s="1002"/>
      <c r="G29" s="1941"/>
      <c r="H29" s="303"/>
      <c r="I29" s="303"/>
      <c r="J29" s="35" t="s">
        <v>236</v>
      </c>
      <c r="K29" s="35" t="s">
        <v>254</v>
      </c>
      <c r="L29" s="35"/>
      <c r="M29" s="35"/>
    </row>
    <row r="30" spans="1:13">
      <c r="B30" s="1942" t="s">
        <v>253</v>
      </c>
      <c r="C30" s="1912" t="s">
        <v>65</v>
      </c>
      <c r="D30" s="1939"/>
      <c r="E30" s="1940"/>
      <c r="F30" s="1002"/>
      <c r="G30" s="1941"/>
      <c r="H30" s="303"/>
      <c r="I30" s="303"/>
      <c r="J30" s="35" t="s">
        <v>236</v>
      </c>
      <c r="K30" s="35" t="s">
        <v>252</v>
      </c>
      <c r="L30" s="35"/>
      <c r="M30" s="35"/>
    </row>
    <row r="31" spans="1:13">
      <c r="B31" s="1942" t="s">
        <v>251</v>
      </c>
      <c r="C31" s="1912" t="s">
        <v>8</v>
      </c>
      <c r="D31" s="1939"/>
      <c r="E31" s="1940"/>
      <c r="F31" s="1002"/>
      <c r="G31" s="1941"/>
      <c r="H31" s="303"/>
      <c r="I31" s="303"/>
      <c r="J31" s="35" t="s">
        <v>236</v>
      </c>
      <c r="K31" s="35" t="s">
        <v>250</v>
      </c>
      <c r="L31" s="35"/>
      <c r="M31" s="35"/>
    </row>
    <row r="32" spans="1:13">
      <c r="B32" s="1942" t="s">
        <v>249</v>
      </c>
      <c r="C32" s="1912" t="s">
        <v>7</v>
      </c>
      <c r="D32" s="1939"/>
      <c r="E32" s="1940"/>
      <c r="F32" s="1002"/>
      <c r="G32" s="1941"/>
      <c r="H32" s="303"/>
      <c r="I32" s="303"/>
      <c r="J32" s="35" t="s">
        <v>236</v>
      </c>
      <c r="K32" s="35" t="s">
        <v>248</v>
      </c>
      <c r="L32" s="35"/>
      <c r="M32" s="35"/>
    </row>
    <row r="33" spans="2:13">
      <c r="B33" s="1942" t="s">
        <v>247</v>
      </c>
      <c r="C33" s="1912" t="s">
        <v>64</v>
      </c>
      <c r="D33" s="1939"/>
      <c r="E33" s="1940"/>
      <c r="F33" s="1002"/>
      <c r="G33" s="1941"/>
      <c r="H33" s="303"/>
      <c r="I33" s="303"/>
      <c r="J33" s="35" t="s">
        <v>236</v>
      </c>
      <c r="K33" s="35" t="s">
        <v>246</v>
      </c>
      <c r="L33" s="35"/>
      <c r="M33" s="35"/>
    </row>
    <row r="34" spans="2:13">
      <c r="B34" s="1942" t="s">
        <v>245</v>
      </c>
      <c r="C34" s="1912" t="s">
        <v>6</v>
      </c>
      <c r="D34" s="1939"/>
      <c r="E34" s="1940"/>
      <c r="F34" s="1002"/>
      <c r="G34" s="1941"/>
      <c r="H34" s="303"/>
      <c r="I34" s="303"/>
      <c r="J34" s="35" t="s">
        <v>236</v>
      </c>
      <c r="K34" s="35" t="s">
        <v>244</v>
      </c>
      <c r="L34" s="35"/>
      <c r="M34" s="35"/>
    </row>
    <row r="35" spans="2:13">
      <c r="B35" s="1942" t="s">
        <v>243</v>
      </c>
      <c r="C35" s="1912" t="s">
        <v>5</v>
      </c>
      <c r="D35" s="1939"/>
      <c r="E35" s="1940"/>
      <c r="F35" s="1002"/>
      <c r="G35" s="1941"/>
      <c r="H35" s="303"/>
      <c r="I35" s="303"/>
      <c r="J35" s="35" t="s">
        <v>236</v>
      </c>
      <c r="K35" s="35" t="s">
        <v>242</v>
      </c>
      <c r="L35" s="35"/>
      <c r="M35" s="35"/>
    </row>
    <row r="36" spans="2:13">
      <c r="B36" s="1942" t="s">
        <v>241</v>
      </c>
      <c r="C36" s="1912" t="s">
        <v>63</v>
      </c>
      <c r="D36" s="1939"/>
      <c r="E36" s="1940"/>
      <c r="F36" s="1002"/>
      <c r="G36" s="1941"/>
      <c r="H36" s="303"/>
      <c r="I36" s="303"/>
      <c r="J36" s="35" t="s">
        <v>236</v>
      </c>
      <c r="K36" s="35" t="s">
        <v>240</v>
      </c>
      <c r="L36" s="35"/>
      <c r="M36" s="35"/>
    </row>
    <row r="37" spans="2:13">
      <c r="B37" s="1942" t="s">
        <v>239</v>
      </c>
      <c r="C37" s="1912" t="s">
        <v>62</v>
      </c>
      <c r="D37" s="1939"/>
      <c r="E37" s="1940"/>
      <c r="F37" s="1002"/>
      <c r="G37" s="1941"/>
      <c r="H37" s="303"/>
      <c r="I37" s="303"/>
      <c r="J37" s="35" t="s">
        <v>236</v>
      </c>
      <c r="K37" s="35" t="s">
        <v>238</v>
      </c>
      <c r="L37" s="35"/>
      <c r="M37" s="35"/>
    </row>
    <row r="38" spans="2:13">
      <c r="B38" s="1942" t="s">
        <v>237</v>
      </c>
      <c r="C38" s="1912" t="s">
        <v>61</v>
      </c>
      <c r="D38" s="1939"/>
      <c r="E38" s="1940"/>
      <c r="F38" s="1002"/>
      <c r="G38" s="1941"/>
      <c r="H38" s="303"/>
      <c r="I38" s="303"/>
      <c r="J38" s="35" t="s">
        <v>236</v>
      </c>
      <c r="K38" s="35" t="s">
        <v>235</v>
      </c>
      <c r="L38" s="35"/>
      <c r="M38" s="35"/>
    </row>
    <row r="39" spans="2:13">
      <c r="B39" s="1943" t="s">
        <v>3941</v>
      </c>
      <c r="C39" s="1912" t="s">
        <v>53</v>
      </c>
      <c r="D39" s="303"/>
      <c r="E39" s="303"/>
      <c r="F39" s="303"/>
      <c r="G39" s="303"/>
      <c r="H39" s="303"/>
      <c r="I39" s="1920"/>
      <c r="J39" s="35" t="s">
        <v>234</v>
      </c>
      <c r="K39" s="35"/>
      <c r="L39" s="35"/>
      <c r="M39" s="35"/>
    </row>
    <row r="40" spans="2:13" ht="28.8">
      <c r="B40" s="1944" t="s">
        <v>3942</v>
      </c>
      <c r="C40" s="1912" t="s">
        <v>52</v>
      </c>
      <c r="D40" s="303"/>
      <c r="E40" s="303"/>
      <c r="F40" s="1002"/>
      <c r="G40" s="303"/>
      <c r="H40" s="303"/>
      <c r="I40" s="303"/>
      <c r="J40" s="35" t="s">
        <v>3943</v>
      </c>
      <c r="K40" s="35"/>
      <c r="L40" s="35"/>
      <c r="M40" s="35"/>
    </row>
    <row r="41" spans="2:13" ht="43.2">
      <c r="B41" s="1945" t="s">
        <v>3944</v>
      </c>
      <c r="C41" s="1912" t="s">
        <v>51</v>
      </c>
      <c r="D41" s="303"/>
      <c r="E41" s="303"/>
      <c r="F41" s="1002"/>
      <c r="G41" s="303"/>
      <c r="H41" s="303"/>
      <c r="I41" s="303"/>
      <c r="J41" s="35" t="s">
        <v>3945</v>
      </c>
      <c r="K41" s="35"/>
      <c r="L41" s="35"/>
      <c r="M41" s="35"/>
    </row>
    <row r="42" spans="2:13">
      <c r="B42" s="1946" t="s">
        <v>3946</v>
      </c>
      <c r="C42" s="1912" t="s">
        <v>50</v>
      </c>
      <c r="D42" s="303"/>
      <c r="E42" s="303"/>
      <c r="F42" s="303"/>
      <c r="G42" s="303"/>
      <c r="H42" s="303"/>
      <c r="I42" s="1947"/>
      <c r="J42" s="35" t="s">
        <v>208</v>
      </c>
      <c r="K42" s="35"/>
      <c r="L42" s="35" t="s">
        <v>206</v>
      </c>
      <c r="M42" s="35"/>
    </row>
    <row r="43" spans="2:13">
      <c r="B43" s="1948" t="s">
        <v>3947</v>
      </c>
      <c r="C43" s="1912" t="s">
        <v>101</v>
      </c>
      <c r="D43" s="303"/>
      <c r="E43" s="303"/>
      <c r="F43" s="303"/>
      <c r="G43" s="303"/>
      <c r="H43" s="1947"/>
      <c r="I43" s="1947"/>
      <c r="J43" s="35" t="s">
        <v>208</v>
      </c>
      <c r="K43" s="35"/>
      <c r="L43" s="35"/>
      <c r="M43" s="35"/>
    </row>
    <row r="44" spans="2:13">
      <c r="D44" s="35"/>
      <c r="E44" s="35"/>
      <c r="F44" s="35"/>
      <c r="G44" s="35"/>
      <c r="H44" s="35" t="s">
        <v>201</v>
      </c>
      <c r="I44" s="35" t="s">
        <v>3764</v>
      </c>
    </row>
    <row r="45" spans="2:13">
      <c r="D45" s="35"/>
      <c r="E45" s="35"/>
      <c r="F45" s="35" t="s">
        <v>90</v>
      </c>
      <c r="G45" s="35" t="s">
        <v>90</v>
      </c>
      <c r="H45" s="35" t="s">
        <v>90</v>
      </c>
      <c r="I45" s="35" t="s">
        <v>90</v>
      </c>
    </row>
    <row r="46" spans="2:13">
      <c r="D46" s="47" t="s">
        <v>79</v>
      </c>
      <c r="E46" s="47" t="s">
        <v>79</v>
      </c>
      <c r="F46" s="47" t="s">
        <v>91</v>
      </c>
      <c r="G46" s="47" t="s">
        <v>141</v>
      </c>
      <c r="H46" s="47" t="s">
        <v>91</v>
      </c>
      <c r="I46" s="47" t="s">
        <v>91</v>
      </c>
    </row>
    <row r="47" spans="2:13">
      <c r="D47" s="41" t="s">
        <v>3765</v>
      </c>
      <c r="E47" s="41" t="s">
        <v>3765</v>
      </c>
      <c r="F47" s="41" t="s">
        <v>3765</v>
      </c>
      <c r="G47" s="41" t="s">
        <v>3765</v>
      </c>
      <c r="H47" s="41" t="s">
        <v>3765</v>
      </c>
      <c r="I47" s="41" t="s">
        <v>3765</v>
      </c>
    </row>
    <row r="48" spans="2:13">
      <c r="D48" s="47" t="s">
        <v>233</v>
      </c>
      <c r="E48" s="47" t="s">
        <v>232</v>
      </c>
      <c r="F48" s="47" t="s">
        <v>231</v>
      </c>
      <c r="G48" s="47" t="s">
        <v>230</v>
      </c>
      <c r="H48" s="1004" t="s">
        <v>176</v>
      </c>
      <c r="I48" s="1004" t="s">
        <v>176</v>
      </c>
    </row>
    <row r="49" spans="4:11">
      <c r="D49" s="47"/>
      <c r="E49" s="47"/>
      <c r="F49" s="47"/>
      <c r="G49" s="47"/>
      <c r="H49" s="47" t="s">
        <v>183</v>
      </c>
      <c r="I49" s="47" t="s">
        <v>183</v>
      </c>
    </row>
    <row r="50" spans="4:11">
      <c r="D50" s="47"/>
      <c r="E50" s="47"/>
      <c r="F50" s="47"/>
      <c r="G50" s="47"/>
      <c r="H50" s="47"/>
      <c r="I50" s="47"/>
      <c r="J50" s="277"/>
    </row>
    <row r="52" spans="4:11">
      <c r="D52" s="47"/>
      <c r="E52" s="47"/>
      <c r="F52" s="47"/>
      <c r="G52" s="47"/>
      <c r="H52" s="47"/>
      <c r="I52" s="47"/>
      <c r="J52" s="47"/>
      <c r="K52" s="277"/>
    </row>
    <row r="53" spans="4:11">
      <c r="D53" s="47"/>
      <c r="E53" s="47"/>
      <c r="F53" s="47"/>
      <c r="G53" s="47"/>
      <c r="H53" s="47"/>
      <c r="I53" s="47"/>
      <c r="J53" s="47"/>
    </row>
  </sheetData>
  <pageMargins left="0.78740157499999996" right="0.78740157499999996" top="0.984251969" bottom="0.984251969" header="0.5" footer="0.5"/>
  <pageSetup paperSize="9" orientation="landscape"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70769-5F80-4023-BD6E-28772899A17D}">
  <sheetPr codeName="Sheet44">
    <pageSetUpPr fitToPage="1"/>
  </sheetPr>
  <dimension ref="A1:O84"/>
  <sheetViews>
    <sheetView showGridLines="0" zoomScale="80" zoomScaleNormal="80" workbookViewId="0"/>
  </sheetViews>
  <sheetFormatPr defaultColWidth="9.33203125" defaultRowHeight="14.4"/>
  <cols>
    <col min="1" max="1" width="21.5546875" style="1647" customWidth="1"/>
    <col min="2" max="2" width="48.5546875" style="1647" customWidth="1"/>
    <col min="3" max="3" width="21.44140625" style="1647" customWidth="1"/>
    <col min="4" max="4" width="9.33203125" style="1647" customWidth="1"/>
    <col min="5" max="5" width="34.33203125" style="1647" customWidth="1"/>
    <col min="6" max="6" width="18.5546875" style="1647" customWidth="1"/>
    <col min="7" max="7" width="16.44140625" style="1647" customWidth="1"/>
    <col min="8" max="8" width="23" style="1647" customWidth="1"/>
    <col min="9" max="9" width="17.6640625" style="1647" customWidth="1"/>
    <col min="10" max="10" width="25.5546875" style="1647" customWidth="1"/>
    <col min="11" max="11" width="21.5546875" style="1647" customWidth="1"/>
    <col min="12" max="258" width="9.33203125" style="1647"/>
    <col min="259" max="259" width="48.5546875" style="1647" customWidth="1"/>
    <col min="260" max="260" width="9.33203125" style="1647"/>
    <col min="261" max="261" width="17.5546875" style="1647" customWidth="1"/>
    <col min="262" max="262" width="18.5546875" style="1647" customWidth="1"/>
    <col min="263" max="263" width="16.44140625" style="1647" customWidth="1"/>
    <col min="264" max="264" width="23" style="1647" customWidth="1"/>
    <col min="265" max="265" width="17.6640625" style="1647" customWidth="1"/>
    <col min="266" max="266" width="25.5546875" style="1647" customWidth="1"/>
    <col min="267" max="514" width="9.33203125" style="1647"/>
    <col min="515" max="515" width="48.5546875" style="1647" customWidth="1"/>
    <col min="516" max="516" width="9.33203125" style="1647"/>
    <col min="517" max="517" width="17.5546875" style="1647" customWidth="1"/>
    <col min="518" max="518" width="18.5546875" style="1647" customWidth="1"/>
    <col min="519" max="519" width="16.44140625" style="1647" customWidth="1"/>
    <col min="520" max="520" width="23" style="1647" customWidth="1"/>
    <col min="521" max="521" width="17.6640625" style="1647" customWidth="1"/>
    <col min="522" max="522" width="25.5546875" style="1647" customWidth="1"/>
    <col min="523" max="770" width="9.33203125" style="1647"/>
    <col min="771" max="771" width="48.5546875" style="1647" customWidth="1"/>
    <col min="772" max="772" width="9.33203125" style="1647"/>
    <col min="773" max="773" width="17.5546875" style="1647" customWidth="1"/>
    <col min="774" max="774" width="18.5546875" style="1647" customWidth="1"/>
    <col min="775" max="775" width="16.44140625" style="1647" customWidth="1"/>
    <col min="776" max="776" width="23" style="1647" customWidth="1"/>
    <col min="777" max="777" width="17.6640625" style="1647" customWidth="1"/>
    <col min="778" max="778" width="25.5546875" style="1647" customWidth="1"/>
    <col min="779" max="1026" width="9.33203125" style="1647"/>
    <col min="1027" max="1027" width="48.5546875" style="1647" customWidth="1"/>
    <col min="1028" max="1028" width="9.33203125" style="1647"/>
    <col min="1029" max="1029" width="17.5546875" style="1647" customWidth="1"/>
    <col min="1030" max="1030" width="18.5546875" style="1647" customWidth="1"/>
    <col min="1031" max="1031" width="16.44140625" style="1647" customWidth="1"/>
    <col min="1032" max="1032" width="23" style="1647" customWidth="1"/>
    <col min="1033" max="1033" width="17.6640625" style="1647" customWidth="1"/>
    <col min="1034" max="1034" width="25.5546875" style="1647" customWidth="1"/>
    <col min="1035" max="1282" width="9.33203125" style="1647"/>
    <col min="1283" max="1283" width="48.5546875" style="1647" customWidth="1"/>
    <col min="1284" max="1284" width="9.33203125" style="1647"/>
    <col min="1285" max="1285" width="17.5546875" style="1647" customWidth="1"/>
    <col min="1286" max="1286" width="18.5546875" style="1647" customWidth="1"/>
    <col min="1287" max="1287" width="16.44140625" style="1647" customWidth="1"/>
    <col min="1288" max="1288" width="23" style="1647" customWidth="1"/>
    <col min="1289" max="1289" width="17.6640625" style="1647" customWidth="1"/>
    <col min="1290" max="1290" width="25.5546875" style="1647" customWidth="1"/>
    <col min="1291" max="1538" width="9.33203125" style="1647"/>
    <col min="1539" max="1539" width="48.5546875" style="1647" customWidth="1"/>
    <col min="1540" max="1540" width="9.33203125" style="1647"/>
    <col min="1541" max="1541" width="17.5546875" style="1647" customWidth="1"/>
    <col min="1542" max="1542" width="18.5546875" style="1647" customWidth="1"/>
    <col min="1543" max="1543" width="16.44140625" style="1647" customWidth="1"/>
    <col min="1544" max="1544" width="23" style="1647" customWidth="1"/>
    <col min="1545" max="1545" width="17.6640625" style="1647" customWidth="1"/>
    <col min="1546" max="1546" width="25.5546875" style="1647" customWidth="1"/>
    <col min="1547" max="1794" width="9.33203125" style="1647"/>
    <col min="1795" max="1795" width="48.5546875" style="1647" customWidth="1"/>
    <col min="1796" max="1796" width="9.33203125" style="1647"/>
    <col min="1797" max="1797" width="17.5546875" style="1647" customWidth="1"/>
    <col min="1798" max="1798" width="18.5546875" style="1647" customWidth="1"/>
    <col min="1799" max="1799" width="16.44140625" style="1647" customWidth="1"/>
    <col min="1800" max="1800" width="23" style="1647" customWidth="1"/>
    <col min="1801" max="1801" width="17.6640625" style="1647" customWidth="1"/>
    <col min="1802" max="1802" width="25.5546875" style="1647" customWidth="1"/>
    <col min="1803" max="2050" width="9.33203125" style="1647"/>
    <col min="2051" max="2051" width="48.5546875" style="1647" customWidth="1"/>
    <col min="2052" max="2052" width="9.33203125" style="1647"/>
    <col min="2053" max="2053" width="17.5546875" style="1647" customWidth="1"/>
    <col min="2054" max="2054" width="18.5546875" style="1647" customWidth="1"/>
    <col min="2055" max="2055" width="16.44140625" style="1647" customWidth="1"/>
    <col min="2056" max="2056" width="23" style="1647" customWidth="1"/>
    <col min="2057" max="2057" width="17.6640625" style="1647" customWidth="1"/>
    <col min="2058" max="2058" width="25.5546875" style="1647" customWidth="1"/>
    <col min="2059" max="2306" width="9.33203125" style="1647"/>
    <col min="2307" max="2307" width="48.5546875" style="1647" customWidth="1"/>
    <col min="2308" max="2308" width="9.33203125" style="1647"/>
    <col min="2309" max="2309" width="17.5546875" style="1647" customWidth="1"/>
    <col min="2310" max="2310" width="18.5546875" style="1647" customWidth="1"/>
    <col min="2311" max="2311" width="16.44140625" style="1647" customWidth="1"/>
    <col min="2312" max="2312" width="23" style="1647" customWidth="1"/>
    <col min="2313" max="2313" width="17.6640625" style="1647" customWidth="1"/>
    <col min="2314" max="2314" width="25.5546875" style="1647" customWidth="1"/>
    <col min="2315" max="2562" width="9.33203125" style="1647"/>
    <col min="2563" max="2563" width="48.5546875" style="1647" customWidth="1"/>
    <col min="2564" max="2564" width="9.33203125" style="1647"/>
    <col min="2565" max="2565" width="17.5546875" style="1647" customWidth="1"/>
    <col min="2566" max="2566" width="18.5546875" style="1647" customWidth="1"/>
    <col min="2567" max="2567" width="16.44140625" style="1647" customWidth="1"/>
    <col min="2568" max="2568" width="23" style="1647" customWidth="1"/>
    <col min="2569" max="2569" width="17.6640625" style="1647" customWidth="1"/>
    <col min="2570" max="2570" width="25.5546875" style="1647" customWidth="1"/>
    <col min="2571" max="2818" width="9.33203125" style="1647"/>
    <col min="2819" max="2819" width="48.5546875" style="1647" customWidth="1"/>
    <col min="2820" max="2820" width="9.33203125" style="1647"/>
    <col min="2821" max="2821" width="17.5546875" style="1647" customWidth="1"/>
    <col min="2822" max="2822" width="18.5546875" style="1647" customWidth="1"/>
    <col min="2823" max="2823" width="16.44140625" style="1647" customWidth="1"/>
    <col min="2824" max="2824" width="23" style="1647" customWidth="1"/>
    <col min="2825" max="2825" width="17.6640625" style="1647" customWidth="1"/>
    <col min="2826" max="2826" width="25.5546875" style="1647" customWidth="1"/>
    <col min="2827" max="3074" width="9.33203125" style="1647"/>
    <col min="3075" max="3075" width="48.5546875" style="1647" customWidth="1"/>
    <col min="3076" max="3076" width="9.33203125" style="1647"/>
    <col min="3077" max="3077" width="17.5546875" style="1647" customWidth="1"/>
    <col min="3078" max="3078" width="18.5546875" style="1647" customWidth="1"/>
    <col min="3079" max="3079" width="16.44140625" style="1647" customWidth="1"/>
    <col min="3080" max="3080" width="23" style="1647" customWidth="1"/>
    <col min="3081" max="3081" width="17.6640625" style="1647" customWidth="1"/>
    <col min="3082" max="3082" width="25.5546875" style="1647" customWidth="1"/>
    <col min="3083" max="3330" width="9.33203125" style="1647"/>
    <col min="3331" max="3331" width="48.5546875" style="1647" customWidth="1"/>
    <col min="3332" max="3332" width="9.33203125" style="1647"/>
    <col min="3333" max="3333" width="17.5546875" style="1647" customWidth="1"/>
    <col min="3334" max="3334" width="18.5546875" style="1647" customWidth="1"/>
    <col min="3335" max="3335" width="16.44140625" style="1647" customWidth="1"/>
    <col min="3336" max="3336" width="23" style="1647" customWidth="1"/>
    <col min="3337" max="3337" width="17.6640625" style="1647" customWidth="1"/>
    <col min="3338" max="3338" width="25.5546875" style="1647" customWidth="1"/>
    <col min="3339" max="3586" width="9.33203125" style="1647"/>
    <col min="3587" max="3587" width="48.5546875" style="1647" customWidth="1"/>
    <col min="3588" max="3588" width="9.33203125" style="1647"/>
    <col min="3589" max="3589" width="17.5546875" style="1647" customWidth="1"/>
    <col min="3590" max="3590" width="18.5546875" style="1647" customWidth="1"/>
    <col min="3591" max="3591" width="16.44140625" style="1647" customWidth="1"/>
    <col min="3592" max="3592" width="23" style="1647" customWidth="1"/>
    <col min="3593" max="3593" width="17.6640625" style="1647" customWidth="1"/>
    <col min="3594" max="3594" width="25.5546875" style="1647" customWidth="1"/>
    <col min="3595" max="3842" width="9.33203125" style="1647"/>
    <col min="3843" max="3843" width="48.5546875" style="1647" customWidth="1"/>
    <col min="3844" max="3844" width="9.33203125" style="1647"/>
    <col min="3845" max="3845" width="17.5546875" style="1647" customWidth="1"/>
    <col min="3846" max="3846" width="18.5546875" style="1647" customWidth="1"/>
    <col min="3847" max="3847" width="16.44140625" style="1647" customWidth="1"/>
    <col min="3848" max="3848" width="23" style="1647" customWidth="1"/>
    <col min="3849" max="3849" width="17.6640625" style="1647" customWidth="1"/>
    <col min="3850" max="3850" width="25.5546875" style="1647" customWidth="1"/>
    <col min="3851" max="4098" width="9.33203125" style="1647"/>
    <col min="4099" max="4099" width="48.5546875" style="1647" customWidth="1"/>
    <col min="4100" max="4100" width="9.33203125" style="1647"/>
    <col min="4101" max="4101" width="17.5546875" style="1647" customWidth="1"/>
    <col min="4102" max="4102" width="18.5546875" style="1647" customWidth="1"/>
    <col min="4103" max="4103" width="16.44140625" style="1647" customWidth="1"/>
    <col min="4104" max="4104" width="23" style="1647" customWidth="1"/>
    <col min="4105" max="4105" width="17.6640625" style="1647" customWidth="1"/>
    <col min="4106" max="4106" width="25.5546875" style="1647" customWidth="1"/>
    <col min="4107" max="4354" width="9.33203125" style="1647"/>
    <col min="4355" max="4355" width="48.5546875" style="1647" customWidth="1"/>
    <col min="4356" max="4356" width="9.33203125" style="1647"/>
    <col min="4357" max="4357" width="17.5546875" style="1647" customWidth="1"/>
    <col min="4358" max="4358" width="18.5546875" style="1647" customWidth="1"/>
    <col min="4359" max="4359" width="16.44140625" style="1647" customWidth="1"/>
    <col min="4360" max="4360" width="23" style="1647" customWidth="1"/>
    <col min="4361" max="4361" width="17.6640625" style="1647" customWidth="1"/>
    <col min="4362" max="4362" width="25.5546875" style="1647" customWidth="1"/>
    <col min="4363" max="4610" width="9.33203125" style="1647"/>
    <col min="4611" max="4611" width="48.5546875" style="1647" customWidth="1"/>
    <col min="4612" max="4612" width="9.33203125" style="1647"/>
    <col min="4613" max="4613" width="17.5546875" style="1647" customWidth="1"/>
    <col min="4614" max="4614" width="18.5546875" style="1647" customWidth="1"/>
    <col min="4615" max="4615" width="16.44140625" style="1647" customWidth="1"/>
    <col min="4616" max="4616" width="23" style="1647" customWidth="1"/>
    <col min="4617" max="4617" width="17.6640625" style="1647" customWidth="1"/>
    <col min="4618" max="4618" width="25.5546875" style="1647" customWidth="1"/>
    <col min="4619" max="4866" width="9.33203125" style="1647"/>
    <col min="4867" max="4867" width="48.5546875" style="1647" customWidth="1"/>
    <col min="4868" max="4868" width="9.33203125" style="1647"/>
    <col min="4869" max="4869" width="17.5546875" style="1647" customWidth="1"/>
    <col min="4870" max="4870" width="18.5546875" style="1647" customWidth="1"/>
    <col min="4871" max="4871" width="16.44140625" style="1647" customWidth="1"/>
    <col min="4872" max="4872" width="23" style="1647" customWidth="1"/>
    <col min="4873" max="4873" width="17.6640625" style="1647" customWidth="1"/>
    <col min="4874" max="4874" width="25.5546875" style="1647" customWidth="1"/>
    <col min="4875" max="5122" width="9.33203125" style="1647"/>
    <col min="5123" max="5123" width="48.5546875" style="1647" customWidth="1"/>
    <col min="5124" max="5124" width="9.33203125" style="1647"/>
    <col min="5125" max="5125" width="17.5546875" style="1647" customWidth="1"/>
    <col min="5126" max="5126" width="18.5546875" style="1647" customWidth="1"/>
    <col min="5127" max="5127" width="16.44140625" style="1647" customWidth="1"/>
    <col min="5128" max="5128" width="23" style="1647" customWidth="1"/>
    <col min="5129" max="5129" width="17.6640625" style="1647" customWidth="1"/>
    <col min="5130" max="5130" width="25.5546875" style="1647" customWidth="1"/>
    <col min="5131" max="5378" width="9.33203125" style="1647"/>
    <col min="5379" max="5379" width="48.5546875" style="1647" customWidth="1"/>
    <col min="5380" max="5380" width="9.33203125" style="1647"/>
    <col min="5381" max="5381" width="17.5546875" style="1647" customWidth="1"/>
    <col min="5382" max="5382" width="18.5546875" style="1647" customWidth="1"/>
    <col min="5383" max="5383" width="16.44140625" style="1647" customWidth="1"/>
    <col min="5384" max="5384" width="23" style="1647" customWidth="1"/>
    <col min="5385" max="5385" width="17.6640625" style="1647" customWidth="1"/>
    <col min="5386" max="5386" width="25.5546875" style="1647" customWidth="1"/>
    <col min="5387" max="5634" width="9.33203125" style="1647"/>
    <col min="5635" max="5635" width="48.5546875" style="1647" customWidth="1"/>
    <col min="5636" max="5636" width="9.33203125" style="1647"/>
    <col min="5637" max="5637" width="17.5546875" style="1647" customWidth="1"/>
    <col min="5638" max="5638" width="18.5546875" style="1647" customWidth="1"/>
    <col min="5639" max="5639" width="16.44140625" style="1647" customWidth="1"/>
    <col min="5640" max="5640" width="23" style="1647" customWidth="1"/>
    <col min="5641" max="5641" width="17.6640625" style="1647" customWidth="1"/>
    <col min="5642" max="5642" width="25.5546875" style="1647" customWidth="1"/>
    <col min="5643" max="5890" width="9.33203125" style="1647"/>
    <col min="5891" max="5891" width="48.5546875" style="1647" customWidth="1"/>
    <col min="5892" max="5892" width="9.33203125" style="1647"/>
    <col min="5893" max="5893" width="17.5546875" style="1647" customWidth="1"/>
    <col min="5894" max="5894" width="18.5546875" style="1647" customWidth="1"/>
    <col min="5895" max="5895" width="16.44140625" style="1647" customWidth="1"/>
    <col min="5896" max="5896" width="23" style="1647" customWidth="1"/>
    <col min="5897" max="5897" width="17.6640625" style="1647" customWidth="1"/>
    <col min="5898" max="5898" width="25.5546875" style="1647" customWidth="1"/>
    <col min="5899" max="6146" width="9.33203125" style="1647"/>
    <col min="6147" max="6147" width="48.5546875" style="1647" customWidth="1"/>
    <col min="6148" max="6148" width="9.33203125" style="1647"/>
    <col min="6149" max="6149" width="17.5546875" style="1647" customWidth="1"/>
    <col min="6150" max="6150" width="18.5546875" style="1647" customWidth="1"/>
    <col min="6151" max="6151" width="16.44140625" style="1647" customWidth="1"/>
    <col min="6152" max="6152" width="23" style="1647" customWidth="1"/>
    <col min="6153" max="6153" width="17.6640625" style="1647" customWidth="1"/>
    <col min="6154" max="6154" width="25.5546875" style="1647" customWidth="1"/>
    <col min="6155" max="6402" width="9.33203125" style="1647"/>
    <col min="6403" max="6403" width="48.5546875" style="1647" customWidth="1"/>
    <col min="6404" max="6404" width="9.33203125" style="1647"/>
    <col min="6405" max="6405" width="17.5546875" style="1647" customWidth="1"/>
    <col min="6406" max="6406" width="18.5546875" style="1647" customWidth="1"/>
    <col min="6407" max="6407" width="16.44140625" style="1647" customWidth="1"/>
    <col min="6408" max="6408" width="23" style="1647" customWidth="1"/>
    <col min="6409" max="6409" width="17.6640625" style="1647" customWidth="1"/>
    <col min="6410" max="6410" width="25.5546875" style="1647" customWidth="1"/>
    <col min="6411" max="6658" width="9.33203125" style="1647"/>
    <col min="6659" max="6659" width="48.5546875" style="1647" customWidth="1"/>
    <col min="6660" max="6660" width="9.33203125" style="1647"/>
    <col min="6661" max="6661" width="17.5546875" style="1647" customWidth="1"/>
    <col min="6662" max="6662" width="18.5546875" style="1647" customWidth="1"/>
    <col min="6663" max="6663" width="16.44140625" style="1647" customWidth="1"/>
    <col min="6664" max="6664" width="23" style="1647" customWidth="1"/>
    <col min="6665" max="6665" width="17.6640625" style="1647" customWidth="1"/>
    <col min="6666" max="6666" width="25.5546875" style="1647" customWidth="1"/>
    <col min="6667" max="6914" width="9.33203125" style="1647"/>
    <col min="6915" max="6915" width="48.5546875" style="1647" customWidth="1"/>
    <col min="6916" max="6916" width="9.33203125" style="1647"/>
    <col min="6917" max="6917" width="17.5546875" style="1647" customWidth="1"/>
    <col min="6918" max="6918" width="18.5546875" style="1647" customWidth="1"/>
    <col min="6919" max="6919" width="16.44140625" style="1647" customWidth="1"/>
    <col min="6920" max="6920" width="23" style="1647" customWidth="1"/>
    <col min="6921" max="6921" width="17.6640625" style="1647" customWidth="1"/>
    <col min="6922" max="6922" width="25.5546875" style="1647" customWidth="1"/>
    <col min="6923" max="7170" width="9.33203125" style="1647"/>
    <col min="7171" max="7171" width="48.5546875" style="1647" customWidth="1"/>
    <col min="7172" max="7172" width="9.33203125" style="1647"/>
    <col min="7173" max="7173" width="17.5546875" style="1647" customWidth="1"/>
    <col min="7174" max="7174" width="18.5546875" style="1647" customWidth="1"/>
    <col min="7175" max="7175" width="16.44140625" style="1647" customWidth="1"/>
    <col min="7176" max="7176" width="23" style="1647" customWidth="1"/>
    <col min="7177" max="7177" width="17.6640625" style="1647" customWidth="1"/>
    <col min="7178" max="7178" width="25.5546875" style="1647" customWidth="1"/>
    <col min="7179" max="7426" width="9.33203125" style="1647"/>
    <col min="7427" max="7427" width="48.5546875" style="1647" customWidth="1"/>
    <col min="7428" max="7428" width="9.33203125" style="1647"/>
    <col min="7429" max="7429" width="17.5546875" style="1647" customWidth="1"/>
    <col min="7430" max="7430" width="18.5546875" style="1647" customWidth="1"/>
    <col min="7431" max="7431" width="16.44140625" style="1647" customWidth="1"/>
    <col min="7432" max="7432" width="23" style="1647" customWidth="1"/>
    <col min="7433" max="7433" width="17.6640625" style="1647" customWidth="1"/>
    <col min="7434" max="7434" width="25.5546875" style="1647" customWidth="1"/>
    <col min="7435" max="7682" width="9.33203125" style="1647"/>
    <col min="7683" max="7683" width="48.5546875" style="1647" customWidth="1"/>
    <col min="7684" max="7684" width="9.33203125" style="1647"/>
    <col min="7685" max="7685" width="17.5546875" style="1647" customWidth="1"/>
    <col min="7686" max="7686" width="18.5546875" style="1647" customWidth="1"/>
    <col min="7687" max="7687" width="16.44140625" style="1647" customWidth="1"/>
    <col min="7688" max="7688" width="23" style="1647" customWidth="1"/>
    <col min="7689" max="7689" width="17.6640625" style="1647" customWidth="1"/>
    <col min="7690" max="7690" width="25.5546875" style="1647" customWidth="1"/>
    <col min="7691" max="7938" width="9.33203125" style="1647"/>
    <col min="7939" max="7939" width="48.5546875" style="1647" customWidth="1"/>
    <col min="7940" max="7940" width="9.33203125" style="1647"/>
    <col min="7941" max="7941" width="17.5546875" style="1647" customWidth="1"/>
    <col min="7942" max="7942" width="18.5546875" style="1647" customWidth="1"/>
    <col min="7943" max="7943" width="16.44140625" style="1647" customWidth="1"/>
    <col min="7944" max="7944" width="23" style="1647" customWidth="1"/>
    <col min="7945" max="7945" width="17.6640625" style="1647" customWidth="1"/>
    <col min="7946" max="7946" width="25.5546875" style="1647" customWidth="1"/>
    <col min="7947" max="8194" width="9.33203125" style="1647"/>
    <col min="8195" max="8195" width="48.5546875" style="1647" customWidth="1"/>
    <col min="8196" max="8196" width="9.33203125" style="1647"/>
    <col min="8197" max="8197" width="17.5546875" style="1647" customWidth="1"/>
    <col min="8198" max="8198" width="18.5546875" style="1647" customWidth="1"/>
    <col min="8199" max="8199" width="16.44140625" style="1647" customWidth="1"/>
    <col min="8200" max="8200" width="23" style="1647" customWidth="1"/>
    <col min="8201" max="8201" width="17.6640625" style="1647" customWidth="1"/>
    <col min="8202" max="8202" width="25.5546875" style="1647" customWidth="1"/>
    <col min="8203" max="8450" width="9.33203125" style="1647"/>
    <col min="8451" max="8451" width="48.5546875" style="1647" customWidth="1"/>
    <col min="8452" max="8452" width="9.33203125" style="1647"/>
    <col min="8453" max="8453" width="17.5546875" style="1647" customWidth="1"/>
    <col min="8454" max="8454" width="18.5546875" style="1647" customWidth="1"/>
    <col min="8455" max="8455" width="16.44140625" style="1647" customWidth="1"/>
    <col min="8456" max="8456" width="23" style="1647" customWidth="1"/>
    <col min="8457" max="8457" width="17.6640625" style="1647" customWidth="1"/>
    <col min="8458" max="8458" width="25.5546875" style="1647" customWidth="1"/>
    <col min="8459" max="8706" width="9.33203125" style="1647"/>
    <col min="8707" max="8707" width="48.5546875" style="1647" customWidth="1"/>
    <col min="8708" max="8708" width="9.33203125" style="1647"/>
    <col min="8709" max="8709" width="17.5546875" style="1647" customWidth="1"/>
    <col min="8710" max="8710" width="18.5546875" style="1647" customWidth="1"/>
    <col min="8711" max="8711" width="16.44140625" style="1647" customWidth="1"/>
    <col min="8712" max="8712" width="23" style="1647" customWidth="1"/>
    <col min="8713" max="8713" width="17.6640625" style="1647" customWidth="1"/>
    <col min="8714" max="8714" width="25.5546875" style="1647" customWidth="1"/>
    <col min="8715" max="8962" width="9.33203125" style="1647"/>
    <col min="8963" max="8963" width="48.5546875" style="1647" customWidth="1"/>
    <col min="8964" max="8964" width="9.33203125" style="1647"/>
    <col min="8965" max="8965" width="17.5546875" style="1647" customWidth="1"/>
    <col min="8966" max="8966" width="18.5546875" style="1647" customWidth="1"/>
    <col min="8967" max="8967" width="16.44140625" style="1647" customWidth="1"/>
    <col min="8968" max="8968" width="23" style="1647" customWidth="1"/>
    <col min="8969" max="8969" width="17.6640625" style="1647" customWidth="1"/>
    <col min="8970" max="8970" width="25.5546875" style="1647" customWidth="1"/>
    <col min="8971" max="9218" width="9.33203125" style="1647"/>
    <col min="9219" max="9219" width="48.5546875" style="1647" customWidth="1"/>
    <col min="9220" max="9220" width="9.33203125" style="1647"/>
    <col min="9221" max="9221" width="17.5546875" style="1647" customWidth="1"/>
    <col min="9222" max="9222" width="18.5546875" style="1647" customWidth="1"/>
    <col min="9223" max="9223" width="16.44140625" style="1647" customWidth="1"/>
    <col min="9224" max="9224" width="23" style="1647" customWidth="1"/>
    <col min="9225" max="9225" width="17.6640625" style="1647" customWidth="1"/>
    <col min="9226" max="9226" width="25.5546875" style="1647" customWidth="1"/>
    <col min="9227" max="9474" width="9.33203125" style="1647"/>
    <col min="9475" max="9475" width="48.5546875" style="1647" customWidth="1"/>
    <col min="9476" max="9476" width="9.33203125" style="1647"/>
    <col min="9477" max="9477" width="17.5546875" style="1647" customWidth="1"/>
    <col min="9478" max="9478" width="18.5546875" style="1647" customWidth="1"/>
    <col min="9479" max="9479" width="16.44140625" style="1647" customWidth="1"/>
    <col min="9480" max="9480" width="23" style="1647" customWidth="1"/>
    <col min="9481" max="9481" width="17.6640625" style="1647" customWidth="1"/>
    <col min="9482" max="9482" width="25.5546875" style="1647" customWidth="1"/>
    <col min="9483" max="9730" width="9.33203125" style="1647"/>
    <col min="9731" max="9731" width="48.5546875" style="1647" customWidth="1"/>
    <col min="9732" max="9732" width="9.33203125" style="1647"/>
    <col min="9733" max="9733" width="17.5546875" style="1647" customWidth="1"/>
    <col min="9734" max="9734" width="18.5546875" style="1647" customWidth="1"/>
    <col min="9735" max="9735" width="16.44140625" style="1647" customWidth="1"/>
    <col min="9736" max="9736" width="23" style="1647" customWidth="1"/>
    <col min="9737" max="9737" width="17.6640625" style="1647" customWidth="1"/>
    <col min="9738" max="9738" width="25.5546875" style="1647" customWidth="1"/>
    <col min="9739" max="9986" width="9.33203125" style="1647"/>
    <col min="9987" max="9987" width="48.5546875" style="1647" customWidth="1"/>
    <col min="9988" max="9988" width="9.33203125" style="1647"/>
    <col min="9989" max="9989" width="17.5546875" style="1647" customWidth="1"/>
    <col min="9990" max="9990" width="18.5546875" style="1647" customWidth="1"/>
    <col min="9991" max="9991" width="16.44140625" style="1647" customWidth="1"/>
    <col min="9992" max="9992" width="23" style="1647" customWidth="1"/>
    <col min="9993" max="9993" width="17.6640625" style="1647" customWidth="1"/>
    <col min="9994" max="9994" width="25.5546875" style="1647" customWidth="1"/>
    <col min="9995" max="10242" width="9.33203125" style="1647"/>
    <col min="10243" max="10243" width="48.5546875" style="1647" customWidth="1"/>
    <col min="10244" max="10244" width="9.33203125" style="1647"/>
    <col min="10245" max="10245" width="17.5546875" style="1647" customWidth="1"/>
    <col min="10246" max="10246" width="18.5546875" style="1647" customWidth="1"/>
    <col min="10247" max="10247" width="16.44140625" style="1647" customWidth="1"/>
    <col min="10248" max="10248" width="23" style="1647" customWidth="1"/>
    <col min="10249" max="10249" width="17.6640625" style="1647" customWidth="1"/>
    <col min="10250" max="10250" width="25.5546875" style="1647" customWidth="1"/>
    <col min="10251" max="10498" width="9.33203125" style="1647"/>
    <col min="10499" max="10499" width="48.5546875" style="1647" customWidth="1"/>
    <col min="10500" max="10500" width="9.33203125" style="1647"/>
    <col min="10501" max="10501" width="17.5546875" style="1647" customWidth="1"/>
    <col min="10502" max="10502" width="18.5546875" style="1647" customWidth="1"/>
    <col min="10503" max="10503" width="16.44140625" style="1647" customWidth="1"/>
    <col min="10504" max="10504" width="23" style="1647" customWidth="1"/>
    <col min="10505" max="10505" width="17.6640625" style="1647" customWidth="1"/>
    <col min="10506" max="10506" width="25.5546875" style="1647" customWidth="1"/>
    <col min="10507" max="10754" width="9.33203125" style="1647"/>
    <col min="10755" max="10755" width="48.5546875" style="1647" customWidth="1"/>
    <col min="10756" max="10756" width="9.33203125" style="1647"/>
    <col min="10757" max="10757" width="17.5546875" style="1647" customWidth="1"/>
    <col min="10758" max="10758" width="18.5546875" style="1647" customWidth="1"/>
    <col min="10759" max="10759" width="16.44140625" style="1647" customWidth="1"/>
    <col min="10760" max="10760" width="23" style="1647" customWidth="1"/>
    <col min="10761" max="10761" width="17.6640625" style="1647" customWidth="1"/>
    <col min="10762" max="10762" width="25.5546875" style="1647" customWidth="1"/>
    <col min="10763" max="11010" width="9.33203125" style="1647"/>
    <col min="11011" max="11011" width="48.5546875" style="1647" customWidth="1"/>
    <col min="11012" max="11012" width="9.33203125" style="1647"/>
    <col min="11013" max="11013" width="17.5546875" style="1647" customWidth="1"/>
    <col min="11014" max="11014" width="18.5546875" style="1647" customWidth="1"/>
    <col min="11015" max="11015" width="16.44140625" style="1647" customWidth="1"/>
    <col min="11016" max="11016" width="23" style="1647" customWidth="1"/>
    <col min="11017" max="11017" width="17.6640625" style="1647" customWidth="1"/>
    <col min="11018" max="11018" width="25.5546875" style="1647" customWidth="1"/>
    <col min="11019" max="11266" width="9.33203125" style="1647"/>
    <col min="11267" max="11267" width="48.5546875" style="1647" customWidth="1"/>
    <col min="11268" max="11268" width="9.33203125" style="1647"/>
    <col min="11269" max="11269" width="17.5546875" style="1647" customWidth="1"/>
    <col min="11270" max="11270" width="18.5546875" style="1647" customWidth="1"/>
    <col min="11271" max="11271" width="16.44140625" style="1647" customWidth="1"/>
    <col min="11272" max="11272" width="23" style="1647" customWidth="1"/>
    <col min="11273" max="11273" width="17.6640625" style="1647" customWidth="1"/>
    <col min="11274" max="11274" width="25.5546875" style="1647" customWidth="1"/>
    <col min="11275" max="11522" width="9.33203125" style="1647"/>
    <col min="11523" max="11523" width="48.5546875" style="1647" customWidth="1"/>
    <col min="11524" max="11524" width="9.33203125" style="1647"/>
    <col min="11525" max="11525" width="17.5546875" style="1647" customWidth="1"/>
    <col min="11526" max="11526" width="18.5546875" style="1647" customWidth="1"/>
    <col min="11527" max="11527" width="16.44140625" style="1647" customWidth="1"/>
    <col min="11528" max="11528" width="23" style="1647" customWidth="1"/>
    <col min="11529" max="11529" width="17.6640625" style="1647" customWidth="1"/>
    <col min="11530" max="11530" width="25.5546875" style="1647" customWidth="1"/>
    <col min="11531" max="11778" width="9.33203125" style="1647"/>
    <col min="11779" max="11779" width="48.5546875" style="1647" customWidth="1"/>
    <col min="11780" max="11780" width="9.33203125" style="1647"/>
    <col min="11781" max="11781" width="17.5546875" style="1647" customWidth="1"/>
    <col min="11782" max="11782" width="18.5546875" style="1647" customWidth="1"/>
    <col min="11783" max="11783" width="16.44140625" style="1647" customWidth="1"/>
    <col min="11784" max="11784" width="23" style="1647" customWidth="1"/>
    <col min="11785" max="11785" width="17.6640625" style="1647" customWidth="1"/>
    <col min="11786" max="11786" width="25.5546875" style="1647" customWidth="1"/>
    <col min="11787" max="12034" width="9.33203125" style="1647"/>
    <col min="12035" max="12035" width="48.5546875" style="1647" customWidth="1"/>
    <col min="12036" max="12036" width="9.33203125" style="1647"/>
    <col min="12037" max="12037" width="17.5546875" style="1647" customWidth="1"/>
    <col min="12038" max="12038" width="18.5546875" style="1647" customWidth="1"/>
    <col min="12039" max="12039" width="16.44140625" style="1647" customWidth="1"/>
    <col min="12040" max="12040" width="23" style="1647" customWidth="1"/>
    <col min="12041" max="12041" width="17.6640625" style="1647" customWidth="1"/>
    <col min="12042" max="12042" width="25.5546875" style="1647" customWidth="1"/>
    <col min="12043" max="12290" width="9.33203125" style="1647"/>
    <col min="12291" max="12291" width="48.5546875" style="1647" customWidth="1"/>
    <col min="12292" max="12292" width="9.33203125" style="1647"/>
    <col min="12293" max="12293" width="17.5546875" style="1647" customWidth="1"/>
    <col min="12294" max="12294" width="18.5546875" style="1647" customWidth="1"/>
    <col min="12295" max="12295" width="16.44140625" style="1647" customWidth="1"/>
    <col min="12296" max="12296" width="23" style="1647" customWidth="1"/>
    <col min="12297" max="12297" width="17.6640625" style="1647" customWidth="1"/>
    <col min="12298" max="12298" width="25.5546875" style="1647" customWidth="1"/>
    <col min="12299" max="12546" width="9.33203125" style="1647"/>
    <col min="12547" max="12547" width="48.5546875" style="1647" customWidth="1"/>
    <col min="12548" max="12548" width="9.33203125" style="1647"/>
    <col min="12549" max="12549" width="17.5546875" style="1647" customWidth="1"/>
    <col min="12550" max="12550" width="18.5546875" style="1647" customWidth="1"/>
    <col min="12551" max="12551" width="16.44140625" style="1647" customWidth="1"/>
    <col min="12552" max="12552" width="23" style="1647" customWidth="1"/>
    <col min="12553" max="12553" width="17.6640625" style="1647" customWidth="1"/>
    <col min="12554" max="12554" width="25.5546875" style="1647" customWidth="1"/>
    <col min="12555" max="12802" width="9.33203125" style="1647"/>
    <col min="12803" max="12803" width="48.5546875" style="1647" customWidth="1"/>
    <col min="12804" max="12804" width="9.33203125" style="1647"/>
    <col min="12805" max="12805" width="17.5546875" style="1647" customWidth="1"/>
    <col min="12806" max="12806" width="18.5546875" style="1647" customWidth="1"/>
    <col min="12807" max="12807" width="16.44140625" style="1647" customWidth="1"/>
    <col min="12808" max="12808" width="23" style="1647" customWidth="1"/>
    <col min="12809" max="12809" width="17.6640625" style="1647" customWidth="1"/>
    <col min="12810" max="12810" width="25.5546875" style="1647" customWidth="1"/>
    <col min="12811" max="13058" width="9.33203125" style="1647"/>
    <col min="13059" max="13059" width="48.5546875" style="1647" customWidth="1"/>
    <col min="13060" max="13060" width="9.33203125" style="1647"/>
    <col min="13061" max="13061" width="17.5546875" style="1647" customWidth="1"/>
    <col min="13062" max="13062" width="18.5546875" style="1647" customWidth="1"/>
    <col min="13063" max="13063" width="16.44140625" style="1647" customWidth="1"/>
    <col min="13064" max="13064" width="23" style="1647" customWidth="1"/>
    <col min="13065" max="13065" width="17.6640625" style="1647" customWidth="1"/>
    <col min="13066" max="13066" width="25.5546875" style="1647" customWidth="1"/>
    <col min="13067" max="13314" width="9.33203125" style="1647"/>
    <col min="13315" max="13315" width="48.5546875" style="1647" customWidth="1"/>
    <col min="13316" max="13316" width="9.33203125" style="1647"/>
    <col min="13317" max="13317" width="17.5546875" style="1647" customWidth="1"/>
    <col min="13318" max="13318" width="18.5546875" style="1647" customWidth="1"/>
    <col min="13319" max="13319" width="16.44140625" style="1647" customWidth="1"/>
    <col min="13320" max="13320" width="23" style="1647" customWidth="1"/>
    <col min="13321" max="13321" width="17.6640625" style="1647" customWidth="1"/>
    <col min="13322" max="13322" width="25.5546875" style="1647" customWidth="1"/>
    <col min="13323" max="13570" width="9.33203125" style="1647"/>
    <col min="13571" max="13571" width="48.5546875" style="1647" customWidth="1"/>
    <col min="13572" max="13572" width="9.33203125" style="1647"/>
    <col min="13573" max="13573" width="17.5546875" style="1647" customWidth="1"/>
    <col min="13574" max="13574" width="18.5546875" style="1647" customWidth="1"/>
    <col min="13575" max="13575" width="16.44140625" style="1647" customWidth="1"/>
    <col min="13576" max="13576" width="23" style="1647" customWidth="1"/>
    <col min="13577" max="13577" width="17.6640625" style="1647" customWidth="1"/>
    <col min="13578" max="13578" width="25.5546875" style="1647" customWidth="1"/>
    <col min="13579" max="13826" width="9.33203125" style="1647"/>
    <col min="13827" max="13827" width="48.5546875" style="1647" customWidth="1"/>
    <col min="13828" max="13828" width="9.33203125" style="1647"/>
    <col min="13829" max="13829" width="17.5546875" style="1647" customWidth="1"/>
    <col min="13830" max="13830" width="18.5546875" style="1647" customWidth="1"/>
    <col min="13831" max="13831" width="16.44140625" style="1647" customWidth="1"/>
    <col min="13832" max="13832" width="23" style="1647" customWidth="1"/>
    <col min="13833" max="13833" width="17.6640625" style="1647" customWidth="1"/>
    <col min="13834" max="13834" width="25.5546875" style="1647" customWidth="1"/>
    <col min="13835" max="14082" width="9.33203125" style="1647"/>
    <col min="14083" max="14083" width="48.5546875" style="1647" customWidth="1"/>
    <col min="14084" max="14084" width="9.33203125" style="1647"/>
    <col min="14085" max="14085" width="17.5546875" style="1647" customWidth="1"/>
    <col min="14086" max="14086" width="18.5546875" style="1647" customWidth="1"/>
    <col min="14087" max="14087" width="16.44140625" style="1647" customWidth="1"/>
    <col min="14088" max="14088" width="23" style="1647" customWidth="1"/>
    <col min="14089" max="14089" width="17.6640625" style="1647" customWidth="1"/>
    <col min="14090" max="14090" width="25.5546875" style="1647" customWidth="1"/>
    <col min="14091" max="14338" width="9.33203125" style="1647"/>
    <col min="14339" max="14339" width="48.5546875" style="1647" customWidth="1"/>
    <col min="14340" max="14340" width="9.33203125" style="1647"/>
    <col min="14341" max="14341" width="17.5546875" style="1647" customWidth="1"/>
    <col min="14342" max="14342" width="18.5546875" style="1647" customWidth="1"/>
    <col min="14343" max="14343" width="16.44140625" style="1647" customWidth="1"/>
    <col min="14344" max="14344" width="23" style="1647" customWidth="1"/>
    <col min="14345" max="14345" width="17.6640625" style="1647" customWidth="1"/>
    <col min="14346" max="14346" width="25.5546875" style="1647" customWidth="1"/>
    <col min="14347" max="14594" width="9.33203125" style="1647"/>
    <col min="14595" max="14595" width="48.5546875" style="1647" customWidth="1"/>
    <col min="14596" max="14596" width="9.33203125" style="1647"/>
    <col min="14597" max="14597" width="17.5546875" style="1647" customWidth="1"/>
    <col min="14598" max="14598" width="18.5546875" style="1647" customWidth="1"/>
    <col min="14599" max="14599" width="16.44140625" style="1647" customWidth="1"/>
    <col min="14600" max="14600" width="23" style="1647" customWidth="1"/>
    <col min="14601" max="14601" width="17.6640625" style="1647" customWidth="1"/>
    <col min="14602" max="14602" width="25.5546875" style="1647" customWidth="1"/>
    <col min="14603" max="14850" width="9.33203125" style="1647"/>
    <col min="14851" max="14851" width="48.5546875" style="1647" customWidth="1"/>
    <col min="14852" max="14852" width="9.33203125" style="1647"/>
    <col min="14853" max="14853" width="17.5546875" style="1647" customWidth="1"/>
    <col min="14854" max="14854" width="18.5546875" style="1647" customWidth="1"/>
    <col min="14855" max="14855" width="16.44140625" style="1647" customWidth="1"/>
    <col min="14856" max="14856" width="23" style="1647" customWidth="1"/>
    <col min="14857" max="14857" width="17.6640625" style="1647" customWidth="1"/>
    <col min="14858" max="14858" width="25.5546875" style="1647" customWidth="1"/>
    <col min="14859" max="15106" width="9.33203125" style="1647"/>
    <col min="15107" max="15107" width="48.5546875" style="1647" customWidth="1"/>
    <col min="15108" max="15108" width="9.33203125" style="1647"/>
    <col min="15109" max="15109" width="17.5546875" style="1647" customWidth="1"/>
    <col min="15110" max="15110" width="18.5546875" style="1647" customWidth="1"/>
    <col min="15111" max="15111" width="16.44140625" style="1647" customWidth="1"/>
    <col min="15112" max="15112" width="23" style="1647" customWidth="1"/>
    <col min="15113" max="15113" width="17.6640625" style="1647" customWidth="1"/>
    <col min="15114" max="15114" width="25.5546875" style="1647" customWidth="1"/>
    <col min="15115" max="15362" width="9.33203125" style="1647"/>
    <col min="15363" max="15363" width="48.5546875" style="1647" customWidth="1"/>
    <col min="15364" max="15364" width="9.33203125" style="1647"/>
    <col min="15365" max="15365" width="17.5546875" style="1647" customWidth="1"/>
    <col min="15366" max="15366" width="18.5546875" style="1647" customWidth="1"/>
    <col min="15367" max="15367" width="16.44140625" style="1647" customWidth="1"/>
    <col min="15368" max="15368" width="23" style="1647" customWidth="1"/>
    <col min="15369" max="15369" width="17.6640625" style="1647" customWidth="1"/>
    <col min="15370" max="15370" width="25.5546875" style="1647" customWidth="1"/>
    <col min="15371" max="15618" width="9.33203125" style="1647"/>
    <col min="15619" max="15619" width="48.5546875" style="1647" customWidth="1"/>
    <col min="15620" max="15620" width="9.33203125" style="1647"/>
    <col min="15621" max="15621" width="17.5546875" style="1647" customWidth="1"/>
    <col min="15622" max="15622" width="18.5546875" style="1647" customWidth="1"/>
    <col min="15623" max="15623" width="16.44140625" style="1647" customWidth="1"/>
    <col min="15624" max="15624" width="23" style="1647" customWidth="1"/>
    <col min="15625" max="15625" width="17.6640625" style="1647" customWidth="1"/>
    <col min="15626" max="15626" width="25.5546875" style="1647" customWidth="1"/>
    <col min="15627" max="15874" width="9.33203125" style="1647"/>
    <col min="15875" max="15875" width="48.5546875" style="1647" customWidth="1"/>
    <col min="15876" max="15876" width="9.33203125" style="1647"/>
    <col min="15877" max="15877" width="17.5546875" style="1647" customWidth="1"/>
    <col min="15878" max="15878" width="18.5546875" style="1647" customWidth="1"/>
    <col min="15879" max="15879" width="16.44140625" style="1647" customWidth="1"/>
    <col min="15880" max="15880" width="23" style="1647" customWidth="1"/>
    <col min="15881" max="15881" width="17.6640625" style="1647" customWidth="1"/>
    <col min="15882" max="15882" width="25.5546875" style="1647" customWidth="1"/>
    <col min="15883" max="16130" width="9.33203125" style="1647"/>
    <col min="16131" max="16131" width="48.5546875" style="1647" customWidth="1"/>
    <col min="16132" max="16132" width="9.33203125" style="1647"/>
    <col min="16133" max="16133" width="17.5546875" style="1647" customWidth="1"/>
    <col min="16134" max="16134" width="18.5546875" style="1647" customWidth="1"/>
    <col min="16135" max="16135" width="16.44140625" style="1647" customWidth="1"/>
    <col min="16136" max="16136" width="23" style="1647" customWidth="1"/>
    <col min="16137" max="16137" width="17.6640625" style="1647" customWidth="1"/>
    <col min="16138" max="16138" width="25.5546875" style="1647" customWidth="1"/>
    <col min="16139" max="16384" width="9.33203125" style="1647"/>
  </cols>
  <sheetData>
    <row r="1" spans="1:11">
      <c r="A1" s="1" t="s">
        <v>3958</v>
      </c>
    </row>
    <row r="2" spans="1:11">
      <c r="A2" s="293" t="s">
        <v>1579</v>
      </c>
      <c r="B2" s="266"/>
      <c r="C2" s="266"/>
      <c r="D2" s="313"/>
      <c r="E2" s="313"/>
      <c r="F2" s="1005"/>
      <c r="G2" s="1005"/>
      <c r="H2" s="1005"/>
      <c r="I2" s="1000"/>
    </row>
    <row r="3" spans="1:11">
      <c r="A3" s="293"/>
      <c r="B3" s="266"/>
      <c r="C3" s="266"/>
      <c r="D3" s="313"/>
      <c r="E3" s="313"/>
      <c r="F3" s="1005"/>
      <c r="G3" s="1005"/>
      <c r="H3" s="1005"/>
      <c r="I3" s="1000"/>
    </row>
    <row r="4" spans="1:11">
      <c r="A4" s="1" t="s">
        <v>3959</v>
      </c>
      <c r="B4" s="313"/>
      <c r="C4" s="313"/>
      <c r="D4" s="313"/>
      <c r="E4" s="313"/>
      <c r="F4" s="55"/>
      <c r="G4" s="55"/>
      <c r="H4" s="55"/>
      <c r="I4" s="55"/>
    </row>
    <row r="5" spans="1:11">
      <c r="A5" s="273" t="s">
        <v>109</v>
      </c>
      <c r="C5" s="313"/>
      <c r="D5" s="313"/>
      <c r="E5" s="313"/>
      <c r="F5" s="55"/>
      <c r="G5" s="55"/>
      <c r="H5" s="55"/>
      <c r="I5" s="55"/>
    </row>
    <row r="6" spans="1:11">
      <c r="A6" s="905" t="s">
        <v>3746</v>
      </c>
      <c r="B6" s="1931" t="s">
        <v>3747</v>
      </c>
      <c r="C6" s="1932" t="s">
        <v>108</v>
      </c>
      <c r="D6" s="1931" t="s">
        <v>3748</v>
      </c>
      <c r="E6" s="313"/>
      <c r="F6" s="55"/>
      <c r="G6" s="55"/>
      <c r="H6" s="55"/>
      <c r="I6" s="55"/>
    </row>
    <row r="7" spans="1:11">
      <c r="C7" s="313"/>
      <c r="D7" s="313"/>
      <c r="E7" s="313"/>
      <c r="F7" s="55"/>
      <c r="G7" s="55"/>
      <c r="H7" s="55"/>
      <c r="I7" s="55"/>
    </row>
    <row r="8" spans="1:11">
      <c r="C8" s="35"/>
      <c r="D8" s="35"/>
      <c r="E8" s="35"/>
      <c r="F8" s="55"/>
      <c r="G8" s="55"/>
      <c r="H8" s="55"/>
      <c r="I8" s="55"/>
    </row>
    <row r="9" spans="1:11">
      <c r="A9" s="293" t="s">
        <v>3824</v>
      </c>
      <c r="C9" s="35"/>
      <c r="D9" s="35"/>
      <c r="E9" s="35"/>
      <c r="F9" s="55"/>
      <c r="G9" s="55"/>
      <c r="H9" s="55"/>
      <c r="I9" s="55"/>
    </row>
    <row r="10" spans="1:11">
      <c r="G10" s="1909" t="s">
        <v>3824</v>
      </c>
    </row>
    <row r="11" spans="1:11">
      <c r="G11" s="298" t="s">
        <v>13</v>
      </c>
    </row>
    <row r="12" spans="1:11">
      <c r="E12" s="1950" t="s">
        <v>3960</v>
      </c>
      <c r="F12" s="301" t="s">
        <v>12</v>
      </c>
      <c r="G12" s="1935"/>
      <c r="H12" s="47" t="s">
        <v>3961</v>
      </c>
      <c r="I12" s="47"/>
      <c r="J12" s="47"/>
      <c r="K12" s="47"/>
    </row>
    <row r="13" spans="1:11">
      <c r="E13" s="1950" t="s">
        <v>3962</v>
      </c>
      <c r="F13" s="301" t="s">
        <v>72</v>
      </c>
      <c r="G13" s="1935"/>
      <c r="H13" s="47" t="s">
        <v>3963</v>
      </c>
      <c r="I13" s="47"/>
      <c r="J13" s="47"/>
      <c r="K13" s="47"/>
    </row>
    <row r="14" spans="1:11">
      <c r="E14" s="1950" t="s">
        <v>3964</v>
      </c>
      <c r="F14" s="301" t="s">
        <v>11</v>
      </c>
      <c r="G14" s="1935"/>
      <c r="H14" s="47" t="s">
        <v>3965</v>
      </c>
      <c r="I14" s="47"/>
      <c r="J14" s="47"/>
      <c r="K14" s="47"/>
    </row>
    <row r="15" spans="1:11">
      <c r="E15" s="1934" t="s">
        <v>3966</v>
      </c>
      <c r="F15" s="301" t="s">
        <v>71</v>
      </c>
      <c r="G15" s="1935"/>
      <c r="H15" s="47" t="s">
        <v>79</v>
      </c>
      <c r="I15" s="47" t="s">
        <v>3967</v>
      </c>
      <c r="J15" s="47"/>
      <c r="K15" s="47"/>
    </row>
    <row r="16" spans="1:11">
      <c r="E16" s="1950" t="s">
        <v>3968</v>
      </c>
      <c r="F16" s="301" t="s">
        <v>70</v>
      </c>
      <c r="G16" s="1935"/>
      <c r="H16" s="47" t="s">
        <v>3969</v>
      </c>
      <c r="I16" s="47"/>
      <c r="J16" s="47"/>
      <c r="K16" s="47"/>
    </row>
    <row r="17" spans="1:15">
      <c r="E17" s="1950" t="s">
        <v>3970</v>
      </c>
      <c r="F17" s="301" t="s">
        <v>69</v>
      </c>
      <c r="G17" s="1935"/>
      <c r="H17" s="47" t="s">
        <v>3971</v>
      </c>
      <c r="I17" s="47"/>
      <c r="J17" s="47"/>
      <c r="K17" s="47"/>
    </row>
    <row r="20" spans="1:15">
      <c r="A20" s="1" t="s">
        <v>3972</v>
      </c>
    </row>
    <row r="21" spans="1:15">
      <c r="A21" s="273" t="s">
        <v>109</v>
      </c>
      <c r="B21" s="313"/>
    </row>
    <row r="22" spans="1:15">
      <c r="A22" s="273" t="s">
        <v>90</v>
      </c>
      <c r="B22" s="313"/>
    </row>
    <row r="23" spans="1:15">
      <c r="A23" s="905" t="s">
        <v>3746</v>
      </c>
      <c r="B23" s="1931" t="s">
        <v>3747</v>
      </c>
      <c r="C23" s="1932" t="s">
        <v>108</v>
      </c>
      <c r="D23" s="1931" t="s">
        <v>3748</v>
      </c>
      <c r="G23" s="277"/>
    </row>
    <row r="24" spans="1:15">
      <c r="B24" s="313"/>
    </row>
    <row r="25" spans="1:15">
      <c r="A25" s="293" t="s">
        <v>3973</v>
      </c>
    </row>
    <row r="27" spans="1:15" ht="14.7" customHeight="1">
      <c r="C27" s="825"/>
      <c r="D27" s="2147" t="s">
        <v>3839</v>
      </c>
      <c r="E27" s="2148"/>
      <c r="F27" s="2149" t="s">
        <v>3840</v>
      </c>
      <c r="G27" s="2149"/>
      <c r="H27" s="2149"/>
    </row>
    <row r="28" spans="1:15" ht="99" customHeight="1">
      <c r="B28" s="802"/>
      <c r="C28" s="802"/>
      <c r="D28" s="1951" t="s">
        <v>106</v>
      </c>
      <c r="E28" s="1951" t="s">
        <v>99</v>
      </c>
      <c r="F28" s="1951" t="s">
        <v>106</v>
      </c>
      <c r="G28" s="1951" t="s">
        <v>3841</v>
      </c>
      <c r="H28" s="1951" t="s">
        <v>3842</v>
      </c>
    </row>
    <row r="29" spans="1:15">
      <c r="B29" s="802"/>
      <c r="C29" s="802"/>
      <c r="D29" s="1912" t="s">
        <v>89</v>
      </c>
      <c r="E29" s="1912" t="s">
        <v>107</v>
      </c>
      <c r="F29" s="1912" t="s">
        <v>88</v>
      </c>
      <c r="G29" s="1912" t="s">
        <v>87</v>
      </c>
      <c r="H29" s="1912" t="s">
        <v>85</v>
      </c>
    </row>
    <row r="30" spans="1:15">
      <c r="B30" s="1952" t="s">
        <v>272</v>
      </c>
      <c r="C30" s="1912" t="s">
        <v>10</v>
      </c>
      <c r="D30" s="1953"/>
      <c r="E30" s="1953"/>
      <c r="F30" s="1953"/>
      <c r="G30" s="1953"/>
      <c r="H30" s="1953"/>
      <c r="I30" s="42" t="s">
        <v>271</v>
      </c>
      <c r="J30" s="42"/>
      <c r="K30" s="47" t="s">
        <v>91</v>
      </c>
      <c r="L30" s="47" t="s">
        <v>3765</v>
      </c>
      <c r="M30" s="47" t="s">
        <v>159</v>
      </c>
      <c r="N30" s="47" t="s">
        <v>183</v>
      </c>
      <c r="O30" s="47"/>
    </row>
    <row r="31" spans="1:15">
      <c r="B31" s="1952" t="s">
        <v>270</v>
      </c>
      <c r="C31" s="1912" t="s">
        <v>61</v>
      </c>
      <c r="D31" s="1953"/>
      <c r="E31" s="1953"/>
      <c r="F31" s="1953"/>
      <c r="G31" s="1953"/>
      <c r="H31" s="1953"/>
      <c r="I31" s="42" t="s">
        <v>269</v>
      </c>
      <c r="J31" s="42"/>
      <c r="K31" s="47" t="s">
        <v>91</v>
      </c>
      <c r="L31" s="47" t="s">
        <v>3765</v>
      </c>
      <c r="M31" s="47" t="s">
        <v>159</v>
      </c>
      <c r="N31" s="47" t="s">
        <v>183</v>
      </c>
      <c r="O31" s="47"/>
    </row>
    <row r="32" spans="1:15">
      <c r="B32" s="1952" t="s">
        <v>3974</v>
      </c>
      <c r="C32" s="1912" t="s">
        <v>53</v>
      </c>
      <c r="D32" s="1953"/>
      <c r="E32" s="1953"/>
      <c r="F32" s="1953"/>
      <c r="G32" s="1953"/>
      <c r="H32" s="1953"/>
      <c r="I32" s="42" t="s">
        <v>268</v>
      </c>
      <c r="J32" s="42"/>
      <c r="K32" s="47" t="s">
        <v>91</v>
      </c>
      <c r="L32" s="47" t="s">
        <v>3765</v>
      </c>
      <c r="M32" s="47" t="s">
        <v>159</v>
      </c>
      <c r="N32" s="47" t="s">
        <v>183</v>
      </c>
      <c r="O32" s="47"/>
    </row>
    <row r="33" spans="1:15">
      <c r="B33" s="1952" t="s">
        <v>3975</v>
      </c>
      <c r="C33" s="1912" t="s">
        <v>101</v>
      </c>
      <c r="D33" s="303"/>
      <c r="E33" s="303"/>
      <c r="F33" s="303"/>
      <c r="G33" s="303"/>
      <c r="H33" s="303"/>
      <c r="I33" s="42" t="s">
        <v>267</v>
      </c>
      <c r="J33" s="42"/>
      <c r="K33" s="47" t="s">
        <v>91</v>
      </c>
      <c r="L33" s="47" t="s">
        <v>3765</v>
      </c>
      <c r="M33" s="47" t="s">
        <v>159</v>
      </c>
      <c r="N33" s="47" t="s">
        <v>183</v>
      </c>
      <c r="O33" s="47"/>
    </row>
    <row r="34" spans="1:15">
      <c r="B34" s="1954" t="s">
        <v>273</v>
      </c>
      <c r="C34" s="1912" t="s">
        <v>44</v>
      </c>
      <c r="D34" s="1953"/>
      <c r="E34" s="1953"/>
      <c r="F34" s="1953"/>
      <c r="G34" s="1953"/>
      <c r="H34" s="1953"/>
      <c r="I34" s="42" t="s">
        <v>276</v>
      </c>
      <c r="J34" s="42"/>
      <c r="K34" s="47" t="s">
        <v>91</v>
      </c>
      <c r="L34" s="47" t="s">
        <v>3765</v>
      </c>
      <c r="M34" s="47" t="s">
        <v>159</v>
      </c>
      <c r="N34" s="47" t="s">
        <v>183</v>
      </c>
      <c r="O34" s="47"/>
    </row>
    <row r="35" spans="1:15">
      <c r="B35" s="1954" t="s">
        <v>266</v>
      </c>
      <c r="C35" s="1912" t="s">
        <v>43</v>
      </c>
      <c r="D35" s="1953"/>
      <c r="E35" s="1953"/>
      <c r="F35" s="1953"/>
      <c r="G35" s="1953"/>
      <c r="H35" s="1953"/>
      <c r="I35" s="42" t="s">
        <v>265</v>
      </c>
      <c r="J35" s="42"/>
      <c r="K35" s="47" t="s">
        <v>91</v>
      </c>
      <c r="L35" s="47" t="s">
        <v>3765</v>
      </c>
      <c r="M35" s="47" t="s">
        <v>159</v>
      </c>
      <c r="N35" s="47" t="s">
        <v>183</v>
      </c>
      <c r="O35" s="47"/>
    </row>
    <row r="36" spans="1:15">
      <c r="B36" s="1955" t="s">
        <v>264</v>
      </c>
      <c r="C36" s="1912" t="s">
        <v>2</v>
      </c>
      <c r="D36" s="1956"/>
      <c r="E36" s="1956"/>
      <c r="F36" s="1956"/>
      <c r="G36" s="1956"/>
      <c r="H36" s="1956"/>
      <c r="I36" s="42" t="s">
        <v>263</v>
      </c>
      <c r="J36" s="42"/>
      <c r="K36" s="47" t="s">
        <v>91</v>
      </c>
      <c r="L36" s="47" t="s">
        <v>3765</v>
      </c>
      <c r="M36" s="47" t="s">
        <v>159</v>
      </c>
      <c r="N36" s="47" t="s">
        <v>183</v>
      </c>
      <c r="O36" s="47"/>
    </row>
    <row r="37" spans="1:15">
      <c r="B37" s="1952" t="s">
        <v>262</v>
      </c>
      <c r="C37" s="1912" t="s">
        <v>36</v>
      </c>
      <c r="D37" s="1953"/>
      <c r="E37" s="1953"/>
      <c r="F37" s="1953"/>
      <c r="G37" s="1953"/>
      <c r="H37" s="1953"/>
      <c r="I37" s="42" t="s">
        <v>261</v>
      </c>
      <c r="J37" s="42"/>
      <c r="K37" s="47" t="s">
        <v>91</v>
      </c>
      <c r="L37" s="47" t="s">
        <v>3765</v>
      </c>
      <c r="M37" s="47" t="s">
        <v>159</v>
      </c>
      <c r="N37" s="47" t="s">
        <v>183</v>
      </c>
      <c r="O37" s="47"/>
    </row>
    <row r="38" spans="1:15">
      <c r="B38" s="1952" t="s">
        <v>995</v>
      </c>
      <c r="C38" s="1912" t="s">
        <v>0</v>
      </c>
      <c r="D38" s="1953"/>
      <c r="E38" s="1953"/>
      <c r="F38" s="1953"/>
      <c r="G38" s="1957"/>
      <c r="H38" s="1953"/>
      <c r="I38" s="42" t="s">
        <v>976</v>
      </c>
      <c r="J38" s="42"/>
      <c r="K38" s="47" t="s">
        <v>91</v>
      </c>
      <c r="L38" s="47" t="s">
        <v>3765</v>
      </c>
      <c r="M38" s="47" t="s">
        <v>159</v>
      </c>
      <c r="N38" s="47" t="s">
        <v>183</v>
      </c>
      <c r="O38" s="47"/>
    </row>
    <row r="39" spans="1:15">
      <c r="B39" s="1952" t="s">
        <v>260</v>
      </c>
      <c r="C39" s="1912" t="s">
        <v>18</v>
      </c>
      <c r="D39" s="1953"/>
      <c r="E39" s="1953"/>
      <c r="F39" s="1953"/>
      <c r="G39" s="1953"/>
      <c r="H39" s="1953"/>
      <c r="I39" s="42" t="s">
        <v>259</v>
      </c>
      <c r="J39" s="42"/>
      <c r="K39" s="47" t="s">
        <v>91</v>
      </c>
      <c r="L39" s="47" t="s">
        <v>3765</v>
      </c>
      <c r="M39" s="47" t="s">
        <v>159</v>
      </c>
      <c r="N39" s="830" t="s">
        <v>3976</v>
      </c>
      <c r="O39" s="47"/>
    </row>
    <row r="40" spans="1:15">
      <c r="B40" s="1949" t="s">
        <v>3977</v>
      </c>
      <c r="C40" s="1912" t="s">
        <v>95</v>
      </c>
      <c r="D40" s="303"/>
      <c r="E40" s="303"/>
      <c r="F40" s="303"/>
      <c r="G40" s="303"/>
      <c r="H40" s="303"/>
      <c r="I40" s="42" t="s">
        <v>207</v>
      </c>
      <c r="J40" s="42" t="s">
        <v>206</v>
      </c>
      <c r="K40" s="47" t="s">
        <v>91</v>
      </c>
      <c r="L40" s="47" t="s">
        <v>3765</v>
      </c>
      <c r="M40" s="47" t="s">
        <v>159</v>
      </c>
      <c r="N40" s="47" t="s">
        <v>183</v>
      </c>
      <c r="O40" s="47"/>
    </row>
    <row r="41" spans="1:15">
      <c r="B41" s="1943" t="s">
        <v>3978</v>
      </c>
      <c r="C41" s="1912" t="s">
        <v>896</v>
      </c>
      <c r="D41" s="303"/>
      <c r="E41" s="303"/>
      <c r="F41" s="303"/>
      <c r="G41" s="303"/>
      <c r="H41" s="303"/>
      <c r="I41" s="42" t="s">
        <v>207</v>
      </c>
      <c r="J41" s="42"/>
      <c r="K41" s="47" t="s">
        <v>91</v>
      </c>
      <c r="L41" s="47" t="s">
        <v>3765</v>
      </c>
      <c r="M41" s="47" t="s">
        <v>159</v>
      </c>
      <c r="N41" s="47" t="s">
        <v>183</v>
      </c>
      <c r="O41" s="47"/>
    </row>
    <row r="42" spans="1:15">
      <c r="B42" s="313"/>
      <c r="C42" s="313"/>
      <c r="D42" s="42"/>
      <c r="E42" s="42"/>
      <c r="F42" s="42"/>
      <c r="G42" s="42" t="s">
        <v>201</v>
      </c>
      <c r="H42" s="42" t="s">
        <v>3764</v>
      </c>
    </row>
    <row r="43" spans="1:15">
      <c r="B43" s="313"/>
      <c r="C43" s="313"/>
      <c r="D43" s="42" t="s">
        <v>790</v>
      </c>
      <c r="E43" s="42" t="s">
        <v>790</v>
      </c>
      <c r="F43" s="42" t="s">
        <v>791</v>
      </c>
      <c r="G43" s="42" t="s">
        <v>791</v>
      </c>
      <c r="H43" s="42" t="s">
        <v>791</v>
      </c>
    </row>
    <row r="44" spans="1:15">
      <c r="B44" s="313"/>
      <c r="C44" s="313"/>
      <c r="D44" s="42" t="s">
        <v>3920</v>
      </c>
      <c r="E44" s="42" t="s">
        <v>3921</v>
      </c>
      <c r="F44" s="42" t="s">
        <v>3920</v>
      </c>
      <c r="G44" s="42" t="s">
        <v>3921</v>
      </c>
      <c r="H44" s="42" t="s">
        <v>3921</v>
      </c>
    </row>
    <row r="45" spans="1:15">
      <c r="D45" s="325"/>
      <c r="E45" s="325"/>
      <c r="F45" s="325"/>
      <c r="G45" s="325"/>
      <c r="H45" s="41"/>
    </row>
    <row r="46" spans="1:15">
      <c r="D46" s="325"/>
      <c r="E46" s="325"/>
      <c r="F46" s="325"/>
      <c r="G46" s="325"/>
      <c r="H46" s="325"/>
    </row>
    <row r="47" spans="1:15">
      <c r="A47" s="1" t="s">
        <v>3979</v>
      </c>
      <c r="E47" s="325"/>
      <c r="F47" s="325"/>
      <c r="G47" s="325"/>
      <c r="H47" s="325"/>
    </row>
    <row r="48" spans="1:15">
      <c r="A48" s="273" t="s">
        <v>109</v>
      </c>
      <c r="B48" s="313"/>
      <c r="E48" s="325"/>
      <c r="F48" s="325"/>
      <c r="G48" s="325"/>
      <c r="H48" s="325"/>
    </row>
    <row r="49" spans="1:12">
      <c r="A49" s="273" t="s">
        <v>90</v>
      </c>
      <c r="B49" s="313"/>
      <c r="E49" s="325"/>
      <c r="F49" s="325"/>
      <c r="G49" s="325"/>
      <c r="H49" s="325"/>
    </row>
    <row r="50" spans="1:12">
      <c r="A50" s="905" t="s">
        <v>3746</v>
      </c>
      <c r="B50" s="1931" t="s">
        <v>3747</v>
      </c>
      <c r="C50" s="1932" t="s">
        <v>108</v>
      </c>
      <c r="D50" s="1931" t="s">
        <v>3748</v>
      </c>
      <c r="E50" s="325"/>
      <c r="G50" s="277"/>
    </row>
    <row r="51" spans="1:12">
      <c r="B51" s="313"/>
    </row>
    <row r="52" spans="1:12">
      <c r="A52" s="293" t="s">
        <v>3973</v>
      </c>
    </row>
    <row r="54" spans="1:12" ht="14.7" customHeight="1">
      <c r="C54" s="825"/>
      <c r="D54" s="2149" t="s">
        <v>3840</v>
      </c>
      <c r="E54" s="2149"/>
    </row>
    <row r="55" spans="1:12" ht="72">
      <c r="B55" s="802"/>
      <c r="C55" s="802"/>
      <c r="D55" s="1951" t="s">
        <v>3750</v>
      </c>
      <c r="E55" s="1951" t="s">
        <v>3751</v>
      </c>
    </row>
    <row r="56" spans="1:12">
      <c r="B56" s="802"/>
      <c r="C56" s="802"/>
      <c r="D56" s="1912" t="s">
        <v>86</v>
      </c>
      <c r="E56" s="1912" t="s">
        <v>84</v>
      </c>
    </row>
    <row r="57" spans="1:12">
      <c r="B57" s="1952" t="s">
        <v>272</v>
      </c>
      <c r="C57" s="1912" t="s">
        <v>10</v>
      </c>
      <c r="D57" s="1958"/>
      <c r="E57" s="1958"/>
      <c r="F57" s="42" t="s">
        <v>271</v>
      </c>
      <c r="G57" s="35"/>
      <c r="H57" s="47" t="s">
        <v>91</v>
      </c>
      <c r="I57" s="47" t="s">
        <v>3765</v>
      </c>
      <c r="J57" s="47" t="s">
        <v>176</v>
      </c>
      <c r="K57" s="47" t="s">
        <v>183</v>
      </c>
      <c r="L57" s="47"/>
    </row>
    <row r="58" spans="1:12">
      <c r="B58" s="1952" t="s">
        <v>270</v>
      </c>
      <c r="C58" s="1912" t="s">
        <v>61</v>
      </c>
      <c r="D58" s="1958"/>
      <c r="E58" s="1958"/>
      <c r="F58" s="42" t="s">
        <v>269</v>
      </c>
      <c r="G58" s="35"/>
      <c r="H58" s="47" t="s">
        <v>91</v>
      </c>
      <c r="I58" s="47" t="s">
        <v>3765</v>
      </c>
      <c r="J58" s="47" t="s">
        <v>176</v>
      </c>
      <c r="K58" s="47" t="s">
        <v>183</v>
      </c>
    </row>
    <row r="59" spans="1:12">
      <c r="B59" s="1952" t="s">
        <v>3974</v>
      </c>
      <c r="C59" s="1912" t="s">
        <v>53</v>
      </c>
      <c r="D59" s="1958"/>
      <c r="E59" s="1958"/>
      <c r="F59" s="42" t="s">
        <v>268</v>
      </c>
      <c r="G59" s="35"/>
      <c r="H59" s="47" t="s">
        <v>91</v>
      </c>
      <c r="I59" s="47" t="s">
        <v>3765</v>
      </c>
      <c r="J59" s="47" t="s">
        <v>176</v>
      </c>
      <c r="K59" s="47" t="s">
        <v>183</v>
      </c>
    </row>
    <row r="60" spans="1:12">
      <c r="B60" s="1952" t="s">
        <v>3975</v>
      </c>
      <c r="C60" s="1912" t="s">
        <v>101</v>
      </c>
      <c r="D60" s="1958"/>
      <c r="E60" s="1958"/>
      <c r="F60" s="42" t="s">
        <v>267</v>
      </c>
      <c r="G60" s="35"/>
      <c r="H60" s="47" t="s">
        <v>91</v>
      </c>
      <c r="I60" s="47" t="s">
        <v>3765</v>
      </c>
      <c r="J60" s="47" t="s">
        <v>176</v>
      </c>
      <c r="K60" s="47" t="s">
        <v>183</v>
      </c>
    </row>
    <row r="61" spans="1:12">
      <c r="B61" s="1954" t="s">
        <v>273</v>
      </c>
      <c r="C61" s="1912" t="s">
        <v>44</v>
      </c>
      <c r="D61" s="1958"/>
      <c r="E61" s="1958"/>
      <c r="F61" s="42" t="s">
        <v>276</v>
      </c>
      <c r="G61" s="35"/>
      <c r="H61" s="47" t="s">
        <v>91</v>
      </c>
      <c r="I61" s="47" t="s">
        <v>3765</v>
      </c>
      <c r="J61" s="47" t="s">
        <v>176</v>
      </c>
      <c r="K61" s="47" t="s">
        <v>183</v>
      </c>
    </row>
    <row r="62" spans="1:12">
      <c r="B62" s="1954" t="s">
        <v>266</v>
      </c>
      <c r="C62" s="1912" t="s">
        <v>43</v>
      </c>
      <c r="D62" s="1958"/>
      <c r="E62" s="1958"/>
      <c r="F62" s="42" t="s">
        <v>265</v>
      </c>
      <c r="G62" s="35"/>
      <c r="H62" s="47" t="s">
        <v>91</v>
      </c>
      <c r="I62" s="47" t="s">
        <v>3765</v>
      </c>
      <c r="J62" s="47" t="s">
        <v>176</v>
      </c>
      <c r="K62" s="47" t="s">
        <v>183</v>
      </c>
    </row>
    <row r="63" spans="1:12">
      <c r="B63" s="1955" t="s">
        <v>264</v>
      </c>
      <c r="C63" s="1912" t="s">
        <v>2</v>
      </c>
      <c r="D63" s="1958"/>
      <c r="E63" s="1958"/>
      <c r="F63" s="42" t="s">
        <v>263</v>
      </c>
      <c r="G63" s="35"/>
      <c r="H63" s="47" t="s">
        <v>91</v>
      </c>
      <c r="I63" s="47" t="s">
        <v>3765</v>
      </c>
      <c r="J63" s="47" t="s">
        <v>176</v>
      </c>
      <c r="K63" s="47" t="s">
        <v>183</v>
      </c>
    </row>
    <row r="64" spans="1:12">
      <c r="B64" s="1952" t="s">
        <v>262</v>
      </c>
      <c r="C64" s="1912" t="s">
        <v>36</v>
      </c>
      <c r="D64" s="1958"/>
      <c r="E64" s="1958"/>
      <c r="F64" s="42" t="s">
        <v>261</v>
      </c>
      <c r="G64" s="35"/>
      <c r="H64" s="47" t="s">
        <v>91</v>
      </c>
      <c r="I64" s="47" t="s">
        <v>3765</v>
      </c>
      <c r="J64" s="47" t="s">
        <v>176</v>
      </c>
      <c r="K64" s="47" t="s">
        <v>183</v>
      </c>
    </row>
    <row r="65" spans="1:12">
      <c r="B65" s="1952" t="s">
        <v>995</v>
      </c>
      <c r="C65" s="1912" t="s">
        <v>0</v>
      </c>
      <c r="D65" s="1958"/>
      <c r="E65" s="1958"/>
      <c r="F65" s="42" t="s">
        <v>976</v>
      </c>
      <c r="G65" s="35"/>
      <c r="H65" s="47" t="s">
        <v>91</v>
      </c>
      <c r="I65" s="47" t="s">
        <v>3765</v>
      </c>
      <c r="J65" s="47" t="s">
        <v>176</v>
      </c>
      <c r="K65" s="47" t="s">
        <v>183</v>
      </c>
    </row>
    <row r="66" spans="1:12">
      <c r="B66" s="1952" t="s">
        <v>260</v>
      </c>
      <c r="C66" s="1912" t="s">
        <v>18</v>
      </c>
      <c r="D66" s="1958"/>
      <c r="E66" s="1958"/>
      <c r="F66" s="42" t="s">
        <v>259</v>
      </c>
      <c r="G66" s="35"/>
      <c r="H66" s="47" t="s">
        <v>91</v>
      </c>
      <c r="I66" s="47" t="s">
        <v>3765</v>
      </c>
      <c r="J66" s="47" t="s">
        <v>176</v>
      </c>
      <c r="K66" s="830" t="s">
        <v>3976</v>
      </c>
    </row>
    <row r="67" spans="1:12">
      <c r="B67" s="1949" t="s">
        <v>3977</v>
      </c>
      <c r="C67" s="1912" t="s">
        <v>95</v>
      </c>
      <c r="D67" s="1958"/>
      <c r="E67" s="1958"/>
      <c r="F67" s="42" t="s">
        <v>207</v>
      </c>
      <c r="G67" s="42" t="s">
        <v>206</v>
      </c>
      <c r="H67" s="47" t="s">
        <v>91</v>
      </c>
      <c r="I67" s="47" t="s">
        <v>3765</v>
      </c>
      <c r="J67" s="47" t="s">
        <v>176</v>
      </c>
      <c r="K67" s="47" t="s">
        <v>183</v>
      </c>
    </row>
    <row r="68" spans="1:12">
      <c r="B68" s="1943" t="s">
        <v>3978</v>
      </c>
      <c r="C68" s="1912" t="s">
        <v>896</v>
      </c>
      <c r="D68" s="1958"/>
      <c r="E68" s="1958"/>
      <c r="F68" s="42" t="s">
        <v>207</v>
      </c>
      <c r="G68" s="35"/>
      <c r="H68" s="47" t="s">
        <v>91</v>
      </c>
      <c r="I68" s="47" t="s">
        <v>3765</v>
      </c>
      <c r="J68" s="47" t="s">
        <v>176</v>
      </c>
      <c r="K68" s="47" t="s">
        <v>183</v>
      </c>
    </row>
    <row r="69" spans="1:12">
      <c r="B69" s="313"/>
      <c r="C69" s="313"/>
      <c r="D69" s="42" t="s">
        <v>201</v>
      </c>
      <c r="E69" s="42" t="s">
        <v>3764</v>
      </c>
    </row>
    <row r="70" spans="1:12">
      <c r="B70" s="313"/>
      <c r="C70" s="313"/>
      <c r="D70" s="42"/>
      <c r="E70" s="42"/>
    </row>
    <row r="71" spans="1:12">
      <c r="D71" s="41"/>
      <c r="E71" s="41"/>
    </row>
    <row r="72" spans="1:12">
      <c r="D72" s="325"/>
      <c r="E72" s="41"/>
      <c r="F72" s="41"/>
      <c r="G72" s="41"/>
    </row>
    <row r="74" spans="1:12">
      <c r="A74" s="1" t="s">
        <v>3980</v>
      </c>
      <c r="D74" s="325"/>
      <c r="E74" s="325"/>
      <c r="F74" s="325"/>
      <c r="G74" s="325"/>
      <c r="H74" s="41"/>
      <c r="I74" s="41"/>
      <c r="J74" s="41"/>
    </row>
    <row r="75" spans="1:12">
      <c r="A75" s="273" t="s">
        <v>109</v>
      </c>
      <c r="B75" s="822"/>
      <c r="D75" s="325"/>
      <c r="E75" s="325"/>
      <c r="F75" s="325"/>
      <c r="G75" s="325"/>
      <c r="H75" s="41"/>
      <c r="I75" s="41"/>
      <c r="J75" s="41"/>
    </row>
    <row r="76" spans="1:12">
      <c r="A76" s="273" t="s">
        <v>90</v>
      </c>
      <c r="B76" s="822"/>
    </row>
    <row r="77" spans="1:12">
      <c r="A77" s="905" t="s">
        <v>3746</v>
      </c>
      <c r="B77" s="1931" t="s">
        <v>3747</v>
      </c>
      <c r="C77" s="1932" t="s">
        <v>108</v>
      </c>
      <c r="D77" s="1931" t="s">
        <v>3748</v>
      </c>
    </row>
    <row r="78" spans="1:12">
      <c r="B78" s="822"/>
      <c r="L78" s="1006"/>
    </row>
    <row r="79" spans="1:12">
      <c r="A79" s="427"/>
      <c r="B79" s="822"/>
      <c r="L79" s="1006"/>
    </row>
    <row r="80" spans="1:12">
      <c r="A80" s="293" t="s">
        <v>3981</v>
      </c>
      <c r="B80" s="822"/>
      <c r="L80" s="1006"/>
    </row>
    <row r="81" spans="2:12">
      <c r="L81" s="1006"/>
    </row>
    <row r="82" spans="2:12">
      <c r="C82" s="822"/>
      <c r="D82" s="1932" t="s">
        <v>3803</v>
      </c>
      <c r="K82" s="47"/>
    </row>
    <row r="83" spans="2:12">
      <c r="B83" s="822"/>
      <c r="C83" s="822"/>
      <c r="D83" s="1912" t="s">
        <v>83</v>
      </c>
      <c r="K83" s="47"/>
    </row>
    <row r="84" spans="2:12">
      <c r="B84" s="1952" t="s">
        <v>3982</v>
      </c>
      <c r="C84" s="1912" t="s">
        <v>905</v>
      </c>
      <c r="D84" s="1959"/>
      <c r="E84" s="35" t="s">
        <v>207</v>
      </c>
      <c r="F84" s="47" t="s">
        <v>141</v>
      </c>
      <c r="G84" s="47" t="s">
        <v>3765</v>
      </c>
      <c r="H84" s="47" t="s">
        <v>3983</v>
      </c>
      <c r="I84" s="47"/>
      <c r="J84" s="47"/>
    </row>
  </sheetData>
  <mergeCells count="3">
    <mergeCell ref="D27:E27"/>
    <mergeCell ref="F27:H27"/>
    <mergeCell ref="D54:E54"/>
  </mergeCells>
  <pageMargins left="0.78740157480314965" right="0.78740157480314965" top="0.98425196850393704" bottom="0.98425196850393704" header="0.51181102362204722" footer="0.51181102362204722"/>
  <pageSetup paperSize="8" scale="10" orientation="landscape"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9CF68-19BB-4A11-9FB6-00662413F20F}">
  <sheetPr codeName="Sheet45">
    <pageSetUpPr fitToPage="1"/>
  </sheetPr>
  <dimension ref="A1:P104"/>
  <sheetViews>
    <sheetView showGridLines="0" zoomScale="80" zoomScaleNormal="80" workbookViewId="0"/>
  </sheetViews>
  <sheetFormatPr defaultColWidth="9.33203125" defaultRowHeight="14.4"/>
  <cols>
    <col min="1" max="1" width="33.33203125" style="1647" customWidth="1"/>
    <col min="2" max="2" width="48.5546875" style="1647" customWidth="1"/>
    <col min="3" max="3" width="21.44140625" style="1647" customWidth="1"/>
    <col min="4" max="4" width="9.33203125" style="1647" customWidth="1"/>
    <col min="5" max="5" width="17.5546875" style="1647" customWidth="1"/>
    <col min="6" max="6" width="18.5546875" style="1647" customWidth="1"/>
    <col min="7" max="7" width="19" style="1647" customWidth="1"/>
    <col min="8" max="8" width="23" style="1647" customWidth="1"/>
    <col min="9" max="9" width="17.6640625" style="1647" customWidth="1"/>
    <col min="10" max="10" width="25.5546875" style="1647" customWidth="1"/>
    <col min="11" max="11" width="21.5546875" style="1647" customWidth="1"/>
    <col min="12" max="258" width="9.33203125" style="1647"/>
    <col min="259" max="259" width="48.5546875" style="1647" customWidth="1"/>
    <col min="260" max="260" width="9.33203125" style="1647"/>
    <col min="261" max="261" width="17.5546875" style="1647" customWidth="1"/>
    <col min="262" max="262" width="18.5546875" style="1647" customWidth="1"/>
    <col min="263" max="263" width="16.44140625" style="1647" customWidth="1"/>
    <col min="264" max="264" width="23" style="1647" customWidth="1"/>
    <col min="265" max="265" width="17.6640625" style="1647" customWidth="1"/>
    <col min="266" max="266" width="25.5546875" style="1647" customWidth="1"/>
    <col min="267" max="514" width="9.33203125" style="1647"/>
    <col min="515" max="515" width="48.5546875" style="1647" customWidth="1"/>
    <col min="516" max="516" width="9.33203125" style="1647"/>
    <col min="517" max="517" width="17.5546875" style="1647" customWidth="1"/>
    <col min="518" max="518" width="18.5546875" style="1647" customWidth="1"/>
    <col min="519" max="519" width="16.44140625" style="1647" customWidth="1"/>
    <col min="520" max="520" width="23" style="1647" customWidth="1"/>
    <col min="521" max="521" width="17.6640625" style="1647" customWidth="1"/>
    <col min="522" max="522" width="25.5546875" style="1647" customWidth="1"/>
    <col min="523" max="770" width="9.33203125" style="1647"/>
    <col min="771" max="771" width="48.5546875" style="1647" customWidth="1"/>
    <col min="772" max="772" width="9.33203125" style="1647"/>
    <col min="773" max="773" width="17.5546875" style="1647" customWidth="1"/>
    <col min="774" max="774" width="18.5546875" style="1647" customWidth="1"/>
    <col min="775" max="775" width="16.44140625" style="1647" customWidth="1"/>
    <col min="776" max="776" width="23" style="1647" customWidth="1"/>
    <col min="777" max="777" width="17.6640625" style="1647" customWidth="1"/>
    <col min="778" max="778" width="25.5546875" style="1647" customWidth="1"/>
    <col min="779" max="1026" width="9.33203125" style="1647"/>
    <col min="1027" max="1027" width="48.5546875" style="1647" customWidth="1"/>
    <col min="1028" max="1028" width="9.33203125" style="1647"/>
    <col min="1029" max="1029" width="17.5546875" style="1647" customWidth="1"/>
    <col min="1030" max="1030" width="18.5546875" style="1647" customWidth="1"/>
    <col min="1031" max="1031" width="16.44140625" style="1647" customWidth="1"/>
    <col min="1032" max="1032" width="23" style="1647" customWidth="1"/>
    <col min="1033" max="1033" width="17.6640625" style="1647" customWidth="1"/>
    <col min="1034" max="1034" width="25.5546875" style="1647" customWidth="1"/>
    <col min="1035" max="1282" width="9.33203125" style="1647"/>
    <col min="1283" max="1283" width="48.5546875" style="1647" customWidth="1"/>
    <col min="1284" max="1284" width="9.33203125" style="1647"/>
    <col min="1285" max="1285" width="17.5546875" style="1647" customWidth="1"/>
    <col min="1286" max="1286" width="18.5546875" style="1647" customWidth="1"/>
    <col min="1287" max="1287" width="16.44140625" style="1647" customWidth="1"/>
    <col min="1288" max="1288" width="23" style="1647" customWidth="1"/>
    <col min="1289" max="1289" width="17.6640625" style="1647" customWidth="1"/>
    <col min="1290" max="1290" width="25.5546875" style="1647" customWidth="1"/>
    <col min="1291" max="1538" width="9.33203125" style="1647"/>
    <col min="1539" max="1539" width="48.5546875" style="1647" customWidth="1"/>
    <col min="1540" max="1540" width="9.33203125" style="1647"/>
    <col min="1541" max="1541" width="17.5546875" style="1647" customWidth="1"/>
    <col min="1542" max="1542" width="18.5546875" style="1647" customWidth="1"/>
    <col min="1543" max="1543" width="16.44140625" style="1647" customWidth="1"/>
    <col min="1544" max="1544" width="23" style="1647" customWidth="1"/>
    <col min="1545" max="1545" width="17.6640625" style="1647" customWidth="1"/>
    <col min="1546" max="1546" width="25.5546875" style="1647" customWidth="1"/>
    <col min="1547" max="1794" width="9.33203125" style="1647"/>
    <col min="1795" max="1795" width="48.5546875" style="1647" customWidth="1"/>
    <col min="1796" max="1796" width="9.33203125" style="1647"/>
    <col min="1797" max="1797" width="17.5546875" style="1647" customWidth="1"/>
    <col min="1798" max="1798" width="18.5546875" style="1647" customWidth="1"/>
    <col min="1799" max="1799" width="16.44140625" style="1647" customWidth="1"/>
    <col min="1800" max="1800" width="23" style="1647" customWidth="1"/>
    <col min="1801" max="1801" width="17.6640625" style="1647" customWidth="1"/>
    <col min="1802" max="1802" width="25.5546875" style="1647" customWidth="1"/>
    <col min="1803" max="2050" width="9.33203125" style="1647"/>
    <col min="2051" max="2051" width="48.5546875" style="1647" customWidth="1"/>
    <col min="2052" max="2052" width="9.33203125" style="1647"/>
    <col min="2053" max="2053" width="17.5546875" style="1647" customWidth="1"/>
    <col min="2054" max="2054" width="18.5546875" style="1647" customWidth="1"/>
    <col min="2055" max="2055" width="16.44140625" style="1647" customWidth="1"/>
    <col min="2056" max="2056" width="23" style="1647" customWidth="1"/>
    <col min="2057" max="2057" width="17.6640625" style="1647" customWidth="1"/>
    <col min="2058" max="2058" width="25.5546875" style="1647" customWidth="1"/>
    <col min="2059" max="2306" width="9.33203125" style="1647"/>
    <col min="2307" max="2307" width="48.5546875" style="1647" customWidth="1"/>
    <col min="2308" max="2308" width="9.33203125" style="1647"/>
    <col min="2309" max="2309" width="17.5546875" style="1647" customWidth="1"/>
    <col min="2310" max="2310" width="18.5546875" style="1647" customWidth="1"/>
    <col min="2311" max="2311" width="16.44140625" style="1647" customWidth="1"/>
    <col min="2312" max="2312" width="23" style="1647" customWidth="1"/>
    <col min="2313" max="2313" width="17.6640625" style="1647" customWidth="1"/>
    <col min="2314" max="2314" width="25.5546875" style="1647" customWidth="1"/>
    <col min="2315" max="2562" width="9.33203125" style="1647"/>
    <col min="2563" max="2563" width="48.5546875" style="1647" customWidth="1"/>
    <col min="2564" max="2564" width="9.33203125" style="1647"/>
    <col min="2565" max="2565" width="17.5546875" style="1647" customWidth="1"/>
    <col min="2566" max="2566" width="18.5546875" style="1647" customWidth="1"/>
    <col min="2567" max="2567" width="16.44140625" style="1647" customWidth="1"/>
    <col min="2568" max="2568" width="23" style="1647" customWidth="1"/>
    <col min="2569" max="2569" width="17.6640625" style="1647" customWidth="1"/>
    <col min="2570" max="2570" width="25.5546875" style="1647" customWidth="1"/>
    <col min="2571" max="2818" width="9.33203125" style="1647"/>
    <col min="2819" max="2819" width="48.5546875" style="1647" customWidth="1"/>
    <col min="2820" max="2820" width="9.33203125" style="1647"/>
    <col min="2821" max="2821" width="17.5546875" style="1647" customWidth="1"/>
    <col min="2822" max="2822" width="18.5546875" style="1647" customWidth="1"/>
    <col min="2823" max="2823" width="16.44140625" style="1647" customWidth="1"/>
    <col min="2824" max="2824" width="23" style="1647" customWidth="1"/>
    <col min="2825" max="2825" width="17.6640625" style="1647" customWidth="1"/>
    <col min="2826" max="2826" width="25.5546875" style="1647" customWidth="1"/>
    <col min="2827" max="3074" width="9.33203125" style="1647"/>
    <col min="3075" max="3075" width="48.5546875" style="1647" customWidth="1"/>
    <col min="3076" max="3076" width="9.33203125" style="1647"/>
    <col min="3077" max="3077" width="17.5546875" style="1647" customWidth="1"/>
    <col min="3078" max="3078" width="18.5546875" style="1647" customWidth="1"/>
    <col min="3079" max="3079" width="16.44140625" style="1647" customWidth="1"/>
    <col min="3080" max="3080" width="23" style="1647" customWidth="1"/>
    <col min="3081" max="3081" width="17.6640625" style="1647" customWidth="1"/>
    <col min="3082" max="3082" width="25.5546875" style="1647" customWidth="1"/>
    <col min="3083" max="3330" width="9.33203125" style="1647"/>
    <col min="3331" max="3331" width="48.5546875" style="1647" customWidth="1"/>
    <col min="3332" max="3332" width="9.33203125" style="1647"/>
    <col min="3333" max="3333" width="17.5546875" style="1647" customWidth="1"/>
    <col min="3334" max="3334" width="18.5546875" style="1647" customWidth="1"/>
    <col min="3335" max="3335" width="16.44140625" style="1647" customWidth="1"/>
    <col min="3336" max="3336" width="23" style="1647" customWidth="1"/>
    <col min="3337" max="3337" width="17.6640625" style="1647" customWidth="1"/>
    <col min="3338" max="3338" width="25.5546875" style="1647" customWidth="1"/>
    <col min="3339" max="3586" width="9.33203125" style="1647"/>
    <col min="3587" max="3587" width="48.5546875" style="1647" customWidth="1"/>
    <col min="3588" max="3588" width="9.33203125" style="1647"/>
    <col min="3589" max="3589" width="17.5546875" style="1647" customWidth="1"/>
    <col min="3590" max="3590" width="18.5546875" style="1647" customWidth="1"/>
    <col min="3591" max="3591" width="16.44140625" style="1647" customWidth="1"/>
    <col min="3592" max="3592" width="23" style="1647" customWidth="1"/>
    <col min="3593" max="3593" width="17.6640625" style="1647" customWidth="1"/>
    <col min="3594" max="3594" width="25.5546875" style="1647" customWidth="1"/>
    <col min="3595" max="3842" width="9.33203125" style="1647"/>
    <col min="3843" max="3843" width="48.5546875" style="1647" customWidth="1"/>
    <col min="3844" max="3844" width="9.33203125" style="1647"/>
    <col min="3845" max="3845" width="17.5546875" style="1647" customWidth="1"/>
    <col min="3846" max="3846" width="18.5546875" style="1647" customWidth="1"/>
    <col min="3847" max="3847" width="16.44140625" style="1647" customWidth="1"/>
    <col min="3848" max="3848" width="23" style="1647" customWidth="1"/>
    <col min="3849" max="3849" width="17.6640625" style="1647" customWidth="1"/>
    <col min="3850" max="3850" width="25.5546875" style="1647" customWidth="1"/>
    <col min="3851" max="4098" width="9.33203125" style="1647"/>
    <col min="4099" max="4099" width="48.5546875" style="1647" customWidth="1"/>
    <col min="4100" max="4100" width="9.33203125" style="1647"/>
    <col min="4101" max="4101" width="17.5546875" style="1647" customWidth="1"/>
    <col min="4102" max="4102" width="18.5546875" style="1647" customWidth="1"/>
    <col min="4103" max="4103" width="16.44140625" style="1647" customWidth="1"/>
    <col min="4104" max="4104" width="23" style="1647" customWidth="1"/>
    <col min="4105" max="4105" width="17.6640625" style="1647" customWidth="1"/>
    <col min="4106" max="4106" width="25.5546875" style="1647" customWidth="1"/>
    <col min="4107" max="4354" width="9.33203125" style="1647"/>
    <col min="4355" max="4355" width="48.5546875" style="1647" customWidth="1"/>
    <col min="4356" max="4356" width="9.33203125" style="1647"/>
    <col min="4357" max="4357" width="17.5546875" style="1647" customWidth="1"/>
    <col min="4358" max="4358" width="18.5546875" style="1647" customWidth="1"/>
    <col min="4359" max="4359" width="16.44140625" style="1647" customWidth="1"/>
    <col min="4360" max="4360" width="23" style="1647" customWidth="1"/>
    <col min="4361" max="4361" width="17.6640625" style="1647" customWidth="1"/>
    <col min="4362" max="4362" width="25.5546875" style="1647" customWidth="1"/>
    <col min="4363" max="4610" width="9.33203125" style="1647"/>
    <col min="4611" max="4611" width="48.5546875" style="1647" customWidth="1"/>
    <col min="4612" max="4612" width="9.33203125" style="1647"/>
    <col min="4613" max="4613" width="17.5546875" style="1647" customWidth="1"/>
    <col min="4614" max="4614" width="18.5546875" style="1647" customWidth="1"/>
    <col min="4615" max="4615" width="16.44140625" style="1647" customWidth="1"/>
    <col min="4616" max="4616" width="23" style="1647" customWidth="1"/>
    <col min="4617" max="4617" width="17.6640625" style="1647" customWidth="1"/>
    <col min="4618" max="4618" width="25.5546875" style="1647" customWidth="1"/>
    <col min="4619" max="4866" width="9.33203125" style="1647"/>
    <col min="4867" max="4867" width="48.5546875" style="1647" customWidth="1"/>
    <col min="4868" max="4868" width="9.33203125" style="1647"/>
    <col min="4869" max="4869" width="17.5546875" style="1647" customWidth="1"/>
    <col min="4870" max="4870" width="18.5546875" style="1647" customWidth="1"/>
    <col min="4871" max="4871" width="16.44140625" style="1647" customWidth="1"/>
    <col min="4872" max="4872" width="23" style="1647" customWidth="1"/>
    <col min="4873" max="4873" width="17.6640625" style="1647" customWidth="1"/>
    <col min="4874" max="4874" width="25.5546875" style="1647" customWidth="1"/>
    <col min="4875" max="5122" width="9.33203125" style="1647"/>
    <col min="5123" max="5123" width="48.5546875" style="1647" customWidth="1"/>
    <col min="5124" max="5124" width="9.33203125" style="1647"/>
    <col min="5125" max="5125" width="17.5546875" style="1647" customWidth="1"/>
    <col min="5126" max="5126" width="18.5546875" style="1647" customWidth="1"/>
    <col min="5127" max="5127" width="16.44140625" style="1647" customWidth="1"/>
    <col min="5128" max="5128" width="23" style="1647" customWidth="1"/>
    <col min="5129" max="5129" width="17.6640625" style="1647" customWidth="1"/>
    <col min="5130" max="5130" width="25.5546875" style="1647" customWidth="1"/>
    <col min="5131" max="5378" width="9.33203125" style="1647"/>
    <col min="5379" max="5379" width="48.5546875" style="1647" customWidth="1"/>
    <col min="5380" max="5380" width="9.33203125" style="1647"/>
    <col min="5381" max="5381" width="17.5546875" style="1647" customWidth="1"/>
    <col min="5382" max="5382" width="18.5546875" style="1647" customWidth="1"/>
    <col min="5383" max="5383" width="16.44140625" style="1647" customWidth="1"/>
    <col min="5384" max="5384" width="23" style="1647" customWidth="1"/>
    <col min="5385" max="5385" width="17.6640625" style="1647" customWidth="1"/>
    <col min="5386" max="5386" width="25.5546875" style="1647" customWidth="1"/>
    <col min="5387" max="5634" width="9.33203125" style="1647"/>
    <col min="5635" max="5635" width="48.5546875" style="1647" customWidth="1"/>
    <col min="5636" max="5636" width="9.33203125" style="1647"/>
    <col min="5637" max="5637" width="17.5546875" style="1647" customWidth="1"/>
    <col min="5638" max="5638" width="18.5546875" style="1647" customWidth="1"/>
    <col min="5639" max="5639" width="16.44140625" style="1647" customWidth="1"/>
    <col min="5640" max="5640" width="23" style="1647" customWidth="1"/>
    <col min="5641" max="5641" width="17.6640625" style="1647" customWidth="1"/>
    <col min="5642" max="5642" width="25.5546875" style="1647" customWidth="1"/>
    <col min="5643" max="5890" width="9.33203125" style="1647"/>
    <col min="5891" max="5891" width="48.5546875" style="1647" customWidth="1"/>
    <col min="5892" max="5892" width="9.33203125" style="1647"/>
    <col min="5893" max="5893" width="17.5546875" style="1647" customWidth="1"/>
    <col min="5894" max="5894" width="18.5546875" style="1647" customWidth="1"/>
    <col min="5895" max="5895" width="16.44140625" style="1647" customWidth="1"/>
    <col min="5896" max="5896" width="23" style="1647" customWidth="1"/>
    <col min="5897" max="5897" width="17.6640625" style="1647" customWidth="1"/>
    <col min="5898" max="5898" width="25.5546875" style="1647" customWidth="1"/>
    <col min="5899" max="6146" width="9.33203125" style="1647"/>
    <col min="6147" max="6147" width="48.5546875" style="1647" customWidth="1"/>
    <col min="6148" max="6148" width="9.33203125" style="1647"/>
    <col min="6149" max="6149" width="17.5546875" style="1647" customWidth="1"/>
    <col min="6150" max="6150" width="18.5546875" style="1647" customWidth="1"/>
    <col min="6151" max="6151" width="16.44140625" style="1647" customWidth="1"/>
    <col min="6152" max="6152" width="23" style="1647" customWidth="1"/>
    <col min="6153" max="6153" width="17.6640625" style="1647" customWidth="1"/>
    <col min="6154" max="6154" width="25.5546875" style="1647" customWidth="1"/>
    <col min="6155" max="6402" width="9.33203125" style="1647"/>
    <col min="6403" max="6403" width="48.5546875" style="1647" customWidth="1"/>
    <col min="6404" max="6404" width="9.33203125" style="1647"/>
    <col min="6405" max="6405" width="17.5546875" style="1647" customWidth="1"/>
    <col min="6406" max="6406" width="18.5546875" style="1647" customWidth="1"/>
    <col min="6407" max="6407" width="16.44140625" style="1647" customWidth="1"/>
    <col min="6408" max="6408" width="23" style="1647" customWidth="1"/>
    <col min="6409" max="6409" width="17.6640625" style="1647" customWidth="1"/>
    <col min="6410" max="6410" width="25.5546875" style="1647" customWidth="1"/>
    <col min="6411" max="6658" width="9.33203125" style="1647"/>
    <col min="6659" max="6659" width="48.5546875" style="1647" customWidth="1"/>
    <col min="6660" max="6660" width="9.33203125" style="1647"/>
    <col min="6661" max="6661" width="17.5546875" style="1647" customWidth="1"/>
    <col min="6662" max="6662" width="18.5546875" style="1647" customWidth="1"/>
    <col min="6663" max="6663" width="16.44140625" style="1647" customWidth="1"/>
    <col min="6664" max="6664" width="23" style="1647" customWidth="1"/>
    <col min="6665" max="6665" width="17.6640625" style="1647" customWidth="1"/>
    <col min="6666" max="6666" width="25.5546875" style="1647" customWidth="1"/>
    <col min="6667" max="6914" width="9.33203125" style="1647"/>
    <col min="6915" max="6915" width="48.5546875" style="1647" customWidth="1"/>
    <col min="6916" max="6916" width="9.33203125" style="1647"/>
    <col min="6917" max="6917" width="17.5546875" style="1647" customWidth="1"/>
    <col min="6918" max="6918" width="18.5546875" style="1647" customWidth="1"/>
    <col min="6919" max="6919" width="16.44140625" style="1647" customWidth="1"/>
    <col min="6920" max="6920" width="23" style="1647" customWidth="1"/>
    <col min="6921" max="6921" width="17.6640625" style="1647" customWidth="1"/>
    <col min="6922" max="6922" width="25.5546875" style="1647" customWidth="1"/>
    <col min="6923" max="7170" width="9.33203125" style="1647"/>
    <col min="7171" max="7171" width="48.5546875" style="1647" customWidth="1"/>
    <col min="7172" max="7172" width="9.33203125" style="1647"/>
    <col min="7173" max="7173" width="17.5546875" style="1647" customWidth="1"/>
    <col min="7174" max="7174" width="18.5546875" style="1647" customWidth="1"/>
    <col min="7175" max="7175" width="16.44140625" style="1647" customWidth="1"/>
    <col min="7176" max="7176" width="23" style="1647" customWidth="1"/>
    <col min="7177" max="7177" width="17.6640625" style="1647" customWidth="1"/>
    <col min="7178" max="7178" width="25.5546875" style="1647" customWidth="1"/>
    <col min="7179" max="7426" width="9.33203125" style="1647"/>
    <col min="7427" max="7427" width="48.5546875" style="1647" customWidth="1"/>
    <col min="7428" max="7428" width="9.33203125" style="1647"/>
    <col min="7429" max="7429" width="17.5546875" style="1647" customWidth="1"/>
    <col min="7430" max="7430" width="18.5546875" style="1647" customWidth="1"/>
    <col min="7431" max="7431" width="16.44140625" style="1647" customWidth="1"/>
    <col min="7432" max="7432" width="23" style="1647" customWidth="1"/>
    <col min="7433" max="7433" width="17.6640625" style="1647" customWidth="1"/>
    <col min="7434" max="7434" width="25.5546875" style="1647" customWidth="1"/>
    <col min="7435" max="7682" width="9.33203125" style="1647"/>
    <col min="7683" max="7683" width="48.5546875" style="1647" customWidth="1"/>
    <col min="7684" max="7684" width="9.33203125" style="1647"/>
    <col min="7685" max="7685" width="17.5546875" style="1647" customWidth="1"/>
    <col min="7686" max="7686" width="18.5546875" style="1647" customWidth="1"/>
    <col min="7687" max="7687" width="16.44140625" style="1647" customWidth="1"/>
    <col min="7688" max="7688" width="23" style="1647" customWidth="1"/>
    <col min="7689" max="7689" width="17.6640625" style="1647" customWidth="1"/>
    <col min="7690" max="7690" width="25.5546875" style="1647" customWidth="1"/>
    <col min="7691" max="7938" width="9.33203125" style="1647"/>
    <col min="7939" max="7939" width="48.5546875" style="1647" customWidth="1"/>
    <col min="7940" max="7940" width="9.33203125" style="1647"/>
    <col min="7941" max="7941" width="17.5546875" style="1647" customWidth="1"/>
    <col min="7942" max="7942" width="18.5546875" style="1647" customWidth="1"/>
    <col min="7943" max="7943" width="16.44140625" style="1647" customWidth="1"/>
    <col min="7944" max="7944" width="23" style="1647" customWidth="1"/>
    <col min="7945" max="7945" width="17.6640625" style="1647" customWidth="1"/>
    <col min="7946" max="7946" width="25.5546875" style="1647" customWidth="1"/>
    <col min="7947" max="8194" width="9.33203125" style="1647"/>
    <col min="8195" max="8195" width="48.5546875" style="1647" customWidth="1"/>
    <col min="8196" max="8196" width="9.33203125" style="1647"/>
    <col min="8197" max="8197" width="17.5546875" style="1647" customWidth="1"/>
    <col min="8198" max="8198" width="18.5546875" style="1647" customWidth="1"/>
    <col min="8199" max="8199" width="16.44140625" style="1647" customWidth="1"/>
    <col min="8200" max="8200" width="23" style="1647" customWidth="1"/>
    <col min="8201" max="8201" width="17.6640625" style="1647" customWidth="1"/>
    <col min="8202" max="8202" width="25.5546875" style="1647" customWidth="1"/>
    <col min="8203" max="8450" width="9.33203125" style="1647"/>
    <col min="8451" max="8451" width="48.5546875" style="1647" customWidth="1"/>
    <col min="8452" max="8452" width="9.33203125" style="1647"/>
    <col min="8453" max="8453" width="17.5546875" style="1647" customWidth="1"/>
    <col min="8454" max="8454" width="18.5546875" style="1647" customWidth="1"/>
    <col min="8455" max="8455" width="16.44140625" style="1647" customWidth="1"/>
    <col min="8456" max="8456" width="23" style="1647" customWidth="1"/>
    <col min="8457" max="8457" width="17.6640625" style="1647" customWidth="1"/>
    <col min="8458" max="8458" width="25.5546875" style="1647" customWidth="1"/>
    <col min="8459" max="8706" width="9.33203125" style="1647"/>
    <col min="8707" max="8707" width="48.5546875" style="1647" customWidth="1"/>
    <col min="8708" max="8708" width="9.33203125" style="1647"/>
    <col min="8709" max="8709" width="17.5546875" style="1647" customWidth="1"/>
    <col min="8710" max="8710" width="18.5546875" style="1647" customWidth="1"/>
    <col min="8711" max="8711" width="16.44140625" style="1647" customWidth="1"/>
    <col min="8712" max="8712" width="23" style="1647" customWidth="1"/>
    <col min="8713" max="8713" width="17.6640625" style="1647" customWidth="1"/>
    <col min="8714" max="8714" width="25.5546875" style="1647" customWidth="1"/>
    <col min="8715" max="8962" width="9.33203125" style="1647"/>
    <col min="8963" max="8963" width="48.5546875" style="1647" customWidth="1"/>
    <col min="8964" max="8964" width="9.33203125" style="1647"/>
    <col min="8965" max="8965" width="17.5546875" style="1647" customWidth="1"/>
    <col min="8966" max="8966" width="18.5546875" style="1647" customWidth="1"/>
    <col min="8967" max="8967" width="16.44140625" style="1647" customWidth="1"/>
    <col min="8968" max="8968" width="23" style="1647" customWidth="1"/>
    <col min="8969" max="8969" width="17.6640625" style="1647" customWidth="1"/>
    <col min="8970" max="8970" width="25.5546875" style="1647" customWidth="1"/>
    <col min="8971" max="9218" width="9.33203125" style="1647"/>
    <col min="9219" max="9219" width="48.5546875" style="1647" customWidth="1"/>
    <col min="9220" max="9220" width="9.33203125" style="1647"/>
    <col min="9221" max="9221" width="17.5546875" style="1647" customWidth="1"/>
    <col min="9222" max="9222" width="18.5546875" style="1647" customWidth="1"/>
    <col min="9223" max="9223" width="16.44140625" style="1647" customWidth="1"/>
    <col min="9224" max="9224" width="23" style="1647" customWidth="1"/>
    <col min="9225" max="9225" width="17.6640625" style="1647" customWidth="1"/>
    <col min="9226" max="9226" width="25.5546875" style="1647" customWidth="1"/>
    <col min="9227" max="9474" width="9.33203125" style="1647"/>
    <col min="9475" max="9475" width="48.5546875" style="1647" customWidth="1"/>
    <col min="9476" max="9476" width="9.33203125" style="1647"/>
    <col min="9477" max="9477" width="17.5546875" style="1647" customWidth="1"/>
    <col min="9478" max="9478" width="18.5546875" style="1647" customWidth="1"/>
    <col min="9479" max="9479" width="16.44140625" style="1647" customWidth="1"/>
    <col min="9480" max="9480" width="23" style="1647" customWidth="1"/>
    <col min="9481" max="9481" width="17.6640625" style="1647" customWidth="1"/>
    <col min="9482" max="9482" width="25.5546875" style="1647" customWidth="1"/>
    <col min="9483" max="9730" width="9.33203125" style="1647"/>
    <col min="9731" max="9731" width="48.5546875" style="1647" customWidth="1"/>
    <col min="9732" max="9732" width="9.33203125" style="1647"/>
    <col min="9733" max="9733" width="17.5546875" style="1647" customWidth="1"/>
    <col min="9734" max="9734" width="18.5546875" style="1647" customWidth="1"/>
    <col min="9735" max="9735" width="16.44140625" style="1647" customWidth="1"/>
    <col min="9736" max="9736" width="23" style="1647" customWidth="1"/>
    <col min="9737" max="9737" width="17.6640625" style="1647" customWidth="1"/>
    <col min="9738" max="9738" width="25.5546875" style="1647" customWidth="1"/>
    <col min="9739" max="9986" width="9.33203125" style="1647"/>
    <col min="9987" max="9987" width="48.5546875" style="1647" customWidth="1"/>
    <col min="9988" max="9988" width="9.33203125" style="1647"/>
    <col min="9989" max="9989" width="17.5546875" style="1647" customWidth="1"/>
    <col min="9990" max="9990" width="18.5546875" style="1647" customWidth="1"/>
    <col min="9991" max="9991" width="16.44140625" style="1647" customWidth="1"/>
    <col min="9992" max="9992" width="23" style="1647" customWidth="1"/>
    <col min="9993" max="9993" width="17.6640625" style="1647" customWidth="1"/>
    <col min="9994" max="9994" width="25.5546875" style="1647" customWidth="1"/>
    <col min="9995" max="10242" width="9.33203125" style="1647"/>
    <col min="10243" max="10243" width="48.5546875" style="1647" customWidth="1"/>
    <col min="10244" max="10244" width="9.33203125" style="1647"/>
    <col min="10245" max="10245" width="17.5546875" style="1647" customWidth="1"/>
    <col min="10246" max="10246" width="18.5546875" style="1647" customWidth="1"/>
    <col min="10247" max="10247" width="16.44140625" style="1647" customWidth="1"/>
    <col min="10248" max="10248" width="23" style="1647" customWidth="1"/>
    <col min="10249" max="10249" width="17.6640625" style="1647" customWidth="1"/>
    <col min="10250" max="10250" width="25.5546875" style="1647" customWidth="1"/>
    <col min="10251" max="10498" width="9.33203125" style="1647"/>
    <col min="10499" max="10499" width="48.5546875" style="1647" customWidth="1"/>
    <col min="10500" max="10500" width="9.33203125" style="1647"/>
    <col min="10501" max="10501" width="17.5546875" style="1647" customWidth="1"/>
    <col min="10502" max="10502" width="18.5546875" style="1647" customWidth="1"/>
    <col min="10503" max="10503" width="16.44140625" style="1647" customWidth="1"/>
    <col min="10504" max="10504" width="23" style="1647" customWidth="1"/>
    <col min="10505" max="10505" width="17.6640625" style="1647" customWidth="1"/>
    <col min="10506" max="10506" width="25.5546875" style="1647" customWidth="1"/>
    <col min="10507" max="10754" width="9.33203125" style="1647"/>
    <col min="10755" max="10755" width="48.5546875" style="1647" customWidth="1"/>
    <col min="10756" max="10756" width="9.33203125" style="1647"/>
    <col min="10757" max="10757" width="17.5546875" style="1647" customWidth="1"/>
    <col min="10758" max="10758" width="18.5546875" style="1647" customWidth="1"/>
    <col min="10759" max="10759" width="16.44140625" style="1647" customWidth="1"/>
    <col min="10760" max="10760" width="23" style="1647" customWidth="1"/>
    <col min="10761" max="10761" width="17.6640625" style="1647" customWidth="1"/>
    <col min="10762" max="10762" width="25.5546875" style="1647" customWidth="1"/>
    <col min="10763" max="11010" width="9.33203125" style="1647"/>
    <col min="11011" max="11011" width="48.5546875" style="1647" customWidth="1"/>
    <col min="11012" max="11012" width="9.33203125" style="1647"/>
    <col min="11013" max="11013" width="17.5546875" style="1647" customWidth="1"/>
    <col min="11014" max="11014" width="18.5546875" style="1647" customWidth="1"/>
    <col min="11015" max="11015" width="16.44140625" style="1647" customWidth="1"/>
    <col min="11016" max="11016" width="23" style="1647" customWidth="1"/>
    <col min="11017" max="11017" width="17.6640625" style="1647" customWidth="1"/>
    <col min="11018" max="11018" width="25.5546875" style="1647" customWidth="1"/>
    <col min="11019" max="11266" width="9.33203125" style="1647"/>
    <col min="11267" max="11267" width="48.5546875" style="1647" customWidth="1"/>
    <col min="11268" max="11268" width="9.33203125" style="1647"/>
    <col min="11269" max="11269" width="17.5546875" style="1647" customWidth="1"/>
    <col min="11270" max="11270" width="18.5546875" style="1647" customWidth="1"/>
    <col min="11271" max="11271" width="16.44140625" style="1647" customWidth="1"/>
    <col min="11272" max="11272" width="23" style="1647" customWidth="1"/>
    <col min="11273" max="11273" width="17.6640625" style="1647" customWidth="1"/>
    <col min="11274" max="11274" width="25.5546875" style="1647" customWidth="1"/>
    <col min="11275" max="11522" width="9.33203125" style="1647"/>
    <col min="11523" max="11523" width="48.5546875" style="1647" customWidth="1"/>
    <col min="11524" max="11524" width="9.33203125" style="1647"/>
    <col min="11525" max="11525" width="17.5546875" style="1647" customWidth="1"/>
    <col min="11526" max="11526" width="18.5546875" style="1647" customWidth="1"/>
    <col min="11527" max="11527" width="16.44140625" style="1647" customWidth="1"/>
    <col min="11528" max="11528" width="23" style="1647" customWidth="1"/>
    <col min="11529" max="11529" width="17.6640625" style="1647" customWidth="1"/>
    <col min="11530" max="11530" width="25.5546875" style="1647" customWidth="1"/>
    <col min="11531" max="11778" width="9.33203125" style="1647"/>
    <col min="11779" max="11779" width="48.5546875" style="1647" customWidth="1"/>
    <col min="11780" max="11780" width="9.33203125" style="1647"/>
    <col min="11781" max="11781" width="17.5546875" style="1647" customWidth="1"/>
    <col min="11782" max="11782" width="18.5546875" style="1647" customWidth="1"/>
    <col min="11783" max="11783" width="16.44140625" style="1647" customWidth="1"/>
    <col min="11784" max="11784" width="23" style="1647" customWidth="1"/>
    <col min="11785" max="11785" width="17.6640625" style="1647" customWidth="1"/>
    <col min="11786" max="11786" width="25.5546875" style="1647" customWidth="1"/>
    <col min="11787" max="12034" width="9.33203125" style="1647"/>
    <col min="12035" max="12035" width="48.5546875" style="1647" customWidth="1"/>
    <col min="12036" max="12036" width="9.33203125" style="1647"/>
    <col min="12037" max="12037" width="17.5546875" style="1647" customWidth="1"/>
    <col min="12038" max="12038" width="18.5546875" style="1647" customWidth="1"/>
    <col min="12039" max="12039" width="16.44140625" style="1647" customWidth="1"/>
    <col min="12040" max="12040" width="23" style="1647" customWidth="1"/>
    <col min="12041" max="12041" width="17.6640625" style="1647" customWidth="1"/>
    <col min="12042" max="12042" width="25.5546875" style="1647" customWidth="1"/>
    <col min="12043" max="12290" width="9.33203125" style="1647"/>
    <col min="12291" max="12291" width="48.5546875" style="1647" customWidth="1"/>
    <col min="12292" max="12292" width="9.33203125" style="1647"/>
    <col min="12293" max="12293" width="17.5546875" style="1647" customWidth="1"/>
    <col min="12294" max="12294" width="18.5546875" style="1647" customWidth="1"/>
    <col min="12295" max="12295" width="16.44140625" style="1647" customWidth="1"/>
    <col min="12296" max="12296" width="23" style="1647" customWidth="1"/>
    <col min="12297" max="12297" width="17.6640625" style="1647" customWidth="1"/>
    <col min="12298" max="12298" width="25.5546875" style="1647" customWidth="1"/>
    <col min="12299" max="12546" width="9.33203125" style="1647"/>
    <col min="12547" max="12547" width="48.5546875" style="1647" customWidth="1"/>
    <col min="12548" max="12548" width="9.33203125" style="1647"/>
    <col min="12549" max="12549" width="17.5546875" style="1647" customWidth="1"/>
    <col min="12550" max="12550" width="18.5546875" style="1647" customWidth="1"/>
    <col min="12551" max="12551" width="16.44140625" style="1647" customWidth="1"/>
    <col min="12552" max="12552" width="23" style="1647" customWidth="1"/>
    <col min="12553" max="12553" width="17.6640625" style="1647" customWidth="1"/>
    <col min="12554" max="12554" width="25.5546875" style="1647" customWidth="1"/>
    <col min="12555" max="12802" width="9.33203125" style="1647"/>
    <col min="12803" max="12803" width="48.5546875" style="1647" customWidth="1"/>
    <col min="12804" max="12804" width="9.33203125" style="1647"/>
    <col min="12805" max="12805" width="17.5546875" style="1647" customWidth="1"/>
    <col min="12806" max="12806" width="18.5546875" style="1647" customWidth="1"/>
    <col min="12807" max="12807" width="16.44140625" style="1647" customWidth="1"/>
    <col min="12808" max="12808" width="23" style="1647" customWidth="1"/>
    <col min="12809" max="12809" width="17.6640625" style="1647" customWidth="1"/>
    <col min="12810" max="12810" width="25.5546875" style="1647" customWidth="1"/>
    <col min="12811" max="13058" width="9.33203125" style="1647"/>
    <col min="13059" max="13059" width="48.5546875" style="1647" customWidth="1"/>
    <col min="13060" max="13060" width="9.33203125" style="1647"/>
    <col min="13061" max="13061" width="17.5546875" style="1647" customWidth="1"/>
    <col min="13062" max="13062" width="18.5546875" style="1647" customWidth="1"/>
    <col min="13063" max="13063" width="16.44140625" style="1647" customWidth="1"/>
    <col min="13064" max="13064" width="23" style="1647" customWidth="1"/>
    <col min="13065" max="13065" width="17.6640625" style="1647" customWidth="1"/>
    <col min="13066" max="13066" width="25.5546875" style="1647" customWidth="1"/>
    <col min="13067" max="13314" width="9.33203125" style="1647"/>
    <col min="13315" max="13315" width="48.5546875" style="1647" customWidth="1"/>
    <col min="13316" max="13316" width="9.33203125" style="1647"/>
    <col min="13317" max="13317" width="17.5546875" style="1647" customWidth="1"/>
    <col min="13318" max="13318" width="18.5546875" style="1647" customWidth="1"/>
    <col min="13319" max="13319" width="16.44140625" style="1647" customWidth="1"/>
    <col min="13320" max="13320" width="23" style="1647" customWidth="1"/>
    <col min="13321" max="13321" width="17.6640625" style="1647" customWidth="1"/>
    <col min="13322" max="13322" width="25.5546875" style="1647" customWidth="1"/>
    <col min="13323" max="13570" width="9.33203125" style="1647"/>
    <col min="13571" max="13571" width="48.5546875" style="1647" customWidth="1"/>
    <col min="13572" max="13572" width="9.33203125" style="1647"/>
    <col min="13573" max="13573" width="17.5546875" style="1647" customWidth="1"/>
    <col min="13574" max="13574" width="18.5546875" style="1647" customWidth="1"/>
    <col min="13575" max="13575" width="16.44140625" style="1647" customWidth="1"/>
    <col min="13576" max="13576" width="23" style="1647" customWidth="1"/>
    <col min="13577" max="13577" width="17.6640625" style="1647" customWidth="1"/>
    <col min="13578" max="13578" width="25.5546875" style="1647" customWidth="1"/>
    <col min="13579" max="13826" width="9.33203125" style="1647"/>
    <col min="13827" max="13827" width="48.5546875" style="1647" customWidth="1"/>
    <col min="13828" max="13828" width="9.33203125" style="1647"/>
    <col min="13829" max="13829" width="17.5546875" style="1647" customWidth="1"/>
    <col min="13830" max="13830" width="18.5546875" style="1647" customWidth="1"/>
    <col min="13831" max="13831" width="16.44140625" style="1647" customWidth="1"/>
    <col min="13832" max="13832" width="23" style="1647" customWidth="1"/>
    <col min="13833" max="13833" width="17.6640625" style="1647" customWidth="1"/>
    <col min="13834" max="13834" width="25.5546875" style="1647" customWidth="1"/>
    <col min="13835" max="14082" width="9.33203125" style="1647"/>
    <col min="14083" max="14083" width="48.5546875" style="1647" customWidth="1"/>
    <col min="14084" max="14084" width="9.33203125" style="1647"/>
    <col min="14085" max="14085" width="17.5546875" style="1647" customWidth="1"/>
    <col min="14086" max="14086" width="18.5546875" style="1647" customWidth="1"/>
    <col min="14087" max="14087" width="16.44140625" style="1647" customWidth="1"/>
    <col min="14088" max="14088" width="23" style="1647" customWidth="1"/>
    <col min="14089" max="14089" width="17.6640625" style="1647" customWidth="1"/>
    <col min="14090" max="14090" width="25.5546875" style="1647" customWidth="1"/>
    <col min="14091" max="14338" width="9.33203125" style="1647"/>
    <col min="14339" max="14339" width="48.5546875" style="1647" customWidth="1"/>
    <col min="14340" max="14340" width="9.33203125" style="1647"/>
    <col min="14341" max="14341" width="17.5546875" style="1647" customWidth="1"/>
    <col min="14342" max="14342" width="18.5546875" style="1647" customWidth="1"/>
    <col min="14343" max="14343" width="16.44140625" style="1647" customWidth="1"/>
    <col min="14344" max="14344" width="23" style="1647" customWidth="1"/>
    <col min="14345" max="14345" width="17.6640625" style="1647" customWidth="1"/>
    <col min="14346" max="14346" width="25.5546875" style="1647" customWidth="1"/>
    <col min="14347" max="14594" width="9.33203125" style="1647"/>
    <col min="14595" max="14595" width="48.5546875" style="1647" customWidth="1"/>
    <col min="14596" max="14596" width="9.33203125" style="1647"/>
    <col min="14597" max="14597" width="17.5546875" style="1647" customWidth="1"/>
    <col min="14598" max="14598" width="18.5546875" style="1647" customWidth="1"/>
    <col min="14599" max="14599" width="16.44140625" style="1647" customWidth="1"/>
    <col min="14600" max="14600" width="23" style="1647" customWidth="1"/>
    <col min="14601" max="14601" width="17.6640625" style="1647" customWidth="1"/>
    <col min="14602" max="14602" width="25.5546875" style="1647" customWidth="1"/>
    <col min="14603" max="14850" width="9.33203125" style="1647"/>
    <col min="14851" max="14851" width="48.5546875" style="1647" customWidth="1"/>
    <col min="14852" max="14852" width="9.33203125" style="1647"/>
    <col min="14853" max="14853" width="17.5546875" style="1647" customWidth="1"/>
    <col min="14854" max="14854" width="18.5546875" style="1647" customWidth="1"/>
    <col min="14855" max="14855" width="16.44140625" style="1647" customWidth="1"/>
    <col min="14856" max="14856" width="23" style="1647" customWidth="1"/>
    <col min="14857" max="14857" width="17.6640625" style="1647" customWidth="1"/>
    <col min="14858" max="14858" width="25.5546875" style="1647" customWidth="1"/>
    <col min="14859" max="15106" width="9.33203125" style="1647"/>
    <col min="15107" max="15107" width="48.5546875" style="1647" customWidth="1"/>
    <col min="15108" max="15108" width="9.33203125" style="1647"/>
    <col min="15109" max="15109" width="17.5546875" style="1647" customWidth="1"/>
    <col min="15110" max="15110" width="18.5546875" style="1647" customWidth="1"/>
    <col min="15111" max="15111" width="16.44140625" style="1647" customWidth="1"/>
    <col min="15112" max="15112" width="23" style="1647" customWidth="1"/>
    <col min="15113" max="15113" width="17.6640625" style="1647" customWidth="1"/>
    <col min="15114" max="15114" width="25.5546875" style="1647" customWidth="1"/>
    <col min="15115" max="15362" width="9.33203125" style="1647"/>
    <col min="15363" max="15363" width="48.5546875" style="1647" customWidth="1"/>
    <col min="15364" max="15364" width="9.33203125" style="1647"/>
    <col min="15365" max="15365" width="17.5546875" style="1647" customWidth="1"/>
    <col min="15366" max="15366" width="18.5546875" style="1647" customWidth="1"/>
    <col min="15367" max="15367" width="16.44140625" style="1647" customWidth="1"/>
    <col min="15368" max="15368" width="23" style="1647" customWidth="1"/>
    <col min="15369" max="15369" width="17.6640625" style="1647" customWidth="1"/>
    <col min="15370" max="15370" width="25.5546875" style="1647" customWidth="1"/>
    <col min="15371" max="15618" width="9.33203125" style="1647"/>
    <col min="15619" max="15619" width="48.5546875" style="1647" customWidth="1"/>
    <col min="15620" max="15620" width="9.33203125" style="1647"/>
    <col min="15621" max="15621" width="17.5546875" style="1647" customWidth="1"/>
    <col min="15622" max="15622" width="18.5546875" style="1647" customWidth="1"/>
    <col min="15623" max="15623" width="16.44140625" style="1647" customWidth="1"/>
    <col min="15624" max="15624" width="23" style="1647" customWidth="1"/>
    <col min="15625" max="15625" width="17.6640625" style="1647" customWidth="1"/>
    <col min="15626" max="15626" width="25.5546875" style="1647" customWidth="1"/>
    <col min="15627" max="15874" width="9.33203125" style="1647"/>
    <col min="15875" max="15875" width="48.5546875" style="1647" customWidth="1"/>
    <col min="15876" max="15876" width="9.33203125" style="1647"/>
    <col min="15877" max="15877" width="17.5546875" style="1647" customWidth="1"/>
    <col min="15878" max="15878" width="18.5546875" style="1647" customWidth="1"/>
    <col min="15879" max="15879" width="16.44140625" style="1647" customWidth="1"/>
    <col min="15880" max="15880" width="23" style="1647" customWidth="1"/>
    <col min="15881" max="15881" width="17.6640625" style="1647" customWidth="1"/>
    <col min="15882" max="15882" width="25.5546875" style="1647" customWidth="1"/>
    <col min="15883" max="16130" width="9.33203125" style="1647"/>
    <col min="16131" max="16131" width="48.5546875" style="1647" customWidth="1"/>
    <col min="16132" max="16132" width="9.33203125" style="1647"/>
    <col min="16133" max="16133" width="17.5546875" style="1647" customWidth="1"/>
    <col min="16134" max="16134" width="18.5546875" style="1647" customWidth="1"/>
    <col min="16135" max="16135" width="16.44140625" style="1647" customWidth="1"/>
    <col min="16136" max="16136" width="23" style="1647" customWidth="1"/>
    <col min="16137" max="16137" width="17.6640625" style="1647" customWidth="1"/>
    <col min="16138" max="16138" width="25.5546875" style="1647" customWidth="1"/>
    <col min="16139" max="16384" width="9.33203125" style="1647"/>
  </cols>
  <sheetData>
    <row r="1" spans="1:11">
      <c r="A1" s="1" t="s">
        <v>3984</v>
      </c>
    </row>
    <row r="2" spans="1:11">
      <c r="A2" s="293" t="s">
        <v>1579</v>
      </c>
      <c r="B2" s="266"/>
      <c r="C2" s="266"/>
      <c r="D2" s="313"/>
      <c r="E2" s="313"/>
      <c r="F2" s="1005"/>
      <c r="G2" s="1005"/>
      <c r="H2" s="1005"/>
      <c r="I2" s="1000"/>
    </row>
    <row r="3" spans="1:11">
      <c r="A3" s="293"/>
      <c r="B3" s="266"/>
      <c r="C3" s="266"/>
      <c r="D3" s="313"/>
      <c r="E3" s="313"/>
      <c r="F3" s="1005"/>
      <c r="G3" s="1005"/>
      <c r="H3" s="1005"/>
      <c r="I3" s="1000"/>
    </row>
    <row r="4" spans="1:11">
      <c r="A4" s="1" t="s">
        <v>3985</v>
      </c>
      <c r="B4" s="35"/>
      <c r="C4" s="35"/>
      <c r="D4" s="35"/>
      <c r="E4" s="35"/>
      <c r="F4" s="55"/>
      <c r="G4" s="55"/>
      <c r="H4" s="55"/>
      <c r="I4" s="55"/>
    </row>
    <row r="5" spans="1:11">
      <c r="A5" s="273" t="s">
        <v>109</v>
      </c>
      <c r="C5" s="35"/>
      <c r="D5" s="35"/>
      <c r="E5" s="35"/>
      <c r="F5" s="55"/>
      <c r="G5" s="55"/>
      <c r="H5" s="55"/>
      <c r="I5" s="55"/>
    </row>
    <row r="6" spans="1:11">
      <c r="A6" s="54" t="s">
        <v>3509</v>
      </c>
      <c r="C6" s="35"/>
      <c r="D6" s="35"/>
      <c r="E6" s="35"/>
      <c r="F6" s="55"/>
      <c r="G6" s="55"/>
      <c r="H6" s="55"/>
      <c r="I6" s="55"/>
    </row>
    <row r="7" spans="1:11">
      <c r="A7" s="54" t="s">
        <v>1411</v>
      </c>
      <c r="C7" s="35"/>
      <c r="D7" s="35"/>
      <c r="E7" s="35"/>
      <c r="F7" s="55"/>
      <c r="G7" s="55"/>
      <c r="H7" s="55"/>
      <c r="I7" s="55"/>
    </row>
    <row r="8" spans="1:11">
      <c r="A8" s="905" t="s">
        <v>3746</v>
      </c>
      <c r="B8" s="1931" t="s">
        <v>3747</v>
      </c>
      <c r="C8" s="1932" t="s">
        <v>108</v>
      </c>
      <c r="D8" s="1931" t="s">
        <v>3748</v>
      </c>
      <c r="E8" s="35"/>
      <c r="F8" s="55"/>
      <c r="G8" s="55"/>
      <c r="H8" s="55"/>
      <c r="I8" s="55"/>
    </row>
    <row r="9" spans="1:11">
      <c r="C9" s="35"/>
      <c r="D9" s="35"/>
      <c r="E9" s="35"/>
      <c r="F9" s="55"/>
      <c r="G9" s="55"/>
      <c r="H9" s="55"/>
      <c r="I9" s="55"/>
    </row>
    <row r="10" spans="1:11">
      <c r="A10" s="293" t="s">
        <v>3824</v>
      </c>
      <c r="B10" s="35"/>
      <c r="C10" s="35"/>
      <c r="D10" s="35"/>
      <c r="E10" s="35"/>
      <c r="F10" s="55"/>
      <c r="G10" s="55"/>
      <c r="H10" s="55"/>
      <c r="I10" s="55"/>
    </row>
    <row r="11" spans="1:11">
      <c r="A11" s="53"/>
      <c r="B11" s="35"/>
      <c r="C11" s="35"/>
      <c r="D11" s="35"/>
      <c r="E11" s="35"/>
      <c r="F11" s="55"/>
      <c r="G11" s="55"/>
      <c r="H11" s="55"/>
      <c r="I11" s="55"/>
    </row>
    <row r="12" spans="1:11">
      <c r="G12" s="1909" t="s">
        <v>3824</v>
      </c>
    </row>
    <row r="13" spans="1:11">
      <c r="G13" s="1912" t="s">
        <v>13</v>
      </c>
    </row>
    <row r="14" spans="1:11">
      <c r="E14" s="1960" t="s">
        <v>3960</v>
      </c>
      <c r="F14" s="1912" t="s">
        <v>12</v>
      </c>
      <c r="G14" s="1961"/>
      <c r="H14" s="47" t="s">
        <v>3961</v>
      </c>
      <c r="I14" s="47"/>
      <c r="J14" s="47"/>
      <c r="K14" s="47"/>
    </row>
    <row r="15" spans="1:11">
      <c r="E15" s="1960" t="s">
        <v>3962</v>
      </c>
      <c r="F15" s="1912" t="s">
        <v>72</v>
      </c>
      <c r="G15" s="1961"/>
      <c r="H15" s="47" t="s">
        <v>3963</v>
      </c>
      <c r="I15" s="47"/>
      <c r="J15" s="47"/>
      <c r="K15" s="47"/>
    </row>
    <row r="16" spans="1:11">
      <c r="E16" s="1960" t="s">
        <v>3964</v>
      </c>
      <c r="F16" s="1912" t="s">
        <v>11</v>
      </c>
      <c r="G16" s="1961"/>
      <c r="H16" s="47" t="s">
        <v>3965</v>
      </c>
      <c r="I16" s="47"/>
      <c r="J16" s="47"/>
      <c r="K16" s="47"/>
    </row>
    <row r="17" spans="1:11">
      <c r="E17" s="1962" t="s">
        <v>3966</v>
      </c>
      <c r="F17" s="1912" t="s">
        <v>71</v>
      </c>
      <c r="G17" s="1961"/>
      <c r="H17" s="47" t="s">
        <v>79</v>
      </c>
      <c r="I17" s="47" t="s">
        <v>3967</v>
      </c>
      <c r="J17" s="47"/>
      <c r="K17" s="47"/>
    </row>
    <row r="18" spans="1:11">
      <c r="E18" s="1960" t="s">
        <v>3968</v>
      </c>
      <c r="F18" s="1912" t="s">
        <v>70</v>
      </c>
      <c r="G18" s="1961"/>
      <c r="H18" s="47" t="s">
        <v>3969</v>
      </c>
      <c r="I18" s="47"/>
      <c r="J18" s="47"/>
      <c r="K18" s="47"/>
    </row>
    <row r="19" spans="1:11">
      <c r="E19" s="1960" t="s">
        <v>3970</v>
      </c>
      <c r="F19" s="1912" t="s">
        <v>69</v>
      </c>
      <c r="G19" s="1961"/>
      <c r="H19" s="47" t="s">
        <v>3971</v>
      </c>
      <c r="I19" s="47"/>
      <c r="J19" s="47"/>
      <c r="K19" s="47"/>
    </row>
    <row r="23" spans="1:11">
      <c r="B23" s="313"/>
    </row>
    <row r="24" spans="1:11">
      <c r="B24" s="313"/>
    </row>
    <row r="25" spans="1:11">
      <c r="B25" s="313"/>
    </row>
    <row r="26" spans="1:11">
      <c r="A26" s="1" t="s">
        <v>3986</v>
      </c>
      <c r="B26" s="313"/>
    </row>
    <row r="27" spans="1:11">
      <c r="A27" s="273" t="s">
        <v>109</v>
      </c>
    </row>
    <row r="28" spans="1:11">
      <c r="A28" s="273" t="s">
        <v>90</v>
      </c>
      <c r="B28" s="313"/>
    </row>
    <row r="29" spans="1:11">
      <c r="A29" s="54" t="s">
        <v>3509</v>
      </c>
      <c r="B29" s="313"/>
    </row>
    <row r="30" spans="1:11">
      <c r="A30" s="54" t="s">
        <v>1411</v>
      </c>
    </row>
    <row r="31" spans="1:11">
      <c r="A31" s="905" t="s">
        <v>3746</v>
      </c>
      <c r="B31" s="1963" t="s">
        <v>3747</v>
      </c>
      <c r="C31" s="1964" t="s">
        <v>108</v>
      </c>
      <c r="D31" s="1963" t="s">
        <v>3748</v>
      </c>
    </row>
    <row r="32" spans="1:11">
      <c r="G32" s="277"/>
    </row>
    <row r="33" spans="1:16">
      <c r="A33" s="293" t="s">
        <v>3973</v>
      </c>
    </row>
    <row r="35" spans="1:16" ht="14.7" customHeight="1">
      <c r="C35" s="825"/>
      <c r="D35" s="2147" t="s">
        <v>3839</v>
      </c>
      <c r="E35" s="2148"/>
      <c r="F35" s="2150" t="s">
        <v>3840</v>
      </c>
      <c r="G35" s="2150"/>
      <c r="H35" s="2150"/>
    </row>
    <row r="36" spans="1:16" ht="57.6">
      <c r="B36" s="802"/>
      <c r="C36" s="802"/>
      <c r="D36" s="1965" t="s">
        <v>106</v>
      </c>
      <c r="E36" s="1965" t="s">
        <v>99</v>
      </c>
      <c r="F36" s="1965" t="s">
        <v>106</v>
      </c>
      <c r="G36" s="1965" t="s">
        <v>3841</v>
      </c>
      <c r="H36" s="1965" t="s">
        <v>3842</v>
      </c>
    </row>
    <row r="37" spans="1:16">
      <c r="B37" s="802"/>
      <c r="C37" s="802"/>
      <c r="D37" s="1912" t="s">
        <v>89</v>
      </c>
      <c r="E37" s="1912" t="s">
        <v>107</v>
      </c>
      <c r="F37" s="1912" t="s">
        <v>88</v>
      </c>
      <c r="G37" s="1912" t="s">
        <v>87</v>
      </c>
      <c r="H37" s="1912" t="s">
        <v>85</v>
      </c>
    </row>
    <row r="38" spans="1:16">
      <c r="B38" s="1966" t="s">
        <v>272</v>
      </c>
      <c r="C38" s="1912" t="s">
        <v>10</v>
      </c>
      <c r="D38" s="1967"/>
      <c r="E38" s="1967"/>
      <c r="F38" s="1967"/>
      <c r="G38" s="1967"/>
      <c r="H38" s="1967"/>
      <c r="I38" s="42" t="s">
        <v>271</v>
      </c>
      <c r="J38" s="42"/>
      <c r="K38" s="47" t="s">
        <v>91</v>
      </c>
      <c r="L38" s="47" t="s">
        <v>3765</v>
      </c>
      <c r="M38" s="47" t="s">
        <v>159</v>
      </c>
      <c r="N38" s="47" t="s">
        <v>183</v>
      </c>
      <c r="O38" s="47"/>
      <c r="P38" s="35"/>
    </row>
    <row r="39" spans="1:16">
      <c r="B39" s="1966" t="s">
        <v>270</v>
      </c>
      <c r="C39" s="1912" t="s">
        <v>61</v>
      </c>
      <c r="D39" s="1967"/>
      <c r="E39" s="1967"/>
      <c r="F39" s="1967"/>
      <c r="G39" s="1967"/>
      <c r="H39" s="1967"/>
      <c r="I39" s="42" t="s">
        <v>269</v>
      </c>
      <c r="J39" s="42"/>
      <c r="K39" s="47" t="s">
        <v>91</v>
      </c>
      <c r="L39" s="47" t="s">
        <v>3765</v>
      </c>
      <c r="M39" s="47" t="s">
        <v>159</v>
      </c>
      <c r="N39" s="47" t="s">
        <v>183</v>
      </c>
      <c r="O39" s="47"/>
      <c r="P39" s="35"/>
    </row>
    <row r="40" spans="1:16">
      <c r="B40" s="1966" t="s">
        <v>3974</v>
      </c>
      <c r="C40" s="1912" t="s">
        <v>53</v>
      </c>
      <c r="D40" s="1967"/>
      <c r="E40" s="1967"/>
      <c r="F40" s="1967"/>
      <c r="G40" s="1967"/>
      <c r="H40" s="1967"/>
      <c r="I40" s="42" t="s">
        <v>268</v>
      </c>
      <c r="J40" s="42"/>
      <c r="K40" s="47" t="s">
        <v>91</v>
      </c>
      <c r="L40" s="47" t="s">
        <v>3765</v>
      </c>
      <c r="M40" s="47" t="s">
        <v>159</v>
      </c>
      <c r="N40" s="47" t="s">
        <v>183</v>
      </c>
      <c r="O40" s="47"/>
      <c r="P40" s="35"/>
    </row>
    <row r="41" spans="1:16">
      <c r="B41" s="1966" t="s">
        <v>3975</v>
      </c>
      <c r="C41" s="1912" t="s">
        <v>101</v>
      </c>
      <c r="D41" s="303"/>
      <c r="E41" s="303"/>
      <c r="F41" s="303"/>
      <c r="G41" s="303"/>
      <c r="H41" s="303"/>
      <c r="I41" s="42" t="s">
        <v>267</v>
      </c>
      <c r="J41" s="42"/>
      <c r="K41" s="47" t="s">
        <v>91</v>
      </c>
      <c r="L41" s="47" t="s">
        <v>3765</v>
      </c>
      <c r="M41" s="47" t="s">
        <v>159</v>
      </c>
      <c r="N41" s="47" t="s">
        <v>183</v>
      </c>
      <c r="O41" s="47"/>
      <c r="P41" s="35"/>
    </row>
    <row r="42" spans="1:16">
      <c r="B42" s="1955" t="s">
        <v>273</v>
      </c>
      <c r="C42" s="1912" t="s">
        <v>44</v>
      </c>
      <c r="D42" s="1967"/>
      <c r="E42" s="1967"/>
      <c r="F42" s="1967"/>
      <c r="G42" s="1967"/>
      <c r="H42" s="1967"/>
      <c r="I42" s="42" t="s">
        <v>276</v>
      </c>
      <c r="J42" s="42"/>
      <c r="K42" s="47" t="s">
        <v>91</v>
      </c>
      <c r="L42" s="47" t="s">
        <v>3765</v>
      </c>
      <c r="M42" s="47" t="s">
        <v>159</v>
      </c>
      <c r="N42" s="47" t="s">
        <v>183</v>
      </c>
      <c r="O42" s="47"/>
      <c r="P42" s="35"/>
    </row>
    <row r="43" spans="1:16">
      <c r="B43" s="1968" t="s">
        <v>266</v>
      </c>
      <c r="C43" s="1912" t="s">
        <v>43</v>
      </c>
      <c r="D43" s="1967"/>
      <c r="E43" s="1967"/>
      <c r="F43" s="1967"/>
      <c r="G43" s="1967"/>
      <c r="H43" s="1967"/>
      <c r="I43" s="42" t="s">
        <v>265</v>
      </c>
      <c r="J43" s="42"/>
      <c r="K43" s="47" t="s">
        <v>91</v>
      </c>
      <c r="L43" s="47" t="s">
        <v>3765</v>
      </c>
      <c r="M43" s="47" t="s">
        <v>159</v>
      </c>
      <c r="N43" s="47" t="s">
        <v>183</v>
      </c>
      <c r="O43" s="47"/>
      <c r="P43" s="35"/>
    </row>
    <row r="44" spans="1:16">
      <c r="B44" s="1968" t="s">
        <v>264</v>
      </c>
      <c r="C44" s="1912" t="s">
        <v>2</v>
      </c>
      <c r="D44" s="1969"/>
      <c r="E44" s="1969"/>
      <c r="F44" s="1969"/>
      <c r="G44" s="1969"/>
      <c r="H44" s="1969"/>
      <c r="I44" s="42" t="s">
        <v>263</v>
      </c>
      <c r="J44" s="42"/>
      <c r="K44" s="47" t="s">
        <v>91</v>
      </c>
      <c r="L44" s="47" t="s">
        <v>3765</v>
      </c>
      <c r="M44" s="47" t="s">
        <v>159</v>
      </c>
      <c r="N44" s="47" t="s">
        <v>183</v>
      </c>
      <c r="O44" s="47"/>
      <c r="P44" s="35"/>
    </row>
    <row r="45" spans="1:16">
      <c r="B45" s="1966" t="s">
        <v>262</v>
      </c>
      <c r="C45" s="1912" t="s">
        <v>36</v>
      </c>
      <c r="D45" s="1967"/>
      <c r="E45" s="1967"/>
      <c r="F45" s="1967"/>
      <c r="G45" s="1967"/>
      <c r="H45" s="1967"/>
      <c r="I45" s="42" t="s">
        <v>261</v>
      </c>
      <c r="J45" s="42"/>
      <c r="K45" s="47" t="s">
        <v>91</v>
      </c>
      <c r="L45" s="47" t="s">
        <v>3765</v>
      </c>
      <c r="M45" s="47" t="s">
        <v>159</v>
      </c>
      <c r="N45" s="47" t="s">
        <v>183</v>
      </c>
      <c r="O45" s="47"/>
      <c r="P45" s="35"/>
    </row>
    <row r="46" spans="1:16">
      <c r="B46" s="1966" t="s">
        <v>995</v>
      </c>
      <c r="C46" s="1912" t="s">
        <v>0</v>
      </c>
      <c r="D46" s="1967"/>
      <c r="E46" s="1967"/>
      <c r="F46" s="1967"/>
      <c r="G46" s="1970"/>
      <c r="H46" s="1967"/>
      <c r="I46" s="42" t="s">
        <v>976</v>
      </c>
      <c r="J46" s="42"/>
      <c r="K46" s="47" t="s">
        <v>91</v>
      </c>
      <c r="L46" s="47" t="s">
        <v>3765</v>
      </c>
      <c r="M46" s="47" t="s">
        <v>159</v>
      </c>
      <c r="N46" s="47" t="s">
        <v>183</v>
      </c>
      <c r="O46" s="47"/>
      <c r="P46" s="35"/>
    </row>
    <row r="47" spans="1:16">
      <c r="B47" s="1966" t="s">
        <v>260</v>
      </c>
      <c r="C47" s="1912" t="s">
        <v>18</v>
      </c>
      <c r="D47" s="1967"/>
      <c r="E47" s="1967"/>
      <c r="F47" s="1967"/>
      <c r="G47" s="1967"/>
      <c r="H47" s="1967"/>
      <c r="I47" s="42" t="s">
        <v>259</v>
      </c>
      <c r="J47" s="42"/>
      <c r="K47" s="47" t="s">
        <v>91</v>
      </c>
      <c r="L47" s="47" t="s">
        <v>3765</v>
      </c>
      <c r="M47" s="47" t="s">
        <v>159</v>
      </c>
      <c r="N47" s="830" t="s">
        <v>3976</v>
      </c>
      <c r="O47" s="47"/>
      <c r="P47" s="35"/>
    </row>
    <row r="48" spans="1:16">
      <c r="B48" s="1966" t="s">
        <v>3977</v>
      </c>
      <c r="C48" s="1912" t="s">
        <v>95</v>
      </c>
      <c r="D48" s="303"/>
      <c r="E48" s="303"/>
      <c r="F48" s="303"/>
      <c r="G48" s="303"/>
      <c r="H48" s="303"/>
      <c r="I48" s="42" t="s">
        <v>207</v>
      </c>
      <c r="J48" s="42" t="s">
        <v>206</v>
      </c>
      <c r="K48" s="47" t="s">
        <v>91</v>
      </c>
      <c r="L48" s="47" t="s">
        <v>3765</v>
      </c>
      <c r="M48" s="47" t="s">
        <v>159</v>
      </c>
      <c r="N48" s="47" t="s">
        <v>183</v>
      </c>
      <c r="O48" s="47"/>
      <c r="P48" s="35"/>
    </row>
    <row r="49" spans="1:16">
      <c r="B49" s="1937" t="s">
        <v>3978</v>
      </c>
      <c r="C49" s="1912" t="s">
        <v>896</v>
      </c>
      <c r="D49" s="303"/>
      <c r="E49" s="303"/>
      <c r="F49" s="303"/>
      <c r="G49" s="303"/>
      <c r="H49" s="303"/>
      <c r="I49" s="42" t="s">
        <v>207</v>
      </c>
      <c r="J49" s="42"/>
      <c r="K49" s="47" t="s">
        <v>91</v>
      </c>
      <c r="L49" s="47" t="s">
        <v>3765</v>
      </c>
      <c r="M49" s="47" t="s">
        <v>159</v>
      </c>
      <c r="N49" s="47" t="s">
        <v>183</v>
      </c>
      <c r="O49" s="47"/>
      <c r="P49" s="35"/>
    </row>
    <row r="50" spans="1:16">
      <c r="B50" s="313"/>
      <c r="C50" s="313"/>
      <c r="D50" s="42"/>
      <c r="E50" s="42"/>
      <c r="F50" s="42"/>
      <c r="G50" s="42" t="s">
        <v>201</v>
      </c>
      <c r="H50" s="42" t="s">
        <v>3764</v>
      </c>
      <c r="K50" s="47"/>
      <c r="L50" s="47"/>
      <c r="M50" s="47"/>
      <c r="N50" s="47"/>
      <c r="O50" s="47"/>
    </row>
    <row r="51" spans="1:16">
      <c r="B51" s="313"/>
      <c r="C51" s="313"/>
      <c r="D51" s="42" t="s">
        <v>790</v>
      </c>
      <c r="E51" s="42" t="s">
        <v>790</v>
      </c>
      <c r="F51" s="42" t="s">
        <v>791</v>
      </c>
      <c r="G51" s="42" t="s">
        <v>791</v>
      </c>
      <c r="H51" s="42" t="s">
        <v>791</v>
      </c>
    </row>
    <row r="52" spans="1:16">
      <c r="B52" s="313"/>
      <c r="C52" s="313"/>
      <c r="D52" s="42" t="s">
        <v>3920</v>
      </c>
      <c r="E52" s="42" t="s">
        <v>3921</v>
      </c>
      <c r="F52" s="42" t="s">
        <v>3920</v>
      </c>
      <c r="G52" s="42" t="s">
        <v>3921</v>
      </c>
      <c r="H52" s="42" t="s">
        <v>3921</v>
      </c>
    </row>
    <row r="53" spans="1:16">
      <c r="B53" s="313"/>
      <c r="C53" s="313"/>
      <c r="D53" s="325"/>
      <c r="E53" s="325"/>
      <c r="F53" s="325"/>
      <c r="G53" s="325"/>
      <c r="H53" s="41"/>
    </row>
    <row r="54" spans="1:16">
      <c r="B54" s="313"/>
      <c r="C54" s="313"/>
    </row>
    <row r="55" spans="1:16">
      <c r="B55" s="313"/>
      <c r="C55" s="313"/>
      <c r="D55" s="325"/>
      <c r="E55" s="325"/>
      <c r="F55" s="325"/>
      <c r="G55" s="325"/>
      <c r="H55" s="41"/>
    </row>
    <row r="56" spans="1:16">
      <c r="A56" s="1" t="s">
        <v>3987</v>
      </c>
      <c r="B56" s="313"/>
    </row>
    <row r="57" spans="1:16">
      <c r="A57" s="273" t="s">
        <v>109</v>
      </c>
    </row>
    <row r="58" spans="1:16">
      <c r="A58" s="273" t="s">
        <v>90</v>
      </c>
      <c r="B58" s="313"/>
    </row>
    <row r="59" spans="1:16">
      <c r="A59" s="54" t="s">
        <v>3509</v>
      </c>
      <c r="B59" s="313"/>
    </row>
    <row r="60" spans="1:16">
      <c r="A60" s="54" t="s">
        <v>1411</v>
      </c>
    </row>
    <row r="61" spans="1:16">
      <c r="A61" s="905" t="s">
        <v>3746</v>
      </c>
      <c r="B61" s="1931" t="s">
        <v>3747</v>
      </c>
      <c r="C61" s="1932" t="s">
        <v>108</v>
      </c>
      <c r="D61" s="1931" t="s">
        <v>3748</v>
      </c>
    </row>
    <row r="62" spans="1:16">
      <c r="G62" s="277"/>
    </row>
    <row r="63" spans="1:16">
      <c r="A63" s="293" t="s">
        <v>3973</v>
      </c>
    </row>
    <row r="65" spans="2:11" ht="14.7" customHeight="1">
      <c r="C65" s="825"/>
      <c r="D65" s="2147" t="s">
        <v>3840</v>
      </c>
      <c r="E65" s="2121"/>
    </row>
    <row r="66" spans="2:11" ht="72">
      <c r="B66" s="802"/>
      <c r="C66" s="802"/>
      <c r="D66" s="1951" t="s">
        <v>3750</v>
      </c>
      <c r="E66" s="1951" t="s">
        <v>3751</v>
      </c>
    </row>
    <row r="67" spans="2:11">
      <c r="B67" s="802"/>
      <c r="C67" s="802"/>
      <c r="D67" s="1912" t="s">
        <v>86</v>
      </c>
      <c r="E67" s="1912" t="s">
        <v>84</v>
      </c>
    </row>
    <row r="68" spans="2:11">
      <c r="B68" s="1966" t="s">
        <v>272</v>
      </c>
      <c r="C68" s="1912" t="s">
        <v>10</v>
      </c>
      <c r="D68" s="1971"/>
      <c r="E68" s="1971"/>
      <c r="F68" s="42" t="s">
        <v>271</v>
      </c>
      <c r="G68" s="35"/>
      <c r="H68" s="41" t="s">
        <v>91</v>
      </c>
      <c r="I68" s="41" t="s">
        <v>3765</v>
      </c>
      <c r="J68" s="41" t="s">
        <v>176</v>
      </c>
      <c r="K68" s="41" t="s">
        <v>183</v>
      </c>
    </row>
    <row r="69" spans="2:11">
      <c r="B69" s="1966" t="s">
        <v>270</v>
      </c>
      <c r="C69" s="1912" t="s">
        <v>61</v>
      </c>
      <c r="D69" s="1971"/>
      <c r="E69" s="1971"/>
      <c r="F69" s="42" t="s">
        <v>269</v>
      </c>
      <c r="G69" s="35"/>
      <c r="H69" s="41" t="s">
        <v>91</v>
      </c>
      <c r="I69" s="41" t="s">
        <v>3765</v>
      </c>
      <c r="J69" s="41" t="s">
        <v>176</v>
      </c>
      <c r="K69" s="41" t="s">
        <v>183</v>
      </c>
    </row>
    <row r="70" spans="2:11">
      <c r="B70" s="1966" t="s">
        <v>3974</v>
      </c>
      <c r="C70" s="1912" t="s">
        <v>53</v>
      </c>
      <c r="D70" s="1971"/>
      <c r="E70" s="1971"/>
      <c r="F70" s="42" t="s">
        <v>268</v>
      </c>
      <c r="G70" s="35"/>
      <c r="H70" s="41" t="s">
        <v>91</v>
      </c>
      <c r="I70" s="41" t="s">
        <v>3765</v>
      </c>
      <c r="J70" s="41" t="s">
        <v>176</v>
      </c>
      <c r="K70" s="41" t="s">
        <v>183</v>
      </c>
    </row>
    <row r="71" spans="2:11">
      <c r="B71" s="1966" t="s">
        <v>3975</v>
      </c>
      <c r="C71" s="1912" t="s">
        <v>101</v>
      </c>
      <c r="D71" s="1971"/>
      <c r="E71" s="1971"/>
      <c r="F71" s="42" t="s">
        <v>267</v>
      </c>
      <c r="G71" s="35"/>
      <c r="H71" s="41" t="s">
        <v>91</v>
      </c>
      <c r="I71" s="41" t="s">
        <v>3765</v>
      </c>
      <c r="J71" s="41" t="s">
        <v>176</v>
      </c>
      <c r="K71" s="41" t="s">
        <v>183</v>
      </c>
    </row>
    <row r="72" spans="2:11">
      <c r="B72" s="1968" t="s">
        <v>273</v>
      </c>
      <c r="C72" s="1912" t="s">
        <v>44</v>
      </c>
      <c r="D72" s="1971"/>
      <c r="E72" s="1971"/>
      <c r="F72" s="42" t="s">
        <v>276</v>
      </c>
      <c r="G72" s="35"/>
      <c r="H72" s="41" t="s">
        <v>91</v>
      </c>
      <c r="I72" s="41" t="s">
        <v>3765</v>
      </c>
      <c r="J72" s="41" t="s">
        <v>176</v>
      </c>
      <c r="K72" s="41" t="s">
        <v>183</v>
      </c>
    </row>
    <row r="73" spans="2:11">
      <c r="B73" s="1968" t="s">
        <v>266</v>
      </c>
      <c r="C73" s="1912" t="s">
        <v>43</v>
      </c>
      <c r="D73" s="1971"/>
      <c r="E73" s="1971"/>
      <c r="F73" s="42" t="s">
        <v>265</v>
      </c>
      <c r="G73" s="35"/>
      <c r="H73" s="41" t="s">
        <v>91</v>
      </c>
      <c r="I73" s="41" t="s">
        <v>3765</v>
      </c>
      <c r="J73" s="41" t="s">
        <v>176</v>
      </c>
      <c r="K73" s="41" t="s">
        <v>183</v>
      </c>
    </row>
    <row r="74" spans="2:11">
      <c r="B74" s="1968" t="s">
        <v>264</v>
      </c>
      <c r="C74" s="1912" t="s">
        <v>2</v>
      </c>
      <c r="D74" s="1971"/>
      <c r="E74" s="1971"/>
      <c r="F74" s="42" t="s">
        <v>263</v>
      </c>
      <c r="G74" s="35"/>
      <c r="H74" s="41" t="s">
        <v>91</v>
      </c>
      <c r="I74" s="41" t="s">
        <v>3765</v>
      </c>
      <c r="J74" s="41" t="s">
        <v>176</v>
      </c>
      <c r="K74" s="41" t="s">
        <v>183</v>
      </c>
    </row>
    <row r="75" spans="2:11">
      <c r="B75" s="1966" t="s">
        <v>262</v>
      </c>
      <c r="C75" s="1912" t="s">
        <v>36</v>
      </c>
      <c r="D75" s="1971"/>
      <c r="E75" s="1971"/>
      <c r="F75" s="42" t="s">
        <v>261</v>
      </c>
      <c r="G75" s="35"/>
      <c r="H75" s="41" t="s">
        <v>91</v>
      </c>
      <c r="I75" s="41" t="s">
        <v>3765</v>
      </c>
      <c r="J75" s="41" t="s">
        <v>176</v>
      </c>
      <c r="K75" s="41" t="s">
        <v>183</v>
      </c>
    </row>
    <row r="76" spans="2:11">
      <c r="B76" s="1966" t="s">
        <v>995</v>
      </c>
      <c r="C76" s="1912" t="s">
        <v>0</v>
      </c>
      <c r="D76" s="1971"/>
      <c r="E76" s="1971"/>
      <c r="F76" s="42" t="s">
        <v>976</v>
      </c>
      <c r="G76" s="35"/>
      <c r="H76" s="41" t="s">
        <v>91</v>
      </c>
      <c r="I76" s="41" t="s">
        <v>3765</v>
      </c>
      <c r="J76" s="41" t="s">
        <v>176</v>
      </c>
      <c r="K76" s="41" t="s">
        <v>183</v>
      </c>
    </row>
    <row r="77" spans="2:11">
      <c r="B77" s="1966" t="s">
        <v>260</v>
      </c>
      <c r="C77" s="1912" t="s">
        <v>18</v>
      </c>
      <c r="D77" s="1971"/>
      <c r="E77" s="1971"/>
      <c r="F77" s="42" t="s">
        <v>259</v>
      </c>
      <c r="G77" s="35"/>
      <c r="H77" s="41" t="s">
        <v>91</v>
      </c>
      <c r="I77" s="41" t="s">
        <v>3765</v>
      </c>
      <c r="J77" s="41" t="s">
        <v>176</v>
      </c>
      <c r="K77" s="830" t="s">
        <v>3976</v>
      </c>
    </row>
    <row r="78" spans="2:11">
      <c r="B78" s="1966" t="s">
        <v>3977</v>
      </c>
      <c r="C78" s="1912" t="s">
        <v>95</v>
      </c>
      <c r="D78" s="1958"/>
      <c r="E78" s="1958"/>
      <c r="F78" s="42" t="s">
        <v>207</v>
      </c>
      <c r="G78" s="42" t="s">
        <v>206</v>
      </c>
      <c r="H78" s="41" t="s">
        <v>91</v>
      </c>
      <c r="I78" s="41" t="s">
        <v>3765</v>
      </c>
      <c r="J78" s="41" t="s">
        <v>176</v>
      </c>
      <c r="K78" s="41" t="s">
        <v>183</v>
      </c>
    </row>
    <row r="79" spans="2:11">
      <c r="B79" s="1937" t="s">
        <v>3978</v>
      </c>
      <c r="C79" s="1912" t="s">
        <v>896</v>
      </c>
      <c r="D79" s="1971"/>
      <c r="E79" s="1971"/>
      <c r="F79" s="42" t="s">
        <v>207</v>
      </c>
      <c r="G79" s="35"/>
      <c r="H79" s="41" t="s">
        <v>91</v>
      </c>
      <c r="I79" s="41" t="s">
        <v>3765</v>
      </c>
      <c r="J79" s="41" t="s">
        <v>176</v>
      </c>
      <c r="K79" s="41" t="s">
        <v>183</v>
      </c>
    </row>
    <row r="80" spans="2:11">
      <c r="B80" s="313"/>
      <c r="C80" s="313"/>
      <c r="D80" s="42" t="s">
        <v>201</v>
      </c>
      <c r="E80" s="42" t="s">
        <v>3764</v>
      </c>
      <c r="H80" s="35"/>
    </row>
    <row r="81" spans="1:12">
      <c r="B81" s="313"/>
      <c r="C81" s="313"/>
      <c r="D81" s="42"/>
      <c r="E81" s="42"/>
    </row>
    <row r="82" spans="1:12">
      <c r="B82" s="313"/>
      <c r="C82" s="313"/>
      <c r="D82" s="41"/>
      <c r="E82" s="41"/>
    </row>
    <row r="83" spans="1:12">
      <c r="B83" s="313"/>
      <c r="C83" s="313"/>
      <c r="D83" s="325"/>
      <c r="E83" s="325"/>
      <c r="F83" s="325"/>
      <c r="G83" s="41"/>
      <c r="H83" s="41"/>
      <c r="I83" s="41"/>
    </row>
    <row r="84" spans="1:12">
      <c r="C84" s="313"/>
    </row>
    <row r="85" spans="1:12">
      <c r="A85" s="1" t="s">
        <v>3988</v>
      </c>
    </row>
    <row r="86" spans="1:12">
      <c r="A86" s="273" t="s">
        <v>109</v>
      </c>
      <c r="B86" s="822"/>
    </row>
    <row r="87" spans="1:12">
      <c r="A87" s="54" t="s">
        <v>3509</v>
      </c>
      <c r="B87" s="822"/>
    </row>
    <row r="88" spans="1:12">
      <c r="A88" s="54" t="s">
        <v>1411</v>
      </c>
      <c r="B88" s="822"/>
      <c r="G88" s="277"/>
    </row>
    <row r="89" spans="1:12">
      <c r="A89" s="905" t="s">
        <v>3746</v>
      </c>
      <c r="B89" s="1963" t="s">
        <v>3747</v>
      </c>
      <c r="C89" s="1964" t="s">
        <v>108</v>
      </c>
      <c r="D89" s="1963" t="s">
        <v>3748</v>
      </c>
      <c r="G89" s="277"/>
    </row>
    <row r="91" spans="1:12">
      <c r="A91" s="293" t="s">
        <v>3981</v>
      </c>
    </row>
    <row r="92" spans="1:12">
      <c r="K92" s="47"/>
      <c r="L92" s="1006"/>
    </row>
    <row r="93" spans="1:12">
      <c r="C93" s="822"/>
      <c r="D93" s="1964" t="s">
        <v>3803</v>
      </c>
    </row>
    <row r="94" spans="1:12">
      <c r="C94" s="822"/>
      <c r="D94" s="1912" t="s">
        <v>83</v>
      </c>
    </row>
    <row r="95" spans="1:12">
      <c r="B95" s="1952" t="s">
        <v>3982</v>
      </c>
      <c r="C95" s="1912" t="s">
        <v>905</v>
      </c>
      <c r="D95" s="1972"/>
      <c r="E95" s="35" t="s">
        <v>207</v>
      </c>
      <c r="F95" s="47" t="s">
        <v>141</v>
      </c>
      <c r="G95" s="47" t="s">
        <v>3765</v>
      </c>
      <c r="H95" s="47" t="s">
        <v>3983</v>
      </c>
      <c r="I95" s="47"/>
    </row>
    <row r="96" spans="1:12">
      <c r="C96" s="822"/>
      <c r="D96" s="1647" t="s">
        <v>90</v>
      </c>
    </row>
    <row r="97" spans="3:3">
      <c r="C97" s="822"/>
    </row>
    <row r="104" spans="3:3">
      <c r="C104" s="822"/>
    </row>
  </sheetData>
  <mergeCells count="3">
    <mergeCell ref="D35:E35"/>
    <mergeCell ref="F35:H35"/>
    <mergeCell ref="D65:E65"/>
  </mergeCells>
  <pageMargins left="0.78740157480314965" right="0.78740157480314965" top="0.98425196850393704" bottom="0.98425196850393704" header="0.51181102362204722" footer="0.51181102362204722"/>
  <pageSetup paperSize="8" scale="10" orientation="landscape"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C3FC-DF85-4278-B7E1-785B6E89A0AE}">
  <sheetPr codeName="Sheet46">
    <pageSetUpPr fitToPage="1"/>
  </sheetPr>
  <dimension ref="A1:R92"/>
  <sheetViews>
    <sheetView showGridLines="0" zoomScale="80" zoomScaleNormal="80" workbookViewId="0"/>
  </sheetViews>
  <sheetFormatPr defaultColWidth="9.33203125" defaultRowHeight="14.4"/>
  <cols>
    <col min="1" max="1" width="21.5546875" style="1647" customWidth="1"/>
    <col min="2" max="2" width="48.5546875" style="1647" customWidth="1"/>
    <col min="3" max="3" width="21.44140625" style="1647" customWidth="1"/>
    <col min="4" max="4" width="9.33203125" style="1647" customWidth="1"/>
    <col min="5" max="5" width="17.5546875" style="1647" customWidth="1"/>
    <col min="6" max="6" width="18.5546875" style="1647" customWidth="1"/>
    <col min="7" max="7" width="22.33203125" style="1647" customWidth="1"/>
    <col min="8" max="8" width="23" style="1647" customWidth="1"/>
    <col min="9" max="9" width="17.6640625" style="1647" customWidth="1"/>
    <col min="10" max="10" width="25.5546875" style="1647" customWidth="1"/>
    <col min="11" max="11" width="97.5546875" style="1647" bestFit="1" customWidth="1"/>
    <col min="12" max="12" width="18" style="1647" bestFit="1" customWidth="1"/>
    <col min="13" max="13" width="11.6640625" style="1647" bestFit="1" customWidth="1"/>
    <col min="14" max="14" width="97.5546875" style="1647" bestFit="1" customWidth="1"/>
    <col min="15" max="258" width="9.33203125" style="1647"/>
    <col min="259" max="259" width="48.5546875" style="1647" customWidth="1"/>
    <col min="260" max="260" width="9.33203125" style="1647"/>
    <col min="261" max="261" width="17.5546875" style="1647" customWidth="1"/>
    <col min="262" max="262" width="18.5546875" style="1647" customWidth="1"/>
    <col min="263" max="263" width="16.44140625" style="1647" customWidth="1"/>
    <col min="264" max="264" width="23" style="1647" customWidth="1"/>
    <col min="265" max="265" width="17.6640625" style="1647" customWidth="1"/>
    <col min="266" max="266" width="25.5546875" style="1647" customWidth="1"/>
    <col min="267" max="514" width="9.33203125" style="1647"/>
    <col min="515" max="515" width="48.5546875" style="1647" customWidth="1"/>
    <col min="516" max="516" width="9.33203125" style="1647"/>
    <col min="517" max="517" width="17.5546875" style="1647" customWidth="1"/>
    <col min="518" max="518" width="18.5546875" style="1647" customWidth="1"/>
    <col min="519" max="519" width="16.44140625" style="1647" customWidth="1"/>
    <col min="520" max="520" width="23" style="1647" customWidth="1"/>
    <col min="521" max="521" width="17.6640625" style="1647" customWidth="1"/>
    <col min="522" max="522" width="25.5546875" style="1647" customWidth="1"/>
    <col min="523" max="770" width="9.33203125" style="1647"/>
    <col min="771" max="771" width="48.5546875" style="1647" customWidth="1"/>
    <col min="772" max="772" width="9.33203125" style="1647"/>
    <col min="773" max="773" width="17.5546875" style="1647" customWidth="1"/>
    <col min="774" max="774" width="18.5546875" style="1647" customWidth="1"/>
    <col min="775" max="775" width="16.44140625" style="1647" customWidth="1"/>
    <col min="776" max="776" width="23" style="1647" customWidth="1"/>
    <col min="777" max="777" width="17.6640625" style="1647" customWidth="1"/>
    <col min="778" max="778" width="25.5546875" style="1647" customWidth="1"/>
    <col min="779" max="1026" width="9.33203125" style="1647"/>
    <col min="1027" max="1027" width="48.5546875" style="1647" customWidth="1"/>
    <col min="1028" max="1028" width="9.33203125" style="1647"/>
    <col min="1029" max="1029" width="17.5546875" style="1647" customWidth="1"/>
    <col min="1030" max="1030" width="18.5546875" style="1647" customWidth="1"/>
    <col min="1031" max="1031" width="16.44140625" style="1647" customWidth="1"/>
    <col min="1032" max="1032" width="23" style="1647" customWidth="1"/>
    <col min="1033" max="1033" width="17.6640625" style="1647" customWidth="1"/>
    <col min="1034" max="1034" width="25.5546875" style="1647" customWidth="1"/>
    <col min="1035" max="1282" width="9.33203125" style="1647"/>
    <col min="1283" max="1283" width="48.5546875" style="1647" customWidth="1"/>
    <col min="1284" max="1284" width="9.33203125" style="1647"/>
    <col min="1285" max="1285" width="17.5546875" style="1647" customWidth="1"/>
    <col min="1286" max="1286" width="18.5546875" style="1647" customWidth="1"/>
    <col min="1287" max="1287" width="16.44140625" style="1647" customWidth="1"/>
    <col min="1288" max="1288" width="23" style="1647" customWidth="1"/>
    <col min="1289" max="1289" width="17.6640625" style="1647" customWidth="1"/>
    <col min="1290" max="1290" width="25.5546875" style="1647" customWidth="1"/>
    <col min="1291" max="1538" width="9.33203125" style="1647"/>
    <col min="1539" max="1539" width="48.5546875" style="1647" customWidth="1"/>
    <col min="1540" max="1540" width="9.33203125" style="1647"/>
    <col min="1541" max="1541" width="17.5546875" style="1647" customWidth="1"/>
    <col min="1542" max="1542" width="18.5546875" style="1647" customWidth="1"/>
    <col min="1543" max="1543" width="16.44140625" style="1647" customWidth="1"/>
    <col min="1544" max="1544" width="23" style="1647" customWidth="1"/>
    <col min="1545" max="1545" width="17.6640625" style="1647" customWidth="1"/>
    <col min="1546" max="1546" width="25.5546875" style="1647" customWidth="1"/>
    <col min="1547" max="1794" width="9.33203125" style="1647"/>
    <col min="1795" max="1795" width="48.5546875" style="1647" customWidth="1"/>
    <col min="1796" max="1796" width="9.33203125" style="1647"/>
    <col min="1797" max="1797" width="17.5546875" style="1647" customWidth="1"/>
    <col min="1798" max="1798" width="18.5546875" style="1647" customWidth="1"/>
    <col min="1799" max="1799" width="16.44140625" style="1647" customWidth="1"/>
    <col min="1800" max="1800" width="23" style="1647" customWidth="1"/>
    <col min="1801" max="1801" width="17.6640625" style="1647" customWidth="1"/>
    <col min="1802" max="1802" width="25.5546875" style="1647" customWidth="1"/>
    <col min="1803" max="2050" width="9.33203125" style="1647"/>
    <col min="2051" max="2051" width="48.5546875" style="1647" customWidth="1"/>
    <col min="2052" max="2052" width="9.33203125" style="1647"/>
    <col min="2053" max="2053" width="17.5546875" style="1647" customWidth="1"/>
    <col min="2054" max="2054" width="18.5546875" style="1647" customWidth="1"/>
    <col min="2055" max="2055" width="16.44140625" style="1647" customWidth="1"/>
    <col min="2056" max="2056" width="23" style="1647" customWidth="1"/>
    <col min="2057" max="2057" width="17.6640625" style="1647" customWidth="1"/>
    <col min="2058" max="2058" width="25.5546875" style="1647" customWidth="1"/>
    <col min="2059" max="2306" width="9.33203125" style="1647"/>
    <col min="2307" max="2307" width="48.5546875" style="1647" customWidth="1"/>
    <col min="2308" max="2308" width="9.33203125" style="1647"/>
    <col min="2309" max="2309" width="17.5546875" style="1647" customWidth="1"/>
    <col min="2310" max="2310" width="18.5546875" style="1647" customWidth="1"/>
    <col min="2311" max="2311" width="16.44140625" style="1647" customWidth="1"/>
    <col min="2312" max="2312" width="23" style="1647" customWidth="1"/>
    <col min="2313" max="2313" width="17.6640625" style="1647" customWidth="1"/>
    <col min="2314" max="2314" width="25.5546875" style="1647" customWidth="1"/>
    <col min="2315" max="2562" width="9.33203125" style="1647"/>
    <col min="2563" max="2563" width="48.5546875" style="1647" customWidth="1"/>
    <col min="2564" max="2564" width="9.33203125" style="1647"/>
    <col min="2565" max="2565" width="17.5546875" style="1647" customWidth="1"/>
    <col min="2566" max="2566" width="18.5546875" style="1647" customWidth="1"/>
    <col min="2567" max="2567" width="16.44140625" style="1647" customWidth="1"/>
    <col min="2568" max="2568" width="23" style="1647" customWidth="1"/>
    <col min="2569" max="2569" width="17.6640625" style="1647" customWidth="1"/>
    <col min="2570" max="2570" width="25.5546875" style="1647" customWidth="1"/>
    <col min="2571" max="2818" width="9.33203125" style="1647"/>
    <col min="2819" max="2819" width="48.5546875" style="1647" customWidth="1"/>
    <col min="2820" max="2820" width="9.33203125" style="1647"/>
    <col min="2821" max="2821" width="17.5546875" style="1647" customWidth="1"/>
    <col min="2822" max="2822" width="18.5546875" style="1647" customWidth="1"/>
    <col min="2823" max="2823" width="16.44140625" style="1647" customWidth="1"/>
    <col min="2824" max="2824" width="23" style="1647" customWidth="1"/>
    <col min="2825" max="2825" width="17.6640625" style="1647" customWidth="1"/>
    <col min="2826" max="2826" width="25.5546875" style="1647" customWidth="1"/>
    <col min="2827" max="3074" width="9.33203125" style="1647"/>
    <col min="3075" max="3075" width="48.5546875" style="1647" customWidth="1"/>
    <col min="3076" max="3076" width="9.33203125" style="1647"/>
    <col min="3077" max="3077" width="17.5546875" style="1647" customWidth="1"/>
    <col min="3078" max="3078" width="18.5546875" style="1647" customWidth="1"/>
    <col min="3079" max="3079" width="16.44140625" style="1647" customWidth="1"/>
    <col min="3080" max="3080" width="23" style="1647" customWidth="1"/>
    <col min="3081" max="3081" width="17.6640625" style="1647" customWidth="1"/>
    <col min="3082" max="3082" width="25.5546875" style="1647" customWidth="1"/>
    <col min="3083" max="3330" width="9.33203125" style="1647"/>
    <col min="3331" max="3331" width="48.5546875" style="1647" customWidth="1"/>
    <col min="3332" max="3332" width="9.33203125" style="1647"/>
    <col min="3333" max="3333" width="17.5546875" style="1647" customWidth="1"/>
    <col min="3334" max="3334" width="18.5546875" style="1647" customWidth="1"/>
    <col min="3335" max="3335" width="16.44140625" style="1647" customWidth="1"/>
    <col min="3336" max="3336" width="23" style="1647" customWidth="1"/>
    <col min="3337" max="3337" width="17.6640625" style="1647" customWidth="1"/>
    <col min="3338" max="3338" width="25.5546875" style="1647" customWidth="1"/>
    <col min="3339" max="3586" width="9.33203125" style="1647"/>
    <col min="3587" max="3587" width="48.5546875" style="1647" customWidth="1"/>
    <col min="3588" max="3588" width="9.33203125" style="1647"/>
    <col min="3589" max="3589" width="17.5546875" style="1647" customWidth="1"/>
    <col min="3590" max="3590" width="18.5546875" style="1647" customWidth="1"/>
    <col min="3591" max="3591" width="16.44140625" style="1647" customWidth="1"/>
    <col min="3592" max="3592" width="23" style="1647" customWidth="1"/>
    <col min="3593" max="3593" width="17.6640625" style="1647" customWidth="1"/>
    <col min="3594" max="3594" width="25.5546875" style="1647" customWidth="1"/>
    <col min="3595" max="3842" width="9.33203125" style="1647"/>
    <col min="3843" max="3843" width="48.5546875" style="1647" customWidth="1"/>
    <col min="3844" max="3844" width="9.33203125" style="1647"/>
    <col min="3845" max="3845" width="17.5546875" style="1647" customWidth="1"/>
    <col min="3846" max="3846" width="18.5546875" style="1647" customWidth="1"/>
    <col min="3847" max="3847" width="16.44140625" style="1647" customWidth="1"/>
    <col min="3848" max="3848" width="23" style="1647" customWidth="1"/>
    <col min="3849" max="3849" width="17.6640625" style="1647" customWidth="1"/>
    <col min="3850" max="3850" width="25.5546875" style="1647" customWidth="1"/>
    <col min="3851" max="4098" width="9.33203125" style="1647"/>
    <col min="4099" max="4099" width="48.5546875" style="1647" customWidth="1"/>
    <col min="4100" max="4100" width="9.33203125" style="1647"/>
    <col min="4101" max="4101" width="17.5546875" style="1647" customWidth="1"/>
    <col min="4102" max="4102" width="18.5546875" style="1647" customWidth="1"/>
    <col min="4103" max="4103" width="16.44140625" style="1647" customWidth="1"/>
    <col min="4104" max="4104" width="23" style="1647" customWidth="1"/>
    <col min="4105" max="4105" width="17.6640625" style="1647" customWidth="1"/>
    <col min="4106" max="4106" width="25.5546875" style="1647" customWidth="1"/>
    <col min="4107" max="4354" width="9.33203125" style="1647"/>
    <col min="4355" max="4355" width="48.5546875" style="1647" customWidth="1"/>
    <col min="4356" max="4356" width="9.33203125" style="1647"/>
    <col min="4357" max="4357" width="17.5546875" style="1647" customWidth="1"/>
    <col min="4358" max="4358" width="18.5546875" style="1647" customWidth="1"/>
    <col min="4359" max="4359" width="16.44140625" style="1647" customWidth="1"/>
    <col min="4360" max="4360" width="23" style="1647" customWidth="1"/>
    <col min="4361" max="4361" width="17.6640625" style="1647" customWidth="1"/>
    <col min="4362" max="4362" width="25.5546875" style="1647" customWidth="1"/>
    <col min="4363" max="4610" width="9.33203125" style="1647"/>
    <col min="4611" max="4611" width="48.5546875" style="1647" customWidth="1"/>
    <col min="4612" max="4612" width="9.33203125" style="1647"/>
    <col min="4613" max="4613" width="17.5546875" style="1647" customWidth="1"/>
    <col min="4614" max="4614" width="18.5546875" style="1647" customWidth="1"/>
    <col min="4615" max="4615" width="16.44140625" style="1647" customWidth="1"/>
    <col min="4616" max="4616" width="23" style="1647" customWidth="1"/>
    <col min="4617" max="4617" width="17.6640625" style="1647" customWidth="1"/>
    <col min="4618" max="4618" width="25.5546875" style="1647" customWidth="1"/>
    <col min="4619" max="4866" width="9.33203125" style="1647"/>
    <col min="4867" max="4867" width="48.5546875" style="1647" customWidth="1"/>
    <col min="4868" max="4868" width="9.33203125" style="1647"/>
    <col min="4869" max="4869" width="17.5546875" style="1647" customWidth="1"/>
    <col min="4870" max="4870" width="18.5546875" style="1647" customWidth="1"/>
    <col min="4871" max="4871" width="16.44140625" style="1647" customWidth="1"/>
    <col min="4872" max="4872" width="23" style="1647" customWidth="1"/>
    <col min="4873" max="4873" width="17.6640625" style="1647" customWidth="1"/>
    <col min="4874" max="4874" width="25.5546875" style="1647" customWidth="1"/>
    <col min="4875" max="5122" width="9.33203125" style="1647"/>
    <col min="5123" max="5123" width="48.5546875" style="1647" customWidth="1"/>
    <col min="5124" max="5124" width="9.33203125" style="1647"/>
    <col min="5125" max="5125" width="17.5546875" style="1647" customWidth="1"/>
    <col min="5126" max="5126" width="18.5546875" style="1647" customWidth="1"/>
    <col min="5127" max="5127" width="16.44140625" style="1647" customWidth="1"/>
    <col min="5128" max="5128" width="23" style="1647" customWidth="1"/>
    <col min="5129" max="5129" width="17.6640625" style="1647" customWidth="1"/>
    <col min="5130" max="5130" width="25.5546875" style="1647" customWidth="1"/>
    <col min="5131" max="5378" width="9.33203125" style="1647"/>
    <col min="5379" max="5379" width="48.5546875" style="1647" customWidth="1"/>
    <col min="5380" max="5380" width="9.33203125" style="1647"/>
    <col min="5381" max="5381" width="17.5546875" style="1647" customWidth="1"/>
    <col min="5382" max="5382" width="18.5546875" style="1647" customWidth="1"/>
    <col min="5383" max="5383" width="16.44140625" style="1647" customWidth="1"/>
    <col min="5384" max="5384" width="23" style="1647" customWidth="1"/>
    <col min="5385" max="5385" width="17.6640625" style="1647" customWidth="1"/>
    <col min="5386" max="5386" width="25.5546875" style="1647" customWidth="1"/>
    <col min="5387" max="5634" width="9.33203125" style="1647"/>
    <col min="5635" max="5635" width="48.5546875" style="1647" customWidth="1"/>
    <col min="5636" max="5636" width="9.33203125" style="1647"/>
    <col min="5637" max="5637" width="17.5546875" style="1647" customWidth="1"/>
    <col min="5638" max="5638" width="18.5546875" style="1647" customWidth="1"/>
    <col min="5639" max="5639" width="16.44140625" style="1647" customWidth="1"/>
    <col min="5640" max="5640" width="23" style="1647" customWidth="1"/>
    <col min="5641" max="5641" width="17.6640625" style="1647" customWidth="1"/>
    <col min="5642" max="5642" width="25.5546875" style="1647" customWidth="1"/>
    <col min="5643" max="5890" width="9.33203125" style="1647"/>
    <col min="5891" max="5891" width="48.5546875" style="1647" customWidth="1"/>
    <col min="5892" max="5892" width="9.33203125" style="1647"/>
    <col min="5893" max="5893" width="17.5546875" style="1647" customWidth="1"/>
    <col min="5894" max="5894" width="18.5546875" style="1647" customWidth="1"/>
    <col min="5895" max="5895" width="16.44140625" style="1647" customWidth="1"/>
    <col min="5896" max="5896" width="23" style="1647" customWidth="1"/>
    <col min="5897" max="5897" width="17.6640625" style="1647" customWidth="1"/>
    <col min="5898" max="5898" width="25.5546875" style="1647" customWidth="1"/>
    <col min="5899" max="6146" width="9.33203125" style="1647"/>
    <col min="6147" max="6147" width="48.5546875" style="1647" customWidth="1"/>
    <col min="6148" max="6148" width="9.33203125" style="1647"/>
    <col min="6149" max="6149" width="17.5546875" style="1647" customWidth="1"/>
    <col min="6150" max="6150" width="18.5546875" style="1647" customWidth="1"/>
    <col min="6151" max="6151" width="16.44140625" style="1647" customWidth="1"/>
    <col min="6152" max="6152" width="23" style="1647" customWidth="1"/>
    <col min="6153" max="6153" width="17.6640625" style="1647" customWidth="1"/>
    <col min="6154" max="6154" width="25.5546875" style="1647" customWidth="1"/>
    <col min="6155" max="6402" width="9.33203125" style="1647"/>
    <col min="6403" max="6403" width="48.5546875" style="1647" customWidth="1"/>
    <col min="6404" max="6404" width="9.33203125" style="1647"/>
    <col min="6405" max="6405" width="17.5546875" style="1647" customWidth="1"/>
    <col min="6406" max="6406" width="18.5546875" style="1647" customWidth="1"/>
    <col min="6407" max="6407" width="16.44140625" style="1647" customWidth="1"/>
    <col min="6408" max="6408" width="23" style="1647" customWidth="1"/>
    <col min="6409" max="6409" width="17.6640625" style="1647" customWidth="1"/>
    <col min="6410" max="6410" width="25.5546875" style="1647" customWidth="1"/>
    <col min="6411" max="6658" width="9.33203125" style="1647"/>
    <col min="6659" max="6659" width="48.5546875" style="1647" customWidth="1"/>
    <col min="6660" max="6660" width="9.33203125" style="1647"/>
    <col min="6661" max="6661" width="17.5546875" style="1647" customWidth="1"/>
    <col min="6662" max="6662" width="18.5546875" style="1647" customWidth="1"/>
    <col min="6663" max="6663" width="16.44140625" style="1647" customWidth="1"/>
    <col min="6664" max="6664" width="23" style="1647" customWidth="1"/>
    <col min="6665" max="6665" width="17.6640625" style="1647" customWidth="1"/>
    <col min="6666" max="6666" width="25.5546875" style="1647" customWidth="1"/>
    <col min="6667" max="6914" width="9.33203125" style="1647"/>
    <col min="6915" max="6915" width="48.5546875" style="1647" customWidth="1"/>
    <col min="6916" max="6916" width="9.33203125" style="1647"/>
    <col min="6917" max="6917" width="17.5546875" style="1647" customWidth="1"/>
    <col min="6918" max="6918" width="18.5546875" style="1647" customWidth="1"/>
    <col min="6919" max="6919" width="16.44140625" style="1647" customWidth="1"/>
    <col min="6920" max="6920" width="23" style="1647" customWidth="1"/>
    <col min="6921" max="6921" width="17.6640625" style="1647" customWidth="1"/>
    <col min="6922" max="6922" width="25.5546875" style="1647" customWidth="1"/>
    <col min="6923" max="7170" width="9.33203125" style="1647"/>
    <col min="7171" max="7171" width="48.5546875" style="1647" customWidth="1"/>
    <col min="7172" max="7172" width="9.33203125" style="1647"/>
    <col min="7173" max="7173" width="17.5546875" style="1647" customWidth="1"/>
    <col min="7174" max="7174" width="18.5546875" style="1647" customWidth="1"/>
    <col min="7175" max="7175" width="16.44140625" style="1647" customWidth="1"/>
    <col min="7176" max="7176" width="23" style="1647" customWidth="1"/>
    <col min="7177" max="7177" width="17.6640625" style="1647" customWidth="1"/>
    <col min="7178" max="7178" width="25.5546875" style="1647" customWidth="1"/>
    <col min="7179" max="7426" width="9.33203125" style="1647"/>
    <col min="7427" max="7427" width="48.5546875" style="1647" customWidth="1"/>
    <col min="7428" max="7428" width="9.33203125" style="1647"/>
    <col min="7429" max="7429" width="17.5546875" style="1647" customWidth="1"/>
    <col min="7430" max="7430" width="18.5546875" style="1647" customWidth="1"/>
    <col min="7431" max="7431" width="16.44140625" style="1647" customWidth="1"/>
    <col min="7432" max="7432" width="23" style="1647" customWidth="1"/>
    <col min="7433" max="7433" width="17.6640625" style="1647" customWidth="1"/>
    <col min="7434" max="7434" width="25.5546875" style="1647" customWidth="1"/>
    <col min="7435" max="7682" width="9.33203125" style="1647"/>
    <col min="7683" max="7683" width="48.5546875" style="1647" customWidth="1"/>
    <col min="7684" max="7684" width="9.33203125" style="1647"/>
    <col min="7685" max="7685" width="17.5546875" style="1647" customWidth="1"/>
    <col min="7686" max="7686" width="18.5546875" style="1647" customWidth="1"/>
    <col min="7687" max="7687" width="16.44140625" style="1647" customWidth="1"/>
    <col min="7688" max="7688" width="23" style="1647" customWidth="1"/>
    <col min="7689" max="7689" width="17.6640625" style="1647" customWidth="1"/>
    <col min="7690" max="7690" width="25.5546875" style="1647" customWidth="1"/>
    <col min="7691" max="7938" width="9.33203125" style="1647"/>
    <col min="7939" max="7939" width="48.5546875" style="1647" customWidth="1"/>
    <col min="7940" max="7940" width="9.33203125" style="1647"/>
    <col min="7941" max="7941" width="17.5546875" style="1647" customWidth="1"/>
    <col min="7942" max="7942" width="18.5546875" style="1647" customWidth="1"/>
    <col min="7943" max="7943" width="16.44140625" style="1647" customWidth="1"/>
    <col min="7944" max="7944" width="23" style="1647" customWidth="1"/>
    <col min="7945" max="7945" width="17.6640625" style="1647" customWidth="1"/>
    <col min="7946" max="7946" width="25.5546875" style="1647" customWidth="1"/>
    <col min="7947" max="8194" width="9.33203125" style="1647"/>
    <col min="8195" max="8195" width="48.5546875" style="1647" customWidth="1"/>
    <col min="8196" max="8196" width="9.33203125" style="1647"/>
    <col min="8197" max="8197" width="17.5546875" style="1647" customWidth="1"/>
    <col min="8198" max="8198" width="18.5546875" style="1647" customWidth="1"/>
    <col min="8199" max="8199" width="16.44140625" style="1647" customWidth="1"/>
    <col min="8200" max="8200" width="23" style="1647" customWidth="1"/>
    <col min="8201" max="8201" width="17.6640625" style="1647" customWidth="1"/>
    <col min="8202" max="8202" width="25.5546875" style="1647" customWidth="1"/>
    <col min="8203" max="8450" width="9.33203125" style="1647"/>
    <col min="8451" max="8451" width="48.5546875" style="1647" customWidth="1"/>
    <col min="8452" max="8452" width="9.33203125" style="1647"/>
    <col min="8453" max="8453" width="17.5546875" style="1647" customWidth="1"/>
    <col min="8454" max="8454" width="18.5546875" style="1647" customWidth="1"/>
    <col min="8455" max="8455" width="16.44140625" style="1647" customWidth="1"/>
    <col min="8456" max="8456" width="23" style="1647" customWidth="1"/>
    <col min="8457" max="8457" width="17.6640625" style="1647" customWidth="1"/>
    <col min="8458" max="8458" width="25.5546875" style="1647" customWidth="1"/>
    <col min="8459" max="8706" width="9.33203125" style="1647"/>
    <col min="8707" max="8707" width="48.5546875" style="1647" customWidth="1"/>
    <col min="8708" max="8708" width="9.33203125" style="1647"/>
    <col min="8709" max="8709" width="17.5546875" style="1647" customWidth="1"/>
    <col min="8710" max="8710" width="18.5546875" style="1647" customWidth="1"/>
    <col min="8711" max="8711" width="16.44140625" style="1647" customWidth="1"/>
    <col min="8712" max="8712" width="23" style="1647" customWidth="1"/>
    <col min="8713" max="8713" width="17.6640625" style="1647" customWidth="1"/>
    <col min="8714" max="8714" width="25.5546875" style="1647" customWidth="1"/>
    <col min="8715" max="8962" width="9.33203125" style="1647"/>
    <col min="8963" max="8963" width="48.5546875" style="1647" customWidth="1"/>
    <col min="8964" max="8964" width="9.33203125" style="1647"/>
    <col min="8965" max="8965" width="17.5546875" style="1647" customWidth="1"/>
    <col min="8966" max="8966" width="18.5546875" style="1647" customWidth="1"/>
    <col min="8967" max="8967" width="16.44140625" style="1647" customWidth="1"/>
    <col min="8968" max="8968" width="23" style="1647" customWidth="1"/>
    <col min="8969" max="8969" width="17.6640625" style="1647" customWidth="1"/>
    <col min="8970" max="8970" width="25.5546875" style="1647" customWidth="1"/>
    <col min="8971" max="9218" width="9.33203125" style="1647"/>
    <col min="9219" max="9219" width="48.5546875" style="1647" customWidth="1"/>
    <col min="9220" max="9220" width="9.33203125" style="1647"/>
    <col min="9221" max="9221" width="17.5546875" style="1647" customWidth="1"/>
    <col min="9222" max="9222" width="18.5546875" style="1647" customWidth="1"/>
    <col min="9223" max="9223" width="16.44140625" style="1647" customWidth="1"/>
    <col min="9224" max="9224" width="23" style="1647" customWidth="1"/>
    <col min="9225" max="9225" width="17.6640625" style="1647" customWidth="1"/>
    <col min="9226" max="9226" width="25.5546875" style="1647" customWidth="1"/>
    <col min="9227" max="9474" width="9.33203125" style="1647"/>
    <col min="9475" max="9475" width="48.5546875" style="1647" customWidth="1"/>
    <col min="9476" max="9476" width="9.33203125" style="1647"/>
    <col min="9477" max="9477" width="17.5546875" style="1647" customWidth="1"/>
    <col min="9478" max="9478" width="18.5546875" style="1647" customWidth="1"/>
    <col min="9479" max="9479" width="16.44140625" style="1647" customWidth="1"/>
    <col min="9480" max="9480" width="23" style="1647" customWidth="1"/>
    <col min="9481" max="9481" width="17.6640625" style="1647" customWidth="1"/>
    <col min="9482" max="9482" width="25.5546875" style="1647" customWidth="1"/>
    <col min="9483" max="9730" width="9.33203125" style="1647"/>
    <col min="9731" max="9731" width="48.5546875" style="1647" customWidth="1"/>
    <col min="9732" max="9732" width="9.33203125" style="1647"/>
    <col min="9733" max="9733" width="17.5546875" style="1647" customWidth="1"/>
    <col min="9734" max="9734" width="18.5546875" style="1647" customWidth="1"/>
    <col min="9735" max="9735" width="16.44140625" style="1647" customWidth="1"/>
    <col min="9736" max="9736" width="23" style="1647" customWidth="1"/>
    <col min="9737" max="9737" width="17.6640625" style="1647" customWidth="1"/>
    <col min="9738" max="9738" width="25.5546875" style="1647" customWidth="1"/>
    <col min="9739" max="9986" width="9.33203125" style="1647"/>
    <col min="9987" max="9987" width="48.5546875" style="1647" customWidth="1"/>
    <col min="9988" max="9988" width="9.33203125" style="1647"/>
    <col min="9989" max="9989" width="17.5546875" style="1647" customWidth="1"/>
    <col min="9990" max="9990" width="18.5546875" style="1647" customWidth="1"/>
    <col min="9991" max="9991" width="16.44140625" style="1647" customWidth="1"/>
    <col min="9992" max="9992" width="23" style="1647" customWidth="1"/>
    <col min="9993" max="9993" width="17.6640625" style="1647" customWidth="1"/>
    <col min="9994" max="9994" width="25.5546875" style="1647" customWidth="1"/>
    <col min="9995" max="10242" width="9.33203125" style="1647"/>
    <col min="10243" max="10243" width="48.5546875" style="1647" customWidth="1"/>
    <col min="10244" max="10244" width="9.33203125" style="1647"/>
    <col min="10245" max="10245" width="17.5546875" style="1647" customWidth="1"/>
    <col min="10246" max="10246" width="18.5546875" style="1647" customWidth="1"/>
    <col min="10247" max="10247" width="16.44140625" style="1647" customWidth="1"/>
    <col min="10248" max="10248" width="23" style="1647" customWidth="1"/>
    <col min="10249" max="10249" width="17.6640625" style="1647" customWidth="1"/>
    <col min="10250" max="10250" width="25.5546875" style="1647" customWidth="1"/>
    <col min="10251" max="10498" width="9.33203125" style="1647"/>
    <col min="10499" max="10499" width="48.5546875" style="1647" customWidth="1"/>
    <col min="10500" max="10500" width="9.33203125" style="1647"/>
    <col min="10501" max="10501" width="17.5546875" style="1647" customWidth="1"/>
    <col min="10502" max="10502" width="18.5546875" style="1647" customWidth="1"/>
    <col min="10503" max="10503" width="16.44140625" style="1647" customWidth="1"/>
    <col min="10504" max="10504" width="23" style="1647" customWidth="1"/>
    <col min="10505" max="10505" width="17.6640625" style="1647" customWidth="1"/>
    <col min="10506" max="10506" width="25.5546875" style="1647" customWidth="1"/>
    <col min="10507" max="10754" width="9.33203125" style="1647"/>
    <col min="10755" max="10755" width="48.5546875" style="1647" customWidth="1"/>
    <col min="10756" max="10756" width="9.33203125" style="1647"/>
    <col min="10757" max="10757" width="17.5546875" style="1647" customWidth="1"/>
    <col min="10758" max="10758" width="18.5546875" style="1647" customWidth="1"/>
    <col min="10759" max="10759" width="16.44140625" style="1647" customWidth="1"/>
    <col min="10760" max="10760" width="23" style="1647" customWidth="1"/>
    <col min="10761" max="10761" width="17.6640625" style="1647" customWidth="1"/>
    <col min="10762" max="10762" width="25.5546875" style="1647" customWidth="1"/>
    <col min="10763" max="11010" width="9.33203125" style="1647"/>
    <col min="11011" max="11011" width="48.5546875" style="1647" customWidth="1"/>
    <col min="11012" max="11012" width="9.33203125" style="1647"/>
    <col min="11013" max="11013" width="17.5546875" style="1647" customWidth="1"/>
    <col min="11014" max="11014" width="18.5546875" style="1647" customWidth="1"/>
    <col min="11015" max="11015" width="16.44140625" style="1647" customWidth="1"/>
    <col min="11016" max="11016" width="23" style="1647" customWidth="1"/>
    <col min="11017" max="11017" width="17.6640625" style="1647" customWidth="1"/>
    <col min="11018" max="11018" width="25.5546875" style="1647" customWidth="1"/>
    <col min="11019" max="11266" width="9.33203125" style="1647"/>
    <col min="11267" max="11267" width="48.5546875" style="1647" customWidth="1"/>
    <col min="11268" max="11268" width="9.33203125" style="1647"/>
    <col min="11269" max="11269" width="17.5546875" style="1647" customWidth="1"/>
    <col min="11270" max="11270" width="18.5546875" style="1647" customWidth="1"/>
    <col min="11271" max="11271" width="16.44140625" style="1647" customWidth="1"/>
    <col min="11272" max="11272" width="23" style="1647" customWidth="1"/>
    <col min="11273" max="11273" width="17.6640625" style="1647" customWidth="1"/>
    <col min="11274" max="11274" width="25.5546875" style="1647" customWidth="1"/>
    <col min="11275" max="11522" width="9.33203125" style="1647"/>
    <col min="11523" max="11523" width="48.5546875" style="1647" customWidth="1"/>
    <col min="11524" max="11524" width="9.33203125" style="1647"/>
    <col min="11525" max="11525" width="17.5546875" style="1647" customWidth="1"/>
    <col min="11526" max="11526" width="18.5546875" style="1647" customWidth="1"/>
    <col min="11527" max="11527" width="16.44140625" style="1647" customWidth="1"/>
    <col min="11528" max="11528" width="23" style="1647" customWidth="1"/>
    <col min="11529" max="11529" width="17.6640625" style="1647" customWidth="1"/>
    <col min="11530" max="11530" width="25.5546875" style="1647" customWidth="1"/>
    <col min="11531" max="11778" width="9.33203125" style="1647"/>
    <col min="11779" max="11779" width="48.5546875" style="1647" customWidth="1"/>
    <col min="11780" max="11780" width="9.33203125" style="1647"/>
    <col min="11781" max="11781" width="17.5546875" style="1647" customWidth="1"/>
    <col min="11782" max="11782" width="18.5546875" style="1647" customWidth="1"/>
    <col min="11783" max="11783" width="16.44140625" style="1647" customWidth="1"/>
    <col min="11784" max="11784" width="23" style="1647" customWidth="1"/>
    <col min="11785" max="11785" width="17.6640625" style="1647" customWidth="1"/>
    <col min="11786" max="11786" width="25.5546875" style="1647" customWidth="1"/>
    <col min="11787" max="12034" width="9.33203125" style="1647"/>
    <col min="12035" max="12035" width="48.5546875" style="1647" customWidth="1"/>
    <col min="12036" max="12036" width="9.33203125" style="1647"/>
    <col min="12037" max="12037" width="17.5546875" style="1647" customWidth="1"/>
    <col min="12038" max="12038" width="18.5546875" style="1647" customWidth="1"/>
    <col min="12039" max="12039" width="16.44140625" style="1647" customWidth="1"/>
    <col min="12040" max="12040" width="23" style="1647" customWidth="1"/>
    <col min="12041" max="12041" width="17.6640625" style="1647" customWidth="1"/>
    <col min="12042" max="12042" width="25.5546875" style="1647" customWidth="1"/>
    <col min="12043" max="12290" width="9.33203125" style="1647"/>
    <col min="12291" max="12291" width="48.5546875" style="1647" customWidth="1"/>
    <col min="12292" max="12292" width="9.33203125" style="1647"/>
    <col min="12293" max="12293" width="17.5546875" style="1647" customWidth="1"/>
    <col min="12294" max="12294" width="18.5546875" style="1647" customWidth="1"/>
    <col min="12295" max="12295" width="16.44140625" style="1647" customWidth="1"/>
    <col min="12296" max="12296" width="23" style="1647" customWidth="1"/>
    <col min="12297" max="12297" width="17.6640625" style="1647" customWidth="1"/>
    <col min="12298" max="12298" width="25.5546875" style="1647" customWidth="1"/>
    <col min="12299" max="12546" width="9.33203125" style="1647"/>
    <col min="12547" max="12547" width="48.5546875" style="1647" customWidth="1"/>
    <col min="12548" max="12548" width="9.33203125" style="1647"/>
    <col min="12549" max="12549" width="17.5546875" style="1647" customWidth="1"/>
    <col min="12550" max="12550" width="18.5546875" style="1647" customWidth="1"/>
    <col min="12551" max="12551" width="16.44140625" style="1647" customWidth="1"/>
    <col min="12552" max="12552" width="23" style="1647" customWidth="1"/>
    <col min="12553" max="12553" width="17.6640625" style="1647" customWidth="1"/>
    <col min="12554" max="12554" width="25.5546875" style="1647" customWidth="1"/>
    <col min="12555" max="12802" width="9.33203125" style="1647"/>
    <col min="12803" max="12803" width="48.5546875" style="1647" customWidth="1"/>
    <col min="12804" max="12804" width="9.33203125" style="1647"/>
    <col min="12805" max="12805" width="17.5546875" style="1647" customWidth="1"/>
    <col min="12806" max="12806" width="18.5546875" style="1647" customWidth="1"/>
    <col min="12807" max="12807" width="16.44140625" style="1647" customWidth="1"/>
    <col min="12808" max="12808" width="23" style="1647" customWidth="1"/>
    <col min="12809" max="12809" width="17.6640625" style="1647" customWidth="1"/>
    <col min="12810" max="12810" width="25.5546875" style="1647" customWidth="1"/>
    <col min="12811" max="13058" width="9.33203125" style="1647"/>
    <col min="13059" max="13059" width="48.5546875" style="1647" customWidth="1"/>
    <col min="13060" max="13060" width="9.33203125" style="1647"/>
    <col min="13061" max="13061" width="17.5546875" style="1647" customWidth="1"/>
    <col min="13062" max="13062" width="18.5546875" style="1647" customWidth="1"/>
    <col min="13063" max="13063" width="16.44140625" style="1647" customWidth="1"/>
    <col min="13064" max="13064" width="23" style="1647" customWidth="1"/>
    <col min="13065" max="13065" width="17.6640625" style="1647" customWidth="1"/>
    <col min="13066" max="13066" width="25.5546875" style="1647" customWidth="1"/>
    <col min="13067" max="13314" width="9.33203125" style="1647"/>
    <col min="13315" max="13315" width="48.5546875" style="1647" customWidth="1"/>
    <col min="13316" max="13316" width="9.33203125" style="1647"/>
    <col min="13317" max="13317" width="17.5546875" style="1647" customWidth="1"/>
    <col min="13318" max="13318" width="18.5546875" style="1647" customWidth="1"/>
    <col min="13319" max="13319" width="16.44140625" style="1647" customWidth="1"/>
    <col min="13320" max="13320" width="23" style="1647" customWidth="1"/>
    <col min="13321" max="13321" width="17.6640625" style="1647" customWidth="1"/>
    <col min="13322" max="13322" width="25.5546875" style="1647" customWidth="1"/>
    <col min="13323" max="13570" width="9.33203125" style="1647"/>
    <col min="13571" max="13571" width="48.5546875" style="1647" customWidth="1"/>
    <col min="13572" max="13572" width="9.33203125" style="1647"/>
    <col min="13573" max="13573" width="17.5546875" style="1647" customWidth="1"/>
    <col min="13574" max="13574" width="18.5546875" style="1647" customWidth="1"/>
    <col min="13575" max="13575" width="16.44140625" style="1647" customWidth="1"/>
    <col min="13576" max="13576" width="23" style="1647" customWidth="1"/>
    <col min="13577" max="13577" width="17.6640625" style="1647" customWidth="1"/>
    <col min="13578" max="13578" width="25.5546875" style="1647" customWidth="1"/>
    <col min="13579" max="13826" width="9.33203125" style="1647"/>
    <col min="13827" max="13827" width="48.5546875" style="1647" customWidth="1"/>
    <col min="13828" max="13828" width="9.33203125" style="1647"/>
    <col min="13829" max="13829" width="17.5546875" style="1647" customWidth="1"/>
    <col min="13830" max="13830" width="18.5546875" style="1647" customWidth="1"/>
    <col min="13831" max="13831" width="16.44140625" style="1647" customWidth="1"/>
    <col min="13832" max="13832" width="23" style="1647" customWidth="1"/>
    <col min="13833" max="13833" width="17.6640625" style="1647" customWidth="1"/>
    <col min="13834" max="13834" width="25.5546875" style="1647" customWidth="1"/>
    <col min="13835" max="14082" width="9.33203125" style="1647"/>
    <col min="14083" max="14083" width="48.5546875" style="1647" customWidth="1"/>
    <col min="14084" max="14084" width="9.33203125" style="1647"/>
    <col min="14085" max="14085" width="17.5546875" style="1647" customWidth="1"/>
    <col min="14086" max="14086" width="18.5546875" style="1647" customWidth="1"/>
    <col min="14087" max="14087" width="16.44140625" style="1647" customWidth="1"/>
    <col min="14088" max="14088" width="23" style="1647" customWidth="1"/>
    <col min="14089" max="14089" width="17.6640625" style="1647" customWidth="1"/>
    <col min="14090" max="14090" width="25.5546875" style="1647" customWidth="1"/>
    <col min="14091" max="14338" width="9.33203125" style="1647"/>
    <col min="14339" max="14339" width="48.5546875" style="1647" customWidth="1"/>
    <col min="14340" max="14340" width="9.33203125" style="1647"/>
    <col min="14341" max="14341" width="17.5546875" style="1647" customWidth="1"/>
    <col min="14342" max="14342" width="18.5546875" style="1647" customWidth="1"/>
    <col min="14343" max="14343" width="16.44140625" style="1647" customWidth="1"/>
    <col min="14344" max="14344" width="23" style="1647" customWidth="1"/>
    <col min="14345" max="14345" width="17.6640625" style="1647" customWidth="1"/>
    <col min="14346" max="14346" width="25.5546875" style="1647" customWidth="1"/>
    <col min="14347" max="14594" width="9.33203125" style="1647"/>
    <col min="14595" max="14595" width="48.5546875" style="1647" customWidth="1"/>
    <col min="14596" max="14596" width="9.33203125" style="1647"/>
    <col min="14597" max="14597" width="17.5546875" style="1647" customWidth="1"/>
    <col min="14598" max="14598" width="18.5546875" style="1647" customWidth="1"/>
    <col min="14599" max="14599" width="16.44140625" style="1647" customWidth="1"/>
    <col min="14600" max="14600" width="23" style="1647" customWidth="1"/>
    <col min="14601" max="14601" width="17.6640625" style="1647" customWidth="1"/>
    <col min="14602" max="14602" width="25.5546875" style="1647" customWidth="1"/>
    <col min="14603" max="14850" width="9.33203125" style="1647"/>
    <col min="14851" max="14851" width="48.5546875" style="1647" customWidth="1"/>
    <col min="14852" max="14852" width="9.33203125" style="1647"/>
    <col min="14853" max="14853" width="17.5546875" style="1647" customWidth="1"/>
    <col min="14854" max="14854" width="18.5546875" style="1647" customWidth="1"/>
    <col min="14855" max="14855" width="16.44140625" style="1647" customWidth="1"/>
    <col min="14856" max="14856" width="23" style="1647" customWidth="1"/>
    <col min="14857" max="14857" width="17.6640625" style="1647" customWidth="1"/>
    <col min="14858" max="14858" width="25.5546875" style="1647" customWidth="1"/>
    <col min="14859" max="15106" width="9.33203125" style="1647"/>
    <col min="15107" max="15107" width="48.5546875" style="1647" customWidth="1"/>
    <col min="15108" max="15108" width="9.33203125" style="1647"/>
    <col min="15109" max="15109" width="17.5546875" style="1647" customWidth="1"/>
    <col min="15110" max="15110" width="18.5546875" style="1647" customWidth="1"/>
    <col min="15111" max="15111" width="16.44140625" style="1647" customWidth="1"/>
    <col min="15112" max="15112" width="23" style="1647" customWidth="1"/>
    <col min="15113" max="15113" width="17.6640625" style="1647" customWidth="1"/>
    <col min="15114" max="15114" width="25.5546875" style="1647" customWidth="1"/>
    <col min="15115" max="15362" width="9.33203125" style="1647"/>
    <col min="15363" max="15363" width="48.5546875" style="1647" customWidth="1"/>
    <col min="15364" max="15364" width="9.33203125" style="1647"/>
    <col min="15365" max="15365" width="17.5546875" style="1647" customWidth="1"/>
    <col min="15366" max="15366" width="18.5546875" style="1647" customWidth="1"/>
    <col min="15367" max="15367" width="16.44140625" style="1647" customWidth="1"/>
    <col min="15368" max="15368" width="23" style="1647" customWidth="1"/>
    <col min="15369" max="15369" width="17.6640625" style="1647" customWidth="1"/>
    <col min="15370" max="15370" width="25.5546875" style="1647" customWidth="1"/>
    <col min="15371" max="15618" width="9.33203125" style="1647"/>
    <col min="15619" max="15619" width="48.5546875" style="1647" customWidth="1"/>
    <col min="15620" max="15620" width="9.33203125" style="1647"/>
    <col min="15621" max="15621" width="17.5546875" style="1647" customWidth="1"/>
    <col min="15622" max="15622" width="18.5546875" style="1647" customWidth="1"/>
    <col min="15623" max="15623" width="16.44140625" style="1647" customWidth="1"/>
    <col min="15624" max="15624" width="23" style="1647" customWidth="1"/>
    <col min="15625" max="15625" width="17.6640625" style="1647" customWidth="1"/>
    <col min="15626" max="15626" width="25.5546875" style="1647" customWidth="1"/>
    <col min="15627" max="15874" width="9.33203125" style="1647"/>
    <col min="15875" max="15875" width="48.5546875" style="1647" customWidth="1"/>
    <col min="15876" max="15876" width="9.33203125" style="1647"/>
    <col min="15877" max="15877" width="17.5546875" style="1647" customWidth="1"/>
    <col min="15878" max="15878" width="18.5546875" style="1647" customWidth="1"/>
    <col min="15879" max="15879" width="16.44140625" style="1647" customWidth="1"/>
    <col min="15880" max="15880" width="23" style="1647" customWidth="1"/>
    <col min="15881" max="15881" width="17.6640625" style="1647" customWidth="1"/>
    <col min="15882" max="15882" width="25.5546875" style="1647" customWidth="1"/>
    <col min="15883" max="16130" width="9.33203125" style="1647"/>
    <col min="16131" max="16131" width="48.5546875" style="1647" customWidth="1"/>
    <col min="16132" max="16132" width="9.33203125" style="1647"/>
    <col min="16133" max="16133" width="17.5546875" style="1647" customWidth="1"/>
    <col min="16134" max="16134" width="18.5546875" style="1647" customWidth="1"/>
    <col min="16135" max="16135" width="16.44140625" style="1647" customWidth="1"/>
    <col min="16136" max="16136" width="23" style="1647" customWidth="1"/>
    <col min="16137" max="16137" width="17.6640625" style="1647" customWidth="1"/>
    <col min="16138" max="16138" width="25.5546875" style="1647" customWidth="1"/>
    <col min="16139" max="16384" width="9.33203125" style="1647"/>
  </cols>
  <sheetData>
    <row r="1" spans="1:11">
      <c r="A1" s="1" t="s">
        <v>1688</v>
      </c>
    </row>
    <row r="2" spans="1:11">
      <c r="A2" s="293" t="s">
        <v>1579</v>
      </c>
      <c r="B2" s="266"/>
      <c r="C2" s="266"/>
      <c r="D2" s="313"/>
      <c r="E2" s="313"/>
      <c r="F2" s="1005"/>
      <c r="G2" s="1005"/>
      <c r="H2" s="1005"/>
      <c r="I2" s="1000"/>
    </row>
    <row r="3" spans="1:11">
      <c r="A3" s="293"/>
      <c r="B3" s="266"/>
      <c r="C3" s="266"/>
      <c r="D3" s="313"/>
      <c r="E3" s="313"/>
      <c r="F3" s="1005"/>
      <c r="G3" s="1005"/>
      <c r="H3" s="1005"/>
      <c r="I3" s="1000"/>
    </row>
    <row r="4" spans="1:11">
      <c r="A4" s="1" t="s">
        <v>3989</v>
      </c>
      <c r="B4" s="313"/>
      <c r="C4" s="313"/>
      <c r="D4" s="313"/>
      <c r="E4" s="313"/>
      <c r="F4" s="55"/>
      <c r="G4" s="55"/>
      <c r="H4" s="55"/>
      <c r="I4" s="55"/>
    </row>
    <row r="5" spans="1:11">
      <c r="A5" s="273" t="s">
        <v>109</v>
      </c>
      <c r="C5" s="313"/>
      <c r="D5" s="313"/>
      <c r="E5" s="313"/>
      <c r="F5" s="55"/>
      <c r="G5" s="55"/>
      <c r="H5" s="55"/>
      <c r="I5" s="55"/>
    </row>
    <row r="6" spans="1:11">
      <c r="A6" s="905" t="s">
        <v>3746</v>
      </c>
      <c r="B6" s="1963" t="s">
        <v>3747</v>
      </c>
      <c r="C6" s="1964" t="s">
        <v>108</v>
      </c>
      <c r="D6" s="1963" t="s">
        <v>3748</v>
      </c>
      <c r="E6" s="313"/>
      <c r="F6" s="55"/>
      <c r="G6" s="55"/>
      <c r="H6" s="55"/>
      <c r="I6" s="55"/>
    </row>
    <row r="7" spans="1:11">
      <c r="A7" s="54" t="s">
        <v>304</v>
      </c>
      <c r="B7" s="1923" t="s">
        <v>339</v>
      </c>
      <c r="C7" s="1924" t="s">
        <v>156</v>
      </c>
      <c r="D7" s="1923" t="s">
        <v>313</v>
      </c>
      <c r="E7" s="313"/>
      <c r="F7" s="55"/>
      <c r="G7" s="55"/>
      <c r="H7" s="55"/>
      <c r="I7" s="55"/>
    </row>
    <row r="8" spans="1:11">
      <c r="A8" s="54" t="s">
        <v>320</v>
      </c>
      <c r="B8" s="1923" t="s">
        <v>314</v>
      </c>
      <c r="C8" s="1924" t="s">
        <v>162</v>
      </c>
      <c r="D8" s="1923" t="s">
        <v>315</v>
      </c>
      <c r="E8" s="313"/>
      <c r="F8" s="55"/>
      <c r="G8" s="55"/>
      <c r="H8" s="55"/>
      <c r="I8" s="55"/>
    </row>
    <row r="9" spans="1:11">
      <c r="C9" s="313"/>
      <c r="D9" s="313"/>
      <c r="E9" s="313"/>
      <c r="F9" s="55"/>
      <c r="G9" s="55"/>
      <c r="H9" s="55"/>
      <c r="I9" s="55"/>
    </row>
    <row r="10" spans="1:11">
      <c r="C10" s="35"/>
      <c r="D10" s="35"/>
      <c r="E10" s="35"/>
      <c r="F10" s="55"/>
      <c r="G10" s="55"/>
      <c r="H10" s="55"/>
      <c r="I10" s="55"/>
    </row>
    <row r="11" spans="1:11">
      <c r="A11" s="293" t="s">
        <v>3824</v>
      </c>
      <c r="C11" s="35"/>
      <c r="D11" s="35"/>
      <c r="E11" s="35"/>
      <c r="F11" s="55"/>
      <c r="G11" s="55"/>
      <c r="H11" s="55"/>
      <c r="I11" s="55"/>
    </row>
    <row r="12" spans="1:11">
      <c r="G12" s="1973" t="s">
        <v>3824</v>
      </c>
    </row>
    <row r="13" spans="1:11">
      <c r="G13" s="298" t="s">
        <v>13</v>
      </c>
    </row>
    <row r="14" spans="1:11">
      <c r="E14" s="1960" t="s">
        <v>3960</v>
      </c>
      <c r="F14" s="301" t="s">
        <v>12</v>
      </c>
      <c r="G14" s="1961"/>
      <c r="H14" s="47" t="s">
        <v>3961</v>
      </c>
      <c r="I14" s="47"/>
      <c r="J14" s="47"/>
      <c r="K14" s="47"/>
    </row>
    <row r="15" spans="1:11">
      <c r="E15" s="1960" t="s">
        <v>3962</v>
      </c>
      <c r="F15" s="301" t="s">
        <v>72</v>
      </c>
      <c r="G15" s="1961"/>
      <c r="H15" s="47" t="s">
        <v>3963</v>
      </c>
      <c r="I15" s="47"/>
      <c r="J15" s="47"/>
      <c r="K15" s="47"/>
    </row>
    <row r="16" spans="1:11">
      <c r="E16" s="1960" t="s">
        <v>3964</v>
      </c>
      <c r="F16" s="301" t="s">
        <v>11</v>
      </c>
      <c r="G16" s="1961"/>
      <c r="H16" s="47" t="s">
        <v>3965</v>
      </c>
      <c r="I16" s="47"/>
      <c r="J16" s="47"/>
      <c r="K16" s="47"/>
    </row>
    <row r="17" spans="1:11">
      <c r="E17" s="1962" t="s">
        <v>3966</v>
      </c>
      <c r="F17" s="301" t="s">
        <v>71</v>
      </c>
      <c r="G17" s="1961"/>
      <c r="H17" s="47" t="s">
        <v>79</v>
      </c>
      <c r="I17" s="47" t="s">
        <v>3967</v>
      </c>
      <c r="J17" s="47"/>
      <c r="K17" s="47"/>
    </row>
    <row r="18" spans="1:11">
      <c r="E18" s="1960" t="s">
        <v>3968</v>
      </c>
      <c r="F18" s="301" t="s">
        <v>70</v>
      </c>
      <c r="G18" s="1961"/>
      <c r="H18" s="47" t="s">
        <v>3969</v>
      </c>
      <c r="I18" s="47"/>
      <c r="J18" s="47"/>
      <c r="K18" s="47"/>
    </row>
    <row r="19" spans="1:11">
      <c r="E19" s="1960" t="s">
        <v>3970</v>
      </c>
      <c r="F19" s="301" t="s">
        <v>69</v>
      </c>
      <c r="G19" s="1961"/>
      <c r="H19" s="47" t="s">
        <v>3971</v>
      </c>
      <c r="I19" s="47"/>
      <c r="J19" s="47"/>
      <c r="K19" s="47"/>
    </row>
    <row r="22" spans="1:11">
      <c r="A22" s="1" t="s">
        <v>3990</v>
      </c>
    </row>
    <row r="23" spans="1:11">
      <c r="A23" s="273" t="s">
        <v>109</v>
      </c>
      <c r="B23" s="313"/>
    </row>
    <row r="24" spans="1:11">
      <c r="A24" s="273" t="s">
        <v>90</v>
      </c>
      <c r="B24" s="313"/>
    </row>
    <row r="25" spans="1:11">
      <c r="A25" s="905" t="s">
        <v>3746</v>
      </c>
      <c r="B25" s="1963" t="s">
        <v>3747</v>
      </c>
      <c r="C25" s="1964" t="s">
        <v>108</v>
      </c>
      <c r="D25" s="1963" t="s">
        <v>3748</v>
      </c>
      <c r="G25" s="277"/>
    </row>
    <row r="26" spans="1:11">
      <c r="A26" s="54" t="s">
        <v>304</v>
      </c>
      <c r="B26" s="1923" t="s">
        <v>339</v>
      </c>
      <c r="C26" s="1924" t="s">
        <v>156</v>
      </c>
      <c r="D26" s="1923" t="s">
        <v>313</v>
      </c>
      <c r="G26" s="277"/>
    </row>
    <row r="27" spans="1:11">
      <c r="A27" s="54" t="s">
        <v>320</v>
      </c>
      <c r="B27" s="1923" t="s">
        <v>314</v>
      </c>
      <c r="C27" s="1924" t="s">
        <v>162</v>
      </c>
      <c r="D27" s="1923" t="s">
        <v>315</v>
      </c>
      <c r="G27" s="277"/>
    </row>
    <row r="28" spans="1:11">
      <c r="B28" s="313"/>
    </row>
    <row r="29" spans="1:11">
      <c r="A29" s="293" t="s">
        <v>3973</v>
      </c>
    </row>
    <row r="31" spans="1:11" ht="14.7" customHeight="1">
      <c r="C31" s="825"/>
      <c r="D31" s="2147" t="s">
        <v>3839</v>
      </c>
      <c r="E31" s="2148"/>
      <c r="F31" s="2150" t="s">
        <v>3840</v>
      </c>
      <c r="G31" s="2150"/>
      <c r="H31" s="2150"/>
    </row>
    <row r="32" spans="1:11" ht="43.2">
      <c r="B32" s="802"/>
      <c r="C32" s="802"/>
      <c r="D32" s="1965" t="s">
        <v>106</v>
      </c>
      <c r="E32" s="1965" t="s">
        <v>99</v>
      </c>
      <c r="F32" s="1965" t="s">
        <v>106</v>
      </c>
      <c r="G32" s="1965" t="s">
        <v>3841</v>
      </c>
      <c r="H32" s="1965" t="s">
        <v>3842</v>
      </c>
    </row>
    <row r="33" spans="2:18">
      <c r="B33" s="802"/>
      <c r="C33" s="802"/>
      <c r="D33" s="1912" t="s">
        <v>89</v>
      </c>
      <c r="E33" s="1912" t="s">
        <v>107</v>
      </c>
      <c r="F33" s="1912" t="s">
        <v>88</v>
      </c>
      <c r="G33" s="1912" t="s">
        <v>87</v>
      </c>
      <c r="H33" s="1912" t="s">
        <v>85</v>
      </c>
    </row>
    <row r="34" spans="2:18">
      <c r="B34" s="1952" t="s">
        <v>272</v>
      </c>
      <c r="C34" s="1912" t="s">
        <v>10</v>
      </c>
      <c r="D34" s="1953"/>
      <c r="E34" s="1953"/>
      <c r="F34" s="1953"/>
      <c r="G34" s="1953"/>
      <c r="H34" s="1953"/>
      <c r="I34" s="42" t="s">
        <v>271</v>
      </c>
      <c r="J34" s="42"/>
      <c r="K34" s="41" t="s">
        <v>91</v>
      </c>
      <c r="L34" s="41" t="s">
        <v>3765</v>
      </c>
      <c r="M34" s="41" t="s">
        <v>159</v>
      </c>
      <c r="N34" s="41" t="s">
        <v>183</v>
      </c>
      <c r="O34" s="42"/>
      <c r="P34" s="42"/>
      <c r="Q34" s="35"/>
      <c r="R34" s="35"/>
    </row>
    <row r="35" spans="2:18">
      <c r="B35" s="1952" t="s">
        <v>270</v>
      </c>
      <c r="C35" s="1912" t="s">
        <v>61</v>
      </c>
      <c r="D35" s="1953"/>
      <c r="E35" s="1953"/>
      <c r="F35" s="1953"/>
      <c r="G35" s="1953"/>
      <c r="H35" s="1953"/>
      <c r="I35" s="42" t="s">
        <v>269</v>
      </c>
      <c r="J35" s="42"/>
      <c r="K35" s="41" t="s">
        <v>91</v>
      </c>
      <c r="L35" s="41" t="s">
        <v>3765</v>
      </c>
      <c r="M35" s="41" t="s">
        <v>159</v>
      </c>
      <c r="N35" s="41" t="s">
        <v>183</v>
      </c>
      <c r="O35" s="42"/>
      <c r="P35" s="42"/>
      <c r="Q35" s="35"/>
      <c r="R35" s="35"/>
    </row>
    <row r="36" spans="2:18">
      <c r="B36" s="1952" t="s">
        <v>3974</v>
      </c>
      <c r="C36" s="1912" t="s">
        <v>53</v>
      </c>
      <c r="D36" s="1953"/>
      <c r="E36" s="1953"/>
      <c r="F36" s="1953"/>
      <c r="G36" s="1953"/>
      <c r="H36" s="1953"/>
      <c r="I36" s="42" t="s">
        <v>268</v>
      </c>
      <c r="J36" s="42"/>
      <c r="K36" s="41" t="s">
        <v>91</v>
      </c>
      <c r="L36" s="41" t="s">
        <v>3765</v>
      </c>
      <c r="M36" s="41" t="s">
        <v>159</v>
      </c>
      <c r="N36" s="41" t="s">
        <v>183</v>
      </c>
      <c r="O36" s="42"/>
      <c r="P36" s="42"/>
      <c r="Q36" s="35"/>
      <c r="R36" s="35"/>
    </row>
    <row r="37" spans="2:18">
      <c r="B37" s="1952" t="s">
        <v>3975</v>
      </c>
      <c r="C37" s="1912" t="s">
        <v>101</v>
      </c>
      <c r="D37" s="303"/>
      <c r="E37" s="303"/>
      <c r="F37" s="303"/>
      <c r="G37" s="303"/>
      <c r="H37" s="303"/>
      <c r="I37" s="42" t="s">
        <v>267</v>
      </c>
      <c r="J37" s="42"/>
      <c r="K37" s="41" t="s">
        <v>91</v>
      </c>
      <c r="L37" s="41" t="s">
        <v>3765</v>
      </c>
      <c r="M37" s="41" t="s">
        <v>159</v>
      </c>
      <c r="N37" s="41" t="s">
        <v>183</v>
      </c>
      <c r="O37" s="42"/>
      <c r="P37" s="42"/>
      <c r="Q37" s="35"/>
      <c r="R37" s="35"/>
    </row>
    <row r="38" spans="2:18">
      <c r="B38" s="1954" t="s">
        <v>273</v>
      </c>
      <c r="C38" s="1912" t="s">
        <v>44</v>
      </c>
      <c r="D38" s="1953"/>
      <c r="E38" s="1953"/>
      <c r="F38" s="1953"/>
      <c r="G38" s="1953"/>
      <c r="H38" s="1953"/>
      <c r="I38" s="42" t="s">
        <v>276</v>
      </c>
      <c r="J38" s="42"/>
      <c r="K38" s="41" t="s">
        <v>91</v>
      </c>
      <c r="L38" s="41" t="s">
        <v>3765</v>
      </c>
      <c r="M38" s="41" t="s">
        <v>159</v>
      </c>
      <c r="N38" s="41" t="s">
        <v>183</v>
      </c>
      <c r="O38" s="42"/>
      <c r="P38" s="42"/>
      <c r="Q38" s="35"/>
      <c r="R38" s="35"/>
    </row>
    <row r="39" spans="2:18">
      <c r="B39" s="1954" t="s">
        <v>266</v>
      </c>
      <c r="C39" s="1912" t="s">
        <v>43</v>
      </c>
      <c r="D39" s="1953"/>
      <c r="E39" s="1953"/>
      <c r="F39" s="1953"/>
      <c r="G39" s="1953"/>
      <c r="H39" s="1953"/>
      <c r="I39" s="42" t="s">
        <v>265</v>
      </c>
      <c r="J39" s="42"/>
      <c r="K39" s="41" t="s">
        <v>91</v>
      </c>
      <c r="L39" s="41" t="s">
        <v>3765</v>
      </c>
      <c r="M39" s="41" t="s">
        <v>159</v>
      </c>
      <c r="N39" s="41" t="s">
        <v>183</v>
      </c>
      <c r="O39" s="42"/>
      <c r="P39" s="42"/>
      <c r="Q39" s="35"/>
      <c r="R39" s="35"/>
    </row>
    <row r="40" spans="2:18">
      <c r="B40" s="1955" t="s">
        <v>264</v>
      </c>
      <c r="C40" s="1912" t="s">
        <v>2</v>
      </c>
      <c r="D40" s="1956"/>
      <c r="E40" s="1956"/>
      <c r="F40" s="1956"/>
      <c r="G40" s="1956"/>
      <c r="H40" s="1956"/>
      <c r="I40" s="42" t="s">
        <v>263</v>
      </c>
      <c r="J40" s="42"/>
      <c r="K40" s="41" t="s">
        <v>91</v>
      </c>
      <c r="L40" s="41" t="s">
        <v>3765</v>
      </c>
      <c r="M40" s="41" t="s">
        <v>159</v>
      </c>
      <c r="N40" s="41" t="s">
        <v>183</v>
      </c>
      <c r="O40" s="42"/>
      <c r="P40" s="42"/>
      <c r="Q40" s="35"/>
      <c r="R40" s="35"/>
    </row>
    <row r="41" spans="2:18">
      <c r="B41" s="1952" t="s">
        <v>262</v>
      </c>
      <c r="C41" s="1912" t="s">
        <v>36</v>
      </c>
      <c r="D41" s="1953"/>
      <c r="E41" s="1953"/>
      <c r="F41" s="1953"/>
      <c r="G41" s="1953"/>
      <c r="H41" s="1953"/>
      <c r="I41" s="42" t="s">
        <v>261</v>
      </c>
      <c r="J41" s="42"/>
      <c r="K41" s="41" t="s">
        <v>91</v>
      </c>
      <c r="L41" s="41" t="s">
        <v>3765</v>
      </c>
      <c r="M41" s="41" t="s">
        <v>159</v>
      </c>
      <c r="N41" s="41" t="s">
        <v>183</v>
      </c>
      <c r="O41" s="42"/>
      <c r="P41" s="42"/>
      <c r="Q41" s="35"/>
      <c r="R41" s="35"/>
    </row>
    <row r="42" spans="2:18">
      <c r="B42" s="1952" t="s">
        <v>995</v>
      </c>
      <c r="C42" s="1912" t="s">
        <v>0</v>
      </c>
      <c r="D42" s="1953"/>
      <c r="E42" s="1953"/>
      <c r="F42" s="1953"/>
      <c r="G42" s="1957"/>
      <c r="H42" s="1953"/>
      <c r="I42" s="42" t="s">
        <v>976</v>
      </c>
      <c r="J42" s="42"/>
      <c r="K42" s="41" t="s">
        <v>91</v>
      </c>
      <c r="L42" s="41" t="s">
        <v>3765</v>
      </c>
      <c r="M42" s="41" t="s">
        <v>159</v>
      </c>
      <c r="N42" s="41" t="s">
        <v>183</v>
      </c>
      <c r="O42" s="42"/>
      <c r="P42" s="42"/>
      <c r="Q42" s="35"/>
      <c r="R42" s="35"/>
    </row>
    <row r="43" spans="2:18">
      <c r="B43" s="1952" t="s">
        <v>260</v>
      </c>
      <c r="C43" s="1912" t="s">
        <v>18</v>
      </c>
      <c r="D43" s="1953"/>
      <c r="E43" s="1953"/>
      <c r="F43" s="1953"/>
      <c r="G43" s="1953"/>
      <c r="H43" s="1953"/>
      <c r="I43" s="42" t="s">
        <v>259</v>
      </c>
      <c r="J43" s="42"/>
      <c r="K43" s="41" t="s">
        <v>91</v>
      </c>
      <c r="L43" s="41" t="s">
        <v>3765</v>
      </c>
      <c r="M43" s="41" t="s">
        <v>159</v>
      </c>
      <c r="N43" s="830" t="s">
        <v>3976</v>
      </c>
      <c r="O43" s="42"/>
      <c r="P43" s="42"/>
      <c r="Q43" s="35"/>
      <c r="R43" s="35"/>
    </row>
    <row r="44" spans="2:18">
      <c r="B44" s="1949" t="s">
        <v>3977</v>
      </c>
      <c r="C44" s="1912" t="s">
        <v>95</v>
      </c>
      <c r="D44" s="303"/>
      <c r="E44" s="303"/>
      <c r="F44" s="303"/>
      <c r="G44" s="303"/>
      <c r="H44" s="303"/>
      <c r="I44" s="42" t="s">
        <v>207</v>
      </c>
      <c r="J44" s="42" t="s">
        <v>206</v>
      </c>
      <c r="K44" s="41" t="s">
        <v>91</v>
      </c>
      <c r="L44" s="41" t="s">
        <v>3765</v>
      </c>
      <c r="M44" s="41" t="s">
        <v>159</v>
      </c>
      <c r="N44" s="41" t="s">
        <v>183</v>
      </c>
      <c r="O44" s="42"/>
      <c r="P44" s="42"/>
      <c r="R44" s="35"/>
    </row>
    <row r="45" spans="2:18">
      <c r="B45" s="1943" t="s">
        <v>3978</v>
      </c>
      <c r="C45" s="1912" t="s">
        <v>896</v>
      </c>
      <c r="D45" s="303"/>
      <c r="E45" s="303"/>
      <c r="F45" s="303"/>
      <c r="G45" s="303"/>
      <c r="H45" s="303"/>
      <c r="I45" s="42" t="s">
        <v>207</v>
      </c>
      <c r="J45" s="42"/>
      <c r="K45" s="41" t="s">
        <v>91</v>
      </c>
      <c r="L45" s="41" t="s">
        <v>3765</v>
      </c>
      <c r="M45" s="41" t="s">
        <v>159</v>
      </c>
      <c r="N45" s="41" t="s">
        <v>183</v>
      </c>
      <c r="O45" s="42"/>
      <c r="P45" s="42"/>
      <c r="Q45" s="35"/>
      <c r="R45" s="35"/>
    </row>
    <row r="46" spans="2:18">
      <c r="B46" s="313"/>
      <c r="C46" s="313"/>
      <c r="D46" s="42"/>
      <c r="E46" s="42"/>
      <c r="F46" s="42"/>
      <c r="G46" s="42" t="s">
        <v>201</v>
      </c>
      <c r="H46" s="42" t="s">
        <v>3764</v>
      </c>
    </row>
    <row r="47" spans="2:18">
      <c r="B47" s="313"/>
      <c r="C47" s="313"/>
      <c r="D47" s="42" t="s">
        <v>790</v>
      </c>
      <c r="E47" s="42" t="s">
        <v>790</v>
      </c>
      <c r="F47" s="42" t="s">
        <v>791</v>
      </c>
      <c r="G47" s="42" t="s">
        <v>791</v>
      </c>
      <c r="H47" s="42" t="s">
        <v>791</v>
      </c>
    </row>
    <row r="48" spans="2:18">
      <c r="B48" s="313"/>
      <c r="C48" s="313"/>
      <c r="D48" s="42" t="s">
        <v>3920</v>
      </c>
      <c r="E48" s="42" t="s">
        <v>3921</v>
      </c>
      <c r="F48" s="42" t="s">
        <v>3920</v>
      </c>
      <c r="G48" s="42" t="s">
        <v>3921</v>
      </c>
      <c r="H48" s="42" t="s">
        <v>3921</v>
      </c>
    </row>
    <row r="49" spans="1:11">
      <c r="D49" s="325"/>
      <c r="E49" s="325"/>
      <c r="F49" s="325"/>
      <c r="G49" s="325"/>
      <c r="H49" s="41"/>
    </row>
    <row r="50" spans="1:11">
      <c r="D50" s="325"/>
      <c r="E50" s="325"/>
      <c r="F50" s="325"/>
      <c r="G50" s="325"/>
      <c r="H50" s="41"/>
    </row>
    <row r="51" spans="1:11">
      <c r="A51" s="1" t="s">
        <v>3991</v>
      </c>
    </row>
    <row r="52" spans="1:11">
      <c r="A52" s="273" t="s">
        <v>109</v>
      </c>
      <c r="B52" s="313"/>
    </row>
    <row r="53" spans="1:11">
      <c r="A53" s="273" t="s">
        <v>90</v>
      </c>
      <c r="B53" s="313"/>
    </row>
    <row r="54" spans="1:11">
      <c r="A54" s="905" t="s">
        <v>3746</v>
      </c>
      <c r="B54" s="1931" t="s">
        <v>3747</v>
      </c>
      <c r="C54" s="1932" t="s">
        <v>108</v>
      </c>
      <c r="D54" s="1931" t="s">
        <v>3748</v>
      </c>
      <c r="G54" s="277"/>
    </row>
    <row r="55" spans="1:11">
      <c r="A55" s="54" t="s">
        <v>304</v>
      </c>
      <c r="B55" s="1909" t="s">
        <v>339</v>
      </c>
      <c r="C55" s="1910" t="s">
        <v>156</v>
      </c>
      <c r="D55" s="1909" t="s">
        <v>313</v>
      </c>
      <c r="G55" s="277"/>
    </row>
    <row r="56" spans="1:11">
      <c r="A56" s="54" t="s">
        <v>320</v>
      </c>
      <c r="B56" s="1909" t="s">
        <v>314</v>
      </c>
      <c r="C56" s="1910" t="s">
        <v>162</v>
      </c>
      <c r="D56" s="1909" t="s">
        <v>315</v>
      </c>
      <c r="G56" s="277"/>
    </row>
    <row r="57" spans="1:11">
      <c r="B57" s="313"/>
    </row>
    <row r="58" spans="1:11">
      <c r="A58" s="293" t="s">
        <v>3973</v>
      </c>
    </row>
    <row r="60" spans="1:11" ht="14.7" customHeight="1">
      <c r="C60" s="825"/>
      <c r="D60" s="2147" t="s">
        <v>3840</v>
      </c>
      <c r="E60" s="2121"/>
    </row>
    <row r="61" spans="1:11" ht="72">
      <c r="B61" s="802"/>
      <c r="C61" s="802"/>
      <c r="D61" s="1951" t="s">
        <v>3750</v>
      </c>
      <c r="E61" s="1951" t="s">
        <v>3751</v>
      </c>
    </row>
    <row r="62" spans="1:11">
      <c r="B62" s="802"/>
      <c r="C62" s="802"/>
      <c r="D62" s="1912" t="s">
        <v>86</v>
      </c>
      <c r="E62" s="1912" t="s">
        <v>84</v>
      </c>
    </row>
    <row r="63" spans="1:11">
      <c r="B63" s="1952" t="s">
        <v>272</v>
      </c>
      <c r="C63" s="1912" t="s">
        <v>10</v>
      </c>
      <c r="D63" s="1958"/>
      <c r="E63" s="1958"/>
      <c r="F63" s="42" t="s">
        <v>271</v>
      </c>
      <c r="G63" s="35"/>
      <c r="H63" s="47" t="s">
        <v>91</v>
      </c>
      <c r="I63" s="47" t="s">
        <v>3765</v>
      </c>
      <c r="J63" s="47" t="s">
        <v>176</v>
      </c>
      <c r="K63" s="47" t="s">
        <v>183</v>
      </c>
    </row>
    <row r="64" spans="1:11">
      <c r="B64" s="1952" t="s">
        <v>270</v>
      </c>
      <c r="C64" s="1912" t="s">
        <v>61</v>
      </c>
      <c r="D64" s="1958"/>
      <c r="E64" s="1958"/>
      <c r="F64" s="42" t="s">
        <v>269</v>
      </c>
      <c r="G64" s="35"/>
      <c r="H64" s="47" t="s">
        <v>91</v>
      </c>
      <c r="I64" s="47" t="s">
        <v>3765</v>
      </c>
      <c r="J64" s="47" t="s">
        <v>176</v>
      </c>
      <c r="K64" s="47" t="s">
        <v>183</v>
      </c>
    </row>
    <row r="65" spans="1:11">
      <c r="B65" s="1952" t="s">
        <v>3974</v>
      </c>
      <c r="C65" s="1912" t="s">
        <v>53</v>
      </c>
      <c r="D65" s="1958"/>
      <c r="E65" s="1958"/>
      <c r="F65" s="42" t="s">
        <v>268</v>
      </c>
      <c r="G65" s="35"/>
      <c r="H65" s="47" t="s">
        <v>91</v>
      </c>
      <c r="I65" s="47" t="s">
        <v>3765</v>
      </c>
      <c r="J65" s="47" t="s">
        <v>176</v>
      </c>
      <c r="K65" s="47" t="s">
        <v>183</v>
      </c>
    </row>
    <row r="66" spans="1:11">
      <c r="B66" s="1952" t="s">
        <v>3975</v>
      </c>
      <c r="C66" s="1912" t="s">
        <v>101</v>
      </c>
      <c r="D66" s="1958"/>
      <c r="E66" s="1958"/>
      <c r="F66" s="42" t="s">
        <v>267</v>
      </c>
      <c r="G66" s="35"/>
      <c r="H66" s="47" t="s">
        <v>91</v>
      </c>
      <c r="I66" s="47" t="s">
        <v>3765</v>
      </c>
      <c r="J66" s="47" t="s">
        <v>176</v>
      </c>
      <c r="K66" s="47" t="s">
        <v>183</v>
      </c>
    </row>
    <row r="67" spans="1:11">
      <c r="B67" s="1954" t="s">
        <v>273</v>
      </c>
      <c r="C67" s="1912" t="s">
        <v>44</v>
      </c>
      <c r="D67" s="1958"/>
      <c r="E67" s="1958"/>
      <c r="F67" s="42" t="s">
        <v>276</v>
      </c>
      <c r="G67" s="35"/>
      <c r="H67" s="47" t="s">
        <v>91</v>
      </c>
      <c r="I67" s="47" t="s">
        <v>3765</v>
      </c>
      <c r="J67" s="47" t="s">
        <v>176</v>
      </c>
      <c r="K67" s="47" t="s">
        <v>183</v>
      </c>
    </row>
    <row r="68" spans="1:11">
      <c r="B68" s="1954" t="s">
        <v>266</v>
      </c>
      <c r="C68" s="1912" t="s">
        <v>43</v>
      </c>
      <c r="D68" s="1958"/>
      <c r="E68" s="1958"/>
      <c r="F68" s="42" t="s">
        <v>265</v>
      </c>
      <c r="G68" s="35"/>
      <c r="H68" s="47" t="s">
        <v>91</v>
      </c>
      <c r="I68" s="47" t="s">
        <v>3765</v>
      </c>
      <c r="J68" s="47" t="s">
        <v>176</v>
      </c>
      <c r="K68" s="47" t="s">
        <v>183</v>
      </c>
    </row>
    <row r="69" spans="1:11">
      <c r="B69" s="1955" t="s">
        <v>264</v>
      </c>
      <c r="C69" s="1912" t="s">
        <v>2</v>
      </c>
      <c r="D69" s="1958"/>
      <c r="E69" s="1958"/>
      <c r="F69" s="42" t="s">
        <v>263</v>
      </c>
      <c r="G69" s="35"/>
      <c r="H69" s="47" t="s">
        <v>91</v>
      </c>
      <c r="I69" s="47" t="s">
        <v>3765</v>
      </c>
      <c r="J69" s="47" t="s">
        <v>176</v>
      </c>
      <c r="K69" s="47" t="s">
        <v>183</v>
      </c>
    </row>
    <row r="70" spans="1:11">
      <c r="B70" s="1952" t="s">
        <v>262</v>
      </c>
      <c r="C70" s="1912" t="s">
        <v>36</v>
      </c>
      <c r="D70" s="1958"/>
      <c r="E70" s="1958"/>
      <c r="F70" s="42" t="s">
        <v>261</v>
      </c>
      <c r="G70" s="35"/>
      <c r="H70" s="47" t="s">
        <v>91</v>
      </c>
      <c r="I70" s="47" t="s">
        <v>3765</v>
      </c>
      <c r="J70" s="47" t="s">
        <v>176</v>
      </c>
      <c r="K70" s="47" t="s">
        <v>183</v>
      </c>
    </row>
    <row r="71" spans="1:11">
      <c r="B71" s="1952" t="s">
        <v>995</v>
      </c>
      <c r="C71" s="1912" t="s">
        <v>0</v>
      </c>
      <c r="D71" s="1958"/>
      <c r="E71" s="1958"/>
      <c r="F71" s="42" t="s">
        <v>976</v>
      </c>
      <c r="G71" s="35"/>
      <c r="H71" s="47" t="s">
        <v>91</v>
      </c>
      <c r="I71" s="47" t="s">
        <v>3765</v>
      </c>
      <c r="J71" s="47" t="s">
        <v>176</v>
      </c>
      <c r="K71" s="47" t="s">
        <v>183</v>
      </c>
    </row>
    <row r="72" spans="1:11">
      <c r="B72" s="1952" t="s">
        <v>260</v>
      </c>
      <c r="C72" s="1912" t="s">
        <v>18</v>
      </c>
      <c r="D72" s="1958"/>
      <c r="E72" s="1958"/>
      <c r="F72" s="42" t="s">
        <v>259</v>
      </c>
      <c r="G72" s="35"/>
      <c r="H72" s="47" t="s">
        <v>91</v>
      </c>
      <c r="I72" s="47" t="s">
        <v>3765</v>
      </c>
      <c r="J72" s="47" t="s">
        <v>176</v>
      </c>
      <c r="K72" s="830" t="s">
        <v>3976</v>
      </c>
    </row>
    <row r="73" spans="1:11">
      <c r="B73" s="1949" t="s">
        <v>3977</v>
      </c>
      <c r="C73" s="1912" t="s">
        <v>95</v>
      </c>
      <c r="D73" s="1958"/>
      <c r="E73" s="1958"/>
      <c r="F73" s="42" t="s">
        <v>207</v>
      </c>
      <c r="G73" s="42" t="s">
        <v>206</v>
      </c>
      <c r="H73" s="47" t="s">
        <v>91</v>
      </c>
      <c r="I73" s="47" t="s">
        <v>3765</v>
      </c>
      <c r="J73" s="47" t="s">
        <v>176</v>
      </c>
      <c r="K73" s="47" t="s">
        <v>183</v>
      </c>
    </row>
    <row r="74" spans="1:11">
      <c r="B74" s="1943" t="s">
        <v>3978</v>
      </c>
      <c r="C74" s="1912" t="s">
        <v>896</v>
      </c>
      <c r="D74" s="1958"/>
      <c r="E74" s="1958"/>
      <c r="F74" s="42" t="s">
        <v>207</v>
      </c>
      <c r="G74" s="35"/>
      <c r="H74" s="47" t="s">
        <v>91</v>
      </c>
      <c r="I74" s="47" t="s">
        <v>3765</v>
      </c>
      <c r="J74" s="47" t="s">
        <v>176</v>
      </c>
      <c r="K74" s="47" t="s">
        <v>183</v>
      </c>
    </row>
    <row r="75" spans="1:11">
      <c r="B75" s="313"/>
      <c r="C75" s="313"/>
      <c r="D75" s="42" t="s">
        <v>201</v>
      </c>
      <c r="E75" s="42" t="s">
        <v>3764</v>
      </c>
    </row>
    <row r="76" spans="1:11">
      <c r="D76" s="41"/>
      <c r="E76" s="41"/>
    </row>
    <row r="77" spans="1:11">
      <c r="D77" s="41"/>
      <c r="E77" s="41"/>
    </row>
    <row r="78" spans="1:11">
      <c r="D78" s="325"/>
      <c r="E78" s="325"/>
      <c r="F78" s="325"/>
      <c r="G78" s="325"/>
      <c r="H78" s="41"/>
      <c r="I78" s="41"/>
      <c r="J78" s="41"/>
    </row>
    <row r="80" spans="1:11">
      <c r="A80" s="1" t="s">
        <v>3992</v>
      </c>
      <c r="D80" s="325"/>
      <c r="E80" s="325"/>
      <c r="F80" s="325"/>
      <c r="G80" s="325"/>
      <c r="H80" s="41"/>
      <c r="I80" s="41"/>
      <c r="J80" s="41"/>
    </row>
    <row r="81" spans="1:12">
      <c r="A81" s="273" t="s">
        <v>109</v>
      </c>
      <c r="B81" s="822"/>
      <c r="D81" s="325"/>
      <c r="E81" s="325"/>
      <c r="F81" s="325"/>
      <c r="G81" s="325"/>
      <c r="H81" s="41"/>
      <c r="I81" s="41"/>
      <c r="J81" s="41"/>
    </row>
    <row r="82" spans="1:12">
      <c r="A82" s="273" t="s">
        <v>90</v>
      </c>
      <c r="B82" s="822"/>
    </row>
    <row r="83" spans="1:12">
      <c r="A83" s="905" t="s">
        <v>3746</v>
      </c>
      <c r="B83" s="1931" t="s">
        <v>3747</v>
      </c>
      <c r="C83" s="1932" t="s">
        <v>108</v>
      </c>
      <c r="D83" s="1931" t="s">
        <v>3748</v>
      </c>
    </row>
    <row r="84" spans="1:12">
      <c r="A84" s="54" t="s">
        <v>304</v>
      </c>
      <c r="B84" s="1909" t="s">
        <v>339</v>
      </c>
      <c r="C84" s="1910" t="s">
        <v>156</v>
      </c>
      <c r="D84" s="1909" t="s">
        <v>313</v>
      </c>
    </row>
    <row r="85" spans="1:12">
      <c r="A85" s="54" t="s">
        <v>320</v>
      </c>
      <c r="B85" s="1909" t="s">
        <v>314</v>
      </c>
      <c r="C85" s="1910" t="s">
        <v>162</v>
      </c>
      <c r="D85" s="1909" t="s">
        <v>315</v>
      </c>
    </row>
    <row r="86" spans="1:12">
      <c r="B86" s="822"/>
      <c r="L86" s="1006"/>
    </row>
    <row r="87" spans="1:12">
      <c r="A87" s="427"/>
      <c r="B87" s="822"/>
      <c r="L87" s="1006"/>
    </row>
    <row r="88" spans="1:12">
      <c r="A88" s="293" t="s">
        <v>3981</v>
      </c>
      <c r="B88" s="822"/>
      <c r="L88" s="1006"/>
    </row>
    <row r="89" spans="1:12">
      <c r="L89" s="1006"/>
    </row>
    <row r="90" spans="1:12">
      <c r="C90" s="822"/>
      <c r="D90" s="1932" t="s">
        <v>3803</v>
      </c>
      <c r="K90" s="47"/>
    </row>
    <row r="91" spans="1:12">
      <c r="B91" s="822"/>
      <c r="C91" s="822"/>
      <c r="D91" s="1912" t="s">
        <v>83</v>
      </c>
      <c r="K91" s="47"/>
    </row>
    <row r="92" spans="1:12">
      <c r="B92" s="1952" t="s">
        <v>3982</v>
      </c>
      <c r="C92" s="1912" t="s">
        <v>905</v>
      </c>
      <c r="D92" s="1959"/>
      <c r="E92" s="35" t="s">
        <v>207</v>
      </c>
      <c r="F92" s="47" t="s">
        <v>141</v>
      </c>
      <c r="G92" s="47" t="s">
        <v>3765</v>
      </c>
      <c r="H92" s="47" t="s">
        <v>3983</v>
      </c>
      <c r="I92" s="47"/>
      <c r="J92" s="47"/>
    </row>
  </sheetData>
  <mergeCells count="3">
    <mergeCell ref="D31:E31"/>
    <mergeCell ref="F31:H31"/>
    <mergeCell ref="D60:E60"/>
  </mergeCells>
  <pageMargins left="0.78740157480314965" right="0.78740157480314965" top="0.98425196850393704" bottom="0.98425196850393704" header="0.51181102362204722" footer="0.51181102362204722"/>
  <pageSetup paperSize="8" scale="10" orientation="landscape"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1DE2-209B-4A0E-8308-CBA1EA9E7A3D}">
  <sheetPr codeName="Sheet47"/>
  <dimension ref="A1:P204"/>
  <sheetViews>
    <sheetView showGridLines="0" zoomScale="80" zoomScaleNormal="80" workbookViewId="0"/>
  </sheetViews>
  <sheetFormatPr defaultColWidth="9.33203125" defaultRowHeight="14.4"/>
  <cols>
    <col min="1" max="1" width="54.5546875" style="1647" customWidth="1"/>
    <col min="2" max="2" width="17.44140625" style="1647" customWidth="1"/>
    <col min="3" max="3" width="40.5546875" style="1647" customWidth="1"/>
    <col min="4" max="4" width="27.6640625" style="1647" customWidth="1"/>
    <col min="5" max="6" width="18.5546875" style="1647" customWidth="1"/>
    <col min="7" max="7" width="14.6640625" style="1647" customWidth="1"/>
    <col min="8" max="8" width="21.44140625" style="1647" customWidth="1"/>
    <col min="9" max="9" width="19.5546875" style="1647" customWidth="1"/>
    <col min="10" max="10" width="20.6640625" style="1647" customWidth="1"/>
    <col min="11" max="246" width="9.33203125" style="1647"/>
    <col min="247" max="247" width="57" style="1647" bestFit="1" customWidth="1"/>
    <col min="248" max="248" width="18" style="1647" customWidth="1"/>
    <col min="249" max="249" width="13.6640625" style="1647" customWidth="1"/>
    <col min="250" max="250" width="11.44140625" style="1647" customWidth="1"/>
    <col min="251" max="251" width="22" style="1647" customWidth="1"/>
    <col min="252" max="252" width="26" style="1647" customWidth="1"/>
    <col min="253" max="253" width="18.44140625" style="1647" customWidth="1"/>
    <col min="254" max="254" width="31.5546875" style="1647" customWidth="1"/>
    <col min="255" max="502" width="9.33203125" style="1647"/>
    <col min="503" max="503" width="57" style="1647" bestFit="1" customWidth="1"/>
    <col min="504" max="504" width="18" style="1647" customWidth="1"/>
    <col min="505" max="505" width="13.6640625" style="1647" customWidth="1"/>
    <col min="506" max="506" width="11.44140625" style="1647" customWidth="1"/>
    <col min="507" max="507" width="22" style="1647" customWidth="1"/>
    <col min="508" max="508" width="26" style="1647" customWidth="1"/>
    <col min="509" max="509" width="18.44140625" style="1647" customWidth="1"/>
    <col min="510" max="510" width="31.5546875" style="1647" customWidth="1"/>
    <col min="511" max="758" width="9.33203125" style="1647"/>
    <col min="759" max="759" width="57" style="1647" bestFit="1" customWidth="1"/>
    <col min="760" max="760" width="18" style="1647" customWidth="1"/>
    <col min="761" max="761" width="13.6640625" style="1647" customWidth="1"/>
    <col min="762" max="762" width="11.44140625" style="1647" customWidth="1"/>
    <col min="763" max="763" width="22" style="1647" customWidth="1"/>
    <col min="764" max="764" width="26" style="1647" customWidth="1"/>
    <col min="765" max="765" width="18.44140625" style="1647" customWidth="1"/>
    <col min="766" max="766" width="31.5546875" style="1647" customWidth="1"/>
    <col min="767" max="1014" width="9.33203125" style="1647"/>
    <col min="1015" max="1015" width="57" style="1647" bestFit="1" customWidth="1"/>
    <col min="1016" max="1016" width="18" style="1647" customWidth="1"/>
    <col min="1017" max="1017" width="13.6640625" style="1647" customWidth="1"/>
    <col min="1018" max="1018" width="11.44140625" style="1647" customWidth="1"/>
    <col min="1019" max="1019" width="22" style="1647" customWidth="1"/>
    <col min="1020" max="1020" width="26" style="1647" customWidth="1"/>
    <col min="1021" max="1021" width="18.44140625" style="1647" customWidth="1"/>
    <col min="1022" max="1022" width="31.5546875" style="1647" customWidth="1"/>
    <col min="1023" max="1270" width="9.33203125" style="1647"/>
    <col min="1271" max="1271" width="57" style="1647" bestFit="1" customWidth="1"/>
    <col min="1272" max="1272" width="18" style="1647" customWidth="1"/>
    <col min="1273" max="1273" width="13.6640625" style="1647" customWidth="1"/>
    <col min="1274" max="1274" width="11.44140625" style="1647" customWidth="1"/>
    <col min="1275" max="1275" width="22" style="1647" customWidth="1"/>
    <col min="1276" max="1276" width="26" style="1647" customWidth="1"/>
    <col min="1277" max="1277" width="18.44140625" style="1647" customWidth="1"/>
    <col min="1278" max="1278" width="31.5546875" style="1647" customWidth="1"/>
    <col min="1279" max="1526" width="9.33203125" style="1647"/>
    <col min="1527" max="1527" width="57" style="1647" bestFit="1" customWidth="1"/>
    <col min="1528" max="1528" width="18" style="1647" customWidth="1"/>
    <col min="1529" max="1529" width="13.6640625" style="1647" customWidth="1"/>
    <col min="1530" max="1530" width="11.44140625" style="1647" customWidth="1"/>
    <col min="1531" max="1531" width="22" style="1647" customWidth="1"/>
    <col min="1532" max="1532" width="26" style="1647" customWidth="1"/>
    <col min="1533" max="1533" width="18.44140625" style="1647" customWidth="1"/>
    <col min="1534" max="1534" width="31.5546875" style="1647" customWidth="1"/>
    <col min="1535" max="1782" width="9.33203125" style="1647"/>
    <col min="1783" max="1783" width="57" style="1647" bestFit="1" customWidth="1"/>
    <col min="1784" max="1784" width="18" style="1647" customWidth="1"/>
    <col min="1785" max="1785" width="13.6640625" style="1647" customWidth="1"/>
    <col min="1786" max="1786" width="11.44140625" style="1647" customWidth="1"/>
    <col min="1787" max="1787" width="22" style="1647" customWidth="1"/>
    <col min="1788" max="1788" width="26" style="1647" customWidth="1"/>
    <col min="1789" max="1789" width="18.44140625" style="1647" customWidth="1"/>
    <col min="1790" max="1790" width="31.5546875" style="1647" customWidth="1"/>
    <col min="1791" max="2038" width="9.33203125" style="1647"/>
    <col min="2039" max="2039" width="57" style="1647" bestFit="1" customWidth="1"/>
    <col min="2040" max="2040" width="18" style="1647" customWidth="1"/>
    <col min="2041" max="2041" width="13.6640625" style="1647" customWidth="1"/>
    <col min="2042" max="2042" width="11.44140625" style="1647" customWidth="1"/>
    <col min="2043" max="2043" width="22" style="1647" customWidth="1"/>
    <col min="2044" max="2044" width="26" style="1647" customWidth="1"/>
    <col min="2045" max="2045" width="18.44140625" style="1647" customWidth="1"/>
    <col min="2046" max="2046" width="31.5546875" style="1647" customWidth="1"/>
    <col min="2047" max="2294" width="9.33203125" style="1647"/>
    <col min="2295" max="2295" width="57" style="1647" bestFit="1" customWidth="1"/>
    <col min="2296" max="2296" width="18" style="1647" customWidth="1"/>
    <col min="2297" max="2297" width="13.6640625" style="1647" customWidth="1"/>
    <col min="2298" max="2298" width="11.44140625" style="1647" customWidth="1"/>
    <col min="2299" max="2299" width="22" style="1647" customWidth="1"/>
    <col min="2300" max="2300" width="26" style="1647" customWidth="1"/>
    <col min="2301" max="2301" width="18.44140625" style="1647" customWidth="1"/>
    <col min="2302" max="2302" width="31.5546875" style="1647" customWidth="1"/>
    <col min="2303" max="2550" width="9.33203125" style="1647"/>
    <col min="2551" max="2551" width="57" style="1647" bestFit="1" customWidth="1"/>
    <col min="2552" max="2552" width="18" style="1647" customWidth="1"/>
    <col min="2553" max="2553" width="13.6640625" style="1647" customWidth="1"/>
    <col min="2554" max="2554" width="11.44140625" style="1647" customWidth="1"/>
    <col min="2555" max="2555" width="22" style="1647" customWidth="1"/>
    <col min="2556" max="2556" width="26" style="1647" customWidth="1"/>
    <col min="2557" max="2557" width="18.44140625" style="1647" customWidth="1"/>
    <col min="2558" max="2558" width="31.5546875" style="1647" customWidth="1"/>
    <col min="2559" max="2806" width="9.33203125" style="1647"/>
    <col min="2807" max="2807" width="57" style="1647" bestFit="1" customWidth="1"/>
    <col min="2808" max="2808" width="18" style="1647" customWidth="1"/>
    <col min="2809" max="2809" width="13.6640625" style="1647" customWidth="1"/>
    <col min="2810" max="2810" width="11.44140625" style="1647" customWidth="1"/>
    <col min="2811" max="2811" width="22" style="1647" customWidth="1"/>
    <col min="2812" max="2812" width="26" style="1647" customWidth="1"/>
    <col min="2813" max="2813" width="18.44140625" style="1647" customWidth="1"/>
    <col min="2814" max="2814" width="31.5546875" style="1647" customWidth="1"/>
    <col min="2815" max="3062" width="9.33203125" style="1647"/>
    <col min="3063" max="3063" width="57" style="1647" bestFit="1" customWidth="1"/>
    <col min="3064" max="3064" width="18" style="1647" customWidth="1"/>
    <col min="3065" max="3065" width="13.6640625" style="1647" customWidth="1"/>
    <col min="3066" max="3066" width="11.44140625" style="1647" customWidth="1"/>
    <col min="3067" max="3067" width="22" style="1647" customWidth="1"/>
    <col min="3068" max="3068" width="26" style="1647" customWidth="1"/>
    <col min="3069" max="3069" width="18.44140625" style="1647" customWidth="1"/>
    <col min="3070" max="3070" width="31.5546875" style="1647" customWidth="1"/>
    <col min="3071" max="3318" width="9.33203125" style="1647"/>
    <col min="3319" max="3319" width="57" style="1647" bestFit="1" customWidth="1"/>
    <col min="3320" max="3320" width="18" style="1647" customWidth="1"/>
    <col min="3321" max="3321" width="13.6640625" style="1647" customWidth="1"/>
    <col min="3322" max="3322" width="11.44140625" style="1647" customWidth="1"/>
    <col min="3323" max="3323" width="22" style="1647" customWidth="1"/>
    <col min="3324" max="3324" width="26" style="1647" customWidth="1"/>
    <col min="3325" max="3325" width="18.44140625" style="1647" customWidth="1"/>
    <col min="3326" max="3326" width="31.5546875" style="1647" customWidth="1"/>
    <col min="3327" max="3574" width="9.33203125" style="1647"/>
    <col min="3575" max="3575" width="57" style="1647" bestFit="1" customWidth="1"/>
    <col min="3576" max="3576" width="18" style="1647" customWidth="1"/>
    <col min="3577" max="3577" width="13.6640625" style="1647" customWidth="1"/>
    <col min="3578" max="3578" width="11.44140625" style="1647" customWidth="1"/>
    <col min="3579" max="3579" width="22" style="1647" customWidth="1"/>
    <col min="3580" max="3580" width="26" style="1647" customWidth="1"/>
    <col min="3581" max="3581" width="18.44140625" style="1647" customWidth="1"/>
    <col min="3582" max="3582" width="31.5546875" style="1647" customWidth="1"/>
    <col min="3583" max="3830" width="9.33203125" style="1647"/>
    <col min="3831" max="3831" width="57" style="1647" bestFit="1" customWidth="1"/>
    <col min="3832" max="3832" width="18" style="1647" customWidth="1"/>
    <col min="3833" max="3833" width="13.6640625" style="1647" customWidth="1"/>
    <col min="3834" max="3834" width="11.44140625" style="1647" customWidth="1"/>
    <col min="3835" max="3835" width="22" style="1647" customWidth="1"/>
    <col min="3836" max="3836" width="26" style="1647" customWidth="1"/>
    <col min="3837" max="3837" width="18.44140625" style="1647" customWidth="1"/>
    <col min="3838" max="3838" width="31.5546875" style="1647" customWidth="1"/>
    <col min="3839" max="4086" width="9.33203125" style="1647"/>
    <col min="4087" max="4087" width="57" style="1647" bestFit="1" customWidth="1"/>
    <col min="4088" max="4088" width="18" style="1647" customWidth="1"/>
    <col min="4089" max="4089" width="13.6640625" style="1647" customWidth="1"/>
    <col min="4090" max="4090" width="11.44140625" style="1647" customWidth="1"/>
    <col min="4091" max="4091" width="22" style="1647" customWidth="1"/>
    <col min="4092" max="4092" width="26" style="1647" customWidth="1"/>
    <col min="4093" max="4093" width="18.44140625" style="1647" customWidth="1"/>
    <col min="4094" max="4094" width="31.5546875" style="1647" customWidth="1"/>
    <col min="4095" max="4342" width="9.33203125" style="1647"/>
    <col min="4343" max="4343" width="57" style="1647" bestFit="1" customWidth="1"/>
    <col min="4344" max="4344" width="18" style="1647" customWidth="1"/>
    <col min="4345" max="4345" width="13.6640625" style="1647" customWidth="1"/>
    <col min="4346" max="4346" width="11.44140625" style="1647" customWidth="1"/>
    <col min="4347" max="4347" width="22" style="1647" customWidth="1"/>
    <col min="4348" max="4348" width="26" style="1647" customWidth="1"/>
    <col min="4349" max="4349" width="18.44140625" style="1647" customWidth="1"/>
    <col min="4350" max="4350" width="31.5546875" style="1647" customWidth="1"/>
    <col min="4351" max="4598" width="9.33203125" style="1647"/>
    <col min="4599" max="4599" width="57" style="1647" bestFit="1" customWidth="1"/>
    <col min="4600" max="4600" width="18" style="1647" customWidth="1"/>
    <col min="4601" max="4601" width="13.6640625" style="1647" customWidth="1"/>
    <col min="4602" max="4602" width="11.44140625" style="1647" customWidth="1"/>
    <col min="4603" max="4603" width="22" style="1647" customWidth="1"/>
    <col min="4604" max="4604" width="26" style="1647" customWidth="1"/>
    <col min="4605" max="4605" width="18.44140625" style="1647" customWidth="1"/>
    <col min="4606" max="4606" width="31.5546875" style="1647" customWidth="1"/>
    <col min="4607" max="4854" width="9.33203125" style="1647"/>
    <col min="4855" max="4855" width="57" style="1647" bestFit="1" customWidth="1"/>
    <col min="4856" max="4856" width="18" style="1647" customWidth="1"/>
    <col min="4857" max="4857" width="13.6640625" style="1647" customWidth="1"/>
    <col min="4858" max="4858" width="11.44140625" style="1647" customWidth="1"/>
    <col min="4859" max="4859" width="22" style="1647" customWidth="1"/>
    <col min="4860" max="4860" width="26" style="1647" customWidth="1"/>
    <col min="4861" max="4861" width="18.44140625" style="1647" customWidth="1"/>
    <col min="4862" max="4862" width="31.5546875" style="1647" customWidth="1"/>
    <col min="4863" max="5110" width="9.33203125" style="1647"/>
    <col min="5111" max="5111" width="57" style="1647" bestFit="1" customWidth="1"/>
    <col min="5112" max="5112" width="18" style="1647" customWidth="1"/>
    <col min="5113" max="5113" width="13.6640625" style="1647" customWidth="1"/>
    <col min="5114" max="5114" width="11.44140625" style="1647" customWidth="1"/>
    <col min="5115" max="5115" width="22" style="1647" customWidth="1"/>
    <col min="5116" max="5116" width="26" style="1647" customWidth="1"/>
    <col min="5117" max="5117" width="18.44140625" style="1647" customWidth="1"/>
    <col min="5118" max="5118" width="31.5546875" style="1647" customWidth="1"/>
    <col min="5119" max="5366" width="9.33203125" style="1647"/>
    <col min="5367" max="5367" width="57" style="1647" bestFit="1" customWidth="1"/>
    <col min="5368" max="5368" width="18" style="1647" customWidth="1"/>
    <col min="5369" max="5369" width="13.6640625" style="1647" customWidth="1"/>
    <col min="5370" max="5370" width="11.44140625" style="1647" customWidth="1"/>
    <col min="5371" max="5371" width="22" style="1647" customWidth="1"/>
    <col min="5372" max="5372" width="26" style="1647" customWidth="1"/>
    <col min="5373" max="5373" width="18.44140625" style="1647" customWidth="1"/>
    <col min="5374" max="5374" width="31.5546875" style="1647" customWidth="1"/>
    <col min="5375" max="5622" width="9.33203125" style="1647"/>
    <col min="5623" max="5623" width="57" style="1647" bestFit="1" customWidth="1"/>
    <col min="5624" max="5624" width="18" style="1647" customWidth="1"/>
    <col min="5625" max="5625" width="13.6640625" style="1647" customWidth="1"/>
    <col min="5626" max="5626" width="11.44140625" style="1647" customWidth="1"/>
    <col min="5627" max="5627" width="22" style="1647" customWidth="1"/>
    <col min="5628" max="5628" width="26" style="1647" customWidth="1"/>
    <col min="5629" max="5629" width="18.44140625" style="1647" customWidth="1"/>
    <col min="5630" max="5630" width="31.5546875" style="1647" customWidth="1"/>
    <col min="5631" max="5878" width="9.33203125" style="1647"/>
    <col min="5879" max="5879" width="57" style="1647" bestFit="1" customWidth="1"/>
    <col min="5880" max="5880" width="18" style="1647" customWidth="1"/>
    <col min="5881" max="5881" width="13.6640625" style="1647" customWidth="1"/>
    <col min="5882" max="5882" width="11.44140625" style="1647" customWidth="1"/>
    <col min="5883" max="5883" width="22" style="1647" customWidth="1"/>
    <col min="5884" max="5884" width="26" style="1647" customWidth="1"/>
    <col min="5885" max="5885" width="18.44140625" style="1647" customWidth="1"/>
    <col min="5886" max="5886" width="31.5546875" style="1647" customWidth="1"/>
    <col min="5887" max="6134" width="9.33203125" style="1647"/>
    <col min="6135" max="6135" width="57" style="1647" bestFit="1" customWidth="1"/>
    <col min="6136" max="6136" width="18" style="1647" customWidth="1"/>
    <col min="6137" max="6137" width="13.6640625" style="1647" customWidth="1"/>
    <col min="6138" max="6138" width="11.44140625" style="1647" customWidth="1"/>
    <col min="6139" max="6139" width="22" style="1647" customWidth="1"/>
    <col min="6140" max="6140" width="26" style="1647" customWidth="1"/>
    <col min="6141" max="6141" width="18.44140625" style="1647" customWidth="1"/>
    <col min="6142" max="6142" width="31.5546875" style="1647" customWidth="1"/>
    <col min="6143" max="6390" width="9.33203125" style="1647"/>
    <col min="6391" max="6391" width="57" style="1647" bestFit="1" customWidth="1"/>
    <col min="6392" max="6392" width="18" style="1647" customWidth="1"/>
    <col min="6393" max="6393" width="13.6640625" style="1647" customWidth="1"/>
    <col min="6394" max="6394" width="11.44140625" style="1647" customWidth="1"/>
    <col min="6395" max="6395" width="22" style="1647" customWidth="1"/>
    <col min="6396" max="6396" width="26" style="1647" customWidth="1"/>
    <col min="6397" max="6397" width="18.44140625" style="1647" customWidth="1"/>
    <col min="6398" max="6398" width="31.5546875" style="1647" customWidth="1"/>
    <col min="6399" max="6646" width="9.33203125" style="1647"/>
    <col min="6647" max="6647" width="57" style="1647" bestFit="1" customWidth="1"/>
    <col min="6648" max="6648" width="18" style="1647" customWidth="1"/>
    <col min="6649" max="6649" width="13.6640625" style="1647" customWidth="1"/>
    <col min="6650" max="6650" width="11.44140625" style="1647" customWidth="1"/>
    <col min="6651" max="6651" width="22" style="1647" customWidth="1"/>
    <col min="6652" max="6652" width="26" style="1647" customWidth="1"/>
    <col min="6653" max="6653" width="18.44140625" style="1647" customWidth="1"/>
    <col min="6654" max="6654" width="31.5546875" style="1647" customWidth="1"/>
    <col min="6655" max="6902" width="9.33203125" style="1647"/>
    <col min="6903" max="6903" width="57" style="1647" bestFit="1" customWidth="1"/>
    <col min="6904" max="6904" width="18" style="1647" customWidth="1"/>
    <col min="6905" max="6905" width="13.6640625" style="1647" customWidth="1"/>
    <col min="6906" max="6906" width="11.44140625" style="1647" customWidth="1"/>
    <col min="6907" max="6907" width="22" style="1647" customWidth="1"/>
    <col min="6908" max="6908" width="26" style="1647" customWidth="1"/>
    <col min="6909" max="6909" width="18.44140625" style="1647" customWidth="1"/>
    <col min="6910" max="6910" width="31.5546875" style="1647" customWidth="1"/>
    <col min="6911" max="7158" width="9.33203125" style="1647"/>
    <col min="7159" max="7159" width="57" style="1647" bestFit="1" customWidth="1"/>
    <col min="7160" max="7160" width="18" style="1647" customWidth="1"/>
    <col min="7161" max="7161" width="13.6640625" style="1647" customWidth="1"/>
    <col min="7162" max="7162" width="11.44140625" style="1647" customWidth="1"/>
    <col min="7163" max="7163" width="22" style="1647" customWidth="1"/>
    <col min="7164" max="7164" width="26" style="1647" customWidth="1"/>
    <col min="7165" max="7165" width="18.44140625" style="1647" customWidth="1"/>
    <col min="7166" max="7166" width="31.5546875" style="1647" customWidth="1"/>
    <col min="7167" max="7414" width="9.33203125" style="1647"/>
    <col min="7415" max="7415" width="57" style="1647" bestFit="1" customWidth="1"/>
    <col min="7416" max="7416" width="18" style="1647" customWidth="1"/>
    <col min="7417" max="7417" width="13.6640625" style="1647" customWidth="1"/>
    <col min="7418" max="7418" width="11.44140625" style="1647" customWidth="1"/>
    <col min="7419" max="7419" width="22" style="1647" customWidth="1"/>
    <col min="7420" max="7420" width="26" style="1647" customWidth="1"/>
    <col min="7421" max="7421" width="18.44140625" style="1647" customWidth="1"/>
    <col min="7422" max="7422" width="31.5546875" style="1647" customWidth="1"/>
    <col min="7423" max="7670" width="9.33203125" style="1647"/>
    <col min="7671" max="7671" width="57" style="1647" bestFit="1" customWidth="1"/>
    <col min="7672" max="7672" width="18" style="1647" customWidth="1"/>
    <col min="7673" max="7673" width="13.6640625" style="1647" customWidth="1"/>
    <col min="7674" max="7674" width="11.44140625" style="1647" customWidth="1"/>
    <col min="7675" max="7675" width="22" style="1647" customWidth="1"/>
    <col min="7676" max="7676" width="26" style="1647" customWidth="1"/>
    <col min="7677" max="7677" width="18.44140625" style="1647" customWidth="1"/>
    <col min="7678" max="7678" width="31.5546875" style="1647" customWidth="1"/>
    <col min="7679" max="7926" width="9.33203125" style="1647"/>
    <col min="7927" max="7927" width="57" style="1647" bestFit="1" customWidth="1"/>
    <col min="7928" max="7928" width="18" style="1647" customWidth="1"/>
    <col min="7929" max="7929" width="13.6640625" style="1647" customWidth="1"/>
    <col min="7930" max="7930" width="11.44140625" style="1647" customWidth="1"/>
    <col min="7931" max="7931" width="22" style="1647" customWidth="1"/>
    <col min="7932" max="7932" width="26" style="1647" customWidth="1"/>
    <col min="7933" max="7933" width="18.44140625" style="1647" customWidth="1"/>
    <col min="7934" max="7934" width="31.5546875" style="1647" customWidth="1"/>
    <col min="7935" max="8182" width="9.33203125" style="1647"/>
    <col min="8183" max="8183" width="57" style="1647" bestFit="1" customWidth="1"/>
    <col min="8184" max="8184" width="18" style="1647" customWidth="1"/>
    <col min="8185" max="8185" width="13.6640625" style="1647" customWidth="1"/>
    <col min="8186" max="8186" width="11.44140625" style="1647" customWidth="1"/>
    <col min="8187" max="8187" width="22" style="1647" customWidth="1"/>
    <col min="8188" max="8188" width="26" style="1647" customWidth="1"/>
    <col min="8189" max="8189" width="18.44140625" style="1647" customWidth="1"/>
    <col min="8190" max="8190" width="31.5546875" style="1647" customWidth="1"/>
    <col min="8191" max="8438" width="9.33203125" style="1647"/>
    <col min="8439" max="8439" width="57" style="1647" bestFit="1" customWidth="1"/>
    <col min="8440" max="8440" width="18" style="1647" customWidth="1"/>
    <col min="8441" max="8441" width="13.6640625" style="1647" customWidth="1"/>
    <col min="8442" max="8442" width="11.44140625" style="1647" customWidth="1"/>
    <col min="8443" max="8443" width="22" style="1647" customWidth="1"/>
    <col min="8444" max="8444" width="26" style="1647" customWidth="1"/>
    <col min="8445" max="8445" width="18.44140625" style="1647" customWidth="1"/>
    <col min="8446" max="8446" width="31.5546875" style="1647" customWidth="1"/>
    <col min="8447" max="8694" width="9.33203125" style="1647"/>
    <col min="8695" max="8695" width="57" style="1647" bestFit="1" customWidth="1"/>
    <col min="8696" max="8696" width="18" style="1647" customWidth="1"/>
    <col min="8697" max="8697" width="13.6640625" style="1647" customWidth="1"/>
    <col min="8698" max="8698" width="11.44140625" style="1647" customWidth="1"/>
    <col min="8699" max="8699" width="22" style="1647" customWidth="1"/>
    <col min="8700" max="8700" width="26" style="1647" customWidth="1"/>
    <col min="8701" max="8701" width="18.44140625" style="1647" customWidth="1"/>
    <col min="8702" max="8702" width="31.5546875" style="1647" customWidth="1"/>
    <col min="8703" max="8950" width="9.33203125" style="1647"/>
    <col min="8951" max="8951" width="57" style="1647" bestFit="1" customWidth="1"/>
    <col min="8952" max="8952" width="18" style="1647" customWidth="1"/>
    <col min="8953" max="8953" width="13.6640625" style="1647" customWidth="1"/>
    <col min="8954" max="8954" width="11.44140625" style="1647" customWidth="1"/>
    <col min="8955" max="8955" width="22" style="1647" customWidth="1"/>
    <col min="8956" max="8956" width="26" style="1647" customWidth="1"/>
    <col min="8957" max="8957" width="18.44140625" style="1647" customWidth="1"/>
    <col min="8958" max="8958" width="31.5546875" style="1647" customWidth="1"/>
    <col min="8959" max="9206" width="9.33203125" style="1647"/>
    <col min="9207" max="9207" width="57" style="1647" bestFit="1" customWidth="1"/>
    <col min="9208" max="9208" width="18" style="1647" customWidth="1"/>
    <col min="9209" max="9209" width="13.6640625" style="1647" customWidth="1"/>
    <col min="9210" max="9210" width="11.44140625" style="1647" customWidth="1"/>
    <col min="9211" max="9211" width="22" style="1647" customWidth="1"/>
    <col min="9212" max="9212" width="26" style="1647" customWidth="1"/>
    <col min="9213" max="9213" width="18.44140625" style="1647" customWidth="1"/>
    <col min="9214" max="9214" width="31.5546875" style="1647" customWidth="1"/>
    <col min="9215" max="9462" width="9.33203125" style="1647"/>
    <col min="9463" max="9463" width="57" style="1647" bestFit="1" customWidth="1"/>
    <col min="9464" max="9464" width="18" style="1647" customWidth="1"/>
    <col min="9465" max="9465" width="13.6640625" style="1647" customWidth="1"/>
    <col min="9466" max="9466" width="11.44140625" style="1647" customWidth="1"/>
    <col min="9467" max="9467" width="22" style="1647" customWidth="1"/>
    <col min="9468" max="9468" width="26" style="1647" customWidth="1"/>
    <col min="9469" max="9469" width="18.44140625" style="1647" customWidth="1"/>
    <col min="9470" max="9470" width="31.5546875" style="1647" customWidth="1"/>
    <col min="9471" max="9718" width="9.33203125" style="1647"/>
    <col min="9719" max="9719" width="57" style="1647" bestFit="1" customWidth="1"/>
    <col min="9720" max="9720" width="18" style="1647" customWidth="1"/>
    <col min="9721" max="9721" width="13.6640625" style="1647" customWidth="1"/>
    <col min="9722" max="9722" width="11.44140625" style="1647" customWidth="1"/>
    <col min="9723" max="9723" width="22" style="1647" customWidth="1"/>
    <col min="9724" max="9724" width="26" style="1647" customWidth="1"/>
    <col min="9725" max="9725" width="18.44140625" style="1647" customWidth="1"/>
    <col min="9726" max="9726" width="31.5546875" style="1647" customWidth="1"/>
    <col min="9727" max="9974" width="9.33203125" style="1647"/>
    <col min="9975" max="9975" width="57" style="1647" bestFit="1" customWidth="1"/>
    <col min="9976" max="9976" width="18" style="1647" customWidth="1"/>
    <col min="9977" max="9977" width="13.6640625" style="1647" customWidth="1"/>
    <col min="9978" max="9978" width="11.44140625" style="1647" customWidth="1"/>
    <col min="9979" max="9979" width="22" style="1647" customWidth="1"/>
    <col min="9980" max="9980" width="26" style="1647" customWidth="1"/>
    <col min="9981" max="9981" width="18.44140625" style="1647" customWidth="1"/>
    <col min="9982" max="9982" width="31.5546875" style="1647" customWidth="1"/>
    <col min="9983" max="10230" width="9.33203125" style="1647"/>
    <col min="10231" max="10231" width="57" style="1647" bestFit="1" customWidth="1"/>
    <col min="10232" max="10232" width="18" style="1647" customWidth="1"/>
    <col min="10233" max="10233" width="13.6640625" style="1647" customWidth="1"/>
    <col min="10234" max="10234" width="11.44140625" style="1647" customWidth="1"/>
    <col min="10235" max="10235" width="22" style="1647" customWidth="1"/>
    <col min="10236" max="10236" width="26" style="1647" customWidth="1"/>
    <col min="10237" max="10237" width="18.44140625" style="1647" customWidth="1"/>
    <col min="10238" max="10238" width="31.5546875" style="1647" customWidth="1"/>
    <col min="10239" max="10486" width="9.33203125" style="1647"/>
    <col min="10487" max="10487" width="57" style="1647" bestFit="1" customWidth="1"/>
    <col min="10488" max="10488" width="18" style="1647" customWidth="1"/>
    <col min="10489" max="10489" width="13.6640625" style="1647" customWidth="1"/>
    <col min="10490" max="10490" width="11.44140625" style="1647" customWidth="1"/>
    <col min="10491" max="10491" width="22" style="1647" customWidth="1"/>
    <col min="10492" max="10492" width="26" style="1647" customWidth="1"/>
    <col min="10493" max="10493" width="18.44140625" style="1647" customWidth="1"/>
    <col min="10494" max="10494" width="31.5546875" style="1647" customWidth="1"/>
    <col min="10495" max="10742" width="9.33203125" style="1647"/>
    <col min="10743" max="10743" width="57" style="1647" bestFit="1" customWidth="1"/>
    <col min="10744" max="10744" width="18" style="1647" customWidth="1"/>
    <col min="10745" max="10745" width="13.6640625" style="1647" customWidth="1"/>
    <col min="10746" max="10746" width="11.44140625" style="1647" customWidth="1"/>
    <col min="10747" max="10747" width="22" style="1647" customWidth="1"/>
    <col min="10748" max="10748" width="26" style="1647" customWidth="1"/>
    <col min="10749" max="10749" width="18.44140625" style="1647" customWidth="1"/>
    <col min="10750" max="10750" width="31.5546875" style="1647" customWidth="1"/>
    <col min="10751" max="10998" width="9.33203125" style="1647"/>
    <col min="10999" max="10999" width="57" style="1647" bestFit="1" customWidth="1"/>
    <col min="11000" max="11000" width="18" style="1647" customWidth="1"/>
    <col min="11001" max="11001" width="13.6640625" style="1647" customWidth="1"/>
    <col min="11002" max="11002" width="11.44140625" style="1647" customWidth="1"/>
    <col min="11003" max="11003" width="22" style="1647" customWidth="1"/>
    <col min="11004" max="11004" width="26" style="1647" customWidth="1"/>
    <col min="11005" max="11005" width="18.44140625" style="1647" customWidth="1"/>
    <col min="11006" max="11006" width="31.5546875" style="1647" customWidth="1"/>
    <col min="11007" max="11254" width="9.33203125" style="1647"/>
    <col min="11255" max="11255" width="57" style="1647" bestFit="1" customWidth="1"/>
    <col min="11256" max="11256" width="18" style="1647" customWidth="1"/>
    <col min="11257" max="11257" width="13.6640625" style="1647" customWidth="1"/>
    <col min="11258" max="11258" width="11.44140625" style="1647" customWidth="1"/>
    <col min="11259" max="11259" width="22" style="1647" customWidth="1"/>
    <col min="11260" max="11260" width="26" style="1647" customWidth="1"/>
    <col min="11261" max="11261" width="18.44140625" style="1647" customWidth="1"/>
    <col min="11262" max="11262" width="31.5546875" style="1647" customWidth="1"/>
    <col min="11263" max="11510" width="9.33203125" style="1647"/>
    <col min="11511" max="11511" width="57" style="1647" bestFit="1" customWidth="1"/>
    <col min="11512" max="11512" width="18" style="1647" customWidth="1"/>
    <col min="11513" max="11513" width="13.6640625" style="1647" customWidth="1"/>
    <col min="11514" max="11514" width="11.44140625" style="1647" customWidth="1"/>
    <col min="11515" max="11515" width="22" style="1647" customWidth="1"/>
    <col min="11516" max="11516" width="26" style="1647" customWidth="1"/>
    <col min="11517" max="11517" width="18.44140625" style="1647" customWidth="1"/>
    <col min="11518" max="11518" width="31.5546875" style="1647" customWidth="1"/>
    <col min="11519" max="11766" width="9.33203125" style="1647"/>
    <col min="11767" max="11767" width="57" style="1647" bestFit="1" customWidth="1"/>
    <col min="11768" max="11768" width="18" style="1647" customWidth="1"/>
    <col min="11769" max="11769" width="13.6640625" style="1647" customWidth="1"/>
    <col min="11770" max="11770" width="11.44140625" style="1647" customWidth="1"/>
    <col min="11771" max="11771" width="22" style="1647" customWidth="1"/>
    <col min="11772" max="11772" width="26" style="1647" customWidth="1"/>
    <col min="11773" max="11773" width="18.44140625" style="1647" customWidth="1"/>
    <col min="11774" max="11774" width="31.5546875" style="1647" customWidth="1"/>
    <col min="11775" max="12022" width="9.33203125" style="1647"/>
    <col min="12023" max="12023" width="57" style="1647" bestFit="1" customWidth="1"/>
    <col min="12024" max="12024" width="18" style="1647" customWidth="1"/>
    <col min="12025" max="12025" width="13.6640625" style="1647" customWidth="1"/>
    <col min="12026" max="12026" width="11.44140625" style="1647" customWidth="1"/>
    <col min="12027" max="12027" width="22" style="1647" customWidth="1"/>
    <col min="12028" max="12028" width="26" style="1647" customWidth="1"/>
    <col min="12029" max="12029" width="18.44140625" style="1647" customWidth="1"/>
    <col min="12030" max="12030" width="31.5546875" style="1647" customWidth="1"/>
    <col min="12031" max="12278" width="9.33203125" style="1647"/>
    <col min="12279" max="12279" width="57" style="1647" bestFit="1" customWidth="1"/>
    <col min="12280" max="12280" width="18" style="1647" customWidth="1"/>
    <col min="12281" max="12281" width="13.6640625" style="1647" customWidth="1"/>
    <col min="12282" max="12282" width="11.44140625" style="1647" customWidth="1"/>
    <col min="12283" max="12283" width="22" style="1647" customWidth="1"/>
    <col min="12284" max="12284" width="26" style="1647" customWidth="1"/>
    <col min="12285" max="12285" width="18.44140625" style="1647" customWidth="1"/>
    <col min="12286" max="12286" width="31.5546875" style="1647" customWidth="1"/>
    <col min="12287" max="12534" width="9.33203125" style="1647"/>
    <col min="12535" max="12535" width="57" style="1647" bestFit="1" customWidth="1"/>
    <col min="12536" max="12536" width="18" style="1647" customWidth="1"/>
    <col min="12537" max="12537" width="13.6640625" style="1647" customWidth="1"/>
    <col min="12538" max="12538" width="11.44140625" style="1647" customWidth="1"/>
    <col min="12539" max="12539" width="22" style="1647" customWidth="1"/>
    <col min="12540" max="12540" width="26" style="1647" customWidth="1"/>
    <col min="12541" max="12541" width="18.44140625" style="1647" customWidth="1"/>
    <col min="12542" max="12542" width="31.5546875" style="1647" customWidth="1"/>
    <col min="12543" max="12790" width="9.33203125" style="1647"/>
    <col min="12791" max="12791" width="57" style="1647" bestFit="1" customWidth="1"/>
    <col min="12792" max="12792" width="18" style="1647" customWidth="1"/>
    <col min="12793" max="12793" width="13.6640625" style="1647" customWidth="1"/>
    <col min="12794" max="12794" width="11.44140625" style="1647" customWidth="1"/>
    <col min="12795" max="12795" width="22" style="1647" customWidth="1"/>
    <col min="12796" max="12796" width="26" style="1647" customWidth="1"/>
    <col min="12797" max="12797" width="18.44140625" style="1647" customWidth="1"/>
    <col min="12798" max="12798" width="31.5546875" style="1647" customWidth="1"/>
    <col min="12799" max="13046" width="9.33203125" style="1647"/>
    <col min="13047" max="13047" width="57" style="1647" bestFit="1" customWidth="1"/>
    <col min="13048" max="13048" width="18" style="1647" customWidth="1"/>
    <col min="13049" max="13049" width="13.6640625" style="1647" customWidth="1"/>
    <col min="13050" max="13050" width="11.44140625" style="1647" customWidth="1"/>
    <col min="13051" max="13051" width="22" style="1647" customWidth="1"/>
    <col min="13052" max="13052" width="26" style="1647" customWidth="1"/>
    <col min="13053" max="13053" width="18.44140625" style="1647" customWidth="1"/>
    <col min="13054" max="13054" width="31.5546875" style="1647" customWidth="1"/>
    <col min="13055" max="13302" width="9.33203125" style="1647"/>
    <col min="13303" max="13303" width="57" style="1647" bestFit="1" customWidth="1"/>
    <col min="13304" max="13304" width="18" style="1647" customWidth="1"/>
    <col min="13305" max="13305" width="13.6640625" style="1647" customWidth="1"/>
    <col min="13306" max="13306" width="11.44140625" style="1647" customWidth="1"/>
    <col min="13307" max="13307" width="22" style="1647" customWidth="1"/>
    <col min="13308" max="13308" width="26" style="1647" customWidth="1"/>
    <col min="13309" max="13309" width="18.44140625" style="1647" customWidth="1"/>
    <col min="13310" max="13310" width="31.5546875" style="1647" customWidth="1"/>
    <col min="13311" max="13558" width="9.33203125" style="1647"/>
    <col min="13559" max="13559" width="57" style="1647" bestFit="1" customWidth="1"/>
    <col min="13560" max="13560" width="18" style="1647" customWidth="1"/>
    <col min="13561" max="13561" width="13.6640625" style="1647" customWidth="1"/>
    <col min="13562" max="13562" width="11.44140625" style="1647" customWidth="1"/>
    <col min="13563" max="13563" width="22" style="1647" customWidth="1"/>
    <col min="13564" max="13564" width="26" style="1647" customWidth="1"/>
    <col min="13565" max="13565" width="18.44140625" style="1647" customWidth="1"/>
    <col min="13566" max="13566" width="31.5546875" style="1647" customWidth="1"/>
    <col min="13567" max="13814" width="9.33203125" style="1647"/>
    <col min="13815" max="13815" width="57" style="1647" bestFit="1" customWidth="1"/>
    <col min="13816" max="13816" width="18" style="1647" customWidth="1"/>
    <col min="13817" max="13817" width="13.6640625" style="1647" customWidth="1"/>
    <col min="13818" max="13818" width="11.44140625" style="1647" customWidth="1"/>
    <col min="13819" max="13819" width="22" style="1647" customWidth="1"/>
    <col min="13820" max="13820" width="26" style="1647" customWidth="1"/>
    <col min="13821" max="13821" width="18.44140625" style="1647" customWidth="1"/>
    <col min="13822" max="13822" width="31.5546875" style="1647" customWidth="1"/>
    <col min="13823" max="14070" width="9.33203125" style="1647"/>
    <col min="14071" max="14071" width="57" style="1647" bestFit="1" customWidth="1"/>
    <col min="14072" max="14072" width="18" style="1647" customWidth="1"/>
    <col min="14073" max="14073" width="13.6640625" style="1647" customWidth="1"/>
    <col min="14074" max="14074" width="11.44140625" style="1647" customWidth="1"/>
    <col min="14075" max="14075" width="22" style="1647" customWidth="1"/>
    <col min="14076" max="14076" width="26" style="1647" customWidth="1"/>
    <col min="14077" max="14077" width="18.44140625" style="1647" customWidth="1"/>
    <col min="14078" max="14078" width="31.5546875" style="1647" customWidth="1"/>
    <col min="14079" max="14326" width="9.33203125" style="1647"/>
    <col min="14327" max="14327" width="57" style="1647" bestFit="1" customWidth="1"/>
    <col min="14328" max="14328" width="18" style="1647" customWidth="1"/>
    <col min="14329" max="14329" width="13.6640625" style="1647" customWidth="1"/>
    <col min="14330" max="14330" width="11.44140625" style="1647" customWidth="1"/>
    <col min="14331" max="14331" width="22" style="1647" customWidth="1"/>
    <col min="14332" max="14332" width="26" style="1647" customWidth="1"/>
    <col min="14333" max="14333" width="18.44140625" style="1647" customWidth="1"/>
    <col min="14334" max="14334" width="31.5546875" style="1647" customWidth="1"/>
    <col min="14335" max="14582" width="9.33203125" style="1647"/>
    <col min="14583" max="14583" width="57" style="1647" bestFit="1" customWidth="1"/>
    <col min="14584" max="14584" width="18" style="1647" customWidth="1"/>
    <col min="14585" max="14585" width="13.6640625" style="1647" customWidth="1"/>
    <col min="14586" max="14586" width="11.44140625" style="1647" customWidth="1"/>
    <col min="14587" max="14587" width="22" style="1647" customWidth="1"/>
    <col min="14588" max="14588" width="26" style="1647" customWidth="1"/>
    <col min="14589" max="14589" width="18.44140625" style="1647" customWidth="1"/>
    <col min="14590" max="14590" width="31.5546875" style="1647" customWidth="1"/>
    <col min="14591" max="14838" width="9.33203125" style="1647"/>
    <col min="14839" max="14839" width="57" style="1647" bestFit="1" customWidth="1"/>
    <col min="14840" max="14840" width="18" style="1647" customWidth="1"/>
    <col min="14841" max="14841" width="13.6640625" style="1647" customWidth="1"/>
    <col min="14842" max="14842" width="11.44140625" style="1647" customWidth="1"/>
    <col min="14843" max="14843" width="22" style="1647" customWidth="1"/>
    <col min="14844" max="14844" width="26" style="1647" customWidth="1"/>
    <col min="14845" max="14845" width="18.44140625" style="1647" customWidth="1"/>
    <col min="14846" max="14846" width="31.5546875" style="1647" customWidth="1"/>
    <col min="14847" max="15094" width="9.33203125" style="1647"/>
    <col min="15095" max="15095" width="57" style="1647" bestFit="1" customWidth="1"/>
    <col min="15096" max="15096" width="18" style="1647" customWidth="1"/>
    <col min="15097" max="15097" width="13.6640625" style="1647" customWidth="1"/>
    <col min="15098" max="15098" width="11.44140625" style="1647" customWidth="1"/>
    <col min="15099" max="15099" width="22" style="1647" customWidth="1"/>
    <col min="15100" max="15100" width="26" style="1647" customWidth="1"/>
    <col min="15101" max="15101" width="18.44140625" style="1647" customWidth="1"/>
    <col min="15102" max="15102" width="31.5546875" style="1647" customWidth="1"/>
    <col min="15103" max="15350" width="9.33203125" style="1647"/>
    <col min="15351" max="15351" width="57" style="1647" bestFit="1" customWidth="1"/>
    <col min="15352" max="15352" width="18" style="1647" customWidth="1"/>
    <col min="15353" max="15353" width="13.6640625" style="1647" customWidth="1"/>
    <col min="15354" max="15354" width="11.44140625" style="1647" customWidth="1"/>
    <col min="15355" max="15355" width="22" style="1647" customWidth="1"/>
    <col min="15356" max="15356" width="26" style="1647" customWidth="1"/>
    <col min="15357" max="15357" width="18.44140625" style="1647" customWidth="1"/>
    <col min="15358" max="15358" width="31.5546875" style="1647" customWidth="1"/>
    <col min="15359" max="15606" width="9.33203125" style="1647"/>
    <col min="15607" max="15607" width="57" style="1647" bestFit="1" customWidth="1"/>
    <col min="15608" max="15608" width="18" style="1647" customWidth="1"/>
    <col min="15609" max="15609" width="13.6640625" style="1647" customWidth="1"/>
    <col min="15610" max="15610" width="11.44140625" style="1647" customWidth="1"/>
    <col min="15611" max="15611" width="22" style="1647" customWidth="1"/>
    <col min="15612" max="15612" width="26" style="1647" customWidth="1"/>
    <col min="15613" max="15613" width="18.44140625" style="1647" customWidth="1"/>
    <col min="15614" max="15614" width="31.5546875" style="1647" customWidth="1"/>
    <col min="15615" max="15862" width="9.33203125" style="1647"/>
    <col min="15863" max="15863" width="57" style="1647" bestFit="1" customWidth="1"/>
    <col min="15864" max="15864" width="18" style="1647" customWidth="1"/>
    <col min="15865" max="15865" width="13.6640625" style="1647" customWidth="1"/>
    <col min="15866" max="15866" width="11.44140625" style="1647" customWidth="1"/>
    <col min="15867" max="15867" width="22" style="1647" customWidth="1"/>
    <col min="15868" max="15868" width="26" style="1647" customWidth="1"/>
    <col min="15869" max="15869" width="18.44140625" style="1647" customWidth="1"/>
    <col min="15870" max="15870" width="31.5546875" style="1647" customWidth="1"/>
    <col min="15871" max="16118" width="9.33203125" style="1647"/>
    <col min="16119" max="16119" width="57" style="1647" bestFit="1" customWidth="1"/>
    <col min="16120" max="16120" width="18" style="1647" customWidth="1"/>
    <col min="16121" max="16121" width="13.6640625" style="1647" customWidth="1"/>
    <col min="16122" max="16122" width="11.44140625" style="1647" customWidth="1"/>
    <col min="16123" max="16123" width="22" style="1647" customWidth="1"/>
    <col min="16124" max="16124" width="26" style="1647" customWidth="1"/>
    <col min="16125" max="16125" width="18.44140625" style="1647" customWidth="1"/>
    <col min="16126" max="16126" width="31.5546875" style="1647" customWidth="1"/>
    <col min="16127" max="16384" width="9.33203125" style="1647"/>
  </cols>
  <sheetData>
    <row r="1" spans="1:9">
      <c r="A1" s="1" t="s">
        <v>3993</v>
      </c>
    </row>
    <row r="2" spans="1:9">
      <c r="A2" s="1007" t="s">
        <v>1582</v>
      </c>
    </row>
    <row r="4" spans="1:9">
      <c r="A4" s="1" t="s">
        <v>3994</v>
      </c>
    </row>
    <row r="5" spans="1:9">
      <c r="A5" s="1008" t="s">
        <v>109</v>
      </c>
    </row>
    <row r="6" spans="1:9">
      <c r="A6" s="905" t="s">
        <v>3746</v>
      </c>
      <c r="B6" s="1909" t="s">
        <v>3747</v>
      </c>
      <c r="C6" s="1910" t="s">
        <v>108</v>
      </c>
      <c r="D6" s="1909" t="s">
        <v>3748</v>
      </c>
    </row>
    <row r="8" spans="1:9">
      <c r="A8" s="1007" t="s">
        <v>3824</v>
      </c>
    </row>
    <row r="10" spans="1:9">
      <c r="E10" s="1909" t="s">
        <v>3824</v>
      </c>
    </row>
    <row r="11" spans="1:9">
      <c r="E11" s="298" t="s">
        <v>13</v>
      </c>
    </row>
    <row r="12" spans="1:9">
      <c r="C12" s="1950" t="s">
        <v>3995</v>
      </c>
      <c r="D12" s="301" t="s">
        <v>12</v>
      </c>
      <c r="E12" s="1935"/>
      <c r="F12" s="47" t="s">
        <v>3996</v>
      </c>
      <c r="G12" s="47"/>
      <c r="I12" s="46"/>
    </row>
    <row r="13" spans="1:9">
      <c r="C13" s="1950" t="s">
        <v>3997</v>
      </c>
      <c r="D13" s="301" t="s">
        <v>72</v>
      </c>
      <c r="E13" s="1935"/>
      <c r="F13" s="47" t="s">
        <v>3998</v>
      </c>
      <c r="G13" s="47"/>
      <c r="I13" s="46"/>
    </row>
    <row r="14" spans="1:9">
      <c r="C14" s="1934" t="s">
        <v>3999</v>
      </c>
      <c r="D14" s="301" t="s">
        <v>11</v>
      </c>
      <c r="E14" s="1974"/>
      <c r="F14" s="47" t="s">
        <v>4000</v>
      </c>
      <c r="G14" s="47"/>
      <c r="I14" s="46"/>
    </row>
    <row r="15" spans="1:9">
      <c r="C15" s="1934" t="s">
        <v>4001</v>
      </c>
      <c r="D15" s="301" t="s">
        <v>71</v>
      </c>
      <c r="E15" s="1974"/>
      <c r="F15" s="47" t="s">
        <v>4002</v>
      </c>
      <c r="G15" s="47"/>
      <c r="I15" s="46"/>
    </row>
    <row r="16" spans="1:9">
      <c r="C16" s="1934" t="s">
        <v>4003</v>
      </c>
      <c r="D16" s="301" t="s">
        <v>70</v>
      </c>
      <c r="E16" s="1974"/>
      <c r="F16" s="47" t="s">
        <v>79</v>
      </c>
      <c r="G16" s="47" t="s">
        <v>4004</v>
      </c>
      <c r="I16" s="46"/>
    </row>
    <row r="17" spans="1:12">
      <c r="C17" s="1934" t="s">
        <v>4005</v>
      </c>
      <c r="D17" s="301" t="s">
        <v>4006</v>
      </c>
      <c r="E17" s="1974"/>
      <c r="F17" s="47" t="s">
        <v>4007</v>
      </c>
      <c r="G17" s="47"/>
      <c r="I17" s="46"/>
    </row>
    <row r="18" spans="1:12">
      <c r="C18" s="1934" t="s">
        <v>4008</v>
      </c>
      <c r="D18" s="301" t="s">
        <v>69</v>
      </c>
      <c r="E18" s="1974"/>
      <c r="F18" s="47" t="s">
        <v>4009</v>
      </c>
      <c r="G18" s="47"/>
      <c r="I18" s="46"/>
    </row>
    <row r="19" spans="1:12">
      <c r="C19" s="461"/>
      <c r="D19" s="44"/>
      <c r="E19" s="1010"/>
      <c r="F19" s="47"/>
      <c r="G19" s="47"/>
      <c r="I19" s="46"/>
    </row>
    <row r="20" spans="1:12">
      <c r="F20" s="412"/>
      <c r="G20" s="47"/>
      <c r="H20" s="47"/>
    </row>
    <row r="22" spans="1:12">
      <c r="A22" s="1" t="s">
        <v>4010</v>
      </c>
    </row>
    <row r="23" spans="1:12">
      <c r="A23" s="1008" t="s">
        <v>109</v>
      </c>
    </row>
    <row r="24" spans="1:12">
      <c r="A24" s="1011" t="s">
        <v>90</v>
      </c>
    </row>
    <row r="25" spans="1:12">
      <c r="A25" s="905" t="s">
        <v>3746</v>
      </c>
      <c r="B25" s="1909" t="s">
        <v>3747</v>
      </c>
      <c r="C25" s="1910" t="s">
        <v>108</v>
      </c>
      <c r="D25" s="1909" t="s">
        <v>3748</v>
      </c>
    </row>
    <row r="26" spans="1:12">
      <c r="F26" s="277"/>
    </row>
    <row r="27" spans="1:12">
      <c r="A27" s="1007" t="s">
        <v>4011</v>
      </c>
    </row>
    <row r="29" spans="1:12" ht="15.75" customHeight="1">
      <c r="B29" s="940"/>
      <c r="C29" s="2151" t="s">
        <v>3839</v>
      </c>
      <c r="D29" s="2152"/>
      <c r="E29" s="2151" t="s">
        <v>3840</v>
      </c>
      <c r="F29" s="2029"/>
      <c r="G29" s="2029"/>
      <c r="H29" s="2029"/>
      <c r="I29" s="2152"/>
    </row>
    <row r="30" spans="1:12" ht="57.6">
      <c r="A30" s="35"/>
      <c r="B30" s="35"/>
      <c r="C30" s="1932" t="s">
        <v>106</v>
      </c>
      <c r="D30" s="1932" t="s">
        <v>99</v>
      </c>
      <c r="E30" s="1932" t="s">
        <v>106</v>
      </c>
      <c r="F30" s="1951" t="s">
        <v>3841</v>
      </c>
      <c r="G30" s="1936" t="s">
        <v>3750</v>
      </c>
      <c r="H30" s="1951" t="s">
        <v>3842</v>
      </c>
      <c r="I30" s="1951" t="s">
        <v>3751</v>
      </c>
    </row>
    <row r="31" spans="1:12">
      <c r="A31" s="35"/>
      <c r="B31" s="35"/>
      <c r="C31" s="1912" t="s">
        <v>89</v>
      </c>
      <c r="D31" s="1912" t="s">
        <v>107</v>
      </c>
      <c r="E31" s="1912" t="s">
        <v>88</v>
      </c>
      <c r="F31" s="1912" t="s">
        <v>87</v>
      </c>
      <c r="G31" s="1912" t="s">
        <v>86</v>
      </c>
      <c r="H31" s="1912" t="s">
        <v>85</v>
      </c>
      <c r="I31" s="1912" t="s">
        <v>84</v>
      </c>
    </row>
    <row r="32" spans="1:12">
      <c r="A32" s="1975" t="s">
        <v>4012</v>
      </c>
      <c r="B32" s="301" t="s">
        <v>10</v>
      </c>
      <c r="C32" s="1967"/>
      <c r="D32" s="1967"/>
      <c r="E32" s="1967"/>
      <c r="F32" s="1967"/>
      <c r="G32" s="1971"/>
      <c r="H32" s="1967"/>
      <c r="I32" s="1971"/>
      <c r="J32" s="42" t="s">
        <v>4013</v>
      </c>
      <c r="K32" s="35"/>
      <c r="L32" s="35"/>
    </row>
    <row r="33" spans="1:12">
      <c r="A33" s="1966" t="s">
        <v>4014</v>
      </c>
      <c r="B33" s="301" t="s">
        <v>61</v>
      </c>
      <c r="C33" s="1967"/>
      <c r="D33" s="1967"/>
      <c r="E33" s="1967"/>
      <c r="F33" s="1967"/>
      <c r="G33" s="1971"/>
      <c r="H33" s="1967"/>
      <c r="I33" s="1971"/>
      <c r="J33" s="42" t="s">
        <v>4015</v>
      </c>
      <c r="K33" s="35"/>
      <c r="L33" s="35"/>
    </row>
    <row r="34" spans="1:12">
      <c r="A34" s="1966" t="s">
        <v>4016</v>
      </c>
      <c r="B34" s="301" t="s">
        <v>53</v>
      </c>
      <c r="C34" s="303"/>
      <c r="D34" s="303"/>
      <c r="E34" s="303"/>
      <c r="F34" s="303"/>
      <c r="G34" s="1971"/>
      <c r="H34" s="303"/>
      <c r="I34" s="1971"/>
      <c r="J34" s="42" t="s">
        <v>4017</v>
      </c>
      <c r="K34" s="35"/>
      <c r="L34" s="35"/>
    </row>
    <row r="35" spans="1:12">
      <c r="A35" s="1976" t="s">
        <v>277</v>
      </c>
      <c r="B35" s="301" t="s">
        <v>52</v>
      </c>
      <c r="C35" s="303"/>
      <c r="D35" s="303"/>
      <c r="E35" s="303"/>
      <c r="F35" s="303"/>
      <c r="G35" s="1971"/>
      <c r="H35" s="303"/>
      <c r="I35" s="1971"/>
      <c r="J35" s="42" t="s">
        <v>4018</v>
      </c>
      <c r="K35" s="35"/>
      <c r="L35" s="35"/>
    </row>
    <row r="36" spans="1:12">
      <c r="A36" s="1977" t="s">
        <v>335</v>
      </c>
      <c r="B36" s="301" t="s">
        <v>51</v>
      </c>
      <c r="C36" s="1967"/>
      <c r="D36" s="1967"/>
      <c r="E36" s="1967"/>
      <c r="F36" s="1967"/>
      <c r="G36" s="1971"/>
      <c r="H36" s="1967"/>
      <c r="I36" s="1971"/>
      <c r="J36" s="42" t="s">
        <v>4018</v>
      </c>
      <c r="K36" s="35" t="s">
        <v>181</v>
      </c>
      <c r="L36" s="35"/>
    </row>
    <row r="37" spans="1:12">
      <c r="A37" s="1977" t="s">
        <v>336</v>
      </c>
      <c r="B37" s="301" t="s">
        <v>50</v>
      </c>
      <c r="C37" s="1967"/>
      <c r="D37" s="1967"/>
      <c r="E37" s="1967"/>
      <c r="F37" s="1967"/>
      <c r="G37" s="1971"/>
      <c r="H37" s="1967"/>
      <c r="I37" s="1971"/>
      <c r="J37" s="42" t="s">
        <v>4018</v>
      </c>
      <c r="K37" s="35" t="s">
        <v>180</v>
      </c>
      <c r="L37" s="35"/>
    </row>
    <row r="38" spans="1:12">
      <c r="A38" s="1976" t="s">
        <v>274</v>
      </c>
      <c r="B38" s="301" t="s">
        <v>49</v>
      </c>
      <c r="C38" s="1967"/>
      <c r="D38" s="1967"/>
      <c r="E38" s="1967"/>
      <c r="F38" s="1967"/>
      <c r="G38" s="1971"/>
      <c r="H38" s="1967"/>
      <c r="I38" s="1971"/>
      <c r="J38" s="42" t="s">
        <v>4019</v>
      </c>
      <c r="K38" s="35"/>
      <c r="L38" s="35"/>
    </row>
    <row r="39" spans="1:12">
      <c r="A39" s="1966" t="s">
        <v>4020</v>
      </c>
      <c r="B39" s="301" t="s">
        <v>101</v>
      </c>
      <c r="C39" s="303"/>
      <c r="D39" s="303"/>
      <c r="E39" s="303"/>
      <c r="F39" s="303"/>
      <c r="G39" s="1971"/>
      <c r="H39" s="303"/>
      <c r="I39" s="1971"/>
      <c r="J39" s="42" t="s">
        <v>4021</v>
      </c>
      <c r="K39" s="35"/>
      <c r="L39" s="35"/>
    </row>
    <row r="40" spans="1:12">
      <c r="A40" s="1968" t="s">
        <v>273</v>
      </c>
      <c r="B40" s="301" t="s">
        <v>44</v>
      </c>
      <c r="C40" s="1967"/>
      <c r="D40" s="1967"/>
      <c r="E40" s="1967"/>
      <c r="F40" s="1967"/>
      <c r="G40" s="1971"/>
      <c r="H40" s="1967"/>
      <c r="I40" s="1971"/>
      <c r="J40" s="42" t="s">
        <v>4022</v>
      </c>
      <c r="K40" s="35"/>
      <c r="L40" s="35"/>
    </row>
    <row r="41" spans="1:12">
      <c r="A41" s="1968" t="s">
        <v>266</v>
      </c>
      <c r="B41" s="301" t="s">
        <v>43</v>
      </c>
      <c r="C41" s="1967"/>
      <c r="D41" s="1969"/>
      <c r="E41" s="1967"/>
      <c r="F41" s="1967"/>
      <c r="G41" s="1971"/>
      <c r="H41" s="1967"/>
      <c r="I41" s="1971"/>
      <c r="J41" s="42" t="s">
        <v>4023</v>
      </c>
      <c r="K41" s="35"/>
      <c r="L41" s="35"/>
    </row>
    <row r="42" spans="1:12">
      <c r="A42" s="1968" t="s">
        <v>264</v>
      </c>
      <c r="B42" s="301" t="s">
        <v>2</v>
      </c>
      <c r="C42" s="1969"/>
      <c r="D42" s="1969"/>
      <c r="E42" s="1969"/>
      <c r="F42" s="1969"/>
      <c r="G42" s="1971"/>
      <c r="H42" s="1969"/>
      <c r="I42" s="1971"/>
      <c r="J42" s="42" t="s">
        <v>4024</v>
      </c>
      <c r="K42" s="35"/>
      <c r="L42" s="35"/>
    </row>
    <row r="43" spans="1:12">
      <c r="A43" s="1966" t="s">
        <v>4025</v>
      </c>
      <c r="B43" s="301" t="s">
        <v>36</v>
      </c>
      <c r="C43" s="1967"/>
      <c r="D43" s="1967"/>
      <c r="E43" s="1967"/>
      <c r="F43" s="1967"/>
      <c r="G43" s="1971"/>
      <c r="H43" s="1967"/>
      <c r="I43" s="1971"/>
      <c r="J43" s="42" t="s">
        <v>4026</v>
      </c>
      <c r="K43" s="35"/>
      <c r="L43" s="35"/>
    </row>
    <row r="44" spans="1:12">
      <c r="A44" s="1966" t="s">
        <v>4027</v>
      </c>
      <c r="B44" s="301" t="s">
        <v>0</v>
      </c>
      <c r="C44" s="1967"/>
      <c r="D44" s="1967"/>
      <c r="E44" s="1967"/>
      <c r="F44" s="1970"/>
      <c r="G44" s="1971"/>
      <c r="H44" s="1967"/>
      <c r="I44" s="1971"/>
      <c r="J44" s="42" t="s">
        <v>4028</v>
      </c>
      <c r="K44" s="35"/>
      <c r="L44" s="35"/>
    </row>
    <row r="45" spans="1:12">
      <c r="A45" s="1966" t="s">
        <v>4029</v>
      </c>
      <c r="B45" s="301" t="s">
        <v>18</v>
      </c>
      <c r="C45" s="303"/>
      <c r="D45" s="303"/>
      <c r="E45" s="303"/>
      <c r="F45" s="303"/>
      <c r="G45" s="1971"/>
      <c r="H45" s="303"/>
      <c r="I45" s="1971"/>
      <c r="J45" s="42" t="s">
        <v>4030</v>
      </c>
      <c r="K45" s="42" t="s">
        <v>206</v>
      </c>
      <c r="L45" s="35"/>
    </row>
    <row r="46" spans="1:12">
      <c r="A46" s="1978" t="s">
        <v>4031</v>
      </c>
      <c r="B46" s="301" t="s">
        <v>95</v>
      </c>
      <c r="C46" s="303"/>
      <c r="D46" s="303"/>
      <c r="E46" s="303"/>
      <c r="F46" s="303"/>
      <c r="G46" s="1979"/>
      <c r="H46" s="303"/>
      <c r="I46" s="1979"/>
      <c r="J46" s="42" t="s">
        <v>4030</v>
      </c>
      <c r="K46" s="35"/>
      <c r="L46" s="35"/>
    </row>
    <row r="47" spans="1:12">
      <c r="A47" s="293"/>
      <c r="B47" s="293"/>
      <c r="C47" s="42" t="s">
        <v>3920</v>
      </c>
      <c r="D47" s="42" t="s">
        <v>3921</v>
      </c>
      <c r="E47" s="42" t="s">
        <v>3920</v>
      </c>
      <c r="F47" s="42" t="s">
        <v>3921</v>
      </c>
      <c r="G47" s="1012"/>
      <c r="H47" s="42" t="s">
        <v>3921</v>
      </c>
      <c r="I47" s="1012"/>
    </row>
    <row r="48" spans="1:12">
      <c r="B48" s="293"/>
      <c r="C48" s="42"/>
      <c r="D48" s="42"/>
      <c r="E48" s="42"/>
      <c r="F48" s="42" t="s">
        <v>201</v>
      </c>
      <c r="G48" s="42" t="s">
        <v>201</v>
      </c>
      <c r="H48" s="42" t="s">
        <v>3764</v>
      </c>
      <c r="I48" s="42" t="s">
        <v>3764</v>
      </c>
    </row>
    <row r="49" spans="1:9">
      <c r="C49" s="42" t="s">
        <v>790</v>
      </c>
      <c r="D49" s="42" t="s">
        <v>790</v>
      </c>
      <c r="E49" s="42" t="s">
        <v>791</v>
      </c>
      <c r="F49" s="42" t="s">
        <v>791</v>
      </c>
      <c r="H49" s="42" t="s">
        <v>791</v>
      </c>
    </row>
    <row r="50" spans="1:9">
      <c r="C50" s="46" t="s">
        <v>91</v>
      </c>
      <c r="D50" s="46" t="s">
        <v>91</v>
      </c>
      <c r="E50" s="46" t="s">
        <v>91</v>
      </c>
      <c r="F50" s="46" t="s">
        <v>91</v>
      </c>
      <c r="G50" s="46" t="s">
        <v>91</v>
      </c>
      <c r="H50" s="46" t="s">
        <v>91</v>
      </c>
      <c r="I50" s="46" t="s">
        <v>91</v>
      </c>
    </row>
    <row r="51" spans="1:9">
      <c r="C51" s="47" t="s">
        <v>3765</v>
      </c>
      <c r="D51" s="47" t="s">
        <v>3765</v>
      </c>
      <c r="E51" s="47" t="s">
        <v>3765</v>
      </c>
      <c r="F51" s="47" t="s">
        <v>3765</v>
      </c>
      <c r="G51" s="47" t="s">
        <v>3765</v>
      </c>
      <c r="H51" s="47" t="s">
        <v>3765</v>
      </c>
      <c r="I51" s="47" t="s">
        <v>3765</v>
      </c>
    </row>
    <row r="52" spans="1:9">
      <c r="C52" s="41" t="s">
        <v>159</v>
      </c>
      <c r="D52" s="41" t="s">
        <v>159</v>
      </c>
      <c r="E52" s="41" t="s">
        <v>159</v>
      </c>
      <c r="F52" s="41" t="s">
        <v>159</v>
      </c>
      <c r="G52" s="41" t="s">
        <v>176</v>
      </c>
      <c r="H52" s="41" t="s">
        <v>159</v>
      </c>
      <c r="I52" s="41" t="s">
        <v>176</v>
      </c>
    </row>
    <row r="53" spans="1:9">
      <c r="C53" s="41" t="s">
        <v>183</v>
      </c>
      <c r="D53" s="41" t="s">
        <v>183</v>
      </c>
      <c r="E53" s="41" t="s">
        <v>183</v>
      </c>
      <c r="F53" s="41" t="s">
        <v>183</v>
      </c>
      <c r="G53" s="41" t="s">
        <v>183</v>
      </c>
      <c r="H53" s="41" t="s">
        <v>183</v>
      </c>
      <c r="I53" s="41" t="s">
        <v>183</v>
      </c>
    </row>
    <row r="54" spans="1:9">
      <c r="C54" s="41"/>
      <c r="D54" s="41"/>
      <c r="E54" s="41"/>
      <c r="F54" s="41"/>
      <c r="G54" s="41"/>
      <c r="H54" s="41"/>
      <c r="I54" s="41"/>
    </row>
    <row r="55" spans="1:9">
      <c r="C55" s="41"/>
      <c r="D55" s="41"/>
      <c r="E55" s="41"/>
      <c r="F55" s="41"/>
      <c r="G55" s="41"/>
      <c r="H55" s="41"/>
      <c r="I55" s="41"/>
    </row>
    <row r="57" spans="1:9">
      <c r="A57" s="1" t="s">
        <v>4032</v>
      </c>
    </row>
    <row r="58" spans="1:9">
      <c r="A58" s="1008" t="s">
        <v>109</v>
      </c>
      <c r="B58" s="313"/>
    </row>
    <row r="59" spans="1:9">
      <c r="A59" s="905" t="s">
        <v>3746</v>
      </c>
      <c r="B59" s="1923" t="s">
        <v>3747</v>
      </c>
      <c r="C59" s="1924" t="s">
        <v>108</v>
      </c>
      <c r="D59" s="1923" t="s">
        <v>3748</v>
      </c>
    </row>
    <row r="60" spans="1:9">
      <c r="A60" s="3"/>
      <c r="C60" s="44"/>
    </row>
    <row r="61" spans="1:9">
      <c r="A61" s="1007" t="s">
        <v>3981</v>
      </c>
      <c r="B61" s="35"/>
      <c r="C61" s="35"/>
      <c r="D61" s="35"/>
    </row>
    <row r="62" spans="1:9">
      <c r="A62" s="1007"/>
      <c r="B62" s="35"/>
      <c r="C62" s="35"/>
      <c r="D62" s="35"/>
    </row>
    <row r="63" spans="1:9">
      <c r="B63" s="35"/>
      <c r="C63" s="1964" t="s">
        <v>3803</v>
      </c>
    </row>
    <row r="64" spans="1:9">
      <c r="A64" s="35"/>
      <c r="B64" s="35"/>
      <c r="C64" s="1924" t="s">
        <v>83</v>
      </c>
    </row>
    <row r="65" spans="1:12" ht="15.75" customHeight="1">
      <c r="A65" s="1975" t="s">
        <v>3982</v>
      </c>
      <c r="B65" s="1924" t="s">
        <v>896</v>
      </c>
      <c r="C65" s="1972"/>
      <c r="D65" s="35" t="s">
        <v>4030</v>
      </c>
      <c r="E65" s="47" t="s">
        <v>141</v>
      </c>
      <c r="F65" s="47" t="s">
        <v>3765</v>
      </c>
      <c r="G65" s="47" t="s">
        <v>3983</v>
      </c>
      <c r="H65" s="47"/>
    </row>
    <row r="66" spans="1:12" ht="15.75" customHeight="1">
      <c r="B66" s="313"/>
      <c r="C66" s="1647" t="s">
        <v>90</v>
      </c>
    </row>
    <row r="67" spans="1:12" ht="15.75" customHeight="1"/>
    <row r="68" spans="1:12" ht="15.75" customHeight="1"/>
    <row r="69" spans="1:12" ht="15.75" customHeight="1"/>
    <row r="70" spans="1:12" ht="15.75" customHeight="1"/>
    <row r="71" spans="1:12" ht="15.75" customHeight="1">
      <c r="A71" s="1" t="s">
        <v>4033</v>
      </c>
    </row>
    <row r="72" spans="1:12" ht="15.75" customHeight="1">
      <c r="A72" s="1008" t="s">
        <v>109</v>
      </c>
    </row>
    <row r="73" spans="1:12" ht="15.75" customHeight="1">
      <c r="A73" s="905" t="s">
        <v>3746</v>
      </c>
      <c r="B73" s="1923" t="s">
        <v>3747</v>
      </c>
      <c r="C73" s="1924" t="s">
        <v>108</v>
      </c>
      <c r="D73" s="1923" t="s">
        <v>3748</v>
      </c>
    </row>
    <row r="74" spans="1:12" ht="15.75" customHeight="1"/>
    <row r="75" spans="1:12" ht="15.75" customHeight="1">
      <c r="A75" s="1007" t="s">
        <v>4034</v>
      </c>
    </row>
    <row r="76" spans="1:12" ht="25.5" customHeight="1"/>
    <row r="77" spans="1:12" ht="45" customHeight="1">
      <c r="A77" s="940"/>
      <c r="B77" s="35"/>
      <c r="C77" s="2151" t="s">
        <v>4035</v>
      </c>
      <c r="D77" s="2029"/>
      <c r="E77" s="2152"/>
      <c r="F77" s="1980" t="s">
        <v>4036</v>
      </c>
      <c r="G77" s="2151" t="s">
        <v>4037</v>
      </c>
      <c r="H77" s="2029"/>
      <c r="I77" s="2029"/>
      <c r="J77" s="2152"/>
    </row>
    <row r="78" spans="1:12" ht="57.6">
      <c r="B78" s="35"/>
      <c r="C78" s="1964" t="s">
        <v>4038</v>
      </c>
      <c r="D78" s="1964" t="s">
        <v>4039</v>
      </c>
      <c r="E78" s="1964" t="s">
        <v>4040</v>
      </c>
      <c r="F78" s="1964" t="s">
        <v>3803</v>
      </c>
      <c r="G78" s="1895" t="s">
        <v>4041</v>
      </c>
      <c r="H78" s="1895" t="s">
        <v>4042</v>
      </c>
      <c r="I78" s="1895" t="s">
        <v>4043</v>
      </c>
      <c r="J78" s="1895" t="s">
        <v>4044</v>
      </c>
    </row>
    <row r="79" spans="1:12">
      <c r="A79" s="910"/>
      <c r="B79" s="313"/>
      <c r="C79" s="1912" t="s">
        <v>82</v>
      </c>
      <c r="D79" s="1912" t="s">
        <v>81</v>
      </c>
      <c r="E79" s="1912" t="s">
        <v>80</v>
      </c>
      <c r="F79" s="1912" t="s">
        <v>137</v>
      </c>
      <c r="G79" s="1912" t="s">
        <v>136</v>
      </c>
      <c r="H79" s="1912" t="s">
        <v>135</v>
      </c>
      <c r="I79" s="1912" t="s">
        <v>134</v>
      </c>
      <c r="J79" s="1912" t="s">
        <v>151</v>
      </c>
    </row>
    <row r="80" spans="1:12">
      <c r="A80" s="1981" t="s">
        <v>4045</v>
      </c>
      <c r="B80" s="301" t="s">
        <v>905</v>
      </c>
      <c r="C80" s="1972"/>
      <c r="D80" s="1972"/>
      <c r="E80" s="1972"/>
      <c r="F80" s="1972"/>
      <c r="G80" s="1982"/>
      <c r="H80" s="1982"/>
      <c r="I80" s="1983"/>
      <c r="J80" s="1984"/>
      <c r="K80" s="42" t="s">
        <v>2304</v>
      </c>
      <c r="L80" s="42"/>
    </row>
    <row r="81" spans="1:16">
      <c r="A81" s="1981" t="s">
        <v>4046</v>
      </c>
      <c r="B81" s="301" t="s">
        <v>906</v>
      </c>
      <c r="C81" s="1972"/>
      <c r="D81" s="1972"/>
      <c r="E81" s="1972"/>
      <c r="F81" s="1972"/>
      <c r="G81" s="1982"/>
      <c r="H81" s="1982"/>
      <c r="I81" s="1983"/>
      <c r="J81" s="1985"/>
      <c r="K81" s="42" t="s">
        <v>2305</v>
      </c>
      <c r="L81" s="42"/>
    </row>
    <row r="82" spans="1:16">
      <c r="A82" s="1981" t="s">
        <v>4047</v>
      </c>
      <c r="B82" s="301" t="s">
        <v>907</v>
      </c>
      <c r="C82" s="1972"/>
      <c r="D82" s="1972"/>
      <c r="E82" s="1972"/>
      <c r="F82" s="1972"/>
      <c r="G82" s="1982"/>
      <c r="H82" s="1982"/>
      <c r="I82" s="1983"/>
      <c r="J82" s="1985"/>
      <c r="K82" s="42" t="s">
        <v>2306</v>
      </c>
      <c r="L82" s="42"/>
    </row>
    <row r="83" spans="1:16">
      <c r="A83" s="1981" t="s">
        <v>2786</v>
      </c>
      <c r="B83" s="301" t="s">
        <v>908</v>
      </c>
      <c r="C83" s="1972"/>
      <c r="D83" s="1972"/>
      <c r="E83" s="1972"/>
      <c r="F83" s="1972"/>
      <c r="G83" s="1982"/>
      <c r="H83" s="1982"/>
      <c r="I83" s="1983"/>
      <c r="J83" s="1985"/>
      <c r="K83" s="42" t="s">
        <v>2316</v>
      </c>
      <c r="L83" s="42"/>
    </row>
    <row r="84" spans="1:16">
      <c r="A84" s="1978" t="s">
        <v>4048</v>
      </c>
      <c r="B84" s="301" t="s">
        <v>909</v>
      </c>
      <c r="C84" s="303"/>
      <c r="D84" s="303"/>
      <c r="E84" s="303"/>
      <c r="F84" s="303"/>
      <c r="G84" s="303"/>
      <c r="H84" s="303"/>
      <c r="I84" s="303"/>
      <c r="J84" s="1985"/>
      <c r="K84" s="42" t="s">
        <v>2149</v>
      </c>
      <c r="L84" s="42"/>
    </row>
    <row r="85" spans="1:16">
      <c r="A85" s="1978" t="s">
        <v>4049</v>
      </c>
      <c r="B85" s="301" t="s">
        <v>910</v>
      </c>
      <c r="C85" s="1986"/>
      <c r="D85" s="303"/>
      <c r="E85" s="303"/>
      <c r="F85" s="303"/>
      <c r="G85" s="303"/>
      <c r="H85" s="303"/>
      <c r="I85" s="303"/>
      <c r="J85" s="303"/>
      <c r="K85" s="42"/>
      <c r="L85" s="41"/>
      <c r="M85" s="47"/>
      <c r="N85" s="41"/>
      <c r="O85" s="47"/>
      <c r="P85" s="47"/>
    </row>
    <row r="86" spans="1:16">
      <c r="A86" s="116"/>
      <c r="C86" s="35" t="s">
        <v>90</v>
      </c>
      <c r="D86" s="35"/>
      <c r="E86" s="35" t="s">
        <v>90</v>
      </c>
      <c r="F86" s="35" t="s">
        <v>90</v>
      </c>
      <c r="G86" s="35" t="s">
        <v>90</v>
      </c>
      <c r="H86" s="35" t="s">
        <v>90</v>
      </c>
      <c r="I86" s="35" t="s">
        <v>90</v>
      </c>
      <c r="J86" s="35" t="s">
        <v>90</v>
      </c>
    </row>
    <row r="87" spans="1:16">
      <c r="A87" s="116"/>
      <c r="C87" s="35"/>
      <c r="D87" s="35"/>
      <c r="E87" s="35"/>
      <c r="F87" s="35"/>
      <c r="G87" s="35"/>
      <c r="H87" s="35"/>
      <c r="I87" s="35" t="s">
        <v>206</v>
      </c>
      <c r="J87" s="35"/>
    </row>
    <row r="88" spans="1:16">
      <c r="C88" s="35" t="s">
        <v>4050</v>
      </c>
      <c r="D88" s="35" t="s">
        <v>4050</v>
      </c>
      <c r="E88" s="35" t="s">
        <v>4050</v>
      </c>
      <c r="F88" s="35" t="s">
        <v>4051</v>
      </c>
      <c r="G88" s="35" t="s">
        <v>4050</v>
      </c>
      <c r="H88" s="35" t="s">
        <v>4051</v>
      </c>
      <c r="I88" s="35" t="s">
        <v>4052</v>
      </c>
      <c r="J88" s="35" t="s">
        <v>4052</v>
      </c>
    </row>
    <row r="89" spans="1:16">
      <c r="C89" s="46" t="s">
        <v>141</v>
      </c>
      <c r="D89" s="46" t="s">
        <v>4053</v>
      </c>
      <c r="E89" s="46" t="s">
        <v>141</v>
      </c>
      <c r="F89" s="46" t="s">
        <v>141</v>
      </c>
      <c r="G89" s="46" t="s">
        <v>91</v>
      </c>
      <c r="H89" s="46" t="s">
        <v>91</v>
      </c>
      <c r="I89" s="46" t="s">
        <v>141</v>
      </c>
      <c r="J89" s="46" t="s">
        <v>91</v>
      </c>
    </row>
    <row r="90" spans="1:16" ht="15" customHeight="1">
      <c r="C90" s="47" t="s">
        <v>3765</v>
      </c>
      <c r="D90" s="47"/>
      <c r="E90" s="47" t="s">
        <v>3765</v>
      </c>
      <c r="F90" s="47" t="s">
        <v>3765</v>
      </c>
      <c r="G90" s="47" t="s">
        <v>3765</v>
      </c>
      <c r="H90" s="47" t="s">
        <v>3765</v>
      </c>
      <c r="I90" s="47" t="s">
        <v>3765</v>
      </c>
      <c r="J90" s="47" t="s">
        <v>3765</v>
      </c>
    </row>
    <row r="91" spans="1:16" ht="15" customHeight="1">
      <c r="C91" s="47" t="s">
        <v>4054</v>
      </c>
      <c r="D91" s="47"/>
      <c r="E91" s="99" t="s">
        <v>4055</v>
      </c>
      <c r="F91" s="47" t="s">
        <v>4054</v>
      </c>
      <c r="G91" s="99" t="s">
        <v>159</v>
      </c>
      <c r="H91" s="99" t="s">
        <v>159</v>
      </c>
      <c r="I91" s="99" t="s">
        <v>159</v>
      </c>
      <c r="J91" s="99" t="s">
        <v>159</v>
      </c>
    </row>
    <row r="92" spans="1:16">
      <c r="C92" s="47"/>
      <c r="D92" s="47"/>
      <c r="E92" s="47"/>
      <c r="F92" s="47"/>
      <c r="G92" s="47" t="s">
        <v>183</v>
      </c>
      <c r="H92" s="47" t="s">
        <v>183</v>
      </c>
      <c r="I92" s="47"/>
      <c r="J92" s="47" t="s">
        <v>183</v>
      </c>
    </row>
    <row r="93" spans="1:16">
      <c r="C93" s="47"/>
      <c r="D93" s="47"/>
      <c r="E93" s="47"/>
      <c r="F93" s="47"/>
      <c r="G93" s="47"/>
      <c r="H93" s="47"/>
      <c r="I93" s="47"/>
      <c r="J93" s="47"/>
    </row>
    <row r="94" spans="1:16">
      <c r="C94" s="47"/>
      <c r="D94" s="47"/>
      <c r="E94" s="47"/>
      <c r="F94" s="47"/>
      <c r="G94" s="47"/>
      <c r="H94" s="47"/>
      <c r="I94" s="47"/>
      <c r="J94" s="47"/>
    </row>
    <row r="95" spans="1:16">
      <c r="C95" s="47"/>
      <c r="D95" s="47"/>
      <c r="E95" s="47"/>
      <c r="F95" s="47"/>
      <c r="G95" s="47"/>
      <c r="H95" s="47"/>
      <c r="I95" s="47"/>
      <c r="J95" s="47"/>
    </row>
    <row r="96" spans="1:16">
      <c r="C96" s="47"/>
      <c r="D96" s="47"/>
      <c r="E96" s="47"/>
      <c r="F96" s="47"/>
      <c r="G96" s="47"/>
      <c r="H96" s="47"/>
      <c r="I96" s="47"/>
      <c r="J96" s="47"/>
    </row>
    <row r="97" spans="1:11">
      <c r="C97" s="47"/>
      <c r="D97" s="47"/>
      <c r="E97" s="47"/>
      <c r="F97" s="47"/>
      <c r="G97" s="47"/>
    </row>
    <row r="98" spans="1:11">
      <c r="A98" s="1013" t="s">
        <v>4056</v>
      </c>
      <c r="C98" s="35"/>
      <c r="D98" s="35"/>
    </row>
    <row r="99" spans="1:11" ht="17.25" customHeight="1">
      <c r="A99" s="1008" t="s">
        <v>109</v>
      </c>
      <c r="B99" s="53"/>
    </row>
    <row r="100" spans="1:11" ht="17.25" customHeight="1">
      <c r="A100" s="905" t="s">
        <v>3746</v>
      </c>
      <c r="B100" s="1923" t="s">
        <v>3747</v>
      </c>
      <c r="C100" s="1924" t="s">
        <v>108</v>
      </c>
      <c r="D100" s="1923" t="s">
        <v>3748</v>
      </c>
    </row>
    <row r="101" spans="1:11" ht="17.25" customHeight="1">
      <c r="B101" s="53"/>
    </row>
    <row r="102" spans="1:11">
      <c r="A102" s="1007" t="s">
        <v>4057</v>
      </c>
    </row>
    <row r="103" spans="1:11">
      <c r="C103" s="1923" t="s">
        <v>195</v>
      </c>
    </row>
    <row r="104" spans="1:11">
      <c r="C104" s="298" t="s">
        <v>150</v>
      </c>
    </row>
    <row r="105" spans="1:11">
      <c r="A105" s="1978" t="s">
        <v>4057</v>
      </c>
      <c r="B105" s="301" t="s">
        <v>139</v>
      </c>
      <c r="C105" s="1985"/>
      <c r="D105" s="35" t="s">
        <v>3764</v>
      </c>
      <c r="E105" s="35" t="s">
        <v>4052</v>
      </c>
      <c r="F105" s="47" t="s">
        <v>91</v>
      </c>
      <c r="G105" s="47" t="s">
        <v>3765</v>
      </c>
      <c r="H105" s="1004" t="s">
        <v>176</v>
      </c>
      <c r="I105" s="47" t="s">
        <v>183</v>
      </c>
      <c r="J105" s="47"/>
      <c r="K105" s="47"/>
    </row>
    <row r="106" spans="1:11">
      <c r="A106" s="53"/>
      <c r="B106" s="53"/>
      <c r="C106" s="1647" t="s">
        <v>90</v>
      </c>
    </row>
    <row r="112" spans="1:11">
      <c r="A112" s="1013" t="s">
        <v>4058</v>
      </c>
    </row>
    <row r="113" spans="1:9">
      <c r="A113" s="1008" t="s">
        <v>109</v>
      </c>
      <c r="B113" s="53"/>
    </row>
    <row r="114" spans="1:9">
      <c r="A114" s="1011" t="s">
        <v>90</v>
      </c>
      <c r="B114" s="53"/>
      <c r="E114" s="313"/>
      <c r="F114" s="313"/>
      <c r="G114" s="313"/>
      <c r="H114" s="313"/>
      <c r="I114" s="313"/>
    </row>
    <row r="115" spans="1:9">
      <c r="A115" s="905" t="s">
        <v>3746</v>
      </c>
      <c r="B115" s="1923" t="s">
        <v>3747</v>
      </c>
      <c r="C115" s="1924" t="s">
        <v>108</v>
      </c>
      <c r="D115" s="1923" t="s">
        <v>3748</v>
      </c>
    </row>
    <row r="117" spans="1:9">
      <c r="A117" s="1007" t="s">
        <v>4059</v>
      </c>
    </row>
    <row r="119" spans="1:9" ht="25.5" customHeight="1">
      <c r="C119" s="2151" t="s">
        <v>3839</v>
      </c>
      <c r="D119" s="2152"/>
      <c r="E119" s="2151" t="s">
        <v>3840</v>
      </c>
      <c r="F119" s="2029"/>
      <c r="G119" s="2152"/>
    </row>
    <row r="120" spans="1:9" ht="28.8">
      <c r="A120" s="116"/>
      <c r="B120" s="116"/>
      <c r="C120" s="1964" t="s">
        <v>106</v>
      </c>
      <c r="D120" s="1964" t="s">
        <v>99</v>
      </c>
      <c r="E120" s="1964" t="s">
        <v>106</v>
      </c>
      <c r="F120" s="1964" t="s">
        <v>99</v>
      </c>
      <c r="G120" s="1964" t="s">
        <v>195</v>
      </c>
    </row>
    <row r="121" spans="1:9">
      <c r="A121" s="116"/>
      <c r="B121" s="116"/>
      <c r="C121" s="1912" t="s">
        <v>148</v>
      </c>
      <c r="D121" s="1912" t="s">
        <v>133</v>
      </c>
      <c r="E121" s="1912" t="s">
        <v>128</v>
      </c>
      <c r="F121" s="1912" t="s">
        <v>127</v>
      </c>
      <c r="G121" s="1912" t="s">
        <v>126</v>
      </c>
    </row>
    <row r="122" spans="1:9">
      <c r="A122" s="1978" t="s">
        <v>4059</v>
      </c>
      <c r="B122" s="301" t="s">
        <v>132</v>
      </c>
      <c r="C122" s="1969"/>
      <c r="D122" s="1969"/>
      <c r="E122" s="1969"/>
      <c r="F122" s="1969"/>
      <c r="G122" s="1971"/>
      <c r="H122" s="35" t="s">
        <v>4060</v>
      </c>
      <c r="I122" s="35" t="s">
        <v>205</v>
      </c>
    </row>
    <row r="123" spans="1:9">
      <c r="A123" s="53"/>
      <c r="B123" s="53"/>
      <c r="C123" s="35" t="s">
        <v>3920</v>
      </c>
      <c r="D123" s="35" t="s">
        <v>3921</v>
      </c>
      <c r="E123" s="35" t="s">
        <v>3920</v>
      </c>
      <c r="F123" s="35" t="s">
        <v>3921</v>
      </c>
      <c r="G123" s="1014"/>
    </row>
    <row r="124" spans="1:9">
      <c r="A124" s="53"/>
      <c r="B124" s="53"/>
      <c r="C124" s="35"/>
      <c r="D124" s="35"/>
      <c r="E124" s="35"/>
      <c r="F124" s="35" t="s">
        <v>3764</v>
      </c>
      <c r="G124" s="35" t="s">
        <v>3764</v>
      </c>
    </row>
    <row r="125" spans="1:9">
      <c r="A125" s="53"/>
      <c r="B125" s="53"/>
      <c r="C125" s="35" t="s">
        <v>790</v>
      </c>
      <c r="D125" s="35" t="s">
        <v>790</v>
      </c>
      <c r="E125" s="35" t="s">
        <v>791</v>
      </c>
      <c r="F125" s="35" t="s">
        <v>791</v>
      </c>
      <c r="G125" s="35" t="s">
        <v>791</v>
      </c>
    </row>
    <row r="126" spans="1:9">
      <c r="A126" s="53"/>
      <c r="B126" s="53"/>
      <c r="C126" s="47" t="s">
        <v>91</v>
      </c>
      <c r="D126" s="47" t="s">
        <v>91</v>
      </c>
      <c r="E126" s="47" t="s">
        <v>91</v>
      </c>
      <c r="F126" s="47" t="s">
        <v>91</v>
      </c>
      <c r="G126" s="47" t="s">
        <v>91</v>
      </c>
    </row>
    <row r="127" spans="1:9">
      <c r="C127" s="47" t="s">
        <v>3765</v>
      </c>
      <c r="D127" s="47" t="s">
        <v>3765</v>
      </c>
      <c r="E127" s="47" t="s">
        <v>3765</v>
      </c>
      <c r="F127" s="47" t="s">
        <v>3765</v>
      </c>
      <c r="G127" s="47" t="s">
        <v>3765</v>
      </c>
    </row>
    <row r="128" spans="1:9">
      <c r="C128" s="47" t="s">
        <v>159</v>
      </c>
      <c r="D128" s="47" t="s">
        <v>159</v>
      </c>
      <c r="E128" s="47" t="s">
        <v>159</v>
      </c>
      <c r="F128" s="47" t="s">
        <v>159</v>
      </c>
      <c r="G128" s="1004" t="s">
        <v>176</v>
      </c>
    </row>
    <row r="129" spans="1:9">
      <c r="C129" s="806" t="s">
        <v>183</v>
      </c>
      <c r="D129" s="806" t="s">
        <v>183</v>
      </c>
      <c r="E129" s="806" t="s">
        <v>183</v>
      </c>
      <c r="F129" s="806" t="s">
        <v>183</v>
      </c>
      <c r="G129" s="1015"/>
    </row>
    <row r="130" spans="1:9">
      <c r="H130" s="116"/>
    </row>
    <row r="131" spans="1:9">
      <c r="H131" s="116"/>
    </row>
    <row r="132" spans="1:9">
      <c r="E132" s="116"/>
      <c r="F132" s="116"/>
      <c r="G132" s="1016"/>
      <c r="H132" s="116"/>
      <c r="I132" s="116"/>
    </row>
    <row r="133" spans="1:9">
      <c r="A133" s="1013" t="s">
        <v>4061</v>
      </c>
      <c r="H133" s="35"/>
      <c r="I133" s="116"/>
    </row>
    <row r="134" spans="1:9">
      <c r="A134" s="1008" t="s">
        <v>109</v>
      </c>
      <c r="B134" s="53"/>
      <c r="C134" s="1015"/>
      <c r="H134" s="35"/>
      <c r="I134" s="35"/>
    </row>
    <row r="135" spans="1:9">
      <c r="A135" s="1011" t="s">
        <v>90</v>
      </c>
      <c r="B135" s="53"/>
      <c r="H135" s="35"/>
      <c r="I135" s="35"/>
    </row>
    <row r="136" spans="1:9">
      <c r="A136" s="905" t="s">
        <v>3746</v>
      </c>
      <c r="B136" s="1923" t="s">
        <v>3747</v>
      </c>
      <c r="C136" s="1924" t="s">
        <v>108</v>
      </c>
      <c r="D136" s="1923" t="s">
        <v>3748</v>
      </c>
      <c r="H136" s="35"/>
      <c r="I136" s="35"/>
    </row>
    <row r="137" spans="1:9">
      <c r="B137" s="53"/>
      <c r="H137" s="35"/>
      <c r="I137" s="35"/>
    </row>
    <row r="138" spans="1:9">
      <c r="A138" s="1007" t="s">
        <v>4062</v>
      </c>
      <c r="B138" s="53"/>
      <c r="H138" s="35"/>
      <c r="I138" s="35"/>
    </row>
    <row r="139" spans="1:9">
      <c r="A139" s="35"/>
      <c r="B139" s="53"/>
      <c r="H139" s="35"/>
      <c r="I139" s="35"/>
    </row>
    <row r="140" spans="1:9">
      <c r="A140" s="35"/>
      <c r="B140" s="53"/>
      <c r="C140" s="1964" t="s">
        <v>195</v>
      </c>
      <c r="H140" s="35"/>
      <c r="I140" s="35"/>
    </row>
    <row r="141" spans="1:9">
      <c r="A141" s="35"/>
      <c r="B141" s="53"/>
      <c r="C141" s="1912" t="s">
        <v>125</v>
      </c>
      <c r="H141" s="35"/>
      <c r="I141" s="35"/>
    </row>
    <row r="142" spans="1:9">
      <c r="A142" s="1981" t="s">
        <v>4063</v>
      </c>
      <c r="B142" s="301" t="s">
        <v>131</v>
      </c>
      <c r="C142" s="1969"/>
      <c r="D142" s="35" t="s">
        <v>4060</v>
      </c>
      <c r="E142" s="35" t="s">
        <v>206</v>
      </c>
      <c r="H142" s="35"/>
      <c r="I142" s="35"/>
    </row>
    <row r="143" spans="1:9">
      <c r="A143" s="1978" t="s">
        <v>4062</v>
      </c>
      <c r="B143" s="301" t="s">
        <v>925</v>
      </c>
      <c r="C143" s="1969"/>
      <c r="D143" s="35" t="s">
        <v>4060</v>
      </c>
      <c r="H143" s="35"/>
      <c r="I143" s="35"/>
    </row>
    <row r="144" spans="1:9">
      <c r="A144" s="35"/>
      <c r="B144" s="53"/>
      <c r="C144" s="35" t="s">
        <v>3764</v>
      </c>
      <c r="H144" s="35"/>
      <c r="I144" s="35"/>
    </row>
    <row r="145" spans="1:9">
      <c r="A145" s="35"/>
      <c r="B145" s="53"/>
      <c r="C145" s="47" t="s">
        <v>91</v>
      </c>
      <c r="H145" s="35"/>
      <c r="I145" s="35"/>
    </row>
    <row r="146" spans="1:9">
      <c r="A146" s="35"/>
      <c r="B146" s="53"/>
      <c r="C146" s="47" t="s">
        <v>3765</v>
      </c>
      <c r="H146" s="35"/>
      <c r="I146" s="35"/>
    </row>
    <row r="147" spans="1:9">
      <c r="A147" s="35"/>
      <c r="B147" s="53"/>
      <c r="C147" s="1004" t="s">
        <v>176</v>
      </c>
      <c r="H147" s="35"/>
      <c r="I147" s="35"/>
    </row>
    <row r="148" spans="1:9">
      <c r="A148" s="35"/>
      <c r="B148" s="53"/>
      <c r="H148" s="35"/>
      <c r="I148" s="35"/>
    </row>
    <row r="149" spans="1:9">
      <c r="H149" s="35"/>
      <c r="I149" s="35"/>
    </row>
    <row r="150" spans="1:9">
      <c r="H150" s="35"/>
      <c r="I150" s="35"/>
    </row>
    <row r="151" spans="1:9">
      <c r="H151" s="35"/>
      <c r="I151" s="35"/>
    </row>
    <row r="152" spans="1:9">
      <c r="A152" s="1013" t="s">
        <v>4064</v>
      </c>
      <c r="H152" s="35"/>
      <c r="I152" s="35"/>
    </row>
    <row r="153" spans="1:9">
      <c r="A153" s="1008" t="s">
        <v>109</v>
      </c>
      <c r="B153" s="116"/>
      <c r="H153" s="35"/>
      <c r="I153" s="35"/>
    </row>
    <row r="154" spans="1:9">
      <c r="A154" s="1011" t="s">
        <v>90</v>
      </c>
      <c r="B154" s="116"/>
      <c r="H154" s="35"/>
      <c r="I154" s="35"/>
    </row>
    <row r="155" spans="1:9">
      <c r="A155" s="905" t="s">
        <v>3746</v>
      </c>
      <c r="B155" s="1923" t="s">
        <v>3747</v>
      </c>
      <c r="C155" s="1924" t="s">
        <v>108</v>
      </c>
      <c r="D155" s="1923" t="s">
        <v>3748</v>
      </c>
      <c r="H155" s="35"/>
      <c r="I155" s="35"/>
    </row>
    <row r="156" spans="1:9">
      <c r="A156" s="35"/>
      <c r="B156" s="53"/>
      <c r="C156" s="35"/>
      <c r="D156" s="35"/>
      <c r="E156" s="116"/>
      <c r="F156" s="116"/>
      <c r="G156" s="116"/>
      <c r="H156" s="35"/>
      <c r="I156" s="35"/>
    </row>
    <row r="157" spans="1:9">
      <c r="A157" s="1007" t="s">
        <v>4065</v>
      </c>
      <c r="B157" s="53"/>
      <c r="C157" s="35"/>
      <c r="D157" s="116"/>
      <c r="E157" s="116"/>
      <c r="F157" s="116"/>
      <c r="G157" s="116"/>
      <c r="H157" s="35"/>
      <c r="I157" s="35"/>
    </row>
    <row r="158" spans="1:9" ht="54.75" customHeight="1">
      <c r="A158" s="116"/>
      <c r="B158" s="116"/>
      <c r="C158" s="1987" t="s">
        <v>3750</v>
      </c>
      <c r="D158" s="1987" t="s">
        <v>3751</v>
      </c>
      <c r="E158" s="116"/>
      <c r="F158" s="116"/>
      <c r="G158" s="35"/>
      <c r="H158" s="35"/>
    </row>
    <row r="159" spans="1:9" ht="17.25" customHeight="1">
      <c r="A159" s="116"/>
      <c r="B159" s="116"/>
      <c r="C159" s="298" t="s">
        <v>124</v>
      </c>
      <c r="D159" s="298" t="s">
        <v>123</v>
      </c>
      <c r="E159" s="116"/>
      <c r="F159" s="116"/>
      <c r="G159" s="35"/>
      <c r="H159" s="35"/>
    </row>
    <row r="160" spans="1:9">
      <c r="A160" s="1981" t="s">
        <v>4066</v>
      </c>
      <c r="B160" s="301" t="s">
        <v>941</v>
      </c>
      <c r="C160" s="1988"/>
      <c r="D160" s="1988"/>
      <c r="E160" s="756" t="s">
        <v>4067</v>
      </c>
      <c r="F160" s="756"/>
      <c r="G160" s="1017"/>
      <c r="H160" s="35"/>
      <c r="I160" s="35"/>
    </row>
    <row r="161" spans="1:9">
      <c r="A161" s="1981" t="s">
        <v>4068</v>
      </c>
      <c r="B161" s="301" t="s">
        <v>942</v>
      </c>
      <c r="C161" s="1988"/>
      <c r="D161" s="1988"/>
      <c r="E161" s="756" t="s">
        <v>4069</v>
      </c>
      <c r="F161" s="756"/>
      <c r="G161" s="1017"/>
      <c r="H161" s="35"/>
      <c r="I161" s="35"/>
    </row>
    <row r="162" spans="1:9">
      <c r="A162" s="1981" t="s">
        <v>4070</v>
      </c>
      <c r="B162" s="301" t="s">
        <v>943</v>
      </c>
      <c r="C162" s="1988"/>
      <c r="D162" s="1988"/>
      <c r="E162" s="756" t="s">
        <v>4071</v>
      </c>
      <c r="F162" s="756"/>
      <c r="G162" s="1017"/>
      <c r="H162" s="35"/>
      <c r="I162" s="35"/>
    </row>
    <row r="163" spans="1:9">
      <c r="A163" s="1981" t="s">
        <v>4072</v>
      </c>
      <c r="B163" s="301" t="s">
        <v>944</v>
      </c>
      <c r="C163" s="1988"/>
      <c r="D163" s="1988"/>
      <c r="E163" s="756" t="s">
        <v>4073</v>
      </c>
      <c r="F163" s="756" t="s">
        <v>206</v>
      </c>
      <c r="G163" s="1017"/>
      <c r="H163" s="35"/>
      <c r="I163" s="35"/>
    </row>
    <row r="164" spans="1:9">
      <c r="A164" s="1989" t="s">
        <v>4074</v>
      </c>
      <c r="B164" s="301" t="s">
        <v>945</v>
      </c>
      <c r="C164" s="1988"/>
      <c r="D164" s="1990"/>
      <c r="E164" s="756" t="s">
        <v>4073</v>
      </c>
      <c r="F164" s="756"/>
      <c r="G164" s="1017"/>
      <c r="H164" s="35"/>
      <c r="I164" s="35"/>
    </row>
    <row r="165" spans="1:9">
      <c r="B165" s="116"/>
      <c r="C165" s="35" t="s">
        <v>201</v>
      </c>
      <c r="D165" s="35" t="s">
        <v>3764</v>
      </c>
      <c r="H165" s="35"/>
    </row>
    <row r="166" spans="1:9">
      <c r="C166" s="47" t="s">
        <v>91</v>
      </c>
      <c r="D166" s="47" t="s">
        <v>91</v>
      </c>
      <c r="H166" s="35"/>
    </row>
    <row r="167" spans="1:9">
      <c r="C167" s="47" t="s">
        <v>3765</v>
      </c>
      <c r="D167" s="47" t="s">
        <v>3765</v>
      </c>
      <c r="G167" s="35"/>
    </row>
    <row r="168" spans="1:9">
      <c r="C168" s="1004" t="s">
        <v>176</v>
      </c>
      <c r="D168" s="1004" t="s">
        <v>176</v>
      </c>
      <c r="G168" s="35"/>
    </row>
    <row r="169" spans="1:9">
      <c r="C169" s="830" t="s">
        <v>3976</v>
      </c>
      <c r="D169" s="830" t="s">
        <v>3976</v>
      </c>
      <c r="G169" s="35"/>
    </row>
    <row r="170" spans="1:9">
      <c r="G170" s="35"/>
    </row>
    <row r="171" spans="1:9">
      <c r="G171" s="35"/>
    </row>
    <row r="172" spans="1:9">
      <c r="G172" s="35"/>
    </row>
    <row r="173" spans="1:9">
      <c r="A173" s="1013" t="s">
        <v>4075</v>
      </c>
    </row>
    <row r="174" spans="1:9">
      <c r="A174" s="1008" t="s">
        <v>109</v>
      </c>
      <c r="B174" s="518"/>
    </row>
    <row r="175" spans="1:9">
      <c r="A175" s="1011" t="s">
        <v>90</v>
      </c>
      <c r="B175" s="518"/>
    </row>
    <row r="176" spans="1:9">
      <c r="A176" s="905" t="s">
        <v>3746</v>
      </c>
      <c r="B176" s="1923" t="s">
        <v>3747</v>
      </c>
      <c r="C176" s="1924" t="s">
        <v>108</v>
      </c>
      <c r="D176" s="1923" t="s">
        <v>3748</v>
      </c>
    </row>
    <row r="177" spans="1:7">
      <c r="A177" s="518"/>
      <c r="B177" s="518"/>
    </row>
    <row r="178" spans="1:7">
      <c r="A178" s="1007" t="s">
        <v>4076</v>
      </c>
      <c r="B178" s="518"/>
    </row>
    <row r="179" spans="1:7">
      <c r="A179" s="518"/>
      <c r="B179" s="518"/>
    </row>
    <row r="180" spans="1:7" ht="28.8">
      <c r="C180" s="1987" t="s">
        <v>3750</v>
      </c>
      <c r="D180" s="1987" t="s">
        <v>3751</v>
      </c>
    </row>
    <row r="181" spans="1:7">
      <c r="C181" s="1912" t="s">
        <v>122</v>
      </c>
      <c r="D181" s="1912" t="s">
        <v>121</v>
      </c>
    </row>
    <row r="182" spans="1:7">
      <c r="A182" s="1966" t="s">
        <v>4077</v>
      </c>
      <c r="B182" s="301" t="s">
        <v>951</v>
      </c>
      <c r="C182" s="1988"/>
      <c r="D182" s="1969"/>
      <c r="E182" s="42" t="s">
        <v>3757</v>
      </c>
      <c r="F182" s="756" t="s">
        <v>206</v>
      </c>
      <c r="G182" s="1017"/>
    </row>
    <row r="183" spans="1:7">
      <c r="A183" s="1991" t="s">
        <v>4076</v>
      </c>
      <c r="B183" s="301" t="s">
        <v>969</v>
      </c>
      <c r="C183" s="1990"/>
      <c r="D183" s="1982"/>
      <c r="E183" s="42" t="s">
        <v>3757</v>
      </c>
      <c r="F183" s="756"/>
      <c r="G183" s="1017"/>
    </row>
    <row r="184" spans="1:7">
      <c r="C184" s="35" t="s">
        <v>201</v>
      </c>
      <c r="D184" s="35" t="s">
        <v>3764</v>
      </c>
    </row>
    <row r="185" spans="1:7">
      <c r="B185" s="518"/>
      <c r="C185" s="47" t="s">
        <v>91</v>
      </c>
      <c r="D185" s="47" t="s">
        <v>91</v>
      </c>
    </row>
    <row r="186" spans="1:7">
      <c r="C186" s="47" t="s">
        <v>3765</v>
      </c>
      <c r="D186" s="47" t="s">
        <v>3765</v>
      </c>
    </row>
    <row r="187" spans="1:7">
      <c r="C187" s="99" t="s">
        <v>176</v>
      </c>
      <c r="D187" s="99" t="s">
        <v>176</v>
      </c>
    </row>
    <row r="188" spans="1:7">
      <c r="C188" s="41" t="s">
        <v>183</v>
      </c>
      <c r="D188" s="41" t="s">
        <v>183</v>
      </c>
    </row>
    <row r="192" spans="1:7">
      <c r="B192" s="518"/>
    </row>
    <row r="193" spans="2:3">
      <c r="C193" s="47"/>
    </row>
    <row r="194" spans="2:3">
      <c r="C194" s="47"/>
    </row>
    <row r="195" spans="2:3">
      <c r="B195" s="518"/>
      <c r="C195" s="47"/>
    </row>
    <row r="196" spans="2:3">
      <c r="B196" s="518"/>
      <c r="C196" s="46"/>
    </row>
    <row r="197" spans="2:3">
      <c r="C197" s="47"/>
    </row>
    <row r="198" spans="2:3">
      <c r="C198" s="41"/>
    </row>
    <row r="199" spans="2:3">
      <c r="C199" s="41"/>
    </row>
    <row r="200" spans="2:3">
      <c r="C200" s="806"/>
    </row>
    <row r="201" spans="2:3">
      <c r="C201" s="806"/>
    </row>
    <row r="202" spans="2:3">
      <c r="C202" s="806"/>
    </row>
    <row r="203" spans="2:3">
      <c r="C203" s="806"/>
    </row>
    <row r="204" spans="2:3">
      <c r="C204" s="806"/>
    </row>
  </sheetData>
  <mergeCells count="6">
    <mergeCell ref="C29:D29"/>
    <mergeCell ref="E29:I29"/>
    <mergeCell ref="C77:E77"/>
    <mergeCell ref="G77:J77"/>
    <mergeCell ref="C119:D119"/>
    <mergeCell ref="E119:G119"/>
  </mergeCells>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AD06-C9D4-454D-8E9B-1014AF05D8A9}">
  <sheetPr codeName="Sheet48"/>
  <dimension ref="A1:P234"/>
  <sheetViews>
    <sheetView showGridLines="0" zoomScale="80" zoomScaleNormal="80" workbookViewId="0"/>
  </sheetViews>
  <sheetFormatPr defaultColWidth="9.33203125" defaultRowHeight="14.4"/>
  <cols>
    <col min="1" max="1" width="54.5546875" style="1647" customWidth="1"/>
    <col min="2" max="2" width="17.44140625" style="1647" customWidth="1"/>
    <col min="3" max="3" width="18.6640625" style="1647" customWidth="1"/>
    <col min="4" max="4" width="27.6640625" style="1647" customWidth="1"/>
    <col min="5" max="6" width="18.5546875" style="1647" customWidth="1"/>
    <col min="7" max="7" width="14.6640625" style="1647" customWidth="1"/>
    <col min="8" max="8" width="21.44140625" style="1647" customWidth="1"/>
    <col min="9" max="9" width="19.5546875" style="1647" customWidth="1"/>
    <col min="10" max="10" width="20.6640625" style="1647" customWidth="1"/>
    <col min="11" max="246" width="9.33203125" style="1647"/>
    <col min="247" max="247" width="57" style="1647" bestFit="1" customWidth="1"/>
    <col min="248" max="248" width="18" style="1647" customWidth="1"/>
    <col min="249" max="249" width="13.6640625" style="1647" customWidth="1"/>
    <col min="250" max="250" width="11.44140625" style="1647" customWidth="1"/>
    <col min="251" max="251" width="22" style="1647" customWidth="1"/>
    <col min="252" max="252" width="26" style="1647" customWidth="1"/>
    <col min="253" max="253" width="18.44140625" style="1647" customWidth="1"/>
    <col min="254" max="254" width="31.5546875" style="1647" customWidth="1"/>
    <col min="255" max="502" width="9.33203125" style="1647"/>
    <col min="503" max="503" width="57" style="1647" bestFit="1" customWidth="1"/>
    <col min="504" max="504" width="18" style="1647" customWidth="1"/>
    <col min="505" max="505" width="13.6640625" style="1647" customWidth="1"/>
    <col min="506" max="506" width="11.44140625" style="1647" customWidth="1"/>
    <col min="507" max="507" width="22" style="1647" customWidth="1"/>
    <col min="508" max="508" width="26" style="1647" customWidth="1"/>
    <col min="509" max="509" width="18.44140625" style="1647" customWidth="1"/>
    <col min="510" max="510" width="31.5546875" style="1647" customWidth="1"/>
    <col min="511" max="758" width="9.33203125" style="1647"/>
    <col min="759" max="759" width="57" style="1647" bestFit="1" customWidth="1"/>
    <col min="760" max="760" width="18" style="1647" customWidth="1"/>
    <col min="761" max="761" width="13.6640625" style="1647" customWidth="1"/>
    <col min="762" max="762" width="11.44140625" style="1647" customWidth="1"/>
    <col min="763" max="763" width="22" style="1647" customWidth="1"/>
    <col min="764" max="764" width="26" style="1647" customWidth="1"/>
    <col min="765" max="765" width="18.44140625" style="1647" customWidth="1"/>
    <col min="766" max="766" width="31.5546875" style="1647" customWidth="1"/>
    <col min="767" max="1014" width="9.33203125" style="1647"/>
    <col min="1015" max="1015" width="57" style="1647" bestFit="1" customWidth="1"/>
    <col min="1016" max="1016" width="18" style="1647" customWidth="1"/>
    <col min="1017" max="1017" width="13.6640625" style="1647" customWidth="1"/>
    <col min="1018" max="1018" width="11.44140625" style="1647" customWidth="1"/>
    <col min="1019" max="1019" width="22" style="1647" customWidth="1"/>
    <col min="1020" max="1020" width="26" style="1647" customWidth="1"/>
    <col min="1021" max="1021" width="18.44140625" style="1647" customWidth="1"/>
    <col min="1022" max="1022" width="31.5546875" style="1647" customWidth="1"/>
    <col min="1023" max="1270" width="9.33203125" style="1647"/>
    <col min="1271" max="1271" width="57" style="1647" bestFit="1" customWidth="1"/>
    <col min="1272" max="1272" width="18" style="1647" customWidth="1"/>
    <col min="1273" max="1273" width="13.6640625" style="1647" customWidth="1"/>
    <col min="1274" max="1274" width="11.44140625" style="1647" customWidth="1"/>
    <col min="1275" max="1275" width="22" style="1647" customWidth="1"/>
    <col min="1276" max="1276" width="26" style="1647" customWidth="1"/>
    <col min="1277" max="1277" width="18.44140625" style="1647" customWidth="1"/>
    <col min="1278" max="1278" width="31.5546875" style="1647" customWidth="1"/>
    <col min="1279" max="1526" width="9.33203125" style="1647"/>
    <col min="1527" max="1527" width="57" style="1647" bestFit="1" customWidth="1"/>
    <col min="1528" max="1528" width="18" style="1647" customWidth="1"/>
    <col min="1529" max="1529" width="13.6640625" style="1647" customWidth="1"/>
    <col min="1530" max="1530" width="11.44140625" style="1647" customWidth="1"/>
    <col min="1531" max="1531" width="22" style="1647" customWidth="1"/>
    <col min="1532" max="1532" width="26" style="1647" customWidth="1"/>
    <col min="1533" max="1533" width="18.44140625" style="1647" customWidth="1"/>
    <col min="1534" max="1534" width="31.5546875" style="1647" customWidth="1"/>
    <col min="1535" max="1782" width="9.33203125" style="1647"/>
    <col min="1783" max="1783" width="57" style="1647" bestFit="1" customWidth="1"/>
    <col min="1784" max="1784" width="18" style="1647" customWidth="1"/>
    <col min="1785" max="1785" width="13.6640625" style="1647" customWidth="1"/>
    <col min="1786" max="1786" width="11.44140625" style="1647" customWidth="1"/>
    <col min="1787" max="1787" width="22" style="1647" customWidth="1"/>
    <col min="1788" max="1788" width="26" style="1647" customWidth="1"/>
    <col min="1789" max="1789" width="18.44140625" style="1647" customWidth="1"/>
    <col min="1790" max="1790" width="31.5546875" style="1647" customWidth="1"/>
    <col min="1791" max="2038" width="9.33203125" style="1647"/>
    <col min="2039" max="2039" width="57" style="1647" bestFit="1" customWidth="1"/>
    <col min="2040" max="2040" width="18" style="1647" customWidth="1"/>
    <col min="2041" max="2041" width="13.6640625" style="1647" customWidth="1"/>
    <col min="2042" max="2042" width="11.44140625" style="1647" customWidth="1"/>
    <col min="2043" max="2043" width="22" style="1647" customWidth="1"/>
    <col min="2044" max="2044" width="26" style="1647" customWidth="1"/>
    <col min="2045" max="2045" width="18.44140625" style="1647" customWidth="1"/>
    <col min="2046" max="2046" width="31.5546875" style="1647" customWidth="1"/>
    <col min="2047" max="2294" width="9.33203125" style="1647"/>
    <col min="2295" max="2295" width="57" style="1647" bestFit="1" customWidth="1"/>
    <col min="2296" max="2296" width="18" style="1647" customWidth="1"/>
    <col min="2297" max="2297" width="13.6640625" style="1647" customWidth="1"/>
    <col min="2298" max="2298" width="11.44140625" style="1647" customWidth="1"/>
    <col min="2299" max="2299" width="22" style="1647" customWidth="1"/>
    <col min="2300" max="2300" width="26" style="1647" customWidth="1"/>
    <col min="2301" max="2301" width="18.44140625" style="1647" customWidth="1"/>
    <col min="2302" max="2302" width="31.5546875" style="1647" customWidth="1"/>
    <col min="2303" max="2550" width="9.33203125" style="1647"/>
    <col min="2551" max="2551" width="57" style="1647" bestFit="1" customWidth="1"/>
    <col min="2552" max="2552" width="18" style="1647" customWidth="1"/>
    <col min="2553" max="2553" width="13.6640625" style="1647" customWidth="1"/>
    <col min="2554" max="2554" width="11.44140625" style="1647" customWidth="1"/>
    <col min="2555" max="2555" width="22" style="1647" customWidth="1"/>
    <col min="2556" max="2556" width="26" style="1647" customWidth="1"/>
    <col min="2557" max="2557" width="18.44140625" style="1647" customWidth="1"/>
    <col min="2558" max="2558" width="31.5546875" style="1647" customWidth="1"/>
    <col min="2559" max="2806" width="9.33203125" style="1647"/>
    <col min="2807" max="2807" width="57" style="1647" bestFit="1" customWidth="1"/>
    <col min="2808" max="2808" width="18" style="1647" customWidth="1"/>
    <col min="2809" max="2809" width="13.6640625" style="1647" customWidth="1"/>
    <col min="2810" max="2810" width="11.44140625" style="1647" customWidth="1"/>
    <col min="2811" max="2811" width="22" style="1647" customWidth="1"/>
    <col min="2812" max="2812" width="26" style="1647" customWidth="1"/>
    <col min="2813" max="2813" width="18.44140625" style="1647" customWidth="1"/>
    <col min="2814" max="2814" width="31.5546875" style="1647" customWidth="1"/>
    <col min="2815" max="3062" width="9.33203125" style="1647"/>
    <col min="3063" max="3063" width="57" style="1647" bestFit="1" customWidth="1"/>
    <col min="3064" max="3064" width="18" style="1647" customWidth="1"/>
    <col min="3065" max="3065" width="13.6640625" style="1647" customWidth="1"/>
    <col min="3066" max="3066" width="11.44140625" style="1647" customWidth="1"/>
    <col min="3067" max="3067" width="22" style="1647" customWidth="1"/>
    <col min="3068" max="3068" width="26" style="1647" customWidth="1"/>
    <col min="3069" max="3069" width="18.44140625" style="1647" customWidth="1"/>
    <col min="3070" max="3070" width="31.5546875" style="1647" customWidth="1"/>
    <col min="3071" max="3318" width="9.33203125" style="1647"/>
    <col min="3319" max="3319" width="57" style="1647" bestFit="1" customWidth="1"/>
    <col min="3320" max="3320" width="18" style="1647" customWidth="1"/>
    <col min="3321" max="3321" width="13.6640625" style="1647" customWidth="1"/>
    <col min="3322" max="3322" width="11.44140625" style="1647" customWidth="1"/>
    <col min="3323" max="3323" width="22" style="1647" customWidth="1"/>
    <col min="3324" max="3324" width="26" style="1647" customWidth="1"/>
    <col min="3325" max="3325" width="18.44140625" style="1647" customWidth="1"/>
    <col min="3326" max="3326" width="31.5546875" style="1647" customWidth="1"/>
    <col min="3327" max="3574" width="9.33203125" style="1647"/>
    <col min="3575" max="3575" width="57" style="1647" bestFit="1" customWidth="1"/>
    <col min="3576" max="3576" width="18" style="1647" customWidth="1"/>
    <col min="3577" max="3577" width="13.6640625" style="1647" customWidth="1"/>
    <col min="3578" max="3578" width="11.44140625" style="1647" customWidth="1"/>
    <col min="3579" max="3579" width="22" style="1647" customWidth="1"/>
    <col min="3580" max="3580" width="26" style="1647" customWidth="1"/>
    <col min="3581" max="3581" width="18.44140625" style="1647" customWidth="1"/>
    <col min="3582" max="3582" width="31.5546875" style="1647" customWidth="1"/>
    <col min="3583" max="3830" width="9.33203125" style="1647"/>
    <col min="3831" max="3831" width="57" style="1647" bestFit="1" customWidth="1"/>
    <col min="3832" max="3832" width="18" style="1647" customWidth="1"/>
    <col min="3833" max="3833" width="13.6640625" style="1647" customWidth="1"/>
    <col min="3834" max="3834" width="11.44140625" style="1647" customWidth="1"/>
    <col min="3835" max="3835" width="22" style="1647" customWidth="1"/>
    <col min="3836" max="3836" width="26" style="1647" customWidth="1"/>
    <col min="3837" max="3837" width="18.44140625" style="1647" customWidth="1"/>
    <col min="3838" max="3838" width="31.5546875" style="1647" customWidth="1"/>
    <col min="3839" max="4086" width="9.33203125" style="1647"/>
    <col min="4087" max="4087" width="57" style="1647" bestFit="1" customWidth="1"/>
    <col min="4088" max="4088" width="18" style="1647" customWidth="1"/>
    <col min="4089" max="4089" width="13.6640625" style="1647" customWidth="1"/>
    <col min="4090" max="4090" width="11.44140625" style="1647" customWidth="1"/>
    <col min="4091" max="4091" width="22" style="1647" customWidth="1"/>
    <col min="4092" max="4092" width="26" style="1647" customWidth="1"/>
    <col min="4093" max="4093" width="18.44140625" style="1647" customWidth="1"/>
    <col min="4094" max="4094" width="31.5546875" style="1647" customWidth="1"/>
    <col min="4095" max="4342" width="9.33203125" style="1647"/>
    <col min="4343" max="4343" width="57" style="1647" bestFit="1" customWidth="1"/>
    <col min="4344" max="4344" width="18" style="1647" customWidth="1"/>
    <col min="4345" max="4345" width="13.6640625" style="1647" customWidth="1"/>
    <col min="4346" max="4346" width="11.44140625" style="1647" customWidth="1"/>
    <col min="4347" max="4347" width="22" style="1647" customWidth="1"/>
    <col min="4348" max="4348" width="26" style="1647" customWidth="1"/>
    <col min="4349" max="4349" width="18.44140625" style="1647" customWidth="1"/>
    <col min="4350" max="4350" width="31.5546875" style="1647" customWidth="1"/>
    <col min="4351" max="4598" width="9.33203125" style="1647"/>
    <col min="4599" max="4599" width="57" style="1647" bestFit="1" customWidth="1"/>
    <col min="4600" max="4600" width="18" style="1647" customWidth="1"/>
    <col min="4601" max="4601" width="13.6640625" style="1647" customWidth="1"/>
    <col min="4602" max="4602" width="11.44140625" style="1647" customWidth="1"/>
    <col min="4603" max="4603" width="22" style="1647" customWidth="1"/>
    <col min="4604" max="4604" width="26" style="1647" customWidth="1"/>
    <col min="4605" max="4605" width="18.44140625" style="1647" customWidth="1"/>
    <col min="4606" max="4606" width="31.5546875" style="1647" customWidth="1"/>
    <col min="4607" max="4854" width="9.33203125" style="1647"/>
    <col min="4855" max="4855" width="57" style="1647" bestFit="1" customWidth="1"/>
    <col min="4856" max="4856" width="18" style="1647" customWidth="1"/>
    <col min="4857" max="4857" width="13.6640625" style="1647" customWidth="1"/>
    <col min="4858" max="4858" width="11.44140625" style="1647" customWidth="1"/>
    <col min="4859" max="4859" width="22" style="1647" customWidth="1"/>
    <col min="4860" max="4860" width="26" style="1647" customWidth="1"/>
    <col min="4861" max="4861" width="18.44140625" style="1647" customWidth="1"/>
    <col min="4862" max="4862" width="31.5546875" style="1647" customWidth="1"/>
    <col min="4863" max="5110" width="9.33203125" style="1647"/>
    <col min="5111" max="5111" width="57" style="1647" bestFit="1" customWidth="1"/>
    <col min="5112" max="5112" width="18" style="1647" customWidth="1"/>
    <col min="5113" max="5113" width="13.6640625" style="1647" customWidth="1"/>
    <col min="5114" max="5114" width="11.44140625" style="1647" customWidth="1"/>
    <col min="5115" max="5115" width="22" style="1647" customWidth="1"/>
    <col min="5116" max="5116" width="26" style="1647" customWidth="1"/>
    <col min="5117" max="5117" width="18.44140625" style="1647" customWidth="1"/>
    <col min="5118" max="5118" width="31.5546875" style="1647" customWidth="1"/>
    <col min="5119" max="5366" width="9.33203125" style="1647"/>
    <col min="5367" max="5367" width="57" style="1647" bestFit="1" customWidth="1"/>
    <col min="5368" max="5368" width="18" style="1647" customWidth="1"/>
    <col min="5369" max="5369" width="13.6640625" style="1647" customWidth="1"/>
    <col min="5370" max="5370" width="11.44140625" style="1647" customWidth="1"/>
    <col min="5371" max="5371" width="22" style="1647" customWidth="1"/>
    <col min="5372" max="5372" width="26" style="1647" customWidth="1"/>
    <col min="5373" max="5373" width="18.44140625" style="1647" customWidth="1"/>
    <col min="5374" max="5374" width="31.5546875" style="1647" customWidth="1"/>
    <col min="5375" max="5622" width="9.33203125" style="1647"/>
    <col min="5623" max="5623" width="57" style="1647" bestFit="1" customWidth="1"/>
    <col min="5624" max="5624" width="18" style="1647" customWidth="1"/>
    <col min="5625" max="5625" width="13.6640625" style="1647" customWidth="1"/>
    <col min="5626" max="5626" width="11.44140625" style="1647" customWidth="1"/>
    <col min="5627" max="5627" width="22" style="1647" customWidth="1"/>
    <col min="5628" max="5628" width="26" style="1647" customWidth="1"/>
    <col min="5629" max="5629" width="18.44140625" style="1647" customWidth="1"/>
    <col min="5630" max="5630" width="31.5546875" style="1647" customWidth="1"/>
    <col min="5631" max="5878" width="9.33203125" style="1647"/>
    <col min="5879" max="5879" width="57" style="1647" bestFit="1" customWidth="1"/>
    <col min="5880" max="5880" width="18" style="1647" customWidth="1"/>
    <col min="5881" max="5881" width="13.6640625" style="1647" customWidth="1"/>
    <col min="5882" max="5882" width="11.44140625" style="1647" customWidth="1"/>
    <col min="5883" max="5883" width="22" style="1647" customWidth="1"/>
    <col min="5884" max="5884" width="26" style="1647" customWidth="1"/>
    <col min="5885" max="5885" width="18.44140625" style="1647" customWidth="1"/>
    <col min="5886" max="5886" width="31.5546875" style="1647" customWidth="1"/>
    <col min="5887" max="6134" width="9.33203125" style="1647"/>
    <col min="6135" max="6135" width="57" style="1647" bestFit="1" customWidth="1"/>
    <col min="6136" max="6136" width="18" style="1647" customWidth="1"/>
    <col min="6137" max="6137" width="13.6640625" style="1647" customWidth="1"/>
    <col min="6138" max="6138" width="11.44140625" style="1647" customWidth="1"/>
    <col min="6139" max="6139" width="22" style="1647" customWidth="1"/>
    <col min="6140" max="6140" width="26" style="1647" customWidth="1"/>
    <col min="6141" max="6141" width="18.44140625" style="1647" customWidth="1"/>
    <col min="6142" max="6142" width="31.5546875" style="1647" customWidth="1"/>
    <col min="6143" max="6390" width="9.33203125" style="1647"/>
    <col min="6391" max="6391" width="57" style="1647" bestFit="1" customWidth="1"/>
    <col min="6392" max="6392" width="18" style="1647" customWidth="1"/>
    <col min="6393" max="6393" width="13.6640625" style="1647" customWidth="1"/>
    <col min="6394" max="6394" width="11.44140625" style="1647" customWidth="1"/>
    <col min="6395" max="6395" width="22" style="1647" customWidth="1"/>
    <col min="6396" max="6396" width="26" style="1647" customWidth="1"/>
    <col min="6397" max="6397" width="18.44140625" style="1647" customWidth="1"/>
    <col min="6398" max="6398" width="31.5546875" style="1647" customWidth="1"/>
    <col min="6399" max="6646" width="9.33203125" style="1647"/>
    <col min="6647" max="6647" width="57" style="1647" bestFit="1" customWidth="1"/>
    <col min="6648" max="6648" width="18" style="1647" customWidth="1"/>
    <col min="6649" max="6649" width="13.6640625" style="1647" customWidth="1"/>
    <col min="6650" max="6650" width="11.44140625" style="1647" customWidth="1"/>
    <col min="6651" max="6651" width="22" style="1647" customWidth="1"/>
    <col min="6652" max="6652" width="26" style="1647" customWidth="1"/>
    <col min="6653" max="6653" width="18.44140625" style="1647" customWidth="1"/>
    <col min="6654" max="6654" width="31.5546875" style="1647" customWidth="1"/>
    <col min="6655" max="6902" width="9.33203125" style="1647"/>
    <col min="6903" max="6903" width="57" style="1647" bestFit="1" customWidth="1"/>
    <col min="6904" max="6904" width="18" style="1647" customWidth="1"/>
    <col min="6905" max="6905" width="13.6640625" style="1647" customWidth="1"/>
    <col min="6906" max="6906" width="11.44140625" style="1647" customWidth="1"/>
    <col min="6907" max="6907" width="22" style="1647" customWidth="1"/>
    <col min="6908" max="6908" width="26" style="1647" customWidth="1"/>
    <col min="6909" max="6909" width="18.44140625" style="1647" customWidth="1"/>
    <col min="6910" max="6910" width="31.5546875" style="1647" customWidth="1"/>
    <col min="6911" max="7158" width="9.33203125" style="1647"/>
    <col min="7159" max="7159" width="57" style="1647" bestFit="1" customWidth="1"/>
    <col min="7160" max="7160" width="18" style="1647" customWidth="1"/>
    <col min="7161" max="7161" width="13.6640625" style="1647" customWidth="1"/>
    <col min="7162" max="7162" width="11.44140625" style="1647" customWidth="1"/>
    <col min="7163" max="7163" width="22" style="1647" customWidth="1"/>
    <col min="7164" max="7164" width="26" style="1647" customWidth="1"/>
    <col min="7165" max="7165" width="18.44140625" style="1647" customWidth="1"/>
    <col min="7166" max="7166" width="31.5546875" style="1647" customWidth="1"/>
    <col min="7167" max="7414" width="9.33203125" style="1647"/>
    <col min="7415" max="7415" width="57" style="1647" bestFit="1" customWidth="1"/>
    <col min="7416" max="7416" width="18" style="1647" customWidth="1"/>
    <col min="7417" max="7417" width="13.6640625" style="1647" customWidth="1"/>
    <col min="7418" max="7418" width="11.44140625" style="1647" customWidth="1"/>
    <col min="7419" max="7419" width="22" style="1647" customWidth="1"/>
    <col min="7420" max="7420" width="26" style="1647" customWidth="1"/>
    <col min="7421" max="7421" width="18.44140625" style="1647" customWidth="1"/>
    <col min="7422" max="7422" width="31.5546875" style="1647" customWidth="1"/>
    <col min="7423" max="7670" width="9.33203125" style="1647"/>
    <col min="7671" max="7671" width="57" style="1647" bestFit="1" customWidth="1"/>
    <col min="7672" max="7672" width="18" style="1647" customWidth="1"/>
    <col min="7673" max="7673" width="13.6640625" style="1647" customWidth="1"/>
    <col min="7674" max="7674" width="11.44140625" style="1647" customWidth="1"/>
    <col min="7675" max="7675" width="22" style="1647" customWidth="1"/>
    <col min="7676" max="7676" width="26" style="1647" customWidth="1"/>
    <col min="7677" max="7677" width="18.44140625" style="1647" customWidth="1"/>
    <col min="7678" max="7678" width="31.5546875" style="1647" customWidth="1"/>
    <col min="7679" max="7926" width="9.33203125" style="1647"/>
    <col min="7927" max="7927" width="57" style="1647" bestFit="1" customWidth="1"/>
    <col min="7928" max="7928" width="18" style="1647" customWidth="1"/>
    <col min="7929" max="7929" width="13.6640625" style="1647" customWidth="1"/>
    <col min="7930" max="7930" width="11.44140625" style="1647" customWidth="1"/>
    <col min="7931" max="7931" width="22" style="1647" customWidth="1"/>
    <col min="7932" max="7932" width="26" style="1647" customWidth="1"/>
    <col min="7933" max="7933" width="18.44140625" style="1647" customWidth="1"/>
    <col min="7934" max="7934" width="31.5546875" style="1647" customWidth="1"/>
    <col min="7935" max="8182" width="9.33203125" style="1647"/>
    <col min="8183" max="8183" width="57" style="1647" bestFit="1" customWidth="1"/>
    <col min="8184" max="8184" width="18" style="1647" customWidth="1"/>
    <col min="8185" max="8185" width="13.6640625" style="1647" customWidth="1"/>
    <col min="8186" max="8186" width="11.44140625" style="1647" customWidth="1"/>
    <col min="8187" max="8187" width="22" style="1647" customWidth="1"/>
    <col min="8188" max="8188" width="26" style="1647" customWidth="1"/>
    <col min="8189" max="8189" width="18.44140625" style="1647" customWidth="1"/>
    <col min="8190" max="8190" width="31.5546875" style="1647" customWidth="1"/>
    <col min="8191" max="8438" width="9.33203125" style="1647"/>
    <col min="8439" max="8439" width="57" style="1647" bestFit="1" customWidth="1"/>
    <col min="8440" max="8440" width="18" style="1647" customWidth="1"/>
    <col min="8441" max="8441" width="13.6640625" style="1647" customWidth="1"/>
    <col min="8442" max="8442" width="11.44140625" style="1647" customWidth="1"/>
    <col min="8443" max="8443" width="22" style="1647" customWidth="1"/>
    <col min="8444" max="8444" width="26" style="1647" customWidth="1"/>
    <col min="8445" max="8445" width="18.44140625" style="1647" customWidth="1"/>
    <col min="8446" max="8446" width="31.5546875" style="1647" customWidth="1"/>
    <col min="8447" max="8694" width="9.33203125" style="1647"/>
    <col min="8695" max="8695" width="57" style="1647" bestFit="1" customWidth="1"/>
    <col min="8696" max="8696" width="18" style="1647" customWidth="1"/>
    <col min="8697" max="8697" width="13.6640625" style="1647" customWidth="1"/>
    <col min="8698" max="8698" width="11.44140625" style="1647" customWidth="1"/>
    <col min="8699" max="8699" width="22" style="1647" customWidth="1"/>
    <col min="8700" max="8700" width="26" style="1647" customWidth="1"/>
    <col min="8701" max="8701" width="18.44140625" style="1647" customWidth="1"/>
    <col min="8702" max="8702" width="31.5546875" style="1647" customWidth="1"/>
    <col min="8703" max="8950" width="9.33203125" style="1647"/>
    <col min="8951" max="8951" width="57" style="1647" bestFit="1" customWidth="1"/>
    <col min="8952" max="8952" width="18" style="1647" customWidth="1"/>
    <col min="8953" max="8953" width="13.6640625" style="1647" customWidth="1"/>
    <col min="8954" max="8954" width="11.44140625" style="1647" customWidth="1"/>
    <col min="8955" max="8955" width="22" style="1647" customWidth="1"/>
    <col min="8956" max="8956" width="26" style="1647" customWidth="1"/>
    <col min="8957" max="8957" width="18.44140625" style="1647" customWidth="1"/>
    <col min="8958" max="8958" width="31.5546875" style="1647" customWidth="1"/>
    <col min="8959" max="9206" width="9.33203125" style="1647"/>
    <col min="9207" max="9207" width="57" style="1647" bestFit="1" customWidth="1"/>
    <col min="9208" max="9208" width="18" style="1647" customWidth="1"/>
    <col min="9209" max="9209" width="13.6640625" style="1647" customWidth="1"/>
    <col min="9210" max="9210" width="11.44140625" style="1647" customWidth="1"/>
    <col min="9211" max="9211" width="22" style="1647" customWidth="1"/>
    <col min="9212" max="9212" width="26" style="1647" customWidth="1"/>
    <col min="9213" max="9213" width="18.44140625" style="1647" customWidth="1"/>
    <col min="9214" max="9214" width="31.5546875" style="1647" customWidth="1"/>
    <col min="9215" max="9462" width="9.33203125" style="1647"/>
    <col min="9463" max="9463" width="57" style="1647" bestFit="1" customWidth="1"/>
    <col min="9464" max="9464" width="18" style="1647" customWidth="1"/>
    <col min="9465" max="9465" width="13.6640625" style="1647" customWidth="1"/>
    <col min="9466" max="9466" width="11.44140625" style="1647" customWidth="1"/>
    <col min="9467" max="9467" width="22" style="1647" customWidth="1"/>
    <col min="9468" max="9468" width="26" style="1647" customWidth="1"/>
    <col min="9469" max="9469" width="18.44140625" style="1647" customWidth="1"/>
    <col min="9470" max="9470" width="31.5546875" style="1647" customWidth="1"/>
    <col min="9471" max="9718" width="9.33203125" style="1647"/>
    <col min="9719" max="9719" width="57" style="1647" bestFit="1" customWidth="1"/>
    <col min="9720" max="9720" width="18" style="1647" customWidth="1"/>
    <col min="9721" max="9721" width="13.6640625" style="1647" customWidth="1"/>
    <col min="9722" max="9722" width="11.44140625" style="1647" customWidth="1"/>
    <col min="9723" max="9723" width="22" style="1647" customWidth="1"/>
    <col min="9724" max="9724" width="26" style="1647" customWidth="1"/>
    <col min="9725" max="9725" width="18.44140625" style="1647" customWidth="1"/>
    <col min="9726" max="9726" width="31.5546875" style="1647" customWidth="1"/>
    <col min="9727" max="9974" width="9.33203125" style="1647"/>
    <col min="9975" max="9975" width="57" style="1647" bestFit="1" customWidth="1"/>
    <col min="9976" max="9976" width="18" style="1647" customWidth="1"/>
    <col min="9977" max="9977" width="13.6640625" style="1647" customWidth="1"/>
    <col min="9978" max="9978" width="11.44140625" style="1647" customWidth="1"/>
    <col min="9979" max="9979" width="22" style="1647" customWidth="1"/>
    <col min="9980" max="9980" width="26" style="1647" customWidth="1"/>
    <col min="9981" max="9981" width="18.44140625" style="1647" customWidth="1"/>
    <col min="9982" max="9982" width="31.5546875" style="1647" customWidth="1"/>
    <col min="9983" max="10230" width="9.33203125" style="1647"/>
    <col min="10231" max="10231" width="57" style="1647" bestFit="1" customWidth="1"/>
    <col min="10232" max="10232" width="18" style="1647" customWidth="1"/>
    <col min="10233" max="10233" width="13.6640625" style="1647" customWidth="1"/>
    <col min="10234" max="10234" width="11.44140625" style="1647" customWidth="1"/>
    <col min="10235" max="10235" width="22" style="1647" customWidth="1"/>
    <col min="10236" max="10236" width="26" style="1647" customWidth="1"/>
    <col min="10237" max="10237" width="18.44140625" style="1647" customWidth="1"/>
    <col min="10238" max="10238" width="31.5546875" style="1647" customWidth="1"/>
    <col min="10239" max="10486" width="9.33203125" style="1647"/>
    <col min="10487" max="10487" width="57" style="1647" bestFit="1" customWidth="1"/>
    <col min="10488" max="10488" width="18" style="1647" customWidth="1"/>
    <col min="10489" max="10489" width="13.6640625" style="1647" customWidth="1"/>
    <col min="10490" max="10490" width="11.44140625" style="1647" customWidth="1"/>
    <col min="10491" max="10491" width="22" style="1647" customWidth="1"/>
    <col min="10492" max="10492" width="26" style="1647" customWidth="1"/>
    <col min="10493" max="10493" width="18.44140625" style="1647" customWidth="1"/>
    <col min="10494" max="10494" width="31.5546875" style="1647" customWidth="1"/>
    <col min="10495" max="10742" width="9.33203125" style="1647"/>
    <col min="10743" max="10743" width="57" style="1647" bestFit="1" customWidth="1"/>
    <col min="10744" max="10744" width="18" style="1647" customWidth="1"/>
    <col min="10745" max="10745" width="13.6640625" style="1647" customWidth="1"/>
    <col min="10746" max="10746" width="11.44140625" style="1647" customWidth="1"/>
    <col min="10747" max="10747" width="22" style="1647" customWidth="1"/>
    <col min="10748" max="10748" width="26" style="1647" customWidth="1"/>
    <col min="10749" max="10749" width="18.44140625" style="1647" customWidth="1"/>
    <col min="10750" max="10750" width="31.5546875" style="1647" customWidth="1"/>
    <col min="10751" max="10998" width="9.33203125" style="1647"/>
    <col min="10999" max="10999" width="57" style="1647" bestFit="1" customWidth="1"/>
    <col min="11000" max="11000" width="18" style="1647" customWidth="1"/>
    <col min="11001" max="11001" width="13.6640625" style="1647" customWidth="1"/>
    <col min="11002" max="11002" width="11.44140625" style="1647" customWidth="1"/>
    <col min="11003" max="11003" width="22" style="1647" customWidth="1"/>
    <col min="11004" max="11004" width="26" style="1647" customWidth="1"/>
    <col min="11005" max="11005" width="18.44140625" style="1647" customWidth="1"/>
    <col min="11006" max="11006" width="31.5546875" style="1647" customWidth="1"/>
    <col min="11007" max="11254" width="9.33203125" style="1647"/>
    <col min="11255" max="11255" width="57" style="1647" bestFit="1" customWidth="1"/>
    <col min="11256" max="11256" width="18" style="1647" customWidth="1"/>
    <col min="11257" max="11257" width="13.6640625" style="1647" customWidth="1"/>
    <col min="11258" max="11258" width="11.44140625" style="1647" customWidth="1"/>
    <col min="11259" max="11259" width="22" style="1647" customWidth="1"/>
    <col min="11260" max="11260" width="26" style="1647" customWidth="1"/>
    <col min="11261" max="11261" width="18.44140625" style="1647" customWidth="1"/>
    <col min="11262" max="11262" width="31.5546875" style="1647" customWidth="1"/>
    <col min="11263" max="11510" width="9.33203125" style="1647"/>
    <col min="11511" max="11511" width="57" style="1647" bestFit="1" customWidth="1"/>
    <col min="11512" max="11512" width="18" style="1647" customWidth="1"/>
    <col min="11513" max="11513" width="13.6640625" style="1647" customWidth="1"/>
    <col min="11514" max="11514" width="11.44140625" style="1647" customWidth="1"/>
    <col min="11515" max="11515" width="22" style="1647" customWidth="1"/>
    <col min="11516" max="11516" width="26" style="1647" customWidth="1"/>
    <col min="11517" max="11517" width="18.44140625" style="1647" customWidth="1"/>
    <col min="11518" max="11518" width="31.5546875" style="1647" customWidth="1"/>
    <col min="11519" max="11766" width="9.33203125" style="1647"/>
    <col min="11767" max="11767" width="57" style="1647" bestFit="1" customWidth="1"/>
    <col min="11768" max="11768" width="18" style="1647" customWidth="1"/>
    <col min="11769" max="11769" width="13.6640625" style="1647" customWidth="1"/>
    <col min="11770" max="11770" width="11.44140625" style="1647" customWidth="1"/>
    <col min="11771" max="11771" width="22" style="1647" customWidth="1"/>
    <col min="11772" max="11772" width="26" style="1647" customWidth="1"/>
    <col min="11773" max="11773" width="18.44140625" style="1647" customWidth="1"/>
    <col min="11774" max="11774" width="31.5546875" style="1647" customWidth="1"/>
    <col min="11775" max="12022" width="9.33203125" style="1647"/>
    <col min="12023" max="12023" width="57" style="1647" bestFit="1" customWidth="1"/>
    <col min="12024" max="12024" width="18" style="1647" customWidth="1"/>
    <col min="12025" max="12025" width="13.6640625" style="1647" customWidth="1"/>
    <col min="12026" max="12026" width="11.44140625" style="1647" customWidth="1"/>
    <col min="12027" max="12027" width="22" style="1647" customWidth="1"/>
    <col min="12028" max="12028" width="26" style="1647" customWidth="1"/>
    <col min="12029" max="12029" width="18.44140625" style="1647" customWidth="1"/>
    <col min="12030" max="12030" width="31.5546875" style="1647" customWidth="1"/>
    <col min="12031" max="12278" width="9.33203125" style="1647"/>
    <col min="12279" max="12279" width="57" style="1647" bestFit="1" customWidth="1"/>
    <col min="12280" max="12280" width="18" style="1647" customWidth="1"/>
    <col min="12281" max="12281" width="13.6640625" style="1647" customWidth="1"/>
    <col min="12282" max="12282" width="11.44140625" style="1647" customWidth="1"/>
    <col min="12283" max="12283" width="22" style="1647" customWidth="1"/>
    <col min="12284" max="12284" width="26" style="1647" customWidth="1"/>
    <col min="12285" max="12285" width="18.44140625" style="1647" customWidth="1"/>
    <col min="12286" max="12286" width="31.5546875" style="1647" customWidth="1"/>
    <col min="12287" max="12534" width="9.33203125" style="1647"/>
    <col min="12535" max="12535" width="57" style="1647" bestFit="1" customWidth="1"/>
    <col min="12536" max="12536" width="18" style="1647" customWidth="1"/>
    <col min="12537" max="12537" width="13.6640625" style="1647" customWidth="1"/>
    <col min="12538" max="12538" width="11.44140625" style="1647" customWidth="1"/>
    <col min="12539" max="12539" width="22" style="1647" customWidth="1"/>
    <col min="12540" max="12540" width="26" style="1647" customWidth="1"/>
    <col min="12541" max="12541" width="18.44140625" style="1647" customWidth="1"/>
    <col min="12542" max="12542" width="31.5546875" style="1647" customWidth="1"/>
    <col min="12543" max="12790" width="9.33203125" style="1647"/>
    <col min="12791" max="12791" width="57" style="1647" bestFit="1" customWidth="1"/>
    <col min="12792" max="12792" width="18" style="1647" customWidth="1"/>
    <col min="12793" max="12793" width="13.6640625" style="1647" customWidth="1"/>
    <col min="12794" max="12794" width="11.44140625" style="1647" customWidth="1"/>
    <col min="12795" max="12795" width="22" style="1647" customWidth="1"/>
    <col min="12796" max="12796" width="26" style="1647" customWidth="1"/>
    <col min="12797" max="12797" width="18.44140625" style="1647" customWidth="1"/>
    <col min="12798" max="12798" width="31.5546875" style="1647" customWidth="1"/>
    <col min="12799" max="13046" width="9.33203125" style="1647"/>
    <col min="13047" max="13047" width="57" style="1647" bestFit="1" customWidth="1"/>
    <col min="13048" max="13048" width="18" style="1647" customWidth="1"/>
    <col min="13049" max="13049" width="13.6640625" style="1647" customWidth="1"/>
    <col min="13050" max="13050" width="11.44140625" style="1647" customWidth="1"/>
    <col min="13051" max="13051" width="22" style="1647" customWidth="1"/>
    <col min="13052" max="13052" width="26" style="1647" customWidth="1"/>
    <col min="13053" max="13053" width="18.44140625" style="1647" customWidth="1"/>
    <col min="13054" max="13054" width="31.5546875" style="1647" customWidth="1"/>
    <col min="13055" max="13302" width="9.33203125" style="1647"/>
    <col min="13303" max="13303" width="57" style="1647" bestFit="1" customWidth="1"/>
    <col min="13304" max="13304" width="18" style="1647" customWidth="1"/>
    <col min="13305" max="13305" width="13.6640625" style="1647" customWidth="1"/>
    <col min="13306" max="13306" width="11.44140625" style="1647" customWidth="1"/>
    <col min="13307" max="13307" width="22" style="1647" customWidth="1"/>
    <col min="13308" max="13308" width="26" style="1647" customWidth="1"/>
    <col min="13309" max="13309" width="18.44140625" style="1647" customWidth="1"/>
    <col min="13310" max="13310" width="31.5546875" style="1647" customWidth="1"/>
    <col min="13311" max="13558" width="9.33203125" style="1647"/>
    <col min="13559" max="13559" width="57" style="1647" bestFit="1" customWidth="1"/>
    <col min="13560" max="13560" width="18" style="1647" customWidth="1"/>
    <col min="13561" max="13561" width="13.6640625" style="1647" customWidth="1"/>
    <col min="13562" max="13562" width="11.44140625" style="1647" customWidth="1"/>
    <col min="13563" max="13563" width="22" style="1647" customWidth="1"/>
    <col min="13564" max="13564" width="26" style="1647" customWidth="1"/>
    <col min="13565" max="13565" width="18.44140625" style="1647" customWidth="1"/>
    <col min="13566" max="13566" width="31.5546875" style="1647" customWidth="1"/>
    <col min="13567" max="13814" width="9.33203125" style="1647"/>
    <col min="13815" max="13815" width="57" style="1647" bestFit="1" customWidth="1"/>
    <col min="13816" max="13816" width="18" style="1647" customWidth="1"/>
    <col min="13817" max="13817" width="13.6640625" style="1647" customWidth="1"/>
    <col min="13818" max="13818" width="11.44140625" style="1647" customWidth="1"/>
    <col min="13819" max="13819" width="22" style="1647" customWidth="1"/>
    <col min="13820" max="13820" width="26" style="1647" customWidth="1"/>
    <col min="13821" max="13821" width="18.44140625" style="1647" customWidth="1"/>
    <col min="13822" max="13822" width="31.5546875" style="1647" customWidth="1"/>
    <col min="13823" max="14070" width="9.33203125" style="1647"/>
    <col min="14071" max="14071" width="57" style="1647" bestFit="1" customWidth="1"/>
    <col min="14072" max="14072" width="18" style="1647" customWidth="1"/>
    <col min="14073" max="14073" width="13.6640625" style="1647" customWidth="1"/>
    <col min="14074" max="14074" width="11.44140625" style="1647" customWidth="1"/>
    <col min="14075" max="14075" width="22" style="1647" customWidth="1"/>
    <col min="14076" max="14076" width="26" style="1647" customWidth="1"/>
    <col min="14077" max="14077" width="18.44140625" style="1647" customWidth="1"/>
    <col min="14078" max="14078" width="31.5546875" style="1647" customWidth="1"/>
    <col min="14079" max="14326" width="9.33203125" style="1647"/>
    <col min="14327" max="14327" width="57" style="1647" bestFit="1" customWidth="1"/>
    <col min="14328" max="14328" width="18" style="1647" customWidth="1"/>
    <col min="14329" max="14329" width="13.6640625" style="1647" customWidth="1"/>
    <col min="14330" max="14330" width="11.44140625" style="1647" customWidth="1"/>
    <col min="14331" max="14331" width="22" style="1647" customWidth="1"/>
    <col min="14332" max="14332" width="26" style="1647" customWidth="1"/>
    <col min="14333" max="14333" width="18.44140625" style="1647" customWidth="1"/>
    <col min="14334" max="14334" width="31.5546875" style="1647" customWidth="1"/>
    <col min="14335" max="14582" width="9.33203125" style="1647"/>
    <col min="14583" max="14583" width="57" style="1647" bestFit="1" customWidth="1"/>
    <col min="14584" max="14584" width="18" style="1647" customWidth="1"/>
    <col min="14585" max="14585" width="13.6640625" style="1647" customWidth="1"/>
    <col min="14586" max="14586" width="11.44140625" style="1647" customWidth="1"/>
    <col min="14587" max="14587" width="22" style="1647" customWidth="1"/>
    <col min="14588" max="14588" width="26" style="1647" customWidth="1"/>
    <col min="14589" max="14589" width="18.44140625" style="1647" customWidth="1"/>
    <col min="14590" max="14590" width="31.5546875" style="1647" customWidth="1"/>
    <col min="14591" max="14838" width="9.33203125" style="1647"/>
    <col min="14839" max="14839" width="57" style="1647" bestFit="1" customWidth="1"/>
    <col min="14840" max="14840" width="18" style="1647" customWidth="1"/>
    <col min="14841" max="14841" width="13.6640625" style="1647" customWidth="1"/>
    <col min="14842" max="14842" width="11.44140625" style="1647" customWidth="1"/>
    <col min="14843" max="14843" width="22" style="1647" customWidth="1"/>
    <col min="14844" max="14844" width="26" style="1647" customWidth="1"/>
    <col min="14845" max="14845" width="18.44140625" style="1647" customWidth="1"/>
    <col min="14846" max="14846" width="31.5546875" style="1647" customWidth="1"/>
    <col min="14847" max="15094" width="9.33203125" style="1647"/>
    <col min="15095" max="15095" width="57" style="1647" bestFit="1" customWidth="1"/>
    <col min="15096" max="15096" width="18" style="1647" customWidth="1"/>
    <col min="15097" max="15097" width="13.6640625" style="1647" customWidth="1"/>
    <col min="15098" max="15098" width="11.44140625" style="1647" customWidth="1"/>
    <col min="15099" max="15099" width="22" style="1647" customWidth="1"/>
    <col min="15100" max="15100" width="26" style="1647" customWidth="1"/>
    <col min="15101" max="15101" width="18.44140625" style="1647" customWidth="1"/>
    <col min="15102" max="15102" width="31.5546875" style="1647" customWidth="1"/>
    <col min="15103" max="15350" width="9.33203125" style="1647"/>
    <col min="15351" max="15351" width="57" style="1647" bestFit="1" customWidth="1"/>
    <col min="15352" max="15352" width="18" style="1647" customWidth="1"/>
    <col min="15353" max="15353" width="13.6640625" style="1647" customWidth="1"/>
    <col min="15354" max="15354" width="11.44140625" style="1647" customWidth="1"/>
    <col min="15355" max="15355" width="22" style="1647" customWidth="1"/>
    <col min="15356" max="15356" width="26" style="1647" customWidth="1"/>
    <col min="15357" max="15357" width="18.44140625" style="1647" customWidth="1"/>
    <col min="15358" max="15358" width="31.5546875" style="1647" customWidth="1"/>
    <col min="15359" max="15606" width="9.33203125" style="1647"/>
    <col min="15607" max="15607" width="57" style="1647" bestFit="1" customWidth="1"/>
    <col min="15608" max="15608" width="18" style="1647" customWidth="1"/>
    <col min="15609" max="15609" width="13.6640625" style="1647" customWidth="1"/>
    <col min="15610" max="15610" width="11.44140625" style="1647" customWidth="1"/>
    <col min="15611" max="15611" width="22" style="1647" customWidth="1"/>
    <col min="15612" max="15612" width="26" style="1647" customWidth="1"/>
    <col min="15613" max="15613" width="18.44140625" style="1647" customWidth="1"/>
    <col min="15614" max="15614" width="31.5546875" style="1647" customWidth="1"/>
    <col min="15615" max="15862" width="9.33203125" style="1647"/>
    <col min="15863" max="15863" width="57" style="1647" bestFit="1" customWidth="1"/>
    <col min="15864" max="15864" width="18" style="1647" customWidth="1"/>
    <col min="15865" max="15865" width="13.6640625" style="1647" customWidth="1"/>
    <col min="15866" max="15866" width="11.44140625" style="1647" customWidth="1"/>
    <col min="15867" max="15867" width="22" style="1647" customWidth="1"/>
    <col min="15868" max="15868" width="26" style="1647" customWidth="1"/>
    <col min="15869" max="15869" width="18.44140625" style="1647" customWidth="1"/>
    <col min="15870" max="15870" width="31.5546875" style="1647" customWidth="1"/>
    <col min="15871" max="16118" width="9.33203125" style="1647"/>
    <col min="16119" max="16119" width="57" style="1647" bestFit="1" customWidth="1"/>
    <col min="16120" max="16120" width="18" style="1647" customWidth="1"/>
    <col min="16121" max="16121" width="13.6640625" style="1647" customWidth="1"/>
    <col min="16122" max="16122" width="11.44140625" style="1647" customWidth="1"/>
    <col min="16123" max="16123" width="22" style="1647" customWidth="1"/>
    <col min="16124" max="16124" width="26" style="1647" customWidth="1"/>
    <col min="16125" max="16125" width="18.44140625" style="1647" customWidth="1"/>
    <col min="16126" max="16126" width="31.5546875" style="1647" customWidth="1"/>
    <col min="16127" max="16384" width="9.33203125" style="1647"/>
  </cols>
  <sheetData>
    <row r="1" spans="1:9">
      <c r="A1" s="1" t="s">
        <v>4078</v>
      </c>
    </row>
    <row r="2" spans="1:9">
      <c r="A2" s="1007" t="s">
        <v>1582</v>
      </c>
      <c r="B2" s="266"/>
      <c r="C2" s="1005"/>
      <c r="D2" s="1000"/>
      <c r="E2" s="313"/>
      <c r="F2" s="313"/>
      <c r="G2" s="35"/>
    </row>
    <row r="3" spans="1:9">
      <c r="B3" s="313"/>
      <c r="C3" s="313"/>
      <c r="D3" s="55"/>
      <c r="E3" s="55"/>
      <c r="F3" s="55"/>
      <c r="G3" s="55"/>
    </row>
    <row r="4" spans="1:9">
      <c r="A4" s="1" t="s">
        <v>4079</v>
      </c>
    </row>
    <row r="5" spans="1:9">
      <c r="A5" s="1008" t="s">
        <v>109</v>
      </c>
    </row>
    <row r="6" spans="1:9">
      <c r="A6" s="54" t="s">
        <v>3509</v>
      </c>
    </row>
    <row r="7" spans="1:9">
      <c r="A7" s="54" t="s">
        <v>1411</v>
      </c>
    </row>
    <row r="8" spans="1:9">
      <c r="A8" s="905" t="s">
        <v>3746</v>
      </c>
      <c r="B8" s="1923" t="s">
        <v>3747</v>
      </c>
      <c r="C8" s="1924" t="s">
        <v>108</v>
      </c>
      <c r="D8" s="1923" t="s">
        <v>3748</v>
      </c>
    </row>
    <row r="9" spans="1:9">
      <c r="B9" s="1019"/>
    </row>
    <row r="10" spans="1:9">
      <c r="A10" s="1007" t="s">
        <v>3824</v>
      </c>
    </row>
    <row r="12" spans="1:9">
      <c r="E12" s="1973" t="s">
        <v>3824</v>
      </c>
    </row>
    <row r="13" spans="1:9">
      <c r="E13" s="298" t="s">
        <v>13</v>
      </c>
    </row>
    <row r="14" spans="1:9">
      <c r="C14" s="1960" t="s">
        <v>3995</v>
      </c>
      <c r="D14" s="301" t="s">
        <v>12</v>
      </c>
      <c r="E14" s="1961"/>
      <c r="F14" s="47" t="s">
        <v>3996</v>
      </c>
      <c r="G14" s="47"/>
      <c r="H14" s="46"/>
      <c r="I14" s="46"/>
    </row>
    <row r="15" spans="1:9">
      <c r="C15" s="1960" t="s">
        <v>3997</v>
      </c>
      <c r="D15" s="301" t="s">
        <v>72</v>
      </c>
      <c r="E15" s="1992"/>
      <c r="F15" s="47" t="s">
        <v>3998</v>
      </c>
      <c r="G15" s="47"/>
      <c r="H15" s="46"/>
      <c r="I15" s="46"/>
    </row>
    <row r="16" spans="1:9">
      <c r="C16" s="1962" t="s">
        <v>3999</v>
      </c>
      <c r="D16" s="301" t="s">
        <v>11</v>
      </c>
      <c r="E16" s="1992"/>
      <c r="F16" s="47" t="s">
        <v>4000</v>
      </c>
      <c r="G16" s="47"/>
      <c r="H16" s="46"/>
      <c r="I16" s="46"/>
    </row>
    <row r="17" spans="1:9">
      <c r="C17" s="1962" t="s">
        <v>4001</v>
      </c>
      <c r="D17" s="301" t="s">
        <v>71</v>
      </c>
      <c r="E17" s="1992"/>
      <c r="F17" s="47" t="s">
        <v>4002</v>
      </c>
      <c r="G17" s="47"/>
      <c r="H17" s="46"/>
      <c r="I17" s="46"/>
    </row>
    <row r="18" spans="1:9">
      <c r="C18" s="1962" t="s">
        <v>4003</v>
      </c>
      <c r="D18" s="301" t="s">
        <v>70</v>
      </c>
      <c r="E18" s="1992"/>
      <c r="F18" s="47" t="s">
        <v>79</v>
      </c>
      <c r="G18" s="47" t="s">
        <v>4004</v>
      </c>
      <c r="H18" s="46"/>
      <c r="I18" s="46"/>
    </row>
    <row r="19" spans="1:9">
      <c r="C19" s="1962" t="s">
        <v>4005</v>
      </c>
      <c r="D19" s="301" t="s">
        <v>4006</v>
      </c>
      <c r="E19" s="1992"/>
      <c r="F19" s="47" t="s">
        <v>4007</v>
      </c>
      <c r="G19" s="47"/>
      <c r="H19" s="46"/>
      <c r="I19" s="46"/>
    </row>
    <row r="20" spans="1:9">
      <c r="C20" s="1962" t="s">
        <v>4008</v>
      </c>
      <c r="D20" s="301" t="s">
        <v>69</v>
      </c>
      <c r="E20" s="1992"/>
      <c r="F20" s="47" t="s">
        <v>4009</v>
      </c>
      <c r="G20" s="47"/>
      <c r="H20" s="46"/>
      <c r="I20" s="46"/>
    </row>
    <row r="21" spans="1:9">
      <c r="F21" s="412"/>
      <c r="G21" s="47"/>
      <c r="H21" s="47"/>
    </row>
    <row r="28" spans="1:9">
      <c r="A28" s="1" t="s">
        <v>4080</v>
      </c>
    </row>
    <row r="29" spans="1:9">
      <c r="A29" s="1008" t="s">
        <v>109</v>
      </c>
      <c r="B29" s="53"/>
      <c r="C29" s="47"/>
      <c r="D29" s="47"/>
    </row>
    <row r="30" spans="1:9">
      <c r="A30" s="1011" t="s">
        <v>90</v>
      </c>
      <c r="B30" s="53"/>
      <c r="C30" s="47"/>
      <c r="D30" s="47"/>
    </row>
    <row r="31" spans="1:9">
      <c r="A31" s="54" t="s">
        <v>3509</v>
      </c>
      <c r="B31" s="53"/>
    </row>
    <row r="32" spans="1:9">
      <c r="A32" s="54" t="s">
        <v>1411</v>
      </c>
      <c r="B32" s="53"/>
      <c r="F32" s="277"/>
    </row>
    <row r="33" spans="1:12">
      <c r="A33" s="905" t="s">
        <v>3746</v>
      </c>
      <c r="B33" s="1923" t="s">
        <v>3747</v>
      </c>
      <c r="C33" s="1924" t="s">
        <v>108</v>
      </c>
      <c r="D33" s="1923" t="s">
        <v>3748</v>
      </c>
      <c r="F33" s="277"/>
    </row>
    <row r="34" spans="1:12">
      <c r="A34" s="53"/>
      <c r="B34" s="53"/>
      <c r="C34" s="35"/>
      <c r="D34" s="35"/>
    </row>
    <row r="35" spans="1:12">
      <c r="A35" s="1007" t="s">
        <v>4011</v>
      </c>
      <c r="B35" s="53"/>
      <c r="C35" s="35"/>
      <c r="D35" s="35"/>
    </row>
    <row r="36" spans="1:12">
      <c r="B36" s="53"/>
      <c r="C36" s="313"/>
      <c r="D36" s="313"/>
    </row>
    <row r="37" spans="1:12" ht="15.75" customHeight="1">
      <c r="B37" s="940"/>
      <c r="C37" s="2151" t="s">
        <v>3839</v>
      </c>
      <c r="D37" s="2152"/>
      <c r="E37" s="2151" t="s">
        <v>3840</v>
      </c>
      <c r="F37" s="2029"/>
      <c r="G37" s="2029"/>
      <c r="H37" s="2029"/>
      <c r="I37" s="2152"/>
    </row>
    <row r="38" spans="1:12" ht="57.6">
      <c r="A38" s="35"/>
      <c r="B38" s="35"/>
      <c r="C38" s="1964" t="s">
        <v>106</v>
      </c>
      <c r="D38" s="1964" t="s">
        <v>99</v>
      </c>
      <c r="E38" s="1964" t="s">
        <v>106</v>
      </c>
      <c r="F38" s="1965" t="s">
        <v>3841</v>
      </c>
      <c r="G38" s="1993" t="s">
        <v>3750</v>
      </c>
      <c r="H38" s="1965" t="s">
        <v>3842</v>
      </c>
      <c r="I38" s="1965" t="s">
        <v>3751</v>
      </c>
    </row>
    <row r="39" spans="1:12">
      <c r="A39" s="35"/>
      <c r="B39" s="35"/>
      <c r="C39" s="1912" t="s">
        <v>89</v>
      </c>
      <c r="D39" s="1912" t="s">
        <v>107</v>
      </c>
      <c r="E39" s="1912" t="s">
        <v>88</v>
      </c>
      <c r="F39" s="1912" t="s">
        <v>87</v>
      </c>
      <c r="G39" s="1912" t="s">
        <v>86</v>
      </c>
      <c r="H39" s="1912" t="s">
        <v>85</v>
      </c>
      <c r="I39" s="1912" t="s">
        <v>84</v>
      </c>
    </row>
    <row r="40" spans="1:12">
      <c r="A40" s="1975" t="s">
        <v>4012</v>
      </c>
      <c r="B40" s="301" t="s">
        <v>10</v>
      </c>
      <c r="C40" s="1967"/>
      <c r="D40" s="1967"/>
      <c r="E40" s="1967"/>
      <c r="F40" s="1967"/>
      <c r="G40" s="1971"/>
      <c r="H40" s="1967"/>
      <c r="I40" s="1971"/>
      <c r="J40" s="42" t="s">
        <v>4013</v>
      </c>
      <c r="K40" s="35"/>
      <c r="L40" s="35"/>
    </row>
    <row r="41" spans="1:12">
      <c r="A41" s="1966" t="s">
        <v>4014</v>
      </c>
      <c r="B41" s="301" t="s">
        <v>61</v>
      </c>
      <c r="C41" s="1967"/>
      <c r="D41" s="1967"/>
      <c r="E41" s="1967"/>
      <c r="F41" s="1967"/>
      <c r="G41" s="1971"/>
      <c r="H41" s="1967"/>
      <c r="I41" s="1971"/>
      <c r="J41" s="42" t="s">
        <v>4015</v>
      </c>
      <c r="K41" s="35"/>
      <c r="L41" s="35"/>
    </row>
    <row r="42" spans="1:12">
      <c r="A42" s="1966" t="s">
        <v>4016</v>
      </c>
      <c r="B42" s="301" t="s">
        <v>53</v>
      </c>
      <c r="C42" s="303"/>
      <c r="D42" s="303"/>
      <c r="E42" s="303"/>
      <c r="F42" s="303"/>
      <c r="G42" s="1971"/>
      <c r="H42" s="303"/>
      <c r="I42" s="1971"/>
      <c r="J42" s="42" t="s">
        <v>4017</v>
      </c>
      <c r="K42" s="35"/>
      <c r="L42" s="35"/>
    </row>
    <row r="43" spans="1:12">
      <c r="A43" s="1976" t="s">
        <v>277</v>
      </c>
      <c r="B43" s="301" t="s">
        <v>52</v>
      </c>
      <c r="C43" s="303"/>
      <c r="D43" s="303"/>
      <c r="E43" s="303"/>
      <c r="F43" s="303"/>
      <c r="G43" s="1971"/>
      <c r="H43" s="303"/>
      <c r="I43" s="1971"/>
      <c r="J43" s="42" t="s">
        <v>4018</v>
      </c>
      <c r="K43" s="35"/>
      <c r="L43" s="35"/>
    </row>
    <row r="44" spans="1:12">
      <c r="A44" s="1977" t="s">
        <v>335</v>
      </c>
      <c r="B44" s="301" t="s">
        <v>51</v>
      </c>
      <c r="C44" s="1967"/>
      <c r="D44" s="1967"/>
      <c r="E44" s="1967"/>
      <c r="F44" s="1967"/>
      <c r="G44" s="1971"/>
      <c r="H44" s="1967"/>
      <c r="I44" s="1971"/>
      <c r="J44" s="42" t="s">
        <v>4018</v>
      </c>
      <c r="K44" s="35" t="s">
        <v>181</v>
      </c>
      <c r="L44" s="35"/>
    </row>
    <row r="45" spans="1:12">
      <c r="A45" s="1977" t="s">
        <v>336</v>
      </c>
      <c r="B45" s="301" t="s">
        <v>50</v>
      </c>
      <c r="C45" s="1967"/>
      <c r="D45" s="1967"/>
      <c r="E45" s="1967"/>
      <c r="F45" s="1967"/>
      <c r="G45" s="1971"/>
      <c r="H45" s="1967"/>
      <c r="I45" s="1971"/>
      <c r="J45" s="42" t="s">
        <v>4018</v>
      </c>
      <c r="K45" s="35" t="s">
        <v>180</v>
      </c>
      <c r="L45" s="35"/>
    </row>
    <row r="46" spans="1:12">
      <c r="A46" s="1976" t="s">
        <v>274</v>
      </c>
      <c r="B46" s="301" t="s">
        <v>49</v>
      </c>
      <c r="C46" s="1967"/>
      <c r="D46" s="1967"/>
      <c r="E46" s="1967"/>
      <c r="F46" s="1967"/>
      <c r="G46" s="1971"/>
      <c r="H46" s="1967"/>
      <c r="I46" s="1971"/>
      <c r="J46" s="42" t="s">
        <v>4019</v>
      </c>
      <c r="K46" s="35"/>
      <c r="L46" s="35"/>
    </row>
    <row r="47" spans="1:12">
      <c r="A47" s="1966" t="s">
        <v>4020</v>
      </c>
      <c r="B47" s="301" t="s">
        <v>101</v>
      </c>
      <c r="C47" s="303"/>
      <c r="D47" s="303"/>
      <c r="E47" s="303"/>
      <c r="F47" s="303"/>
      <c r="G47" s="1971"/>
      <c r="H47" s="303"/>
      <c r="I47" s="1971"/>
      <c r="J47" s="42" t="s">
        <v>4021</v>
      </c>
      <c r="K47" s="35"/>
      <c r="L47" s="35"/>
    </row>
    <row r="48" spans="1:12">
      <c r="A48" s="1968" t="s">
        <v>273</v>
      </c>
      <c r="B48" s="301" t="s">
        <v>44</v>
      </c>
      <c r="C48" s="1967"/>
      <c r="D48" s="1967"/>
      <c r="E48" s="1967"/>
      <c r="F48" s="1967"/>
      <c r="G48" s="1971"/>
      <c r="H48" s="1967"/>
      <c r="I48" s="1971"/>
      <c r="J48" s="42" t="s">
        <v>4022</v>
      </c>
      <c r="K48" s="35"/>
      <c r="L48" s="35"/>
    </row>
    <row r="49" spans="1:12">
      <c r="A49" s="1968" t="s">
        <v>266</v>
      </c>
      <c r="B49" s="301" t="s">
        <v>43</v>
      </c>
      <c r="C49" s="1967"/>
      <c r="D49" s="1969"/>
      <c r="E49" s="1967"/>
      <c r="F49" s="1967"/>
      <c r="G49" s="1971"/>
      <c r="H49" s="1967"/>
      <c r="I49" s="1971"/>
      <c r="J49" s="42" t="s">
        <v>4023</v>
      </c>
      <c r="K49" s="35"/>
      <c r="L49" s="35"/>
    </row>
    <row r="50" spans="1:12">
      <c r="A50" s="1968" t="s">
        <v>264</v>
      </c>
      <c r="B50" s="301" t="s">
        <v>2</v>
      </c>
      <c r="C50" s="1969"/>
      <c r="D50" s="1969"/>
      <c r="E50" s="1969"/>
      <c r="F50" s="1969"/>
      <c r="G50" s="1971"/>
      <c r="H50" s="1969"/>
      <c r="I50" s="1971"/>
      <c r="J50" s="42" t="s">
        <v>4024</v>
      </c>
      <c r="K50" s="35"/>
      <c r="L50" s="35"/>
    </row>
    <row r="51" spans="1:12">
      <c r="A51" s="1966" t="s">
        <v>4025</v>
      </c>
      <c r="B51" s="301" t="s">
        <v>36</v>
      </c>
      <c r="C51" s="1967"/>
      <c r="D51" s="1967"/>
      <c r="E51" s="1967"/>
      <c r="F51" s="1967"/>
      <c r="G51" s="1971"/>
      <c r="H51" s="1967"/>
      <c r="I51" s="1971"/>
      <c r="J51" s="42" t="s">
        <v>4026</v>
      </c>
      <c r="K51" s="35"/>
      <c r="L51" s="35"/>
    </row>
    <row r="52" spans="1:12">
      <c r="A52" s="1966" t="s">
        <v>4027</v>
      </c>
      <c r="B52" s="301" t="s">
        <v>0</v>
      </c>
      <c r="C52" s="1967"/>
      <c r="D52" s="1967"/>
      <c r="E52" s="1967"/>
      <c r="F52" s="1970"/>
      <c r="G52" s="1971"/>
      <c r="H52" s="1967"/>
      <c r="I52" s="1971"/>
      <c r="J52" s="42" t="s">
        <v>4028</v>
      </c>
      <c r="K52" s="35"/>
      <c r="L52" s="35"/>
    </row>
    <row r="53" spans="1:12">
      <c r="A53" s="1966" t="s">
        <v>4029</v>
      </c>
      <c r="B53" s="301" t="s">
        <v>18</v>
      </c>
      <c r="C53" s="303"/>
      <c r="D53" s="303"/>
      <c r="E53" s="303"/>
      <c r="F53" s="303"/>
      <c r="G53" s="1971"/>
      <c r="H53" s="303"/>
      <c r="I53" s="1971"/>
      <c r="J53" s="42" t="s">
        <v>4030</v>
      </c>
      <c r="K53" s="42" t="s">
        <v>206</v>
      </c>
      <c r="L53" s="35"/>
    </row>
    <row r="54" spans="1:12">
      <c r="A54" s="1978" t="s">
        <v>4031</v>
      </c>
      <c r="B54" s="301" t="s">
        <v>95</v>
      </c>
      <c r="C54" s="303"/>
      <c r="D54" s="303"/>
      <c r="E54" s="303"/>
      <c r="F54" s="303"/>
      <c r="G54" s="1979"/>
      <c r="H54" s="303"/>
      <c r="I54" s="1979"/>
      <c r="J54" s="42" t="s">
        <v>4030</v>
      </c>
      <c r="K54" s="35"/>
      <c r="L54" s="35"/>
    </row>
    <row r="55" spans="1:12">
      <c r="A55" s="293"/>
      <c r="B55" s="293"/>
      <c r="C55" s="42" t="s">
        <v>3920</v>
      </c>
      <c r="D55" s="42" t="s">
        <v>3921</v>
      </c>
      <c r="E55" s="42" t="s">
        <v>3920</v>
      </c>
      <c r="F55" s="42" t="s">
        <v>3921</v>
      </c>
      <c r="G55" s="1012"/>
      <c r="H55" s="42" t="s">
        <v>3921</v>
      </c>
      <c r="I55" s="1012"/>
    </row>
    <row r="56" spans="1:12">
      <c r="B56" s="293"/>
      <c r="C56" s="42"/>
      <c r="D56" s="42"/>
      <c r="E56" s="42"/>
      <c r="F56" s="42" t="s">
        <v>201</v>
      </c>
      <c r="G56" s="42" t="s">
        <v>201</v>
      </c>
      <c r="H56" s="42" t="s">
        <v>3764</v>
      </c>
      <c r="I56" s="42" t="s">
        <v>3764</v>
      </c>
    </row>
    <row r="57" spans="1:12">
      <c r="C57" s="42" t="s">
        <v>790</v>
      </c>
      <c r="D57" s="42" t="s">
        <v>790</v>
      </c>
      <c r="E57" s="42" t="s">
        <v>791</v>
      </c>
      <c r="F57" s="42" t="s">
        <v>791</v>
      </c>
      <c r="G57" s="42"/>
      <c r="H57" s="42" t="s">
        <v>791</v>
      </c>
      <c r="I57" s="42"/>
    </row>
    <row r="58" spans="1:12">
      <c r="C58" s="46" t="s">
        <v>91</v>
      </c>
      <c r="D58" s="46" t="s">
        <v>91</v>
      </c>
      <c r="E58" s="46" t="s">
        <v>91</v>
      </c>
      <c r="F58" s="46" t="s">
        <v>91</v>
      </c>
      <c r="G58" s="46" t="s">
        <v>91</v>
      </c>
      <c r="H58" s="46" t="s">
        <v>91</v>
      </c>
      <c r="I58" s="46" t="s">
        <v>91</v>
      </c>
    </row>
    <row r="59" spans="1:12">
      <c r="C59" s="47" t="s">
        <v>3765</v>
      </c>
      <c r="D59" s="47" t="s">
        <v>3765</v>
      </c>
      <c r="E59" s="47" t="s">
        <v>3765</v>
      </c>
      <c r="F59" s="47" t="s">
        <v>3765</v>
      </c>
      <c r="G59" s="47" t="s">
        <v>3765</v>
      </c>
      <c r="H59" s="47" t="s">
        <v>3765</v>
      </c>
      <c r="I59" s="47" t="s">
        <v>3765</v>
      </c>
    </row>
    <row r="60" spans="1:12">
      <c r="C60" s="41" t="s">
        <v>159</v>
      </c>
      <c r="D60" s="41" t="s">
        <v>159</v>
      </c>
      <c r="E60" s="41" t="s">
        <v>159</v>
      </c>
      <c r="F60" s="41" t="s">
        <v>159</v>
      </c>
      <c r="G60" s="41" t="s">
        <v>176</v>
      </c>
      <c r="H60" s="41" t="s">
        <v>159</v>
      </c>
      <c r="I60" s="41" t="s">
        <v>176</v>
      </c>
    </row>
    <row r="61" spans="1:12">
      <c r="C61" s="41" t="s">
        <v>183</v>
      </c>
      <c r="D61" s="41" t="s">
        <v>183</v>
      </c>
      <c r="E61" s="41" t="s">
        <v>183</v>
      </c>
      <c r="F61" s="41" t="s">
        <v>183</v>
      </c>
      <c r="G61" s="41" t="s">
        <v>183</v>
      </c>
      <c r="H61" s="41" t="s">
        <v>183</v>
      </c>
      <c r="I61" s="41" t="s">
        <v>183</v>
      </c>
    </row>
    <row r="62" spans="1:12">
      <c r="C62" s="41"/>
      <c r="D62" s="41"/>
      <c r="E62" s="41"/>
      <c r="F62" s="41"/>
      <c r="G62" s="41"/>
      <c r="H62" s="41"/>
      <c r="I62" s="41"/>
    </row>
    <row r="63" spans="1:12">
      <c r="C63" s="41"/>
      <c r="D63" s="41"/>
      <c r="E63" s="41"/>
      <c r="F63" s="41"/>
      <c r="G63" s="41"/>
      <c r="H63" s="41"/>
      <c r="I63" s="41"/>
    </row>
    <row r="64" spans="1:12">
      <c r="C64" s="41"/>
      <c r="D64" s="41"/>
      <c r="E64" s="41"/>
      <c r="F64" s="41"/>
      <c r="G64" s="41"/>
      <c r="H64" s="41"/>
      <c r="I64" s="41"/>
    </row>
    <row r="67" spans="1:10">
      <c r="E67" s="47"/>
      <c r="F67" s="47"/>
      <c r="G67" s="47"/>
      <c r="H67" s="47"/>
      <c r="I67" s="47"/>
    </row>
    <row r="68" spans="1:10">
      <c r="A68" s="1" t="s">
        <v>4081</v>
      </c>
      <c r="E68" s="47"/>
      <c r="F68" s="47"/>
      <c r="G68" s="47"/>
      <c r="H68" s="47"/>
      <c r="I68" s="47"/>
    </row>
    <row r="69" spans="1:10">
      <c r="A69" s="1008" t="s">
        <v>109</v>
      </c>
      <c r="B69" s="35"/>
      <c r="F69" s="277"/>
    </row>
    <row r="70" spans="1:10">
      <c r="A70" s="54" t="s">
        <v>3509</v>
      </c>
      <c r="B70" s="35"/>
      <c r="F70" s="277"/>
    </row>
    <row r="71" spans="1:10">
      <c r="A71" s="54" t="s">
        <v>1411</v>
      </c>
      <c r="B71" s="35"/>
      <c r="E71" s="35"/>
      <c r="F71" s="35"/>
      <c r="G71" s="35"/>
      <c r="H71" s="35"/>
      <c r="I71" s="35"/>
    </row>
    <row r="72" spans="1:10">
      <c r="A72" s="905" t="s">
        <v>3746</v>
      </c>
      <c r="B72" s="1923" t="s">
        <v>3747</v>
      </c>
      <c r="C72" s="1924" t="s">
        <v>108</v>
      </c>
      <c r="D72" s="1923" t="s">
        <v>3748</v>
      </c>
      <c r="E72" s="35"/>
      <c r="F72" s="35"/>
      <c r="G72" s="35"/>
      <c r="H72" s="35"/>
      <c r="I72" s="35"/>
    </row>
    <row r="73" spans="1:10">
      <c r="B73" s="35"/>
      <c r="C73" s="35"/>
      <c r="D73" s="35"/>
      <c r="E73" s="35"/>
      <c r="F73" s="35"/>
      <c r="G73" s="35"/>
      <c r="H73" s="35"/>
      <c r="I73" s="35"/>
    </row>
    <row r="74" spans="1:10">
      <c r="A74" s="1007" t="s">
        <v>3981</v>
      </c>
      <c r="C74" s="35"/>
      <c r="D74" s="35"/>
      <c r="E74" s="35"/>
      <c r="F74" s="35"/>
      <c r="G74" s="35"/>
      <c r="H74" s="35"/>
      <c r="I74" s="35"/>
    </row>
    <row r="75" spans="1:10">
      <c r="A75" s="35"/>
      <c r="C75" s="35"/>
      <c r="D75" s="35"/>
      <c r="E75" s="35"/>
      <c r="F75" s="35"/>
      <c r="G75" s="35"/>
      <c r="H75" s="35"/>
      <c r="I75" s="35"/>
    </row>
    <row r="76" spans="1:10">
      <c r="B76" s="35"/>
      <c r="C76" s="1964" t="s">
        <v>3803</v>
      </c>
      <c r="D76" s="1020"/>
      <c r="E76" s="35"/>
      <c r="F76" s="35"/>
      <c r="G76" s="35"/>
      <c r="H76" s="35"/>
      <c r="I76" s="35"/>
    </row>
    <row r="77" spans="1:10">
      <c r="A77" s="35"/>
      <c r="B77" s="35"/>
      <c r="C77" s="1912" t="s">
        <v>83</v>
      </c>
      <c r="D77" s="55"/>
      <c r="E77" s="35"/>
      <c r="F77" s="35"/>
      <c r="G77" s="35"/>
      <c r="H77" s="35"/>
      <c r="I77" s="35"/>
    </row>
    <row r="78" spans="1:10">
      <c r="A78" s="1975" t="s">
        <v>3982</v>
      </c>
      <c r="B78" s="1912" t="s">
        <v>896</v>
      </c>
      <c r="C78" s="1972"/>
      <c r="D78" s="35" t="s">
        <v>4030</v>
      </c>
      <c r="E78" s="47" t="s">
        <v>141</v>
      </c>
      <c r="F78" s="47" t="s">
        <v>3765</v>
      </c>
      <c r="G78" s="47" t="s">
        <v>3983</v>
      </c>
      <c r="H78" s="47"/>
      <c r="I78" s="47"/>
      <c r="J78" s="603"/>
    </row>
    <row r="79" spans="1:10">
      <c r="B79" s="35"/>
      <c r="C79" s="1647" t="s">
        <v>90</v>
      </c>
    </row>
    <row r="80" spans="1:10" ht="15.75" customHeight="1">
      <c r="B80" s="35"/>
    </row>
    <row r="81" spans="1:12" ht="15.75" customHeight="1">
      <c r="B81" s="35"/>
    </row>
    <row r="82" spans="1:12" ht="15.75" customHeight="1">
      <c r="B82" s="35"/>
    </row>
    <row r="83" spans="1:12" ht="15.75" customHeight="1">
      <c r="B83" s="35"/>
    </row>
    <row r="84" spans="1:12" ht="15.75" customHeight="1"/>
    <row r="85" spans="1:12" ht="15.75" customHeight="1">
      <c r="A85" s="1" t="s">
        <v>4082</v>
      </c>
    </row>
    <row r="86" spans="1:12" ht="15.75" customHeight="1">
      <c r="A86" s="1008" t="s">
        <v>109</v>
      </c>
    </row>
    <row r="87" spans="1:12">
      <c r="A87" s="54" t="s">
        <v>3509</v>
      </c>
      <c r="E87" s="35"/>
      <c r="F87" s="35"/>
      <c r="G87" s="35"/>
      <c r="H87" s="35"/>
      <c r="I87" s="35"/>
    </row>
    <row r="88" spans="1:12">
      <c r="A88" s="54" t="s">
        <v>1411</v>
      </c>
      <c r="E88" s="35"/>
      <c r="F88" s="35"/>
      <c r="G88" s="35"/>
      <c r="H88" s="35"/>
      <c r="I88" s="35"/>
    </row>
    <row r="89" spans="1:12">
      <c r="A89" s="905" t="s">
        <v>3746</v>
      </c>
      <c r="B89" s="1923" t="s">
        <v>3747</v>
      </c>
      <c r="C89" s="1924" t="s">
        <v>108</v>
      </c>
      <c r="D89" s="1923" t="s">
        <v>3748</v>
      </c>
      <c r="E89" s="35"/>
      <c r="F89" s="35"/>
      <c r="G89" s="35"/>
      <c r="H89" s="35"/>
      <c r="I89" s="35"/>
    </row>
    <row r="90" spans="1:12" ht="15.75" customHeight="1">
      <c r="B90" s="35"/>
    </row>
    <row r="91" spans="1:12" ht="15.75" customHeight="1">
      <c r="A91" s="1007" t="s">
        <v>4034</v>
      </c>
      <c r="B91" s="35"/>
    </row>
    <row r="92" spans="1:12" ht="25.5" customHeight="1">
      <c r="B92" s="35"/>
    </row>
    <row r="93" spans="1:12" ht="45" customHeight="1">
      <c r="A93" s="940"/>
      <c r="B93" s="35"/>
      <c r="C93" s="2151" t="s">
        <v>4035</v>
      </c>
      <c r="D93" s="2029"/>
      <c r="E93" s="2152"/>
      <c r="F93" s="1980" t="s">
        <v>4036</v>
      </c>
      <c r="G93" s="2151" t="s">
        <v>4037</v>
      </c>
      <c r="H93" s="2029"/>
      <c r="I93" s="2029"/>
      <c r="J93" s="2152"/>
    </row>
    <row r="94" spans="1:12" ht="57.6">
      <c r="B94" s="35"/>
      <c r="C94" s="1964" t="s">
        <v>4038</v>
      </c>
      <c r="D94" s="1964" t="s">
        <v>4039</v>
      </c>
      <c r="E94" s="1964" t="s">
        <v>4040</v>
      </c>
      <c r="F94" s="1964" t="s">
        <v>3803</v>
      </c>
      <c r="G94" s="1895" t="s">
        <v>4041</v>
      </c>
      <c r="H94" s="1895" t="s">
        <v>4042</v>
      </c>
      <c r="I94" s="1895" t="s">
        <v>4043</v>
      </c>
      <c r="J94" s="1895" t="s">
        <v>4044</v>
      </c>
    </row>
    <row r="95" spans="1:12">
      <c r="A95" s="910"/>
      <c r="B95" s="35"/>
      <c r="C95" s="1912" t="s">
        <v>82</v>
      </c>
      <c r="D95" s="1912" t="s">
        <v>81</v>
      </c>
      <c r="E95" s="1912" t="s">
        <v>80</v>
      </c>
      <c r="F95" s="1912" t="s">
        <v>137</v>
      </c>
      <c r="G95" s="1912" t="s">
        <v>136</v>
      </c>
      <c r="H95" s="1912" t="s">
        <v>135</v>
      </c>
      <c r="I95" s="1912" t="s">
        <v>134</v>
      </c>
      <c r="J95" s="1912" t="s">
        <v>151</v>
      </c>
    </row>
    <row r="96" spans="1:12">
      <c r="A96" s="1981" t="s">
        <v>4045</v>
      </c>
      <c r="B96" s="1912" t="s">
        <v>905</v>
      </c>
      <c r="C96" s="1959"/>
      <c r="D96" s="1959"/>
      <c r="E96" s="1959"/>
      <c r="F96" s="1959"/>
      <c r="G96" s="1994"/>
      <c r="H96" s="1994"/>
      <c r="I96" s="1995"/>
      <c r="J96" s="1996"/>
      <c r="K96" s="42" t="s">
        <v>2304</v>
      </c>
      <c r="L96" s="42"/>
    </row>
    <row r="97" spans="1:16">
      <c r="A97" s="1946" t="s">
        <v>4046</v>
      </c>
      <c r="B97" s="1912" t="s">
        <v>906</v>
      </c>
      <c r="C97" s="1959"/>
      <c r="D97" s="1959"/>
      <c r="E97" s="1959"/>
      <c r="F97" s="1959"/>
      <c r="G97" s="1994"/>
      <c r="H97" s="1994"/>
      <c r="I97" s="1995"/>
      <c r="J97" s="1997"/>
      <c r="K97" s="42" t="s">
        <v>2305</v>
      </c>
      <c r="L97" s="42"/>
    </row>
    <row r="98" spans="1:16">
      <c r="A98" s="1946" t="s">
        <v>4047</v>
      </c>
      <c r="B98" s="1912" t="s">
        <v>907</v>
      </c>
      <c r="C98" s="1959"/>
      <c r="D98" s="1959"/>
      <c r="E98" s="1959"/>
      <c r="F98" s="1959"/>
      <c r="G98" s="1994"/>
      <c r="H98" s="1994"/>
      <c r="I98" s="1995"/>
      <c r="J98" s="1997"/>
      <c r="K98" s="42" t="s">
        <v>2306</v>
      </c>
      <c r="L98" s="42"/>
    </row>
    <row r="99" spans="1:16">
      <c r="A99" s="1946" t="s">
        <v>2786</v>
      </c>
      <c r="B99" s="1912" t="s">
        <v>908</v>
      </c>
      <c r="C99" s="1959"/>
      <c r="D99" s="1959"/>
      <c r="E99" s="1959"/>
      <c r="F99" s="1959"/>
      <c r="G99" s="1994"/>
      <c r="H99" s="1994"/>
      <c r="I99" s="1995"/>
      <c r="J99" s="1997"/>
      <c r="K99" s="42" t="s">
        <v>2316</v>
      </c>
      <c r="L99" s="42"/>
    </row>
    <row r="100" spans="1:16">
      <c r="A100" s="1937" t="s">
        <v>4048</v>
      </c>
      <c r="B100" s="1912" t="s">
        <v>909</v>
      </c>
      <c r="C100" s="303"/>
      <c r="D100" s="303"/>
      <c r="E100" s="303"/>
      <c r="F100" s="303"/>
      <c r="G100" s="303"/>
      <c r="H100" s="303"/>
      <c r="I100" s="303"/>
      <c r="J100" s="1997"/>
      <c r="K100" s="42" t="s">
        <v>2149</v>
      </c>
      <c r="L100" s="42"/>
    </row>
    <row r="101" spans="1:16">
      <c r="A101" s="1937" t="s">
        <v>4049</v>
      </c>
      <c r="B101" s="1912" t="s">
        <v>910</v>
      </c>
      <c r="C101" s="1986"/>
      <c r="D101" s="303"/>
      <c r="E101" s="303"/>
      <c r="F101" s="303"/>
      <c r="G101" s="303"/>
      <c r="H101" s="303"/>
      <c r="I101" s="303"/>
      <c r="J101" s="303"/>
      <c r="K101" s="42"/>
      <c r="L101" s="41"/>
      <c r="M101" s="47"/>
      <c r="N101" s="41"/>
      <c r="O101" s="47"/>
      <c r="P101" s="47"/>
    </row>
    <row r="102" spans="1:16">
      <c r="A102" s="116"/>
      <c r="C102" s="35"/>
      <c r="D102" s="35"/>
      <c r="E102" s="35"/>
      <c r="F102" s="35"/>
      <c r="G102" s="35"/>
      <c r="H102" s="35"/>
      <c r="I102" s="35" t="s">
        <v>206</v>
      </c>
      <c r="J102" s="35"/>
    </row>
    <row r="103" spans="1:16">
      <c r="A103" s="116"/>
      <c r="C103" s="35" t="s">
        <v>90</v>
      </c>
      <c r="D103" s="35"/>
      <c r="E103" s="35" t="s">
        <v>90</v>
      </c>
      <c r="F103" s="35" t="s">
        <v>90</v>
      </c>
      <c r="G103" s="35" t="s">
        <v>90</v>
      </c>
      <c r="H103" s="35" t="s">
        <v>90</v>
      </c>
      <c r="I103" s="35" t="s">
        <v>90</v>
      </c>
      <c r="J103" s="35" t="s">
        <v>90</v>
      </c>
    </row>
    <row r="104" spans="1:16">
      <c r="A104" s="116"/>
      <c r="B104" s="116"/>
      <c r="C104" s="35" t="s">
        <v>4050</v>
      </c>
      <c r="D104" s="35" t="s">
        <v>4050</v>
      </c>
      <c r="E104" s="35" t="s">
        <v>4050</v>
      </c>
      <c r="F104" s="35" t="s">
        <v>4051</v>
      </c>
      <c r="G104" s="35" t="s">
        <v>4050</v>
      </c>
      <c r="H104" s="35" t="s">
        <v>4051</v>
      </c>
      <c r="I104" s="35" t="s">
        <v>4052</v>
      </c>
      <c r="J104" s="35" t="s">
        <v>4052</v>
      </c>
    </row>
    <row r="105" spans="1:16">
      <c r="A105" s="116"/>
      <c r="B105" s="116"/>
      <c r="C105" s="46" t="s">
        <v>141</v>
      </c>
      <c r="D105" s="46" t="s">
        <v>4053</v>
      </c>
      <c r="E105" s="46" t="s">
        <v>141</v>
      </c>
      <c r="F105" s="46" t="s">
        <v>141</v>
      </c>
      <c r="G105" s="46" t="s">
        <v>91</v>
      </c>
      <c r="H105" s="46" t="s">
        <v>91</v>
      </c>
      <c r="I105" s="46" t="s">
        <v>141</v>
      </c>
      <c r="J105" s="46" t="s">
        <v>91</v>
      </c>
    </row>
    <row r="106" spans="1:16" ht="15" customHeight="1">
      <c r="A106" s="116"/>
      <c r="B106" s="116"/>
      <c r="C106" s="47" t="s">
        <v>3765</v>
      </c>
      <c r="D106" s="47"/>
      <c r="E106" s="47" t="s">
        <v>3765</v>
      </c>
      <c r="F106" s="47" t="s">
        <v>3765</v>
      </c>
      <c r="G106" s="47" t="s">
        <v>3765</v>
      </c>
      <c r="H106" s="47" t="s">
        <v>3765</v>
      </c>
      <c r="I106" s="47" t="s">
        <v>3765</v>
      </c>
      <c r="J106" s="47" t="s">
        <v>3765</v>
      </c>
    </row>
    <row r="107" spans="1:16" ht="15" customHeight="1">
      <c r="A107" s="116"/>
      <c r="B107" s="116"/>
      <c r="C107" s="47" t="s">
        <v>4054</v>
      </c>
      <c r="D107" s="47"/>
      <c r="E107" s="99" t="s">
        <v>4055</v>
      </c>
      <c r="F107" s="47" t="s">
        <v>4054</v>
      </c>
      <c r="G107" s="99" t="s">
        <v>159</v>
      </c>
      <c r="H107" s="99" t="s">
        <v>159</v>
      </c>
      <c r="I107" s="99" t="s">
        <v>159</v>
      </c>
      <c r="J107" s="99" t="s">
        <v>159</v>
      </c>
    </row>
    <row r="108" spans="1:16">
      <c r="A108" s="116"/>
      <c r="B108" s="116"/>
      <c r="C108" s="47"/>
      <c r="D108" s="47"/>
      <c r="E108" s="47"/>
      <c r="F108" s="47"/>
      <c r="G108" s="806" t="s">
        <v>183</v>
      </c>
      <c r="H108" s="806" t="s">
        <v>183</v>
      </c>
      <c r="I108" s="47"/>
      <c r="J108" s="806" t="s">
        <v>183</v>
      </c>
    </row>
    <row r="109" spans="1:16">
      <c r="A109" s="116"/>
      <c r="B109" s="116"/>
    </row>
    <row r="110" spans="1:16" ht="17.25" customHeight="1"/>
    <row r="112" spans="1:16">
      <c r="A112" s="1" t="s">
        <v>4083</v>
      </c>
    </row>
    <row r="113" spans="1:11">
      <c r="A113" s="1008" t="s">
        <v>109</v>
      </c>
      <c r="B113" s="53"/>
      <c r="C113" s="1021"/>
    </row>
    <row r="114" spans="1:11">
      <c r="A114" s="54" t="s">
        <v>3509</v>
      </c>
      <c r="B114" s="53"/>
      <c r="C114" s="1021"/>
    </row>
    <row r="115" spans="1:11">
      <c r="A115" s="54" t="s">
        <v>1411</v>
      </c>
      <c r="B115" s="53"/>
      <c r="C115" s="1021"/>
      <c r="E115" s="35"/>
      <c r="F115" s="35"/>
      <c r="G115" s="35"/>
      <c r="H115" s="35"/>
      <c r="I115" s="35"/>
    </row>
    <row r="116" spans="1:11">
      <c r="A116" s="905" t="s">
        <v>3746</v>
      </c>
      <c r="B116" s="1923" t="s">
        <v>3747</v>
      </c>
      <c r="C116" s="1924" t="s">
        <v>108</v>
      </c>
      <c r="D116" s="1923" t="s">
        <v>3748</v>
      </c>
      <c r="E116" s="35"/>
      <c r="F116" s="35"/>
      <c r="G116" s="35"/>
      <c r="H116" s="35"/>
      <c r="I116" s="35"/>
    </row>
    <row r="117" spans="1:11">
      <c r="A117" s="53"/>
      <c r="B117" s="53"/>
      <c r="C117" s="35"/>
      <c r="D117" s="35"/>
    </row>
    <row r="118" spans="1:11">
      <c r="A118" s="1007" t="s">
        <v>4057</v>
      </c>
      <c r="B118" s="53"/>
      <c r="C118" s="35"/>
      <c r="D118" s="35"/>
    </row>
    <row r="119" spans="1:11">
      <c r="B119" s="53"/>
      <c r="C119" s="1021"/>
    </row>
    <row r="120" spans="1:11">
      <c r="C120" s="1923" t="s">
        <v>195</v>
      </c>
    </row>
    <row r="121" spans="1:11">
      <c r="C121" s="298" t="s">
        <v>150</v>
      </c>
    </row>
    <row r="122" spans="1:11">
      <c r="A122" s="1978" t="s">
        <v>4057</v>
      </c>
      <c r="B122" s="301" t="s">
        <v>139</v>
      </c>
      <c r="C122" s="1985"/>
      <c r="D122" s="35" t="s">
        <v>3764</v>
      </c>
      <c r="E122" s="35" t="s">
        <v>4052</v>
      </c>
      <c r="F122" s="47" t="s">
        <v>91</v>
      </c>
      <c r="G122" s="47" t="s">
        <v>3765</v>
      </c>
      <c r="H122" s="1004" t="s">
        <v>176</v>
      </c>
      <c r="I122" s="47" t="s">
        <v>183</v>
      </c>
      <c r="J122" s="47"/>
      <c r="K122" s="47"/>
    </row>
    <row r="123" spans="1:11">
      <c r="A123" s="53"/>
      <c r="B123" s="53"/>
      <c r="C123" s="1647" t="s">
        <v>90</v>
      </c>
    </row>
    <row r="124" spans="1:11">
      <c r="B124" s="53"/>
      <c r="C124" s="1021"/>
    </row>
    <row r="129" spans="1:9">
      <c r="A129" s="1" t="s">
        <v>4084</v>
      </c>
    </row>
    <row r="130" spans="1:9">
      <c r="A130" s="1008" t="s">
        <v>109</v>
      </c>
      <c r="B130" s="53"/>
      <c r="C130" s="1022"/>
      <c r="D130" s="116"/>
    </row>
    <row r="131" spans="1:9">
      <c r="A131" s="1011" t="s">
        <v>90</v>
      </c>
      <c r="B131" s="53"/>
      <c r="C131" s="1022"/>
      <c r="D131" s="116"/>
    </row>
    <row r="132" spans="1:9">
      <c r="A132" s="54" t="s">
        <v>3509</v>
      </c>
      <c r="B132" s="53"/>
      <c r="C132" s="313"/>
      <c r="D132" s="313"/>
    </row>
    <row r="133" spans="1:9">
      <c r="A133" s="54" t="s">
        <v>1411</v>
      </c>
      <c r="B133" s="53"/>
      <c r="C133" s="313"/>
      <c r="D133" s="313"/>
    </row>
    <row r="134" spans="1:9">
      <c r="A134" s="905" t="s">
        <v>3746</v>
      </c>
      <c r="B134" s="1923" t="s">
        <v>3747</v>
      </c>
      <c r="C134" s="1924" t="s">
        <v>108</v>
      </c>
      <c r="D134" s="1923" t="s">
        <v>3748</v>
      </c>
      <c r="E134" s="313"/>
      <c r="F134" s="313"/>
      <c r="G134" s="313"/>
      <c r="H134" s="313"/>
      <c r="I134" s="313"/>
    </row>
    <row r="136" spans="1:9">
      <c r="B136" s="53"/>
    </row>
    <row r="137" spans="1:9">
      <c r="A137" s="1007" t="s">
        <v>4059</v>
      </c>
      <c r="B137" s="53"/>
    </row>
    <row r="138" spans="1:9" ht="25.5" customHeight="1">
      <c r="A138" s="940"/>
      <c r="B138" s="940"/>
      <c r="C138" s="2151" t="s">
        <v>3839</v>
      </c>
      <c r="D138" s="2152"/>
      <c r="E138" s="2151" t="s">
        <v>3840</v>
      </c>
      <c r="F138" s="2029"/>
      <c r="G138" s="2152"/>
    </row>
    <row r="139" spans="1:9" ht="28.8">
      <c r="A139" s="116"/>
      <c r="B139" s="116"/>
      <c r="C139" s="1964" t="s">
        <v>106</v>
      </c>
      <c r="D139" s="1964" t="s">
        <v>99</v>
      </c>
      <c r="E139" s="1964" t="s">
        <v>106</v>
      </c>
      <c r="F139" s="1964" t="s">
        <v>99</v>
      </c>
      <c r="G139" s="1964" t="s">
        <v>195</v>
      </c>
    </row>
    <row r="140" spans="1:9">
      <c r="A140" s="116"/>
      <c r="B140" s="116"/>
      <c r="C140" s="1912" t="s">
        <v>148</v>
      </c>
      <c r="D140" s="1912" t="s">
        <v>133</v>
      </c>
      <c r="E140" s="1912" t="s">
        <v>128</v>
      </c>
      <c r="F140" s="1912" t="s">
        <v>127</v>
      </c>
      <c r="G140" s="1912" t="s">
        <v>126</v>
      </c>
    </row>
    <row r="141" spans="1:9">
      <c r="A141" s="1978" t="s">
        <v>4059</v>
      </c>
      <c r="B141" s="301" t="s">
        <v>132</v>
      </c>
      <c r="C141" s="1969"/>
      <c r="D141" s="1969"/>
      <c r="E141" s="1969"/>
      <c r="F141" s="1969"/>
      <c r="G141" s="1971"/>
      <c r="H141" s="35" t="s">
        <v>4060</v>
      </c>
      <c r="I141" s="35" t="s">
        <v>205</v>
      </c>
    </row>
    <row r="142" spans="1:9">
      <c r="A142" s="53"/>
      <c r="B142" s="53"/>
      <c r="C142" s="35" t="s">
        <v>3920</v>
      </c>
      <c r="D142" s="35" t="s">
        <v>3921</v>
      </c>
      <c r="E142" s="35" t="s">
        <v>3920</v>
      </c>
      <c r="F142" s="35" t="s">
        <v>3921</v>
      </c>
      <c r="G142" s="1014"/>
    </row>
    <row r="143" spans="1:9">
      <c r="A143" s="53"/>
      <c r="B143" s="53"/>
      <c r="C143" s="35"/>
      <c r="D143" s="35"/>
      <c r="E143" s="35"/>
      <c r="F143" s="35" t="s">
        <v>3764</v>
      </c>
      <c r="G143" s="35" t="s">
        <v>3764</v>
      </c>
    </row>
    <row r="144" spans="1:9">
      <c r="A144" s="53"/>
      <c r="B144" s="53"/>
      <c r="C144" s="35" t="s">
        <v>790</v>
      </c>
      <c r="D144" s="35" t="s">
        <v>790</v>
      </c>
      <c r="E144" s="35" t="s">
        <v>791</v>
      </c>
      <c r="F144" s="35" t="s">
        <v>791</v>
      </c>
      <c r="G144" s="35" t="s">
        <v>791</v>
      </c>
    </row>
    <row r="145" spans="1:9">
      <c r="A145" s="53"/>
      <c r="B145" s="53"/>
      <c r="C145" s="47" t="s">
        <v>91</v>
      </c>
      <c r="D145" s="47" t="s">
        <v>91</v>
      </c>
      <c r="E145" s="47" t="s">
        <v>91</v>
      </c>
      <c r="F145" s="47" t="s">
        <v>91</v>
      </c>
      <c r="G145" s="47" t="s">
        <v>91</v>
      </c>
    </row>
    <row r="146" spans="1:9">
      <c r="A146" s="53"/>
      <c r="B146" s="53"/>
      <c r="C146" s="47" t="s">
        <v>3765</v>
      </c>
      <c r="D146" s="47" t="s">
        <v>3765</v>
      </c>
      <c r="E146" s="47" t="s">
        <v>3765</v>
      </c>
      <c r="F146" s="47" t="s">
        <v>3765</v>
      </c>
      <c r="G146" s="47" t="s">
        <v>3765</v>
      </c>
    </row>
    <row r="147" spans="1:9">
      <c r="A147" s="53"/>
      <c r="B147" s="53"/>
      <c r="C147" s="47" t="s">
        <v>159</v>
      </c>
      <c r="D147" s="47" t="s">
        <v>159</v>
      </c>
      <c r="E147" s="47" t="s">
        <v>159</v>
      </c>
      <c r="F147" s="47" t="s">
        <v>159</v>
      </c>
      <c r="G147" s="1004" t="s">
        <v>176</v>
      </c>
    </row>
    <row r="148" spans="1:9">
      <c r="A148" s="53"/>
      <c r="B148" s="53"/>
      <c r="C148" s="806" t="s">
        <v>183</v>
      </c>
      <c r="D148" s="806" t="s">
        <v>183</v>
      </c>
      <c r="E148" s="806" t="s">
        <v>183</v>
      </c>
      <c r="F148" s="806" t="s">
        <v>183</v>
      </c>
      <c r="G148" s="1015"/>
    </row>
    <row r="149" spans="1:9">
      <c r="A149" s="53"/>
      <c r="B149" s="53"/>
      <c r="H149" s="116"/>
    </row>
    <row r="150" spans="1:9">
      <c r="A150" s="53"/>
      <c r="B150" s="53"/>
      <c r="C150" s="1021"/>
      <c r="D150" s="116"/>
      <c r="E150" s="116"/>
      <c r="F150" s="116"/>
      <c r="G150" s="1016"/>
      <c r="H150" s="116"/>
      <c r="I150" s="116"/>
    </row>
    <row r="151" spans="1:9">
      <c r="A151" s="53"/>
      <c r="B151" s="53"/>
      <c r="H151" s="35"/>
      <c r="I151" s="116"/>
    </row>
    <row r="152" spans="1:9">
      <c r="H152" s="35"/>
      <c r="I152" s="35"/>
    </row>
    <row r="153" spans="1:9">
      <c r="A153" s="1" t="s">
        <v>4085</v>
      </c>
      <c r="B153" s="53"/>
      <c r="E153" s="116"/>
      <c r="F153" s="116"/>
      <c r="G153" s="1016"/>
      <c r="H153" s="35"/>
      <c r="I153" s="35"/>
    </row>
    <row r="154" spans="1:9">
      <c r="A154" s="1008" t="s">
        <v>109</v>
      </c>
      <c r="B154" s="53"/>
      <c r="E154" s="116"/>
      <c r="F154" s="116"/>
      <c r="G154" s="1016"/>
      <c r="H154" s="35"/>
      <c r="I154" s="35"/>
    </row>
    <row r="155" spans="1:9">
      <c r="A155" s="1011" t="s">
        <v>90</v>
      </c>
      <c r="B155" s="53"/>
      <c r="E155" s="35"/>
      <c r="F155" s="35"/>
      <c r="G155" s="35"/>
      <c r="H155" s="35"/>
      <c r="I155" s="35"/>
    </row>
    <row r="156" spans="1:9">
      <c r="A156" s="54" t="s">
        <v>3509</v>
      </c>
      <c r="B156" s="53"/>
      <c r="E156" s="35"/>
      <c r="F156" s="35"/>
      <c r="G156" s="35"/>
      <c r="H156" s="35"/>
      <c r="I156" s="35"/>
    </row>
    <row r="157" spans="1:9">
      <c r="A157" s="54" t="s">
        <v>1411</v>
      </c>
      <c r="B157" s="53"/>
      <c r="E157" s="116"/>
      <c r="F157" s="116"/>
      <c r="G157" s="1016"/>
      <c r="H157" s="35"/>
      <c r="I157" s="35"/>
    </row>
    <row r="158" spans="1:9">
      <c r="A158" s="905" t="s">
        <v>3746</v>
      </c>
      <c r="B158" s="1923" t="s">
        <v>3747</v>
      </c>
      <c r="C158" s="1924" t="s">
        <v>108</v>
      </c>
      <c r="D158" s="1923" t="s">
        <v>3748</v>
      </c>
      <c r="E158" s="116"/>
      <c r="F158" s="116"/>
      <c r="G158" s="1016"/>
      <c r="H158" s="35"/>
      <c r="I158" s="35"/>
    </row>
    <row r="159" spans="1:9">
      <c r="B159" s="53"/>
      <c r="C159" s="1022"/>
      <c r="D159" s="116"/>
      <c r="E159" s="116"/>
      <c r="F159" s="116"/>
      <c r="G159" s="116"/>
      <c r="H159" s="35"/>
      <c r="I159" s="35"/>
    </row>
    <row r="160" spans="1:9">
      <c r="A160" s="1007" t="s">
        <v>4062</v>
      </c>
      <c r="B160" s="53"/>
      <c r="C160" s="35"/>
      <c r="D160" s="35"/>
      <c r="E160" s="116"/>
      <c r="F160" s="116"/>
      <c r="G160" s="116"/>
      <c r="H160" s="35"/>
      <c r="I160" s="35"/>
    </row>
    <row r="161" spans="1:9">
      <c r="A161" s="35"/>
      <c r="B161" s="53"/>
      <c r="C161" s="35"/>
      <c r="D161" s="35"/>
      <c r="E161" s="116"/>
      <c r="F161" s="116"/>
      <c r="G161" s="116"/>
      <c r="H161" s="35"/>
      <c r="I161" s="35"/>
    </row>
    <row r="162" spans="1:9" ht="28.8">
      <c r="B162" s="35"/>
      <c r="C162" s="1964" t="s">
        <v>195</v>
      </c>
      <c r="D162" s="35"/>
      <c r="E162" s="116"/>
      <c r="F162" s="116"/>
      <c r="G162" s="116"/>
      <c r="H162" s="35"/>
      <c r="I162" s="35"/>
    </row>
    <row r="163" spans="1:9">
      <c r="B163" s="35"/>
      <c r="C163" s="1912" t="s">
        <v>125</v>
      </c>
      <c r="D163" s="35"/>
      <c r="E163" s="116"/>
      <c r="F163" s="116"/>
      <c r="G163" s="116"/>
      <c r="H163" s="35"/>
      <c r="I163" s="35"/>
    </row>
    <row r="164" spans="1:9">
      <c r="A164" s="1981" t="s">
        <v>4063</v>
      </c>
      <c r="B164" s="301" t="s">
        <v>131</v>
      </c>
      <c r="C164" s="1971"/>
      <c r="D164" s="35" t="s">
        <v>4060</v>
      </c>
      <c r="E164" s="35" t="s">
        <v>206</v>
      </c>
      <c r="F164" s="116"/>
      <c r="G164" s="116"/>
      <c r="H164" s="35"/>
      <c r="I164" s="35"/>
    </row>
    <row r="165" spans="1:9">
      <c r="A165" s="1978" t="s">
        <v>4062</v>
      </c>
      <c r="B165" s="301" t="s">
        <v>925</v>
      </c>
      <c r="C165" s="1971"/>
      <c r="D165" s="35" t="s">
        <v>4060</v>
      </c>
      <c r="E165" s="116"/>
      <c r="F165" s="116"/>
      <c r="G165" s="116"/>
      <c r="H165" s="35"/>
      <c r="I165" s="35"/>
    </row>
    <row r="166" spans="1:9">
      <c r="B166" s="35"/>
      <c r="C166" s="35" t="s">
        <v>3764</v>
      </c>
      <c r="D166" s="35"/>
      <c r="E166" s="116"/>
      <c r="F166" s="116"/>
      <c r="G166" s="116"/>
      <c r="H166" s="35"/>
      <c r="I166" s="35"/>
    </row>
    <row r="167" spans="1:9">
      <c r="B167" s="35"/>
      <c r="C167" s="47" t="s">
        <v>91</v>
      </c>
      <c r="D167" s="35"/>
      <c r="E167" s="116"/>
      <c r="F167" s="116"/>
      <c r="G167" s="116"/>
      <c r="H167" s="35"/>
      <c r="I167" s="35"/>
    </row>
    <row r="168" spans="1:9">
      <c r="C168" s="47" t="s">
        <v>3765</v>
      </c>
      <c r="D168" s="35"/>
      <c r="E168" s="116"/>
      <c r="F168" s="116"/>
      <c r="G168" s="116"/>
      <c r="H168" s="35"/>
      <c r="I168" s="35"/>
    </row>
    <row r="169" spans="1:9">
      <c r="C169" s="1004" t="s">
        <v>176</v>
      </c>
      <c r="D169" s="35"/>
      <c r="E169" s="116"/>
      <c r="F169" s="116"/>
      <c r="G169" s="116"/>
      <c r="H169" s="35"/>
      <c r="I169" s="35"/>
    </row>
    <row r="170" spans="1:9">
      <c r="D170" s="35"/>
      <c r="E170" s="116"/>
      <c r="F170" s="116"/>
      <c r="G170" s="116"/>
      <c r="H170" s="35"/>
      <c r="I170" s="35"/>
    </row>
    <row r="171" spans="1:9">
      <c r="D171" s="35"/>
      <c r="E171" s="116"/>
      <c r="F171" s="116"/>
      <c r="G171" s="116"/>
      <c r="H171" s="35"/>
      <c r="I171" s="35"/>
    </row>
    <row r="172" spans="1:9">
      <c r="D172" s="35"/>
      <c r="E172" s="116"/>
      <c r="F172" s="116"/>
      <c r="G172" s="116"/>
      <c r="H172" s="35"/>
      <c r="I172" s="35"/>
    </row>
    <row r="173" spans="1:9">
      <c r="C173" s="1015"/>
      <c r="D173" s="35"/>
      <c r="E173" s="116"/>
      <c r="F173" s="116"/>
      <c r="G173" s="116"/>
      <c r="H173" s="35"/>
      <c r="I173" s="35"/>
    </row>
    <row r="174" spans="1:9">
      <c r="E174" s="116"/>
      <c r="F174" s="116"/>
      <c r="G174" s="116"/>
      <c r="H174" s="35"/>
      <c r="I174" s="35"/>
    </row>
    <row r="175" spans="1:9">
      <c r="A175" s="1" t="s">
        <v>4086</v>
      </c>
      <c r="C175" s="35"/>
      <c r="D175" s="35"/>
      <c r="E175" s="116"/>
      <c r="F175" s="116"/>
      <c r="G175" s="116"/>
      <c r="H175" s="35"/>
      <c r="I175" s="35"/>
    </row>
    <row r="176" spans="1:9">
      <c r="A176" s="1008" t="s">
        <v>109</v>
      </c>
      <c r="B176" s="116"/>
      <c r="E176" s="116"/>
      <c r="F176" s="116"/>
      <c r="G176" s="116"/>
      <c r="H176" s="35"/>
      <c r="I176" s="35"/>
    </row>
    <row r="177" spans="1:9">
      <c r="A177" s="1011" t="s">
        <v>90</v>
      </c>
      <c r="B177" s="116"/>
      <c r="E177" s="116"/>
      <c r="F177" s="116"/>
      <c r="G177" s="116"/>
      <c r="H177" s="35"/>
      <c r="I177" s="35"/>
    </row>
    <row r="178" spans="1:9">
      <c r="A178" s="54" t="s">
        <v>3509</v>
      </c>
      <c r="B178" s="116"/>
      <c r="C178" s="1022"/>
      <c r="D178" s="116"/>
      <c r="E178" s="116"/>
      <c r="F178" s="116"/>
      <c r="G178" s="116"/>
      <c r="H178" s="35"/>
      <c r="I178" s="35"/>
    </row>
    <row r="179" spans="1:9">
      <c r="A179" s="54" t="s">
        <v>1411</v>
      </c>
      <c r="B179" s="116"/>
      <c r="C179" s="1022"/>
      <c r="D179" s="116"/>
      <c r="E179" s="116"/>
      <c r="F179" s="116"/>
      <c r="G179" s="116"/>
      <c r="H179" s="35"/>
      <c r="I179" s="35"/>
    </row>
    <row r="180" spans="1:9">
      <c r="A180" s="905" t="s">
        <v>3746</v>
      </c>
      <c r="B180" s="1923" t="s">
        <v>3747</v>
      </c>
      <c r="C180" s="1924" t="s">
        <v>108</v>
      </c>
      <c r="D180" s="1923" t="s">
        <v>3748</v>
      </c>
      <c r="E180" s="116"/>
      <c r="F180" s="116"/>
      <c r="G180" s="116"/>
      <c r="H180" s="35"/>
      <c r="I180" s="35"/>
    </row>
    <row r="181" spans="1:9">
      <c r="B181" s="116"/>
      <c r="E181" s="116"/>
      <c r="F181" s="116"/>
      <c r="G181" s="116"/>
      <c r="H181" s="35"/>
      <c r="I181" s="35"/>
    </row>
    <row r="182" spans="1:9">
      <c r="A182" s="1007" t="s">
        <v>4065</v>
      </c>
      <c r="B182" s="53"/>
      <c r="C182" s="35"/>
      <c r="D182" s="116"/>
      <c r="E182" s="116"/>
      <c r="F182" s="116"/>
      <c r="G182" s="116"/>
      <c r="H182" s="35"/>
      <c r="I182" s="35"/>
    </row>
    <row r="183" spans="1:9">
      <c r="A183" s="53"/>
      <c r="B183" s="53"/>
      <c r="C183" s="35"/>
      <c r="D183" s="116"/>
      <c r="E183" s="116"/>
      <c r="F183" s="116"/>
      <c r="G183" s="116"/>
      <c r="H183" s="35"/>
      <c r="I183" s="35"/>
    </row>
    <row r="184" spans="1:9" ht="54.75" customHeight="1">
      <c r="A184" s="116"/>
      <c r="B184" s="116"/>
      <c r="C184" s="1987" t="s">
        <v>3750</v>
      </c>
      <c r="D184" s="1987" t="s">
        <v>3751</v>
      </c>
      <c r="E184" s="116"/>
      <c r="F184" s="116"/>
      <c r="G184" s="35"/>
      <c r="H184" s="35"/>
    </row>
    <row r="185" spans="1:9">
      <c r="A185" s="116"/>
      <c r="B185" s="116"/>
      <c r="C185" s="298" t="s">
        <v>124</v>
      </c>
      <c r="D185" s="298" t="s">
        <v>123</v>
      </c>
      <c r="E185" s="116"/>
      <c r="F185" s="116"/>
      <c r="G185" s="35"/>
      <c r="H185" s="35"/>
    </row>
    <row r="186" spans="1:9">
      <c r="A186" s="1981" t="s">
        <v>4066</v>
      </c>
      <c r="B186" s="301" t="s">
        <v>941</v>
      </c>
      <c r="C186" s="1988"/>
      <c r="D186" s="1988"/>
      <c r="E186" s="756" t="s">
        <v>4067</v>
      </c>
      <c r="F186" s="756"/>
      <c r="G186" s="1017"/>
      <c r="H186" s="35"/>
      <c r="I186" s="35"/>
    </row>
    <row r="187" spans="1:9">
      <c r="A187" s="1981" t="s">
        <v>4068</v>
      </c>
      <c r="B187" s="301" t="s">
        <v>942</v>
      </c>
      <c r="C187" s="1988"/>
      <c r="D187" s="1988"/>
      <c r="E187" s="756" t="s">
        <v>4069</v>
      </c>
      <c r="F187" s="756"/>
      <c r="G187" s="1017"/>
      <c r="H187" s="35"/>
      <c r="I187" s="35"/>
    </row>
    <row r="188" spans="1:9">
      <c r="A188" s="1981" t="s">
        <v>4070</v>
      </c>
      <c r="B188" s="301" t="s">
        <v>943</v>
      </c>
      <c r="C188" s="1988"/>
      <c r="D188" s="1988"/>
      <c r="E188" s="756" t="s">
        <v>4071</v>
      </c>
      <c r="F188" s="756"/>
      <c r="G188" s="1017"/>
      <c r="H188" s="35"/>
      <c r="I188" s="35"/>
    </row>
    <row r="189" spans="1:9">
      <c r="A189" s="1981" t="s">
        <v>4072</v>
      </c>
      <c r="B189" s="301" t="s">
        <v>944</v>
      </c>
      <c r="C189" s="1988"/>
      <c r="D189" s="1998"/>
      <c r="E189" s="756" t="s">
        <v>4073</v>
      </c>
      <c r="F189" s="756" t="s">
        <v>206</v>
      </c>
      <c r="G189" s="1017"/>
      <c r="H189" s="35"/>
      <c r="I189" s="35"/>
    </row>
    <row r="190" spans="1:9">
      <c r="A190" s="1989" t="s">
        <v>4074</v>
      </c>
      <c r="B190" s="301" t="s">
        <v>945</v>
      </c>
      <c r="C190" s="1988"/>
      <c r="D190" s="1999"/>
      <c r="E190" s="756" t="s">
        <v>4073</v>
      </c>
      <c r="F190" s="756"/>
      <c r="G190" s="1017"/>
      <c r="H190" s="35"/>
      <c r="I190" s="35"/>
    </row>
    <row r="191" spans="1:9">
      <c r="B191" s="116"/>
      <c r="C191" s="35" t="s">
        <v>201</v>
      </c>
      <c r="D191" s="35" t="s">
        <v>3764</v>
      </c>
    </row>
    <row r="192" spans="1:9">
      <c r="A192" s="116"/>
      <c r="B192" s="116"/>
      <c r="C192" s="47" t="s">
        <v>91</v>
      </c>
      <c r="D192" s="47" t="s">
        <v>91</v>
      </c>
    </row>
    <row r="193" spans="1:9">
      <c r="A193" s="116"/>
      <c r="B193" s="116"/>
      <c r="C193" s="47" t="s">
        <v>3765</v>
      </c>
      <c r="D193" s="47" t="s">
        <v>3765</v>
      </c>
      <c r="G193" s="35"/>
    </row>
    <row r="194" spans="1:9">
      <c r="A194" s="116"/>
      <c r="B194" s="116"/>
      <c r="C194" s="1004" t="s">
        <v>176</v>
      </c>
      <c r="D194" s="1004" t="s">
        <v>176</v>
      </c>
      <c r="G194" s="35"/>
    </row>
    <row r="195" spans="1:9">
      <c r="A195" s="116"/>
      <c r="B195" s="116"/>
      <c r="C195" s="830" t="s">
        <v>3976</v>
      </c>
      <c r="D195" s="830" t="s">
        <v>3976</v>
      </c>
      <c r="G195" s="35"/>
    </row>
    <row r="196" spans="1:9">
      <c r="A196" s="116"/>
      <c r="B196" s="116"/>
      <c r="G196" s="35"/>
    </row>
    <row r="197" spans="1:9">
      <c r="A197" s="116"/>
      <c r="B197" s="116"/>
    </row>
    <row r="198" spans="1:9">
      <c r="B198" s="116"/>
    </row>
    <row r="201" spans="1:9">
      <c r="A201" s="1" t="s">
        <v>4087</v>
      </c>
      <c r="E201" s="116"/>
      <c r="F201" s="116"/>
      <c r="G201" s="1016"/>
      <c r="H201" s="35"/>
      <c r="I201" s="35"/>
    </row>
    <row r="202" spans="1:9">
      <c r="A202" s="1008" t="s">
        <v>109</v>
      </c>
      <c r="E202" s="116"/>
      <c r="F202" s="116"/>
      <c r="G202" s="1016"/>
      <c r="H202" s="35"/>
      <c r="I202" s="35"/>
    </row>
    <row r="203" spans="1:9">
      <c r="A203" s="1011" t="s">
        <v>90</v>
      </c>
      <c r="E203" s="116"/>
      <c r="F203" s="116"/>
      <c r="G203" s="1016"/>
      <c r="H203" s="35"/>
      <c r="I203" s="35"/>
    </row>
    <row r="204" spans="1:9">
      <c r="A204" s="54" t="s">
        <v>3509</v>
      </c>
      <c r="E204" s="116"/>
      <c r="F204" s="116"/>
      <c r="G204" s="1016"/>
      <c r="H204" s="35"/>
      <c r="I204" s="35"/>
    </row>
    <row r="205" spans="1:9">
      <c r="A205" s="54" t="s">
        <v>1411</v>
      </c>
      <c r="E205" s="116"/>
      <c r="F205" s="116"/>
      <c r="G205" s="1016"/>
      <c r="H205" s="35"/>
      <c r="I205" s="35"/>
    </row>
    <row r="206" spans="1:9">
      <c r="A206" s="905" t="s">
        <v>3746</v>
      </c>
      <c r="B206" s="1923" t="s">
        <v>3747</v>
      </c>
      <c r="C206" s="1924" t="s">
        <v>108</v>
      </c>
      <c r="D206" s="1923" t="s">
        <v>3748</v>
      </c>
      <c r="E206" s="116"/>
      <c r="F206" s="116"/>
      <c r="G206" s="1016"/>
      <c r="H206" s="35"/>
      <c r="I206" s="35"/>
    </row>
    <row r="208" spans="1:9">
      <c r="A208" s="1007" t="s">
        <v>4076</v>
      </c>
    </row>
    <row r="210" spans="1:7" ht="28.8">
      <c r="C210" s="1987" t="s">
        <v>3750</v>
      </c>
      <c r="D210" s="1987" t="s">
        <v>3751</v>
      </c>
    </row>
    <row r="211" spans="1:7">
      <c r="C211" s="298" t="s">
        <v>122</v>
      </c>
      <c r="D211" s="298" t="s">
        <v>121</v>
      </c>
    </row>
    <row r="212" spans="1:7">
      <c r="A212" s="1966" t="s">
        <v>4077</v>
      </c>
      <c r="B212" s="301" t="s">
        <v>951</v>
      </c>
      <c r="C212" s="1998"/>
      <c r="D212" s="1971"/>
      <c r="E212" s="42" t="s">
        <v>3757</v>
      </c>
      <c r="F212" s="756" t="s">
        <v>206</v>
      </c>
      <c r="G212" s="1017"/>
    </row>
    <row r="213" spans="1:7">
      <c r="A213" s="1991" t="s">
        <v>4076</v>
      </c>
      <c r="B213" s="301" t="s">
        <v>969</v>
      </c>
      <c r="C213" s="1999"/>
      <c r="D213" s="1985"/>
      <c r="E213" s="42" t="s">
        <v>3757</v>
      </c>
      <c r="F213" s="756"/>
      <c r="G213" s="1017"/>
    </row>
    <row r="214" spans="1:7">
      <c r="C214" s="35" t="s">
        <v>201</v>
      </c>
      <c r="D214" s="35" t="s">
        <v>3764</v>
      </c>
    </row>
    <row r="215" spans="1:7">
      <c r="B215" s="518"/>
      <c r="C215" s="47" t="s">
        <v>91</v>
      </c>
      <c r="D215" s="47" t="s">
        <v>91</v>
      </c>
    </row>
    <row r="216" spans="1:7">
      <c r="A216" s="518"/>
      <c r="B216" s="518"/>
      <c r="C216" s="47" t="s">
        <v>3765</v>
      </c>
      <c r="D216" s="47" t="s">
        <v>3765</v>
      </c>
    </row>
    <row r="217" spans="1:7">
      <c r="A217" s="518"/>
      <c r="B217" s="518"/>
      <c r="C217" s="1004" t="s">
        <v>176</v>
      </c>
      <c r="D217" s="1004" t="s">
        <v>176</v>
      </c>
    </row>
    <row r="218" spans="1:7">
      <c r="A218" s="518"/>
      <c r="B218" s="518"/>
      <c r="C218" s="41" t="s">
        <v>183</v>
      </c>
      <c r="D218" s="41" t="s">
        <v>183</v>
      </c>
    </row>
    <row r="219" spans="1:7">
      <c r="A219" s="518"/>
      <c r="B219" s="518"/>
    </row>
    <row r="220" spans="1:7">
      <c r="A220" s="518"/>
      <c r="B220" s="518"/>
    </row>
    <row r="221" spans="1:7">
      <c r="A221" s="518"/>
      <c r="B221" s="518"/>
    </row>
    <row r="222" spans="1:7">
      <c r="B222" s="518"/>
    </row>
    <row r="223" spans="1:7">
      <c r="B223" s="518"/>
    </row>
    <row r="224" spans="1:7">
      <c r="B224" s="518"/>
    </row>
    <row r="225" spans="2:2">
      <c r="B225" s="518"/>
    </row>
    <row r="226" spans="2:2">
      <c r="B226" s="518"/>
    </row>
    <row r="227" spans="2:2">
      <c r="B227" s="518"/>
    </row>
    <row r="228" spans="2:2">
      <c r="B228" s="518"/>
    </row>
    <row r="229" spans="2:2">
      <c r="B229" s="518"/>
    </row>
    <row r="230" spans="2:2">
      <c r="B230" s="518"/>
    </row>
    <row r="231" spans="2:2">
      <c r="B231" s="518"/>
    </row>
    <row r="232" spans="2:2">
      <c r="B232" s="518"/>
    </row>
    <row r="233" spans="2:2">
      <c r="B233" s="518"/>
    </row>
    <row r="234" spans="2:2">
      <c r="B234" s="518"/>
    </row>
  </sheetData>
  <mergeCells count="6">
    <mergeCell ref="C37:D37"/>
    <mergeCell ref="E37:I37"/>
    <mergeCell ref="C93:E93"/>
    <mergeCell ref="G93:J93"/>
    <mergeCell ref="C138:D138"/>
    <mergeCell ref="E138:G138"/>
  </mergeCell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0A0F-B052-46E7-B9CE-16851D9F1EA8}">
  <sheetPr codeName="Sheet58"/>
  <dimension ref="A1:P213"/>
  <sheetViews>
    <sheetView showGridLines="0" zoomScale="80" zoomScaleNormal="80" workbookViewId="0"/>
  </sheetViews>
  <sheetFormatPr defaultColWidth="9.33203125" defaultRowHeight="14.4"/>
  <cols>
    <col min="1" max="1" width="54.5546875" style="1647" customWidth="1"/>
    <col min="2" max="2" width="17.44140625" style="1647" customWidth="1"/>
    <col min="3" max="3" width="18.6640625" style="1647" customWidth="1"/>
    <col min="4" max="4" width="27.6640625" style="1647" customWidth="1"/>
    <col min="5" max="6" width="18.5546875" style="1647" customWidth="1"/>
    <col min="7" max="7" width="14.6640625" style="1647" customWidth="1"/>
    <col min="8" max="8" width="21.44140625" style="1647" customWidth="1"/>
    <col min="9" max="9" width="19.5546875" style="1647" customWidth="1"/>
    <col min="10" max="10" width="20.6640625" style="1647" customWidth="1"/>
    <col min="11" max="246" width="9.33203125" style="1647"/>
    <col min="247" max="247" width="57" style="1647" bestFit="1" customWidth="1"/>
    <col min="248" max="248" width="18" style="1647" customWidth="1"/>
    <col min="249" max="249" width="13.6640625" style="1647" customWidth="1"/>
    <col min="250" max="250" width="11.44140625" style="1647" customWidth="1"/>
    <col min="251" max="251" width="22" style="1647" customWidth="1"/>
    <col min="252" max="252" width="26" style="1647" customWidth="1"/>
    <col min="253" max="253" width="18.44140625" style="1647" customWidth="1"/>
    <col min="254" max="254" width="31.5546875" style="1647" customWidth="1"/>
    <col min="255" max="502" width="9.33203125" style="1647"/>
    <col min="503" max="503" width="57" style="1647" bestFit="1" customWidth="1"/>
    <col min="504" max="504" width="18" style="1647" customWidth="1"/>
    <col min="505" max="505" width="13.6640625" style="1647" customWidth="1"/>
    <col min="506" max="506" width="11.44140625" style="1647" customWidth="1"/>
    <col min="507" max="507" width="22" style="1647" customWidth="1"/>
    <col min="508" max="508" width="26" style="1647" customWidth="1"/>
    <col min="509" max="509" width="18.44140625" style="1647" customWidth="1"/>
    <col min="510" max="510" width="31.5546875" style="1647" customWidth="1"/>
    <col min="511" max="758" width="9.33203125" style="1647"/>
    <col min="759" max="759" width="57" style="1647" bestFit="1" customWidth="1"/>
    <col min="760" max="760" width="18" style="1647" customWidth="1"/>
    <col min="761" max="761" width="13.6640625" style="1647" customWidth="1"/>
    <col min="762" max="762" width="11.44140625" style="1647" customWidth="1"/>
    <col min="763" max="763" width="22" style="1647" customWidth="1"/>
    <col min="764" max="764" width="26" style="1647" customWidth="1"/>
    <col min="765" max="765" width="18.44140625" style="1647" customWidth="1"/>
    <col min="766" max="766" width="31.5546875" style="1647" customWidth="1"/>
    <col min="767" max="1014" width="9.33203125" style="1647"/>
    <col min="1015" max="1015" width="57" style="1647" bestFit="1" customWidth="1"/>
    <col min="1016" max="1016" width="18" style="1647" customWidth="1"/>
    <col min="1017" max="1017" width="13.6640625" style="1647" customWidth="1"/>
    <col min="1018" max="1018" width="11.44140625" style="1647" customWidth="1"/>
    <col min="1019" max="1019" width="22" style="1647" customWidth="1"/>
    <col min="1020" max="1020" width="26" style="1647" customWidth="1"/>
    <col min="1021" max="1021" width="18.44140625" style="1647" customWidth="1"/>
    <col min="1022" max="1022" width="31.5546875" style="1647" customWidth="1"/>
    <col min="1023" max="1270" width="9.33203125" style="1647"/>
    <col min="1271" max="1271" width="57" style="1647" bestFit="1" customWidth="1"/>
    <col min="1272" max="1272" width="18" style="1647" customWidth="1"/>
    <col min="1273" max="1273" width="13.6640625" style="1647" customWidth="1"/>
    <col min="1274" max="1274" width="11.44140625" style="1647" customWidth="1"/>
    <col min="1275" max="1275" width="22" style="1647" customWidth="1"/>
    <col min="1276" max="1276" width="26" style="1647" customWidth="1"/>
    <col min="1277" max="1277" width="18.44140625" style="1647" customWidth="1"/>
    <col min="1278" max="1278" width="31.5546875" style="1647" customWidth="1"/>
    <col min="1279" max="1526" width="9.33203125" style="1647"/>
    <col min="1527" max="1527" width="57" style="1647" bestFit="1" customWidth="1"/>
    <col min="1528" max="1528" width="18" style="1647" customWidth="1"/>
    <col min="1529" max="1529" width="13.6640625" style="1647" customWidth="1"/>
    <col min="1530" max="1530" width="11.44140625" style="1647" customWidth="1"/>
    <col min="1531" max="1531" width="22" style="1647" customWidth="1"/>
    <col min="1532" max="1532" width="26" style="1647" customWidth="1"/>
    <col min="1533" max="1533" width="18.44140625" style="1647" customWidth="1"/>
    <col min="1534" max="1534" width="31.5546875" style="1647" customWidth="1"/>
    <col min="1535" max="1782" width="9.33203125" style="1647"/>
    <col min="1783" max="1783" width="57" style="1647" bestFit="1" customWidth="1"/>
    <col min="1784" max="1784" width="18" style="1647" customWidth="1"/>
    <col min="1785" max="1785" width="13.6640625" style="1647" customWidth="1"/>
    <col min="1786" max="1786" width="11.44140625" style="1647" customWidth="1"/>
    <col min="1787" max="1787" width="22" style="1647" customWidth="1"/>
    <col min="1788" max="1788" width="26" style="1647" customWidth="1"/>
    <col min="1789" max="1789" width="18.44140625" style="1647" customWidth="1"/>
    <col min="1790" max="1790" width="31.5546875" style="1647" customWidth="1"/>
    <col min="1791" max="2038" width="9.33203125" style="1647"/>
    <col min="2039" max="2039" width="57" style="1647" bestFit="1" customWidth="1"/>
    <col min="2040" max="2040" width="18" style="1647" customWidth="1"/>
    <col min="2041" max="2041" width="13.6640625" style="1647" customWidth="1"/>
    <col min="2042" max="2042" width="11.44140625" style="1647" customWidth="1"/>
    <col min="2043" max="2043" width="22" style="1647" customWidth="1"/>
    <col min="2044" max="2044" width="26" style="1647" customWidth="1"/>
    <col min="2045" max="2045" width="18.44140625" style="1647" customWidth="1"/>
    <col min="2046" max="2046" width="31.5546875" style="1647" customWidth="1"/>
    <col min="2047" max="2294" width="9.33203125" style="1647"/>
    <col min="2295" max="2295" width="57" style="1647" bestFit="1" customWidth="1"/>
    <col min="2296" max="2296" width="18" style="1647" customWidth="1"/>
    <col min="2297" max="2297" width="13.6640625" style="1647" customWidth="1"/>
    <col min="2298" max="2298" width="11.44140625" style="1647" customWidth="1"/>
    <col min="2299" max="2299" width="22" style="1647" customWidth="1"/>
    <col min="2300" max="2300" width="26" style="1647" customWidth="1"/>
    <col min="2301" max="2301" width="18.44140625" style="1647" customWidth="1"/>
    <col min="2302" max="2302" width="31.5546875" style="1647" customWidth="1"/>
    <col min="2303" max="2550" width="9.33203125" style="1647"/>
    <col min="2551" max="2551" width="57" style="1647" bestFit="1" customWidth="1"/>
    <col min="2552" max="2552" width="18" style="1647" customWidth="1"/>
    <col min="2553" max="2553" width="13.6640625" style="1647" customWidth="1"/>
    <col min="2554" max="2554" width="11.44140625" style="1647" customWidth="1"/>
    <col min="2555" max="2555" width="22" style="1647" customWidth="1"/>
    <col min="2556" max="2556" width="26" style="1647" customWidth="1"/>
    <col min="2557" max="2557" width="18.44140625" style="1647" customWidth="1"/>
    <col min="2558" max="2558" width="31.5546875" style="1647" customWidth="1"/>
    <col min="2559" max="2806" width="9.33203125" style="1647"/>
    <col min="2807" max="2807" width="57" style="1647" bestFit="1" customWidth="1"/>
    <col min="2808" max="2808" width="18" style="1647" customWidth="1"/>
    <col min="2809" max="2809" width="13.6640625" style="1647" customWidth="1"/>
    <col min="2810" max="2810" width="11.44140625" style="1647" customWidth="1"/>
    <col min="2811" max="2811" width="22" style="1647" customWidth="1"/>
    <col min="2812" max="2812" width="26" style="1647" customWidth="1"/>
    <col min="2813" max="2813" width="18.44140625" style="1647" customWidth="1"/>
    <col min="2814" max="2814" width="31.5546875" style="1647" customWidth="1"/>
    <col min="2815" max="3062" width="9.33203125" style="1647"/>
    <col min="3063" max="3063" width="57" style="1647" bestFit="1" customWidth="1"/>
    <col min="3064" max="3064" width="18" style="1647" customWidth="1"/>
    <col min="3065" max="3065" width="13.6640625" style="1647" customWidth="1"/>
    <col min="3066" max="3066" width="11.44140625" style="1647" customWidth="1"/>
    <col min="3067" max="3067" width="22" style="1647" customWidth="1"/>
    <col min="3068" max="3068" width="26" style="1647" customWidth="1"/>
    <col min="3069" max="3069" width="18.44140625" style="1647" customWidth="1"/>
    <col min="3070" max="3070" width="31.5546875" style="1647" customWidth="1"/>
    <col min="3071" max="3318" width="9.33203125" style="1647"/>
    <col min="3319" max="3319" width="57" style="1647" bestFit="1" customWidth="1"/>
    <col min="3320" max="3320" width="18" style="1647" customWidth="1"/>
    <col min="3321" max="3321" width="13.6640625" style="1647" customWidth="1"/>
    <col min="3322" max="3322" width="11.44140625" style="1647" customWidth="1"/>
    <col min="3323" max="3323" width="22" style="1647" customWidth="1"/>
    <col min="3324" max="3324" width="26" style="1647" customWidth="1"/>
    <col min="3325" max="3325" width="18.44140625" style="1647" customWidth="1"/>
    <col min="3326" max="3326" width="31.5546875" style="1647" customWidth="1"/>
    <col min="3327" max="3574" width="9.33203125" style="1647"/>
    <col min="3575" max="3575" width="57" style="1647" bestFit="1" customWidth="1"/>
    <col min="3576" max="3576" width="18" style="1647" customWidth="1"/>
    <col min="3577" max="3577" width="13.6640625" style="1647" customWidth="1"/>
    <col min="3578" max="3578" width="11.44140625" style="1647" customWidth="1"/>
    <col min="3579" max="3579" width="22" style="1647" customWidth="1"/>
    <col min="3580" max="3580" width="26" style="1647" customWidth="1"/>
    <col min="3581" max="3581" width="18.44140625" style="1647" customWidth="1"/>
    <col min="3582" max="3582" width="31.5546875" style="1647" customWidth="1"/>
    <col min="3583" max="3830" width="9.33203125" style="1647"/>
    <col min="3831" max="3831" width="57" style="1647" bestFit="1" customWidth="1"/>
    <col min="3832" max="3832" width="18" style="1647" customWidth="1"/>
    <col min="3833" max="3833" width="13.6640625" style="1647" customWidth="1"/>
    <col min="3834" max="3834" width="11.44140625" style="1647" customWidth="1"/>
    <col min="3835" max="3835" width="22" style="1647" customWidth="1"/>
    <col min="3836" max="3836" width="26" style="1647" customWidth="1"/>
    <col min="3837" max="3837" width="18.44140625" style="1647" customWidth="1"/>
    <col min="3838" max="3838" width="31.5546875" style="1647" customWidth="1"/>
    <col min="3839" max="4086" width="9.33203125" style="1647"/>
    <col min="4087" max="4087" width="57" style="1647" bestFit="1" customWidth="1"/>
    <col min="4088" max="4088" width="18" style="1647" customWidth="1"/>
    <col min="4089" max="4089" width="13.6640625" style="1647" customWidth="1"/>
    <col min="4090" max="4090" width="11.44140625" style="1647" customWidth="1"/>
    <col min="4091" max="4091" width="22" style="1647" customWidth="1"/>
    <col min="4092" max="4092" width="26" style="1647" customWidth="1"/>
    <col min="4093" max="4093" width="18.44140625" style="1647" customWidth="1"/>
    <col min="4094" max="4094" width="31.5546875" style="1647" customWidth="1"/>
    <col min="4095" max="4342" width="9.33203125" style="1647"/>
    <col min="4343" max="4343" width="57" style="1647" bestFit="1" customWidth="1"/>
    <col min="4344" max="4344" width="18" style="1647" customWidth="1"/>
    <col min="4345" max="4345" width="13.6640625" style="1647" customWidth="1"/>
    <col min="4346" max="4346" width="11.44140625" style="1647" customWidth="1"/>
    <col min="4347" max="4347" width="22" style="1647" customWidth="1"/>
    <col min="4348" max="4348" width="26" style="1647" customWidth="1"/>
    <col min="4349" max="4349" width="18.44140625" style="1647" customWidth="1"/>
    <col min="4350" max="4350" width="31.5546875" style="1647" customWidth="1"/>
    <col min="4351" max="4598" width="9.33203125" style="1647"/>
    <col min="4599" max="4599" width="57" style="1647" bestFit="1" customWidth="1"/>
    <col min="4600" max="4600" width="18" style="1647" customWidth="1"/>
    <col min="4601" max="4601" width="13.6640625" style="1647" customWidth="1"/>
    <col min="4602" max="4602" width="11.44140625" style="1647" customWidth="1"/>
    <col min="4603" max="4603" width="22" style="1647" customWidth="1"/>
    <col min="4604" max="4604" width="26" style="1647" customWidth="1"/>
    <col min="4605" max="4605" width="18.44140625" style="1647" customWidth="1"/>
    <col min="4606" max="4606" width="31.5546875" style="1647" customWidth="1"/>
    <col min="4607" max="4854" width="9.33203125" style="1647"/>
    <col min="4855" max="4855" width="57" style="1647" bestFit="1" customWidth="1"/>
    <col min="4856" max="4856" width="18" style="1647" customWidth="1"/>
    <col min="4857" max="4857" width="13.6640625" style="1647" customWidth="1"/>
    <col min="4858" max="4858" width="11.44140625" style="1647" customWidth="1"/>
    <col min="4859" max="4859" width="22" style="1647" customWidth="1"/>
    <col min="4860" max="4860" width="26" style="1647" customWidth="1"/>
    <col min="4861" max="4861" width="18.44140625" style="1647" customWidth="1"/>
    <col min="4862" max="4862" width="31.5546875" style="1647" customWidth="1"/>
    <col min="4863" max="5110" width="9.33203125" style="1647"/>
    <col min="5111" max="5111" width="57" style="1647" bestFit="1" customWidth="1"/>
    <col min="5112" max="5112" width="18" style="1647" customWidth="1"/>
    <col min="5113" max="5113" width="13.6640625" style="1647" customWidth="1"/>
    <col min="5114" max="5114" width="11.44140625" style="1647" customWidth="1"/>
    <col min="5115" max="5115" width="22" style="1647" customWidth="1"/>
    <col min="5116" max="5116" width="26" style="1647" customWidth="1"/>
    <col min="5117" max="5117" width="18.44140625" style="1647" customWidth="1"/>
    <col min="5118" max="5118" width="31.5546875" style="1647" customWidth="1"/>
    <col min="5119" max="5366" width="9.33203125" style="1647"/>
    <col min="5367" max="5367" width="57" style="1647" bestFit="1" customWidth="1"/>
    <col min="5368" max="5368" width="18" style="1647" customWidth="1"/>
    <col min="5369" max="5369" width="13.6640625" style="1647" customWidth="1"/>
    <col min="5370" max="5370" width="11.44140625" style="1647" customWidth="1"/>
    <col min="5371" max="5371" width="22" style="1647" customWidth="1"/>
    <col min="5372" max="5372" width="26" style="1647" customWidth="1"/>
    <col min="5373" max="5373" width="18.44140625" style="1647" customWidth="1"/>
    <col min="5374" max="5374" width="31.5546875" style="1647" customWidth="1"/>
    <col min="5375" max="5622" width="9.33203125" style="1647"/>
    <col min="5623" max="5623" width="57" style="1647" bestFit="1" customWidth="1"/>
    <col min="5624" max="5624" width="18" style="1647" customWidth="1"/>
    <col min="5625" max="5625" width="13.6640625" style="1647" customWidth="1"/>
    <col min="5626" max="5626" width="11.44140625" style="1647" customWidth="1"/>
    <col min="5627" max="5627" width="22" style="1647" customWidth="1"/>
    <col min="5628" max="5628" width="26" style="1647" customWidth="1"/>
    <col min="5629" max="5629" width="18.44140625" style="1647" customWidth="1"/>
    <col min="5630" max="5630" width="31.5546875" style="1647" customWidth="1"/>
    <col min="5631" max="5878" width="9.33203125" style="1647"/>
    <col min="5879" max="5879" width="57" style="1647" bestFit="1" customWidth="1"/>
    <col min="5880" max="5880" width="18" style="1647" customWidth="1"/>
    <col min="5881" max="5881" width="13.6640625" style="1647" customWidth="1"/>
    <col min="5882" max="5882" width="11.44140625" style="1647" customWidth="1"/>
    <col min="5883" max="5883" width="22" style="1647" customWidth="1"/>
    <col min="5884" max="5884" width="26" style="1647" customWidth="1"/>
    <col min="5885" max="5885" width="18.44140625" style="1647" customWidth="1"/>
    <col min="5886" max="5886" width="31.5546875" style="1647" customWidth="1"/>
    <col min="5887" max="6134" width="9.33203125" style="1647"/>
    <col min="6135" max="6135" width="57" style="1647" bestFit="1" customWidth="1"/>
    <col min="6136" max="6136" width="18" style="1647" customWidth="1"/>
    <col min="6137" max="6137" width="13.6640625" style="1647" customWidth="1"/>
    <col min="6138" max="6138" width="11.44140625" style="1647" customWidth="1"/>
    <col min="6139" max="6139" width="22" style="1647" customWidth="1"/>
    <col min="6140" max="6140" width="26" style="1647" customWidth="1"/>
    <col min="6141" max="6141" width="18.44140625" style="1647" customWidth="1"/>
    <col min="6142" max="6142" width="31.5546875" style="1647" customWidth="1"/>
    <col min="6143" max="6390" width="9.33203125" style="1647"/>
    <col min="6391" max="6391" width="57" style="1647" bestFit="1" customWidth="1"/>
    <col min="6392" max="6392" width="18" style="1647" customWidth="1"/>
    <col min="6393" max="6393" width="13.6640625" style="1647" customWidth="1"/>
    <col min="6394" max="6394" width="11.44140625" style="1647" customWidth="1"/>
    <col min="6395" max="6395" width="22" style="1647" customWidth="1"/>
    <col min="6396" max="6396" width="26" style="1647" customWidth="1"/>
    <col min="6397" max="6397" width="18.44140625" style="1647" customWidth="1"/>
    <col min="6398" max="6398" width="31.5546875" style="1647" customWidth="1"/>
    <col min="6399" max="6646" width="9.33203125" style="1647"/>
    <col min="6647" max="6647" width="57" style="1647" bestFit="1" customWidth="1"/>
    <col min="6648" max="6648" width="18" style="1647" customWidth="1"/>
    <col min="6649" max="6649" width="13.6640625" style="1647" customWidth="1"/>
    <col min="6650" max="6650" width="11.44140625" style="1647" customWidth="1"/>
    <col min="6651" max="6651" width="22" style="1647" customWidth="1"/>
    <col min="6652" max="6652" width="26" style="1647" customWidth="1"/>
    <col min="6653" max="6653" width="18.44140625" style="1647" customWidth="1"/>
    <col min="6654" max="6654" width="31.5546875" style="1647" customWidth="1"/>
    <col min="6655" max="6902" width="9.33203125" style="1647"/>
    <col min="6903" max="6903" width="57" style="1647" bestFit="1" customWidth="1"/>
    <col min="6904" max="6904" width="18" style="1647" customWidth="1"/>
    <col min="6905" max="6905" width="13.6640625" style="1647" customWidth="1"/>
    <col min="6906" max="6906" width="11.44140625" style="1647" customWidth="1"/>
    <col min="6907" max="6907" width="22" style="1647" customWidth="1"/>
    <col min="6908" max="6908" width="26" style="1647" customWidth="1"/>
    <col min="6909" max="6909" width="18.44140625" style="1647" customWidth="1"/>
    <col min="6910" max="6910" width="31.5546875" style="1647" customWidth="1"/>
    <col min="6911" max="7158" width="9.33203125" style="1647"/>
    <col min="7159" max="7159" width="57" style="1647" bestFit="1" customWidth="1"/>
    <col min="7160" max="7160" width="18" style="1647" customWidth="1"/>
    <col min="7161" max="7161" width="13.6640625" style="1647" customWidth="1"/>
    <col min="7162" max="7162" width="11.44140625" style="1647" customWidth="1"/>
    <col min="7163" max="7163" width="22" style="1647" customWidth="1"/>
    <col min="7164" max="7164" width="26" style="1647" customWidth="1"/>
    <col min="7165" max="7165" width="18.44140625" style="1647" customWidth="1"/>
    <col min="7166" max="7166" width="31.5546875" style="1647" customWidth="1"/>
    <col min="7167" max="7414" width="9.33203125" style="1647"/>
    <col min="7415" max="7415" width="57" style="1647" bestFit="1" customWidth="1"/>
    <col min="7416" max="7416" width="18" style="1647" customWidth="1"/>
    <col min="7417" max="7417" width="13.6640625" style="1647" customWidth="1"/>
    <col min="7418" max="7418" width="11.44140625" style="1647" customWidth="1"/>
    <col min="7419" max="7419" width="22" style="1647" customWidth="1"/>
    <col min="7420" max="7420" width="26" style="1647" customWidth="1"/>
    <col min="7421" max="7421" width="18.44140625" style="1647" customWidth="1"/>
    <col min="7422" max="7422" width="31.5546875" style="1647" customWidth="1"/>
    <col min="7423" max="7670" width="9.33203125" style="1647"/>
    <col min="7671" max="7671" width="57" style="1647" bestFit="1" customWidth="1"/>
    <col min="7672" max="7672" width="18" style="1647" customWidth="1"/>
    <col min="7673" max="7673" width="13.6640625" style="1647" customWidth="1"/>
    <col min="7674" max="7674" width="11.44140625" style="1647" customWidth="1"/>
    <col min="7675" max="7675" width="22" style="1647" customWidth="1"/>
    <col min="7676" max="7676" width="26" style="1647" customWidth="1"/>
    <col min="7677" max="7677" width="18.44140625" style="1647" customWidth="1"/>
    <col min="7678" max="7678" width="31.5546875" style="1647" customWidth="1"/>
    <col min="7679" max="7926" width="9.33203125" style="1647"/>
    <col min="7927" max="7927" width="57" style="1647" bestFit="1" customWidth="1"/>
    <col min="7928" max="7928" width="18" style="1647" customWidth="1"/>
    <col min="7929" max="7929" width="13.6640625" style="1647" customWidth="1"/>
    <col min="7930" max="7930" width="11.44140625" style="1647" customWidth="1"/>
    <col min="7931" max="7931" width="22" style="1647" customWidth="1"/>
    <col min="7932" max="7932" width="26" style="1647" customWidth="1"/>
    <col min="7933" max="7933" width="18.44140625" style="1647" customWidth="1"/>
    <col min="7934" max="7934" width="31.5546875" style="1647" customWidth="1"/>
    <col min="7935" max="8182" width="9.33203125" style="1647"/>
    <col min="8183" max="8183" width="57" style="1647" bestFit="1" customWidth="1"/>
    <col min="8184" max="8184" width="18" style="1647" customWidth="1"/>
    <col min="8185" max="8185" width="13.6640625" style="1647" customWidth="1"/>
    <col min="8186" max="8186" width="11.44140625" style="1647" customWidth="1"/>
    <col min="8187" max="8187" width="22" style="1647" customWidth="1"/>
    <col min="8188" max="8188" width="26" style="1647" customWidth="1"/>
    <col min="8189" max="8189" width="18.44140625" style="1647" customWidth="1"/>
    <col min="8190" max="8190" width="31.5546875" style="1647" customWidth="1"/>
    <col min="8191" max="8438" width="9.33203125" style="1647"/>
    <col min="8439" max="8439" width="57" style="1647" bestFit="1" customWidth="1"/>
    <col min="8440" max="8440" width="18" style="1647" customWidth="1"/>
    <col min="8441" max="8441" width="13.6640625" style="1647" customWidth="1"/>
    <col min="8442" max="8442" width="11.44140625" style="1647" customWidth="1"/>
    <col min="8443" max="8443" width="22" style="1647" customWidth="1"/>
    <col min="8444" max="8444" width="26" style="1647" customWidth="1"/>
    <col min="8445" max="8445" width="18.44140625" style="1647" customWidth="1"/>
    <col min="8446" max="8446" width="31.5546875" style="1647" customWidth="1"/>
    <col min="8447" max="8694" width="9.33203125" style="1647"/>
    <col min="8695" max="8695" width="57" style="1647" bestFit="1" customWidth="1"/>
    <col min="8696" max="8696" width="18" style="1647" customWidth="1"/>
    <col min="8697" max="8697" width="13.6640625" style="1647" customWidth="1"/>
    <col min="8698" max="8698" width="11.44140625" style="1647" customWidth="1"/>
    <col min="8699" max="8699" width="22" style="1647" customWidth="1"/>
    <col min="8700" max="8700" width="26" style="1647" customWidth="1"/>
    <col min="8701" max="8701" width="18.44140625" style="1647" customWidth="1"/>
    <col min="8702" max="8702" width="31.5546875" style="1647" customWidth="1"/>
    <col min="8703" max="8950" width="9.33203125" style="1647"/>
    <col min="8951" max="8951" width="57" style="1647" bestFit="1" customWidth="1"/>
    <col min="8952" max="8952" width="18" style="1647" customWidth="1"/>
    <col min="8953" max="8953" width="13.6640625" style="1647" customWidth="1"/>
    <col min="8954" max="8954" width="11.44140625" style="1647" customWidth="1"/>
    <col min="8955" max="8955" width="22" style="1647" customWidth="1"/>
    <col min="8956" max="8956" width="26" style="1647" customWidth="1"/>
    <col min="8957" max="8957" width="18.44140625" style="1647" customWidth="1"/>
    <col min="8958" max="8958" width="31.5546875" style="1647" customWidth="1"/>
    <col min="8959" max="9206" width="9.33203125" style="1647"/>
    <col min="9207" max="9207" width="57" style="1647" bestFit="1" customWidth="1"/>
    <col min="9208" max="9208" width="18" style="1647" customWidth="1"/>
    <col min="9209" max="9209" width="13.6640625" style="1647" customWidth="1"/>
    <col min="9210" max="9210" width="11.44140625" style="1647" customWidth="1"/>
    <col min="9211" max="9211" width="22" style="1647" customWidth="1"/>
    <col min="9212" max="9212" width="26" style="1647" customWidth="1"/>
    <col min="9213" max="9213" width="18.44140625" style="1647" customWidth="1"/>
    <col min="9214" max="9214" width="31.5546875" style="1647" customWidth="1"/>
    <col min="9215" max="9462" width="9.33203125" style="1647"/>
    <col min="9463" max="9463" width="57" style="1647" bestFit="1" customWidth="1"/>
    <col min="9464" max="9464" width="18" style="1647" customWidth="1"/>
    <col min="9465" max="9465" width="13.6640625" style="1647" customWidth="1"/>
    <col min="9466" max="9466" width="11.44140625" style="1647" customWidth="1"/>
    <col min="9467" max="9467" width="22" style="1647" customWidth="1"/>
    <col min="9468" max="9468" width="26" style="1647" customWidth="1"/>
    <col min="9469" max="9469" width="18.44140625" style="1647" customWidth="1"/>
    <col min="9470" max="9470" width="31.5546875" style="1647" customWidth="1"/>
    <col min="9471" max="9718" width="9.33203125" style="1647"/>
    <col min="9719" max="9719" width="57" style="1647" bestFit="1" customWidth="1"/>
    <col min="9720" max="9720" width="18" style="1647" customWidth="1"/>
    <col min="9721" max="9721" width="13.6640625" style="1647" customWidth="1"/>
    <col min="9722" max="9722" width="11.44140625" style="1647" customWidth="1"/>
    <col min="9723" max="9723" width="22" style="1647" customWidth="1"/>
    <col min="9724" max="9724" width="26" style="1647" customWidth="1"/>
    <col min="9725" max="9725" width="18.44140625" style="1647" customWidth="1"/>
    <col min="9726" max="9726" width="31.5546875" style="1647" customWidth="1"/>
    <col min="9727" max="9974" width="9.33203125" style="1647"/>
    <col min="9975" max="9975" width="57" style="1647" bestFit="1" customWidth="1"/>
    <col min="9976" max="9976" width="18" style="1647" customWidth="1"/>
    <col min="9977" max="9977" width="13.6640625" style="1647" customWidth="1"/>
    <col min="9978" max="9978" width="11.44140625" style="1647" customWidth="1"/>
    <col min="9979" max="9979" width="22" style="1647" customWidth="1"/>
    <col min="9980" max="9980" width="26" style="1647" customWidth="1"/>
    <col min="9981" max="9981" width="18.44140625" style="1647" customWidth="1"/>
    <col min="9982" max="9982" width="31.5546875" style="1647" customWidth="1"/>
    <col min="9983" max="10230" width="9.33203125" style="1647"/>
    <col min="10231" max="10231" width="57" style="1647" bestFit="1" customWidth="1"/>
    <col min="10232" max="10232" width="18" style="1647" customWidth="1"/>
    <col min="10233" max="10233" width="13.6640625" style="1647" customWidth="1"/>
    <col min="10234" max="10234" width="11.44140625" style="1647" customWidth="1"/>
    <col min="10235" max="10235" width="22" style="1647" customWidth="1"/>
    <col min="10236" max="10236" width="26" style="1647" customWidth="1"/>
    <col min="10237" max="10237" width="18.44140625" style="1647" customWidth="1"/>
    <col min="10238" max="10238" width="31.5546875" style="1647" customWidth="1"/>
    <col min="10239" max="10486" width="9.33203125" style="1647"/>
    <col min="10487" max="10487" width="57" style="1647" bestFit="1" customWidth="1"/>
    <col min="10488" max="10488" width="18" style="1647" customWidth="1"/>
    <col min="10489" max="10489" width="13.6640625" style="1647" customWidth="1"/>
    <col min="10490" max="10490" width="11.44140625" style="1647" customWidth="1"/>
    <col min="10491" max="10491" width="22" style="1647" customWidth="1"/>
    <col min="10492" max="10492" width="26" style="1647" customWidth="1"/>
    <col min="10493" max="10493" width="18.44140625" style="1647" customWidth="1"/>
    <col min="10494" max="10494" width="31.5546875" style="1647" customWidth="1"/>
    <col min="10495" max="10742" width="9.33203125" style="1647"/>
    <col min="10743" max="10743" width="57" style="1647" bestFit="1" customWidth="1"/>
    <col min="10744" max="10744" width="18" style="1647" customWidth="1"/>
    <col min="10745" max="10745" width="13.6640625" style="1647" customWidth="1"/>
    <col min="10746" max="10746" width="11.44140625" style="1647" customWidth="1"/>
    <col min="10747" max="10747" width="22" style="1647" customWidth="1"/>
    <col min="10748" max="10748" width="26" style="1647" customWidth="1"/>
    <col min="10749" max="10749" width="18.44140625" style="1647" customWidth="1"/>
    <col min="10750" max="10750" width="31.5546875" style="1647" customWidth="1"/>
    <col min="10751" max="10998" width="9.33203125" style="1647"/>
    <col min="10999" max="10999" width="57" style="1647" bestFit="1" customWidth="1"/>
    <col min="11000" max="11000" width="18" style="1647" customWidth="1"/>
    <col min="11001" max="11001" width="13.6640625" style="1647" customWidth="1"/>
    <col min="11002" max="11002" width="11.44140625" style="1647" customWidth="1"/>
    <col min="11003" max="11003" width="22" style="1647" customWidth="1"/>
    <col min="11004" max="11004" width="26" style="1647" customWidth="1"/>
    <col min="11005" max="11005" width="18.44140625" style="1647" customWidth="1"/>
    <col min="11006" max="11006" width="31.5546875" style="1647" customWidth="1"/>
    <col min="11007" max="11254" width="9.33203125" style="1647"/>
    <col min="11255" max="11255" width="57" style="1647" bestFit="1" customWidth="1"/>
    <col min="11256" max="11256" width="18" style="1647" customWidth="1"/>
    <col min="11257" max="11257" width="13.6640625" style="1647" customWidth="1"/>
    <col min="11258" max="11258" width="11.44140625" style="1647" customWidth="1"/>
    <col min="11259" max="11259" width="22" style="1647" customWidth="1"/>
    <col min="11260" max="11260" width="26" style="1647" customWidth="1"/>
    <col min="11261" max="11261" width="18.44140625" style="1647" customWidth="1"/>
    <col min="11262" max="11262" width="31.5546875" style="1647" customWidth="1"/>
    <col min="11263" max="11510" width="9.33203125" style="1647"/>
    <col min="11511" max="11511" width="57" style="1647" bestFit="1" customWidth="1"/>
    <col min="11512" max="11512" width="18" style="1647" customWidth="1"/>
    <col min="11513" max="11513" width="13.6640625" style="1647" customWidth="1"/>
    <col min="11514" max="11514" width="11.44140625" style="1647" customWidth="1"/>
    <col min="11515" max="11515" width="22" style="1647" customWidth="1"/>
    <col min="11516" max="11516" width="26" style="1647" customWidth="1"/>
    <col min="11517" max="11517" width="18.44140625" style="1647" customWidth="1"/>
    <col min="11518" max="11518" width="31.5546875" style="1647" customWidth="1"/>
    <col min="11519" max="11766" width="9.33203125" style="1647"/>
    <col min="11767" max="11767" width="57" style="1647" bestFit="1" customWidth="1"/>
    <col min="11768" max="11768" width="18" style="1647" customWidth="1"/>
    <col min="11769" max="11769" width="13.6640625" style="1647" customWidth="1"/>
    <col min="11770" max="11770" width="11.44140625" style="1647" customWidth="1"/>
    <col min="11771" max="11771" width="22" style="1647" customWidth="1"/>
    <col min="11772" max="11772" width="26" style="1647" customWidth="1"/>
    <col min="11773" max="11773" width="18.44140625" style="1647" customWidth="1"/>
    <col min="11774" max="11774" width="31.5546875" style="1647" customWidth="1"/>
    <col min="11775" max="12022" width="9.33203125" style="1647"/>
    <col min="12023" max="12023" width="57" style="1647" bestFit="1" customWidth="1"/>
    <col min="12024" max="12024" width="18" style="1647" customWidth="1"/>
    <col min="12025" max="12025" width="13.6640625" style="1647" customWidth="1"/>
    <col min="12026" max="12026" width="11.44140625" style="1647" customWidth="1"/>
    <col min="12027" max="12027" width="22" style="1647" customWidth="1"/>
    <col min="12028" max="12028" width="26" style="1647" customWidth="1"/>
    <col min="12029" max="12029" width="18.44140625" style="1647" customWidth="1"/>
    <col min="12030" max="12030" width="31.5546875" style="1647" customWidth="1"/>
    <col min="12031" max="12278" width="9.33203125" style="1647"/>
    <col min="12279" max="12279" width="57" style="1647" bestFit="1" customWidth="1"/>
    <col min="12280" max="12280" width="18" style="1647" customWidth="1"/>
    <col min="12281" max="12281" width="13.6640625" style="1647" customWidth="1"/>
    <col min="12282" max="12282" width="11.44140625" style="1647" customWidth="1"/>
    <col min="12283" max="12283" width="22" style="1647" customWidth="1"/>
    <col min="12284" max="12284" width="26" style="1647" customWidth="1"/>
    <col min="12285" max="12285" width="18.44140625" style="1647" customWidth="1"/>
    <col min="12286" max="12286" width="31.5546875" style="1647" customWidth="1"/>
    <col min="12287" max="12534" width="9.33203125" style="1647"/>
    <col min="12535" max="12535" width="57" style="1647" bestFit="1" customWidth="1"/>
    <col min="12536" max="12536" width="18" style="1647" customWidth="1"/>
    <col min="12537" max="12537" width="13.6640625" style="1647" customWidth="1"/>
    <col min="12538" max="12538" width="11.44140625" style="1647" customWidth="1"/>
    <col min="12539" max="12539" width="22" style="1647" customWidth="1"/>
    <col min="12540" max="12540" width="26" style="1647" customWidth="1"/>
    <col min="12541" max="12541" width="18.44140625" style="1647" customWidth="1"/>
    <col min="12542" max="12542" width="31.5546875" style="1647" customWidth="1"/>
    <col min="12543" max="12790" width="9.33203125" style="1647"/>
    <col min="12791" max="12791" width="57" style="1647" bestFit="1" customWidth="1"/>
    <col min="12792" max="12792" width="18" style="1647" customWidth="1"/>
    <col min="12793" max="12793" width="13.6640625" style="1647" customWidth="1"/>
    <col min="12794" max="12794" width="11.44140625" style="1647" customWidth="1"/>
    <col min="12795" max="12795" width="22" style="1647" customWidth="1"/>
    <col min="12796" max="12796" width="26" style="1647" customWidth="1"/>
    <col min="12797" max="12797" width="18.44140625" style="1647" customWidth="1"/>
    <col min="12798" max="12798" width="31.5546875" style="1647" customWidth="1"/>
    <col min="12799" max="13046" width="9.33203125" style="1647"/>
    <col min="13047" max="13047" width="57" style="1647" bestFit="1" customWidth="1"/>
    <col min="13048" max="13048" width="18" style="1647" customWidth="1"/>
    <col min="13049" max="13049" width="13.6640625" style="1647" customWidth="1"/>
    <col min="13050" max="13050" width="11.44140625" style="1647" customWidth="1"/>
    <col min="13051" max="13051" width="22" style="1647" customWidth="1"/>
    <col min="13052" max="13052" width="26" style="1647" customWidth="1"/>
    <col min="13053" max="13053" width="18.44140625" style="1647" customWidth="1"/>
    <col min="13054" max="13054" width="31.5546875" style="1647" customWidth="1"/>
    <col min="13055" max="13302" width="9.33203125" style="1647"/>
    <col min="13303" max="13303" width="57" style="1647" bestFit="1" customWidth="1"/>
    <col min="13304" max="13304" width="18" style="1647" customWidth="1"/>
    <col min="13305" max="13305" width="13.6640625" style="1647" customWidth="1"/>
    <col min="13306" max="13306" width="11.44140625" style="1647" customWidth="1"/>
    <col min="13307" max="13307" width="22" style="1647" customWidth="1"/>
    <col min="13308" max="13308" width="26" style="1647" customWidth="1"/>
    <col min="13309" max="13309" width="18.44140625" style="1647" customWidth="1"/>
    <col min="13310" max="13310" width="31.5546875" style="1647" customWidth="1"/>
    <col min="13311" max="13558" width="9.33203125" style="1647"/>
    <col min="13559" max="13559" width="57" style="1647" bestFit="1" customWidth="1"/>
    <col min="13560" max="13560" width="18" style="1647" customWidth="1"/>
    <col min="13561" max="13561" width="13.6640625" style="1647" customWidth="1"/>
    <col min="13562" max="13562" width="11.44140625" style="1647" customWidth="1"/>
    <col min="13563" max="13563" width="22" style="1647" customWidth="1"/>
    <col min="13564" max="13564" width="26" style="1647" customWidth="1"/>
    <col min="13565" max="13565" width="18.44140625" style="1647" customWidth="1"/>
    <col min="13566" max="13566" width="31.5546875" style="1647" customWidth="1"/>
    <col min="13567" max="13814" width="9.33203125" style="1647"/>
    <col min="13815" max="13815" width="57" style="1647" bestFit="1" customWidth="1"/>
    <col min="13816" max="13816" width="18" style="1647" customWidth="1"/>
    <col min="13817" max="13817" width="13.6640625" style="1647" customWidth="1"/>
    <col min="13818" max="13818" width="11.44140625" style="1647" customWidth="1"/>
    <col min="13819" max="13819" width="22" style="1647" customWidth="1"/>
    <col min="13820" max="13820" width="26" style="1647" customWidth="1"/>
    <col min="13821" max="13821" width="18.44140625" style="1647" customWidth="1"/>
    <col min="13822" max="13822" width="31.5546875" style="1647" customWidth="1"/>
    <col min="13823" max="14070" width="9.33203125" style="1647"/>
    <col min="14071" max="14071" width="57" style="1647" bestFit="1" customWidth="1"/>
    <col min="14072" max="14072" width="18" style="1647" customWidth="1"/>
    <col min="14073" max="14073" width="13.6640625" style="1647" customWidth="1"/>
    <col min="14074" max="14074" width="11.44140625" style="1647" customWidth="1"/>
    <col min="14075" max="14075" width="22" style="1647" customWidth="1"/>
    <col min="14076" max="14076" width="26" style="1647" customWidth="1"/>
    <col min="14077" max="14077" width="18.44140625" style="1647" customWidth="1"/>
    <col min="14078" max="14078" width="31.5546875" style="1647" customWidth="1"/>
    <col min="14079" max="14326" width="9.33203125" style="1647"/>
    <col min="14327" max="14327" width="57" style="1647" bestFit="1" customWidth="1"/>
    <col min="14328" max="14328" width="18" style="1647" customWidth="1"/>
    <col min="14329" max="14329" width="13.6640625" style="1647" customWidth="1"/>
    <col min="14330" max="14330" width="11.44140625" style="1647" customWidth="1"/>
    <col min="14331" max="14331" width="22" style="1647" customWidth="1"/>
    <col min="14332" max="14332" width="26" style="1647" customWidth="1"/>
    <col min="14333" max="14333" width="18.44140625" style="1647" customWidth="1"/>
    <col min="14334" max="14334" width="31.5546875" style="1647" customWidth="1"/>
    <col min="14335" max="14582" width="9.33203125" style="1647"/>
    <col min="14583" max="14583" width="57" style="1647" bestFit="1" customWidth="1"/>
    <col min="14584" max="14584" width="18" style="1647" customWidth="1"/>
    <col min="14585" max="14585" width="13.6640625" style="1647" customWidth="1"/>
    <col min="14586" max="14586" width="11.44140625" style="1647" customWidth="1"/>
    <col min="14587" max="14587" width="22" style="1647" customWidth="1"/>
    <col min="14588" max="14588" width="26" style="1647" customWidth="1"/>
    <col min="14589" max="14589" width="18.44140625" style="1647" customWidth="1"/>
    <col min="14590" max="14590" width="31.5546875" style="1647" customWidth="1"/>
    <col min="14591" max="14838" width="9.33203125" style="1647"/>
    <col min="14839" max="14839" width="57" style="1647" bestFit="1" customWidth="1"/>
    <col min="14840" max="14840" width="18" style="1647" customWidth="1"/>
    <col min="14841" max="14841" width="13.6640625" style="1647" customWidth="1"/>
    <col min="14842" max="14842" width="11.44140625" style="1647" customWidth="1"/>
    <col min="14843" max="14843" width="22" style="1647" customWidth="1"/>
    <col min="14844" max="14844" width="26" style="1647" customWidth="1"/>
    <col min="14845" max="14845" width="18.44140625" style="1647" customWidth="1"/>
    <col min="14846" max="14846" width="31.5546875" style="1647" customWidth="1"/>
    <col min="14847" max="15094" width="9.33203125" style="1647"/>
    <col min="15095" max="15095" width="57" style="1647" bestFit="1" customWidth="1"/>
    <col min="15096" max="15096" width="18" style="1647" customWidth="1"/>
    <col min="15097" max="15097" width="13.6640625" style="1647" customWidth="1"/>
    <col min="15098" max="15098" width="11.44140625" style="1647" customWidth="1"/>
    <col min="15099" max="15099" width="22" style="1647" customWidth="1"/>
    <col min="15100" max="15100" width="26" style="1647" customWidth="1"/>
    <col min="15101" max="15101" width="18.44140625" style="1647" customWidth="1"/>
    <col min="15102" max="15102" width="31.5546875" style="1647" customWidth="1"/>
    <col min="15103" max="15350" width="9.33203125" style="1647"/>
    <col min="15351" max="15351" width="57" style="1647" bestFit="1" customWidth="1"/>
    <col min="15352" max="15352" width="18" style="1647" customWidth="1"/>
    <col min="15353" max="15353" width="13.6640625" style="1647" customWidth="1"/>
    <col min="15354" max="15354" width="11.44140625" style="1647" customWidth="1"/>
    <col min="15355" max="15355" width="22" style="1647" customWidth="1"/>
    <col min="15356" max="15356" width="26" style="1647" customWidth="1"/>
    <col min="15357" max="15357" width="18.44140625" style="1647" customWidth="1"/>
    <col min="15358" max="15358" width="31.5546875" style="1647" customWidth="1"/>
    <col min="15359" max="15606" width="9.33203125" style="1647"/>
    <col min="15607" max="15607" width="57" style="1647" bestFit="1" customWidth="1"/>
    <col min="15608" max="15608" width="18" style="1647" customWidth="1"/>
    <col min="15609" max="15609" width="13.6640625" style="1647" customWidth="1"/>
    <col min="15610" max="15610" width="11.44140625" style="1647" customWidth="1"/>
    <col min="15611" max="15611" width="22" style="1647" customWidth="1"/>
    <col min="15612" max="15612" width="26" style="1647" customWidth="1"/>
    <col min="15613" max="15613" width="18.44140625" style="1647" customWidth="1"/>
    <col min="15614" max="15614" width="31.5546875" style="1647" customWidth="1"/>
    <col min="15615" max="15862" width="9.33203125" style="1647"/>
    <col min="15863" max="15863" width="57" style="1647" bestFit="1" customWidth="1"/>
    <col min="15864" max="15864" width="18" style="1647" customWidth="1"/>
    <col min="15865" max="15865" width="13.6640625" style="1647" customWidth="1"/>
    <col min="15866" max="15866" width="11.44140625" style="1647" customWidth="1"/>
    <col min="15867" max="15867" width="22" style="1647" customWidth="1"/>
    <col min="15868" max="15868" width="26" style="1647" customWidth="1"/>
    <col min="15869" max="15869" width="18.44140625" style="1647" customWidth="1"/>
    <col min="15870" max="15870" width="31.5546875" style="1647" customWidth="1"/>
    <col min="15871" max="16118" width="9.33203125" style="1647"/>
    <col min="16119" max="16119" width="57" style="1647" bestFit="1" customWidth="1"/>
    <col min="16120" max="16120" width="18" style="1647" customWidth="1"/>
    <col min="16121" max="16121" width="13.6640625" style="1647" customWidth="1"/>
    <col min="16122" max="16122" width="11.44140625" style="1647" customWidth="1"/>
    <col min="16123" max="16123" width="22" style="1647" customWidth="1"/>
    <col min="16124" max="16124" width="26" style="1647" customWidth="1"/>
    <col min="16125" max="16125" width="18.44140625" style="1647" customWidth="1"/>
    <col min="16126" max="16126" width="31.5546875" style="1647" customWidth="1"/>
    <col min="16127" max="16384" width="9.33203125" style="1647"/>
  </cols>
  <sheetData>
    <row r="1" spans="1:9">
      <c r="A1" s="1" t="s">
        <v>1691</v>
      </c>
    </row>
    <row r="2" spans="1:9">
      <c r="A2" s="1007" t="s">
        <v>1582</v>
      </c>
    </row>
    <row r="4" spans="1:9">
      <c r="A4" s="1" t="s">
        <v>4088</v>
      </c>
    </row>
    <row r="5" spans="1:9">
      <c r="A5" s="1008" t="s">
        <v>109</v>
      </c>
    </row>
    <row r="6" spans="1:9">
      <c r="A6" s="905" t="s">
        <v>3746</v>
      </c>
      <c r="B6" s="1923" t="s">
        <v>3747</v>
      </c>
      <c r="C6" s="1924" t="s">
        <v>108</v>
      </c>
      <c r="D6" s="1923" t="s">
        <v>3748</v>
      </c>
    </row>
    <row r="7" spans="1:9">
      <c r="A7" s="54" t="s">
        <v>304</v>
      </c>
      <c r="B7" s="1923" t="s">
        <v>339</v>
      </c>
      <c r="C7" s="1924" t="s">
        <v>156</v>
      </c>
      <c r="D7" s="1923" t="s">
        <v>313</v>
      </c>
    </row>
    <row r="8" spans="1:9">
      <c r="A8" s="54" t="s">
        <v>320</v>
      </c>
      <c r="B8" s="1923" t="s">
        <v>314</v>
      </c>
      <c r="C8" s="1924" t="s">
        <v>162</v>
      </c>
      <c r="D8" s="1923" t="s">
        <v>315</v>
      </c>
    </row>
    <row r="10" spans="1:9">
      <c r="A10" s="1007" t="s">
        <v>3824</v>
      </c>
    </row>
    <row r="12" spans="1:9">
      <c r="E12" s="1923" t="s">
        <v>3824</v>
      </c>
    </row>
    <row r="13" spans="1:9">
      <c r="E13" s="298" t="s">
        <v>13</v>
      </c>
    </row>
    <row r="14" spans="1:9">
      <c r="C14" s="1960" t="s">
        <v>3995</v>
      </c>
      <c r="D14" s="301" t="s">
        <v>12</v>
      </c>
      <c r="E14" s="1961"/>
      <c r="F14" s="47" t="s">
        <v>3996</v>
      </c>
      <c r="G14" s="47"/>
      <c r="I14" s="46"/>
    </row>
    <row r="15" spans="1:9">
      <c r="C15" s="1960" t="s">
        <v>3997</v>
      </c>
      <c r="D15" s="301" t="s">
        <v>72</v>
      </c>
      <c r="E15" s="1961"/>
      <c r="F15" s="47" t="s">
        <v>3998</v>
      </c>
      <c r="G15" s="47"/>
      <c r="I15" s="46"/>
    </row>
    <row r="16" spans="1:9">
      <c r="C16" s="1962" t="s">
        <v>3999</v>
      </c>
      <c r="D16" s="301" t="s">
        <v>11</v>
      </c>
      <c r="E16" s="1992"/>
      <c r="F16" s="47" t="s">
        <v>4000</v>
      </c>
      <c r="G16" s="47"/>
      <c r="I16" s="46"/>
    </row>
    <row r="17" spans="1:9">
      <c r="C17" s="1962" t="s">
        <v>4001</v>
      </c>
      <c r="D17" s="301" t="s">
        <v>71</v>
      </c>
      <c r="E17" s="1992"/>
      <c r="F17" s="47" t="s">
        <v>4002</v>
      </c>
      <c r="G17" s="47"/>
      <c r="I17" s="46"/>
    </row>
    <row r="18" spans="1:9">
      <c r="C18" s="1962" t="s">
        <v>4003</v>
      </c>
      <c r="D18" s="301" t="s">
        <v>70</v>
      </c>
      <c r="E18" s="1992"/>
      <c r="F18" s="47" t="s">
        <v>79</v>
      </c>
      <c r="G18" s="47" t="s">
        <v>4004</v>
      </c>
      <c r="I18" s="46"/>
    </row>
    <row r="19" spans="1:9">
      <c r="C19" s="1962" t="s">
        <v>4005</v>
      </c>
      <c r="D19" s="301" t="s">
        <v>4006</v>
      </c>
      <c r="E19" s="1992"/>
      <c r="F19" s="47" t="s">
        <v>4007</v>
      </c>
      <c r="G19" s="47"/>
      <c r="I19" s="46"/>
    </row>
    <row r="20" spans="1:9">
      <c r="C20" s="1962" t="s">
        <v>4008</v>
      </c>
      <c r="D20" s="301" t="s">
        <v>69</v>
      </c>
      <c r="E20" s="1992"/>
      <c r="F20" s="47" t="s">
        <v>4009</v>
      </c>
      <c r="G20" s="47"/>
      <c r="I20" s="46"/>
    </row>
    <row r="21" spans="1:9">
      <c r="F21" s="412"/>
      <c r="G21" s="47"/>
      <c r="H21" s="47"/>
    </row>
    <row r="23" spans="1:9">
      <c r="A23" s="1" t="s">
        <v>4089</v>
      </c>
    </row>
    <row r="24" spans="1:9">
      <c r="A24" s="1008" t="s">
        <v>109</v>
      </c>
    </row>
    <row r="25" spans="1:9">
      <c r="A25" s="1011" t="s">
        <v>90</v>
      </c>
    </row>
    <row r="26" spans="1:9">
      <c r="A26" s="905" t="s">
        <v>3746</v>
      </c>
      <c r="B26" s="1923" t="s">
        <v>3747</v>
      </c>
      <c r="C26" s="1924" t="s">
        <v>108</v>
      </c>
      <c r="D26" s="1923" t="s">
        <v>3748</v>
      </c>
    </row>
    <row r="27" spans="1:9">
      <c r="A27" s="54" t="s">
        <v>304</v>
      </c>
      <c r="B27" s="1923" t="s">
        <v>339</v>
      </c>
      <c r="C27" s="1924" t="s">
        <v>156</v>
      </c>
      <c r="D27" s="1923" t="s">
        <v>313</v>
      </c>
    </row>
    <row r="28" spans="1:9">
      <c r="A28" s="54" t="s">
        <v>320</v>
      </c>
      <c r="B28" s="1923" t="s">
        <v>314</v>
      </c>
      <c r="C28" s="1924" t="s">
        <v>162</v>
      </c>
      <c r="D28" s="1923" t="s">
        <v>315</v>
      </c>
    </row>
    <row r="29" spans="1:9">
      <c r="F29" s="277"/>
    </row>
    <row r="30" spans="1:9">
      <c r="A30" s="1007" t="s">
        <v>4011</v>
      </c>
    </row>
    <row r="32" spans="1:9" ht="15.75" customHeight="1">
      <c r="B32" s="940"/>
      <c r="C32" s="2151" t="s">
        <v>3839</v>
      </c>
      <c r="D32" s="2152"/>
      <c r="E32" s="2151" t="s">
        <v>3840</v>
      </c>
      <c r="F32" s="2029"/>
      <c r="G32" s="2029"/>
      <c r="H32" s="2029"/>
      <c r="I32" s="2152"/>
    </row>
    <row r="33" spans="1:12" ht="57.6">
      <c r="A33" s="35"/>
      <c r="B33" s="35"/>
      <c r="C33" s="1964" t="s">
        <v>106</v>
      </c>
      <c r="D33" s="1964" t="s">
        <v>99</v>
      </c>
      <c r="E33" s="1964" t="s">
        <v>106</v>
      </c>
      <c r="F33" s="1965" t="s">
        <v>3841</v>
      </c>
      <c r="G33" s="1993" t="s">
        <v>3750</v>
      </c>
      <c r="H33" s="1965" t="s">
        <v>3842</v>
      </c>
      <c r="I33" s="1965" t="s">
        <v>3751</v>
      </c>
    </row>
    <row r="34" spans="1:12">
      <c r="A34" s="35"/>
      <c r="B34" s="35"/>
      <c r="C34" s="1912" t="s">
        <v>89</v>
      </c>
      <c r="D34" s="1912" t="s">
        <v>107</v>
      </c>
      <c r="E34" s="1912" t="s">
        <v>88</v>
      </c>
      <c r="F34" s="1912" t="s">
        <v>87</v>
      </c>
      <c r="G34" s="1912" t="s">
        <v>86</v>
      </c>
      <c r="H34" s="1912" t="s">
        <v>85</v>
      </c>
      <c r="I34" s="1912" t="s">
        <v>84</v>
      </c>
    </row>
    <row r="35" spans="1:12">
      <c r="A35" s="1975" t="s">
        <v>4012</v>
      </c>
      <c r="B35" s="301" t="s">
        <v>10</v>
      </c>
      <c r="C35" s="1967"/>
      <c r="D35" s="1967"/>
      <c r="E35" s="1967"/>
      <c r="F35" s="1967"/>
      <c r="G35" s="1971"/>
      <c r="H35" s="1967"/>
      <c r="I35" s="1971"/>
      <c r="J35" s="42" t="s">
        <v>4013</v>
      </c>
      <c r="K35" s="35"/>
      <c r="L35" s="35"/>
    </row>
    <row r="36" spans="1:12">
      <c r="A36" s="1966" t="s">
        <v>4014</v>
      </c>
      <c r="B36" s="301" t="s">
        <v>61</v>
      </c>
      <c r="C36" s="1967"/>
      <c r="D36" s="1967"/>
      <c r="E36" s="1967"/>
      <c r="F36" s="1967"/>
      <c r="G36" s="1971"/>
      <c r="H36" s="1967"/>
      <c r="I36" s="1971"/>
      <c r="J36" s="42" t="s">
        <v>4015</v>
      </c>
      <c r="K36" s="35"/>
      <c r="L36" s="35"/>
    </row>
    <row r="37" spans="1:12">
      <c r="A37" s="1966" t="s">
        <v>4016</v>
      </c>
      <c r="B37" s="301" t="s">
        <v>53</v>
      </c>
      <c r="C37" s="303"/>
      <c r="D37" s="303"/>
      <c r="E37" s="303"/>
      <c r="F37" s="303"/>
      <c r="G37" s="1971"/>
      <c r="H37" s="303"/>
      <c r="I37" s="1971"/>
      <c r="J37" s="42" t="s">
        <v>4017</v>
      </c>
      <c r="K37" s="35"/>
      <c r="L37" s="35"/>
    </row>
    <row r="38" spans="1:12">
      <c r="A38" s="1976" t="s">
        <v>277</v>
      </c>
      <c r="B38" s="301" t="s">
        <v>52</v>
      </c>
      <c r="C38" s="303"/>
      <c r="D38" s="303"/>
      <c r="E38" s="303"/>
      <c r="F38" s="303"/>
      <c r="G38" s="1971"/>
      <c r="H38" s="303"/>
      <c r="I38" s="1971"/>
      <c r="J38" s="42" t="s">
        <v>4018</v>
      </c>
      <c r="K38" s="35"/>
      <c r="L38" s="35"/>
    </row>
    <row r="39" spans="1:12">
      <c r="A39" s="1977" t="s">
        <v>335</v>
      </c>
      <c r="B39" s="301" t="s">
        <v>51</v>
      </c>
      <c r="C39" s="1967"/>
      <c r="D39" s="1967"/>
      <c r="E39" s="1967"/>
      <c r="F39" s="1967"/>
      <c r="G39" s="1971"/>
      <c r="H39" s="1967"/>
      <c r="I39" s="1971"/>
      <c r="J39" s="42" t="s">
        <v>4018</v>
      </c>
      <c r="K39" s="35" t="s">
        <v>181</v>
      </c>
      <c r="L39" s="35"/>
    </row>
    <row r="40" spans="1:12">
      <c r="A40" s="1977" t="s">
        <v>336</v>
      </c>
      <c r="B40" s="301" t="s">
        <v>50</v>
      </c>
      <c r="C40" s="1967"/>
      <c r="D40" s="1967"/>
      <c r="E40" s="1967"/>
      <c r="F40" s="1967"/>
      <c r="G40" s="1971"/>
      <c r="H40" s="1967"/>
      <c r="I40" s="1971"/>
      <c r="J40" s="42" t="s">
        <v>4018</v>
      </c>
      <c r="K40" s="35" t="s">
        <v>180</v>
      </c>
      <c r="L40" s="35"/>
    </row>
    <row r="41" spans="1:12">
      <c r="A41" s="1976" t="s">
        <v>274</v>
      </c>
      <c r="B41" s="301" t="s">
        <v>49</v>
      </c>
      <c r="C41" s="1967"/>
      <c r="D41" s="1967"/>
      <c r="E41" s="1967"/>
      <c r="F41" s="1967"/>
      <c r="G41" s="1971"/>
      <c r="H41" s="1967"/>
      <c r="I41" s="1971"/>
      <c r="J41" s="42" t="s">
        <v>4019</v>
      </c>
      <c r="K41" s="35"/>
      <c r="L41" s="35"/>
    </row>
    <row r="42" spans="1:12" ht="13.5" customHeight="1">
      <c r="A42" s="1966" t="s">
        <v>4020</v>
      </c>
      <c r="B42" s="301" t="s">
        <v>101</v>
      </c>
      <c r="C42" s="303"/>
      <c r="D42" s="303"/>
      <c r="E42" s="303"/>
      <c r="F42" s="303"/>
      <c r="G42" s="1971"/>
      <c r="H42" s="303"/>
      <c r="I42" s="1971"/>
      <c r="J42" s="42" t="s">
        <v>4021</v>
      </c>
      <c r="K42" s="35"/>
      <c r="L42" s="35"/>
    </row>
    <row r="43" spans="1:12">
      <c r="A43" s="1968" t="s">
        <v>273</v>
      </c>
      <c r="B43" s="301" t="s">
        <v>44</v>
      </c>
      <c r="C43" s="1967"/>
      <c r="D43" s="1967"/>
      <c r="E43" s="1967"/>
      <c r="F43" s="1967"/>
      <c r="G43" s="1971"/>
      <c r="H43" s="1967"/>
      <c r="I43" s="1971"/>
      <c r="J43" s="42" t="s">
        <v>4022</v>
      </c>
      <c r="K43" s="35"/>
      <c r="L43" s="35"/>
    </row>
    <row r="44" spans="1:12">
      <c r="A44" s="1968" t="s">
        <v>266</v>
      </c>
      <c r="B44" s="301" t="s">
        <v>43</v>
      </c>
      <c r="C44" s="1967"/>
      <c r="D44" s="1969"/>
      <c r="E44" s="1967"/>
      <c r="F44" s="1967"/>
      <c r="G44" s="1971"/>
      <c r="H44" s="1967"/>
      <c r="I44" s="1971"/>
      <c r="J44" s="42" t="s">
        <v>4023</v>
      </c>
      <c r="K44" s="35"/>
      <c r="L44" s="35"/>
    </row>
    <row r="45" spans="1:12">
      <c r="A45" s="1968" t="s">
        <v>264</v>
      </c>
      <c r="B45" s="301" t="s">
        <v>2</v>
      </c>
      <c r="C45" s="1969"/>
      <c r="D45" s="1969"/>
      <c r="E45" s="1969"/>
      <c r="F45" s="1969"/>
      <c r="G45" s="1971"/>
      <c r="H45" s="1969"/>
      <c r="I45" s="1971"/>
      <c r="J45" s="42" t="s">
        <v>4024</v>
      </c>
      <c r="K45" s="35"/>
      <c r="L45" s="35"/>
    </row>
    <row r="46" spans="1:12">
      <c r="A46" s="1966" t="s">
        <v>4025</v>
      </c>
      <c r="B46" s="301" t="s">
        <v>36</v>
      </c>
      <c r="C46" s="1967"/>
      <c r="D46" s="1967"/>
      <c r="E46" s="1967"/>
      <c r="F46" s="1967"/>
      <c r="G46" s="1971"/>
      <c r="H46" s="1967"/>
      <c r="I46" s="1971"/>
      <c r="J46" s="42" t="s">
        <v>4026</v>
      </c>
      <c r="K46" s="35"/>
      <c r="L46" s="35"/>
    </row>
    <row r="47" spans="1:12">
      <c r="A47" s="1966" t="s">
        <v>4027</v>
      </c>
      <c r="B47" s="301" t="s">
        <v>0</v>
      </c>
      <c r="C47" s="1967"/>
      <c r="D47" s="1967"/>
      <c r="E47" s="1967"/>
      <c r="F47" s="1970"/>
      <c r="G47" s="1971"/>
      <c r="H47" s="1967"/>
      <c r="I47" s="1971"/>
      <c r="J47" s="42" t="s">
        <v>4028</v>
      </c>
      <c r="K47" s="35"/>
      <c r="L47" s="35"/>
    </row>
    <row r="48" spans="1:12">
      <c r="A48" s="1966" t="s">
        <v>4029</v>
      </c>
      <c r="B48" s="301" t="s">
        <v>18</v>
      </c>
      <c r="C48" s="303"/>
      <c r="D48" s="303"/>
      <c r="E48" s="303"/>
      <c r="F48" s="303"/>
      <c r="G48" s="1971"/>
      <c r="H48" s="303"/>
      <c r="I48" s="1971"/>
      <c r="J48" s="42" t="s">
        <v>4030</v>
      </c>
      <c r="K48" s="42" t="s">
        <v>206</v>
      </c>
      <c r="L48" s="35"/>
    </row>
    <row r="49" spans="1:12">
      <c r="A49" s="1978" t="s">
        <v>4031</v>
      </c>
      <c r="B49" s="301" t="s">
        <v>95</v>
      </c>
      <c r="C49" s="303"/>
      <c r="D49" s="303"/>
      <c r="E49" s="303"/>
      <c r="F49" s="303"/>
      <c r="G49" s="1979"/>
      <c r="H49" s="303"/>
      <c r="I49" s="1979"/>
      <c r="J49" s="42" t="s">
        <v>4030</v>
      </c>
      <c r="K49" s="35"/>
      <c r="L49" s="35"/>
    </row>
    <row r="50" spans="1:12">
      <c r="A50" s="293"/>
      <c r="B50" s="293"/>
      <c r="C50" s="42" t="s">
        <v>3920</v>
      </c>
      <c r="D50" s="42" t="s">
        <v>3921</v>
      </c>
      <c r="E50" s="42" t="s">
        <v>3920</v>
      </c>
      <c r="F50" s="42" t="s">
        <v>3921</v>
      </c>
      <c r="G50" s="1012"/>
      <c r="H50" s="42" t="s">
        <v>3921</v>
      </c>
      <c r="I50" s="1012"/>
    </row>
    <row r="51" spans="1:12">
      <c r="B51" s="293"/>
      <c r="C51" s="42"/>
      <c r="D51" s="42"/>
      <c r="E51" s="42"/>
      <c r="F51" s="42" t="s">
        <v>201</v>
      </c>
      <c r="G51" s="42" t="s">
        <v>201</v>
      </c>
      <c r="H51" s="42" t="s">
        <v>3764</v>
      </c>
      <c r="I51" s="42" t="s">
        <v>3764</v>
      </c>
    </row>
    <row r="52" spans="1:12">
      <c r="C52" s="42" t="s">
        <v>790</v>
      </c>
      <c r="D52" s="42" t="s">
        <v>790</v>
      </c>
      <c r="E52" s="42" t="s">
        <v>791</v>
      </c>
      <c r="F52" s="42" t="s">
        <v>791</v>
      </c>
      <c r="H52" s="42" t="s">
        <v>791</v>
      </c>
    </row>
    <row r="53" spans="1:12">
      <c r="C53" s="46" t="s">
        <v>91</v>
      </c>
      <c r="D53" s="46" t="s">
        <v>91</v>
      </c>
      <c r="E53" s="46" t="s">
        <v>91</v>
      </c>
      <c r="F53" s="46" t="s">
        <v>91</v>
      </c>
      <c r="G53" s="46" t="s">
        <v>91</v>
      </c>
      <c r="H53" s="46" t="s">
        <v>91</v>
      </c>
      <c r="I53" s="46" t="s">
        <v>91</v>
      </c>
    </row>
    <row r="54" spans="1:12">
      <c r="C54" s="47" t="s">
        <v>3765</v>
      </c>
      <c r="D54" s="47" t="s">
        <v>3765</v>
      </c>
      <c r="E54" s="47" t="s">
        <v>3765</v>
      </c>
      <c r="F54" s="47" t="s">
        <v>3765</v>
      </c>
      <c r="G54" s="47" t="s">
        <v>3765</v>
      </c>
      <c r="H54" s="47" t="s">
        <v>3765</v>
      </c>
      <c r="I54" s="47" t="s">
        <v>3765</v>
      </c>
    </row>
    <row r="55" spans="1:12">
      <c r="C55" s="41" t="s">
        <v>159</v>
      </c>
      <c r="D55" s="41" t="s">
        <v>159</v>
      </c>
      <c r="E55" s="41" t="s">
        <v>159</v>
      </c>
      <c r="F55" s="41" t="s">
        <v>159</v>
      </c>
      <c r="G55" s="41" t="s">
        <v>176</v>
      </c>
      <c r="H55" s="41" t="s">
        <v>159</v>
      </c>
      <c r="I55" s="41" t="s">
        <v>176</v>
      </c>
    </row>
    <row r="56" spans="1:12">
      <c r="C56" s="41" t="s">
        <v>183</v>
      </c>
      <c r="D56" s="41" t="s">
        <v>183</v>
      </c>
      <c r="E56" s="41" t="s">
        <v>183</v>
      </c>
      <c r="F56" s="41" t="s">
        <v>183</v>
      </c>
      <c r="G56" s="41" t="s">
        <v>183</v>
      </c>
      <c r="H56" s="41" t="s">
        <v>183</v>
      </c>
      <c r="I56" s="41" t="s">
        <v>183</v>
      </c>
    </row>
    <row r="57" spans="1:12">
      <c r="C57" s="41"/>
      <c r="D57" s="41"/>
      <c r="E57" s="41"/>
      <c r="F57" s="41"/>
      <c r="G57" s="41"/>
      <c r="H57" s="41"/>
      <c r="I57" s="41"/>
    </row>
    <row r="58" spans="1:12">
      <c r="C58" s="41"/>
      <c r="D58" s="41"/>
      <c r="E58" s="41"/>
      <c r="F58" s="41"/>
      <c r="G58" s="41"/>
      <c r="H58" s="41"/>
      <c r="I58" s="41"/>
    </row>
    <row r="60" spans="1:12">
      <c r="A60" s="1" t="s">
        <v>4090</v>
      </c>
    </row>
    <row r="61" spans="1:12">
      <c r="A61" s="1008" t="s">
        <v>109</v>
      </c>
      <c r="B61" s="313"/>
    </row>
    <row r="62" spans="1:12">
      <c r="A62" s="905" t="s">
        <v>3746</v>
      </c>
      <c r="B62" s="1923" t="s">
        <v>3747</v>
      </c>
      <c r="C62" s="1924" t="s">
        <v>108</v>
      </c>
      <c r="D62" s="1923" t="s">
        <v>3748</v>
      </c>
    </row>
    <row r="63" spans="1:12">
      <c r="A63" s="54" t="s">
        <v>304</v>
      </c>
      <c r="B63" s="1923" t="s">
        <v>339</v>
      </c>
      <c r="C63" s="1924" t="s">
        <v>156</v>
      </c>
      <c r="D63" s="1923" t="s">
        <v>313</v>
      </c>
    </row>
    <row r="64" spans="1:12">
      <c r="A64" s="54" t="s">
        <v>320</v>
      </c>
      <c r="B64" s="1923" t="s">
        <v>314</v>
      </c>
      <c r="C64" s="1924" t="s">
        <v>162</v>
      </c>
      <c r="D64" s="1923" t="s">
        <v>315</v>
      </c>
    </row>
    <row r="65" spans="1:8">
      <c r="A65" s="3"/>
      <c r="C65" s="44"/>
    </row>
    <row r="66" spans="1:8">
      <c r="A66" s="1007" t="s">
        <v>3981</v>
      </c>
      <c r="B66" s="35"/>
      <c r="C66" s="35"/>
      <c r="D66" s="35"/>
    </row>
    <row r="67" spans="1:8">
      <c r="A67" s="1007"/>
      <c r="B67" s="35"/>
      <c r="C67" s="35"/>
      <c r="D67" s="35"/>
    </row>
    <row r="68" spans="1:8">
      <c r="B68" s="35"/>
      <c r="C68" s="2000" t="s">
        <v>3803</v>
      </c>
    </row>
    <row r="69" spans="1:8">
      <c r="A69" s="35"/>
      <c r="B69" s="35"/>
      <c r="C69" s="1924" t="s">
        <v>83</v>
      </c>
    </row>
    <row r="70" spans="1:8" ht="15.75" customHeight="1">
      <c r="A70" s="1975" t="s">
        <v>3982</v>
      </c>
      <c r="B70" s="1924" t="s">
        <v>896</v>
      </c>
      <c r="C70" s="1972"/>
      <c r="D70" s="35" t="s">
        <v>4030</v>
      </c>
      <c r="E70" s="47" t="s">
        <v>141</v>
      </c>
      <c r="F70" s="47" t="s">
        <v>3765</v>
      </c>
      <c r="G70" s="47" t="s">
        <v>3983</v>
      </c>
      <c r="H70" s="47"/>
    </row>
    <row r="71" spans="1:8" ht="15.75" customHeight="1">
      <c r="B71" s="313"/>
      <c r="C71" s="1647" t="s">
        <v>90</v>
      </c>
    </row>
    <row r="72" spans="1:8" ht="15.75" customHeight="1"/>
    <row r="73" spans="1:8" ht="15.75" customHeight="1"/>
    <row r="74" spans="1:8" ht="15.75" customHeight="1"/>
    <row r="75" spans="1:8" ht="15.75" customHeight="1"/>
    <row r="76" spans="1:8" ht="15.75" customHeight="1">
      <c r="A76" s="1" t="s">
        <v>4091</v>
      </c>
    </row>
    <row r="77" spans="1:8" ht="15.75" customHeight="1">
      <c r="A77" s="1008" t="s">
        <v>109</v>
      </c>
    </row>
    <row r="78" spans="1:8" ht="15.75" customHeight="1">
      <c r="A78" s="905" t="s">
        <v>3746</v>
      </c>
      <c r="B78" s="1923" t="s">
        <v>3747</v>
      </c>
      <c r="C78" s="1924" t="s">
        <v>108</v>
      </c>
      <c r="D78" s="1923" t="s">
        <v>3748</v>
      </c>
    </row>
    <row r="79" spans="1:8" ht="15.75" customHeight="1">
      <c r="A79" s="54" t="s">
        <v>304</v>
      </c>
      <c r="B79" s="1923" t="s">
        <v>339</v>
      </c>
      <c r="C79" s="1924" t="s">
        <v>156</v>
      </c>
      <c r="D79" s="1923" t="s">
        <v>313</v>
      </c>
    </row>
    <row r="80" spans="1:8" ht="15.75" customHeight="1">
      <c r="A80" s="54" t="s">
        <v>320</v>
      </c>
      <c r="B80" s="1923" t="s">
        <v>314</v>
      </c>
      <c r="C80" s="1924" t="s">
        <v>162</v>
      </c>
      <c r="D80" s="1923" t="s">
        <v>315</v>
      </c>
    </row>
    <row r="81" spans="1:16" ht="15.75" customHeight="1"/>
    <row r="82" spans="1:16" ht="15.75" customHeight="1">
      <c r="A82" s="1007" t="s">
        <v>4034</v>
      </c>
    </row>
    <row r="83" spans="1:16" ht="25.5" customHeight="1"/>
    <row r="84" spans="1:16" ht="45" customHeight="1">
      <c r="A84" s="940"/>
      <c r="B84" s="35"/>
      <c r="C84" s="2151" t="s">
        <v>4035</v>
      </c>
      <c r="D84" s="2029"/>
      <c r="E84" s="2152"/>
      <c r="F84" s="1980" t="s">
        <v>4036</v>
      </c>
      <c r="G84" s="2151" t="s">
        <v>4037</v>
      </c>
      <c r="H84" s="2029"/>
      <c r="I84" s="2029"/>
      <c r="J84" s="2152"/>
    </row>
    <row r="85" spans="1:16" ht="57.6">
      <c r="B85" s="35"/>
      <c r="C85" s="1964" t="s">
        <v>4038</v>
      </c>
      <c r="D85" s="1964" t="s">
        <v>4039</v>
      </c>
      <c r="E85" s="1964" t="s">
        <v>4040</v>
      </c>
      <c r="F85" s="1964" t="s">
        <v>3803</v>
      </c>
      <c r="G85" s="1895" t="s">
        <v>4041</v>
      </c>
      <c r="H85" s="1895" t="s">
        <v>4042</v>
      </c>
      <c r="I85" s="1895" t="s">
        <v>4043</v>
      </c>
      <c r="J85" s="1895" t="s">
        <v>4044</v>
      </c>
    </row>
    <row r="86" spans="1:16">
      <c r="A86" s="910"/>
      <c r="B86" s="313"/>
      <c r="C86" s="1912" t="s">
        <v>82</v>
      </c>
      <c r="D86" s="1912" t="s">
        <v>81</v>
      </c>
      <c r="E86" s="1912" t="s">
        <v>80</v>
      </c>
      <c r="F86" s="1912" t="s">
        <v>137</v>
      </c>
      <c r="G86" s="1912" t="s">
        <v>136</v>
      </c>
      <c r="H86" s="1912" t="s">
        <v>135</v>
      </c>
      <c r="I86" s="1912" t="s">
        <v>134</v>
      </c>
      <c r="J86" s="1912" t="s">
        <v>151</v>
      </c>
    </row>
    <row r="87" spans="1:16">
      <c r="A87" s="1981" t="s">
        <v>4045</v>
      </c>
      <c r="B87" s="301" t="s">
        <v>905</v>
      </c>
      <c r="C87" s="1972"/>
      <c r="D87" s="1972"/>
      <c r="E87" s="1972"/>
      <c r="F87" s="1972"/>
      <c r="G87" s="1982"/>
      <c r="H87" s="1982"/>
      <c r="I87" s="1983"/>
      <c r="J87" s="1984"/>
      <c r="K87" s="42" t="s">
        <v>2304</v>
      </c>
      <c r="L87" s="42"/>
    </row>
    <row r="88" spans="1:16">
      <c r="A88" s="1981" t="s">
        <v>4046</v>
      </c>
      <c r="B88" s="301" t="s">
        <v>906</v>
      </c>
      <c r="C88" s="1972"/>
      <c r="D88" s="1972"/>
      <c r="E88" s="1972"/>
      <c r="F88" s="1972"/>
      <c r="G88" s="1982"/>
      <c r="H88" s="1982"/>
      <c r="I88" s="1983"/>
      <c r="J88" s="1985"/>
      <c r="K88" s="42" t="s">
        <v>2305</v>
      </c>
      <c r="L88" s="42"/>
    </row>
    <row r="89" spans="1:16">
      <c r="A89" s="1981" t="s">
        <v>4047</v>
      </c>
      <c r="B89" s="301" t="s">
        <v>907</v>
      </c>
      <c r="C89" s="1972"/>
      <c r="D89" s="1972"/>
      <c r="E89" s="1972"/>
      <c r="F89" s="1972"/>
      <c r="G89" s="1982"/>
      <c r="H89" s="1982"/>
      <c r="I89" s="1983"/>
      <c r="J89" s="1985"/>
      <c r="K89" s="42" t="s">
        <v>2306</v>
      </c>
      <c r="L89" s="42"/>
    </row>
    <row r="90" spans="1:16">
      <c r="A90" s="1981" t="s">
        <v>2786</v>
      </c>
      <c r="B90" s="301" t="s">
        <v>908</v>
      </c>
      <c r="C90" s="1972"/>
      <c r="D90" s="1972"/>
      <c r="E90" s="1972"/>
      <c r="F90" s="1972"/>
      <c r="G90" s="1982"/>
      <c r="H90" s="1982"/>
      <c r="I90" s="1983"/>
      <c r="J90" s="1985"/>
      <c r="K90" s="42" t="s">
        <v>2316</v>
      </c>
      <c r="L90" s="42"/>
    </row>
    <row r="91" spans="1:16">
      <c r="A91" s="1978" t="s">
        <v>4048</v>
      </c>
      <c r="B91" s="301" t="s">
        <v>909</v>
      </c>
      <c r="C91" s="303"/>
      <c r="D91" s="303"/>
      <c r="E91" s="303"/>
      <c r="F91" s="303"/>
      <c r="G91" s="303"/>
      <c r="H91" s="303"/>
      <c r="I91" s="303"/>
      <c r="J91" s="1985"/>
      <c r="K91" s="42" t="s">
        <v>2149</v>
      </c>
      <c r="L91" s="42"/>
    </row>
    <row r="92" spans="1:16">
      <c r="A92" s="1978" t="s">
        <v>4049</v>
      </c>
      <c r="B92" s="301" t="s">
        <v>910</v>
      </c>
      <c r="C92" s="1986"/>
      <c r="D92" s="303"/>
      <c r="E92" s="303"/>
      <c r="F92" s="303"/>
      <c r="G92" s="303"/>
      <c r="H92" s="303"/>
      <c r="I92" s="303"/>
      <c r="J92" s="303"/>
      <c r="K92" s="42"/>
      <c r="L92" s="41"/>
      <c r="M92" s="47"/>
      <c r="N92" s="41"/>
      <c r="O92" s="47"/>
      <c r="P92" s="47"/>
    </row>
    <row r="93" spans="1:16">
      <c r="A93" s="116"/>
      <c r="C93" s="35"/>
      <c r="D93" s="35"/>
      <c r="E93" s="35"/>
      <c r="F93" s="35"/>
      <c r="G93" s="35"/>
      <c r="H93" s="35"/>
      <c r="I93" s="35" t="s">
        <v>206</v>
      </c>
      <c r="J93" s="35"/>
    </row>
    <row r="94" spans="1:16">
      <c r="A94" s="116"/>
      <c r="C94" s="35" t="s">
        <v>90</v>
      </c>
      <c r="D94" s="35"/>
      <c r="E94" s="35" t="s">
        <v>90</v>
      </c>
      <c r="F94" s="35" t="s">
        <v>90</v>
      </c>
      <c r="G94" s="35" t="s">
        <v>90</v>
      </c>
      <c r="H94" s="35" t="s">
        <v>90</v>
      </c>
      <c r="I94" s="35" t="s">
        <v>90</v>
      </c>
      <c r="J94" s="35" t="s">
        <v>90</v>
      </c>
    </row>
    <row r="95" spans="1:16">
      <c r="C95" s="35" t="s">
        <v>4050</v>
      </c>
      <c r="D95" s="35" t="s">
        <v>4050</v>
      </c>
      <c r="E95" s="35" t="s">
        <v>4050</v>
      </c>
      <c r="F95" s="35" t="s">
        <v>4051</v>
      </c>
      <c r="G95" s="35" t="s">
        <v>4050</v>
      </c>
      <c r="H95" s="35" t="s">
        <v>4051</v>
      </c>
      <c r="I95" s="35" t="s">
        <v>4052</v>
      </c>
      <c r="J95" s="35" t="s">
        <v>4052</v>
      </c>
    </row>
    <row r="96" spans="1:16">
      <c r="C96" s="46" t="s">
        <v>141</v>
      </c>
      <c r="D96" s="46" t="s">
        <v>4053</v>
      </c>
      <c r="E96" s="46" t="s">
        <v>141</v>
      </c>
      <c r="F96" s="46" t="s">
        <v>141</v>
      </c>
      <c r="G96" s="46" t="s">
        <v>91</v>
      </c>
      <c r="H96" s="46" t="s">
        <v>91</v>
      </c>
      <c r="I96" s="46" t="s">
        <v>141</v>
      </c>
      <c r="J96" s="46" t="s">
        <v>91</v>
      </c>
    </row>
    <row r="97" spans="1:10" ht="15" customHeight="1">
      <c r="C97" s="47" t="s">
        <v>3765</v>
      </c>
      <c r="D97" s="47"/>
      <c r="E97" s="47" t="s">
        <v>3765</v>
      </c>
      <c r="F97" s="47" t="s">
        <v>3765</v>
      </c>
      <c r="G97" s="47" t="s">
        <v>3765</v>
      </c>
      <c r="H97" s="47" t="s">
        <v>3765</v>
      </c>
      <c r="I97" s="47" t="s">
        <v>3765</v>
      </c>
      <c r="J97" s="47" t="s">
        <v>3765</v>
      </c>
    </row>
    <row r="98" spans="1:10" ht="15" customHeight="1">
      <c r="C98" s="47" t="s">
        <v>4054</v>
      </c>
      <c r="D98" s="47"/>
      <c r="E98" s="99" t="s">
        <v>4055</v>
      </c>
      <c r="F98" s="47" t="s">
        <v>4054</v>
      </c>
      <c r="G98" s="99" t="s">
        <v>159</v>
      </c>
      <c r="H98" s="99" t="s">
        <v>159</v>
      </c>
      <c r="I98" s="99" t="s">
        <v>159</v>
      </c>
      <c r="J98" s="99" t="s">
        <v>159</v>
      </c>
    </row>
    <row r="99" spans="1:10">
      <c r="C99" s="47"/>
      <c r="D99" s="47"/>
      <c r="E99" s="47"/>
      <c r="F99" s="47"/>
      <c r="G99" s="47" t="s">
        <v>183</v>
      </c>
      <c r="H99" s="47" t="s">
        <v>183</v>
      </c>
      <c r="I99" s="47"/>
      <c r="J99" s="47" t="s">
        <v>183</v>
      </c>
    </row>
    <row r="100" spans="1:10">
      <c r="C100" s="47"/>
      <c r="D100" s="47"/>
      <c r="E100" s="47"/>
      <c r="F100" s="47"/>
      <c r="G100" s="47"/>
      <c r="H100" s="47"/>
      <c r="I100" s="47"/>
      <c r="J100" s="47"/>
    </row>
    <row r="101" spans="1:10">
      <c r="C101" s="47"/>
      <c r="D101" s="47"/>
      <c r="E101" s="47"/>
      <c r="F101" s="47"/>
      <c r="G101" s="47"/>
      <c r="H101" s="47"/>
      <c r="I101" s="47"/>
      <c r="J101" s="47"/>
    </row>
    <row r="102" spans="1:10">
      <c r="C102" s="47"/>
      <c r="D102" s="47"/>
      <c r="E102" s="47"/>
      <c r="F102" s="47"/>
      <c r="G102" s="47"/>
      <c r="H102" s="47"/>
      <c r="I102" s="47"/>
    </row>
    <row r="103" spans="1:10">
      <c r="C103" s="47"/>
      <c r="D103" s="47"/>
      <c r="E103" s="47"/>
      <c r="F103" s="47"/>
      <c r="G103" s="47"/>
      <c r="H103" s="47"/>
      <c r="I103" s="47"/>
    </row>
    <row r="104" spans="1:10">
      <c r="C104" s="47"/>
      <c r="D104" s="47"/>
      <c r="E104" s="47"/>
      <c r="F104" s="47"/>
      <c r="G104" s="47"/>
      <c r="H104" s="47"/>
      <c r="I104" s="47"/>
    </row>
    <row r="105" spans="1:10">
      <c r="A105" s="1013" t="s">
        <v>4092</v>
      </c>
      <c r="C105" s="35"/>
      <c r="D105" s="35"/>
    </row>
    <row r="106" spans="1:10" ht="17.25" customHeight="1">
      <c r="A106" s="1008" t="s">
        <v>109</v>
      </c>
      <c r="B106" s="53"/>
    </row>
    <row r="107" spans="1:10" ht="17.25" customHeight="1">
      <c r="A107" s="905" t="s">
        <v>3746</v>
      </c>
      <c r="B107" s="1923" t="s">
        <v>3747</v>
      </c>
      <c r="C107" s="1924" t="s">
        <v>108</v>
      </c>
      <c r="D107" s="1923" t="s">
        <v>3748</v>
      </c>
    </row>
    <row r="108" spans="1:10" ht="17.25" customHeight="1">
      <c r="A108" s="54" t="s">
        <v>304</v>
      </c>
      <c r="B108" s="1923" t="s">
        <v>339</v>
      </c>
      <c r="C108" s="1924" t="s">
        <v>156</v>
      </c>
      <c r="D108" s="1923" t="s">
        <v>313</v>
      </c>
    </row>
    <row r="109" spans="1:10" ht="17.25" customHeight="1">
      <c r="A109" s="54" t="s">
        <v>320</v>
      </c>
      <c r="B109" s="1923" t="s">
        <v>314</v>
      </c>
      <c r="C109" s="1924" t="s">
        <v>162</v>
      </c>
      <c r="D109" s="1923" t="s">
        <v>315</v>
      </c>
    </row>
    <row r="110" spans="1:10" ht="17.25" customHeight="1">
      <c r="B110" s="53"/>
    </row>
    <row r="111" spans="1:10">
      <c r="A111" s="1007" t="s">
        <v>4057</v>
      </c>
    </row>
    <row r="112" spans="1:10" ht="28.8">
      <c r="C112" s="1964" t="s">
        <v>195</v>
      </c>
    </row>
    <row r="113" spans="1:11">
      <c r="C113" s="298" t="s">
        <v>150</v>
      </c>
    </row>
    <row r="114" spans="1:11">
      <c r="A114" s="1978" t="s">
        <v>4093</v>
      </c>
      <c r="B114" s="301" t="s">
        <v>139</v>
      </c>
      <c r="C114" s="1982"/>
      <c r="D114" s="35" t="s">
        <v>3764</v>
      </c>
      <c r="E114" s="35" t="s">
        <v>4052</v>
      </c>
      <c r="F114" s="47" t="s">
        <v>91</v>
      </c>
      <c r="G114" s="47" t="s">
        <v>3765</v>
      </c>
      <c r="H114" s="1004" t="s">
        <v>176</v>
      </c>
      <c r="I114" s="47" t="s">
        <v>183</v>
      </c>
      <c r="J114" s="47"/>
      <c r="K114" s="47"/>
    </row>
    <row r="115" spans="1:11">
      <c r="A115" s="53"/>
      <c r="B115" s="53"/>
      <c r="C115" s="1647" t="s">
        <v>90</v>
      </c>
    </row>
    <row r="121" spans="1:11">
      <c r="A121" s="1013" t="s">
        <v>4094</v>
      </c>
    </row>
    <row r="122" spans="1:11">
      <c r="A122" s="1008" t="s">
        <v>109</v>
      </c>
      <c r="B122" s="53"/>
    </row>
    <row r="123" spans="1:11">
      <c r="A123" s="1011" t="s">
        <v>90</v>
      </c>
      <c r="B123" s="53"/>
      <c r="E123" s="313"/>
      <c r="F123" s="313"/>
      <c r="G123" s="313"/>
      <c r="H123" s="313"/>
      <c r="I123" s="313"/>
    </row>
    <row r="124" spans="1:11">
      <c r="A124" s="905" t="s">
        <v>3746</v>
      </c>
      <c r="B124" s="1923" t="s">
        <v>3747</v>
      </c>
      <c r="C124" s="1924" t="s">
        <v>108</v>
      </c>
      <c r="D124" s="1923" t="s">
        <v>3748</v>
      </c>
    </row>
    <row r="125" spans="1:11">
      <c r="A125" s="54" t="s">
        <v>304</v>
      </c>
      <c r="B125" s="1923" t="s">
        <v>339</v>
      </c>
      <c r="C125" s="1924" t="s">
        <v>156</v>
      </c>
      <c r="D125" s="1923" t="s">
        <v>313</v>
      </c>
    </row>
    <row r="126" spans="1:11">
      <c r="A126" s="54" t="s">
        <v>320</v>
      </c>
      <c r="B126" s="1923" t="s">
        <v>314</v>
      </c>
      <c r="C126" s="1924" t="s">
        <v>162</v>
      </c>
      <c r="D126" s="1923" t="s">
        <v>315</v>
      </c>
    </row>
    <row r="128" spans="1:11">
      <c r="A128" s="1007" t="s">
        <v>4059</v>
      </c>
    </row>
    <row r="130" spans="1:9" ht="25.5" customHeight="1">
      <c r="C130" s="2151" t="s">
        <v>3839</v>
      </c>
      <c r="D130" s="2152"/>
      <c r="E130" s="2151" t="s">
        <v>3840</v>
      </c>
      <c r="F130" s="2029"/>
      <c r="G130" s="2152"/>
    </row>
    <row r="131" spans="1:9" ht="28.8">
      <c r="A131" s="116"/>
      <c r="B131" s="116"/>
      <c r="C131" s="1964" t="s">
        <v>106</v>
      </c>
      <c r="D131" s="1964" t="s">
        <v>99</v>
      </c>
      <c r="E131" s="1964" t="s">
        <v>106</v>
      </c>
      <c r="F131" s="1964" t="s">
        <v>99</v>
      </c>
      <c r="G131" s="1964" t="s">
        <v>195</v>
      </c>
    </row>
    <row r="132" spans="1:9">
      <c r="A132" s="116"/>
      <c r="B132" s="116"/>
      <c r="C132" s="1912" t="s">
        <v>148</v>
      </c>
      <c r="D132" s="1912" t="s">
        <v>133</v>
      </c>
      <c r="E132" s="1912" t="s">
        <v>128</v>
      </c>
      <c r="F132" s="1912" t="s">
        <v>127</v>
      </c>
      <c r="G132" s="1912" t="s">
        <v>126</v>
      </c>
    </row>
    <row r="133" spans="1:9">
      <c r="A133" s="1978" t="s">
        <v>4059</v>
      </c>
      <c r="B133" s="301" t="s">
        <v>132</v>
      </c>
      <c r="C133" s="1969"/>
      <c r="D133" s="1969"/>
      <c r="E133" s="1969"/>
      <c r="F133" s="1969"/>
      <c r="G133" s="1971"/>
      <c r="H133" s="35" t="s">
        <v>4060</v>
      </c>
      <c r="I133" s="35" t="s">
        <v>205</v>
      </c>
    </row>
    <row r="134" spans="1:9">
      <c r="A134" s="53"/>
      <c r="B134" s="53"/>
      <c r="C134" s="35" t="s">
        <v>3920</v>
      </c>
      <c r="D134" s="35" t="s">
        <v>3921</v>
      </c>
      <c r="E134" s="35" t="s">
        <v>3920</v>
      </c>
      <c r="F134" s="35" t="s">
        <v>3921</v>
      </c>
      <c r="G134" s="1014"/>
    </row>
    <row r="135" spans="1:9">
      <c r="A135" s="53"/>
      <c r="B135" s="53"/>
      <c r="C135" s="35"/>
      <c r="D135" s="35"/>
      <c r="E135" s="35"/>
      <c r="F135" s="35" t="s">
        <v>3764</v>
      </c>
      <c r="G135" s="35" t="s">
        <v>3764</v>
      </c>
    </row>
    <row r="136" spans="1:9">
      <c r="A136" s="53"/>
      <c r="B136" s="53"/>
      <c r="C136" s="35" t="s">
        <v>790</v>
      </c>
      <c r="D136" s="35" t="s">
        <v>790</v>
      </c>
      <c r="E136" s="35" t="s">
        <v>791</v>
      </c>
      <c r="F136" s="35" t="s">
        <v>791</v>
      </c>
      <c r="G136" s="35" t="s">
        <v>791</v>
      </c>
    </row>
    <row r="137" spans="1:9">
      <c r="A137" s="53"/>
      <c r="B137" s="53"/>
      <c r="C137" s="47" t="s">
        <v>91</v>
      </c>
      <c r="D137" s="47" t="s">
        <v>91</v>
      </c>
      <c r="E137" s="47" t="s">
        <v>91</v>
      </c>
      <c r="F137" s="47" t="s">
        <v>91</v>
      </c>
      <c r="G137" s="47" t="s">
        <v>91</v>
      </c>
    </row>
    <row r="138" spans="1:9">
      <c r="C138" s="47" t="s">
        <v>3765</v>
      </c>
      <c r="D138" s="47" t="s">
        <v>3765</v>
      </c>
      <c r="E138" s="47" t="s">
        <v>3765</v>
      </c>
      <c r="F138" s="47" t="s">
        <v>3765</v>
      </c>
      <c r="G138" s="47" t="s">
        <v>3765</v>
      </c>
    </row>
    <row r="139" spans="1:9">
      <c r="C139" s="47" t="s">
        <v>159</v>
      </c>
      <c r="D139" s="47" t="s">
        <v>159</v>
      </c>
      <c r="E139" s="47" t="s">
        <v>159</v>
      </c>
      <c r="F139" s="47" t="s">
        <v>159</v>
      </c>
      <c r="G139" s="1004" t="s">
        <v>176</v>
      </c>
    </row>
    <row r="140" spans="1:9">
      <c r="C140" s="806" t="s">
        <v>183</v>
      </c>
      <c r="D140" s="806" t="s">
        <v>183</v>
      </c>
      <c r="E140" s="806" t="s">
        <v>183</v>
      </c>
      <c r="F140" s="806" t="s">
        <v>183</v>
      </c>
      <c r="G140" s="1015"/>
    </row>
    <row r="141" spans="1:9">
      <c r="H141" s="116"/>
    </row>
    <row r="142" spans="1:9">
      <c r="H142" s="116"/>
    </row>
    <row r="143" spans="1:9">
      <c r="E143" s="116"/>
      <c r="F143" s="116"/>
      <c r="G143" s="1016"/>
      <c r="H143" s="116"/>
      <c r="I143" s="116"/>
    </row>
    <row r="144" spans="1:9">
      <c r="A144" s="1013" t="s">
        <v>4095</v>
      </c>
      <c r="H144" s="35"/>
      <c r="I144" s="116"/>
    </row>
    <row r="145" spans="1:9">
      <c r="A145" s="1008" t="s">
        <v>109</v>
      </c>
      <c r="B145" s="53"/>
      <c r="C145" s="1015"/>
      <c r="H145" s="35"/>
      <c r="I145" s="35"/>
    </row>
    <row r="146" spans="1:9">
      <c r="A146" s="1011" t="s">
        <v>90</v>
      </c>
      <c r="B146" s="53"/>
      <c r="H146" s="35"/>
      <c r="I146" s="35"/>
    </row>
    <row r="147" spans="1:9">
      <c r="A147" s="905" t="s">
        <v>3746</v>
      </c>
      <c r="B147" s="1923" t="s">
        <v>3747</v>
      </c>
      <c r="C147" s="1924" t="s">
        <v>108</v>
      </c>
      <c r="D147" s="1923" t="s">
        <v>3748</v>
      </c>
      <c r="H147" s="35"/>
      <c r="I147" s="35"/>
    </row>
    <row r="148" spans="1:9">
      <c r="A148" s="54" t="s">
        <v>304</v>
      </c>
      <c r="B148" s="1923" t="s">
        <v>339</v>
      </c>
      <c r="C148" s="1924" t="s">
        <v>156</v>
      </c>
      <c r="D148" s="1923" t="s">
        <v>313</v>
      </c>
      <c r="H148" s="35"/>
      <c r="I148" s="35"/>
    </row>
    <row r="149" spans="1:9">
      <c r="A149" s="54" t="s">
        <v>320</v>
      </c>
      <c r="B149" s="1923" t="s">
        <v>314</v>
      </c>
      <c r="C149" s="1924" t="s">
        <v>162</v>
      </c>
      <c r="D149" s="1923" t="s">
        <v>315</v>
      </c>
      <c r="H149" s="35"/>
      <c r="I149" s="35"/>
    </row>
    <row r="150" spans="1:9">
      <c r="B150" s="53"/>
      <c r="H150" s="35"/>
      <c r="I150" s="35"/>
    </row>
    <row r="151" spans="1:9">
      <c r="A151" s="1007" t="s">
        <v>4062</v>
      </c>
      <c r="B151" s="53"/>
      <c r="H151" s="35"/>
      <c r="I151" s="35"/>
    </row>
    <row r="152" spans="1:9">
      <c r="A152" s="35"/>
      <c r="B152" s="53"/>
      <c r="H152" s="35"/>
      <c r="I152" s="35"/>
    </row>
    <row r="153" spans="1:9" ht="28.8">
      <c r="A153" s="35"/>
      <c r="B153" s="53"/>
      <c r="C153" s="1964" t="s">
        <v>195</v>
      </c>
      <c r="H153" s="35"/>
      <c r="I153" s="35"/>
    </row>
    <row r="154" spans="1:9">
      <c r="A154" s="35"/>
      <c r="B154" s="53"/>
      <c r="C154" s="1912" t="s">
        <v>125</v>
      </c>
      <c r="H154" s="35"/>
      <c r="I154" s="35"/>
    </row>
    <row r="155" spans="1:9">
      <c r="A155" s="1981" t="s">
        <v>4063</v>
      </c>
      <c r="B155" s="301" t="s">
        <v>131</v>
      </c>
      <c r="C155" s="1969"/>
      <c r="D155" s="35" t="s">
        <v>4060</v>
      </c>
      <c r="E155" s="35" t="s">
        <v>206</v>
      </c>
      <c r="H155" s="35"/>
      <c r="I155" s="35"/>
    </row>
    <row r="156" spans="1:9">
      <c r="A156" s="1978" t="s">
        <v>4062</v>
      </c>
      <c r="B156" s="301" t="s">
        <v>925</v>
      </c>
      <c r="C156" s="1969"/>
      <c r="D156" s="35" t="s">
        <v>4060</v>
      </c>
      <c r="H156" s="35"/>
      <c r="I156" s="35"/>
    </row>
    <row r="157" spans="1:9">
      <c r="A157" s="35"/>
      <c r="B157" s="53"/>
      <c r="C157" s="35" t="s">
        <v>3764</v>
      </c>
      <c r="H157" s="35"/>
      <c r="I157" s="35"/>
    </row>
    <row r="158" spans="1:9">
      <c r="A158" s="35"/>
      <c r="B158" s="53"/>
      <c r="C158" s="47" t="s">
        <v>91</v>
      </c>
      <c r="H158" s="35"/>
      <c r="I158" s="35"/>
    </row>
    <row r="159" spans="1:9">
      <c r="A159" s="35"/>
      <c r="B159" s="53"/>
      <c r="C159" s="47" t="s">
        <v>3765</v>
      </c>
      <c r="H159" s="35"/>
      <c r="I159" s="35"/>
    </row>
    <row r="160" spans="1:9">
      <c r="A160" s="35"/>
      <c r="B160" s="53"/>
      <c r="C160" s="1004" t="s">
        <v>176</v>
      </c>
      <c r="H160" s="35"/>
      <c r="I160" s="35"/>
    </row>
    <row r="161" spans="1:9">
      <c r="A161" s="35"/>
      <c r="B161" s="53"/>
      <c r="H161" s="35"/>
      <c r="I161" s="35"/>
    </row>
    <row r="162" spans="1:9">
      <c r="H162" s="35"/>
      <c r="I162" s="35"/>
    </row>
    <row r="163" spans="1:9">
      <c r="H163" s="35"/>
      <c r="I163" s="35"/>
    </row>
    <row r="164" spans="1:9">
      <c r="H164" s="35"/>
      <c r="I164" s="35"/>
    </row>
    <row r="165" spans="1:9">
      <c r="A165" s="1013" t="s">
        <v>4096</v>
      </c>
      <c r="H165" s="35"/>
      <c r="I165" s="35"/>
    </row>
    <row r="166" spans="1:9">
      <c r="A166" s="1008" t="s">
        <v>109</v>
      </c>
      <c r="B166" s="116"/>
      <c r="H166" s="35"/>
      <c r="I166" s="35"/>
    </row>
    <row r="167" spans="1:9">
      <c r="A167" s="1011" t="s">
        <v>90</v>
      </c>
      <c r="B167" s="116"/>
      <c r="H167" s="35"/>
      <c r="I167" s="35"/>
    </row>
    <row r="168" spans="1:9">
      <c r="A168" s="905" t="s">
        <v>3746</v>
      </c>
      <c r="B168" s="1923" t="s">
        <v>3747</v>
      </c>
      <c r="C168" s="1924" t="s">
        <v>108</v>
      </c>
      <c r="D168" s="1923" t="s">
        <v>3748</v>
      </c>
      <c r="H168" s="35"/>
      <c r="I168" s="35"/>
    </row>
    <row r="169" spans="1:9">
      <c r="A169" s="54" t="s">
        <v>304</v>
      </c>
      <c r="B169" s="1923" t="s">
        <v>339</v>
      </c>
      <c r="C169" s="1924" t="s">
        <v>156</v>
      </c>
      <c r="D169" s="1923" t="s">
        <v>313</v>
      </c>
      <c r="H169" s="35"/>
      <c r="I169" s="35"/>
    </row>
    <row r="170" spans="1:9">
      <c r="A170" s="54" t="s">
        <v>320</v>
      </c>
      <c r="B170" s="1923" t="s">
        <v>314</v>
      </c>
      <c r="C170" s="1924" t="s">
        <v>162</v>
      </c>
      <c r="D170" s="1923" t="s">
        <v>315</v>
      </c>
      <c r="H170" s="35"/>
      <c r="I170" s="35"/>
    </row>
    <row r="171" spans="1:9">
      <c r="A171" s="35"/>
      <c r="B171" s="53"/>
      <c r="C171" s="35"/>
      <c r="D171" s="35"/>
      <c r="E171" s="116"/>
      <c r="F171" s="116"/>
      <c r="G171" s="116"/>
      <c r="H171" s="35"/>
      <c r="I171" s="35"/>
    </row>
    <row r="172" spans="1:9">
      <c r="A172" s="1007" t="s">
        <v>4065</v>
      </c>
      <c r="B172" s="53"/>
      <c r="C172" s="35"/>
      <c r="D172" s="116"/>
      <c r="E172" s="116"/>
      <c r="F172" s="116"/>
      <c r="G172" s="116"/>
      <c r="H172" s="35"/>
      <c r="I172" s="35"/>
    </row>
    <row r="173" spans="1:9" ht="54.75" customHeight="1">
      <c r="A173" s="116"/>
      <c r="B173" s="116"/>
      <c r="C173" s="1987" t="s">
        <v>3750</v>
      </c>
      <c r="D173" s="1987" t="s">
        <v>3751</v>
      </c>
      <c r="E173" s="116"/>
      <c r="F173" s="116"/>
      <c r="G173" s="35"/>
      <c r="H173" s="35"/>
    </row>
    <row r="174" spans="1:9" ht="17.25" customHeight="1">
      <c r="A174" s="116"/>
      <c r="B174" s="116"/>
      <c r="C174" s="298" t="s">
        <v>124</v>
      </c>
      <c r="D174" s="298" t="s">
        <v>123</v>
      </c>
      <c r="E174" s="116"/>
      <c r="F174" s="116"/>
      <c r="G174" s="35"/>
      <c r="H174" s="35"/>
    </row>
    <row r="175" spans="1:9">
      <c r="A175" s="1981" t="s">
        <v>4066</v>
      </c>
      <c r="B175" s="301" t="s">
        <v>941</v>
      </c>
      <c r="C175" s="1988"/>
      <c r="D175" s="1988"/>
      <c r="E175" s="756" t="s">
        <v>4067</v>
      </c>
      <c r="F175" s="756"/>
      <c r="G175" s="1017"/>
      <c r="H175" s="35"/>
      <c r="I175" s="35"/>
    </row>
    <row r="176" spans="1:9">
      <c r="A176" s="1981" t="s">
        <v>4068</v>
      </c>
      <c r="B176" s="301" t="s">
        <v>942</v>
      </c>
      <c r="C176" s="1988"/>
      <c r="D176" s="1988"/>
      <c r="E176" s="756" t="s">
        <v>4069</v>
      </c>
      <c r="F176" s="756"/>
      <c r="G176" s="1017"/>
      <c r="H176" s="35"/>
      <c r="I176" s="35"/>
    </row>
    <row r="177" spans="1:9">
      <c r="A177" s="1981" t="s">
        <v>4070</v>
      </c>
      <c r="B177" s="301" t="s">
        <v>943</v>
      </c>
      <c r="C177" s="1988"/>
      <c r="D177" s="1988"/>
      <c r="E177" s="756" t="s">
        <v>4071</v>
      </c>
      <c r="F177" s="756"/>
      <c r="G177" s="1017"/>
      <c r="H177" s="35"/>
      <c r="I177" s="35"/>
    </row>
    <row r="178" spans="1:9">
      <c r="A178" s="1981" t="s">
        <v>4072</v>
      </c>
      <c r="B178" s="301" t="s">
        <v>944</v>
      </c>
      <c r="C178" s="1988"/>
      <c r="D178" s="1988"/>
      <c r="E178" s="756" t="s">
        <v>4073</v>
      </c>
      <c r="F178" s="756" t="s">
        <v>206</v>
      </c>
      <c r="G178" s="1017"/>
      <c r="H178" s="35"/>
      <c r="I178" s="35"/>
    </row>
    <row r="179" spans="1:9">
      <c r="A179" s="1989" t="s">
        <v>4074</v>
      </c>
      <c r="B179" s="301" t="s">
        <v>945</v>
      </c>
      <c r="C179" s="1988"/>
      <c r="D179" s="1988"/>
      <c r="E179" s="756" t="s">
        <v>4073</v>
      </c>
      <c r="F179" s="756"/>
      <c r="G179" s="1017"/>
      <c r="H179" s="35"/>
      <c r="I179" s="35"/>
    </row>
    <row r="180" spans="1:9">
      <c r="B180" s="116"/>
      <c r="C180" s="35" t="s">
        <v>201</v>
      </c>
      <c r="D180" s="35" t="s">
        <v>3764</v>
      </c>
    </row>
    <row r="181" spans="1:9">
      <c r="C181" s="47" t="s">
        <v>91</v>
      </c>
      <c r="D181" s="47" t="s">
        <v>91</v>
      </c>
    </row>
    <row r="182" spans="1:9">
      <c r="C182" s="47" t="s">
        <v>3765</v>
      </c>
      <c r="D182" s="47" t="s">
        <v>3765</v>
      </c>
      <c r="G182" s="35"/>
    </row>
    <row r="183" spans="1:9">
      <c r="C183" s="1004" t="s">
        <v>176</v>
      </c>
      <c r="D183" s="1004" t="s">
        <v>176</v>
      </c>
      <c r="G183" s="35"/>
    </row>
    <row r="184" spans="1:9">
      <c r="C184" s="830" t="s">
        <v>3976</v>
      </c>
      <c r="D184" s="830" t="s">
        <v>3976</v>
      </c>
      <c r="G184" s="35"/>
    </row>
    <row r="185" spans="1:9">
      <c r="G185" s="35"/>
    </row>
    <row r="186" spans="1:9">
      <c r="G186" s="35"/>
    </row>
    <row r="187" spans="1:9">
      <c r="G187" s="35"/>
    </row>
    <row r="188" spans="1:9">
      <c r="A188" s="1013" t="s">
        <v>4097</v>
      </c>
    </row>
    <row r="189" spans="1:9">
      <c r="A189" s="1008" t="s">
        <v>109</v>
      </c>
      <c r="B189" s="518"/>
    </row>
    <row r="190" spans="1:9">
      <c r="A190" s="1011" t="s">
        <v>90</v>
      </c>
      <c r="B190" s="518"/>
    </row>
    <row r="191" spans="1:9">
      <c r="A191" s="905" t="s">
        <v>3746</v>
      </c>
      <c r="B191" s="1923" t="s">
        <v>3747</v>
      </c>
      <c r="C191" s="1924" t="s">
        <v>108</v>
      </c>
      <c r="D191" s="1923" t="s">
        <v>3748</v>
      </c>
    </row>
    <row r="192" spans="1:9">
      <c r="A192" s="54" t="s">
        <v>304</v>
      </c>
      <c r="B192" s="1923" t="s">
        <v>339</v>
      </c>
      <c r="C192" s="1924" t="s">
        <v>156</v>
      </c>
      <c r="D192" s="1923" t="s">
        <v>313</v>
      </c>
    </row>
    <row r="193" spans="1:7">
      <c r="A193" s="54" t="s">
        <v>320</v>
      </c>
      <c r="B193" s="1923" t="s">
        <v>314</v>
      </c>
      <c r="C193" s="1924" t="s">
        <v>162</v>
      </c>
      <c r="D193" s="1923" t="s">
        <v>315</v>
      </c>
    </row>
    <row r="194" spans="1:7">
      <c r="A194" s="518"/>
      <c r="B194" s="518"/>
    </row>
    <row r="195" spans="1:7">
      <c r="A195" s="1007" t="s">
        <v>4076</v>
      </c>
      <c r="B195" s="518"/>
    </row>
    <row r="196" spans="1:7">
      <c r="A196" s="518"/>
      <c r="B196" s="518"/>
    </row>
    <row r="197" spans="1:7" ht="28.8">
      <c r="C197" s="1987" t="s">
        <v>3750</v>
      </c>
      <c r="D197" s="1987" t="s">
        <v>3751</v>
      </c>
    </row>
    <row r="198" spans="1:7">
      <c r="C198" s="1912" t="s">
        <v>122</v>
      </c>
      <c r="D198" s="1912" t="s">
        <v>121</v>
      </c>
    </row>
    <row r="199" spans="1:7">
      <c r="A199" s="1966" t="s">
        <v>4077</v>
      </c>
      <c r="B199" s="301" t="s">
        <v>951</v>
      </c>
      <c r="C199" s="1988"/>
      <c r="D199" s="1969"/>
      <c r="E199" s="42" t="s">
        <v>3757</v>
      </c>
      <c r="F199" s="756" t="s">
        <v>206</v>
      </c>
      <c r="G199" s="1017"/>
    </row>
    <row r="200" spans="1:7">
      <c r="A200" s="1991" t="s">
        <v>4076</v>
      </c>
      <c r="B200" s="301" t="s">
        <v>969</v>
      </c>
      <c r="C200" s="1990"/>
      <c r="D200" s="1982"/>
      <c r="E200" s="42" t="s">
        <v>3757</v>
      </c>
      <c r="F200" s="756"/>
      <c r="G200" s="1017"/>
    </row>
    <row r="201" spans="1:7">
      <c r="C201" s="35" t="s">
        <v>201</v>
      </c>
      <c r="D201" s="35" t="s">
        <v>3764</v>
      </c>
    </row>
    <row r="202" spans="1:7">
      <c r="B202" s="518"/>
      <c r="C202" s="47" t="s">
        <v>91</v>
      </c>
      <c r="D202" s="47" t="s">
        <v>91</v>
      </c>
    </row>
    <row r="203" spans="1:7">
      <c r="C203" s="47" t="s">
        <v>3765</v>
      </c>
      <c r="D203" s="47" t="s">
        <v>3765</v>
      </c>
    </row>
    <row r="204" spans="1:7">
      <c r="C204" s="1004" t="s">
        <v>176</v>
      </c>
      <c r="D204" s="1004" t="s">
        <v>176</v>
      </c>
    </row>
    <row r="205" spans="1:7">
      <c r="C205" s="41" t="s">
        <v>183</v>
      </c>
      <c r="D205" s="41" t="s">
        <v>183</v>
      </c>
    </row>
    <row r="209" spans="2:2">
      <c r="B209" s="518"/>
    </row>
    <row r="212" spans="2:2">
      <c r="B212" s="518"/>
    </row>
    <row r="213" spans="2:2">
      <c r="B213" s="518"/>
    </row>
  </sheetData>
  <mergeCells count="6">
    <mergeCell ref="C32:D32"/>
    <mergeCell ref="E32:I32"/>
    <mergeCell ref="C84:E84"/>
    <mergeCell ref="G84:J84"/>
    <mergeCell ref="C130:D130"/>
    <mergeCell ref="E130:G13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tabColor rgb="FFFFC000"/>
  </sheetPr>
  <dimension ref="A1:G23"/>
  <sheetViews>
    <sheetView showGridLines="0" zoomScale="80" zoomScaleNormal="80" workbookViewId="0"/>
  </sheetViews>
  <sheetFormatPr defaultColWidth="9.33203125" defaultRowHeight="14.4"/>
  <cols>
    <col min="1" max="1" width="32.33203125" customWidth="1"/>
    <col min="2" max="2" width="106.5546875" bestFit="1" customWidth="1"/>
    <col min="3" max="3" width="6.44140625" bestFit="1" customWidth="1"/>
    <col min="4" max="4" width="6.5546875" bestFit="1" customWidth="1"/>
    <col min="5" max="5" width="89.5546875" bestFit="1" customWidth="1"/>
    <col min="6" max="6" width="13.6640625" customWidth="1"/>
    <col min="7" max="7" width="23.44140625" customWidth="1"/>
  </cols>
  <sheetData>
    <row r="1" spans="1:7">
      <c r="A1" s="88" t="s">
        <v>1964</v>
      </c>
    </row>
    <row r="2" spans="1:7">
      <c r="A2" s="376" t="s">
        <v>1726</v>
      </c>
      <c r="B2" s="388"/>
      <c r="C2" s="373"/>
      <c r="D2" s="374"/>
      <c r="E2" s="374"/>
      <c r="F2" s="374"/>
    </row>
    <row r="3" spans="1:7">
      <c r="A3" s="375"/>
      <c r="B3" s="374"/>
      <c r="C3" s="374"/>
      <c r="D3" s="374"/>
      <c r="E3" s="374"/>
      <c r="F3" s="374"/>
    </row>
    <row r="4" spans="1:7">
      <c r="A4" s="88" t="s">
        <v>1965</v>
      </c>
      <c r="B4" s="374"/>
      <c r="C4" s="374"/>
      <c r="D4" s="374"/>
      <c r="E4" s="374"/>
      <c r="F4" s="374"/>
    </row>
    <row r="5" spans="1:7">
      <c r="A5" s="390" t="s">
        <v>109</v>
      </c>
      <c r="B5" s="374"/>
      <c r="C5" s="374"/>
      <c r="D5" s="374"/>
      <c r="E5" s="374"/>
      <c r="F5" s="374"/>
    </row>
    <row r="6" spans="1:7">
      <c r="A6" s="390" t="s">
        <v>304</v>
      </c>
      <c r="B6" s="328" t="s">
        <v>1944</v>
      </c>
      <c r="C6" s="391" t="s">
        <v>108</v>
      </c>
      <c r="D6" s="328" t="s">
        <v>313</v>
      </c>
      <c r="E6" s="374"/>
      <c r="F6" s="374"/>
    </row>
    <row r="7" spans="1:7">
      <c r="A7" s="390" t="s">
        <v>320</v>
      </c>
      <c r="B7" s="328" t="s">
        <v>314</v>
      </c>
      <c r="C7" s="391" t="s">
        <v>156</v>
      </c>
      <c r="D7" s="328" t="s">
        <v>315</v>
      </c>
      <c r="E7" s="374"/>
      <c r="F7" s="374"/>
    </row>
    <row r="8" spans="1:7">
      <c r="B8" s="374"/>
      <c r="C8" s="374"/>
      <c r="D8" s="374"/>
      <c r="E8" s="374"/>
      <c r="F8" s="374"/>
    </row>
    <row r="9" spans="1:7">
      <c r="A9" s="375" t="s">
        <v>1468</v>
      </c>
      <c r="B9" s="374"/>
      <c r="C9" s="374"/>
      <c r="D9" s="374"/>
      <c r="E9" s="374"/>
      <c r="F9" s="374"/>
    </row>
    <row r="10" spans="1:7">
      <c r="C10" s="377"/>
      <c r="D10" s="378" t="s">
        <v>13</v>
      </c>
      <c r="E10" s="374"/>
      <c r="F10" s="374"/>
    </row>
    <row r="11" spans="1:7">
      <c r="B11" s="379" t="s">
        <v>1728</v>
      </c>
      <c r="C11" s="378"/>
      <c r="D11" s="175"/>
      <c r="E11" s="374"/>
      <c r="F11" s="374"/>
    </row>
    <row r="12" spans="1:7">
      <c r="B12" s="381" t="s">
        <v>1945</v>
      </c>
      <c r="C12" s="378" t="s">
        <v>73</v>
      </c>
      <c r="D12" s="382"/>
      <c r="E12" s="383" t="s">
        <v>1966</v>
      </c>
      <c r="F12" s="383"/>
      <c r="G12" s="383"/>
    </row>
    <row r="13" spans="1:7">
      <c r="B13" s="1227" t="s">
        <v>6356</v>
      </c>
      <c r="C13" s="378" t="s">
        <v>890</v>
      </c>
      <c r="D13" s="382"/>
      <c r="E13" s="383" t="s">
        <v>1868</v>
      </c>
      <c r="F13" s="383"/>
      <c r="G13" s="383"/>
    </row>
    <row r="14" spans="1:7">
      <c r="B14" s="1702" t="s">
        <v>6357</v>
      </c>
      <c r="C14" s="378" t="s">
        <v>6235</v>
      </c>
      <c r="D14" s="382"/>
      <c r="E14" s="1552" t="s">
        <v>5937</v>
      </c>
      <c r="F14" s="383"/>
      <c r="G14" s="383"/>
    </row>
    <row r="15" spans="1:7">
      <c r="B15" s="1227" t="s">
        <v>6358</v>
      </c>
      <c r="C15" s="378" t="s">
        <v>893</v>
      </c>
      <c r="D15" s="382"/>
      <c r="E15" s="383" t="s">
        <v>1870</v>
      </c>
      <c r="F15" s="383"/>
      <c r="G15" s="383"/>
    </row>
    <row r="16" spans="1:7">
      <c r="B16" s="381" t="s">
        <v>1957</v>
      </c>
      <c r="C16" s="378" t="s">
        <v>894</v>
      </c>
      <c r="D16" s="382"/>
      <c r="E16" s="383" t="s">
        <v>1872</v>
      </c>
      <c r="F16" s="383"/>
      <c r="G16" s="383"/>
    </row>
    <row r="17" spans="2:7">
      <c r="B17" s="381" t="s">
        <v>1958</v>
      </c>
      <c r="C17" s="378" t="s">
        <v>895</v>
      </c>
      <c r="D17" s="382"/>
      <c r="E17" s="383" t="s">
        <v>1874</v>
      </c>
      <c r="F17" s="383"/>
      <c r="G17" s="383"/>
    </row>
    <row r="18" spans="2:7">
      <c r="B18" s="381" t="s">
        <v>1959</v>
      </c>
      <c r="C18" s="378" t="s">
        <v>896</v>
      </c>
      <c r="D18" s="382"/>
      <c r="E18" s="383" t="s">
        <v>1876</v>
      </c>
      <c r="F18" s="383"/>
      <c r="G18" s="383"/>
    </row>
    <row r="19" spans="2:7">
      <c r="B19" s="381" t="s">
        <v>1960</v>
      </c>
      <c r="C19" s="378" t="s">
        <v>897</v>
      </c>
      <c r="D19" s="382"/>
      <c r="E19" s="383" t="s">
        <v>1878</v>
      </c>
      <c r="F19" s="383"/>
      <c r="G19" s="383"/>
    </row>
    <row r="20" spans="2:7">
      <c r="B20" s="381" t="s">
        <v>1961</v>
      </c>
      <c r="C20" s="378" t="s">
        <v>898</v>
      </c>
      <c r="D20" s="382"/>
      <c r="E20" s="383" t="s">
        <v>1880</v>
      </c>
      <c r="F20" s="383"/>
      <c r="G20" s="383"/>
    </row>
    <row r="21" spans="2:7">
      <c r="B21" s="381" t="s">
        <v>1962</v>
      </c>
      <c r="C21" s="378" t="s">
        <v>899</v>
      </c>
      <c r="D21" s="382"/>
      <c r="E21" s="383" t="s">
        <v>1882</v>
      </c>
      <c r="F21" s="383"/>
      <c r="G21" s="383"/>
    </row>
    <row r="22" spans="2:7">
      <c r="B22" s="1227" t="s">
        <v>6060</v>
      </c>
      <c r="C22" s="378" t="s">
        <v>6070</v>
      </c>
      <c r="D22" s="382"/>
      <c r="E22" s="1552" t="s">
        <v>6077</v>
      </c>
      <c r="F22" s="383"/>
      <c r="G22" s="383"/>
    </row>
    <row r="23" spans="2:7">
      <c r="B23" s="381" t="s">
        <v>1963</v>
      </c>
      <c r="C23" s="378" t="s">
        <v>900</v>
      </c>
      <c r="D23" s="382"/>
      <c r="E23" s="1542" t="s">
        <v>6419</v>
      </c>
      <c r="F23" s="383"/>
      <c r="G23" s="383"/>
    </row>
  </sheetData>
  <conditionalFormatting sqref="E22">
    <cfRule type="duplicateValues" dxfId="4" priority="3"/>
  </conditionalFormatting>
  <conditionalFormatting sqref="E26">
    <cfRule type="duplicateValues" dxfId="3" priority="2"/>
  </conditionalFormatting>
  <conditionalFormatting sqref="E14">
    <cfRule type="duplicateValues" dxfId="2" priority="1"/>
  </conditionalFormatting>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CD41-E494-4DF8-B278-6CC90DF36E1D}">
  <sheetPr codeName="Sheet62"/>
  <dimension ref="A1:O113"/>
  <sheetViews>
    <sheetView showGridLines="0" zoomScale="80" zoomScaleNormal="80" workbookViewId="0"/>
  </sheetViews>
  <sheetFormatPr defaultColWidth="9.33203125" defaultRowHeight="14.4"/>
  <cols>
    <col min="1" max="1" width="51.44140625" style="1647" customWidth="1"/>
    <col min="2" max="2" width="16.44140625" style="1647" customWidth="1"/>
    <col min="3" max="3" width="18.5546875" style="1647" customWidth="1"/>
    <col min="4" max="4" width="15.44140625" style="1647" customWidth="1"/>
    <col min="5" max="5" width="29" style="1647" customWidth="1"/>
    <col min="6" max="6" width="15.44140625" style="1647" customWidth="1"/>
    <col min="7" max="7" width="21" style="1647" customWidth="1"/>
    <col min="8" max="10" width="15.44140625" style="1647" customWidth="1"/>
    <col min="11" max="247" width="9.33203125" style="1647"/>
    <col min="248" max="248" width="46.5546875" style="1647" customWidth="1"/>
    <col min="249" max="249" width="14.44140625" style="1647" customWidth="1"/>
    <col min="250" max="250" width="16.6640625" style="1647" customWidth="1"/>
    <col min="251" max="251" width="17" style="1647" customWidth="1"/>
    <col min="252" max="252" width="15.5546875" style="1647" customWidth="1"/>
    <col min="253" max="253" width="14.5546875" style="1647" customWidth="1"/>
    <col min="254" max="254" width="17.5546875" style="1647" customWidth="1"/>
    <col min="255" max="255" width="31.44140625" style="1647" customWidth="1"/>
    <col min="256" max="503" width="9.33203125" style="1647"/>
    <col min="504" max="504" width="46.5546875" style="1647" customWidth="1"/>
    <col min="505" max="505" width="14.44140625" style="1647" customWidth="1"/>
    <col min="506" max="506" width="16.6640625" style="1647" customWidth="1"/>
    <col min="507" max="507" width="17" style="1647" customWidth="1"/>
    <col min="508" max="508" width="15.5546875" style="1647" customWidth="1"/>
    <col min="509" max="509" width="14.5546875" style="1647" customWidth="1"/>
    <col min="510" max="510" width="17.5546875" style="1647" customWidth="1"/>
    <col min="511" max="511" width="31.44140625" style="1647" customWidth="1"/>
    <col min="512" max="759" width="9.33203125" style="1647"/>
    <col min="760" max="760" width="46.5546875" style="1647" customWidth="1"/>
    <col min="761" max="761" width="14.44140625" style="1647" customWidth="1"/>
    <col min="762" max="762" width="16.6640625" style="1647" customWidth="1"/>
    <col min="763" max="763" width="17" style="1647" customWidth="1"/>
    <col min="764" max="764" width="15.5546875" style="1647" customWidth="1"/>
    <col min="765" max="765" width="14.5546875" style="1647" customWidth="1"/>
    <col min="766" max="766" width="17.5546875" style="1647" customWidth="1"/>
    <col min="767" max="767" width="31.44140625" style="1647" customWidth="1"/>
    <col min="768" max="1015" width="9.33203125" style="1647"/>
    <col min="1016" max="1016" width="46.5546875" style="1647" customWidth="1"/>
    <col min="1017" max="1017" width="14.44140625" style="1647" customWidth="1"/>
    <col min="1018" max="1018" width="16.6640625" style="1647" customWidth="1"/>
    <col min="1019" max="1019" width="17" style="1647" customWidth="1"/>
    <col min="1020" max="1020" width="15.5546875" style="1647" customWidth="1"/>
    <col min="1021" max="1021" width="14.5546875" style="1647" customWidth="1"/>
    <col min="1022" max="1022" width="17.5546875" style="1647" customWidth="1"/>
    <col min="1023" max="1023" width="31.44140625" style="1647" customWidth="1"/>
    <col min="1024" max="1271" width="9.33203125" style="1647"/>
    <col min="1272" max="1272" width="46.5546875" style="1647" customWidth="1"/>
    <col min="1273" max="1273" width="14.44140625" style="1647" customWidth="1"/>
    <col min="1274" max="1274" width="16.6640625" style="1647" customWidth="1"/>
    <col min="1275" max="1275" width="17" style="1647" customWidth="1"/>
    <col min="1276" max="1276" width="15.5546875" style="1647" customWidth="1"/>
    <col min="1277" max="1277" width="14.5546875" style="1647" customWidth="1"/>
    <col min="1278" max="1278" width="17.5546875" style="1647" customWidth="1"/>
    <col min="1279" max="1279" width="31.44140625" style="1647" customWidth="1"/>
    <col min="1280" max="1527" width="9.33203125" style="1647"/>
    <col min="1528" max="1528" width="46.5546875" style="1647" customWidth="1"/>
    <col min="1529" max="1529" width="14.44140625" style="1647" customWidth="1"/>
    <col min="1530" max="1530" width="16.6640625" style="1647" customWidth="1"/>
    <col min="1531" max="1531" width="17" style="1647" customWidth="1"/>
    <col min="1532" max="1532" width="15.5546875" style="1647" customWidth="1"/>
    <col min="1533" max="1533" width="14.5546875" style="1647" customWidth="1"/>
    <col min="1534" max="1534" width="17.5546875" style="1647" customWidth="1"/>
    <col min="1535" max="1535" width="31.44140625" style="1647" customWidth="1"/>
    <col min="1536" max="1783" width="9.33203125" style="1647"/>
    <col min="1784" max="1784" width="46.5546875" style="1647" customWidth="1"/>
    <col min="1785" max="1785" width="14.44140625" style="1647" customWidth="1"/>
    <col min="1786" max="1786" width="16.6640625" style="1647" customWidth="1"/>
    <col min="1787" max="1787" width="17" style="1647" customWidth="1"/>
    <col min="1788" max="1788" width="15.5546875" style="1647" customWidth="1"/>
    <col min="1789" max="1789" width="14.5546875" style="1647" customWidth="1"/>
    <col min="1790" max="1790" width="17.5546875" style="1647" customWidth="1"/>
    <col min="1791" max="1791" width="31.44140625" style="1647" customWidth="1"/>
    <col min="1792" max="2039" width="9.33203125" style="1647"/>
    <col min="2040" max="2040" width="46.5546875" style="1647" customWidth="1"/>
    <col min="2041" max="2041" width="14.44140625" style="1647" customWidth="1"/>
    <col min="2042" max="2042" width="16.6640625" style="1647" customWidth="1"/>
    <col min="2043" max="2043" width="17" style="1647" customWidth="1"/>
    <col min="2044" max="2044" width="15.5546875" style="1647" customWidth="1"/>
    <col min="2045" max="2045" width="14.5546875" style="1647" customWidth="1"/>
    <col min="2046" max="2046" width="17.5546875" style="1647" customWidth="1"/>
    <col min="2047" max="2047" width="31.44140625" style="1647" customWidth="1"/>
    <col min="2048" max="2295" width="9.33203125" style="1647"/>
    <col min="2296" max="2296" width="46.5546875" style="1647" customWidth="1"/>
    <col min="2297" max="2297" width="14.44140625" style="1647" customWidth="1"/>
    <col min="2298" max="2298" width="16.6640625" style="1647" customWidth="1"/>
    <col min="2299" max="2299" width="17" style="1647" customWidth="1"/>
    <col min="2300" max="2300" width="15.5546875" style="1647" customWidth="1"/>
    <col min="2301" max="2301" width="14.5546875" style="1647" customWidth="1"/>
    <col min="2302" max="2302" width="17.5546875" style="1647" customWidth="1"/>
    <col min="2303" max="2303" width="31.44140625" style="1647" customWidth="1"/>
    <col min="2304" max="2551" width="9.33203125" style="1647"/>
    <col min="2552" max="2552" width="46.5546875" style="1647" customWidth="1"/>
    <col min="2553" max="2553" width="14.44140625" style="1647" customWidth="1"/>
    <col min="2554" max="2554" width="16.6640625" style="1647" customWidth="1"/>
    <col min="2555" max="2555" width="17" style="1647" customWidth="1"/>
    <col min="2556" max="2556" width="15.5546875" style="1647" customWidth="1"/>
    <col min="2557" max="2557" width="14.5546875" style="1647" customWidth="1"/>
    <col min="2558" max="2558" width="17.5546875" style="1647" customWidth="1"/>
    <col min="2559" max="2559" width="31.44140625" style="1647" customWidth="1"/>
    <col min="2560" max="2807" width="9.33203125" style="1647"/>
    <col min="2808" max="2808" width="46.5546875" style="1647" customWidth="1"/>
    <col min="2809" max="2809" width="14.44140625" style="1647" customWidth="1"/>
    <col min="2810" max="2810" width="16.6640625" style="1647" customWidth="1"/>
    <col min="2811" max="2811" width="17" style="1647" customWidth="1"/>
    <col min="2812" max="2812" width="15.5546875" style="1647" customWidth="1"/>
    <col min="2813" max="2813" width="14.5546875" style="1647" customWidth="1"/>
    <col min="2814" max="2814" width="17.5546875" style="1647" customWidth="1"/>
    <col min="2815" max="2815" width="31.44140625" style="1647" customWidth="1"/>
    <col min="2816" max="3063" width="9.33203125" style="1647"/>
    <col min="3064" max="3064" width="46.5546875" style="1647" customWidth="1"/>
    <col min="3065" max="3065" width="14.44140625" style="1647" customWidth="1"/>
    <col min="3066" max="3066" width="16.6640625" style="1647" customWidth="1"/>
    <col min="3067" max="3067" width="17" style="1647" customWidth="1"/>
    <col min="3068" max="3068" width="15.5546875" style="1647" customWidth="1"/>
    <col min="3069" max="3069" width="14.5546875" style="1647" customWidth="1"/>
    <col min="3070" max="3070" width="17.5546875" style="1647" customWidth="1"/>
    <col min="3071" max="3071" width="31.44140625" style="1647" customWidth="1"/>
    <col min="3072" max="3319" width="9.33203125" style="1647"/>
    <col min="3320" max="3320" width="46.5546875" style="1647" customWidth="1"/>
    <col min="3321" max="3321" width="14.44140625" style="1647" customWidth="1"/>
    <col min="3322" max="3322" width="16.6640625" style="1647" customWidth="1"/>
    <col min="3323" max="3323" width="17" style="1647" customWidth="1"/>
    <col min="3324" max="3324" width="15.5546875" style="1647" customWidth="1"/>
    <col min="3325" max="3325" width="14.5546875" style="1647" customWidth="1"/>
    <col min="3326" max="3326" width="17.5546875" style="1647" customWidth="1"/>
    <col min="3327" max="3327" width="31.44140625" style="1647" customWidth="1"/>
    <col min="3328" max="3575" width="9.33203125" style="1647"/>
    <col min="3576" max="3576" width="46.5546875" style="1647" customWidth="1"/>
    <col min="3577" max="3577" width="14.44140625" style="1647" customWidth="1"/>
    <col min="3578" max="3578" width="16.6640625" style="1647" customWidth="1"/>
    <col min="3579" max="3579" width="17" style="1647" customWidth="1"/>
    <col min="3580" max="3580" width="15.5546875" style="1647" customWidth="1"/>
    <col min="3581" max="3581" width="14.5546875" style="1647" customWidth="1"/>
    <col min="3582" max="3582" width="17.5546875" style="1647" customWidth="1"/>
    <col min="3583" max="3583" width="31.44140625" style="1647" customWidth="1"/>
    <col min="3584" max="3831" width="9.33203125" style="1647"/>
    <col min="3832" max="3832" width="46.5546875" style="1647" customWidth="1"/>
    <col min="3833" max="3833" width="14.44140625" style="1647" customWidth="1"/>
    <col min="3834" max="3834" width="16.6640625" style="1647" customWidth="1"/>
    <col min="3835" max="3835" width="17" style="1647" customWidth="1"/>
    <col min="3836" max="3836" width="15.5546875" style="1647" customWidth="1"/>
    <col min="3837" max="3837" width="14.5546875" style="1647" customWidth="1"/>
    <col min="3838" max="3838" width="17.5546875" style="1647" customWidth="1"/>
    <col min="3839" max="3839" width="31.44140625" style="1647" customWidth="1"/>
    <col min="3840" max="4087" width="9.33203125" style="1647"/>
    <col min="4088" max="4088" width="46.5546875" style="1647" customWidth="1"/>
    <col min="4089" max="4089" width="14.44140625" style="1647" customWidth="1"/>
    <col min="4090" max="4090" width="16.6640625" style="1647" customWidth="1"/>
    <col min="4091" max="4091" width="17" style="1647" customWidth="1"/>
    <col min="4092" max="4092" width="15.5546875" style="1647" customWidth="1"/>
    <col min="4093" max="4093" width="14.5546875" style="1647" customWidth="1"/>
    <col min="4094" max="4094" width="17.5546875" style="1647" customWidth="1"/>
    <col min="4095" max="4095" width="31.44140625" style="1647" customWidth="1"/>
    <col min="4096" max="4343" width="9.33203125" style="1647"/>
    <col min="4344" max="4344" width="46.5546875" style="1647" customWidth="1"/>
    <col min="4345" max="4345" width="14.44140625" style="1647" customWidth="1"/>
    <col min="4346" max="4346" width="16.6640625" style="1647" customWidth="1"/>
    <col min="4347" max="4347" width="17" style="1647" customWidth="1"/>
    <col min="4348" max="4348" width="15.5546875" style="1647" customWidth="1"/>
    <col min="4349" max="4349" width="14.5546875" style="1647" customWidth="1"/>
    <col min="4350" max="4350" width="17.5546875" style="1647" customWidth="1"/>
    <col min="4351" max="4351" width="31.44140625" style="1647" customWidth="1"/>
    <col min="4352" max="4599" width="9.33203125" style="1647"/>
    <col min="4600" max="4600" width="46.5546875" style="1647" customWidth="1"/>
    <col min="4601" max="4601" width="14.44140625" style="1647" customWidth="1"/>
    <col min="4602" max="4602" width="16.6640625" style="1647" customWidth="1"/>
    <col min="4603" max="4603" width="17" style="1647" customWidth="1"/>
    <col min="4604" max="4604" width="15.5546875" style="1647" customWidth="1"/>
    <col min="4605" max="4605" width="14.5546875" style="1647" customWidth="1"/>
    <col min="4606" max="4606" width="17.5546875" style="1647" customWidth="1"/>
    <col min="4607" max="4607" width="31.44140625" style="1647" customWidth="1"/>
    <col min="4608" max="4855" width="9.33203125" style="1647"/>
    <col min="4856" max="4856" width="46.5546875" style="1647" customWidth="1"/>
    <col min="4857" max="4857" width="14.44140625" style="1647" customWidth="1"/>
    <col min="4858" max="4858" width="16.6640625" style="1647" customWidth="1"/>
    <col min="4859" max="4859" width="17" style="1647" customWidth="1"/>
    <col min="4860" max="4860" width="15.5546875" style="1647" customWidth="1"/>
    <col min="4861" max="4861" width="14.5546875" style="1647" customWidth="1"/>
    <col min="4862" max="4862" width="17.5546875" style="1647" customWidth="1"/>
    <col min="4863" max="4863" width="31.44140625" style="1647" customWidth="1"/>
    <col min="4864" max="5111" width="9.33203125" style="1647"/>
    <col min="5112" max="5112" width="46.5546875" style="1647" customWidth="1"/>
    <col min="5113" max="5113" width="14.44140625" style="1647" customWidth="1"/>
    <col min="5114" max="5114" width="16.6640625" style="1647" customWidth="1"/>
    <col min="5115" max="5115" width="17" style="1647" customWidth="1"/>
    <col min="5116" max="5116" width="15.5546875" style="1647" customWidth="1"/>
    <col min="5117" max="5117" width="14.5546875" style="1647" customWidth="1"/>
    <col min="5118" max="5118" width="17.5546875" style="1647" customWidth="1"/>
    <col min="5119" max="5119" width="31.44140625" style="1647" customWidth="1"/>
    <col min="5120" max="5367" width="9.33203125" style="1647"/>
    <col min="5368" max="5368" width="46.5546875" style="1647" customWidth="1"/>
    <col min="5369" max="5369" width="14.44140625" style="1647" customWidth="1"/>
    <col min="5370" max="5370" width="16.6640625" style="1647" customWidth="1"/>
    <col min="5371" max="5371" width="17" style="1647" customWidth="1"/>
    <col min="5372" max="5372" width="15.5546875" style="1647" customWidth="1"/>
    <col min="5373" max="5373" width="14.5546875" style="1647" customWidth="1"/>
    <col min="5374" max="5374" width="17.5546875" style="1647" customWidth="1"/>
    <col min="5375" max="5375" width="31.44140625" style="1647" customWidth="1"/>
    <col min="5376" max="5623" width="9.33203125" style="1647"/>
    <col min="5624" max="5624" width="46.5546875" style="1647" customWidth="1"/>
    <col min="5625" max="5625" width="14.44140625" style="1647" customWidth="1"/>
    <col min="5626" max="5626" width="16.6640625" style="1647" customWidth="1"/>
    <col min="5627" max="5627" width="17" style="1647" customWidth="1"/>
    <col min="5628" max="5628" width="15.5546875" style="1647" customWidth="1"/>
    <col min="5629" max="5629" width="14.5546875" style="1647" customWidth="1"/>
    <col min="5630" max="5630" width="17.5546875" style="1647" customWidth="1"/>
    <col min="5631" max="5631" width="31.44140625" style="1647" customWidth="1"/>
    <col min="5632" max="5879" width="9.33203125" style="1647"/>
    <col min="5880" max="5880" width="46.5546875" style="1647" customWidth="1"/>
    <col min="5881" max="5881" width="14.44140625" style="1647" customWidth="1"/>
    <col min="5882" max="5882" width="16.6640625" style="1647" customWidth="1"/>
    <col min="5883" max="5883" width="17" style="1647" customWidth="1"/>
    <col min="5884" max="5884" width="15.5546875" style="1647" customWidth="1"/>
    <col min="5885" max="5885" width="14.5546875" style="1647" customWidth="1"/>
    <col min="5886" max="5886" width="17.5546875" style="1647" customWidth="1"/>
    <col min="5887" max="5887" width="31.44140625" style="1647" customWidth="1"/>
    <col min="5888" max="6135" width="9.33203125" style="1647"/>
    <col min="6136" max="6136" width="46.5546875" style="1647" customWidth="1"/>
    <col min="6137" max="6137" width="14.44140625" style="1647" customWidth="1"/>
    <col min="6138" max="6138" width="16.6640625" style="1647" customWidth="1"/>
    <col min="6139" max="6139" width="17" style="1647" customWidth="1"/>
    <col min="6140" max="6140" width="15.5546875" style="1647" customWidth="1"/>
    <col min="6141" max="6141" width="14.5546875" style="1647" customWidth="1"/>
    <col min="6142" max="6142" width="17.5546875" style="1647" customWidth="1"/>
    <col min="6143" max="6143" width="31.44140625" style="1647" customWidth="1"/>
    <col min="6144" max="6391" width="9.33203125" style="1647"/>
    <col min="6392" max="6392" width="46.5546875" style="1647" customWidth="1"/>
    <col min="6393" max="6393" width="14.44140625" style="1647" customWidth="1"/>
    <col min="6394" max="6394" width="16.6640625" style="1647" customWidth="1"/>
    <col min="6395" max="6395" width="17" style="1647" customWidth="1"/>
    <col min="6396" max="6396" width="15.5546875" style="1647" customWidth="1"/>
    <col min="6397" max="6397" width="14.5546875" style="1647" customWidth="1"/>
    <col min="6398" max="6398" width="17.5546875" style="1647" customWidth="1"/>
    <col min="6399" max="6399" width="31.44140625" style="1647" customWidth="1"/>
    <col min="6400" max="6647" width="9.33203125" style="1647"/>
    <col min="6648" max="6648" width="46.5546875" style="1647" customWidth="1"/>
    <col min="6649" max="6649" width="14.44140625" style="1647" customWidth="1"/>
    <col min="6650" max="6650" width="16.6640625" style="1647" customWidth="1"/>
    <col min="6651" max="6651" width="17" style="1647" customWidth="1"/>
    <col min="6652" max="6652" width="15.5546875" style="1647" customWidth="1"/>
    <col min="6653" max="6653" width="14.5546875" style="1647" customWidth="1"/>
    <col min="6654" max="6654" width="17.5546875" style="1647" customWidth="1"/>
    <col min="6655" max="6655" width="31.44140625" style="1647" customWidth="1"/>
    <col min="6656" max="6903" width="9.33203125" style="1647"/>
    <col min="6904" max="6904" width="46.5546875" style="1647" customWidth="1"/>
    <col min="6905" max="6905" width="14.44140625" style="1647" customWidth="1"/>
    <col min="6906" max="6906" width="16.6640625" style="1647" customWidth="1"/>
    <col min="6907" max="6907" width="17" style="1647" customWidth="1"/>
    <col min="6908" max="6908" width="15.5546875" style="1647" customWidth="1"/>
    <col min="6909" max="6909" width="14.5546875" style="1647" customWidth="1"/>
    <col min="6910" max="6910" width="17.5546875" style="1647" customWidth="1"/>
    <col min="6911" max="6911" width="31.44140625" style="1647" customWidth="1"/>
    <col min="6912" max="7159" width="9.33203125" style="1647"/>
    <col min="7160" max="7160" width="46.5546875" style="1647" customWidth="1"/>
    <col min="7161" max="7161" width="14.44140625" style="1647" customWidth="1"/>
    <col min="7162" max="7162" width="16.6640625" style="1647" customWidth="1"/>
    <col min="7163" max="7163" width="17" style="1647" customWidth="1"/>
    <col min="7164" max="7164" width="15.5546875" style="1647" customWidth="1"/>
    <col min="7165" max="7165" width="14.5546875" style="1647" customWidth="1"/>
    <col min="7166" max="7166" width="17.5546875" style="1647" customWidth="1"/>
    <col min="7167" max="7167" width="31.44140625" style="1647" customWidth="1"/>
    <col min="7168" max="7415" width="9.33203125" style="1647"/>
    <col min="7416" max="7416" width="46.5546875" style="1647" customWidth="1"/>
    <col min="7417" max="7417" width="14.44140625" style="1647" customWidth="1"/>
    <col min="7418" max="7418" width="16.6640625" style="1647" customWidth="1"/>
    <col min="7419" max="7419" width="17" style="1647" customWidth="1"/>
    <col min="7420" max="7420" width="15.5546875" style="1647" customWidth="1"/>
    <col min="7421" max="7421" width="14.5546875" style="1647" customWidth="1"/>
    <col min="7422" max="7422" width="17.5546875" style="1647" customWidth="1"/>
    <col min="7423" max="7423" width="31.44140625" style="1647" customWidth="1"/>
    <col min="7424" max="7671" width="9.33203125" style="1647"/>
    <col min="7672" max="7672" width="46.5546875" style="1647" customWidth="1"/>
    <col min="7673" max="7673" width="14.44140625" style="1647" customWidth="1"/>
    <col min="7674" max="7674" width="16.6640625" style="1647" customWidth="1"/>
    <col min="7675" max="7675" width="17" style="1647" customWidth="1"/>
    <col min="7676" max="7676" width="15.5546875" style="1647" customWidth="1"/>
    <col min="7677" max="7677" width="14.5546875" style="1647" customWidth="1"/>
    <col min="7678" max="7678" width="17.5546875" style="1647" customWidth="1"/>
    <col min="7679" max="7679" width="31.44140625" style="1647" customWidth="1"/>
    <col min="7680" max="7927" width="9.33203125" style="1647"/>
    <col min="7928" max="7928" width="46.5546875" style="1647" customWidth="1"/>
    <col min="7929" max="7929" width="14.44140625" style="1647" customWidth="1"/>
    <col min="7930" max="7930" width="16.6640625" style="1647" customWidth="1"/>
    <col min="7931" max="7931" width="17" style="1647" customWidth="1"/>
    <col min="7932" max="7932" width="15.5546875" style="1647" customWidth="1"/>
    <col min="7933" max="7933" width="14.5546875" style="1647" customWidth="1"/>
    <col min="7934" max="7934" width="17.5546875" style="1647" customWidth="1"/>
    <col min="7935" max="7935" width="31.44140625" style="1647" customWidth="1"/>
    <col min="7936" max="8183" width="9.33203125" style="1647"/>
    <col min="8184" max="8184" width="46.5546875" style="1647" customWidth="1"/>
    <col min="8185" max="8185" width="14.44140625" style="1647" customWidth="1"/>
    <col min="8186" max="8186" width="16.6640625" style="1647" customWidth="1"/>
    <col min="8187" max="8187" width="17" style="1647" customWidth="1"/>
    <col min="8188" max="8188" width="15.5546875" style="1647" customWidth="1"/>
    <col min="8189" max="8189" width="14.5546875" style="1647" customWidth="1"/>
    <col min="8190" max="8190" width="17.5546875" style="1647" customWidth="1"/>
    <col min="8191" max="8191" width="31.44140625" style="1647" customWidth="1"/>
    <col min="8192" max="8439" width="9.33203125" style="1647"/>
    <col min="8440" max="8440" width="46.5546875" style="1647" customWidth="1"/>
    <col min="8441" max="8441" width="14.44140625" style="1647" customWidth="1"/>
    <col min="8442" max="8442" width="16.6640625" style="1647" customWidth="1"/>
    <col min="8443" max="8443" width="17" style="1647" customWidth="1"/>
    <col min="8444" max="8444" width="15.5546875" style="1647" customWidth="1"/>
    <col min="8445" max="8445" width="14.5546875" style="1647" customWidth="1"/>
    <col min="8446" max="8446" width="17.5546875" style="1647" customWidth="1"/>
    <col min="8447" max="8447" width="31.44140625" style="1647" customWidth="1"/>
    <col min="8448" max="8695" width="9.33203125" style="1647"/>
    <col min="8696" max="8696" width="46.5546875" style="1647" customWidth="1"/>
    <col min="8697" max="8697" width="14.44140625" style="1647" customWidth="1"/>
    <col min="8698" max="8698" width="16.6640625" style="1647" customWidth="1"/>
    <col min="8699" max="8699" width="17" style="1647" customWidth="1"/>
    <col min="8700" max="8700" width="15.5546875" style="1647" customWidth="1"/>
    <col min="8701" max="8701" width="14.5546875" style="1647" customWidth="1"/>
    <col min="8702" max="8702" width="17.5546875" style="1647" customWidth="1"/>
    <col min="8703" max="8703" width="31.44140625" style="1647" customWidth="1"/>
    <col min="8704" max="8951" width="9.33203125" style="1647"/>
    <col min="8952" max="8952" width="46.5546875" style="1647" customWidth="1"/>
    <col min="8953" max="8953" width="14.44140625" style="1647" customWidth="1"/>
    <col min="8954" max="8954" width="16.6640625" style="1647" customWidth="1"/>
    <col min="8955" max="8955" width="17" style="1647" customWidth="1"/>
    <col min="8956" max="8956" width="15.5546875" style="1647" customWidth="1"/>
    <col min="8957" max="8957" width="14.5546875" style="1647" customWidth="1"/>
    <col min="8958" max="8958" width="17.5546875" style="1647" customWidth="1"/>
    <col min="8959" max="8959" width="31.44140625" style="1647" customWidth="1"/>
    <col min="8960" max="9207" width="9.33203125" style="1647"/>
    <col min="9208" max="9208" width="46.5546875" style="1647" customWidth="1"/>
    <col min="9209" max="9209" width="14.44140625" style="1647" customWidth="1"/>
    <col min="9210" max="9210" width="16.6640625" style="1647" customWidth="1"/>
    <col min="9211" max="9211" width="17" style="1647" customWidth="1"/>
    <col min="9212" max="9212" width="15.5546875" style="1647" customWidth="1"/>
    <col min="9213" max="9213" width="14.5546875" style="1647" customWidth="1"/>
    <col min="9214" max="9214" width="17.5546875" style="1647" customWidth="1"/>
    <col min="9215" max="9215" width="31.44140625" style="1647" customWidth="1"/>
    <col min="9216" max="9463" width="9.33203125" style="1647"/>
    <col min="9464" max="9464" width="46.5546875" style="1647" customWidth="1"/>
    <col min="9465" max="9465" width="14.44140625" style="1647" customWidth="1"/>
    <col min="9466" max="9466" width="16.6640625" style="1647" customWidth="1"/>
    <col min="9467" max="9467" width="17" style="1647" customWidth="1"/>
    <col min="9468" max="9468" width="15.5546875" style="1647" customWidth="1"/>
    <col min="9469" max="9469" width="14.5546875" style="1647" customWidth="1"/>
    <col min="9470" max="9470" width="17.5546875" style="1647" customWidth="1"/>
    <col min="9471" max="9471" width="31.44140625" style="1647" customWidth="1"/>
    <col min="9472" max="9719" width="9.33203125" style="1647"/>
    <col min="9720" max="9720" width="46.5546875" style="1647" customWidth="1"/>
    <col min="9721" max="9721" width="14.44140625" style="1647" customWidth="1"/>
    <col min="9722" max="9722" width="16.6640625" style="1647" customWidth="1"/>
    <col min="9723" max="9723" width="17" style="1647" customWidth="1"/>
    <col min="9724" max="9724" width="15.5546875" style="1647" customWidth="1"/>
    <col min="9725" max="9725" width="14.5546875" style="1647" customWidth="1"/>
    <col min="9726" max="9726" width="17.5546875" style="1647" customWidth="1"/>
    <col min="9727" max="9727" width="31.44140625" style="1647" customWidth="1"/>
    <col min="9728" max="9975" width="9.33203125" style="1647"/>
    <col min="9976" max="9976" width="46.5546875" style="1647" customWidth="1"/>
    <col min="9977" max="9977" width="14.44140625" style="1647" customWidth="1"/>
    <col min="9978" max="9978" width="16.6640625" style="1647" customWidth="1"/>
    <col min="9979" max="9979" width="17" style="1647" customWidth="1"/>
    <col min="9980" max="9980" width="15.5546875" style="1647" customWidth="1"/>
    <col min="9981" max="9981" width="14.5546875" style="1647" customWidth="1"/>
    <col min="9982" max="9982" width="17.5546875" style="1647" customWidth="1"/>
    <col min="9983" max="9983" width="31.44140625" style="1647" customWidth="1"/>
    <col min="9984" max="10231" width="9.33203125" style="1647"/>
    <col min="10232" max="10232" width="46.5546875" style="1647" customWidth="1"/>
    <col min="10233" max="10233" width="14.44140625" style="1647" customWidth="1"/>
    <col min="10234" max="10234" width="16.6640625" style="1647" customWidth="1"/>
    <col min="10235" max="10235" width="17" style="1647" customWidth="1"/>
    <col min="10236" max="10236" width="15.5546875" style="1647" customWidth="1"/>
    <col min="10237" max="10237" width="14.5546875" style="1647" customWidth="1"/>
    <col min="10238" max="10238" width="17.5546875" style="1647" customWidth="1"/>
    <col min="10239" max="10239" width="31.44140625" style="1647" customWidth="1"/>
    <col min="10240" max="10487" width="9.33203125" style="1647"/>
    <col min="10488" max="10488" width="46.5546875" style="1647" customWidth="1"/>
    <col min="10489" max="10489" width="14.44140625" style="1647" customWidth="1"/>
    <col min="10490" max="10490" width="16.6640625" style="1647" customWidth="1"/>
    <col min="10491" max="10491" width="17" style="1647" customWidth="1"/>
    <col min="10492" max="10492" width="15.5546875" style="1647" customWidth="1"/>
    <col min="10493" max="10493" width="14.5546875" style="1647" customWidth="1"/>
    <col min="10494" max="10494" width="17.5546875" style="1647" customWidth="1"/>
    <col min="10495" max="10495" width="31.44140625" style="1647" customWidth="1"/>
    <col min="10496" max="10743" width="9.33203125" style="1647"/>
    <col min="10744" max="10744" width="46.5546875" style="1647" customWidth="1"/>
    <col min="10745" max="10745" width="14.44140625" style="1647" customWidth="1"/>
    <col min="10746" max="10746" width="16.6640625" style="1647" customWidth="1"/>
    <col min="10747" max="10747" width="17" style="1647" customWidth="1"/>
    <col min="10748" max="10748" width="15.5546875" style="1647" customWidth="1"/>
    <col min="10749" max="10749" width="14.5546875" style="1647" customWidth="1"/>
    <col min="10750" max="10750" width="17.5546875" style="1647" customWidth="1"/>
    <col min="10751" max="10751" width="31.44140625" style="1647" customWidth="1"/>
    <col min="10752" max="10999" width="9.33203125" style="1647"/>
    <col min="11000" max="11000" width="46.5546875" style="1647" customWidth="1"/>
    <col min="11001" max="11001" width="14.44140625" style="1647" customWidth="1"/>
    <col min="11002" max="11002" width="16.6640625" style="1647" customWidth="1"/>
    <col min="11003" max="11003" width="17" style="1647" customWidth="1"/>
    <col min="11004" max="11004" width="15.5546875" style="1647" customWidth="1"/>
    <col min="11005" max="11005" width="14.5546875" style="1647" customWidth="1"/>
    <col min="11006" max="11006" width="17.5546875" style="1647" customWidth="1"/>
    <col min="11007" max="11007" width="31.44140625" style="1647" customWidth="1"/>
    <col min="11008" max="11255" width="9.33203125" style="1647"/>
    <col min="11256" max="11256" width="46.5546875" style="1647" customWidth="1"/>
    <col min="11257" max="11257" width="14.44140625" style="1647" customWidth="1"/>
    <col min="11258" max="11258" width="16.6640625" style="1647" customWidth="1"/>
    <col min="11259" max="11259" width="17" style="1647" customWidth="1"/>
    <col min="11260" max="11260" width="15.5546875" style="1647" customWidth="1"/>
    <col min="11261" max="11261" width="14.5546875" style="1647" customWidth="1"/>
    <col min="11262" max="11262" width="17.5546875" style="1647" customWidth="1"/>
    <col min="11263" max="11263" width="31.44140625" style="1647" customWidth="1"/>
    <col min="11264" max="11511" width="9.33203125" style="1647"/>
    <col min="11512" max="11512" width="46.5546875" style="1647" customWidth="1"/>
    <col min="11513" max="11513" width="14.44140625" style="1647" customWidth="1"/>
    <col min="11514" max="11514" width="16.6640625" style="1647" customWidth="1"/>
    <col min="11515" max="11515" width="17" style="1647" customWidth="1"/>
    <col min="11516" max="11516" width="15.5546875" style="1647" customWidth="1"/>
    <col min="11517" max="11517" width="14.5546875" style="1647" customWidth="1"/>
    <col min="11518" max="11518" width="17.5546875" style="1647" customWidth="1"/>
    <col min="11519" max="11519" width="31.44140625" style="1647" customWidth="1"/>
    <col min="11520" max="11767" width="9.33203125" style="1647"/>
    <col min="11768" max="11768" width="46.5546875" style="1647" customWidth="1"/>
    <col min="11769" max="11769" width="14.44140625" style="1647" customWidth="1"/>
    <col min="11770" max="11770" width="16.6640625" style="1647" customWidth="1"/>
    <col min="11771" max="11771" width="17" style="1647" customWidth="1"/>
    <col min="11772" max="11772" width="15.5546875" style="1647" customWidth="1"/>
    <col min="11773" max="11773" width="14.5546875" style="1647" customWidth="1"/>
    <col min="11774" max="11774" width="17.5546875" style="1647" customWidth="1"/>
    <col min="11775" max="11775" width="31.44140625" style="1647" customWidth="1"/>
    <col min="11776" max="12023" width="9.33203125" style="1647"/>
    <col min="12024" max="12024" width="46.5546875" style="1647" customWidth="1"/>
    <col min="12025" max="12025" width="14.44140625" style="1647" customWidth="1"/>
    <col min="12026" max="12026" width="16.6640625" style="1647" customWidth="1"/>
    <col min="12027" max="12027" width="17" style="1647" customWidth="1"/>
    <col min="12028" max="12028" width="15.5546875" style="1647" customWidth="1"/>
    <col min="12029" max="12029" width="14.5546875" style="1647" customWidth="1"/>
    <col min="12030" max="12030" width="17.5546875" style="1647" customWidth="1"/>
    <col min="12031" max="12031" width="31.44140625" style="1647" customWidth="1"/>
    <col min="12032" max="12279" width="9.33203125" style="1647"/>
    <col min="12280" max="12280" width="46.5546875" style="1647" customWidth="1"/>
    <col min="12281" max="12281" width="14.44140625" style="1647" customWidth="1"/>
    <col min="12282" max="12282" width="16.6640625" style="1647" customWidth="1"/>
    <col min="12283" max="12283" width="17" style="1647" customWidth="1"/>
    <col min="12284" max="12284" width="15.5546875" style="1647" customWidth="1"/>
    <col min="12285" max="12285" width="14.5546875" style="1647" customWidth="1"/>
    <col min="12286" max="12286" width="17.5546875" style="1647" customWidth="1"/>
    <col min="12287" max="12287" width="31.44140625" style="1647" customWidth="1"/>
    <col min="12288" max="12535" width="9.33203125" style="1647"/>
    <col min="12536" max="12536" width="46.5546875" style="1647" customWidth="1"/>
    <col min="12537" max="12537" width="14.44140625" style="1647" customWidth="1"/>
    <col min="12538" max="12538" width="16.6640625" style="1647" customWidth="1"/>
    <col min="12539" max="12539" width="17" style="1647" customWidth="1"/>
    <col min="12540" max="12540" width="15.5546875" style="1647" customWidth="1"/>
    <col min="12541" max="12541" width="14.5546875" style="1647" customWidth="1"/>
    <col min="12542" max="12542" width="17.5546875" style="1647" customWidth="1"/>
    <col min="12543" max="12543" width="31.44140625" style="1647" customWidth="1"/>
    <col min="12544" max="12791" width="9.33203125" style="1647"/>
    <col min="12792" max="12792" width="46.5546875" style="1647" customWidth="1"/>
    <col min="12793" max="12793" width="14.44140625" style="1647" customWidth="1"/>
    <col min="12794" max="12794" width="16.6640625" style="1647" customWidth="1"/>
    <col min="12795" max="12795" width="17" style="1647" customWidth="1"/>
    <col min="12796" max="12796" width="15.5546875" style="1647" customWidth="1"/>
    <col min="12797" max="12797" width="14.5546875" style="1647" customWidth="1"/>
    <col min="12798" max="12798" width="17.5546875" style="1647" customWidth="1"/>
    <col min="12799" max="12799" width="31.44140625" style="1647" customWidth="1"/>
    <col min="12800" max="13047" width="9.33203125" style="1647"/>
    <col min="13048" max="13048" width="46.5546875" style="1647" customWidth="1"/>
    <col min="13049" max="13049" width="14.44140625" style="1647" customWidth="1"/>
    <col min="13050" max="13050" width="16.6640625" style="1647" customWidth="1"/>
    <col min="13051" max="13051" width="17" style="1647" customWidth="1"/>
    <col min="13052" max="13052" width="15.5546875" style="1647" customWidth="1"/>
    <col min="13053" max="13053" width="14.5546875" style="1647" customWidth="1"/>
    <col min="13054" max="13054" width="17.5546875" style="1647" customWidth="1"/>
    <col min="13055" max="13055" width="31.44140625" style="1647" customWidth="1"/>
    <col min="13056" max="13303" width="9.33203125" style="1647"/>
    <col min="13304" max="13304" width="46.5546875" style="1647" customWidth="1"/>
    <col min="13305" max="13305" width="14.44140625" style="1647" customWidth="1"/>
    <col min="13306" max="13306" width="16.6640625" style="1647" customWidth="1"/>
    <col min="13307" max="13307" width="17" style="1647" customWidth="1"/>
    <col min="13308" max="13308" width="15.5546875" style="1647" customWidth="1"/>
    <col min="13309" max="13309" width="14.5546875" style="1647" customWidth="1"/>
    <col min="13310" max="13310" width="17.5546875" style="1647" customWidth="1"/>
    <col min="13311" max="13311" width="31.44140625" style="1647" customWidth="1"/>
    <col min="13312" max="13559" width="9.33203125" style="1647"/>
    <col min="13560" max="13560" width="46.5546875" style="1647" customWidth="1"/>
    <col min="13561" max="13561" width="14.44140625" style="1647" customWidth="1"/>
    <col min="13562" max="13562" width="16.6640625" style="1647" customWidth="1"/>
    <col min="13563" max="13563" width="17" style="1647" customWidth="1"/>
    <col min="13564" max="13564" width="15.5546875" style="1647" customWidth="1"/>
    <col min="13565" max="13565" width="14.5546875" style="1647" customWidth="1"/>
    <col min="13566" max="13566" width="17.5546875" style="1647" customWidth="1"/>
    <col min="13567" max="13567" width="31.44140625" style="1647" customWidth="1"/>
    <col min="13568" max="13815" width="9.33203125" style="1647"/>
    <col min="13816" max="13816" width="46.5546875" style="1647" customWidth="1"/>
    <col min="13817" max="13817" width="14.44140625" style="1647" customWidth="1"/>
    <col min="13818" max="13818" width="16.6640625" style="1647" customWidth="1"/>
    <col min="13819" max="13819" width="17" style="1647" customWidth="1"/>
    <col min="13820" max="13820" width="15.5546875" style="1647" customWidth="1"/>
    <col min="13821" max="13821" width="14.5546875" style="1647" customWidth="1"/>
    <col min="13822" max="13822" width="17.5546875" style="1647" customWidth="1"/>
    <col min="13823" max="13823" width="31.44140625" style="1647" customWidth="1"/>
    <col min="13824" max="14071" width="9.33203125" style="1647"/>
    <col min="14072" max="14072" width="46.5546875" style="1647" customWidth="1"/>
    <col min="14073" max="14073" width="14.44140625" style="1647" customWidth="1"/>
    <col min="14074" max="14074" width="16.6640625" style="1647" customWidth="1"/>
    <col min="14075" max="14075" width="17" style="1647" customWidth="1"/>
    <col min="14076" max="14076" width="15.5546875" style="1647" customWidth="1"/>
    <col min="14077" max="14077" width="14.5546875" style="1647" customWidth="1"/>
    <col min="14078" max="14078" width="17.5546875" style="1647" customWidth="1"/>
    <col min="14079" max="14079" width="31.44140625" style="1647" customWidth="1"/>
    <col min="14080" max="14327" width="9.33203125" style="1647"/>
    <col min="14328" max="14328" width="46.5546875" style="1647" customWidth="1"/>
    <col min="14329" max="14329" width="14.44140625" style="1647" customWidth="1"/>
    <col min="14330" max="14330" width="16.6640625" style="1647" customWidth="1"/>
    <col min="14331" max="14331" width="17" style="1647" customWidth="1"/>
    <col min="14332" max="14332" width="15.5546875" style="1647" customWidth="1"/>
    <col min="14333" max="14333" width="14.5546875" style="1647" customWidth="1"/>
    <col min="14334" max="14334" width="17.5546875" style="1647" customWidth="1"/>
    <col min="14335" max="14335" width="31.44140625" style="1647" customWidth="1"/>
    <col min="14336" max="14583" width="9.33203125" style="1647"/>
    <col min="14584" max="14584" width="46.5546875" style="1647" customWidth="1"/>
    <col min="14585" max="14585" width="14.44140625" style="1647" customWidth="1"/>
    <col min="14586" max="14586" width="16.6640625" style="1647" customWidth="1"/>
    <col min="14587" max="14587" width="17" style="1647" customWidth="1"/>
    <col min="14588" max="14588" width="15.5546875" style="1647" customWidth="1"/>
    <col min="14589" max="14589" width="14.5546875" style="1647" customWidth="1"/>
    <col min="14590" max="14590" width="17.5546875" style="1647" customWidth="1"/>
    <col min="14591" max="14591" width="31.44140625" style="1647" customWidth="1"/>
    <col min="14592" max="14839" width="9.33203125" style="1647"/>
    <col min="14840" max="14840" width="46.5546875" style="1647" customWidth="1"/>
    <col min="14841" max="14841" width="14.44140625" style="1647" customWidth="1"/>
    <col min="14842" max="14842" width="16.6640625" style="1647" customWidth="1"/>
    <col min="14843" max="14843" width="17" style="1647" customWidth="1"/>
    <col min="14844" max="14844" width="15.5546875" style="1647" customWidth="1"/>
    <col min="14845" max="14845" width="14.5546875" style="1647" customWidth="1"/>
    <col min="14846" max="14846" width="17.5546875" style="1647" customWidth="1"/>
    <col min="14847" max="14847" width="31.44140625" style="1647" customWidth="1"/>
    <col min="14848" max="15095" width="9.33203125" style="1647"/>
    <col min="15096" max="15096" width="46.5546875" style="1647" customWidth="1"/>
    <col min="15097" max="15097" width="14.44140625" style="1647" customWidth="1"/>
    <col min="15098" max="15098" width="16.6640625" style="1647" customWidth="1"/>
    <col min="15099" max="15099" width="17" style="1647" customWidth="1"/>
    <col min="15100" max="15100" width="15.5546875" style="1647" customWidth="1"/>
    <col min="15101" max="15101" width="14.5546875" style="1647" customWidth="1"/>
    <col min="15102" max="15102" width="17.5546875" style="1647" customWidth="1"/>
    <col min="15103" max="15103" width="31.44140625" style="1647" customWidth="1"/>
    <col min="15104" max="15351" width="9.33203125" style="1647"/>
    <col min="15352" max="15352" width="46.5546875" style="1647" customWidth="1"/>
    <col min="15353" max="15353" width="14.44140625" style="1647" customWidth="1"/>
    <col min="15354" max="15354" width="16.6640625" style="1647" customWidth="1"/>
    <col min="15355" max="15355" width="17" style="1647" customWidth="1"/>
    <col min="15356" max="15356" width="15.5546875" style="1647" customWidth="1"/>
    <col min="15357" max="15357" width="14.5546875" style="1647" customWidth="1"/>
    <col min="15358" max="15358" width="17.5546875" style="1647" customWidth="1"/>
    <col min="15359" max="15359" width="31.44140625" style="1647" customWidth="1"/>
    <col min="15360" max="15607" width="9.33203125" style="1647"/>
    <col min="15608" max="15608" width="46.5546875" style="1647" customWidth="1"/>
    <col min="15609" max="15609" width="14.44140625" style="1647" customWidth="1"/>
    <col min="15610" max="15610" width="16.6640625" style="1647" customWidth="1"/>
    <col min="15611" max="15611" width="17" style="1647" customWidth="1"/>
    <col min="15612" max="15612" width="15.5546875" style="1647" customWidth="1"/>
    <col min="15613" max="15613" width="14.5546875" style="1647" customWidth="1"/>
    <col min="15614" max="15614" width="17.5546875" style="1647" customWidth="1"/>
    <col min="15615" max="15615" width="31.44140625" style="1647" customWidth="1"/>
    <col min="15616" max="15863" width="9.33203125" style="1647"/>
    <col min="15864" max="15864" width="46.5546875" style="1647" customWidth="1"/>
    <col min="15865" max="15865" width="14.44140625" style="1647" customWidth="1"/>
    <col min="15866" max="15866" width="16.6640625" style="1647" customWidth="1"/>
    <col min="15867" max="15867" width="17" style="1647" customWidth="1"/>
    <col min="15868" max="15868" width="15.5546875" style="1647" customWidth="1"/>
    <col min="15869" max="15869" width="14.5546875" style="1647" customWidth="1"/>
    <col min="15870" max="15870" width="17.5546875" style="1647" customWidth="1"/>
    <col min="15871" max="15871" width="31.44140625" style="1647" customWidth="1"/>
    <col min="15872" max="16119" width="9.33203125" style="1647"/>
    <col min="16120" max="16120" width="46.5546875" style="1647" customWidth="1"/>
    <col min="16121" max="16121" width="14.44140625" style="1647" customWidth="1"/>
    <col min="16122" max="16122" width="16.6640625" style="1647" customWidth="1"/>
    <col min="16123" max="16123" width="17" style="1647" customWidth="1"/>
    <col min="16124" max="16124" width="15.5546875" style="1647" customWidth="1"/>
    <col min="16125" max="16125" width="14.5546875" style="1647" customWidth="1"/>
    <col min="16126" max="16126" width="17.5546875" style="1647" customWidth="1"/>
    <col min="16127" max="16127" width="31.44140625" style="1647" customWidth="1"/>
    <col min="16128" max="16384" width="9.33203125" style="1647"/>
  </cols>
  <sheetData>
    <row r="1" spans="1:9">
      <c r="A1" s="1" t="s">
        <v>4098</v>
      </c>
    </row>
    <row r="2" spans="1:9">
      <c r="A2" s="1007" t="s">
        <v>1585</v>
      </c>
      <c r="B2" s="35"/>
      <c r="C2" s="35"/>
      <c r="D2" s="35"/>
      <c r="E2" s="35"/>
      <c r="F2" s="55"/>
      <c r="G2" s="55"/>
      <c r="H2" s="55"/>
      <c r="I2" s="55"/>
    </row>
    <row r="3" spans="1:9">
      <c r="A3" s="1023"/>
      <c r="B3" s="35"/>
      <c r="C3" s="35"/>
      <c r="D3" s="35"/>
      <c r="E3" s="35"/>
      <c r="F3" s="55"/>
      <c r="G3" s="55"/>
      <c r="H3" s="55"/>
      <c r="I3" s="55"/>
    </row>
    <row r="4" spans="1:9">
      <c r="A4" s="1" t="s">
        <v>4099</v>
      </c>
      <c r="B4" s="35"/>
      <c r="C4" s="35"/>
      <c r="D4" s="35"/>
      <c r="E4" s="35"/>
      <c r="F4" s="55"/>
      <c r="G4" s="55"/>
      <c r="H4" s="55"/>
      <c r="I4" s="55"/>
    </row>
    <row r="5" spans="1:9">
      <c r="A5" s="1008" t="s">
        <v>109</v>
      </c>
      <c r="E5" s="35"/>
      <c r="F5" s="55"/>
      <c r="G5" s="55"/>
      <c r="H5" s="55"/>
      <c r="I5" s="55"/>
    </row>
    <row r="6" spans="1:9">
      <c r="A6" s="905" t="s">
        <v>3746</v>
      </c>
      <c r="B6" s="1923" t="s">
        <v>3747</v>
      </c>
      <c r="C6" s="1924" t="s">
        <v>108</v>
      </c>
      <c r="D6" s="1923" t="s">
        <v>3748</v>
      </c>
      <c r="E6" s="35"/>
      <c r="F6" s="55"/>
      <c r="G6" s="55"/>
      <c r="H6" s="55"/>
      <c r="I6" s="55"/>
    </row>
    <row r="7" spans="1:9">
      <c r="E7" s="35"/>
      <c r="F7" s="55"/>
      <c r="G7" s="55"/>
      <c r="H7" s="55"/>
      <c r="I7" s="55"/>
    </row>
    <row r="8" spans="1:9">
      <c r="A8" s="1007" t="s">
        <v>3824</v>
      </c>
      <c r="E8" s="35"/>
      <c r="F8" s="55"/>
      <c r="G8" s="55"/>
      <c r="H8" s="55"/>
      <c r="I8" s="55"/>
    </row>
    <row r="10" spans="1:9">
      <c r="G10" s="1923" t="s">
        <v>3824</v>
      </c>
    </row>
    <row r="11" spans="1:9">
      <c r="G11" s="298" t="s">
        <v>13</v>
      </c>
    </row>
    <row r="12" spans="1:9" ht="28.8">
      <c r="E12" s="1913" t="s">
        <v>4100</v>
      </c>
      <c r="F12" s="301" t="s">
        <v>12</v>
      </c>
      <c r="G12" s="1992"/>
      <c r="H12" s="47" t="s">
        <v>4101</v>
      </c>
      <c r="I12" s="47"/>
    </row>
    <row r="13" spans="1:9" ht="28.8">
      <c r="E13" s="2001" t="s">
        <v>4102</v>
      </c>
      <c r="F13" s="301" t="s">
        <v>4103</v>
      </c>
      <c r="G13" s="1992"/>
      <c r="H13" s="47" t="s">
        <v>4104</v>
      </c>
    </row>
    <row r="16" spans="1:9">
      <c r="G16" s="277"/>
    </row>
    <row r="17" spans="1:15">
      <c r="G17" s="277"/>
    </row>
    <row r="18" spans="1:15">
      <c r="A18" s="1" t="s">
        <v>4105</v>
      </c>
      <c r="G18" s="277"/>
    </row>
    <row r="19" spans="1:15">
      <c r="A19" s="1008" t="s">
        <v>109</v>
      </c>
      <c r="B19" s="1019"/>
      <c r="G19" s="277"/>
    </row>
    <row r="20" spans="1:15">
      <c r="A20" s="905" t="s">
        <v>3746</v>
      </c>
      <c r="B20" s="1923" t="s">
        <v>3747</v>
      </c>
      <c r="C20" s="1924" t="s">
        <v>108</v>
      </c>
      <c r="D20" s="1923" t="s">
        <v>3748</v>
      </c>
      <c r="G20" s="277"/>
    </row>
    <row r="21" spans="1:15">
      <c r="B21" s="1019"/>
    </row>
    <row r="22" spans="1:15">
      <c r="A22" s="1007" t="s">
        <v>4106</v>
      </c>
    </row>
    <row r="23" spans="1:15">
      <c r="A23" s="1007"/>
    </row>
    <row r="24" spans="1:15">
      <c r="A24" s="940"/>
    </row>
    <row r="25" spans="1:15" ht="43.2">
      <c r="C25" s="2151" t="s">
        <v>4035</v>
      </c>
      <c r="D25" s="2029"/>
      <c r="E25" s="2152"/>
      <c r="F25" s="1980" t="s">
        <v>4036</v>
      </c>
      <c r="G25" s="2151" t="s">
        <v>4037</v>
      </c>
      <c r="H25" s="2029"/>
      <c r="I25" s="2029"/>
      <c r="J25" s="2152"/>
    </row>
    <row r="26" spans="1:15" ht="69.75" customHeight="1">
      <c r="B26" s="940"/>
      <c r="C26" s="1964" t="s">
        <v>4038</v>
      </c>
      <c r="D26" s="1964" t="s">
        <v>4039</v>
      </c>
      <c r="E26" s="1964" t="s">
        <v>4040</v>
      </c>
      <c r="F26" s="1964" t="s">
        <v>3803</v>
      </c>
      <c r="G26" s="1895" t="s">
        <v>4041</v>
      </c>
      <c r="H26" s="1895" t="s">
        <v>4042</v>
      </c>
      <c r="I26" s="1895" t="s">
        <v>4043</v>
      </c>
      <c r="J26" s="1895" t="s">
        <v>4044</v>
      </c>
    </row>
    <row r="27" spans="1:15">
      <c r="A27" s="940"/>
      <c r="B27" s="940"/>
      <c r="C27" s="1912" t="s">
        <v>89</v>
      </c>
      <c r="D27" s="1912" t="s">
        <v>107</v>
      </c>
      <c r="E27" s="1912" t="s">
        <v>88</v>
      </c>
      <c r="F27" s="1912" t="s">
        <v>87</v>
      </c>
      <c r="G27" s="1912" t="s">
        <v>86</v>
      </c>
      <c r="H27" s="1912" t="s">
        <v>85</v>
      </c>
      <c r="I27" s="1912" t="s">
        <v>84</v>
      </c>
      <c r="J27" s="1912" t="s">
        <v>83</v>
      </c>
    </row>
    <row r="28" spans="1:15">
      <c r="A28" s="1946" t="s">
        <v>4107</v>
      </c>
      <c r="B28" s="301" t="s">
        <v>10</v>
      </c>
      <c r="C28" s="1959"/>
      <c r="D28" s="1959"/>
      <c r="E28" s="1959"/>
      <c r="F28" s="1959"/>
      <c r="G28" s="1994"/>
      <c r="H28" s="1994"/>
      <c r="I28" s="1995"/>
      <c r="J28" s="1996"/>
      <c r="K28" s="42" t="s">
        <v>2307</v>
      </c>
      <c r="L28" s="42"/>
      <c r="M28" s="35"/>
      <c r="N28" s="35"/>
      <c r="O28" s="35"/>
    </row>
    <row r="29" spans="1:15">
      <c r="A29" s="1946" t="s">
        <v>4108</v>
      </c>
      <c r="B29" s="301" t="s">
        <v>9</v>
      </c>
      <c r="C29" s="1959"/>
      <c r="D29" s="1959"/>
      <c r="E29" s="1959"/>
      <c r="F29" s="1959"/>
      <c r="G29" s="1994"/>
      <c r="H29" s="1994"/>
      <c r="I29" s="1995"/>
      <c r="J29" s="1996"/>
      <c r="K29" s="42" t="s">
        <v>2308</v>
      </c>
      <c r="L29" s="42"/>
      <c r="M29" s="35"/>
      <c r="N29" s="35"/>
      <c r="O29" s="35"/>
    </row>
    <row r="30" spans="1:15">
      <c r="A30" s="1946" t="s">
        <v>6508</v>
      </c>
      <c r="B30" s="301" t="s">
        <v>65</v>
      </c>
      <c r="C30" s="1959"/>
      <c r="D30" s="1959"/>
      <c r="E30" s="1959"/>
      <c r="F30" s="1959"/>
      <c r="G30" s="1994"/>
      <c r="H30" s="1994"/>
      <c r="I30" s="1995"/>
      <c r="J30" s="1996"/>
      <c r="K30" s="42" t="s">
        <v>2309</v>
      </c>
      <c r="L30" s="42"/>
      <c r="M30" s="35"/>
      <c r="N30" s="35"/>
      <c r="O30" s="35"/>
    </row>
    <row r="31" spans="1:15">
      <c r="A31" s="1946" t="s">
        <v>4110</v>
      </c>
      <c r="B31" s="301" t="s">
        <v>8</v>
      </c>
      <c r="C31" s="1959"/>
      <c r="D31" s="1959"/>
      <c r="E31" s="1959"/>
      <c r="F31" s="1959"/>
      <c r="G31" s="1994"/>
      <c r="H31" s="1994"/>
      <c r="I31" s="1995"/>
      <c r="J31" s="1996"/>
      <c r="K31" s="42" t="s">
        <v>2310</v>
      </c>
      <c r="L31" s="42"/>
      <c r="M31" s="35"/>
      <c r="N31" s="35"/>
      <c r="O31" s="35"/>
    </row>
    <row r="32" spans="1:15">
      <c r="A32" s="1946" t="s">
        <v>4111</v>
      </c>
      <c r="B32" s="301" t="s">
        <v>7</v>
      </c>
      <c r="C32" s="1959"/>
      <c r="D32" s="1959"/>
      <c r="E32" s="1959"/>
      <c r="F32" s="1959"/>
      <c r="G32" s="1994"/>
      <c r="H32" s="1994"/>
      <c r="I32" s="1995"/>
      <c r="J32" s="1996"/>
      <c r="K32" s="42" t="s">
        <v>2311</v>
      </c>
      <c r="L32" s="42"/>
      <c r="M32" s="35"/>
      <c r="N32" s="35"/>
      <c r="O32" s="35"/>
    </row>
    <row r="33" spans="1:15">
      <c r="A33" s="1946" t="s">
        <v>4112</v>
      </c>
      <c r="B33" s="301" t="s">
        <v>64</v>
      </c>
      <c r="C33" s="1959"/>
      <c r="D33" s="1959"/>
      <c r="E33" s="1959"/>
      <c r="F33" s="1959"/>
      <c r="G33" s="1994"/>
      <c r="H33" s="1994"/>
      <c r="I33" s="1995"/>
      <c r="J33" s="1996"/>
      <c r="K33" s="42" t="s">
        <v>2312</v>
      </c>
      <c r="L33" s="42"/>
      <c r="M33" s="35"/>
      <c r="N33" s="35"/>
      <c r="O33" s="35"/>
    </row>
    <row r="34" spans="1:15">
      <c r="A34" s="1946" t="s">
        <v>4113</v>
      </c>
      <c r="B34" s="301" t="s">
        <v>6</v>
      </c>
      <c r="C34" s="1959"/>
      <c r="D34" s="1959"/>
      <c r="E34" s="1959"/>
      <c r="F34" s="1959"/>
      <c r="G34" s="1994"/>
      <c r="H34" s="1994"/>
      <c r="I34" s="1995"/>
      <c r="J34" s="1996"/>
      <c r="K34" s="42" t="s">
        <v>2313</v>
      </c>
      <c r="L34" s="42"/>
      <c r="M34" s="35"/>
      <c r="N34" s="35"/>
      <c r="O34" s="35"/>
    </row>
    <row r="35" spans="1:15">
      <c r="A35" s="1946" t="s">
        <v>1277</v>
      </c>
      <c r="B35" s="301" t="s">
        <v>5</v>
      </c>
      <c r="C35" s="1959"/>
      <c r="D35" s="1959"/>
      <c r="E35" s="1959"/>
      <c r="F35" s="1959"/>
      <c r="G35" s="1994"/>
      <c r="H35" s="1994"/>
      <c r="I35" s="1995"/>
      <c r="J35" s="1996"/>
      <c r="K35" s="42" t="s">
        <v>2314</v>
      </c>
      <c r="L35" s="42"/>
      <c r="M35" s="35"/>
      <c r="N35" s="35"/>
      <c r="O35" s="35"/>
    </row>
    <row r="36" spans="1:15">
      <c r="A36" s="1946" t="s">
        <v>4114</v>
      </c>
      <c r="B36" s="301" t="s">
        <v>63</v>
      </c>
      <c r="C36" s="1959"/>
      <c r="D36" s="1959"/>
      <c r="E36" s="1959"/>
      <c r="F36" s="1959"/>
      <c r="G36" s="1994"/>
      <c r="H36" s="1994"/>
      <c r="I36" s="1995"/>
      <c r="J36" s="1996"/>
      <c r="K36" s="42" t="s">
        <v>2315</v>
      </c>
      <c r="L36" s="42"/>
      <c r="M36" s="35"/>
      <c r="N36" s="35"/>
      <c r="O36" s="35"/>
    </row>
    <row r="37" spans="1:15" ht="16.5" customHeight="1">
      <c r="A37" s="1946" t="s">
        <v>4115</v>
      </c>
      <c r="B37" s="301" t="s">
        <v>62</v>
      </c>
      <c r="C37" s="1959"/>
      <c r="D37" s="1959"/>
      <c r="E37" s="1959"/>
      <c r="F37" s="1959"/>
      <c r="G37" s="1994"/>
      <c r="H37" s="1994"/>
      <c r="I37" s="1995"/>
      <c r="J37" s="1996"/>
      <c r="K37" s="42" t="s">
        <v>2319</v>
      </c>
      <c r="L37" s="42"/>
      <c r="M37" s="35"/>
      <c r="N37" s="35"/>
      <c r="O37" s="35"/>
    </row>
    <row r="38" spans="1:15" ht="15.75" customHeight="1">
      <c r="A38" s="1946" t="s">
        <v>4116</v>
      </c>
      <c r="B38" s="301" t="s">
        <v>61</v>
      </c>
      <c r="C38" s="1959"/>
      <c r="D38" s="1959"/>
      <c r="E38" s="1959"/>
      <c r="F38" s="1959"/>
      <c r="G38" s="1994"/>
      <c r="H38" s="1994"/>
      <c r="I38" s="1995"/>
      <c r="J38" s="1996"/>
      <c r="K38" s="42" t="s">
        <v>2317</v>
      </c>
      <c r="L38" s="42"/>
      <c r="M38" s="35"/>
      <c r="N38" s="35"/>
      <c r="O38" s="35"/>
    </row>
    <row r="39" spans="1:15" ht="15.75" customHeight="1">
      <c r="A39" s="1946" t="s">
        <v>4117</v>
      </c>
      <c r="B39" s="301" t="s">
        <v>4</v>
      </c>
      <c r="C39" s="1959"/>
      <c r="D39" s="1959"/>
      <c r="E39" s="1959"/>
      <c r="F39" s="1959"/>
      <c r="G39" s="1994"/>
      <c r="H39" s="1994"/>
      <c r="I39" s="1995"/>
      <c r="J39" s="1996"/>
      <c r="K39" s="42" t="s">
        <v>2318</v>
      </c>
      <c r="L39" s="42"/>
      <c r="M39" s="35"/>
      <c r="N39" s="35"/>
      <c r="O39" s="35"/>
    </row>
    <row r="40" spans="1:15" ht="15.75" customHeight="1">
      <c r="A40" s="1946" t="s">
        <v>4048</v>
      </c>
      <c r="B40" s="301" t="s">
        <v>60</v>
      </c>
      <c r="C40" s="38"/>
      <c r="D40" s="38"/>
      <c r="E40" s="38"/>
      <c r="F40" s="38"/>
      <c r="G40" s="38"/>
      <c r="H40" s="38"/>
      <c r="I40" s="38"/>
      <c r="J40" s="2002"/>
      <c r="K40" s="42" t="s">
        <v>2147</v>
      </c>
      <c r="L40" s="42"/>
      <c r="M40" s="35"/>
      <c r="N40" s="35"/>
      <c r="O40" s="35"/>
    </row>
    <row r="41" spans="1:15" ht="15.75" customHeight="1">
      <c r="A41" s="1946" t="s">
        <v>4049</v>
      </c>
      <c r="B41" s="301" t="s">
        <v>59</v>
      </c>
      <c r="C41" s="2003"/>
      <c r="D41" s="38"/>
      <c r="E41" s="38"/>
      <c r="F41" s="38"/>
      <c r="G41" s="38"/>
      <c r="H41" s="38"/>
      <c r="I41" s="38"/>
      <c r="J41" s="38"/>
      <c r="K41" s="42"/>
      <c r="L41" s="41"/>
      <c r="M41" s="47"/>
      <c r="N41" s="41"/>
      <c r="O41" s="41"/>
    </row>
    <row r="42" spans="1:15">
      <c r="A42" s="116"/>
      <c r="B42" s="1019"/>
      <c r="C42" s="42" t="s">
        <v>4118</v>
      </c>
      <c r="D42" s="42" t="s">
        <v>4118</v>
      </c>
      <c r="E42" s="42" t="s">
        <v>4118</v>
      </c>
      <c r="F42" s="42" t="s">
        <v>4119</v>
      </c>
      <c r="G42" s="42" t="s">
        <v>4118</v>
      </c>
      <c r="H42" s="42" t="s">
        <v>4119</v>
      </c>
      <c r="I42" s="42" t="s">
        <v>4120</v>
      </c>
      <c r="J42" s="42" t="s">
        <v>4120</v>
      </c>
    </row>
    <row r="43" spans="1:15">
      <c r="A43" s="116"/>
      <c r="B43" s="1019"/>
      <c r="C43" s="35" t="s">
        <v>90</v>
      </c>
      <c r="D43" s="35"/>
      <c r="E43" s="35" t="s">
        <v>90</v>
      </c>
      <c r="F43" s="35" t="s">
        <v>90</v>
      </c>
      <c r="G43" s="35" t="s">
        <v>90</v>
      </c>
      <c r="H43" s="35" t="s">
        <v>90</v>
      </c>
      <c r="I43" s="35" t="s">
        <v>90</v>
      </c>
      <c r="J43" s="35" t="s">
        <v>90</v>
      </c>
    </row>
    <row r="44" spans="1:15">
      <c r="C44" s="42"/>
      <c r="D44" s="42"/>
      <c r="E44" s="42"/>
      <c r="F44" s="42"/>
      <c r="G44" s="42"/>
      <c r="H44" s="42"/>
      <c r="I44" s="42" t="s">
        <v>206</v>
      </c>
      <c r="J44" s="42"/>
    </row>
    <row r="45" spans="1:15">
      <c r="C45" s="41" t="s">
        <v>141</v>
      </c>
      <c r="D45" s="41" t="s">
        <v>4053</v>
      </c>
      <c r="E45" s="41" t="s">
        <v>141</v>
      </c>
      <c r="F45" s="41" t="s">
        <v>141</v>
      </c>
      <c r="G45" s="41" t="s">
        <v>91</v>
      </c>
      <c r="H45" s="41" t="s">
        <v>91</v>
      </c>
      <c r="I45" s="41" t="s">
        <v>141</v>
      </c>
      <c r="J45" s="41" t="s">
        <v>91</v>
      </c>
    </row>
    <row r="46" spans="1:15">
      <c r="C46" s="47" t="s">
        <v>3765</v>
      </c>
      <c r="D46" s="47"/>
      <c r="E46" s="47" t="s">
        <v>3765</v>
      </c>
      <c r="F46" s="47" t="s">
        <v>3765</v>
      </c>
      <c r="G46" s="47" t="s">
        <v>3765</v>
      </c>
      <c r="H46" s="47" t="s">
        <v>3765</v>
      </c>
      <c r="I46" s="47" t="s">
        <v>3765</v>
      </c>
      <c r="J46" s="47" t="s">
        <v>3765</v>
      </c>
    </row>
    <row r="47" spans="1:15">
      <c r="C47" s="41" t="s">
        <v>4054</v>
      </c>
      <c r="D47" s="41"/>
      <c r="E47" s="41" t="s">
        <v>4055</v>
      </c>
      <c r="F47" s="41" t="s">
        <v>4054</v>
      </c>
      <c r="G47" s="41" t="s">
        <v>159</v>
      </c>
      <c r="H47" s="41" t="s">
        <v>159</v>
      </c>
      <c r="I47" s="41" t="s">
        <v>159</v>
      </c>
      <c r="J47" s="41" t="s">
        <v>159</v>
      </c>
    </row>
    <row r="48" spans="1:15">
      <c r="C48" s="41"/>
      <c r="D48" s="41"/>
      <c r="E48" s="41"/>
      <c r="F48" s="41"/>
      <c r="G48" s="41" t="s">
        <v>183</v>
      </c>
      <c r="H48" s="41" t="s">
        <v>183</v>
      </c>
      <c r="I48" s="41"/>
      <c r="J48" s="41" t="s">
        <v>183</v>
      </c>
    </row>
    <row r="49" spans="1:13">
      <c r="C49" s="41"/>
      <c r="D49" s="41"/>
      <c r="E49" s="41"/>
      <c r="F49" s="41"/>
      <c r="G49" s="41"/>
      <c r="H49" s="41"/>
      <c r="I49" s="41"/>
      <c r="J49" s="41"/>
    </row>
    <row r="50" spans="1:13">
      <c r="C50" s="41"/>
      <c r="D50" s="41"/>
      <c r="E50" s="41"/>
      <c r="F50" s="41"/>
      <c r="G50" s="41"/>
      <c r="H50" s="41"/>
      <c r="I50" s="41"/>
      <c r="J50" s="41"/>
    </row>
    <row r="51" spans="1:13">
      <c r="C51" s="41"/>
      <c r="D51" s="41"/>
      <c r="E51" s="41"/>
      <c r="F51" s="41"/>
      <c r="G51" s="41"/>
      <c r="H51" s="41"/>
      <c r="I51" s="41"/>
      <c r="J51" s="41"/>
    </row>
    <row r="52" spans="1:13">
      <c r="C52" s="41"/>
      <c r="D52" s="41"/>
      <c r="E52" s="41"/>
      <c r="F52" s="41"/>
      <c r="G52" s="41"/>
      <c r="H52" s="41"/>
      <c r="I52" s="41"/>
      <c r="J52" s="41"/>
    </row>
    <row r="53" spans="1:13">
      <c r="C53" s="41"/>
      <c r="D53" s="41"/>
      <c r="E53" s="41"/>
      <c r="F53" s="41"/>
      <c r="G53" s="41"/>
      <c r="H53" s="41"/>
      <c r="I53" s="41"/>
      <c r="J53" s="41"/>
    </row>
    <row r="56" spans="1:13">
      <c r="A56" s="1" t="s">
        <v>4121</v>
      </c>
    </row>
    <row r="57" spans="1:13">
      <c r="A57" s="1008" t="s">
        <v>109</v>
      </c>
    </row>
    <row r="58" spans="1:13">
      <c r="A58" s="905" t="s">
        <v>3746</v>
      </c>
      <c r="B58" s="1909" t="s">
        <v>3747</v>
      </c>
      <c r="C58" s="1910" t="s">
        <v>108</v>
      </c>
      <c r="D58" s="1909" t="s">
        <v>3748</v>
      </c>
    </row>
    <row r="59" spans="1:13" ht="18.75" customHeight="1"/>
    <row r="60" spans="1:13" ht="18.75" customHeight="1">
      <c r="A60" s="1007" t="s">
        <v>4122</v>
      </c>
    </row>
    <row r="61" spans="1:13" ht="18.75" customHeight="1">
      <c r="A61" s="1007"/>
    </row>
    <row r="62" spans="1:13" ht="36" customHeight="1">
      <c r="C62" s="2004" t="s">
        <v>195</v>
      </c>
    </row>
    <row r="63" spans="1:13" ht="27.75" customHeight="1">
      <c r="C63" s="1912" t="s">
        <v>82</v>
      </c>
      <c r="D63" s="44"/>
    </row>
    <row r="64" spans="1:13">
      <c r="A64" s="1937" t="s">
        <v>4122</v>
      </c>
      <c r="B64" s="1912" t="s">
        <v>53</v>
      </c>
      <c r="C64" s="1982"/>
      <c r="D64" s="42" t="s">
        <v>201</v>
      </c>
      <c r="E64" s="42" t="s">
        <v>4120</v>
      </c>
      <c r="F64" s="41" t="s">
        <v>91</v>
      </c>
      <c r="G64" s="47" t="s">
        <v>3765</v>
      </c>
      <c r="H64" s="325" t="s">
        <v>176</v>
      </c>
      <c r="I64" s="325" t="s">
        <v>183</v>
      </c>
      <c r="J64" s="47"/>
      <c r="K64" s="41"/>
      <c r="L64" s="47"/>
      <c r="M64" s="47"/>
    </row>
    <row r="65" spans="1:10">
      <c r="C65" s="1647" t="s">
        <v>90</v>
      </c>
      <c r="J65" s="116"/>
    </row>
    <row r="66" spans="1:10">
      <c r="J66" s="116"/>
    </row>
    <row r="67" spans="1:10">
      <c r="J67" s="116"/>
    </row>
    <row r="68" spans="1:10">
      <c r="J68" s="116"/>
    </row>
    <row r="69" spans="1:10">
      <c r="J69" s="116"/>
    </row>
    <row r="73" spans="1:10">
      <c r="A73" s="1" t="s">
        <v>4123</v>
      </c>
    </row>
    <row r="74" spans="1:10">
      <c r="A74" s="1008" t="s">
        <v>109</v>
      </c>
      <c r="B74" s="35"/>
    </row>
    <row r="75" spans="1:10">
      <c r="A75" s="1011" t="s">
        <v>90</v>
      </c>
      <c r="B75" s="35"/>
    </row>
    <row r="76" spans="1:10">
      <c r="A76" s="905" t="s">
        <v>3746</v>
      </c>
      <c r="B76" s="1923" t="s">
        <v>3747</v>
      </c>
      <c r="C76" s="1924" t="s">
        <v>108</v>
      </c>
      <c r="D76" s="1923" t="s">
        <v>3748</v>
      </c>
      <c r="J76" s="116"/>
    </row>
    <row r="77" spans="1:10">
      <c r="J77" s="116"/>
    </row>
    <row r="78" spans="1:10">
      <c r="A78" s="1007" t="s">
        <v>4124</v>
      </c>
      <c r="I78" s="116"/>
      <c r="J78" s="116"/>
    </row>
    <row r="79" spans="1:10">
      <c r="I79" s="116"/>
      <c r="J79" s="116"/>
    </row>
    <row r="80" spans="1:10" ht="15" customHeight="1">
      <c r="B80" s="940"/>
      <c r="C80" s="2151" t="s">
        <v>3839</v>
      </c>
      <c r="D80" s="2029"/>
      <c r="E80" s="2151" t="s">
        <v>3840</v>
      </c>
      <c r="F80" s="2029"/>
      <c r="G80" s="2152"/>
      <c r="H80" s="116"/>
      <c r="I80" s="116"/>
    </row>
    <row r="81" spans="1:9" ht="28.8">
      <c r="A81" s="116"/>
      <c r="B81" s="116"/>
      <c r="C81" s="1964" t="s">
        <v>106</v>
      </c>
      <c r="D81" s="1964" t="s">
        <v>99</v>
      </c>
      <c r="E81" s="1964" t="s">
        <v>106</v>
      </c>
      <c r="F81" s="1964" t="s">
        <v>99</v>
      </c>
      <c r="G81" s="1964" t="s">
        <v>195</v>
      </c>
      <c r="H81" s="116"/>
      <c r="I81" s="116"/>
    </row>
    <row r="82" spans="1:9">
      <c r="A82" s="116"/>
      <c r="B82" s="116"/>
      <c r="C82" s="1912" t="s">
        <v>81</v>
      </c>
      <c r="D82" s="1912" t="s">
        <v>80</v>
      </c>
      <c r="E82" s="1912" t="s">
        <v>137</v>
      </c>
      <c r="F82" s="1912" t="s">
        <v>136</v>
      </c>
      <c r="G82" s="1912" t="s">
        <v>135</v>
      </c>
      <c r="H82" s="116"/>
      <c r="I82" s="116"/>
    </row>
    <row r="83" spans="1:9">
      <c r="A83" s="1978" t="s">
        <v>4125</v>
      </c>
      <c r="B83" s="1912" t="s">
        <v>101</v>
      </c>
      <c r="C83" s="1956"/>
      <c r="D83" s="1956"/>
      <c r="E83" s="1956"/>
      <c r="F83" s="1956"/>
      <c r="G83" s="1958"/>
      <c r="H83" s="35" t="s">
        <v>4126</v>
      </c>
      <c r="I83" s="116"/>
    </row>
    <row r="84" spans="1:9">
      <c r="A84" s="35"/>
      <c r="B84" s="35"/>
      <c r="C84" s="42" t="s">
        <v>3920</v>
      </c>
      <c r="D84" s="42" t="s">
        <v>3921</v>
      </c>
      <c r="E84" s="42" t="s">
        <v>3920</v>
      </c>
      <c r="F84" s="42" t="s">
        <v>3921</v>
      </c>
      <c r="G84" s="1012"/>
      <c r="I84" s="1014"/>
    </row>
    <row r="85" spans="1:9">
      <c r="A85" s="35"/>
      <c r="B85" s="35"/>
      <c r="C85" s="42"/>
      <c r="D85" s="42"/>
      <c r="E85" s="42"/>
      <c r="F85" s="42"/>
      <c r="G85" s="42" t="s">
        <v>3764</v>
      </c>
      <c r="I85" s="1014"/>
    </row>
    <row r="86" spans="1:9">
      <c r="A86" s="35"/>
      <c r="B86" s="35"/>
      <c r="C86" s="42" t="s">
        <v>790</v>
      </c>
      <c r="D86" s="42" t="s">
        <v>790</v>
      </c>
      <c r="E86" s="42" t="s">
        <v>791</v>
      </c>
      <c r="F86" s="42" t="s">
        <v>791</v>
      </c>
    </row>
    <row r="87" spans="1:9">
      <c r="A87" s="35"/>
      <c r="B87" s="35"/>
      <c r="C87" s="46" t="s">
        <v>91</v>
      </c>
      <c r="D87" s="46" t="s">
        <v>91</v>
      </c>
      <c r="E87" s="46" t="s">
        <v>91</v>
      </c>
      <c r="F87" s="46" t="s">
        <v>91</v>
      </c>
      <c r="G87" s="46" t="s">
        <v>91</v>
      </c>
    </row>
    <row r="88" spans="1:9">
      <c r="C88" s="47" t="s">
        <v>3765</v>
      </c>
      <c r="D88" s="47" t="s">
        <v>3765</v>
      </c>
      <c r="E88" s="47" t="s">
        <v>3765</v>
      </c>
      <c r="F88" s="47" t="s">
        <v>3765</v>
      </c>
      <c r="G88" s="47" t="s">
        <v>3765</v>
      </c>
      <c r="H88" s="116"/>
      <c r="I88" s="116"/>
    </row>
    <row r="89" spans="1:9">
      <c r="C89" s="46" t="s">
        <v>159</v>
      </c>
      <c r="D89" s="46" t="s">
        <v>159</v>
      </c>
      <c r="E89" s="46" t="s">
        <v>159</v>
      </c>
      <c r="F89" s="46" t="s">
        <v>159</v>
      </c>
      <c r="G89" s="46" t="s">
        <v>176</v>
      </c>
    </row>
    <row r="90" spans="1:9">
      <c r="C90" s="46" t="s">
        <v>183</v>
      </c>
      <c r="D90" s="46"/>
      <c r="E90" s="46" t="s">
        <v>183</v>
      </c>
      <c r="F90" s="46" t="s">
        <v>183</v>
      </c>
      <c r="G90" s="46" t="s">
        <v>183</v>
      </c>
      <c r="H90" s="116"/>
      <c r="I90" s="116"/>
    </row>
    <row r="91" spans="1:9">
      <c r="C91" s="46"/>
      <c r="D91" s="46"/>
      <c r="E91" s="46"/>
      <c r="F91" s="46"/>
      <c r="G91" s="46"/>
      <c r="H91" s="116"/>
      <c r="I91" s="116"/>
    </row>
    <row r="92" spans="1:9">
      <c r="C92" s="46"/>
      <c r="D92" s="46"/>
      <c r="E92" s="46"/>
      <c r="F92" s="46"/>
      <c r="G92" s="46"/>
      <c r="H92" s="116"/>
      <c r="I92" s="116"/>
    </row>
    <row r="93" spans="1:9">
      <c r="C93" s="46"/>
      <c r="D93" s="46"/>
      <c r="E93" s="46"/>
      <c r="F93" s="46"/>
      <c r="G93" s="46"/>
      <c r="H93" s="116"/>
      <c r="I93" s="116"/>
    </row>
    <row r="94" spans="1:9">
      <c r="C94" s="46"/>
      <c r="D94" s="46"/>
      <c r="E94" s="46"/>
      <c r="F94" s="46"/>
      <c r="G94" s="46"/>
      <c r="H94" s="116"/>
      <c r="I94" s="116"/>
    </row>
    <row r="95" spans="1:9">
      <c r="C95" s="46"/>
      <c r="D95" s="46"/>
      <c r="E95" s="46"/>
      <c r="F95" s="46"/>
      <c r="G95" s="46"/>
      <c r="H95" s="116"/>
      <c r="I95" s="116"/>
    </row>
    <row r="96" spans="1:9">
      <c r="E96" s="46"/>
      <c r="F96" s="46"/>
      <c r="G96" s="46"/>
      <c r="H96" s="116"/>
      <c r="I96" s="116"/>
    </row>
    <row r="97" spans="1:14">
      <c r="E97" s="46"/>
      <c r="F97" s="46"/>
      <c r="G97" s="46"/>
      <c r="H97" s="116"/>
      <c r="I97" s="116"/>
    </row>
    <row r="98" spans="1:14">
      <c r="A98" s="1" t="s">
        <v>4127</v>
      </c>
      <c r="C98" s="46"/>
      <c r="D98" s="46"/>
      <c r="E98" s="46"/>
      <c r="F98" s="46"/>
      <c r="G98" s="46"/>
      <c r="H98" s="116"/>
      <c r="I98" s="116"/>
    </row>
    <row r="99" spans="1:14">
      <c r="A99" s="1008" t="s">
        <v>109</v>
      </c>
      <c r="B99" s="35"/>
      <c r="E99" s="46"/>
      <c r="F99" s="46"/>
      <c r="G99" s="46"/>
      <c r="H99" s="116"/>
      <c r="I99" s="116"/>
    </row>
    <row r="100" spans="1:14">
      <c r="A100" s="905" t="s">
        <v>3746</v>
      </c>
      <c r="B100" s="1909" t="s">
        <v>3747</v>
      </c>
      <c r="C100" s="1910" t="s">
        <v>108</v>
      </c>
      <c r="D100" s="1909" t="s">
        <v>3748</v>
      </c>
      <c r="H100" s="116"/>
      <c r="I100" s="116"/>
    </row>
    <row r="101" spans="1:14">
      <c r="J101" s="116"/>
    </row>
    <row r="102" spans="1:14">
      <c r="A102" s="1007" t="s">
        <v>4128</v>
      </c>
      <c r="I102" s="116"/>
      <c r="J102" s="116"/>
    </row>
    <row r="104" spans="1:14" ht="33.75" customHeight="1">
      <c r="B104" s="35"/>
      <c r="C104" s="2004" t="s">
        <v>195</v>
      </c>
    </row>
    <row r="105" spans="1:14">
      <c r="B105" s="35"/>
      <c r="C105" s="1912" t="s">
        <v>134</v>
      </c>
      <c r="D105" s="44"/>
    </row>
    <row r="106" spans="1:14">
      <c r="A106" s="1978" t="s">
        <v>4129</v>
      </c>
      <c r="B106" s="1912" t="s">
        <v>36</v>
      </c>
      <c r="C106" s="1994"/>
      <c r="D106" s="42" t="s">
        <v>760</v>
      </c>
      <c r="E106" s="42"/>
      <c r="F106" s="42" t="s">
        <v>3764</v>
      </c>
      <c r="G106" s="47" t="s">
        <v>91</v>
      </c>
      <c r="H106" s="46" t="s">
        <v>176</v>
      </c>
      <c r="I106" s="47" t="s">
        <v>3765</v>
      </c>
      <c r="J106" s="46" t="s">
        <v>3976</v>
      </c>
      <c r="K106" s="47"/>
      <c r="L106" s="47"/>
      <c r="M106" s="47"/>
      <c r="N106" s="47"/>
    </row>
    <row r="107" spans="1:14">
      <c r="A107" s="1946" t="s">
        <v>4130</v>
      </c>
      <c r="B107" s="1912" t="s">
        <v>0</v>
      </c>
      <c r="C107" s="1958"/>
      <c r="D107" s="42" t="s">
        <v>3759</v>
      </c>
      <c r="E107" s="42" t="s">
        <v>206</v>
      </c>
      <c r="F107" s="42" t="s">
        <v>3764</v>
      </c>
      <c r="G107" s="47" t="s">
        <v>91</v>
      </c>
      <c r="H107" s="46" t="s">
        <v>176</v>
      </c>
      <c r="I107" s="47" t="s">
        <v>3765</v>
      </c>
      <c r="J107" s="325" t="s">
        <v>183</v>
      </c>
      <c r="K107" s="47"/>
      <c r="L107" s="47"/>
      <c r="M107" s="47"/>
      <c r="N107" s="47"/>
    </row>
    <row r="108" spans="1:14">
      <c r="A108" s="2005" t="s">
        <v>4131</v>
      </c>
      <c r="B108" s="1912" t="s">
        <v>18</v>
      </c>
      <c r="C108" s="1985"/>
      <c r="D108" s="42" t="s">
        <v>3759</v>
      </c>
      <c r="E108" s="42"/>
      <c r="F108" s="42" t="s">
        <v>201</v>
      </c>
      <c r="G108" s="47" t="s">
        <v>91</v>
      </c>
      <c r="H108" s="46" t="s">
        <v>176</v>
      </c>
      <c r="I108" s="47" t="s">
        <v>3765</v>
      </c>
      <c r="J108" s="325" t="s">
        <v>183</v>
      </c>
      <c r="K108" s="47"/>
      <c r="L108" s="47"/>
      <c r="M108" s="47"/>
      <c r="N108" s="47"/>
    </row>
    <row r="109" spans="1:14">
      <c r="B109" s="35"/>
      <c r="C109" s="1647" t="s">
        <v>90</v>
      </c>
    </row>
    <row r="112" spans="1:14">
      <c r="J112" s="116"/>
    </row>
    <row r="113" spans="11:11">
      <c r="K113" s="116"/>
    </row>
  </sheetData>
  <mergeCells count="4">
    <mergeCell ref="C25:E25"/>
    <mergeCell ref="G25:J25"/>
    <mergeCell ref="C80:D80"/>
    <mergeCell ref="E80:G80"/>
  </mergeCell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1068-E564-4C06-8802-C44EB7430F19}">
  <sheetPr codeName="Sheet63"/>
  <dimension ref="A1:O128"/>
  <sheetViews>
    <sheetView showGridLines="0" zoomScale="80" zoomScaleNormal="80" workbookViewId="0"/>
  </sheetViews>
  <sheetFormatPr defaultColWidth="9.33203125" defaultRowHeight="14.4"/>
  <cols>
    <col min="1" max="1" width="51.44140625" style="1647" customWidth="1"/>
    <col min="2" max="2" width="16.44140625" style="1647" customWidth="1"/>
    <col min="3" max="3" width="15.44140625" style="1647" customWidth="1"/>
    <col min="4" max="4" width="65.6640625" style="1647" bestFit="1" customWidth="1"/>
    <col min="5" max="10" width="15.44140625" style="1647" customWidth="1"/>
    <col min="11" max="247" width="9.33203125" style="1647"/>
    <col min="248" max="248" width="46.5546875" style="1647" customWidth="1"/>
    <col min="249" max="249" width="14.44140625" style="1647" customWidth="1"/>
    <col min="250" max="250" width="16.6640625" style="1647" customWidth="1"/>
    <col min="251" max="251" width="17" style="1647" customWidth="1"/>
    <col min="252" max="252" width="15.5546875" style="1647" customWidth="1"/>
    <col min="253" max="253" width="14.5546875" style="1647" customWidth="1"/>
    <col min="254" max="254" width="17.5546875" style="1647" customWidth="1"/>
    <col min="255" max="255" width="31.44140625" style="1647" customWidth="1"/>
    <col min="256" max="503" width="9.33203125" style="1647"/>
    <col min="504" max="504" width="46.5546875" style="1647" customWidth="1"/>
    <col min="505" max="505" width="14.44140625" style="1647" customWidth="1"/>
    <col min="506" max="506" width="16.6640625" style="1647" customWidth="1"/>
    <col min="507" max="507" width="17" style="1647" customWidth="1"/>
    <col min="508" max="508" width="15.5546875" style="1647" customWidth="1"/>
    <col min="509" max="509" width="14.5546875" style="1647" customWidth="1"/>
    <col min="510" max="510" width="17.5546875" style="1647" customWidth="1"/>
    <col min="511" max="511" width="31.44140625" style="1647" customWidth="1"/>
    <col min="512" max="759" width="9.33203125" style="1647"/>
    <col min="760" max="760" width="46.5546875" style="1647" customWidth="1"/>
    <col min="761" max="761" width="14.44140625" style="1647" customWidth="1"/>
    <col min="762" max="762" width="16.6640625" style="1647" customWidth="1"/>
    <col min="763" max="763" width="17" style="1647" customWidth="1"/>
    <col min="764" max="764" width="15.5546875" style="1647" customWidth="1"/>
    <col min="765" max="765" width="14.5546875" style="1647" customWidth="1"/>
    <col min="766" max="766" width="17.5546875" style="1647" customWidth="1"/>
    <col min="767" max="767" width="31.44140625" style="1647" customWidth="1"/>
    <col min="768" max="1015" width="9.33203125" style="1647"/>
    <col min="1016" max="1016" width="46.5546875" style="1647" customWidth="1"/>
    <col min="1017" max="1017" width="14.44140625" style="1647" customWidth="1"/>
    <col min="1018" max="1018" width="16.6640625" style="1647" customWidth="1"/>
    <col min="1019" max="1019" width="17" style="1647" customWidth="1"/>
    <col min="1020" max="1020" width="15.5546875" style="1647" customWidth="1"/>
    <col min="1021" max="1021" width="14.5546875" style="1647" customWidth="1"/>
    <col min="1022" max="1022" width="17.5546875" style="1647" customWidth="1"/>
    <col min="1023" max="1023" width="31.44140625" style="1647" customWidth="1"/>
    <col min="1024" max="1271" width="9.33203125" style="1647"/>
    <col min="1272" max="1272" width="46.5546875" style="1647" customWidth="1"/>
    <col min="1273" max="1273" width="14.44140625" style="1647" customWidth="1"/>
    <col min="1274" max="1274" width="16.6640625" style="1647" customWidth="1"/>
    <col min="1275" max="1275" width="17" style="1647" customWidth="1"/>
    <col min="1276" max="1276" width="15.5546875" style="1647" customWidth="1"/>
    <col min="1277" max="1277" width="14.5546875" style="1647" customWidth="1"/>
    <col min="1278" max="1278" width="17.5546875" style="1647" customWidth="1"/>
    <col min="1279" max="1279" width="31.44140625" style="1647" customWidth="1"/>
    <col min="1280" max="1527" width="9.33203125" style="1647"/>
    <col min="1528" max="1528" width="46.5546875" style="1647" customWidth="1"/>
    <col min="1529" max="1529" width="14.44140625" style="1647" customWidth="1"/>
    <col min="1530" max="1530" width="16.6640625" style="1647" customWidth="1"/>
    <col min="1531" max="1531" width="17" style="1647" customWidth="1"/>
    <col min="1532" max="1532" width="15.5546875" style="1647" customWidth="1"/>
    <col min="1533" max="1533" width="14.5546875" style="1647" customWidth="1"/>
    <col min="1534" max="1534" width="17.5546875" style="1647" customWidth="1"/>
    <col min="1535" max="1535" width="31.44140625" style="1647" customWidth="1"/>
    <col min="1536" max="1783" width="9.33203125" style="1647"/>
    <col min="1784" max="1784" width="46.5546875" style="1647" customWidth="1"/>
    <col min="1785" max="1785" width="14.44140625" style="1647" customWidth="1"/>
    <col min="1786" max="1786" width="16.6640625" style="1647" customWidth="1"/>
    <col min="1787" max="1787" width="17" style="1647" customWidth="1"/>
    <col min="1788" max="1788" width="15.5546875" style="1647" customWidth="1"/>
    <col min="1789" max="1789" width="14.5546875" style="1647" customWidth="1"/>
    <col min="1790" max="1790" width="17.5546875" style="1647" customWidth="1"/>
    <col min="1791" max="1791" width="31.44140625" style="1647" customWidth="1"/>
    <col min="1792" max="2039" width="9.33203125" style="1647"/>
    <col min="2040" max="2040" width="46.5546875" style="1647" customWidth="1"/>
    <col min="2041" max="2041" width="14.44140625" style="1647" customWidth="1"/>
    <col min="2042" max="2042" width="16.6640625" style="1647" customWidth="1"/>
    <col min="2043" max="2043" width="17" style="1647" customWidth="1"/>
    <col min="2044" max="2044" width="15.5546875" style="1647" customWidth="1"/>
    <col min="2045" max="2045" width="14.5546875" style="1647" customWidth="1"/>
    <col min="2046" max="2046" width="17.5546875" style="1647" customWidth="1"/>
    <col min="2047" max="2047" width="31.44140625" style="1647" customWidth="1"/>
    <col min="2048" max="2295" width="9.33203125" style="1647"/>
    <col min="2296" max="2296" width="46.5546875" style="1647" customWidth="1"/>
    <col min="2297" max="2297" width="14.44140625" style="1647" customWidth="1"/>
    <col min="2298" max="2298" width="16.6640625" style="1647" customWidth="1"/>
    <col min="2299" max="2299" width="17" style="1647" customWidth="1"/>
    <col min="2300" max="2300" width="15.5546875" style="1647" customWidth="1"/>
    <col min="2301" max="2301" width="14.5546875" style="1647" customWidth="1"/>
    <col min="2302" max="2302" width="17.5546875" style="1647" customWidth="1"/>
    <col min="2303" max="2303" width="31.44140625" style="1647" customWidth="1"/>
    <col min="2304" max="2551" width="9.33203125" style="1647"/>
    <col min="2552" max="2552" width="46.5546875" style="1647" customWidth="1"/>
    <col min="2553" max="2553" width="14.44140625" style="1647" customWidth="1"/>
    <col min="2554" max="2554" width="16.6640625" style="1647" customWidth="1"/>
    <col min="2555" max="2555" width="17" style="1647" customWidth="1"/>
    <col min="2556" max="2556" width="15.5546875" style="1647" customWidth="1"/>
    <col min="2557" max="2557" width="14.5546875" style="1647" customWidth="1"/>
    <col min="2558" max="2558" width="17.5546875" style="1647" customWidth="1"/>
    <col min="2559" max="2559" width="31.44140625" style="1647" customWidth="1"/>
    <col min="2560" max="2807" width="9.33203125" style="1647"/>
    <col min="2808" max="2808" width="46.5546875" style="1647" customWidth="1"/>
    <col min="2809" max="2809" width="14.44140625" style="1647" customWidth="1"/>
    <col min="2810" max="2810" width="16.6640625" style="1647" customWidth="1"/>
    <col min="2811" max="2811" width="17" style="1647" customWidth="1"/>
    <col min="2812" max="2812" width="15.5546875" style="1647" customWidth="1"/>
    <col min="2813" max="2813" width="14.5546875" style="1647" customWidth="1"/>
    <col min="2814" max="2814" width="17.5546875" style="1647" customWidth="1"/>
    <col min="2815" max="2815" width="31.44140625" style="1647" customWidth="1"/>
    <col min="2816" max="3063" width="9.33203125" style="1647"/>
    <col min="3064" max="3064" width="46.5546875" style="1647" customWidth="1"/>
    <col min="3065" max="3065" width="14.44140625" style="1647" customWidth="1"/>
    <col min="3066" max="3066" width="16.6640625" style="1647" customWidth="1"/>
    <col min="3067" max="3067" width="17" style="1647" customWidth="1"/>
    <col min="3068" max="3068" width="15.5546875" style="1647" customWidth="1"/>
    <col min="3069" max="3069" width="14.5546875" style="1647" customWidth="1"/>
    <col min="3070" max="3070" width="17.5546875" style="1647" customWidth="1"/>
    <col min="3071" max="3071" width="31.44140625" style="1647" customWidth="1"/>
    <col min="3072" max="3319" width="9.33203125" style="1647"/>
    <col min="3320" max="3320" width="46.5546875" style="1647" customWidth="1"/>
    <col min="3321" max="3321" width="14.44140625" style="1647" customWidth="1"/>
    <col min="3322" max="3322" width="16.6640625" style="1647" customWidth="1"/>
    <col min="3323" max="3323" width="17" style="1647" customWidth="1"/>
    <col min="3324" max="3324" width="15.5546875" style="1647" customWidth="1"/>
    <col min="3325" max="3325" width="14.5546875" style="1647" customWidth="1"/>
    <col min="3326" max="3326" width="17.5546875" style="1647" customWidth="1"/>
    <col min="3327" max="3327" width="31.44140625" style="1647" customWidth="1"/>
    <col min="3328" max="3575" width="9.33203125" style="1647"/>
    <col min="3576" max="3576" width="46.5546875" style="1647" customWidth="1"/>
    <col min="3577" max="3577" width="14.44140625" style="1647" customWidth="1"/>
    <col min="3578" max="3578" width="16.6640625" style="1647" customWidth="1"/>
    <col min="3579" max="3579" width="17" style="1647" customWidth="1"/>
    <col min="3580" max="3580" width="15.5546875" style="1647" customWidth="1"/>
    <col min="3581" max="3581" width="14.5546875" style="1647" customWidth="1"/>
    <col min="3582" max="3582" width="17.5546875" style="1647" customWidth="1"/>
    <col min="3583" max="3583" width="31.44140625" style="1647" customWidth="1"/>
    <col min="3584" max="3831" width="9.33203125" style="1647"/>
    <col min="3832" max="3832" width="46.5546875" style="1647" customWidth="1"/>
    <col min="3833" max="3833" width="14.44140625" style="1647" customWidth="1"/>
    <col min="3834" max="3834" width="16.6640625" style="1647" customWidth="1"/>
    <col min="3835" max="3835" width="17" style="1647" customWidth="1"/>
    <col min="3836" max="3836" width="15.5546875" style="1647" customWidth="1"/>
    <col min="3837" max="3837" width="14.5546875" style="1647" customWidth="1"/>
    <col min="3838" max="3838" width="17.5546875" style="1647" customWidth="1"/>
    <col min="3839" max="3839" width="31.44140625" style="1647" customWidth="1"/>
    <col min="3840" max="4087" width="9.33203125" style="1647"/>
    <col min="4088" max="4088" width="46.5546875" style="1647" customWidth="1"/>
    <col min="4089" max="4089" width="14.44140625" style="1647" customWidth="1"/>
    <col min="4090" max="4090" width="16.6640625" style="1647" customWidth="1"/>
    <col min="4091" max="4091" width="17" style="1647" customWidth="1"/>
    <col min="4092" max="4092" width="15.5546875" style="1647" customWidth="1"/>
    <col min="4093" max="4093" width="14.5546875" style="1647" customWidth="1"/>
    <col min="4094" max="4094" width="17.5546875" style="1647" customWidth="1"/>
    <col min="4095" max="4095" width="31.44140625" style="1647" customWidth="1"/>
    <col min="4096" max="4343" width="9.33203125" style="1647"/>
    <col min="4344" max="4344" width="46.5546875" style="1647" customWidth="1"/>
    <col min="4345" max="4345" width="14.44140625" style="1647" customWidth="1"/>
    <col min="4346" max="4346" width="16.6640625" style="1647" customWidth="1"/>
    <col min="4347" max="4347" width="17" style="1647" customWidth="1"/>
    <col min="4348" max="4348" width="15.5546875" style="1647" customWidth="1"/>
    <col min="4349" max="4349" width="14.5546875" style="1647" customWidth="1"/>
    <col min="4350" max="4350" width="17.5546875" style="1647" customWidth="1"/>
    <col min="4351" max="4351" width="31.44140625" style="1647" customWidth="1"/>
    <col min="4352" max="4599" width="9.33203125" style="1647"/>
    <col min="4600" max="4600" width="46.5546875" style="1647" customWidth="1"/>
    <col min="4601" max="4601" width="14.44140625" style="1647" customWidth="1"/>
    <col min="4602" max="4602" width="16.6640625" style="1647" customWidth="1"/>
    <col min="4603" max="4603" width="17" style="1647" customWidth="1"/>
    <col min="4604" max="4604" width="15.5546875" style="1647" customWidth="1"/>
    <col min="4605" max="4605" width="14.5546875" style="1647" customWidth="1"/>
    <col min="4606" max="4606" width="17.5546875" style="1647" customWidth="1"/>
    <col min="4607" max="4607" width="31.44140625" style="1647" customWidth="1"/>
    <col min="4608" max="4855" width="9.33203125" style="1647"/>
    <col min="4856" max="4856" width="46.5546875" style="1647" customWidth="1"/>
    <col min="4857" max="4857" width="14.44140625" style="1647" customWidth="1"/>
    <col min="4858" max="4858" width="16.6640625" style="1647" customWidth="1"/>
    <col min="4859" max="4859" width="17" style="1647" customWidth="1"/>
    <col min="4860" max="4860" width="15.5546875" style="1647" customWidth="1"/>
    <col min="4861" max="4861" width="14.5546875" style="1647" customWidth="1"/>
    <col min="4862" max="4862" width="17.5546875" style="1647" customWidth="1"/>
    <col min="4863" max="4863" width="31.44140625" style="1647" customWidth="1"/>
    <col min="4864" max="5111" width="9.33203125" style="1647"/>
    <col min="5112" max="5112" width="46.5546875" style="1647" customWidth="1"/>
    <col min="5113" max="5113" width="14.44140625" style="1647" customWidth="1"/>
    <col min="5114" max="5114" width="16.6640625" style="1647" customWidth="1"/>
    <col min="5115" max="5115" width="17" style="1647" customWidth="1"/>
    <col min="5116" max="5116" width="15.5546875" style="1647" customWidth="1"/>
    <col min="5117" max="5117" width="14.5546875" style="1647" customWidth="1"/>
    <col min="5118" max="5118" width="17.5546875" style="1647" customWidth="1"/>
    <col min="5119" max="5119" width="31.44140625" style="1647" customWidth="1"/>
    <col min="5120" max="5367" width="9.33203125" style="1647"/>
    <col min="5368" max="5368" width="46.5546875" style="1647" customWidth="1"/>
    <col min="5369" max="5369" width="14.44140625" style="1647" customWidth="1"/>
    <col min="5370" max="5370" width="16.6640625" style="1647" customWidth="1"/>
    <col min="5371" max="5371" width="17" style="1647" customWidth="1"/>
    <col min="5372" max="5372" width="15.5546875" style="1647" customWidth="1"/>
    <col min="5373" max="5373" width="14.5546875" style="1647" customWidth="1"/>
    <col min="5374" max="5374" width="17.5546875" style="1647" customWidth="1"/>
    <col min="5375" max="5375" width="31.44140625" style="1647" customWidth="1"/>
    <col min="5376" max="5623" width="9.33203125" style="1647"/>
    <col min="5624" max="5624" width="46.5546875" style="1647" customWidth="1"/>
    <col min="5625" max="5625" width="14.44140625" style="1647" customWidth="1"/>
    <col min="5626" max="5626" width="16.6640625" style="1647" customWidth="1"/>
    <col min="5627" max="5627" width="17" style="1647" customWidth="1"/>
    <col min="5628" max="5628" width="15.5546875" style="1647" customWidth="1"/>
    <col min="5629" max="5629" width="14.5546875" style="1647" customWidth="1"/>
    <col min="5630" max="5630" width="17.5546875" style="1647" customWidth="1"/>
    <col min="5631" max="5631" width="31.44140625" style="1647" customWidth="1"/>
    <col min="5632" max="5879" width="9.33203125" style="1647"/>
    <col min="5880" max="5880" width="46.5546875" style="1647" customWidth="1"/>
    <col min="5881" max="5881" width="14.44140625" style="1647" customWidth="1"/>
    <col min="5882" max="5882" width="16.6640625" style="1647" customWidth="1"/>
    <col min="5883" max="5883" width="17" style="1647" customWidth="1"/>
    <col min="5884" max="5884" width="15.5546875" style="1647" customWidth="1"/>
    <col min="5885" max="5885" width="14.5546875" style="1647" customWidth="1"/>
    <col min="5886" max="5886" width="17.5546875" style="1647" customWidth="1"/>
    <col min="5887" max="5887" width="31.44140625" style="1647" customWidth="1"/>
    <col min="5888" max="6135" width="9.33203125" style="1647"/>
    <col min="6136" max="6136" width="46.5546875" style="1647" customWidth="1"/>
    <col min="6137" max="6137" width="14.44140625" style="1647" customWidth="1"/>
    <col min="6138" max="6138" width="16.6640625" style="1647" customWidth="1"/>
    <col min="6139" max="6139" width="17" style="1647" customWidth="1"/>
    <col min="6140" max="6140" width="15.5546875" style="1647" customWidth="1"/>
    <col min="6141" max="6141" width="14.5546875" style="1647" customWidth="1"/>
    <col min="6142" max="6142" width="17.5546875" style="1647" customWidth="1"/>
    <col min="6143" max="6143" width="31.44140625" style="1647" customWidth="1"/>
    <col min="6144" max="6391" width="9.33203125" style="1647"/>
    <col min="6392" max="6392" width="46.5546875" style="1647" customWidth="1"/>
    <col min="6393" max="6393" width="14.44140625" style="1647" customWidth="1"/>
    <col min="6394" max="6394" width="16.6640625" style="1647" customWidth="1"/>
    <col min="6395" max="6395" width="17" style="1647" customWidth="1"/>
    <col min="6396" max="6396" width="15.5546875" style="1647" customWidth="1"/>
    <col min="6397" max="6397" width="14.5546875" style="1647" customWidth="1"/>
    <col min="6398" max="6398" width="17.5546875" style="1647" customWidth="1"/>
    <col min="6399" max="6399" width="31.44140625" style="1647" customWidth="1"/>
    <col min="6400" max="6647" width="9.33203125" style="1647"/>
    <col min="6648" max="6648" width="46.5546875" style="1647" customWidth="1"/>
    <col min="6649" max="6649" width="14.44140625" style="1647" customWidth="1"/>
    <col min="6650" max="6650" width="16.6640625" style="1647" customWidth="1"/>
    <col min="6651" max="6651" width="17" style="1647" customWidth="1"/>
    <col min="6652" max="6652" width="15.5546875" style="1647" customWidth="1"/>
    <col min="6653" max="6653" width="14.5546875" style="1647" customWidth="1"/>
    <col min="6654" max="6654" width="17.5546875" style="1647" customWidth="1"/>
    <col min="6655" max="6655" width="31.44140625" style="1647" customWidth="1"/>
    <col min="6656" max="6903" width="9.33203125" style="1647"/>
    <col min="6904" max="6904" width="46.5546875" style="1647" customWidth="1"/>
    <col min="6905" max="6905" width="14.44140625" style="1647" customWidth="1"/>
    <col min="6906" max="6906" width="16.6640625" style="1647" customWidth="1"/>
    <col min="6907" max="6907" width="17" style="1647" customWidth="1"/>
    <col min="6908" max="6908" width="15.5546875" style="1647" customWidth="1"/>
    <col min="6909" max="6909" width="14.5546875" style="1647" customWidth="1"/>
    <col min="6910" max="6910" width="17.5546875" style="1647" customWidth="1"/>
    <col min="6911" max="6911" width="31.44140625" style="1647" customWidth="1"/>
    <col min="6912" max="7159" width="9.33203125" style="1647"/>
    <col min="7160" max="7160" width="46.5546875" style="1647" customWidth="1"/>
    <col min="7161" max="7161" width="14.44140625" style="1647" customWidth="1"/>
    <col min="7162" max="7162" width="16.6640625" style="1647" customWidth="1"/>
    <col min="7163" max="7163" width="17" style="1647" customWidth="1"/>
    <col min="7164" max="7164" width="15.5546875" style="1647" customWidth="1"/>
    <col min="7165" max="7165" width="14.5546875" style="1647" customWidth="1"/>
    <col min="7166" max="7166" width="17.5546875" style="1647" customWidth="1"/>
    <col min="7167" max="7167" width="31.44140625" style="1647" customWidth="1"/>
    <col min="7168" max="7415" width="9.33203125" style="1647"/>
    <col min="7416" max="7416" width="46.5546875" style="1647" customWidth="1"/>
    <col min="7417" max="7417" width="14.44140625" style="1647" customWidth="1"/>
    <col min="7418" max="7418" width="16.6640625" style="1647" customWidth="1"/>
    <col min="7419" max="7419" width="17" style="1647" customWidth="1"/>
    <col min="7420" max="7420" width="15.5546875" style="1647" customWidth="1"/>
    <col min="7421" max="7421" width="14.5546875" style="1647" customWidth="1"/>
    <col min="7422" max="7422" width="17.5546875" style="1647" customWidth="1"/>
    <col min="7423" max="7423" width="31.44140625" style="1647" customWidth="1"/>
    <col min="7424" max="7671" width="9.33203125" style="1647"/>
    <col min="7672" max="7672" width="46.5546875" style="1647" customWidth="1"/>
    <col min="7673" max="7673" width="14.44140625" style="1647" customWidth="1"/>
    <col min="7674" max="7674" width="16.6640625" style="1647" customWidth="1"/>
    <col min="7675" max="7675" width="17" style="1647" customWidth="1"/>
    <col min="7676" max="7676" width="15.5546875" style="1647" customWidth="1"/>
    <col min="7677" max="7677" width="14.5546875" style="1647" customWidth="1"/>
    <col min="7678" max="7678" width="17.5546875" style="1647" customWidth="1"/>
    <col min="7679" max="7679" width="31.44140625" style="1647" customWidth="1"/>
    <col min="7680" max="7927" width="9.33203125" style="1647"/>
    <col min="7928" max="7928" width="46.5546875" style="1647" customWidth="1"/>
    <col min="7929" max="7929" width="14.44140625" style="1647" customWidth="1"/>
    <col min="7930" max="7930" width="16.6640625" style="1647" customWidth="1"/>
    <col min="7931" max="7931" width="17" style="1647" customWidth="1"/>
    <col min="7932" max="7932" width="15.5546875" style="1647" customWidth="1"/>
    <col min="7933" max="7933" width="14.5546875" style="1647" customWidth="1"/>
    <col min="7934" max="7934" width="17.5546875" style="1647" customWidth="1"/>
    <col min="7935" max="7935" width="31.44140625" style="1647" customWidth="1"/>
    <col min="7936" max="8183" width="9.33203125" style="1647"/>
    <col min="8184" max="8184" width="46.5546875" style="1647" customWidth="1"/>
    <col min="8185" max="8185" width="14.44140625" style="1647" customWidth="1"/>
    <col min="8186" max="8186" width="16.6640625" style="1647" customWidth="1"/>
    <col min="8187" max="8187" width="17" style="1647" customWidth="1"/>
    <col min="8188" max="8188" width="15.5546875" style="1647" customWidth="1"/>
    <col min="8189" max="8189" width="14.5546875" style="1647" customWidth="1"/>
    <col min="8190" max="8190" width="17.5546875" style="1647" customWidth="1"/>
    <col min="8191" max="8191" width="31.44140625" style="1647" customWidth="1"/>
    <col min="8192" max="8439" width="9.33203125" style="1647"/>
    <col min="8440" max="8440" width="46.5546875" style="1647" customWidth="1"/>
    <col min="8441" max="8441" width="14.44140625" style="1647" customWidth="1"/>
    <col min="8442" max="8442" width="16.6640625" style="1647" customWidth="1"/>
    <col min="8443" max="8443" width="17" style="1647" customWidth="1"/>
    <col min="8444" max="8444" width="15.5546875" style="1647" customWidth="1"/>
    <col min="8445" max="8445" width="14.5546875" style="1647" customWidth="1"/>
    <col min="8446" max="8446" width="17.5546875" style="1647" customWidth="1"/>
    <col min="8447" max="8447" width="31.44140625" style="1647" customWidth="1"/>
    <col min="8448" max="8695" width="9.33203125" style="1647"/>
    <col min="8696" max="8696" width="46.5546875" style="1647" customWidth="1"/>
    <col min="8697" max="8697" width="14.44140625" style="1647" customWidth="1"/>
    <col min="8698" max="8698" width="16.6640625" style="1647" customWidth="1"/>
    <col min="8699" max="8699" width="17" style="1647" customWidth="1"/>
    <col min="8700" max="8700" width="15.5546875" style="1647" customWidth="1"/>
    <col min="8701" max="8701" width="14.5546875" style="1647" customWidth="1"/>
    <col min="8702" max="8702" width="17.5546875" style="1647" customWidth="1"/>
    <col min="8703" max="8703" width="31.44140625" style="1647" customWidth="1"/>
    <col min="8704" max="8951" width="9.33203125" style="1647"/>
    <col min="8952" max="8952" width="46.5546875" style="1647" customWidth="1"/>
    <col min="8953" max="8953" width="14.44140625" style="1647" customWidth="1"/>
    <col min="8954" max="8954" width="16.6640625" style="1647" customWidth="1"/>
    <col min="8955" max="8955" width="17" style="1647" customWidth="1"/>
    <col min="8956" max="8956" width="15.5546875" style="1647" customWidth="1"/>
    <col min="8957" max="8957" width="14.5546875" style="1647" customWidth="1"/>
    <col min="8958" max="8958" width="17.5546875" style="1647" customWidth="1"/>
    <col min="8959" max="8959" width="31.44140625" style="1647" customWidth="1"/>
    <col min="8960" max="9207" width="9.33203125" style="1647"/>
    <col min="9208" max="9208" width="46.5546875" style="1647" customWidth="1"/>
    <col min="9209" max="9209" width="14.44140625" style="1647" customWidth="1"/>
    <col min="9210" max="9210" width="16.6640625" style="1647" customWidth="1"/>
    <col min="9211" max="9211" width="17" style="1647" customWidth="1"/>
    <col min="9212" max="9212" width="15.5546875" style="1647" customWidth="1"/>
    <col min="9213" max="9213" width="14.5546875" style="1647" customWidth="1"/>
    <col min="9214" max="9214" width="17.5546875" style="1647" customWidth="1"/>
    <col min="9215" max="9215" width="31.44140625" style="1647" customWidth="1"/>
    <col min="9216" max="9463" width="9.33203125" style="1647"/>
    <col min="9464" max="9464" width="46.5546875" style="1647" customWidth="1"/>
    <col min="9465" max="9465" width="14.44140625" style="1647" customWidth="1"/>
    <col min="9466" max="9466" width="16.6640625" style="1647" customWidth="1"/>
    <col min="9467" max="9467" width="17" style="1647" customWidth="1"/>
    <col min="9468" max="9468" width="15.5546875" style="1647" customWidth="1"/>
    <col min="9469" max="9469" width="14.5546875" style="1647" customWidth="1"/>
    <col min="9470" max="9470" width="17.5546875" style="1647" customWidth="1"/>
    <col min="9471" max="9471" width="31.44140625" style="1647" customWidth="1"/>
    <col min="9472" max="9719" width="9.33203125" style="1647"/>
    <col min="9720" max="9720" width="46.5546875" style="1647" customWidth="1"/>
    <col min="9721" max="9721" width="14.44140625" style="1647" customWidth="1"/>
    <col min="9722" max="9722" width="16.6640625" style="1647" customWidth="1"/>
    <col min="9723" max="9723" width="17" style="1647" customWidth="1"/>
    <col min="9724" max="9724" width="15.5546875" style="1647" customWidth="1"/>
    <col min="9725" max="9725" width="14.5546875" style="1647" customWidth="1"/>
    <col min="9726" max="9726" width="17.5546875" style="1647" customWidth="1"/>
    <col min="9727" max="9727" width="31.44140625" style="1647" customWidth="1"/>
    <col min="9728" max="9975" width="9.33203125" style="1647"/>
    <col min="9976" max="9976" width="46.5546875" style="1647" customWidth="1"/>
    <col min="9977" max="9977" width="14.44140625" style="1647" customWidth="1"/>
    <col min="9978" max="9978" width="16.6640625" style="1647" customWidth="1"/>
    <col min="9979" max="9979" width="17" style="1647" customWidth="1"/>
    <col min="9980" max="9980" width="15.5546875" style="1647" customWidth="1"/>
    <col min="9981" max="9981" width="14.5546875" style="1647" customWidth="1"/>
    <col min="9982" max="9982" width="17.5546875" style="1647" customWidth="1"/>
    <col min="9983" max="9983" width="31.44140625" style="1647" customWidth="1"/>
    <col min="9984" max="10231" width="9.33203125" style="1647"/>
    <col min="10232" max="10232" width="46.5546875" style="1647" customWidth="1"/>
    <col min="10233" max="10233" width="14.44140625" style="1647" customWidth="1"/>
    <col min="10234" max="10234" width="16.6640625" style="1647" customWidth="1"/>
    <col min="10235" max="10235" width="17" style="1647" customWidth="1"/>
    <col min="10236" max="10236" width="15.5546875" style="1647" customWidth="1"/>
    <col min="10237" max="10237" width="14.5546875" style="1647" customWidth="1"/>
    <col min="10238" max="10238" width="17.5546875" style="1647" customWidth="1"/>
    <col min="10239" max="10239" width="31.44140625" style="1647" customWidth="1"/>
    <col min="10240" max="10487" width="9.33203125" style="1647"/>
    <col min="10488" max="10488" width="46.5546875" style="1647" customWidth="1"/>
    <col min="10489" max="10489" width="14.44140625" style="1647" customWidth="1"/>
    <col min="10490" max="10490" width="16.6640625" style="1647" customWidth="1"/>
    <col min="10491" max="10491" width="17" style="1647" customWidth="1"/>
    <col min="10492" max="10492" width="15.5546875" style="1647" customWidth="1"/>
    <col min="10493" max="10493" width="14.5546875" style="1647" customWidth="1"/>
    <col min="10494" max="10494" width="17.5546875" style="1647" customWidth="1"/>
    <col min="10495" max="10495" width="31.44140625" style="1647" customWidth="1"/>
    <col min="10496" max="10743" width="9.33203125" style="1647"/>
    <col min="10744" max="10744" width="46.5546875" style="1647" customWidth="1"/>
    <col min="10745" max="10745" width="14.44140625" style="1647" customWidth="1"/>
    <col min="10746" max="10746" width="16.6640625" style="1647" customWidth="1"/>
    <col min="10747" max="10747" width="17" style="1647" customWidth="1"/>
    <col min="10748" max="10748" width="15.5546875" style="1647" customWidth="1"/>
    <col min="10749" max="10749" width="14.5546875" style="1647" customWidth="1"/>
    <col min="10750" max="10750" width="17.5546875" style="1647" customWidth="1"/>
    <col min="10751" max="10751" width="31.44140625" style="1647" customWidth="1"/>
    <col min="10752" max="10999" width="9.33203125" style="1647"/>
    <col min="11000" max="11000" width="46.5546875" style="1647" customWidth="1"/>
    <col min="11001" max="11001" width="14.44140625" style="1647" customWidth="1"/>
    <col min="11002" max="11002" width="16.6640625" style="1647" customWidth="1"/>
    <col min="11003" max="11003" width="17" style="1647" customWidth="1"/>
    <col min="11004" max="11004" width="15.5546875" style="1647" customWidth="1"/>
    <col min="11005" max="11005" width="14.5546875" style="1647" customWidth="1"/>
    <col min="11006" max="11006" width="17.5546875" style="1647" customWidth="1"/>
    <col min="11007" max="11007" width="31.44140625" style="1647" customWidth="1"/>
    <col min="11008" max="11255" width="9.33203125" style="1647"/>
    <col min="11256" max="11256" width="46.5546875" style="1647" customWidth="1"/>
    <col min="11257" max="11257" width="14.44140625" style="1647" customWidth="1"/>
    <col min="11258" max="11258" width="16.6640625" style="1647" customWidth="1"/>
    <col min="11259" max="11259" width="17" style="1647" customWidth="1"/>
    <col min="11260" max="11260" width="15.5546875" style="1647" customWidth="1"/>
    <col min="11261" max="11261" width="14.5546875" style="1647" customWidth="1"/>
    <col min="11262" max="11262" width="17.5546875" style="1647" customWidth="1"/>
    <col min="11263" max="11263" width="31.44140625" style="1647" customWidth="1"/>
    <col min="11264" max="11511" width="9.33203125" style="1647"/>
    <col min="11512" max="11512" width="46.5546875" style="1647" customWidth="1"/>
    <col min="11513" max="11513" width="14.44140625" style="1647" customWidth="1"/>
    <col min="11514" max="11514" width="16.6640625" style="1647" customWidth="1"/>
    <col min="11515" max="11515" width="17" style="1647" customWidth="1"/>
    <col min="11516" max="11516" width="15.5546875" style="1647" customWidth="1"/>
    <col min="11517" max="11517" width="14.5546875" style="1647" customWidth="1"/>
    <col min="11518" max="11518" width="17.5546875" style="1647" customWidth="1"/>
    <col min="11519" max="11519" width="31.44140625" style="1647" customWidth="1"/>
    <col min="11520" max="11767" width="9.33203125" style="1647"/>
    <col min="11768" max="11768" width="46.5546875" style="1647" customWidth="1"/>
    <col min="11769" max="11769" width="14.44140625" style="1647" customWidth="1"/>
    <col min="11770" max="11770" width="16.6640625" style="1647" customWidth="1"/>
    <col min="11771" max="11771" width="17" style="1647" customWidth="1"/>
    <col min="11772" max="11772" width="15.5546875" style="1647" customWidth="1"/>
    <col min="11773" max="11773" width="14.5546875" style="1647" customWidth="1"/>
    <col min="11774" max="11774" width="17.5546875" style="1647" customWidth="1"/>
    <col min="11775" max="11775" width="31.44140625" style="1647" customWidth="1"/>
    <col min="11776" max="12023" width="9.33203125" style="1647"/>
    <col min="12024" max="12024" width="46.5546875" style="1647" customWidth="1"/>
    <col min="12025" max="12025" width="14.44140625" style="1647" customWidth="1"/>
    <col min="12026" max="12026" width="16.6640625" style="1647" customWidth="1"/>
    <col min="12027" max="12027" width="17" style="1647" customWidth="1"/>
    <col min="12028" max="12028" width="15.5546875" style="1647" customWidth="1"/>
    <col min="12029" max="12029" width="14.5546875" style="1647" customWidth="1"/>
    <col min="12030" max="12030" width="17.5546875" style="1647" customWidth="1"/>
    <col min="12031" max="12031" width="31.44140625" style="1647" customWidth="1"/>
    <col min="12032" max="12279" width="9.33203125" style="1647"/>
    <col min="12280" max="12280" width="46.5546875" style="1647" customWidth="1"/>
    <col min="12281" max="12281" width="14.44140625" style="1647" customWidth="1"/>
    <col min="12282" max="12282" width="16.6640625" style="1647" customWidth="1"/>
    <col min="12283" max="12283" width="17" style="1647" customWidth="1"/>
    <col min="12284" max="12284" width="15.5546875" style="1647" customWidth="1"/>
    <col min="12285" max="12285" width="14.5546875" style="1647" customWidth="1"/>
    <col min="12286" max="12286" width="17.5546875" style="1647" customWidth="1"/>
    <col min="12287" max="12287" width="31.44140625" style="1647" customWidth="1"/>
    <col min="12288" max="12535" width="9.33203125" style="1647"/>
    <col min="12536" max="12536" width="46.5546875" style="1647" customWidth="1"/>
    <col min="12537" max="12537" width="14.44140625" style="1647" customWidth="1"/>
    <col min="12538" max="12538" width="16.6640625" style="1647" customWidth="1"/>
    <col min="12539" max="12539" width="17" style="1647" customWidth="1"/>
    <col min="12540" max="12540" width="15.5546875" style="1647" customWidth="1"/>
    <col min="12541" max="12541" width="14.5546875" style="1647" customWidth="1"/>
    <col min="12542" max="12542" width="17.5546875" style="1647" customWidth="1"/>
    <col min="12543" max="12543" width="31.44140625" style="1647" customWidth="1"/>
    <col min="12544" max="12791" width="9.33203125" style="1647"/>
    <col min="12792" max="12792" width="46.5546875" style="1647" customWidth="1"/>
    <col min="12793" max="12793" width="14.44140625" style="1647" customWidth="1"/>
    <col min="12794" max="12794" width="16.6640625" style="1647" customWidth="1"/>
    <col min="12795" max="12795" width="17" style="1647" customWidth="1"/>
    <col min="12796" max="12796" width="15.5546875" style="1647" customWidth="1"/>
    <col min="12797" max="12797" width="14.5546875" style="1647" customWidth="1"/>
    <col min="12798" max="12798" width="17.5546875" style="1647" customWidth="1"/>
    <col min="12799" max="12799" width="31.44140625" style="1647" customWidth="1"/>
    <col min="12800" max="13047" width="9.33203125" style="1647"/>
    <col min="13048" max="13048" width="46.5546875" style="1647" customWidth="1"/>
    <col min="13049" max="13049" width="14.44140625" style="1647" customWidth="1"/>
    <col min="13050" max="13050" width="16.6640625" style="1647" customWidth="1"/>
    <col min="13051" max="13051" width="17" style="1647" customWidth="1"/>
    <col min="13052" max="13052" width="15.5546875" style="1647" customWidth="1"/>
    <col min="13053" max="13053" width="14.5546875" style="1647" customWidth="1"/>
    <col min="13054" max="13054" width="17.5546875" style="1647" customWidth="1"/>
    <col min="13055" max="13055" width="31.44140625" style="1647" customWidth="1"/>
    <col min="13056" max="13303" width="9.33203125" style="1647"/>
    <col min="13304" max="13304" width="46.5546875" style="1647" customWidth="1"/>
    <col min="13305" max="13305" width="14.44140625" style="1647" customWidth="1"/>
    <col min="13306" max="13306" width="16.6640625" style="1647" customWidth="1"/>
    <col min="13307" max="13307" width="17" style="1647" customWidth="1"/>
    <col min="13308" max="13308" width="15.5546875" style="1647" customWidth="1"/>
    <col min="13309" max="13309" width="14.5546875" style="1647" customWidth="1"/>
    <col min="13310" max="13310" width="17.5546875" style="1647" customWidth="1"/>
    <col min="13311" max="13311" width="31.44140625" style="1647" customWidth="1"/>
    <col min="13312" max="13559" width="9.33203125" style="1647"/>
    <col min="13560" max="13560" width="46.5546875" style="1647" customWidth="1"/>
    <col min="13561" max="13561" width="14.44140625" style="1647" customWidth="1"/>
    <col min="13562" max="13562" width="16.6640625" style="1647" customWidth="1"/>
    <col min="13563" max="13563" width="17" style="1647" customWidth="1"/>
    <col min="13564" max="13564" width="15.5546875" style="1647" customWidth="1"/>
    <col min="13565" max="13565" width="14.5546875" style="1647" customWidth="1"/>
    <col min="13566" max="13566" width="17.5546875" style="1647" customWidth="1"/>
    <col min="13567" max="13567" width="31.44140625" style="1647" customWidth="1"/>
    <col min="13568" max="13815" width="9.33203125" style="1647"/>
    <col min="13816" max="13816" width="46.5546875" style="1647" customWidth="1"/>
    <col min="13817" max="13817" width="14.44140625" style="1647" customWidth="1"/>
    <col min="13818" max="13818" width="16.6640625" style="1647" customWidth="1"/>
    <col min="13819" max="13819" width="17" style="1647" customWidth="1"/>
    <col min="13820" max="13820" width="15.5546875" style="1647" customWidth="1"/>
    <col min="13821" max="13821" width="14.5546875" style="1647" customWidth="1"/>
    <col min="13822" max="13822" width="17.5546875" style="1647" customWidth="1"/>
    <col min="13823" max="13823" width="31.44140625" style="1647" customWidth="1"/>
    <col min="13824" max="14071" width="9.33203125" style="1647"/>
    <col min="14072" max="14072" width="46.5546875" style="1647" customWidth="1"/>
    <col min="14073" max="14073" width="14.44140625" style="1647" customWidth="1"/>
    <col min="14074" max="14074" width="16.6640625" style="1647" customWidth="1"/>
    <col min="14075" max="14075" width="17" style="1647" customWidth="1"/>
    <col min="14076" max="14076" width="15.5546875" style="1647" customWidth="1"/>
    <col min="14077" max="14077" width="14.5546875" style="1647" customWidth="1"/>
    <col min="14078" max="14078" width="17.5546875" style="1647" customWidth="1"/>
    <col min="14079" max="14079" width="31.44140625" style="1647" customWidth="1"/>
    <col min="14080" max="14327" width="9.33203125" style="1647"/>
    <col min="14328" max="14328" width="46.5546875" style="1647" customWidth="1"/>
    <col min="14329" max="14329" width="14.44140625" style="1647" customWidth="1"/>
    <col min="14330" max="14330" width="16.6640625" style="1647" customWidth="1"/>
    <col min="14331" max="14331" width="17" style="1647" customWidth="1"/>
    <col min="14332" max="14332" width="15.5546875" style="1647" customWidth="1"/>
    <col min="14333" max="14333" width="14.5546875" style="1647" customWidth="1"/>
    <col min="14334" max="14334" width="17.5546875" style="1647" customWidth="1"/>
    <col min="14335" max="14335" width="31.44140625" style="1647" customWidth="1"/>
    <col min="14336" max="14583" width="9.33203125" style="1647"/>
    <col min="14584" max="14584" width="46.5546875" style="1647" customWidth="1"/>
    <col min="14585" max="14585" width="14.44140625" style="1647" customWidth="1"/>
    <col min="14586" max="14586" width="16.6640625" style="1647" customWidth="1"/>
    <col min="14587" max="14587" width="17" style="1647" customWidth="1"/>
    <col min="14588" max="14588" width="15.5546875" style="1647" customWidth="1"/>
    <col min="14589" max="14589" width="14.5546875" style="1647" customWidth="1"/>
    <col min="14590" max="14590" width="17.5546875" style="1647" customWidth="1"/>
    <col min="14591" max="14591" width="31.44140625" style="1647" customWidth="1"/>
    <col min="14592" max="14839" width="9.33203125" style="1647"/>
    <col min="14840" max="14840" width="46.5546875" style="1647" customWidth="1"/>
    <col min="14841" max="14841" width="14.44140625" style="1647" customWidth="1"/>
    <col min="14842" max="14842" width="16.6640625" style="1647" customWidth="1"/>
    <col min="14843" max="14843" width="17" style="1647" customWidth="1"/>
    <col min="14844" max="14844" width="15.5546875" style="1647" customWidth="1"/>
    <col min="14845" max="14845" width="14.5546875" style="1647" customWidth="1"/>
    <col min="14846" max="14846" width="17.5546875" style="1647" customWidth="1"/>
    <col min="14847" max="14847" width="31.44140625" style="1647" customWidth="1"/>
    <col min="14848" max="15095" width="9.33203125" style="1647"/>
    <col min="15096" max="15096" width="46.5546875" style="1647" customWidth="1"/>
    <col min="15097" max="15097" width="14.44140625" style="1647" customWidth="1"/>
    <col min="15098" max="15098" width="16.6640625" style="1647" customWidth="1"/>
    <col min="15099" max="15099" width="17" style="1647" customWidth="1"/>
    <col min="15100" max="15100" width="15.5546875" style="1647" customWidth="1"/>
    <col min="15101" max="15101" width="14.5546875" style="1647" customWidth="1"/>
    <col min="15102" max="15102" width="17.5546875" style="1647" customWidth="1"/>
    <col min="15103" max="15103" width="31.44140625" style="1647" customWidth="1"/>
    <col min="15104" max="15351" width="9.33203125" style="1647"/>
    <col min="15352" max="15352" width="46.5546875" style="1647" customWidth="1"/>
    <col min="15353" max="15353" width="14.44140625" style="1647" customWidth="1"/>
    <col min="15354" max="15354" width="16.6640625" style="1647" customWidth="1"/>
    <col min="15355" max="15355" width="17" style="1647" customWidth="1"/>
    <col min="15356" max="15356" width="15.5546875" style="1647" customWidth="1"/>
    <col min="15357" max="15357" width="14.5546875" style="1647" customWidth="1"/>
    <col min="15358" max="15358" width="17.5546875" style="1647" customWidth="1"/>
    <col min="15359" max="15359" width="31.44140625" style="1647" customWidth="1"/>
    <col min="15360" max="15607" width="9.33203125" style="1647"/>
    <col min="15608" max="15608" width="46.5546875" style="1647" customWidth="1"/>
    <col min="15609" max="15609" width="14.44140625" style="1647" customWidth="1"/>
    <col min="15610" max="15610" width="16.6640625" style="1647" customWidth="1"/>
    <col min="15611" max="15611" width="17" style="1647" customWidth="1"/>
    <col min="15612" max="15612" width="15.5546875" style="1647" customWidth="1"/>
    <col min="15613" max="15613" width="14.5546875" style="1647" customWidth="1"/>
    <col min="15614" max="15614" width="17.5546875" style="1647" customWidth="1"/>
    <col min="15615" max="15615" width="31.44140625" style="1647" customWidth="1"/>
    <col min="15616" max="15863" width="9.33203125" style="1647"/>
    <col min="15864" max="15864" width="46.5546875" style="1647" customWidth="1"/>
    <col min="15865" max="15865" width="14.44140625" style="1647" customWidth="1"/>
    <col min="15866" max="15866" width="16.6640625" style="1647" customWidth="1"/>
    <col min="15867" max="15867" width="17" style="1647" customWidth="1"/>
    <col min="15868" max="15868" width="15.5546875" style="1647" customWidth="1"/>
    <col min="15869" max="15869" width="14.5546875" style="1647" customWidth="1"/>
    <col min="15870" max="15870" width="17.5546875" style="1647" customWidth="1"/>
    <col min="15871" max="15871" width="31.44140625" style="1647" customWidth="1"/>
    <col min="15872" max="16119" width="9.33203125" style="1647"/>
    <col min="16120" max="16120" width="46.5546875" style="1647" customWidth="1"/>
    <col min="16121" max="16121" width="14.44140625" style="1647" customWidth="1"/>
    <col min="16122" max="16122" width="16.6640625" style="1647" customWidth="1"/>
    <col min="16123" max="16123" width="17" style="1647" customWidth="1"/>
    <col min="16124" max="16124" width="15.5546875" style="1647" customWidth="1"/>
    <col min="16125" max="16125" width="14.5546875" style="1647" customWidth="1"/>
    <col min="16126" max="16126" width="17.5546875" style="1647" customWidth="1"/>
    <col min="16127" max="16127" width="31.44140625" style="1647" customWidth="1"/>
    <col min="16128" max="16384" width="9.33203125" style="1647"/>
  </cols>
  <sheetData>
    <row r="1" spans="1:9">
      <c r="A1" s="1" t="s">
        <v>4132</v>
      </c>
    </row>
    <row r="2" spans="1:9">
      <c r="A2" s="1007" t="s">
        <v>1585</v>
      </c>
      <c r="B2" s="1024"/>
      <c r="C2" s="1024"/>
      <c r="D2" s="1024"/>
      <c r="E2" s="1024"/>
      <c r="F2" s="718"/>
      <c r="H2" s="1024"/>
      <c r="I2" s="1024"/>
    </row>
    <row r="3" spans="1:9">
      <c r="A3" s="1023"/>
      <c r="B3" s="35"/>
      <c r="C3" s="35"/>
      <c r="D3" s="35"/>
      <c r="E3" s="35"/>
      <c r="F3" s="55"/>
      <c r="G3" s="55"/>
      <c r="H3" s="55"/>
      <c r="I3" s="55"/>
    </row>
    <row r="4" spans="1:9">
      <c r="A4" s="1" t="s">
        <v>4133</v>
      </c>
      <c r="B4" s="35"/>
      <c r="C4" s="35"/>
      <c r="D4" s="35"/>
      <c r="E4" s="35"/>
      <c r="F4" s="55"/>
      <c r="G4" s="55"/>
      <c r="H4" s="55"/>
      <c r="I4" s="55"/>
    </row>
    <row r="5" spans="1:9">
      <c r="A5" s="1008" t="s">
        <v>109</v>
      </c>
      <c r="E5" s="35"/>
      <c r="F5" s="55"/>
      <c r="G5" s="55"/>
      <c r="H5" s="55"/>
      <c r="I5" s="55"/>
    </row>
    <row r="6" spans="1:9">
      <c r="A6" s="54" t="s">
        <v>3509</v>
      </c>
      <c r="E6" s="35"/>
      <c r="F6" s="55"/>
      <c r="G6" s="55"/>
      <c r="H6" s="55"/>
      <c r="I6" s="55"/>
    </row>
    <row r="7" spans="1:9">
      <c r="A7" s="54" t="s">
        <v>1411</v>
      </c>
      <c r="E7" s="35"/>
      <c r="F7" s="55"/>
      <c r="G7" s="55"/>
      <c r="H7" s="55"/>
      <c r="I7" s="55"/>
    </row>
    <row r="8" spans="1:9">
      <c r="A8" s="905" t="s">
        <v>3746</v>
      </c>
      <c r="B8" s="1923" t="s">
        <v>3747</v>
      </c>
      <c r="C8" s="1924" t="s">
        <v>108</v>
      </c>
      <c r="D8" s="1923" t="s">
        <v>3748</v>
      </c>
      <c r="E8" s="35"/>
      <c r="F8" s="55"/>
      <c r="G8" s="55"/>
      <c r="H8" s="55"/>
      <c r="I8" s="55"/>
    </row>
    <row r="9" spans="1:9">
      <c r="E9" s="35"/>
      <c r="F9" s="55"/>
      <c r="G9" s="55"/>
      <c r="H9" s="55"/>
      <c r="I9" s="55"/>
    </row>
    <row r="10" spans="1:9">
      <c r="A10" s="1007" t="s">
        <v>3824</v>
      </c>
      <c r="B10" s="35"/>
      <c r="C10" s="35"/>
      <c r="D10" s="35"/>
      <c r="E10" s="35"/>
      <c r="F10" s="55"/>
      <c r="G10" s="55"/>
      <c r="H10" s="55"/>
      <c r="I10" s="55"/>
    </row>
    <row r="11" spans="1:9">
      <c r="A11" s="53"/>
    </row>
    <row r="12" spans="1:9">
      <c r="A12" s="53"/>
      <c r="D12" s="2006" t="s">
        <v>3824</v>
      </c>
    </row>
    <row r="13" spans="1:9">
      <c r="A13" s="53"/>
      <c r="D13" s="298" t="s">
        <v>13</v>
      </c>
    </row>
    <row r="14" spans="1:9">
      <c r="A14" s="53"/>
      <c r="B14" s="1962" t="s">
        <v>4100</v>
      </c>
      <c r="C14" s="301" t="s">
        <v>12</v>
      </c>
      <c r="D14" s="1992"/>
      <c r="E14" s="47" t="s">
        <v>4101</v>
      </c>
      <c r="F14" s="47"/>
    </row>
    <row r="15" spans="1:9" ht="43.2">
      <c r="A15" s="53"/>
      <c r="B15" s="2001" t="s">
        <v>4102</v>
      </c>
      <c r="C15" s="301" t="s">
        <v>4103</v>
      </c>
      <c r="D15" s="1992"/>
      <c r="E15" s="47" t="s">
        <v>4104</v>
      </c>
    </row>
    <row r="21" spans="1:10">
      <c r="A21" s="1" t="s">
        <v>4134</v>
      </c>
    </row>
    <row r="22" spans="1:10">
      <c r="A22" s="1008" t="s">
        <v>109</v>
      </c>
      <c r="B22" s="1019"/>
    </row>
    <row r="23" spans="1:10">
      <c r="A23" s="54" t="s">
        <v>3509</v>
      </c>
      <c r="B23" s="1019"/>
    </row>
    <row r="24" spans="1:10">
      <c r="A24" s="54" t="s">
        <v>1411</v>
      </c>
      <c r="B24" s="1019"/>
    </row>
    <row r="25" spans="1:10">
      <c r="A25" s="905" t="s">
        <v>3746</v>
      </c>
      <c r="B25" s="1923" t="s">
        <v>3747</v>
      </c>
      <c r="C25" s="1924" t="s">
        <v>108</v>
      </c>
      <c r="D25" s="1923" t="s">
        <v>3748</v>
      </c>
    </row>
    <row r="26" spans="1:10">
      <c r="G26" s="277"/>
    </row>
    <row r="27" spans="1:10">
      <c r="A27" s="1007" t="s">
        <v>4106</v>
      </c>
    </row>
    <row r="28" spans="1:10">
      <c r="A28" s="1007"/>
    </row>
    <row r="29" spans="1:10">
      <c r="A29" s="940"/>
    </row>
    <row r="30" spans="1:10" ht="43.2">
      <c r="C30" s="2151" t="s">
        <v>4035</v>
      </c>
      <c r="D30" s="2029"/>
      <c r="E30" s="2152"/>
      <c r="F30" s="1980" t="s">
        <v>4036</v>
      </c>
      <c r="G30" s="2151" t="s">
        <v>4037</v>
      </c>
      <c r="H30" s="2029"/>
      <c r="I30" s="2029"/>
      <c r="J30" s="2152"/>
    </row>
    <row r="31" spans="1:10" ht="69.75" customHeight="1">
      <c r="B31" s="940"/>
      <c r="C31" s="1964" t="s">
        <v>4038</v>
      </c>
      <c r="D31" s="1964" t="s">
        <v>4039</v>
      </c>
      <c r="E31" s="1964" t="s">
        <v>4040</v>
      </c>
      <c r="F31" s="1964" t="s">
        <v>3803</v>
      </c>
      <c r="G31" s="1895" t="s">
        <v>4041</v>
      </c>
      <c r="H31" s="1895" t="s">
        <v>4042</v>
      </c>
      <c r="I31" s="1895" t="s">
        <v>4043</v>
      </c>
      <c r="J31" s="1895" t="s">
        <v>4044</v>
      </c>
    </row>
    <row r="32" spans="1:10">
      <c r="A32" s="940"/>
      <c r="B32" s="940"/>
      <c r="C32" s="1912" t="s">
        <v>89</v>
      </c>
      <c r="D32" s="2" t="s">
        <v>107</v>
      </c>
      <c r="E32" s="1912" t="s">
        <v>88</v>
      </c>
      <c r="F32" s="1912" t="s">
        <v>87</v>
      </c>
      <c r="G32" s="1912" t="s">
        <v>86</v>
      </c>
      <c r="H32" s="1912" t="s">
        <v>85</v>
      </c>
      <c r="I32" s="1912" t="s">
        <v>84</v>
      </c>
      <c r="J32" s="1912" t="s">
        <v>83</v>
      </c>
    </row>
    <row r="33" spans="1:15">
      <c r="A33" s="1946" t="s">
        <v>4107</v>
      </c>
      <c r="B33" s="301" t="s">
        <v>10</v>
      </c>
      <c r="C33" s="1959"/>
      <c r="D33" s="1959"/>
      <c r="E33" s="1959"/>
      <c r="F33" s="1959"/>
      <c r="G33" s="1994"/>
      <c r="H33" s="1994"/>
      <c r="I33" s="1995"/>
      <c r="J33" s="1996"/>
      <c r="K33" s="42" t="s">
        <v>2307</v>
      </c>
      <c r="L33" s="42"/>
      <c r="M33" s="35"/>
      <c r="N33" s="35"/>
      <c r="O33" s="35"/>
    </row>
    <row r="34" spans="1:15">
      <c r="A34" s="1946" t="s">
        <v>4108</v>
      </c>
      <c r="B34" s="301" t="s">
        <v>9</v>
      </c>
      <c r="C34" s="1959"/>
      <c r="D34" s="1959"/>
      <c r="E34" s="1959"/>
      <c r="F34" s="1959"/>
      <c r="G34" s="1994"/>
      <c r="H34" s="1994"/>
      <c r="I34" s="1995"/>
      <c r="J34" s="1996"/>
      <c r="K34" s="42" t="s">
        <v>2308</v>
      </c>
      <c r="L34" s="42"/>
      <c r="M34" s="35"/>
      <c r="N34" s="35"/>
      <c r="O34" s="35"/>
    </row>
    <row r="35" spans="1:15">
      <c r="A35" s="1946" t="s">
        <v>4109</v>
      </c>
      <c r="B35" s="301" t="s">
        <v>65</v>
      </c>
      <c r="C35" s="1959"/>
      <c r="D35" s="1959"/>
      <c r="E35" s="1959"/>
      <c r="F35" s="1959"/>
      <c r="G35" s="1994"/>
      <c r="H35" s="1994"/>
      <c r="I35" s="1995"/>
      <c r="J35" s="1996"/>
      <c r="K35" s="42" t="s">
        <v>2309</v>
      </c>
      <c r="L35" s="42"/>
      <c r="M35" s="35"/>
      <c r="N35" s="35"/>
      <c r="O35" s="35"/>
    </row>
    <row r="36" spans="1:15">
      <c r="A36" s="1946" t="s">
        <v>4110</v>
      </c>
      <c r="B36" s="301" t="s">
        <v>8</v>
      </c>
      <c r="C36" s="1959"/>
      <c r="D36" s="1959"/>
      <c r="E36" s="1959"/>
      <c r="F36" s="1959"/>
      <c r="G36" s="1994"/>
      <c r="H36" s="1994"/>
      <c r="I36" s="1995"/>
      <c r="J36" s="1996"/>
      <c r="K36" s="42" t="s">
        <v>2310</v>
      </c>
      <c r="L36" s="42"/>
      <c r="M36" s="35"/>
      <c r="N36" s="35"/>
      <c r="O36" s="35"/>
    </row>
    <row r="37" spans="1:15">
      <c r="A37" s="1946" t="s">
        <v>4111</v>
      </c>
      <c r="B37" s="301" t="s">
        <v>7</v>
      </c>
      <c r="C37" s="1959"/>
      <c r="D37" s="1959"/>
      <c r="E37" s="1959"/>
      <c r="F37" s="1959"/>
      <c r="G37" s="1994"/>
      <c r="H37" s="1994"/>
      <c r="I37" s="1995"/>
      <c r="J37" s="1996"/>
      <c r="K37" s="42" t="s">
        <v>2311</v>
      </c>
      <c r="L37" s="42"/>
      <c r="M37" s="35"/>
      <c r="N37" s="35"/>
      <c r="O37" s="35"/>
    </row>
    <row r="38" spans="1:15">
      <c r="A38" s="1946" t="s">
        <v>4112</v>
      </c>
      <c r="B38" s="301" t="s">
        <v>64</v>
      </c>
      <c r="C38" s="1959"/>
      <c r="D38" s="1959"/>
      <c r="E38" s="1959"/>
      <c r="F38" s="1959"/>
      <c r="G38" s="1994"/>
      <c r="H38" s="1994"/>
      <c r="I38" s="1995"/>
      <c r="J38" s="1996"/>
      <c r="K38" s="42" t="s">
        <v>2312</v>
      </c>
      <c r="L38" s="42"/>
      <c r="M38" s="35"/>
      <c r="N38" s="35"/>
      <c r="O38" s="35"/>
    </row>
    <row r="39" spans="1:15">
      <c r="A39" s="1946" t="s">
        <v>4113</v>
      </c>
      <c r="B39" s="301" t="s">
        <v>6</v>
      </c>
      <c r="C39" s="1959"/>
      <c r="D39" s="1959"/>
      <c r="E39" s="1959"/>
      <c r="F39" s="1959"/>
      <c r="G39" s="1994"/>
      <c r="H39" s="1994"/>
      <c r="I39" s="1995"/>
      <c r="J39" s="1996"/>
      <c r="K39" s="42" t="s">
        <v>2313</v>
      </c>
      <c r="L39" s="42"/>
      <c r="M39" s="35"/>
      <c r="N39" s="35"/>
      <c r="O39" s="35"/>
    </row>
    <row r="40" spans="1:15">
      <c r="A40" s="1946" t="s">
        <v>1277</v>
      </c>
      <c r="B40" s="301" t="s">
        <v>5</v>
      </c>
      <c r="C40" s="1959"/>
      <c r="D40" s="1959"/>
      <c r="E40" s="1959"/>
      <c r="F40" s="1959"/>
      <c r="G40" s="1994"/>
      <c r="H40" s="1994"/>
      <c r="I40" s="1995"/>
      <c r="J40" s="1996"/>
      <c r="K40" s="42" t="s">
        <v>2314</v>
      </c>
      <c r="L40" s="42"/>
      <c r="M40" s="35"/>
      <c r="N40" s="35"/>
      <c r="O40" s="35"/>
    </row>
    <row r="41" spans="1:15">
      <c r="A41" s="1946" t="s">
        <v>4114</v>
      </c>
      <c r="B41" s="301" t="s">
        <v>63</v>
      </c>
      <c r="C41" s="1959"/>
      <c r="D41" s="1959"/>
      <c r="E41" s="1959"/>
      <c r="F41" s="1959"/>
      <c r="G41" s="1994"/>
      <c r="H41" s="1994"/>
      <c r="I41" s="1995"/>
      <c r="J41" s="1996"/>
      <c r="K41" s="42" t="s">
        <v>2315</v>
      </c>
      <c r="L41" s="42"/>
      <c r="M41" s="35"/>
      <c r="N41" s="35"/>
      <c r="O41" s="35"/>
    </row>
    <row r="42" spans="1:15" ht="16.5" customHeight="1">
      <c r="A42" s="1946" t="s">
        <v>4115</v>
      </c>
      <c r="B42" s="301" t="s">
        <v>62</v>
      </c>
      <c r="C42" s="1959"/>
      <c r="D42" s="1959"/>
      <c r="E42" s="1959"/>
      <c r="F42" s="1959"/>
      <c r="G42" s="1994"/>
      <c r="H42" s="1994"/>
      <c r="I42" s="1995"/>
      <c r="J42" s="1996"/>
      <c r="K42" s="42" t="s">
        <v>2319</v>
      </c>
      <c r="L42" s="42"/>
      <c r="M42" s="35"/>
      <c r="N42" s="35"/>
      <c r="O42" s="35"/>
    </row>
    <row r="43" spans="1:15" ht="15.75" customHeight="1">
      <c r="A43" s="1946" t="s">
        <v>4116</v>
      </c>
      <c r="B43" s="301" t="s">
        <v>61</v>
      </c>
      <c r="C43" s="1959"/>
      <c r="D43" s="1959"/>
      <c r="E43" s="1959"/>
      <c r="F43" s="1959"/>
      <c r="G43" s="1994"/>
      <c r="H43" s="1994"/>
      <c r="I43" s="1995"/>
      <c r="J43" s="1996"/>
      <c r="K43" s="42" t="s">
        <v>2317</v>
      </c>
      <c r="L43" s="42"/>
      <c r="M43" s="35"/>
      <c r="N43" s="35"/>
      <c r="O43" s="35"/>
    </row>
    <row r="44" spans="1:15" ht="15.75" customHeight="1">
      <c r="A44" s="1946" t="s">
        <v>4117</v>
      </c>
      <c r="B44" s="301" t="s">
        <v>4</v>
      </c>
      <c r="C44" s="1959"/>
      <c r="D44" s="1959"/>
      <c r="E44" s="1959"/>
      <c r="F44" s="1959"/>
      <c r="G44" s="1994"/>
      <c r="H44" s="1994"/>
      <c r="I44" s="1995"/>
      <c r="J44" s="1996"/>
      <c r="K44" s="42" t="s">
        <v>2318</v>
      </c>
      <c r="L44" s="42"/>
      <c r="M44" s="35"/>
      <c r="N44" s="35"/>
      <c r="O44" s="35"/>
    </row>
    <row r="45" spans="1:15" ht="15.75" customHeight="1">
      <c r="A45" s="1946" t="s">
        <v>4048</v>
      </c>
      <c r="B45" s="301" t="s">
        <v>60</v>
      </c>
      <c r="C45" s="38"/>
      <c r="D45" s="38"/>
      <c r="E45" s="38"/>
      <c r="F45" s="38"/>
      <c r="G45" s="38"/>
      <c r="H45" s="38"/>
      <c r="I45" s="38"/>
      <c r="J45" s="2002"/>
      <c r="K45" s="42" t="s">
        <v>2147</v>
      </c>
      <c r="L45" s="42"/>
      <c r="M45" s="35"/>
      <c r="N45" s="35"/>
      <c r="O45" s="35"/>
    </row>
    <row r="46" spans="1:15" ht="15.75" customHeight="1">
      <c r="A46" s="1946" t="s">
        <v>4049</v>
      </c>
      <c r="B46" s="301" t="s">
        <v>59</v>
      </c>
      <c r="C46" s="2003"/>
      <c r="D46" s="38"/>
      <c r="E46" s="38"/>
      <c r="F46" s="38"/>
      <c r="G46" s="38"/>
      <c r="H46" s="38"/>
      <c r="I46" s="38"/>
      <c r="J46" s="38"/>
      <c r="K46" s="42"/>
      <c r="L46" s="41"/>
      <c r="M46" s="47"/>
      <c r="N46" s="41"/>
      <c r="O46" s="41"/>
    </row>
    <row r="47" spans="1:15">
      <c r="A47" s="116"/>
      <c r="B47" s="1019"/>
      <c r="C47" s="42" t="s">
        <v>4118</v>
      </c>
      <c r="D47" s="42" t="s">
        <v>4118</v>
      </c>
      <c r="E47" s="42" t="s">
        <v>4118</v>
      </c>
      <c r="F47" s="42" t="s">
        <v>4119</v>
      </c>
      <c r="G47" s="42" t="s">
        <v>4118</v>
      </c>
      <c r="H47" s="42" t="s">
        <v>4119</v>
      </c>
      <c r="I47" s="42" t="s">
        <v>4120</v>
      </c>
      <c r="J47" s="42" t="s">
        <v>4120</v>
      </c>
    </row>
    <row r="48" spans="1:15">
      <c r="A48" s="116"/>
      <c r="B48" s="1019"/>
      <c r="C48" s="35" t="s">
        <v>90</v>
      </c>
      <c r="D48" s="35"/>
      <c r="E48" s="35" t="s">
        <v>90</v>
      </c>
      <c r="F48" s="35" t="s">
        <v>90</v>
      </c>
      <c r="G48" s="35" t="s">
        <v>90</v>
      </c>
      <c r="H48" s="35" t="s">
        <v>90</v>
      </c>
      <c r="I48" s="35" t="s">
        <v>90</v>
      </c>
      <c r="J48" s="35" t="s">
        <v>90</v>
      </c>
    </row>
    <row r="49" spans="1:10">
      <c r="A49" s="1019"/>
      <c r="B49" s="1019"/>
      <c r="C49" s="42"/>
      <c r="D49" s="42"/>
      <c r="E49" s="42"/>
      <c r="F49" s="42"/>
      <c r="G49" s="42"/>
      <c r="H49" s="42"/>
      <c r="I49" s="42" t="s">
        <v>206</v>
      </c>
      <c r="J49" s="42"/>
    </row>
    <row r="50" spans="1:10">
      <c r="A50" s="1019"/>
      <c r="B50" s="1019"/>
      <c r="C50" s="41" t="s">
        <v>141</v>
      </c>
      <c r="D50" s="41" t="s">
        <v>4053</v>
      </c>
      <c r="E50" s="41" t="s">
        <v>141</v>
      </c>
      <c r="F50" s="41" t="s">
        <v>141</v>
      </c>
      <c r="G50" s="41" t="s">
        <v>91</v>
      </c>
      <c r="H50" s="41" t="s">
        <v>91</v>
      </c>
      <c r="I50" s="41" t="s">
        <v>141</v>
      </c>
      <c r="J50" s="41" t="s">
        <v>91</v>
      </c>
    </row>
    <row r="51" spans="1:10">
      <c r="A51" s="1019"/>
      <c r="B51" s="1019"/>
      <c r="C51" s="47" t="s">
        <v>3765</v>
      </c>
      <c r="D51" s="47"/>
      <c r="E51" s="47" t="s">
        <v>3765</v>
      </c>
      <c r="F51" s="47" t="s">
        <v>3765</v>
      </c>
      <c r="G51" s="47" t="s">
        <v>3765</v>
      </c>
      <c r="H51" s="47" t="s">
        <v>3765</v>
      </c>
      <c r="I51" s="47" t="s">
        <v>3765</v>
      </c>
      <c r="J51" s="47" t="s">
        <v>3765</v>
      </c>
    </row>
    <row r="52" spans="1:10">
      <c r="A52" s="1019"/>
      <c r="B52" s="1019"/>
      <c r="C52" s="41" t="s">
        <v>4054</v>
      </c>
      <c r="D52" s="41"/>
      <c r="E52" s="41" t="s">
        <v>4055</v>
      </c>
      <c r="F52" s="41" t="s">
        <v>4054</v>
      </c>
      <c r="G52" s="41" t="s">
        <v>159</v>
      </c>
      <c r="H52" s="41" t="s">
        <v>159</v>
      </c>
      <c r="I52" s="41" t="s">
        <v>159</v>
      </c>
      <c r="J52" s="41" t="s">
        <v>159</v>
      </c>
    </row>
    <row r="53" spans="1:10">
      <c r="A53" s="1019"/>
      <c r="B53" s="1019"/>
      <c r="C53" s="41"/>
      <c r="D53" s="41"/>
      <c r="E53" s="41"/>
      <c r="F53" s="41"/>
      <c r="G53" s="41" t="s">
        <v>183</v>
      </c>
      <c r="H53" s="41" t="s">
        <v>183</v>
      </c>
      <c r="I53" s="41"/>
      <c r="J53" s="41" t="s">
        <v>183</v>
      </c>
    </row>
    <row r="54" spans="1:10">
      <c r="A54" s="1019"/>
      <c r="B54" s="1019"/>
    </row>
    <row r="55" spans="1:10">
      <c r="B55" s="1019"/>
    </row>
    <row r="56" spans="1:10" ht="15" customHeight="1"/>
    <row r="57" spans="1:10" ht="18.75" customHeight="1"/>
    <row r="58" spans="1:10" ht="18.75" customHeight="1"/>
    <row r="59" spans="1:10" ht="18.75" customHeight="1"/>
    <row r="60" spans="1:10" ht="18.75" customHeight="1">
      <c r="A60" s="1" t="s">
        <v>4135</v>
      </c>
    </row>
    <row r="61" spans="1:10" ht="18.75" customHeight="1">
      <c r="A61" s="1008" t="s">
        <v>109</v>
      </c>
    </row>
    <row r="62" spans="1:10" ht="18.75" customHeight="1">
      <c r="A62" s="54" t="s">
        <v>3509</v>
      </c>
    </row>
    <row r="63" spans="1:10">
      <c r="A63" s="54" t="s">
        <v>1411</v>
      </c>
      <c r="G63" s="277"/>
    </row>
    <row r="64" spans="1:10">
      <c r="A64" s="905" t="s">
        <v>3746</v>
      </c>
      <c r="B64" s="1909" t="s">
        <v>3747</v>
      </c>
      <c r="C64" s="1910" t="s">
        <v>108</v>
      </c>
      <c r="D64" s="1909" t="s">
        <v>3748</v>
      </c>
      <c r="G64" s="277"/>
    </row>
    <row r="66" spans="1:14" ht="18.75" customHeight="1">
      <c r="A66" s="1007" t="s">
        <v>4122</v>
      </c>
    </row>
    <row r="67" spans="1:14" ht="18.75" customHeight="1"/>
    <row r="68" spans="1:14" ht="27.75" customHeight="1">
      <c r="C68" s="2004" t="s">
        <v>195</v>
      </c>
    </row>
    <row r="69" spans="1:14" ht="27.75" customHeight="1">
      <c r="C69" s="1912" t="s">
        <v>82</v>
      </c>
      <c r="D69" s="44"/>
    </row>
    <row r="70" spans="1:14">
      <c r="A70" s="1937" t="s">
        <v>4122</v>
      </c>
      <c r="B70" s="1912" t="s">
        <v>53</v>
      </c>
      <c r="C70" s="1985"/>
      <c r="D70" s="42" t="s">
        <v>201</v>
      </c>
      <c r="E70" s="42" t="s">
        <v>4120</v>
      </c>
      <c r="F70" s="41" t="s">
        <v>91</v>
      </c>
      <c r="G70" s="47" t="s">
        <v>3765</v>
      </c>
      <c r="H70" s="325" t="s">
        <v>176</v>
      </c>
      <c r="I70" s="325" t="s">
        <v>183</v>
      </c>
      <c r="J70" s="47"/>
      <c r="K70" s="41"/>
      <c r="M70" s="47"/>
      <c r="N70" s="47"/>
    </row>
    <row r="71" spans="1:14">
      <c r="C71" s="1647" t="s">
        <v>90</v>
      </c>
      <c r="I71" s="116"/>
    </row>
    <row r="72" spans="1:14">
      <c r="I72" s="116"/>
    </row>
    <row r="73" spans="1:14">
      <c r="J73" s="116"/>
    </row>
    <row r="74" spans="1:14">
      <c r="J74" s="116"/>
    </row>
    <row r="75" spans="1:14">
      <c r="J75" s="116"/>
    </row>
    <row r="76" spans="1:14">
      <c r="J76" s="116"/>
    </row>
    <row r="77" spans="1:14">
      <c r="J77" s="116"/>
    </row>
    <row r="78" spans="1:14">
      <c r="A78" s="1"/>
      <c r="J78" s="116"/>
    </row>
    <row r="79" spans="1:14">
      <c r="A79" s="1" t="s">
        <v>4136</v>
      </c>
      <c r="J79" s="116"/>
    </row>
    <row r="80" spans="1:14">
      <c r="A80" s="1008" t="s">
        <v>109</v>
      </c>
      <c r="B80" s="35"/>
      <c r="C80" s="116"/>
      <c r="D80" s="116"/>
      <c r="J80" s="116"/>
    </row>
    <row r="81" spans="1:10">
      <c r="A81" s="1011" t="s">
        <v>90</v>
      </c>
      <c r="B81" s="35"/>
      <c r="J81" s="116"/>
    </row>
    <row r="82" spans="1:10">
      <c r="A82" s="54" t="s">
        <v>3509</v>
      </c>
      <c r="B82" s="35"/>
      <c r="J82" s="116"/>
    </row>
    <row r="83" spans="1:10">
      <c r="A83" s="54" t="s">
        <v>1411</v>
      </c>
      <c r="B83" s="35"/>
    </row>
    <row r="84" spans="1:10">
      <c r="A84" s="905" t="s">
        <v>3746</v>
      </c>
      <c r="B84" s="1923" t="s">
        <v>3747</v>
      </c>
      <c r="C84" s="1924" t="s">
        <v>108</v>
      </c>
      <c r="D84" s="1923" t="s">
        <v>3748</v>
      </c>
    </row>
    <row r="85" spans="1:10">
      <c r="B85" s="35"/>
      <c r="J85" s="116"/>
    </row>
    <row r="86" spans="1:10">
      <c r="A86" s="1007" t="s">
        <v>4124</v>
      </c>
      <c r="I86" s="116"/>
      <c r="J86" s="116"/>
    </row>
    <row r="87" spans="1:10">
      <c r="I87" s="116"/>
      <c r="J87" s="116"/>
    </row>
    <row r="88" spans="1:10" ht="15" customHeight="1">
      <c r="B88" s="940"/>
      <c r="C88" s="2151" t="s">
        <v>3839</v>
      </c>
      <c r="D88" s="2029"/>
      <c r="E88" s="2151" t="s">
        <v>3840</v>
      </c>
      <c r="F88" s="2029"/>
      <c r="G88" s="2152"/>
      <c r="H88" s="116"/>
      <c r="I88" s="116"/>
    </row>
    <row r="89" spans="1:10" ht="28.8">
      <c r="A89" s="116"/>
      <c r="B89" s="116"/>
      <c r="C89" s="1964" t="s">
        <v>106</v>
      </c>
      <c r="D89" s="1964" t="s">
        <v>99</v>
      </c>
      <c r="E89" s="1964" t="s">
        <v>106</v>
      </c>
      <c r="F89" s="1964" t="s">
        <v>99</v>
      </c>
      <c r="G89" s="1964" t="s">
        <v>195</v>
      </c>
      <c r="H89" s="116"/>
      <c r="I89" s="116"/>
    </row>
    <row r="90" spans="1:10">
      <c r="A90" s="116"/>
      <c r="B90" s="116"/>
      <c r="C90" s="1912" t="s">
        <v>81</v>
      </c>
      <c r="D90" s="1912" t="s">
        <v>80</v>
      </c>
      <c r="E90" s="1912" t="s">
        <v>137</v>
      </c>
      <c r="F90" s="1912" t="s">
        <v>136</v>
      </c>
      <c r="G90" s="1912" t="s">
        <v>135</v>
      </c>
      <c r="H90" s="116"/>
      <c r="I90" s="116"/>
    </row>
    <row r="91" spans="1:10">
      <c r="A91" s="1978" t="s">
        <v>4125</v>
      </c>
      <c r="B91" s="1912" t="s">
        <v>101</v>
      </c>
      <c r="C91" s="1956"/>
      <c r="D91" s="1956"/>
      <c r="E91" s="1956"/>
      <c r="F91" s="1956"/>
      <c r="G91" s="1956"/>
      <c r="H91" s="35" t="s">
        <v>4126</v>
      </c>
      <c r="I91" s="116"/>
    </row>
    <row r="92" spans="1:10">
      <c r="A92" s="35"/>
      <c r="B92" s="35"/>
      <c r="C92" s="42" t="s">
        <v>3920</v>
      </c>
      <c r="D92" s="42" t="s">
        <v>3921</v>
      </c>
      <c r="E92" s="42" t="s">
        <v>3920</v>
      </c>
      <c r="F92" s="42" t="s">
        <v>3921</v>
      </c>
      <c r="G92" s="1012"/>
      <c r="I92" s="1014"/>
    </row>
    <row r="93" spans="1:10">
      <c r="A93" s="35"/>
      <c r="B93" s="35"/>
      <c r="C93" s="42"/>
      <c r="D93" s="42"/>
      <c r="E93" s="42"/>
      <c r="F93" s="42"/>
      <c r="G93" s="42" t="s">
        <v>3764</v>
      </c>
      <c r="I93" s="1014"/>
    </row>
    <row r="94" spans="1:10">
      <c r="A94" s="35"/>
      <c r="B94" s="35"/>
      <c r="C94" s="42" t="s">
        <v>790</v>
      </c>
      <c r="D94" s="42" t="s">
        <v>790</v>
      </c>
      <c r="E94" s="42" t="s">
        <v>791</v>
      </c>
      <c r="F94" s="42" t="s">
        <v>791</v>
      </c>
    </row>
    <row r="95" spans="1:10">
      <c r="A95" s="35"/>
      <c r="B95" s="35"/>
      <c r="C95" s="46" t="s">
        <v>91</v>
      </c>
      <c r="D95" s="46" t="s">
        <v>91</v>
      </c>
      <c r="E95" s="46" t="s">
        <v>91</v>
      </c>
      <c r="F95" s="46" t="s">
        <v>91</v>
      </c>
      <c r="G95" s="46" t="s">
        <v>91</v>
      </c>
    </row>
    <row r="96" spans="1:10">
      <c r="A96" s="35"/>
      <c r="B96" s="35"/>
      <c r="C96" s="47" t="s">
        <v>3765</v>
      </c>
      <c r="D96" s="47" t="s">
        <v>3765</v>
      </c>
      <c r="E96" s="47" t="s">
        <v>3765</v>
      </c>
      <c r="F96" s="47" t="s">
        <v>3765</v>
      </c>
      <c r="G96" s="47" t="s">
        <v>3765</v>
      </c>
      <c r="H96" s="116"/>
      <c r="I96" s="116"/>
    </row>
    <row r="97" spans="1:10">
      <c r="A97" s="35"/>
      <c r="B97" s="35"/>
      <c r="C97" s="46" t="s">
        <v>159</v>
      </c>
      <c r="D97" s="46" t="s">
        <v>159</v>
      </c>
      <c r="E97" s="46" t="s">
        <v>159</v>
      </c>
      <c r="F97" s="46" t="s">
        <v>159</v>
      </c>
      <c r="G97" s="46" t="s">
        <v>176</v>
      </c>
    </row>
    <row r="98" spans="1:10">
      <c r="A98" s="35"/>
      <c r="B98" s="35"/>
      <c r="C98" s="46" t="s">
        <v>183</v>
      </c>
      <c r="D98" s="46"/>
      <c r="E98" s="46" t="s">
        <v>183</v>
      </c>
      <c r="F98" s="46" t="s">
        <v>183</v>
      </c>
      <c r="G98" s="46" t="s">
        <v>183</v>
      </c>
      <c r="H98" s="116"/>
      <c r="I98" s="116"/>
    </row>
    <row r="99" spans="1:10">
      <c r="A99" s="35"/>
      <c r="B99" s="35"/>
      <c r="H99" s="116"/>
      <c r="I99" s="116"/>
    </row>
    <row r="100" spans="1:10">
      <c r="A100" s="35"/>
      <c r="B100" s="35"/>
      <c r="I100" s="116"/>
      <c r="J100" s="116"/>
    </row>
    <row r="101" spans="1:10">
      <c r="A101" s="35"/>
      <c r="B101" s="35"/>
      <c r="I101" s="116"/>
      <c r="J101" s="116"/>
    </row>
    <row r="102" spans="1:10">
      <c r="A102" s="35"/>
      <c r="B102" s="35"/>
      <c r="I102" s="116"/>
      <c r="J102" s="116"/>
    </row>
    <row r="103" spans="1:10">
      <c r="A103" s="35"/>
      <c r="B103" s="35"/>
      <c r="I103" s="116"/>
      <c r="J103" s="116"/>
    </row>
    <row r="104" spans="1:10">
      <c r="A104" s="35"/>
      <c r="B104" s="35"/>
      <c r="I104" s="116"/>
      <c r="J104" s="116"/>
    </row>
    <row r="105" spans="1:10">
      <c r="A105" s="35"/>
      <c r="B105" s="35"/>
      <c r="I105" s="116"/>
      <c r="J105" s="116"/>
    </row>
    <row r="106" spans="1:10">
      <c r="A106" s="35"/>
      <c r="B106" s="35"/>
      <c r="J106" s="116"/>
    </row>
    <row r="107" spans="1:10">
      <c r="B107" s="35"/>
      <c r="I107" s="116"/>
      <c r="J107" s="116"/>
    </row>
    <row r="108" spans="1:10">
      <c r="A108" s="1" t="s">
        <v>4137</v>
      </c>
      <c r="E108" s="116"/>
      <c r="F108" s="116"/>
      <c r="G108" s="116"/>
      <c r="H108" s="116"/>
      <c r="I108" s="116"/>
      <c r="J108" s="116"/>
    </row>
    <row r="109" spans="1:10">
      <c r="A109" s="1008" t="s">
        <v>109</v>
      </c>
      <c r="B109" s="35"/>
      <c r="J109" s="116"/>
    </row>
    <row r="110" spans="1:10">
      <c r="A110" s="54" t="s">
        <v>3509</v>
      </c>
      <c r="B110" s="35"/>
    </row>
    <row r="111" spans="1:10">
      <c r="A111" s="54" t="s">
        <v>1411</v>
      </c>
      <c r="B111" s="35"/>
    </row>
    <row r="112" spans="1:10">
      <c r="A112" s="905" t="s">
        <v>3746</v>
      </c>
      <c r="B112" s="1909" t="s">
        <v>3747</v>
      </c>
      <c r="C112" s="1910" t="s">
        <v>108</v>
      </c>
      <c r="D112" s="1909" t="s">
        <v>3748</v>
      </c>
      <c r="J112" s="116"/>
    </row>
    <row r="113" spans="1:14">
      <c r="B113" s="35"/>
      <c r="J113" s="116"/>
    </row>
    <row r="114" spans="1:14">
      <c r="A114" s="1007" t="s">
        <v>4128</v>
      </c>
      <c r="B114" s="35"/>
    </row>
    <row r="115" spans="1:14" ht="28.8">
      <c r="B115" s="35"/>
      <c r="C115" s="2004" t="s">
        <v>195</v>
      </c>
    </row>
    <row r="116" spans="1:14">
      <c r="B116" s="35"/>
      <c r="C116" s="1912" t="s">
        <v>134</v>
      </c>
      <c r="D116" s="44"/>
    </row>
    <row r="117" spans="1:14">
      <c r="A117" s="1978" t="s">
        <v>4129</v>
      </c>
      <c r="B117" s="1912" t="s">
        <v>36</v>
      </c>
      <c r="C117" s="1994"/>
      <c r="D117" s="42" t="s">
        <v>760</v>
      </c>
      <c r="E117" s="42"/>
      <c r="F117" s="42" t="s">
        <v>3764</v>
      </c>
      <c r="G117" s="47" t="s">
        <v>91</v>
      </c>
      <c r="H117" s="46" t="s">
        <v>176</v>
      </c>
      <c r="I117" s="47" t="s">
        <v>3765</v>
      </c>
      <c r="J117" s="46" t="s">
        <v>3976</v>
      </c>
      <c r="K117" s="47"/>
      <c r="L117" s="47"/>
      <c r="M117" s="47"/>
      <c r="N117" s="47"/>
    </row>
    <row r="118" spans="1:14">
      <c r="A118" s="1946" t="s">
        <v>4130</v>
      </c>
      <c r="B118" s="1912" t="s">
        <v>0</v>
      </c>
      <c r="C118" s="1956"/>
      <c r="D118" s="42" t="s">
        <v>3759</v>
      </c>
      <c r="E118" s="42" t="s">
        <v>206</v>
      </c>
      <c r="F118" s="42" t="s">
        <v>3764</v>
      </c>
      <c r="G118" s="47" t="s">
        <v>91</v>
      </c>
      <c r="H118" s="46" t="s">
        <v>176</v>
      </c>
      <c r="I118" s="47" t="s">
        <v>3765</v>
      </c>
      <c r="J118" s="325" t="s">
        <v>183</v>
      </c>
      <c r="K118" s="47"/>
      <c r="L118" s="47"/>
      <c r="M118" s="47"/>
      <c r="N118" s="47"/>
    </row>
    <row r="119" spans="1:14">
      <c r="A119" s="2005" t="s">
        <v>4131</v>
      </c>
      <c r="B119" s="1912" t="s">
        <v>18</v>
      </c>
      <c r="C119" s="1982"/>
      <c r="D119" s="42" t="s">
        <v>3759</v>
      </c>
      <c r="E119" s="42"/>
      <c r="F119" s="42" t="s">
        <v>201</v>
      </c>
      <c r="G119" s="47" t="s">
        <v>91</v>
      </c>
      <c r="H119" s="46" t="s">
        <v>176</v>
      </c>
      <c r="I119" s="47" t="s">
        <v>3765</v>
      </c>
      <c r="J119" s="325" t="s">
        <v>183</v>
      </c>
      <c r="K119" s="47"/>
      <c r="L119" s="47"/>
      <c r="M119" s="47"/>
      <c r="N119" s="47"/>
    </row>
    <row r="120" spans="1:14">
      <c r="B120" s="35"/>
      <c r="C120" s="1647" t="s">
        <v>90</v>
      </c>
    </row>
    <row r="121" spans="1:14">
      <c r="A121" s="35"/>
      <c r="B121" s="35"/>
    </row>
    <row r="122" spans="1:14">
      <c r="A122" s="35"/>
      <c r="B122" s="35"/>
    </row>
    <row r="123" spans="1:14">
      <c r="B123" s="35"/>
    </row>
    <row r="127" spans="1:14">
      <c r="J127" s="116"/>
    </row>
    <row r="128" spans="1:14">
      <c r="J128" s="116"/>
    </row>
  </sheetData>
  <mergeCells count="4">
    <mergeCell ref="C30:E30"/>
    <mergeCell ref="G30:J30"/>
    <mergeCell ref="C88:D88"/>
    <mergeCell ref="E88:G88"/>
  </mergeCell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E2D7-59D5-4770-BB80-9FB3420022A9}">
  <sheetPr codeName="Sheet66"/>
  <dimension ref="A1:O123"/>
  <sheetViews>
    <sheetView showGridLines="0" zoomScale="80" zoomScaleNormal="80" workbookViewId="0"/>
  </sheetViews>
  <sheetFormatPr defaultColWidth="9.33203125" defaultRowHeight="14.4"/>
  <cols>
    <col min="1" max="1" width="51.44140625" style="1647" customWidth="1"/>
    <col min="2" max="2" width="16.44140625" style="1647" customWidth="1"/>
    <col min="3" max="6" width="15.44140625" style="1647" customWidth="1"/>
    <col min="7" max="7" width="18" style="1647" customWidth="1"/>
    <col min="8" max="10" width="15.44140625" style="1647" customWidth="1"/>
    <col min="11" max="247" width="9.33203125" style="1647"/>
    <col min="248" max="248" width="46.5546875" style="1647" customWidth="1"/>
    <col min="249" max="249" width="14.44140625" style="1647" customWidth="1"/>
    <col min="250" max="250" width="16.6640625" style="1647" customWidth="1"/>
    <col min="251" max="251" width="17" style="1647" customWidth="1"/>
    <col min="252" max="252" width="15.5546875" style="1647" customWidth="1"/>
    <col min="253" max="253" width="14.5546875" style="1647" customWidth="1"/>
    <col min="254" max="254" width="17.5546875" style="1647" customWidth="1"/>
    <col min="255" max="255" width="31.44140625" style="1647" customWidth="1"/>
    <col min="256" max="503" width="9.33203125" style="1647"/>
    <col min="504" max="504" width="46.5546875" style="1647" customWidth="1"/>
    <col min="505" max="505" width="14.44140625" style="1647" customWidth="1"/>
    <col min="506" max="506" width="16.6640625" style="1647" customWidth="1"/>
    <col min="507" max="507" width="17" style="1647" customWidth="1"/>
    <col min="508" max="508" width="15.5546875" style="1647" customWidth="1"/>
    <col min="509" max="509" width="14.5546875" style="1647" customWidth="1"/>
    <col min="510" max="510" width="17.5546875" style="1647" customWidth="1"/>
    <col min="511" max="511" width="31.44140625" style="1647" customWidth="1"/>
    <col min="512" max="759" width="9.33203125" style="1647"/>
    <col min="760" max="760" width="46.5546875" style="1647" customWidth="1"/>
    <col min="761" max="761" width="14.44140625" style="1647" customWidth="1"/>
    <col min="762" max="762" width="16.6640625" style="1647" customWidth="1"/>
    <col min="763" max="763" width="17" style="1647" customWidth="1"/>
    <col min="764" max="764" width="15.5546875" style="1647" customWidth="1"/>
    <col min="765" max="765" width="14.5546875" style="1647" customWidth="1"/>
    <col min="766" max="766" width="17.5546875" style="1647" customWidth="1"/>
    <col min="767" max="767" width="31.44140625" style="1647" customWidth="1"/>
    <col min="768" max="1015" width="9.33203125" style="1647"/>
    <col min="1016" max="1016" width="46.5546875" style="1647" customWidth="1"/>
    <col min="1017" max="1017" width="14.44140625" style="1647" customWidth="1"/>
    <col min="1018" max="1018" width="16.6640625" style="1647" customWidth="1"/>
    <col min="1019" max="1019" width="17" style="1647" customWidth="1"/>
    <col min="1020" max="1020" width="15.5546875" style="1647" customWidth="1"/>
    <col min="1021" max="1021" width="14.5546875" style="1647" customWidth="1"/>
    <col min="1022" max="1022" width="17.5546875" style="1647" customWidth="1"/>
    <col min="1023" max="1023" width="31.44140625" style="1647" customWidth="1"/>
    <col min="1024" max="1271" width="9.33203125" style="1647"/>
    <col min="1272" max="1272" width="46.5546875" style="1647" customWidth="1"/>
    <col min="1273" max="1273" width="14.44140625" style="1647" customWidth="1"/>
    <col min="1274" max="1274" width="16.6640625" style="1647" customWidth="1"/>
    <col min="1275" max="1275" width="17" style="1647" customWidth="1"/>
    <col min="1276" max="1276" width="15.5546875" style="1647" customWidth="1"/>
    <col min="1277" max="1277" width="14.5546875" style="1647" customWidth="1"/>
    <col min="1278" max="1278" width="17.5546875" style="1647" customWidth="1"/>
    <col min="1279" max="1279" width="31.44140625" style="1647" customWidth="1"/>
    <col min="1280" max="1527" width="9.33203125" style="1647"/>
    <col min="1528" max="1528" width="46.5546875" style="1647" customWidth="1"/>
    <col min="1529" max="1529" width="14.44140625" style="1647" customWidth="1"/>
    <col min="1530" max="1530" width="16.6640625" style="1647" customWidth="1"/>
    <col min="1531" max="1531" width="17" style="1647" customWidth="1"/>
    <col min="1532" max="1532" width="15.5546875" style="1647" customWidth="1"/>
    <col min="1533" max="1533" width="14.5546875" style="1647" customWidth="1"/>
    <col min="1534" max="1534" width="17.5546875" style="1647" customWidth="1"/>
    <col min="1535" max="1535" width="31.44140625" style="1647" customWidth="1"/>
    <col min="1536" max="1783" width="9.33203125" style="1647"/>
    <col min="1784" max="1784" width="46.5546875" style="1647" customWidth="1"/>
    <col min="1785" max="1785" width="14.44140625" style="1647" customWidth="1"/>
    <col min="1786" max="1786" width="16.6640625" style="1647" customWidth="1"/>
    <col min="1787" max="1787" width="17" style="1647" customWidth="1"/>
    <col min="1788" max="1788" width="15.5546875" style="1647" customWidth="1"/>
    <col min="1789" max="1789" width="14.5546875" style="1647" customWidth="1"/>
    <col min="1790" max="1790" width="17.5546875" style="1647" customWidth="1"/>
    <col min="1791" max="1791" width="31.44140625" style="1647" customWidth="1"/>
    <col min="1792" max="2039" width="9.33203125" style="1647"/>
    <col min="2040" max="2040" width="46.5546875" style="1647" customWidth="1"/>
    <col min="2041" max="2041" width="14.44140625" style="1647" customWidth="1"/>
    <col min="2042" max="2042" width="16.6640625" style="1647" customWidth="1"/>
    <col min="2043" max="2043" width="17" style="1647" customWidth="1"/>
    <col min="2044" max="2044" width="15.5546875" style="1647" customWidth="1"/>
    <col min="2045" max="2045" width="14.5546875" style="1647" customWidth="1"/>
    <col min="2046" max="2046" width="17.5546875" style="1647" customWidth="1"/>
    <col min="2047" max="2047" width="31.44140625" style="1647" customWidth="1"/>
    <col min="2048" max="2295" width="9.33203125" style="1647"/>
    <col min="2296" max="2296" width="46.5546875" style="1647" customWidth="1"/>
    <col min="2297" max="2297" width="14.44140625" style="1647" customWidth="1"/>
    <col min="2298" max="2298" width="16.6640625" style="1647" customWidth="1"/>
    <col min="2299" max="2299" width="17" style="1647" customWidth="1"/>
    <col min="2300" max="2300" width="15.5546875" style="1647" customWidth="1"/>
    <col min="2301" max="2301" width="14.5546875" style="1647" customWidth="1"/>
    <col min="2302" max="2302" width="17.5546875" style="1647" customWidth="1"/>
    <col min="2303" max="2303" width="31.44140625" style="1647" customWidth="1"/>
    <col min="2304" max="2551" width="9.33203125" style="1647"/>
    <col min="2552" max="2552" width="46.5546875" style="1647" customWidth="1"/>
    <col min="2553" max="2553" width="14.44140625" style="1647" customWidth="1"/>
    <col min="2554" max="2554" width="16.6640625" style="1647" customWidth="1"/>
    <col min="2555" max="2555" width="17" style="1647" customWidth="1"/>
    <col min="2556" max="2556" width="15.5546875" style="1647" customWidth="1"/>
    <col min="2557" max="2557" width="14.5546875" style="1647" customWidth="1"/>
    <col min="2558" max="2558" width="17.5546875" style="1647" customWidth="1"/>
    <col min="2559" max="2559" width="31.44140625" style="1647" customWidth="1"/>
    <col min="2560" max="2807" width="9.33203125" style="1647"/>
    <col min="2808" max="2808" width="46.5546875" style="1647" customWidth="1"/>
    <col min="2809" max="2809" width="14.44140625" style="1647" customWidth="1"/>
    <col min="2810" max="2810" width="16.6640625" style="1647" customWidth="1"/>
    <col min="2811" max="2811" width="17" style="1647" customWidth="1"/>
    <col min="2812" max="2812" width="15.5546875" style="1647" customWidth="1"/>
    <col min="2813" max="2813" width="14.5546875" style="1647" customWidth="1"/>
    <col min="2814" max="2814" width="17.5546875" style="1647" customWidth="1"/>
    <col min="2815" max="2815" width="31.44140625" style="1647" customWidth="1"/>
    <col min="2816" max="3063" width="9.33203125" style="1647"/>
    <col min="3064" max="3064" width="46.5546875" style="1647" customWidth="1"/>
    <col min="3065" max="3065" width="14.44140625" style="1647" customWidth="1"/>
    <col min="3066" max="3066" width="16.6640625" style="1647" customWidth="1"/>
    <col min="3067" max="3067" width="17" style="1647" customWidth="1"/>
    <col min="3068" max="3068" width="15.5546875" style="1647" customWidth="1"/>
    <col min="3069" max="3069" width="14.5546875" style="1647" customWidth="1"/>
    <col min="3070" max="3070" width="17.5546875" style="1647" customWidth="1"/>
    <col min="3071" max="3071" width="31.44140625" style="1647" customWidth="1"/>
    <col min="3072" max="3319" width="9.33203125" style="1647"/>
    <col min="3320" max="3320" width="46.5546875" style="1647" customWidth="1"/>
    <col min="3321" max="3321" width="14.44140625" style="1647" customWidth="1"/>
    <col min="3322" max="3322" width="16.6640625" style="1647" customWidth="1"/>
    <col min="3323" max="3323" width="17" style="1647" customWidth="1"/>
    <col min="3324" max="3324" width="15.5546875" style="1647" customWidth="1"/>
    <col min="3325" max="3325" width="14.5546875" style="1647" customWidth="1"/>
    <col min="3326" max="3326" width="17.5546875" style="1647" customWidth="1"/>
    <col min="3327" max="3327" width="31.44140625" style="1647" customWidth="1"/>
    <col min="3328" max="3575" width="9.33203125" style="1647"/>
    <col min="3576" max="3576" width="46.5546875" style="1647" customWidth="1"/>
    <col min="3577" max="3577" width="14.44140625" style="1647" customWidth="1"/>
    <col min="3578" max="3578" width="16.6640625" style="1647" customWidth="1"/>
    <col min="3579" max="3579" width="17" style="1647" customWidth="1"/>
    <col min="3580" max="3580" width="15.5546875" style="1647" customWidth="1"/>
    <col min="3581" max="3581" width="14.5546875" style="1647" customWidth="1"/>
    <col min="3582" max="3582" width="17.5546875" style="1647" customWidth="1"/>
    <col min="3583" max="3583" width="31.44140625" style="1647" customWidth="1"/>
    <col min="3584" max="3831" width="9.33203125" style="1647"/>
    <col min="3832" max="3832" width="46.5546875" style="1647" customWidth="1"/>
    <col min="3833" max="3833" width="14.44140625" style="1647" customWidth="1"/>
    <col min="3834" max="3834" width="16.6640625" style="1647" customWidth="1"/>
    <col min="3835" max="3835" width="17" style="1647" customWidth="1"/>
    <col min="3836" max="3836" width="15.5546875" style="1647" customWidth="1"/>
    <col min="3837" max="3837" width="14.5546875" style="1647" customWidth="1"/>
    <col min="3838" max="3838" width="17.5546875" style="1647" customWidth="1"/>
    <col min="3839" max="3839" width="31.44140625" style="1647" customWidth="1"/>
    <col min="3840" max="4087" width="9.33203125" style="1647"/>
    <col min="4088" max="4088" width="46.5546875" style="1647" customWidth="1"/>
    <col min="4089" max="4089" width="14.44140625" style="1647" customWidth="1"/>
    <col min="4090" max="4090" width="16.6640625" style="1647" customWidth="1"/>
    <col min="4091" max="4091" width="17" style="1647" customWidth="1"/>
    <col min="4092" max="4092" width="15.5546875" style="1647" customWidth="1"/>
    <col min="4093" max="4093" width="14.5546875" style="1647" customWidth="1"/>
    <col min="4094" max="4094" width="17.5546875" style="1647" customWidth="1"/>
    <col min="4095" max="4095" width="31.44140625" style="1647" customWidth="1"/>
    <col min="4096" max="4343" width="9.33203125" style="1647"/>
    <col min="4344" max="4344" width="46.5546875" style="1647" customWidth="1"/>
    <col min="4345" max="4345" width="14.44140625" style="1647" customWidth="1"/>
    <col min="4346" max="4346" width="16.6640625" style="1647" customWidth="1"/>
    <col min="4347" max="4347" width="17" style="1647" customWidth="1"/>
    <col min="4348" max="4348" width="15.5546875" style="1647" customWidth="1"/>
    <col min="4349" max="4349" width="14.5546875" style="1647" customWidth="1"/>
    <col min="4350" max="4350" width="17.5546875" style="1647" customWidth="1"/>
    <col min="4351" max="4351" width="31.44140625" style="1647" customWidth="1"/>
    <col min="4352" max="4599" width="9.33203125" style="1647"/>
    <col min="4600" max="4600" width="46.5546875" style="1647" customWidth="1"/>
    <col min="4601" max="4601" width="14.44140625" style="1647" customWidth="1"/>
    <col min="4602" max="4602" width="16.6640625" style="1647" customWidth="1"/>
    <col min="4603" max="4603" width="17" style="1647" customWidth="1"/>
    <col min="4604" max="4604" width="15.5546875" style="1647" customWidth="1"/>
    <col min="4605" max="4605" width="14.5546875" style="1647" customWidth="1"/>
    <col min="4606" max="4606" width="17.5546875" style="1647" customWidth="1"/>
    <col min="4607" max="4607" width="31.44140625" style="1647" customWidth="1"/>
    <col min="4608" max="4855" width="9.33203125" style="1647"/>
    <col min="4856" max="4856" width="46.5546875" style="1647" customWidth="1"/>
    <col min="4857" max="4857" width="14.44140625" style="1647" customWidth="1"/>
    <col min="4858" max="4858" width="16.6640625" style="1647" customWidth="1"/>
    <col min="4859" max="4859" width="17" style="1647" customWidth="1"/>
    <col min="4860" max="4860" width="15.5546875" style="1647" customWidth="1"/>
    <col min="4861" max="4861" width="14.5546875" style="1647" customWidth="1"/>
    <col min="4862" max="4862" width="17.5546875" style="1647" customWidth="1"/>
    <col min="4863" max="4863" width="31.44140625" style="1647" customWidth="1"/>
    <col min="4864" max="5111" width="9.33203125" style="1647"/>
    <col min="5112" max="5112" width="46.5546875" style="1647" customWidth="1"/>
    <col min="5113" max="5113" width="14.44140625" style="1647" customWidth="1"/>
    <col min="5114" max="5114" width="16.6640625" style="1647" customWidth="1"/>
    <col min="5115" max="5115" width="17" style="1647" customWidth="1"/>
    <col min="5116" max="5116" width="15.5546875" style="1647" customWidth="1"/>
    <col min="5117" max="5117" width="14.5546875" style="1647" customWidth="1"/>
    <col min="5118" max="5118" width="17.5546875" style="1647" customWidth="1"/>
    <col min="5119" max="5119" width="31.44140625" style="1647" customWidth="1"/>
    <col min="5120" max="5367" width="9.33203125" style="1647"/>
    <col min="5368" max="5368" width="46.5546875" style="1647" customWidth="1"/>
    <col min="5369" max="5369" width="14.44140625" style="1647" customWidth="1"/>
    <col min="5370" max="5370" width="16.6640625" style="1647" customWidth="1"/>
    <col min="5371" max="5371" width="17" style="1647" customWidth="1"/>
    <col min="5372" max="5372" width="15.5546875" style="1647" customWidth="1"/>
    <col min="5373" max="5373" width="14.5546875" style="1647" customWidth="1"/>
    <col min="5374" max="5374" width="17.5546875" style="1647" customWidth="1"/>
    <col min="5375" max="5375" width="31.44140625" style="1647" customWidth="1"/>
    <col min="5376" max="5623" width="9.33203125" style="1647"/>
    <col min="5624" max="5624" width="46.5546875" style="1647" customWidth="1"/>
    <col min="5625" max="5625" width="14.44140625" style="1647" customWidth="1"/>
    <col min="5626" max="5626" width="16.6640625" style="1647" customWidth="1"/>
    <col min="5627" max="5627" width="17" style="1647" customWidth="1"/>
    <col min="5628" max="5628" width="15.5546875" style="1647" customWidth="1"/>
    <col min="5629" max="5629" width="14.5546875" style="1647" customWidth="1"/>
    <col min="5630" max="5630" width="17.5546875" style="1647" customWidth="1"/>
    <col min="5631" max="5631" width="31.44140625" style="1647" customWidth="1"/>
    <col min="5632" max="5879" width="9.33203125" style="1647"/>
    <col min="5880" max="5880" width="46.5546875" style="1647" customWidth="1"/>
    <col min="5881" max="5881" width="14.44140625" style="1647" customWidth="1"/>
    <col min="5882" max="5882" width="16.6640625" style="1647" customWidth="1"/>
    <col min="5883" max="5883" width="17" style="1647" customWidth="1"/>
    <col min="5884" max="5884" width="15.5546875" style="1647" customWidth="1"/>
    <col min="5885" max="5885" width="14.5546875" style="1647" customWidth="1"/>
    <col min="5886" max="5886" width="17.5546875" style="1647" customWidth="1"/>
    <col min="5887" max="5887" width="31.44140625" style="1647" customWidth="1"/>
    <col min="5888" max="6135" width="9.33203125" style="1647"/>
    <col min="6136" max="6136" width="46.5546875" style="1647" customWidth="1"/>
    <col min="6137" max="6137" width="14.44140625" style="1647" customWidth="1"/>
    <col min="6138" max="6138" width="16.6640625" style="1647" customWidth="1"/>
    <col min="6139" max="6139" width="17" style="1647" customWidth="1"/>
    <col min="6140" max="6140" width="15.5546875" style="1647" customWidth="1"/>
    <col min="6141" max="6141" width="14.5546875" style="1647" customWidth="1"/>
    <col min="6142" max="6142" width="17.5546875" style="1647" customWidth="1"/>
    <col min="6143" max="6143" width="31.44140625" style="1647" customWidth="1"/>
    <col min="6144" max="6391" width="9.33203125" style="1647"/>
    <col min="6392" max="6392" width="46.5546875" style="1647" customWidth="1"/>
    <col min="6393" max="6393" width="14.44140625" style="1647" customWidth="1"/>
    <col min="6394" max="6394" width="16.6640625" style="1647" customWidth="1"/>
    <col min="6395" max="6395" width="17" style="1647" customWidth="1"/>
    <col min="6396" max="6396" width="15.5546875" style="1647" customWidth="1"/>
    <col min="6397" max="6397" width="14.5546875" style="1647" customWidth="1"/>
    <col min="6398" max="6398" width="17.5546875" style="1647" customWidth="1"/>
    <col min="6399" max="6399" width="31.44140625" style="1647" customWidth="1"/>
    <col min="6400" max="6647" width="9.33203125" style="1647"/>
    <col min="6648" max="6648" width="46.5546875" style="1647" customWidth="1"/>
    <col min="6649" max="6649" width="14.44140625" style="1647" customWidth="1"/>
    <col min="6650" max="6650" width="16.6640625" style="1647" customWidth="1"/>
    <col min="6651" max="6651" width="17" style="1647" customWidth="1"/>
    <col min="6652" max="6652" width="15.5546875" style="1647" customWidth="1"/>
    <col min="6653" max="6653" width="14.5546875" style="1647" customWidth="1"/>
    <col min="6654" max="6654" width="17.5546875" style="1647" customWidth="1"/>
    <col min="6655" max="6655" width="31.44140625" style="1647" customWidth="1"/>
    <col min="6656" max="6903" width="9.33203125" style="1647"/>
    <col min="6904" max="6904" width="46.5546875" style="1647" customWidth="1"/>
    <col min="6905" max="6905" width="14.44140625" style="1647" customWidth="1"/>
    <col min="6906" max="6906" width="16.6640625" style="1647" customWidth="1"/>
    <col min="6907" max="6907" width="17" style="1647" customWidth="1"/>
    <col min="6908" max="6908" width="15.5546875" style="1647" customWidth="1"/>
    <col min="6909" max="6909" width="14.5546875" style="1647" customWidth="1"/>
    <col min="6910" max="6910" width="17.5546875" style="1647" customWidth="1"/>
    <col min="6911" max="6911" width="31.44140625" style="1647" customWidth="1"/>
    <col min="6912" max="7159" width="9.33203125" style="1647"/>
    <col min="7160" max="7160" width="46.5546875" style="1647" customWidth="1"/>
    <col min="7161" max="7161" width="14.44140625" style="1647" customWidth="1"/>
    <col min="7162" max="7162" width="16.6640625" style="1647" customWidth="1"/>
    <col min="7163" max="7163" width="17" style="1647" customWidth="1"/>
    <col min="7164" max="7164" width="15.5546875" style="1647" customWidth="1"/>
    <col min="7165" max="7165" width="14.5546875" style="1647" customWidth="1"/>
    <col min="7166" max="7166" width="17.5546875" style="1647" customWidth="1"/>
    <col min="7167" max="7167" width="31.44140625" style="1647" customWidth="1"/>
    <col min="7168" max="7415" width="9.33203125" style="1647"/>
    <col min="7416" max="7416" width="46.5546875" style="1647" customWidth="1"/>
    <col min="7417" max="7417" width="14.44140625" style="1647" customWidth="1"/>
    <col min="7418" max="7418" width="16.6640625" style="1647" customWidth="1"/>
    <col min="7419" max="7419" width="17" style="1647" customWidth="1"/>
    <col min="7420" max="7420" width="15.5546875" style="1647" customWidth="1"/>
    <col min="7421" max="7421" width="14.5546875" style="1647" customWidth="1"/>
    <col min="7422" max="7422" width="17.5546875" style="1647" customWidth="1"/>
    <col min="7423" max="7423" width="31.44140625" style="1647" customWidth="1"/>
    <col min="7424" max="7671" width="9.33203125" style="1647"/>
    <col min="7672" max="7672" width="46.5546875" style="1647" customWidth="1"/>
    <col min="7673" max="7673" width="14.44140625" style="1647" customWidth="1"/>
    <col min="7674" max="7674" width="16.6640625" style="1647" customWidth="1"/>
    <col min="7675" max="7675" width="17" style="1647" customWidth="1"/>
    <col min="7676" max="7676" width="15.5546875" style="1647" customWidth="1"/>
    <col min="7677" max="7677" width="14.5546875" style="1647" customWidth="1"/>
    <col min="7678" max="7678" width="17.5546875" style="1647" customWidth="1"/>
    <col min="7679" max="7679" width="31.44140625" style="1647" customWidth="1"/>
    <col min="7680" max="7927" width="9.33203125" style="1647"/>
    <col min="7928" max="7928" width="46.5546875" style="1647" customWidth="1"/>
    <col min="7929" max="7929" width="14.44140625" style="1647" customWidth="1"/>
    <col min="7930" max="7930" width="16.6640625" style="1647" customWidth="1"/>
    <col min="7931" max="7931" width="17" style="1647" customWidth="1"/>
    <col min="7932" max="7932" width="15.5546875" style="1647" customWidth="1"/>
    <col min="7933" max="7933" width="14.5546875" style="1647" customWidth="1"/>
    <col min="7934" max="7934" width="17.5546875" style="1647" customWidth="1"/>
    <col min="7935" max="7935" width="31.44140625" style="1647" customWidth="1"/>
    <col min="7936" max="8183" width="9.33203125" style="1647"/>
    <col min="8184" max="8184" width="46.5546875" style="1647" customWidth="1"/>
    <col min="8185" max="8185" width="14.44140625" style="1647" customWidth="1"/>
    <col min="8186" max="8186" width="16.6640625" style="1647" customWidth="1"/>
    <col min="8187" max="8187" width="17" style="1647" customWidth="1"/>
    <col min="8188" max="8188" width="15.5546875" style="1647" customWidth="1"/>
    <col min="8189" max="8189" width="14.5546875" style="1647" customWidth="1"/>
    <col min="8190" max="8190" width="17.5546875" style="1647" customWidth="1"/>
    <col min="8191" max="8191" width="31.44140625" style="1647" customWidth="1"/>
    <col min="8192" max="8439" width="9.33203125" style="1647"/>
    <col min="8440" max="8440" width="46.5546875" style="1647" customWidth="1"/>
    <col min="8441" max="8441" width="14.44140625" style="1647" customWidth="1"/>
    <col min="8442" max="8442" width="16.6640625" style="1647" customWidth="1"/>
    <col min="8443" max="8443" width="17" style="1647" customWidth="1"/>
    <col min="8444" max="8444" width="15.5546875" style="1647" customWidth="1"/>
    <col min="8445" max="8445" width="14.5546875" style="1647" customWidth="1"/>
    <col min="8446" max="8446" width="17.5546875" style="1647" customWidth="1"/>
    <col min="8447" max="8447" width="31.44140625" style="1647" customWidth="1"/>
    <col min="8448" max="8695" width="9.33203125" style="1647"/>
    <col min="8696" max="8696" width="46.5546875" style="1647" customWidth="1"/>
    <col min="8697" max="8697" width="14.44140625" style="1647" customWidth="1"/>
    <col min="8698" max="8698" width="16.6640625" style="1647" customWidth="1"/>
    <col min="8699" max="8699" width="17" style="1647" customWidth="1"/>
    <col min="8700" max="8700" width="15.5546875" style="1647" customWidth="1"/>
    <col min="8701" max="8701" width="14.5546875" style="1647" customWidth="1"/>
    <col min="8702" max="8702" width="17.5546875" style="1647" customWidth="1"/>
    <col min="8703" max="8703" width="31.44140625" style="1647" customWidth="1"/>
    <col min="8704" max="8951" width="9.33203125" style="1647"/>
    <col min="8952" max="8952" width="46.5546875" style="1647" customWidth="1"/>
    <col min="8953" max="8953" width="14.44140625" style="1647" customWidth="1"/>
    <col min="8954" max="8954" width="16.6640625" style="1647" customWidth="1"/>
    <col min="8955" max="8955" width="17" style="1647" customWidth="1"/>
    <col min="8956" max="8956" width="15.5546875" style="1647" customWidth="1"/>
    <col min="8957" max="8957" width="14.5546875" style="1647" customWidth="1"/>
    <col min="8958" max="8958" width="17.5546875" style="1647" customWidth="1"/>
    <col min="8959" max="8959" width="31.44140625" style="1647" customWidth="1"/>
    <col min="8960" max="9207" width="9.33203125" style="1647"/>
    <col min="9208" max="9208" width="46.5546875" style="1647" customWidth="1"/>
    <col min="9209" max="9209" width="14.44140625" style="1647" customWidth="1"/>
    <col min="9210" max="9210" width="16.6640625" style="1647" customWidth="1"/>
    <col min="9211" max="9211" width="17" style="1647" customWidth="1"/>
    <col min="9212" max="9212" width="15.5546875" style="1647" customWidth="1"/>
    <col min="9213" max="9213" width="14.5546875" style="1647" customWidth="1"/>
    <col min="9214" max="9214" width="17.5546875" style="1647" customWidth="1"/>
    <col min="9215" max="9215" width="31.44140625" style="1647" customWidth="1"/>
    <col min="9216" max="9463" width="9.33203125" style="1647"/>
    <col min="9464" max="9464" width="46.5546875" style="1647" customWidth="1"/>
    <col min="9465" max="9465" width="14.44140625" style="1647" customWidth="1"/>
    <col min="9466" max="9466" width="16.6640625" style="1647" customWidth="1"/>
    <col min="9467" max="9467" width="17" style="1647" customWidth="1"/>
    <col min="9468" max="9468" width="15.5546875" style="1647" customWidth="1"/>
    <col min="9469" max="9469" width="14.5546875" style="1647" customWidth="1"/>
    <col min="9470" max="9470" width="17.5546875" style="1647" customWidth="1"/>
    <col min="9471" max="9471" width="31.44140625" style="1647" customWidth="1"/>
    <col min="9472" max="9719" width="9.33203125" style="1647"/>
    <col min="9720" max="9720" width="46.5546875" style="1647" customWidth="1"/>
    <col min="9721" max="9721" width="14.44140625" style="1647" customWidth="1"/>
    <col min="9722" max="9722" width="16.6640625" style="1647" customWidth="1"/>
    <col min="9723" max="9723" width="17" style="1647" customWidth="1"/>
    <col min="9724" max="9724" width="15.5546875" style="1647" customWidth="1"/>
    <col min="9725" max="9725" width="14.5546875" style="1647" customWidth="1"/>
    <col min="9726" max="9726" width="17.5546875" style="1647" customWidth="1"/>
    <col min="9727" max="9727" width="31.44140625" style="1647" customWidth="1"/>
    <col min="9728" max="9975" width="9.33203125" style="1647"/>
    <col min="9976" max="9976" width="46.5546875" style="1647" customWidth="1"/>
    <col min="9977" max="9977" width="14.44140625" style="1647" customWidth="1"/>
    <col min="9978" max="9978" width="16.6640625" style="1647" customWidth="1"/>
    <col min="9979" max="9979" width="17" style="1647" customWidth="1"/>
    <col min="9980" max="9980" width="15.5546875" style="1647" customWidth="1"/>
    <col min="9981" max="9981" width="14.5546875" style="1647" customWidth="1"/>
    <col min="9982" max="9982" width="17.5546875" style="1647" customWidth="1"/>
    <col min="9983" max="9983" width="31.44140625" style="1647" customWidth="1"/>
    <col min="9984" max="10231" width="9.33203125" style="1647"/>
    <col min="10232" max="10232" width="46.5546875" style="1647" customWidth="1"/>
    <col min="10233" max="10233" width="14.44140625" style="1647" customWidth="1"/>
    <col min="10234" max="10234" width="16.6640625" style="1647" customWidth="1"/>
    <col min="10235" max="10235" width="17" style="1647" customWidth="1"/>
    <col min="10236" max="10236" width="15.5546875" style="1647" customWidth="1"/>
    <col min="10237" max="10237" width="14.5546875" style="1647" customWidth="1"/>
    <col min="10238" max="10238" width="17.5546875" style="1647" customWidth="1"/>
    <col min="10239" max="10239" width="31.44140625" style="1647" customWidth="1"/>
    <col min="10240" max="10487" width="9.33203125" style="1647"/>
    <col min="10488" max="10488" width="46.5546875" style="1647" customWidth="1"/>
    <col min="10489" max="10489" width="14.44140625" style="1647" customWidth="1"/>
    <col min="10490" max="10490" width="16.6640625" style="1647" customWidth="1"/>
    <col min="10491" max="10491" width="17" style="1647" customWidth="1"/>
    <col min="10492" max="10492" width="15.5546875" style="1647" customWidth="1"/>
    <col min="10493" max="10493" width="14.5546875" style="1647" customWidth="1"/>
    <col min="10494" max="10494" width="17.5546875" style="1647" customWidth="1"/>
    <col min="10495" max="10495" width="31.44140625" style="1647" customWidth="1"/>
    <col min="10496" max="10743" width="9.33203125" style="1647"/>
    <col min="10744" max="10744" width="46.5546875" style="1647" customWidth="1"/>
    <col min="10745" max="10745" width="14.44140625" style="1647" customWidth="1"/>
    <col min="10746" max="10746" width="16.6640625" style="1647" customWidth="1"/>
    <col min="10747" max="10747" width="17" style="1647" customWidth="1"/>
    <col min="10748" max="10748" width="15.5546875" style="1647" customWidth="1"/>
    <col min="10749" max="10749" width="14.5546875" style="1647" customWidth="1"/>
    <col min="10750" max="10750" width="17.5546875" style="1647" customWidth="1"/>
    <col min="10751" max="10751" width="31.44140625" style="1647" customWidth="1"/>
    <col min="10752" max="10999" width="9.33203125" style="1647"/>
    <col min="11000" max="11000" width="46.5546875" style="1647" customWidth="1"/>
    <col min="11001" max="11001" width="14.44140625" style="1647" customWidth="1"/>
    <col min="11002" max="11002" width="16.6640625" style="1647" customWidth="1"/>
    <col min="11003" max="11003" width="17" style="1647" customWidth="1"/>
    <col min="11004" max="11004" width="15.5546875" style="1647" customWidth="1"/>
    <col min="11005" max="11005" width="14.5546875" style="1647" customWidth="1"/>
    <col min="11006" max="11006" width="17.5546875" style="1647" customWidth="1"/>
    <col min="11007" max="11007" width="31.44140625" style="1647" customWidth="1"/>
    <col min="11008" max="11255" width="9.33203125" style="1647"/>
    <col min="11256" max="11256" width="46.5546875" style="1647" customWidth="1"/>
    <col min="11257" max="11257" width="14.44140625" style="1647" customWidth="1"/>
    <col min="11258" max="11258" width="16.6640625" style="1647" customWidth="1"/>
    <col min="11259" max="11259" width="17" style="1647" customWidth="1"/>
    <col min="11260" max="11260" width="15.5546875" style="1647" customWidth="1"/>
    <col min="11261" max="11261" width="14.5546875" style="1647" customWidth="1"/>
    <col min="11262" max="11262" width="17.5546875" style="1647" customWidth="1"/>
    <col min="11263" max="11263" width="31.44140625" style="1647" customWidth="1"/>
    <col min="11264" max="11511" width="9.33203125" style="1647"/>
    <col min="11512" max="11512" width="46.5546875" style="1647" customWidth="1"/>
    <col min="11513" max="11513" width="14.44140625" style="1647" customWidth="1"/>
    <col min="11514" max="11514" width="16.6640625" style="1647" customWidth="1"/>
    <col min="11515" max="11515" width="17" style="1647" customWidth="1"/>
    <col min="11516" max="11516" width="15.5546875" style="1647" customWidth="1"/>
    <col min="11517" max="11517" width="14.5546875" style="1647" customWidth="1"/>
    <col min="11518" max="11518" width="17.5546875" style="1647" customWidth="1"/>
    <col min="11519" max="11519" width="31.44140625" style="1647" customWidth="1"/>
    <col min="11520" max="11767" width="9.33203125" style="1647"/>
    <col min="11768" max="11768" width="46.5546875" style="1647" customWidth="1"/>
    <col min="11769" max="11769" width="14.44140625" style="1647" customWidth="1"/>
    <col min="11770" max="11770" width="16.6640625" style="1647" customWidth="1"/>
    <col min="11771" max="11771" width="17" style="1647" customWidth="1"/>
    <col min="11772" max="11772" width="15.5546875" style="1647" customWidth="1"/>
    <col min="11773" max="11773" width="14.5546875" style="1647" customWidth="1"/>
    <col min="11774" max="11774" width="17.5546875" style="1647" customWidth="1"/>
    <col min="11775" max="11775" width="31.44140625" style="1647" customWidth="1"/>
    <col min="11776" max="12023" width="9.33203125" style="1647"/>
    <col min="12024" max="12024" width="46.5546875" style="1647" customWidth="1"/>
    <col min="12025" max="12025" width="14.44140625" style="1647" customWidth="1"/>
    <col min="12026" max="12026" width="16.6640625" style="1647" customWidth="1"/>
    <col min="12027" max="12027" width="17" style="1647" customWidth="1"/>
    <col min="12028" max="12028" width="15.5546875" style="1647" customWidth="1"/>
    <col min="12029" max="12029" width="14.5546875" style="1647" customWidth="1"/>
    <col min="12030" max="12030" width="17.5546875" style="1647" customWidth="1"/>
    <col min="12031" max="12031" width="31.44140625" style="1647" customWidth="1"/>
    <col min="12032" max="12279" width="9.33203125" style="1647"/>
    <col min="12280" max="12280" width="46.5546875" style="1647" customWidth="1"/>
    <col min="12281" max="12281" width="14.44140625" style="1647" customWidth="1"/>
    <col min="12282" max="12282" width="16.6640625" style="1647" customWidth="1"/>
    <col min="12283" max="12283" width="17" style="1647" customWidth="1"/>
    <col min="12284" max="12284" width="15.5546875" style="1647" customWidth="1"/>
    <col min="12285" max="12285" width="14.5546875" style="1647" customWidth="1"/>
    <col min="12286" max="12286" width="17.5546875" style="1647" customWidth="1"/>
    <col min="12287" max="12287" width="31.44140625" style="1647" customWidth="1"/>
    <col min="12288" max="12535" width="9.33203125" style="1647"/>
    <col min="12536" max="12536" width="46.5546875" style="1647" customWidth="1"/>
    <col min="12537" max="12537" width="14.44140625" style="1647" customWidth="1"/>
    <col min="12538" max="12538" width="16.6640625" style="1647" customWidth="1"/>
    <col min="12539" max="12539" width="17" style="1647" customWidth="1"/>
    <col min="12540" max="12540" width="15.5546875" style="1647" customWidth="1"/>
    <col min="12541" max="12541" width="14.5546875" style="1647" customWidth="1"/>
    <col min="12542" max="12542" width="17.5546875" style="1647" customWidth="1"/>
    <col min="12543" max="12543" width="31.44140625" style="1647" customWidth="1"/>
    <col min="12544" max="12791" width="9.33203125" style="1647"/>
    <col min="12792" max="12792" width="46.5546875" style="1647" customWidth="1"/>
    <col min="12793" max="12793" width="14.44140625" style="1647" customWidth="1"/>
    <col min="12794" max="12794" width="16.6640625" style="1647" customWidth="1"/>
    <col min="12795" max="12795" width="17" style="1647" customWidth="1"/>
    <col min="12796" max="12796" width="15.5546875" style="1647" customWidth="1"/>
    <col min="12797" max="12797" width="14.5546875" style="1647" customWidth="1"/>
    <col min="12798" max="12798" width="17.5546875" style="1647" customWidth="1"/>
    <col min="12799" max="12799" width="31.44140625" style="1647" customWidth="1"/>
    <col min="12800" max="13047" width="9.33203125" style="1647"/>
    <col min="13048" max="13048" width="46.5546875" style="1647" customWidth="1"/>
    <col min="13049" max="13049" width="14.44140625" style="1647" customWidth="1"/>
    <col min="13050" max="13050" width="16.6640625" style="1647" customWidth="1"/>
    <col min="13051" max="13051" width="17" style="1647" customWidth="1"/>
    <col min="13052" max="13052" width="15.5546875" style="1647" customWidth="1"/>
    <col min="13053" max="13053" width="14.5546875" style="1647" customWidth="1"/>
    <col min="13054" max="13054" width="17.5546875" style="1647" customWidth="1"/>
    <col min="13055" max="13055" width="31.44140625" style="1647" customWidth="1"/>
    <col min="13056" max="13303" width="9.33203125" style="1647"/>
    <col min="13304" max="13304" width="46.5546875" style="1647" customWidth="1"/>
    <col min="13305" max="13305" width="14.44140625" style="1647" customWidth="1"/>
    <col min="13306" max="13306" width="16.6640625" style="1647" customWidth="1"/>
    <col min="13307" max="13307" width="17" style="1647" customWidth="1"/>
    <col min="13308" max="13308" width="15.5546875" style="1647" customWidth="1"/>
    <col min="13309" max="13309" width="14.5546875" style="1647" customWidth="1"/>
    <col min="13310" max="13310" width="17.5546875" style="1647" customWidth="1"/>
    <col min="13311" max="13311" width="31.44140625" style="1647" customWidth="1"/>
    <col min="13312" max="13559" width="9.33203125" style="1647"/>
    <col min="13560" max="13560" width="46.5546875" style="1647" customWidth="1"/>
    <col min="13561" max="13561" width="14.44140625" style="1647" customWidth="1"/>
    <col min="13562" max="13562" width="16.6640625" style="1647" customWidth="1"/>
    <col min="13563" max="13563" width="17" style="1647" customWidth="1"/>
    <col min="13564" max="13564" width="15.5546875" style="1647" customWidth="1"/>
    <col min="13565" max="13565" width="14.5546875" style="1647" customWidth="1"/>
    <col min="13566" max="13566" width="17.5546875" style="1647" customWidth="1"/>
    <col min="13567" max="13567" width="31.44140625" style="1647" customWidth="1"/>
    <col min="13568" max="13815" width="9.33203125" style="1647"/>
    <col min="13816" max="13816" width="46.5546875" style="1647" customWidth="1"/>
    <col min="13817" max="13817" width="14.44140625" style="1647" customWidth="1"/>
    <col min="13818" max="13818" width="16.6640625" style="1647" customWidth="1"/>
    <col min="13819" max="13819" width="17" style="1647" customWidth="1"/>
    <col min="13820" max="13820" width="15.5546875" style="1647" customWidth="1"/>
    <col min="13821" max="13821" width="14.5546875" style="1647" customWidth="1"/>
    <col min="13822" max="13822" width="17.5546875" style="1647" customWidth="1"/>
    <col min="13823" max="13823" width="31.44140625" style="1647" customWidth="1"/>
    <col min="13824" max="14071" width="9.33203125" style="1647"/>
    <col min="14072" max="14072" width="46.5546875" style="1647" customWidth="1"/>
    <col min="14073" max="14073" width="14.44140625" style="1647" customWidth="1"/>
    <col min="14074" max="14074" width="16.6640625" style="1647" customWidth="1"/>
    <col min="14075" max="14075" width="17" style="1647" customWidth="1"/>
    <col min="14076" max="14076" width="15.5546875" style="1647" customWidth="1"/>
    <col min="14077" max="14077" width="14.5546875" style="1647" customWidth="1"/>
    <col min="14078" max="14078" width="17.5546875" style="1647" customWidth="1"/>
    <col min="14079" max="14079" width="31.44140625" style="1647" customWidth="1"/>
    <col min="14080" max="14327" width="9.33203125" style="1647"/>
    <col min="14328" max="14328" width="46.5546875" style="1647" customWidth="1"/>
    <col min="14329" max="14329" width="14.44140625" style="1647" customWidth="1"/>
    <col min="14330" max="14330" width="16.6640625" style="1647" customWidth="1"/>
    <col min="14331" max="14331" width="17" style="1647" customWidth="1"/>
    <col min="14332" max="14332" width="15.5546875" style="1647" customWidth="1"/>
    <col min="14333" max="14333" width="14.5546875" style="1647" customWidth="1"/>
    <col min="14334" max="14334" width="17.5546875" style="1647" customWidth="1"/>
    <col min="14335" max="14335" width="31.44140625" style="1647" customWidth="1"/>
    <col min="14336" max="14583" width="9.33203125" style="1647"/>
    <col min="14584" max="14584" width="46.5546875" style="1647" customWidth="1"/>
    <col min="14585" max="14585" width="14.44140625" style="1647" customWidth="1"/>
    <col min="14586" max="14586" width="16.6640625" style="1647" customWidth="1"/>
    <col min="14587" max="14587" width="17" style="1647" customWidth="1"/>
    <col min="14588" max="14588" width="15.5546875" style="1647" customWidth="1"/>
    <col min="14589" max="14589" width="14.5546875" style="1647" customWidth="1"/>
    <col min="14590" max="14590" width="17.5546875" style="1647" customWidth="1"/>
    <col min="14591" max="14591" width="31.44140625" style="1647" customWidth="1"/>
    <col min="14592" max="14839" width="9.33203125" style="1647"/>
    <col min="14840" max="14840" width="46.5546875" style="1647" customWidth="1"/>
    <col min="14841" max="14841" width="14.44140625" style="1647" customWidth="1"/>
    <col min="14842" max="14842" width="16.6640625" style="1647" customWidth="1"/>
    <col min="14843" max="14843" width="17" style="1647" customWidth="1"/>
    <col min="14844" max="14844" width="15.5546875" style="1647" customWidth="1"/>
    <col min="14845" max="14845" width="14.5546875" style="1647" customWidth="1"/>
    <col min="14846" max="14846" width="17.5546875" style="1647" customWidth="1"/>
    <col min="14847" max="14847" width="31.44140625" style="1647" customWidth="1"/>
    <col min="14848" max="15095" width="9.33203125" style="1647"/>
    <col min="15096" max="15096" width="46.5546875" style="1647" customWidth="1"/>
    <col min="15097" max="15097" width="14.44140625" style="1647" customWidth="1"/>
    <col min="15098" max="15098" width="16.6640625" style="1647" customWidth="1"/>
    <col min="15099" max="15099" width="17" style="1647" customWidth="1"/>
    <col min="15100" max="15100" width="15.5546875" style="1647" customWidth="1"/>
    <col min="15101" max="15101" width="14.5546875" style="1647" customWidth="1"/>
    <col min="15102" max="15102" width="17.5546875" style="1647" customWidth="1"/>
    <col min="15103" max="15103" width="31.44140625" style="1647" customWidth="1"/>
    <col min="15104" max="15351" width="9.33203125" style="1647"/>
    <col min="15352" max="15352" width="46.5546875" style="1647" customWidth="1"/>
    <col min="15353" max="15353" width="14.44140625" style="1647" customWidth="1"/>
    <col min="15354" max="15354" width="16.6640625" style="1647" customWidth="1"/>
    <col min="15355" max="15355" width="17" style="1647" customWidth="1"/>
    <col min="15356" max="15356" width="15.5546875" style="1647" customWidth="1"/>
    <col min="15357" max="15357" width="14.5546875" style="1647" customWidth="1"/>
    <col min="15358" max="15358" width="17.5546875" style="1647" customWidth="1"/>
    <col min="15359" max="15359" width="31.44140625" style="1647" customWidth="1"/>
    <col min="15360" max="15607" width="9.33203125" style="1647"/>
    <col min="15608" max="15608" width="46.5546875" style="1647" customWidth="1"/>
    <col min="15609" max="15609" width="14.44140625" style="1647" customWidth="1"/>
    <col min="15610" max="15610" width="16.6640625" style="1647" customWidth="1"/>
    <col min="15611" max="15611" width="17" style="1647" customWidth="1"/>
    <col min="15612" max="15612" width="15.5546875" style="1647" customWidth="1"/>
    <col min="15613" max="15613" width="14.5546875" style="1647" customWidth="1"/>
    <col min="15614" max="15614" width="17.5546875" style="1647" customWidth="1"/>
    <col min="15615" max="15615" width="31.44140625" style="1647" customWidth="1"/>
    <col min="15616" max="15863" width="9.33203125" style="1647"/>
    <col min="15864" max="15864" width="46.5546875" style="1647" customWidth="1"/>
    <col min="15865" max="15865" width="14.44140625" style="1647" customWidth="1"/>
    <col min="15866" max="15866" width="16.6640625" style="1647" customWidth="1"/>
    <col min="15867" max="15867" width="17" style="1647" customWidth="1"/>
    <col min="15868" max="15868" width="15.5546875" style="1647" customWidth="1"/>
    <col min="15869" max="15869" width="14.5546875" style="1647" customWidth="1"/>
    <col min="15870" max="15870" width="17.5546875" style="1647" customWidth="1"/>
    <col min="15871" max="15871" width="31.44140625" style="1647" customWidth="1"/>
    <col min="15872" max="16119" width="9.33203125" style="1647"/>
    <col min="16120" max="16120" width="46.5546875" style="1647" customWidth="1"/>
    <col min="16121" max="16121" width="14.44140625" style="1647" customWidth="1"/>
    <col min="16122" max="16122" width="16.6640625" style="1647" customWidth="1"/>
    <col min="16123" max="16123" width="17" style="1647" customWidth="1"/>
    <col min="16124" max="16124" width="15.5546875" style="1647" customWidth="1"/>
    <col min="16125" max="16125" width="14.5546875" style="1647" customWidth="1"/>
    <col min="16126" max="16126" width="17.5546875" style="1647" customWidth="1"/>
    <col min="16127" max="16127" width="31.44140625" style="1647" customWidth="1"/>
    <col min="16128" max="16384" width="9.33203125" style="1647"/>
  </cols>
  <sheetData>
    <row r="1" spans="1:9">
      <c r="A1" s="1" t="s">
        <v>1694</v>
      </c>
    </row>
    <row r="2" spans="1:9">
      <c r="A2" s="1007" t="s">
        <v>1585</v>
      </c>
      <c r="B2" s="35"/>
      <c r="C2" s="35"/>
      <c r="D2" s="35"/>
      <c r="E2" s="35"/>
      <c r="F2" s="55"/>
      <c r="G2" s="55"/>
      <c r="H2" s="55"/>
      <c r="I2" s="55"/>
    </row>
    <row r="3" spans="1:9">
      <c r="A3" s="1023"/>
      <c r="B3" s="35"/>
      <c r="C3" s="35"/>
      <c r="D3" s="35"/>
      <c r="E3" s="35"/>
      <c r="F3" s="55"/>
      <c r="G3" s="55"/>
      <c r="H3" s="55"/>
      <c r="I3" s="55"/>
    </row>
    <row r="4" spans="1:9">
      <c r="A4" s="1" t="s">
        <v>4138</v>
      </c>
      <c r="B4" s="35"/>
      <c r="C4" s="35"/>
      <c r="D4" s="35"/>
      <c r="E4" s="35"/>
      <c r="F4" s="55"/>
      <c r="G4" s="55"/>
      <c r="H4" s="55"/>
      <c r="I4" s="55"/>
    </row>
    <row r="5" spans="1:9">
      <c r="A5" s="1008" t="s">
        <v>109</v>
      </c>
      <c r="E5" s="35"/>
      <c r="F5" s="55"/>
      <c r="G5" s="55"/>
      <c r="H5" s="55"/>
      <c r="I5" s="55"/>
    </row>
    <row r="6" spans="1:9">
      <c r="A6" s="905" t="s">
        <v>3746</v>
      </c>
      <c r="B6" s="1923" t="s">
        <v>3747</v>
      </c>
      <c r="C6" s="1924" t="s">
        <v>108</v>
      </c>
      <c r="D6" s="1923" t="s">
        <v>3748</v>
      </c>
      <c r="E6" s="35"/>
      <c r="F6" s="55"/>
      <c r="G6" s="55"/>
      <c r="H6" s="55"/>
      <c r="I6" s="55"/>
    </row>
    <row r="7" spans="1:9">
      <c r="A7" s="54" t="s">
        <v>304</v>
      </c>
      <c r="B7" s="1923" t="s">
        <v>339</v>
      </c>
      <c r="C7" s="1924" t="s">
        <v>156</v>
      </c>
      <c r="D7" s="1923" t="s">
        <v>313</v>
      </c>
      <c r="E7" s="35"/>
      <c r="F7" s="55"/>
      <c r="G7" s="55"/>
      <c r="H7" s="55"/>
      <c r="I7" s="55"/>
    </row>
    <row r="8" spans="1:9">
      <c r="A8" s="54" t="s">
        <v>320</v>
      </c>
      <c r="B8" s="1923" t="s">
        <v>314</v>
      </c>
      <c r="C8" s="1924" t="s">
        <v>162</v>
      </c>
      <c r="D8" s="1923" t="s">
        <v>315</v>
      </c>
      <c r="E8" s="35"/>
      <c r="F8" s="55"/>
      <c r="G8" s="55"/>
      <c r="H8" s="55"/>
      <c r="I8" s="55"/>
    </row>
    <row r="9" spans="1:9">
      <c r="E9" s="35"/>
      <c r="F9" s="55"/>
      <c r="G9" s="55"/>
      <c r="H9" s="55"/>
      <c r="I9" s="55"/>
    </row>
    <row r="10" spans="1:9">
      <c r="A10" s="1007" t="s">
        <v>3824</v>
      </c>
      <c r="E10" s="35"/>
      <c r="F10" s="55"/>
      <c r="G10" s="55"/>
      <c r="H10" s="55"/>
      <c r="I10" s="55"/>
    </row>
    <row r="12" spans="1:9">
      <c r="G12" s="1923" t="s">
        <v>3824</v>
      </c>
    </row>
    <row r="13" spans="1:9">
      <c r="G13" s="298" t="s">
        <v>13</v>
      </c>
    </row>
    <row r="14" spans="1:9">
      <c r="E14" s="1962" t="s">
        <v>4100</v>
      </c>
      <c r="F14" s="301" t="s">
        <v>12</v>
      </c>
      <c r="G14" s="1992"/>
      <c r="H14" s="47" t="s">
        <v>4101</v>
      </c>
      <c r="I14" s="47"/>
    </row>
    <row r="15" spans="1:9" ht="43.2">
      <c r="E15" s="2001" t="s">
        <v>4102</v>
      </c>
      <c r="F15" s="301" t="s">
        <v>4103</v>
      </c>
      <c r="G15" s="1992"/>
      <c r="H15" s="47" t="s">
        <v>4104</v>
      </c>
    </row>
    <row r="18" spans="1:15">
      <c r="G18" s="277"/>
    </row>
    <row r="19" spans="1:15">
      <c r="G19" s="277"/>
    </row>
    <row r="20" spans="1:15">
      <c r="A20" s="1" t="s">
        <v>4139</v>
      </c>
      <c r="G20" s="277"/>
    </row>
    <row r="21" spans="1:15">
      <c r="A21" s="1008" t="s">
        <v>109</v>
      </c>
      <c r="B21" s="1019"/>
      <c r="G21" s="277"/>
    </row>
    <row r="22" spans="1:15">
      <c r="A22" s="905" t="s">
        <v>3746</v>
      </c>
      <c r="B22" s="1923" t="s">
        <v>3747</v>
      </c>
      <c r="C22" s="1924" t="s">
        <v>108</v>
      </c>
      <c r="D22" s="1923" t="s">
        <v>3748</v>
      </c>
      <c r="G22" s="277"/>
    </row>
    <row r="23" spans="1:15">
      <c r="A23" s="54" t="s">
        <v>304</v>
      </c>
      <c r="B23" s="1923" t="s">
        <v>339</v>
      </c>
      <c r="C23" s="1924" t="s">
        <v>156</v>
      </c>
      <c r="D23" s="1923" t="s">
        <v>313</v>
      </c>
      <c r="G23" s="277"/>
    </row>
    <row r="24" spans="1:15">
      <c r="A24" s="54" t="s">
        <v>320</v>
      </c>
      <c r="B24" s="1923" t="s">
        <v>314</v>
      </c>
      <c r="C24" s="1924" t="s">
        <v>162</v>
      </c>
      <c r="D24" s="1923" t="s">
        <v>315</v>
      </c>
      <c r="G24" s="277"/>
    </row>
    <row r="25" spans="1:15">
      <c r="B25" s="1019"/>
    </row>
    <row r="26" spans="1:15">
      <c r="A26" s="1007" t="s">
        <v>4122</v>
      </c>
    </row>
    <row r="27" spans="1:15">
      <c r="A27" s="1007"/>
    </row>
    <row r="28" spans="1:15">
      <c r="A28" s="940"/>
    </row>
    <row r="29" spans="1:15" ht="43.2">
      <c r="C29" s="2151" t="s">
        <v>4035</v>
      </c>
      <c r="D29" s="2029"/>
      <c r="E29" s="2152"/>
      <c r="F29" s="1980" t="s">
        <v>4036</v>
      </c>
      <c r="G29" s="2151" t="s">
        <v>4037</v>
      </c>
      <c r="H29" s="2029"/>
      <c r="I29" s="2029"/>
      <c r="J29" s="2152"/>
    </row>
    <row r="30" spans="1:15" ht="69.75" customHeight="1">
      <c r="B30" s="940"/>
      <c r="C30" s="1964" t="s">
        <v>4038</v>
      </c>
      <c r="D30" s="1964" t="s">
        <v>4039</v>
      </c>
      <c r="E30" s="1964" t="s">
        <v>4040</v>
      </c>
      <c r="F30" s="1964" t="s">
        <v>3803</v>
      </c>
      <c r="G30" s="1895" t="s">
        <v>4041</v>
      </c>
      <c r="H30" s="1895" t="s">
        <v>4042</v>
      </c>
      <c r="I30" s="1895" t="s">
        <v>4043</v>
      </c>
      <c r="J30" s="1895" t="s">
        <v>4044</v>
      </c>
    </row>
    <row r="31" spans="1:15">
      <c r="A31" s="940"/>
      <c r="B31" s="940"/>
      <c r="C31" s="1912" t="s">
        <v>89</v>
      </c>
      <c r="D31" s="2" t="s">
        <v>107</v>
      </c>
      <c r="E31" s="1912" t="s">
        <v>88</v>
      </c>
      <c r="F31" s="1912" t="s">
        <v>87</v>
      </c>
      <c r="G31" s="1912" t="s">
        <v>86</v>
      </c>
      <c r="H31" s="1912" t="s">
        <v>85</v>
      </c>
      <c r="I31" s="1912" t="s">
        <v>84</v>
      </c>
      <c r="J31" s="1912" t="s">
        <v>83</v>
      </c>
    </row>
    <row r="32" spans="1:15">
      <c r="A32" s="1946" t="s">
        <v>4107</v>
      </c>
      <c r="B32" s="301" t="s">
        <v>10</v>
      </c>
      <c r="C32" s="1959"/>
      <c r="D32" s="1959"/>
      <c r="E32" s="1959"/>
      <c r="F32" s="1959"/>
      <c r="G32" s="1994"/>
      <c r="H32" s="1994"/>
      <c r="I32" s="1995"/>
      <c r="J32" s="1996"/>
      <c r="K32" s="42" t="s">
        <v>2307</v>
      </c>
      <c r="L32" s="42"/>
      <c r="M32" s="35"/>
      <c r="N32" s="35"/>
      <c r="O32" s="35"/>
    </row>
    <row r="33" spans="1:15">
      <c r="A33" s="1946" t="s">
        <v>4108</v>
      </c>
      <c r="B33" s="301" t="s">
        <v>9</v>
      </c>
      <c r="C33" s="1959"/>
      <c r="D33" s="1959"/>
      <c r="E33" s="1959"/>
      <c r="F33" s="1959"/>
      <c r="G33" s="1994"/>
      <c r="H33" s="1994"/>
      <c r="I33" s="1995"/>
      <c r="J33" s="1996"/>
      <c r="K33" s="42" t="s">
        <v>2308</v>
      </c>
      <c r="L33" s="42"/>
      <c r="M33" s="35"/>
      <c r="N33" s="35"/>
      <c r="O33" s="35"/>
    </row>
    <row r="34" spans="1:15">
      <c r="A34" s="1946" t="s">
        <v>4109</v>
      </c>
      <c r="B34" s="301" t="s">
        <v>65</v>
      </c>
      <c r="C34" s="1959"/>
      <c r="D34" s="1959"/>
      <c r="E34" s="1959"/>
      <c r="F34" s="1959"/>
      <c r="G34" s="1994"/>
      <c r="H34" s="1994"/>
      <c r="I34" s="1995"/>
      <c r="J34" s="1996"/>
      <c r="K34" s="42" t="s">
        <v>2309</v>
      </c>
      <c r="L34" s="42"/>
      <c r="M34" s="35"/>
      <c r="N34" s="35"/>
      <c r="O34" s="35"/>
    </row>
    <row r="35" spans="1:15">
      <c r="A35" s="1946" t="s">
        <v>4110</v>
      </c>
      <c r="B35" s="301" t="s">
        <v>8</v>
      </c>
      <c r="C35" s="1959"/>
      <c r="D35" s="1959"/>
      <c r="E35" s="1959"/>
      <c r="F35" s="1959"/>
      <c r="G35" s="1994"/>
      <c r="H35" s="1994"/>
      <c r="I35" s="1995"/>
      <c r="J35" s="1996"/>
      <c r="K35" s="42" t="s">
        <v>2310</v>
      </c>
      <c r="L35" s="42"/>
      <c r="M35" s="35"/>
      <c r="N35" s="35"/>
      <c r="O35" s="35"/>
    </row>
    <row r="36" spans="1:15">
      <c r="A36" s="1946" t="s">
        <v>4111</v>
      </c>
      <c r="B36" s="301" t="s">
        <v>7</v>
      </c>
      <c r="C36" s="1959"/>
      <c r="D36" s="1959"/>
      <c r="E36" s="1959"/>
      <c r="F36" s="1959"/>
      <c r="G36" s="1994"/>
      <c r="H36" s="1994"/>
      <c r="I36" s="1995"/>
      <c r="J36" s="1996"/>
      <c r="K36" s="42" t="s">
        <v>2311</v>
      </c>
      <c r="L36" s="42"/>
      <c r="M36" s="35"/>
      <c r="N36" s="35"/>
      <c r="O36" s="35"/>
    </row>
    <row r="37" spans="1:15">
      <c r="A37" s="1946" t="s">
        <v>4112</v>
      </c>
      <c r="B37" s="301" t="s">
        <v>64</v>
      </c>
      <c r="C37" s="1959"/>
      <c r="D37" s="1959"/>
      <c r="E37" s="1959"/>
      <c r="F37" s="1959"/>
      <c r="G37" s="1994"/>
      <c r="H37" s="1994"/>
      <c r="I37" s="1995"/>
      <c r="J37" s="1996"/>
      <c r="K37" s="42" t="s">
        <v>2312</v>
      </c>
      <c r="L37" s="42"/>
      <c r="M37" s="35"/>
      <c r="N37" s="35"/>
      <c r="O37" s="35"/>
    </row>
    <row r="38" spans="1:15">
      <c r="A38" s="1946" t="s">
        <v>4113</v>
      </c>
      <c r="B38" s="301" t="s">
        <v>6</v>
      </c>
      <c r="C38" s="1959"/>
      <c r="D38" s="1959"/>
      <c r="E38" s="1959"/>
      <c r="F38" s="1959"/>
      <c r="G38" s="1994"/>
      <c r="H38" s="1994"/>
      <c r="I38" s="1995"/>
      <c r="J38" s="1996"/>
      <c r="K38" s="42" t="s">
        <v>2313</v>
      </c>
      <c r="L38" s="42"/>
      <c r="M38" s="35"/>
      <c r="N38" s="35"/>
      <c r="O38" s="35"/>
    </row>
    <row r="39" spans="1:15">
      <c r="A39" s="1946" t="s">
        <v>1277</v>
      </c>
      <c r="B39" s="301" t="s">
        <v>5</v>
      </c>
      <c r="C39" s="1959"/>
      <c r="D39" s="1959"/>
      <c r="E39" s="1959"/>
      <c r="F39" s="1959"/>
      <c r="G39" s="1994"/>
      <c r="H39" s="1994"/>
      <c r="I39" s="1995"/>
      <c r="J39" s="1996"/>
      <c r="K39" s="42" t="s">
        <v>2314</v>
      </c>
      <c r="L39" s="42"/>
      <c r="M39" s="35"/>
      <c r="N39" s="35"/>
      <c r="O39" s="35"/>
    </row>
    <row r="40" spans="1:15">
      <c r="A40" s="1946" t="s">
        <v>4114</v>
      </c>
      <c r="B40" s="301" t="s">
        <v>63</v>
      </c>
      <c r="C40" s="1959"/>
      <c r="D40" s="1959"/>
      <c r="E40" s="1959"/>
      <c r="F40" s="1959"/>
      <c r="G40" s="1994"/>
      <c r="H40" s="1994"/>
      <c r="I40" s="1995"/>
      <c r="J40" s="1996"/>
      <c r="K40" s="42" t="s">
        <v>2315</v>
      </c>
      <c r="L40" s="42"/>
      <c r="M40" s="35"/>
      <c r="N40" s="35"/>
      <c r="O40" s="35"/>
    </row>
    <row r="41" spans="1:15" ht="16.5" customHeight="1">
      <c r="A41" s="1946" t="s">
        <v>4115</v>
      </c>
      <c r="B41" s="301" t="s">
        <v>62</v>
      </c>
      <c r="C41" s="1959"/>
      <c r="D41" s="1959"/>
      <c r="E41" s="1959"/>
      <c r="F41" s="1959"/>
      <c r="G41" s="1994"/>
      <c r="H41" s="1994"/>
      <c r="I41" s="1995"/>
      <c r="J41" s="1996"/>
      <c r="K41" s="42" t="s">
        <v>2319</v>
      </c>
      <c r="L41" s="42"/>
      <c r="M41" s="35"/>
      <c r="N41" s="35"/>
      <c r="O41" s="35"/>
    </row>
    <row r="42" spans="1:15" ht="15.75" customHeight="1">
      <c r="A42" s="1946" t="s">
        <v>4116</v>
      </c>
      <c r="B42" s="301" t="s">
        <v>61</v>
      </c>
      <c r="C42" s="1959"/>
      <c r="D42" s="1959"/>
      <c r="E42" s="1959"/>
      <c r="F42" s="1959"/>
      <c r="G42" s="1994"/>
      <c r="H42" s="1994"/>
      <c r="I42" s="1995"/>
      <c r="J42" s="1996"/>
      <c r="K42" s="42" t="s">
        <v>2317</v>
      </c>
      <c r="L42" s="42"/>
      <c r="M42" s="35"/>
      <c r="N42" s="35"/>
      <c r="O42" s="35"/>
    </row>
    <row r="43" spans="1:15" ht="15.75" customHeight="1">
      <c r="A43" s="1946" t="s">
        <v>4117</v>
      </c>
      <c r="B43" s="301" t="s">
        <v>4</v>
      </c>
      <c r="C43" s="1959"/>
      <c r="D43" s="1959"/>
      <c r="E43" s="1959"/>
      <c r="F43" s="1959"/>
      <c r="G43" s="1994"/>
      <c r="H43" s="1994"/>
      <c r="I43" s="1995"/>
      <c r="J43" s="1996"/>
      <c r="K43" s="42" t="s">
        <v>2318</v>
      </c>
      <c r="L43" s="42"/>
      <c r="M43" s="35"/>
      <c r="N43" s="35"/>
      <c r="O43" s="35"/>
    </row>
    <row r="44" spans="1:15" ht="15.75" customHeight="1">
      <c r="A44" s="1946" t="s">
        <v>4048</v>
      </c>
      <c r="B44" s="301" t="s">
        <v>60</v>
      </c>
      <c r="C44" s="38"/>
      <c r="D44" s="38"/>
      <c r="E44" s="38"/>
      <c r="F44" s="38"/>
      <c r="G44" s="38"/>
      <c r="H44" s="38"/>
      <c r="I44" s="38"/>
      <c r="J44" s="2002"/>
      <c r="K44" s="42" t="s">
        <v>2147</v>
      </c>
      <c r="L44" s="42"/>
      <c r="M44" s="35"/>
      <c r="N44" s="35"/>
      <c r="O44" s="35"/>
    </row>
    <row r="45" spans="1:15" ht="15.75" customHeight="1">
      <c r="A45" s="1946" t="s">
        <v>4049</v>
      </c>
      <c r="B45" s="301" t="s">
        <v>59</v>
      </c>
      <c r="C45" s="2003"/>
      <c r="D45" s="38"/>
      <c r="E45" s="38"/>
      <c r="F45" s="38"/>
      <c r="G45" s="38"/>
      <c r="H45" s="38"/>
      <c r="I45" s="38"/>
      <c r="J45" s="38"/>
      <c r="K45" s="42"/>
      <c r="L45" s="41"/>
      <c r="M45" s="47"/>
      <c r="N45" s="41"/>
      <c r="O45" s="41"/>
    </row>
    <row r="46" spans="1:15">
      <c r="A46" s="116"/>
      <c r="B46" s="1019"/>
      <c r="C46" s="42" t="s">
        <v>4118</v>
      </c>
      <c r="D46" s="42" t="s">
        <v>4118</v>
      </c>
      <c r="E46" s="42" t="s">
        <v>4118</v>
      </c>
      <c r="F46" s="42" t="s">
        <v>4119</v>
      </c>
      <c r="G46" s="42" t="s">
        <v>4118</v>
      </c>
      <c r="H46" s="42" t="s">
        <v>4119</v>
      </c>
      <c r="I46" s="42" t="s">
        <v>4120</v>
      </c>
      <c r="J46" s="42" t="s">
        <v>4120</v>
      </c>
    </row>
    <row r="47" spans="1:15">
      <c r="A47" s="116"/>
      <c r="B47" s="1019"/>
      <c r="C47" s="35" t="s">
        <v>90</v>
      </c>
      <c r="D47" s="35"/>
      <c r="E47" s="35" t="s">
        <v>90</v>
      </c>
      <c r="F47" s="35" t="s">
        <v>90</v>
      </c>
      <c r="G47" s="35" t="s">
        <v>90</v>
      </c>
      <c r="H47" s="35" t="s">
        <v>90</v>
      </c>
      <c r="I47" s="35" t="s">
        <v>90</v>
      </c>
      <c r="J47" s="35" t="s">
        <v>90</v>
      </c>
    </row>
    <row r="48" spans="1:15">
      <c r="C48" s="42"/>
      <c r="D48" s="42"/>
      <c r="E48" s="42"/>
      <c r="F48" s="42"/>
      <c r="G48" s="42"/>
      <c r="H48" s="42"/>
      <c r="I48" s="42" t="s">
        <v>206</v>
      </c>
      <c r="J48" s="42"/>
    </row>
    <row r="49" spans="1:10">
      <c r="C49" s="41" t="s">
        <v>141</v>
      </c>
      <c r="D49" s="41" t="s">
        <v>4053</v>
      </c>
      <c r="E49" s="41" t="s">
        <v>141</v>
      </c>
      <c r="F49" s="41" t="s">
        <v>141</v>
      </c>
      <c r="G49" s="41" t="s">
        <v>91</v>
      </c>
      <c r="H49" s="41" t="s">
        <v>91</v>
      </c>
      <c r="I49" s="41" t="s">
        <v>141</v>
      </c>
      <c r="J49" s="41" t="s">
        <v>91</v>
      </c>
    </row>
    <row r="50" spans="1:10">
      <c r="C50" s="47" t="s">
        <v>3765</v>
      </c>
      <c r="D50" s="47"/>
      <c r="E50" s="47" t="s">
        <v>3765</v>
      </c>
      <c r="F50" s="47" t="s">
        <v>3765</v>
      </c>
      <c r="G50" s="47" t="s">
        <v>3765</v>
      </c>
      <c r="H50" s="47" t="s">
        <v>3765</v>
      </c>
      <c r="I50" s="47" t="s">
        <v>3765</v>
      </c>
      <c r="J50" s="47" t="s">
        <v>3765</v>
      </c>
    </row>
    <row r="51" spans="1:10">
      <c r="C51" s="41" t="s">
        <v>4054</v>
      </c>
      <c r="D51" s="41"/>
      <c r="E51" s="41" t="s">
        <v>4055</v>
      </c>
      <c r="F51" s="41" t="s">
        <v>4054</v>
      </c>
      <c r="G51" s="41" t="s">
        <v>159</v>
      </c>
      <c r="H51" s="41" t="s">
        <v>159</v>
      </c>
      <c r="I51" s="41" t="s">
        <v>159</v>
      </c>
      <c r="J51" s="41" t="s">
        <v>159</v>
      </c>
    </row>
    <row r="52" spans="1:10">
      <c r="C52" s="41"/>
      <c r="D52" s="41"/>
      <c r="E52" s="41"/>
      <c r="F52" s="41"/>
      <c r="G52" s="41" t="s">
        <v>183</v>
      </c>
      <c r="H52" s="41" t="s">
        <v>183</v>
      </c>
      <c r="I52" s="41"/>
      <c r="J52" s="41" t="s">
        <v>183</v>
      </c>
    </row>
    <row r="53" spans="1:10">
      <c r="C53" s="41"/>
      <c r="D53" s="41"/>
      <c r="E53" s="41"/>
      <c r="F53" s="41"/>
      <c r="G53" s="41"/>
      <c r="H53" s="41"/>
      <c r="I53" s="41"/>
      <c r="J53" s="41"/>
    </row>
    <row r="54" spans="1:10">
      <c r="C54" s="41"/>
      <c r="D54" s="41"/>
      <c r="E54" s="41"/>
      <c r="F54" s="41"/>
      <c r="G54" s="41"/>
      <c r="H54" s="41"/>
      <c r="I54" s="41"/>
      <c r="J54" s="41"/>
    </row>
    <row r="55" spans="1:10">
      <c r="C55" s="41"/>
      <c r="D55" s="41"/>
      <c r="E55" s="41"/>
      <c r="F55" s="41"/>
      <c r="G55" s="41"/>
      <c r="H55" s="41"/>
      <c r="I55" s="41"/>
      <c r="J55" s="41"/>
    </row>
    <row r="56" spans="1:10">
      <c r="C56" s="41"/>
      <c r="D56" s="41"/>
      <c r="E56" s="41"/>
      <c r="F56" s="41"/>
      <c r="G56" s="41"/>
      <c r="H56" s="41"/>
      <c r="I56" s="41"/>
      <c r="J56" s="41"/>
    </row>
    <row r="57" spans="1:10">
      <c r="C57" s="41"/>
      <c r="D57" s="41"/>
      <c r="E57" s="41"/>
      <c r="F57" s="41"/>
      <c r="G57" s="41"/>
      <c r="H57" s="41"/>
      <c r="I57" s="41"/>
      <c r="J57" s="41"/>
    </row>
    <row r="60" spans="1:10">
      <c r="A60" s="1" t="s">
        <v>4140</v>
      </c>
    </row>
    <row r="61" spans="1:10">
      <c r="A61" s="1008" t="s">
        <v>109</v>
      </c>
    </row>
    <row r="62" spans="1:10">
      <c r="A62" s="905" t="s">
        <v>3746</v>
      </c>
      <c r="B62" s="1909" t="s">
        <v>3747</v>
      </c>
      <c r="C62" s="1910" t="s">
        <v>108</v>
      </c>
      <c r="D62" s="1909" t="s">
        <v>3748</v>
      </c>
    </row>
    <row r="63" spans="1:10">
      <c r="A63" s="54" t="s">
        <v>304</v>
      </c>
      <c r="B63" s="1909" t="s">
        <v>339</v>
      </c>
      <c r="C63" s="1910" t="s">
        <v>156</v>
      </c>
      <c r="D63" s="1909" t="s">
        <v>313</v>
      </c>
    </row>
    <row r="64" spans="1:10">
      <c r="A64" s="54" t="s">
        <v>320</v>
      </c>
      <c r="B64" s="1909" t="s">
        <v>314</v>
      </c>
      <c r="C64" s="1910" t="s">
        <v>162</v>
      </c>
      <c r="D64" s="1909" t="s">
        <v>315</v>
      </c>
    </row>
    <row r="65" spans="1:13" ht="18.75" customHeight="1"/>
    <row r="66" spans="1:13" ht="18.75" customHeight="1">
      <c r="A66" s="1007" t="s">
        <v>4141</v>
      </c>
    </row>
    <row r="67" spans="1:13" ht="18.75" customHeight="1">
      <c r="A67" s="1007"/>
    </row>
    <row r="68" spans="1:13" ht="27.75" customHeight="1">
      <c r="C68" s="2004" t="s">
        <v>195</v>
      </c>
    </row>
    <row r="69" spans="1:13" ht="27.75" customHeight="1">
      <c r="C69" s="1912" t="s">
        <v>82</v>
      </c>
      <c r="D69" s="44"/>
    </row>
    <row r="70" spans="1:13">
      <c r="A70" s="1937" t="s">
        <v>4122</v>
      </c>
      <c r="B70" s="1912" t="s">
        <v>53</v>
      </c>
      <c r="C70" s="1982"/>
      <c r="D70" s="42" t="s">
        <v>201</v>
      </c>
      <c r="E70" s="42" t="s">
        <v>4120</v>
      </c>
      <c r="F70" s="41" t="s">
        <v>91</v>
      </c>
      <c r="G70" s="47" t="s">
        <v>3765</v>
      </c>
      <c r="H70" s="325" t="s">
        <v>176</v>
      </c>
      <c r="I70" s="325" t="s">
        <v>183</v>
      </c>
      <c r="J70" s="47"/>
      <c r="K70" s="41"/>
      <c r="L70" s="47"/>
      <c r="M70" s="47"/>
    </row>
    <row r="71" spans="1:13">
      <c r="C71" s="1647" t="s">
        <v>90</v>
      </c>
      <c r="J71" s="116"/>
    </row>
    <row r="72" spans="1:13">
      <c r="J72" s="116"/>
    </row>
    <row r="73" spans="1:13">
      <c r="J73" s="116"/>
    </row>
    <row r="74" spans="1:13">
      <c r="J74" s="116"/>
    </row>
    <row r="75" spans="1:13">
      <c r="J75" s="116"/>
    </row>
    <row r="79" spans="1:13">
      <c r="A79" s="1" t="s">
        <v>4142</v>
      </c>
    </row>
    <row r="80" spans="1:13">
      <c r="A80" s="1008" t="s">
        <v>109</v>
      </c>
      <c r="B80" s="35"/>
    </row>
    <row r="81" spans="1:10">
      <c r="A81" s="1011" t="s">
        <v>90</v>
      </c>
      <c r="B81" s="35"/>
    </row>
    <row r="82" spans="1:10">
      <c r="A82" s="905" t="s">
        <v>3746</v>
      </c>
      <c r="B82" s="1923" t="s">
        <v>3747</v>
      </c>
      <c r="C82" s="1924" t="s">
        <v>108</v>
      </c>
      <c r="D82" s="1923" t="s">
        <v>3748</v>
      </c>
      <c r="J82" s="116"/>
    </row>
    <row r="83" spans="1:10">
      <c r="A83" s="54" t="s">
        <v>304</v>
      </c>
      <c r="B83" s="1923" t="s">
        <v>339</v>
      </c>
      <c r="C83" s="1924" t="s">
        <v>156</v>
      </c>
      <c r="D83" s="1923" t="s">
        <v>313</v>
      </c>
      <c r="J83" s="116"/>
    </row>
    <row r="84" spans="1:10">
      <c r="A84" s="54" t="s">
        <v>320</v>
      </c>
      <c r="B84" s="1923" t="s">
        <v>314</v>
      </c>
      <c r="C84" s="1924" t="s">
        <v>162</v>
      </c>
      <c r="D84" s="1923" t="s">
        <v>315</v>
      </c>
      <c r="J84" s="116"/>
    </row>
    <row r="85" spans="1:10">
      <c r="J85" s="116"/>
    </row>
    <row r="86" spans="1:10">
      <c r="A86" s="1007" t="s">
        <v>4124</v>
      </c>
      <c r="I86" s="116"/>
      <c r="J86" s="116"/>
    </row>
    <row r="87" spans="1:10">
      <c r="I87" s="116"/>
      <c r="J87" s="116"/>
    </row>
    <row r="88" spans="1:10" ht="15" customHeight="1">
      <c r="B88" s="940"/>
      <c r="C88" s="2151" t="s">
        <v>3839</v>
      </c>
      <c r="D88" s="2029"/>
      <c r="E88" s="2151" t="s">
        <v>3840</v>
      </c>
      <c r="F88" s="2029"/>
      <c r="G88" s="2152"/>
      <c r="H88" s="116"/>
      <c r="I88" s="116"/>
    </row>
    <row r="89" spans="1:10" ht="28.8">
      <c r="A89" s="116"/>
      <c r="B89" s="116"/>
      <c r="C89" s="1964" t="s">
        <v>106</v>
      </c>
      <c r="D89" s="1964" t="s">
        <v>99</v>
      </c>
      <c r="E89" s="1964" t="s">
        <v>106</v>
      </c>
      <c r="F89" s="1964" t="s">
        <v>99</v>
      </c>
      <c r="G89" s="1964" t="s">
        <v>195</v>
      </c>
      <c r="H89" s="116"/>
      <c r="I89" s="116"/>
    </row>
    <row r="90" spans="1:10">
      <c r="A90" s="116"/>
      <c r="B90" s="116"/>
      <c r="C90" s="1912" t="s">
        <v>81</v>
      </c>
      <c r="D90" s="1912" t="s">
        <v>80</v>
      </c>
      <c r="E90" s="1912" t="s">
        <v>137</v>
      </c>
      <c r="F90" s="1912" t="s">
        <v>136</v>
      </c>
      <c r="G90" s="1912" t="s">
        <v>135</v>
      </c>
      <c r="H90" s="116"/>
      <c r="I90" s="116"/>
    </row>
    <row r="91" spans="1:10">
      <c r="A91" s="1978" t="s">
        <v>4125</v>
      </c>
      <c r="B91" s="1912" t="s">
        <v>101</v>
      </c>
      <c r="C91" s="1956"/>
      <c r="D91" s="1956"/>
      <c r="E91" s="1956"/>
      <c r="F91" s="1956"/>
      <c r="G91" s="1956"/>
      <c r="H91" s="35" t="s">
        <v>4126</v>
      </c>
      <c r="I91" s="116"/>
    </row>
    <row r="92" spans="1:10">
      <c r="A92" s="35"/>
      <c r="B92" s="35"/>
      <c r="C92" s="42" t="s">
        <v>3920</v>
      </c>
      <c r="D92" s="42" t="s">
        <v>3921</v>
      </c>
      <c r="E92" s="42" t="s">
        <v>3920</v>
      </c>
      <c r="F92" s="42" t="s">
        <v>3921</v>
      </c>
      <c r="G92" s="1012"/>
      <c r="I92" s="1014"/>
    </row>
    <row r="93" spans="1:10">
      <c r="A93" s="35"/>
      <c r="B93" s="35"/>
      <c r="C93" s="42"/>
      <c r="D93" s="42"/>
      <c r="E93" s="42"/>
      <c r="F93" s="42"/>
      <c r="G93" s="42" t="s">
        <v>3764</v>
      </c>
      <c r="I93" s="1014"/>
    </row>
    <row r="94" spans="1:10">
      <c r="A94" s="35"/>
      <c r="B94" s="35"/>
      <c r="C94" s="42" t="s">
        <v>790</v>
      </c>
      <c r="D94" s="42" t="s">
        <v>790</v>
      </c>
      <c r="E94" s="42" t="s">
        <v>791</v>
      </c>
      <c r="F94" s="42" t="s">
        <v>791</v>
      </c>
    </row>
    <row r="95" spans="1:10">
      <c r="A95" s="35"/>
      <c r="B95" s="35"/>
      <c r="C95" s="46" t="s">
        <v>91</v>
      </c>
      <c r="D95" s="46" t="s">
        <v>91</v>
      </c>
      <c r="E95" s="46" t="s">
        <v>91</v>
      </c>
      <c r="F95" s="46" t="s">
        <v>91</v>
      </c>
      <c r="G95" s="46" t="s">
        <v>91</v>
      </c>
    </row>
    <row r="96" spans="1:10">
      <c r="C96" s="47" t="s">
        <v>3765</v>
      </c>
      <c r="D96" s="47" t="s">
        <v>3765</v>
      </c>
      <c r="E96" s="47" t="s">
        <v>3765</v>
      </c>
      <c r="F96" s="47" t="s">
        <v>3765</v>
      </c>
      <c r="G96" s="47" t="s">
        <v>3765</v>
      </c>
      <c r="H96" s="116"/>
      <c r="I96" s="116"/>
    </row>
    <row r="97" spans="1:10">
      <c r="C97" s="46" t="s">
        <v>159</v>
      </c>
      <c r="D97" s="46" t="s">
        <v>159</v>
      </c>
      <c r="E97" s="46" t="s">
        <v>159</v>
      </c>
      <c r="F97" s="46" t="s">
        <v>159</v>
      </c>
      <c r="G97" s="46" t="s">
        <v>176</v>
      </c>
    </row>
    <row r="98" spans="1:10">
      <c r="C98" s="46" t="s">
        <v>183</v>
      </c>
      <c r="D98" s="46"/>
      <c r="E98" s="46" t="s">
        <v>183</v>
      </c>
      <c r="F98" s="46" t="s">
        <v>183</v>
      </c>
      <c r="G98" s="46" t="s">
        <v>183</v>
      </c>
      <c r="H98" s="116"/>
      <c r="I98" s="116"/>
    </row>
    <row r="99" spans="1:10">
      <c r="C99" s="46"/>
      <c r="D99" s="46"/>
      <c r="E99" s="46"/>
      <c r="F99" s="46"/>
      <c r="G99" s="46"/>
      <c r="H99" s="116"/>
      <c r="I99" s="116"/>
    </row>
    <row r="100" spans="1:10">
      <c r="C100" s="46"/>
      <c r="D100" s="46"/>
      <c r="E100" s="46"/>
      <c r="F100" s="46"/>
      <c r="G100" s="46"/>
      <c r="H100" s="116"/>
      <c r="I100" s="116"/>
    </row>
    <row r="101" spans="1:10">
      <c r="C101" s="46"/>
      <c r="D101" s="46"/>
      <c r="E101" s="46"/>
      <c r="F101" s="46"/>
      <c r="G101" s="46"/>
      <c r="H101" s="116"/>
      <c r="I101" s="116"/>
    </row>
    <row r="102" spans="1:10">
      <c r="C102" s="46"/>
      <c r="D102" s="46"/>
      <c r="E102" s="46"/>
      <c r="F102" s="46"/>
      <c r="G102" s="46"/>
      <c r="H102" s="116"/>
      <c r="I102" s="116"/>
    </row>
    <row r="103" spans="1:10">
      <c r="C103" s="46"/>
      <c r="D103" s="46"/>
      <c r="E103" s="46"/>
      <c r="F103" s="46"/>
      <c r="G103" s="46"/>
      <c r="H103" s="116"/>
      <c r="I103" s="116"/>
    </row>
    <row r="104" spans="1:10">
      <c r="E104" s="46"/>
      <c r="F104" s="46"/>
      <c r="G104" s="46"/>
      <c r="H104" s="116"/>
      <c r="I104" s="116"/>
    </row>
    <row r="105" spans="1:10">
      <c r="E105" s="46"/>
      <c r="F105" s="46"/>
      <c r="G105" s="46"/>
      <c r="H105" s="116"/>
      <c r="I105" s="116"/>
    </row>
    <row r="106" spans="1:10">
      <c r="A106" s="1" t="s">
        <v>4143</v>
      </c>
      <c r="C106" s="46"/>
      <c r="D106" s="46"/>
      <c r="E106" s="46"/>
      <c r="F106" s="46"/>
      <c r="G106" s="46"/>
      <c r="H106" s="116"/>
      <c r="I106" s="116"/>
    </row>
    <row r="107" spans="1:10">
      <c r="A107" s="1008" t="s">
        <v>109</v>
      </c>
      <c r="B107" s="35"/>
      <c r="E107" s="46"/>
      <c r="F107" s="46"/>
      <c r="G107" s="46"/>
      <c r="H107" s="116"/>
      <c r="I107" s="116"/>
    </row>
    <row r="108" spans="1:10">
      <c r="A108" s="905" t="s">
        <v>3746</v>
      </c>
      <c r="B108" s="1909" t="s">
        <v>3747</v>
      </c>
      <c r="C108" s="1910" t="s">
        <v>108</v>
      </c>
      <c r="D108" s="1909" t="s">
        <v>3748</v>
      </c>
      <c r="H108" s="116"/>
      <c r="I108" s="116"/>
    </row>
    <row r="109" spans="1:10">
      <c r="A109" s="54" t="s">
        <v>304</v>
      </c>
      <c r="B109" s="1909" t="s">
        <v>339</v>
      </c>
      <c r="C109" s="1910" t="s">
        <v>156</v>
      </c>
      <c r="D109" s="1909" t="s">
        <v>313</v>
      </c>
      <c r="H109" s="116"/>
      <c r="I109" s="116"/>
    </row>
    <row r="110" spans="1:10">
      <c r="A110" s="54" t="s">
        <v>320</v>
      </c>
      <c r="B110" s="1909" t="s">
        <v>314</v>
      </c>
      <c r="C110" s="1910" t="s">
        <v>162</v>
      </c>
      <c r="D110" s="1909" t="s">
        <v>315</v>
      </c>
      <c r="H110" s="116"/>
      <c r="I110" s="116"/>
    </row>
    <row r="111" spans="1:10">
      <c r="J111" s="116"/>
    </row>
    <row r="112" spans="1:10">
      <c r="A112" s="1007" t="s">
        <v>4128</v>
      </c>
      <c r="I112" s="116"/>
      <c r="J112" s="116"/>
    </row>
    <row r="114" spans="1:14" ht="28.8">
      <c r="B114" s="35"/>
      <c r="C114" s="2004" t="s">
        <v>195</v>
      </c>
    </row>
    <row r="115" spans="1:14">
      <c r="B115" s="35"/>
      <c r="C115" s="1912" t="s">
        <v>134</v>
      </c>
      <c r="D115" s="44"/>
    </row>
    <row r="116" spans="1:14">
      <c r="A116" s="1978" t="s">
        <v>4129</v>
      </c>
      <c r="B116" s="1912" t="s">
        <v>36</v>
      </c>
      <c r="C116" s="1994"/>
      <c r="D116" s="42" t="s">
        <v>760</v>
      </c>
      <c r="E116" s="42"/>
      <c r="F116" s="42" t="s">
        <v>3764</v>
      </c>
      <c r="G116" s="47" t="s">
        <v>91</v>
      </c>
      <c r="H116" s="46" t="s">
        <v>176</v>
      </c>
      <c r="I116" s="47" t="s">
        <v>3765</v>
      </c>
      <c r="J116" s="46" t="s">
        <v>3976</v>
      </c>
      <c r="K116" s="47"/>
      <c r="L116" s="47"/>
      <c r="M116" s="47"/>
      <c r="N116" s="47"/>
    </row>
    <row r="117" spans="1:14">
      <c r="A117" s="1946" t="s">
        <v>4130</v>
      </c>
      <c r="B117" s="1912" t="s">
        <v>0</v>
      </c>
      <c r="C117" s="1956"/>
      <c r="D117" s="42" t="s">
        <v>3759</v>
      </c>
      <c r="E117" s="42" t="s">
        <v>206</v>
      </c>
      <c r="F117" s="42" t="s">
        <v>3764</v>
      </c>
      <c r="G117" s="47" t="s">
        <v>91</v>
      </c>
      <c r="H117" s="46" t="s">
        <v>176</v>
      </c>
      <c r="I117" s="47" t="s">
        <v>3765</v>
      </c>
      <c r="J117" s="325" t="s">
        <v>183</v>
      </c>
      <c r="K117" s="47"/>
      <c r="L117" s="47"/>
      <c r="M117" s="47"/>
      <c r="N117" s="47"/>
    </row>
    <row r="118" spans="1:14">
      <c r="A118" s="2005" t="s">
        <v>4131</v>
      </c>
      <c r="B118" s="1912" t="s">
        <v>18</v>
      </c>
      <c r="C118" s="1982"/>
      <c r="D118" s="42" t="s">
        <v>3759</v>
      </c>
      <c r="E118" s="42"/>
      <c r="F118" s="42" t="s">
        <v>201</v>
      </c>
      <c r="G118" s="47" t="s">
        <v>91</v>
      </c>
      <c r="H118" s="46" t="s">
        <v>176</v>
      </c>
      <c r="I118" s="47" t="s">
        <v>3765</v>
      </c>
      <c r="J118" s="325" t="s">
        <v>183</v>
      </c>
      <c r="K118" s="47"/>
      <c r="L118" s="47"/>
      <c r="M118" s="47"/>
      <c r="N118" s="47"/>
    </row>
    <row r="119" spans="1:14">
      <c r="B119" s="35"/>
      <c r="C119" s="1647" t="s">
        <v>90</v>
      </c>
    </row>
    <row r="122" spans="1:14">
      <c r="J122" s="116"/>
    </row>
    <row r="123" spans="1:14">
      <c r="J123" s="116"/>
    </row>
  </sheetData>
  <mergeCells count="4">
    <mergeCell ref="C29:E29"/>
    <mergeCell ref="G29:J29"/>
    <mergeCell ref="C88:D88"/>
    <mergeCell ref="E88:G88"/>
  </mergeCell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EA5B-5DA4-4E70-859B-842CC5275D0A}">
  <sheetPr codeName="Sheet71"/>
  <dimension ref="A1:M55"/>
  <sheetViews>
    <sheetView showGridLines="0" zoomScale="80" zoomScaleNormal="80" workbookViewId="0"/>
  </sheetViews>
  <sheetFormatPr defaultColWidth="9.33203125" defaultRowHeight="14.4"/>
  <cols>
    <col min="1" max="1" width="67.44140625" style="1647" customWidth="1"/>
    <col min="2" max="2" width="15.6640625" style="1647" customWidth="1"/>
    <col min="3" max="3" width="23.33203125" style="1647" customWidth="1"/>
    <col min="4" max="4" width="15.6640625" style="1647" customWidth="1"/>
    <col min="5" max="5" width="42.5546875" style="1647" customWidth="1"/>
    <col min="6" max="6" width="58.33203125" style="1647" customWidth="1"/>
    <col min="7" max="246" width="9.33203125" style="1647"/>
    <col min="247" max="247" width="91.44140625" style="1647" customWidth="1"/>
    <col min="248" max="248" width="29.6640625" style="1647" customWidth="1"/>
    <col min="249" max="502" width="9.33203125" style="1647"/>
    <col min="503" max="503" width="91.44140625" style="1647" customWidth="1"/>
    <col min="504" max="504" width="29.6640625" style="1647" customWidth="1"/>
    <col min="505" max="758" width="9.33203125" style="1647"/>
    <col min="759" max="759" width="91.44140625" style="1647" customWidth="1"/>
    <col min="760" max="760" width="29.6640625" style="1647" customWidth="1"/>
    <col min="761" max="1014" width="9.33203125" style="1647"/>
    <col min="1015" max="1015" width="91.44140625" style="1647" customWidth="1"/>
    <col min="1016" max="1016" width="29.6640625" style="1647" customWidth="1"/>
    <col min="1017" max="1270" width="9.33203125" style="1647"/>
    <col min="1271" max="1271" width="91.44140625" style="1647" customWidth="1"/>
    <col min="1272" max="1272" width="29.6640625" style="1647" customWidth="1"/>
    <col min="1273" max="1526" width="9.33203125" style="1647"/>
    <col min="1527" max="1527" width="91.44140625" style="1647" customWidth="1"/>
    <col min="1528" max="1528" width="29.6640625" style="1647" customWidth="1"/>
    <col min="1529" max="1782" width="9.33203125" style="1647"/>
    <col min="1783" max="1783" width="91.44140625" style="1647" customWidth="1"/>
    <col min="1784" max="1784" width="29.6640625" style="1647" customWidth="1"/>
    <col min="1785" max="2038" width="9.33203125" style="1647"/>
    <col min="2039" max="2039" width="91.44140625" style="1647" customWidth="1"/>
    <col min="2040" max="2040" width="29.6640625" style="1647" customWidth="1"/>
    <col min="2041" max="2294" width="9.33203125" style="1647"/>
    <col min="2295" max="2295" width="91.44140625" style="1647" customWidth="1"/>
    <col min="2296" max="2296" width="29.6640625" style="1647" customWidth="1"/>
    <col min="2297" max="2550" width="9.33203125" style="1647"/>
    <col min="2551" max="2551" width="91.44140625" style="1647" customWidth="1"/>
    <col min="2552" max="2552" width="29.6640625" style="1647" customWidth="1"/>
    <col min="2553" max="2806" width="9.33203125" style="1647"/>
    <col min="2807" max="2807" width="91.44140625" style="1647" customWidth="1"/>
    <col min="2808" max="2808" width="29.6640625" style="1647" customWidth="1"/>
    <col min="2809" max="3062" width="9.33203125" style="1647"/>
    <col min="3063" max="3063" width="91.44140625" style="1647" customWidth="1"/>
    <col min="3064" max="3064" width="29.6640625" style="1647" customWidth="1"/>
    <col min="3065" max="3318" width="9.33203125" style="1647"/>
    <col min="3319" max="3319" width="91.44140625" style="1647" customWidth="1"/>
    <col min="3320" max="3320" width="29.6640625" style="1647" customWidth="1"/>
    <col min="3321" max="3574" width="9.33203125" style="1647"/>
    <col min="3575" max="3575" width="91.44140625" style="1647" customWidth="1"/>
    <col min="3576" max="3576" width="29.6640625" style="1647" customWidth="1"/>
    <col min="3577" max="3830" width="9.33203125" style="1647"/>
    <col min="3831" max="3831" width="91.44140625" style="1647" customWidth="1"/>
    <col min="3832" max="3832" width="29.6640625" style="1647" customWidth="1"/>
    <col min="3833" max="4086" width="9.33203125" style="1647"/>
    <col min="4087" max="4087" width="91.44140625" style="1647" customWidth="1"/>
    <col min="4088" max="4088" width="29.6640625" style="1647" customWidth="1"/>
    <col min="4089" max="4342" width="9.33203125" style="1647"/>
    <col min="4343" max="4343" width="91.44140625" style="1647" customWidth="1"/>
    <col min="4344" max="4344" width="29.6640625" style="1647" customWidth="1"/>
    <col min="4345" max="4598" width="9.33203125" style="1647"/>
    <col min="4599" max="4599" width="91.44140625" style="1647" customWidth="1"/>
    <col min="4600" max="4600" width="29.6640625" style="1647" customWidth="1"/>
    <col min="4601" max="4854" width="9.33203125" style="1647"/>
    <col min="4855" max="4855" width="91.44140625" style="1647" customWidth="1"/>
    <col min="4856" max="4856" width="29.6640625" style="1647" customWidth="1"/>
    <col min="4857" max="5110" width="9.33203125" style="1647"/>
    <col min="5111" max="5111" width="91.44140625" style="1647" customWidth="1"/>
    <col min="5112" max="5112" width="29.6640625" style="1647" customWidth="1"/>
    <col min="5113" max="5366" width="9.33203125" style="1647"/>
    <col min="5367" max="5367" width="91.44140625" style="1647" customWidth="1"/>
    <col min="5368" max="5368" width="29.6640625" style="1647" customWidth="1"/>
    <col min="5369" max="5622" width="9.33203125" style="1647"/>
    <col min="5623" max="5623" width="91.44140625" style="1647" customWidth="1"/>
    <col min="5624" max="5624" width="29.6640625" style="1647" customWidth="1"/>
    <col min="5625" max="5878" width="9.33203125" style="1647"/>
    <col min="5879" max="5879" width="91.44140625" style="1647" customWidth="1"/>
    <col min="5880" max="5880" width="29.6640625" style="1647" customWidth="1"/>
    <col min="5881" max="6134" width="9.33203125" style="1647"/>
    <col min="6135" max="6135" width="91.44140625" style="1647" customWidth="1"/>
    <col min="6136" max="6136" width="29.6640625" style="1647" customWidth="1"/>
    <col min="6137" max="6390" width="9.33203125" style="1647"/>
    <col min="6391" max="6391" width="91.44140625" style="1647" customWidth="1"/>
    <col min="6392" max="6392" width="29.6640625" style="1647" customWidth="1"/>
    <col min="6393" max="6646" width="9.33203125" style="1647"/>
    <col min="6647" max="6647" width="91.44140625" style="1647" customWidth="1"/>
    <col min="6648" max="6648" width="29.6640625" style="1647" customWidth="1"/>
    <col min="6649" max="6902" width="9.33203125" style="1647"/>
    <col min="6903" max="6903" width="91.44140625" style="1647" customWidth="1"/>
    <col min="6904" max="6904" width="29.6640625" style="1647" customWidth="1"/>
    <col min="6905" max="7158" width="9.33203125" style="1647"/>
    <col min="7159" max="7159" width="91.44140625" style="1647" customWidth="1"/>
    <col min="7160" max="7160" width="29.6640625" style="1647" customWidth="1"/>
    <col min="7161" max="7414" width="9.33203125" style="1647"/>
    <col min="7415" max="7415" width="91.44140625" style="1647" customWidth="1"/>
    <col min="7416" max="7416" width="29.6640625" style="1647" customWidth="1"/>
    <col min="7417" max="7670" width="9.33203125" style="1647"/>
    <col min="7671" max="7671" width="91.44140625" style="1647" customWidth="1"/>
    <col min="7672" max="7672" width="29.6640625" style="1647" customWidth="1"/>
    <col min="7673" max="7926" width="9.33203125" style="1647"/>
    <col min="7927" max="7927" width="91.44140625" style="1647" customWidth="1"/>
    <col min="7928" max="7928" width="29.6640625" style="1647" customWidth="1"/>
    <col min="7929" max="8182" width="9.33203125" style="1647"/>
    <col min="8183" max="8183" width="91.44140625" style="1647" customWidth="1"/>
    <col min="8184" max="8184" width="29.6640625" style="1647" customWidth="1"/>
    <col min="8185" max="8438" width="9.33203125" style="1647"/>
    <col min="8439" max="8439" width="91.44140625" style="1647" customWidth="1"/>
    <col min="8440" max="8440" width="29.6640625" style="1647" customWidth="1"/>
    <col min="8441" max="8694" width="9.33203125" style="1647"/>
    <col min="8695" max="8695" width="91.44140625" style="1647" customWidth="1"/>
    <col min="8696" max="8696" width="29.6640625" style="1647" customWidth="1"/>
    <col min="8697" max="8950" width="9.33203125" style="1647"/>
    <col min="8951" max="8951" width="91.44140625" style="1647" customWidth="1"/>
    <col min="8952" max="8952" width="29.6640625" style="1647" customWidth="1"/>
    <col min="8953" max="9206" width="9.33203125" style="1647"/>
    <col min="9207" max="9207" width="91.44140625" style="1647" customWidth="1"/>
    <col min="9208" max="9208" width="29.6640625" style="1647" customWidth="1"/>
    <col min="9209" max="9462" width="9.33203125" style="1647"/>
    <col min="9463" max="9463" width="91.44140625" style="1647" customWidth="1"/>
    <col min="9464" max="9464" width="29.6640625" style="1647" customWidth="1"/>
    <col min="9465" max="9718" width="9.33203125" style="1647"/>
    <col min="9719" max="9719" width="91.44140625" style="1647" customWidth="1"/>
    <col min="9720" max="9720" width="29.6640625" style="1647" customWidth="1"/>
    <col min="9721" max="9974" width="9.33203125" style="1647"/>
    <col min="9975" max="9975" width="91.44140625" style="1647" customWidth="1"/>
    <col min="9976" max="9976" width="29.6640625" style="1647" customWidth="1"/>
    <col min="9977" max="10230" width="9.33203125" style="1647"/>
    <col min="10231" max="10231" width="91.44140625" style="1647" customWidth="1"/>
    <col min="10232" max="10232" width="29.6640625" style="1647" customWidth="1"/>
    <col min="10233" max="10486" width="9.33203125" style="1647"/>
    <col min="10487" max="10487" width="91.44140625" style="1647" customWidth="1"/>
    <col min="10488" max="10488" width="29.6640625" style="1647" customWidth="1"/>
    <col min="10489" max="10742" width="9.33203125" style="1647"/>
    <col min="10743" max="10743" width="91.44140625" style="1647" customWidth="1"/>
    <col min="10744" max="10744" width="29.6640625" style="1647" customWidth="1"/>
    <col min="10745" max="10998" width="9.33203125" style="1647"/>
    <col min="10999" max="10999" width="91.44140625" style="1647" customWidth="1"/>
    <col min="11000" max="11000" width="29.6640625" style="1647" customWidth="1"/>
    <col min="11001" max="11254" width="9.33203125" style="1647"/>
    <col min="11255" max="11255" width="91.44140625" style="1647" customWidth="1"/>
    <col min="11256" max="11256" width="29.6640625" style="1647" customWidth="1"/>
    <col min="11257" max="11510" width="9.33203125" style="1647"/>
    <col min="11511" max="11511" width="91.44140625" style="1647" customWidth="1"/>
    <col min="11512" max="11512" width="29.6640625" style="1647" customWidth="1"/>
    <col min="11513" max="11766" width="9.33203125" style="1647"/>
    <col min="11767" max="11767" width="91.44140625" style="1647" customWidth="1"/>
    <col min="11768" max="11768" width="29.6640625" style="1647" customWidth="1"/>
    <col min="11769" max="12022" width="9.33203125" style="1647"/>
    <col min="12023" max="12023" width="91.44140625" style="1647" customWidth="1"/>
    <col min="12024" max="12024" width="29.6640625" style="1647" customWidth="1"/>
    <col min="12025" max="12278" width="9.33203125" style="1647"/>
    <col min="12279" max="12279" width="91.44140625" style="1647" customWidth="1"/>
    <col min="12280" max="12280" width="29.6640625" style="1647" customWidth="1"/>
    <col min="12281" max="12534" width="9.33203125" style="1647"/>
    <col min="12535" max="12535" width="91.44140625" style="1647" customWidth="1"/>
    <col min="12536" max="12536" width="29.6640625" style="1647" customWidth="1"/>
    <col min="12537" max="12790" width="9.33203125" style="1647"/>
    <col min="12791" max="12791" width="91.44140625" style="1647" customWidth="1"/>
    <col min="12792" max="12792" width="29.6640625" style="1647" customWidth="1"/>
    <col min="12793" max="13046" width="9.33203125" style="1647"/>
    <col min="13047" max="13047" width="91.44140625" style="1647" customWidth="1"/>
    <col min="13048" max="13048" width="29.6640625" style="1647" customWidth="1"/>
    <col min="13049" max="13302" width="9.33203125" style="1647"/>
    <col min="13303" max="13303" width="91.44140625" style="1647" customWidth="1"/>
    <col min="13304" max="13304" width="29.6640625" style="1647" customWidth="1"/>
    <col min="13305" max="13558" width="9.33203125" style="1647"/>
    <col min="13559" max="13559" width="91.44140625" style="1647" customWidth="1"/>
    <col min="13560" max="13560" width="29.6640625" style="1647" customWidth="1"/>
    <col min="13561" max="13814" width="9.33203125" style="1647"/>
    <col min="13815" max="13815" width="91.44140625" style="1647" customWidth="1"/>
    <col min="13816" max="13816" width="29.6640625" style="1647" customWidth="1"/>
    <col min="13817" max="14070" width="9.33203125" style="1647"/>
    <col min="14071" max="14071" width="91.44140625" style="1647" customWidth="1"/>
    <col min="14072" max="14072" width="29.6640625" style="1647" customWidth="1"/>
    <col min="14073" max="14326" width="9.33203125" style="1647"/>
    <col min="14327" max="14327" width="91.44140625" style="1647" customWidth="1"/>
    <col min="14328" max="14328" width="29.6640625" style="1647" customWidth="1"/>
    <col min="14329" max="14582" width="9.33203125" style="1647"/>
    <col min="14583" max="14583" width="91.44140625" style="1647" customWidth="1"/>
    <col min="14584" max="14584" width="29.6640625" style="1647" customWidth="1"/>
    <col min="14585" max="14838" width="9.33203125" style="1647"/>
    <col min="14839" max="14839" width="91.44140625" style="1647" customWidth="1"/>
    <col min="14840" max="14840" width="29.6640625" style="1647" customWidth="1"/>
    <col min="14841" max="15094" width="9.33203125" style="1647"/>
    <col min="15095" max="15095" width="91.44140625" style="1647" customWidth="1"/>
    <col min="15096" max="15096" width="29.6640625" style="1647" customWidth="1"/>
    <col min="15097" max="15350" width="9.33203125" style="1647"/>
    <col min="15351" max="15351" width="91.44140625" style="1647" customWidth="1"/>
    <col min="15352" max="15352" width="29.6640625" style="1647" customWidth="1"/>
    <col min="15353" max="15606" width="9.33203125" style="1647"/>
    <col min="15607" max="15607" width="91.44140625" style="1647" customWidth="1"/>
    <col min="15608" max="15608" width="29.6640625" style="1647" customWidth="1"/>
    <col min="15609" max="15862" width="9.33203125" style="1647"/>
    <col min="15863" max="15863" width="91.44140625" style="1647" customWidth="1"/>
    <col min="15864" max="15864" width="29.6640625" style="1647" customWidth="1"/>
    <col min="15865" max="16118" width="9.33203125" style="1647"/>
    <col min="16119" max="16119" width="91.44140625" style="1647" customWidth="1"/>
    <col min="16120" max="16120" width="29.6640625" style="1647" customWidth="1"/>
    <col min="16121" max="16384" width="9.33203125" style="1647"/>
  </cols>
  <sheetData>
    <row r="1" spans="1:13">
      <c r="A1" s="1" t="s">
        <v>4144</v>
      </c>
    </row>
    <row r="2" spans="1:13">
      <c r="A2" s="53" t="s">
        <v>1588</v>
      </c>
      <c r="B2" s="1"/>
      <c r="C2" s="1"/>
    </row>
    <row r="3" spans="1:13">
      <c r="B3" s="1024"/>
      <c r="C3" s="1024"/>
      <c r="D3" s="718"/>
    </row>
    <row r="4" spans="1:13">
      <c r="A4" s="1" t="s">
        <v>4145</v>
      </c>
      <c r="B4" s="1024"/>
      <c r="C4" s="1024"/>
      <c r="D4" s="718"/>
    </row>
    <row r="5" spans="1:13">
      <c r="A5" s="273" t="s">
        <v>109</v>
      </c>
      <c r="B5" s="1025"/>
      <c r="D5" s="2007"/>
      <c r="E5" s="55"/>
    </row>
    <row r="6" spans="1:13">
      <c r="A6" s="54" t="s">
        <v>3746</v>
      </c>
      <c r="B6" s="1923" t="s">
        <v>3747</v>
      </c>
      <c r="C6" s="1924" t="s">
        <v>108</v>
      </c>
      <c r="D6" s="1923" t="s">
        <v>3748</v>
      </c>
      <c r="E6" s="55"/>
    </row>
    <row r="7" spans="1:13">
      <c r="D7" s="2007"/>
    </row>
    <row r="8" spans="1:13">
      <c r="A8" s="53" t="s">
        <v>4146</v>
      </c>
      <c r="C8" s="616"/>
      <c r="D8" s="1026"/>
    </row>
    <row r="9" spans="1:13">
      <c r="B9" s="616"/>
      <c r="C9" s="1026"/>
    </row>
    <row r="10" spans="1:13">
      <c r="A10" s="538"/>
      <c r="B10" s="538"/>
      <c r="C10" s="1925" t="s">
        <v>4147</v>
      </c>
    </row>
    <row r="11" spans="1:13">
      <c r="A11" s="538"/>
      <c r="B11" s="538"/>
      <c r="C11" s="1912" t="s">
        <v>89</v>
      </c>
    </row>
    <row r="12" spans="1:13">
      <c r="A12" s="2008" t="s">
        <v>4148</v>
      </c>
      <c r="B12" s="1912"/>
      <c r="C12" s="38"/>
      <c r="M12" s="46"/>
    </row>
    <row r="13" spans="1:13" ht="28.8">
      <c r="A13" s="2009" t="s">
        <v>6363</v>
      </c>
      <c r="B13" s="1912" t="s">
        <v>10</v>
      </c>
      <c r="C13" s="2010"/>
      <c r="D13" s="756" t="s">
        <v>275</v>
      </c>
      <c r="E13" s="756" t="s">
        <v>2151</v>
      </c>
      <c r="F13" s="756"/>
      <c r="G13" s="46" t="s">
        <v>91</v>
      </c>
      <c r="H13" s="47" t="s">
        <v>3765</v>
      </c>
      <c r="I13" s="46" t="s">
        <v>92</v>
      </c>
      <c r="J13" s="46" t="s">
        <v>97</v>
      </c>
      <c r="K13" s="46"/>
      <c r="L13" s="46"/>
      <c r="M13" s="46"/>
    </row>
    <row r="14" spans="1:13">
      <c r="A14" s="2009" t="s">
        <v>4149</v>
      </c>
      <c r="B14" s="1912" t="s">
        <v>9</v>
      </c>
      <c r="C14" s="1920"/>
      <c r="D14" s="756" t="s">
        <v>275</v>
      </c>
      <c r="E14" s="756" t="s">
        <v>1258</v>
      </c>
      <c r="F14" s="756"/>
      <c r="G14" s="46" t="s">
        <v>91</v>
      </c>
      <c r="H14" s="47" t="s">
        <v>3765</v>
      </c>
      <c r="I14" s="46" t="s">
        <v>92</v>
      </c>
      <c r="J14" s="46" t="s">
        <v>97</v>
      </c>
      <c r="K14" s="46"/>
      <c r="L14" s="46"/>
      <c r="M14" s="46"/>
    </row>
    <row r="15" spans="1:13">
      <c r="A15" s="1921" t="s">
        <v>4150</v>
      </c>
      <c r="B15" s="1912" t="s">
        <v>65</v>
      </c>
      <c r="C15" s="1920"/>
      <c r="D15" s="756" t="s">
        <v>275</v>
      </c>
      <c r="E15" s="756" t="s">
        <v>2145</v>
      </c>
      <c r="F15" s="756"/>
      <c r="G15" s="46" t="s">
        <v>91</v>
      </c>
      <c r="H15" s="47" t="s">
        <v>3765</v>
      </c>
      <c r="I15" s="46" t="s">
        <v>92</v>
      </c>
      <c r="J15" s="46" t="s">
        <v>97</v>
      </c>
      <c r="K15" s="46"/>
      <c r="L15" s="46"/>
      <c r="M15" s="46"/>
    </row>
    <row r="16" spans="1:13">
      <c r="A16" s="1918" t="s">
        <v>6496</v>
      </c>
      <c r="B16" s="1912" t="s">
        <v>8</v>
      </c>
      <c r="C16" s="1920"/>
      <c r="D16" s="756" t="s">
        <v>4151</v>
      </c>
      <c r="E16" s="756"/>
      <c r="F16" s="756"/>
      <c r="G16" s="46" t="s">
        <v>91</v>
      </c>
      <c r="H16" s="47" t="s">
        <v>3765</v>
      </c>
      <c r="I16" s="830" t="s">
        <v>176</v>
      </c>
      <c r="J16" s="46"/>
      <c r="K16" s="46"/>
      <c r="L16" s="46"/>
      <c r="M16" s="46"/>
    </row>
    <row r="17" spans="1:13">
      <c r="A17" s="1918" t="s">
        <v>4152</v>
      </c>
      <c r="B17" s="1912"/>
      <c r="C17" s="38"/>
      <c r="D17" s="756"/>
      <c r="E17" s="756"/>
      <c r="F17" s="756"/>
      <c r="G17" s="46"/>
      <c r="H17" s="47"/>
      <c r="I17" s="830"/>
      <c r="J17" s="46"/>
      <c r="K17" s="46"/>
      <c r="L17" s="46"/>
      <c r="M17" s="46"/>
    </row>
    <row r="18" spans="1:13" ht="28.8">
      <c r="A18" s="1921" t="s">
        <v>6364</v>
      </c>
      <c r="B18" s="1912" t="s">
        <v>61</v>
      </c>
      <c r="C18" s="1920"/>
      <c r="D18" s="756" t="s">
        <v>119</v>
      </c>
      <c r="E18" s="756" t="s">
        <v>2151</v>
      </c>
      <c r="F18" s="756" t="s">
        <v>4153</v>
      </c>
      <c r="G18" s="46" t="s">
        <v>91</v>
      </c>
      <c r="H18" s="47" t="s">
        <v>3765</v>
      </c>
      <c r="I18" s="46" t="s">
        <v>112</v>
      </c>
      <c r="J18" s="46"/>
      <c r="K18" s="46"/>
      <c r="L18" s="46"/>
      <c r="M18" s="46"/>
    </row>
    <row r="19" spans="1:13">
      <c r="A19" s="1921" t="s">
        <v>4154</v>
      </c>
      <c r="B19" s="1912" t="s">
        <v>4</v>
      </c>
      <c r="C19" s="1920"/>
      <c r="D19" s="756" t="s">
        <v>119</v>
      </c>
      <c r="E19" s="756" t="s">
        <v>1258</v>
      </c>
      <c r="F19" s="756" t="s">
        <v>4153</v>
      </c>
      <c r="G19" s="46" t="s">
        <v>91</v>
      </c>
      <c r="H19" s="47" t="s">
        <v>3765</v>
      </c>
      <c r="I19" s="46" t="s">
        <v>112</v>
      </c>
      <c r="J19" s="46"/>
      <c r="K19" s="46"/>
      <c r="L19" s="46"/>
      <c r="M19" s="46"/>
    </row>
    <row r="20" spans="1:13">
      <c r="A20" s="1921" t="s">
        <v>4155</v>
      </c>
      <c r="B20" s="1912" t="s">
        <v>60</v>
      </c>
      <c r="C20" s="1920"/>
      <c r="D20" s="756" t="s">
        <v>119</v>
      </c>
      <c r="E20" s="756" t="s">
        <v>2145</v>
      </c>
      <c r="F20" s="756" t="s">
        <v>4153</v>
      </c>
      <c r="G20" s="46" t="s">
        <v>91</v>
      </c>
      <c r="H20" s="47" t="s">
        <v>3765</v>
      </c>
      <c r="I20" s="46" t="s">
        <v>112</v>
      </c>
      <c r="J20" s="46"/>
      <c r="K20" s="46"/>
      <c r="L20" s="46"/>
      <c r="M20" s="46"/>
    </row>
    <row r="21" spans="1:13" ht="28.8">
      <c r="A21" s="1921" t="s">
        <v>6497</v>
      </c>
      <c r="B21" s="1912" t="s">
        <v>59</v>
      </c>
      <c r="C21" s="1920"/>
      <c r="D21" s="756" t="s">
        <v>119</v>
      </c>
      <c r="E21" s="756" t="s">
        <v>2151</v>
      </c>
      <c r="F21" s="756" t="s">
        <v>4156</v>
      </c>
      <c r="G21" s="46" t="s">
        <v>91</v>
      </c>
      <c r="H21" s="47" t="s">
        <v>3765</v>
      </c>
      <c r="I21" s="46" t="s">
        <v>112</v>
      </c>
      <c r="J21" s="46"/>
      <c r="K21" s="46"/>
      <c r="L21" s="46"/>
      <c r="M21" s="46"/>
    </row>
    <row r="22" spans="1:13" ht="28.8">
      <c r="A22" s="1921" t="s">
        <v>4157</v>
      </c>
      <c r="B22" s="1912" t="s">
        <v>58</v>
      </c>
      <c r="C22" s="1920"/>
      <c r="D22" s="756" t="s">
        <v>119</v>
      </c>
      <c r="E22" s="756" t="s">
        <v>1258</v>
      </c>
      <c r="F22" s="756" t="s">
        <v>4156</v>
      </c>
      <c r="G22" s="46" t="s">
        <v>91</v>
      </c>
      <c r="H22" s="47" t="s">
        <v>3765</v>
      </c>
      <c r="I22" s="46" t="s">
        <v>112</v>
      </c>
      <c r="J22" s="46"/>
      <c r="K22" s="46"/>
      <c r="L22" s="46"/>
      <c r="M22" s="46"/>
    </row>
    <row r="23" spans="1:13">
      <c r="A23" s="2011" t="s">
        <v>4158</v>
      </c>
      <c r="B23" s="1912" t="s">
        <v>57</v>
      </c>
      <c r="C23" s="1920"/>
      <c r="D23" s="756" t="s">
        <v>119</v>
      </c>
      <c r="E23" s="756" t="s">
        <v>2145</v>
      </c>
      <c r="F23" s="756" t="s">
        <v>4156</v>
      </c>
      <c r="G23" s="46" t="s">
        <v>91</v>
      </c>
      <c r="H23" s="47" t="s">
        <v>3765</v>
      </c>
      <c r="I23" s="46" t="s">
        <v>112</v>
      </c>
      <c r="J23" s="46"/>
      <c r="K23" s="46"/>
      <c r="L23" s="46"/>
      <c r="M23" s="46"/>
    </row>
    <row r="24" spans="1:13">
      <c r="A24" s="2012" t="s">
        <v>4159</v>
      </c>
      <c r="B24" s="1912" t="s">
        <v>56</v>
      </c>
      <c r="C24" s="1920"/>
      <c r="D24" s="756" t="s">
        <v>4160</v>
      </c>
      <c r="E24" s="756"/>
      <c r="F24" s="756"/>
      <c r="G24" s="46" t="s">
        <v>91</v>
      </c>
      <c r="H24" s="47" t="s">
        <v>3765</v>
      </c>
      <c r="I24" s="830" t="s">
        <v>176</v>
      </c>
      <c r="J24" s="46"/>
      <c r="K24" s="46"/>
      <c r="L24" s="46"/>
      <c r="M24" s="46"/>
    </row>
    <row r="25" spans="1:13">
      <c r="A25" s="2012" t="s">
        <v>4161</v>
      </c>
      <c r="B25" s="1912"/>
      <c r="C25" s="38"/>
      <c r="D25" s="756"/>
      <c r="E25" s="756"/>
      <c r="F25" s="756"/>
      <c r="G25" s="46"/>
      <c r="H25" s="47"/>
      <c r="I25" s="830"/>
      <c r="J25" s="46"/>
      <c r="K25" s="46"/>
      <c r="L25" s="46"/>
      <c r="M25" s="46"/>
    </row>
    <row r="26" spans="1:13">
      <c r="A26" s="2011" t="s">
        <v>4162</v>
      </c>
      <c r="B26" s="1912" t="s">
        <v>53</v>
      </c>
      <c r="C26" s="1920"/>
      <c r="D26" s="2007" t="s">
        <v>4163</v>
      </c>
      <c r="E26" s="756" t="s">
        <v>202</v>
      </c>
      <c r="G26" s="46" t="s">
        <v>91</v>
      </c>
      <c r="H26" s="46" t="s">
        <v>3765</v>
      </c>
      <c r="I26" s="830" t="s">
        <v>176</v>
      </c>
      <c r="J26" s="46"/>
      <c r="K26" s="46"/>
      <c r="L26" s="46"/>
      <c r="M26" s="46"/>
    </row>
    <row r="27" spans="1:13">
      <c r="A27" s="2011" t="s">
        <v>4164</v>
      </c>
      <c r="B27" s="1912" t="s">
        <v>52</v>
      </c>
      <c r="C27" s="1920"/>
      <c r="D27" s="2007" t="s">
        <v>4165</v>
      </c>
      <c r="E27" s="756" t="s">
        <v>202</v>
      </c>
      <c r="G27" s="46" t="s">
        <v>91</v>
      </c>
      <c r="H27" s="46" t="s">
        <v>3765</v>
      </c>
      <c r="I27" s="830" t="s">
        <v>176</v>
      </c>
      <c r="J27" s="46"/>
      <c r="K27" s="46"/>
      <c r="L27" s="46"/>
      <c r="M27" s="46"/>
    </row>
    <row r="28" spans="1:13">
      <c r="A28" s="2011" t="s">
        <v>4166</v>
      </c>
      <c r="B28" s="1912" t="s">
        <v>51</v>
      </c>
      <c r="C28" s="1920"/>
      <c r="D28" s="2007" t="s">
        <v>4167</v>
      </c>
      <c r="E28" s="756" t="s">
        <v>202</v>
      </c>
      <c r="G28" s="46" t="s">
        <v>91</v>
      </c>
      <c r="H28" s="46" t="s">
        <v>3765</v>
      </c>
      <c r="I28" s="830" t="s">
        <v>176</v>
      </c>
      <c r="J28" s="46"/>
      <c r="K28" s="46"/>
      <c r="L28" s="46"/>
      <c r="M28" s="46"/>
    </row>
    <row r="29" spans="1:13">
      <c r="A29" s="2011" t="s">
        <v>4168</v>
      </c>
      <c r="B29" s="1912" t="s">
        <v>50</v>
      </c>
      <c r="C29" s="1920"/>
      <c r="E29" s="756" t="s">
        <v>202</v>
      </c>
      <c r="F29" s="756" t="s">
        <v>4153</v>
      </c>
      <c r="G29" s="46" t="s">
        <v>91</v>
      </c>
      <c r="H29" s="46" t="s">
        <v>3765</v>
      </c>
      <c r="I29" s="830" t="s">
        <v>111</v>
      </c>
      <c r="J29" s="46"/>
      <c r="K29" s="46"/>
      <c r="L29" s="46"/>
      <c r="M29" s="46"/>
    </row>
    <row r="30" spans="1:13">
      <c r="A30" s="2012" t="s">
        <v>4169</v>
      </c>
      <c r="B30" s="1912" t="s">
        <v>49</v>
      </c>
      <c r="C30" s="2010"/>
      <c r="D30" s="2007"/>
      <c r="E30" s="756" t="s">
        <v>202</v>
      </c>
      <c r="G30" s="46" t="s">
        <v>91</v>
      </c>
      <c r="H30" s="46" t="s">
        <v>3765</v>
      </c>
      <c r="I30" s="46" t="s">
        <v>176</v>
      </c>
      <c r="J30" s="46" t="s">
        <v>185</v>
      </c>
      <c r="K30" s="46"/>
      <c r="L30" s="46"/>
      <c r="M30" s="46"/>
    </row>
    <row r="31" spans="1:13">
      <c r="C31" s="1647" t="s">
        <v>90</v>
      </c>
      <c r="D31" s="2007"/>
      <c r="E31" s="2007"/>
      <c r="F31" s="2007"/>
    </row>
    <row r="32" spans="1:13">
      <c r="C32" s="1647" t="s">
        <v>201</v>
      </c>
      <c r="D32" s="2007"/>
      <c r="E32" s="2007"/>
      <c r="F32" s="2007"/>
    </row>
    <row r="33" spans="4:12">
      <c r="D33" s="2007"/>
      <c r="E33" s="2007"/>
      <c r="F33" s="2007"/>
    </row>
    <row r="34" spans="4:12">
      <c r="E34" s="2007"/>
      <c r="F34" s="2007"/>
    </row>
    <row r="35" spans="4:12">
      <c r="E35" s="2007"/>
      <c r="F35" s="2007"/>
    </row>
    <row r="36" spans="4:12">
      <c r="E36" s="2007"/>
      <c r="F36" s="2007"/>
    </row>
    <row r="37" spans="4:12">
      <c r="E37" s="2007"/>
      <c r="F37" s="2007"/>
    </row>
    <row r="38" spans="4:12">
      <c r="E38" s="2007"/>
      <c r="F38" s="2007"/>
    </row>
    <row r="39" spans="4:12">
      <c r="D39" s="2007"/>
      <c r="E39" s="2007"/>
      <c r="F39" s="2007"/>
    </row>
    <row r="40" spans="4:12">
      <c r="D40" s="2007"/>
      <c r="E40" s="2007"/>
      <c r="L40" s="46"/>
    </row>
    <row r="41" spans="4:12">
      <c r="D41" s="2007"/>
      <c r="E41" s="2007"/>
      <c r="L41" s="46"/>
    </row>
    <row r="42" spans="4:12">
      <c r="D42" s="2007"/>
      <c r="E42" s="2007"/>
      <c r="L42" s="46"/>
    </row>
    <row r="43" spans="4:12">
      <c r="D43" s="2007"/>
      <c r="E43" s="2007"/>
      <c r="L43" s="46"/>
    </row>
    <row r="44" spans="4:12">
      <c r="D44" s="2007"/>
      <c r="E44" s="2007"/>
      <c r="L44" s="46"/>
    </row>
    <row r="45" spans="4:12">
      <c r="D45" s="2007"/>
      <c r="E45" s="2007"/>
    </row>
    <row r="46" spans="4:12">
      <c r="D46" s="2007"/>
      <c r="E46" s="2007"/>
    </row>
    <row r="47" spans="4:12">
      <c r="D47" s="2007"/>
      <c r="E47" s="2007"/>
    </row>
    <row r="48" spans="4:12">
      <c r="D48" s="2007"/>
      <c r="E48" s="2007"/>
      <c r="F48" s="2007"/>
    </row>
    <row r="49" spans="4:6">
      <c r="D49" s="2007"/>
      <c r="E49" s="2007"/>
      <c r="F49" s="2007"/>
    </row>
    <row r="50" spans="4:6">
      <c r="D50" s="2007"/>
      <c r="E50" s="2007"/>
    </row>
    <row r="51" spans="4:6">
      <c r="D51" s="2007"/>
      <c r="E51" s="2007"/>
    </row>
    <row r="52" spans="4:6">
      <c r="D52" s="2007"/>
      <c r="E52" s="2007"/>
    </row>
    <row r="53" spans="4:6">
      <c r="D53" s="2007"/>
      <c r="E53" s="2007"/>
    </row>
    <row r="54" spans="4:6">
      <c r="D54" s="2007"/>
      <c r="E54" s="2007"/>
    </row>
    <row r="55" spans="4:6">
      <c r="D55" s="2007"/>
      <c r="E55" s="2007"/>
    </row>
  </sheetData>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C971-897D-4056-B4A7-316C896BDA91}">
  <sheetPr codeName="Sheet72"/>
  <dimension ref="A1:M68"/>
  <sheetViews>
    <sheetView showGridLines="0" zoomScale="80" zoomScaleNormal="80" workbookViewId="0"/>
  </sheetViews>
  <sheetFormatPr defaultColWidth="9.33203125" defaultRowHeight="14.4"/>
  <cols>
    <col min="1" max="1" width="67.44140625" style="1647" customWidth="1"/>
    <col min="2" max="2" width="15.6640625" style="1647" customWidth="1"/>
    <col min="3" max="3" width="23.33203125" style="1647" customWidth="1"/>
    <col min="4" max="4" width="15.6640625" style="1647" customWidth="1"/>
    <col min="5" max="5" width="17.44140625" style="1647" customWidth="1"/>
    <col min="6" max="6" width="44.5546875" style="1647" customWidth="1"/>
    <col min="7" max="246" width="9.33203125" style="1647"/>
    <col min="247" max="247" width="91.44140625" style="1647" customWidth="1"/>
    <col min="248" max="248" width="29.6640625" style="1647" customWidth="1"/>
    <col min="249" max="502" width="9.33203125" style="1647"/>
    <col min="503" max="503" width="91.44140625" style="1647" customWidth="1"/>
    <col min="504" max="504" width="29.6640625" style="1647" customWidth="1"/>
    <col min="505" max="758" width="9.33203125" style="1647"/>
    <col min="759" max="759" width="91.44140625" style="1647" customWidth="1"/>
    <col min="760" max="760" width="29.6640625" style="1647" customWidth="1"/>
    <col min="761" max="1014" width="9.33203125" style="1647"/>
    <col min="1015" max="1015" width="91.44140625" style="1647" customWidth="1"/>
    <col min="1016" max="1016" width="29.6640625" style="1647" customWidth="1"/>
    <col min="1017" max="1270" width="9.33203125" style="1647"/>
    <col min="1271" max="1271" width="91.44140625" style="1647" customWidth="1"/>
    <col min="1272" max="1272" width="29.6640625" style="1647" customWidth="1"/>
    <col min="1273" max="1526" width="9.33203125" style="1647"/>
    <col min="1527" max="1527" width="91.44140625" style="1647" customWidth="1"/>
    <col min="1528" max="1528" width="29.6640625" style="1647" customWidth="1"/>
    <col min="1529" max="1782" width="9.33203125" style="1647"/>
    <col min="1783" max="1783" width="91.44140625" style="1647" customWidth="1"/>
    <col min="1784" max="1784" width="29.6640625" style="1647" customWidth="1"/>
    <col min="1785" max="2038" width="9.33203125" style="1647"/>
    <col min="2039" max="2039" width="91.44140625" style="1647" customWidth="1"/>
    <col min="2040" max="2040" width="29.6640625" style="1647" customWidth="1"/>
    <col min="2041" max="2294" width="9.33203125" style="1647"/>
    <col min="2295" max="2295" width="91.44140625" style="1647" customWidth="1"/>
    <col min="2296" max="2296" width="29.6640625" style="1647" customWidth="1"/>
    <col min="2297" max="2550" width="9.33203125" style="1647"/>
    <col min="2551" max="2551" width="91.44140625" style="1647" customWidth="1"/>
    <col min="2552" max="2552" width="29.6640625" style="1647" customWidth="1"/>
    <col min="2553" max="2806" width="9.33203125" style="1647"/>
    <col min="2807" max="2807" width="91.44140625" style="1647" customWidth="1"/>
    <col min="2808" max="2808" width="29.6640625" style="1647" customWidth="1"/>
    <col min="2809" max="3062" width="9.33203125" style="1647"/>
    <col min="3063" max="3063" width="91.44140625" style="1647" customWidth="1"/>
    <col min="3064" max="3064" width="29.6640625" style="1647" customWidth="1"/>
    <col min="3065" max="3318" width="9.33203125" style="1647"/>
    <col min="3319" max="3319" width="91.44140625" style="1647" customWidth="1"/>
    <col min="3320" max="3320" width="29.6640625" style="1647" customWidth="1"/>
    <col min="3321" max="3574" width="9.33203125" style="1647"/>
    <col min="3575" max="3575" width="91.44140625" style="1647" customWidth="1"/>
    <col min="3576" max="3576" width="29.6640625" style="1647" customWidth="1"/>
    <col min="3577" max="3830" width="9.33203125" style="1647"/>
    <col min="3831" max="3831" width="91.44140625" style="1647" customWidth="1"/>
    <col min="3832" max="3832" width="29.6640625" style="1647" customWidth="1"/>
    <col min="3833" max="4086" width="9.33203125" style="1647"/>
    <col min="4087" max="4087" width="91.44140625" style="1647" customWidth="1"/>
    <col min="4088" max="4088" width="29.6640625" style="1647" customWidth="1"/>
    <col min="4089" max="4342" width="9.33203125" style="1647"/>
    <col min="4343" max="4343" width="91.44140625" style="1647" customWidth="1"/>
    <col min="4344" max="4344" width="29.6640625" style="1647" customWidth="1"/>
    <col min="4345" max="4598" width="9.33203125" style="1647"/>
    <col min="4599" max="4599" width="91.44140625" style="1647" customWidth="1"/>
    <col min="4600" max="4600" width="29.6640625" style="1647" customWidth="1"/>
    <col min="4601" max="4854" width="9.33203125" style="1647"/>
    <col min="4855" max="4855" width="91.44140625" style="1647" customWidth="1"/>
    <col min="4856" max="4856" width="29.6640625" style="1647" customWidth="1"/>
    <col min="4857" max="5110" width="9.33203125" style="1647"/>
    <col min="5111" max="5111" width="91.44140625" style="1647" customWidth="1"/>
    <col min="5112" max="5112" width="29.6640625" style="1647" customWidth="1"/>
    <col min="5113" max="5366" width="9.33203125" style="1647"/>
    <col min="5367" max="5367" width="91.44140625" style="1647" customWidth="1"/>
    <col min="5368" max="5368" width="29.6640625" style="1647" customWidth="1"/>
    <col min="5369" max="5622" width="9.33203125" style="1647"/>
    <col min="5623" max="5623" width="91.44140625" style="1647" customWidth="1"/>
    <col min="5624" max="5624" width="29.6640625" style="1647" customWidth="1"/>
    <col min="5625" max="5878" width="9.33203125" style="1647"/>
    <col min="5879" max="5879" width="91.44140625" style="1647" customWidth="1"/>
    <col min="5880" max="5880" width="29.6640625" style="1647" customWidth="1"/>
    <col min="5881" max="6134" width="9.33203125" style="1647"/>
    <col min="6135" max="6135" width="91.44140625" style="1647" customWidth="1"/>
    <col min="6136" max="6136" width="29.6640625" style="1647" customWidth="1"/>
    <col min="6137" max="6390" width="9.33203125" style="1647"/>
    <col min="6391" max="6391" width="91.44140625" style="1647" customWidth="1"/>
    <col min="6392" max="6392" width="29.6640625" style="1647" customWidth="1"/>
    <col min="6393" max="6646" width="9.33203125" style="1647"/>
    <col min="6647" max="6647" width="91.44140625" style="1647" customWidth="1"/>
    <col min="6648" max="6648" width="29.6640625" style="1647" customWidth="1"/>
    <col min="6649" max="6902" width="9.33203125" style="1647"/>
    <col min="6903" max="6903" width="91.44140625" style="1647" customWidth="1"/>
    <col min="6904" max="6904" width="29.6640625" style="1647" customWidth="1"/>
    <col min="6905" max="7158" width="9.33203125" style="1647"/>
    <col min="7159" max="7159" width="91.44140625" style="1647" customWidth="1"/>
    <col min="7160" max="7160" width="29.6640625" style="1647" customWidth="1"/>
    <col min="7161" max="7414" width="9.33203125" style="1647"/>
    <col min="7415" max="7415" width="91.44140625" style="1647" customWidth="1"/>
    <col min="7416" max="7416" width="29.6640625" style="1647" customWidth="1"/>
    <col min="7417" max="7670" width="9.33203125" style="1647"/>
    <col min="7671" max="7671" width="91.44140625" style="1647" customWidth="1"/>
    <col min="7672" max="7672" width="29.6640625" style="1647" customWidth="1"/>
    <col min="7673" max="7926" width="9.33203125" style="1647"/>
    <col min="7927" max="7927" width="91.44140625" style="1647" customWidth="1"/>
    <col min="7928" max="7928" width="29.6640625" style="1647" customWidth="1"/>
    <col min="7929" max="8182" width="9.33203125" style="1647"/>
    <col min="8183" max="8183" width="91.44140625" style="1647" customWidth="1"/>
    <col min="8184" max="8184" width="29.6640625" style="1647" customWidth="1"/>
    <col min="8185" max="8438" width="9.33203125" style="1647"/>
    <col min="8439" max="8439" width="91.44140625" style="1647" customWidth="1"/>
    <col min="8440" max="8440" width="29.6640625" style="1647" customWidth="1"/>
    <col min="8441" max="8694" width="9.33203125" style="1647"/>
    <col min="8695" max="8695" width="91.44140625" style="1647" customWidth="1"/>
    <col min="8696" max="8696" width="29.6640625" style="1647" customWidth="1"/>
    <col min="8697" max="8950" width="9.33203125" style="1647"/>
    <col min="8951" max="8951" width="91.44140625" style="1647" customWidth="1"/>
    <col min="8952" max="8952" width="29.6640625" style="1647" customWidth="1"/>
    <col min="8953" max="9206" width="9.33203125" style="1647"/>
    <col min="9207" max="9207" width="91.44140625" style="1647" customWidth="1"/>
    <col min="9208" max="9208" width="29.6640625" style="1647" customWidth="1"/>
    <col min="9209" max="9462" width="9.33203125" style="1647"/>
    <col min="9463" max="9463" width="91.44140625" style="1647" customWidth="1"/>
    <col min="9464" max="9464" width="29.6640625" style="1647" customWidth="1"/>
    <col min="9465" max="9718" width="9.33203125" style="1647"/>
    <col min="9719" max="9719" width="91.44140625" style="1647" customWidth="1"/>
    <col min="9720" max="9720" width="29.6640625" style="1647" customWidth="1"/>
    <col min="9721" max="9974" width="9.33203125" style="1647"/>
    <col min="9975" max="9975" width="91.44140625" style="1647" customWidth="1"/>
    <col min="9976" max="9976" width="29.6640625" style="1647" customWidth="1"/>
    <col min="9977" max="10230" width="9.33203125" style="1647"/>
    <col min="10231" max="10231" width="91.44140625" style="1647" customWidth="1"/>
    <col min="10232" max="10232" width="29.6640625" style="1647" customWidth="1"/>
    <col min="10233" max="10486" width="9.33203125" style="1647"/>
    <col min="10487" max="10487" width="91.44140625" style="1647" customWidth="1"/>
    <col min="10488" max="10488" width="29.6640625" style="1647" customWidth="1"/>
    <col min="10489" max="10742" width="9.33203125" style="1647"/>
    <col min="10743" max="10743" width="91.44140625" style="1647" customWidth="1"/>
    <col min="10744" max="10744" width="29.6640625" style="1647" customWidth="1"/>
    <col min="10745" max="10998" width="9.33203125" style="1647"/>
    <col min="10999" max="10999" width="91.44140625" style="1647" customWidth="1"/>
    <col min="11000" max="11000" width="29.6640625" style="1647" customWidth="1"/>
    <col min="11001" max="11254" width="9.33203125" style="1647"/>
    <col min="11255" max="11255" width="91.44140625" style="1647" customWidth="1"/>
    <col min="11256" max="11256" width="29.6640625" style="1647" customWidth="1"/>
    <col min="11257" max="11510" width="9.33203125" style="1647"/>
    <col min="11511" max="11511" width="91.44140625" style="1647" customWidth="1"/>
    <col min="11512" max="11512" width="29.6640625" style="1647" customWidth="1"/>
    <col min="11513" max="11766" width="9.33203125" style="1647"/>
    <col min="11767" max="11767" width="91.44140625" style="1647" customWidth="1"/>
    <col min="11768" max="11768" width="29.6640625" style="1647" customWidth="1"/>
    <col min="11769" max="12022" width="9.33203125" style="1647"/>
    <col min="12023" max="12023" width="91.44140625" style="1647" customWidth="1"/>
    <col min="12024" max="12024" width="29.6640625" style="1647" customWidth="1"/>
    <col min="12025" max="12278" width="9.33203125" style="1647"/>
    <col min="12279" max="12279" width="91.44140625" style="1647" customWidth="1"/>
    <col min="12280" max="12280" width="29.6640625" style="1647" customWidth="1"/>
    <col min="12281" max="12534" width="9.33203125" style="1647"/>
    <col min="12535" max="12535" width="91.44140625" style="1647" customWidth="1"/>
    <col min="12536" max="12536" width="29.6640625" style="1647" customWidth="1"/>
    <col min="12537" max="12790" width="9.33203125" style="1647"/>
    <col min="12791" max="12791" width="91.44140625" style="1647" customWidth="1"/>
    <col min="12792" max="12792" width="29.6640625" style="1647" customWidth="1"/>
    <col min="12793" max="13046" width="9.33203125" style="1647"/>
    <col min="13047" max="13047" width="91.44140625" style="1647" customWidth="1"/>
    <col min="13048" max="13048" width="29.6640625" style="1647" customWidth="1"/>
    <col min="13049" max="13302" width="9.33203125" style="1647"/>
    <col min="13303" max="13303" width="91.44140625" style="1647" customWidth="1"/>
    <col min="13304" max="13304" width="29.6640625" style="1647" customWidth="1"/>
    <col min="13305" max="13558" width="9.33203125" style="1647"/>
    <col min="13559" max="13559" width="91.44140625" style="1647" customWidth="1"/>
    <col min="13560" max="13560" width="29.6640625" style="1647" customWidth="1"/>
    <col min="13561" max="13814" width="9.33203125" style="1647"/>
    <col min="13815" max="13815" width="91.44140625" style="1647" customWidth="1"/>
    <col min="13816" max="13816" width="29.6640625" style="1647" customWidth="1"/>
    <col min="13817" max="14070" width="9.33203125" style="1647"/>
    <col min="14071" max="14071" width="91.44140625" style="1647" customWidth="1"/>
    <col min="14072" max="14072" width="29.6640625" style="1647" customWidth="1"/>
    <col min="14073" max="14326" width="9.33203125" style="1647"/>
    <col min="14327" max="14327" width="91.44140625" style="1647" customWidth="1"/>
    <col min="14328" max="14328" width="29.6640625" style="1647" customWidth="1"/>
    <col min="14329" max="14582" width="9.33203125" style="1647"/>
    <col min="14583" max="14583" width="91.44140625" style="1647" customWidth="1"/>
    <col min="14584" max="14584" width="29.6640625" style="1647" customWidth="1"/>
    <col min="14585" max="14838" width="9.33203125" style="1647"/>
    <col min="14839" max="14839" width="91.44140625" style="1647" customWidth="1"/>
    <col min="14840" max="14840" width="29.6640625" style="1647" customWidth="1"/>
    <col min="14841" max="15094" width="9.33203125" style="1647"/>
    <col min="15095" max="15095" width="91.44140625" style="1647" customWidth="1"/>
    <col min="15096" max="15096" width="29.6640625" style="1647" customWidth="1"/>
    <col min="15097" max="15350" width="9.33203125" style="1647"/>
    <col min="15351" max="15351" width="91.44140625" style="1647" customWidth="1"/>
    <col min="15352" max="15352" width="29.6640625" style="1647" customWidth="1"/>
    <col min="15353" max="15606" width="9.33203125" style="1647"/>
    <col min="15607" max="15607" width="91.44140625" style="1647" customWidth="1"/>
    <col min="15608" max="15608" width="29.6640625" style="1647" customWidth="1"/>
    <col min="15609" max="15862" width="9.33203125" style="1647"/>
    <col min="15863" max="15863" width="91.44140625" style="1647" customWidth="1"/>
    <col min="15864" max="15864" width="29.6640625" style="1647" customWidth="1"/>
    <col min="15865" max="16118" width="9.33203125" style="1647"/>
    <col min="16119" max="16119" width="91.44140625" style="1647" customWidth="1"/>
    <col min="16120" max="16120" width="29.6640625" style="1647" customWidth="1"/>
    <col min="16121" max="16384" width="9.33203125" style="1647"/>
  </cols>
  <sheetData>
    <row r="1" spans="1:13">
      <c r="A1" s="1" t="s">
        <v>4170</v>
      </c>
    </row>
    <row r="2" spans="1:13">
      <c r="A2" s="53" t="s">
        <v>1588</v>
      </c>
      <c r="B2" s="1"/>
      <c r="C2" s="1"/>
    </row>
    <row r="3" spans="1:13">
      <c r="B3" s="1024"/>
      <c r="C3" s="1024"/>
      <c r="D3" s="718"/>
    </row>
    <row r="4" spans="1:13">
      <c r="A4" s="1" t="s">
        <v>4171</v>
      </c>
    </row>
    <row r="5" spans="1:13">
      <c r="A5" s="273" t="s">
        <v>109</v>
      </c>
      <c r="B5" s="1025"/>
      <c r="D5" s="2007"/>
    </row>
    <row r="6" spans="1:13">
      <c r="A6" s="54" t="s">
        <v>3509</v>
      </c>
      <c r="B6" s="1025"/>
    </row>
    <row r="7" spans="1:13">
      <c r="A7" s="54" t="s">
        <v>1411</v>
      </c>
      <c r="B7" s="1028"/>
    </row>
    <row r="8" spans="1:13">
      <c r="A8" s="54" t="s">
        <v>3746</v>
      </c>
      <c r="B8" s="1923" t="s">
        <v>3747</v>
      </c>
      <c r="C8" s="1924" t="s">
        <v>108</v>
      </c>
      <c r="D8" s="1923" t="s">
        <v>3748</v>
      </c>
    </row>
    <row r="9" spans="1:13">
      <c r="B9" s="1025"/>
      <c r="D9" s="2007"/>
    </row>
    <row r="10" spans="1:13">
      <c r="A10" s="53" t="s">
        <v>4146</v>
      </c>
      <c r="C10" s="616"/>
      <c r="D10" s="1026"/>
    </row>
    <row r="11" spans="1:13">
      <c r="B11" s="616"/>
      <c r="C11" s="1026"/>
    </row>
    <row r="12" spans="1:13">
      <c r="A12" s="538"/>
      <c r="B12" s="538"/>
      <c r="C12" s="1925" t="s">
        <v>4147</v>
      </c>
    </row>
    <row r="13" spans="1:13">
      <c r="A13" s="538"/>
      <c r="B13" s="538"/>
      <c r="C13" s="1912" t="s">
        <v>89</v>
      </c>
    </row>
    <row r="14" spans="1:13">
      <c r="A14" s="2008" t="s">
        <v>4148</v>
      </c>
      <c r="B14" s="1912"/>
      <c r="C14" s="38"/>
      <c r="D14" s="756"/>
      <c r="E14" s="756"/>
      <c r="F14" s="756"/>
      <c r="G14" s="46"/>
      <c r="H14" s="47"/>
      <c r="I14" s="46"/>
      <c r="J14" s="46"/>
      <c r="K14" s="46"/>
      <c r="L14" s="46"/>
      <c r="M14" s="46"/>
    </row>
    <row r="15" spans="1:13" ht="28.8">
      <c r="A15" s="2009" t="s">
        <v>6363</v>
      </c>
      <c r="B15" s="1912" t="s">
        <v>10</v>
      </c>
      <c r="C15" s="2010"/>
      <c r="D15" s="756" t="s">
        <v>275</v>
      </c>
      <c r="E15" s="756" t="s">
        <v>2151</v>
      </c>
      <c r="F15" s="756"/>
      <c r="G15" s="46" t="s">
        <v>91</v>
      </c>
      <c r="H15" s="47" t="s">
        <v>3765</v>
      </c>
      <c r="I15" s="46" t="s">
        <v>92</v>
      </c>
      <c r="J15" s="46" t="s">
        <v>97</v>
      </c>
      <c r="K15" s="46"/>
      <c r="L15" s="46"/>
      <c r="M15" s="46"/>
    </row>
    <row r="16" spans="1:13">
      <c r="A16" s="2009" t="s">
        <v>4149</v>
      </c>
      <c r="B16" s="1912" t="s">
        <v>9</v>
      </c>
      <c r="C16" s="1920"/>
      <c r="D16" s="756" t="s">
        <v>275</v>
      </c>
      <c r="E16" s="756" t="s">
        <v>1258</v>
      </c>
      <c r="F16" s="756"/>
      <c r="G16" s="46" t="s">
        <v>91</v>
      </c>
      <c r="H16" s="47" t="s">
        <v>3765</v>
      </c>
      <c r="I16" s="46" t="s">
        <v>92</v>
      </c>
      <c r="J16" s="46" t="s">
        <v>97</v>
      </c>
      <c r="K16" s="46"/>
      <c r="L16" s="46"/>
      <c r="M16" s="46"/>
    </row>
    <row r="17" spans="1:13">
      <c r="A17" s="1921" t="s">
        <v>4150</v>
      </c>
      <c r="B17" s="1912" t="s">
        <v>65</v>
      </c>
      <c r="C17" s="1920"/>
      <c r="D17" s="756" t="s">
        <v>275</v>
      </c>
      <c r="E17" s="756" t="s">
        <v>2145</v>
      </c>
      <c r="F17" s="756"/>
      <c r="G17" s="46" t="s">
        <v>91</v>
      </c>
      <c r="H17" s="47" t="s">
        <v>3765</v>
      </c>
      <c r="I17" s="46" t="s">
        <v>92</v>
      </c>
      <c r="J17" s="46" t="s">
        <v>97</v>
      </c>
      <c r="K17" s="46"/>
      <c r="L17" s="46"/>
      <c r="M17" s="46"/>
    </row>
    <row r="18" spans="1:13">
      <c r="A18" s="1918" t="s">
        <v>6496</v>
      </c>
      <c r="B18" s="1912" t="s">
        <v>8</v>
      </c>
      <c r="C18" s="1920"/>
      <c r="D18" s="756" t="s">
        <v>4151</v>
      </c>
      <c r="E18" s="756"/>
      <c r="F18" s="756"/>
      <c r="G18" s="46" t="s">
        <v>91</v>
      </c>
      <c r="H18" s="47" t="s">
        <v>3765</v>
      </c>
      <c r="I18" s="830" t="s">
        <v>176</v>
      </c>
      <c r="J18" s="46"/>
      <c r="K18" s="46"/>
      <c r="L18" s="46"/>
      <c r="M18" s="46"/>
    </row>
    <row r="19" spans="1:13">
      <c r="A19" s="1918" t="s">
        <v>4152</v>
      </c>
      <c r="B19" s="1912"/>
      <c r="C19" s="38"/>
      <c r="D19" s="756"/>
      <c r="E19" s="756"/>
      <c r="F19" s="756"/>
      <c r="G19" s="46"/>
      <c r="H19" s="47"/>
      <c r="I19" s="830"/>
      <c r="J19" s="46"/>
      <c r="K19" s="46"/>
      <c r="L19" s="46"/>
      <c r="M19" s="46"/>
    </row>
    <row r="20" spans="1:13" ht="28.8">
      <c r="A20" s="1921" t="s">
        <v>6364</v>
      </c>
      <c r="B20" s="1912" t="s">
        <v>61</v>
      </c>
      <c r="C20" s="1920"/>
      <c r="D20" s="756" t="s">
        <v>119</v>
      </c>
      <c r="E20" s="756" t="s">
        <v>2151</v>
      </c>
      <c r="F20" s="756" t="s">
        <v>4153</v>
      </c>
      <c r="G20" s="46" t="s">
        <v>91</v>
      </c>
      <c r="H20" s="47" t="s">
        <v>3765</v>
      </c>
      <c r="I20" s="46" t="s">
        <v>112</v>
      </c>
      <c r="J20" s="46"/>
      <c r="K20" s="46"/>
      <c r="L20" s="46"/>
      <c r="M20" s="46"/>
    </row>
    <row r="21" spans="1:13">
      <c r="A21" s="1921" t="s">
        <v>4154</v>
      </c>
      <c r="B21" s="1912" t="s">
        <v>4</v>
      </c>
      <c r="C21" s="1920"/>
      <c r="D21" s="756" t="s">
        <v>119</v>
      </c>
      <c r="E21" s="756" t="s">
        <v>1258</v>
      </c>
      <c r="F21" s="756" t="s">
        <v>4153</v>
      </c>
      <c r="G21" s="46" t="s">
        <v>91</v>
      </c>
      <c r="H21" s="47" t="s">
        <v>3765</v>
      </c>
      <c r="I21" s="46" t="s">
        <v>112</v>
      </c>
      <c r="J21" s="46"/>
      <c r="K21" s="46"/>
      <c r="L21" s="46"/>
      <c r="M21" s="46"/>
    </row>
    <row r="22" spans="1:13">
      <c r="A22" s="1921" t="s">
        <v>4155</v>
      </c>
      <c r="B22" s="1912" t="s">
        <v>60</v>
      </c>
      <c r="C22" s="1920"/>
      <c r="D22" s="756" t="s">
        <v>119</v>
      </c>
      <c r="E22" s="756" t="s">
        <v>2145</v>
      </c>
      <c r="F22" s="756" t="s">
        <v>4153</v>
      </c>
      <c r="G22" s="46" t="s">
        <v>91</v>
      </c>
      <c r="H22" s="47" t="s">
        <v>3765</v>
      </c>
      <c r="I22" s="46" t="s">
        <v>112</v>
      </c>
      <c r="J22" s="46"/>
      <c r="K22" s="46"/>
      <c r="L22" s="46"/>
      <c r="M22" s="46"/>
    </row>
    <row r="23" spans="1:13" ht="28.8">
      <c r="A23" s="1921" t="s">
        <v>6497</v>
      </c>
      <c r="B23" s="1912" t="s">
        <v>59</v>
      </c>
      <c r="C23" s="1920"/>
      <c r="D23" s="756" t="s">
        <v>119</v>
      </c>
      <c r="E23" s="756" t="s">
        <v>2151</v>
      </c>
      <c r="F23" s="756" t="s">
        <v>4156</v>
      </c>
      <c r="G23" s="46" t="s">
        <v>91</v>
      </c>
      <c r="H23" s="47" t="s">
        <v>3765</v>
      </c>
      <c r="I23" s="46" t="s">
        <v>112</v>
      </c>
      <c r="J23" s="46"/>
      <c r="K23" s="46"/>
      <c r="L23" s="46"/>
      <c r="M23" s="46"/>
    </row>
    <row r="24" spans="1:13" ht="28.8">
      <c r="A24" s="1921" t="s">
        <v>4157</v>
      </c>
      <c r="B24" s="1912" t="s">
        <v>58</v>
      </c>
      <c r="C24" s="1920"/>
      <c r="D24" s="756" t="s">
        <v>119</v>
      </c>
      <c r="E24" s="756" t="s">
        <v>1258</v>
      </c>
      <c r="F24" s="756" t="s">
        <v>4156</v>
      </c>
      <c r="G24" s="46" t="s">
        <v>91</v>
      </c>
      <c r="H24" s="47" t="s">
        <v>3765</v>
      </c>
      <c r="I24" s="46" t="s">
        <v>112</v>
      </c>
      <c r="J24" s="46"/>
      <c r="K24" s="46"/>
      <c r="L24" s="46"/>
      <c r="M24" s="46"/>
    </row>
    <row r="25" spans="1:13">
      <c r="A25" s="1921" t="s">
        <v>4158</v>
      </c>
      <c r="B25" s="1912" t="s">
        <v>57</v>
      </c>
      <c r="C25" s="1920"/>
      <c r="D25" s="756" t="s">
        <v>119</v>
      </c>
      <c r="E25" s="756" t="s">
        <v>2145</v>
      </c>
      <c r="F25" s="756" t="s">
        <v>4156</v>
      </c>
      <c r="G25" s="46" t="s">
        <v>91</v>
      </c>
      <c r="H25" s="47" t="s">
        <v>3765</v>
      </c>
      <c r="I25" s="46" t="s">
        <v>112</v>
      </c>
      <c r="J25" s="46"/>
      <c r="K25" s="46"/>
      <c r="L25" s="46"/>
      <c r="M25" s="46"/>
    </row>
    <row r="26" spans="1:13">
      <c r="A26" s="1918" t="s">
        <v>4159</v>
      </c>
      <c r="B26" s="1912" t="s">
        <v>56</v>
      </c>
      <c r="C26" s="1920"/>
      <c r="D26" s="756" t="s">
        <v>4160</v>
      </c>
      <c r="E26" s="756"/>
      <c r="F26" s="756"/>
      <c r="G26" s="46" t="s">
        <v>91</v>
      </c>
      <c r="H26" s="47" t="s">
        <v>3765</v>
      </c>
      <c r="I26" s="830" t="s">
        <v>176</v>
      </c>
      <c r="J26" s="46"/>
      <c r="K26" s="46"/>
      <c r="L26" s="46"/>
      <c r="M26" s="46"/>
    </row>
    <row r="27" spans="1:13">
      <c r="A27" s="1918" t="s">
        <v>4161</v>
      </c>
      <c r="B27" s="1912"/>
      <c r="C27" s="38"/>
      <c r="D27" s="756"/>
      <c r="E27" s="756"/>
      <c r="F27" s="756"/>
      <c r="G27" s="46"/>
      <c r="H27" s="47"/>
      <c r="I27" s="830"/>
      <c r="J27" s="46"/>
      <c r="K27" s="46"/>
      <c r="L27" s="46"/>
      <c r="M27" s="46"/>
    </row>
    <row r="28" spans="1:13">
      <c r="A28" s="2011" t="s">
        <v>4162</v>
      </c>
      <c r="B28" s="1912" t="s">
        <v>53</v>
      </c>
      <c r="C28" s="1920"/>
      <c r="D28" s="2007" t="s">
        <v>4163</v>
      </c>
      <c r="E28" s="756" t="s">
        <v>202</v>
      </c>
      <c r="G28" s="46" t="s">
        <v>91</v>
      </c>
      <c r="H28" s="46" t="s">
        <v>3765</v>
      </c>
      <c r="I28" s="830" t="s">
        <v>176</v>
      </c>
      <c r="J28" s="46"/>
      <c r="K28" s="46"/>
      <c r="L28" s="46"/>
      <c r="M28" s="46"/>
    </row>
    <row r="29" spans="1:13">
      <c r="A29" s="2011" t="s">
        <v>4164</v>
      </c>
      <c r="B29" s="1912" t="s">
        <v>52</v>
      </c>
      <c r="C29" s="1920"/>
      <c r="D29" s="2007" t="s">
        <v>4165</v>
      </c>
      <c r="E29" s="756" t="s">
        <v>202</v>
      </c>
      <c r="G29" s="46" t="s">
        <v>91</v>
      </c>
      <c r="H29" s="46" t="s">
        <v>3765</v>
      </c>
      <c r="I29" s="830" t="s">
        <v>176</v>
      </c>
      <c r="J29" s="46"/>
      <c r="K29" s="46"/>
      <c r="L29" s="46"/>
      <c r="M29" s="46"/>
    </row>
    <row r="30" spans="1:13">
      <c r="A30" s="2011" t="s">
        <v>4166</v>
      </c>
      <c r="B30" s="1912" t="s">
        <v>51</v>
      </c>
      <c r="C30" s="1920"/>
      <c r="D30" s="2007" t="s">
        <v>4167</v>
      </c>
      <c r="E30" s="756" t="s">
        <v>202</v>
      </c>
      <c r="G30" s="46" t="s">
        <v>91</v>
      </c>
      <c r="H30" s="46" t="s">
        <v>3765</v>
      </c>
      <c r="I30" s="830" t="s">
        <v>176</v>
      </c>
      <c r="J30" s="46"/>
      <c r="K30" s="46"/>
      <c r="L30" s="46"/>
      <c r="M30" s="46"/>
    </row>
    <row r="31" spans="1:13">
      <c r="A31" s="2011" t="s">
        <v>4168</v>
      </c>
      <c r="B31" s="1912" t="s">
        <v>50</v>
      </c>
      <c r="C31" s="1920"/>
      <c r="D31" s="2007"/>
      <c r="E31" s="756" t="s">
        <v>202</v>
      </c>
      <c r="F31" s="756" t="s">
        <v>4153</v>
      </c>
      <c r="G31" s="46" t="s">
        <v>91</v>
      </c>
      <c r="H31" s="46" t="s">
        <v>3765</v>
      </c>
      <c r="I31" s="830" t="s">
        <v>111</v>
      </c>
      <c r="J31" s="46"/>
      <c r="K31" s="46"/>
      <c r="L31" s="46"/>
      <c r="M31" s="46"/>
    </row>
    <row r="32" spans="1:13">
      <c r="A32" s="2012" t="s">
        <v>4169</v>
      </c>
      <c r="B32" s="1912" t="s">
        <v>49</v>
      </c>
      <c r="C32" s="1920"/>
      <c r="D32" s="2007"/>
      <c r="E32" s="756" t="s">
        <v>202</v>
      </c>
      <c r="G32" s="46" t="s">
        <v>91</v>
      </c>
      <c r="H32" s="46" t="s">
        <v>3765</v>
      </c>
      <c r="I32" s="46" t="s">
        <v>176</v>
      </c>
      <c r="J32" s="46" t="s">
        <v>185</v>
      </c>
      <c r="K32" s="46"/>
      <c r="L32" s="46"/>
      <c r="M32" s="46"/>
    </row>
    <row r="33" spans="3:12">
      <c r="C33" s="1647" t="s">
        <v>90</v>
      </c>
      <c r="D33" s="2007"/>
      <c r="E33" s="2007"/>
      <c r="F33" s="2007"/>
    </row>
    <row r="34" spans="3:12">
      <c r="C34" s="1647" t="s">
        <v>201</v>
      </c>
      <c r="D34" s="2007"/>
      <c r="E34" s="2007"/>
      <c r="F34" s="2007"/>
    </row>
    <row r="35" spans="3:12">
      <c r="D35" s="2007"/>
      <c r="E35" s="2007"/>
      <c r="F35" s="2007"/>
    </row>
    <row r="36" spans="3:12">
      <c r="D36" s="2007"/>
      <c r="E36" s="2007"/>
      <c r="F36" s="2007"/>
    </row>
    <row r="37" spans="3:12">
      <c r="D37" s="2007"/>
      <c r="E37" s="2007"/>
      <c r="F37" s="2007"/>
    </row>
    <row r="38" spans="3:12">
      <c r="D38" s="2007"/>
      <c r="E38" s="2007"/>
      <c r="F38" s="2007"/>
    </row>
    <row r="39" spans="3:12">
      <c r="E39" s="2007"/>
      <c r="F39" s="2007"/>
    </row>
    <row r="40" spans="3:12">
      <c r="F40" s="277"/>
    </row>
    <row r="41" spans="3:12">
      <c r="F41" s="277"/>
    </row>
    <row r="42" spans="3:12">
      <c r="E42" s="2007"/>
      <c r="F42" s="2007"/>
    </row>
    <row r="43" spans="3:12">
      <c r="E43" s="2007"/>
      <c r="F43" s="2007"/>
    </row>
    <row r="44" spans="3:12">
      <c r="E44" s="2007"/>
      <c r="F44" s="2007"/>
    </row>
    <row r="45" spans="3:12">
      <c r="D45" s="2007"/>
      <c r="E45" s="2007"/>
      <c r="F45" s="2007"/>
    </row>
    <row r="46" spans="3:12">
      <c r="D46" s="2007"/>
      <c r="E46" s="2007"/>
      <c r="F46" s="2007"/>
    </row>
    <row r="47" spans="3:12">
      <c r="D47" s="2007"/>
      <c r="E47" s="2007"/>
      <c r="F47" s="2007"/>
    </row>
    <row r="48" spans="3:12">
      <c r="D48" s="2007"/>
      <c r="E48" s="2007"/>
      <c r="F48" s="2007"/>
      <c r="L48" s="46"/>
    </row>
    <row r="49" spans="4:12">
      <c r="D49" s="2007"/>
      <c r="E49" s="2007"/>
      <c r="F49" s="2007"/>
      <c r="L49" s="46"/>
    </row>
    <row r="50" spans="4:12">
      <c r="D50" s="2007"/>
      <c r="E50" s="2007"/>
      <c r="F50" s="2007"/>
      <c r="L50" s="46"/>
    </row>
    <row r="51" spans="4:12">
      <c r="D51" s="2007"/>
      <c r="E51" s="2007"/>
      <c r="F51" s="2007"/>
      <c r="L51" s="46"/>
    </row>
    <row r="52" spans="4:12">
      <c r="D52" s="2007"/>
      <c r="E52" s="2007"/>
      <c r="F52" s="2007"/>
      <c r="L52" s="46"/>
    </row>
    <row r="53" spans="4:12">
      <c r="D53" s="2007"/>
      <c r="E53" s="2007"/>
      <c r="F53" s="2007"/>
      <c r="L53" s="46"/>
    </row>
    <row r="54" spans="4:12">
      <c r="D54" s="2007"/>
      <c r="E54" s="2007"/>
      <c r="F54" s="2007"/>
      <c r="L54" s="46"/>
    </row>
    <row r="55" spans="4:12">
      <c r="D55" s="2007"/>
      <c r="E55" s="2007"/>
      <c r="F55" s="2007"/>
    </row>
    <row r="56" spans="4:12">
      <c r="D56" s="2007"/>
      <c r="E56" s="2007"/>
      <c r="F56" s="2007"/>
    </row>
    <row r="57" spans="4:12">
      <c r="D57" s="2007"/>
      <c r="E57" s="2007"/>
      <c r="F57" s="2007"/>
    </row>
    <row r="58" spans="4:12">
      <c r="D58" s="2007"/>
      <c r="E58" s="2007"/>
      <c r="F58" s="2007"/>
    </row>
    <row r="59" spans="4:12">
      <c r="D59" s="2007"/>
      <c r="E59" s="2007"/>
      <c r="F59" s="2007"/>
    </row>
    <row r="60" spans="4:12">
      <c r="D60" s="2007"/>
      <c r="E60" s="2007"/>
      <c r="F60" s="2007"/>
    </row>
    <row r="61" spans="4:12">
      <c r="D61" s="2007"/>
      <c r="E61" s="2007"/>
      <c r="F61" s="2007"/>
    </row>
    <row r="62" spans="4:12">
      <c r="D62" s="2007"/>
      <c r="E62" s="2007"/>
      <c r="F62" s="2007"/>
    </row>
    <row r="63" spans="4:12">
      <c r="D63" s="2007"/>
      <c r="E63" s="2007"/>
      <c r="F63" s="2007"/>
    </row>
    <row r="64" spans="4:12">
      <c r="D64" s="2007"/>
      <c r="E64" s="2007"/>
      <c r="F64" s="2007"/>
    </row>
    <row r="65" spans="4:6">
      <c r="D65" s="2007"/>
      <c r="E65" s="2007"/>
      <c r="F65" s="2007"/>
    </row>
    <row r="66" spans="4:6">
      <c r="D66" s="2007"/>
      <c r="E66" s="2007"/>
      <c r="F66" s="2007"/>
    </row>
    <row r="67" spans="4:6">
      <c r="D67" s="2007"/>
      <c r="E67" s="2007"/>
      <c r="F67" s="2007"/>
    </row>
    <row r="68" spans="4:6">
      <c r="D68" s="2007"/>
      <c r="E68" s="2007"/>
      <c r="F68" s="2007"/>
    </row>
  </sheetData>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E25C-A91B-4F8F-A5C7-0C909F0F51C0}">
  <sheetPr codeName="Sheet85"/>
  <dimension ref="A1:M57"/>
  <sheetViews>
    <sheetView showGridLines="0" zoomScale="80" zoomScaleNormal="80" workbookViewId="0"/>
  </sheetViews>
  <sheetFormatPr defaultColWidth="9.33203125" defaultRowHeight="14.4"/>
  <cols>
    <col min="1" max="1" width="67.44140625" style="1647" customWidth="1"/>
    <col min="2" max="2" width="15.6640625" style="1647" customWidth="1"/>
    <col min="3" max="3" width="23.33203125" style="1647" customWidth="1"/>
    <col min="4" max="4" width="15.6640625" style="1647" customWidth="1"/>
    <col min="5" max="5" width="42.5546875" style="1647" customWidth="1"/>
    <col min="6" max="6" width="58.33203125" style="1647" customWidth="1"/>
    <col min="7" max="246" width="9.33203125" style="1647"/>
    <col min="247" max="247" width="91.44140625" style="1647" customWidth="1"/>
    <col min="248" max="248" width="29.6640625" style="1647" customWidth="1"/>
    <col min="249" max="502" width="9.33203125" style="1647"/>
    <col min="503" max="503" width="91.44140625" style="1647" customWidth="1"/>
    <col min="504" max="504" width="29.6640625" style="1647" customWidth="1"/>
    <col min="505" max="758" width="9.33203125" style="1647"/>
    <col min="759" max="759" width="91.44140625" style="1647" customWidth="1"/>
    <col min="760" max="760" width="29.6640625" style="1647" customWidth="1"/>
    <col min="761" max="1014" width="9.33203125" style="1647"/>
    <col min="1015" max="1015" width="91.44140625" style="1647" customWidth="1"/>
    <col min="1016" max="1016" width="29.6640625" style="1647" customWidth="1"/>
    <col min="1017" max="1270" width="9.33203125" style="1647"/>
    <col min="1271" max="1271" width="91.44140625" style="1647" customWidth="1"/>
    <col min="1272" max="1272" width="29.6640625" style="1647" customWidth="1"/>
    <col min="1273" max="1526" width="9.33203125" style="1647"/>
    <col min="1527" max="1527" width="91.44140625" style="1647" customWidth="1"/>
    <col min="1528" max="1528" width="29.6640625" style="1647" customWidth="1"/>
    <col min="1529" max="1782" width="9.33203125" style="1647"/>
    <col min="1783" max="1783" width="91.44140625" style="1647" customWidth="1"/>
    <col min="1784" max="1784" width="29.6640625" style="1647" customWidth="1"/>
    <col min="1785" max="2038" width="9.33203125" style="1647"/>
    <col min="2039" max="2039" width="91.44140625" style="1647" customWidth="1"/>
    <col min="2040" max="2040" width="29.6640625" style="1647" customWidth="1"/>
    <col min="2041" max="2294" width="9.33203125" style="1647"/>
    <col min="2295" max="2295" width="91.44140625" style="1647" customWidth="1"/>
    <col min="2296" max="2296" width="29.6640625" style="1647" customWidth="1"/>
    <col min="2297" max="2550" width="9.33203125" style="1647"/>
    <col min="2551" max="2551" width="91.44140625" style="1647" customWidth="1"/>
    <col min="2552" max="2552" width="29.6640625" style="1647" customWidth="1"/>
    <col min="2553" max="2806" width="9.33203125" style="1647"/>
    <col min="2807" max="2807" width="91.44140625" style="1647" customWidth="1"/>
    <col min="2808" max="2808" width="29.6640625" style="1647" customWidth="1"/>
    <col min="2809" max="3062" width="9.33203125" style="1647"/>
    <col min="3063" max="3063" width="91.44140625" style="1647" customWidth="1"/>
    <col min="3064" max="3064" width="29.6640625" style="1647" customWidth="1"/>
    <col min="3065" max="3318" width="9.33203125" style="1647"/>
    <col min="3319" max="3319" width="91.44140625" style="1647" customWidth="1"/>
    <col min="3320" max="3320" width="29.6640625" style="1647" customWidth="1"/>
    <col min="3321" max="3574" width="9.33203125" style="1647"/>
    <col min="3575" max="3575" width="91.44140625" style="1647" customWidth="1"/>
    <col min="3576" max="3576" width="29.6640625" style="1647" customWidth="1"/>
    <col min="3577" max="3830" width="9.33203125" style="1647"/>
    <col min="3831" max="3831" width="91.44140625" style="1647" customWidth="1"/>
    <col min="3832" max="3832" width="29.6640625" style="1647" customWidth="1"/>
    <col min="3833" max="4086" width="9.33203125" style="1647"/>
    <col min="4087" max="4087" width="91.44140625" style="1647" customWidth="1"/>
    <col min="4088" max="4088" width="29.6640625" style="1647" customWidth="1"/>
    <col min="4089" max="4342" width="9.33203125" style="1647"/>
    <col min="4343" max="4343" width="91.44140625" style="1647" customWidth="1"/>
    <col min="4344" max="4344" width="29.6640625" style="1647" customWidth="1"/>
    <col min="4345" max="4598" width="9.33203125" style="1647"/>
    <col min="4599" max="4599" width="91.44140625" style="1647" customWidth="1"/>
    <col min="4600" max="4600" width="29.6640625" style="1647" customWidth="1"/>
    <col min="4601" max="4854" width="9.33203125" style="1647"/>
    <col min="4855" max="4855" width="91.44140625" style="1647" customWidth="1"/>
    <col min="4856" max="4856" width="29.6640625" style="1647" customWidth="1"/>
    <col min="4857" max="5110" width="9.33203125" style="1647"/>
    <col min="5111" max="5111" width="91.44140625" style="1647" customWidth="1"/>
    <col min="5112" max="5112" width="29.6640625" style="1647" customWidth="1"/>
    <col min="5113" max="5366" width="9.33203125" style="1647"/>
    <col min="5367" max="5367" width="91.44140625" style="1647" customWidth="1"/>
    <col min="5368" max="5368" width="29.6640625" style="1647" customWidth="1"/>
    <col min="5369" max="5622" width="9.33203125" style="1647"/>
    <col min="5623" max="5623" width="91.44140625" style="1647" customWidth="1"/>
    <col min="5624" max="5624" width="29.6640625" style="1647" customWidth="1"/>
    <col min="5625" max="5878" width="9.33203125" style="1647"/>
    <col min="5879" max="5879" width="91.44140625" style="1647" customWidth="1"/>
    <col min="5880" max="5880" width="29.6640625" style="1647" customWidth="1"/>
    <col min="5881" max="6134" width="9.33203125" style="1647"/>
    <col min="6135" max="6135" width="91.44140625" style="1647" customWidth="1"/>
    <col min="6136" max="6136" width="29.6640625" style="1647" customWidth="1"/>
    <col min="6137" max="6390" width="9.33203125" style="1647"/>
    <col min="6391" max="6391" width="91.44140625" style="1647" customWidth="1"/>
    <col min="6392" max="6392" width="29.6640625" style="1647" customWidth="1"/>
    <col min="6393" max="6646" width="9.33203125" style="1647"/>
    <col min="6647" max="6647" width="91.44140625" style="1647" customWidth="1"/>
    <col min="6648" max="6648" width="29.6640625" style="1647" customWidth="1"/>
    <col min="6649" max="6902" width="9.33203125" style="1647"/>
    <col min="6903" max="6903" width="91.44140625" style="1647" customWidth="1"/>
    <col min="6904" max="6904" width="29.6640625" style="1647" customWidth="1"/>
    <col min="6905" max="7158" width="9.33203125" style="1647"/>
    <col min="7159" max="7159" width="91.44140625" style="1647" customWidth="1"/>
    <col min="7160" max="7160" width="29.6640625" style="1647" customWidth="1"/>
    <col min="7161" max="7414" width="9.33203125" style="1647"/>
    <col min="7415" max="7415" width="91.44140625" style="1647" customWidth="1"/>
    <col min="7416" max="7416" width="29.6640625" style="1647" customWidth="1"/>
    <col min="7417" max="7670" width="9.33203125" style="1647"/>
    <col min="7671" max="7671" width="91.44140625" style="1647" customWidth="1"/>
    <col min="7672" max="7672" width="29.6640625" style="1647" customWidth="1"/>
    <col min="7673" max="7926" width="9.33203125" style="1647"/>
    <col min="7927" max="7927" width="91.44140625" style="1647" customWidth="1"/>
    <col min="7928" max="7928" width="29.6640625" style="1647" customWidth="1"/>
    <col min="7929" max="8182" width="9.33203125" style="1647"/>
    <col min="8183" max="8183" width="91.44140625" style="1647" customWidth="1"/>
    <col min="8184" max="8184" width="29.6640625" style="1647" customWidth="1"/>
    <col min="8185" max="8438" width="9.33203125" style="1647"/>
    <col min="8439" max="8439" width="91.44140625" style="1647" customWidth="1"/>
    <col min="8440" max="8440" width="29.6640625" style="1647" customWidth="1"/>
    <col min="8441" max="8694" width="9.33203125" style="1647"/>
    <col min="8695" max="8695" width="91.44140625" style="1647" customWidth="1"/>
    <col min="8696" max="8696" width="29.6640625" style="1647" customWidth="1"/>
    <col min="8697" max="8950" width="9.33203125" style="1647"/>
    <col min="8951" max="8951" width="91.44140625" style="1647" customWidth="1"/>
    <col min="8952" max="8952" width="29.6640625" style="1647" customWidth="1"/>
    <col min="8953" max="9206" width="9.33203125" style="1647"/>
    <col min="9207" max="9207" width="91.44140625" style="1647" customWidth="1"/>
    <col min="9208" max="9208" width="29.6640625" style="1647" customWidth="1"/>
    <col min="9209" max="9462" width="9.33203125" style="1647"/>
    <col min="9463" max="9463" width="91.44140625" style="1647" customWidth="1"/>
    <col min="9464" max="9464" width="29.6640625" style="1647" customWidth="1"/>
    <col min="9465" max="9718" width="9.33203125" style="1647"/>
    <col min="9719" max="9719" width="91.44140625" style="1647" customWidth="1"/>
    <col min="9720" max="9720" width="29.6640625" style="1647" customWidth="1"/>
    <col min="9721" max="9974" width="9.33203125" style="1647"/>
    <col min="9975" max="9975" width="91.44140625" style="1647" customWidth="1"/>
    <col min="9976" max="9976" width="29.6640625" style="1647" customWidth="1"/>
    <col min="9977" max="10230" width="9.33203125" style="1647"/>
    <col min="10231" max="10231" width="91.44140625" style="1647" customWidth="1"/>
    <col min="10232" max="10232" width="29.6640625" style="1647" customWidth="1"/>
    <col min="10233" max="10486" width="9.33203125" style="1647"/>
    <col min="10487" max="10487" width="91.44140625" style="1647" customWidth="1"/>
    <col min="10488" max="10488" width="29.6640625" style="1647" customWidth="1"/>
    <col min="10489" max="10742" width="9.33203125" style="1647"/>
    <col min="10743" max="10743" width="91.44140625" style="1647" customWidth="1"/>
    <col min="10744" max="10744" width="29.6640625" style="1647" customWidth="1"/>
    <col min="10745" max="10998" width="9.33203125" style="1647"/>
    <col min="10999" max="10999" width="91.44140625" style="1647" customWidth="1"/>
    <col min="11000" max="11000" width="29.6640625" style="1647" customWidth="1"/>
    <col min="11001" max="11254" width="9.33203125" style="1647"/>
    <col min="11255" max="11255" width="91.44140625" style="1647" customWidth="1"/>
    <col min="11256" max="11256" width="29.6640625" style="1647" customWidth="1"/>
    <col min="11257" max="11510" width="9.33203125" style="1647"/>
    <col min="11511" max="11511" width="91.44140625" style="1647" customWidth="1"/>
    <col min="11512" max="11512" width="29.6640625" style="1647" customWidth="1"/>
    <col min="11513" max="11766" width="9.33203125" style="1647"/>
    <col min="11767" max="11767" width="91.44140625" style="1647" customWidth="1"/>
    <col min="11768" max="11768" width="29.6640625" style="1647" customWidth="1"/>
    <col min="11769" max="12022" width="9.33203125" style="1647"/>
    <col min="12023" max="12023" width="91.44140625" style="1647" customWidth="1"/>
    <col min="12024" max="12024" width="29.6640625" style="1647" customWidth="1"/>
    <col min="12025" max="12278" width="9.33203125" style="1647"/>
    <col min="12279" max="12279" width="91.44140625" style="1647" customWidth="1"/>
    <col min="12280" max="12280" width="29.6640625" style="1647" customWidth="1"/>
    <col min="12281" max="12534" width="9.33203125" style="1647"/>
    <col min="12535" max="12535" width="91.44140625" style="1647" customWidth="1"/>
    <col min="12536" max="12536" width="29.6640625" style="1647" customWidth="1"/>
    <col min="12537" max="12790" width="9.33203125" style="1647"/>
    <col min="12791" max="12791" width="91.44140625" style="1647" customWidth="1"/>
    <col min="12792" max="12792" width="29.6640625" style="1647" customWidth="1"/>
    <col min="12793" max="13046" width="9.33203125" style="1647"/>
    <col min="13047" max="13047" width="91.44140625" style="1647" customWidth="1"/>
    <col min="13048" max="13048" width="29.6640625" style="1647" customWidth="1"/>
    <col min="13049" max="13302" width="9.33203125" style="1647"/>
    <col min="13303" max="13303" width="91.44140625" style="1647" customWidth="1"/>
    <col min="13304" max="13304" width="29.6640625" style="1647" customWidth="1"/>
    <col min="13305" max="13558" width="9.33203125" style="1647"/>
    <col min="13559" max="13559" width="91.44140625" style="1647" customWidth="1"/>
    <col min="13560" max="13560" width="29.6640625" style="1647" customWidth="1"/>
    <col min="13561" max="13814" width="9.33203125" style="1647"/>
    <col min="13815" max="13815" width="91.44140625" style="1647" customWidth="1"/>
    <col min="13816" max="13816" width="29.6640625" style="1647" customWidth="1"/>
    <col min="13817" max="14070" width="9.33203125" style="1647"/>
    <col min="14071" max="14071" width="91.44140625" style="1647" customWidth="1"/>
    <col min="14072" max="14072" width="29.6640625" style="1647" customWidth="1"/>
    <col min="14073" max="14326" width="9.33203125" style="1647"/>
    <col min="14327" max="14327" width="91.44140625" style="1647" customWidth="1"/>
    <col min="14328" max="14328" width="29.6640625" style="1647" customWidth="1"/>
    <col min="14329" max="14582" width="9.33203125" style="1647"/>
    <col min="14583" max="14583" width="91.44140625" style="1647" customWidth="1"/>
    <col min="14584" max="14584" width="29.6640625" style="1647" customWidth="1"/>
    <col min="14585" max="14838" width="9.33203125" style="1647"/>
    <col min="14839" max="14839" width="91.44140625" style="1647" customWidth="1"/>
    <col min="14840" max="14840" width="29.6640625" style="1647" customWidth="1"/>
    <col min="14841" max="15094" width="9.33203125" style="1647"/>
    <col min="15095" max="15095" width="91.44140625" style="1647" customWidth="1"/>
    <col min="15096" max="15096" width="29.6640625" style="1647" customWidth="1"/>
    <col min="15097" max="15350" width="9.33203125" style="1647"/>
    <col min="15351" max="15351" width="91.44140625" style="1647" customWidth="1"/>
    <col min="15352" max="15352" width="29.6640625" style="1647" customWidth="1"/>
    <col min="15353" max="15606" width="9.33203125" style="1647"/>
    <col min="15607" max="15607" width="91.44140625" style="1647" customWidth="1"/>
    <col min="15608" max="15608" width="29.6640625" style="1647" customWidth="1"/>
    <col min="15609" max="15862" width="9.33203125" style="1647"/>
    <col min="15863" max="15863" width="91.44140625" style="1647" customWidth="1"/>
    <col min="15864" max="15864" width="29.6640625" style="1647" customWidth="1"/>
    <col min="15865" max="16118" width="9.33203125" style="1647"/>
    <col min="16119" max="16119" width="91.44140625" style="1647" customWidth="1"/>
    <col min="16120" max="16120" width="29.6640625" style="1647" customWidth="1"/>
    <col min="16121" max="16384" width="9.33203125" style="1647"/>
  </cols>
  <sheetData>
    <row r="1" spans="1:13">
      <c r="A1" s="1" t="s">
        <v>1697</v>
      </c>
    </row>
    <row r="2" spans="1:13">
      <c r="A2" s="53" t="s">
        <v>1588</v>
      </c>
      <c r="B2" s="1"/>
      <c r="C2" s="1"/>
    </row>
    <row r="3" spans="1:13">
      <c r="B3" s="1024"/>
      <c r="C3" s="1024"/>
      <c r="D3" s="718"/>
    </row>
    <row r="4" spans="1:13">
      <c r="A4" s="1" t="s">
        <v>4172</v>
      </c>
      <c r="B4" s="1024"/>
      <c r="C4" s="1024"/>
      <c r="D4" s="718"/>
    </row>
    <row r="5" spans="1:13">
      <c r="A5" s="273" t="s">
        <v>109</v>
      </c>
      <c r="B5" s="1025"/>
      <c r="D5" s="2007"/>
      <c r="E5" s="55"/>
    </row>
    <row r="6" spans="1:13">
      <c r="A6" s="54" t="s">
        <v>3746</v>
      </c>
      <c r="B6" s="1909" t="s">
        <v>3747</v>
      </c>
      <c r="C6" s="1910" t="s">
        <v>108</v>
      </c>
      <c r="D6" s="1909" t="s">
        <v>3748</v>
      </c>
      <c r="E6" s="55"/>
    </row>
    <row r="7" spans="1:13">
      <c r="A7" s="54" t="s">
        <v>304</v>
      </c>
      <c r="B7" s="1909" t="s">
        <v>339</v>
      </c>
      <c r="C7" s="1910" t="s">
        <v>156</v>
      </c>
      <c r="D7" s="1909" t="s">
        <v>313</v>
      </c>
      <c r="E7" s="55"/>
    </row>
    <row r="8" spans="1:13">
      <c r="A8" s="54" t="s">
        <v>320</v>
      </c>
      <c r="B8" s="1909" t="s">
        <v>314</v>
      </c>
      <c r="C8" s="1910" t="s">
        <v>162</v>
      </c>
      <c r="D8" s="1909" t="s">
        <v>315</v>
      </c>
      <c r="E8" s="55"/>
    </row>
    <row r="9" spans="1:13">
      <c r="D9" s="2007"/>
    </row>
    <row r="10" spans="1:13">
      <c r="A10" s="53" t="s">
        <v>4146</v>
      </c>
      <c r="C10" s="616"/>
      <c r="D10" s="1026"/>
    </row>
    <row r="11" spans="1:13">
      <c r="B11" s="616"/>
      <c r="C11" s="1026"/>
    </row>
    <row r="12" spans="1:13">
      <c r="A12" s="538"/>
      <c r="B12" s="538"/>
      <c r="C12" s="1911" t="s">
        <v>4147</v>
      </c>
    </row>
    <row r="13" spans="1:13">
      <c r="A13" s="538"/>
      <c r="B13" s="538"/>
      <c r="C13" s="1912" t="s">
        <v>89</v>
      </c>
    </row>
    <row r="14" spans="1:13">
      <c r="A14" s="2008" t="s">
        <v>4148</v>
      </c>
      <c r="B14" s="1912"/>
      <c r="C14" s="38"/>
      <c r="D14" s="756"/>
      <c r="E14" s="756"/>
      <c r="F14" s="756"/>
      <c r="G14" s="46"/>
      <c r="H14" s="47"/>
      <c r="I14" s="46"/>
      <c r="J14" s="46"/>
      <c r="K14" s="46"/>
      <c r="L14" s="46"/>
      <c r="M14" s="46"/>
    </row>
    <row r="15" spans="1:13" ht="28.8">
      <c r="A15" s="2009" t="s">
        <v>6363</v>
      </c>
      <c r="B15" s="1912" t="s">
        <v>10</v>
      </c>
      <c r="C15" s="2010"/>
      <c r="D15" s="756" t="s">
        <v>275</v>
      </c>
      <c r="E15" s="756" t="s">
        <v>2151</v>
      </c>
      <c r="F15" s="756"/>
      <c r="G15" s="46" t="s">
        <v>91</v>
      </c>
      <c r="H15" s="47" t="s">
        <v>3765</v>
      </c>
      <c r="I15" s="46" t="s">
        <v>92</v>
      </c>
      <c r="J15" s="46" t="s">
        <v>97</v>
      </c>
      <c r="K15" s="46"/>
      <c r="L15" s="46"/>
      <c r="M15" s="46"/>
    </row>
    <row r="16" spans="1:13">
      <c r="A16" s="2009" t="s">
        <v>4149</v>
      </c>
      <c r="B16" s="1912" t="s">
        <v>9</v>
      </c>
      <c r="C16" s="1920"/>
      <c r="D16" s="756" t="s">
        <v>275</v>
      </c>
      <c r="E16" s="756" t="s">
        <v>1258</v>
      </c>
      <c r="F16" s="756"/>
      <c r="G16" s="46" t="s">
        <v>91</v>
      </c>
      <c r="H16" s="47" t="s">
        <v>3765</v>
      </c>
      <c r="I16" s="46" t="s">
        <v>92</v>
      </c>
      <c r="J16" s="46" t="s">
        <v>97</v>
      </c>
      <c r="K16" s="46"/>
      <c r="L16" s="46"/>
      <c r="M16" s="46"/>
    </row>
    <row r="17" spans="1:13">
      <c r="A17" s="1921" t="s">
        <v>4150</v>
      </c>
      <c r="B17" s="1912" t="s">
        <v>65</v>
      </c>
      <c r="C17" s="1920"/>
      <c r="D17" s="756" t="s">
        <v>275</v>
      </c>
      <c r="E17" s="756" t="s">
        <v>2145</v>
      </c>
      <c r="F17" s="756"/>
      <c r="G17" s="46" t="s">
        <v>91</v>
      </c>
      <c r="H17" s="47" t="s">
        <v>3765</v>
      </c>
      <c r="I17" s="46" t="s">
        <v>92</v>
      </c>
      <c r="J17" s="46" t="s">
        <v>97</v>
      </c>
      <c r="K17" s="46"/>
      <c r="L17" s="46"/>
      <c r="M17" s="46"/>
    </row>
    <row r="18" spans="1:13">
      <c r="A18" s="1918" t="s">
        <v>6496</v>
      </c>
      <c r="B18" s="1912" t="s">
        <v>8</v>
      </c>
      <c r="C18" s="1920"/>
      <c r="D18" s="756" t="s">
        <v>4151</v>
      </c>
      <c r="E18" s="756"/>
      <c r="F18" s="756"/>
      <c r="G18" s="46" t="s">
        <v>91</v>
      </c>
      <c r="H18" s="47" t="s">
        <v>3765</v>
      </c>
      <c r="I18" s="830" t="s">
        <v>176</v>
      </c>
      <c r="J18" s="46"/>
      <c r="K18" s="46"/>
      <c r="L18" s="46"/>
      <c r="M18" s="46"/>
    </row>
    <row r="19" spans="1:13">
      <c r="A19" s="1918" t="s">
        <v>4152</v>
      </c>
      <c r="B19" s="1912"/>
      <c r="C19" s="38"/>
      <c r="D19" s="756"/>
      <c r="E19" s="756"/>
      <c r="F19" s="756"/>
      <c r="G19" s="46"/>
      <c r="H19" s="47"/>
      <c r="I19" s="830"/>
      <c r="J19" s="46"/>
      <c r="K19" s="46"/>
      <c r="L19" s="46"/>
      <c r="M19" s="46"/>
    </row>
    <row r="20" spans="1:13" ht="28.8">
      <c r="A20" s="1921" t="s">
        <v>6364</v>
      </c>
      <c r="B20" s="1912" t="s">
        <v>61</v>
      </c>
      <c r="C20" s="1920"/>
      <c r="D20" s="756" t="s">
        <v>119</v>
      </c>
      <c r="E20" s="756" t="s">
        <v>2151</v>
      </c>
      <c r="F20" s="756" t="s">
        <v>4153</v>
      </c>
      <c r="G20" s="46" t="s">
        <v>91</v>
      </c>
      <c r="H20" s="47" t="s">
        <v>3765</v>
      </c>
      <c r="I20" s="46" t="s">
        <v>112</v>
      </c>
      <c r="J20" s="46"/>
      <c r="K20" s="46"/>
      <c r="L20" s="46"/>
      <c r="M20" s="46"/>
    </row>
    <row r="21" spans="1:13">
      <c r="A21" s="1921" t="s">
        <v>4154</v>
      </c>
      <c r="B21" s="1912" t="s">
        <v>4</v>
      </c>
      <c r="C21" s="1920"/>
      <c r="D21" s="756" t="s">
        <v>119</v>
      </c>
      <c r="E21" s="756" t="s">
        <v>1258</v>
      </c>
      <c r="F21" s="756" t="s">
        <v>4153</v>
      </c>
      <c r="G21" s="46" t="s">
        <v>91</v>
      </c>
      <c r="H21" s="47" t="s">
        <v>3765</v>
      </c>
      <c r="I21" s="46" t="s">
        <v>112</v>
      </c>
      <c r="J21" s="46"/>
      <c r="K21" s="46"/>
      <c r="L21" s="46"/>
      <c r="M21" s="46"/>
    </row>
    <row r="22" spans="1:13">
      <c r="A22" s="1921" t="s">
        <v>4155</v>
      </c>
      <c r="B22" s="1912" t="s">
        <v>60</v>
      </c>
      <c r="C22" s="1920"/>
      <c r="D22" s="756" t="s">
        <v>119</v>
      </c>
      <c r="E22" s="756" t="s">
        <v>2145</v>
      </c>
      <c r="F22" s="756" t="s">
        <v>4153</v>
      </c>
      <c r="G22" s="46" t="s">
        <v>91</v>
      </c>
      <c r="H22" s="47" t="s">
        <v>3765</v>
      </c>
      <c r="I22" s="46" t="s">
        <v>112</v>
      </c>
      <c r="J22" s="46"/>
      <c r="K22" s="46"/>
      <c r="L22" s="46"/>
      <c r="M22" s="46"/>
    </row>
    <row r="23" spans="1:13" ht="28.8">
      <c r="A23" s="1921" t="s">
        <v>6365</v>
      </c>
      <c r="B23" s="1912" t="s">
        <v>59</v>
      </c>
      <c r="C23" s="1920"/>
      <c r="D23" s="756" t="s">
        <v>119</v>
      </c>
      <c r="E23" s="756" t="s">
        <v>2151</v>
      </c>
      <c r="F23" s="756" t="s">
        <v>4156</v>
      </c>
      <c r="G23" s="46" t="s">
        <v>91</v>
      </c>
      <c r="H23" s="47" t="s">
        <v>3765</v>
      </c>
      <c r="I23" s="46" t="s">
        <v>112</v>
      </c>
      <c r="J23" s="46"/>
      <c r="K23" s="46"/>
      <c r="L23" s="46"/>
      <c r="M23" s="46"/>
    </row>
    <row r="24" spans="1:13" ht="28.8">
      <c r="A24" s="1921" t="s">
        <v>4157</v>
      </c>
      <c r="B24" s="1912" t="s">
        <v>58</v>
      </c>
      <c r="C24" s="1920"/>
      <c r="D24" s="756" t="s">
        <v>119</v>
      </c>
      <c r="E24" s="756" t="s">
        <v>1258</v>
      </c>
      <c r="F24" s="756" t="s">
        <v>4156</v>
      </c>
      <c r="G24" s="46" t="s">
        <v>91</v>
      </c>
      <c r="H24" s="47" t="s">
        <v>3765</v>
      </c>
      <c r="I24" s="46" t="s">
        <v>112</v>
      </c>
      <c r="J24" s="46"/>
      <c r="K24" s="46"/>
      <c r="L24" s="46"/>
      <c r="M24" s="46"/>
    </row>
    <row r="25" spans="1:13">
      <c r="A25" s="2011" t="s">
        <v>4158</v>
      </c>
      <c r="B25" s="1912" t="s">
        <v>57</v>
      </c>
      <c r="C25" s="1920"/>
      <c r="D25" s="756" t="s">
        <v>119</v>
      </c>
      <c r="E25" s="756" t="s">
        <v>2145</v>
      </c>
      <c r="F25" s="756" t="s">
        <v>4156</v>
      </c>
      <c r="G25" s="46" t="s">
        <v>91</v>
      </c>
      <c r="H25" s="47" t="s">
        <v>3765</v>
      </c>
      <c r="I25" s="46" t="s">
        <v>112</v>
      </c>
      <c r="J25" s="46"/>
      <c r="K25" s="46"/>
      <c r="L25" s="46"/>
      <c r="M25" s="46"/>
    </row>
    <row r="26" spans="1:13">
      <c r="A26" s="2012" t="s">
        <v>4159</v>
      </c>
      <c r="B26" s="1912" t="s">
        <v>56</v>
      </c>
      <c r="C26" s="1920"/>
      <c r="D26" s="756" t="s">
        <v>4160</v>
      </c>
      <c r="E26" s="756"/>
      <c r="F26" s="756"/>
      <c r="G26" s="46" t="s">
        <v>91</v>
      </c>
      <c r="H26" s="47" t="s">
        <v>3765</v>
      </c>
      <c r="I26" s="830" t="s">
        <v>176</v>
      </c>
      <c r="J26" s="46"/>
      <c r="K26" s="46"/>
      <c r="L26" s="46"/>
      <c r="M26" s="46"/>
    </row>
    <row r="27" spans="1:13">
      <c r="A27" s="2012" t="s">
        <v>4161</v>
      </c>
      <c r="B27" s="1912"/>
      <c r="C27" s="38"/>
      <c r="D27" s="756"/>
      <c r="E27" s="756"/>
      <c r="F27" s="756"/>
      <c r="G27" s="46"/>
      <c r="H27" s="47"/>
      <c r="I27" s="830"/>
      <c r="J27" s="46"/>
      <c r="K27" s="46"/>
      <c r="L27" s="46"/>
      <c r="M27" s="46"/>
    </row>
    <row r="28" spans="1:13">
      <c r="A28" s="2011" t="s">
        <v>4162</v>
      </c>
      <c r="B28" s="1912" t="s">
        <v>53</v>
      </c>
      <c r="C28" s="1920"/>
      <c r="D28" s="2007" t="s">
        <v>4163</v>
      </c>
      <c r="E28" s="756" t="s">
        <v>202</v>
      </c>
      <c r="G28" s="46" t="s">
        <v>91</v>
      </c>
      <c r="H28" s="46" t="s">
        <v>3765</v>
      </c>
      <c r="I28" s="830" t="s">
        <v>176</v>
      </c>
      <c r="J28" s="46"/>
      <c r="K28" s="46"/>
      <c r="L28" s="46"/>
      <c r="M28" s="46"/>
    </row>
    <row r="29" spans="1:13">
      <c r="A29" s="2011" t="s">
        <v>4164</v>
      </c>
      <c r="B29" s="1912" t="s">
        <v>52</v>
      </c>
      <c r="C29" s="1920"/>
      <c r="D29" s="2007" t="s">
        <v>4165</v>
      </c>
      <c r="E29" s="756" t="s">
        <v>202</v>
      </c>
      <c r="G29" s="46" t="s">
        <v>91</v>
      </c>
      <c r="H29" s="46" t="s">
        <v>3765</v>
      </c>
      <c r="I29" s="830" t="s">
        <v>176</v>
      </c>
      <c r="J29" s="46"/>
      <c r="K29" s="46"/>
      <c r="L29" s="46"/>
      <c r="M29" s="46"/>
    </row>
    <row r="30" spans="1:13">
      <c r="A30" s="2011" t="s">
        <v>4166</v>
      </c>
      <c r="B30" s="1912" t="s">
        <v>51</v>
      </c>
      <c r="C30" s="1920"/>
      <c r="D30" s="2007" t="s">
        <v>4167</v>
      </c>
      <c r="E30" s="756" t="s">
        <v>202</v>
      </c>
      <c r="G30" s="46" t="s">
        <v>91</v>
      </c>
      <c r="H30" s="46" t="s">
        <v>3765</v>
      </c>
      <c r="I30" s="830" t="s">
        <v>176</v>
      </c>
      <c r="J30" s="46"/>
      <c r="K30" s="46"/>
      <c r="L30" s="46"/>
      <c r="M30" s="46"/>
    </row>
    <row r="31" spans="1:13">
      <c r="A31" s="2011" t="s">
        <v>4168</v>
      </c>
      <c r="B31" s="1912" t="s">
        <v>50</v>
      </c>
      <c r="C31" s="1920"/>
      <c r="E31" s="756" t="s">
        <v>202</v>
      </c>
      <c r="F31" s="756" t="s">
        <v>4153</v>
      </c>
      <c r="G31" s="46" t="s">
        <v>91</v>
      </c>
      <c r="H31" s="46" t="s">
        <v>3765</v>
      </c>
      <c r="I31" s="830" t="s">
        <v>111</v>
      </c>
      <c r="J31" s="46"/>
      <c r="K31" s="46"/>
      <c r="L31" s="46"/>
      <c r="M31" s="46"/>
    </row>
    <row r="32" spans="1:13">
      <c r="A32" s="2012" t="s">
        <v>4169</v>
      </c>
      <c r="B32" s="1912" t="s">
        <v>49</v>
      </c>
      <c r="C32" s="2010"/>
      <c r="D32" s="2007"/>
      <c r="E32" s="756" t="s">
        <v>202</v>
      </c>
      <c r="G32" s="46" t="s">
        <v>91</v>
      </c>
      <c r="H32" s="46" t="s">
        <v>3765</v>
      </c>
      <c r="I32" s="46" t="s">
        <v>176</v>
      </c>
      <c r="J32" s="46" t="s">
        <v>185</v>
      </c>
      <c r="K32" s="46"/>
      <c r="L32" s="46"/>
      <c r="M32" s="46"/>
    </row>
    <row r="33" spans="3:12">
      <c r="C33" s="1647" t="s">
        <v>90</v>
      </c>
      <c r="D33" s="2007"/>
      <c r="E33" s="2007"/>
      <c r="F33" s="2007"/>
    </row>
    <row r="34" spans="3:12">
      <c r="C34" s="1647" t="s">
        <v>201</v>
      </c>
      <c r="D34" s="2007"/>
      <c r="E34" s="2007"/>
      <c r="F34" s="2007"/>
    </row>
    <row r="35" spans="3:12">
      <c r="D35" s="2007"/>
      <c r="E35" s="2007"/>
      <c r="F35" s="2007"/>
    </row>
    <row r="36" spans="3:12">
      <c r="E36" s="2007"/>
      <c r="F36" s="2007"/>
    </row>
    <row r="37" spans="3:12">
      <c r="E37" s="2007"/>
      <c r="F37" s="2007"/>
    </row>
    <row r="38" spans="3:12">
      <c r="E38" s="2007"/>
      <c r="F38" s="2007"/>
    </row>
    <row r="39" spans="3:12">
      <c r="E39" s="2007"/>
      <c r="F39" s="2007"/>
    </row>
    <row r="40" spans="3:12">
      <c r="E40" s="2007"/>
      <c r="F40" s="2007"/>
    </row>
    <row r="41" spans="3:12">
      <c r="D41" s="2007"/>
      <c r="E41" s="2007"/>
      <c r="F41" s="2007"/>
    </row>
    <row r="42" spans="3:12">
      <c r="D42" s="2007"/>
      <c r="E42" s="2007"/>
      <c r="L42" s="46"/>
    </row>
    <row r="43" spans="3:12">
      <c r="D43" s="2007"/>
      <c r="E43" s="2007"/>
      <c r="L43" s="46"/>
    </row>
    <row r="44" spans="3:12">
      <c r="D44" s="2007"/>
      <c r="E44" s="2007"/>
      <c r="L44" s="46"/>
    </row>
    <row r="45" spans="3:12">
      <c r="D45" s="2007"/>
      <c r="E45" s="2007"/>
      <c r="L45" s="46"/>
    </row>
    <row r="46" spans="3:12">
      <c r="D46" s="2007"/>
      <c r="E46" s="2007"/>
      <c r="L46" s="46"/>
    </row>
    <row r="47" spans="3:12">
      <c r="D47" s="2007"/>
      <c r="E47" s="2007"/>
    </row>
    <row r="48" spans="3:12">
      <c r="D48" s="2007"/>
      <c r="E48" s="2007"/>
    </row>
    <row r="49" spans="4:6">
      <c r="D49" s="2007"/>
      <c r="E49" s="2007"/>
    </row>
    <row r="50" spans="4:6">
      <c r="D50" s="2007"/>
      <c r="E50" s="2007"/>
      <c r="F50" s="2007"/>
    </row>
    <row r="51" spans="4:6">
      <c r="D51" s="2007"/>
      <c r="E51" s="2007"/>
      <c r="F51" s="2007"/>
    </row>
    <row r="52" spans="4:6">
      <c r="D52" s="2007"/>
      <c r="E52" s="2007"/>
    </row>
    <row r="53" spans="4:6">
      <c r="D53" s="2007"/>
      <c r="E53" s="2007"/>
    </row>
    <row r="54" spans="4:6">
      <c r="D54" s="2007"/>
      <c r="E54" s="2007"/>
    </row>
    <row r="55" spans="4:6">
      <c r="D55" s="2007"/>
      <c r="E55" s="2007"/>
    </row>
    <row r="56" spans="4:6">
      <c r="D56" s="2007"/>
      <c r="E56" s="2007"/>
    </row>
    <row r="57" spans="4:6">
      <c r="D57" s="2007"/>
      <c r="E57" s="2007"/>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62">
    <tabColor rgb="FFFFC000"/>
  </sheetPr>
  <dimension ref="A1:AD115"/>
  <sheetViews>
    <sheetView showGridLines="0" topLeftCell="D1" zoomScale="80" zoomScaleNormal="80" workbookViewId="0"/>
  </sheetViews>
  <sheetFormatPr defaultColWidth="9.33203125" defaultRowHeight="14.4"/>
  <cols>
    <col min="1" max="1" width="57.6640625" style="124" customWidth="1"/>
    <col min="2" max="10" width="21.44140625" style="124" customWidth="1"/>
    <col min="11" max="11" width="14" style="124" customWidth="1"/>
    <col min="12" max="13" width="13.44140625" style="124" customWidth="1"/>
    <col min="14" max="14" width="20.44140625" style="124" customWidth="1"/>
    <col min="15" max="16384" width="9.33203125" style="124"/>
  </cols>
  <sheetData>
    <row r="1" spans="1:30">
      <c r="A1" s="1" t="s">
        <v>4173</v>
      </c>
    </row>
    <row r="2" spans="1:30">
      <c r="A2" s="53" t="s">
        <v>1591</v>
      </c>
    </row>
    <row r="3" spans="1:30">
      <c r="A3" s="165"/>
      <c r="B3" s="266"/>
      <c r="C3" s="266"/>
      <c r="D3" s="35"/>
      <c r="E3" s="35"/>
      <c r="F3" s="2"/>
      <c r="G3" s="2"/>
      <c r="H3" s="2"/>
      <c r="I3" s="2"/>
      <c r="J3" s="2"/>
      <c r="K3" s="578"/>
      <c r="L3" s="578"/>
      <c r="M3" s="578"/>
    </row>
    <row r="4" spans="1:30">
      <c r="A4" s="1" t="s">
        <v>4174</v>
      </c>
      <c r="B4" s="756"/>
      <c r="C4" s="756"/>
      <c r="D4" s="756"/>
      <c r="E4" s="756"/>
      <c r="F4" s="276"/>
      <c r="G4" s="1030"/>
      <c r="H4" s="1030"/>
      <c r="I4" s="756"/>
      <c r="J4" s="756"/>
      <c r="K4" s="756"/>
      <c r="L4" s="756"/>
      <c r="M4" s="756"/>
    </row>
    <row r="5" spans="1:30">
      <c r="A5" s="273" t="s">
        <v>109</v>
      </c>
      <c r="E5" s="756"/>
      <c r="F5" s="276"/>
      <c r="G5" s="1030"/>
      <c r="H5" s="1030"/>
      <c r="I5" s="756"/>
      <c r="J5" s="756"/>
      <c r="K5" s="756"/>
      <c r="L5" s="756"/>
      <c r="M5" s="756"/>
    </row>
    <row r="6" spans="1:30">
      <c r="A6" s="905" t="s">
        <v>3746</v>
      </c>
      <c r="B6" s="262" t="s">
        <v>3747</v>
      </c>
      <c r="C6" s="111" t="s">
        <v>108</v>
      </c>
      <c r="D6" s="702" t="s">
        <v>3748</v>
      </c>
      <c r="E6" s="756"/>
      <c r="F6" s="276"/>
      <c r="G6" s="1030"/>
      <c r="H6" s="1030"/>
      <c r="I6" s="756"/>
      <c r="J6" s="756"/>
      <c r="K6" s="756"/>
      <c r="L6" s="756"/>
      <c r="M6" s="756"/>
    </row>
    <row r="7" spans="1:30">
      <c r="B7" s="578"/>
      <c r="C7" s="1026"/>
      <c r="D7" s="402"/>
      <c r="E7" s="2"/>
      <c r="F7" s="2"/>
      <c r="G7" s="2"/>
      <c r="H7" s="2"/>
      <c r="I7" s="2"/>
      <c r="J7" s="2"/>
      <c r="K7" s="578"/>
      <c r="L7" s="578"/>
      <c r="M7" s="578"/>
    </row>
    <row r="8" spans="1:30">
      <c r="A8" s="276" t="s">
        <v>4175</v>
      </c>
      <c r="B8" s="578"/>
      <c r="C8" s="1026"/>
      <c r="D8" s="402"/>
      <c r="E8" s="2"/>
      <c r="F8" s="2"/>
      <c r="G8" s="2"/>
      <c r="H8" s="2"/>
      <c r="I8" s="2"/>
      <c r="J8" s="2"/>
      <c r="K8" s="578"/>
      <c r="L8" s="578"/>
      <c r="M8" s="578"/>
    </row>
    <row r="9" spans="1:30">
      <c r="A9" s="276"/>
      <c r="B9" s="578"/>
      <c r="C9" s="1026"/>
      <c r="D9" s="402"/>
      <c r="E9" s="2"/>
      <c r="F9" s="2"/>
      <c r="G9" s="2"/>
      <c r="H9" s="2"/>
      <c r="I9" s="2"/>
      <c r="J9" s="2"/>
      <c r="K9" s="578"/>
      <c r="L9" s="578"/>
      <c r="M9" s="578"/>
    </row>
    <row r="10" spans="1:30">
      <c r="A10" s="578"/>
      <c r="B10" s="1026"/>
      <c r="C10" s="402"/>
      <c r="D10" s="2"/>
      <c r="E10" s="2"/>
      <c r="F10" s="2"/>
      <c r="G10" s="2"/>
      <c r="H10" s="2"/>
      <c r="I10" s="2"/>
      <c r="J10" s="2"/>
      <c r="K10" s="578"/>
      <c r="L10" s="578"/>
      <c r="M10" s="578"/>
    </row>
    <row r="11" spans="1:30">
      <c r="B11" s="1026"/>
      <c r="C11" s="2153" t="s">
        <v>2400</v>
      </c>
      <c r="D11" s="2153"/>
      <c r="E11" s="2153"/>
      <c r="F11" s="2153"/>
      <c r="G11" s="2153"/>
      <c r="H11" s="2153"/>
      <c r="I11" s="2153"/>
      <c r="J11" s="2153"/>
      <c r="K11" s="578"/>
      <c r="L11" s="578"/>
      <c r="M11" s="578"/>
    </row>
    <row r="12" spans="1:30">
      <c r="B12" s="1026"/>
      <c r="C12" s="702">
        <v>0</v>
      </c>
      <c r="D12" s="702">
        <v>1</v>
      </c>
      <c r="E12" s="702">
        <v>2</v>
      </c>
      <c r="F12" s="702">
        <v>3</v>
      </c>
      <c r="G12" s="702">
        <v>4</v>
      </c>
      <c r="H12" s="702">
        <v>5</v>
      </c>
      <c r="I12" s="702">
        <v>6</v>
      </c>
      <c r="J12" s="702" t="s">
        <v>4176</v>
      </c>
      <c r="K12" s="578"/>
      <c r="L12" s="578"/>
      <c r="M12" s="578"/>
    </row>
    <row r="13" spans="1:30">
      <c r="A13" s="518"/>
      <c r="B13" s="1691"/>
      <c r="C13" s="1692" t="s">
        <v>13</v>
      </c>
      <c r="D13" s="1692" t="s">
        <v>89</v>
      </c>
      <c r="E13" s="1692" t="s">
        <v>107</v>
      </c>
      <c r="F13" s="1692" t="s">
        <v>88</v>
      </c>
      <c r="G13" s="1692" t="s">
        <v>87</v>
      </c>
      <c r="H13" s="1692" t="s">
        <v>86</v>
      </c>
      <c r="I13" s="1692" t="s">
        <v>85</v>
      </c>
      <c r="J13" s="1692" t="s">
        <v>84</v>
      </c>
      <c r="L13" s="578"/>
      <c r="M13" s="578"/>
      <c r="N13" s="578"/>
    </row>
    <row r="14" spans="1:30" ht="28.8">
      <c r="A14" s="1032" t="s">
        <v>849</v>
      </c>
      <c r="B14" s="1692" t="s">
        <v>12</v>
      </c>
      <c r="C14" s="1693"/>
      <c r="D14" s="1694"/>
      <c r="E14" s="1694"/>
      <c r="F14" s="1694"/>
      <c r="G14" s="1694"/>
      <c r="H14" s="1694"/>
      <c r="I14" s="1694"/>
      <c r="J14" s="1694"/>
      <c r="K14" s="124" t="s">
        <v>90</v>
      </c>
      <c r="L14" s="578" t="s">
        <v>1004</v>
      </c>
      <c r="M14" s="42" t="s">
        <v>222</v>
      </c>
      <c r="N14" s="42" t="s">
        <v>3882</v>
      </c>
      <c r="O14" s="41" t="s">
        <v>91</v>
      </c>
      <c r="P14" s="41" t="s">
        <v>3765</v>
      </c>
      <c r="Q14" s="41" t="s">
        <v>100</v>
      </c>
      <c r="R14" s="41"/>
      <c r="S14" s="41"/>
      <c r="U14" s="41"/>
      <c r="X14" s="41"/>
      <c r="Y14" s="41"/>
      <c r="Z14" s="41"/>
      <c r="AA14" s="41"/>
      <c r="AD14" s="41"/>
    </row>
    <row r="15" spans="1:30">
      <c r="A15" s="1032" t="s">
        <v>4177</v>
      </c>
      <c r="B15" s="1692" t="s">
        <v>72</v>
      </c>
      <c r="C15" s="1693"/>
      <c r="D15" s="1694"/>
      <c r="E15" s="1694"/>
      <c r="F15" s="1694"/>
      <c r="G15" s="1694"/>
      <c r="H15" s="1694"/>
      <c r="I15" s="1694"/>
      <c r="J15" s="1694"/>
      <c r="M15" s="42" t="s">
        <v>222</v>
      </c>
      <c r="N15" s="42" t="s">
        <v>3882</v>
      </c>
      <c r="O15" s="41" t="s">
        <v>142</v>
      </c>
      <c r="P15" s="41" t="s">
        <v>3765</v>
      </c>
      <c r="Q15" s="41" t="s">
        <v>4178</v>
      </c>
    </row>
    <row r="16" spans="1:30">
      <c r="A16" s="578"/>
      <c r="B16" s="1026"/>
      <c r="C16" s="159" t="s">
        <v>305</v>
      </c>
      <c r="D16" s="159" t="s">
        <v>306</v>
      </c>
      <c r="E16" s="159" t="s">
        <v>307</v>
      </c>
      <c r="F16" s="159" t="s">
        <v>308</v>
      </c>
      <c r="G16" s="159" t="s">
        <v>309</v>
      </c>
      <c r="H16" s="159" t="s">
        <v>310</v>
      </c>
      <c r="I16" s="159" t="s">
        <v>311</v>
      </c>
      <c r="J16" s="159" t="s">
        <v>312</v>
      </c>
      <c r="K16" s="2"/>
      <c r="L16" s="2"/>
      <c r="M16" s="578"/>
      <c r="N16" s="578"/>
    </row>
    <row r="17" spans="1:14">
      <c r="A17" s="578"/>
      <c r="B17" s="1026"/>
      <c r="C17" s="764"/>
      <c r="D17" s="764"/>
      <c r="E17" s="764"/>
      <c r="F17" s="764"/>
      <c r="G17" s="764"/>
      <c r="H17" s="764"/>
      <c r="I17" s="764"/>
      <c r="J17" s="764"/>
      <c r="K17" s="2"/>
      <c r="L17" s="2"/>
      <c r="M17" s="578"/>
      <c r="N17" s="578"/>
    </row>
    <row r="18" spans="1:14">
      <c r="A18" s="578"/>
      <c r="B18" s="1026"/>
      <c r="C18" s="764"/>
      <c r="D18" s="764"/>
      <c r="E18" s="764"/>
      <c r="F18" s="764"/>
      <c r="G18" s="764"/>
      <c r="H18" s="764"/>
      <c r="I18" s="764"/>
      <c r="J18" s="764"/>
      <c r="K18" s="2"/>
      <c r="L18" s="2"/>
      <c r="M18" s="578"/>
    </row>
    <row r="19" spans="1:14">
      <c r="A19" s="578"/>
      <c r="B19" s="1026"/>
      <c r="C19" s="764"/>
      <c r="D19" s="764"/>
      <c r="E19" s="764"/>
      <c r="F19" s="764"/>
      <c r="G19" s="764"/>
      <c r="H19" s="764"/>
      <c r="I19" s="764"/>
      <c r="J19" s="764"/>
      <c r="K19" s="2"/>
      <c r="L19" s="2"/>
      <c r="M19" s="578"/>
    </row>
    <row r="20" spans="1:14">
      <c r="A20" s="578"/>
      <c r="B20" s="1026"/>
      <c r="C20" s="764"/>
      <c r="D20" s="764"/>
      <c r="E20" s="764"/>
      <c r="F20" s="764"/>
      <c r="G20" s="764"/>
      <c r="H20" s="764"/>
      <c r="I20" s="764"/>
      <c r="J20" s="764"/>
      <c r="K20" s="2"/>
      <c r="L20" s="2"/>
      <c r="M20" s="578"/>
    </row>
    <row r="22" spans="1:14">
      <c r="A22" s="1" t="s">
        <v>4179</v>
      </c>
    </row>
    <row r="23" spans="1:14">
      <c r="A23" s="273" t="s">
        <v>109</v>
      </c>
      <c r="B23" s="1028"/>
    </row>
    <row r="24" spans="1:14">
      <c r="A24" s="905" t="s">
        <v>3746</v>
      </c>
      <c r="B24" s="262" t="s">
        <v>3747</v>
      </c>
      <c r="C24" s="111" t="s">
        <v>108</v>
      </c>
      <c r="D24" s="702" t="s">
        <v>3748</v>
      </c>
    </row>
    <row r="25" spans="1:14">
      <c r="A25" s="578"/>
    </row>
    <row r="26" spans="1:14">
      <c r="A26" s="266" t="s">
        <v>4180</v>
      </c>
    </row>
    <row r="28" spans="1:14">
      <c r="A28" s="578"/>
      <c r="B28" s="1026"/>
      <c r="C28" s="1027" t="s">
        <v>83</v>
      </c>
      <c r="D28" s="2"/>
      <c r="E28" s="2"/>
      <c r="F28" s="2"/>
      <c r="G28" s="2"/>
      <c r="H28" s="2"/>
      <c r="I28" s="2"/>
      <c r="J28" s="2"/>
      <c r="K28" s="578"/>
      <c r="L28" s="578"/>
      <c r="M28" s="578"/>
    </row>
    <row r="29" spans="1:14">
      <c r="A29" s="1032" t="s">
        <v>4181</v>
      </c>
      <c r="B29" s="1027" t="s">
        <v>11</v>
      </c>
      <c r="C29" s="1033"/>
      <c r="D29" s="756" t="s">
        <v>181</v>
      </c>
      <c r="E29" s="756" t="s">
        <v>130</v>
      </c>
      <c r="F29" s="42" t="s">
        <v>1258</v>
      </c>
      <c r="G29" s="756" t="s">
        <v>275</v>
      </c>
      <c r="H29" s="464" t="s">
        <v>90</v>
      </c>
      <c r="I29" s="41" t="s">
        <v>3765</v>
      </c>
      <c r="J29" s="41" t="s">
        <v>91</v>
      </c>
      <c r="K29" s="41" t="s">
        <v>92</v>
      </c>
      <c r="L29" s="41" t="s">
        <v>97</v>
      </c>
      <c r="M29" s="41"/>
    </row>
    <row r="30" spans="1:14">
      <c r="A30" s="578"/>
      <c r="B30" s="1026"/>
      <c r="C30" s="1034"/>
      <c r="D30" s="2"/>
      <c r="E30" s="35"/>
      <c r="F30" s="35"/>
      <c r="G30" s="42"/>
      <c r="H30" s="756"/>
      <c r="J30" s="41"/>
      <c r="K30" s="41"/>
      <c r="L30" s="41"/>
      <c r="M30" s="41"/>
      <c r="N30" s="41"/>
    </row>
    <row r="31" spans="1:14">
      <c r="A31" s="578"/>
      <c r="B31" s="1026"/>
      <c r="C31" s="1034"/>
      <c r="D31" s="2"/>
      <c r="E31" s="35"/>
      <c r="F31" s="35"/>
      <c r="G31" s="42"/>
      <c r="H31" s="756"/>
      <c r="J31" s="41"/>
      <c r="K31" s="41"/>
      <c r="L31" s="41"/>
      <c r="M31" s="41"/>
      <c r="N31" s="41"/>
    </row>
    <row r="32" spans="1:14">
      <c r="A32" s="578"/>
      <c r="B32" s="1026"/>
      <c r="C32" s="1034"/>
      <c r="D32" s="2"/>
      <c r="E32" s="35"/>
      <c r="F32" s="35"/>
      <c r="G32" s="42"/>
      <c r="H32" s="756"/>
      <c r="J32" s="41"/>
      <c r="K32" s="41"/>
      <c r="L32" s="41"/>
      <c r="M32" s="41"/>
      <c r="N32" s="41"/>
    </row>
    <row r="33" spans="1:14">
      <c r="A33" s="578"/>
      <c r="B33" s="1026"/>
      <c r="C33" s="1034"/>
      <c r="D33" s="2"/>
      <c r="E33" s="35"/>
      <c r="F33" s="35"/>
      <c r="G33" s="42"/>
      <c r="H33" s="756"/>
      <c r="J33" s="41"/>
      <c r="K33" s="41"/>
      <c r="L33" s="41"/>
      <c r="M33" s="41"/>
      <c r="N33" s="41"/>
    </row>
    <row r="34" spans="1:14">
      <c r="A34" s="578"/>
      <c r="B34" s="578"/>
      <c r="C34" s="1026"/>
      <c r="D34" s="402"/>
      <c r="F34" s="2"/>
      <c r="G34" s="2"/>
      <c r="H34" s="2"/>
      <c r="I34" s="2"/>
      <c r="J34" s="2"/>
      <c r="K34" s="578"/>
      <c r="L34" s="578"/>
      <c r="M34" s="578"/>
    </row>
    <row r="35" spans="1:14">
      <c r="A35" s="1" t="s">
        <v>4182</v>
      </c>
    </row>
    <row r="36" spans="1:14">
      <c r="A36" s="273" t="s">
        <v>109</v>
      </c>
    </row>
    <row r="37" spans="1:14">
      <c r="A37" s="273" t="s">
        <v>90</v>
      </c>
    </row>
    <row r="38" spans="1:14">
      <c r="A38" s="905" t="s">
        <v>3746</v>
      </c>
      <c r="B38" s="262" t="s">
        <v>3747</v>
      </c>
      <c r="C38" s="111" t="s">
        <v>108</v>
      </c>
      <c r="D38" s="702" t="s">
        <v>3748</v>
      </c>
    </row>
    <row r="39" spans="1:14">
      <c r="A39" s="905" t="s">
        <v>2229</v>
      </c>
      <c r="B39" s="262" t="s">
        <v>4183</v>
      </c>
      <c r="C39" s="111" t="s">
        <v>2736</v>
      </c>
      <c r="D39" s="702" t="s">
        <v>2231</v>
      </c>
    </row>
    <row r="40" spans="1:14">
      <c r="A40" s="578"/>
    </row>
    <row r="41" spans="1:14">
      <c r="A41" s="276" t="s">
        <v>4184</v>
      </c>
    </row>
    <row r="43" spans="1:14">
      <c r="A43" s="578"/>
      <c r="B43" s="1026"/>
      <c r="C43" s="2154" t="s">
        <v>4147</v>
      </c>
      <c r="D43" s="2152"/>
      <c r="I43" s="2"/>
      <c r="J43" s="578"/>
      <c r="K43" s="578"/>
      <c r="L43" s="578"/>
    </row>
    <row r="44" spans="1:14">
      <c r="B44" s="1026"/>
      <c r="C44" s="702" t="s">
        <v>4185</v>
      </c>
      <c r="D44" s="702" t="s">
        <v>4186</v>
      </c>
      <c r="I44" s="2"/>
      <c r="J44" s="578"/>
      <c r="K44" s="578"/>
      <c r="L44" s="578"/>
    </row>
    <row r="45" spans="1:14">
      <c r="A45" s="578"/>
      <c r="B45" s="1026"/>
      <c r="C45" s="1027" t="s">
        <v>82</v>
      </c>
      <c r="D45" s="1027" t="s">
        <v>81</v>
      </c>
      <c r="I45" s="2"/>
      <c r="J45" s="2"/>
      <c r="K45" s="2"/>
      <c r="L45" s="578"/>
    </row>
    <row r="46" spans="1:14">
      <c r="A46" s="1032" t="s">
        <v>149</v>
      </c>
      <c r="B46" s="1027" t="s">
        <v>71</v>
      </c>
      <c r="C46" s="252"/>
      <c r="D46" s="252"/>
      <c r="I46" s="2"/>
      <c r="J46" s="2"/>
      <c r="K46" s="2"/>
      <c r="L46" s="578"/>
    </row>
    <row r="47" spans="1:14">
      <c r="C47" s="42" t="s">
        <v>227</v>
      </c>
      <c r="D47" s="42" t="s">
        <v>228</v>
      </c>
      <c r="I47" s="2"/>
      <c r="J47" s="2"/>
      <c r="K47" s="2"/>
      <c r="L47" s="578"/>
    </row>
    <row r="48" spans="1:14">
      <c r="C48" s="756" t="s">
        <v>3764</v>
      </c>
      <c r="D48" s="756" t="s">
        <v>3764</v>
      </c>
      <c r="F48" s="41"/>
      <c r="G48" s="41"/>
      <c r="H48" s="41"/>
      <c r="I48" s="2"/>
      <c r="J48" s="2"/>
      <c r="K48" s="2"/>
      <c r="L48" s="578"/>
    </row>
    <row r="49" spans="1:14">
      <c r="A49" s="578"/>
      <c r="B49" s="1026"/>
      <c r="C49" s="41" t="s">
        <v>91</v>
      </c>
      <c r="D49" s="41" t="s">
        <v>91</v>
      </c>
      <c r="F49" s="41"/>
      <c r="G49" s="41"/>
      <c r="H49" s="41"/>
      <c r="I49" s="2"/>
      <c r="J49" s="2"/>
      <c r="K49" s="2"/>
      <c r="L49" s="578"/>
    </row>
    <row r="50" spans="1:14">
      <c r="C50" s="41" t="s">
        <v>3765</v>
      </c>
      <c r="D50" s="41" t="s">
        <v>3765</v>
      </c>
      <c r="F50" s="41"/>
      <c r="G50" s="41"/>
      <c r="H50" s="41"/>
    </row>
    <row r="51" spans="1:14">
      <c r="C51" s="41" t="s">
        <v>176</v>
      </c>
      <c r="D51" s="41" t="s">
        <v>176</v>
      </c>
      <c r="F51" s="41"/>
      <c r="G51" s="41"/>
      <c r="H51" s="41"/>
    </row>
    <row r="52" spans="1:14">
      <c r="C52" s="41" t="s">
        <v>183</v>
      </c>
      <c r="D52" s="41" t="s">
        <v>183</v>
      </c>
      <c r="F52" s="41"/>
      <c r="G52" s="41"/>
      <c r="H52" s="41"/>
    </row>
    <row r="53" spans="1:14">
      <c r="F53" s="41"/>
      <c r="G53" s="41"/>
      <c r="H53" s="41"/>
    </row>
    <row r="54" spans="1:14">
      <c r="C54" s="41"/>
      <c r="E54" s="41"/>
      <c r="F54" s="41"/>
      <c r="G54" s="41"/>
    </row>
    <row r="55" spans="1:14">
      <c r="C55" s="41"/>
      <c r="F55" s="41"/>
      <c r="G55" s="41"/>
      <c r="H55" s="41"/>
    </row>
    <row r="56" spans="1:14">
      <c r="A56" s="1" t="s">
        <v>4187</v>
      </c>
      <c r="B56" s="578"/>
      <c r="C56" s="578"/>
      <c r="D56" s="41"/>
      <c r="G56" s="41"/>
      <c r="H56" s="41"/>
      <c r="I56" s="41"/>
    </row>
    <row r="57" spans="1:14">
      <c r="A57" s="273" t="s">
        <v>109</v>
      </c>
      <c r="B57" s="578"/>
      <c r="G57" s="41"/>
      <c r="H57" s="41"/>
      <c r="I57" s="41"/>
    </row>
    <row r="58" spans="1:14">
      <c r="A58" s="905" t="s">
        <v>3746</v>
      </c>
      <c r="B58" s="262" t="s">
        <v>3747</v>
      </c>
      <c r="C58" s="111" t="s">
        <v>108</v>
      </c>
      <c r="D58" s="702" t="s">
        <v>3748</v>
      </c>
      <c r="G58" s="41"/>
      <c r="H58" s="41"/>
      <c r="I58" s="41"/>
    </row>
    <row r="59" spans="1:14">
      <c r="G59" s="41"/>
      <c r="H59" s="41"/>
      <c r="I59" s="41"/>
    </row>
    <row r="60" spans="1:14">
      <c r="A60" s="165" t="s">
        <v>3973</v>
      </c>
      <c r="G60" s="41"/>
      <c r="H60" s="41"/>
      <c r="I60" s="41"/>
    </row>
    <row r="62" spans="1:14" ht="28.8">
      <c r="A62" s="855"/>
      <c r="B62" s="1026"/>
      <c r="C62" s="702" t="s">
        <v>4188</v>
      </c>
      <c r="D62" s="702" t="s">
        <v>4189</v>
      </c>
      <c r="E62" s="702" t="s">
        <v>4190</v>
      </c>
      <c r="F62" s="702" t="s">
        <v>2177</v>
      </c>
      <c r="G62" s="702" t="s">
        <v>4191</v>
      </c>
      <c r="H62" s="702" t="s">
        <v>4192</v>
      </c>
      <c r="I62" s="702" t="s">
        <v>4177</v>
      </c>
      <c r="J62" s="702" t="s">
        <v>4193</v>
      </c>
      <c r="K62" s="702" t="s">
        <v>4194</v>
      </c>
      <c r="L62" s="702" t="s">
        <v>4195</v>
      </c>
      <c r="M62" s="702" t="s">
        <v>4196</v>
      </c>
    </row>
    <row r="63" spans="1:14">
      <c r="B63" s="1026"/>
      <c r="C63" s="1027" t="s">
        <v>80</v>
      </c>
      <c r="D63" s="1027" t="s">
        <v>137</v>
      </c>
      <c r="E63" s="1027" t="s">
        <v>136</v>
      </c>
      <c r="F63" s="1027" t="s">
        <v>135</v>
      </c>
      <c r="G63" s="1027" t="s">
        <v>134</v>
      </c>
      <c r="H63" s="1027" t="s">
        <v>151</v>
      </c>
      <c r="I63" s="1027" t="s">
        <v>150</v>
      </c>
      <c r="J63" s="1027" t="s">
        <v>148</v>
      </c>
      <c r="K63" s="1027" t="s">
        <v>133</v>
      </c>
      <c r="L63" s="1027" t="s">
        <v>128</v>
      </c>
      <c r="M63" s="1027" t="s">
        <v>127</v>
      </c>
    </row>
    <row r="64" spans="1:14">
      <c r="A64" s="1035" t="s">
        <v>272</v>
      </c>
      <c r="B64" s="1027" t="s">
        <v>10</v>
      </c>
      <c r="C64" s="252"/>
      <c r="D64" s="38"/>
      <c r="E64" s="38"/>
      <c r="F64" s="38"/>
      <c r="G64" s="252"/>
      <c r="H64" s="38"/>
      <c r="I64" s="252"/>
      <c r="J64" s="38"/>
      <c r="K64" s="38"/>
      <c r="L64" s="38"/>
      <c r="M64" s="38"/>
      <c r="N64" s="124" t="s">
        <v>271</v>
      </c>
    </row>
    <row r="65" spans="1:14">
      <c r="A65" s="1035" t="s">
        <v>270</v>
      </c>
      <c r="B65" s="1027" t="s">
        <v>9</v>
      </c>
      <c r="C65" s="38"/>
      <c r="D65" s="38"/>
      <c r="E65" s="38"/>
      <c r="F65" s="252"/>
      <c r="G65" s="252"/>
      <c r="H65" s="38"/>
      <c r="I65" s="252"/>
      <c r="J65" s="38"/>
      <c r="K65" s="38"/>
      <c r="L65" s="38"/>
      <c r="M65" s="38"/>
      <c r="N65" s="124" t="s">
        <v>269</v>
      </c>
    </row>
    <row r="66" spans="1:14">
      <c r="A66" s="1035" t="s">
        <v>3974</v>
      </c>
      <c r="B66" s="1027" t="s">
        <v>65</v>
      </c>
      <c r="C66" s="252"/>
      <c r="D66" s="252"/>
      <c r="E66" s="38"/>
      <c r="F66" s="252"/>
      <c r="G66" s="252"/>
      <c r="H66" s="252"/>
      <c r="I66" s="252"/>
      <c r="J66" s="38"/>
      <c r="K66" s="252"/>
      <c r="L66" s="38"/>
      <c r="M66" s="38"/>
      <c r="N66" s="124" t="s">
        <v>268</v>
      </c>
    </row>
    <row r="67" spans="1:14">
      <c r="A67" s="1035" t="s">
        <v>3975</v>
      </c>
      <c r="B67" s="1027"/>
      <c r="C67" s="38"/>
      <c r="D67" s="38"/>
      <c r="E67" s="38"/>
      <c r="F67" s="38"/>
      <c r="G67" s="38"/>
      <c r="H67" s="38"/>
      <c r="I67" s="38"/>
      <c r="J67" s="38"/>
      <c r="K67" s="38"/>
      <c r="L67" s="38"/>
      <c r="M67" s="38"/>
    </row>
    <row r="68" spans="1:14">
      <c r="A68" s="1036" t="s">
        <v>4197</v>
      </c>
      <c r="B68" s="1027" t="s">
        <v>8</v>
      </c>
      <c r="C68" s="38"/>
      <c r="D68" s="38"/>
      <c r="E68" s="252"/>
      <c r="F68" s="38"/>
      <c r="G68" s="252"/>
      <c r="H68" s="38"/>
      <c r="I68" s="38"/>
      <c r="J68" s="252"/>
      <c r="K68" s="38"/>
      <c r="L68" s="38"/>
      <c r="M68" s="38"/>
      <c r="N68" s="124" t="s">
        <v>276</v>
      </c>
    </row>
    <row r="69" spans="1:14">
      <c r="A69" s="1036" t="s">
        <v>4198</v>
      </c>
      <c r="B69" s="1027" t="s">
        <v>7</v>
      </c>
      <c r="C69" s="38"/>
      <c r="D69" s="38"/>
      <c r="E69" s="252"/>
      <c r="F69" s="38"/>
      <c r="G69" s="252"/>
      <c r="H69" s="38"/>
      <c r="I69" s="38"/>
      <c r="J69" s="252"/>
      <c r="K69" s="38"/>
      <c r="L69" s="38"/>
      <c r="M69" s="38"/>
      <c r="N69" s="124" t="s">
        <v>265</v>
      </c>
    </row>
    <row r="70" spans="1:14">
      <c r="A70" s="1035" t="s">
        <v>262</v>
      </c>
      <c r="B70" s="1027" t="s">
        <v>64</v>
      </c>
      <c r="C70" s="38"/>
      <c r="D70" s="38"/>
      <c r="E70" s="38"/>
      <c r="F70" s="38"/>
      <c r="G70" s="38"/>
      <c r="H70" s="38"/>
      <c r="I70" s="252"/>
      <c r="J70" s="38"/>
      <c r="K70" s="38"/>
      <c r="L70" s="252"/>
      <c r="M70" s="252"/>
      <c r="N70" s="124" t="s">
        <v>261</v>
      </c>
    </row>
    <row r="71" spans="1:14">
      <c r="A71" s="1035" t="s">
        <v>260</v>
      </c>
      <c r="B71" s="1027" t="s">
        <v>6</v>
      </c>
      <c r="C71" s="252"/>
      <c r="D71" s="38"/>
      <c r="E71" s="38"/>
      <c r="F71" s="38"/>
      <c r="G71" s="38"/>
      <c r="H71" s="38"/>
      <c r="I71" s="38"/>
      <c r="J71" s="38"/>
      <c r="K71" s="38"/>
      <c r="L71" s="38"/>
      <c r="M71" s="38"/>
      <c r="N71" s="124" t="s">
        <v>259</v>
      </c>
    </row>
    <row r="72" spans="1:14" ht="28.5" customHeight="1">
      <c r="A72" s="1018" t="s">
        <v>3756</v>
      </c>
      <c r="B72" s="1027"/>
      <c r="C72" s="38"/>
      <c r="D72" s="38"/>
      <c r="E72" s="38"/>
      <c r="F72" s="38"/>
      <c r="G72" s="38"/>
      <c r="H72" s="38"/>
      <c r="I72" s="38"/>
      <c r="J72" s="38"/>
      <c r="K72" s="38"/>
      <c r="L72" s="38"/>
      <c r="M72" s="38"/>
    </row>
    <row r="73" spans="1:14">
      <c r="A73" s="1037" t="s">
        <v>4012</v>
      </c>
      <c r="B73" s="1027" t="s">
        <v>61</v>
      </c>
      <c r="C73" s="252"/>
      <c r="D73" s="38"/>
      <c r="E73" s="38"/>
      <c r="F73" s="38"/>
      <c r="G73" s="252"/>
      <c r="H73" s="38"/>
      <c r="I73" s="252"/>
      <c r="J73" s="38"/>
      <c r="K73" s="38"/>
      <c r="L73" s="38"/>
      <c r="M73" s="38"/>
      <c r="N73" s="124" t="s">
        <v>4013</v>
      </c>
    </row>
    <row r="74" spans="1:14">
      <c r="A74" s="1036" t="s">
        <v>4014</v>
      </c>
      <c r="B74" s="1027" t="s">
        <v>4</v>
      </c>
      <c r="C74" s="38"/>
      <c r="D74" s="38"/>
      <c r="E74" s="38"/>
      <c r="F74" s="252"/>
      <c r="G74" s="252"/>
      <c r="H74" s="38"/>
      <c r="I74" s="252"/>
      <c r="J74" s="38"/>
      <c r="K74" s="38"/>
      <c r="L74" s="38"/>
      <c r="M74" s="38"/>
      <c r="N74" s="124" t="s">
        <v>4015</v>
      </c>
    </row>
    <row r="75" spans="1:14">
      <c r="A75" s="1036" t="s">
        <v>4199</v>
      </c>
      <c r="B75" s="1027" t="s">
        <v>60</v>
      </c>
      <c r="C75" s="38"/>
      <c r="D75" s="38"/>
      <c r="E75" s="38"/>
      <c r="F75" s="38"/>
      <c r="G75" s="38"/>
      <c r="H75" s="38"/>
      <c r="I75" s="252"/>
      <c r="J75" s="38"/>
      <c r="K75" s="38"/>
      <c r="L75" s="252"/>
      <c r="M75" s="252"/>
      <c r="N75" s="124" t="s">
        <v>4018</v>
      </c>
    </row>
    <row r="76" spans="1:14">
      <c r="A76" s="1036" t="s">
        <v>4200</v>
      </c>
      <c r="B76" s="1027" t="s">
        <v>59</v>
      </c>
      <c r="C76" s="252"/>
      <c r="D76" s="252"/>
      <c r="E76" s="38"/>
      <c r="F76" s="252"/>
      <c r="G76" s="252"/>
      <c r="H76" s="252"/>
      <c r="I76" s="252"/>
      <c r="J76" s="38"/>
      <c r="K76" s="252"/>
      <c r="L76" s="38"/>
      <c r="M76" s="38"/>
      <c r="N76" s="124" t="s">
        <v>4019</v>
      </c>
    </row>
    <row r="77" spans="1:14">
      <c r="A77" s="1035" t="s">
        <v>4201</v>
      </c>
      <c r="B77" s="1032"/>
      <c r="C77" s="38"/>
      <c r="D77" s="38"/>
      <c r="E77" s="38"/>
      <c r="F77" s="38"/>
      <c r="G77" s="38"/>
      <c r="H77" s="38"/>
      <c r="I77" s="38"/>
      <c r="J77" s="38"/>
      <c r="K77" s="38"/>
      <c r="L77" s="38"/>
      <c r="M77" s="38"/>
    </row>
    <row r="78" spans="1:14">
      <c r="A78" s="1036" t="s">
        <v>4197</v>
      </c>
      <c r="B78" s="1027" t="s">
        <v>58</v>
      </c>
      <c r="C78" s="38"/>
      <c r="D78" s="38"/>
      <c r="E78" s="252"/>
      <c r="F78" s="38"/>
      <c r="G78" s="252"/>
      <c r="H78" s="38"/>
      <c r="I78" s="38"/>
      <c r="J78" s="252"/>
      <c r="K78" s="38"/>
      <c r="L78" s="38"/>
      <c r="M78" s="38"/>
      <c r="N78" s="124" t="s">
        <v>4022</v>
      </c>
    </row>
    <row r="79" spans="1:14">
      <c r="A79" s="1036" t="s">
        <v>4198</v>
      </c>
      <c r="B79" s="1027" t="s">
        <v>57</v>
      </c>
      <c r="C79" s="38"/>
      <c r="D79" s="38"/>
      <c r="E79" s="252"/>
      <c r="F79" s="38"/>
      <c r="G79" s="252"/>
      <c r="H79" s="38"/>
      <c r="I79" s="38"/>
      <c r="J79" s="252"/>
      <c r="K79" s="38"/>
      <c r="L79" s="38"/>
      <c r="M79" s="38"/>
      <c r="N79" s="124" t="s">
        <v>4023</v>
      </c>
    </row>
    <row r="80" spans="1:14">
      <c r="A80" s="1035" t="s">
        <v>4025</v>
      </c>
      <c r="B80" s="1027" t="s">
        <v>56</v>
      </c>
      <c r="C80" s="38"/>
      <c r="D80" s="38"/>
      <c r="E80" s="38"/>
      <c r="F80" s="38"/>
      <c r="G80" s="38"/>
      <c r="H80" s="38"/>
      <c r="I80" s="252"/>
      <c r="J80" s="38"/>
      <c r="K80" s="38"/>
      <c r="L80" s="252"/>
      <c r="M80" s="252"/>
      <c r="N80" s="124" t="s">
        <v>4026</v>
      </c>
    </row>
    <row r="81" spans="1:13">
      <c r="C81" s="282" t="s">
        <v>90</v>
      </c>
      <c r="D81" s="282" t="s">
        <v>90</v>
      </c>
      <c r="E81" s="282" t="s">
        <v>90</v>
      </c>
      <c r="F81" s="282" t="s">
        <v>90</v>
      </c>
      <c r="G81" s="222" t="s">
        <v>2726</v>
      </c>
      <c r="H81" s="222" t="s">
        <v>2726</v>
      </c>
      <c r="I81" s="222"/>
      <c r="J81" s="222" t="s">
        <v>1006</v>
      </c>
      <c r="K81" s="222" t="s">
        <v>4202</v>
      </c>
      <c r="L81" s="282" t="s">
        <v>90</v>
      </c>
      <c r="M81" s="222" t="s">
        <v>2726</v>
      </c>
    </row>
    <row r="82" spans="1:13">
      <c r="C82" s="222"/>
      <c r="D82" s="222" t="s">
        <v>4202</v>
      </c>
      <c r="E82" s="10" t="s">
        <v>1094</v>
      </c>
      <c r="F82" s="10" t="s">
        <v>98</v>
      </c>
      <c r="G82" s="222" t="s">
        <v>4202</v>
      </c>
      <c r="H82" s="222" t="s">
        <v>4203</v>
      </c>
      <c r="I82" s="222"/>
      <c r="J82" s="222"/>
      <c r="L82" s="222"/>
      <c r="M82" s="222"/>
    </row>
    <row r="83" spans="1:13" ht="28.8">
      <c r="C83" s="33" t="s">
        <v>3765</v>
      </c>
      <c r="D83" s="33" t="s">
        <v>3765</v>
      </c>
      <c r="E83" s="33" t="s">
        <v>3765</v>
      </c>
      <c r="F83" s="33" t="s">
        <v>3765</v>
      </c>
      <c r="G83" s="33" t="s">
        <v>3765</v>
      </c>
      <c r="H83" s="33" t="s">
        <v>3765</v>
      </c>
      <c r="I83" s="33" t="s">
        <v>3765</v>
      </c>
      <c r="J83" s="33" t="s">
        <v>3765</v>
      </c>
      <c r="K83" s="33" t="s">
        <v>3765</v>
      </c>
      <c r="L83" s="33" t="s">
        <v>3765</v>
      </c>
      <c r="M83" s="33" t="s">
        <v>3765</v>
      </c>
    </row>
    <row r="84" spans="1:13">
      <c r="C84" s="33" t="s">
        <v>91</v>
      </c>
      <c r="D84" s="33" t="s">
        <v>91</v>
      </c>
      <c r="E84" s="33" t="s">
        <v>91</v>
      </c>
      <c r="F84" s="4" t="s">
        <v>91</v>
      </c>
      <c r="I84" s="222"/>
    </row>
    <row r="85" spans="1:13" ht="28.8">
      <c r="C85" s="33" t="s">
        <v>169</v>
      </c>
      <c r="D85" s="33" t="s">
        <v>169</v>
      </c>
      <c r="E85" s="33" t="s">
        <v>92</v>
      </c>
      <c r="F85" s="4" t="s">
        <v>92</v>
      </c>
      <c r="G85" s="4" t="s">
        <v>141</v>
      </c>
      <c r="H85" s="4" t="s">
        <v>141</v>
      </c>
      <c r="I85" s="4" t="s">
        <v>142</v>
      </c>
      <c r="J85" s="4" t="s">
        <v>142</v>
      </c>
      <c r="K85" s="4" t="s">
        <v>141</v>
      </c>
      <c r="L85" s="33" t="s">
        <v>91</v>
      </c>
      <c r="M85" s="33" t="s">
        <v>141</v>
      </c>
    </row>
    <row r="86" spans="1:13" ht="72">
      <c r="C86" s="33" t="s">
        <v>4204</v>
      </c>
      <c r="D86" s="33" t="s">
        <v>4204</v>
      </c>
      <c r="E86" s="33"/>
      <c r="F86" s="4" t="s">
        <v>97</v>
      </c>
      <c r="G86" s="4" t="s">
        <v>4205</v>
      </c>
      <c r="H86" s="4" t="s">
        <v>4205</v>
      </c>
      <c r="I86" s="4" t="s">
        <v>4178</v>
      </c>
      <c r="J86" s="4" t="s">
        <v>4206</v>
      </c>
      <c r="K86" s="4" t="s">
        <v>4207</v>
      </c>
      <c r="L86" s="33" t="s">
        <v>4208</v>
      </c>
      <c r="M86" s="33" t="s">
        <v>3025</v>
      </c>
    </row>
    <row r="87" spans="1:13">
      <c r="C87" s="33" t="s">
        <v>3207</v>
      </c>
      <c r="D87" s="33" t="s">
        <v>3207</v>
      </c>
      <c r="E87" s="222"/>
      <c r="F87" s="222"/>
      <c r="G87" s="222"/>
      <c r="H87" s="222"/>
      <c r="I87" s="222"/>
      <c r="J87" s="222"/>
      <c r="K87" s="222"/>
      <c r="L87" s="33"/>
      <c r="M87" s="222"/>
    </row>
    <row r="89" spans="1:13">
      <c r="A89" s="1" t="s">
        <v>4209</v>
      </c>
      <c r="B89" s="578"/>
      <c r="C89" s="578"/>
      <c r="D89" s="41"/>
      <c r="G89" s="41"/>
      <c r="H89" s="41"/>
      <c r="I89" s="41"/>
    </row>
    <row r="90" spans="1:13">
      <c r="A90" s="273" t="s">
        <v>109</v>
      </c>
      <c r="F90" s="41"/>
      <c r="G90" s="41"/>
      <c r="H90" s="41"/>
    </row>
    <row r="91" spans="1:13">
      <c r="A91" s="905" t="s">
        <v>3746</v>
      </c>
      <c r="B91" s="262" t="s">
        <v>3747</v>
      </c>
      <c r="C91" s="111" t="s">
        <v>108</v>
      </c>
      <c r="D91" s="702" t="s">
        <v>3748</v>
      </c>
      <c r="F91" s="41"/>
      <c r="G91" s="41"/>
      <c r="H91" s="41"/>
    </row>
    <row r="92" spans="1:13">
      <c r="A92" s="578"/>
      <c r="F92" s="41"/>
      <c r="G92" s="41"/>
      <c r="H92" s="41"/>
    </row>
    <row r="93" spans="1:13">
      <c r="A93" s="276" t="s">
        <v>4210</v>
      </c>
      <c r="E93" s="41"/>
      <c r="F93" s="41"/>
      <c r="G93" s="41"/>
    </row>
    <row r="94" spans="1:13">
      <c r="E94" s="41"/>
      <c r="F94" s="41"/>
      <c r="G94" s="41"/>
    </row>
    <row r="95" spans="1:13">
      <c r="A95" s="578"/>
      <c r="B95" s="1026"/>
      <c r="C95" s="1027" t="s">
        <v>120</v>
      </c>
      <c r="E95" s="41"/>
      <c r="F95" s="41"/>
      <c r="G95" s="41"/>
    </row>
    <row r="96" spans="1:13" ht="57.6">
      <c r="A96" s="1038" t="s">
        <v>4211</v>
      </c>
      <c r="B96" s="2013" t="s">
        <v>53</v>
      </c>
      <c r="C96" s="252"/>
      <c r="D96" s="448" t="s">
        <v>91</v>
      </c>
      <c r="E96" s="448" t="s">
        <v>100</v>
      </c>
      <c r="F96" s="448" t="s">
        <v>2119</v>
      </c>
      <c r="G96" s="448" t="s">
        <v>1292</v>
      </c>
      <c r="H96" s="12" t="s">
        <v>4212</v>
      </c>
      <c r="I96" s="3" t="s">
        <v>104</v>
      </c>
      <c r="J96" s="2" t="s">
        <v>90</v>
      </c>
    </row>
    <row r="97" spans="1:13">
      <c r="A97" s="578"/>
      <c r="B97" s="1026"/>
      <c r="C97" s="41"/>
      <c r="E97" s="41"/>
      <c r="F97" s="41"/>
      <c r="G97" s="41"/>
      <c r="M97" s="35"/>
    </row>
    <row r="99" spans="1:13">
      <c r="A99" s="1" t="s">
        <v>4213</v>
      </c>
      <c r="B99" s="578"/>
      <c r="C99" s="578"/>
      <c r="D99" s="41"/>
      <c r="G99" s="41"/>
      <c r="H99" s="41"/>
      <c r="I99" s="41"/>
    </row>
    <row r="100" spans="1:13">
      <c r="A100" s="273" t="s">
        <v>109</v>
      </c>
    </row>
    <row r="101" spans="1:13">
      <c r="A101" s="905" t="s">
        <v>3746</v>
      </c>
      <c r="B101" s="262" t="s">
        <v>3747</v>
      </c>
      <c r="C101" s="111" t="s">
        <v>108</v>
      </c>
      <c r="D101" s="702" t="s">
        <v>3748</v>
      </c>
    </row>
    <row r="102" spans="1:13">
      <c r="A102" s="578"/>
    </row>
    <row r="103" spans="1:13">
      <c r="A103" s="276" t="s">
        <v>4214</v>
      </c>
      <c r="D103" s="41"/>
    </row>
    <row r="104" spans="1:13">
      <c r="C104" s="701" t="s">
        <v>4215</v>
      </c>
    </row>
    <row r="105" spans="1:13">
      <c r="C105" s="1027" t="s">
        <v>144</v>
      </c>
    </row>
    <row r="106" spans="1:13">
      <c r="A106" s="1039" t="s">
        <v>4216</v>
      </c>
      <c r="B106" s="993" t="s">
        <v>101</v>
      </c>
      <c r="C106" s="252"/>
      <c r="D106" s="35" t="s">
        <v>4217</v>
      </c>
    </row>
    <row r="107" spans="1:13">
      <c r="A107" s="1039" t="s">
        <v>4218</v>
      </c>
      <c r="B107" s="993" t="s">
        <v>44</v>
      </c>
      <c r="C107" s="252"/>
      <c r="D107" s="35" t="s">
        <v>4219</v>
      </c>
    </row>
    <row r="108" spans="1:13">
      <c r="A108" s="1039" t="s">
        <v>4220</v>
      </c>
      <c r="B108" s="993" t="s">
        <v>43</v>
      </c>
      <c r="C108" s="252"/>
      <c r="D108" s="35" t="s">
        <v>4221</v>
      </c>
    </row>
    <row r="109" spans="1:13">
      <c r="A109" s="1039" t="s">
        <v>4222</v>
      </c>
      <c r="B109" s="993" t="s">
        <v>2</v>
      </c>
      <c r="C109" s="252"/>
      <c r="D109" s="35" t="s">
        <v>4223</v>
      </c>
    </row>
    <row r="110" spans="1:13">
      <c r="A110" s="1039" t="s">
        <v>4224</v>
      </c>
      <c r="B110" s="993" t="s">
        <v>42</v>
      </c>
      <c r="C110" s="252"/>
      <c r="D110" s="35" t="s">
        <v>4225</v>
      </c>
    </row>
    <row r="111" spans="1:13">
      <c r="C111" s="4" t="s">
        <v>91</v>
      </c>
    </row>
    <row r="112" spans="1:13">
      <c r="C112" s="4" t="s">
        <v>159</v>
      </c>
    </row>
    <row r="113" spans="3:3">
      <c r="C113" s="41" t="s">
        <v>3765</v>
      </c>
    </row>
    <row r="114" spans="3:3" ht="28.8">
      <c r="C114" s="12" t="s">
        <v>4226</v>
      </c>
    </row>
    <row r="115" spans="3:3">
      <c r="C115" s="10" t="s">
        <v>90</v>
      </c>
    </row>
  </sheetData>
  <mergeCells count="2">
    <mergeCell ref="C11:J11"/>
    <mergeCell ref="C43:D43"/>
  </mergeCells>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63">
    <tabColor rgb="FFFFC000"/>
  </sheetPr>
  <dimension ref="A1:X122"/>
  <sheetViews>
    <sheetView showGridLines="0" zoomScale="80" zoomScaleNormal="80" workbookViewId="0"/>
  </sheetViews>
  <sheetFormatPr defaultColWidth="9.33203125" defaultRowHeight="14.4"/>
  <cols>
    <col min="1" max="1" width="56.44140625" style="124" customWidth="1"/>
    <col min="2" max="10" width="21.44140625" style="124" customWidth="1"/>
    <col min="11" max="16384" width="9.33203125" style="124"/>
  </cols>
  <sheetData>
    <row r="1" spans="1:24">
      <c r="A1" s="1" t="s">
        <v>4227</v>
      </c>
    </row>
    <row r="2" spans="1:24">
      <c r="A2" s="53" t="s">
        <v>1591</v>
      </c>
    </row>
    <row r="3" spans="1:24">
      <c r="B3" s="35"/>
      <c r="C3" s="35"/>
      <c r="D3" s="55"/>
      <c r="E3" s="35"/>
      <c r="F3" s="2"/>
      <c r="G3" s="2"/>
      <c r="H3" s="2"/>
      <c r="I3" s="2"/>
      <c r="J3" s="2"/>
      <c r="K3" s="578"/>
      <c r="L3" s="578"/>
      <c r="M3" s="578"/>
    </row>
    <row r="4" spans="1:24">
      <c r="A4" s="1" t="s">
        <v>4228</v>
      </c>
      <c r="B4" s="756"/>
      <c r="C4" s="756"/>
      <c r="D4" s="756"/>
      <c r="E4" s="756"/>
      <c r="F4" s="276"/>
      <c r="G4" s="1030"/>
      <c r="H4" s="1030"/>
      <c r="I4" s="756"/>
      <c r="J4" s="756"/>
      <c r="K4" s="756"/>
      <c r="L4" s="756"/>
      <c r="M4" s="756"/>
    </row>
    <row r="5" spans="1:24">
      <c r="A5" s="273" t="s">
        <v>109</v>
      </c>
      <c r="B5" s="1028"/>
      <c r="E5" s="756"/>
      <c r="F5" s="276"/>
      <c r="G5" s="1030"/>
      <c r="H5" s="1030"/>
      <c r="I5" s="756"/>
      <c r="J5" s="756"/>
      <c r="K5" s="756"/>
      <c r="L5" s="756"/>
      <c r="M5" s="756"/>
    </row>
    <row r="6" spans="1:24">
      <c r="A6" s="54" t="s">
        <v>1411</v>
      </c>
      <c r="B6" s="1028"/>
      <c r="E6" s="756"/>
      <c r="F6" s="276"/>
      <c r="G6" s="1030"/>
      <c r="H6" s="1030"/>
      <c r="I6" s="756"/>
      <c r="J6" s="756"/>
      <c r="K6" s="756"/>
      <c r="L6" s="756"/>
      <c r="M6" s="756"/>
    </row>
    <row r="7" spans="1:24">
      <c r="A7" s="905" t="s">
        <v>3746</v>
      </c>
      <c r="B7" s="262" t="s">
        <v>3747</v>
      </c>
      <c r="C7" s="111" t="s">
        <v>108</v>
      </c>
      <c r="D7" s="702" t="s">
        <v>3748</v>
      </c>
      <c r="E7" s="2"/>
      <c r="F7" s="2"/>
      <c r="G7" s="2"/>
      <c r="H7" s="2"/>
      <c r="I7" s="2"/>
      <c r="J7" s="2"/>
      <c r="K7" s="578"/>
      <c r="L7" s="578"/>
      <c r="M7" s="578"/>
    </row>
    <row r="8" spans="1:24">
      <c r="A8" s="42"/>
      <c r="C8" s="44"/>
      <c r="E8" s="2"/>
      <c r="F8" s="2"/>
      <c r="G8" s="2"/>
      <c r="H8" s="2"/>
      <c r="I8" s="2"/>
      <c r="J8" s="2"/>
      <c r="K8" s="578"/>
      <c r="L8" s="578"/>
      <c r="M8" s="578"/>
    </row>
    <row r="9" spans="1:24">
      <c r="A9" s="276" t="s">
        <v>4175</v>
      </c>
      <c r="B9" s="578"/>
      <c r="C9" s="1026"/>
      <c r="D9" s="402"/>
      <c r="E9" s="2"/>
      <c r="F9" s="2"/>
      <c r="G9" s="2"/>
      <c r="H9" s="2"/>
      <c r="I9" s="2"/>
      <c r="J9" s="2"/>
      <c r="K9" s="578"/>
      <c r="L9" s="578"/>
      <c r="M9" s="578"/>
    </row>
    <row r="10" spans="1:24">
      <c r="A10" s="276"/>
      <c r="B10" s="578"/>
      <c r="C10" s="1026"/>
      <c r="D10" s="402"/>
      <c r="E10" s="2"/>
      <c r="F10" s="2"/>
      <c r="G10" s="2"/>
      <c r="H10" s="2"/>
      <c r="I10" s="2"/>
      <c r="J10" s="2"/>
      <c r="K10" s="578"/>
      <c r="L10" s="578"/>
      <c r="M10" s="578"/>
    </row>
    <row r="11" spans="1:24">
      <c r="A11" s="578"/>
      <c r="B11" s="1026"/>
      <c r="C11" s="402"/>
      <c r="D11" s="2"/>
      <c r="E11" s="2"/>
      <c r="F11" s="2"/>
      <c r="G11" s="2"/>
      <c r="H11" s="2"/>
      <c r="I11" s="2"/>
      <c r="J11" s="2"/>
      <c r="K11" s="578"/>
      <c r="L11" s="578"/>
      <c r="M11" s="578"/>
    </row>
    <row r="12" spans="1:24">
      <c r="B12" s="1026"/>
      <c r="C12" s="2155" t="s">
        <v>2400</v>
      </c>
      <c r="D12" s="2155"/>
      <c r="E12" s="2155"/>
      <c r="F12" s="2155"/>
      <c r="G12" s="2155"/>
      <c r="H12" s="2155"/>
      <c r="I12" s="2155"/>
      <c r="J12" s="2155"/>
      <c r="K12" s="578"/>
      <c r="L12" s="578"/>
      <c r="M12" s="578"/>
    </row>
    <row r="13" spans="1:24">
      <c r="B13" s="1026"/>
      <c r="C13" s="702">
        <v>0</v>
      </c>
      <c r="D13" s="702">
        <v>1</v>
      </c>
      <c r="E13" s="702">
        <v>2</v>
      </c>
      <c r="F13" s="702">
        <v>3</v>
      </c>
      <c r="G13" s="702">
        <v>4</v>
      </c>
      <c r="H13" s="702">
        <v>5</v>
      </c>
      <c r="I13" s="702">
        <v>6</v>
      </c>
      <c r="J13" s="702" t="s">
        <v>4176</v>
      </c>
      <c r="K13" s="578"/>
      <c r="L13" s="578"/>
      <c r="M13" s="578"/>
      <c r="N13" s="578"/>
    </row>
    <row r="14" spans="1:24">
      <c r="A14" s="518"/>
      <c r="B14" s="1026"/>
      <c r="C14" s="1027" t="s">
        <v>13</v>
      </c>
      <c r="D14" s="1027" t="s">
        <v>89</v>
      </c>
      <c r="E14" s="1027" t="s">
        <v>107</v>
      </c>
      <c r="F14" s="1027" t="s">
        <v>88</v>
      </c>
      <c r="G14" s="1027" t="s">
        <v>87</v>
      </c>
      <c r="H14" s="1027" t="s">
        <v>86</v>
      </c>
      <c r="I14" s="1027" t="s">
        <v>85</v>
      </c>
      <c r="J14" s="1027" t="s">
        <v>84</v>
      </c>
      <c r="L14" s="578"/>
      <c r="M14" s="578"/>
      <c r="N14" s="578"/>
    </row>
    <row r="15" spans="1:24" ht="28.8">
      <c r="A15" s="1032" t="s">
        <v>849</v>
      </c>
      <c r="B15" s="1027" t="s">
        <v>12</v>
      </c>
      <c r="C15" s="1033"/>
      <c r="D15" s="252"/>
      <c r="E15" s="252"/>
      <c r="F15" s="252"/>
      <c r="G15" s="252"/>
      <c r="H15" s="252"/>
      <c r="I15" s="252"/>
      <c r="J15" s="252"/>
      <c r="K15" s="124" t="s">
        <v>90</v>
      </c>
      <c r="L15" s="578" t="s">
        <v>1004</v>
      </c>
      <c r="M15" s="42" t="s">
        <v>222</v>
      </c>
      <c r="N15" s="42" t="s">
        <v>3882</v>
      </c>
      <c r="O15" s="41" t="s">
        <v>91</v>
      </c>
      <c r="P15" s="41" t="s">
        <v>3765</v>
      </c>
      <c r="Q15" s="41" t="s">
        <v>100</v>
      </c>
      <c r="R15" s="41"/>
      <c r="S15" s="41"/>
      <c r="U15" s="41"/>
      <c r="X15" s="41"/>
    </row>
    <row r="16" spans="1:24">
      <c r="A16" s="1032" t="s">
        <v>4177</v>
      </c>
      <c r="B16" s="1027" t="s">
        <v>72</v>
      </c>
      <c r="C16" s="1033"/>
      <c r="D16" s="252"/>
      <c r="E16" s="252"/>
      <c r="F16" s="252"/>
      <c r="G16" s="252"/>
      <c r="H16" s="252"/>
      <c r="I16" s="252"/>
      <c r="J16" s="252"/>
      <c r="M16" s="42" t="s">
        <v>222</v>
      </c>
      <c r="N16" s="42" t="s">
        <v>3882</v>
      </c>
      <c r="O16" s="41" t="s">
        <v>142</v>
      </c>
      <c r="P16" s="41" t="s">
        <v>3765</v>
      </c>
      <c r="Q16" s="41" t="s">
        <v>4178</v>
      </c>
    </row>
    <row r="17" spans="1:14">
      <c r="A17" s="578"/>
      <c r="B17" s="1026"/>
      <c r="C17" s="159" t="s">
        <v>305</v>
      </c>
      <c r="D17" s="159" t="s">
        <v>306</v>
      </c>
      <c r="E17" s="159" t="s">
        <v>307</v>
      </c>
      <c r="F17" s="159" t="s">
        <v>308</v>
      </c>
      <c r="G17" s="159" t="s">
        <v>309</v>
      </c>
      <c r="H17" s="159" t="s">
        <v>310</v>
      </c>
      <c r="I17" s="159" t="s">
        <v>311</v>
      </c>
      <c r="J17" s="159" t="s">
        <v>312</v>
      </c>
      <c r="K17" s="2"/>
      <c r="L17" s="2"/>
      <c r="M17" s="578"/>
      <c r="N17" s="578"/>
    </row>
    <row r="23" spans="1:14">
      <c r="A23" s="1" t="s">
        <v>4229</v>
      </c>
    </row>
    <row r="24" spans="1:14">
      <c r="A24" s="273" t="s">
        <v>109</v>
      </c>
      <c r="B24" s="1028"/>
    </row>
    <row r="25" spans="1:14">
      <c r="A25" s="54" t="s">
        <v>1411</v>
      </c>
      <c r="B25" s="1028"/>
    </row>
    <row r="26" spans="1:14">
      <c r="A26" s="905" t="s">
        <v>3746</v>
      </c>
      <c r="B26" s="262" t="s">
        <v>3747</v>
      </c>
      <c r="C26" s="111" t="s">
        <v>108</v>
      </c>
      <c r="D26" s="702" t="s">
        <v>3748</v>
      </c>
    </row>
    <row r="27" spans="1:14">
      <c r="A27" s="578"/>
    </row>
    <row r="28" spans="1:14">
      <c r="A28" s="266" t="s">
        <v>4180</v>
      </c>
    </row>
    <row r="30" spans="1:14">
      <c r="A30" s="578"/>
      <c r="B30" s="1026"/>
      <c r="C30" s="1027" t="s">
        <v>83</v>
      </c>
      <c r="D30" s="2"/>
      <c r="E30" s="2"/>
      <c r="F30" s="2"/>
      <c r="G30" s="2"/>
      <c r="H30" s="2"/>
      <c r="I30" s="2"/>
      <c r="J30" s="2"/>
      <c r="K30" s="578"/>
      <c r="L30" s="578"/>
      <c r="M30" s="578"/>
    </row>
    <row r="31" spans="1:14">
      <c r="A31" s="1041" t="s">
        <v>4181</v>
      </c>
      <c r="B31" s="1027" t="s">
        <v>11</v>
      </c>
      <c r="C31" s="1042"/>
      <c r="D31" s="756" t="s">
        <v>181</v>
      </c>
      <c r="E31" s="756" t="s">
        <v>130</v>
      </c>
      <c r="F31" s="42" t="s">
        <v>1258</v>
      </c>
      <c r="G31" s="756" t="s">
        <v>275</v>
      </c>
      <c r="H31" s="464" t="s">
        <v>90</v>
      </c>
      <c r="I31" s="41" t="s">
        <v>3765</v>
      </c>
      <c r="J31" s="41" t="s">
        <v>91</v>
      </c>
      <c r="K31" s="41" t="s">
        <v>92</v>
      </c>
      <c r="L31" s="41" t="s">
        <v>97</v>
      </c>
      <c r="M31" s="41"/>
    </row>
    <row r="32" spans="1:14">
      <c r="A32" s="578"/>
      <c r="B32" s="1026"/>
      <c r="C32" s="402"/>
      <c r="D32" s="2"/>
      <c r="F32" s="2"/>
      <c r="G32" s="2"/>
      <c r="H32" s="2"/>
      <c r="I32" s="2"/>
      <c r="J32" s="2"/>
      <c r="K32" s="578"/>
      <c r="L32" s="578"/>
      <c r="M32" s="578"/>
    </row>
    <row r="33" spans="1:13">
      <c r="A33" s="578"/>
      <c r="B33" s="1026"/>
      <c r="C33" s="402"/>
      <c r="D33" s="2"/>
      <c r="F33" s="2"/>
      <c r="G33" s="2"/>
      <c r="H33" s="2"/>
      <c r="I33" s="2"/>
      <c r="J33" s="2"/>
      <c r="K33" s="578"/>
      <c r="L33" s="578"/>
      <c r="M33" s="578"/>
    </row>
    <row r="34" spans="1:13">
      <c r="A34" s="578"/>
      <c r="B34" s="1026"/>
      <c r="C34" s="402"/>
      <c r="D34" s="2"/>
      <c r="F34" s="2"/>
      <c r="G34" s="2"/>
      <c r="H34" s="2"/>
      <c r="I34" s="2"/>
      <c r="J34" s="2"/>
      <c r="K34" s="578"/>
      <c r="L34" s="578"/>
      <c r="M34" s="578"/>
    </row>
    <row r="35" spans="1:13">
      <c r="A35" s="578"/>
      <c r="B35" s="1026"/>
      <c r="C35" s="402"/>
      <c r="D35" s="2"/>
      <c r="F35" s="2"/>
      <c r="G35" s="2"/>
      <c r="H35" s="2"/>
      <c r="I35" s="2"/>
      <c r="J35" s="2"/>
      <c r="K35" s="578"/>
      <c r="L35" s="578"/>
      <c r="M35" s="578"/>
    </row>
    <row r="36" spans="1:13">
      <c r="A36" s="578"/>
      <c r="B36" s="1026"/>
      <c r="C36" s="402"/>
      <c r="D36" s="2"/>
      <c r="F36" s="2"/>
      <c r="G36" s="2"/>
      <c r="H36" s="2"/>
      <c r="I36" s="2"/>
      <c r="J36" s="2"/>
      <c r="K36" s="578"/>
      <c r="L36" s="578"/>
      <c r="M36" s="578"/>
    </row>
    <row r="37" spans="1:13">
      <c r="A37" s="578"/>
      <c r="B37" s="1026"/>
      <c r="C37" s="402"/>
      <c r="D37" s="2"/>
      <c r="F37" s="2"/>
      <c r="G37" s="2"/>
      <c r="H37" s="2"/>
      <c r="I37" s="2"/>
      <c r="J37" s="2"/>
      <c r="K37" s="578"/>
      <c r="L37" s="578"/>
      <c r="M37" s="578"/>
    </row>
    <row r="38" spans="1:13">
      <c r="A38" s="1" t="s">
        <v>4230</v>
      </c>
    </row>
    <row r="39" spans="1:13">
      <c r="A39" s="273" t="s">
        <v>109</v>
      </c>
    </row>
    <row r="40" spans="1:13">
      <c r="A40" s="273" t="s">
        <v>90</v>
      </c>
    </row>
    <row r="41" spans="1:13">
      <c r="A41" s="54" t="s">
        <v>1411</v>
      </c>
    </row>
    <row r="42" spans="1:13">
      <c r="A42" s="905" t="s">
        <v>3746</v>
      </c>
      <c r="B42" s="262" t="s">
        <v>3747</v>
      </c>
      <c r="C42" s="111" t="s">
        <v>108</v>
      </c>
      <c r="D42" s="262" t="s">
        <v>3748</v>
      </c>
    </row>
    <row r="43" spans="1:13">
      <c r="A43" s="905" t="s">
        <v>2229</v>
      </c>
      <c r="B43" s="262" t="s">
        <v>4183</v>
      </c>
      <c r="C43" s="111" t="s">
        <v>2736</v>
      </c>
      <c r="D43" s="262" t="s">
        <v>2231</v>
      </c>
    </row>
    <row r="44" spans="1:13">
      <c r="A44" s="578"/>
    </row>
    <row r="45" spans="1:13">
      <c r="A45" s="276" t="s">
        <v>4184</v>
      </c>
    </row>
    <row r="47" spans="1:13">
      <c r="A47" s="578"/>
      <c r="B47" s="1026"/>
      <c r="C47" s="2154" t="s">
        <v>4147</v>
      </c>
      <c r="D47" s="2152"/>
      <c r="I47" s="2"/>
      <c r="J47" s="578"/>
      <c r="K47" s="578"/>
      <c r="L47" s="578"/>
    </row>
    <row r="48" spans="1:13">
      <c r="B48" s="1026"/>
      <c r="C48" s="702" t="s">
        <v>4185</v>
      </c>
      <c r="D48" s="702" t="s">
        <v>4186</v>
      </c>
      <c r="I48" s="2"/>
      <c r="J48" s="578"/>
      <c r="K48" s="578"/>
      <c r="L48" s="578"/>
    </row>
    <row r="49" spans="1:12">
      <c r="A49" s="578"/>
      <c r="B49" s="1026"/>
      <c r="C49" s="1027" t="s">
        <v>82</v>
      </c>
      <c r="D49" s="1027" t="s">
        <v>81</v>
      </c>
      <c r="I49" s="2"/>
      <c r="J49" s="2"/>
      <c r="K49" s="2"/>
      <c r="L49" s="578"/>
    </row>
    <row r="50" spans="1:12">
      <c r="A50" s="1032" t="s">
        <v>149</v>
      </c>
      <c r="B50" s="1027" t="s">
        <v>71</v>
      </c>
      <c r="C50" s="252"/>
      <c r="D50" s="252"/>
      <c r="I50" s="2"/>
      <c r="J50" s="2"/>
      <c r="K50" s="2"/>
      <c r="L50" s="578"/>
    </row>
    <row r="51" spans="1:12">
      <c r="A51" s="578"/>
      <c r="B51" s="1026"/>
      <c r="C51" s="42" t="s">
        <v>227</v>
      </c>
      <c r="D51" s="42" t="s">
        <v>228</v>
      </c>
      <c r="F51" s="41"/>
      <c r="G51" s="41"/>
      <c r="H51" s="41"/>
      <c r="I51" s="2"/>
      <c r="J51" s="2"/>
      <c r="K51" s="2"/>
      <c r="L51" s="578"/>
    </row>
    <row r="52" spans="1:12">
      <c r="C52" s="756" t="s">
        <v>3764</v>
      </c>
      <c r="D52" s="756" t="s">
        <v>3764</v>
      </c>
      <c r="F52" s="41"/>
      <c r="G52" s="41"/>
      <c r="H52" s="41"/>
    </row>
    <row r="53" spans="1:12">
      <c r="C53" s="41" t="s">
        <v>91</v>
      </c>
      <c r="D53" s="41" t="s">
        <v>91</v>
      </c>
      <c r="F53" s="41"/>
      <c r="G53" s="41"/>
      <c r="H53" s="41"/>
    </row>
    <row r="54" spans="1:12">
      <c r="C54" s="41" t="s">
        <v>3765</v>
      </c>
      <c r="D54" s="41" t="s">
        <v>3765</v>
      </c>
      <c r="F54" s="41"/>
      <c r="G54" s="41"/>
      <c r="H54" s="41"/>
    </row>
    <row r="55" spans="1:12">
      <c r="C55" s="41" t="s">
        <v>176</v>
      </c>
      <c r="D55" s="41" t="s">
        <v>176</v>
      </c>
      <c r="F55" s="41"/>
      <c r="G55" s="41"/>
      <c r="H55" s="41"/>
    </row>
    <row r="56" spans="1:12">
      <c r="C56" s="41" t="s">
        <v>183</v>
      </c>
      <c r="D56" s="41" t="s">
        <v>183</v>
      </c>
      <c r="F56" s="41"/>
      <c r="G56" s="41"/>
      <c r="H56" s="41"/>
    </row>
    <row r="57" spans="1:12">
      <c r="A57" s="578"/>
      <c r="B57" s="578"/>
      <c r="F57" s="41"/>
      <c r="G57" s="41"/>
      <c r="H57" s="41"/>
    </row>
    <row r="58" spans="1:12">
      <c r="A58" s="578"/>
      <c r="B58" s="578"/>
      <c r="C58" s="41"/>
      <c r="G58" s="41"/>
      <c r="H58" s="41"/>
      <c r="I58" s="41"/>
    </row>
    <row r="59" spans="1:12">
      <c r="A59" s="578"/>
      <c r="B59" s="578"/>
      <c r="C59" s="41"/>
      <c r="G59" s="41"/>
      <c r="H59" s="41"/>
      <c r="I59" s="41"/>
    </row>
    <row r="60" spans="1:12">
      <c r="A60" s="578"/>
      <c r="B60" s="578"/>
      <c r="C60" s="41"/>
      <c r="G60" s="41"/>
      <c r="H60" s="41"/>
      <c r="I60" s="41"/>
    </row>
    <row r="61" spans="1:12">
      <c r="A61" s="578"/>
      <c r="B61" s="578"/>
      <c r="C61" s="41"/>
      <c r="G61" s="41"/>
      <c r="H61" s="41"/>
      <c r="I61" s="41"/>
    </row>
    <row r="62" spans="1:12">
      <c r="A62" s="1" t="s">
        <v>4231</v>
      </c>
      <c r="B62" s="578"/>
      <c r="C62" s="578"/>
      <c r="D62" s="41"/>
      <c r="G62" s="41"/>
      <c r="H62" s="41"/>
      <c r="I62" s="41"/>
    </row>
    <row r="63" spans="1:12">
      <c r="A63" s="273" t="s">
        <v>109</v>
      </c>
      <c r="G63" s="41"/>
      <c r="H63" s="41"/>
      <c r="I63" s="41"/>
    </row>
    <row r="64" spans="1:12">
      <c r="A64" s="54" t="s">
        <v>1411</v>
      </c>
      <c r="B64" s="1028"/>
      <c r="G64" s="41"/>
      <c r="H64" s="41"/>
      <c r="I64" s="41"/>
    </row>
    <row r="65" spans="1:14">
      <c r="A65" s="905" t="s">
        <v>3746</v>
      </c>
      <c r="B65" s="262" t="s">
        <v>3747</v>
      </c>
      <c r="C65" s="111" t="s">
        <v>108</v>
      </c>
      <c r="D65" s="702" t="s">
        <v>3748</v>
      </c>
      <c r="G65" s="41"/>
      <c r="H65" s="41"/>
      <c r="I65" s="41"/>
    </row>
    <row r="66" spans="1:14">
      <c r="G66" s="41"/>
      <c r="H66" s="41"/>
      <c r="I66" s="41"/>
    </row>
    <row r="67" spans="1:14">
      <c r="A67" s="165" t="s">
        <v>3973</v>
      </c>
      <c r="G67" s="41"/>
      <c r="H67" s="41"/>
      <c r="I67" s="41"/>
    </row>
    <row r="68" spans="1:14">
      <c r="G68" s="41"/>
      <c r="H68" s="41"/>
      <c r="I68" s="41"/>
    </row>
    <row r="69" spans="1:14" ht="43.2">
      <c r="A69" s="855"/>
      <c r="B69" s="1026"/>
      <c r="C69" s="702" t="s">
        <v>4188</v>
      </c>
      <c r="D69" s="702" t="s">
        <v>4189</v>
      </c>
      <c r="E69" s="702" t="s">
        <v>4190</v>
      </c>
      <c r="F69" s="702" t="s">
        <v>2177</v>
      </c>
      <c r="G69" s="702" t="s">
        <v>4191</v>
      </c>
      <c r="H69" s="702" t="s">
        <v>4192</v>
      </c>
      <c r="I69" s="702" t="s">
        <v>4177</v>
      </c>
      <c r="J69" s="702" t="s">
        <v>4193</v>
      </c>
      <c r="K69" s="702" t="s">
        <v>4194</v>
      </c>
      <c r="L69" s="702" t="s">
        <v>4195</v>
      </c>
      <c r="M69" s="702" t="s">
        <v>4196</v>
      </c>
    </row>
    <row r="70" spans="1:14">
      <c r="B70" s="1026"/>
      <c r="C70" s="1027" t="s">
        <v>80</v>
      </c>
      <c r="D70" s="1027" t="s">
        <v>137</v>
      </c>
      <c r="E70" s="1027" t="s">
        <v>136</v>
      </c>
      <c r="F70" s="1027" t="s">
        <v>135</v>
      </c>
      <c r="G70" s="1027" t="s">
        <v>134</v>
      </c>
      <c r="H70" s="1027" t="s">
        <v>151</v>
      </c>
      <c r="I70" s="1027" t="s">
        <v>150</v>
      </c>
      <c r="J70" s="1027" t="s">
        <v>148</v>
      </c>
      <c r="K70" s="1027" t="s">
        <v>133</v>
      </c>
      <c r="L70" s="1027" t="s">
        <v>128</v>
      </c>
      <c r="M70" s="1027" t="s">
        <v>127</v>
      </c>
    </row>
    <row r="71" spans="1:14">
      <c r="A71" s="1035" t="s">
        <v>272</v>
      </c>
      <c r="B71" s="1027" t="s">
        <v>10</v>
      </c>
      <c r="C71" s="252"/>
      <c r="D71" s="38"/>
      <c r="E71" s="38"/>
      <c r="F71" s="38"/>
      <c r="G71" s="252"/>
      <c r="H71" s="38"/>
      <c r="I71" s="252"/>
      <c r="J71" s="38"/>
      <c r="K71" s="38"/>
      <c r="L71" s="38"/>
      <c r="M71" s="38"/>
      <c r="N71" s="124" t="s">
        <v>271</v>
      </c>
    </row>
    <row r="72" spans="1:14">
      <c r="A72" s="1035" t="s">
        <v>270</v>
      </c>
      <c r="B72" s="1027" t="s">
        <v>9</v>
      </c>
      <c r="C72" s="38"/>
      <c r="D72" s="38"/>
      <c r="E72" s="38"/>
      <c r="F72" s="252"/>
      <c r="G72" s="252"/>
      <c r="H72" s="38"/>
      <c r="I72" s="252"/>
      <c r="J72" s="38"/>
      <c r="K72" s="38"/>
      <c r="L72" s="38"/>
      <c r="M72" s="38"/>
      <c r="N72" s="124" t="s">
        <v>269</v>
      </c>
    </row>
    <row r="73" spans="1:14">
      <c r="A73" s="1035" t="s">
        <v>3974</v>
      </c>
      <c r="B73" s="1027" t="s">
        <v>65</v>
      </c>
      <c r="C73" s="252"/>
      <c r="D73" s="252"/>
      <c r="E73" s="38"/>
      <c r="F73" s="252"/>
      <c r="G73" s="252"/>
      <c r="H73" s="252"/>
      <c r="I73" s="252"/>
      <c r="J73" s="38"/>
      <c r="K73" s="252"/>
      <c r="L73" s="38"/>
      <c r="M73" s="38"/>
      <c r="N73" s="124" t="s">
        <v>268</v>
      </c>
    </row>
    <row r="74" spans="1:14">
      <c r="A74" s="1035" t="s">
        <v>3975</v>
      </c>
      <c r="B74" s="1027"/>
      <c r="C74" s="38"/>
      <c r="D74" s="38"/>
      <c r="E74" s="38"/>
      <c r="F74" s="38"/>
      <c r="G74" s="38"/>
      <c r="H74" s="38"/>
      <c r="I74" s="38"/>
      <c r="J74" s="38"/>
      <c r="K74" s="38"/>
      <c r="L74" s="38"/>
      <c r="M74" s="38"/>
    </row>
    <row r="75" spans="1:14">
      <c r="A75" s="1036" t="s">
        <v>4197</v>
      </c>
      <c r="B75" s="1027" t="s">
        <v>8</v>
      </c>
      <c r="C75" s="38"/>
      <c r="D75" s="38"/>
      <c r="E75" s="252"/>
      <c r="F75" s="38"/>
      <c r="G75" s="252"/>
      <c r="H75" s="38"/>
      <c r="I75" s="38"/>
      <c r="J75" s="252"/>
      <c r="K75" s="38"/>
      <c r="L75" s="38"/>
      <c r="M75" s="38"/>
      <c r="N75" s="124" t="s">
        <v>276</v>
      </c>
    </row>
    <row r="76" spans="1:14">
      <c r="A76" s="1036" t="s">
        <v>4198</v>
      </c>
      <c r="B76" s="1027" t="s">
        <v>7</v>
      </c>
      <c r="C76" s="38"/>
      <c r="D76" s="38"/>
      <c r="E76" s="252"/>
      <c r="F76" s="38"/>
      <c r="G76" s="252"/>
      <c r="H76" s="38"/>
      <c r="I76" s="38"/>
      <c r="J76" s="252"/>
      <c r="K76" s="38"/>
      <c r="L76" s="38"/>
      <c r="M76" s="38"/>
      <c r="N76" s="124" t="s">
        <v>265</v>
      </c>
    </row>
    <row r="77" spans="1:14">
      <c r="A77" s="1035" t="s">
        <v>262</v>
      </c>
      <c r="B77" s="1027" t="s">
        <v>64</v>
      </c>
      <c r="C77" s="38"/>
      <c r="D77" s="38"/>
      <c r="E77" s="38"/>
      <c r="F77" s="38"/>
      <c r="G77" s="38"/>
      <c r="H77" s="38"/>
      <c r="I77" s="252"/>
      <c r="J77" s="38"/>
      <c r="K77" s="38"/>
      <c r="L77" s="252"/>
      <c r="M77" s="252"/>
      <c r="N77" s="124" t="s">
        <v>261</v>
      </c>
    </row>
    <row r="78" spans="1:14">
      <c r="A78" s="1035" t="s">
        <v>260</v>
      </c>
      <c r="B78" s="1027" t="s">
        <v>6</v>
      </c>
      <c r="C78" s="252"/>
      <c r="D78" s="38"/>
      <c r="E78" s="38"/>
      <c r="F78" s="38"/>
      <c r="G78" s="38"/>
      <c r="H78" s="38"/>
      <c r="I78" s="38"/>
      <c r="J78" s="38"/>
      <c r="K78" s="38"/>
      <c r="L78" s="38"/>
      <c r="M78" s="38"/>
      <c r="N78" s="124" t="s">
        <v>259</v>
      </c>
    </row>
    <row r="79" spans="1:14">
      <c r="A79" s="1018" t="s">
        <v>3756</v>
      </c>
      <c r="B79" s="1027"/>
      <c r="C79" s="38"/>
      <c r="D79" s="38"/>
      <c r="E79" s="38"/>
      <c r="F79" s="38"/>
      <c r="G79" s="38"/>
      <c r="H79" s="38"/>
      <c r="I79" s="38"/>
      <c r="J79" s="38"/>
      <c r="K79" s="38"/>
      <c r="L79" s="38"/>
      <c r="M79" s="38"/>
    </row>
    <row r="80" spans="1:14">
      <c r="A80" s="1037" t="s">
        <v>4012</v>
      </c>
      <c r="B80" s="1027" t="s">
        <v>61</v>
      </c>
      <c r="C80" s="252"/>
      <c r="D80" s="38"/>
      <c r="E80" s="38"/>
      <c r="F80" s="38"/>
      <c r="G80" s="252"/>
      <c r="H80" s="38"/>
      <c r="I80" s="252"/>
      <c r="J80" s="38"/>
      <c r="K80" s="38"/>
      <c r="L80" s="38"/>
      <c r="M80" s="38"/>
      <c r="N80" s="124" t="s">
        <v>4013</v>
      </c>
    </row>
    <row r="81" spans="1:14">
      <c r="A81" s="1036" t="s">
        <v>4014</v>
      </c>
      <c r="B81" s="1027" t="s">
        <v>4</v>
      </c>
      <c r="C81" s="38"/>
      <c r="D81" s="38"/>
      <c r="E81" s="38"/>
      <c r="F81" s="252"/>
      <c r="G81" s="252"/>
      <c r="H81" s="38"/>
      <c r="I81" s="252"/>
      <c r="J81" s="38"/>
      <c r="K81" s="38"/>
      <c r="L81" s="38"/>
      <c r="M81" s="38"/>
      <c r="N81" s="124" t="s">
        <v>4015</v>
      </c>
    </row>
    <row r="82" spans="1:14">
      <c r="A82" s="1036" t="s">
        <v>4199</v>
      </c>
      <c r="B82" s="1027" t="s">
        <v>60</v>
      </c>
      <c r="C82" s="38"/>
      <c r="D82" s="38"/>
      <c r="E82" s="38"/>
      <c r="F82" s="38"/>
      <c r="G82" s="38"/>
      <c r="H82" s="38"/>
      <c r="I82" s="252"/>
      <c r="J82" s="38"/>
      <c r="K82" s="38"/>
      <c r="L82" s="252"/>
      <c r="M82" s="252"/>
      <c r="N82" s="124" t="s">
        <v>4018</v>
      </c>
    </row>
    <row r="83" spans="1:14">
      <c r="A83" s="1036" t="s">
        <v>4200</v>
      </c>
      <c r="B83" s="1027" t="s">
        <v>59</v>
      </c>
      <c r="C83" s="252"/>
      <c r="D83" s="252"/>
      <c r="E83" s="38"/>
      <c r="F83" s="252"/>
      <c r="G83" s="252"/>
      <c r="H83" s="252"/>
      <c r="I83" s="252"/>
      <c r="J83" s="38"/>
      <c r="K83" s="252"/>
      <c r="L83" s="38"/>
      <c r="M83" s="38"/>
      <c r="N83" s="124" t="s">
        <v>4019</v>
      </c>
    </row>
    <row r="84" spans="1:14">
      <c r="A84" s="1035" t="s">
        <v>4201</v>
      </c>
      <c r="B84" s="1032"/>
      <c r="C84" s="38"/>
      <c r="D84" s="38"/>
      <c r="E84" s="38"/>
      <c r="F84" s="38"/>
      <c r="G84" s="38"/>
      <c r="H84" s="38"/>
      <c r="I84" s="38"/>
      <c r="J84" s="38"/>
      <c r="K84" s="38"/>
      <c r="L84" s="38"/>
      <c r="M84" s="38"/>
    </row>
    <row r="85" spans="1:14">
      <c r="A85" s="1036" t="s">
        <v>4197</v>
      </c>
      <c r="B85" s="1027" t="s">
        <v>58</v>
      </c>
      <c r="C85" s="38"/>
      <c r="D85" s="38"/>
      <c r="E85" s="252"/>
      <c r="F85" s="38"/>
      <c r="G85" s="252"/>
      <c r="H85" s="38"/>
      <c r="I85" s="38"/>
      <c r="J85" s="252"/>
      <c r="K85" s="38"/>
      <c r="L85" s="38"/>
      <c r="M85" s="38"/>
      <c r="N85" s="124" t="s">
        <v>4022</v>
      </c>
    </row>
    <row r="86" spans="1:14">
      <c r="A86" s="1036" t="s">
        <v>4198</v>
      </c>
      <c r="B86" s="1027" t="s">
        <v>57</v>
      </c>
      <c r="C86" s="38"/>
      <c r="D86" s="38"/>
      <c r="E86" s="252"/>
      <c r="F86" s="38"/>
      <c r="G86" s="252"/>
      <c r="H86" s="38"/>
      <c r="I86" s="38"/>
      <c r="J86" s="252"/>
      <c r="K86" s="38"/>
      <c r="L86" s="38"/>
      <c r="M86" s="38"/>
      <c r="N86" s="124" t="s">
        <v>4023</v>
      </c>
    </row>
    <row r="87" spans="1:14">
      <c r="A87" s="1035" t="s">
        <v>4025</v>
      </c>
      <c r="B87" s="1027" t="s">
        <v>56</v>
      </c>
      <c r="C87" s="38"/>
      <c r="D87" s="38"/>
      <c r="E87" s="38"/>
      <c r="F87" s="38"/>
      <c r="G87" s="38"/>
      <c r="H87" s="38"/>
      <c r="I87" s="252"/>
      <c r="J87" s="38"/>
      <c r="K87" s="38"/>
      <c r="L87" s="252"/>
      <c r="M87" s="252"/>
      <c r="N87" s="124" t="s">
        <v>4026</v>
      </c>
    </row>
    <row r="88" spans="1:14" ht="28.8">
      <c r="C88" s="282" t="s">
        <v>90</v>
      </c>
      <c r="D88" s="282" t="s">
        <v>90</v>
      </c>
      <c r="E88" s="282" t="s">
        <v>90</v>
      </c>
      <c r="F88" s="282" t="s">
        <v>90</v>
      </c>
      <c r="G88" s="222" t="s">
        <v>2726</v>
      </c>
      <c r="H88" s="222" t="s">
        <v>2726</v>
      </c>
      <c r="I88" s="222"/>
      <c r="J88" s="222" t="s">
        <v>1006</v>
      </c>
      <c r="K88" s="222" t="s">
        <v>4202</v>
      </c>
      <c r="L88" s="282" t="s">
        <v>90</v>
      </c>
      <c r="M88" s="222" t="s">
        <v>2726</v>
      </c>
    </row>
    <row r="89" spans="1:14">
      <c r="C89" s="222"/>
      <c r="D89" s="222" t="s">
        <v>4202</v>
      </c>
      <c r="E89" s="10" t="s">
        <v>1094</v>
      </c>
      <c r="F89" s="10" t="s">
        <v>98</v>
      </c>
      <c r="G89" s="222" t="s">
        <v>4202</v>
      </c>
      <c r="H89" s="222" t="s">
        <v>4203</v>
      </c>
      <c r="I89" s="222"/>
      <c r="J89" s="222"/>
      <c r="L89" s="222"/>
      <c r="M89" s="222"/>
    </row>
    <row r="90" spans="1:14" ht="28.8">
      <c r="C90" s="33" t="s">
        <v>3765</v>
      </c>
      <c r="D90" s="33" t="s">
        <v>3765</v>
      </c>
      <c r="E90" s="33" t="s">
        <v>3765</v>
      </c>
      <c r="F90" s="33" t="s">
        <v>3765</v>
      </c>
      <c r="G90" s="33" t="s">
        <v>3765</v>
      </c>
      <c r="H90" s="33" t="s">
        <v>3765</v>
      </c>
      <c r="I90" s="33" t="s">
        <v>3765</v>
      </c>
      <c r="J90" s="33" t="s">
        <v>3765</v>
      </c>
      <c r="K90" s="33" t="s">
        <v>3765</v>
      </c>
      <c r="L90" s="33" t="s">
        <v>3765</v>
      </c>
      <c r="M90" s="33" t="s">
        <v>3765</v>
      </c>
    </row>
    <row r="91" spans="1:14">
      <c r="C91" s="33" t="s">
        <v>91</v>
      </c>
      <c r="D91" s="33" t="s">
        <v>91</v>
      </c>
      <c r="E91" s="33" t="s">
        <v>91</v>
      </c>
      <c r="F91" s="4" t="s">
        <v>91</v>
      </c>
      <c r="I91" s="222"/>
      <c r="K91" s="222"/>
      <c r="L91" s="222"/>
    </row>
    <row r="92" spans="1:14" ht="28.8">
      <c r="C92" s="33" t="s">
        <v>169</v>
      </c>
      <c r="D92" s="33" t="s">
        <v>169</v>
      </c>
      <c r="E92" s="33" t="s">
        <v>92</v>
      </c>
      <c r="F92" s="4" t="s">
        <v>92</v>
      </c>
      <c r="G92" s="4" t="s">
        <v>141</v>
      </c>
      <c r="H92" s="4" t="s">
        <v>141</v>
      </c>
      <c r="I92" s="4" t="s">
        <v>142</v>
      </c>
      <c r="J92" s="4" t="s">
        <v>142</v>
      </c>
      <c r="K92" s="4" t="s">
        <v>141</v>
      </c>
      <c r="L92" s="33" t="s">
        <v>91</v>
      </c>
      <c r="M92" s="33" t="s">
        <v>141</v>
      </c>
    </row>
    <row r="93" spans="1:14" ht="72">
      <c r="C93" s="33" t="s">
        <v>4204</v>
      </c>
      <c r="D93" s="33" t="s">
        <v>4204</v>
      </c>
      <c r="E93" s="33"/>
      <c r="F93" s="4" t="s">
        <v>97</v>
      </c>
      <c r="G93" s="4" t="s">
        <v>4205</v>
      </c>
      <c r="H93" s="4" t="s">
        <v>4205</v>
      </c>
      <c r="I93" s="4" t="s">
        <v>4178</v>
      </c>
      <c r="J93" s="4" t="s">
        <v>4206</v>
      </c>
      <c r="K93" s="4" t="s">
        <v>4207</v>
      </c>
      <c r="L93" s="33" t="s">
        <v>4208</v>
      </c>
      <c r="M93" s="33" t="s">
        <v>3025</v>
      </c>
    </row>
    <row r="94" spans="1:14">
      <c r="C94" s="33" t="s">
        <v>3207</v>
      </c>
      <c r="D94" s="33" t="s">
        <v>3207</v>
      </c>
      <c r="E94" s="222"/>
      <c r="F94" s="222"/>
      <c r="G94" s="222"/>
      <c r="H94" s="222"/>
      <c r="I94" s="222"/>
      <c r="J94" s="222"/>
      <c r="K94" s="222"/>
      <c r="L94" s="33"/>
      <c r="M94" s="222"/>
    </row>
    <row r="95" spans="1:14">
      <c r="C95" s="222"/>
      <c r="D95" s="222"/>
      <c r="E95" s="222"/>
      <c r="F95" s="222"/>
      <c r="G95" s="222"/>
      <c r="H95" s="222"/>
      <c r="I95" s="222"/>
      <c r="J95" s="222"/>
      <c r="K95" s="222"/>
      <c r="L95" s="222"/>
      <c r="M95" s="222"/>
    </row>
    <row r="97" spans="1:10">
      <c r="A97" s="1" t="s">
        <v>4232</v>
      </c>
      <c r="B97" s="578"/>
      <c r="C97" s="578"/>
      <c r="D97" s="41"/>
    </row>
    <row r="98" spans="1:10">
      <c r="A98" s="273" t="s">
        <v>109</v>
      </c>
    </row>
    <row r="99" spans="1:10">
      <c r="A99" s="905" t="s">
        <v>3746</v>
      </c>
      <c r="B99" s="262" t="s">
        <v>3747</v>
      </c>
      <c r="C99" s="111" t="s">
        <v>108</v>
      </c>
      <c r="D99" s="702" t="s">
        <v>3748</v>
      </c>
    </row>
    <row r="100" spans="1:10">
      <c r="A100" s="578"/>
    </row>
    <row r="101" spans="1:10">
      <c r="A101" s="276" t="s">
        <v>4210</v>
      </c>
    </row>
    <row r="103" spans="1:10">
      <c r="A103" s="578"/>
      <c r="B103" s="1026"/>
      <c r="C103" s="1027" t="s">
        <v>120</v>
      </c>
    </row>
    <row r="104" spans="1:10" ht="57.6">
      <c r="A104" s="1035" t="s">
        <v>4211</v>
      </c>
      <c r="B104" s="2013" t="s">
        <v>53</v>
      </c>
      <c r="C104" s="252"/>
      <c r="D104" s="448" t="s">
        <v>91</v>
      </c>
      <c r="E104" s="448" t="s">
        <v>100</v>
      </c>
      <c r="F104" s="448" t="s">
        <v>2119</v>
      </c>
      <c r="G104" s="448" t="s">
        <v>1292</v>
      </c>
      <c r="H104" s="12" t="s">
        <v>4212</v>
      </c>
      <c r="I104" s="3" t="s">
        <v>104</v>
      </c>
      <c r="J104" s="2" t="s">
        <v>90</v>
      </c>
    </row>
    <row r="105" spans="1:10">
      <c r="A105" s="2014"/>
    </row>
    <row r="106" spans="1:10">
      <c r="A106" s="1" t="s">
        <v>4233</v>
      </c>
      <c r="B106" s="578"/>
      <c r="C106" s="578"/>
      <c r="D106" s="41"/>
    </row>
    <row r="107" spans="1:10">
      <c r="A107" s="273" t="s">
        <v>109</v>
      </c>
    </row>
    <row r="108" spans="1:10">
      <c r="A108" s="905" t="s">
        <v>3746</v>
      </c>
      <c r="B108" s="262" t="s">
        <v>3747</v>
      </c>
      <c r="C108" s="111" t="s">
        <v>108</v>
      </c>
      <c r="D108" s="702" t="s">
        <v>3748</v>
      </c>
    </row>
    <row r="109" spans="1:10">
      <c r="A109" s="578"/>
    </row>
    <row r="110" spans="1:10">
      <c r="A110" s="276" t="s">
        <v>4214</v>
      </c>
    </row>
    <row r="111" spans="1:10">
      <c r="C111" s="701" t="s">
        <v>4215</v>
      </c>
    </row>
    <row r="112" spans="1:10">
      <c r="C112" s="1027" t="s">
        <v>144</v>
      </c>
    </row>
    <row r="113" spans="1:4">
      <c r="A113" s="1039" t="s">
        <v>4216</v>
      </c>
      <c r="B113" s="993" t="s">
        <v>101</v>
      </c>
      <c r="C113" s="252"/>
      <c r="D113" s="35" t="s">
        <v>4217</v>
      </c>
    </row>
    <row r="114" spans="1:4">
      <c r="A114" s="1039" t="s">
        <v>4218</v>
      </c>
      <c r="B114" s="993" t="s">
        <v>44</v>
      </c>
      <c r="C114" s="252"/>
      <c r="D114" s="35" t="s">
        <v>4219</v>
      </c>
    </row>
    <row r="115" spans="1:4">
      <c r="A115" s="1039" t="s">
        <v>4220</v>
      </c>
      <c r="B115" s="993" t="s">
        <v>43</v>
      </c>
      <c r="C115" s="252"/>
      <c r="D115" s="35" t="s">
        <v>4221</v>
      </c>
    </row>
    <row r="116" spans="1:4">
      <c r="A116" s="1039" t="s">
        <v>4222</v>
      </c>
      <c r="B116" s="993" t="s">
        <v>2</v>
      </c>
      <c r="C116" s="252"/>
      <c r="D116" s="35" t="s">
        <v>4223</v>
      </c>
    </row>
    <row r="117" spans="1:4">
      <c r="A117" s="1039" t="s">
        <v>4224</v>
      </c>
      <c r="B117" s="993" t="s">
        <v>42</v>
      </c>
      <c r="C117" s="252"/>
      <c r="D117" s="35" t="s">
        <v>4225</v>
      </c>
    </row>
    <row r="118" spans="1:4">
      <c r="C118" s="4" t="s">
        <v>91</v>
      </c>
    </row>
    <row r="119" spans="1:4">
      <c r="C119" s="4" t="s">
        <v>159</v>
      </c>
    </row>
    <row r="120" spans="1:4">
      <c r="C120" s="41" t="s">
        <v>3765</v>
      </c>
    </row>
    <row r="121" spans="1:4" ht="28.8">
      <c r="C121" s="12" t="s">
        <v>4226</v>
      </c>
    </row>
    <row r="122" spans="1:4">
      <c r="C122" s="10" t="s">
        <v>90</v>
      </c>
    </row>
  </sheetData>
  <mergeCells count="2">
    <mergeCell ref="C12:J12"/>
    <mergeCell ref="C47:D47"/>
  </mergeCell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64">
    <tabColor rgb="FFFFC000"/>
  </sheetPr>
  <dimension ref="A1:AD130"/>
  <sheetViews>
    <sheetView showGridLines="0" topLeftCell="A13" zoomScale="80" zoomScaleNormal="80" workbookViewId="0">
      <selection activeCell="D58" sqref="D58"/>
    </sheetView>
  </sheetViews>
  <sheetFormatPr defaultColWidth="9.33203125" defaultRowHeight="14.4"/>
  <cols>
    <col min="1" max="1" width="53.33203125" style="124" customWidth="1"/>
    <col min="2" max="10" width="21.44140625" style="124" customWidth="1"/>
    <col min="11" max="11" width="14" style="124" customWidth="1"/>
    <col min="12" max="13" width="13.44140625" style="124" customWidth="1"/>
    <col min="14" max="14" width="20.44140625" style="124" customWidth="1"/>
    <col min="15" max="16384" width="9.33203125" style="124"/>
  </cols>
  <sheetData>
    <row r="1" spans="1:30">
      <c r="A1" s="1" t="s">
        <v>1700</v>
      </c>
    </row>
    <row r="2" spans="1:30">
      <c r="A2" s="53" t="s">
        <v>1591</v>
      </c>
    </row>
    <row r="3" spans="1:30">
      <c r="A3" s="165"/>
      <c r="B3" s="266"/>
      <c r="C3" s="266"/>
      <c r="D3" s="35"/>
      <c r="E3" s="35"/>
      <c r="F3" s="2"/>
      <c r="G3" s="2"/>
      <c r="H3" s="2"/>
      <c r="I3" s="2"/>
      <c r="J3" s="2"/>
      <c r="K3" s="578"/>
      <c r="L3" s="578"/>
      <c r="M3" s="578"/>
    </row>
    <row r="4" spans="1:30">
      <c r="A4" s="1" t="s">
        <v>4234</v>
      </c>
      <c r="B4" s="756"/>
      <c r="C4" s="756"/>
      <c r="D4" s="756"/>
      <c r="E4" s="756"/>
      <c r="F4" s="276"/>
      <c r="G4" s="1030"/>
      <c r="H4" s="1030"/>
      <c r="I4" s="756"/>
      <c r="J4" s="756"/>
      <c r="K4" s="756"/>
      <c r="L4" s="756"/>
      <c r="M4" s="756"/>
    </row>
    <row r="5" spans="1:30">
      <c r="A5" s="273" t="s">
        <v>109</v>
      </c>
      <c r="E5" s="756"/>
      <c r="F5" s="276"/>
      <c r="G5" s="1030"/>
      <c r="H5" s="1030"/>
      <c r="I5" s="756"/>
      <c r="J5" s="756"/>
      <c r="K5" s="756"/>
      <c r="L5" s="756"/>
      <c r="M5" s="756"/>
    </row>
    <row r="6" spans="1:30">
      <c r="A6" s="54" t="s">
        <v>3746</v>
      </c>
      <c r="B6" s="262" t="s">
        <v>3747</v>
      </c>
      <c r="C6" s="111" t="s">
        <v>108</v>
      </c>
      <c r="D6" s="262" t="s">
        <v>3748</v>
      </c>
      <c r="E6" s="756"/>
      <c r="F6" s="276"/>
      <c r="G6" s="1030"/>
      <c r="H6" s="1030"/>
      <c r="I6" s="756"/>
      <c r="J6" s="756"/>
      <c r="K6" s="756"/>
      <c r="L6" s="756"/>
      <c r="M6" s="756"/>
    </row>
    <row r="7" spans="1:30">
      <c r="A7" s="54" t="s">
        <v>304</v>
      </c>
      <c r="B7" s="262" t="s">
        <v>339</v>
      </c>
      <c r="C7" s="111" t="s">
        <v>156</v>
      </c>
      <c r="D7" s="262" t="s">
        <v>313</v>
      </c>
      <c r="E7" s="756"/>
      <c r="F7" s="276"/>
      <c r="G7" s="1030"/>
      <c r="H7" s="1030"/>
      <c r="I7" s="756"/>
      <c r="J7" s="756"/>
      <c r="K7" s="756"/>
      <c r="L7" s="756"/>
      <c r="M7" s="756"/>
    </row>
    <row r="8" spans="1:30">
      <c r="A8" s="54" t="s">
        <v>320</v>
      </c>
      <c r="B8" s="262" t="s">
        <v>314</v>
      </c>
      <c r="C8" s="111" t="s">
        <v>162</v>
      </c>
      <c r="D8" s="262" t="s">
        <v>315</v>
      </c>
      <c r="E8" s="756"/>
      <c r="F8" s="276"/>
      <c r="G8" s="1030"/>
      <c r="H8" s="1030"/>
      <c r="I8" s="756"/>
      <c r="J8" s="756"/>
      <c r="K8" s="756"/>
      <c r="L8" s="756"/>
      <c r="M8" s="756"/>
    </row>
    <row r="9" spans="1:30">
      <c r="B9" s="578"/>
      <c r="C9" s="1026"/>
      <c r="D9" s="402"/>
      <c r="E9" s="2"/>
      <c r="F9" s="2"/>
      <c r="G9" s="2"/>
      <c r="H9" s="2"/>
      <c r="I9" s="2"/>
      <c r="J9" s="2"/>
      <c r="K9" s="578"/>
      <c r="L9" s="578"/>
      <c r="M9" s="578"/>
    </row>
    <row r="10" spans="1:30">
      <c r="A10" s="276" t="s">
        <v>4175</v>
      </c>
      <c r="B10" s="578"/>
      <c r="C10" s="1026"/>
      <c r="D10" s="402"/>
      <c r="E10" s="2"/>
      <c r="F10" s="2"/>
      <c r="G10" s="2"/>
      <c r="H10" s="2"/>
      <c r="I10" s="2"/>
      <c r="J10" s="2"/>
      <c r="K10" s="578"/>
      <c r="L10" s="578"/>
      <c r="M10" s="578"/>
    </row>
    <row r="11" spans="1:30">
      <c r="A11" s="276"/>
      <c r="B11" s="578"/>
      <c r="C11" s="1026"/>
      <c r="D11" s="402"/>
      <c r="E11" s="2"/>
      <c r="F11" s="2"/>
      <c r="G11" s="2"/>
      <c r="H11" s="2"/>
      <c r="I11" s="2"/>
      <c r="J11" s="2"/>
      <c r="K11" s="578"/>
      <c r="L11" s="578"/>
      <c r="M11" s="578"/>
    </row>
    <row r="12" spans="1:30">
      <c r="A12" s="578"/>
      <c r="B12" s="1026"/>
      <c r="C12" s="402"/>
      <c r="D12" s="2"/>
      <c r="E12" s="2"/>
      <c r="F12" s="2"/>
      <c r="G12" s="2"/>
      <c r="H12" s="2"/>
      <c r="I12" s="2"/>
      <c r="J12" s="2"/>
      <c r="K12" s="578"/>
      <c r="L12" s="578"/>
      <c r="M12" s="578"/>
    </row>
    <row r="13" spans="1:30">
      <c r="B13" s="1026"/>
      <c r="C13" s="2155" t="s">
        <v>2400</v>
      </c>
      <c r="D13" s="2155"/>
      <c r="E13" s="2155"/>
      <c r="F13" s="2155"/>
      <c r="G13" s="2155"/>
      <c r="H13" s="2155"/>
      <c r="I13" s="2155"/>
      <c r="J13" s="2155"/>
      <c r="K13" s="578"/>
      <c r="L13" s="578"/>
      <c r="M13" s="578"/>
    </row>
    <row r="14" spans="1:30">
      <c r="B14" s="1026"/>
      <c r="C14" s="702">
        <v>0</v>
      </c>
      <c r="D14" s="702">
        <v>1</v>
      </c>
      <c r="E14" s="702">
        <v>2</v>
      </c>
      <c r="F14" s="702">
        <v>3</v>
      </c>
      <c r="G14" s="702">
        <v>4</v>
      </c>
      <c r="H14" s="702">
        <v>5</v>
      </c>
      <c r="I14" s="702">
        <v>6</v>
      </c>
      <c r="J14" s="702" t="s">
        <v>4176</v>
      </c>
      <c r="K14" s="578"/>
      <c r="L14" s="578"/>
      <c r="M14" s="578"/>
      <c r="N14" s="578"/>
    </row>
    <row r="15" spans="1:30">
      <c r="A15" s="518"/>
      <c r="B15" s="1026"/>
      <c r="C15" s="1027" t="s">
        <v>13</v>
      </c>
      <c r="D15" s="1027" t="s">
        <v>89</v>
      </c>
      <c r="E15" s="1027" t="s">
        <v>107</v>
      </c>
      <c r="F15" s="1027" t="s">
        <v>88</v>
      </c>
      <c r="G15" s="1027" t="s">
        <v>87</v>
      </c>
      <c r="H15" s="1027" t="s">
        <v>86</v>
      </c>
      <c r="I15" s="1027" t="s">
        <v>85</v>
      </c>
      <c r="J15" s="1027" t="s">
        <v>84</v>
      </c>
      <c r="L15" s="578"/>
      <c r="M15" s="578"/>
      <c r="N15" s="578"/>
    </row>
    <row r="16" spans="1:30" ht="28.8">
      <c r="A16" s="1032" t="s">
        <v>849</v>
      </c>
      <c r="B16" s="1027" t="s">
        <v>12</v>
      </c>
      <c r="C16" s="1033"/>
      <c r="D16" s="252"/>
      <c r="E16" s="252"/>
      <c r="F16" s="252"/>
      <c r="G16" s="252"/>
      <c r="H16" s="252"/>
      <c r="I16" s="252"/>
      <c r="J16" s="252"/>
      <c r="K16" s="124" t="s">
        <v>90</v>
      </c>
      <c r="L16" s="578" t="s">
        <v>1004</v>
      </c>
      <c r="M16" s="42" t="s">
        <v>222</v>
      </c>
      <c r="N16" s="42" t="s">
        <v>3882</v>
      </c>
      <c r="O16" s="41" t="s">
        <v>91</v>
      </c>
      <c r="P16" s="41" t="s">
        <v>3765</v>
      </c>
      <c r="Q16" s="41" t="s">
        <v>100</v>
      </c>
      <c r="R16" s="41"/>
      <c r="S16" s="41"/>
      <c r="U16" s="41"/>
      <c r="X16" s="41"/>
      <c r="Y16" s="41"/>
      <c r="Z16" s="41"/>
      <c r="AA16" s="41"/>
      <c r="AD16" s="41"/>
    </row>
    <row r="17" spans="1:17">
      <c r="A17" s="1032" t="s">
        <v>4177</v>
      </c>
      <c r="B17" s="1027" t="s">
        <v>72</v>
      </c>
      <c r="C17" s="1033"/>
      <c r="D17" s="252"/>
      <c r="E17" s="252"/>
      <c r="F17" s="252"/>
      <c r="G17" s="252"/>
      <c r="H17" s="252"/>
      <c r="I17" s="252"/>
      <c r="J17" s="252"/>
      <c r="M17" s="42" t="s">
        <v>222</v>
      </c>
      <c r="N17" s="42" t="s">
        <v>3882</v>
      </c>
      <c r="O17" s="41" t="s">
        <v>142</v>
      </c>
      <c r="P17" s="41" t="s">
        <v>3765</v>
      </c>
      <c r="Q17" s="41" t="s">
        <v>4178</v>
      </c>
    </row>
    <row r="18" spans="1:17">
      <c r="A18" s="578"/>
      <c r="B18" s="1026"/>
      <c r="C18" s="159" t="s">
        <v>305</v>
      </c>
      <c r="D18" s="159" t="s">
        <v>306</v>
      </c>
      <c r="E18" s="159" t="s">
        <v>307</v>
      </c>
      <c r="F18" s="159" t="s">
        <v>308</v>
      </c>
      <c r="G18" s="159" t="s">
        <v>309</v>
      </c>
      <c r="H18" s="159" t="s">
        <v>310</v>
      </c>
      <c r="I18" s="159" t="s">
        <v>311</v>
      </c>
      <c r="J18" s="159" t="s">
        <v>312</v>
      </c>
      <c r="K18" s="2"/>
      <c r="L18" s="2"/>
      <c r="M18" s="578"/>
      <c r="N18" s="578"/>
    </row>
    <row r="19" spans="1:17">
      <c r="A19" s="578"/>
      <c r="B19" s="1026"/>
      <c r="C19" s="764"/>
      <c r="D19" s="764"/>
      <c r="E19" s="764"/>
      <c r="F19" s="764"/>
      <c r="G19" s="764"/>
      <c r="H19" s="764"/>
      <c r="I19" s="764"/>
      <c r="J19" s="764"/>
      <c r="K19" s="2"/>
      <c r="L19" s="2"/>
      <c r="M19" s="578"/>
      <c r="N19" s="578"/>
    </row>
    <row r="20" spans="1:17">
      <c r="A20" s="578"/>
      <c r="B20" s="1026"/>
      <c r="C20" s="764"/>
      <c r="D20" s="764"/>
      <c r="E20" s="764"/>
      <c r="F20" s="764"/>
      <c r="G20" s="764"/>
      <c r="H20" s="764"/>
      <c r="I20" s="764"/>
      <c r="J20" s="764"/>
      <c r="K20" s="2"/>
      <c r="L20" s="2"/>
      <c r="M20" s="578"/>
      <c r="N20" s="578"/>
    </row>
    <row r="21" spans="1:17">
      <c r="A21" s="578"/>
      <c r="B21" s="1026"/>
      <c r="C21" s="764"/>
      <c r="D21" s="764"/>
      <c r="E21" s="764"/>
      <c r="F21" s="764"/>
      <c r="G21" s="764"/>
      <c r="H21" s="764"/>
      <c r="I21" s="764"/>
      <c r="J21" s="764"/>
      <c r="K21" s="2"/>
      <c r="L21" s="2"/>
      <c r="M21" s="578"/>
    </row>
    <row r="22" spans="1:17">
      <c r="A22" s="578"/>
      <c r="B22" s="1026"/>
      <c r="C22" s="764"/>
      <c r="D22" s="764"/>
      <c r="E22" s="764"/>
      <c r="F22" s="764"/>
      <c r="G22" s="764"/>
      <c r="H22" s="764"/>
      <c r="I22" s="764"/>
      <c r="J22" s="764"/>
      <c r="K22" s="2"/>
      <c r="L22" s="2"/>
      <c r="M22" s="578"/>
    </row>
    <row r="24" spans="1:17">
      <c r="A24" s="1" t="s">
        <v>4235</v>
      </c>
    </row>
    <row r="25" spans="1:17">
      <c r="A25" s="273" t="s">
        <v>109</v>
      </c>
      <c r="B25" s="1028"/>
    </row>
    <row r="26" spans="1:17">
      <c r="A26" s="905" t="s">
        <v>3746</v>
      </c>
      <c r="B26" s="262" t="s">
        <v>3747</v>
      </c>
      <c r="C26" s="111" t="s">
        <v>108</v>
      </c>
      <c r="D26" s="262" t="s">
        <v>3748</v>
      </c>
    </row>
    <row r="27" spans="1:17">
      <c r="A27" s="54" t="s">
        <v>304</v>
      </c>
      <c r="B27" s="262" t="s">
        <v>339</v>
      </c>
      <c r="C27" s="111" t="s">
        <v>156</v>
      </c>
      <c r="D27" s="262" t="s">
        <v>313</v>
      </c>
    </row>
    <row r="28" spans="1:17">
      <c r="A28" s="54" t="s">
        <v>320</v>
      </c>
      <c r="B28" s="262" t="s">
        <v>314</v>
      </c>
      <c r="C28" s="111" t="s">
        <v>162</v>
      </c>
      <c r="D28" s="262" t="s">
        <v>315</v>
      </c>
    </row>
    <row r="29" spans="1:17">
      <c r="A29" s="578"/>
    </row>
    <row r="30" spans="1:17">
      <c r="A30" s="266" t="s">
        <v>4180</v>
      </c>
    </row>
    <row r="32" spans="1:17">
      <c r="A32" s="578"/>
      <c r="B32" s="1026"/>
      <c r="C32" s="1027" t="s">
        <v>83</v>
      </c>
      <c r="D32" s="2"/>
      <c r="E32" s="2"/>
      <c r="F32" s="2"/>
      <c r="G32" s="2"/>
      <c r="H32" s="2"/>
      <c r="I32" s="2"/>
      <c r="J32" s="2"/>
      <c r="K32" s="578"/>
      <c r="L32" s="578"/>
      <c r="M32" s="578"/>
    </row>
    <row r="33" spans="1:14">
      <c r="A33" s="1032" t="s">
        <v>4181</v>
      </c>
      <c r="B33" s="1027" t="s">
        <v>11</v>
      </c>
      <c r="C33" s="1033"/>
      <c r="D33" s="756" t="s">
        <v>181</v>
      </c>
      <c r="E33" s="756" t="s">
        <v>130</v>
      </c>
      <c r="F33" s="42" t="s">
        <v>1258</v>
      </c>
      <c r="G33" s="756" t="s">
        <v>275</v>
      </c>
      <c r="H33" s="464" t="s">
        <v>90</v>
      </c>
      <c r="I33" s="41" t="s">
        <v>3765</v>
      </c>
      <c r="J33" s="41" t="s">
        <v>91</v>
      </c>
      <c r="K33" s="41" t="s">
        <v>92</v>
      </c>
      <c r="L33" s="41" t="s">
        <v>97</v>
      </c>
      <c r="M33" s="41"/>
    </row>
    <row r="34" spans="1:14">
      <c r="A34" s="578"/>
      <c r="B34" s="1026"/>
      <c r="C34" s="1034"/>
      <c r="D34" s="2"/>
      <c r="E34" s="35"/>
      <c r="F34" s="35"/>
      <c r="G34" s="42"/>
      <c r="H34" s="756"/>
      <c r="J34" s="41"/>
      <c r="K34" s="41"/>
      <c r="L34" s="41"/>
      <c r="M34" s="41"/>
      <c r="N34" s="41"/>
    </row>
    <row r="35" spans="1:14">
      <c r="A35" s="578"/>
      <c r="B35" s="1026"/>
      <c r="C35" s="1034"/>
      <c r="D35" s="2"/>
      <c r="E35" s="35"/>
      <c r="F35" s="35"/>
      <c r="G35" s="42"/>
      <c r="H35" s="756"/>
      <c r="J35" s="41"/>
      <c r="K35" s="41"/>
      <c r="L35" s="41"/>
      <c r="M35" s="41"/>
      <c r="N35" s="41"/>
    </row>
    <row r="36" spans="1:14">
      <c r="A36" s="578"/>
      <c r="B36" s="1026"/>
      <c r="C36" s="1034"/>
      <c r="D36" s="2"/>
      <c r="E36" s="35"/>
      <c r="F36" s="35"/>
      <c r="G36" s="42"/>
      <c r="H36" s="756"/>
      <c r="J36" s="41"/>
      <c r="K36" s="41"/>
      <c r="L36" s="41"/>
      <c r="M36" s="41"/>
      <c r="N36" s="41"/>
    </row>
    <row r="37" spans="1:14">
      <c r="A37" s="578"/>
      <c r="B37" s="1026"/>
      <c r="C37" s="1034"/>
      <c r="D37" s="2"/>
      <c r="E37" s="35"/>
      <c r="F37" s="35"/>
      <c r="G37" s="42"/>
      <c r="H37" s="756"/>
      <c r="J37" s="41"/>
      <c r="K37" s="41"/>
      <c r="L37" s="41"/>
      <c r="M37" s="41"/>
      <c r="N37" s="41"/>
    </row>
    <row r="38" spans="1:14">
      <c r="A38" s="578"/>
      <c r="B38" s="578"/>
      <c r="C38" s="1026"/>
      <c r="D38" s="402"/>
      <c r="F38" s="2"/>
      <c r="G38" s="2"/>
      <c r="H38" s="2"/>
      <c r="I38" s="2"/>
      <c r="J38" s="2"/>
      <c r="K38" s="578"/>
      <c r="L38" s="578"/>
      <c r="M38" s="578"/>
    </row>
    <row r="39" spans="1:14">
      <c r="A39" s="1" t="s">
        <v>4236</v>
      </c>
    </row>
    <row r="40" spans="1:14">
      <c r="A40" s="273" t="s">
        <v>109</v>
      </c>
    </row>
    <row r="41" spans="1:14">
      <c r="A41" s="273" t="s">
        <v>90</v>
      </c>
    </row>
    <row r="42" spans="1:14">
      <c r="A42" s="905" t="s">
        <v>3746</v>
      </c>
      <c r="B42" s="262" t="s">
        <v>3747</v>
      </c>
      <c r="C42" s="111" t="s">
        <v>108</v>
      </c>
      <c r="D42" s="262" t="s">
        <v>3748</v>
      </c>
    </row>
    <row r="43" spans="1:14">
      <c r="A43" s="905" t="s">
        <v>2229</v>
      </c>
      <c r="B43" s="262" t="s">
        <v>4183</v>
      </c>
      <c r="C43" s="111" t="s">
        <v>2736</v>
      </c>
      <c r="D43" s="262" t="s">
        <v>2231</v>
      </c>
    </row>
    <row r="44" spans="1:14">
      <c r="A44" s="54" t="s">
        <v>304</v>
      </c>
      <c r="B44" s="262" t="s">
        <v>339</v>
      </c>
      <c r="C44" s="111" t="s">
        <v>156</v>
      </c>
      <c r="D44" s="262" t="s">
        <v>313</v>
      </c>
    </row>
    <row r="45" spans="1:14">
      <c r="A45" s="54" t="s">
        <v>320</v>
      </c>
      <c r="B45" s="262" t="s">
        <v>314</v>
      </c>
      <c r="C45" s="111" t="s">
        <v>162</v>
      </c>
      <c r="D45" s="262" t="s">
        <v>315</v>
      </c>
    </row>
    <row r="46" spans="1:14">
      <c r="A46" s="578"/>
    </row>
    <row r="47" spans="1:14">
      <c r="A47" s="276" t="s">
        <v>4184</v>
      </c>
    </row>
    <row r="49" spans="1:12">
      <c r="A49" s="578"/>
      <c r="B49" s="1026"/>
      <c r="C49" s="2154" t="s">
        <v>4147</v>
      </c>
      <c r="D49" s="2152"/>
      <c r="I49" s="2"/>
      <c r="J49" s="578"/>
      <c r="K49" s="578"/>
      <c r="L49" s="578"/>
    </row>
    <row r="50" spans="1:12">
      <c r="B50" s="1026"/>
      <c r="C50" s="702" t="s">
        <v>4185</v>
      </c>
      <c r="D50" s="702" t="s">
        <v>4186</v>
      </c>
      <c r="I50" s="2"/>
      <c r="J50" s="578"/>
      <c r="K50" s="578"/>
      <c r="L50" s="578"/>
    </row>
    <row r="51" spans="1:12">
      <c r="A51" s="578"/>
      <c r="B51" s="1026"/>
      <c r="C51" s="1027" t="s">
        <v>82</v>
      </c>
      <c r="D51" s="1027" t="s">
        <v>81</v>
      </c>
      <c r="I51" s="2"/>
      <c r="J51" s="2"/>
      <c r="K51" s="2"/>
      <c r="L51" s="578"/>
    </row>
    <row r="52" spans="1:12">
      <c r="A52" s="1032" t="s">
        <v>149</v>
      </c>
      <c r="B52" s="1027" t="s">
        <v>71</v>
      </c>
      <c r="C52" s="252"/>
      <c r="D52" s="252"/>
      <c r="I52" s="2"/>
      <c r="J52" s="2"/>
      <c r="K52" s="2"/>
      <c r="L52" s="578"/>
    </row>
    <row r="53" spans="1:12">
      <c r="C53" s="42" t="s">
        <v>227</v>
      </c>
      <c r="D53" s="42" t="s">
        <v>228</v>
      </c>
      <c r="I53" s="2"/>
      <c r="J53" s="2"/>
      <c r="K53" s="2"/>
      <c r="L53" s="578"/>
    </row>
    <row r="54" spans="1:12">
      <c r="C54" s="756" t="s">
        <v>3764</v>
      </c>
      <c r="D54" s="756" t="s">
        <v>3764</v>
      </c>
      <c r="F54" s="41"/>
      <c r="G54" s="41"/>
      <c r="H54" s="41"/>
      <c r="I54" s="2"/>
      <c r="J54" s="2"/>
      <c r="K54" s="2"/>
      <c r="L54" s="578"/>
    </row>
    <row r="55" spans="1:12">
      <c r="A55" s="578"/>
      <c r="B55" s="1026"/>
      <c r="C55" s="41" t="s">
        <v>91</v>
      </c>
      <c r="D55" s="41" t="s">
        <v>91</v>
      </c>
      <c r="F55" s="41"/>
      <c r="G55" s="41"/>
      <c r="H55" s="41"/>
      <c r="I55" s="2"/>
      <c r="J55" s="2"/>
      <c r="K55" s="2"/>
      <c r="L55" s="578"/>
    </row>
    <row r="56" spans="1:12">
      <c r="C56" s="41" t="s">
        <v>3765</v>
      </c>
      <c r="D56" s="41" t="s">
        <v>3765</v>
      </c>
      <c r="F56" s="41"/>
      <c r="G56" s="41"/>
      <c r="H56" s="41"/>
    </row>
    <row r="57" spans="1:12">
      <c r="C57" s="41" t="s">
        <v>176</v>
      </c>
      <c r="D57" s="41" t="s">
        <v>176</v>
      </c>
      <c r="F57" s="41"/>
      <c r="G57" s="41"/>
      <c r="H57" s="41"/>
    </row>
    <row r="58" spans="1:12">
      <c r="C58" s="41" t="s">
        <v>183</v>
      </c>
      <c r="D58" s="41" t="s">
        <v>183</v>
      </c>
      <c r="F58" s="41"/>
      <c r="G58" s="41"/>
      <c r="H58" s="41"/>
    </row>
    <row r="59" spans="1:12">
      <c r="F59" s="41"/>
      <c r="G59" s="41"/>
      <c r="H59" s="41"/>
    </row>
    <row r="60" spans="1:12">
      <c r="A60" s="578"/>
      <c r="B60" s="578"/>
      <c r="C60" s="41"/>
      <c r="F60" s="41"/>
      <c r="G60" s="41"/>
      <c r="H60" s="41"/>
    </row>
    <row r="61" spans="1:12">
      <c r="A61" s="578"/>
      <c r="B61" s="578"/>
      <c r="C61" s="41"/>
      <c r="F61" s="41"/>
      <c r="G61" s="41"/>
      <c r="H61" s="41"/>
    </row>
    <row r="62" spans="1:12">
      <c r="A62" s="578"/>
      <c r="B62" s="578"/>
      <c r="C62" s="41"/>
      <c r="F62" s="41"/>
      <c r="G62" s="41"/>
      <c r="H62" s="41"/>
    </row>
    <row r="63" spans="1:12">
      <c r="A63" s="578"/>
      <c r="B63" s="578"/>
      <c r="F63" s="41"/>
      <c r="G63" s="41"/>
      <c r="H63" s="41"/>
    </row>
    <row r="64" spans="1:12">
      <c r="A64" s="578"/>
      <c r="B64" s="578"/>
      <c r="G64" s="41"/>
      <c r="H64" s="41"/>
      <c r="I64" s="41"/>
    </row>
    <row r="65" spans="1:14">
      <c r="A65" s="1" t="s">
        <v>4237</v>
      </c>
      <c r="B65" s="578"/>
      <c r="C65" s="578"/>
      <c r="D65" s="41"/>
      <c r="G65" s="41"/>
      <c r="H65" s="41"/>
      <c r="I65" s="41"/>
    </row>
    <row r="66" spans="1:14">
      <c r="A66" s="273" t="s">
        <v>109</v>
      </c>
      <c r="B66" s="578"/>
      <c r="G66" s="41"/>
      <c r="H66" s="41"/>
      <c r="I66" s="41"/>
    </row>
    <row r="67" spans="1:14">
      <c r="A67" s="905" t="s">
        <v>3746</v>
      </c>
      <c r="B67" s="262" t="s">
        <v>3747</v>
      </c>
      <c r="C67" s="111" t="s">
        <v>108</v>
      </c>
      <c r="D67" s="262" t="s">
        <v>3748</v>
      </c>
      <c r="G67" s="41"/>
      <c r="H67" s="41"/>
      <c r="I67" s="41"/>
    </row>
    <row r="68" spans="1:14">
      <c r="A68" s="54" t="s">
        <v>304</v>
      </c>
      <c r="B68" s="262" t="s">
        <v>339</v>
      </c>
      <c r="C68" s="111" t="s">
        <v>156</v>
      </c>
      <c r="D68" s="262" t="s">
        <v>313</v>
      </c>
      <c r="G68" s="41"/>
      <c r="H68" s="41"/>
      <c r="I68" s="41"/>
    </row>
    <row r="69" spans="1:14">
      <c r="A69" s="54" t="s">
        <v>320</v>
      </c>
      <c r="B69" s="262" t="s">
        <v>314</v>
      </c>
      <c r="C69" s="111" t="s">
        <v>162</v>
      </c>
      <c r="D69" s="262" t="s">
        <v>315</v>
      </c>
      <c r="G69" s="41"/>
      <c r="H69" s="41"/>
      <c r="I69" s="41"/>
    </row>
    <row r="70" spans="1:14">
      <c r="G70" s="41"/>
      <c r="H70" s="41"/>
      <c r="I70" s="41"/>
    </row>
    <row r="71" spans="1:14">
      <c r="A71" s="165" t="s">
        <v>3973</v>
      </c>
      <c r="G71" s="41"/>
      <c r="H71" s="41"/>
      <c r="I71" s="41"/>
    </row>
    <row r="73" spans="1:14" ht="28.8">
      <c r="A73" s="855"/>
      <c r="B73" s="1026"/>
      <c r="C73" s="702" t="s">
        <v>4188</v>
      </c>
      <c r="D73" s="702" t="s">
        <v>4189</v>
      </c>
      <c r="E73" s="702" t="s">
        <v>4190</v>
      </c>
      <c r="F73" s="702" t="s">
        <v>2177</v>
      </c>
      <c r="G73" s="702" t="s">
        <v>4191</v>
      </c>
      <c r="H73" s="702" t="s">
        <v>4192</v>
      </c>
      <c r="I73" s="702" t="s">
        <v>4177</v>
      </c>
      <c r="J73" s="702" t="s">
        <v>4193</v>
      </c>
      <c r="K73" s="702" t="s">
        <v>4194</v>
      </c>
      <c r="L73" s="702" t="s">
        <v>4195</v>
      </c>
      <c r="M73" s="702" t="s">
        <v>4196</v>
      </c>
    </row>
    <row r="74" spans="1:14">
      <c r="B74" s="1026"/>
      <c r="C74" s="1027" t="s">
        <v>80</v>
      </c>
      <c r="D74" s="1027" t="s">
        <v>137</v>
      </c>
      <c r="E74" s="1027" t="s">
        <v>136</v>
      </c>
      <c r="F74" s="1027" t="s">
        <v>135</v>
      </c>
      <c r="G74" s="1027" t="s">
        <v>134</v>
      </c>
      <c r="H74" s="1027" t="s">
        <v>151</v>
      </c>
      <c r="I74" s="1027" t="s">
        <v>150</v>
      </c>
      <c r="J74" s="1027" t="s">
        <v>148</v>
      </c>
      <c r="K74" s="1027" t="s">
        <v>133</v>
      </c>
      <c r="L74" s="1027" t="s">
        <v>128</v>
      </c>
      <c r="M74" s="1027" t="s">
        <v>127</v>
      </c>
    </row>
    <row r="75" spans="1:14">
      <c r="A75" s="1035" t="s">
        <v>272</v>
      </c>
      <c r="B75" s="1027" t="s">
        <v>10</v>
      </c>
      <c r="C75" s="252"/>
      <c r="D75" s="38"/>
      <c r="E75" s="38"/>
      <c r="F75" s="38"/>
      <c r="G75" s="252"/>
      <c r="H75" s="38"/>
      <c r="I75" s="252"/>
      <c r="J75" s="38"/>
      <c r="K75" s="38"/>
      <c r="L75" s="38"/>
      <c r="M75" s="38"/>
      <c r="N75" s="124" t="s">
        <v>271</v>
      </c>
    </row>
    <row r="76" spans="1:14">
      <c r="A76" s="1035" t="s">
        <v>270</v>
      </c>
      <c r="B76" s="1027" t="s">
        <v>9</v>
      </c>
      <c r="C76" s="38"/>
      <c r="D76" s="38"/>
      <c r="E76" s="38"/>
      <c r="F76" s="252"/>
      <c r="G76" s="252"/>
      <c r="H76" s="38"/>
      <c r="I76" s="252"/>
      <c r="J76" s="38"/>
      <c r="K76" s="38"/>
      <c r="L76" s="38"/>
      <c r="M76" s="38"/>
      <c r="N76" s="124" t="s">
        <v>269</v>
      </c>
    </row>
    <row r="77" spans="1:14">
      <c r="A77" s="1035" t="s">
        <v>3974</v>
      </c>
      <c r="B77" s="1027" t="s">
        <v>65</v>
      </c>
      <c r="C77" s="252"/>
      <c r="D77" s="252"/>
      <c r="E77" s="38"/>
      <c r="F77" s="252"/>
      <c r="G77" s="252"/>
      <c r="H77" s="252"/>
      <c r="I77" s="252"/>
      <c r="J77" s="38"/>
      <c r="K77" s="252"/>
      <c r="L77" s="38"/>
      <c r="M77" s="38"/>
      <c r="N77" s="124" t="s">
        <v>268</v>
      </c>
    </row>
    <row r="78" spans="1:14">
      <c r="A78" s="1035" t="s">
        <v>3975</v>
      </c>
      <c r="B78" s="1027"/>
      <c r="C78" s="38"/>
      <c r="D78" s="38"/>
      <c r="E78" s="38"/>
      <c r="F78" s="38"/>
      <c r="G78" s="38"/>
      <c r="H78" s="38"/>
      <c r="I78" s="38"/>
      <c r="J78" s="38"/>
      <c r="K78" s="38"/>
      <c r="L78" s="38"/>
      <c r="M78" s="38"/>
    </row>
    <row r="79" spans="1:14">
      <c r="A79" s="1036" t="s">
        <v>4197</v>
      </c>
      <c r="B79" s="1027" t="s">
        <v>8</v>
      </c>
      <c r="C79" s="38"/>
      <c r="D79" s="38"/>
      <c r="E79" s="252"/>
      <c r="F79" s="38"/>
      <c r="G79" s="252"/>
      <c r="H79" s="38"/>
      <c r="I79" s="38"/>
      <c r="J79" s="252"/>
      <c r="K79" s="38"/>
      <c r="L79" s="38"/>
      <c r="M79" s="38"/>
      <c r="N79" s="124" t="s">
        <v>276</v>
      </c>
    </row>
    <row r="80" spans="1:14">
      <c r="A80" s="1036" t="s">
        <v>4198</v>
      </c>
      <c r="B80" s="1027" t="s">
        <v>7</v>
      </c>
      <c r="C80" s="38"/>
      <c r="D80" s="38"/>
      <c r="E80" s="252"/>
      <c r="F80" s="38"/>
      <c r="G80" s="252"/>
      <c r="H80" s="38"/>
      <c r="I80" s="38"/>
      <c r="J80" s="252"/>
      <c r="K80" s="38"/>
      <c r="L80" s="38"/>
      <c r="M80" s="38"/>
      <c r="N80" s="124" t="s">
        <v>265</v>
      </c>
    </row>
    <row r="81" spans="1:14">
      <c r="A81" s="1035" t="s">
        <v>262</v>
      </c>
      <c r="B81" s="1027" t="s">
        <v>64</v>
      </c>
      <c r="C81" s="38"/>
      <c r="D81" s="38"/>
      <c r="E81" s="38"/>
      <c r="F81" s="38"/>
      <c r="G81" s="38"/>
      <c r="H81" s="38"/>
      <c r="I81" s="252"/>
      <c r="J81" s="38"/>
      <c r="K81" s="38"/>
      <c r="L81" s="252"/>
      <c r="M81" s="252"/>
      <c r="N81" s="124" t="s">
        <v>261</v>
      </c>
    </row>
    <row r="82" spans="1:14">
      <c r="A82" s="1035" t="s">
        <v>260</v>
      </c>
      <c r="B82" s="1027" t="s">
        <v>6</v>
      </c>
      <c r="C82" s="252"/>
      <c r="D82" s="38"/>
      <c r="E82" s="38"/>
      <c r="F82" s="38"/>
      <c r="G82" s="38"/>
      <c r="H82" s="38"/>
      <c r="I82" s="38"/>
      <c r="J82" s="38"/>
      <c r="K82" s="38"/>
      <c r="L82" s="38"/>
      <c r="M82" s="38"/>
      <c r="N82" s="124" t="s">
        <v>259</v>
      </c>
    </row>
    <row r="83" spans="1:14" ht="28.5" customHeight="1">
      <c r="A83" s="1018" t="s">
        <v>3756</v>
      </c>
      <c r="B83" s="1027"/>
      <c r="C83" s="38"/>
      <c r="D83" s="38"/>
      <c r="E83" s="38"/>
      <c r="F83" s="38"/>
      <c r="G83" s="38"/>
      <c r="H83" s="38"/>
      <c r="I83" s="38"/>
      <c r="J83" s="38"/>
      <c r="K83" s="38"/>
      <c r="L83" s="38"/>
      <c r="M83" s="38"/>
    </row>
    <row r="84" spans="1:14">
      <c r="A84" s="1037" t="s">
        <v>4012</v>
      </c>
      <c r="B84" s="1027" t="s">
        <v>61</v>
      </c>
      <c r="C84" s="252"/>
      <c r="D84" s="38"/>
      <c r="E84" s="38"/>
      <c r="F84" s="38"/>
      <c r="G84" s="252"/>
      <c r="H84" s="38"/>
      <c r="I84" s="252"/>
      <c r="J84" s="38"/>
      <c r="K84" s="38"/>
      <c r="L84" s="38"/>
      <c r="M84" s="38"/>
      <c r="N84" s="124" t="s">
        <v>4013</v>
      </c>
    </row>
    <row r="85" spans="1:14">
      <c r="A85" s="1036" t="s">
        <v>4014</v>
      </c>
      <c r="B85" s="1027" t="s">
        <v>4</v>
      </c>
      <c r="C85" s="38"/>
      <c r="D85" s="38"/>
      <c r="E85" s="38"/>
      <c r="F85" s="252"/>
      <c r="G85" s="252"/>
      <c r="H85" s="38"/>
      <c r="I85" s="252"/>
      <c r="J85" s="38"/>
      <c r="K85" s="38"/>
      <c r="L85" s="38"/>
      <c r="M85" s="38"/>
      <c r="N85" s="124" t="s">
        <v>4015</v>
      </c>
    </row>
    <row r="86" spans="1:14">
      <c r="A86" s="1036" t="s">
        <v>4199</v>
      </c>
      <c r="B86" s="1027" t="s">
        <v>60</v>
      </c>
      <c r="C86" s="38"/>
      <c r="D86" s="38"/>
      <c r="E86" s="38"/>
      <c r="F86" s="38"/>
      <c r="G86" s="38"/>
      <c r="H86" s="38"/>
      <c r="I86" s="252"/>
      <c r="J86" s="38"/>
      <c r="K86" s="38"/>
      <c r="L86" s="252"/>
      <c r="M86" s="252"/>
      <c r="N86" s="124" t="s">
        <v>4018</v>
      </c>
    </row>
    <row r="87" spans="1:14">
      <c r="A87" s="1036" t="s">
        <v>4200</v>
      </c>
      <c r="B87" s="1027" t="s">
        <v>59</v>
      </c>
      <c r="C87" s="252"/>
      <c r="D87" s="252"/>
      <c r="E87" s="38"/>
      <c r="F87" s="252"/>
      <c r="G87" s="252"/>
      <c r="H87" s="252"/>
      <c r="I87" s="252"/>
      <c r="J87" s="38"/>
      <c r="K87" s="252"/>
      <c r="L87" s="38"/>
      <c r="M87" s="38"/>
      <c r="N87" s="124" t="s">
        <v>4019</v>
      </c>
    </row>
    <row r="88" spans="1:14">
      <c r="A88" s="1035" t="s">
        <v>4201</v>
      </c>
      <c r="B88" s="1032"/>
      <c r="C88" s="38"/>
      <c r="D88" s="38"/>
      <c r="E88" s="38"/>
      <c r="F88" s="38"/>
      <c r="G88" s="38"/>
      <c r="H88" s="38"/>
      <c r="I88" s="38"/>
      <c r="J88" s="38"/>
      <c r="K88" s="38"/>
      <c r="L88" s="38"/>
      <c r="M88" s="38"/>
    </row>
    <row r="89" spans="1:14">
      <c r="A89" s="1036" t="s">
        <v>4197</v>
      </c>
      <c r="B89" s="1027" t="s">
        <v>58</v>
      </c>
      <c r="C89" s="38"/>
      <c r="D89" s="38"/>
      <c r="E89" s="252"/>
      <c r="F89" s="38"/>
      <c r="G89" s="252"/>
      <c r="H89" s="38"/>
      <c r="I89" s="38"/>
      <c r="J89" s="252"/>
      <c r="K89" s="38"/>
      <c r="L89" s="38"/>
      <c r="M89" s="38"/>
      <c r="N89" s="124" t="s">
        <v>4022</v>
      </c>
    </row>
    <row r="90" spans="1:14">
      <c r="A90" s="1036" t="s">
        <v>4198</v>
      </c>
      <c r="B90" s="1027" t="s">
        <v>57</v>
      </c>
      <c r="C90" s="38"/>
      <c r="D90" s="38"/>
      <c r="E90" s="252"/>
      <c r="F90" s="38"/>
      <c r="G90" s="252"/>
      <c r="H90" s="38"/>
      <c r="I90" s="38"/>
      <c r="J90" s="252"/>
      <c r="K90" s="38"/>
      <c r="L90" s="38"/>
      <c r="M90" s="38"/>
      <c r="N90" s="124" t="s">
        <v>4023</v>
      </c>
    </row>
    <row r="91" spans="1:14">
      <c r="A91" s="1035" t="s">
        <v>4025</v>
      </c>
      <c r="B91" s="1027" t="s">
        <v>56</v>
      </c>
      <c r="C91" s="38"/>
      <c r="D91" s="38"/>
      <c r="E91" s="38"/>
      <c r="F91" s="38"/>
      <c r="G91" s="38"/>
      <c r="H91" s="38"/>
      <c r="I91" s="252"/>
      <c r="J91" s="38"/>
      <c r="K91" s="38"/>
      <c r="L91" s="252"/>
      <c r="M91" s="252"/>
      <c r="N91" s="124" t="s">
        <v>4026</v>
      </c>
    </row>
    <row r="92" spans="1:14">
      <c r="C92" s="285" t="s">
        <v>90</v>
      </c>
      <c r="D92" s="285" t="s">
        <v>90</v>
      </c>
      <c r="E92" s="285" t="s">
        <v>90</v>
      </c>
      <c r="F92" s="285" t="s">
        <v>90</v>
      </c>
      <c r="G92" s="220" t="s">
        <v>2726</v>
      </c>
      <c r="H92" s="220" t="s">
        <v>2726</v>
      </c>
      <c r="I92" s="220"/>
      <c r="J92" s="220" t="s">
        <v>1006</v>
      </c>
      <c r="K92" s="220" t="s">
        <v>4202</v>
      </c>
      <c r="L92" s="285" t="s">
        <v>90</v>
      </c>
      <c r="M92" s="220" t="s">
        <v>2726</v>
      </c>
    </row>
    <row r="93" spans="1:14">
      <c r="C93" s="220"/>
      <c r="D93" s="220" t="s">
        <v>4202</v>
      </c>
      <c r="E93" s="719" t="s">
        <v>1094</v>
      </c>
      <c r="F93" s="719" t="s">
        <v>98</v>
      </c>
      <c r="G93" s="220" t="s">
        <v>4202</v>
      </c>
      <c r="H93" s="220" t="s">
        <v>4203</v>
      </c>
      <c r="I93" s="220"/>
      <c r="J93" s="220"/>
      <c r="L93" s="220"/>
      <c r="M93" s="220"/>
    </row>
    <row r="94" spans="1:14" ht="28.8">
      <c r="C94" s="1043" t="s">
        <v>3765</v>
      </c>
      <c r="D94" s="1043" t="s">
        <v>3765</v>
      </c>
      <c r="E94" s="1043" t="s">
        <v>3765</v>
      </c>
      <c r="F94" s="1043" t="s">
        <v>3765</v>
      </c>
      <c r="G94" s="1043" t="s">
        <v>3765</v>
      </c>
      <c r="H94" s="1043" t="s">
        <v>3765</v>
      </c>
      <c r="I94" s="1043" t="s">
        <v>3765</v>
      </c>
      <c r="J94" s="1043" t="s">
        <v>3765</v>
      </c>
      <c r="K94" s="1043" t="s">
        <v>3765</v>
      </c>
      <c r="L94" s="1043" t="s">
        <v>3765</v>
      </c>
      <c r="M94" s="1043" t="s">
        <v>3765</v>
      </c>
    </row>
    <row r="95" spans="1:14">
      <c r="C95" s="1043" t="s">
        <v>91</v>
      </c>
      <c r="D95" s="1043" t="s">
        <v>91</v>
      </c>
      <c r="E95" s="1043" t="s">
        <v>91</v>
      </c>
      <c r="F95" s="258" t="s">
        <v>91</v>
      </c>
      <c r="I95" s="220"/>
      <c r="K95" s="220"/>
      <c r="L95" s="220"/>
    </row>
    <row r="96" spans="1:14" ht="28.8">
      <c r="C96" s="1043" t="s">
        <v>169</v>
      </c>
      <c r="D96" s="1043" t="s">
        <v>169</v>
      </c>
      <c r="E96" s="1043" t="s">
        <v>92</v>
      </c>
      <c r="F96" s="258" t="s">
        <v>92</v>
      </c>
      <c r="G96" s="258" t="s">
        <v>141</v>
      </c>
      <c r="H96" s="258" t="s">
        <v>141</v>
      </c>
      <c r="I96" s="258" t="s">
        <v>142</v>
      </c>
      <c r="J96" s="258" t="s">
        <v>142</v>
      </c>
      <c r="K96" s="258" t="s">
        <v>141</v>
      </c>
      <c r="L96" s="1043" t="s">
        <v>91</v>
      </c>
      <c r="M96" s="1043" t="s">
        <v>141</v>
      </c>
    </row>
    <row r="97" spans="1:13" ht="72">
      <c r="C97" s="1043" t="s">
        <v>4204</v>
      </c>
      <c r="D97" s="1043" t="s">
        <v>4204</v>
      </c>
      <c r="E97" s="1043"/>
      <c r="F97" s="258" t="s">
        <v>97</v>
      </c>
      <c r="G97" s="258" t="s">
        <v>4205</v>
      </c>
      <c r="H97" s="258" t="s">
        <v>4205</v>
      </c>
      <c r="I97" s="258" t="s">
        <v>4178</v>
      </c>
      <c r="J97" s="258" t="s">
        <v>4206</v>
      </c>
      <c r="K97" s="258" t="s">
        <v>4207</v>
      </c>
      <c r="L97" s="1043" t="s">
        <v>4208</v>
      </c>
      <c r="M97" s="1043" t="s">
        <v>3025</v>
      </c>
    </row>
    <row r="98" spans="1:13">
      <c r="C98" s="1043" t="s">
        <v>3207</v>
      </c>
      <c r="D98" s="1043" t="s">
        <v>3207</v>
      </c>
      <c r="E98" s="220"/>
      <c r="F98" s="220"/>
      <c r="G98" s="220"/>
      <c r="H98" s="220"/>
      <c r="I98" s="220"/>
      <c r="J98" s="220"/>
      <c r="K98" s="220"/>
      <c r="L98" s="1043"/>
      <c r="M98" s="220"/>
    </row>
    <row r="100" spans="1:13">
      <c r="A100" s="1" t="s">
        <v>4238</v>
      </c>
      <c r="B100" s="578"/>
      <c r="C100" s="578"/>
      <c r="D100" s="41"/>
    </row>
    <row r="101" spans="1:13">
      <c r="A101" s="273" t="s">
        <v>109</v>
      </c>
    </row>
    <row r="102" spans="1:13">
      <c r="A102" s="905" t="s">
        <v>3746</v>
      </c>
      <c r="B102" s="262" t="s">
        <v>3747</v>
      </c>
      <c r="C102" s="111" t="s">
        <v>108</v>
      </c>
      <c r="D102" s="262" t="s">
        <v>3748</v>
      </c>
    </row>
    <row r="103" spans="1:13">
      <c r="A103" s="54" t="s">
        <v>304</v>
      </c>
      <c r="B103" s="262" t="s">
        <v>339</v>
      </c>
      <c r="C103" s="111" t="s">
        <v>156</v>
      </c>
      <c r="D103" s="262" t="s">
        <v>313</v>
      </c>
    </row>
    <row r="104" spans="1:13">
      <c r="A104" s="54" t="s">
        <v>320</v>
      </c>
      <c r="B104" s="262" t="s">
        <v>314</v>
      </c>
      <c r="C104" s="111" t="s">
        <v>162</v>
      </c>
      <c r="D104" s="262" t="s">
        <v>315</v>
      </c>
    </row>
    <row r="105" spans="1:13">
      <c r="A105" s="578"/>
    </row>
    <row r="106" spans="1:13">
      <c r="A106" s="276" t="s">
        <v>4210</v>
      </c>
    </row>
    <row r="108" spans="1:13">
      <c r="A108" s="578"/>
      <c r="B108" s="1026"/>
      <c r="C108" s="1027" t="s">
        <v>120</v>
      </c>
    </row>
    <row r="109" spans="1:13" ht="57.6">
      <c r="A109" s="1038" t="s">
        <v>4211</v>
      </c>
      <c r="B109" s="2013" t="s">
        <v>53</v>
      </c>
      <c r="C109" s="252"/>
      <c r="D109" s="448" t="s">
        <v>91</v>
      </c>
      <c r="E109" s="448" t="s">
        <v>100</v>
      </c>
      <c r="F109" s="448" t="s">
        <v>2119</v>
      </c>
      <c r="G109" s="448" t="s">
        <v>1292</v>
      </c>
      <c r="H109" s="12" t="s">
        <v>4212</v>
      </c>
      <c r="I109" s="3" t="s">
        <v>104</v>
      </c>
      <c r="J109" s="2" t="s">
        <v>90</v>
      </c>
    </row>
    <row r="110" spans="1:13">
      <c r="A110" s="578"/>
      <c r="B110" s="1026"/>
      <c r="C110" s="41"/>
    </row>
    <row r="112" spans="1:13">
      <c r="A112" s="1" t="s">
        <v>4239</v>
      </c>
      <c r="B112" s="578"/>
      <c r="C112" s="578"/>
      <c r="D112" s="41"/>
    </row>
    <row r="113" spans="1:4">
      <c r="A113" s="273" t="s">
        <v>109</v>
      </c>
    </row>
    <row r="114" spans="1:4">
      <c r="A114" s="905" t="s">
        <v>3746</v>
      </c>
      <c r="B114" s="262" t="s">
        <v>3747</v>
      </c>
      <c r="C114" s="111" t="s">
        <v>108</v>
      </c>
      <c r="D114" s="262" t="s">
        <v>3748</v>
      </c>
    </row>
    <row r="115" spans="1:4">
      <c r="A115" s="54" t="s">
        <v>304</v>
      </c>
      <c r="B115" s="262" t="s">
        <v>339</v>
      </c>
      <c r="C115" s="111" t="s">
        <v>156</v>
      </c>
      <c r="D115" s="262" t="s">
        <v>313</v>
      </c>
    </row>
    <row r="116" spans="1:4">
      <c r="A116" s="54" t="s">
        <v>320</v>
      </c>
      <c r="B116" s="262" t="s">
        <v>314</v>
      </c>
      <c r="C116" s="111" t="s">
        <v>162</v>
      </c>
      <c r="D116" s="262" t="s">
        <v>315</v>
      </c>
    </row>
    <row r="117" spans="1:4">
      <c r="A117" s="578"/>
    </row>
    <row r="118" spans="1:4">
      <c r="A118" s="276" t="s">
        <v>4214</v>
      </c>
    </row>
    <row r="119" spans="1:4">
      <c r="C119" s="701" t="s">
        <v>4215</v>
      </c>
    </row>
    <row r="120" spans="1:4">
      <c r="C120" s="1027" t="s">
        <v>144</v>
      </c>
    </row>
    <row r="121" spans="1:4">
      <c r="A121" s="1039" t="s">
        <v>4216</v>
      </c>
      <c r="B121" s="993" t="s">
        <v>101</v>
      </c>
      <c r="C121" s="252"/>
      <c r="D121" s="35" t="s">
        <v>4217</v>
      </c>
    </row>
    <row r="122" spans="1:4">
      <c r="A122" s="1039" t="s">
        <v>4218</v>
      </c>
      <c r="B122" s="993" t="s">
        <v>44</v>
      </c>
      <c r="C122" s="252"/>
      <c r="D122" s="35" t="s">
        <v>4219</v>
      </c>
    </row>
    <row r="123" spans="1:4">
      <c r="A123" s="1039" t="s">
        <v>4220</v>
      </c>
      <c r="B123" s="993" t="s">
        <v>43</v>
      </c>
      <c r="C123" s="252"/>
      <c r="D123" s="35" t="s">
        <v>4221</v>
      </c>
    </row>
    <row r="124" spans="1:4">
      <c r="A124" s="1039" t="s">
        <v>4222</v>
      </c>
      <c r="B124" s="993" t="s">
        <v>2</v>
      </c>
      <c r="C124" s="252"/>
      <c r="D124" s="35" t="s">
        <v>4223</v>
      </c>
    </row>
    <row r="125" spans="1:4">
      <c r="A125" s="1039" t="s">
        <v>4224</v>
      </c>
      <c r="B125" s="993" t="s">
        <v>42</v>
      </c>
      <c r="C125" s="252"/>
      <c r="D125" s="35" t="s">
        <v>4225</v>
      </c>
    </row>
    <row r="126" spans="1:4">
      <c r="C126" s="4" t="s">
        <v>91</v>
      </c>
    </row>
    <row r="127" spans="1:4">
      <c r="C127" s="4" t="s">
        <v>159</v>
      </c>
    </row>
    <row r="128" spans="1:4">
      <c r="C128" s="41" t="s">
        <v>3765</v>
      </c>
    </row>
    <row r="129" spans="3:3" ht="28.8">
      <c r="C129" s="12" t="s">
        <v>4226</v>
      </c>
    </row>
    <row r="130" spans="3:3">
      <c r="C130" s="10" t="s">
        <v>90</v>
      </c>
    </row>
  </sheetData>
  <mergeCells count="2">
    <mergeCell ref="C13:J13"/>
    <mergeCell ref="C49:D49"/>
  </mergeCells>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227">
    <tabColor rgb="FF00B0F0"/>
  </sheetPr>
  <dimension ref="A1:S95"/>
  <sheetViews>
    <sheetView zoomScale="80" zoomScaleNormal="80" workbookViewId="0"/>
  </sheetViews>
  <sheetFormatPr defaultColWidth="9.33203125" defaultRowHeight="14.4"/>
  <cols>
    <col min="1" max="1" width="85.6640625" style="103" customWidth="1"/>
    <col min="2" max="2" width="12.6640625" style="106" customWidth="1"/>
    <col min="3" max="4" width="21.33203125" style="103" customWidth="1"/>
    <col min="5" max="5" width="32.33203125" style="103" customWidth="1"/>
    <col min="6" max="7" width="21.33203125" style="103" customWidth="1"/>
    <col min="8" max="8" width="48.6640625" style="103" bestFit="1" customWidth="1"/>
    <col min="9"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1" t="s">
        <v>5986</v>
      </c>
    </row>
    <row r="2" spans="1:19">
      <c r="A2" s="1521" t="s">
        <v>5904</v>
      </c>
      <c r="B2" s="71"/>
      <c r="C2" s="35"/>
      <c r="D2" s="35"/>
      <c r="E2" s="35"/>
    </row>
    <row r="3" spans="1:19">
      <c r="A3" s="53"/>
      <c r="B3" s="71"/>
      <c r="D3" s="35"/>
      <c r="E3" s="35"/>
    </row>
    <row r="4" spans="1:19">
      <c r="A4" s="1" t="s">
        <v>5987</v>
      </c>
      <c r="B4" s="71"/>
    </row>
    <row r="5" spans="1:19">
      <c r="A5" s="52" t="s">
        <v>812</v>
      </c>
      <c r="B5" s="71"/>
      <c r="C5" s="51"/>
    </row>
    <row r="6" spans="1:19">
      <c r="B6" s="105"/>
      <c r="C6" s="105"/>
      <c r="D6" s="105"/>
      <c r="E6" s="105"/>
      <c r="F6" s="105"/>
    </row>
    <row r="7" spans="1:19">
      <c r="A7" s="36" t="s">
        <v>109</v>
      </c>
      <c r="B7" s="105"/>
      <c r="C7" s="105"/>
      <c r="D7" s="105"/>
      <c r="E7" s="105"/>
      <c r="F7" s="105"/>
    </row>
    <row r="8" spans="1:19">
      <c r="A8" s="36" t="s">
        <v>700</v>
      </c>
      <c r="B8" s="105"/>
      <c r="C8" s="105"/>
      <c r="D8" s="105"/>
      <c r="E8" s="105"/>
      <c r="F8" s="105"/>
    </row>
    <row r="9" spans="1:19">
      <c r="B9" s="105"/>
      <c r="C9" s="105"/>
      <c r="D9" s="105"/>
      <c r="E9" s="105"/>
      <c r="F9" s="105"/>
    </row>
    <row r="10" spans="1:19" ht="57.75" customHeight="1">
      <c r="A10"/>
      <c r="B10" s="71"/>
      <c r="C10" s="924" t="s">
        <v>316</v>
      </c>
      <c r="D10" s="925" t="s">
        <v>209</v>
      </c>
      <c r="E10" s="926" t="s">
        <v>342</v>
      </c>
      <c r="F10" s="925" t="s">
        <v>215</v>
      </c>
      <c r="G10" s="122" t="s">
        <v>352</v>
      </c>
      <c r="H10" s="113"/>
      <c r="I10" s="113"/>
      <c r="J10" s="113"/>
      <c r="Q10" s="103"/>
      <c r="R10" s="103"/>
      <c r="S10" s="103"/>
    </row>
    <row r="11" spans="1:19">
      <c r="A11"/>
      <c r="B11" s="71"/>
      <c r="C11" s="114" t="s">
        <v>13</v>
      </c>
      <c r="D11" s="107" t="s">
        <v>87</v>
      </c>
      <c r="E11" s="107" t="s">
        <v>86</v>
      </c>
      <c r="F11" s="107" t="s">
        <v>85</v>
      </c>
      <c r="G11" s="107" t="s">
        <v>84</v>
      </c>
      <c r="H11" s="113"/>
      <c r="I11" s="113"/>
      <c r="J11" s="113"/>
      <c r="Q11" s="103"/>
      <c r="R11" s="103"/>
      <c r="S11" s="103"/>
    </row>
    <row r="12" spans="1:19">
      <c r="A12" s="927" t="s">
        <v>370</v>
      </c>
      <c r="B12" s="1516"/>
      <c r="C12" s="25"/>
      <c r="D12" s="25"/>
      <c r="E12" s="25"/>
      <c r="F12" s="25"/>
      <c r="G12" s="25"/>
      <c r="H12" s="113"/>
      <c r="I12" s="113"/>
      <c r="J12" s="113"/>
      <c r="S12" s="103"/>
    </row>
    <row r="13" spans="1:19">
      <c r="A13" s="928" t="s">
        <v>371</v>
      </c>
      <c r="B13" s="1517" t="s">
        <v>12</v>
      </c>
      <c r="C13" s="90"/>
      <c r="D13" s="90"/>
      <c r="E13" s="90"/>
      <c r="F13" s="90"/>
      <c r="G13" s="25"/>
      <c r="H13" s="116"/>
      <c r="I13" s="112" t="s">
        <v>187</v>
      </c>
      <c r="J13" s="86"/>
      <c r="K13" s="112" t="s">
        <v>205</v>
      </c>
      <c r="L13" s="86"/>
      <c r="M13" s="86"/>
      <c r="N13" s="86"/>
      <c r="O13" s="86"/>
      <c r="S13" s="103"/>
    </row>
    <row r="14" spans="1:19">
      <c r="A14" s="1498" t="s">
        <v>803</v>
      </c>
      <c r="B14" s="1517" t="s">
        <v>72</v>
      </c>
      <c r="C14" s="90"/>
      <c r="D14" s="90"/>
      <c r="E14" s="90"/>
      <c r="F14" s="90"/>
      <c r="G14" s="25"/>
      <c r="H14" s="116"/>
      <c r="I14" s="112" t="s">
        <v>187</v>
      </c>
      <c r="J14" s="86"/>
      <c r="K14" s="112" t="s">
        <v>206</v>
      </c>
      <c r="L14" s="86"/>
      <c r="M14" s="86"/>
      <c r="N14" s="86"/>
      <c r="O14" s="86"/>
      <c r="S14" s="103"/>
    </row>
    <row r="15" spans="1:19">
      <c r="A15" s="930" t="s">
        <v>372</v>
      </c>
      <c r="B15" s="1517" t="s">
        <v>11</v>
      </c>
      <c r="C15" s="90"/>
      <c r="D15" s="90"/>
      <c r="E15" s="90"/>
      <c r="F15" s="90"/>
      <c r="G15" s="25"/>
      <c r="H15" s="94"/>
      <c r="I15" s="112" t="s">
        <v>187</v>
      </c>
      <c r="J15" s="140" t="s">
        <v>560</v>
      </c>
      <c r="K15" s="112" t="s">
        <v>206</v>
      </c>
      <c r="L15" s="86"/>
      <c r="M15" s="86"/>
      <c r="N15" s="86"/>
      <c r="O15" s="86"/>
      <c r="S15" s="103"/>
    </row>
    <row r="16" spans="1:19">
      <c r="A16" s="930" t="s">
        <v>374</v>
      </c>
      <c r="B16" s="1517" t="s">
        <v>71</v>
      </c>
      <c r="C16" s="90"/>
      <c r="D16" s="90"/>
      <c r="E16" s="90"/>
      <c r="F16" s="90"/>
      <c r="G16" s="25"/>
      <c r="H16" s="94"/>
      <c r="I16" s="112" t="s">
        <v>187</v>
      </c>
      <c r="J16" s="140" t="s">
        <v>559</v>
      </c>
      <c r="K16" s="112" t="s">
        <v>206</v>
      </c>
      <c r="L16" s="86"/>
      <c r="M16" s="86"/>
      <c r="N16" s="86"/>
      <c r="O16" s="86"/>
      <c r="S16" s="103"/>
    </row>
    <row r="17" spans="1:19">
      <c r="A17" s="928" t="s">
        <v>375</v>
      </c>
      <c r="B17" s="1517" t="s">
        <v>70</v>
      </c>
      <c r="C17" s="90"/>
      <c r="D17" s="90"/>
      <c r="E17" s="90"/>
      <c r="F17" s="90"/>
      <c r="G17" s="25"/>
      <c r="H17" s="138"/>
      <c r="I17" s="161" t="s">
        <v>200</v>
      </c>
      <c r="J17" s="86"/>
      <c r="K17" s="112"/>
      <c r="L17" s="86"/>
      <c r="M17" s="41"/>
      <c r="N17" s="86"/>
      <c r="O17" s="86"/>
      <c r="S17" s="103"/>
    </row>
    <row r="18" spans="1:19">
      <c r="A18" s="928" t="s">
        <v>376</v>
      </c>
      <c r="B18" s="1517" t="s">
        <v>69</v>
      </c>
      <c r="C18" s="90"/>
      <c r="D18" s="90"/>
      <c r="E18" s="90"/>
      <c r="F18" s="90"/>
      <c r="G18" s="25"/>
      <c r="H18" s="138"/>
      <c r="I18" s="161" t="s">
        <v>199</v>
      </c>
      <c r="J18" s="86"/>
      <c r="K18" s="112"/>
      <c r="L18" s="86"/>
      <c r="M18" s="41"/>
      <c r="N18" s="86"/>
      <c r="O18" s="86"/>
      <c r="S18" s="103"/>
    </row>
    <row r="19" spans="1:19">
      <c r="A19" s="1301" t="s">
        <v>990</v>
      </c>
      <c r="B19" s="1517" t="s">
        <v>68</v>
      </c>
      <c r="C19" s="90"/>
      <c r="D19" s="90"/>
      <c r="E19" s="90"/>
      <c r="F19" s="90"/>
      <c r="G19" s="25"/>
      <c r="H19" s="138" t="s">
        <v>991</v>
      </c>
      <c r="I19" s="123" t="s">
        <v>201</v>
      </c>
      <c r="J19" s="86"/>
      <c r="K19" s="112" t="s">
        <v>205</v>
      </c>
      <c r="L19" s="86"/>
      <c r="M19" s="86"/>
      <c r="N19" s="86"/>
      <c r="O19" s="86"/>
      <c r="S19" s="103"/>
    </row>
    <row r="20" spans="1:19">
      <c r="A20" s="1498" t="s">
        <v>5564</v>
      </c>
      <c r="B20" s="1517" t="s">
        <v>67</v>
      </c>
      <c r="C20" s="90"/>
      <c r="D20" s="90"/>
      <c r="E20" s="90"/>
      <c r="F20" s="90"/>
      <c r="G20" s="25"/>
      <c r="H20" s="138" t="s">
        <v>991</v>
      </c>
      <c r="I20" s="142" t="s">
        <v>187</v>
      </c>
      <c r="J20" s="86"/>
      <c r="K20" s="86"/>
      <c r="L20" s="86"/>
      <c r="M20" s="86"/>
      <c r="N20" s="86"/>
      <c r="O20" s="86"/>
      <c r="S20" s="103"/>
    </row>
    <row r="21" spans="1:19">
      <c r="A21" s="931" t="s">
        <v>715</v>
      </c>
      <c r="B21" s="1517" t="s">
        <v>66</v>
      </c>
      <c r="C21" s="90"/>
      <c r="D21" s="90"/>
      <c r="E21" s="90"/>
      <c r="F21" s="90"/>
      <c r="G21" s="25"/>
      <c r="H21" s="138" t="s">
        <v>229</v>
      </c>
      <c r="I21" s="123" t="s">
        <v>201</v>
      </c>
      <c r="J21" s="86"/>
      <c r="K21" s="112" t="s">
        <v>205</v>
      </c>
      <c r="L21" s="140"/>
      <c r="M21" s="140"/>
      <c r="N21" s="140"/>
      <c r="S21" s="103"/>
    </row>
    <row r="22" spans="1:19">
      <c r="A22" s="931" t="s">
        <v>716</v>
      </c>
      <c r="B22" s="1517" t="s">
        <v>10</v>
      </c>
      <c r="C22" s="90"/>
      <c r="D22" s="90"/>
      <c r="E22" s="90"/>
      <c r="F22" s="90"/>
      <c r="G22" s="25"/>
      <c r="H22" s="138" t="s">
        <v>547</v>
      </c>
      <c r="I22" s="123" t="s">
        <v>201</v>
      </c>
      <c r="J22" s="86"/>
      <c r="K22" s="112" t="s">
        <v>205</v>
      </c>
      <c r="L22" s="140"/>
      <c r="M22" s="140"/>
      <c r="N22" s="140"/>
      <c r="S22" s="103"/>
    </row>
    <row r="23" spans="1:19">
      <c r="A23" s="931" t="s">
        <v>397</v>
      </c>
      <c r="B23" s="1517" t="s">
        <v>9</v>
      </c>
      <c r="C23" s="90"/>
      <c r="D23" s="90"/>
      <c r="E23" s="90"/>
      <c r="F23" s="90"/>
      <c r="G23" s="25"/>
      <c r="H23" s="138" t="s">
        <v>548</v>
      </c>
      <c r="I23" s="123" t="s">
        <v>201</v>
      </c>
      <c r="J23" s="86"/>
      <c r="K23" s="112" t="s">
        <v>205</v>
      </c>
      <c r="L23" s="140"/>
      <c r="M23" s="140"/>
      <c r="N23" s="140"/>
      <c r="S23" s="103"/>
    </row>
    <row r="24" spans="1:19">
      <c r="A24" s="931" t="s">
        <v>714</v>
      </c>
      <c r="B24" s="1517" t="s">
        <v>65</v>
      </c>
      <c r="C24" s="90"/>
      <c r="D24" s="90"/>
      <c r="E24" s="90"/>
      <c r="F24" s="90"/>
      <c r="G24" s="25"/>
      <c r="H24" s="138" t="s">
        <v>217</v>
      </c>
      <c r="I24" s="123" t="s">
        <v>201</v>
      </c>
      <c r="J24" s="86"/>
      <c r="K24" s="112" t="s">
        <v>205</v>
      </c>
      <c r="L24" s="140"/>
      <c r="M24" s="140"/>
      <c r="N24" s="140"/>
      <c r="S24" s="103"/>
    </row>
    <row r="25" spans="1:19">
      <c r="A25" s="931" t="s">
        <v>717</v>
      </c>
      <c r="B25" s="1517" t="s">
        <v>8</v>
      </c>
      <c r="C25" s="90"/>
      <c r="D25" s="90"/>
      <c r="E25" s="90"/>
      <c r="F25" s="90"/>
      <c r="G25" s="25"/>
      <c r="H25" s="138" t="s">
        <v>549</v>
      </c>
      <c r="I25" s="123" t="s">
        <v>201</v>
      </c>
      <c r="J25" s="86"/>
      <c r="K25" s="112" t="s">
        <v>205</v>
      </c>
      <c r="L25" s="140"/>
      <c r="M25" s="140"/>
      <c r="N25" s="140"/>
      <c r="S25" s="103"/>
    </row>
    <row r="26" spans="1:19">
      <c r="A26" s="931" t="s">
        <v>226</v>
      </c>
      <c r="B26" s="1517" t="s">
        <v>7</v>
      </c>
      <c r="C26" s="90"/>
      <c r="D26" s="90"/>
      <c r="E26" s="90"/>
      <c r="F26" s="90"/>
      <c r="G26" s="25"/>
      <c r="H26" s="138" t="s">
        <v>225</v>
      </c>
      <c r="I26" s="123" t="s">
        <v>201</v>
      </c>
      <c r="J26" s="86"/>
      <c r="K26" s="112" t="s">
        <v>205</v>
      </c>
      <c r="L26" s="140"/>
      <c r="M26" s="140"/>
      <c r="N26" s="140"/>
      <c r="S26" s="103"/>
    </row>
    <row r="27" spans="1:19">
      <c r="A27" s="931" t="s">
        <v>221</v>
      </c>
      <c r="B27" s="1517" t="s">
        <v>64</v>
      </c>
      <c r="C27" s="90"/>
      <c r="D27" s="90"/>
      <c r="E27" s="90"/>
      <c r="F27" s="90"/>
      <c r="G27" s="25"/>
      <c r="H27" s="138" t="s">
        <v>220</v>
      </c>
      <c r="I27" s="123" t="s">
        <v>201</v>
      </c>
      <c r="J27" s="86"/>
      <c r="K27" s="125" t="s">
        <v>205</v>
      </c>
      <c r="L27" s="140"/>
      <c r="M27" s="140"/>
      <c r="N27" s="140"/>
      <c r="S27" s="103"/>
    </row>
    <row r="28" spans="1:19">
      <c r="A28" s="1519" t="s">
        <v>988</v>
      </c>
      <c r="B28" s="1517" t="s">
        <v>6</v>
      </c>
      <c r="C28" s="91"/>
      <c r="D28" s="91"/>
      <c r="E28" s="91"/>
      <c r="F28" s="91"/>
      <c r="G28" s="25"/>
      <c r="H28" s="138" t="s">
        <v>222</v>
      </c>
      <c r="I28" s="123" t="s">
        <v>201</v>
      </c>
      <c r="J28" s="86"/>
      <c r="K28" s="112" t="s">
        <v>205</v>
      </c>
      <c r="L28" s="140"/>
      <c r="M28" s="140"/>
      <c r="N28" s="140"/>
      <c r="S28" s="103"/>
    </row>
    <row r="29" spans="1:19">
      <c r="A29" s="1519" t="s">
        <v>989</v>
      </c>
      <c r="B29" s="1517" t="s">
        <v>5</v>
      </c>
      <c r="C29" s="91"/>
      <c r="D29" s="91"/>
      <c r="E29" s="91"/>
      <c r="F29" s="91"/>
      <c r="G29" s="25"/>
      <c r="H29" s="138" t="s">
        <v>565</v>
      </c>
      <c r="I29" s="123" t="s">
        <v>201</v>
      </c>
      <c r="J29" s="86"/>
      <c r="K29" s="142"/>
      <c r="L29" s="140"/>
      <c r="M29" s="140"/>
      <c r="N29" s="140"/>
      <c r="S29" s="103"/>
    </row>
    <row r="30" spans="1:19">
      <c r="A30" s="1498" t="s">
        <v>5900</v>
      </c>
      <c r="B30" s="1517" t="s">
        <v>63</v>
      </c>
      <c r="C30" s="90"/>
      <c r="D30" s="90"/>
      <c r="E30" s="90"/>
      <c r="F30" s="90"/>
      <c r="G30" s="25"/>
      <c r="H30" s="138" t="s">
        <v>6450</v>
      </c>
      <c r="I30" s="123" t="s">
        <v>201</v>
      </c>
      <c r="J30" s="86"/>
      <c r="K30" s="112" t="s">
        <v>205</v>
      </c>
      <c r="L30" s="140"/>
      <c r="M30" s="140"/>
      <c r="N30" s="140"/>
      <c r="S30" s="103"/>
    </row>
    <row r="31" spans="1:19">
      <c r="A31" s="1526" t="s">
        <v>992</v>
      </c>
      <c r="B31" s="1517" t="s">
        <v>62</v>
      </c>
      <c r="C31" s="91"/>
      <c r="D31" s="91"/>
      <c r="E31" s="91"/>
      <c r="F31" s="91"/>
      <c r="G31" s="25"/>
      <c r="H31" s="157" t="s">
        <v>994</v>
      </c>
      <c r="I31" s="123" t="s">
        <v>201</v>
      </c>
      <c r="J31" s="86"/>
      <c r="K31" s="112" t="s">
        <v>205</v>
      </c>
      <c r="L31" s="140"/>
      <c r="M31" s="140"/>
      <c r="N31" s="140"/>
      <c r="S31" s="103"/>
    </row>
    <row r="32" spans="1:19">
      <c r="A32" s="1526" t="s">
        <v>993</v>
      </c>
      <c r="B32" s="1517" t="s">
        <v>61</v>
      </c>
      <c r="C32" s="91"/>
      <c r="D32" s="91"/>
      <c r="E32" s="91"/>
      <c r="F32" s="91"/>
      <c r="G32" s="25"/>
      <c r="H32" s="157" t="s">
        <v>994</v>
      </c>
      <c r="I32" s="123" t="s">
        <v>201</v>
      </c>
      <c r="J32" s="86"/>
      <c r="K32" s="112"/>
      <c r="L32" s="140"/>
      <c r="M32" s="140"/>
      <c r="N32" s="140"/>
      <c r="S32" s="103"/>
    </row>
    <row r="33" spans="1:19">
      <c r="A33" s="928" t="s">
        <v>377</v>
      </c>
      <c r="B33" s="1517" t="s">
        <v>4</v>
      </c>
      <c r="C33" s="90"/>
      <c r="D33" s="90"/>
      <c r="E33" s="90"/>
      <c r="F33" s="90"/>
      <c r="G33" s="25"/>
      <c r="H33" s="138" t="s">
        <v>550</v>
      </c>
      <c r="I33" s="112" t="s">
        <v>187</v>
      </c>
      <c r="J33" s="86"/>
      <c r="K33" s="112" t="s">
        <v>205</v>
      </c>
      <c r="L33" s="86"/>
      <c r="M33" s="103"/>
      <c r="N33" s="103"/>
      <c r="O33" s="103"/>
      <c r="S33" s="103"/>
    </row>
    <row r="34" spans="1:19">
      <c r="A34" s="928" t="s">
        <v>378</v>
      </c>
      <c r="B34" s="1517" t="s">
        <v>60</v>
      </c>
      <c r="C34" s="90"/>
      <c r="D34" s="90"/>
      <c r="E34" s="90"/>
      <c r="F34" s="90"/>
      <c r="G34" s="25"/>
      <c r="H34" s="138" t="s">
        <v>551</v>
      </c>
      <c r="I34" s="112" t="s">
        <v>187</v>
      </c>
      <c r="J34" s="86"/>
      <c r="K34" s="112" t="s">
        <v>205</v>
      </c>
      <c r="L34" s="86"/>
      <c r="M34" s="86"/>
      <c r="N34" s="86"/>
      <c r="O34" s="86"/>
      <c r="S34" s="103"/>
    </row>
    <row r="35" spans="1:19">
      <c r="A35" s="928" t="s">
        <v>373</v>
      </c>
      <c r="B35" s="1517" t="s">
        <v>59</v>
      </c>
      <c r="C35" s="90"/>
      <c r="D35" s="90"/>
      <c r="E35" s="90"/>
      <c r="F35" s="90"/>
      <c r="G35" s="25"/>
      <c r="H35" s="138" t="s">
        <v>552</v>
      </c>
      <c r="I35" s="112" t="s">
        <v>187</v>
      </c>
      <c r="J35" s="86"/>
      <c r="K35" s="112" t="s">
        <v>205</v>
      </c>
      <c r="L35" s="86"/>
      <c r="M35" s="86"/>
      <c r="N35" s="86"/>
      <c r="O35" s="86"/>
      <c r="S35" s="103"/>
    </row>
    <row r="36" spans="1:19">
      <c r="A36" s="928" t="s">
        <v>380</v>
      </c>
      <c r="B36" s="1517" t="s">
        <v>58</v>
      </c>
      <c r="C36" s="90"/>
      <c r="D36" s="90"/>
      <c r="E36" s="90"/>
      <c r="F36" s="90"/>
      <c r="G36" s="25"/>
      <c r="H36" s="138" t="s">
        <v>553</v>
      </c>
      <c r="I36" s="112" t="s">
        <v>187</v>
      </c>
      <c r="J36" s="86"/>
      <c r="K36" s="112" t="s">
        <v>205</v>
      </c>
      <c r="L36" s="86"/>
      <c r="M36" s="86"/>
      <c r="N36" s="86"/>
      <c r="O36" s="86"/>
      <c r="S36" s="103"/>
    </row>
    <row r="37" spans="1:19">
      <c r="A37" s="928" t="s">
        <v>381</v>
      </c>
      <c r="B37" s="1517" t="s">
        <v>57</v>
      </c>
      <c r="C37" s="90"/>
      <c r="D37" s="90"/>
      <c r="E37" s="90"/>
      <c r="F37" s="90"/>
      <c r="G37" s="25"/>
      <c r="H37" s="138" t="s">
        <v>554</v>
      </c>
      <c r="I37" s="112" t="s">
        <v>187</v>
      </c>
      <c r="J37" s="86"/>
      <c r="K37" s="112" t="s">
        <v>205</v>
      </c>
      <c r="L37" s="86"/>
      <c r="M37" s="86"/>
      <c r="N37" s="86"/>
      <c r="O37" s="86"/>
      <c r="S37" s="103"/>
    </row>
    <row r="38" spans="1:19">
      <c r="A38" s="928" t="s">
        <v>382</v>
      </c>
      <c r="B38" s="1517" t="s">
        <v>56</v>
      </c>
      <c r="C38" s="90"/>
      <c r="D38" s="90"/>
      <c r="E38" s="90"/>
      <c r="F38" s="90"/>
      <c r="G38" s="25"/>
      <c r="H38" s="138" t="s">
        <v>318</v>
      </c>
      <c r="I38" s="112" t="s">
        <v>187</v>
      </c>
      <c r="J38" s="86"/>
      <c r="K38" s="112" t="s">
        <v>205</v>
      </c>
      <c r="L38" s="86"/>
      <c r="M38" s="86"/>
      <c r="N38" s="86"/>
      <c r="O38" s="86"/>
      <c r="S38" s="103"/>
    </row>
    <row r="39" spans="1:19">
      <c r="A39" s="928" t="s">
        <v>383</v>
      </c>
      <c r="B39" s="1517" t="s">
        <v>55</v>
      </c>
      <c r="C39" s="90"/>
      <c r="D39" s="90"/>
      <c r="E39" s="90"/>
      <c r="F39" s="90"/>
      <c r="G39" s="25"/>
      <c r="H39" s="138" t="s">
        <v>555</v>
      </c>
      <c r="I39" s="112" t="s">
        <v>187</v>
      </c>
      <c r="J39" s="86"/>
      <c r="K39" s="112" t="s">
        <v>205</v>
      </c>
      <c r="L39" s="86"/>
      <c r="M39" s="86"/>
      <c r="N39" s="86"/>
      <c r="O39" s="86"/>
      <c r="S39" s="103"/>
    </row>
    <row r="40" spans="1:19">
      <c r="A40" s="929" t="s">
        <v>804</v>
      </c>
      <c r="B40" s="1517" t="s">
        <v>54</v>
      </c>
      <c r="C40" s="90"/>
      <c r="D40" s="90"/>
      <c r="E40" s="90"/>
      <c r="F40" s="90"/>
      <c r="G40" s="25"/>
      <c r="H40" s="138" t="s">
        <v>555</v>
      </c>
      <c r="I40" s="112" t="s">
        <v>187</v>
      </c>
      <c r="J40" s="86"/>
      <c r="K40" s="86"/>
      <c r="L40" s="86"/>
      <c r="M40" s="86"/>
      <c r="N40" s="86"/>
      <c r="O40" s="86"/>
      <c r="S40" s="103"/>
    </row>
    <row r="41" spans="1:19">
      <c r="A41" s="928" t="s">
        <v>385</v>
      </c>
      <c r="B41" s="1517" t="s">
        <v>3</v>
      </c>
      <c r="C41" s="90"/>
      <c r="D41" s="90"/>
      <c r="E41" s="90"/>
      <c r="F41" s="90"/>
      <c r="G41" s="25"/>
      <c r="H41" s="138" t="s">
        <v>562</v>
      </c>
      <c r="I41" s="112" t="s">
        <v>187</v>
      </c>
      <c r="J41" s="86"/>
      <c r="K41" s="112" t="s">
        <v>205</v>
      </c>
      <c r="L41" s="86"/>
      <c r="M41" s="86"/>
      <c r="N41" s="86"/>
      <c r="O41" s="86"/>
      <c r="S41" s="103"/>
    </row>
    <row r="42" spans="1:19">
      <c r="A42" s="932" t="s">
        <v>807</v>
      </c>
      <c r="B42" s="1517" t="s">
        <v>53</v>
      </c>
      <c r="C42" s="90"/>
      <c r="D42" s="90"/>
      <c r="E42" s="90"/>
      <c r="F42" s="90"/>
      <c r="G42" s="25"/>
      <c r="H42" s="138" t="s">
        <v>562</v>
      </c>
      <c r="I42" s="112" t="s">
        <v>187</v>
      </c>
      <c r="J42" s="86"/>
      <c r="K42" s="86"/>
      <c r="L42" s="86"/>
      <c r="M42" s="86"/>
      <c r="N42" s="86"/>
      <c r="O42" s="86"/>
      <c r="S42" s="103"/>
    </row>
    <row r="43" spans="1:19">
      <c r="A43" s="931" t="s">
        <v>6188</v>
      </c>
      <c r="B43" s="1517" t="s">
        <v>52</v>
      </c>
      <c r="C43" s="90"/>
      <c r="D43" s="90"/>
      <c r="E43" s="90"/>
      <c r="F43" s="90"/>
      <c r="G43" s="25"/>
      <c r="H43" s="138" t="s">
        <v>561</v>
      </c>
      <c r="I43" s="112" t="s">
        <v>187</v>
      </c>
      <c r="J43" s="86"/>
      <c r="K43" s="112" t="s">
        <v>205</v>
      </c>
      <c r="L43" s="86"/>
      <c r="M43" s="86"/>
      <c r="N43" s="86"/>
      <c r="O43" s="86"/>
      <c r="S43" s="103"/>
    </row>
    <row r="44" spans="1:19">
      <c r="A44" s="933" t="s">
        <v>6189</v>
      </c>
      <c r="B44" s="1517" t="s">
        <v>51</v>
      </c>
      <c r="C44" s="90"/>
      <c r="D44" s="90"/>
      <c r="E44" s="90"/>
      <c r="F44" s="90"/>
      <c r="G44" s="25"/>
      <c r="H44" s="138" t="s">
        <v>561</v>
      </c>
      <c r="I44" s="112" t="s">
        <v>187</v>
      </c>
      <c r="J44" s="86"/>
      <c r="K44" s="86"/>
      <c r="L44" s="86"/>
      <c r="M44" s="86"/>
      <c r="N44" s="86"/>
      <c r="O44" s="86"/>
      <c r="S44" s="103"/>
    </row>
    <row r="45" spans="1:19">
      <c r="A45" s="1541" t="s">
        <v>5882</v>
      </c>
      <c r="B45" s="1517" t="s">
        <v>50</v>
      </c>
      <c r="C45" s="90"/>
      <c r="D45" s="90"/>
      <c r="E45" s="90"/>
      <c r="F45" s="90"/>
      <c r="G45" s="25"/>
      <c r="H45" s="138" t="s">
        <v>302</v>
      </c>
      <c r="I45" s="112" t="s">
        <v>187</v>
      </c>
      <c r="J45" s="86"/>
      <c r="K45" s="112" t="s">
        <v>205</v>
      </c>
      <c r="L45" s="86"/>
      <c r="M45" s="86"/>
      <c r="N45" s="86"/>
      <c r="O45" s="86"/>
      <c r="S45" s="103"/>
    </row>
    <row r="46" spans="1:19">
      <c r="A46" s="1541" t="s">
        <v>5883</v>
      </c>
      <c r="B46" s="1517" t="s">
        <v>49</v>
      </c>
      <c r="C46" s="90"/>
      <c r="D46" s="90"/>
      <c r="E46" s="90"/>
      <c r="F46" s="90"/>
      <c r="G46" s="25"/>
      <c r="H46" s="138" t="s">
        <v>301</v>
      </c>
      <c r="I46" s="112" t="s">
        <v>187</v>
      </c>
      <c r="J46" s="86"/>
      <c r="K46" s="112" t="s">
        <v>205</v>
      </c>
      <c r="L46" s="86"/>
      <c r="M46" s="86"/>
      <c r="N46" s="86"/>
      <c r="O46" s="86"/>
      <c r="S46" s="103"/>
    </row>
    <row r="47" spans="1:19">
      <c r="A47" s="934" t="s">
        <v>810</v>
      </c>
      <c r="B47" s="1517" t="s">
        <v>48</v>
      </c>
      <c r="C47" s="90"/>
      <c r="D47" s="90"/>
      <c r="E47" s="90"/>
      <c r="F47" s="90"/>
      <c r="G47" s="25"/>
      <c r="H47" s="138" t="s">
        <v>763</v>
      </c>
      <c r="I47" s="112" t="s">
        <v>187</v>
      </c>
      <c r="J47" s="86"/>
      <c r="K47" s="112"/>
      <c r="L47" s="86"/>
      <c r="M47" s="86"/>
      <c r="N47" s="86"/>
      <c r="O47" s="86"/>
      <c r="S47" s="103"/>
    </row>
    <row r="48" spans="1:19">
      <c r="A48" s="934" t="s">
        <v>811</v>
      </c>
      <c r="B48" s="1517" t="s">
        <v>47</v>
      </c>
      <c r="C48" s="90"/>
      <c r="D48" s="90"/>
      <c r="E48" s="90"/>
      <c r="F48" s="90"/>
      <c r="G48" s="25"/>
      <c r="H48" s="138" t="s">
        <v>764</v>
      </c>
      <c r="I48" s="112" t="s">
        <v>187</v>
      </c>
      <c r="J48" s="86"/>
      <c r="K48" s="112"/>
      <c r="L48" s="86"/>
      <c r="M48" s="86"/>
      <c r="N48" s="86"/>
      <c r="O48" s="86"/>
      <c r="S48" s="103"/>
    </row>
    <row r="49" spans="1:19">
      <c r="A49" s="931" t="s">
        <v>384</v>
      </c>
      <c r="B49" s="1517" t="s">
        <v>46</v>
      </c>
      <c r="C49" s="90"/>
      <c r="D49" s="90"/>
      <c r="E49" s="90"/>
      <c r="F49" s="90"/>
      <c r="G49" s="25"/>
      <c r="H49" s="138" t="s">
        <v>557</v>
      </c>
      <c r="I49" s="142" t="s">
        <v>187</v>
      </c>
      <c r="J49" s="140"/>
      <c r="K49" s="142" t="s">
        <v>205</v>
      </c>
      <c r="L49" s="86"/>
      <c r="M49" s="86"/>
      <c r="N49" s="86"/>
      <c r="O49" s="86"/>
      <c r="S49" s="103"/>
    </row>
    <row r="50" spans="1:19">
      <c r="A50" s="933" t="s">
        <v>806</v>
      </c>
      <c r="B50" s="1517" t="s">
        <v>45</v>
      </c>
      <c r="C50" s="90"/>
      <c r="D50" s="90"/>
      <c r="E50" s="90"/>
      <c r="F50" s="90"/>
      <c r="G50" s="25"/>
      <c r="H50" s="138" t="s">
        <v>557</v>
      </c>
      <c r="I50" s="142" t="s">
        <v>187</v>
      </c>
      <c r="J50" s="140"/>
      <c r="K50" s="140"/>
      <c r="L50" s="86"/>
      <c r="M50" s="86"/>
      <c r="N50" s="86"/>
      <c r="O50" s="86"/>
      <c r="S50" s="103"/>
    </row>
    <row r="51" spans="1:19">
      <c r="A51" s="930" t="s">
        <v>272</v>
      </c>
      <c r="B51" s="1517" t="s">
        <v>102</v>
      </c>
      <c r="C51" s="90"/>
      <c r="D51" s="90"/>
      <c r="E51" s="90"/>
      <c r="F51" s="90"/>
      <c r="G51" s="25"/>
      <c r="H51" s="158" t="s">
        <v>5810</v>
      </c>
      <c r="I51" s="142" t="s">
        <v>187</v>
      </c>
      <c r="J51" s="140"/>
      <c r="K51" s="142" t="s">
        <v>205</v>
      </c>
      <c r="L51" s="86"/>
      <c r="M51" s="86"/>
      <c r="N51" s="86"/>
      <c r="O51" s="86"/>
      <c r="S51" s="103"/>
    </row>
    <row r="52" spans="1:19">
      <c r="A52" s="930" t="s">
        <v>270</v>
      </c>
      <c r="B52" s="1517" t="s">
        <v>101</v>
      </c>
      <c r="C52" s="90"/>
      <c r="D52" s="90"/>
      <c r="E52" s="90"/>
      <c r="F52" s="90"/>
      <c r="G52" s="25"/>
      <c r="H52" s="158" t="s">
        <v>5811</v>
      </c>
      <c r="I52" s="142" t="s">
        <v>187</v>
      </c>
      <c r="J52" s="140"/>
      <c r="K52" s="142" t="s">
        <v>205</v>
      </c>
      <c r="L52" s="86"/>
      <c r="M52" s="86"/>
      <c r="N52" s="86"/>
      <c r="O52" s="86"/>
      <c r="S52" s="103"/>
    </row>
    <row r="53" spans="1:19">
      <c r="A53" s="930" t="s">
        <v>718</v>
      </c>
      <c r="B53" s="1517" t="s">
        <v>44</v>
      </c>
      <c r="C53" s="90"/>
      <c r="D53" s="90"/>
      <c r="E53" s="90"/>
      <c r="F53" s="90"/>
      <c r="G53" s="25"/>
      <c r="H53" s="158" t="s">
        <v>5812</v>
      </c>
      <c r="I53" s="142" t="s">
        <v>187</v>
      </c>
      <c r="J53" s="140"/>
      <c r="K53" s="142" t="s">
        <v>205</v>
      </c>
      <c r="L53" s="86"/>
      <c r="M53" s="86"/>
      <c r="N53" s="86"/>
      <c r="O53" s="86"/>
      <c r="S53" s="103"/>
    </row>
    <row r="54" spans="1:19">
      <c r="A54" s="930" t="s">
        <v>719</v>
      </c>
      <c r="B54" s="1517" t="s">
        <v>43</v>
      </c>
      <c r="C54" s="90"/>
      <c r="D54" s="90"/>
      <c r="E54" s="90"/>
      <c r="F54" s="90"/>
      <c r="G54" s="25"/>
      <c r="H54" s="158" t="s">
        <v>5813</v>
      </c>
      <c r="I54" s="142" t="s">
        <v>187</v>
      </c>
      <c r="J54" s="140"/>
      <c r="K54" s="142" t="s">
        <v>205</v>
      </c>
      <c r="L54" s="86"/>
      <c r="M54" s="86"/>
      <c r="N54" s="86"/>
      <c r="O54" s="86"/>
      <c r="S54" s="103"/>
    </row>
    <row r="55" spans="1:19">
      <c r="A55" s="930" t="s">
        <v>720</v>
      </c>
      <c r="B55" s="1517" t="s">
        <v>2</v>
      </c>
      <c r="C55" s="90"/>
      <c r="D55" s="90"/>
      <c r="E55" s="90"/>
      <c r="F55" s="90"/>
      <c r="G55" s="25"/>
      <c r="H55" s="158" t="s">
        <v>5814</v>
      </c>
      <c r="I55" s="142" t="s">
        <v>187</v>
      </c>
      <c r="J55" s="140"/>
      <c r="K55" s="142" t="s">
        <v>205</v>
      </c>
      <c r="L55" s="86"/>
      <c r="M55" s="86"/>
      <c r="N55" s="86"/>
      <c r="O55" s="86"/>
      <c r="S55" s="103"/>
    </row>
    <row r="56" spans="1:19">
      <c r="A56" s="1518" t="s">
        <v>995</v>
      </c>
      <c r="B56" s="1517" t="s">
        <v>42</v>
      </c>
      <c r="C56" s="91"/>
      <c r="D56" s="91"/>
      <c r="E56" s="91"/>
      <c r="F56" s="91"/>
      <c r="G56" s="25"/>
      <c r="H56" s="158" t="s">
        <v>5815</v>
      </c>
      <c r="I56" s="142" t="s">
        <v>187</v>
      </c>
      <c r="J56" s="140"/>
      <c r="K56" s="142" t="s">
        <v>205</v>
      </c>
      <c r="L56" s="86"/>
      <c r="M56" s="86"/>
      <c r="N56" s="86"/>
      <c r="O56" s="86"/>
      <c r="S56" s="103"/>
    </row>
    <row r="57" spans="1:19">
      <c r="A57" s="930" t="s">
        <v>458</v>
      </c>
      <c r="B57" s="1517" t="s">
        <v>41</v>
      </c>
      <c r="C57" s="90"/>
      <c r="D57" s="90"/>
      <c r="E57" s="90"/>
      <c r="F57" s="90"/>
      <c r="G57" s="25"/>
      <c r="H57" s="138" t="s">
        <v>820</v>
      </c>
      <c r="I57" s="142" t="s">
        <v>187</v>
      </c>
      <c r="J57" s="140"/>
      <c r="K57" s="142" t="s">
        <v>205</v>
      </c>
      <c r="L57" s="86"/>
      <c r="M57" s="86"/>
      <c r="N57" s="86"/>
      <c r="O57" s="86"/>
      <c r="S57" s="103"/>
    </row>
    <row r="58" spans="1:19">
      <c r="A58" s="930" t="s">
        <v>456</v>
      </c>
      <c r="B58" s="1517" t="s">
        <v>40</v>
      </c>
      <c r="C58" s="90"/>
      <c r="D58" s="90"/>
      <c r="E58" s="90"/>
      <c r="F58" s="90"/>
      <c r="G58" s="25"/>
      <c r="H58" s="158" t="s">
        <v>557</v>
      </c>
      <c r="I58" s="142" t="s">
        <v>187</v>
      </c>
      <c r="J58" s="143" t="s">
        <v>648</v>
      </c>
      <c r="K58" s="142" t="s">
        <v>205</v>
      </c>
      <c r="L58" s="86"/>
      <c r="M58" s="86"/>
      <c r="N58" s="86"/>
      <c r="O58" s="86"/>
      <c r="S58" s="103"/>
    </row>
    <row r="59" spans="1:19">
      <c r="A59" s="930" t="s">
        <v>457</v>
      </c>
      <c r="B59" s="1517" t="s">
        <v>39</v>
      </c>
      <c r="C59" s="90"/>
      <c r="D59" s="90"/>
      <c r="E59" s="90"/>
      <c r="F59" s="90"/>
      <c r="G59" s="25"/>
      <c r="H59" s="158" t="s">
        <v>557</v>
      </c>
      <c r="I59" s="142" t="s">
        <v>187</v>
      </c>
      <c r="J59" s="143" t="s">
        <v>649</v>
      </c>
      <c r="K59" s="142" t="s">
        <v>205</v>
      </c>
      <c r="L59" s="86"/>
      <c r="M59" s="86"/>
      <c r="N59" s="86"/>
      <c r="O59" s="86"/>
      <c r="S59" s="103"/>
    </row>
    <row r="60" spans="1:19">
      <c r="A60" s="928" t="s">
        <v>386</v>
      </c>
      <c r="B60" s="1517" t="s">
        <v>38</v>
      </c>
      <c r="C60" s="90"/>
      <c r="D60" s="90"/>
      <c r="E60" s="90"/>
      <c r="F60" s="90"/>
      <c r="G60" s="25"/>
      <c r="H60" s="138" t="s">
        <v>202</v>
      </c>
      <c r="I60" s="142" t="s">
        <v>187</v>
      </c>
      <c r="J60" s="140"/>
      <c r="K60" s="142" t="s">
        <v>205</v>
      </c>
      <c r="L60" s="86"/>
      <c r="M60" s="86"/>
      <c r="N60" s="86"/>
      <c r="O60" s="86"/>
      <c r="S60" s="103"/>
    </row>
    <row r="61" spans="1:19">
      <c r="A61" s="932" t="s">
        <v>805</v>
      </c>
      <c r="B61" s="1517" t="s">
        <v>37</v>
      </c>
      <c r="C61" s="90"/>
      <c r="D61" s="90"/>
      <c r="E61" s="90"/>
      <c r="F61" s="90"/>
      <c r="G61" s="25"/>
      <c r="H61" s="138" t="s">
        <v>202</v>
      </c>
      <c r="I61" s="142" t="s">
        <v>187</v>
      </c>
      <c r="J61" s="140"/>
      <c r="K61" s="140"/>
      <c r="L61" s="86"/>
      <c r="M61" s="86"/>
      <c r="N61" s="86"/>
      <c r="O61" s="86"/>
      <c r="S61" s="103"/>
    </row>
    <row r="62" spans="1:19">
      <c r="A62" s="928" t="s">
        <v>387</v>
      </c>
      <c r="B62" s="1517" t="s">
        <v>36</v>
      </c>
      <c r="C62" s="90"/>
      <c r="D62" s="90"/>
      <c r="E62" s="90"/>
      <c r="F62" s="90"/>
      <c r="G62" s="25"/>
      <c r="H62" s="138" t="s">
        <v>701</v>
      </c>
      <c r="I62" s="142" t="s">
        <v>187</v>
      </c>
      <c r="J62" s="140"/>
      <c r="K62" s="142" t="s">
        <v>205</v>
      </c>
      <c r="L62" s="86"/>
      <c r="M62" s="86"/>
      <c r="N62" s="86"/>
      <c r="O62" s="86"/>
      <c r="S62" s="103"/>
    </row>
    <row r="63" spans="1:19">
      <c r="A63" s="1498" t="s">
        <v>556</v>
      </c>
      <c r="B63" s="1517" t="s">
        <v>35</v>
      </c>
      <c r="C63" s="25"/>
      <c r="D63" s="25"/>
      <c r="E63" s="25"/>
      <c r="F63" s="25"/>
      <c r="G63" s="90"/>
      <c r="H63" s="138" t="s">
        <v>701</v>
      </c>
      <c r="I63" s="142" t="s">
        <v>187</v>
      </c>
      <c r="J63" s="140"/>
      <c r="K63" s="142" t="s">
        <v>205</v>
      </c>
      <c r="L63" s="86"/>
      <c r="M63" s="86"/>
      <c r="N63" s="86"/>
      <c r="O63" s="86"/>
      <c r="S63" s="103"/>
    </row>
    <row r="64" spans="1:19" ht="57.6">
      <c r="A64" s="132"/>
      <c r="B64" s="136"/>
      <c r="C64" s="4" t="s">
        <v>91</v>
      </c>
      <c r="D64" s="12" t="s">
        <v>91</v>
      </c>
      <c r="E64" s="12" t="s">
        <v>214</v>
      </c>
      <c r="F64" s="12" t="s">
        <v>91</v>
      </c>
      <c r="G64" s="4" t="s">
        <v>79</v>
      </c>
      <c r="H64" s="1520"/>
      <c r="I64" s="1520"/>
      <c r="J64" s="1520"/>
      <c r="K64" s="1520"/>
      <c r="S64" s="103"/>
    </row>
    <row r="65" spans="1:19">
      <c r="B65" s="105"/>
      <c r="C65" s="23" t="s">
        <v>216</v>
      </c>
      <c r="D65" s="12" t="s">
        <v>213</v>
      </c>
      <c r="E65" s="4"/>
      <c r="F65" s="12" t="s">
        <v>213</v>
      </c>
      <c r="G65" s="4" t="s">
        <v>170</v>
      </c>
      <c r="H65" s="113"/>
      <c r="I65" s="113"/>
      <c r="J65" s="113"/>
      <c r="S65" s="103"/>
    </row>
    <row r="66" spans="1:19" ht="28.8">
      <c r="B66" s="105"/>
      <c r="C66" s="12" t="s">
        <v>176</v>
      </c>
      <c r="D66" s="12" t="s">
        <v>176</v>
      </c>
      <c r="E66" s="105"/>
      <c r="F66" s="12" t="s">
        <v>176</v>
      </c>
      <c r="G66" s="106"/>
      <c r="H66" s="113"/>
      <c r="I66" s="46"/>
      <c r="J66" s="46"/>
      <c r="K66" s="46"/>
      <c r="L66" s="125"/>
      <c r="M66" s="86"/>
      <c r="Q66" s="103"/>
      <c r="R66" s="103"/>
      <c r="S66" s="103"/>
    </row>
    <row r="67" spans="1:19" ht="61.2" customHeight="1">
      <c r="B67" s="105"/>
      <c r="C67" s="105"/>
      <c r="D67" s="12" t="s">
        <v>204</v>
      </c>
      <c r="E67" s="105"/>
      <c r="F67" s="12" t="s">
        <v>183</v>
      </c>
      <c r="G67" s="106"/>
      <c r="H67" s="113"/>
      <c r="I67" s="46"/>
      <c r="J67" s="46"/>
      <c r="K67" s="46"/>
      <c r="L67" s="125"/>
      <c r="M67" s="86"/>
      <c r="Q67" s="103"/>
      <c r="R67" s="103"/>
      <c r="S67" s="103"/>
    </row>
    <row r="68" spans="1:19" ht="43.2">
      <c r="B68" s="105"/>
      <c r="D68" s="12" t="s">
        <v>183</v>
      </c>
      <c r="E68" s="105"/>
      <c r="G68" s="106"/>
      <c r="H68" s="113"/>
      <c r="I68" s="113"/>
      <c r="J68" s="113"/>
      <c r="Q68" s="103"/>
      <c r="R68" s="103"/>
      <c r="S68" s="103"/>
    </row>
    <row r="69" spans="1:19">
      <c r="B69" s="105"/>
      <c r="C69" s="10" t="s">
        <v>90</v>
      </c>
      <c r="D69" s="10" t="s">
        <v>90</v>
      </c>
      <c r="E69" s="10"/>
      <c r="F69" s="10" t="s">
        <v>90</v>
      </c>
      <c r="G69" s="106"/>
      <c r="H69" s="113"/>
      <c r="I69" s="113"/>
      <c r="J69" s="113"/>
      <c r="Q69" s="103"/>
      <c r="R69" s="103"/>
      <c r="S69" s="103"/>
    </row>
    <row r="70" spans="1:19">
      <c r="B70" s="105"/>
      <c r="C70"/>
      <c r="D70"/>
      <c r="E70"/>
      <c r="F70"/>
      <c r="G70"/>
      <c r="H70"/>
      <c r="I70"/>
    </row>
    <row r="71" spans="1:19">
      <c r="A71" s="1" t="s">
        <v>5988</v>
      </c>
      <c r="B71" s="105"/>
      <c r="C71"/>
      <c r="D71"/>
      <c r="E71"/>
      <c r="F71"/>
      <c r="G71"/>
      <c r="H71"/>
      <c r="I71"/>
    </row>
    <row r="72" spans="1:19">
      <c r="A72" s="1521" t="s">
        <v>5836</v>
      </c>
      <c r="B72"/>
      <c r="C72" s="21"/>
      <c r="D72" s="21"/>
      <c r="E72" s="21"/>
      <c r="F72" s="21"/>
      <c r="G72" s="21"/>
      <c r="H72"/>
      <c r="I72"/>
      <c r="J72" s="113"/>
      <c r="S72" s="103"/>
    </row>
    <row r="73" spans="1:19">
      <c r="A73" s="59"/>
      <c r="B73" s="59"/>
      <c r="C73" s="1332"/>
      <c r="D73" s="1332"/>
      <c r="E73" s="1332"/>
      <c r="F73" s="1332"/>
      <c r="G73" s="1332"/>
      <c r="H73" s="59"/>
      <c r="I73"/>
      <c r="J73" s="113"/>
      <c r="S73" s="103"/>
    </row>
    <row r="74" spans="1:19" ht="28.8">
      <c r="A74"/>
      <c r="B74"/>
      <c r="C74" s="1764" t="s">
        <v>5820</v>
      </c>
      <c r="D74" s="1764" t="s">
        <v>6388</v>
      </c>
      <c r="E74" s="1799" t="s">
        <v>2449</v>
      </c>
      <c r="F74" s="1799" t="s">
        <v>6403</v>
      </c>
      <c r="G74" s="1799" t="s">
        <v>5821</v>
      </c>
      <c r="H74" s="1501" t="s">
        <v>303</v>
      </c>
      <c r="I74"/>
      <c r="J74" s="113"/>
      <c r="S74" s="103"/>
    </row>
    <row r="75" spans="1:19">
      <c r="A75"/>
      <c r="B75"/>
      <c r="C75" s="1786" t="s">
        <v>136</v>
      </c>
      <c r="D75" s="1786" t="s">
        <v>135</v>
      </c>
      <c r="E75" s="1786" t="s">
        <v>134</v>
      </c>
      <c r="F75" s="1786" t="s">
        <v>151</v>
      </c>
      <c r="G75" s="1786" t="s">
        <v>150</v>
      </c>
      <c r="H75" s="1502" t="s">
        <v>148</v>
      </c>
      <c r="I75"/>
      <c r="J75" s="113"/>
      <c r="S75" s="103"/>
    </row>
    <row r="76" spans="1:19">
      <c r="A76" s="1503" t="s">
        <v>397</v>
      </c>
      <c r="B76" s="1732" t="s">
        <v>18</v>
      </c>
      <c r="C76" s="1403"/>
      <c r="D76" s="1403"/>
      <c r="E76" s="1403"/>
      <c r="F76" s="1403"/>
      <c r="G76" s="1403"/>
      <c r="H76" s="1403"/>
      <c r="I76" s="1504" t="s">
        <v>548</v>
      </c>
      <c r="J76" s="113"/>
      <c r="S76" s="103"/>
    </row>
    <row r="77" spans="1:19">
      <c r="A77" s="1503" t="s">
        <v>5837</v>
      </c>
      <c r="B77" s="1732" t="s">
        <v>77</v>
      </c>
      <c r="C77" s="1403"/>
      <c r="D77" s="1403"/>
      <c r="E77" s="1403"/>
      <c r="F77" s="1403"/>
      <c r="G77" s="1403"/>
      <c r="H77" s="1403"/>
      <c r="I77" s="1504" t="s">
        <v>5822</v>
      </c>
      <c r="J77" s="113"/>
      <c r="S77" s="103"/>
    </row>
    <row r="78" spans="1:19">
      <c r="A78" s="1503" t="s">
        <v>373</v>
      </c>
      <c r="B78" s="1732" t="s">
        <v>76</v>
      </c>
      <c r="C78" s="1403"/>
      <c r="D78" s="1403"/>
      <c r="E78" s="1403"/>
      <c r="F78" s="1403"/>
      <c r="G78" s="1403"/>
      <c r="H78" s="1403"/>
      <c r="I78" s="1504" t="s">
        <v>552</v>
      </c>
      <c r="J78" s="113"/>
      <c r="S78" s="103"/>
    </row>
    <row r="79" spans="1:19">
      <c r="A79" s="1503" t="s">
        <v>380</v>
      </c>
      <c r="B79" s="1732" t="s">
        <v>75</v>
      </c>
      <c r="C79" s="1403"/>
      <c r="D79" s="1403"/>
      <c r="E79" s="1403"/>
      <c r="F79" s="1403"/>
      <c r="G79" s="1403"/>
      <c r="H79" s="1403"/>
      <c r="I79" s="1504" t="s">
        <v>553</v>
      </c>
      <c r="J79" s="113"/>
      <c r="S79" s="103"/>
    </row>
    <row r="80" spans="1:19">
      <c r="A80" s="1503" t="s">
        <v>381</v>
      </c>
      <c r="B80" s="1732" t="s">
        <v>74</v>
      </c>
      <c r="C80" s="1403"/>
      <c r="D80" s="1403"/>
      <c r="E80" s="1403"/>
      <c r="F80" s="1403"/>
      <c r="G80" s="1403"/>
      <c r="H80" s="1403"/>
      <c r="I80" s="1504" t="s">
        <v>554</v>
      </c>
      <c r="J80" s="113"/>
      <c r="S80" s="103"/>
    </row>
    <row r="81" spans="1:19">
      <c r="A81" s="1503" t="s">
        <v>382</v>
      </c>
      <c r="B81" s="1732" t="s">
        <v>17</v>
      </c>
      <c r="C81" s="1403"/>
      <c r="D81" s="1403"/>
      <c r="E81" s="1403"/>
      <c r="F81" s="1403"/>
      <c r="G81" s="1403"/>
      <c r="H81" s="1403"/>
      <c r="I81" t="s">
        <v>318</v>
      </c>
      <c r="J81" s="113"/>
      <c r="S81" s="103"/>
    </row>
    <row r="82" spans="1:19">
      <c r="A82" s="1503" t="s">
        <v>377</v>
      </c>
      <c r="B82" s="1732" t="s">
        <v>16</v>
      </c>
      <c r="C82" s="1403"/>
      <c r="D82" s="1403"/>
      <c r="E82" s="1403"/>
      <c r="F82" s="1403"/>
      <c r="G82" s="1403"/>
      <c r="H82" s="1403"/>
      <c r="I82" s="1504" t="s">
        <v>550</v>
      </c>
      <c r="J82" s="113"/>
      <c r="S82" s="103"/>
    </row>
    <row r="83" spans="1:19">
      <c r="A83" s="1503" t="s">
        <v>378</v>
      </c>
      <c r="B83" s="1732" t="s">
        <v>15</v>
      </c>
      <c r="C83" s="1403"/>
      <c r="D83" s="1403"/>
      <c r="E83" s="1403"/>
      <c r="F83" s="1403"/>
      <c r="G83" s="1403"/>
      <c r="H83" s="1403"/>
      <c r="I83" s="1504" t="s">
        <v>551</v>
      </c>
      <c r="J83" s="113"/>
      <c r="S83" s="103"/>
    </row>
    <row r="84" spans="1:19">
      <c r="A84" s="1505" t="s">
        <v>5823</v>
      </c>
      <c r="B84" s="1732" t="s">
        <v>14</v>
      </c>
      <c r="C84" s="1403"/>
      <c r="D84" s="25"/>
      <c r="E84" s="25"/>
      <c r="F84" s="25"/>
      <c r="G84" s="25"/>
      <c r="H84" s="25"/>
      <c r="I84" s="1504" t="s">
        <v>5824</v>
      </c>
      <c r="J84" s="113"/>
      <c r="S84" s="103"/>
    </row>
    <row r="85" spans="1:19">
      <c r="A85" s="1505" t="s">
        <v>5825</v>
      </c>
      <c r="B85" s="1732" t="s">
        <v>73</v>
      </c>
      <c r="C85" s="1403"/>
      <c r="D85" s="25"/>
      <c r="E85" s="25"/>
      <c r="F85" s="25"/>
      <c r="G85" s="25"/>
      <c r="H85" s="25"/>
      <c r="I85" s="1504" t="s">
        <v>557</v>
      </c>
      <c r="J85" s="113"/>
      <c r="S85" s="103"/>
    </row>
    <row r="86" spans="1:19">
      <c r="A86" s="1505" t="s">
        <v>5838</v>
      </c>
      <c r="B86" s="1732" t="s">
        <v>95</v>
      </c>
      <c r="C86" s="1403"/>
      <c r="D86" s="25"/>
      <c r="E86" s="25"/>
      <c r="F86" s="25"/>
      <c r="G86" s="25"/>
      <c r="H86" s="25"/>
      <c r="I86" s="1504" t="s">
        <v>5826</v>
      </c>
      <c r="J86" s="113"/>
      <c r="S86" s="103"/>
    </row>
    <row r="87" spans="1:19">
      <c r="A87" s="1505" t="s">
        <v>5827</v>
      </c>
      <c r="B87" s="1732" t="s">
        <v>94</v>
      </c>
      <c r="C87" s="1403"/>
      <c r="D87" s="25"/>
      <c r="E87" s="25"/>
      <c r="F87" s="25"/>
      <c r="G87" s="25"/>
      <c r="H87" s="25"/>
      <c r="I87" s="1504" t="s">
        <v>5828</v>
      </c>
      <c r="J87" s="113"/>
      <c r="S87" s="103"/>
    </row>
    <row r="88" spans="1:19">
      <c r="A88" s="1505" t="s">
        <v>5829</v>
      </c>
      <c r="B88" s="1732" t="s">
        <v>888</v>
      </c>
      <c r="C88" s="1403"/>
      <c r="D88" s="25"/>
      <c r="E88" s="25"/>
      <c r="F88" s="25"/>
      <c r="G88" s="25"/>
      <c r="H88" s="25"/>
      <c r="I88" s="1504" t="s">
        <v>561</v>
      </c>
      <c r="J88" s="113"/>
      <c r="S88" s="103"/>
    </row>
    <row r="89" spans="1:19" ht="43.2">
      <c r="A89"/>
      <c r="B89"/>
      <c r="C89" s="1506" t="s">
        <v>5830</v>
      </c>
      <c r="D89" s="1506" t="s">
        <v>5831</v>
      </c>
      <c r="E89" s="1506" t="s">
        <v>5832</v>
      </c>
      <c r="F89" s="1506" t="s">
        <v>5833</v>
      </c>
      <c r="G89" s="1506" t="s">
        <v>5834</v>
      </c>
      <c r="H89" s="1506" t="s">
        <v>5835</v>
      </c>
      <c r="I89"/>
      <c r="J89" s="113"/>
      <c r="S89" s="103"/>
    </row>
    <row r="90" spans="1:19">
      <c r="J90" s="113"/>
      <c r="S90" s="103"/>
    </row>
    <row r="91" spans="1:19">
      <c r="J91" s="113"/>
      <c r="S91" s="103"/>
    </row>
    <row r="92" spans="1:19">
      <c r="J92" s="113"/>
      <c r="S92" s="103"/>
    </row>
    <row r="93" spans="1:19">
      <c r="J93" s="113"/>
      <c r="S93" s="103"/>
    </row>
    <row r="94" spans="1:19">
      <c r="J94" s="113"/>
      <c r="S94" s="103"/>
    </row>
    <row r="95" spans="1:19">
      <c r="J95" s="113"/>
      <c r="S95" s="103"/>
    </row>
  </sheetData>
  <phoneticPr fontId="43"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FFC000"/>
  </sheetPr>
  <dimension ref="A1:G28"/>
  <sheetViews>
    <sheetView showGridLines="0" zoomScale="80" zoomScaleNormal="80" workbookViewId="0"/>
  </sheetViews>
  <sheetFormatPr defaultColWidth="9.33203125" defaultRowHeight="14.4"/>
  <cols>
    <col min="1" max="1" width="26.44140625" customWidth="1"/>
    <col min="2" max="2" width="101.5546875" customWidth="1"/>
    <col min="3" max="3" width="6.44140625" bestFit="1" customWidth="1"/>
    <col min="4" max="4" width="6.5546875" bestFit="1" customWidth="1"/>
    <col min="5" max="5" width="134.44140625" bestFit="1" customWidth="1"/>
    <col min="6" max="6" width="15.6640625" customWidth="1"/>
    <col min="7" max="7" width="23.44140625" customWidth="1"/>
  </cols>
  <sheetData>
    <row r="1" spans="1:7">
      <c r="A1" s="88" t="s">
        <v>1967</v>
      </c>
    </row>
    <row r="2" spans="1:7">
      <c r="A2" s="39" t="s">
        <v>1726</v>
      </c>
      <c r="B2" s="372"/>
      <c r="C2" s="373"/>
      <c r="D2" s="374"/>
      <c r="E2" s="374"/>
      <c r="F2" s="374"/>
    </row>
    <row r="3" spans="1:7">
      <c r="A3" s="375"/>
      <c r="B3" s="374"/>
      <c r="C3" s="374"/>
      <c r="D3" s="374"/>
      <c r="E3" s="374"/>
      <c r="F3" s="374"/>
    </row>
    <row r="4" spans="1:7">
      <c r="A4" s="88" t="s">
        <v>1968</v>
      </c>
      <c r="B4" s="374"/>
      <c r="C4" s="374"/>
      <c r="D4" s="374"/>
      <c r="E4" s="374"/>
      <c r="F4" s="374"/>
    </row>
    <row r="5" spans="1:7">
      <c r="A5" s="390" t="s">
        <v>109</v>
      </c>
      <c r="B5" s="374"/>
      <c r="C5" s="374"/>
      <c r="D5" s="374"/>
      <c r="E5" s="374"/>
      <c r="F5" s="374"/>
    </row>
    <row r="6" spans="1:7">
      <c r="A6" s="390" t="s">
        <v>304</v>
      </c>
      <c r="B6" s="328" t="s">
        <v>1944</v>
      </c>
      <c r="C6" s="391" t="s">
        <v>108</v>
      </c>
      <c r="D6" s="328" t="s">
        <v>313</v>
      </c>
      <c r="E6" s="374"/>
      <c r="F6" s="374"/>
    </row>
    <row r="7" spans="1:7">
      <c r="A7" s="390" t="s">
        <v>320</v>
      </c>
      <c r="B7" s="328" t="s">
        <v>314</v>
      </c>
      <c r="C7" s="391" t="s">
        <v>156</v>
      </c>
      <c r="D7" s="328" t="s">
        <v>315</v>
      </c>
      <c r="E7" s="374"/>
      <c r="F7" s="374"/>
    </row>
    <row r="8" spans="1:7">
      <c r="B8" s="374"/>
      <c r="C8" s="374"/>
      <c r="D8" s="374"/>
      <c r="E8" s="374"/>
      <c r="F8" s="374"/>
    </row>
    <row r="9" spans="1:7">
      <c r="A9" s="376" t="s">
        <v>1468</v>
      </c>
      <c r="B9" s="374"/>
      <c r="C9" s="374"/>
      <c r="D9" s="374"/>
      <c r="F9" s="374"/>
    </row>
    <row r="10" spans="1:7">
      <c r="C10" s="377"/>
      <c r="D10" s="378" t="s">
        <v>13</v>
      </c>
      <c r="E10" s="374"/>
      <c r="F10" s="374"/>
    </row>
    <row r="11" spans="1:7">
      <c r="A11" s="385"/>
      <c r="B11" s="379" t="s">
        <v>1728</v>
      </c>
      <c r="C11" s="380"/>
      <c r="D11" s="175"/>
      <c r="E11" s="374"/>
      <c r="F11" s="374"/>
    </row>
    <row r="12" spans="1:7">
      <c r="A12" s="385"/>
      <c r="B12" s="381" t="s">
        <v>1969</v>
      </c>
      <c r="C12" s="378" t="s">
        <v>73</v>
      </c>
      <c r="D12" s="382"/>
      <c r="E12" s="383" t="s">
        <v>1946</v>
      </c>
      <c r="F12" s="383"/>
      <c r="G12" s="383"/>
    </row>
    <row r="13" spans="1:7">
      <c r="A13" s="385"/>
      <c r="B13" s="381" t="s">
        <v>1947</v>
      </c>
      <c r="C13" s="378" t="s">
        <v>95</v>
      </c>
      <c r="D13" s="382"/>
      <c r="E13" s="383" t="s">
        <v>1948</v>
      </c>
      <c r="F13" s="383"/>
      <c r="G13" s="383"/>
    </row>
    <row r="14" spans="1:7">
      <c r="A14" s="385"/>
      <c r="B14" s="381" t="s">
        <v>1949</v>
      </c>
      <c r="C14" s="378" t="s">
        <v>94</v>
      </c>
      <c r="D14" s="382"/>
      <c r="E14" s="383" t="s">
        <v>1950</v>
      </c>
      <c r="F14" s="383"/>
      <c r="G14" s="383"/>
    </row>
    <row r="15" spans="1:7">
      <c r="A15" s="385"/>
      <c r="B15" s="381" t="s">
        <v>1951</v>
      </c>
      <c r="C15" s="378" t="s">
        <v>888</v>
      </c>
      <c r="D15" s="382"/>
      <c r="E15" s="383" t="s">
        <v>1952</v>
      </c>
    </row>
    <row r="16" spans="1:7">
      <c r="A16" s="385"/>
      <c r="B16" s="381" t="s">
        <v>1953</v>
      </c>
      <c r="C16" s="378" t="s">
        <v>889</v>
      </c>
      <c r="D16" s="382"/>
      <c r="E16" s="383" t="s">
        <v>1954</v>
      </c>
      <c r="F16" s="383"/>
      <c r="G16" s="383"/>
    </row>
    <row r="17" spans="1:7">
      <c r="A17" s="385"/>
      <c r="B17" s="381" t="s">
        <v>1955</v>
      </c>
      <c r="C17" s="378" t="s">
        <v>890</v>
      </c>
      <c r="D17" s="382"/>
      <c r="E17" s="383" t="s">
        <v>1792</v>
      </c>
      <c r="F17" s="383"/>
      <c r="G17" s="383"/>
    </row>
    <row r="18" spans="1:7">
      <c r="A18" s="385"/>
      <c r="B18" s="1554" t="s">
        <v>5926</v>
      </c>
      <c r="C18" s="1566" t="s">
        <v>6235</v>
      </c>
      <c r="D18" s="382"/>
      <c r="E18" s="1552" t="s">
        <v>5925</v>
      </c>
      <c r="F18" s="383"/>
      <c r="G18" s="383"/>
    </row>
    <row r="19" spans="1:7">
      <c r="A19" s="385"/>
      <c r="B19" s="381" t="s">
        <v>1956</v>
      </c>
      <c r="C19" s="378" t="s">
        <v>893</v>
      </c>
      <c r="D19" s="382"/>
      <c r="E19" s="383" t="s">
        <v>1794</v>
      </c>
      <c r="F19" s="383"/>
      <c r="G19" s="383"/>
    </row>
    <row r="20" spans="1:7">
      <c r="A20" s="385"/>
      <c r="B20" s="381" t="s">
        <v>1957</v>
      </c>
      <c r="C20" s="378" t="s">
        <v>894</v>
      </c>
      <c r="D20" s="382"/>
      <c r="E20" s="383" t="s">
        <v>1796</v>
      </c>
      <c r="F20" s="383"/>
      <c r="G20" s="383"/>
    </row>
    <row r="21" spans="1:7">
      <c r="A21" s="385"/>
      <c r="B21" s="381" t="s">
        <v>1958</v>
      </c>
      <c r="C21" s="378" t="s">
        <v>895</v>
      </c>
      <c r="D21" s="382"/>
      <c r="E21" s="383" t="s">
        <v>1798</v>
      </c>
      <c r="F21" s="383"/>
      <c r="G21" s="383"/>
    </row>
    <row r="22" spans="1:7">
      <c r="A22" s="385"/>
      <c r="B22" s="381" t="s">
        <v>1959</v>
      </c>
      <c r="C22" s="378" t="s">
        <v>896</v>
      </c>
      <c r="D22" s="382"/>
      <c r="E22" s="383" t="s">
        <v>1800</v>
      </c>
      <c r="F22" s="383"/>
      <c r="G22" s="383"/>
    </row>
    <row r="23" spans="1:7">
      <c r="A23" s="385"/>
      <c r="B23" s="381" t="s">
        <v>1960</v>
      </c>
      <c r="C23" s="378" t="s">
        <v>897</v>
      </c>
      <c r="D23" s="382"/>
      <c r="E23" s="383" t="s">
        <v>1802</v>
      </c>
      <c r="F23" s="383"/>
      <c r="G23" s="383"/>
    </row>
    <row r="24" spans="1:7">
      <c r="A24" s="385"/>
      <c r="B24" s="381" t="s">
        <v>1961</v>
      </c>
      <c r="C24" s="378" t="s">
        <v>898</v>
      </c>
      <c r="D24" s="382"/>
      <c r="E24" s="383" t="s">
        <v>1804</v>
      </c>
      <c r="F24" s="383"/>
      <c r="G24" s="383"/>
    </row>
    <row r="25" spans="1:7">
      <c r="A25" s="385"/>
      <c r="B25" s="381" t="s">
        <v>1962</v>
      </c>
      <c r="C25" s="378" t="s">
        <v>899</v>
      </c>
      <c r="D25" s="382"/>
      <c r="E25" s="383" t="s">
        <v>1806</v>
      </c>
      <c r="F25" s="383"/>
      <c r="G25" s="383"/>
    </row>
    <row r="26" spans="1:7">
      <c r="A26" s="385"/>
      <c r="B26" s="1227" t="s">
        <v>6059</v>
      </c>
      <c r="C26" s="378" t="s">
        <v>6070</v>
      </c>
      <c r="D26" s="382"/>
      <c r="E26" s="1552" t="s">
        <v>6077</v>
      </c>
      <c r="F26" s="383"/>
      <c r="G26" s="383"/>
    </row>
    <row r="27" spans="1:7">
      <c r="A27" s="385"/>
      <c r="B27" s="381" t="s">
        <v>1970</v>
      </c>
      <c r="C27" s="378" t="s">
        <v>900</v>
      </c>
      <c r="D27" s="382"/>
      <c r="E27" s="1542" t="s">
        <v>6408</v>
      </c>
      <c r="F27" s="383"/>
      <c r="G27" s="383"/>
    </row>
    <row r="28" spans="1:7">
      <c r="A28" s="385"/>
      <c r="F28" s="383"/>
      <c r="G28" s="383"/>
    </row>
  </sheetData>
  <conditionalFormatting sqref="E26">
    <cfRule type="duplicateValues" dxfId="1" priority="2"/>
  </conditionalFormatting>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228">
    <tabColor rgb="FF00B0F0"/>
  </sheetPr>
  <dimension ref="A1:S90"/>
  <sheetViews>
    <sheetView topLeftCell="B1" zoomScale="80" zoomScaleNormal="80" workbookViewId="0"/>
  </sheetViews>
  <sheetFormatPr defaultColWidth="9.33203125" defaultRowHeight="14.4"/>
  <cols>
    <col min="1" max="1" width="85.6640625" style="103" customWidth="1"/>
    <col min="2" max="2" width="12.6640625" style="106" customWidth="1"/>
    <col min="3" max="3" width="21.33203125" style="103" customWidth="1"/>
    <col min="4" max="4" width="25" style="103" customWidth="1"/>
    <col min="5" max="5" width="32.33203125" style="103" customWidth="1"/>
    <col min="6" max="6" width="23.5546875" style="103" customWidth="1"/>
    <col min="7"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1" t="s">
        <v>5990</v>
      </c>
    </row>
    <row r="2" spans="1:19">
      <c r="A2" s="1521" t="s">
        <v>5906</v>
      </c>
      <c r="B2" s="71"/>
      <c r="C2" s="35"/>
      <c r="D2" s="35"/>
      <c r="E2" s="35"/>
    </row>
    <row r="3" spans="1:19">
      <c r="A3" s="53"/>
      <c r="B3" s="71"/>
      <c r="D3" s="35"/>
      <c r="E3" s="35"/>
    </row>
    <row r="4" spans="1:19">
      <c r="A4" s="1" t="s">
        <v>5991</v>
      </c>
      <c r="B4" s="71"/>
    </row>
    <row r="5" spans="1:19">
      <c r="A5" s="52" t="s">
        <v>812</v>
      </c>
      <c r="B5" s="71"/>
      <c r="C5" s="51"/>
    </row>
    <row r="6" spans="1:19">
      <c r="B6" s="105"/>
      <c r="C6" s="105"/>
      <c r="D6" s="105"/>
      <c r="E6" s="105"/>
      <c r="F6" s="105"/>
    </row>
    <row r="7" spans="1:19">
      <c r="A7" s="36" t="s">
        <v>109</v>
      </c>
      <c r="B7" s="105"/>
      <c r="C7" s="105"/>
      <c r="D7" s="105"/>
      <c r="E7" s="105"/>
      <c r="F7" s="105"/>
    </row>
    <row r="8" spans="1:19">
      <c r="A8" s="36" t="s">
        <v>700</v>
      </c>
      <c r="B8" s="105"/>
      <c r="C8" s="105"/>
      <c r="D8" s="105"/>
      <c r="E8" s="105"/>
      <c r="F8" s="105"/>
    </row>
    <row r="9" spans="1:19">
      <c r="B9" s="105"/>
      <c r="C9" s="105"/>
      <c r="D9" s="105"/>
      <c r="E9" s="105"/>
      <c r="F9" s="105"/>
    </row>
    <row r="10" spans="1:19" ht="57.75" customHeight="1">
      <c r="A10"/>
      <c r="B10" s="71"/>
      <c r="C10" s="924" t="s">
        <v>316</v>
      </c>
      <c r="D10" s="925" t="s">
        <v>209</v>
      </c>
      <c r="E10" s="926" t="s">
        <v>342</v>
      </c>
      <c r="F10" s="925" t="s">
        <v>215</v>
      </c>
      <c r="G10" s="122" t="s">
        <v>352</v>
      </c>
      <c r="H10" s="113"/>
      <c r="I10" s="113"/>
      <c r="J10" s="113"/>
      <c r="Q10" s="103"/>
      <c r="R10" s="103"/>
      <c r="S10" s="103"/>
    </row>
    <row r="11" spans="1:19">
      <c r="A11"/>
      <c r="B11" s="71"/>
      <c r="C11" s="114" t="s">
        <v>13</v>
      </c>
      <c r="D11" s="107" t="s">
        <v>87</v>
      </c>
      <c r="E11" s="107" t="s">
        <v>86</v>
      </c>
      <c r="F11" s="107" t="s">
        <v>85</v>
      </c>
      <c r="G11" s="107" t="s">
        <v>84</v>
      </c>
      <c r="H11" s="113"/>
      <c r="I11" s="113"/>
      <c r="J11" s="113"/>
      <c r="Q11" s="103"/>
      <c r="R11" s="103"/>
      <c r="S11" s="103"/>
    </row>
    <row r="12" spans="1:19">
      <c r="A12" s="927" t="s">
        <v>370</v>
      </c>
      <c r="B12" s="115"/>
      <c r="C12" s="38"/>
      <c r="D12" s="38"/>
      <c r="E12" s="38"/>
      <c r="F12" s="38"/>
      <c r="G12" s="38"/>
      <c r="H12" s="113"/>
      <c r="I12" s="113"/>
      <c r="J12" s="113"/>
      <c r="S12" s="103"/>
    </row>
    <row r="13" spans="1:19">
      <c r="A13" s="928" t="s">
        <v>371</v>
      </c>
      <c r="B13" s="11" t="s">
        <v>12</v>
      </c>
      <c r="C13" s="90"/>
      <c r="D13" s="90"/>
      <c r="E13" s="90"/>
      <c r="F13" s="90"/>
      <c r="G13" s="38"/>
      <c r="H13" s="116"/>
      <c r="I13" s="112" t="s">
        <v>187</v>
      </c>
      <c r="J13" s="86"/>
      <c r="K13" s="112" t="s">
        <v>205</v>
      </c>
      <c r="L13" s="86"/>
      <c r="M13" s="86"/>
      <c r="N13" s="86"/>
      <c r="O13" s="86"/>
      <c r="S13" s="103"/>
    </row>
    <row r="14" spans="1:19">
      <c r="A14" s="929" t="s">
        <v>803</v>
      </c>
      <c r="B14" s="11" t="s">
        <v>72</v>
      </c>
      <c r="C14" s="90"/>
      <c r="D14" s="90"/>
      <c r="E14" s="90"/>
      <c r="F14" s="90"/>
      <c r="G14" s="38"/>
      <c r="H14" s="116"/>
      <c r="I14" s="112" t="s">
        <v>187</v>
      </c>
      <c r="J14" s="86"/>
      <c r="K14" s="112" t="s">
        <v>206</v>
      </c>
      <c r="L14" s="86"/>
      <c r="M14" s="86"/>
      <c r="N14" s="86"/>
      <c r="O14" s="86"/>
      <c r="S14" s="103"/>
    </row>
    <row r="15" spans="1:19">
      <c r="A15" s="930" t="s">
        <v>372</v>
      </c>
      <c r="B15" s="11" t="s">
        <v>11</v>
      </c>
      <c r="C15" s="90"/>
      <c r="D15" s="90"/>
      <c r="E15" s="90"/>
      <c r="F15" s="90"/>
      <c r="G15" s="38"/>
      <c r="H15" s="138"/>
      <c r="I15" s="112" t="s">
        <v>187</v>
      </c>
      <c r="J15" s="140" t="s">
        <v>560</v>
      </c>
      <c r="K15" s="112" t="s">
        <v>206</v>
      </c>
      <c r="L15" s="86"/>
      <c r="M15" s="86"/>
      <c r="N15" s="86"/>
      <c r="O15" s="86"/>
      <c r="S15" s="103"/>
    </row>
    <row r="16" spans="1:19">
      <c r="A16" s="930" t="s">
        <v>374</v>
      </c>
      <c r="B16" s="11" t="s">
        <v>71</v>
      </c>
      <c r="C16" s="90"/>
      <c r="D16" s="90"/>
      <c r="E16" s="90"/>
      <c r="F16" s="90"/>
      <c r="G16" s="38"/>
      <c r="H16" s="138"/>
      <c r="I16" s="112" t="s">
        <v>187</v>
      </c>
      <c r="J16" s="140" t="s">
        <v>559</v>
      </c>
      <c r="K16" s="112" t="s">
        <v>206</v>
      </c>
      <c r="L16" s="86"/>
      <c r="M16" s="86"/>
      <c r="N16" s="86"/>
      <c r="O16" s="86"/>
      <c r="S16" s="103"/>
    </row>
    <row r="17" spans="1:19">
      <c r="A17" s="928" t="s">
        <v>375</v>
      </c>
      <c r="B17" s="11" t="s">
        <v>70</v>
      </c>
      <c r="C17" s="90"/>
      <c r="D17" s="90"/>
      <c r="E17" s="90"/>
      <c r="F17" s="90"/>
      <c r="G17" s="38"/>
      <c r="H17" s="138"/>
      <c r="I17" s="42" t="s">
        <v>200</v>
      </c>
      <c r="J17" s="86"/>
      <c r="K17" s="112"/>
      <c r="L17" s="86"/>
      <c r="M17" s="41"/>
      <c r="N17" s="86"/>
      <c r="O17" s="86"/>
      <c r="S17" s="103"/>
    </row>
    <row r="18" spans="1:19">
      <c r="A18" s="928" t="s">
        <v>376</v>
      </c>
      <c r="B18" s="11" t="s">
        <v>69</v>
      </c>
      <c r="C18" s="90"/>
      <c r="D18" s="90"/>
      <c r="E18" s="90"/>
      <c r="F18" s="90"/>
      <c r="G18" s="38"/>
      <c r="H18" s="138"/>
      <c r="I18" s="42" t="s">
        <v>199</v>
      </c>
      <c r="J18" s="86"/>
      <c r="K18" s="112"/>
      <c r="L18" s="86"/>
      <c r="M18" s="41"/>
      <c r="N18" s="86"/>
      <c r="O18" s="86"/>
      <c r="S18" s="103"/>
    </row>
    <row r="19" spans="1:19">
      <c r="A19" s="1301" t="s">
        <v>990</v>
      </c>
      <c r="B19" s="11" t="s">
        <v>68</v>
      </c>
      <c r="C19" s="90"/>
      <c r="D19" s="90"/>
      <c r="E19" s="90"/>
      <c r="F19" s="90"/>
      <c r="G19" s="38"/>
      <c r="H19" s="138" t="s">
        <v>991</v>
      </c>
      <c r="I19" s="123" t="s">
        <v>201</v>
      </c>
      <c r="J19" s="86"/>
      <c r="K19" s="112" t="s">
        <v>205</v>
      </c>
      <c r="L19" s="86"/>
      <c r="M19" s="86"/>
      <c r="N19" s="86"/>
      <c r="O19" s="86"/>
      <c r="S19" s="103"/>
    </row>
    <row r="20" spans="1:19">
      <c r="A20" s="1498" t="s">
        <v>5564</v>
      </c>
      <c r="B20" s="11" t="s">
        <v>67</v>
      </c>
      <c r="C20" s="90"/>
      <c r="D20" s="90"/>
      <c r="E20" s="90"/>
      <c r="F20" s="90"/>
      <c r="G20" s="38"/>
      <c r="H20" s="138" t="s">
        <v>991</v>
      </c>
      <c r="I20" s="112" t="s">
        <v>187</v>
      </c>
      <c r="J20" s="86"/>
      <c r="K20" s="86"/>
      <c r="L20" s="86"/>
      <c r="M20" s="86"/>
      <c r="N20" s="86"/>
      <c r="O20" s="86"/>
      <c r="S20" s="103"/>
    </row>
    <row r="21" spans="1:19">
      <c r="A21" s="931" t="s">
        <v>715</v>
      </c>
      <c r="B21" s="11" t="s">
        <v>66</v>
      </c>
      <c r="C21" s="90"/>
      <c r="D21" s="90"/>
      <c r="E21" s="90"/>
      <c r="F21" s="90"/>
      <c r="G21" s="38"/>
      <c r="H21" s="138" t="s">
        <v>229</v>
      </c>
      <c r="I21" s="123" t="s">
        <v>201</v>
      </c>
      <c r="J21" s="86"/>
      <c r="K21" s="112" t="s">
        <v>205</v>
      </c>
      <c r="L21" s="140"/>
      <c r="M21" s="140"/>
      <c r="N21" s="140"/>
      <c r="S21" s="103"/>
    </row>
    <row r="22" spans="1:19">
      <c r="A22" s="931" t="s">
        <v>716</v>
      </c>
      <c r="B22" s="11" t="s">
        <v>10</v>
      </c>
      <c r="C22" s="90"/>
      <c r="D22" s="90"/>
      <c r="E22" s="90"/>
      <c r="F22" s="90"/>
      <c r="G22" s="38"/>
      <c r="H22" s="138" t="s">
        <v>547</v>
      </c>
      <c r="I22" s="123" t="s">
        <v>201</v>
      </c>
      <c r="J22" s="86"/>
      <c r="K22" s="112" t="s">
        <v>205</v>
      </c>
      <c r="L22" s="140"/>
      <c r="M22" s="140"/>
      <c r="N22" s="140"/>
      <c r="S22" s="103"/>
    </row>
    <row r="23" spans="1:19">
      <c r="A23" s="931" t="s">
        <v>397</v>
      </c>
      <c r="B23" s="1517" t="s">
        <v>9</v>
      </c>
      <c r="C23" s="90"/>
      <c r="D23" s="90"/>
      <c r="E23" s="90"/>
      <c r="F23" s="90"/>
      <c r="G23" s="38"/>
      <c r="H23" s="138" t="s">
        <v>548</v>
      </c>
      <c r="I23" s="123" t="s">
        <v>201</v>
      </c>
      <c r="J23" s="86"/>
      <c r="K23" s="112" t="s">
        <v>205</v>
      </c>
      <c r="L23" s="140"/>
      <c r="M23" s="140"/>
      <c r="N23" s="140"/>
      <c r="S23" s="103"/>
    </row>
    <row r="24" spans="1:19">
      <c r="A24" s="931" t="s">
        <v>714</v>
      </c>
      <c r="B24" s="1517" t="s">
        <v>65</v>
      </c>
      <c r="C24" s="90"/>
      <c r="D24" s="90"/>
      <c r="E24" s="90"/>
      <c r="F24" s="90"/>
      <c r="G24" s="38"/>
      <c r="H24" s="138" t="s">
        <v>217</v>
      </c>
      <c r="I24" s="123" t="s">
        <v>201</v>
      </c>
      <c r="J24" s="86"/>
      <c r="K24" s="112" t="s">
        <v>205</v>
      </c>
      <c r="L24" s="140"/>
      <c r="M24" s="140"/>
      <c r="N24" s="140"/>
      <c r="S24" s="103"/>
    </row>
    <row r="25" spans="1:19">
      <c r="A25" s="931" t="s">
        <v>717</v>
      </c>
      <c r="B25" s="1517" t="s">
        <v>8</v>
      </c>
      <c r="C25" s="90"/>
      <c r="D25" s="90"/>
      <c r="E25" s="90"/>
      <c r="F25" s="90"/>
      <c r="G25" s="38"/>
      <c r="H25" s="138" t="s">
        <v>549</v>
      </c>
      <c r="I25" s="123" t="s">
        <v>201</v>
      </c>
      <c r="J25" s="86"/>
      <c r="K25" s="112" t="s">
        <v>205</v>
      </c>
      <c r="L25" s="140"/>
      <c r="M25" s="140"/>
      <c r="N25" s="140"/>
      <c r="S25" s="103"/>
    </row>
    <row r="26" spans="1:19">
      <c r="A26" s="931" t="s">
        <v>226</v>
      </c>
      <c r="B26" s="1517" t="s">
        <v>7</v>
      </c>
      <c r="C26" s="90"/>
      <c r="D26" s="90"/>
      <c r="E26" s="90"/>
      <c r="F26" s="90"/>
      <c r="G26" s="38"/>
      <c r="H26" s="138" t="s">
        <v>225</v>
      </c>
      <c r="I26" s="123" t="s">
        <v>201</v>
      </c>
      <c r="J26" s="86"/>
      <c r="K26" s="112" t="s">
        <v>205</v>
      </c>
      <c r="L26" s="140"/>
      <c r="M26" s="140"/>
      <c r="N26" s="140"/>
      <c r="S26" s="103"/>
    </row>
    <row r="27" spans="1:19">
      <c r="A27" s="931" t="s">
        <v>221</v>
      </c>
      <c r="B27" s="1517" t="s">
        <v>64</v>
      </c>
      <c r="C27" s="90"/>
      <c r="D27" s="90"/>
      <c r="E27" s="90"/>
      <c r="F27" s="90"/>
      <c r="G27" s="38"/>
      <c r="H27" s="138" t="s">
        <v>220</v>
      </c>
      <c r="I27" s="123" t="s">
        <v>201</v>
      </c>
      <c r="J27" s="86"/>
      <c r="K27" s="112" t="s">
        <v>205</v>
      </c>
      <c r="L27" s="140"/>
      <c r="M27" s="140"/>
      <c r="N27" s="140"/>
      <c r="S27" s="103"/>
    </row>
    <row r="28" spans="1:19">
      <c r="A28" s="1519" t="s">
        <v>988</v>
      </c>
      <c r="B28" s="1517" t="s">
        <v>6</v>
      </c>
      <c r="C28" s="91"/>
      <c r="D28" s="91"/>
      <c r="E28" s="91"/>
      <c r="F28" s="91"/>
      <c r="G28" s="38"/>
      <c r="H28" s="138" t="s">
        <v>222</v>
      </c>
      <c r="I28" s="123" t="s">
        <v>201</v>
      </c>
      <c r="J28" s="86"/>
      <c r="K28" s="112" t="s">
        <v>205</v>
      </c>
      <c r="L28" s="140"/>
      <c r="M28" s="140"/>
      <c r="N28" s="140"/>
      <c r="S28" s="103"/>
    </row>
    <row r="29" spans="1:19">
      <c r="A29" s="1519" t="s">
        <v>989</v>
      </c>
      <c r="B29" s="1517" t="s">
        <v>5</v>
      </c>
      <c r="C29" s="91"/>
      <c r="D29" s="91"/>
      <c r="E29" s="91"/>
      <c r="F29" s="91"/>
      <c r="G29" s="38"/>
      <c r="H29" s="138" t="s">
        <v>565</v>
      </c>
      <c r="I29" s="123" t="s">
        <v>201</v>
      </c>
      <c r="J29" s="86"/>
      <c r="K29" s="142"/>
      <c r="L29" s="140"/>
      <c r="M29" s="140"/>
      <c r="N29" s="140"/>
      <c r="S29" s="103"/>
    </row>
    <row r="30" spans="1:19">
      <c r="A30" s="1498" t="s">
        <v>5900</v>
      </c>
      <c r="B30" s="1517" t="s">
        <v>63</v>
      </c>
      <c r="C30" s="90"/>
      <c r="D30" s="90"/>
      <c r="E30" s="90"/>
      <c r="F30" s="90"/>
      <c r="G30" s="38"/>
      <c r="H30" s="138" t="s">
        <v>6450</v>
      </c>
      <c r="I30" s="123" t="s">
        <v>201</v>
      </c>
      <c r="J30" s="86"/>
      <c r="K30" s="112" t="s">
        <v>205</v>
      </c>
      <c r="L30" s="140"/>
      <c r="M30" s="140"/>
      <c r="N30" s="140"/>
      <c r="S30" s="103"/>
    </row>
    <row r="31" spans="1:19">
      <c r="A31" s="1526" t="s">
        <v>992</v>
      </c>
      <c r="B31" s="1517" t="s">
        <v>62</v>
      </c>
      <c r="C31" s="91"/>
      <c r="D31" s="91"/>
      <c r="E31" s="91"/>
      <c r="F31" s="91"/>
      <c r="G31" s="38"/>
      <c r="H31" s="157" t="s">
        <v>994</v>
      </c>
      <c r="I31" s="123" t="s">
        <v>201</v>
      </c>
      <c r="J31" s="86"/>
      <c r="K31" s="112" t="s">
        <v>205</v>
      </c>
      <c r="L31" s="140"/>
      <c r="M31" s="140"/>
      <c r="N31" s="140"/>
      <c r="S31" s="103"/>
    </row>
    <row r="32" spans="1:19">
      <c r="A32" s="1526" t="s">
        <v>993</v>
      </c>
      <c r="B32" s="1517" t="s">
        <v>61</v>
      </c>
      <c r="C32" s="91"/>
      <c r="D32" s="91"/>
      <c r="E32" s="91"/>
      <c r="F32" s="91"/>
      <c r="G32" s="38"/>
      <c r="H32" s="157" t="s">
        <v>994</v>
      </c>
      <c r="I32" s="123" t="s">
        <v>201</v>
      </c>
      <c r="J32" s="86"/>
      <c r="K32" s="112"/>
      <c r="L32" s="140"/>
      <c r="M32" s="140"/>
      <c r="N32" s="140"/>
      <c r="S32" s="103"/>
    </row>
    <row r="33" spans="1:19">
      <c r="A33" s="928" t="s">
        <v>377</v>
      </c>
      <c r="B33" s="1517" t="s">
        <v>4</v>
      </c>
      <c r="C33" s="90"/>
      <c r="D33" s="90"/>
      <c r="E33" s="90"/>
      <c r="F33" s="90"/>
      <c r="G33" s="38"/>
      <c r="H33" s="138" t="s">
        <v>550</v>
      </c>
      <c r="I33" s="112" t="s">
        <v>187</v>
      </c>
      <c r="J33" s="86"/>
      <c r="K33" s="112" t="s">
        <v>205</v>
      </c>
      <c r="L33" s="86"/>
      <c r="M33" s="103"/>
      <c r="N33" s="103"/>
      <c r="O33" s="103"/>
      <c r="S33" s="103"/>
    </row>
    <row r="34" spans="1:19">
      <c r="A34" s="928" t="s">
        <v>378</v>
      </c>
      <c r="B34" s="1517" t="s">
        <v>60</v>
      </c>
      <c r="C34" s="90"/>
      <c r="D34" s="90"/>
      <c r="E34" s="90"/>
      <c r="F34" s="90"/>
      <c r="G34" s="38"/>
      <c r="H34" s="138" t="s">
        <v>551</v>
      </c>
      <c r="I34" s="112" t="s">
        <v>187</v>
      </c>
      <c r="J34" s="86"/>
      <c r="K34" s="112" t="s">
        <v>205</v>
      </c>
      <c r="L34" s="86"/>
      <c r="M34" s="86"/>
      <c r="N34" s="86"/>
      <c r="O34" s="86"/>
      <c r="S34" s="103"/>
    </row>
    <row r="35" spans="1:19">
      <c r="A35" s="928" t="s">
        <v>373</v>
      </c>
      <c r="B35" s="1517" t="s">
        <v>59</v>
      </c>
      <c r="C35" s="90"/>
      <c r="D35" s="90"/>
      <c r="E35" s="90"/>
      <c r="F35" s="90"/>
      <c r="G35" s="38"/>
      <c r="H35" s="138" t="s">
        <v>552</v>
      </c>
      <c r="I35" s="112" t="s">
        <v>187</v>
      </c>
      <c r="J35" s="86"/>
      <c r="K35" s="112" t="s">
        <v>205</v>
      </c>
      <c r="L35" s="86"/>
      <c r="M35" s="86"/>
      <c r="N35" s="86"/>
      <c r="O35" s="86"/>
      <c r="S35" s="103"/>
    </row>
    <row r="36" spans="1:19">
      <c r="A36" s="928" t="s">
        <v>380</v>
      </c>
      <c r="B36" s="1517" t="s">
        <v>58</v>
      </c>
      <c r="C36" s="90"/>
      <c r="D36" s="90"/>
      <c r="E36" s="90"/>
      <c r="F36" s="90"/>
      <c r="G36" s="38"/>
      <c r="H36" s="138" t="s">
        <v>553</v>
      </c>
      <c r="I36" s="112" t="s">
        <v>187</v>
      </c>
      <c r="J36" s="86"/>
      <c r="K36" s="112" t="s">
        <v>205</v>
      </c>
      <c r="L36" s="86"/>
      <c r="M36" s="86"/>
      <c r="N36" s="86"/>
      <c r="O36" s="86"/>
      <c r="S36" s="103"/>
    </row>
    <row r="37" spans="1:19">
      <c r="A37" s="928" t="s">
        <v>381</v>
      </c>
      <c r="B37" s="1517" t="s">
        <v>57</v>
      </c>
      <c r="C37" s="90"/>
      <c r="D37" s="90"/>
      <c r="E37" s="90"/>
      <c r="F37" s="90"/>
      <c r="G37" s="38"/>
      <c r="H37" s="138" t="s">
        <v>554</v>
      </c>
      <c r="I37" s="112" t="s">
        <v>187</v>
      </c>
      <c r="J37" s="86"/>
      <c r="K37" s="112" t="s">
        <v>205</v>
      </c>
      <c r="L37" s="86"/>
      <c r="M37" s="86"/>
      <c r="N37" s="86"/>
      <c r="O37" s="86"/>
      <c r="S37" s="103"/>
    </row>
    <row r="38" spans="1:19">
      <c r="A38" s="928" t="s">
        <v>382</v>
      </c>
      <c r="B38" s="1517" t="s">
        <v>56</v>
      </c>
      <c r="C38" s="90"/>
      <c r="D38" s="90"/>
      <c r="E38" s="90"/>
      <c r="F38" s="90"/>
      <c r="G38" s="38"/>
      <c r="H38" s="138" t="s">
        <v>318</v>
      </c>
      <c r="I38" s="112" t="s">
        <v>187</v>
      </c>
      <c r="J38" s="86"/>
      <c r="K38" s="112" t="s">
        <v>205</v>
      </c>
      <c r="L38" s="86"/>
      <c r="M38" s="86"/>
      <c r="N38" s="86"/>
      <c r="O38" s="86"/>
      <c r="S38" s="103"/>
    </row>
    <row r="39" spans="1:19">
      <c r="A39" s="928" t="s">
        <v>383</v>
      </c>
      <c r="B39" s="1517" t="s">
        <v>55</v>
      </c>
      <c r="C39" s="90"/>
      <c r="D39" s="90"/>
      <c r="E39" s="90"/>
      <c r="F39" s="90"/>
      <c r="G39" s="38"/>
      <c r="H39" s="138" t="s">
        <v>555</v>
      </c>
      <c r="I39" s="112" t="s">
        <v>187</v>
      </c>
      <c r="J39" s="86"/>
      <c r="K39" s="112" t="s">
        <v>205</v>
      </c>
      <c r="L39" s="86"/>
      <c r="M39" s="86"/>
      <c r="N39" s="86"/>
      <c r="O39" s="86"/>
      <c r="S39" s="103"/>
    </row>
    <row r="40" spans="1:19">
      <c r="A40" s="929" t="s">
        <v>804</v>
      </c>
      <c r="B40" s="1517" t="s">
        <v>54</v>
      </c>
      <c r="C40" s="90"/>
      <c r="D40" s="90"/>
      <c r="E40" s="90"/>
      <c r="F40" s="90"/>
      <c r="G40" s="38"/>
      <c r="H40" s="138" t="s">
        <v>555</v>
      </c>
      <c r="I40" s="112" t="s">
        <v>187</v>
      </c>
      <c r="J40" s="86"/>
      <c r="K40" s="86"/>
      <c r="L40" s="86"/>
      <c r="M40" s="86"/>
      <c r="N40" s="86"/>
      <c r="O40" s="86"/>
      <c r="S40" s="103"/>
    </row>
    <row r="41" spans="1:19">
      <c r="A41" s="928" t="s">
        <v>385</v>
      </c>
      <c r="B41" s="1517" t="s">
        <v>3</v>
      </c>
      <c r="C41" s="90"/>
      <c r="D41" s="90"/>
      <c r="E41" s="90"/>
      <c r="F41" s="90"/>
      <c r="G41" s="38"/>
      <c r="H41" s="138" t="s">
        <v>562</v>
      </c>
      <c r="I41" s="112" t="s">
        <v>187</v>
      </c>
      <c r="J41" s="86"/>
      <c r="K41" s="112" t="s">
        <v>205</v>
      </c>
      <c r="L41" s="86"/>
      <c r="M41" s="86"/>
      <c r="N41" s="86"/>
      <c r="O41" s="86"/>
      <c r="S41" s="103"/>
    </row>
    <row r="42" spans="1:19">
      <c r="A42" s="932" t="s">
        <v>807</v>
      </c>
      <c r="B42" s="1517" t="s">
        <v>53</v>
      </c>
      <c r="C42" s="90"/>
      <c r="D42" s="90"/>
      <c r="E42" s="90"/>
      <c r="F42" s="90"/>
      <c r="G42" s="38"/>
      <c r="H42" s="138" t="s">
        <v>562</v>
      </c>
      <c r="I42" s="112" t="s">
        <v>187</v>
      </c>
      <c r="J42" s="86"/>
      <c r="K42" s="86"/>
      <c r="L42" s="86"/>
      <c r="M42" s="86"/>
      <c r="N42" s="86"/>
      <c r="O42" s="86"/>
      <c r="S42" s="103"/>
    </row>
    <row r="43" spans="1:19">
      <c r="A43" s="931" t="s">
        <v>6188</v>
      </c>
      <c r="B43" s="1517" t="s">
        <v>52</v>
      </c>
      <c r="C43" s="90"/>
      <c r="D43" s="90"/>
      <c r="E43" s="90"/>
      <c r="F43" s="90"/>
      <c r="G43" s="38"/>
      <c r="H43" s="138" t="s">
        <v>561</v>
      </c>
      <c r="I43" s="112" t="s">
        <v>187</v>
      </c>
      <c r="J43" s="86"/>
      <c r="K43" s="112" t="s">
        <v>205</v>
      </c>
      <c r="L43" s="86"/>
      <c r="M43" s="86"/>
      <c r="N43" s="86"/>
      <c r="O43" s="86"/>
      <c r="S43" s="103"/>
    </row>
    <row r="44" spans="1:19">
      <c r="A44" s="933" t="s">
        <v>6189</v>
      </c>
      <c r="B44" s="1517" t="s">
        <v>51</v>
      </c>
      <c r="C44" s="90"/>
      <c r="D44" s="90"/>
      <c r="E44" s="90"/>
      <c r="F44" s="90"/>
      <c r="G44" s="38"/>
      <c r="H44" s="138" t="s">
        <v>561</v>
      </c>
      <c r="I44" s="112" t="s">
        <v>187</v>
      </c>
      <c r="J44" s="86"/>
      <c r="K44" s="86"/>
      <c r="L44" s="86"/>
      <c r="M44" s="86"/>
      <c r="N44" s="86"/>
      <c r="O44" s="86"/>
      <c r="S44" s="103"/>
    </row>
    <row r="45" spans="1:19">
      <c r="A45" s="1541" t="s">
        <v>5882</v>
      </c>
      <c r="B45" s="1517" t="s">
        <v>50</v>
      </c>
      <c r="C45" s="90"/>
      <c r="D45" s="90"/>
      <c r="E45" s="90"/>
      <c r="F45" s="90"/>
      <c r="G45" s="25"/>
      <c r="H45" s="138" t="s">
        <v>302</v>
      </c>
      <c r="I45" s="142" t="s">
        <v>187</v>
      </c>
      <c r="J45" s="86"/>
      <c r="K45" s="112" t="s">
        <v>205</v>
      </c>
      <c r="L45" s="86"/>
      <c r="M45" s="86"/>
      <c r="N45" s="86"/>
      <c r="O45" s="86"/>
      <c r="S45" s="103"/>
    </row>
    <row r="46" spans="1:19">
      <c r="A46" s="1541" t="s">
        <v>5883</v>
      </c>
      <c r="B46" s="1517" t="s">
        <v>49</v>
      </c>
      <c r="C46" s="90"/>
      <c r="D46" s="90"/>
      <c r="E46" s="90"/>
      <c r="F46" s="90"/>
      <c r="G46" s="25"/>
      <c r="H46" s="138" t="s">
        <v>301</v>
      </c>
      <c r="I46" s="142" t="s">
        <v>187</v>
      </c>
      <c r="J46" s="86"/>
      <c r="K46" s="112" t="s">
        <v>205</v>
      </c>
      <c r="L46" s="86"/>
      <c r="M46" s="86"/>
      <c r="N46" s="86"/>
      <c r="O46" s="86"/>
      <c r="S46" s="103"/>
    </row>
    <row r="47" spans="1:19">
      <c r="A47" s="934" t="s">
        <v>810</v>
      </c>
      <c r="B47" s="1517" t="s">
        <v>48</v>
      </c>
      <c r="C47" s="90"/>
      <c r="D47" s="90"/>
      <c r="E47" s="90"/>
      <c r="F47" s="90"/>
      <c r="G47" s="25"/>
      <c r="H47" s="138" t="s">
        <v>763</v>
      </c>
      <c r="I47" s="142" t="s">
        <v>187</v>
      </c>
      <c r="J47" s="86"/>
      <c r="K47" s="112"/>
      <c r="L47" s="86"/>
      <c r="M47" s="86"/>
      <c r="N47" s="86"/>
      <c r="O47" s="86"/>
      <c r="S47" s="103"/>
    </row>
    <row r="48" spans="1:19">
      <c r="A48" s="934" t="s">
        <v>811</v>
      </c>
      <c r="B48" s="1517" t="s">
        <v>47</v>
      </c>
      <c r="C48" s="90"/>
      <c r="D48" s="90"/>
      <c r="E48" s="90"/>
      <c r="F48" s="90"/>
      <c r="G48" s="25"/>
      <c r="H48" s="138" t="s">
        <v>764</v>
      </c>
      <c r="I48" s="142" t="s">
        <v>187</v>
      </c>
      <c r="J48" s="86"/>
      <c r="K48" s="112"/>
      <c r="L48" s="86"/>
      <c r="M48" s="86"/>
      <c r="N48" s="86"/>
      <c r="O48" s="86"/>
      <c r="S48" s="103"/>
    </row>
    <row r="49" spans="1:19">
      <c r="A49" s="931" t="s">
        <v>384</v>
      </c>
      <c r="B49" s="1517" t="s">
        <v>46</v>
      </c>
      <c r="C49" s="90"/>
      <c r="D49" s="90"/>
      <c r="E49" s="90"/>
      <c r="F49" s="90"/>
      <c r="G49" s="25"/>
      <c r="H49" s="138" t="s">
        <v>557</v>
      </c>
      <c r="I49" s="142" t="s">
        <v>187</v>
      </c>
      <c r="J49" s="86"/>
      <c r="K49" s="112" t="s">
        <v>205</v>
      </c>
      <c r="L49" s="86"/>
      <c r="M49" s="86"/>
      <c r="N49" s="86"/>
      <c r="O49" s="86"/>
      <c r="S49" s="103"/>
    </row>
    <row r="50" spans="1:19">
      <c r="A50" s="933" t="s">
        <v>806</v>
      </c>
      <c r="B50" s="1517" t="s">
        <v>45</v>
      </c>
      <c r="C50" s="90"/>
      <c r="D50" s="90"/>
      <c r="E50" s="90"/>
      <c r="F50" s="90"/>
      <c r="G50" s="25"/>
      <c r="H50" s="138" t="s">
        <v>557</v>
      </c>
      <c r="I50" s="142" t="s">
        <v>187</v>
      </c>
      <c r="J50" s="86"/>
      <c r="K50" s="86"/>
      <c r="L50" s="86"/>
      <c r="M50" s="86"/>
      <c r="N50" s="86"/>
      <c r="O50" s="86"/>
      <c r="S50" s="103"/>
    </row>
    <row r="51" spans="1:19">
      <c r="A51" s="930" t="s">
        <v>272</v>
      </c>
      <c r="B51" s="1517" t="s">
        <v>102</v>
      </c>
      <c r="C51" s="90"/>
      <c r="D51" s="90"/>
      <c r="E51" s="90"/>
      <c r="F51" s="90"/>
      <c r="G51" s="25"/>
      <c r="H51" s="158" t="s">
        <v>5810</v>
      </c>
      <c r="I51" s="142" t="s">
        <v>187</v>
      </c>
      <c r="J51" s="86"/>
      <c r="K51" s="112" t="s">
        <v>205</v>
      </c>
      <c r="L51" s="86"/>
      <c r="M51" s="86"/>
      <c r="N51" s="86"/>
      <c r="O51" s="86"/>
      <c r="S51" s="103"/>
    </row>
    <row r="52" spans="1:19">
      <c r="A52" s="930" t="s">
        <v>270</v>
      </c>
      <c r="B52" s="1517" t="s">
        <v>101</v>
      </c>
      <c r="C52" s="90"/>
      <c r="D52" s="90"/>
      <c r="E52" s="90"/>
      <c r="F52" s="90"/>
      <c r="G52" s="25"/>
      <c r="H52" s="158" t="s">
        <v>5811</v>
      </c>
      <c r="I52" s="142" t="s">
        <v>187</v>
      </c>
      <c r="J52" s="86"/>
      <c r="K52" s="112" t="s">
        <v>205</v>
      </c>
      <c r="L52" s="86"/>
      <c r="M52" s="86"/>
      <c r="N52" s="86"/>
      <c r="O52" s="86"/>
      <c r="S52" s="103"/>
    </row>
    <row r="53" spans="1:19">
      <c r="A53" s="930" t="s">
        <v>718</v>
      </c>
      <c r="B53" s="1517" t="s">
        <v>44</v>
      </c>
      <c r="C53" s="90"/>
      <c r="D53" s="90"/>
      <c r="E53" s="90"/>
      <c r="F53" s="90"/>
      <c r="G53" s="25"/>
      <c r="H53" s="158" t="s">
        <v>5812</v>
      </c>
      <c r="I53" s="142" t="s">
        <v>187</v>
      </c>
      <c r="J53" s="86"/>
      <c r="K53" s="112" t="s">
        <v>205</v>
      </c>
      <c r="L53" s="86"/>
      <c r="M53" s="86"/>
      <c r="N53" s="86"/>
      <c r="O53" s="86"/>
      <c r="S53" s="103"/>
    </row>
    <row r="54" spans="1:19">
      <c r="A54" s="930" t="s">
        <v>719</v>
      </c>
      <c r="B54" s="1517" t="s">
        <v>43</v>
      </c>
      <c r="C54" s="90"/>
      <c r="D54" s="90"/>
      <c r="E54" s="90"/>
      <c r="F54" s="90"/>
      <c r="G54" s="25"/>
      <c r="H54" s="158" t="s">
        <v>5813</v>
      </c>
      <c r="I54" s="142" t="s">
        <v>187</v>
      </c>
      <c r="J54" s="86"/>
      <c r="K54" s="112" t="s">
        <v>205</v>
      </c>
      <c r="L54" s="86"/>
      <c r="M54" s="86"/>
      <c r="N54" s="86"/>
      <c r="O54" s="86"/>
      <c r="S54" s="103"/>
    </row>
    <row r="55" spans="1:19">
      <c r="A55" s="930" t="s">
        <v>720</v>
      </c>
      <c r="B55" s="1517" t="s">
        <v>2</v>
      </c>
      <c r="C55" s="90"/>
      <c r="D55" s="90"/>
      <c r="E55" s="90"/>
      <c r="F55" s="90"/>
      <c r="G55" s="25"/>
      <c r="H55" s="158" t="s">
        <v>5814</v>
      </c>
      <c r="I55" s="142" t="s">
        <v>187</v>
      </c>
      <c r="J55" s="86"/>
      <c r="K55" s="112" t="s">
        <v>205</v>
      </c>
      <c r="L55" s="86"/>
      <c r="M55" s="86"/>
      <c r="N55" s="86"/>
      <c r="O55" s="86"/>
      <c r="S55" s="103"/>
    </row>
    <row r="56" spans="1:19">
      <c r="A56" s="1518" t="s">
        <v>995</v>
      </c>
      <c r="B56" s="1517" t="s">
        <v>42</v>
      </c>
      <c r="C56" s="91"/>
      <c r="D56" s="91"/>
      <c r="E56" s="91"/>
      <c r="F56" s="91"/>
      <c r="G56" s="25"/>
      <c r="H56" s="158" t="s">
        <v>5815</v>
      </c>
      <c r="I56" s="142" t="s">
        <v>187</v>
      </c>
      <c r="J56" s="86"/>
      <c r="K56" s="112" t="s">
        <v>205</v>
      </c>
      <c r="L56" s="86"/>
      <c r="M56" s="86"/>
      <c r="N56" s="86"/>
      <c r="O56" s="86"/>
      <c r="S56" s="103"/>
    </row>
    <row r="57" spans="1:19">
      <c r="A57" s="930" t="s">
        <v>458</v>
      </c>
      <c r="B57" s="1517" t="s">
        <v>41</v>
      </c>
      <c r="C57" s="90"/>
      <c r="D57" s="90"/>
      <c r="E57" s="90"/>
      <c r="F57" s="90"/>
      <c r="G57" s="25"/>
      <c r="H57" s="138" t="s">
        <v>820</v>
      </c>
      <c r="I57" s="142" t="s">
        <v>187</v>
      </c>
      <c r="J57" s="86"/>
      <c r="K57" s="112" t="s">
        <v>205</v>
      </c>
      <c r="L57" s="86"/>
      <c r="M57" s="86"/>
      <c r="N57" s="86"/>
      <c r="O57" s="86"/>
      <c r="S57" s="103"/>
    </row>
    <row r="58" spans="1:19">
      <c r="A58" s="930" t="s">
        <v>456</v>
      </c>
      <c r="B58" s="1517" t="s">
        <v>40</v>
      </c>
      <c r="C58" s="90"/>
      <c r="D58" s="90"/>
      <c r="E58" s="90"/>
      <c r="F58" s="90"/>
      <c r="G58" s="25"/>
      <c r="H58" s="158" t="s">
        <v>557</v>
      </c>
      <c r="I58" s="142" t="s">
        <v>187</v>
      </c>
      <c r="J58" s="143" t="s">
        <v>648</v>
      </c>
      <c r="K58" s="112" t="s">
        <v>205</v>
      </c>
      <c r="L58" s="86"/>
      <c r="M58" s="86"/>
      <c r="N58" s="86"/>
      <c r="O58" s="86"/>
      <c r="S58" s="103"/>
    </row>
    <row r="59" spans="1:19">
      <c r="A59" s="930" t="s">
        <v>457</v>
      </c>
      <c r="B59" s="1517" t="s">
        <v>39</v>
      </c>
      <c r="C59" s="90"/>
      <c r="D59" s="90"/>
      <c r="E59" s="90"/>
      <c r="F59" s="90"/>
      <c r="G59" s="25"/>
      <c r="H59" s="158" t="s">
        <v>557</v>
      </c>
      <c r="I59" s="142" t="s">
        <v>187</v>
      </c>
      <c r="J59" s="143" t="s">
        <v>649</v>
      </c>
      <c r="K59" s="112" t="s">
        <v>205</v>
      </c>
      <c r="L59" s="86"/>
      <c r="M59" s="86"/>
      <c r="N59" s="86"/>
      <c r="O59" s="86"/>
      <c r="S59" s="103"/>
    </row>
    <row r="60" spans="1:19">
      <c r="A60" s="928" t="s">
        <v>386</v>
      </c>
      <c r="B60" s="1517" t="s">
        <v>38</v>
      </c>
      <c r="C60" s="90"/>
      <c r="D60" s="90"/>
      <c r="E60" s="90"/>
      <c r="F60" s="90"/>
      <c r="G60" s="25"/>
      <c r="H60" s="138" t="s">
        <v>202</v>
      </c>
      <c r="I60" s="142" t="s">
        <v>187</v>
      </c>
      <c r="J60" s="140"/>
      <c r="K60" s="142" t="s">
        <v>205</v>
      </c>
      <c r="L60" s="86"/>
      <c r="M60" s="86"/>
      <c r="N60" s="86"/>
      <c r="O60" s="86"/>
      <c r="S60" s="103"/>
    </row>
    <row r="61" spans="1:19">
      <c r="A61" s="932" t="s">
        <v>805</v>
      </c>
      <c r="B61" s="1517" t="s">
        <v>37</v>
      </c>
      <c r="C61" s="90"/>
      <c r="D61" s="90"/>
      <c r="E61" s="90"/>
      <c r="F61" s="90"/>
      <c r="G61" s="25"/>
      <c r="H61" s="138" t="s">
        <v>202</v>
      </c>
      <c r="I61" s="142" t="s">
        <v>187</v>
      </c>
      <c r="J61" s="140"/>
      <c r="K61" s="140"/>
      <c r="L61" s="86"/>
      <c r="M61" s="86"/>
      <c r="N61" s="86"/>
      <c r="O61" s="86"/>
      <c r="S61" s="103"/>
    </row>
    <row r="62" spans="1:19">
      <c r="A62" s="928" t="s">
        <v>387</v>
      </c>
      <c r="B62" s="1517" t="s">
        <v>36</v>
      </c>
      <c r="C62" s="90"/>
      <c r="D62" s="90"/>
      <c r="E62" s="90"/>
      <c r="F62" s="90"/>
      <c r="G62" s="25"/>
      <c r="H62" s="138" t="s">
        <v>701</v>
      </c>
      <c r="I62" s="142" t="s">
        <v>187</v>
      </c>
      <c r="J62" s="140"/>
      <c r="K62" s="142" t="s">
        <v>205</v>
      </c>
      <c r="L62" s="86"/>
      <c r="M62" s="86"/>
      <c r="N62" s="86"/>
      <c r="O62" s="86"/>
      <c r="S62" s="103"/>
    </row>
    <row r="63" spans="1:19">
      <c r="A63" s="931" t="s">
        <v>556</v>
      </c>
      <c r="B63" s="1517" t="s">
        <v>35</v>
      </c>
      <c r="C63" s="38"/>
      <c r="D63" s="38"/>
      <c r="E63" s="38"/>
      <c r="F63" s="38"/>
      <c r="G63" s="90"/>
      <c r="H63" s="138" t="s">
        <v>701</v>
      </c>
      <c r="I63" s="142" t="s">
        <v>187</v>
      </c>
      <c r="J63" s="140"/>
      <c r="K63" s="142" t="s">
        <v>205</v>
      </c>
      <c r="L63" s="41"/>
      <c r="M63" s="94"/>
      <c r="N63" s="94"/>
      <c r="O63" s="94"/>
      <c r="P63" s="94"/>
      <c r="S63" s="103"/>
    </row>
    <row r="64" spans="1:19" ht="57.6">
      <c r="A64" s="132"/>
      <c r="B64" s="136"/>
      <c r="C64" s="4" t="s">
        <v>91</v>
      </c>
      <c r="D64" s="12" t="s">
        <v>91</v>
      </c>
      <c r="E64" s="12" t="s">
        <v>214</v>
      </c>
      <c r="F64" s="12" t="s">
        <v>91</v>
      </c>
      <c r="G64" s="4" t="s">
        <v>79</v>
      </c>
      <c r="H64" s="113"/>
      <c r="I64" s="1520"/>
      <c r="J64" s="1520"/>
      <c r="K64" s="1520"/>
      <c r="S64" s="103"/>
    </row>
    <row r="65" spans="1:19">
      <c r="B65" s="105"/>
      <c r="C65" s="23" t="s">
        <v>216</v>
      </c>
      <c r="D65" s="12" t="s">
        <v>213</v>
      </c>
      <c r="E65" s="4"/>
      <c r="F65" s="12" t="s">
        <v>213</v>
      </c>
      <c r="G65" s="4" t="s">
        <v>170</v>
      </c>
      <c r="H65" s="113"/>
      <c r="I65" s="132"/>
      <c r="J65" s="1520"/>
      <c r="K65" s="1520"/>
      <c r="S65" s="103"/>
    </row>
    <row r="66" spans="1:19" ht="28.8">
      <c r="B66" s="105"/>
      <c r="C66" s="12" t="s">
        <v>176</v>
      </c>
      <c r="D66" s="12" t="s">
        <v>176</v>
      </c>
      <c r="E66" s="105"/>
      <c r="F66" s="12" t="s">
        <v>176</v>
      </c>
      <c r="G66" s="106"/>
      <c r="H66" s="113"/>
      <c r="J66" s="113"/>
      <c r="Q66" s="103"/>
      <c r="R66" s="103"/>
      <c r="S66" s="103"/>
    </row>
    <row r="67" spans="1:19" ht="43.2">
      <c r="B67" s="105"/>
      <c r="C67" s="105"/>
      <c r="D67" s="12" t="s">
        <v>204</v>
      </c>
      <c r="E67" s="105"/>
      <c r="F67" s="12" t="s">
        <v>183</v>
      </c>
      <c r="G67" s="106"/>
      <c r="H67" s="113"/>
      <c r="J67" s="113"/>
      <c r="Q67" s="103"/>
      <c r="R67" s="103"/>
      <c r="S67" s="103"/>
    </row>
    <row r="68" spans="1:19" ht="43.2">
      <c r="B68" s="105"/>
      <c r="D68" s="12" t="s">
        <v>183</v>
      </c>
      <c r="E68" s="105"/>
      <c r="G68" s="106"/>
      <c r="H68" s="113"/>
      <c r="J68" s="113"/>
      <c r="Q68" s="103"/>
      <c r="R68" s="103"/>
      <c r="S68" s="103"/>
    </row>
    <row r="69" spans="1:19">
      <c r="B69" s="105"/>
      <c r="C69" s="10" t="s">
        <v>90</v>
      </c>
      <c r="D69" s="10" t="s">
        <v>90</v>
      </c>
      <c r="E69" s="10"/>
      <c r="F69" s="10" t="s">
        <v>90</v>
      </c>
      <c r="G69" s="106"/>
      <c r="H69" s="113"/>
      <c r="J69" s="113"/>
      <c r="Q69" s="103"/>
      <c r="R69" s="103"/>
      <c r="S69" s="103"/>
    </row>
    <row r="70" spans="1:19">
      <c r="B70" s="105"/>
      <c r="C70"/>
      <c r="D70"/>
      <c r="E70"/>
      <c r="G70"/>
      <c r="H70"/>
    </row>
    <row r="71" spans="1:19">
      <c r="A71" s="1" t="s">
        <v>5992</v>
      </c>
      <c r="B71" s="105"/>
      <c r="C71"/>
      <c r="D71"/>
      <c r="E71"/>
      <c r="F71"/>
      <c r="G71"/>
      <c r="H71"/>
    </row>
    <row r="72" spans="1:19">
      <c r="A72" s="1521" t="s">
        <v>5836</v>
      </c>
      <c r="B72"/>
      <c r="C72"/>
      <c r="D72"/>
      <c r="E72"/>
      <c r="F72"/>
      <c r="G72"/>
      <c r="H72"/>
      <c r="I72"/>
      <c r="J72" s="113"/>
    </row>
    <row r="73" spans="1:19">
      <c r="A73" s="59"/>
      <c r="B73" s="1332"/>
      <c r="C73" s="1332"/>
      <c r="D73" s="1332"/>
      <c r="E73" s="1332"/>
      <c r="F73" s="1332"/>
      <c r="G73" s="1332"/>
      <c r="H73" s="1332"/>
      <c r="I73"/>
      <c r="J73" s="113"/>
    </row>
    <row r="74" spans="1:19" ht="28.8">
      <c r="A74"/>
      <c r="B74" s="21"/>
      <c r="C74" s="1764" t="s">
        <v>5820</v>
      </c>
      <c r="D74" s="1764" t="s">
        <v>6388</v>
      </c>
      <c r="E74" s="1799" t="s">
        <v>2449</v>
      </c>
      <c r="F74" s="1799" t="s">
        <v>6403</v>
      </c>
      <c r="G74" s="1799" t="s">
        <v>5821</v>
      </c>
      <c r="H74" s="1799" t="s">
        <v>303</v>
      </c>
      <c r="I74"/>
      <c r="J74" s="113"/>
    </row>
    <row r="75" spans="1:19">
      <c r="A75"/>
      <c r="B75" s="21"/>
      <c r="C75" s="1786" t="s">
        <v>136</v>
      </c>
      <c r="D75" s="1786" t="s">
        <v>135</v>
      </c>
      <c r="E75" s="1786" t="s">
        <v>134</v>
      </c>
      <c r="F75" s="1786" t="s">
        <v>151</v>
      </c>
      <c r="G75" s="1786" t="s">
        <v>150</v>
      </c>
      <c r="H75" s="1786" t="s">
        <v>148</v>
      </c>
      <c r="I75"/>
      <c r="J75" s="113"/>
    </row>
    <row r="76" spans="1:19">
      <c r="A76" s="1503" t="s">
        <v>397</v>
      </c>
      <c r="B76" s="1786" t="s">
        <v>18</v>
      </c>
      <c r="C76" s="1403"/>
      <c r="D76" s="1403"/>
      <c r="E76" s="1403"/>
      <c r="F76" s="1403"/>
      <c r="G76" s="1403"/>
      <c r="H76" s="1403"/>
      <c r="I76" s="1504" t="s">
        <v>548</v>
      </c>
      <c r="J76" s="113"/>
    </row>
    <row r="77" spans="1:19">
      <c r="A77" s="1503" t="s">
        <v>5837</v>
      </c>
      <c r="B77" s="1786" t="s">
        <v>77</v>
      </c>
      <c r="C77" s="1403"/>
      <c r="D77" s="1403"/>
      <c r="E77" s="1403"/>
      <c r="F77" s="1403"/>
      <c r="G77" s="1403"/>
      <c r="H77" s="1403"/>
      <c r="I77" s="1504" t="s">
        <v>5822</v>
      </c>
      <c r="J77" s="113"/>
    </row>
    <row r="78" spans="1:19">
      <c r="A78" s="1503" t="s">
        <v>373</v>
      </c>
      <c r="B78" s="1786" t="s">
        <v>76</v>
      </c>
      <c r="C78" s="1403"/>
      <c r="D78" s="1403"/>
      <c r="E78" s="1403"/>
      <c r="F78" s="1403"/>
      <c r="G78" s="1403"/>
      <c r="H78" s="1403"/>
      <c r="I78" s="1504" t="s">
        <v>552</v>
      </c>
      <c r="J78" s="113"/>
    </row>
    <row r="79" spans="1:19">
      <c r="A79" s="1503" t="s">
        <v>380</v>
      </c>
      <c r="B79" s="1732" t="s">
        <v>75</v>
      </c>
      <c r="C79" s="1403"/>
      <c r="D79" s="1403"/>
      <c r="E79" s="1403"/>
      <c r="F79" s="1403"/>
      <c r="G79" s="1403"/>
      <c r="H79" s="1403"/>
      <c r="I79" s="1504" t="s">
        <v>553</v>
      </c>
      <c r="J79" s="113"/>
    </row>
    <row r="80" spans="1:19">
      <c r="A80" s="1503" t="s">
        <v>381</v>
      </c>
      <c r="B80" s="1732" t="s">
        <v>74</v>
      </c>
      <c r="C80" s="1403"/>
      <c r="D80" s="1403"/>
      <c r="E80" s="1403"/>
      <c r="F80" s="1403"/>
      <c r="G80" s="1403"/>
      <c r="H80" s="1403"/>
      <c r="I80" s="1504" t="s">
        <v>554</v>
      </c>
      <c r="J80" s="113"/>
    </row>
    <row r="81" spans="1:10">
      <c r="A81" s="1503" t="s">
        <v>382</v>
      </c>
      <c r="B81" s="1732" t="s">
        <v>17</v>
      </c>
      <c r="C81" s="1403"/>
      <c r="D81" s="1403"/>
      <c r="E81" s="1403"/>
      <c r="F81" s="1403"/>
      <c r="G81" s="1403"/>
      <c r="H81" s="1403"/>
      <c r="I81" t="s">
        <v>318</v>
      </c>
      <c r="J81" s="113"/>
    </row>
    <row r="82" spans="1:10">
      <c r="A82" s="1503" t="s">
        <v>377</v>
      </c>
      <c r="B82" s="1732" t="s">
        <v>16</v>
      </c>
      <c r="C82" s="1403"/>
      <c r="D82" s="1403"/>
      <c r="E82" s="1403"/>
      <c r="F82" s="1403"/>
      <c r="G82" s="1403"/>
      <c r="H82" s="1403"/>
      <c r="I82" s="1504" t="s">
        <v>550</v>
      </c>
      <c r="J82" s="113"/>
    </row>
    <row r="83" spans="1:10">
      <c r="A83" s="1503" t="s">
        <v>378</v>
      </c>
      <c r="B83" s="1732" t="s">
        <v>15</v>
      </c>
      <c r="C83" s="1403"/>
      <c r="D83" s="1403"/>
      <c r="E83" s="1403"/>
      <c r="F83" s="1403"/>
      <c r="G83" s="1403"/>
      <c r="H83" s="1403"/>
      <c r="I83" s="1504" t="s">
        <v>551</v>
      </c>
      <c r="J83" s="113"/>
    </row>
    <row r="84" spans="1:10">
      <c r="A84" s="1505" t="s">
        <v>5823</v>
      </c>
      <c r="B84" s="1732" t="s">
        <v>14</v>
      </c>
      <c r="C84" s="1403"/>
      <c r="D84" s="25"/>
      <c r="E84" s="25"/>
      <c r="F84" s="25"/>
      <c r="G84" s="25"/>
      <c r="H84" s="25"/>
      <c r="I84" s="1504" t="s">
        <v>5824</v>
      </c>
      <c r="J84" s="113"/>
    </row>
    <row r="85" spans="1:10">
      <c r="A85" s="1505" t="s">
        <v>5825</v>
      </c>
      <c r="B85" s="1732" t="s">
        <v>73</v>
      </c>
      <c r="C85" s="1403"/>
      <c r="D85" s="25"/>
      <c r="E85" s="25"/>
      <c r="F85" s="25"/>
      <c r="G85" s="25"/>
      <c r="H85" s="25"/>
      <c r="I85" s="1504" t="s">
        <v>557</v>
      </c>
      <c r="J85" s="113"/>
    </row>
    <row r="86" spans="1:10">
      <c r="A86" s="1505" t="s">
        <v>5838</v>
      </c>
      <c r="B86" s="1732" t="s">
        <v>95</v>
      </c>
      <c r="C86" s="1403"/>
      <c r="D86" s="25"/>
      <c r="E86" s="25"/>
      <c r="F86" s="25"/>
      <c r="G86" s="25"/>
      <c r="H86" s="25"/>
      <c r="I86" s="1504" t="s">
        <v>5826</v>
      </c>
      <c r="J86" s="113"/>
    </row>
    <row r="87" spans="1:10">
      <c r="A87" s="1505" t="s">
        <v>5827</v>
      </c>
      <c r="B87" s="1732" t="s">
        <v>94</v>
      </c>
      <c r="C87" s="1403"/>
      <c r="D87" s="25"/>
      <c r="E87" s="25"/>
      <c r="F87" s="25"/>
      <c r="G87" s="25"/>
      <c r="H87" s="25"/>
      <c r="I87" s="1504" t="s">
        <v>5828</v>
      </c>
      <c r="J87" s="113"/>
    </row>
    <row r="88" spans="1:10">
      <c r="A88" s="1505" t="s">
        <v>5829</v>
      </c>
      <c r="B88" s="1732" t="s">
        <v>888</v>
      </c>
      <c r="C88" s="1403"/>
      <c r="D88" s="25"/>
      <c r="E88" s="25"/>
      <c r="F88" s="25"/>
      <c r="G88" s="25"/>
      <c r="H88" s="25"/>
      <c r="I88" s="1504" t="s">
        <v>561</v>
      </c>
      <c r="J88" s="113"/>
    </row>
    <row r="89" spans="1:10" ht="43.2">
      <c r="A89"/>
      <c r="B89"/>
      <c r="C89" s="1506" t="s">
        <v>5830</v>
      </c>
      <c r="D89" s="1506" t="s">
        <v>5831</v>
      </c>
      <c r="E89" s="1506" t="s">
        <v>5832</v>
      </c>
      <c r="F89" s="1506" t="s">
        <v>5833</v>
      </c>
      <c r="G89" s="1506" t="s">
        <v>5834</v>
      </c>
      <c r="H89" s="1506" t="s">
        <v>5835</v>
      </c>
      <c r="I89"/>
      <c r="J89" s="113"/>
    </row>
    <row r="90" spans="1:10">
      <c r="J90" s="113"/>
    </row>
  </sheetData>
  <phoneticPr fontId="43" type="noConversion"/>
  <pageMargins left="0.7" right="0.7" top="0.75" bottom="0.75" header="0.3" footer="0.3"/>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231">
    <tabColor rgb="FF00B0F0"/>
  </sheetPr>
  <dimension ref="A1:S75"/>
  <sheetViews>
    <sheetView zoomScale="80" zoomScaleNormal="80" workbookViewId="0"/>
  </sheetViews>
  <sheetFormatPr defaultColWidth="9.33203125" defaultRowHeight="14.4"/>
  <cols>
    <col min="1" max="1" width="85.6640625" style="103" customWidth="1"/>
    <col min="2" max="2" width="12.6640625" style="106" customWidth="1"/>
    <col min="3" max="4" width="21.33203125" style="103" customWidth="1"/>
    <col min="5" max="5" width="27.33203125" style="103" customWidth="1"/>
    <col min="6"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1" t="s">
        <v>6047</v>
      </c>
    </row>
    <row r="2" spans="1:19">
      <c r="A2" s="1521" t="s">
        <v>5940</v>
      </c>
      <c r="B2" s="71"/>
      <c r="C2" s="35"/>
      <c r="D2" s="35"/>
      <c r="E2" s="35"/>
    </row>
    <row r="3" spans="1:19">
      <c r="A3" s="53"/>
      <c r="B3" s="71"/>
      <c r="D3" s="35"/>
      <c r="E3" s="35"/>
    </row>
    <row r="4" spans="1:19">
      <c r="A4" s="1" t="s">
        <v>6175</v>
      </c>
      <c r="B4" s="71"/>
    </row>
    <row r="5" spans="1:19">
      <c r="A5" s="52" t="s">
        <v>812</v>
      </c>
      <c r="B5" s="71"/>
      <c r="C5" s="51"/>
    </row>
    <row r="6" spans="1:19">
      <c r="B6" s="105"/>
      <c r="C6" s="105"/>
    </row>
    <row r="7" spans="1:19">
      <c r="A7" s="36" t="s">
        <v>109</v>
      </c>
      <c r="B7" s="105"/>
      <c r="C7" s="105"/>
      <c r="D7" s="105"/>
      <c r="E7" s="105"/>
      <c r="F7" s="105"/>
    </row>
    <row r="8" spans="1:19">
      <c r="A8" s="36" t="s">
        <v>700</v>
      </c>
      <c r="B8" s="105"/>
      <c r="C8" s="105"/>
      <c r="D8" s="105"/>
      <c r="E8" s="105"/>
      <c r="F8" s="105"/>
    </row>
    <row r="9" spans="1:19">
      <c r="A9" s="54" t="s">
        <v>304</v>
      </c>
      <c r="B9" s="262" t="s">
        <v>339</v>
      </c>
      <c r="C9" s="111" t="s">
        <v>156</v>
      </c>
      <c r="D9" s="262" t="s">
        <v>313</v>
      </c>
      <c r="E9" s="105"/>
      <c r="F9" s="105"/>
    </row>
    <row r="10" spans="1:19">
      <c r="A10" s="54" t="s">
        <v>320</v>
      </c>
      <c r="B10" s="262" t="s">
        <v>314</v>
      </c>
      <c r="C10" s="111" t="s">
        <v>162</v>
      </c>
      <c r="D10" s="262" t="s">
        <v>315</v>
      </c>
      <c r="E10" s="105"/>
      <c r="F10" s="105"/>
    </row>
    <row r="11" spans="1:19">
      <c r="B11" s="105"/>
      <c r="C11" s="105"/>
      <c r="D11" s="105"/>
      <c r="E11" s="105"/>
      <c r="F11" s="105"/>
    </row>
    <row r="12" spans="1:19" ht="57.75" customHeight="1">
      <c r="A12"/>
      <c r="B12" s="71"/>
      <c r="C12" s="924" t="s">
        <v>316</v>
      </c>
      <c r="D12" s="925" t="s">
        <v>209</v>
      </c>
      <c r="E12" s="926" t="s">
        <v>342</v>
      </c>
      <c r="F12" s="925" t="s">
        <v>215</v>
      </c>
      <c r="G12" s="122" t="s">
        <v>352</v>
      </c>
      <c r="H12" s="113"/>
      <c r="I12" s="113"/>
      <c r="J12" s="113"/>
      <c r="Q12" s="103"/>
      <c r="R12" s="103"/>
      <c r="S12" s="103"/>
    </row>
    <row r="13" spans="1:19">
      <c r="A13"/>
      <c r="B13" s="71"/>
      <c r="C13" s="114" t="s">
        <v>13</v>
      </c>
      <c r="D13" s="107" t="s">
        <v>87</v>
      </c>
      <c r="E13" s="107" t="s">
        <v>86</v>
      </c>
      <c r="F13" s="107" t="s">
        <v>85</v>
      </c>
      <c r="G13" s="107" t="s">
        <v>84</v>
      </c>
      <c r="H13" s="113"/>
      <c r="I13" s="113"/>
      <c r="J13" s="113"/>
      <c r="Q13" s="103"/>
      <c r="R13" s="103"/>
      <c r="S13" s="103"/>
    </row>
    <row r="14" spans="1:19">
      <c r="A14" s="927" t="s">
        <v>370</v>
      </c>
      <c r="B14" s="1516"/>
      <c r="C14" s="25"/>
      <c r="D14" s="25"/>
      <c r="E14" s="25"/>
      <c r="F14" s="25"/>
      <c r="G14" s="25"/>
      <c r="H14" s="113"/>
      <c r="I14" s="113"/>
      <c r="J14" s="113"/>
      <c r="S14" s="103"/>
    </row>
    <row r="15" spans="1:19">
      <c r="A15" s="928" t="s">
        <v>371</v>
      </c>
      <c r="B15" s="1517" t="s">
        <v>12</v>
      </c>
      <c r="C15" s="90"/>
      <c r="D15" s="90"/>
      <c r="E15" s="90"/>
      <c r="F15" s="90"/>
      <c r="G15" s="25"/>
      <c r="H15" s="116"/>
      <c r="I15" s="112" t="s">
        <v>187</v>
      </c>
      <c r="J15" s="86"/>
      <c r="K15" s="112" t="s">
        <v>205</v>
      </c>
      <c r="L15" s="86"/>
      <c r="M15" s="86"/>
      <c r="N15" s="86"/>
      <c r="O15" s="86"/>
      <c r="S15" s="103"/>
    </row>
    <row r="16" spans="1:19">
      <c r="A16" s="1498" t="s">
        <v>803</v>
      </c>
      <c r="B16" s="1517" t="s">
        <v>72</v>
      </c>
      <c r="C16" s="90"/>
      <c r="D16" s="90"/>
      <c r="E16" s="90"/>
      <c r="F16" s="90"/>
      <c r="G16" s="25"/>
      <c r="H16" s="116"/>
      <c r="I16" s="112" t="s">
        <v>187</v>
      </c>
      <c r="J16" s="86"/>
      <c r="K16" s="112" t="s">
        <v>206</v>
      </c>
      <c r="L16" s="86"/>
      <c r="M16" s="86"/>
      <c r="N16" s="86"/>
      <c r="O16" s="86"/>
      <c r="S16" s="103"/>
    </row>
    <row r="17" spans="1:19">
      <c r="A17" s="930" t="s">
        <v>372</v>
      </c>
      <c r="B17" s="1517" t="s">
        <v>11</v>
      </c>
      <c r="C17" s="90"/>
      <c r="D17" s="90"/>
      <c r="E17" s="90"/>
      <c r="F17" s="90"/>
      <c r="G17" s="25"/>
      <c r="H17" s="94"/>
      <c r="I17" s="112" t="s">
        <v>187</v>
      </c>
      <c r="J17" s="140" t="s">
        <v>560</v>
      </c>
      <c r="K17" s="112" t="s">
        <v>206</v>
      </c>
      <c r="L17" s="86"/>
      <c r="M17" s="86"/>
      <c r="N17" s="86"/>
      <c r="O17" s="86"/>
      <c r="S17" s="103"/>
    </row>
    <row r="18" spans="1:19">
      <c r="A18" s="930" t="s">
        <v>374</v>
      </c>
      <c r="B18" s="1517" t="s">
        <v>71</v>
      </c>
      <c r="C18" s="90"/>
      <c r="D18" s="90"/>
      <c r="E18" s="90"/>
      <c r="F18" s="90"/>
      <c r="G18" s="25"/>
      <c r="H18" s="94"/>
      <c r="I18" s="112" t="s">
        <v>187</v>
      </c>
      <c r="J18" s="140" t="s">
        <v>559</v>
      </c>
      <c r="K18" s="112" t="s">
        <v>206</v>
      </c>
      <c r="L18" s="86"/>
      <c r="M18" s="86"/>
      <c r="N18" s="86"/>
      <c r="O18" s="86"/>
      <c r="S18" s="103"/>
    </row>
    <row r="19" spans="1:19">
      <c r="A19" s="928" t="s">
        <v>375</v>
      </c>
      <c r="B19" s="1517" t="s">
        <v>70</v>
      </c>
      <c r="C19" s="90"/>
      <c r="D19" s="90"/>
      <c r="E19" s="90"/>
      <c r="F19" s="90"/>
      <c r="G19" s="25"/>
      <c r="H19" s="138"/>
      <c r="I19" s="161" t="s">
        <v>200</v>
      </c>
      <c r="J19" s="86"/>
      <c r="K19" s="112"/>
      <c r="L19" s="86"/>
      <c r="M19" s="41"/>
      <c r="N19" s="86"/>
      <c r="O19" s="86"/>
      <c r="S19" s="103"/>
    </row>
    <row r="20" spans="1:19">
      <c r="A20" s="928" t="s">
        <v>376</v>
      </c>
      <c r="B20" s="1517" t="s">
        <v>69</v>
      </c>
      <c r="C20" s="90"/>
      <c r="D20" s="90"/>
      <c r="E20" s="90"/>
      <c r="F20" s="90"/>
      <c r="G20" s="25"/>
      <c r="H20" s="138"/>
      <c r="I20" s="161" t="s">
        <v>199</v>
      </c>
      <c r="J20" s="86"/>
      <c r="K20" s="112"/>
      <c r="L20" s="86"/>
      <c r="M20" s="41"/>
      <c r="N20" s="86"/>
      <c r="O20" s="86"/>
      <c r="S20" s="103"/>
    </row>
    <row r="21" spans="1:19">
      <c r="A21" s="1301" t="s">
        <v>990</v>
      </c>
      <c r="B21" s="1517" t="s">
        <v>68</v>
      </c>
      <c r="C21" s="90"/>
      <c r="D21" s="90"/>
      <c r="E21" s="90"/>
      <c r="F21" s="90"/>
      <c r="G21" s="25"/>
      <c r="H21" s="138" t="s">
        <v>991</v>
      </c>
      <c r="I21" s="123" t="s">
        <v>201</v>
      </c>
      <c r="J21" s="86"/>
      <c r="K21" s="112" t="s">
        <v>205</v>
      </c>
      <c r="L21" s="140"/>
      <c r="M21" s="140"/>
      <c r="N21" s="140"/>
      <c r="O21" s="140"/>
      <c r="S21" s="103"/>
    </row>
    <row r="22" spans="1:19">
      <c r="A22" s="1498" t="s">
        <v>5564</v>
      </c>
      <c r="B22" s="1517" t="s">
        <v>67</v>
      </c>
      <c r="C22" s="90"/>
      <c r="D22" s="90"/>
      <c r="E22" s="90"/>
      <c r="F22" s="90"/>
      <c r="G22" s="25"/>
      <c r="H22" s="138" t="s">
        <v>991</v>
      </c>
      <c r="I22" s="142" t="s">
        <v>187</v>
      </c>
      <c r="J22" s="86"/>
      <c r="K22" s="86"/>
      <c r="L22" s="140"/>
      <c r="M22" s="140"/>
      <c r="N22" s="140"/>
      <c r="O22" s="140"/>
      <c r="S22" s="103"/>
    </row>
    <row r="23" spans="1:19">
      <c r="A23" s="931" t="s">
        <v>715</v>
      </c>
      <c r="B23" s="1517" t="s">
        <v>66</v>
      </c>
      <c r="C23" s="90"/>
      <c r="D23" s="90"/>
      <c r="E23" s="90"/>
      <c r="F23" s="90"/>
      <c r="G23" s="25"/>
      <c r="H23" s="138" t="s">
        <v>229</v>
      </c>
      <c r="I23" s="123" t="s">
        <v>201</v>
      </c>
      <c r="J23" s="86"/>
      <c r="K23" s="112" t="s">
        <v>205</v>
      </c>
      <c r="L23" s="140"/>
      <c r="M23" s="140"/>
      <c r="N23" s="140"/>
      <c r="O23" s="1520"/>
      <c r="S23" s="103"/>
    </row>
    <row r="24" spans="1:19">
      <c r="A24" s="931" t="s">
        <v>716</v>
      </c>
      <c r="B24" s="1517" t="s">
        <v>10</v>
      </c>
      <c r="C24" s="90"/>
      <c r="D24" s="90"/>
      <c r="E24" s="90"/>
      <c r="F24" s="90"/>
      <c r="G24" s="25"/>
      <c r="H24" s="138" t="s">
        <v>547</v>
      </c>
      <c r="I24" s="123" t="s">
        <v>201</v>
      </c>
      <c r="J24" s="86"/>
      <c r="K24" s="112" t="s">
        <v>205</v>
      </c>
      <c r="L24" s="140"/>
      <c r="M24" s="140"/>
      <c r="N24" s="140"/>
      <c r="O24" s="1520"/>
      <c r="S24" s="103"/>
    </row>
    <row r="25" spans="1:19">
      <c r="A25" s="931" t="s">
        <v>397</v>
      </c>
      <c r="B25" s="1517" t="s">
        <v>9</v>
      </c>
      <c r="C25" s="90"/>
      <c r="D25" s="90"/>
      <c r="E25" s="90"/>
      <c r="F25" s="90"/>
      <c r="G25" s="25"/>
      <c r="H25" s="138" t="s">
        <v>548</v>
      </c>
      <c r="I25" s="123" t="s">
        <v>201</v>
      </c>
      <c r="J25" s="86"/>
      <c r="K25" s="112" t="s">
        <v>205</v>
      </c>
      <c r="L25" s="140"/>
      <c r="M25" s="140"/>
      <c r="N25" s="140"/>
      <c r="O25" s="1520"/>
      <c r="S25" s="103"/>
    </row>
    <row r="26" spans="1:19">
      <c r="A26" s="931" t="s">
        <v>714</v>
      </c>
      <c r="B26" s="1517" t="s">
        <v>65</v>
      </c>
      <c r="C26" s="90"/>
      <c r="D26" s="90"/>
      <c r="E26" s="90"/>
      <c r="F26" s="90"/>
      <c r="G26" s="25"/>
      <c r="H26" s="138" t="s">
        <v>217</v>
      </c>
      <c r="I26" s="123" t="s">
        <v>201</v>
      </c>
      <c r="J26" s="86"/>
      <c r="K26" s="112" t="s">
        <v>205</v>
      </c>
      <c r="L26" s="140"/>
      <c r="M26" s="140"/>
      <c r="N26" s="140"/>
      <c r="O26" s="1520"/>
      <c r="S26" s="103"/>
    </row>
    <row r="27" spans="1:19">
      <c r="A27" s="931" t="s">
        <v>717</v>
      </c>
      <c r="B27" s="1517" t="s">
        <v>8</v>
      </c>
      <c r="C27" s="90"/>
      <c r="D27" s="90"/>
      <c r="E27" s="90"/>
      <c r="F27" s="90"/>
      <c r="G27" s="25"/>
      <c r="H27" s="138" t="s">
        <v>549</v>
      </c>
      <c r="I27" s="123" t="s">
        <v>201</v>
      </c>
      <c r="J27" s="86"/>
      <c r="K27" s="112" t="s">
        <v>205</v>
      </c>
      <c r="L27" s="140"/>
      <c r="M27" s="140"/>
      <c r="N27" s="140"/>
      <c r="O27" s="1520"/>
      <c r="S27" s="103"/>
    </row>
    <row r="28" spans="1:19">
      <c r="A28" s="931" t="s">
        <v>226</v>
      </c>
      <c r="B28" s="1517" t="s">
        <v>7</v>
      </c>
      <c r="C28" s="90"/>
      <c r="D28" s="90"/>
      <c r="E28" s="90"/>
      <c r="F28" s="90"/>
      <c r="G28" s="25"/>
      <c r="H28" s="138" t="s">
        <v>225</v>
      </c>
      <c r="I28" s="123" t="s">
        <v>201</v>
      </c>
      <c r="J28" s="86"/>
      <c r="K28" s="112" t="s">
        <v>205</v>
      </c>
      <c r="L28" s="140"/>
      <c r="M28" s="140"/>
      <c r="N28" s="140"/>
      <c r="O28" s="1520"/>
      <c r="S28" s="103"/>
    </row>
    <row r="29" spans="1:19">
      <c r="A29" s="931" t="s">
        <v>221</v>
      </c>
      <c r="B29" s="1517" t="s">
        <v>64</v>
      </c>
      <c r="C29" s="90"/>
      <c r="D29" s="90"/>
      <c r="E29" s="90"/>
      <c r="F29" s="90"/>
      <c r="G29" s="25"/>
      <c r="H29" s="138" t="s">
        <v>220</v>
      </c>
      <c r="I29" s="123" t="s">
        <v>201</v>
      </c>
      <c r="J29" s="86"/>
      <c r="K29" s="125" t="s">
        <v>205</v>
      </c>
      <c r="L29" s="140"/>
      <c r="M29" s="140"/>
      <c r="N29" s="140"/>
      <c r="O29" s="1520"/>
      <c r="S29" s="103"/>
    </row>
    <row r="30" spans="1:19">
      <c r="A30" s="1519" t="s">
        <v>988</v>
      </c>
      <c r="B30" s="1517" t="s">
        <v>6</v>
      </c>
      <c r="C30" s="91"/>
      <c r="D30" s="91"/>
      <c r="E30" s="91"/>
      <c r="F30" s="91"/>
      <c r="G30" s="25"/>
      <c r="H30" s="138" t="s">
        <v>222</v>
      </c>
      <c r="I30" s="123" t="s">
        <v>201</v>
      </c>
      <c r="J30" s="86"/>
      <c r="K30" s="112" t="s">
        <v>205</v>
      </c>
      <c r="L30" s="140"/>
      <c r="M30" s="140"/>
      <c r="N30" s="140"/>
      <c r="O30" s="1520"/>
      <c r="S30" s="103"/>
    </row>
    <row r="31" spans="1:19">
      <c r="A31" s="1519" t="s">
        <v>989</v>
      </c>
      <c r="B31" s="1517" t="s">
        <v>5</v>
      </c>
      <c r="C31" s="91"/>
      <c r="D31" s="91"/>
      <c r="E31" s="91"/>
      <c r="F31" s="91"/>
      <c r="G31" s="25"/>
      <c r="H31" s="138" t="s">
        <v>565</v>
      </c>
      <c r="I31" s="123" t="s">
        <v>201</v>
      </c>
      <c r="J31" s="86"/>
      <c r="K31" s="142"/>
      <c r="L31" s="140"/>
      <c r="M31" s="140"/>
      <c r="N31" s="140"/>
      <c r="O31" s="1520"/>
      <c r="S31" s="103"/>
    </row>
    <row r="32" spans="1:19">
      <c r="A32" s="1498" t="s">
        <v>5900</v>
      </c>
      <c r="B32" s="1517" t="s">
        <v>63</v>
      </c>
      <c r="C32" s="90"/>
      <c r="D32" s="90"/>
      <c r="E32" s="90"/>
      <c r="F32" s="90"/>
      <c r="G32" s="25"/>
      <c r="H32" s="138" t="s">
        <v>6450</v>
      </c>
      <c r="I32" s="123" t="s">
        <v>201</v>
      </c>
      <c r="J32" s="86"/>
      <c r="K32" s="112" t="s">
        <v>205</v>
      </c>
      <c r="L32" s="140"/>
      <c r="M32" s="140"/>
      <c r="N32" s="140"/>
      <c r="O32" s="1520"/>
      <c r="S32" s="103"/>
    </row>
    <row r="33" spans="1:19">
      <c r="A33" s="1526" t="s">
        <v>992</v>
      </c>
      <c r="B33" s="1517" t="s">
        <v>62</v>
      </c>
      <c r="C33" s="91"/>
      <c r="D33" s="91"/>
      <c r="E33" s="91"/>
      <c r="F33" s="91"/>
      <c r="G33" s="25"/>
      <c r="H33" s="157" t="s">
        <v>994</v>
      </c>
      <c r="I33" s="123" t="s">
        <v>201</v>
      </c>
      <c r="J33" s="86"/>
      <c r="K33" s="112" t="s">
        <v>205</v>
      </c>
      <c r="L33" s="140"/>
      <c r="M33" s="140"/>
      <c r="N33" s="140"/>
      <c r="O33" s="1520"/>
      <c r="S33" s="103"/>
    </row>
    <row r="34" spans="1:19">
      <c r="A34" s="1526" t="s">
        <v>993</v>
      </c>
      <c r="B34" s="1517" t="s">
        <v>61</v>
      </c>
      <c r="C34" s="91"/>
      <c r="D34" s="91"/>
      <c r="E34" s="91"/>
      <c r="F34" s="91"/>
      <c r="G34" s="25"/>
      <c r="H34" s="157" t="s">
        <v>994</v>
      </c>
      <c r="I34" s="123" t="s">
        <v>201</v>
      </c>
      <c r="J34" s="86"/>
      <c r="K34" s="112"/>
      <c r="L34" s="140"/>
      <c r="M34" s="140"/>
      <c r="N34" s="140"/>
      <c r="O34" s="1520"/>
      <c r="S34" s="103"/>
    </row>
    <row r="35" spans="1:19">
      <c r="A35" s="928" t="s">
        <v>377</v>
      </c>
      <c r="B35" s="1517" t="s">
        <v>4</v>
      </c>
      <c r="C35" s="90"/>
      <c r="D35" s="90"/>
      <c r="E35" s="90"/>
      <c r="F35" s="90"/>
      <c r="G35" s="25"/>
      <c r="H35" s="138" t="s">
        <v>550</v>
      </c>
      <c r="I35" s="112" t="s">
        <v>187</v>
      </c>
      <c r="J35" s="86"/>
      <c r="K35" s="112" t="s">
        <v>205</v>
      </c>
      <c r="L35" s="140"/>
      <c r="M35" s="132"/>
      <c r="N35" s="132"/>
      <c r="O35" s="132"/>
      <c r="S35" s="103"/>
    </row>
    <row r="36" spans="1:19">
      <c r="A36" s="928" t="s">
        <v>378</v>
      </c>
      <c r="B36" s="1517" t="s">
        <v>60</v>
      </c>
      <c r="C36" s="90"/>
      <c r="D36" s="90"/>
      <c r="E36" s="90"/>
      <c r="F36" s="90"/>
      <c r="G36" s="25"/>
      <c r="H36" s="138" t="s">
        <v>551</v>
      </c>
      <c r="I36" s="112" t="s">
        <v>187</v>
      </c>
      <c r="J36" s="86"/>
      <c r="K36" s="112" t="s">
        <v>205</v>
      </c>
      <c r="L36" s="140"/>
      <c r="M36" s="140"/>
      <c r="N36" s="140"/>
      <c r="O36" s="140"/>
      <c r="S36" s="103"/>
    </row>
    <row r="37" spans="1:19">
      <c r="A37" s="928" t="s">
        <v>373</v>
      </c>
      <c r="B37" s="1517" t="s">
        <v>59</v>
      </c>
      <c r="C37" s="90"/>
      <c r="D37" s="90"/>
      <c r="E37" s="90"/>
      <c r="F37" s="90"/>
      <c r="G37" s="25"/>
      <c r="H37" s="138" t="s">
        <v>552</v>
      </c>
      <c r="I37" s="112" t="s">
        <v>187</v>
      </c>
      <c r="J37" s="86"/>
      <c r="K37" s="112" t="s">
        <v>205</v>
      </c>
      <c r="L37" s="140"/>
      <c r="M37" s="140"/>
      <c r="N37" s="140"/>
      <c r="O37" s="140"/>
      <c r="S37" s="103"/>
    </row>
    <row r="38" spans="1:19">
      <c r="A38" s="928" t="s">
        <v>380</v>
      </c>
      <c r="B38" s="1517" t="s">
        <v>58</v>
      </c>
      <c r="C38" s="90"/>
      <c r="D38" s="90"/>
      <c r="E38" s="90"/>
      <c r="F38" s="90"/>
      <c r="G38" s="25"/>
      <c r="H38" s="138" t="s">
        <v>553</v>
      </c>
      <c r="I38" s="112" t="s">
        <v>187</v>
      </c>
      <c r="J38" s="86"/>
      <c r="K38" s="112" t="s">
        <v>205</v>
      </c>
      <c r="L38" s="140"/>
      <c r="M38" s="140"/>
      <c r="N38" s="140"/>
      <c r="O38" s="140"/>
      <c r="S38" s="103"/>
    </row>
    <row r="39" spans="1:19">
      <c r="A39" s="928" t="s">
        <v>381</v>
      </c>
      <c r="B39" s="1517" t="s">
        <v>57</v>
      </c>
      <c r="C39" s="90"/>
      <c r="D39" s="90"/>
      <c r="E39" s="90"/>
      <c r="F39" s="90"/>
      <c r="G39" s="25"/>
      <c r="H39" s="138" t="s">
        <v>554</v>
      </c>
      <c r="I39" s="112" t="s">
        <v>187</v>
      </c>
      <c r="J39" s="86"/>
      <c r="K39" s="112" t="s">
        <v>205</v>
      </c>
      <c r="L39" s="140"/>
      <c r="M39" s="140"/>
      <c r="N39" s="140"/>
      <c r="O39" s="140"/>
      <c r="S39" s="103"/>
    </row>
    <row r="40" spans="1:19">
      <c r="A40" s="928" t="s">
        <v>382</v>
      </c>
      <c r="B40" s="1517" t="s">
        <v>56</v>
      </c>
      <c r="C40" s="90"/>
      <c r="D40" s="90"/>
      <c r="E40" s="90"/>
      <c r="F40" s="90"/>
      <c r="G40" s="25"/>
      <c r="H40" s="138" t="s">
        <v>318</v>
      </c>
      <c r="I40" s="112" t="s">
        <v>187</v>
      </c>
      <c r="J40" s="86"/>
      <c r="K40" s="112" t="s">
        <v>205</v>
      </c>
      <c r="L40" s="140"/>
      <c r="M40" s="140"/>
      <c r="N40" s="140"/>
      <c r="O40" s="140"/>
      <c r="S40" s="103"/>
    </row>
    <row r="41" spans="1:19">
      <c r="A41" s="928" t="s">
        <v>383</v>
      </c>
      <c r="B41" s="1517" t="s">
        <v>55</v>
      </c>
      <c r="C41" s="90"/>
      <c r="D41" s="90"/>
      <c r="E41" s="90"/>
      <c r="F41" s="90"/>
      <c r="G41" s="25"/>
      <c r="H41" s="138" t="s">
        <v>555</v>
      </c>
      <c r="I41" s="112" t="s">
        <v>187</v>
      </c>
      <c r="J41" s="86"/>
      <c r="K41" s="112" t="s">
        <v>205</v>
      </c>
      <c r="L41" s="140"/>
      <c r="M41" s="140"/>
      <c r="N41" s="140"/>
      <c r="O41" s="140"/>
      <c r="S41" s="103"/>
    </row>
    <row r="42" spans="1:19">
      <c r="A42" s="929" t="s">
        <v>804</v>
      </c>
      <c r="B42" s="1517" t="s">
        <v>54</v>
      </c>
      <c r="C42" s="90"/>
      <c r="D42" s="90"/>
      <c r="E42" s="90"/>
      <c r="F42" s="90"/>
      <c r="G42" s="25"/>
      <c r="H42" s="138" t="s">
        <v>555</v>
      </c>
      <c r="I42" s="112" t="s">
        <v>187</v>
      </c>
      <c r="J42" s="86"/>
      <c r="K42" s="86"/>
      <c r="L42" s="86"/>
      <c r="M42" s="86"/>
      <c r="N42" s="86"/>
      <c r="O42" s="86"/>
      <c r="S42" s="103"/>
    </row>
    <row r="43" spans="1:19">
      <c r="A43" s="928" t="s">
        <v>385</v>
      </c>
      <c r="B43" s="1517" t="s">
        <v>3</v>
      </c>
      <c r="C43" s="90"/>
      <c r="D43" s="90"/>
      <c r="E43" s="90"/>
      <c r="F43" s="90"/>
      <c r="G43" s="25"/>
      <c r="H43" s="138" t="s">
        <v>562</v>
      </c>
      <c r="I43" s="112" t="s">
        <v>187</v>
      </c>
      <c r="J43" s="86"/>
      <c r="K43" s="112" t="s">
        <v>205</v>
      </c>
      <c r="L43" s="86"/>
      <c r="M43" s="86"/>
      <c r="N43" s="86"/>
      <c r="O43" s="86"/>
      <c r="S43" s="103"/>
    </row>
    <row r="44" spans="1:19">
      <c r="A44" s="932" t="s">
        <v>807</v>
      </c>
      <c r="B44" s="1517" t="s">
        <v>53</v>
      </c>
      <c r="C44" s="90"/>
      <c r="D44" s="90"/>
      <c r="E44" s="90"/>
      <c r="F44" s="90"/>
      <c r="G44" s="25"/>
      <c r="H44" s="138" t="s">
        <v>562</v>
      </c>
      <c r="I44" s="112" t="s">
        <v>187</v>
      </c>
      <c r="J44" s="86"/>
      <c r="K44" s="86"/>
      <c r="L44" s="86"/>
      <c r="M44" s="86"/>
      <c r="N44" s="86"/>
      <c r="O44" s="86"/>
      <c r="S44" s="103"/>
    </row>
    <row r="45" spans="1:19">
      <c r="A45" s="931" t="s">
        <v>6188</v>
      </c>
      <c r="B45" s="1517" t="s">
        <v>52</v>
      </c>
      <c r="C45" s="90"/>
      <c r="D45" s="90"/>
      <c r="E45" s="90"/>
      <c r="F45" s="90"/>
      <c r="G45" s="25"/>
      <c r="H45" s="138" t="s">
        <v>561</v>
      </c>
      <c r="I45" s="112" t="s">
        <v>187</v>
      </c>
      <c r="J45" s="86"/>
      <c r="K45" s="112" t="s">
        <v>205</v>
      </c>
      <c r="L45" s="86"/>
      <c r="M45" s="86"/>
      <c r="N45" s="86"/>
      <c r="O45" s="86"/>
      <c r="S45" s="103"/>
    </row>
    <row r="46" spans="1:19">
      <c r="A46" s="933" t="s">
        <v>6189</v>
      </c>
      <c r="B46" s="1517" t="s">
        <v>51</v>
      </c>
      <c r="C46" s="90"/>
      <c r="D46" s="90"/>
      <c r="E46" s="90"/>
      <c r="F46" s="90"/>
      <c r="G46" s="25"/>
      <c r="H46" s="138" t="s">
        <v>561</v>
      </c>
      <c r="I46" s="112" t="s">
        <v>187</v>
      </c>
      <c r="J46" s="86"/>
      <c r="K46" s="86"/>
      <c r="L46" s="86"/>
      <c r="M46" s="86"/>
      <c r="N46" s="86"/>
      <c r="O46" s="86"/>
      <c r="S46" s="103"/>
    </row>
    <row r="47" spans="1:19">
      <c r="A47" s="1541" t="s">
        <v>5882</v>
      </c>
      <c r="B47" s="1517" t="s">
        <v>50</v>
      </c>
      <c r="C47" s="90"/>
      <c r="D47" s="90"/>
      <c r="E47" s="90"/>
      <c r="F47" s="90"/>
      <c r="G47" s="25"/>
      <c r="H47" s="138" t="s">
        <v>302</v>
      </c>
      <c r="I47" s="112" t="s">
        <v>187</v>
      </c>
      <c r="J47" s="86"/>
      <c r="K47" s="112" t="s">
        <v>205</v>
      </c>
      <c r="L47" s="86"/>
      <c r="M47" s="86"/>
      <c r="N47" s="86"/>
      <c r="O47" s="86"/>
      <c r="S47" s="103"/>
    </row>
    <row r="48" spans="1:19">
      <c r="A48" s="1541" t="s">
        <v>5883</v>
      </c>
      <c r="B48" s="1517" t="s">
        <v>49</v>
      </c>
      <c r="C48" s="90"/>
      <c r="D48" s="90"/>
      <c r="E48" s="90"/>
      <c r="F48" s="90"/>
      <c r="G48" s="25"/>
      <c r="H48" s="138" t="s">
        <v>301</v>
      </c>
      <c r="I48" s="112" t="s">
        <v>187</v>
      </c>
      <c r="J48" s="86"/>
      <c r="K48" s="112" t="s">
        <v>205</v>
      </c>
      <c r="L48" s="86"/>
      <c r="M48" s="86"/>
      <c r="N48" s="86"/>
      <c r="O48" s="86"/>
      <c r="S48" s="103"/>
    </row>
    <row r="49" spans="1:19">
      <c r="A49" s="934" t="s">
        <v>810</v>
      </c>
      <c r="B49" s="1517" t="s">
        <v>48</v>
      </c>
      <c r="C49" s="90"/>
      <c r="D49" s="90"/>
      <c r="E49" s="90"/>
      <c r="F49" s="90"/>
      <c r="G49" s="25"/>
      <c r="H49" s="138" t="s">
        <v>763</v>
      </c>
      <c r="I49" s="112" t="s">
        <v>187</v>
      </c>
      <c r="J49" s="86"/>
      <c r="K49" s="112"/>
      <c r="L49" s="86"/>
      <c r="M49" s="86"/>
      <c r="N49" s="86"/>
      <c r="O49" s="86"/>
      <c r="S49" s="103"/>
    </row>
    <row r="50" spans="1:19">
      <c r="A50" s="934" t="s">
        <v>811</v>
      </c>
      <c r="B50" s="1517" t="s">
        <v>47</v>
      </c>
      <c r="C50" s="90"/>
      <c r="D50" s="90"/>
      <c r="E50" s="90"/>
      <c r="F50" s="90"/>
      <c r="G50" s="25"/>
      <c r="H50" s="138" t="s">
        <v>764</v>
      </c>
      <c r="I50" s="112" t="s">
        <v>187</v>
      </c>
      <c r="J50" s="86"/>
      <c r="K50" s="112"/>
      <c r="L50" s="86"/>
      <c r="M50" s="86"/>
      <c r="N50" s="86"/>
      <c r="O50" s="86"/>
      <c r="S50" s="103"/>
    </row>
    <row r="51" spans="1:19">
      <c r="A51" s="931" t="s">
        <v>384</v>
      </c>
      <c r="B51" s="1517" t="s">
        <v>46</v>
      </c>
      <c r="C51" s="90"/>
      <c r="D51" s="90"/>
      <c r="E51" s="90"/>
      <c r="F51" s="90"/>
      <c r="G51" s="25"/>
      <c r="H51" s="138" t="s">
        <v>557</v>
      </c>
      <c r="I51" s="142" t="s">
        <v>187</v>
      </c>
      <c r="J51" s="140"/>
      <c r="K51" s="142" t="s">
        <v>205</v>
      </c>
      <c r="L51" s="86"/>
      <c r="M51" s="86"/>
      <c r="N51" s="86"/>
      <c r="O51" s="86"/>
      <c r="S51" s="103"/>
    </row>
    <row r="52" spans="1:19">
      <c r="A52" s="933" t="s">
        <v>806</v>
      </c>
      <c r="B52" s="1517" t="s">
        <v>45</v>
      </c>
      <c r="C52" s="90"/>
      <c r="D52" s="90"/>
      <c r="E52" s="90"/>
      <c r="F52" s="90"/>
      <c r="G52" s="25"/>
      <c r="H52" s="138" t="s">
        <v>557</v>
      </c>
      <c r="I52" s="142" t="s">
        <v>187</v>
      </c>
      <c r="J52" s="140"/>
      <c r="K52" s="140"/>
      <c r="L52" s="86"/>
      <c r="M52" s="86"/>
      <c r="N52" s="86"/>
      <c r="O52" s="86"/>
      <c r="S52" s="103"/>
    </row>
    <row r="53" spans="1:19">
      <c r="A53" s="930" t="s">
        <v>272</v>
      </c>
      <c r="B53" s="1517" t="s">
        <v>102</v>
      </c>
      <c r="C53" s="90"/>
      <c r="D53" s="90"/>
      <c r="E53" s="90"/>
      <c r="F53" s="90"/>
      <c r="G53" s="25"/>
      <c r="H53" s="158" t="s">
        <v>5810</v>
      </c>
      <c r="I53" s="142" t="s">
        <v>187</v>
      </c>
      <c r="J53" s="140"/>
      <c r="K53" s="142" t="s">
        <v>205</v>
      </c>
      <c r="L53" s="86"/>
      <c r="M53" s="86"/>
      <c r="N53" s="86"/>
      <c r="O53" s="86"/>
      <c r="S53" s="103"/>
    </row>
    <row r="54" spans="1:19">
      <c r="A54" s="930" t="s">
        <v>270</v>
      </c>
      <c r="B54" s="1517" t="s">
        <v>101</v>
      </c>
      <c r="C54" s="90"/>
      <c r="D54" s="90"/>
      <c r="E54" s="90"/>
      <c r="F54" s="90"/>
      <c r="G54" s="25"/>
      <c r="H54" s="158" t="s">
        <v>5811</v>
      </c>
      <c r="I54" s="142" t="s">
        <v>187</v>
      </c>
      <c r="J54" s="140"/>
      <c r="K54" s="142" t="s">
        <v>205</v>
      </c>
      <c r="L54" s="86"/>
      <c r="M54" s="86"/>
      <c r="N54" s="86"/>
      <c r="O54" s="86"/>
      <c r="S54" s="103"/>
    </row>
    <row r="55" spans="1:19">
      <c r="A55" s="930" t="s">
        <v>718</v>
      </c>
      <c r="B55" s="1517" t="s">
        <v>44</v>
      </c>
      <c r="C55" s="90"/>
      <c r="D55" s="90"/>
      <c r="E55" s="90"/>
      <c r="F55" s="90"/>
      <c r="G55" s="25"/>
      <c r="H55" s="158" t="s">
        <v>5812</v>
      </c>
      <c r="I55" s="142" t="s">
        <v>187</v>
      </c>
      <c r="J55" s="140"/>
      <c r="K55" s="142" t="s">
        <v>205</v>
      </c>
      <c r="L55" s="86"/>
      <c r="M55" s="86"/>
      <c r="N55" s="86"/>
      <c r="O55" s="86"/>
      <c r="S55" s="103"/>
    </row>
    <row r="56" spans="1:19">
      <c r="A56" s="930" t="s">
        <v>719</v>
      </c>
      <c r="B56" s="1517" t="s">
        <v>43</v>
      </c>
      <c r="C56" s="90"/>
      <c r="D56" s="90"/>
      <c r="E56" s="90"/>
      <c r="F56" s="90"/>
      <c r="G56" s="25"/>
      <c r="H56" s="158" t="s">
        <v>5813</v>
      </c>
      <c r="I56" s="142" t="s">
        <v>187</v>
      </c>
      <c r="J56" s="140"/>
      <c r="K56" s="142" t="s">
        <v>205</v>
      </c>
      <c r="L56" s="86"/>
      <c r="M56" s="86"/>
      <c r="N56" s="86"/>
      <c r="O56" s="86"/>
      <c r="S56" s="103"/>
    </row>
    <row r="57" spans="1:19">
      <c r="A57" s="930" t="s">
        <v>720</v>
      </c>
      <c r="B57" s="1517" t="s">
        <v>2</v>
      </c>
      <c r="C57" s="90"/>
      <c r="D57" s="90"/>
      <c r="E57" s="90"/>
      <c r="F57" s="90"/>
      <c r="G57" s="25"/>
      <c r="H57" s="158" t="s">
        <v>5814</v>
      </c>
      <c r="I57" s="142" t="s">
        <v>187</v>
      </c>
      <c r="J57" s="140"/>
      <c r="K57" s="142" t="s">
        <v>205</v>
      </c>
      <c r="L57" s="86"/>
      <c r="M57" s="86"/>
      <c r="N57" s="86"/>
      <c r="O57" s="86"/>
      <c r="S57" s="103"/>
    </row>
    <row r="58" spans="1:19">
      <c r="A58" s="1518" t="s">
        <v>995</v>
      </c>
      <c r="B58" s="1517" t="s">
        <v>42</v>
      </c>
      <c r="C58" s="91"/>
      <c r="D58" s="91"/>
      <c r="E58" s="91"/>
      <c r="F58" s="91"/>
      <c r="G58" s="25"/>
      <c r="H58" s="158" t="s">
        <v>5815</v>
      </c>
      <c r="I58" s="142" t="s">
        <v>187</v>
      </c>
      <c r="J58" s="140"/>
      <c r="K58" s="142" t="s">
        <v>205</v>
      </c>
      <c r="L58" s="86"/>
      <c r="M58" s="86"/>
      <c r="N58" s="86"/>
      <c r="O58" s="86"/>
      <c r="S58" s="103"/>
    </row>
    <row r="59" spans="1:19">
      <c r="A59" s="930" t="s">
        <v>458</v>
      </c>
      <c r="B59" s="1517" t="s">
        <v>41</v>
      </c>
      <c r="C59" s="90"/>
      <c r="D59" s="90"/>
      <c r="E59" s="90"/>
      <c r="F59" s="90"/>
      <c r="G59" s="25"/>
      <c r="H59" s="138" t="s">
        <v>820</v>
      </c>
      <c r="I59" s="142" t="s">
        <v>187</v>
      </c>
      <c r="J59" s="140"/>
      <c r="K59" s="142" t="s">
        <v>205</v>
      </c>
      <c r="L59" s="86"/>
      <c r="M59" s="86"/>
      <c r="N59" s="86"/>
      <c r="O59" s="86"/>
      <c r="S59" s="103"/>
    </row>
    <row r="60" spans="1:19">
      <c r="A60" s="930" t="s">
        <v>456</v>
      </c>
      <c r="B60" s="1517" t="s">
        <v>40</v>
      </c>
      <c r="C60" s="90"/>
      <c r="D60" s="90"/>
      <c r="E60" s="90"/>
      <c r="F60" s="90"/>
      <c r="G60" s="25"/>
      <c r="H60" s="158" t="s">
        <v>557</v>
      </c>
      <c r="I60" s="142" t="s">
        <v>187</v>
      </c>
      <c r="J60" s="143" t="s">
        <v>648</v>
      </c>
      <c r="K60" s="142" t="s">
        <v>205</v>
      </c>
      <c r="L60" s="86"/>
      <c r="M60" s="86"/>
      <c r="N60" s="86"/>
      <c r="O60" s="86"/>
      <c r="S60" s="103"/>
    </row>
    <row r="61" spans="1:19">
      <c r="A61" s="930" t="s">
        <v>457</v>
      </c>
      <c r="B61" s="1517" t="s">
        <v>39</v>
      </c>
      <c r="C61" s="90"/>
      <c r="D61" s="90"/>
      <c r="E61" s="90"/>
      <c r="F61" s="90"/>
      <c r="G61" s="25"/>
      <c r="H61" s="158" t="s">
        <v>557</v>
      </c>
      <c r="I61" s="142" t="s">
        <v>187</v>
      </c>
      <c r="J61" s="143" t="s">
        <v>649</v>
      </c>
      <c r="K61" s="142" t="s">
        <v>205</v>
      </c>
      <c r="L61" s="86"/>
      <c r="M61" s="86"/>
      <c r="N61" s="86"/>
      <c r="O61" s="86"/>
      <c r="S61" s="103"/>
    </row>
    <row r="62" spans="1:19">
      <c r="A62" s="928" t="s">
        <v>386</v>
      </c>
      <c r="B62" s="1517" t="s">
        <v>38</v>
      </c>
      <c r="C62" s="90"/>
      <c r="D62" s="90"/>
      <c r="E62" s="90"/>
      <c r="F62" s="90"/>
      <c r="G62" s="25"/>
      <c r="H62" s="138" t="s">
        <v>202</v>
      </c>
      <c r="I62" s="142" t="s">
        <v>187</v>
      </c>
      <c r="J62" s="140"/>
      <c r="K62" s="142" t="s">
        <v>205</v>
      </c>
      <c r="L62" s="86"/>
      <c r="M62" s="86"/>
      <c r="N62" s="86"/>
      <c r="O62" s="86"/>
      <c r="S62" s="103"/>
    </row>
    <row r="63" spans="1:19">
      <c r="A63" s="932" t="s">
        <v>805</v>
      </c>
      <c r="B63" s="1517" t="s">
        <v>37</v>
      </c>
      <c r="C63" s="90"/>
      <c r="D63" s="90"/>
      <c r="E63" s="90"/>
      <c r="F63" s="90"/>
      <c r="G63" s="25"/>
      <c r="H63" s="138" t="s">
        <v>202</v>
      </c>
      <c r="I63" s="142" t="s">
        <v>187</v>
      </c>
      <c r="J63" s="140"/>
      <c r="K63" s="140"/>
      <c r="L63" s="86"/>
      <c r="M63" s="86"/>
      <c r="N63" s="86"/>
      <c r="O63" s="86"/>
      <c r="S63" s="103"/>
    </row>
    <row r="64" spans="1:19">
      <c r="A64" s="928" t="s">
        <v>387</v>
      </c>
      <c r="B64" s="1517" t="s">
        <v>36</v>
      </c>
      <c r="C64" s="90"/>
      <c r="D64" s="90"/>
      <c r="E64" s="90"/>
      <c r="F64" s="90"/>
      <c r="G64" s="25"/>
      <c r="H64" s="138" t="s">
        <v>701</v>
      </c>
      <c r="I64" s="142" t="s">
        <v>187</v>
      </c>
      <c r="J64" s="140"/>
      <c r="K64" s="142" t="s">
        <v>205</v>
      </c>
      <c r="L64" s="86"/>
      <c r="M64" s="86"/>
      <c r="N64" s="86"/>
      <c r="O64" s="86"/>
      <c r="S64" s="103"/>
    </row>
    <row r="65" spans="1:19">
      <c r="A65" s="1498" t="s">
        <v>556</v>
      </c>
      <c r="B65" s="1517" t="s">
        <v>35</v>
      </c>
      <c r="C65" s="25"/>
      <c r="D65" s="25"/>
      <c r="E65" s="25"/>
      <c r="F65" s="25"/>
      <c r="G65" s="90"/>
      <c r="H65" s="138" t="s">
        <v>701</v>
      </c>
      <c r="I65" s="142" t="s">
        <v>187</v>
      </c>
      <c r="J65" s="140"/>
      <c r="K65" s="142" t="s">
        <v>205</v>
      </c>
      <c r="L65" s="86"/>
      <c r="M65" s="86"/>
      <c r="N65" s="86"/>
      <c r="O65" s="86"/>
      <c r="S65" s="103"/>
    </row>
    <row r="66" spans="1:19" ht="57.6">
      <c r="A66" s="132"/>
      <c r="B66" s="136"/>
      <c r="C66" s="4" t="s">
        <v>91</v>
      </c>
      <c r="D66" s="12" t="s">
        <v>91</v>
      </c>
      <c r="E66" s="12" t="s">
        <v>214</v>
      </c>
      <c r="F66" s="12" t="s">
        <v>91</v>
      </c>
      <c r="G66" s="4" t="s">
        <v>79</v>
      </c>
      <c r="H66" s="1520"/>
      <c r="I66" s="1520"/>
      <c r="J66" s="1520"/>
      <c r="K66" s="1520"/>
      <c r="S66" s="103"/>
    </row>
    <row r="67" spans="1:19">
      <c r="B67" s="105"/>
      <c r="C67" s="23" t="s">
        <v>216</v>
      </c>
      <c r="D67" s="12" t="s">
        <v>213</v>
      </c>
      <c r="E67" s="4"/>
      <c r="F67" s="12" t="s">
        <v>213</v>
      </c>
      <c r="G67" s="4" t="s">
        <v>170</v>
      </c>
      <c r="H67" s="113"/>
      <c r="I67" s="113"/>
      <c r="J67" s="113"/>
      <c r="S67" s="103"/>
    </row>
    <row r="68" spans="1:19" ht="28.8">
      <c r="B68" s="105"/>
      <c r="C68" s="12" t="s">
        <v>176</v>
      </c>
      <c r="D68" s="12" t="s">
        <v>176</v>
      </c>
      <c r="E68" s="105"/>
      <c r="F68" s="12" t="s">
        <v>176</v>
      </c>
      <c r="G68" s="106"/>
      <c r="H68" s="113"/>
      <c r="I68" s="46"/>
      <c r="J68" s="46"/>
      <c r="K68" s="46"/>
      <c r="L68" s="125"/>
      <c r="M68" s="86"/>
      <c r="Q68" s="103"/>
      <c r="R68" s="103"/>
      <c r="S68" s="103"/>
    </row>
    <row r="69" spans="1:19" ht="43.2">
      <c r="B69" s="105"/>
      <c r="C69" s="105"/>
      <c r="D69" s="12" t="s">
        <v>204</v>
      </c>
      <c r="E69" s="105"/>
      <c r="F69" s="12" t="s">
        <v>183</v>
      </c>
      <c r="G69" s="106"/>
      <c r="H69" s="113"/>
      <c r="I69" s="46"/>
      <c r="J69" s="46"/>
      <c r="K69" s="46"/>
      <c r="L69" s="125"/>
      <c r="M69" s="86"/>
      <c r="Q69" s="103"/>
      <c r="R69" s="103"/>
      <c r="S69" s="103"/>
    </row>
    <row r="70" spans="1:19" ht="43.2">
      <c r="B70" s="105"/>
      <c r="D70" s="12" t="s">
        <v>183</v>
      </c>
      <c r="E70" s="105"/>
      <c r="G70" s="106"/>
      <c r="H70" s="113"/>
      <c r="I70" s="113"/>
      <c r="J70" s="113"/>
      <c r="Q70" s="103"/>
      <c r="R70" s="103"/>
      <c r="S70" s="103"/>
    </row>
    <row r="71" spans="1:19">
      <c r="B71" s="105"/>
      <c r="C71" s="10" t="s">
        <v>90</v>
      </c>
      <c r="D71" s="10" t="s">
        <v>90</v>
      </c>
      <c r="E71" s="10"/>
      <c r="F71" s="10" t="s">
        <v>90</v>
      </c>
      <c r="G71" s="106"/>
      <c r="H71" s="113"/>
      <c r="I71" s="113"/>
      <c r="J71" s="113"/>
      <c r="Q71" s="103"/>
      <c r="R71" s="103"/>
      <c r="S71" s="103"/>
    </row>
    <row r="72" spans="1:19">
      <c r="B72" s="105"/>
      <c r="C72"/>
      <c r="D72"/>
      <c r="E72"/>
      <c r="F72"/>
      <c r="G72"/>
      <c r="H72"/>
      <c r="I72"/>
    </row>
    <row r="73" spans="1:19">
      <c r="J73" s="113"/>
      <c r="S73" s="103"/>
    </row>
    <row r="74" spans="1:19">
      <c r="J74" s="113"/>
      <c r="S74" s="103"/>
    </row>
    <row r="75" spans="1:19">
      <c r="J75" s="113"/>
      <c r="S75" s="103"/>
    </row>
  </sheetData>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232">
    <tabColor rgb="FF00B0F0"/>
  </sheetPr>
  <dimension ref="A1:S72"/>
  <sheetViews>
    <sheetView zoomScale="80" zoomScaleNormal="80" workbookViewId="0"/>
  </sheetViews>
  <sheetFormatPr defaultColWidth="9.33203125" defaultRowHeight="14.4"/>
  <cols>
    <col min="1" max="1" width="85.6640625" style="103" customWidth="1"/>
    <col min="2" max="2" width="12.6640625" style="106" customWidth="1"/>
    <col min="3" max="4" width="21.33203125" style="103" customWidth="1"/>
    <col min="5" max="5" width="27.6640625" style="103" customWidth="1"/>
    <col min="6" max="10" width="21.33203125" style="103" customWidth="1"/>
    <col min="11" max="11" width="52.5546875" style="113" customWidth="1"/>
    <col min="12" max="12" width="83" style="113" customWidth="1"/>
    <col min="13" max="13" width="70.44140625" style="113" customWidth="1"/>
    <col min="14" max="14" width="33" style="113" bestFit="1" customWidth="1"/>
    <col min="15" max="15" width="42" style="113" customWidth="1"/>
    <col min="16" max="16" width="27.6640625" style="113" bestFit="1" customWidth="1"/>
    <col min="17" max="17" width="9.5546875" style="113" bestFit="1" customWidth="1"/>
    <col min="18" max="18" width="27.6640625" style="113" bestFit="1" customWidth="1"/>
    <col min="19" max="19" width="26" style="113" bestFit="1" customWidth="1"/>
    <col min="20" max="245" width="9.33203125" style="103"/>
    <col min="246" max="246" width="40" style="103" customWidth="1"/>
    <col min="247" max="247" width="14.5546875" style="103" customWidth="1"/>
    <col min="248" max="248" width="29" style="103" customWidth="1"/>
    <col min="249" max="249" width="32.6640625" style="103" customWidth="1"/>
    <col min="250" max="501" width="9.33203125" style="103"/>
    <col min="502" max="502" width="40" style="103" customWidth="1"/>
    <col min="503" max="503" width="14.5546875" style="103" customWidth="1"/>
    <col min="504" max="504" width="29" style="103" customWidth="1"/>
    <col min="505" max="505" width="32.6640625" style="103" customWidth="1"/>
    <col min="506" max="757" width="9.33203125" style="103"/>
    <col min="758" max="758" width="40" style="103" customWidth="1"/>
    <col min="759" max="759" width="14.5546875" style="103" customWidth="1"/>
    <col min="760" max="760" width="29" style="103" customWidth="1"/>
    <col min="761" max="761" width="32.6640625" style="103" customWidth="1"/>
    <col min="762" max="1013" width="9.33203125" style="103"/>
    <col min="1014" max="1014" width="40" style="103" customWidth="1"/>
    <col min="1015" max="1015" width="14.5546875" style="103" customWidth="1"/>
    <col min="1016" max="1016" width="29" style="103" customWidth="1"/>
    <col min="1017" max="1017" width="32.6640625" style="103" customWidth="1"/>
    <col min="1018" max="1269" width="9.33203125" style="103"/>
    <col min="1270" max="1270" width="40" style="103" customWidth="1"/>
    <col min="1271" max="1271" width="14.5546875" style="103" customWidth="1"/>
    <col min="1272" max="1272" width="29" style="103" customWidth="1"/>
    <col min="1273" max="1273" width="32.6640625" style="103" customWidth="1"/>
    <col min="1274" max="1525" width="9.33203125" style="103"/>
    <col min="1526" max="1526" width="40" style="103" customWidth="1"/>
    <col min="1527" max="1527" width="14.5546875" style="103" customWidth="1"/>
    <col min="1528" max="1528" width="29" style="103" customWidth="1"/>
    <col min="1529" max="1529" width="32.6640625" style="103" customWidth="1"/>
    <col min="1530" max="1781" width="9.33203125" style="103"/>
    <col min="1782" max="1782" width="40" style="103" customWidth="1"/>
    <col min="1783" max="1783" width="14.5546875" style="103" customWidth="1"/>
    <col min="1784" max="1784" width="29" style="103" customWidth="1"/>
    <col min="1785" max="1785" width="32.6640625" style="103" customWidth="1"/>
    <col min="1786" max="2037" width="9.33203125" style="103"/>
    <col min="2038" max="2038" width="40" style="103" customWidth="1"/>
    <col min="2039" max="2039" width="14.5546875" style="103" customWidth="1"/>
    <col min="2040" max="2040" width="29" style="103" customWidth="1"/>
    <col min="2041" max="2041" width="32.6640625" style="103" customWidth="1"/>
    <col min="2042" max="2293" width="9.33203125" style="103"/>
    <col min="2294" max="2294" width="40" style="103" customWidth="1"/>
    <col min="2295" max="2295" width="14.5546875" style="103" customWidth="1"/>
    <col min="2296" max="2296" width="29" style="103" customWidth="1"/>
    <col min="2297" max="2297" width="32.6640625" style="103" customWidth="1"/>
    <col min="2298" max="2549" width="9.33203125" style="103"/>
    <col min="2550" max="2550" width="40" style="103" customWidth="1"/>
    <col min="2551" max="2551" width="14.5546875" style="103" customWidth="1"/>
    <col min="2552" max="2552" width="29" style="103" customWidth="1"/>
    <col min="2553" max="2553" width="32.6640625" style="103" customWidth="1"/>
    <col min="2554" max="2805" width="9.33203125" style="103"/>
    <col min="2806" max="2806" width="40" style="103" customWidth="1"/>
    <col min="2807" max="2807" width="14.5546875" style="103" customWidth="1"/>
    <col min="2808" max="2808" width="29" style="103" customWidth="1"/>
    <col min="2809" max="2809" width="32.6640625" style="103" customWidth="1"/>
    <col min="2810" max="3061" width="9.33203125" style="103"/>
    <col min="3062" max="3062" width="40" style="103" customWidth="1"/>
    <col min="3063" max="3063" width="14.5546875" style="103" customWidth="1"/>
    <col min="3064" max="3064" width="29" style="103" customWidth="1"/>
    <col min="3065" max="3065" width="32.6640625" style="103" customWidth="1"/>
    <col min="3066" max="3317" width="9.33203125" style="103"/>
    <col min="3318" max="3318" width="40" style="103" customWidth="1"/>
    <col min="3319" max="3319" width="14.5546875" style="103" customWidth="1"/>
    <col min="3320" max="3320" width="29" style="103" customWidth="1"/>
    <col min="3321" max="3321" width="32.6640625" style="103" customWidth="1"/>
    <col min="3322" max="3573" width="9.33203125" style="103"/>
    <col min="3574" max="3574" width="40" style="103" customWidth="1"/>
    <col min="3575" max="3575" width="14.5546875" style="103" customWidth="1"/>
    <col min="3576" max="3576" width="29" style="103" customWidth="1"/>
    <col min="3577" max="3577" width="32.6640625" style="103" customWidth="1"/>
    <col min="3578" max="3829" width="9.33203125" style="103"/>
    <col min="3830" max="3830" width="40" style="103" customWidth="1"/>
    <col min="3831" max="3831" width="14.5546875" style="103" customWidth="1"/>
    <col min="3832" max="3832" width="29" style="103" customWidth="1"/>
    <col min="3833" max="3833" width="32.6640625" style="103" customWidth="1"/>
    <col min="3834" max="4085" width="9.33203125" style="103"/>
    <col min="4086" max="4086" width="40" style="103" customWidth="1"/>
    <col min="4087" max="4087" width="14.5546875" style="103" customWidth="1"/>
    <col min="4088" max="4088" width="29" style="103" customWidth="1"/>
    <col min="4089" max="4089" width="32.6640625" style="103" customWidth="1"/>
    <col min="4090" max="4341" width="9.33203125" style="103"/>
    <col min="4342" max="4342" width="40" style="103" customWidth="1"/>
    <col min="4343" max="4343" width="14.5546875" style="103" customWidth="1"/>
    <col min="4344" max="4344" width="29" style="103" customWidth="1"/>
    <col min="4345" max="4345" width="32.6640625" style="103" customWidth="1"/>
    <col min="4346" max="4597" width="9.33203125" style="103"/>
    <col min="4598" max="4598" width="40" style="103" customWidth="1"/>
    <col min="4599" max="4599" width="14.5546875" style="103" customWidth="1"/>
    <col min="4600" max="4600" width="29" style="103" customWidth="1"/>
    <col min="4601" max="4601" width="32.6640625" style="103" customWidth="1"/>
    <col min="4602" max="4853" width="9.33203125" style="103"/>
    <col min="4854" max="4854" width="40" style="103" customWidth="1"/>
    <col min="4855" max="4855" width="14.5546875" style="103" customWidth="1"/>
    <col min="4856" max="4856" width="29" style="103" customWidth="1"/>
    <col min="4857" max="4857" width="32.6640625" style="103" customWidth="1"/>
    <col min="4858" max="5109" width="9.33203125" style="103"/>
    <col min="5110" max="5110" width="40" style="103" customWidth="1"/>
    <col min="5111" max="5111" width="14.5546875" style="103" customWidth="1"/>
    <col min="5112" max="5112" width="29" style="103" customWidth="1"/>
    <col min="5113" max="5113" width="32.6640625" style="103" customWidth="1"/>
    <col min="5114" max="5365" width="9.33203125" style="103"/>
    <col min="5366" max="5366" width="40" style="103" customWidth="1"/>
    <col min="5367" max="5367" width="14.5546875" style="103" customWidth="1"/>
    <col min="5368" max="5368" width="29" style="103" customWidth="1"/>
    <col min="5369" max="5369" width="32.6640625" style="103" customWidth="1"/>
    <col min="5370" max="5621" width="9.33203125" style="103"/>
    <col min="5622" max="5622" width="40" style="103" customWidth="1"/>
    <col min="5623" max="5623" width="14.5546875" style="103" customWidth="1"/>
    <col min="5624" max="5624" width="29" style="103" customWidth="1"/>
    <col min="5625" max="5625" width="32.6640625" style="103" customWidth="1"/>
    <col min="5626" max="5877" width="9.33203125" style="103"/>
    <col min="5878" max="5878" width="40" style="103" customWidth="1"/>
    <col min="5879" max="5879" width="14.5546875" style="103" customWidth="1"/>
    <col min="5880" max="5880" width="29" style="103" customWidth="1"/>
    <col min="5881" max="5881" width="32.6640625" style="103" customWidth="1"/>
    <col min="5882" max="6133" width="9.33203125" style="103"/>
    <col min="6134" max="6134" width="40" style="103" customWidth="1"/>
    <col min="6135" max="6135" width="14.5546875" style="103" customWidth="1"/>
    <col min="6136" max="6136" width="29" style="103" customWidth="1"/>
    <col min="6137" max="6137" width="32.6640625" style="103" customWidth="1"/>
    <col min="6138" max="6389" width="9.33203125" style="103"/>
    <col min="6390" max="6390" width="40" style="103" customWidth="1"/>
    <col min="6391" max="6391" width="14.5546875" style="103" customWidth="1"/>
    <col min="6392" max="6392" width="29" style="103" customWidth="1"/>
    <col min="6393" max="6393" width="32.6640625" style="103" customWidth="1"/>
    <col min="6394" max="6645" width="9.33203125" style="103"/>
    <col min="6646" max="6646" width="40" style="103" customWidth="1"/>
    <col min="6647" max="6647" width="14.5546875" style="103" customWidth="1"/>
    <col min="6648" max="6648" width="29" style="103" customWidth="1"/>
    <col min="6649" max="6649" width="32.6640625" style="103" customWidth="1"/>
    <col min="6650" max="6901" width="9.33203125" style="103"/>
    <col min="6902" max="6902" width="40" style="103" customWidth="1"/>
    <col min="6903" max="6903" width="14.5546875" style="103" customWidth="1"/>
    <col min="6904" max="6904" width="29" style="103" customWidth="1"/>
    <col min="6905" max="6905" width="32.6640625" style="103" customWidth="1"/>
    <col min="6906" max="7157" width="9.33203125" style="103"/>
    <col min="7158" max="7158" width="40" style="103" customWidth="1"/>
    <col min="7159" max="7159" width="14.5546875" style="103" customWidth="1"/>
    <col min="7160" max="7160" width="29" style="103" customWidth="1"/>
    <col min="7161" max="7161" width="32.6640625" style="103" customWidth="1"/>
    <col min="7162" max="7413" width="9.33203125" style="103"/>
    <col min="7414" max="7414" width="40" style="103" customWidth="1"/>
    <col min="7415" max="7415" width="14.5546875" style="103" customWidth="1"/>
    <col min="7416" max="7416" width="29" style="103" customWidth="1"/>
    <col min="7417" max="7417" width="32.6640625" style="103" customWidth="1"/>
    <col min="7418" max="7669" width="9.33203125" style="103"/>
    <col min="7670" max="7670" width="40" style="103" customWidth="1"/>
    <col min="7671" max="7671" width="14.5546875" style="103" customWidth="1"/>
    <col min="7672" max="7672" width="29" style="103" customWidth="1"/>
    <col min="7673" max="7673" width="32.6640625" style="103" customWidth="1"/>
    <col min="7674" max="7925" width="9.33203125" style="103"/>
    <col min="7926" max="7926" width="40" style="103" customWidth="1"/>
    <col min="7927" max="7927" width="14.5546875" style="103" customWidth="1"/>
    <col min="7928" max="7928" width="29" style="103" customWidth="1"/>
    <col min="7929" max="7929" width="32.6640625" style="103" customWidth="1"/>
    <col min="7930" max="8181" width="9.33203125" style="103"/>
    <col min="8182" max="8182" width="40" style="103" customWidth="1"/>
    <col min="8183" max="8183" width="14.5546875" style="103" customWidth="1"/>
    <col min="8184" max="8184" width="29" style="103" customWidth="1"/>
    <col min="8185" max="8185" width="32.6640625" style="103" customWidth="1"/>
    <col min="8186" max="8437" width="9.33203125" style="103"/>
    <col min="8438" max="8438" width="40" style="103" customWidth="1"/>
    <col min="8439" max="8439" width="14.5546875" style="103" customWidth="1"/>
    <col min="8440" max="8440" width="29" style="103" customWidth="1"/>
    <col min="8441" max="8441" width="32.6640625" style="103" customWidth="1"/>
    <col min="8442" max="8693" width="9.33203125" style="103"/>
    <col min="8694" max="8694" width="40" style="103" customWidth="1"/>
    <col min="8695" max="8695" width="14.5546875" style="103" customWidth="1"/>
    <col min="8696" max="8696" width="29" style="103" customWidth="1"/>
    <col min="8697" max="8697" width="32.6640625" style="103" customWidth="1"/>
    <col min="8698" max="8949" width="9.33203125" style="103"/>
    <col min="8950" max="8950" width="40" style="103" customWidth="1"/>
    <col min="8951" max="8951" width="14.5546875" style="103" customWidth="1"/>
    <col min="8952" max="8952" width="29" style="103" customWidth="1"/>
    <col min="8953" max="8953" width="32.6640625" style="103" customWidth="1"/>
    <col min="8954" max="9205" width="9.33203125" style="103"/>
    <col min="9206" max="9206" width="40" style="103" customWidth="1"/>
    <col min="9207" max="9207" width="14.5546875" style="103" customWidth="1"/>
    <col min="9208" max="9208" width="29" style="103" customWidth="1"/>
    <col min="9209" max="9209" width="32.6640625" style="103" customWidth="1"/>
    <col min="9210" max="9461" width="9.33203125" style="103"/>
    <col min="9462" max="9462" width="40" style="103" customWidth="1"/>
    <col min="9463" max="9463" width="14.5546875" style="103" customWidth="1"/>
    <col min="9464" max="9464" width="29" style="103" customWidth="1"/>
    <col min="9465" max="9465" width="32.6640625" style="103" customWidth="1"/>
    <col min="9466" max="9717" width="9.33203125" style="103"/>
    <col min="9718" max="9718" width="40" style="103" customWidth="1"/>
    <col min="9719" max="9719" width="14.5546875" style="103" customWidth="1"/>
    <col min="9720" max="9720" width="29" style="103" customWidth="1"/>
    <col min="9721" max="9721" width="32.6640625" style="103" customWidth="1"/>
    <col min="9722" max="9973" width="9.33203125" style="103"/>
    <col min="9974" max="9974" width="40" style="103" customWidth="1"/>
    <col min="9975" max="9975" width="14.5546875" style="103" customWidth="1"/>
    <col min="9976" max="9976" width="29" style="103" customWidth="1"/>
    <col min="9977" max="9977" width="32.6640625" style="103" customWidth="1"/>
    <col min="9978" max="10229" width="9.33203125" style="103"/>
    <col min="10230" max="10230" width="40" style="103" customWidth="1"/>
    <col min="10231" max="10231" width="14.5546875" style="103" customWidth="1"/>
    <col min="10232" max="10232" width="29" style="103" customWidth="1"/>
    <col min="10233" max="10233" width="32.6640625" style="103" customWidth="1"/>
    <col min="10234" max="10485" width="9.33203125" style="103"/>
    <col min="10486" max="10486" width="40" style="103" customWidth="1"/>
    <col min="10487" max="10487" width="14.5546875" style="103" customWidth="1"/>
    <col min="10488" max="10488" width="29" style="103" customWidth="1"/>
    <col min="10489" max="10489" width="32.6640625" style="103" customWidth="1"/>
    <col min="10490" max="10741" width="9.33203125" style="103"/>
    <col min="10742" max="10742" width="40" style="103" customWidth="1"/>
    <col min="10743" max="10743" width="14.5546875" style="103" customWidth="1"/>
    <col min="10744" max="10744" width="29" style="103" customWidth="1"/>
    <col min="10745" max="10745" width="32.6640625" style="103" customWidth="1"/>
    <col min="10746" max="10997" width="9.33203125" style="103"/>
    <col min="10998" max="10998" width="40" style="103" customWidth="1"/>
    <col min="10999" max="10999" width="14.5546875" style="103" customWidth="1"/>
    <col min="11000" max="11000" width="29" style="103" customWidth="1"/>
    <col min="11001" max="11001" width="32.6640625" style="103" customWidth="1"/>
    <col min="11002" max="11253" width="9.33203125" style="103"/>
    <col min="11254" max="11254" width="40" style="103" customWidth="1"/>
    <col min="11255" max="11255" width="14.5546875" style="103" customWidth="1"/>
    <col min="11256" max="11256" width="29" style="103" customWidth="1"/>
    <col min="11257" max="11257" width="32.6640625" style="103" customWidth="1"/>
    <col min="11258" max="11509" width="9.33203125" style="103"/>
    <col min="11510" max="11510" width="40" style="103" customWidth="1"/>
    <col min="11511" max="11511" width="14.5546875" style="103" customWidth="1"/>
    <col min="11512" max="11512" width="29" style="103" customWidth="1"/>
    <col min="11513" max="11513" width="32.6640625" style="103" customWidth="1"/>
    <col min="11514" max="11765" width="9.33203125" style="103"/>
    <col min="11766" max="11766" width="40" style="103" customWidth="1"/>
    <col min="11767" max="11767" width="14.5546875" style="103" customWidth="1"/>
    <col min="11768" max="11768" width="29" style="103" customWidth="1"/>
    <col min="11769" max="11769" width="32.6640625" style="103" customWidth="1"/>
    <col min="11770" max="12021" width="9.33203125" style="103"/>
    <col min="12022" max="12022" width="40" style="103" customWidth="1"/>
    <col min="12023" max="12023" width="14.5546875" style="103" customWidth="1"/>
    <col min="12024" max="12024" width="29" style="103" customWidth="1"/>
    <col min="12025" max="12025" width="32.6640625" style="103" customWidth="1"/>
    <col min="12026" max="12277" width="9.33203125" style="103"/>
    <col min="12278" max="12278" width="40" style="103" customWidth="1"/>
    <col min="12279" max="12279" width="14.5546875" style="103" customWidth="1"/>
    <col min="12280" max="12280" width="29" style="103" customWidth="1"/>
    <col min="12281" max="12281" width="32.6640625" style="103" customWidth="1"/>
    <col min="12282" max="12533" width="9.33203125" style="103"/>
    <col min="12534" max="12534" width="40" style="103" customWidth="1"/>
    <col min="12535" max="12535" width="14.5546875" style="103" customWidth="1"/>
    <col min="12536" max="12536" width="29" style="103" customWidth="1"/>
    <col min="12537" max="12537" width="32.6640625" style="103" customWidth="1"/>
    <col min="12538" max="12789" width="9.33203125" style="103"/>
    <col min="12790" max="12790" width="40" style="103" customWidth="1"/>
    <col min="12791" max="12791" width="14.5546875" style="103" customWidth="1"/>
    <col min="12792" max="12792" width="29" style="103" customWidth="1"/>
    <col min="12793" max="12793" width="32.6640625" style="103" customWidth="1"/>
    <col min="12794" max="13045" width="9.33203125" style="103"/>
    <col min="13046" max="13046" width="40" style="103" customWidth="1"/>
    <col min="13047" max="13047" width="14.5546875" style="103" customWidth="1"/>
    <col min="13048" max="13048" width="29" style="103" customWidth="1"/>
    <col min="13049" max="13049" width="32.6640625" style="103" customWidth="1"/>
    <col min="13050" max="13301" width="9.33203125" style="103"/>
    <col min="13302" max="13302" width="40" style="103" customWidth="1"/>
    <col min="13303" max="13303" width="14.5546875" style="103" customWidth="1"/>
    <col min="13304" max="13304" width="29" style="103" customWidth="1"/>
    <col min="13305" max="13305" width="32.6640625" style="103" customWidth="1"/>
    <col min="13306" max="13557" width="9.33203125" style="103"/>
    <col min="13558" max="13558" width="40" style="103" customWidth="1"/>
    <col min="13559" max="13559" width="14.5546875" style="103" customWidth="1"/>
    <col min="13560" max="13560" width="29" style="103" customWidth="1"/>
    <col min="13561" max="13561" width="32.6640625" style="103" customWidth="1"/>
    <col min="13562" max="13813" width="9.33203125" style="103"/>
    <col min="13814" max="13814" width="40" style="103" customWidth="1"/>
    <col min="13815" max="13815" width="14.5546875" style="103" customWidth="1"/>
    <col min="13816" max="13816" width="29" style="103" customWidth="1"/>
    <col min="13817" max="13817" width="32.6640625" style="103" customWidth="1"/>
    <col min="13818" max="14069" width="9.33203125" style="103"/>
    <col min="14070" max="14070" width="40" style="103" customWidth="1"/>
    <col min="14071" max="14071" width="14.5546875" style="103" customWidth="1"/>
    <col min="14072" max="14072" width="29" style="103" customWidth="1"/>
    <col min="14073" max="14073" width="32.6640625" style="103" customWidth="1"/>
    <col min="14074" max="14325" width="9.33203125" style="103"/>
    <col min="14326" max="14326" width="40" style="103" customWidth="1"/>
    <col min="14327" max="14327" width="14.5546875" style="103" customWidth="1"/>
    <col min="14328" max="14328" width="29" style="103" customWidth="1"/>
    <col min="14329" max="14329" width="32.6640625" style="103" customWidth="1"/>
    <col min="14330" max="14581" width="9.33203125" style="103"/>
    <col min="14582" max="14582" width="40" style="103" customWidth="1"/>
    <col min="14583" max="14583" width="14.5546875" style="103" customWidth="1"/>
    <col min="14584" max="14584" width="29" style="103" customWidth="1"/>
    <col min="14585" max="14585" width="32.6640625" style="103" customWidth="1"/>
    <col min="14586" max="14837" width="9.33203125" style="103"/>
    <col min="14838" max="14838" width="40" style="103" customWidth="1"/>
    <col min="14839" max="14839" width="14.5546875" style="103" customWidth="1"/>
    <col min="14840" max="14840" width="29" style="103" customWidth="1"/>
    <col min="14841" max="14841" width="32.6640625" style="103" customWidth="1"/>
    <col min="14842" max="15093" width="9.33203125" style="103"/>
    <col min="15094" max="15094" width="40" style="103" customWidth="1"/>
    <col min="15095" max="15095" width="14.5546875" style="103" customWidth="1"/>
    <col min="15096" max="15096" width="29" style="103" customWidth="1"/>
    <col min="15097" max="15097" width="32.6640625" style="103" customWidth="1"/>
    <col min="15098" max="15349" width="9.33203125" style="103"/>
    <col min="15350" max="15350" width="40" style="103" customWidth="1"/>
    <col min="15351" max="15351" width="14.5546875" style="103" customWidth="1"/>
    <col min="15352" max="15352" width="29" style="103" customWidth="1"/>
    <col min="15353" max="15353" width="32.6640625" style="103" customWidth="1"/>
    <col min="15354" max="15605" width="9.33203125" style="103"/>
    <col min="15606" max="15606" width="40" style="103" customWidth="1"/>
    <col min="15607" max="15607" width="14.5546875" style="103" customWidth="1"/>
    <col min="15608" max="15608" width="29" style="103" customWidth="1"/>
    <col min="15609" max="15609" width="32.6640625" style="103" customWidth="1"/>
    <col min="15610" max="15861" width="9.33203125" style="103"/>
    <col min="15862" max="15862" width="40" style="103" customWidth="1"/>
    <col min="15863" max="15863" width="14.5546875" style="103" customWidth="1"/>
    <col min="15864" max="15864" width="29" style="103" customWidth="1"/>
    <col min="15865" max="15865" width="32.6640625" style="103" customWidth="1"/>
    <col min="15866" max="16117" width="9.33203125" style="103"/>
    <col min="16118" max="16118" width="40" style="103" customWidth="1"/>
    <col min="16119" max="16119" width="14.5546875" style="103" customWidth="1"/>
    <col min="16120" max="16120" width="29" style="103" customWidth="1"/>
    <col min="16121" max="16121" width="32.6640625" style="103" customWidth="1"/>
    <col min="16122" max="16384" width="9.33203125" style="103"/>
  </cols>
  <sheetData>
    <row r="1" spans="1:19">
      <c r="A1" s="1" t="s">
        <v>6503</v>
      </c>
    </row>
    <row r="2" spans="1:19">
      <c r="A2" s="1521" t="s">
        <v>5941</v>
      </c>
      <c r="B2" s="71"/>
      <c r="C2" s="35"/>
      <c r="D2" s="35"/>
      <c r="E2" s="35"/>
    </row>
    <row r="3" spans="1:19">
      <c r="A3" s="53"/>
      <c r="B3" s="71"/>
      <c r="D3" s="35"/>
      <c r="E3" s="35"/>
    </row>
    <row r="4" spans="1:19">
      <c r="A4" s="1" t="s">
        <v>6504</v>
      </c>
      <c r="B4" s="71"/>
    </row>
    <row r="5" spans="1:19">
      <c r="A5" s="52" t="s">
        <v>812</v>
      </c>
      <c r="B5" s="71"/>
      <c r="C5" s="51"/>
    </row>
    <row r="6" spans="1:19">
      <c r="B6" s="105"/>
      <c r="C6" s="105"/>
      <c r="D6" s="105"/>
      <c r="E6" s="105"/>
      <c r="F6" s="105"/>
    </row>
    <row r="7" spans="1:19">
      <c r="A7" s="36" t="s">
        <v>109</v>
      </c>
      <c r="B7" s="105"/>
      <c r="C7" s="105"/>
      <c r="D7" s="105"/>
      <c r="E7" s="105"/>
      <c r="F7" s="105"/>
    </row>
    <row r="8" spans="1:19">
      <c r="A8" s="36" t="s">
        <v>700</v>
      </c>
      <c r="B8" s="105"/>
      <c r="C8" s="105"/>
      <c r="D8" s="105"/>
      <c r="E8" s="105"/>
      <c r="F8" s="105"/>
    </row>
    <row r="9" spans="1:19">
      <c r="A9" s="54" t="s">
        <v>304</v>
      </c>
      <c r="B9" s="262" t="s">
        <v>339</v>
      </c>
      <c r="C9" s="111" t="s">
        <v>156</v>
      </c>
      <c r="D9" s="262" t="s">
        <v>313</v>
      </c>
      <c r="E9" s="105"/>
      <c r="F9" s="105"/>
    </row>
    <row r="10" spans="1:19">
      <c r="A10" s="54" t="s">
        <v>320</v>
      </c>
      <c r="B10" s="262" t="s">
        <v>314</v>
      </c>
      <c r="C10" s="111" t="s">
        <v>162</v>
      </c>
      <c r="D10" s="262" t="s">
        <v>315</v>
      </c>
      <c r="E10" s="105"/>
      <c r="F10" s="105"/>
    </row>
    <row r="11" spans="1:19">
      <c r="B11" s="105"/>
      <c r="C11" s="105"/>
      <c r="D11" s="105"/>
      <c r="E11" s="105"/>
      <c r="F11" s="105"/>
    </row>
    <row r="12" spans="1:19" ht="57.75" customHeight="1">
      <c r="A12"/>
      <c r="B12" s="71"/>
      <c r="C12" s="924" t="s">
        <v>316</v>
      </c>
      <c r="D12" s="925" t="s">
        <v>209</v>
      </c>
      <c r="E12" s="926" t="s">
        <v>342</v>
      </c>
      <c r="F12" s="925" t="s">
        <v>215</v>
      </c>
      <c r="G12" s="122" t="s">
        <v>352</v>
      </c>
      <c r="H12" s="113"/>
      <c r="I12" s="113"/>
      <c r="J12" s="113"/>
      <c r="Q12" s="103"/>
      <c r="R12" s="103"/>
      <c r="S12" s="103"/>
    </row>
    <row r="13" spans="1:19">
      <c r="A13"/>
      <c r="B13" s="71"/>
      <c r="C13" s="114" t="s">
        <v>13</v>
      </c>
      <c r="D13" s="107" t="s">
        <v>87</v>
      </c>
      <c r="E13" s="107" t="s">
        <v>86</v>
      </c>
      <c r="F13" s="107" t="s">
        <v>85</v>
      </c>
      <c r="G13" s="107" t="s">
        <v>84</v>
      </c>
      <c r="H13" s="113"/>
      <c r="I13" s="113"/>
      <c r="J13" s="113"/>
      <c r="Q13" s="103"/>
      <c r="R13" s="103"/>
      <c r="S13" s="103"/>
    </row>
    <row r="14" spans="1:19">
      <c r="A14" s="927" t="s">
        <v>370</v>
      </c>
      <c r="B14" s="115"/>
      <c r="C14" s="38"/>
      <c r="D14" s="38"/>
      <c r="E14" s="38"/>
      <c r="F14" s="38"/>
      <c r="G14" s="38"/>
      <c r="H14" s="113"/>
      <c r="I14" s="113"/>
      <c r="J14" s="113"/>
      <c r="S14" s="103"/>
    </row>
    <row r="15" spans="1:19">
      <c r="A15" s="928" t="s">
        <v>371</v>
      </c>
      <c r="B15" s="11" t="s">
        <v>12</v>
      </c>
      <c r="C15" s="90"/>
      <c r="D15" s="90"/>
      <c r="E15" s="90"/>
      <c r="F15" s="90"/>
      <c r="G15" s="38"/>
      <c r="H15" s="116"/>
      <c r="I15" s="112" t="s">
        <v>187</v>
      </c>
      <c r="J15" s="86"/>
      <c r="K15" s="112" t="s">
        <v>205</v>
      </c>
      <c r="L15" s="86"/>
      <c r="M15" s="86"/>
      <c r="N15" s="86"/>
      <c r="O15" s="86"/>
      <c r="S15" s="103"/>
    </row>
    <row r="16" spans="1:19">
      <c r="A16" s="929" t="s">
        <v>803</v>
      </c>
      <c r="B16" s="11" t="s">
        <v>72</v>
      </c>
      <c r="C16" s="90"/>
      <c r="D16" s="90"/>
      <c r="E16" s="90"/>
      <c r="F16" s="90"/>
      <c r="G16" s="38"/>
      <c r="H16" s="116"/>
      <c r="I16" s="112" t="s">
        <v>187</v>
      </c>
      <c r="J16" s="86"/>
      <c r="K16" s="112" t="s">
        <v>206</v>
      </c>
      <c r="L16" s="86"/>
      <c r="M16" s="86"/>
      <c r="N16" s="86"/>
      <c r="O16" s="86"/>
      <c r="S16" s="103"/>
    </row>
    <row r="17" spans="1:19">
      <c r="A17" s="930" t="s">
        <v>372</v>
      </c>
      <c r="B17" s="11" t="s">
        <v>11</v>
      </c>
      <c r="C17" s="90"/>
      <c r="D17" s="90"/>
      <c r="E17" s="90"/>
      <c r="F17" s="90"/>
      <c r="G17" s="38"/>
      <c r="H17" s="138"/>
      <c r="I17" s="112" t="s">
        <v>187</v>
      </c>
      <c r="J17" s="140" t="s">
        <v>560</v>
      </c>
      <c r="K17" s="112" t="s">
        <v>206</v>
      </c>
      <c r="L17" s="86"/>
      <c r="M17" s="86"/>
      <c r="N17" s="86"/>
      <c r="O17" s="86"/>
      <c r="S17" s="103"/>
    </row>
    <row r="18" spans="1:19">
      <c r="A18" s="930" t="s">
        <v>374</v>
      </c>
      <c r="B18" s="11" t="s">
        <v>71</v>
      </c>
      <c r="C18" s="90"/>
      <c r="D18" s="90"/>
      <c r="E18" s="90"/>
      <c r="F18" s="90"/>
      <c r="G18" s="38"/>
      <c r="H18" s="138"/>
      <c r="I18" s="112" t="s">
        <v>187</v>
      </c>
      <c r="J18" s="140" t="s">
        <v>559</v>
      </c>
      <c r="K18" s="112" t="s">
        <v>206</v>
      </c>
      <c r="L18" s="86"/>
      <c r="M18" s="86"/>
      <c r="N18" s="86"/>
      <c r="O18" s="86"/>
      <c r="S18" s="103"/>
    </row>
    <row r="19" spans="1:19">
      <c r="A19" s="928" t="s">
        <v>375</v>
      </c>
      <c r="B19" s="11" t="s">
        <v>70</v>
      </c>
      <c r="C19" s="90"/>
      <c r="D19" s="90"/>
      <c r="E19" s="90"/>
      <c r="F19" s="90"/>
      <c r="G19" s="38"/>
      <c r="H19" s="138"/>
      <c r="I19" s="42" t="s">
        <v>200</v>
      </c>
      <c r="J19" s="86"/>
      <c r="K19" s="112"/>
      <c r="L19" s="86"/>
      <c r="M19" s="41"/>
      <c r="N19" s="86"/>
      <c r="O19" s="86"/>
      <c r="S19" s="103"/>
    </row>
    <row r="20" spans="1:19">
      <c r="A20" s="928" t="s">
        <v>376</v>
      </c>
      <c r="B20" s="11" t="s">
        <v>69</v>
      </c>
      <c r="C20" s="90"/>
      <c r="D20" s="90"/>
      <c r="E20" s="90"/>
      <c r="F20" s="90"/>
      <c r="G20" s="38"/>
      <c r="H20" s="138"/>
      <c r="I20" s="42" t="s">
        <v>199</v>
      </c>
      <c r="J20" s="86"/>
      <c r="K20" s="112"/>
      <c r="L20" s="86"/>
      <c r="M20" s="41"/>
      <c r="N20" s="86"/>
      <c r="O20" s="86"/>
      <c r="S20" s="103"/>
    </row>
    <row r="21" spans="1:19">
      <c r="A21" s="1301" t="s">
        <v>990</v>
      </c>
      <c r="B21" s="11" t="s">
        <v>68</v>
      </c>
      <c r="C21" s="90"/>
      <c r="D21" s="90"/>
      <c r="E21" s="90"/>
      <c r="F21" s="90"/>
      <c r="G21" s="38"/>
      <c r="H21" s="138" t="s">
        <v>991</v>
      </c>
      <c r="I21" s="123" t="s">
        <v>201</v>
      </c>
      <c r="J21" s="86"/>
      <c r="K21" s="112" t="s">
        <v>205</v>
      </c>
      <c r="L21" s="86"/>
      <c r="M21" s="86"/>
      <c r="N21" s="86"/>
      <c r="O21" s="86"/>
      <c r="S21" s="103"/>
    </row>
    <row r="22" spans="1:19">
      <c r="A22" s="1498" t="s">
        <v>5564</v>
      </c>
      <c r="B22" s="11" t="s">
        <v>67</v>
      </c>
      <c r="C22" s="90"/>
      <c r="D22" s="90"/>
      <c r="E22" s="90"/>
      <c r="F22" s="90"/>
      <c r="G22" s="38"/>
      <c r="H22" s="138" t="s">
        <v>991</v>
      </c>
      <c r="I22" s="112" t="s">
        <v>187</v>
      </c>
      <c r="J22" s="86"/>
      <c r="K22" s="86"/>
      <c r="L22" s="86"/>
      <c r="M22" s="86"/>
      <c r="N22" s="86"/>
      <c r="O22" s="86"/>
      <c r="S22" s="103"/>
    </row>
    <row r="23" spans="1:19">
      <c r="A23" s="931" t="s">
        <v>715</v>
      </c>
      <c r="B23" s="11" t="s">
        <v>66</v>
      </c>
      <c r="C23" s="90"/>
      <c r="D23" s="90"/>
      <c r="E23" s="90"/>
      <c r="F23" s="90"/>
      <c r="G23" s="38"/>
      <c r="H23" s="138" t="s">
        <v>229</v>
      </c>
      <c r="I23" s="123" t="s">
        <v>201</v>
      </c>
      <c r="J23" s="86"/>
      <c r="K23" s="112" t="s">
        <v>205</v>
      </c>
      <c r="L23" s="140"/>
      <c r="M23" s="140"/>
      <c r="N23" s="140"/>
      <c r="S23" s="103"/>
    </row>
    <row r="24" spans="1:19">
      <c r="A24" s="931" t="s">
        <v>716</v>
      </c>
      <c r="B24" s="11" t="s">
        <v>10</v>
      </c>
      <c r="C24" s="90"/>
      <c r="D24" s="90"/>
      <c r="E24" s="90"/>
      <c r="F24" s="90"/>
      <c r="G24" s="38"/>
      <c r="H24" s="138" t="s">
        <v>547</v>
      </c>
      <c r="I24" s="123" t="s">
        <v>201</v>
      </c>
      <c r="J24" s="86"/>
      <c r="K24" s="112" t="s">
        <v>205</v>
      </c>
      <c r="L24" s="140"/>
      <c r="M24" s="140"/>
      <c r="N24" s="140"/>
      <c r="S24" s="103"/>
    </row>
    <row r="25" spans="1:19">
      <c r="A25" s="931" t="s">
        <v>397</v>
      </c>
      <c r="B25" s="11" t="s">
        <v>9</v>
      </c>
      <c r="C25" s="90"/>
      <c r="D25" s="90"/>
      <c r="E25" s="90"/>
      <c r="F25" s="90"/>
      <c r="G25" s="38"/>
      <c r="H25" s="138" t="s">
        <v>548</v>
      </c>
      <c r="I25" s="123" t="s">
        <v>201</v>
      </c>
      <c r="J25" s="86"/>
      <c r="K25" s="112" t="s">
        <v>205</v>
      </c>
      <c r="L25" s="140"/>
      <c r="M25" s="140"/>
      <c r="N25" s="140"/>
      <c r="S25" s="103"/>
    </row>
    <row r="26" spans="1:19">
      <c r="A26" s="931" t="s">
        <v>714</v>
      </c>
      <c r="B26" s="11" t="s">
        <v>65</v>
      </c>
      <c r="C26" s="90"/>
      <c r="D26" s="90"/>
      <c r="E26" s="90"/>
      <c r="F26" s="90"/>
      <c r="G26" s="38"/>
      <c r="H26" s="138" t="s">
        <v>217</v>
      </c>
      <c r="I26" s="123" t="s">
        <v>201</v>
      </c>
      <c r="J26" s="86"/>
      <c r="K26" s="112" t="s">
        <v>205</v>
      </c>
      <c r="L26" s="140"/>
      <c r="M26" s="140"/>
      <c r="N26" s="140"/>
      <c r="S26" s="103"/>
    </row>
    <row r="27" spans="1:19">
      <c r="A27" s="931" t="s">
        <v>717</v>
      </c>
      <c r="B27" s="11" t="s">
        <v>8</v>
      </c>
      <c r="C27" s="90"/>
      <c r="D27" s="90"/>
      <c r="E27" s="90"/>
      <c r="F27" s="90"/>
      <c r="G27" s="38"/>
      <c r="H27" s="138" t="s">
        <v>549</v>
      </c>
      <c r="I27" s="123" t="s">
        <v>201</v>
      </c>
      <c r="J27" s="86"/>
      <c r="K27" s="112" t="s">
        <v>205</v>
      </c>
      <c r="L27" s="140"/>
      <c r="M27" s="140"/>
      <c r="N27" s="140"/>
      <c r="S27" s="103"/>
    </row>
    <row r="28" spans="1:19">
      <c r="A28" s="931" t="s">
        <v>226</v>
      </c>
      <c r="B28" s="11" t="s">
        <v>7</v>
      </c>
      <c r="C28" s="90"/>
      <c r="D28" s="90"/>
      <c r="E28" s="90"/>
      <c r="F28" s="90"/>
      <c r="G28" s="38"/>
      <c r="H28" s="138" t="s">
        <v>225</v>
      </c>
      <c r="I28" s="123" t="s">
        <v>201</v>
      </c>
      <c r="J28" s="86"/>
      <c r="K28" s="112" t="s">
        <v>205</v>
      </c>
      <c r="L28" s="140"/>
      <c r="M28" s="140"/>
      <c r="N28" s="140"/>
      <c r="S28" s="103"/>
    </row>
    <row r="29" spans="1:19">
      <c r="A29" s="931" t="s">
        <v>221</v>
      </c>
      <c r="B29" s="11" t="s">
        <v>64</v>
      </c>
      <c r="C29" s="90"/>
      <c r="D29" s="90"/>
      <c r="E29" s="90"/>
      <c r="F29" s="90"/>
      <c r="G29" s="38"/>
      <c r="H29" s="138" t="s">
        <v>220</v>
      </c>
      <c r="I29" s="123" t="s">
        <v>201</v>
      </c>
      <c r="J29" s="86"/>
      <c r="K29" s="112" t="s">
        <v>205</v>
      </c>
      <c r="L29" s="140"/>
      <c r="M29" s="140"/>
      <c r="N29" s="140"/>
      <c r="S29" s="103"/>
    </row>
    <row r="30" spans="1:19">
      <c r="A30" s="1519" t="s">
        <v>988</v>
      </c>
      <c r="B30" s="11" t="s">
        <v>6</v>
      </c>
      <c r="C30" s="91"/>
      <c r="D30" s="91"/>
      <c r="E30" s="91"/>
      <c r="F30" s="91"/>
      <c r="G30" s="38"/>
      <c r="H30" s="138" t="s">
        <v>222</v>
      </c>
      <c r="I30" s="123" t="s">
        <v>201</v>
      </c>
      <c r="J30" s="86"/>
      <c r="K30" s="112" t="s">
        <v>205</v>
      </c>
      <c r="L30" s="140"/>
      <c r="M30" s="140"/>
      <c r="N30" s="140"/>
      <c r="S30" s="103"/>
    </row>
    <row r="31" spans="1:19">
      <c r="A31" s="1519" t="s">
        <v>989</v>
      </c>
      <c r="B31" s="11" t="s">
        <v>5</v>
      </c>
      <c r="C31" s="91"/>
      <c r="D31" s="91"/>
      <c r="E31" s="91"/>
      <c r="F31" s="91"/>
      <c r="G31" s="38"/>
      <c r="H31" s="138" t="s">
        <v>565</v>
      </c>
      <c r="I31" s="123" t="s">
        <v>201</v>
      </c>
      <c r="J31" s="86"/>
      <c r="K31" s="142"/>
      <c r="L31" s="140"/>
      <c r="M31" s="140"/>
      <c r="N31" s="140"/>
      <c r="S31" s="103"/>
    </row>
    <row r="32" spans="1:19">
      <c r="A32" s="1498" t="s">
        <v>5900</v>
      </c>
      <c r="B32" s="11" t="s">
        <v>63</v>
      </c>
      <c r="C32" s="90"/>
      <c r="D32" s="90"/>
      <c r="E32" s="90"/>
      <c r="F32" s="90"/>
      <c r="G32" s="38"/>
      <c r="H32" s="138" t="s">
        <v>6450</v>
      </c>
      <c r="I32" s="123" t="s">
        <v>201</v>
      </c>
      <c r="J32" s="86"/>
      <c r="K32" s="112" t="s">
        <v>205</v>
      </c>
      <c r="L32" s="140"/>
      <c r="M32" s="140"/>
      <c r="N32" s="140"/>
      <c r="S32" s="103"/>
    </row>
    <row r="33" spans="1:19">
      <c r="A33" s="1526" t="s">
        <v>992</v>
      </c>
      <c r="B33" s="11" t="s">
        <v>62</v>
      </c>
      <c r="C33" s="91"/>
      <c r="D33" s="91"/>
      <c r="E33" s="91"/>
      <c r="F33" s="91"/>
      <c r="G33" s="38"/>
      <c r="H33" s="157" t="s">
        <v>994</v>
      </c>
      <c r="I33" s="123" t="s">
        <v>201</v>
      </c>
      <c r="J33" s="86"/>
      <c r="K33" s="112" t="s">
        <v>205</v>
      </c>
      <c r="L33" s="140"/>
      <c r="M33" s="140"/>
      <c r="N33" s="140"/>
      <c r="S33" s="103"/>
    </row>
    <row r="34" spans="1:19">
      <c r="A34" s="1526" t="s">
        <v>993</v>
      </c>
      <c r="B34" s="11" t="s">
        <v>61</v>
      </c>
      <c r="C34" s="91"/>
      <c r="D34" s="91"/>
      <c r="E34" s="91"/>
      <c r="F34" s="91"/>
      <c r="G34" s="38"/>
      <c r="H34" s="157" t="s">
        <v>994</v>
      </c>
      <c r="I34" s="123" t="s">
        <v>201</v>
      </c>
      <c r="J34" s="86"/>
      <c r="K34" s="112"/>
      <c r="L34" s="140"/>
      <c r="M34" s="140"/>
      <c r="N34" s="140"/>
      <c r="S34" s="103"/>
    </row>
    <row r="35" spans="1:19">
      <c r="A35" s="928" t="s">
        <v>377</v>
      </c>
      <c r="B35" s="11" t="s">
        <v>4</v>
      </c>
      <c r="C35" s="90"/>
      <c r="D35" s="90"/>
      <c r="E35" s="90"/>
      <c r="F35" s="90"/>
      <c r="G35" s="38"/>
      <c r="H35" s="138" t="s">
        <v>550</v>
      </c>
      <c r="I35" s="112" t="s">
        <v>187</v>
      </c>
      <c r="J35" s="86"/>
      <c r="K35" s="112" t="s">
        <v>205</v>
      </c>
      <c r="L35" s="86"/>
      <c r="M35" s="103"/>
      <c r="N35" s="103"/>
      <c r="O35" s="103"/>
      <c r="S35" s="103"/>
    </row>
    <row r="36" spans="1:19">
      <c r="A36" s="928" t="s">
        <v>378</v>
      </c>
      <c r="B36" s="11" t="s">
        <v>60</v>
      </c>
      <c r="C36" s="90"/>
      <c r="D36" s="90"/>
      <c r="E36" s="90"/>
      <c r="F36" s="90"/>
      <c r="G36" s="38"/>
      <c r="H36" s="138" t="s">
        <v>551</v>
      </c>
      <c r="I36" s="112" t="s">
        <v>187</v>
      </c>
      <c r="J36" s="86"/>
      <c r="K36" s="112" t="s">
        <v>205</v>
      </c>
      <c r="L36" s="86"/>
      <c r="M36" s="86"/>
      <c r="N36" s="86"/>
      <c r="O36" s="86"/>
      <c r="S36" s="103"/>
    </row>
    <row r="37" spans="1:19">
      <c r="A37" s="928" t="s">
        <v>373</v>
      </c>
      <c r="B37" s="11" t="s">
        <v>59</v>
      </c>
      <c r="C37" s="90"/>
      <c r="D37" s="90"/>
      <c r="E37" s="90"/>
      <c r="F37" s="90"/>
      <c r="G37" s="38"/>
      <c r="H37" s="138" t="s">
        <v>552</v>
      </c>
      <c r="I37" s="112" t="s">
        <v>187</v>
      </c>
      <c r="J37" s="86"/>
      <c r="K37" s="112" t="s">
        <v>205</v>
      </c>
      <c r="L37" s="86"/>
      <c r="M37" s="86"/>
      <c r="N37" s="86"/>
      <c r="O37" s="86"/>
      <c r="S37" s="103"/>
    </row>
    <row r="38" spans="1:19">
      <c r="A38" s="928" t="s">
        <v>380</v>
      </c>
      <c r="B38" s="11" t="s">
        <v>58</v>
      </c>
      <c r="C38" s="90"/>
      <c r="D38" s="90"/>
      <c r="E38" s="90"/>
      <c r="F38" s="90"/>
      <c r="G38" s="38"/>
      <c r="H38" s="138" t="s">
        <v>553</v>
      </c>
      <c r="I38" s="112" t="s">
        <v>187</v>
      </c>
      <c r="J38" s="86"/>
      <c r="K38" s="112" t="s">
        <v>205</v>
      </c>
      <c r="L38" s="86"/>
      <c r="M38" s="86"/>
      <c r="N38" s="86"/>
      <c r="O38" s="86"/>
      <c r="S38" s="103"/>
    </row>
    <row r="39" spans="1:19">
      <c r="A39" s="928" t="s">
        <v>381</v>
      </c>
      <c r="B39" s="11" t="s">
        <v>57</v>
      </c>
      <c r="C39" s="90"/>
      <c r="D39" s="90"/>
      <c r="E39" s="90"/>
      <c r="F39" s="90"/>
      <c r="G39" s="38"/>
      <c r="H39" s="138" t="s">
        <v>554</v>
      </c>
      <c r="I39" s="112" t="s">
        <v>187</v>
      </c>
      <c r="J39" s="86"/>
      <c r="K39" s="112" t="s">
        <v>205</v>
      </c>
      <c r="L39" s="86"/>
      <c r="M39" s="86"/>
      <c r="N39" s="86"/>
      <c r="O39" s="86"/>
      <c r="S39" s="103"/>
    </row>
    <row r="40" spans="1:19">
      <c r="A40" s="928" t="s">
        <v>382</v>
      </c>
      <c r="B40" s="11" t="s">
        <v>56</v>
      </c>
      <c r="C40" s="90"/>
      <c r="D40" s="90"/>
      <c r="E40" s="90"/>
      <c r="F40" s="90"/>
      <c r="G40" s="38"/>
      <c r="H40" s="138" t="s">
        <v>318</v>
      </c>
      <c r="I40" s="112" t="s">
        <v>187</v>
      </c>
      <c r="J40" s="86"/>
      <c r="K40" s="112" t="s">
        <v>205</v>
      </c>
      <c r="L40" s="86"/>
      <c r="M40" s="86"/>
      <c r="N40" s="86"/>
      <c r="O40" s="86"/>
      <c r="S40" s="103"/>
    </row>
    <row r="41" spans="1:19">
      <c r="A41" s="928" t="s">
        <v>383</v>
      </c>
      <c r="B41" s="1517" t="s">
        <v>55</v>
      </c>
      <c r="C41" s="90"/>
      <c r="D41" s="90"/>
      <c r="E41" s="90"/>
      <c r="F41" s="90"/>
      <c r="G41" s="38"/>
      <c r="H41" s="138" t="s">
        <v>555</v>
      </c>
      <c r="I41" s="112" t="s">
        <v>187</v>
      </c>
      <c r="J41" s="86"/>
      <c r="K41" s="112" t="s">
        <v>205</v>
      </c>
      <c r="L41" s="86"/>
      <c r="M41" s="86"/>
      <c r="N41" s="86"/>
      <c r="O41" s="86"/>
      <c r="S41" s="103"/>
    </row>
    <row r="42" spans="1:19">
      <c r="A42" s="929" t="s">
        <v>804</v>
      </c>
      <c r="B42" s="1517" t="s">
        <v>54</v>
      </c>
      <c r="C42" s="90"/>
      <c r="D42" s="90"/>
      <c r="E42" s="90"/>
      <c r="F42" s="90"/>
      <c r="G42" s="38"/>
      <c r="H42" s="138" t="s">
        <v>555</v>
      </c>
      <c r="I42" s="112" t="s">
        <v>187</v>
      </c>
      <c r="J42" s="86"/>
      <c r="K42" s="86"/>
      <c r="L42" s="86"/>
      <c r="M42" s="86"/>
      <c r="N42" s="86"/>
      <c r="O42" s="86"/>
      <c r="S42" s="103"/>
    </row>
    <row r="43" spans="1:19">
      <c r="A43" s="928" t="s">
        <v>385</v>
      </c>
      <c r="B43" s="1517" t="s">
        <v>3</v>
      </c>
      <c r="C43" s="90"/>
      <c r="D43" s="90"/>
      <c r="E43" s="90"/>
      <c r="F43" s="90"/>
      <c r="G43" s="38"/>
      <c r="H43" s="138" t="s">
        <v>562</v>
      </c>
      <c r="I43" s="112" t="s">
        <v>187</v>
      </c>
      <c r="J43" s="86"/>
      <c r="K43" s="112" t="s">
        <v>205</v>
      </c>
      <c r="L43" s="86"/>
      <c r="M43" s="86"/>
      <c r="N43" s="86"/>
      <c r="O43" s="86"/>
      <c r="S43" s="103"/>
    </row>
    <row r="44" spans="1:19">
      <c r="A44" s="932" t="s">
        <v>807</v>
      </c>
      <c r="B44" s="1517" t="s">
        <v>53</v>
      </c>
      <c r="C44" s="90"/>
      <c r="D44" s="90"/>
      <c r="E44" s="90"/>
      <c r="F44" s="90"/>
      <c r="G44" s="38"/>
      <c r="H44" s="138" t="s">
        <v>562</v>
      </c>
      <c r="I44" s="112" t="s">
        <v>187</v>
      </c>
      <c r="J44" s="86"/>
      <c r="K44" s="86"/>
      <c r="L44" s="86"/>
      <c r="M44" s="86"/>
      <c r="N44" s="86"/>
      <c r="O44" s="86"/>
      <c r="S44" s="103"/>
    </row>
    <row r="45" spans="1:19">
      <c r="A45" s="931" t="s">
        <v>6188</v>
      </c>
      <c r="B45" s="1517" t="s">
        <v>52</v>
      </c>
      <c r="C45" s="90"/>
      <c r="D45" s="90"/>
      <c r="E45" s="90"/>
      <c r="F45" s="90"/>
      <c r="G45" s="38"/>
      <c r="H45" s="138" t="s">
        <v>561</v>
      </c>
      <c r="I45" s="112" t="s">
        <v>187</v>
      </c>
      <c r="J45" s="86"/>
      <c r="K45" s="112" t="s">
        <v>205</v>
      </c>
      <c r="L45" s="86"/>
      <c r="M45" s="86"/>
      <c r="N45" s="86"/>
      <c r="O45" s="86"/>
      <c r="S45" s="103"/>
    </row>
    <row r="46" spans="1:19">
      <c r="A46" s="933" t="s">
        <v>6189</v>
      </c>
      <c r="B46" s="1517" t="s">
        <v>51</v>
      </c>
      <c r="C46" s="90"/>
      <c r="D46" s="90"/>
      <c r="E46" s="90"/>
      <c r="F46" s="90"/>
      <c r="G46" s="38"/>
      <c r="H46" s="138" t="s">
        <v>561</v>
      </c>
      <c r="I46" s="112" t="s">
        <v>187</v>
      </c>
      <c r="J46" s="86"/>
      <c r="K46" s="86"/>
      <c r="L46" s="86"/>
      <c r="M46" s="86"/>
      <c r="N46" s="86"/>
      <c r="O46" s="86"/>
      <c r="S46" s="103"/>
    </row>
    <row r="47" spans="1:19">
      <c r="A47" s="1541" t="s">
        <v>5882</v>
      </c>
      <c r="B47" s="1517" t="s">
        <v>50</v>
      </c>
      <c r="C47" s="90"/>
      <c r="D47" s="90"/>
      <c r="E47" s="90"/>
      <c r="F47" s="90"/>
      <c r="G47" s="25"/>
      <c r="H47" s="138" t="s">
        <v>302</v>
      </c>
      <c r="I47" s="142" t="s">
        <v>187</v>
      </c>
      <c r="J47" s="86"/>
      <c r="K47" s="112" t="s">
        <v>205</v>
      </c>
      <c r="L47" s="86"/>
      <c r="M47" s="86"/>
      <c r="N47" s="86"/>
      <c r="O47" s="86"/>
      <c r="S47" s="103"/>
    </row>
    <row r="48" spans="1:19">
      <c r="A48" s="1541" t="s">
        <v>5883</v>
      </c>
      <c r="B48" s="1517" t="s">
        <v>49</v>
      </c>
      <c r="C48" s="90"/>
      <c r="D48" s="90"/>
      <c r="E48" s="90"/>
      <c r="F48" s="90"/>
      <c r="G48" s="25"/>
      <c r="H48" s="138" t="s">
        <v>301</v>
      </c>
      <c r="I48" s="142" t="s">
        <v>187</v>
      </c>
      <c r="J48" s="86"/>
      <c r="K48" s="112" t="s">
        <v>205</v>
      </c>
      <c r="L48" s="86"/>
      <c r="M48" s="86"/>
      <c r="N48" s="86"/>
      <c r="O48" s="86"/>
      <c r="S48" s="103"/>
    </row>
    <row r="49" spans="1:19">
      <c r="A49" s="934" t="s">
        <v>810</v>
      </c>
      <c r="B49" s="1517" t="s">
        <v>48</v>
      </c>
      <c r="C49" s="90"/>
      <c r="D49" s="90"/>
      <c r="E49" s="90"/>
      <c r="F49" s="90"/>
      <c r="G49" s="25"/>
      <c r="H49" s="138" t="s">
        <v>763</v>
      </c>
      <c r="I49" s="142" t="s">
        <v>187</v>
      </c>
      <c r="J49" s="86"/>
      <c r="K49" s="112"/>
      <c r="L49" s="86"/>
      <c r="M49" s="86"/>
      <c r="N49" s="86"/>
      <c r="O49" s="86"/>
      <c r="S49" s="103"/>
    </row>
    <row r="50" spans="1:19">
      <c r="A50" s="934" t="s">
        <v>811</v>
      </c>
      <c r="B50" s="1517" t="s">
        <v>47</v>
      </c>
      <c r="C50" s="90"/>
      <c r="D50" s="90"/>
      <c r="E50" s="90"/>
      <c r="F50" s="90"/>
      <c r="G50" s="25"/>
      <c r="H50" s="138" t="s">
        <v>764</v>
      </c>
      <c r="I50" s="142" t="s">
        <v>187</v>
      </c>
      <c r="J50" s="86"/>
      <c r="K50" s="112"/>
      <c r="L50" s="86"/>
      <c r="M50" s="86"/>
      <c r="N50" s="86"/>
      <c r="O50" s="86"/>
      <c r="S50" s="103"/>
    </row>
    <row r="51" spans="1:19">
      <c r="A51" s="931" t="s">
        <v>384</v>
      </c>
      <c r="B51" s="1517" t="s">
        <v>46</v>
      </c>
      <c r="C51" s="90"/>
      <c r="D51" s="90"/>
      <c r="E51" s="90"/>
      <c r="F51" s="90"/>
      <c r="G51" s="25"/>
      <c r="H51" s="138" t="s">
        <v>557</v>
      </c>
      <c r="I51" s="142" t="s">
        <v>187</v>
      </c>
      <c r="J51" s="86"/>
      <c r="K51" s="112" t="s">
        <v>205</v>
      </c>
      <c r="L51" s="86"/>
      <c r="M51" s="86"/>
      <c r="N51" s="86"/>
      <c r="O51" s="86"/>
      <c r="S51" s="103"/>
    </row>
    <row r="52" spans="1:19">
      <c r="A52" s="933" t="s">
        <v>806</v>
      </c>
      <c r="B52" s="1517" t="s">
        <v>45</v>
      </c>
      <c r="C52" s="90"/>
      <c r="D52" s="90"/>
      <c r="E52" s="90"/>
      <c r="F52" s="90"/>
      <c r="G52" s="25"/>
      <c r="H52" s="138" t="s">
        <v>557</v>
      </c>
      <c r="I52" s="142" t="s">
        <v>187</v>
      </c>
      <c r="J52" s="86"/>
      <c r="K52" s="86"/>
      <c r="L52" s="86"/>
      <c r="M52" s="86"/>
      <c r="N52" s="86"/>
      <c r="O52" s="86"/>
      <c r="S52" s="103"/>
    </row>
    <row r="53" spans="1:19">
      <c r="A53" s="930" t="s">
        <v>272</v>
      </c>
      <c r="B53" s="1517" t="s">
        <v>102</v>
      </c>
      <c r="C53" s="90"/>
      <c r="D53" s="90"/>
      <c r="E53" s="90"/>
      <c r="F53" s="90"/>
      <c r="G53" s="25"/>
      <c r="H53" s="158" t="s">
        <v>5810</v>
      </c>
      <c r="I53" s="142" t="s">
        <v>187</v>
      </c>
      <c r="J53" s="86"/>
      <c r="K53" s="112" t="s">
        <v>205</v>
      </c>
      <c r="L53" s="86"/>
      <c r="M53" s="86"/>
      <c r="N53" s="86"/>
      <c r="O53" s="86"/>
      <c r="S53" s="103"/>
    </row>
    <row r="54" spans="1:19">
      <c r="A54" s="930" t="s">
        <v>270</v>
      </c>
      <c r="B54" s="1517" t="s">
        <v>101</v>
      </c>
      <c r="C54" s="90"/>
      <c r="D54" s="90"/>
      <c r="E54" s="90"/>
      <c r="F54" s="90"/>
      <c r="G54" s="25"/>
      <c r="H54" s="158" t="s">
        <v>5811</v>
      </c>
      <c r="I54" s="142" t="s">
        <v>187</v>
      </c>
      <c r="J54" s="86"/>
      <c r="K54" s="112" t="s">
        <v>205</v>
      </c>
      <c r="L54" s="86"/>
      <c r="M54" s="86"/>
      <c r="N54" s="86"/>
      <c r="O54" s="86"/>
      <c r="S54" s="103"/>
    </row>
    <row r="55" spans="1:19">
      <c r="A55" s="930" t="s">
        <v>718</v>
      </c>
      <c r="B55" s="1517" t="s">
        <v>44</v>
      </c>
      <c r="C55" s="90"/>
      <c r="D55" s="90"/>
      <c r="E55" s="90"/>
      <c r="F55" s="90"/>
      <c r="G55" s="25"/>
      <c r="H55" s="158" t="s">
        <v>5812</v>
      </c>
      <c r="I55" s="142" t="s">
        <v>187</v>
      </c>
      <c r="J55" s="86"/>
      <c r="K55" s="112" t="s">
        <v>205</v>
      </c>
      <c r="L55" s="86"/>
      <c r="M55" s="86"/>
      <c r="N55" s="86"/>
      <c r="O55" s="86"/>
      <c r="S55" s="103"/>
    </row>
    <row r="56" spans="1:19">
      <c r="A56" s="930" t="s">
        <v>719</v>
      </c>
      <c r="B56" s="1517" t="s">
        <v>43</v>
      </c>
      <c r="C56" s="90"/>
      <c r="D56" s="90"/>
      <c r="E56" s="90"/>
      <c r="F56" s="90"/>
      <c r="G56" s="25"/>
      <c r="H56" s="158" t="s">
        <v>5813</v>
      </c>
      <c r="I56" s="142" t="s">
        <v>187</v>
      </c>
      <c r="J56" s="86"/>
      <c r="K56" s="112" t="s">
        <v>205</v>
      </c>
      <c r="L56" s="86"/>
      <c r="M56" s="86"/>
      <c r="N56" s="86"/>
      <c r="O56" s="86"/>
      <c r="S56" s="103"/>
    </row>
    <row r="57" spans="1:19">
      <c r="A57" s="930" t="s">
        <v>720</v>
      </c>
      <c r="B57" s="1517" t="s">
        <v>2</v>
      </c>
      <c r="C57" s="90"/>
      <c r="D57" s="90"/>
      <c r="E57" s="90"/>
      <c r="F57" s="90"/>
      <c r="G57" s="25"/>
      <c r="H57" s="158" t="s">
        <v>5814</v>
      </c>
      <c r="I57" s="142" t="s">
        <v>187</v>
      </c>
      <c r="J57" s="86"/>
      <c r="K57" s="112" t="s">
        <v>205</v>
      </c>
      <c r="L57" s="86"/>
      <c r="M57" s="86"/>
      <c r="N57" s="86"/>
      <c r="O57" s="86"/>
      <c r="S57" s="103"/>
    </row>
    <row r="58" spans="1:19">
      <c r="A58" s="1518" t="s">
        <v>995</v>
      </c>
      <c r="B58" s="1517" t="s">
        <v>42</v>
      </c>
      <c r="C58" s="91"/>
      <c r="D58" s="91"/>
      <c r="E58" s="91"/>
      <c r="F58" s="91"/>
      <c r="G58" s="25"/>
      <c r="H58" s="158" t="s">
        <v>5815</v>
      </c>
      <c r="I58" s="142" t="s">
        <v>187</v>
      </c>
      <c r="J58" s="86"/>
      <c r="K58" s="112" t="s">
        <v>205</v>
      </c>
      <c r="L58" s="86"/>
      <c r="M58" s="86"/>
      <c r="N58" s="86"/>
      <c r="O58" s="86"/>
      <c r="S58" s="103"/>
    </row>
    <row r="59" spans="1:19">
      <c r="A59" s="930" t="s">
        <v>458</v>
      </c>
      <c r="B59" s="1517" t="s">
        <v>41</v>
      </c>
      <c r="C59" s="90"/>
      <c r="D59" s="90"/>
      <c r="E59" s="90"/>
      <c r="F59" s="90"/>
      <c r="G59" s="25"/>
      <c r="H59" s="138" t="s">
        <v>820</v>
      </c>
      <c r="I59" s="142" t="s">
        <v>187</v>
      </c>
      <c r="J59" s="86"/>
      <c r="K59" s="112" t="s">
        <v>205</v>
      </c>
      <c r="L59" s="86"/>
      <c r="M59" s="86"/>
      <c r="N59" s="86"/>
      <c r="O59" s="86"/>
      <c r="S59" s="103"/>
    </row>
    <row r="60" spans="1:19">
      <c r="A60" s="930" t="s">
        <v>456</v>
      </c>
      <c r="B60" s="1517" t="s">
        <v>40</v>
      </c>
      <c r="C60" s="90"/>
      <c r="D60" s="90"/>
      <c r="E60" s="90"/>
      <c r="F60" s="90"/>
      <c r="G60" s="25"/>
      <c r="H60" s="158" t="s">
        <v>557</v>
      </c>
      <c r="I60" s="142" t="s">
        <v>187</v>
      </c>
      <c r="J60" s="143" t="s">
        <v>648</v>
      </c>
      <c r="K60" s="112" t="s">
        <v>205</v>
      </c>
      <c r="L60" s="86"/>
      <c r="M60" s="86"/>
      <c r="N60" s="86"/>
      <c r="O60" s="86"/>
      <c r="S60" s="103"/>
    </row>
    <row r="61" spans="1:19">
      <c r="A61" s="930" t="s">
        <v>457</v>
      </c>
      <c r="B61" s="1517" t="s">
        <v>39</v>
      </c>
      <c r="C61" s="90"/>
      <c r="D61" s="90"/>
      <c r="E61" s="90"/>
      <c r="F61" s="90"/>
      <c r="G61" s="25"/>
      <c r="H61" s="158" t="s">
        <v>557</v>
      </c>
      <c r="I61" s="142" t="s">
        <v>187</v>
      </c>
      <c r="J61" s="143" t="s">
        <v>649</v>
      </c>
      <c r="K61" s="112" t="s">
        <v>205</v>
      </c>
      <c r="L61" s="86"/>
      <c r="M61" s="86"/>
      <c r="N61" s="86"/>
      <c r="O61" s="86"/>
      <c r="S61" s="103"/>
    </row>
    <row r="62" spans="1:19">
      <c r="A62" s="928" t="s">
        <v>386</v>
      </c>
      <c r="B62" s="1517" t="s">
        <v>38</v>
      </c>
      <c r="C62" s="90"/>
      <c r="D62" s="90"/>
      <c r="E62" s="90"/>
      <c r="F62" s="90"/>
      <c r="G62" s="25"/>
      <c r="H62" s="138" t="s">
        <v>202</v>
      </c>
      <c r="I62" s="142" t="s">
        <v>187</v>
      </c>
      <c r="J62" s="86"/>
      <c r="K62" s="112" t="s">
        <v>205</v>
      </c>
      <c r="L62" s="86"/>
      <c r="M62" s="86"/>
      <c r="N62" s="86"/>
      <c r="O62" s="86"/>
      <c r="S62" s="103"/>
    </row>
    <row r="63" spans="1:19">
      <c r="A63" s="932" t="s">
        <v>805</v>
      </c>
      <c r="B63" s="1517" t="s">
        <v>37</v>
      </c>
      <c r="C63" s="90"/>
      <c r="D63" s="90"/>
      <c r="E63" s="90"/>
      <c r="F63" s="90"/>
      <c r="G63" s="25"/>
      <c r="H63" s="138" t="s">
        <v>202</v>
      </c>
      <c r="I63" s="142" t="s">
        <v>187</v>
      </c>
      <c r="J63" s="86"/>
      <c r="K63" s="86"/>
      <c r="L63" s="86"/>
      <c r="M63" s="86"/>
      <c r="N63" s="86"/>
      <c r="O63" s="86"/>
      <c r="S63" s="103"/>
    </row>
    <row r="64" spans="1:19">
      <c r="A64" s="928" t="s">
        <v>387</v>
      </c>
      <c r="B64" s="1517" t="s">
        <v>36</v>
      </c>
      <c r="C64" s="90"/>
      <c r="D64" s="90"/>
      <c r="E64" s="90"/>
      <c r="F64" s="90"/>
      <c r="G64" s="25"/>
      <c r="H64" s="138" t="s">
        <v>701</v>
      </c>
      <c r="I64" s="142" t="s">
        <v>187</v>
      </c>
      <c r="J64" s="86"/>
      <c r="K64" s="112" t="s">
        <v>205</v>
      </c>
      <c r="L64" s="86"/>
      <c r="M64" s="86"/>
      <c r="N64" s="86"/>
      <c r="O64" s="86"/>
      <c r="S64" s="103"/>
    </row>
    <row r="65" spans="1:19">
      <c r="A65" s="931" t="s">
        <v>556</v>
      </c>
      <c r="B65" s="1517" t="s">
        <v>35</v>
      </c>
      <c r="C65" s="38"/>
      <c r="D65" s="38"/>
      <c r="E65" s="38"/>
      <c r="F65" s="38"/>
      <c r="G65" s="90"/>
      <c r="H65" s="138" t="s">
        <v>701</v>
      </c>
      <c r="I65" s="94"/>
      <c r="J65" s="94"/>
      <c r="K65" s="94"/>
      <c r="L65" s="41"/>
      <c r="M65" s="94"/>
      <c r="N65" s="94"/>
      <c r="O65" s="94"/>
      <c r="P65" s="94"/>
      <c r="S65" s="103"/>
    </row>
    <row r="66" spans="1:19" ht="57.6">
      <c r="A66" s="132"/>
      <c r="B66" s="136"/>
      <c r="C66" s="4" t="s">
        <v>91</v>
      </c>
      <c r="D66" s="12" t="s">
        <v>91</v>
      </c>
      <c r="E66" s="12" t="s">
        <v>214</v>
      </c>
      <c r="F66" s="12" t="s">
        <v>91</v>
      </c>
      <c r="G66" s="4" t="s">
        <v>79</v>
      </c>
      <c r="H66" s="113"/>
      <c r="I66" s="113"/>
      <c r="J66" s="113"/>
      <c r="S66" s="103"/>
    </row>
    <row r="67" spans="1:19">
      <c r="B67" s="105"/>
      <c r="C67" s="23" t="s">
        <v>216</v>
      </c>
      <c r="D67" s="12" t="s">
        <v>213</v>
      </c>
      <c r="E67" s="4"/>
      <c r="F67" s="12" t="s">
        <v>213</v>
      </c>
      <c r="G67" s="4" t="s">
        <v>170</v>
      </c>
      <c r="H67" s="113"/>
      <c r="J67" s="113"/>
      <c r="S67" s="103"/>
    </row>
    <row r="68" spans="1:19" ht="28.8">
      <c r="B68" s="105"/>
      <c r="C68" s="12" t="s">
        <v>176</v>
      </c>
      <c r="D68" s="12" t="s">
        <v>176</v>
      </c>
      <c r="E68" s="105"/>
      <c r="F68" s="12" t="s">
        <v>176</v>
      </c>
      <c r="G68" s="106"/>
      <c r="H68" s="113"/>
      <c r="J68" s="113"/>
      <c r="Q68" s="103"/>
      <c r="R68" s="103"/>
      <c r="S68" s="103"/>
    </row>
    <row r="69" spans="1:19" ht="43.2">
      <c r="B69" s="105"/>
      <c r="C69" s="105"/>
      <c r="D69" s="12" t="s">
        <v>204</v>
      </c>
      <c r="E69" s="105"/>
      <c r="F69" s="12" t="s">
        <v>183</v>
      </c>
      <c r="G69" s="106"/>
      <c r="H69" s="113"/>
      <c r="J69" s="113"/>
      <c r="Q69" s="103"/>
      <c r="R69" s="103"/>
      <c r="S69" s="103"/>
    </row>
    <row r="70" spans="1:19" ht="43.2">
      <c r="B70" s="105"/>
      <c r="C70" s="10" t="s">
        <v>90</v>
      </c>
      <c r="D70" s="12" t="s">
        <v>183</v>
      </c>
      <c r="E70" s="105"/>
      <c r="F70" s="10" t="s">
        <v>90</v>
      </c>
      <c r="G70" s="106"/>
      <c r="H70" s="113"/>
      <c r="J70" s="113"/>
      <c r="Q70" s="103"/>
      <c r="R70" s="103"/>
      <c r="S70" s="103"/>
    </row>
    <row r="71" spans="1:19">
      <c r="B71" s="105"/>
      <c r="D71" s="10" t="s">
        <v>90</v>
      </c>
      <c r="E71" s="10"/>
      <c r="G71" s="106"/>
      <c r="H71" s="113"/>
      <c r="J71" s="113"/>
      <c r="Q71" s="103"/>
      <c r="R71" s="103"/>
      <c r="S71" s="103"/>
    </row>
    <row r="72" spans="1:19">
      <c r="B72" s="105"/>
      <c r="C72"/>
      <c r="D72"/>
      <c r="E72"/>
      <c r="F72"/>
      <c r="G72"/>
      <c r="H72"/>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206">
    <tabColor rgb="FF00B0F0"/>
  </sheetPr>
  <dimension ref="A1:AR115"/>
  <sheetViews>
    <sheetView topLeftCell="F1" zoomScale="80" zoomScaleNormal="80" workbookViewId="0"/>
  </sheetViews>
  <sheetFormatPr defaultColWidth="9.33203125" defaultRowHeight="14.4"/>
  <cols>
    <col min="1" max="1" width="52.33203125" customWidth="1"/>
    <col min="2" max="2" width="6.6640625" style="71" bestFit="1" customWidth="1"/>
    <col min="3" max="7" width="23.33203125" customWidth="1"/>
    <col min="8" max="8" width="25.33203125" customWidth="1"/>
    <col min="9" max="31" width="23.33203125" customWidth="1"/>
    <col min="32" max="32" width="66.5546875" customWidth="1"/>
    <col min="33" max="33" width="65.6640625" customWidth="1"/>
    <col min="34" max="34" width="54.44140625" customWidth="1"/>
    <col min="35" max="35" width="32.6640625" bestFit="1" customWidth="1"/>
    <col min="40" max="40" width="16" customWidth="1"/>
  </cols>
  <sheetData>
    <row r="1" spans="1:35">
      <c r="A1" s="20" t="s">
        <v>5993</v>
      </c>
    </row>
    <row r="2" spans="1:35" s="57" customFormat="1">
      <c r="A2" s="1521" t="s">
        <v>6391</v>
      </c>
      <c r="B2" s="72"/>
    </row>
    <row r="3" spans="1:35">
      <c r="A3" s="21"/>
    </row>
    <row r="4" spans="1:35">
      <c r="A4" s="20" t="s">
        <v>5995</v>
      </c>
    </row>
    <row r="5" spans="1:35">
      <c r="A5" s="1521" t="s">
        <v>468</v>
      </c>
    </row>
    <row r="6" spans="1:35">
      <c r="A6" s="53"/>
    </row>
    <row r="7" spans="1:35">
      <c r="A7" s="36" t="s">
        <v>109</v>
      </c>
    </row>
    <row r="8" spans="1:35">
      <c r="A8" s="36" t="s">
        <v>700</v>
      </c>
    </row>
    <row r="9" spans="1:35">
      <c r="A9" s="61"/>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0"/>
      <c r="AG9" s="60"/>
      <c r="AH9" s="60"/>
      <c r="AI9" s="60"/>
    </row>
    <row r="10" spans="1:35">
      <c r="A10" s="1763"/>
      <c r="B10" s="1763"/>
      <c r="C10" s="1764" t="s">
        <v>13</v>
      </c>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0"/>
      <c r="AG10" s="60"/>
      <c r="AH10" s="60"/>
      <c r="AI10" s="60"/>
    </row>
    <row r="11" spans="1:35">
      <c r="A11" s="2015" t="s">
        <v>5747</v>
      </c>
      <c r="B11" s="1766" t="s">
        <v>12</v>
      </c>
      <c r="C11" s="1401"/>
      <c r="D11" s="448" t="s">
        <v>586</v>
      </c>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0"/>
      <c r="AG11" s="60"/>
      <c r="AH11" s="60"/>
      <c r="AI11" s="60"/>
    </row>
    <row r="12" spans="1:35">
      <c r="A12" s="1767" t="s">
        <v>5748</v>
      </c>
      <c r="B12" s="1766" t="s">
        <v>72</v>
      </c>
      <c r="C12" s="1403"/>
      <c r="D12" s="146" t="s">
        <v>1022</v>
      </c>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0"/>
      <c r="AG12" s="60"/>
      <c r="AH12" s="60"/>
      <c r="AI12" s="60"/>
    </row>
    <row r="13" spans="1:35">
      <c r="A13" s="1767" t="s">
        <v>5749</v>
      </c>
      <c r="B13" s="1766" t="s">
        <v>11</v>
      </c>
      <c r="C13" s="1403"/>
      <c r="D13" s="146" t="s">
        <v>1023</v>
      </c>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0"/>
      <c r="AG13" s="60"/>
      <c r="AH13" s="60"/>
      <c r="AI13" s="60"/>
    </row>
    <row r="14" spans="1:35">
      <c r="A14" s="1768" t="s">
        <v>844</v>
      </c>
      <c r="B14" s="1766" t="s">
        <v>71</v>
      </c>
      <c r="C14" s="1403"/>
      <c r="D14" s="146" t="s">
        <v>845</v>
      </c>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0"/>
      <c r="AG14" s="60"/>
      <c r="AH14" s="60"/>
      <c r="AI14" s="60"/>
    </row>
    <row r="15" spans="1:35">
      <c r="A15" s="21"/>
      <c r="B15" s="1636"/>
      <c r="C15" s="1332"/>
      <c r="D15" s="59"/>
      <c r="E15" s="59"/>
      <c r="F15" s="59"/>
      <c r="G15" s="59"/>
      <c r="H15" s="59"/>
      <c r="I15" s="59"/>
      <c r="J15" s="59"/>
      <c r="K15" s="59"/>
      <c r="L15" s="59"/>
      <c r="M15" s="59"/>
      <c r="N15" s="59"/>
      <c r="O15" s="59"/>
    </row>
    <row r="16" spans="1:35">
      <c r="A16" s="20" t="s">
        <v>5996</v>
      </c>
      <c r="B16" s="1636"/>
      <c r="C16" s="1332"/>
      <c r="D16" s="59"/>
      <c r="E16" s="59"/>
      <c r="F16" s="59"/>
      <c r="G16" s="59"/>
      <c r="H16" s="59"/>
      <c r="I16" s="59"/>
      <c r="J16" s="59"/>
      <c r="K16" s="59"/>
      <c r="L16" s="59"/>
      <c r="M16" s="59"/>
      <c r="N16" s="59"/>
      <c r="O16" s="59"/>
    </row>
    <row r="17" spans="1:44">
      <c r="A17" s="1521" t="s">
        <v>6401</v>
      </c>
      <c r="B17" s="1636"/>
      <c r="C17" s="1332"/>
      <c r="D17" s="59"/>
      <c r="E17" s="59"/>
      <c r="F17" s="59"/>
      <c r="G17" s="59"/>
      <c r="H17" s="59"/>
      <c r="I17" s="59"/>
      <c r="J17" s="59"/>
      <c r="K17" s="59"/>
      <c r="L17" s="59"/>
      <c r="M17" s="59"/>
      <c r="N17" s="59"/>
      <c r="O17" s="59"/>
    </row>
    <row r="18" spans="1:44">
      <c r="A18" s="1521"/>
      <c r="B18" s="1636"/>
      <c r="C18" s="1332"/>
      <c r="D18" s="59"/>
      <c r="E18" s="59"/>
      <c r="F18" s="59"/>
      <c r="G18" s="59"/>
      <c r="H18" s="59"/>
      <c r="I18" s="59"/>
      <c r="J18" s="59"/>
      <c r="K18" s="59"/>
      <c r="L18" s="59"/>
      <c r="M18" s="59"/>
      <c r="N18" s="59"/>
      <c r="O18" s="59"/>
    </row>
    <row r="19" spans="1:44">
      <c r="A19" s="36" t="s">
        <v>109</v>
      </c>
      <c r="B19" s="73"/>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row>
    <row r="20" spans="1:44">
      <c r="A20" s="36" t="s">
        <v>700</v>
      </c>
      <c r="B20" s="73"/>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row>
    <row r="21" spans="1:44">
      <c r="A21" s="54" t="s">
        <v>90</v>
      </c>
      <c r="B21" s="73"/>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row>
    <row r="22" spans="1:44">
      <c r="A22" s="53"/>
      <c r="B22" s="73"/>
      <c r="C22" s="59"/>
      <c r="D22" s="59"/>
      <c r="E22" s="59"/>
      <c r="F22" s="59"/>
      <c r="G22" s="59"/>
      <c r="H22" s="59"/>
      <c r="I22" s="59"/>
      <c r="J22" s="59"/>
      <c r="K22" s="59"/>
      <c r="L22" s="59"/>
      <c r="M22" s="59"/>
      <c r="N22" s="59"/>
      <c r="O22" s="59"/>
    </row>
    <row r="23" spans="1:44">
      <c r="A23" s="1521"/>
      <c r="B23" s="1636"/>
      <c r="C23" s="2157" t="s">
        <v>388</v>
      </c>
      <c r="D23" s="2157" t="s">
        <v>389</v>
      </c>
      <c r="E23" s="2157" t="s">
        <v>390</v>
      </c>
      <c r="F23" s="2157" t="s">
        <v>391</v>
      </c>
      <c r="G23" s="2157" t="s">
        <v>392</v>
      </c>
      <c r="H23" s="2156" t="s">
        <v>5750</v>
      </c>
      <c r="I23" s="2156"/>
      <c r="J23" s="2156"/>
      <c r="K23" s="2156"/>
      <c r="L23" s="2156"/>
      <c r="M23" s="2156"/>
      <c r="N23" s="2156"/>
      <c r="O23" s="2156"/>
      <c r="P23" s="2156"/>
      <c r="Q23" s="2156"/>
      <c r="R23" s="2156"/>
      <c r="S23" s="2156"/>
      <c r="T23" s="2156"/>
      <c r="U23" s="2156"/>
      <c r="V23" s="2156"/>
      <c r="W23" s="2156"/>
      <c r="X23" s="2156"/>
      <c r="Y23" s="2156"/>
      <c r="Z23" s="2156"/>
      <c r="AA23" s="2156"/>
      <c r="AB23" s="2156"/>
      <c r="AC23" s="2156"/>
      <c r="AD23" s="2156"/>
      <c r="AE23" s="2156"/>
    </row>
    <row r="24" spans="1:44" s="71" customFormat="1">
      <c r="A24" s="1534"/>
      <c r="B24" s="1534"/>
      <c r="C24" s="2157"/>
      <c r="D24" s="2157"/>
      <c r="E24" s="2157"/>
      <c r="F24" s="2157"/>
      <c r="G24" s="2157"/>
      <c r="H24" s="1769" t="s">
        <v>393</v>
      </c>
      <c r="I24" s="1769" t="s">
        <v>394</v>
      </c>
      <c r="J24" s="1769" t="s">
        <v>6200</v>
      </c>
      <c r="K24" s="1769" t="s">
        <v>6201</v>
      </c>
      <c r="L24" s="1769" t="s">
        <v>6202</v>
      </c>
      <c r="M24" s="1769" t="s">
        <v>6203</v>
      </c>
      <c r="N24" s="1769" t="s">
        <v>6217</v>
      </c>
      <c r="O24" s="1769" t="s">
        <v>6221</v>
      </c>
      <c r="P24" s="1769" t="s">
        <v>6218</v>
      </c>
      <c r="Q24" s="1769" t="s">
        <v>6219</v>
      </c>
      <c r="R24" s="1769" t="s">
        <v>6220</v>
      </c>
      <c r="S24" s="1769" t="s">
        <v>6210</v>
      </c>
      <c r="T24" s="1769" t="s">
        <v>6211</v>
      </c>
      <c r="U24" s="1769" t="s">
        <v>6212</v>
      </c>
      <c r="V24" s="1769" t="s">
        <v>6214</v>
      </c>
      <c r="W24" s="1769" t="s">
        <v>6213</v>
      </c>
      <c r="X24" s="1769" t="s">
        <v>6215</v>
      </c>
      <c r="Y24" s="1769" t="s">
        <v>6216</v>
      </c>
      <c r="Z24" s="1769" t="s">
        <v>6209</v>
      </c>
      <c r="AA24" s="1769" t="s">
        <v>6208</v>
      </c>
      <c r="AB24" s="1769" t="s">
        <v>6207</v>
      </c>
      <c r="AC24" s="1769" t="s">
        <v>6206</v>
      </c>
      <c r="AD24" s="1769" t="s">
        <v>6205</v>
      </c>
      <c r="AE24" s="1769" t="s">
        <v>6204</v>
      </c>
      <c r="AL24"/>
      <c r="AM24"/>
      <c r="AN24"/>
      <c r="AO24"/>
      <c r="AP24"/>
      <c r="AQ24"/>
      <c r="AR24"/>
    </row>
    <row r="25" spans="1:44" s="71" customFormat="1">
      <c r="A25" s="1534"/>
      <c r="B25" s="1534"/>
      <c r="C25" s="1621" t="s">
        <v>89</v>
      </c>
      <c r="D25" s="1621" t="s">
        <v>107</v>
      </c>
      <c r="E25" s="1621" t="s">
        <v>88</v>
      </c>
      <c r="F25" s="1621" t="s">
        <v>87</v>
      </c>
      <c r="G25" s="1621" t="s">
        <v>86</v>
      </c>
      <c r="H25" s="1621" t="s">
        <v>85</v>
      </c>
      <c r="I25" s="1621" t="s">
        <v>84</v>
      </c>
      <c r="J25" s="1621" t="s">
        <v>83</v>
      </c>
      <c r="K25" s="1621" t="s">
        <v>82</v>
      </c>
      <c r="L25" s="1621" t="s">
        <v>81</v>
      </c>
      <c r="M25" s="1621" t="s">
        <v>80</v>
      </c>
      <c r="N25" s="1621" t="s">
        <v>137</v>
      </c>
      <c r="O25" s="1621" t="s">
        <v>136</v>
      </c>
      <c r="P25" s="1621" t="s">
        <v>135</v>
      </c>
      <c r="Q25" s="1621" t="s">
        <v>134</v>
      </c>
      <c r="R25" s="1621" t="s">
        <v>151</v>
      </c>
      <c r="S25" s="1621" t="s">
        <v>150</v>
      </c>
      <c r="T25" s="1621" t="s">
        <v>148</v>
      </c>
      <c r="U25" s="1621" t="s">
        <v>133</v>
      </c>
      <c r="V25" s="1621" t="s">
        <v>128</v>
      </c>
      <c r="W25" s="1621" t="s">
        <v>127</v>
      </c>
      <c r="X25" s="1621" t="s">
        <v>126</v>
      </c>
      <c r="Y25" s="1621" t="s">
        <v>125</v>
      </c>
      <c r="Z25" s="1621" t="s">
        <v>124</v>
      </c>
      <c r="AA25" s="1621" t="s">
        <v>123</v>
      </c>
      <c r="AB25" s="1621" t="s">
        <v>122</v>
      </c>
      <c r="AC25" s="1621" t="s">
        <v>121</v>
      </c>
      <c r="AD25" s="1621" t="s">
        <v>147</v>
      </c>
      <c r="AE25" s="1621" t="s">
        <v>120</v>
      </c>
      <c r="AL25"/>
      <c r="AM25"/>
      <c r="AN25"/>
      <c r="AO25"/>
      <c r="AP25"/>
      <c r="AQ25"/>
      <c r="AR25"/>
    </row>
    <row r="26" spans="1:44">
      <c r="A26" s="1770" t="s">
        <v>6398</v>
      </c>
      <c r="B26" s="1771" t="s">
        <v>12</v>
      </c>
      <c r="C26" s="1314"/>
      <c r="D26" s="1314"/>
      <c r="E26" s="1314"/>
      <c r="F26" s="1314"/>
      <c r="G26" s="1314"/>
      <c r="H26" s="25"/>
      <c r="I26" s="25"/>
      <c r="J26" s="25"/>
      <c r="K26" s="25"/>
      <c r="L26" s="25"/>
      <c r="M26" s="25"/>
      <c r="N26" s="25"/>
      <c r="O26" s="25"/>
      <c r="P26" s="25"/>
      <c r="Q26" s="25"/>
      <c r="R26" s="25"/>
      <c r="S26" s="25"/>
      <c r="T26" s="25"/>
      <c r="U26" s="25"/>
      <c r="V26" s="25"/>
      <c r="W26" s="25"/>
      <c r="X26" s="25"/>
      <c r="Y26" s="25"/>
      <c r="Z26" s="25"/>
      <c r="AA26" s="25"/>
      <c r="AB26" s="25"/>
      <c r="AC26" s="25"/>
      <c r="AD26" s="25"/>
      <c r="AE26" s="25"/>
      <c r="AF26" t="s">
        <v>991</v>
      </c>
      <c r="AG26" s="222" t="s">
        <v>201</v>
      </c>
      <c r="AI26" s="86" t="s">
        <v>205</v>
      </c>
      <c r="AJ26" s="86"/>
    </row>
    <row r="27" spans="1:44">
      <c r="A27" s="1772" t="s">
        <v>6400</v>
      </c>
      <c r="B27" s="1771" t="s">
        <v>72</v>
      </c>
      <c r="C27" s="1314"/>
      <c r="D27" s="1314"/>
      <c r="E27" s="1314"/>
      <c r="F27" s="1314"/>
      <c r="G27" s="1314"/>
      <c r="H27" s="25"/>
      <c r="I27" s="25"/>
      <c r="J27" s="25"/>
      <c r="K27" s="25"/>
      <c r="L27" s="25"/>
      <c r="M27" s="25"/>
      <c r="N27" s="25"/>
      <c r="O27" s="25"/>
      <c r="P27" s="25"/>
      <c r="Q27" s="25"/>
      <c r="R27" s="25"/>
      <c r="S27" s="25"/>
      <c r="T27" s="25"/>
      <c r="U27" s="25"/>
      <c r="V27" s="25"/>
      <c r="W27" s="25"/>
      <c r="X27" s="25"/>
      <c r="Y27" s="25"/>
      <c r="Z27" s="25"/>
      <c r="AA27" s="25"/>
      <c r="AB27" s="25"/>
      <c r="AC27" s="25"/>
      <c r="AD27" s="25"/>
      <c r="AE27" s="25"/>
      <c r="AF27" t="s">
        <v>991</v>
      </c>
      <c r="AG27" s="1889" t="s">
        <v>201</v>
      </c>
    </row>
    <row r="28" spans="1:44">
      <c r="A28" s="1772" t="s">
        <v>6399</v>
      </c>
      <c r="B28" s="1771" t="s">
        <v>11</v>
      </c>
      <c r="C28" s="1314"/>
      <c r="D28" s="1314"/>
      <c r="E28" s="1314"/>
      <c r="F28" s="1314"/>
      <c r="G28" s="1314"/>
      <c r="H28" s="25"/>
      <c r="I28" s="25"/>
      <c r="J28" s="25"/>
      <c r="K28" s="25"/>
      <c r="L28" s="25"/>
      <c r="M28" s="25"/>
      <c r="N28" s="25"/>
      <c r="O28" s="25"/>
      <c r="P28" s="25"/>
      <c r="Q28" s="25"/>
      <c r="R28" s="25"/>
      <c r="S28" s="25"/>
      <c r="T28" s="25"/>
      <c r="U28" s="25"/>
      <c r="V28" s="25"/>
      <c r="W28" s="25"/>
      <c r="X28" s="25"/>
      <c r="Y28" s="25"/>
      <c r="Z28" s="25"/>
      <c r="AA28" s="25"/>
      <c r="AB28" s="25"/>
      <c r="AC28" s="25"/>
      <c r="AD28" s="25"/>
      <c r="AE28" s="25"/>
      <c r="AF28" t="s">
        <v>991</v>
      </c>
      <c r="AG28" s="222" t="s">
        <v>201</v>
      </c>
      <c r="AI28" t="s">
        <v>206</v>
      </c>
      <c r="AJ28" s="86"/>
    </row>
    <row r="29" spans="1:44">
      <c r="A29" s="1773" t="s">
        <v>395</v>
      </c>
      <c r="B29" s="1743"/>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1"/>
    </row>
    <row r="30" spans="1:44">
      <c r="A30" s="1774" t="s">
        <v>396</v>
      </c>
      <c r="B30" s="1534" t="s">
        <v>71</v>
      </c>
      <c r="C30" s="1406"/>
      <c r="D30" s="1406"/>
      <c r="E30" s="1406"/>
      <c r="F30" s="1406"/>
      <c r="G30" s="1406"/>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1" t="s">
        <v>229</v>
      </c>
      <c r="AG30" s="222" t="s">
        <v>201</v>
      </c>
      <c r="AH30" s="66"/>
      <c r="AI30" s="86" t="s">
        <v>205</v>
      </c>
      <c r="AJ30" s="86"/>
    </row>
    <row r="31" spans="1:44">
      <c r="A31" s="1775" t="s">
        <v>563</v>
      </c>
      <c r="B31" s="1771" t="s">
        <v>70</v>
      </c>
      <c r="C31" s="1314"/>
      <c r="D31" s="1314"/>
      <c r="E31" s="1314"/>
      <c r="F31" s="1314"/>
      <c r="G31" s="1314"/>
      <c r="H31" s="1314"/>
      <c r="I31" s="1314"/>
      <c r="J31" s="1314"/>
      <c r="K31" s="1314"/>
      <c r="L31" s="1314"/>
      <c r="M31" s="1314"/>
      <c r="N31" s="1314"/>
      <c r="O31" s="1314"/>
      <c r="P31" s="1314"/>
      <c r="Q31" s="1314"/>
      <c r="R31" s="1314"/>
      <c r="S31" s="1314"/>
      <c r="T31" s="1314"/>
      <c r="U31" s="1314"/>
      <c r="V31" s="1314"/>
      <c r="W31" s="1314"/>
      <c r="X31" s="1314"/>
      <c r="Y31" s="1314"/>
      <c r="Z31" s="1314"/>
      <c r="AA31" s="1314"/>
      <c r="AB31" s="1314"/>
      <c r="AC31" s="1314"/>
      <c r="AD31" s="1314"/>
      <c r="AE31" s="1314"/>
      <c r="AF31" s="21" t="s">
        <v>229</v>
      </c>
      <c r="AG31" s="222" t="s">
        <v>201</v>
      </c>
    </row>
    <row r="32" spans="1:44">
      <c r="A32" s="1775" t="s">
        <v>6393</v>
      </c>
      <c r="B32" s="1771" t="s">
        <v>69</v>
      </c>
      <c r="C32" s="1314"/>
      <c r="D32" s="1314"/>
      <c r="E32" s="1314"/>
      <c r="F32" s="1314"/>
      <c r="G32" s="1314"/>
      <c r="H32" s="1314"/>
      <c r="I32" s="1314"/>
      <c r="J32" s="1314"/>
      <c r="K32" s="1314"/>
      <c r="L32" s="1314"/>
      <c r="M32" s="1314"/>
      <c r="N32" s="1314"/>
      <c r="O32" s="1314"/>
      <c r="P32" s="1314"/>
      <c r="Q32" s="1314"/>
      <c r="R32" s="1314"/>
      <c r="S32" s="1314"/>
      <c r="T32" s="1314"/>
      <c r="U32" s="1314"/>
      <c r="V32" s="1314"/>
      <c r="W32" s="1314"/>
      <c r="X32" s="1314"/>
      <c r="Y32" s="1314"/>
      <c r="Z32" s="1314"/>
      <c r="AA32" s="1314"/>
      <c r="AB32" s="1314"/>
      <c r="AC32" s="1314"/>
      <c r="AD32" s="1314"/>
      <c r="AE32" s="1314"/>
      <c r="AF32" s="21" t="s">
        <v>6451</v>
      </c>
      <c r="AG32" s="222" t="s">
        <v>201</v>
      </c>
      <c r="AI32" s="86" t="s">
        <v>205</v>
      </c>
      <c r="AJ32" s="86"/>
    </row>
    <row r="33" spans="1:36">
      <c r="A33" s="1776" t="s">
        <v>6392</v>
      </c>
      <c r="B33" s="1771" t="s">
        <v>68</v>
      </c>
      <c r="C33" s="1314"/>
      <c r="D33" s="1314"/>
      <c r="E33" s="1314"/>
      <c r="F33" s="1314"/>
      <c r="G33" s="1314"/>
      <c r="H33" s="17"/>
      <c r="I33" s="1314"/>
      <c r="J33" s="1314"/>
      <c r="K33" s="1314"/>
      <c r="L33" s="1314"/>
      <c r="M33" s="1314"/>
      <c r="N33" s="1314"/>
      <c r="O33" s="1314"/>
      <c r="P33" s="1314"/>
      <c r="Q33" s="1314"/>
      <c r="R33" s="1314"/>
      <c r="S33" s="1314"/>
      <c r="T33" s="1314"/>
      <c r="U33" s="1314"/>
      <c r="V33" s="1314"/>
      <c r="W33" s="1314"/>
      <c r="X33" s="1314"/>
      <c r="Y33" s="1314"/>
      <c r="Z33" s="1314"/>
      <c r="AA33" s="1314"/>
      <c r="AB33" s="1314"/>
      <c r="AC33" s="1314"/>
      <c r="AD33" s="1314"/>
      <c r="AE33" s="1314"/>
      <c r="AF33" s="21" t="s">
        <v>547</v>
      </c>
      <c r="AG33" s="222" t="s">
        <v>201</v>
      </c>
      <c r="AI33" s="86" t="s">
        <v>205</v>
      </c>
      <c r="AJ33" s="86"/>
    </row>
    <row r="34" spans="1:36">
      <c r="A34" s="1774" t="s">
        <v>397</v>
      </c>
      <c r="B34" s="1771" t="s">
        <v>67</v>
      </c>
      <c r="C34" s="1314"/>
      <c r="D34" s="1314"/>
      <c r="E34" s="1314"/>
      <c r="F34" s="1314"/>
      <c r="G34" s="1314"/>
      <c r="H34" s="1314"/>
      <c r="I34" s="1314"/>
      <c r="J34" s="1314"/>
      <c r="K34" s="1314"/>
      <c r="L34" s="1314"/>
      <c r="M34" s="1314"/>
      <c r="N34" s="1314"/>
      <c r="O34" s="1314"/>
      <c r="P34" s="1314"/>
      <c r="Q34" s="1314"/>
      <c r="R34" s="1314"/>
      <c r="S34" s="1314"/>
      <c r="T34" s="1314"/>
      <c r="U34" s="1314"/>
      <c r="V34" s="1314"/>
      <c r="W34" s="1314"/>
      <c r="X34" s="1314"/>
      <c r="Y34" s="1314"/>
      <c r="Z34" s="1314"/>
      <c r="AA34" s="1314"/>
      <c r="AB34" s="1314"/>
      <c r="AC34" s="1314"/>
      <c r="AD34" s="1314"/>
      <c r="AE34" s="1314"/>
      <c r="AF34" s="21" t="s">
        <v>548</v>
      </c>
      <c r="AG34" s="222" t="s">
        <v>201</v>
      </c>
      <c r="AI34" s="86" t="s">
        <v>205</v>
      </c>
      <c r="AJ34" s="86"/>
    </row>
    <row r="35" spans="1:36">
      <c r="A35" s="1777" t="s">
        <v>398</v>
      </c>
      <c r="B35" s="1743" t="s">
        <v>66</v>
      </c>
      <c r="C35" s="1314"/>
      <c r="D35" s="1314"/>
      <c r="E35" s="1314"/>
      <c r="F35" s="1314"/>
      <c r="G35" s="1314"/>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1" t="s">
        <v>217</v>
      </c>
      <c r="AG35" s="222" t="s">
        <v>201</v>
      </c>
      <c r="AI35" s="86" t="s">
        <v>205</v>
      </c>
      <c r="AJ35" s="86"/>
    </row>
    <row r="36" spans="1:36">
      <c r="A36" s="1775" t="s">
        <v>564</v>
      </c>
      <c r="B36" s="1771" t="s">
        <v>10</v>
      </c>
      <c r="C36" s="1314"/>
      <c r="D36" s="1314"/>
      <c r="E36" s="1314"/>
      <c r="F36" s="1314"/>
      <c r="G36" s="1314"/>
      <c r="H36" s="1314"/>
      <c r="I36" s="1314"/>
      <c r="J36" s="1314"/>
      <c r="K36" s="1314"/>
      <c r="L36" s="1314"/>
      <c r="M36" s="1314"/>
      <c r="N36" s="1314"/>
      <c r="O36" s="1314"/>
      <c r="P36" s="1314"/>
      <c r="Q36" s="1314"/>
      <c r="R36" s="1314"/>
      <c r="S36" s="1314"/>
      <c r="T36" s="1314"/>
      <c r="U36" s="1314"/>
      <c r="V36" s="1314"/>
      <c r="W36" s="1314"/>
      <c r="X36" s="1314"/>
      <c r="Y36" s="1314"/>
      <c r="Z36" s="1314"/>
      <c r="AA36" s="1314"/>
      <c r="AB36" s="1314"/>
      <c r="AC36" s="1314"/>
      <c r="AD36" s="1314"/>
      <c r="AE36" s="1314"/>
      <c r="AF36" s="21" t="s">
        <v>217</v>
      </c>
      <c r="AG36" s="222" t="s">
        <v>201</v>
      </c>
    </row>
    <row r="37" spans="1:36">
      <c r="A37" s="1778" t="s">
        <v>6394</v>
      </c>
      <c r="B37" s="1771" t="s">
        <v>9</v>
      </c>
      <c r="C37" s="1314"/>
      <c r="D37" s="1314"/>
      <c r="E37" s="1314"/>
      <c r="F37" s="1314"/>
      <c r="G37" s="1314"/>
      <c r="H37" s="1314"/>
      <c r="I37" s="1314"/>
      <c r="J37" s="1314"/>
      <c r="K37" s="1314"/>
      <c r="L37" s="1314"/>
      <c r="M37" s="1314"/>
      <c r="N37" s="1314"/>
      <c r="O37" s="1314"/>
      <c r="P37" s="1314"/>
      <c r="Q37" s="1314"/>
      <c r="R37" s="1314"/>
      <c r="S37" s="1314"/>
      <c r="T37" s="1314"/>
      <c r="U37" s="1314"/>
      <c r="V37" s="1314"/>
      <c r="W37" s="1314"/>
      <c r="X37" s="1314"/>
      <c r="Y37" s="1314"/>
      <c r="Z37" s="1314"/>
      <c r="AA37" s="1314"/>
      <c r="AB37" s="1314"/>
      <c r="AC37" s="1314"/>
      <c r="AD37" s="1314"/>
      <c r="AE37" s="1314"/>
      <c r="AF37" s="21" t="s">
        <v>6452</v>
      </c>
      <c r="AG37" s="222" t="s">
        <v>201</v>
      </c>
      <c r="AI37" s="86" t="s">
        <v>205</v>
      </c>
      <c r="AJ37" s="86"/>
    </row>
    <row r="38" spans="1:36">
      <c r="A38" s="1779" t="s">
        <v>6395</v>
      </c>
      <c r="B38" s="1771" t="s">
        <v>65</v>
      </c>
      <c r="C38" s="1314"/>
      <c r="D38" s="1314"/>
      <c r="E38" s="1314"/>
      <c r="F38" s="1314"/>
      <c r="G38" s="1314"/>
      <c r="H38" s="1314"/>
      <c r="I38" s="1314"/>
      <c r="J38" s="1314"/>
      <c r="K38" s="1314"/>
      <c r="L38" s="1314"/>
      <c r="M38" s="1314"/>
      <c r="N38" s="1314"/>
      <c r="O38" s="1314"/>
      <c r="P38" s="1314"/>
      <c r="Q38" s="1314"/>
      <c r="R38" s="1314"/>
      <c r="S38" s="1314"/>
      <c r="T38" s="1314"/>
      <c r="U38" s="1314"/>
      <c r="V38" s="1314"/>
      <c r="W38" s="1314"/>
      <c r="X38" s="1314"/>
      <c r="Y38" s="1314"/>
      <c r="Z38" s="1314"/>
      <c r="AA38" s="1314"/>
      <c r="AB38" s="1314"/>
      <c r="AC38" s="1314"/>
      <c r="AD38" s="1314"/>
      <c r="AE38" s="1314"/>
      <c r="AF38" s="21" t="s">
        <v>549</v>
      </c>
      <c r="AG38" s="222" t="s">
        <v>201</v>
      </c>
      <c r="AI38" s="86" t="s">
        <v>205</v>
      </c>
      <c r="AJ38" s="86"/>
    </row>
    <row r="39" spans="1:36">
      <c r="A39" s="1777" t="s">
        <v>226</v>
      </c>
      <c r="B39" s="1771" t="s">
        <v>8</v>
      </c>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1314"/>
      <c r="Y39" s="1314"/>
      <c r="Z39" s="1314"/>
      <c r="AA39" s="1314"/>
      <c r="AB39" s="1314"/>
      <c r="AC39" s="1314"/>
      <c r="AD39" s="1314"/>
      <c r="AE39" s="1314"/>
      <c r="AF39" s="21" t="s">
        <v>225</v>
      </c>
      <c r="AG39" s="222" t="s">
        <v>201</v>
      </c>
      <c r="AI39" s="86" t="s">
        <v>205</v>
      </c>
      <c r="AJ39" s="86"/>
    </row>
    <row r="40" spans="1:36">
      <c r="A40" s="1777" t="s">
        <v>221</v>
      </c>
      <c r="B40" s="1771" t="s">
        <v>7</v>
      </c>
      <c r="C40" s="1314"/>
      <c r="D40" s="1314"/>
      <c r="E40" s="1314"/>
      <c r="F40" s="1314"/>
      <c r="G40" s="1314"/>
      <c r="H40" s="1314"/>
      <c r="I40" s="1314"/>
      <c r="J40" s="1314"/>
      <c r="K40" s="1314"/>
      <c r="L40" s="1314"/>
      <c r="M40" s="1314"/>
      <c r="N40" s="1314"/>
      <c r="O40" s="1314"/>
      <c r="P40" s="1314"/>
      <c r="Q40" s="1314"/>
      <c r="R40" s="1314"/>
      <c r="S40" s="1314"/>
      <c r="T40" s="1314"/>
      <c r="U40" s="1314"/>
      <c r="V40" s="1314"/>
      <c r="W40" s="1314"/>
      <c r="X40" s="1314"/>
      <c r="Y40" s="1314"/>
      <c r="Z40" s="1314"/>
      <c r="AA40" s="1314"/>
      <c r="AB40" s="1314"/>
      <c r="AC40" s="1314"/>
      <c r="AD40" s="1314"/>
      <c r="AE40" s="1314"/>
      <c r="AF40" s="21" t="s">
        <v>220</v>
      </c>
      <c r="AG40" s="222" t="s">
        <v>201</v>
      </c>
      <c r="AI40" s="86" t="s">
        <v>205</v>
      </c>
      <c r="AJ40" s="86"/>
    </row>
    <row r="41" spans="1:36">
      <c r="A41" s="1773" t="s">
        <v>847</v>
      </c>
      <c r="B41" s="1771" t="s">
        <v>64</v>
      </c>
      <c r="C41" s="1314"/>
      <c r="D41" s="1314"/>
      <c r="E41" s="1314"/>
      <c r="F41" s="1314"/>
      <c r="G41" s="1314"/>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1" t="s">
        <v>6450</v>
      </c>
      <c r="AG41" s="222" t="s">
        <v>201</v>
      </c>
      <c r="AI41" s="86" t="s">
        <v>205</v>
      </c>
      <c r="AJ41" s="86"/>
    </row>
    <row r="42" spans="1:36">
      <c r="A42" s="1777" t="s">
        <v>846</v>
      </c>
      <c r="B42" s="1771" t="s">
        <v>6</v>
      </c>
      <c r="C42" s="1314"/>
      <c r="D42" s="1314"/>
      <c r="E42" s="1314"/>
      <c r="F42" s="1314"/>
      <c r="G42" s="1314"/>
      <c r="H42" s="1314"/>
      <c r="I42" s="1314"/>
      <c r="J42" s="1314"/>
      <c r="K42" s="1314"/>
      <c r="L42" s="1314"/>
      <c r="M42" s="1314"/>
      <c r="N42" s="1314"/>
      <c r="O42" s="1314"/>
      <c r="P42" s="1314"/>
      <c r="Q42" s="1314"/>
      <c r="R42" s="1314"/>
      <c r="S42" s="1314"/>
      <c r="T42" s="1314"/>
      <c r="U42" s="1314"/>
      <c r="V42" s="1314"/>
      <c r="W42" s="1314"/>
      <c r="X42" s="1314"/>
      <c r="Y42" s="1314"/>
      <c r="Z42" s="1314"/>
      <c r="AA42" s="1314"/>
      <c r="AB42" s="1314"/>
      <c r="AC42" s="1314"/>
      <c r="AD42" s="1314"/>
      <c r="AE42" s="1314"/>
      <c r="AF42" s="21" t="s">
        <v>6450</v>
      </c>
      <c r="AG42" s="222" t="s">
        <v>201</v>
      </c>
    </row>
    <row r="43" spans="1:36">
      <c r="A43" s="1777" t="s">
        <v>6397</v>
      </c>
      <c r="B43" s="1771" t="s">
        <v>5</v>
      </c>
      <c r="C43" s="1314"/>
      <c r="D43" s="1314"/>
      <c r="E43" s="1314"/>
      <c r="F43" s="1314"/>
      <c r="G43" s="1314"/>
      <c r="H43" s="1314"/>
      <c r="I43" s="1314"/>
      <c r="J43" s="1314"/>
      <c r="K43" s="1314"/>
      <c r="L43" s="1314"/>
      <c r="M43" s="1314"/>
      <c r="N43" s="1314"/>
      <c r="O43" s="1314"/>
      <c r="P43" s="1314"/>
      <c r="Q43" s="1314"/>
      <c r="R43" s="1314"/>
      <c r="S43" s="1314"/>
      <c r="T43" s="1314"/>
      <c r="U43" s="1314"/>
      <c r="V43" s="1314"/>
      <c r="W43" s="1314"/>
      <c r="X43" s="1314"/>
      <c r="Y43" s="1314"/>
      <c r="Z43" s="1314"/>
      <c r="AA43" s="1314"/>
      <c r="AB43" s="1314"/>
      <c r="AC43" s="1314"/>
      <c r="AD43" s="1314"/>
      <c r="AE43" s="1314"/>
      <c r="AF43" t="s">
        <v>565</v>
      </c>
      <c r="AG43" s="222" t="s">
        <v>201</v>
      </c>
      <c r="AI43" s="86"/>
      <c r="AJ43" s="112"/>
    </row>
    <row r="44" spans="1:36">
      <c r="A44" s="1777" t="s">
        <v>6396</v>
      </c>
      <c r="B44" s="1771" t="s">
        <v>63</v>
      </c>
      <c r="C44" s="1314"/>
      <c r="D44" s="1314"/>
      <c r="E44" s="1314"/>
      <c r="F44" s="1314"/>
      <c r="G44" s="1314"/>
      <c r="H44" s="1314"/>
      <c r="I44" s="1314"/>
      <c r="J44" s="1314"/>
      <c r="K44" s="1314"/>
      <c r="L44" s="1314"/>
      <c r="M44" s="1314"/>
      <c r="N44" s="1314"/>
      <c r="O44" s="1314"/>
      <c r="P44" s="1314"/>
      <c r="Q44" s="1314"/>
      <c r="R44" s="1314"/>
      <c r="S44" s="1314"/>
      <c r="T44" s="1314"/>
      <c r="U44" s="1314"/>
      <c r="V44" s="1314"/>
      <c r="W44" s="1314"/>
      <c r="X44" s="1314"/>
      <c r="Y44" s="1314"/>
      <c r="Z44" s="1314"/>
      <c r="AA44" s="1314"/>
      <c r="AB44" s="1314"/>
      <c r="AC44" s="1314"/>
      <c r="AD44" s="1314"/>
      <c r="AE44" s="1314"/>
      <c r="AF44" t="s">
        <v>222</v>
      </c>
      <c r="AG44" s="222" t="s">
        <v>201</v>
      </c>
      <c r="AI44" s="86" t="s">
        <v>205</v>
      </c>
      <c r="AJ44" s="86"/>
    </row>
    <row r="45" spans="1:36">
      <c r="A45" s="1780" t="s">
        <v>725</v>
      </c>
      <c r="B45" s="1771" t="s">
        <v>62</v>
      </c>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1314"/>
      <c r="Y45" s="1314"/>
      <c r="Z45" s="1314"/>
      <c r="AA45" s="1314"/>
      <c r="AB45" s="1314"/>
      <c r="AC45" s="1314"/>
      <c r="AD45" s="1314"/>
      <c r="AE45" s="1314"/>
      <c r="AF45" t="s">
        <v>222</v>
      </c>
      <c r="AG45" s="222" t="s">
        <v>201</v>
      </c>
      <c r="AH45" s="464" t="s">
        <v>801</v>
      </c>
      <c r="AI45" s="86" t="s">
        <v>205</v>
      </c>
      <c r="AJ45" s="86"/>
    </row>
    <row r="46" spans="1:36">
      <c r="A46" s="1780" t="s">
        <v>724</v>
      </c>
      <c r="B46" s="1771" t="s">
        <v>61</v>
      </c>
      <c r="C46" s="1314"/>
      <c r="D46" s="1314"/>
      <c r="E46" s="1314"/>
      <c r="F46" s="1314"/>
      <c r="G46" s="1314"/>
      <c r="H46" s="1314"/>
      <c r="I46" s="1314"/>
      <c r="J46" s="1314"/>
      <c r="K46" s="1314"/>
      <c r="L46" s="1314"/>
      <c r="M46" s="1314"/>
      <c r="N46" s="1314"/>
      <c r="O46" s="1314"/>
      <c r="P46" s="1314"/>
      <c r="Q46" s="1314"/>
      <c r="R46" s="1314"/>
      <c r="S46" s="1314"/>
      <c r="T46" s="1314"/>
      <c r="U46" s="1314"/>
      <c r="V46" s="1314"/>
      <c r="W46" s="1314"/>
      <c r="X46" s="1314"/>
      <c r="Y46" s="1314"/>
      <c r="Z46" s="1314"/>
      <c r="AA46" s="1314"/>
      <c r="AB46" s="1314"/>
      <c r="AC46" s="1314"/>
      <c r="AD46" s="1314"/>
      <c r="AE46" s="1314"/>
      <c r="AF46" t="s">
        <v>222</v>
      </c>
      <c r="AG46" s="222" t="s">
        <v>201</v>
      </c>
      <c r="AH46" s="464" t="s">
        <v>802</v>
      </c>
      <c r="AI46" s="86" t="s">
        <v>205</v>
      </c>
      <c r="AJ46" s="86"/>
    </row>
    <row r="47" spans="1:36">
      <c r="A47" s="1407"/>
      <c r="B47" s="62"/>
      <c r="C47" s="12" t="s">
        <v>91</v>
      </c>
      <c r="D47" s="12" t="s">
        <v>91</v>
      </c>
      <c r="E47" s="12" t="s">
        <v>91</v>
      </c>
      <c r="F47" s="12" t="s">
        <v>91</v>
      </c>
      <c r="G47" s="12" t="s">
        <v>91</v>
      </c>
      <c r="H47" s="12" t="s">
        <v>91</v>
      </c>
      <c r="I47" s="12" t="s">
        <v>141</v>
      </c>
      <c r="J47" s="12" t="s">
        <v>91</v>
      </c>
      <c r="K47" s="12" t="s">
        <v>91</v>
      </c>
      <c r="L47" s="12" t="s">
        <v>91</v>
      </c>
      <c r="M47" s="12" t="s">
        <v>91</v>
      </c>
      <c r="N47" s="12" t="s">
        <v>91</v>
      </c>
      <c r="O47" s="12" t="s">
        <v>91</v>
      </c>
      <c r="P47" s="12" t="s">
        <v>91</v>
      </c>
      <c r="Q47" s="12" t="s">
        <v>91</v>
      </c>
      <c r="R47" s="12" t="s">
        <v>91</v>
      </c>
      <c r="S47" s="12" t="s">
        <v>91</v>
      </c>
      <c r="T47" s="12" t="s">
        <v>91</v>
      </c>
      <c r="U47" s="12" t="s">
        <v>91</v>
      </c>
      <c r="V47" s="12" t="s">
        <v>91</v>
      </c>
      <c r="W47" s="12" t="s">
        <v>91</v>
      </c>
      <c r="X47" s="12" t="s">
        <v>91</v>
      </c>
      <c r="Y47" s="12" t="s">
        <v>91</v>
      </c>
      <c r="Z47" s="12" t="s">
        <v>91</v>
      </c>
      <c r="AA47" s="12" t="s">
        <v>91</v>
      </c>
      <c r="AB47" s="12" t="s">
        <v>91</v>
      </c>
      <c r="AC47" s="12" t="s">
        <v>91</v>
      </c>
      <c r="AD47" s="12" t="s">
        <v>91</v>
      </c>
      <c r="AE47" s="12" t="s">
        <v>91</v>
      </c>
      <c r="AG47" s="222"/>
      <c r="AI47" s="86"/>
    </row>
    <row r="48" spans="1:36" ht="28.8">
      <c r="A48" s="1407"/>
      <c r="B48" s="62"/>
      <c r="C48" s="12" t="s">
        <v>176</v>
      </c>
      <c r="D48" s="12" t="s">
        <v>176</v>
      </c>
      <c r="E48" s="12" t="s">
        <v>176</v>
      </c>
      <c r="F48" s="12" t="s">
        <v>176</v>
      </c>
      <c r="G48" s="12" t="s">
        <v>176</v>
      </c>
      <c r="H48" s="12" t="s">
        <v>794</v>
      </c>
      <c r="I48" s="12" t="s">
        <v>794</v>
      </c>
      <c r="J48" s="12" t="s">
        <v>794</v>
      </c>
      <c r="K48" s="12" t="s">
        <v>794</v>
      </c>
      <c r="L48" s="12" t="s">
        <v>794</v>
      </c>
      <c r="M48" s="12" t="s">
        <v>794</v>
      </c>
      <c r="N48" s="12" t="s">
        <v>794</v>
      </c>
      <c r="O48" s="12" t="s">
        <v>794</v>
      </c>
      <c r="P48" s="12" t="s">
        <v>794</v>
      </c>
      <c r="Q48" s="12" t="s">
        <v>794</v>
      </c>
      <c r="R48" s="12" t="s">
        <v>794</v>
      </c>
      <c r="S48" s="12" t="s">
        <v>794</v>
      </c>
      <c r="T48" s="12" t="s">
        <v>794</v>
      </c>
      <c r="U48" s="12" t="s">
        <v>794</v>
      </c>
      <c r="V48" s="12" t="s">
        <v>794</v>
      </c>
      <c r="W48" s="12" t="s">
        <v>794</v>
      </c>
      <c r="X48" s="12" t="s">
        <v>794</v>
      </c>
      <c r="Y48" s="12" t="s">
        <v>794</v>
      </c>
      <c r="Z48" s="12" t="s">
        <v>794</v>
      </c>
      <c r="AA48" s="12" t="s">
        <v>794</v>
      </c>
      <c r="AB48" s="12" t="s">
        <v>794</v>
      </c>
      <c r="AC48" s="12" t="s">
        <v>794</v>
      </c>
      <c r="AD48" s="12" t="s">
        <v>794</v>
      </c>
      <c r="AE48" s="12" t="s">
        <v>794</v>
      </c>
      <c r="AG48" s="222"/>
      <c r="AI48" s="86"/>
    </row>
    <row r="49" spans="1:35">
      <c r="A49" s="1407"/>
      <c r="B49" s="62"/>
      <c r="C49" s="4" t="s">
        <v>216</v>
      </c>
      <c r="D49" s="4" t="s">
        <v>216</v>
      </c>
      <c r="E49" s="4" t="s">
        <v>216</v>
      </c>
      <c r="F49" s="4" t="s">
        <v>216</v>
      </c>
      <c r="G49" s="4" t="s">
        <v>216</v>
      </c>
      <c r="H49" s="4" t="s">
        <v>216</v>
      </c>
      <c r="I49" s="4" t="s">
        <v>216</v>
      </c>
      <c r="J49" s="4" t="s">
        <v>216</v>
      </c>
      <c r="K49" s="4" t="s">
        <v>216</v>
      </c>
      <c r="L49" s="4" t="s">
        <v>216</v>
      </c>
      <c r="M49" s="4" t="s">
        <v>216</v>
      </c>
      <c r="N49" s="4" t="s">
        <v>216</v>
      </c>
      <c r="O49" s="4" t="s">
        <v>216</v>
      </c>
      <c r="P49" s="4" t="s">
        <v>216</v>
      </c>
      <c r="Q49" s="4" t="s">
        <v>216</v>
      </c>
      <c r="R49" s="4" t="s">
        <v>216</v>
      </c>
      <c r="S49" s="4" t="s">
        <v>216</v>
      </c>
      <c r="T49" s="4" t="s">
        <v>216</v>
      </c>
      <c r="U49" s="4" t="s">
        <v>216</v>
      </c>
      <c r="V49" s="4" t="s">
        <v>216</v>
      </c>
      <c r="W49" s="4" t="s">
        <v>216</v>
      </c>
      <c r="X49" s="4" t="s">
        <v>216</v>
      </c>
      <c r="Y49" s="4" t="s">
        <v>216</v>
      </c>
      <c r="Z49" s="4" t="s">
        <v>216</v>
      </c>
      <c r="AA49" s="4" t="s">
        <v>216</v>
      </c>
      <c r="AB49" s="4" t="s">
        <v>216</v>
      </c>
      <c r="AC49" s="4" t="s">
        <v>216</v>
      </c>
      <c r="AD49" s="4" t="s">
        <v>216</v>
      </c>
      <c r="AE49" s="4" t="s">
        <v>216</v>
      </c>
      <c r="AG49" s="222"/>
      <c r="AI49" s="86"/>
    </row>
    <row r="50" spans="1:35">
      <c r="A50" s="65"/>
      <c r="B50" s="61"/>
      <c r="H50" s="32" t="s">
        <v>2726</v>
      </c>
      <c r="I50" s="32" t="s">
        <v>571</v>
      </c>
    </row>
    <row r="51" spans="1:35" ht="27.75" customHeight="1">
      <c r="A51" s="65"/>
      <c r="B51" s="61"/>
      <c r="C51" s="32" t="s">
        <v>756</v>
      </c>
      <c r="D51" s="32" t="s">
        <v>756</v>
      </c>
      <c r="E51" s="32" t="s">
        <v>756</v>
      </c>
      <c r="F51" s="32" t="s">
        <v>756</v>
      </c>
      <c r="G51" s="32" t="s">
        <v>756</v>
      </c>
      <c r="H51" s="32" t="s">
        <v>756</v>
      </c>
      <c r="I51" s="32" t="s">
        <v>756</v>
      </c>
      <c r="J51" s="32" t="s">
        <v>756</v>
      </c>
      <c r="K51" s="32" t="s">
        <v>756</v>
      </c>
      <c r="L51" s="32" t="s">
        <v>756</v>
      </c>
      <c r="M51" s="32" t="s">
        <v>756</v>
      </c>
      <c r="N51" s="32" t="s">
        <v>756</v>
      </c>
      <c r="O51" s="32" t="s">
        <v>756</v>
      </c>
      <c r="P51" s="32" t="s">
        <v>756</v>
      </c>
      <c r="Q51" s="32" t="s">
        <v>756</v>
      </c>
      <c r="R51" s="32" t="s">
        <v>756</v>
      </c>
      <c r="S51" s="32" t="s">
        <v>756</v>
      </c>
      <c r="T51" s="32" t="s">
        <v>756</v>
      </c>
      <c r="U51" s="32" t="s">
        <v>756</v>
      </c>
      <c r="V51" s="32" t="s">
        <v>756</v>
      </c>
      <c r="W51" s="32" t="s">
        <v>756</v>
      </c>
      <c r="X51" s="32" t="s">
        <v>756</v>
      </c>
      <c r="Y51" s="32" t="s">
        <v>756</v>
      </c>
      <c r="Z51" s="32" t="s">
        <v>756</v>
      </c>
      <c r="AA51" s="32" t="s">
        <v>756</v>
      </c>
      <c r="AB51" s="32" t="s">
        <v>756</v>
      </c>
      <c r="AC51" s="32" t="s">
        <v>756</v>
      </c>
      <c r="AD51" s="32" t="s">
        <v>756</v>
      </c>
      <c r="AE51" s="32" t="s">
        <v>756</v>
      </c>
    </row>
    <row r="52" spans="1:35">
      <c r="A52" s="65"/>
      <c r="B52" s="61"/>
      <c r="C52" s="32" t="s">
        <v>615</v>
      </c>
      <c r="D52" s="32" t="s">
        <v>615</v>
      </c>
      <c r="E52" s="32" t="s">
        <v>615</v>
      </c>
      <c r="F52" s="32" t="s">
        <v>615</v>
      </c>
      <c r="G52" s="32" t="s">
        <v>615</v>
      </c>
      <c r="H52" s="71"/>
      <c r="I52" s="71"/>
      <c r="J52" s="32" t="s">
        <v>584</v>
      </c>
      <c r="K52" s="32" t="s">
        <v>583</v>
      </c>
      <c r="L52" s="32" t="s">
        <v>582</v>
      </c>
      <c r="M52" s="32" t="s">
        <v>581</v>
      </c>
      <c r="N52" s="32" t="s">
        <v>580</v>
      </c>
      <c r="O52" s="32" t="s">
        <v>606</v>
      </c>
      <c r="P52" s="32" t="s">
        <v>579</v>
      </c>
      <c r="Q52" s="32" t="s">
        <v>607</v>
      </c>
      <c r="R52" s="32" t="s">
        <v>608</v>
      </c>
      <c r="S52" s="32" t="s">
        <v>578</v>
      </c>
      <c r="T52" s="32" t="s">
        <v>609</v>
      </c>
      <c r="U52" s="32" t="s">
        <v>610</v>
      </c>
      <c r="V52" s="32" t="s">
        <v>577</v>
      </c>
      <c r="W52" s="32" t="s">
        <v>576</v>
      </c>
      <c r="X52" s="32" t="s">
        <v>575</v>
      </c>
      <c r="Y52" s="32" t="s">
        <v>611</v>
      </c>
      <c r="Z52" s="32" t="s">
        <v>612</v>
      </c>
      <c r="AA52" s="32" t="s">
        <v>613</v>
      </c>
      <c r="AB52" s="32" t="s">
        <v>614</v>
      </c>
      <c r="AC52" s="32" t="s">
        <v>615</v>
      </c>
      <c r="AD52" s="89" t="s">
        <v>616</v>
      </c>
      <c r="AE52" s="32" t="s">
        <v>617</v>
      </c>
    </row>
    <row r="53" spans="1:35">
      <c r="A53" s="65"/>
      <c r="B53" s="61"/>
      <c r="C53" s="32" t="s">
        <v>758</v>
      </c>
      <c r="D53" s="32" t="s">
        <v>758</v>
      </c>
      <c r="E53" s="32" t="s">
        <v>758</v>
      </c>
      <c r="F53" s="32" t="s">
        <v>758</v>
      </c>
      <c r="G53" s="32" t="s">
        <v>758</v>
      </c>
      <c r="H53" s="32" t="s">
        <v>585</v>
      </c>
      <c r="I53" s="32" t="s">
        <v>585</v>
      </c>
      <c r="J53" s="32" t="s">
        <v>585</v>
      </c>
      <c r="K53" s="32" t="s">
        <v>585</v>
      </c>
      <c r="L53" s="32" t="s">
        <v>585</v>
      </c>
      <c r="M53" s="32" t="s">
        <v>585</v>
      </c>
      <c r="N53" s="32" t="s">
        <v>585</v>
      </c>
      <c r="O53" s="32" t="s">
        <v>585</v>
      </c>
      <c r="P53" s="32" t="s">
        <v>585</v>
      </c>
      <c r="Q53" s="32" t="s">
        <v>585</v>
      </c>
      <c r="R53" s="32" t="s">
        <v>585</v>
      </c>
      <c r="S53" s="32" t="s">
        <v>585</v>
      </c>
      <c r="T53" s="32" t="s">
        <v>585</v>
      </c>
      <c r="U53" s="32" t="s">
        <v>585</v>
      </c>
      <c r="V53" s="32" t="s">
        <v>585</v>
      </c>
      <c r="W53" s="32" t="s">
        <v>585</v>
      </c>
      <c r="X53" s="32" t="s">
        <v>585</v>
      </c>
      <c r="Y53" s="32" t="s">
        <v>585</v>
      </c>
      <c r="Z53" s="32" t="s">
        <v>585</v>
      </c>
      <c r="AA53" s="32" t="s">
        <v>585</v>
      </c>
      <c r="AB53" s="32" t="s">
        <v>585</v>
      </c>
      <c r="AC53" s="32" t="s">
        <v>585</v>
      </c>
      <c r="AD53" s="32" t="s">
        <v>585</v>
      </c>
      <c r="AE53" s="32" t="s">
        <v>585</v>
      </c>
    </row>
    <row r="54" spans="1:35" ht="57.6">
      <c r="A54" s="65"/>
      <c r="B54" s="61"/>
      <c r="C54" s="32"/>
      <c r="D54" s="275" t="s">
        <v>174</v>
      </c>
      <c r="E54" s="275" t="s">
        <v>173</v>
      </c>
      <c r="F54" s="275" t="s">
        <v>317</v>
      </c>
      <c r="G54" s="275" t="s">
        <v>172</v>
      </c>
    </row>
    <row r="55" spans="1:35">
      <c r="A55" s="65"/>
      <c r="B55" s="61"/>
      <c r="C55" s="66"/>
      <c r="D55" s="1408"/>
    </row>
    <row r="56" spans="1:35">
      <c r="A56" s="20" t="s">
        <v>5997</v>
      </c>
      <c r="B56" s="73"/>
      <c r="C56" s="59"/>
      <c r="D56" s="67"/>
      <c r="E56" s="67"/>
      <c r="F56" s="67"/>
      <c r="G56" s="67"/>
      <c r="H56" s="59"/>
      <c r="I56" s="59"/>
      <c r="J56" s="59"/>
      <c r="K56" s="59"/>
      <c r="L56" s="59"/>
      <c r="M56" s="59"/>
      <c r="N56" s="59"/>
      <c r="O56" s="59"/>
    </row>
    <row r="57" spans="1:35">
      <c r="A57" s="53" t="s">
        <v>469</v>
      </c>
      <c r="B57" s="73"/>
      <c r="C57" s="59"/>
      <c r="D57" s="67"/>
      <c r="E57" s="67"/>
      <c r="F57" s="67"/>
      <c r="G57" s="67"/>
      <c r="H57" s="59"/>
      <c r="I57" s="59"/>
      <c r="J57" s="59"/>
      <c r="K57" s="59"/>
      <c r="L57" s="59"/>
      <c r="M57" s="59"/>
      <c r="N57" s="59"/>
      <c r="O57" s="59"/>
    </row>
    <row r="58" spans="1:35">
      <c r="A58" s="53"/>
      <c r="B58" s="73"/>
      <c r="C58" s="59"/>
      <c r="D58" s="67"/>
      <c r="E58" s="67"/>
      <c r="F58" s="67"/>
      <c r="G58" s="67"/>
      <c r="H58" s="59"/>
      <c r="I58" s="59"/>
      <c r="J58" s="59"/>
      <c r="K58" s="59"/>
      <c r="L58" s="59"/>
      <c r="M58" s="59"/>
      <c r="N58" s="59"/>
      <c r="O58" s="59"/>
    </row>
    <row r="59" spans="1:35">
      <c r="A59" s="36" t="s">
        <v>109</v>
      </c>
      <c r="B59" s="73"/>
      <c r="C59" s="59"/>
      <c r="D59" s="67"/>
      <c r="E59" s="67"/>
      <c r="F59" s="67"/>
      <c r="G59" s="67"/>
      <c r="H59" s="59"/>
      <c r="I59" s="59"/>
      <c r="J59" s="59"/>
      <c r="K59" s="59"/>
      <c r="L59" s="59"/>
      <c r="M59" s="59"/>
      <c r="N59" s="59"/>
      <c r="O59" s="59"/>
    </row>
    <row r="60" spans="1:35">
      <c r="A60" s="36" t="s">
        <v>700</v>
      </c>
      <c r="B60" s="73"/>
      <c r="C60" s="59"/>
      <c r="D60" s="67"/>
      <c r="E60" s="67"/>
      <c r="F60" s="67"/>
      <c r="G60" s="67"/>
      <c r="H60" s="59"/>
      <c r="I60" s="59"/>
      <c r="J60" s="59"/>
      <c r="K60" s="59"/>
      <c r="L60" s="59"/>
      <c r="M60" s="59"/>
      <c r="N60" s="59"/>
      <c r="O60" s="59"/>
    </row>
    <row r="61" spans="1:35">
      <c r="A61" s="54" t="s">
        <v>90</v>
      </c>
      <c r="B61" s="73"/>
      <c r="C61" s="59"/>
      <c r="D61" s="67"/>
      <c r="E61" s="67"/>
      <c r="F61" s="67"/>
      <c r="G61" s="67"/>
      <c r="H61" s="59"/>
      <c r="I61" s="59"/>
      <c r="J61" s="59"/>
      <c r="K61" s="59"/>
      <c r="L61" s="59"/>
      <c r="M61" s="59"/>
      <c r="N61" s="59"/>
      <c r="O61" s="59"/>
    </row>
    <row r="62" spans="1:35">
      <c r="A62" s="59"/>
      <c r="B62" s="73"/>
      <c r="C62" s="59"/>
      <c r="D62" s="67"/>
      <c r="E62" s="67"/>
      <c r="F62" s="67"/>
      <c r="G62" s="67"/>
      <c r="H62" s="59"/>
      <c r="I62" s="59"/>
      <c r="J62" s="59"/>
      <c r="K62" s="59"/>
      <c r="L62" s="59"/>
      <c r="M62" s="59"/>
      <c r="N62" s="59"/>
      <c r="O62" s="59"/>
    </row>
    <row r="63" spans="1:35" ht="28.8">
      <c r="A63" s="21"/>
      <c r="B63" s="21"/>
      <c r="C63" s="1751" t="s">
        <v>106</v>
      </c>
      <c r="D63" s="1751" t="s">
        <v>99</v>
      </c>
      <c r="E63" s="1637" t="s">
        <v>5751</v>
      </c>
      <c r="F63" s="1637" t="s">
        <v>399</v>
      </c>
      <c r="G63" s="1637" t="s">
        <v>400</v>
      </c>
      <c r="H63" s="1637" t="s">
        <v>5752</v>
      </c>
    </row>
    <row r="64" spans="1:35">
      <c r="A64" s="21"/>
      <c r="B64" s="21"/>
      <c r="C64" s="1748" t="s">
        <v>146</v>
      </c>
      <c r="D64" s="1748" t="s">
        <v>145</v>
      </c>
      <c r="E64" s="1748" t="s">
        <v>144</v>
      </c>
      <c r="F64" s="1748" t="s">
        <v>931</v>
      </c>
      <c r="G64" s="1748" t="s">
        <v>932</v>
      </c>
      <c r="H64" s="1748" t="s">
        <v>933</v>
      </c>
    </row>
    <row r="65" spans="1:12">
      <c r="A65" s="1752" t="s">
        <v>401</v>
      </c>
      <c r="B65" s="1743"/>
      <c r="C65" s="25"/>
      <c r="D65" s="25"/>
      <c r="E65" s="25"/>
      <c r="F65" s="25"/>
      <c r="G65" s="25"/>
      <c r="H65" s="25"/>
    </row>
    <row r="66" spans="1:12">
      <c r="A66" s="1753" t="s">
        <v>402</v>
      </c>
      <c r="B66" s="1743"/>
      <c r="C66" s="25"/>
      <c r="D66" s="25"/>
      <c r="E66" s="25"/>
      <c r="F66" s="25"/>
      <c r="G66" s="25"/>
      <c r="H66" s="25"/>
    </row>
    <row r="67" spans="1:12">
      <c r="A67" s="1754" t="s">
        <v>403</v>
      </c>
      <c r="B67" s="1743" t="s">
        <v>4</v>
      </c>
      <c r="C67" s="1314"/>
      <c r="D67" s="1314"/>
      <c r="E67" s="1314"/>
      <c r="F67" s="1314"/>
      <c r="G67" s="1314"/>
      <c r="H67" s="1314"/>
      <c r="I67" s="94"/>
      <c r="J67" t="s">
        <v>229</v>
      </c>
      <c r="K67" s="157" t="s">
        <v>6462</v>
      </c>
      <c r="L67" s="94"/>
    </row>
    <row r="68" spans="1:12">
      <c r="A68" s="1754" t="s">
        <v>404</v>
      </c>
      <c r="B68" s="1743"/>
      <c r="C68" s="25"/>
      <c r="D68" s="25"/>
      <c r="E68" s="25"/>
      <c r="F68" s="25"/>
      <c r="G68" s="25"/>
      <c r="H68" s="25"/>
      <c r="I68" s="94"/>
      <c r="K68" s="94"/>
      <c r="L68" s="94"/>
    </row>
    <row r="69" spans="1:12">
      <c r="A69" s="1755" t="s">
        <v>405</v>
      </c>
      <c r="B69" s="1743" t="s">
        <v>60</v>
      </c>
      <c r="C69" s="1314"/>
      <c r="D69" s="1314"/>
      <c r="E69" s="1314"/>
      <c r="F69" s="1314"/>
      <c r="G69" s="1314"/>
      <c r="H69" s="1314"/>
      <c r="I69" s="94" t="s">
        <v>566</v>
      </c>
      <c r="J69" t="s">
        <v>229</v>
      </c>
      <c r="K69" s="1455" t="s">
        <v>6463</v>
      </c>
      <c r="L69" s="94"/>
    </row>
    <row r="70" spans="1:12">
      <c r="A70" s="1756" t="s">
        <v>5753</v>
      </c>
      <c r="B70" s="1743" t="s">
        <v>59</v>
      </c>
      <c r="C70" s="1314"/>
      <c r="D70" s="1314"/>
      <c r="E70" s="1314"/>
      <c r="F70" s="1314"/>
      <c r="G70" s="1314"/>
      <c r="H70" s="1314"/>
      <c r="I70" s="94" t="s">
        <v>566</v>
      </c>
      <c r="J70" t="s">
        <v>229</v>
      </c>
      <c r="K70" s="1455" t="s">
        <v>6464</v>
      </c>
      <c r="L70" s="94"/>
    </row>
    <row r="71" spans="1:12">
      <c r="A71" s="1755" t="s">
        <v>726</v>
      </c>
      <c r="B71" s="1743" t="s">
        <v>58</v>
      </c>
      <c r="C71" s="1314"/>
      <c r="D71" s="1314"/>
      <c r="E71" s="1314"/>
      <c r="F71" s="1314"/>
      <c r="G71" s="1314"/>
      <c r="H71" s="1314"/>
      <c r="I71" s="94" t="s">
        <v>567</v>
      </c>
      <c r="J71" t="s">
        <v>229</v>
      </c>
      <c r="K71" s="1455" t="s">
        <v>6463</v>
      </c>
      <c r="L71" s="94"/>
    </row>
    <row r="72" spans="1:12">
      <c r="A72" s="1756" t="s">
        <v>5754</v>
      </c>
      <c r="B72" s="1743" t="s">
        <v>57</v>
      </c>
      <c r="C72" s="1314"/>
      <c r="D72" s="1314"/>
      <c r="E72" s="1314"/>
      <c r="F72" s="1314"/>
      <c r="G72" s="1314"/>
      <c r="H72" s="1314"/>
      <c r="I72" s="94" t="s">
        <v>567</v>
      </c>
      <c r="J72" t="s">
        <v>229</v>
      </c>
      <c r="K72" s="1455" t="s">
        <v>6464</v>
      </c>
      <c r="L72" s="94"/>
    </row>
    <row r="73" spans="1:12">
      <c r="A73" s="1753" t="s">
        <v>406</v>
      </c>
      <c r="B73" s="1743"/>
      <c r="C73" s="25"/>
      <c r="D73" s="25"/>
      <c r="E73" s="25"/>
      <c r="F73" s="25"/>
      <c r="G73" s="25"/>
      <c r="H73" s="25"/>
      <c r="I73" s="94"/>
      <c r="K73" s="94"/>
      <c r="L73" s="94"/>
    </row>
    <row r="74" spans="1:12">
      <c r="A74" s="1754" t="s">
        <v>403</v>
      </c>
      <c r="B74" s="1743" t="s">
        <v>56</v>
      </c>
      <c r="C74" s="1314"/>
      <c r="D74" s="1314"/>
      <c r="E74" s="1314"/>
      <c r="F74" s="1314"/>
      <c r="G74" s="1314"/>
      <c r="H74" s="1314"/>
      <c r="I74" s="94"/>
      <c r="J74" s="21" t="s">
        <v>548</v>
      </c>
      <c r="K74" s="157" t="s">
        <v>6462</v>
      </c>
      <c r="L74" s="94"/>
    </row>
    <row r="75" spans="1:12">
      <c r="A75" s="1754" t="s">
        <v>407</v>
      </c>
      <c r="B75" s="1743"/>
      <c r="C75" s="25"/>
      <c r="D75" s="25"/>
      <c r="E75" s="25"/>
      <c r="F75" s="25"/>
      <c r="G75" s="25"/>
      <c r="H75" s="25"/>
      <c r="I75" s="94"/>
      <c r="K75" s="94"/>
      <c r="L75" s="94"/>
    </row>
    <row r="76" spans="1:12">
      <c r="A76" s="1757" t="s">
        <v>405</v>
      </c>
      <c r="B76" s="1743" t="s">
        <v>55</v>
      </c>
      <c r="C76" s="1314"/>
      <c r="D76" s="1314"/>
      <c r="E76" s="1314"/>
      <c r="F76" s="1314"/>
      <c r="G76" s="1314"/>
      <c r="H76" s="1314"/>
      <c r="I76" s="94" t="s">
        <v>566</v>
      </c>
      <c r="J76" s="21" t="s">
        <v>548</v>
      </c>
      <c r="K76" s="1455" t="s">
        <v>6463</v>
      </c>
      <c r="L76" s="94"/>
    </row>
    <row r="77" spans="1:12">
      <c r="A77" s="1758" t="s">
        <v>5753</v>
      </c>
      <c r="B77" s="1743" t="s">
        <v>54</v>
      </c>
      <c r="C77" s="1314"/>
      <c r="D77" s="1314"/>
      <c r="E77" s="1314"/>
      <c r="F77" s="1314"/>
      <c r="G77" s="1314"/>
      <c r="H77" s="1314"/>
      <c r="I77" s="94" t="s">
        <v>566</v>
      </c>
      <c r="J77" s="21" t="s">
        <v>548</v>
      </c>
      <c r="K77" s="1455" t="s">
        <v>6464</v>
      </c>
      <c r="L77" s="94"/>
    </row>
    <row r="78" spans="1:12">
      <c r="A78" s="1753" t="s">
        <v>408</v>
      </c>
      <c r="B78" s="1743"/>
      <c r="C78" s="25"/>
      <c r="D78" s="25"/>
      <c r="E78" s="25"/>
      <c r="F78" s="25"/>
      <c r="G78" s="25"/>
      <c r="H78" s="25"/>
      <c r="I78" s="94"/>
      <c r="K78" s="94"/>
      <c r="L78" s="94"/>
    </row>
    <row r="79" spans="1:12">
      <c r="A79" s="1754" t="s">
        <v>403</v>
      </c>
      <c r="B79" s="1743" t="s">
        <v>3</v>
      </c>
      <c r="C79" s="1314"/>
      <c r="D79" s="1314"/>
      <c r="E79" s="1314"/>
      <c r="F79" s="1314"/>
      <c r="G79" s="1314"/>
      <c r="H79" s="1314"/>
      <c r="I79" s="94"/>
      <c r="J79" t="s">
        <v>222</v>
      </c>
      <c r="K79" s="157" t="s">
        <v>6462</v>
      </c>
      <c r="L79" s="94"/>
    </row>
    <row r="80" spans="1:12">
      <c r="A80" s="1759" t="s">
        <v>409</v>
      </c>
      <c r="B80" s="1743"/>
      <c r="C80" s="25"/>
      <c r="D80" s="25"/>
      <c r="E80" s="25"/>
      <c r="F80" s="25"/>
      <c r="G80" s="25"/>
      <c r="H80" s="25"/>
      <c r="I80" s="94"/>
      <c r="K80" s="94"/>
      <c r="L80" s="94"/>
    </row>
    <row r="81" spans="1:12">
      <c r="A81" s="1757" t="s">
        <v>405</v>
      </c>
      <c r="B81" s="1743" t="s">
        <v>53</v>
      </c>
      <c r="C81" s="1314"/>
      <c r="D81" s="1314"/>
      <c r="E81" s="1314"/>
      <c r="F81" s="1314"/>
      <c r="G81" s="1314"/>
      <c r="H81" s="1314"/>
      <c r="I81" s="94" t="s">
        <v>566</v>
      </c>
      <c r="J81" t="s">
        <v>222</v>
      </c>
      <c r="K81" s="1455" t="s">
        <v>6463</v>
      </c>
      <c r="L81" s="94"/>
    </row>
    <row r="82" spans="1:12">
      <c r="A82" s="1758" t="s">
        <v>5753</v>
      </c>
      <c r="B82" s="1743" t="s">
        <v>52</v>
      </c>
      <c r="C82" s="1314"/>
      <c r="D82" s="1314"/>
      <c r="E82" s="1314"/>
      <c r="F82" s="1314"/>
      <c r="G82" s="1314"/>
      <c r="H82" s="1314"/>
      <c r="I82" s="94" t="s">
        <v>566</v>
      </c>
      <c r="J82" t="s">
        <v>222</v>
      </c>
      <c r="K82" s="1455" t="s">
        <v>6464</v>
      </c>
      <c r="L82" s="94"/>
    </row>
    <row r="83" spans="1:12">
      <c r="A83" s="1753" t="s">
        <v>410</v>
      </c>
      <c r="B83" s="1743"/>
      <c r="C83" s="25"/>
      <c r="D83" s="25"/>
      <c r="E83" s="25"/>
      <c r="F83" s="25"/>
      <c r="G83" s="25"/>
      <c r="H83" s="25"/>
      <c r="I83" s="94"/>
      <c r="K83" s="94"/>
      <c r="L83" s="94"/>
    </row>
    <row r="84" spans="1:12">
      <c r="A84" s="1759" t="s">
        <v>403</v>
      </c>
      <c r="B84" s="1743" t="s">
        <v>51</v>
      </c>
      <c r="C84" s="1314"/>
      <c r="D84" s="1314"/>
      <c r="E84" s="1314"/>
      <c r="F84" s="1314"/>
      <c r="G84" s="1314"/>
      <c r="H84" s="1314"/>
      <c r="I84" s="94"/>
      <c r="J84" s="21" t="s">
        <v>217</v>
      </c>
      <c r="K84" s="157" t="s">
        <v>6462</v>
      </c>
      <c r="L84" s="94"/>
    </row>
    <row r="85" spans="1:12">
      <c r="A85" s="1759" t="s">
        <v>6477</v>
      </c>
      <c r="B85" s="1743"/>
      <c r="C85" s="25"/>
      <c r="D85" s="25"/>
      <c r="E85" s="25"/>
      <c r="F85" s="25"/>
      <c r="G85" s="25"/>
      <c r="H85" s="25"/>
      <c r="I85" s="94"/>
      <c r="K85" s="94"/>
      <c r="L85" s="94"/>
    </row>
    <row r="86" spans="1:12">
      <c r="A86" s="1760">
        <v>-0.3</v>
      </c>
      <c r="B86" s="1743" t="s">
        <v>50</v>
      </c>
      <c r="C86" s="1314"/>
      <c r="D86" s="1314"/>
      <c r="E86" s="1314"/>
      <c r="F86" s="1314"/>
      <c r="G86" s="1314"/>
      <c r="H86" s="1314"/>
      <c r="I86" s="94" t="s">
        <v>568</v>
      </c>
      <c r="J86" s="21" t="s">
        <v>217</v>
      </c>
      <c r="K86" s="1455" t="s">
        <v>6463</v>
      </c>
      <c r="L86" s="94"/>
    </row>
    <row r="87" spans="1:12">
      <c r="A87" s="1761" t="s">
        <v>5755</v>
      </c>
      <c r="B87" s="1743" t="s">
        <v>49</v>
      </c>
      <c r="C87" s="1314"/>
      <c r="D87" s="1314"/>
      <c r="E87" s="1314"/>
      <c r="F87" s="1314"/>
      <c r="G87" s="1314"/>
      <c r="H87" s="1314"/>
      <c r="I87" s="94" t="s">
        <v>568</v>
      </c>
      <c r="J87" s="21" t="s">
        <v>217</v>
      </c>
      <c r="K87" s="1455" t="s">
        <v>6464</v>
      </c>
      <c r="L87" s="94"/>
    </row>
    <row r="88" spans="1:12">
      <c r="A88" s="1753" t="s">
        <v>6478</v>
      </c>
      <c r="B88" s="1743"/>
      <c r="C88" s="25"/>
      <c r="D88" s="25"/>
      <c r="E88" s="25"/>
      <c r="F88" s="25"/>
      <c r="G88" s="25"/>
      <c r="H88" s="25"/>
      <c r="I88" s="94"/>
      <c r="K88" s="94"/>
      <c r="L88" s="94"/>
    </row>
    <row r="89" spans="1:12">
      <c r="A89" s="1754" t="s">
        <v>403</v>
      </c>
      <c r="B89" s="1743" t="s">
        <v>48</v>
      </c>
      <c r="C89" s="1314"/>
      <c r="D89" s="1314"/>
      <c r="E89" s="1314"/>
      <c r="F89" s="1314"/>
      <c r="G89" s="1314"/>
      <c r="H89" s="1314"/>
      <c r="I89" s="94"/>
      <c r="J89" s="21" t="s">
        <v>225</v>
      </c>
      <c r="K89" s="157" t="s">
        <v>6462</v>
      </c>
      <c r="L89" s="94"/>
    </row>
    <row r="90" spans="1:12">
      <c r="A90" s="1759" t="s">
        <v>5756</v>
      </c>
      <c r="B90" s="1743"/>
      <c r="C90" s="25"/>
      <c r="D90" s="25"/>
      <c r="E90" s="25"/>
      <c r="F90" s="25"/>
      <c r="G90" s="25"/>
      <c r="H90" s="25"/>
      <c r="I90" s="94"/>
      <c r="J90" s="21"/>
      <c r="K90" s="94"/>
      <c r="L90" s="94"/>
    </row>
    <row r="91" spans="1:12">
      <c r="A91" s="1760">
        <v>-0.3</v>
      </c>
      <c r="B91" s="1743" t="s">
        <v>47</v>
      </c>
      <c r="C91" s="1314"/>
      <c r="D91" s="1314"/>
      <c r="E91" s="1314"/>
      <c r="F91" s="1314"/>
      <c r="G91" s="1314"/>
      <c r="H91" s="1314"/>
      <c r="I91" s="94" t="s">
        <v>568</v>
      </c>
      <c r="J91" s="21" t="s">
        <v>6450</v>
      </c>
      <c r="K91" s="1455" t="s">
        <v>6463</v>
      </c>
      <c r="L91" s="94"/>
    </row>
    <row r="92" spans="1:12">
      <c r="A92" s="1761" t="s">
        <v>5755</v>
      </c>
      <c r="B92" s="1743" t="s">
        <v>46</v>
      </c>
      <c r="C92" s="1314"/>
      <c r="D92" s="1314"/>
      <c r="E92" s="1314"/>
      <c r="F92" s="1314"/>
      <c r="G92" s="1314"/>
      <c r="H92" s="1314"/>
      <c r="I92" s="94" t="s">
        <v>568</v>
      </c>
      <c r="J92" s="21" t="s">
        <v>6450</v>
      </c>
      <c r="K92" s="1455" t="s">
        <v>6464</v>
      </c>
      <c r="L92" s="94"/>
    </row>
    <row r="93" spans="1:12">
      <c r="A93" s="1753" t="s">
        <v>5816</v>
      </c>
      <c r="B93" s="1743"/>
      <c r="C93" s="25"/>
      <c r="D93" s="25"/>
      <c r="E93" s="25"/>
      <c r="F93" s="25"/>
      <c r="G93" s="25"/>
      <c r="H93" s="25"/>
      <c r="I93" s="94"/>
      <c r="K93" s="94"/>
      <c r="L93" s="94"/>
    </row>
    <row r="94" spans="1:12">
      <c r="A94" s="1754" t="s">
        <v>403</v>
      </c>
      <c r="B94" s="1743" t="s">
        <v>45</v>
      </c>
      <c r="C94" s="1314"/>
      <c r="D94" s="1314"/>
      <c r="E94" s="1314"/>
      <c r="F94" s="1314"/>
      <c r="G94" s="1314"/>
      <c r="H94" s="1314"/>
      <c r="I94" s="94"/>
      <c r="J94" s="21" t="s">
        <v>220</v>
      </c>
      <c r="K94" s="157" t="s">
        <v>6462</v>
      </c>
      <c r="L94" s="94"/>
    </row>
    <row r="95" spans="1:12">
      <c r="A95" s="1759" t="s">
        <v>5757</v>
      </c>
      <c r="B95" s="1743"/>
      <c r="C95" s="25"/>
      <c r="D95" s="25"/>
      <c r="E95" s="25"/>
      <c r="F95" s="25"/>
      <c r="G95" s="25"/>
      <c r="H95" s="25"/>
      <c r="I95" s="94"/>
      <c r="K95" s="94"/>
      <c r="L95" s="94"/>
    </row>
    <row r="96" spans="1:12">
      <c r="A96" s="1760">
        <v>-0.1</v>
      </c>
      <c r="B96" s="1743" t="s">
        <v>102</v>
      </c>
      <c r="C96" s="1314"/>
      <c r="D96" s="1314"/>
      <c r="E96" s="1314"/>
      <c r="F96" s="1314"/>
      <c r="G96" s="1314"/>
      <c r="H96" s="1314"/>
      <c r="I96" s="94" t="s">
        <v>569</v>
      </c>
      <c r="J96" s="21" t="s">
        <v>220</v>
      </c>
      <c r="K96" s="1455" t="s">
        <v>6463</v>
      </c>
      <c r="L96" s="94"/>
    </row>
    <row r="97" spans="1:12">
      <c r="A97" s="1761" t="s">
        <v>5758</v>
      </c>
      <c r="B97" s="1743" t="s">
        <v>101</v>
      </c>
      <c r="C97" s="1314"/>
      <c r="D97" s="1314"/>
      <c r="E97" s="1314"/>
      <c r="F97" s="1314"/>
      <c r="G97" s="1314"/>
      <c r="H97" s="1314"/>
      <c r="I97" s="94" t="s">
        <v>569</v>
      </c>
      <c r="J97" s="21" t="s">
        <v>220</v>
      </c>
      <c r="K97" s="1455" t="s">
        <v>6464</v>
      </c>
      <c r="L97" s="94"/>
    </row>
    <row r="98" spans="1:12">
      <c r="A98" s="1753" t="s">
        <v>411</v>
      </c>
      <c r="B98" s="1743"/>
      <c r="C98" s="25"/>
      <c r="D98" s="25"/>
      <c r="E98" s="25"/>
      <c r="F98" s="25"/>
      <c r="G98" s="25"/>
      <c r="H98" s="25"/>
      <c r="I98" s="94"/>
      <c r="K98" s="94"/>
      <c r="L98" s="94"/>
    </row>
    <row r="99" spans="1:12">
      <c r="A99" s="1754" t="s">
        <v>403</v>
      </c>
      <c r="B99" s="1743" t="s">
        <v>44</v>
      </c>
      <c r="C99" s="1314"/>
      <c r="D99" s="1314"/>
      <c r="E99" s="1314"/>
      <c r="F99" s="1314"/>
      <c r="G99" s="1314"/>
      <c r="H99" s="1314"/>
      <c r="I99" s="94"/>
      <c r="J99" s="21" t="s">
        <v>547</v>
      </c>
      <c r="K99" s="157" t="s">
        <v>6462</v>
      </c>
      <c r="L99" s="94"/>
    </row>
    <row r="100" spans="1:12">
      <c r="A100" s="1759" t="s">
        <v>412</v>
      </c>
      <c r="B100" s="1743"/>
      <c r="C100" s="25"/>
      <c r="D100" s="25"/>
      <c r="E100" s="25"/>
      <c r="F100" s="25"/>
      <c r="G100" s="25"/>
      <c r="H100" s="25"/>
      <c r="I100" s="94"/>
      <c r="K100" s="94"/>
      <c r="L100" s="94"/>
    </row>
    <row r="101" spans="1:12">
      <c r="A101" s="1761">
        <v>-0.25</v>
      </c>
      <c r="B101" s="1743" t="s">
        <v>43</v>
      </c>
      <c r="C101" s="1411"/>
      <c r="D101" s="1411"/>
      <c r="E101" s="1411"/>
      <c r="F101" s="1314"/>
      <c r="G101" s="1314"/>
      <c r="H101" s="1314"/>
      <c r="I101" s="94" t="s">
        <v>570</v>
      </c>
      <c r="J101" s="21" t="s">
        <v>547</v>
      </c>
      <c r="K101" s="1455" t="s">
        <v>6463</v>
      </c>
    </row>
    <row r="102" spans="1:12">
      <c r="A102" s="1758" t="s">
        <v>1020</v>
      </c>
      <c r="B102" s="1743" t="s">
        <v>2</v>
      </c>
      <c r="C102" s="1411"/>
      <c r="D102" s="1411"/>
      <c r="E102" s="1411"/>
      <c r="F102" s="1314"/>
      <c r="G102" s="1314"/>
      <c r="H102" s="1314"/>
      <c r="I102" s="157" t="s">
        <v>6458</v>
      </c>
      <c r="J102" s="21" t="s">
        <v>547</v>
      </c>
      <c r="K102" s="1455" t="s">
        <v>6463</v>
      </c>
    </row>
    <row r="103" spans="1:12">
      <c r="A103" s="1762" t="s">
        <v>823</v>
      </c>
      <c r="B103" s="1743"/>
      <c r="C103" s="25"/>
      <c r="D103" s="25"/>
      <c r="E103" s="25"/>
      <c r="F103" s="25"/>
      <c r="G103" s="25"/>
      <c r="H103" s="25"/>
      <c r="I103" s="94"/>
      <c r="K103" s="94"/>
    </row>
    <row r="104" spans="1:12">
      <c r="A104" s="1758" t="s">
        <v>5759</v>
      </c>
      <c r="B104" s="1743" t="s">
        <v>42</v>
      </c>
      <c r="C104" s="1411"/>
      <c r="D104" s="1411"/>
      <c r="E104" s="1411"/>
      <c r="F104" s="1314"/>
      <c r="G104" s="1314"/>
      <c r="H104" s="1314"/>
      <c r="I104" s="94" t="s">
        <v>570</v>
      </c>
      <c r="J104" s="21" t="s">
        <v>547</v>
      </c>
      <c r="K104" s="1455" t="s">
        <v>6464</v>
      </c>
    </row>
    <row r="105" spans="1:12">
      <c r="A105" s="1758" t="s">
        <v>5760</v>
      </c>
      <c r="B105" s="1743" t="s">
        <v>41</v>
      </c>
      <c r="C105" s="1411"/>
      <c r="D105" s="1411"/>
      <c r="E105" s="1411"/>
      <c r="F105" s="1314"/>
      <c r="G105" s="1314"/>
      <c r="H105" s="1314"/>
      <c r="I105" s="157" t="s">
        <v>6458</v>
      </c>
      <c r="J105" s="21" t="s">
        <v>547</v>
      </c>
      <c r="K105" s="1455" t="s">
        <v>6464</v>
      </c>
    </row>
    <row r="106" spans="1:12">
      <c r="A106" s="1753" t="s">
        <v>413</v>
      </c>
      <c r="B106" s="1743"/>
      <c r="C106" s="25"/>
      <c r="D106" s="25"/>
      <c r="E106" s="25"/>
      <c r="F106" s="25"/>
      <c r="G106" s="25"/>
      <c r="H106" s="25"/>
      <c r="I106" s="94"/>
      <c r="K106" s="94"/>
    </row>
    <row r="107" spans="1:12">
      <c r="A107" s="1754" t="s">
        <v>403</v>
      </c>
      <c r="B107" s="1743" t="s">
        <v>40</v>
      </c>
      <c r="C107" s="1314"/>
      <c r="D107" s="1314"/>
      <c r="E107" s="1314"/>
      <c r="F107" s="1314"/>
      <c r="G107" s="1314"/>
      <c r="H107" s="1314"/>
      <c r="I107" s="94"/>
      <c r="J107" s="21" t="s">
        <v>549</v>
      </c>
      <c r="K107" s="157" t="s">
        <v>6462</v>
      </c>
      <c r="L107" s="94"/>
    </row>
    <row r="108" spans="1:12">
      <c r="A108" s="1759" t="s">
        <v>414</v>
      </c>
      <c r="B108" s="1743"/>
      <c r="C108" s="25"/>
      <c r="D108" s="25"/>
      <c r="E108" s="25"/>
      <c r="F108" s="25"/>
      <c r="G108" s="25"/>
      <c r="H108" s="25"/>
      <c r="I108" s="94"/>
      <c r="K108" s="94"/>
      <c r="L108" s="94"/>
    </row>
    <row r="109" spans="1:12">
      <c r="A109" s="1758" t="s">
        <v>5761</v>
      </c>
      <c r="B109" s="1534" t="s">
        <v>39</v>
      </c>
      <c r="C109" s="1314"/>
      <c r="D109" s="1314"/>
      <c r="E109" s="1314"/>
      <c r="F109" s="1314"/>
      <c r="G109" s="1314"/>
      <c r="H109" s="1314"/>
      <c r="I109" s="94" t="s">
        <v>570</v>
      </c>
      <c r="J109" s="21" t="s">
        <v>549</v>
      </c>
      <c r="K109" s="1455" t="s">
        <v>6463</v>
      </c>
      <c r="L109" s="94"/>
    </row>
    <row r="110" spans="1:12">
      <c r="A110" s="1762" t="s">
        <v>824</v>
      </c>
      <c r="B110" s="1743"/>
      <c r="C110" s="25"/>
      <c r="D110" s="25"/>
      <c r="E110" s="25"/>
      <c r="F110" s="25"/>
      <c r="G110" s="25"/>
      <c r="H110" s="25"/>
      <c r="I110" s="94"/>
      <c r="K110" s="94"/>
      <c r="L110" s="94"/>
    </row>
    <row r="111" spans="1:12">
      <c r="A111" s="1758" t="s">
        <v>5759</v>
      </c>
      <c r="B111" s="1743" t="s">
        <v>38</v>
      </c>
      <c r="C111" s="1314"/>
      <c r="D111" s="1314"/>
      <c r="E111" s="1314"/>
      <c r="F111" s="1314"/>
      <c r="G111" s="1314"/>
      <c r="H111" s="1314"/>
      <c r="I111" s="94" t="s">
        <v>570</v>
      </c>
      <c r="J111" s="21" t="s">
        <v>549</v>
      </c>
      <c r="K111" s="1455" t="s">
        <v>6464</v>
      </c>
      <c r="L111" s="94"/>
    </row>
    <row r="112" spans="1:12">
      <c r="C112" s="4" t="s">
        <v>91</v>
      </c>
      <c r="D112" s="4" t="s">
        <v>91</v>
      </c>
      <c r="E112" s="4" t="s">
        <v>91</v>
      </c>
      <c r="F112" s="4" t="s">
        <v>91</v>
      </c>
      <c r="G112" s="4" t="s">
        <v>91</v>
      </c>
      <c r="H112" s="4" t="s">
        <v>91</v>
      </c>
    </row>
    <row r="113" spans="3:8" ht="28.8">
      <c r="C113" s="12" t="s">
        <v>100</v>
      </c>
      <c r="D113" s="12" t="s">
        <v>92</v>
      </c>
      <c r="E113" s="12" t="s">
        <v>800</v>
      </c>
      <c r="F113" s="12" t="s">
        <v>100</v>
      </c>
      <c r="G113" s="12" t="s">
        <v>92</v>
      </c>
      <c r="H113" s="12" t="s">
        <v>800</v>
      </c>
    </row>
    <row r="114" spans="3:8">
      <c r="C114" s="12" t="s">
        <v>216</v>
      </c>
      <c r="D114" s="12" t="s">
        <v>216</v>
      </c>
      <c r="E114" s="12" t="s">
        <v>216</v>
      </c>
      <c r="F114" s="12" t="s">
        <v>216</v>
      </c>
      <c r="G114" s="12" t="s">
        <v>216</v>
      </c>
      <c r="H114" s="12" t="s">
        <v>216</v>
      </c>
    </row>
    <row r="115" spans="3:8" ht="28.8">
      <c r="F115" s="32" t="s">
        <v>104</v>
      </c>
      <c r="G115" s="32" t="s">
        <v>104</v>
      </c>
      <c r="H115" s="32" t="s">
        <v>104</v>
      </c>
    </row>
  </sheetData>
  <mergeCells count="6">
    <mergeCell ref="H23:AE23"/>
    <mergeCell ref="C23:C24"/>
    <mergeCell ref="D23:D24"/>
    <mergeCell ref="E23:E24"/>
    <mergeCell ref="F23:F24"/>
    <mergeCell ref="G23:G24"/>
  </mergeCells>
  <phoneticPr fontId="43" type="noConversion"/>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226">
    <tabColor rgb="FF00B0F0"/>
  </sheetPr>
  <dimension ref="A1:AJ114"/>
  <sheetViews>
    <sheetView zoomScale="80" zoomScaleNormal="80" workbookViewId="0"/>
  </sheetViews>
  <sheetFormatPr defaultColWidth="9.33203125" defaultRowHeight="14.4"/>
  <cols>
    <col min="1" max="1" width="52.33203125" customWidth="1"/>
    <col min="2" max="2" width="6.6640625" style="71" bestFit="1" customWidth="1"/>
    <col min="3" max="31" width="23.33203125" customWidth="1"/>
    <col min="32" max="32" width="66.5546875" customWidth="1"/>
    <col min="33" max="33" width="65.6640625" customWidth="1"/>
    <col min="34" max="34" width="54.44140625" customWidth="1"/>
    <col min="35" max="35" width="32.6640625" bestFit="1" customWidth="1"/>
  </cols>
  <sheetData>
    <row r="1" spans="1:36">
      <c r="A1" s="20" t="s">
        <v>5998</v>
      </c>
    </row>
    <row r="2" spans="1:36" s="57" customFormat="1">
      <c r="A2" s="1521" t="s">
        <v>6391</v>
      </c>
      <c r="B2" s="72"/>
      <c r="C2" s="58"/>
      <c r="J2"/>
      <c r="K2"/>
      <c r="L2"/>
      <c r="M2"/>
      <c r="N2"/>
      <c r="O2"/>
      <c r="P2"/>
      <c r="Q2"/>
      <c r="R2"/>
      <c r="S2"/>
      <c r="T2"/>
      <c r="U2"/>
      <c r="V2"/>
      <c r="W2"/>
      <c r="X2"/>
      <c r="Y2"/>
      <c r="Z2"/>
      <c r="AA2"/>
      <c r="AB2"/>
      <c r="AC2"/>
      <c r="AD2"/>
      <c r="AE2"/>
    </row>
    <row r="3" spans="1:36">
      <c r="A3" s="21"/>
    </row>
    <row r="4" spans="1:36">
      <c r="A4" s="20" t="s">
        <v>5999</v>
      </c>
    </row>
    <row r="5" spans="1:36">
      <c r="A5" s="1521" t="s">
        <v>6390</v>
      </c>
    </row>
    <row r="6" spans="1:36">
      <c r="A6" s="1521"/>
    </row>
    <row r="7" spans="1:36">
      <c r="A7" s="36" t="s">
        <v>109</v>
      </c>
    </row>
    <row r="8" spans="1:36">
      <c r="A8" s="36" t="s">
        <v>700</v>
      </c>
    </row>
    <row r="9" spans="1:36">
      <c r="A9" s="61"/>
      <c r="B9" s="61"/>
      <c r="C9" s="61"/>
      <c r="D9" s="61"/>
      <c r="E9" s="61"/>
      <c r="F9" s="61"/>
      <c r="G9" s="61"/>
      <c r="H9" s="61"/>
      <c r="I9" s="61"/>
      <c r="AI9" s="60"/>
      <c r="AJ9" s="60"/>
    </row>
    <row r="10" spans="1:36">
      <c r="A10" s="61"/>
      <c r="B10" s="61"/>
      <c r="C10" s="1399" t="s">
        <v>13</v>
      </c>
      <c r="D10" s="61"/>
      <c r="E10" s="61"/>
      <c r="F10" s="61"/>
      <c r="G10" s="61"/>
      <c r="H10" s="61"/>
      <c r="I10" s="61"/>
      <c r="AI10" s="60"/>
      <c r="AJ10" s="60"/>
    </row>
    <row r="11" spans="1:36">
      <c r="A11" s="1402" t="s">
        <v>5748</v>
      </c>
      <c r="B11" s="1400" t="s">
        <v>72</v>
      </c>
      <c r="C11" s="1403"/>
      <c r="D11" s="146" t="s">
        <v>1022</v>
      </c>
      <c r="F11" s="63"/>
      <c r="G11" s="63"/>
      <c r="H11" s="63"/>
      <c r="I11" s="63"/>
      <c r="AI11" s="60"/>
      <c r="AJ11" s="60"/>
    </row>
    <row r="12" spans="1:36">
      <c r="A12" s="1402" t="s">
        <v>5749</v>
      </c>
      <c r="B12" s="1400" t="s">
        <v>11</v>
      </c>
      <c r="C12" s="1403"/>
      <c r="D12" s="146" t="s">
        <v>1023</v>
      </c>
      <c r="F12" s="63"/>
      <c r="G12" s="63"/>
      <c r="H12" s="63"/>
      <c r="I12" s="63"/>
      <c r="AI12" s="60"/>
      <c r="AJ12" s="60"/>
    </row>
    <row r="13" spans="1:36">
      <c r="A13" s="1404" t="s">
        <v>844</v>
      </c>
      <c r="B13" s="1400" t="s">
        <v>71</v>
      </c>
      <c r="C13" s="1403"/>
      <c r="D13" s="146" t="s">
        <v>845</v>
      </c>
      <c r="E13" s="63"/>
      <c r="F13" s="63"/>
      <c r="G13" s="63"/>
      <c r="H13" s="63"/>
      <c r="I13" s="63"/>
      <c r="AI13" s="60"/>
      <c r="AJ13" s="60"/>
    </row>
    <row r="14" spans="1:36">
      <c r="B14" s="73"/>
      <c r="C14" s="59"/>
      <c r="D14" s="59"/>
      <c r="E14" s="59"/>
      <c r="F14" s="59"/>
      <c r="G14" s="59"/>
      <c r="H14" s="59"/>
      <c r="I14" s="59"/>
    </row>
    <row r="15" spans="1:36">
      <c r="A15" s="20" t="s">
        <v>6000</v>
      </c>
      <c r="B15" s="73"/>
      <c r="C15" s="59"/>
      <c r="D15" s="59"/>
      <c r="E15" s="59"/>
      <c r="F15" s="59"/>
      <c r="G15" s="59"/>
      <c r="H15" s="59"/>
      <c r="I15" s="59"/>
    </row>
    <row r="16" spans="1:36">
      <c r="A16" s="1521" t="s">
        <v>6401</v>
      </c>
      <c r="B16" s="73"/>
      <c r="C16" s="59"/>
      <c r="D16" s="59"/>
      <c r="E16" s="59"/>
      <c r="F16" s="59"/>
      <c r="G16" s="59"/>
      <c r="H16" s="59"/>
      <c r="I16" s="59"/>
    </row>
    <row r="17" spans="1:35">
      <c r="A17" s="53"/>
      <c r="B17" s="73"/>
      <c r="C17" s="59"/>
      <c r="D17" s="59"/>
      <c r="E17" s="59"/>
      <c r="F17" s="59"/>
      <c r="G17" s="59"/>
      <c r="H17" s="59"/>
      <c r="I17" s="59"/>
    </row>
    <row r="18" spans="1:35">
      <c r="A18" s="36" t="s">
        <v>109</v>
      </c>
      <c r="B18" s="73"/>
      <c r="C18" s="59"/>
      <c r="D18" s="59"/>
      <c r="E18" s="59"/>
      <c r="F18" s="59"/>
      <c r="G18" s="59"/>
      <c r="H18" s="59"/>
      <c r="I18" s="59"/>
    </row>
    <row r="19" spans="1:35">
      <c r="A19" s="36" t="s">
        <v>700</v>
      </c>
      <c r="B19" s="73"/>
      <c r="C19" s="59"/>
      <c r="D19" s="59"/>
      <c r="E19" s="59"/>
      <c r="F19" s="59"/>
      <c r="G19" s="59"/>
      <c r="H19" s="59"/>
      <c r="I19" s="59"/>
    </row>
    <row r="20" spans="1:35">
      <c r="A20" s="54" t="s">
        <v>90</v>
      </c>
      <c r="B20" s="73"/>
      <c r="C20" s="1332"/>
      <c r="D20" s="1332"/>
      <c r="E20" s="1332"/>
      <c r="F20" s="1332"/>
      <c r="G20" s="1332"/>
      <c r="H20" s="1332"/>
      <c r="I20" s="1332"/>
      <c r="J20" s="1332"/>
      <c r="K20" s="1332"/>
      <c r="L20" s="1332"/>
      <c r="M20" s="1332"/>
      <c r="N20" s="21"/>
      <c r="O20" s="21"/>
      <c r="P20" s="21"/>
      <c r="Q20" s="21"/>
      <c r="R20" s="21"/>
      <c r="S20" s="21"/>
      <c r="T20" s="21"/>
      <c r="U20" s="21"/>
      <c r="V20" s="21"/>
      <c r="W20" s="21"/>
      <c r="X20" s="21"/>
      <c r="Y20" s="21"/>
      <c r="Z20" s="21"/>
      <c r="AA20" s="21"/>
      <c r="AB20" s="21"/>
      <c r="AC20" s="21"/>
      <c r="AD20" s="21"/>
      <c r="AE20" s="21"/>
    </row>
    <row r="21" spans="1:35">
      <c r="A21" s="53"/>
      <c r="B21" s="73"/>
      <c r="C21" s="1332"/>
      <c r="D21" s="1332"/>
      <c r="E21" s="1332"/>
      <c r="F21" s="1332"/>
      <c r="G21" s="1332"/>
      <c r="H21" s="1332"/>
      <c r="I21" s="1332"/>
      <c r="J21" s="1332"/>
      <c r="K21" s="1332"/>
      <c r="L21" s="1332"/>
      <c r="M21" s="21"/>
      <c r="N21" s="21"/>
      <c r="O21" s="21"/>
      <c r="P21" s="21"/>
      <c r="Q21" s="21"/>
      <c r="R21" s="21"/>
      <c r="S21" s="21"/>
      <c r="T21" s="21"/>
      <c r="U21" s="21"/>
      <c r="V21" s="21"/>
      <c r="W21" s="21"/>
      <c r="X21" s="21"/>
      <c r="Y21" s="21"/>
      <c r="Z21" s="21"/>
      <c r="AA21" s="21"/>
      <c r="AB21" s="21"/>
      <c r="AC21" s="21"/>
      <c r="AD21" s="21"/>
      <c r="AE21" s="21"/>
    </row>
    <row r="22" spans="1:35">
      <c r="A22" s="53"/>
      <c r="B22" s="73"/>
      <c r="C22" s="2157" t="s">
        <v>388</v>
      </c>
      <c r="D22" s="2157" t="s">
        <v>389</v>
      </c>
      <c r="E22" s="2157" t="s">
        <v>390</v>
      </c>
      <c r="F22" s="2157" t="s">
        <v>391</v>
      </c>
      <c r="G22" s="2157" t="s">
        <v>392</v>
      </c>
      <c r="H22" s="2158" t="s">
        <v>5750</v>
      </c>
      <c r="I22" s="2158"/>
      <c r="J22" s="2158"/>
      <c r="K22" s="2158"/>
      <c r="L22" s="2158"/>
      <c r="M22" s="2158"/>
      <c r="N22" s="2158"/>
      <c r="O22" s="2158"/>
      <c r="P22" s="2158"/>
      <c r="Q22" s="2158"/>
      <c r="R22" s="2158"/>
      <c r="S22" s="2158"/>
      <c r="T22" s="2158"/>
      <c r="U22" s="2158"/>
      <c r="V22" s="2158"/>
      <c r="W22" s="2158"/>
      <c r="X22" s="2158"/>
      <c r="Y22" s="2158"/>
      <c r="Z22" s="2158"/>
      <c r="AA22" s="2159"/>
      <c r="AB22" s="2159"/>
      <c r="AC22" s="2159"/>
      <c r="AD22" s="2158"/>
      <c r="AE22" s="2158"/>
    </row>
    <row r="23" spans="1:35" s="71" customFormat="1">
      <c r="C23" s="2157"/>
      <c r="D23" s="2157"/>
      <c r="E23" s="2157"/>
      <c r="F23" s="2157"/>
      <c r="G23" s="2157"/>
      <c r="H23" s="1788" t="s">
        <v>393</v>
      </c>
      <c r="I23" s="1788" t="s">
        <v>394</v>
      </c>
      <c r="J23" s="1788" t="s">
        <v>6200</v>
      </c>
      <c r="K23" s="1788" t="s">
        <v>6201</v>
      </c>
      <c r="L23" s="1788" t="s">
        <v>6202</v>
      </c>
      <c r="M23" s="1788" t="s">
        <v>6203</v>
      </c>
      <c r="N23" s="1788" t="s">
        <v>6217</v>
      </c>
      <c r="O23" s="1788" t="s">
        <v>6221</v>
      </c>
      <c r="P23" s="1788" t="s">
        <v>6218</v>
      </c>
      <c r="Q23" s="1788" t="s">
        <v>6219</v>
      </c>
      <c r="R23" s="1788" t="s">
        <v>6220</v>
      </c>
      <c r="S23" s="1788" t="s">
        <v>6210</v>
      </c>
      <c r="T23" s="1788" t="s">
        <v>6211</v>
      </c>
      <c r="U23" s="1788" t="s">
        <v>6212</v>
      </c>
      <c r="V23" s="1788" t="s">
        <v>6214</v>
      </c>
      <c r="W23" s="1788" t="s">
        <v>6213</v>
      </c>
      <c r="X23" s="1788" t="s">
        <v>6215</v>
      </c>
      <c r="Y23" s="1788" t="s">
        <v>6216</v>
      </c>
      <c r="Z23" s="1788" t="s">
        <v>6209</v>
      </c>
      <c r="AA23" s="1788" t="s">
        <v>6208</v>
      </c>
      <c r="AB23" s="1788" t="s">
        <v>6207</v>
      </c>
      <c r="AC23" s="1788" t="s">
        <v>6206</v>
      </c>
      <c r="AD23" s="1788" t="s">
        <v>6205</v>
      </c>
      <c r="AE23" s="1788" t="s">
        <v>6204</v>
      </c>
    </row>
    <row r="24" spans="1:35" s="71" customFormat="1">
      <c r="A24" s="1534"/>
      <c r="C24" s="1621" t="s">
        <v>89</v>
      </c>
      <c r="D24" s="1621" t="s">
        <v>107</v>
      </c>
      <c r="E24" s="1621" t="s">
        <v>88</v>
      </c>
      <c r="F24" s="1621" t="s">
        <v>87</v>
      </c>
      <c r="G24" s="1621" t="s">
        <v>86</v>
      </c>
      <c r="H24" s="1621" t="s">
        <v>85</v>
      </c>
      <c r="I24" s="1621" t="s">
        <v>84</v>
      </c>
      <c r="J24" s="1621" t="s">
        <v>83</v>
      </c>
      <c r="K24" s="1621" t="s">
        <v>82</v>
      </c>
      <c r="L24" s="1621" t="s">
        <v>81</v>
      </c>
      <c r="M24" s="1621" t="s">
        <v>80</v>
      </c>
      <c r="N24" s="1621" t="s">
        <v>137</v>
      </c>
      <c r="O24" s="1621" t="s">
        <v>136</v>
      </c>
      <c r="P24" s="1621" t="s">
        <v>135</v>
      </c>
      <c r="Q24" s="1621" t="s">
        <v>134</v>
      </c>
      <c r="R24" s="1621" t="s">
        <v>151</v>
      </c>
      <c r="S24" s="1621" t="s">
        <v>150</v>
      </c>
      <c r="T24" s="1621" t="s">
        <v>148</v>
      </c>
      <c r="U24" s="1621" t="s">
        <v>133</v>
      </c>
      <c r="V24" s="1621" t="s">
        <v>128</v>
      </c>
      <c r="W24" s="1621" t="s">
        <v>127</v>
      </c>
      <c r="X24" s="1621" t="s">
        <v>126</v>
      </c>
      <c r="Y24" s="1621" t="s">
        <v>125</v>
      </c>
      <c r="Z24" s="1621" t="s">
        <v>124</v>
      </c>
      <c r="AA24" s="1621" t="s">
        <v>123</v>
      </c>
      <c r="AB24" s="1621" t="s">
        <v>122</v>
      </c>
      <c r="AC24" s="1621" t="s">
        <v>121</v>
      </c>
      <c r="AD24" s="1621" t="s">
        <v>147</v>
      </c>
      <c r="AE24" s="1621" t="s">
        <v>120</v>
      </c>
    </row>
    <row r="25" spans="1:35">
      <c r="A25" s="1770" t="s">
        <v>6398</v>
      </c>
      <c r="B25" s="1405" t="s">
        <v>12</v>
      </c>
      <c r="C25" s="1314"/>
      <c r="D25" s="1314"/>
      <c r="E25" s="1314"/>
      <c r="F25" s="1314"/>
      <c r="G25" s="1314"/>
      <c r="H25" s="25"/>
      <c r="I25" s="25"/>
      <c r="J25" s="25"/>
      <c r="K25" s="25"/>
      <c r="L25" s="25"/>
      <c r="M25" s="25"/>
      <c r="N25" s="25"/>
      <c r="O25" s="25"/>
      <c r="P25" s="25"/>
      <c r="Q25" s="25"/>
      <c r="R25" s="25"/>
      <c r="S25" s="25"/>
      <c r="T25" s="25"/>
      <c r="U25" s="25"/>
      <c r="V25" s="25"/>
      <c r="W25" s="25"/>
      <c r="X25" s="25"/>
      <c r="Y25" s="25"/>
      <c r="Z25" s="25"/>
      <c r="AA25" s="25"/>
      <c r="AB25" s="25"/>
      <c r="AC25" s="25"/>
      <c r="AD25" s="25"/>
      <c r="AE25" s="25"/>
      <c r="AF25" t="s">
        <v>991</v>
      </c>
      <c r="AG25" s="222" t="s">
        <v>201</v>
      </c>
      <c r="AI25" s="86" t="s">
        <v>205</v>
      </c>
    </row>
    <row r="26" spans="1:35">
      <c r="A26" s="1772" t="s">
        <v>6400</v>
      </c>
      <c r="B26" s="1405" t="s">
        <v>72</v>
      </c>
      <c r="C26" s="1314"/>
      <c r="D26" s="1314"/>
      <c r="E26" s="1314"/>
      <c r="F26" s="1314"/>
      <c r="G26" s="1314"/>
      <c r="H26" s="25"/>
      <c r="I26" s="25"/>
      <c r="J26" s="25"/>
      <c r="K26" s="25"/>
      <c r="L26" s="25"/>
      <c r="M26" s="25"/>
      <c r="N26" s="25"/>
      <c r="O26" s="25"/>
      <c r="P26" s="25"/>
      <c r="Q26" s="25"/>
      <c r="R26" s="25"/>
      <c r="S26" s="25"/>
      <c r="T26" s="25"/>
      <c r="U26" s="25"/>
      <c r="V26" s="25"/>
      <c r="W26" s="25"/>
      <c r="X26" s="25"/>
      <c r="Y26" s="25"/>
      <c r="Z26" s="25"/>
      <c r="AA26" s="25"/>
      <c r="AB26" s="25"/>
      <c r="AC26" s="25"/>
      <c r="AD26" s="25"/>
      <c r="AE26" s="25"/>
      <c r="AF26" t="s">
        <v>991</v>
      </c>
      <c r="AG26" s="222" t="s">
        <v>201</v>
      </c>
    </row>
    <row r="27" spans="1:35">
      <c r="A27" s="1772" t="s">
        <v>6399</v>
      </c>
      <c r="B27" s="1405" t="s">
        <v>11</v>
      </c>
      <c r="C27" s="1314"/>
      <c r="D27" s="1314"/>
      <c r="E27" s="1314"/>
      <c r="F27" s="1314"/>
      <c r="G27" s="1314"/>
      <c r="H27" s="25"/>
      <c r="I27" s="25"/>
      <c r="J27" s="25"/>
      <c r="K27" s="25"/>
      <c r="L27" s="25"/>
      <c r="M27" s="25"/>
      <c r="N27" s="25"/>
      <c r="O27" s="25"/>
      <c r="P27" s="25"/>
      <c r="Q27" s="25"/>
      <c r="R27" s="25"/>
      <c r="S27" s="25"/>
      <c r="T27" s="25"/>
      <c r="U27" s="25"/>
      <c r="V27" s="25"/>
      <c r="W27" s="25"/>
      <c r="X27" s="25"/>
      <c r="Y27" s="25"/>
      <c r="Z27" s="25"/>
      <c r="AA27" s="25"/>
      <c r="AB27" s="25"/>
      <c r="AC27" s="25"/>
      <c r="AD27" s="25"/>
      <c r="AE27" s="25"/>
      <c r="AF27" t="s">
        <v>991</v>
      </c>
      <c r="AG27" s="222" t="s">
        <v>201</v>
      </c>
      <c r="AI27" s="86" t="s">
        <v>206</v>
      </c>
    </row>
    <row r="28" spans="1:35">
      <c r="A28" s="1773" t="s">
        <v>395</v>
      </c>
      <c r="B28" s="1334"/>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row>
    <row r="29" spans="1:35">
      <c r="A29" s="1774" t="s">
        <v>396</v>
      </c>
      <c r="B29" s="71" t="s">
        <v>71</v>
      </c>
      <c r="C29" s="1406"/>
      <c r="D29" s="1406"/>
      <c r="E29" s="1406"/>
      <c r="F29" s="1406"/>
      <c r="G29" s="1406"/>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1" t="s">
        <v>229</v>
      </c>
      <c r="AG29" s="222" t="s">
        <v>201</v>
      </c>
      <c r="AH29" s="66"/>
      <c r="AI29" s="86" t="s">
        <v>205</v>
      </c>
    </row>
    <row r="30" spans="1:35">
      <c r="A30" s="1775" t="s">
        <v>563</v>
      </c>
      <c r="B30" s="1405" t="s">
        <v>70</v>
      </c>
      <c r="C30" s="1314"/>
      <c r="D30" s="1314"/>
      <c r="E30" s="1314"/>
      <c r="F30" s="1314"/>
      <c r="G30" s="1314"/>
      <c r="H30" s="1314"/>
      <c r="I30" s="1314"/>
      <c r="J30" s="1314"/>
      <c r="K30" s="1314"/>
      <c r="L30" s="1314"/>
      <c r="M30" s="1314"/>
      <c r="N30" s="1314"/>
      <c r="O30" s="1314"/>
      <c r="P30" s="1314"/>
      <c r="Q30" s="1314"/>
      <c r="R30" s="1314"/>
      <c r="S30" s="1314"/>
      <c r="T30" s="1314"/>
      <c r="U30" s="1314"/>
      <c r="V30" s="1314"/>
      <c r="W30" s="1314"/>
      <c r="X30" s="1314"/>
      <c r="Y30" s="1314"/>
      <c r="Z30" s="1314"/>
      <c r="AA30" s="1314"/>
      <c r="AB30" s="1314"/>
      <c r="AC30" s="1314"/>
      <c r="AD30" s="1314"/>
      <c r="AE30" s="1314"/>
      <c r="AF30" s="21" t="s">
        <v>229</v>
      </c>
      <c r="AG30" s="222" t="s">
        <v>201</v>
      </c>
    </row>
    <row r="31" spans="1:35">
      <c r="A31" s="1797" t="s">
        <v>6393</v>
      </c>
      <c r="B31" s="1405" t="s">
        <v>69</v>
      </c>
      <c r="C31" s="1314"/>
      <c r="D31" s="1314"/>
      <c r="E31" s="1314"/>
      <c r="F31" s="1314"/>
      <c r="G31" s="1314"/>
      <c r="H31" s="1314"/>
      <c r="I31" s="1314"/>
      <c r="J31" s="1314"/>
      <c r="K31" s="1314"/>
      <c r="L31" s="1314"/>
      <c r="M31" s="1314"/>
      <c r="N31" s="1314"/>
      <c r="O31" s="1314"/>
      <c r="P31" s="1314"/>
      <c r="Q31" s="1314"/>
      <c r="R31" s="1314"/>
      <c r="S31" s="1314"/>
      <c r="T31" s="1314"/>
      <c r="U31" s="1314"/>
      <c r="V31" s="1314"/>
      <c r="W31" s="1314"/>
      <c r="X31" s="1314"/>
      <c r="Y31" s="1314"/>
      <c r="Z31" s="1314"/>
      <c r="AA31" s="1314"/>
      <c r="AB31" s="1314"/>
      <c r="AC31" s="1314"/>
      <c r="AD31" s="1314"/>
      <c r="AE31" s="1314"/>
      <c r="AF31" s="21" t="s">
        <v>6451</v>
      </c>
      <c r="AG31" s="222" t="s">
        <v>201</v>
      </c>
      <c r="AI31" s="86" t="s">
        <v>205</v>
      </c>
    </row>
    <row r="32" spans="1:35">
      <c r="A32" s="1776" t="s">
        <v>6392</v>
      </c>
      <c r="B32" s="1405" t="s">
        <v>68</v>
      </c>
      <c r="C32" s="1314"/>
      <c r="D32" s="1314"/>
      <c r="E32" s="1314"/>
      <c r="F32" s="1314"/>
      <c r="G32" s="1314"/>
      <c r="H32" s="41"/>
      <c r="I32" s="1314"/>
      <c r="J32" s="1314"/>
      <c r="K32" s="1314"/>
      <c r="L32" s="1314"/>
      <c r="M32" s="1314"/>
      <c r="N32" s="1314"/>
      <c r="O32" s="1314"/>
      <c r="P32" s="1314"/>
      <c r="Q32" s="1314"/>
      <c r="R32" s="1314"/>
      <c r="S32" s="1314"/>
      <c r="T32" s="1314"/>
      <c r="U32" s="1314"/>
      <c r="V32" s="1314"/>
      <c r="W32" s="1314"/>
      <c r="X32" s="1314"/>
      <c r="Y32" s="1314"/>
      <c r="Z32" s="1314"/>
      <c r="AA32" s="1314"/>
      <c r="AB32" s="1314"/>
      <c r="AC32" s="1314"/>
      <c r="AD32" s="1314"/>
      <c r="AE32" s="1314"/>
      <c r="AF32" s="21" t="s">
        <v>547</v>
      </c>
      <c r="AG32" s="222" t="s">
        <v>201</v>
      </c>
      <c r="AI32" s="86" t="s">
        <v>205</v>
      </c>
    </row>
    <row r="33" spans="1:35">
      <c r="A33" s="1774" t="s">
        <v>397</v>
      </c>
      <c r="B33" s="1405" t="s">
        <v>67</v>
      </c>
      <c r="C33" s="1314"/>
      <c r="D33" s="1314"/>
      <c r="E33" s="1314"/>
      <c r="F33" s="1314"/>
      <c r="G33" s="1314"/>
      <c r="H33" s="1314"/>
      <c r="I33" s="1314"/>
      <c r="J33" s="1314"/>
      <c r="K33" s="1314"/>
      <c r="L33" s="1314"/>
      <c r="M33" s="1314"/>
      <c r="N33" s="1314"/>
      <c r="O33" s="1314"/>
      <c r="P33" s="1314"/>
      <c r="Q33" s="1314"/>
      <c r="R33" s="1314"/>
      <c r="S33" s="1314"/>
      <c r="T33" s="1314"/>
      <c r="U33" s="1314"/>
      <c r="V33" s="1314"/>
      <c r="W33" s="1314"/>
      <c r="X33" s="1314"/>
      <c r="Y33" s="1314"/>
      <c r="Z33" s="1314"/>
      <c r="AA33" s="1314"/>
      <c r="AB33" s="1314"/>
      <c r="AC33" s="1314"/>
      <c r="AD33" s="1314"/>
      <c r="AE33" s="1314"/>
      <c r="AF33" s="21" t="s">
        <v>548</v>
      </c>
      <c r="AG33" s="222" t="s">
        <v>201</v>
      </c>
      <c r="AI33" s="86" t="s">
        <v>205</v>
      </c>
    </row>
    <row r="34" spans="1:35">
      <c r="A34" s="1777" t="s">
        <v>398</v>
      </c>
      <c r="B34" s="1334" t="s">
        <v>66</v>
      </c>
      <c r="C34" s="1314"/>
      <c r="D34" s="1314"/>
      <c r="E34" s="1314"/>
      <c r="F34" s="1314"/>
      <c r="G34" s="1314"/>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1" t="s">
        <v>217</v>
      </c>
      <c r="AG34" s="222" t="s">
        <v>201</v>
      </c>
      <c r="AI34" s="86" t="s">
        <v>205</v>
      </c>
    </row>
    <row r="35" spans="1:35">
      <c r="A35" s="1775" t="s">
        <v>564</v>
      </c>
      <c r="B35" s="1405" t="s">
        <v>10</v>
      </c>
      <c r="C35" s="1314"/>
      <c r="D35" s="1314"/>
      <c r="E35" s="1314"/>
      <c r="F35" s="1314"/>
      <c r="G35" s="1314"/>
      <c r="H35" s="1314"/>
      <c r="I35" s="1314"/>
      <c r="J35" s="1314"/>
      <c r="K35" s="1314"/>
      <c r="L35" s="1314"/>
      <c r="M35" s="1314"/>
      <c r="N35" s="1314"/>
      <c r="O35" s="1314"/>
      <c r="P35" s="1314"/>
      <c r="Q35" s="1314"/>
      <c r="R35" s="1314"/>
      <c r="S35" s="1314"/>
      <c r="T35" s="1314"/>
      <c r="U35" s="1314"/>
      <c r="V35" s="1314"/>
      <c r="W35" s="1314"/>
      <c r="X35" s="1314"/>
      <c r="Y35" s="1314"/>
      <c r="Z35" s="1314"/>
      <c r="AA35" s="1314"/>
      <c r="AB35" s="1314"/>
      <c r="AC35" s="1314"/>
      <c r="AD35" s="1314"/>
      <c r="AE35" s="1314"/>
      <c r="AF35" s="21" t="s">
        <v>217</v>
      </c>
      <c r="AG35" s="222" t="s">
        <v>201</v>
      </c>
    </row>
    <row r="36" spans="1:35">
      <c r="A36" s="1778" t="s">
        <v>6394</v>
      </c>
      <c r="B36" s="1405" t="s">
        <v>9</v>
      </c>
      <c r="C36" s="1314"/>
      <c r="D36" s="1314"/>
      <c r="E36" s="1314"/>
      <c r="F36" s="1314"/>
      <c r="G36" s="1314"/>
      <c r="H36" s="1314"/>
      <c r="I36" s="1314"/>
      <c r="J36" s="1314"/>
      <c r="K36" s="1314"/>
      <c r="L36" s="1314"/>
      <c r="M36" s="1314"/>
      <c r="N36" s="1314"/>
      <c r="O36" s="1314"/>
      <c r="P36" s="1314"/>
      <c r="Q36" s="1314"/>
      <c r="R36" s="1314"/>
      <c r="S36" s="1314"/>
      <c r="T36" s="1314"/>
      <c r="U36" s="1314"/>
      <c r="V36" s="1314"/>
      <c r="W36" s="1314"/>
      <c r="X36" s="1314"/>
      <c r="Y36" s="1314"/>
      <c r="Z36" s="1314"/>
      <c r="AA36" s="1314"/>
      <c r="AB36" s="1314"/>
      <c r="AC36" s="1314"/>
      <c r="AD36" s="1314"/>
      <c r="AE36" s="1314"/>
      <c r="AF36" s="21" t="s">
        <v>6452</v>
      </c>
      <c r="AG36" s="222" t="s">
        <v>201</v>
      </c>
      <c r="AI36" s="86" t="s">
        <v>205</v>
      </c>
    </row>
    <row r="37" spans="1:35">
      <c r="A37" s="1779" t="s">
        <v>6395</v>
      </c>
      <c r="B37" s="1405" t="s">
        <v>65</v>
      </c>
      <c r="C37" s="1314"/>
      <c r="D37" s="1314"/>
      <c r="E37" s="1314"/>
      <c r="F37" s="1314"/>
      <c r="G37" s="1314"/>
      <c r="H37" s="1314"/>
      <c r="I37" s="1314"/>
      <c r="J37" s="1314"/>
      <c r="K37" s="1314"/>
      <c r="L37" s="1314"/>
      <c r="M37" s="1314"/>
      <c r="N37" s="1314"/>
      <c r="O37" s="1314"/>
      <c r="P37" s="1314"/>
      <c r="Q37" s="1314"/>
      <c r="R37" s="1314"/>
      <c r="S37" s="1314"/>
      <c r="T37" s="1314"/>
      <c r="U37" s="1314"/>
      <c r="V37" s="1314"/>
      <c r="W37" s="1314"/>
      <c r="X37" s="1314"/>
      <c r="Y37" s="1314"/>
      <c r="Z37" s="1314"/>
      <c r="AA37" s="1314"/>
      <c r="AB37" s="1314"/>
      <c r="AC37" s="1314"/>
      <c r="AD37" s="1314"/>
      <c r="AE37" s="1314"/>
      <c r="AF37" s="21" t="s">
        <v>549</v>
      </c>
      <c r="AG37" s="222" t="s">
        <v>201</v>
      </c>
      <c r="AI37" s="86" t="s">
        <v>205</v>
      </c>
    </row>
    <row r="38" spans="1:35">
      <c r="A38" s="1777" t="s">
        <v>226</v>
      </c>
      <c r="B38" s="1405" t="s">
        <v>8</v>
      </c>
      <c r="C38" s="1314"/>
      <c r="D38" s="1314"/>
      <c r="E38" s="1314"/>
      <c r="F38" s="1314"/>
      <c r="G38" s="1314"/>
      <c r="H38" s="1314"/>
      <c r="I38" s="1314"/>
      <c r="J38" s="1314"/>
      <c r="K38" s="1314"/>
      <c r="L38" s="1314"/>
      <c r="M38" s="1314"/>
      <c r="N38" s="1314"/>
      <c r="O38" s="1314"/>
      <c r="P38" s="1314"/>
      <c r="Q38" s="1314"/>
      <c r="R38" s="1314"/>
      <c r="S38" s="1314"/>
      <c r="T38" s="1314"/>
      <c r="U38" s="1314"/>
      <c r="V38" s="1314"/>
      <c r="W38" s="1314"/>
      <c r="X38" s="1314"/>
      <c r="Y38" s="1314"/>
      <c r="Z38" s="1314"/>
      <c r="AA38" s="1314"/>
      <c r="AB38" s="1314"/>
      <c r="AC38" s="1314"/>
      <c r="AD38" s="1314"/>
      <c r="AE38" s="1314"/>
      <c r="AF38" s="21" t="s">
        <v>225</v>
      </c>
      <c r="AG38" s="222" t="s">
        <v>201</v>
      </c>
      <c r="AI38" s="86" t="s">
        <v>205</v>
      </c>
    </row>
    <row r="39" spans="1:35">
      <c r="A39" s="1777" t="s">
        <v>221</v>
      </c>
      <c r="B39" s="1405" t="s">
        <v>7</v>
      </c>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1314"/>
      <c r="Y39" s="1314"/>
      <c r="Z39" s="1314"/>
      <c r="AA39" s="1314"/>
      <c r="AB39" s="1314"/>
      <c r="AC39" s="1314"/>
      <c r="AD39" s="1314"/>
      <c r="AE39" s="1314"/>
      <c r="AF39" s="21" t="s">
        <v>220</v>
      </c>
      <c r="AG39" s="222" t="s">
        <v>201</v>
      </c>
      <c r="AI39" s="86" t="s">
        <v>205</v>
      </c>
    </row>
    <row r="40" spans="1:35">
      <c r="A40" s="1773" t="s">
        <v>847</v>
      </c>
      <c r="B40" s="1405" t="s">
        <v>64</v>
      </c>
      <c r="C40" s="1314"/>
      <c r="D40" s="1314"/>
      <c r="E40" s="1314"/>
      <c r="F40" s="1314"/>
      <c r="G40" s="1314"/>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1" t="s">
        <v>6450</v>
      </c>
      <c r="AG40" s="222" t="s">
        <v>201</v>
      </c>
      <c r="AI40" s="86" t="s">
        <v>205</v>
      </c>
    </row>
    <row r="41" spans="1:35">
      <c r="A41" s="1777" t="s">
        <v>846</v>
      </c>
      <c r="B41" s="1405" t="s">
        <v>6</v>
      </c>
      <c r="C41" s="1314"/>
      <c r="D41" s="1314"/>
      <c r="E41" s="1314"/>
      <c r="F41" s="1314"/>
      <c r="G41" s="1314"/>
      <c r="H41" s="1314"/>
      <c r="I41" s="1314"/>
      <c r="J41" s="1314"/>
      <c r="K41" s="1314"/>
      <c r="L41" s="1314"/>
      <c r="M41" s="1314"/>
      <c r="N41" s="1314"/>
      <c r="O41" s="1314"/>
      <c r="P41" s="1314"/>
      <c r="Q41" s="1314"/>
      <c r="R41" s="1314"/>
      <c r="S41" s="1314"/>
      <c r="T41" s="1314"/>
      <c r="U41" s="1314"/>
      <c r="V41" s="1314"/>
      <c r="W41" s="1314"/>
      <c r="X41" s="1314"/>
      <c r="Y41" s="1314"/>
      <c r="Z41" s="1314"/>
      <c r="AA41" s="1314"/>
      <c r="AB41" s="1314"/>
      <c r="AC41" s="1314"/>
      <c r="AD41" s="1314"/>
      <c r="AE41" s="1314"/>
      <c r="AF41" s="21" t="s">
        <v>6450</v>
      </c>
      <c r="AG41" s="222" t="s">
        <v>201</v>
      </c>
    </row>
    <row r="42" spans="1:35">
      <c r="A42" s="1777" t="s">
        <v>6397</v>
      </c>
      <c r="B42" s="1405" t="s">
        <v>5</v>
      </c>
      <c r="C42" s="1314"/>
      <c r="D42" s="1314"/>
      <c r="E42" s="1314"/>
      <c r="F42" s="1314"/>
      <c r="G42" s="1314"/>
      <c r="H42" s="1314"/>
      <c r="I42" s="1314"/>
      <c r="J42" s="1314"/>
      <c r="K42" s="1314"/>
      <c r="L42" s="1314"/>
      <c r="M42" s="1314"/>
      <c r="N42" s="1314"/>
      <c r="O42" s="1314"/>
      <c r="P42" s="1314"/>
      <c r="Q42" s="1314"/>
      <c r="R42" s="1314"/>
      <c r="S42" s="1314"/>
      <c r="T42" s="1314"/>
      <c r="U42" s="1314"/>
      <c r="V42" s="1314"/>
      <c r="W42" s="1314"/>
      <c r="X42" s="1314"/>
      <c r="Y42" s="1314"/>
      <c r="Z42" s="1314"/>
      <c r="AA42" s="1314"/>
      <c r="AB42" s="1314"/>
      <c r="AC42" s="1314"/>
      <c r="AD42" s="1314"/>
      <c r="AE42" s="1314"/>
      <c r="AF42" t="s">
        <v>565</v>
      </c>
      <c r="AG42" s="222" t="s">
        <v>201</v>
      </c>
      <c r="AI42" s="112"/>
    </row>
    <row r="43" spans="1:35">
      <c r="A43" s="1777" t="s">
        <v>6396</v>
      </c>
      <c r="B43" s="1405" t="s">
        <v>63</v>
      </c>
      <c r="C43" s="1314"/>
      <c r="D43" s="1314"/>
      <c r="E43" s="1314"/>
      <c r="F43" s="1314"/>
      <c r="G43" s="1314"/>
      <c r="H43" s="1314"/>
      <c r="I43" s="1314"/>
      <c r="J43" s="1314"/>
      <c r="K43" s="1314"/>
      <c r="L43" s="1314"/>
      <c r="M43" s="1314"/>
      <c r="N43" s="1314"/>
      <c r="O43" s="1314"/>
      <c r="P43" s="1314"/>
      <c r="Q43" s="1314"/>
      <c r="R43" s="1314"/>
      <c r="S43" s="1314"/>
      <c r="T43" s="1314"/>
      <c r="U43" s="1314"/>
      <c r="V43" s="1314"/>
      <c r="W43" s="1314"/>
      <c r="X43" s="1314"/>
      <c r="Y43" s="1314"/>
      <c r="Z43" s="1314"/>
      <c r="AA43" s="1314"/>
      <c r="AB43" s="1314"/>
      <c r="AC43" s="1314"/>
      <c r="AD43" s="1314"/>
      <c r="AE43" s="1314"/>
      <c r="AF43" t="s">
        <v>222</v>
      </c>
      <c r="AG43" s="222" t="s">
        <v>201</v>
      </c>
      <c r="AI43" s="86" t="s">
        <v>205</v>
      </c>
    </row>
    <row r="44" spans="1:35">
      <c r="A44" s="1780" t="s">
        <v>725</v>
      </c>
      <c r="B44" s="1405" t="s">
        <v>62</v>
      </c>
      <c r="C44" s="1314"/>
      <c r="D44" s="1314"/>
      <c r="E44" s="1314"/>
      <c r="F44" s="1314"/>
      <c r="G44" s="1314"/>
      <c r="H44" s="1314"/>
      <c r="I44" s="1314"/>
      <c r="J44" s="1314"/>
      <c r="K44" s="1314"/>
      <c r="L44" s="1314"/>
      <c r="M44" s="1314"/>
      <c r="N44" s="1314"/>
      <c r="O44" s="1314"/>
      <c r="P44" s="1314"/>
      <c r="Q44" s="1314"/>
      <c r="R44" s="1314"/>
      <c r="S44" s="1314"/>
      <c r="T44" s="1314"/>
      <c r="U44" s="1314"/>
      <c r="V44" s="1314"/>
      <c r="W44" s="1314"/>
      <c r="X44" s="1314"/>
      <c r="Y44" s="1314"/>
      <c r="Z44" s="1314"/>
      <c r="AA44" s="1314"/>
      <c r="AB44" s="1314"/>
      <c r="AC44" s="1314"/>
      <c r="AD44" s="1314"/>
      <c r="AE44" s="1314"/>
      <c r="AF44" t="s">
        <v>222</v>
      </c>
      <c r="AG44" s="222" t="s">
        <v>201</v>
      </c>
      <c r="AH44" s="464" t="s">
        <v>801</v>
      </c>
      <c r="AI44" s="86" t="s">
        <v>205</v>
      </c>
    </row>
    <row r="45" spans="1:35">
      <c r="A45" s="1780" t="s">
        <v>724</v>
      </c>
      <c r="B45" s="1405" t="s">
        <v>61</v>
      </c>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1314"/>
      <c r="Y45" s="1314"/>
      <c r="Z45" s="1314"/>
      <c r="AA45" s="1314"/>
      <c r="AB45" s="1314"/>
      <c r="AC45" s="1314"/>
      <c r="AD45" s="1314"/>
      <c r="AE45" s="1314"/>
      <c r="AF45" t="s">
        <v>222</v>
      </c>
      <c r="AG45" s="222" t="s">
        <v>201</v>
      </c>
      <c r="AH45" s="464" t="s">
        <v>802</v>
      </c>
      <c r="AI45" s="86" t="s">
        <v>205</v>
      </c>
    </row>
    <row r="46" spans="1:35">
      <c r="A46" s="1798"/>
      <c r="B46" s="62"/>
      <c r="C46" s="12" t="s">
        <v>91</v>
      </c>
      <c r="D46" s="12" t="s">
        <v>91</v>
      </c>
      <c r="E46" s="12" t="s">
        <v>91</v>
      </c>
      <c r="F46" s="12" t="s">
        <v>91</v>
      </c>
      <c r="G46" s="12" t="s">
        <v>91</v>
      </c>
      <c r="H46" s="12" t="s">
        <v>91</v>
      </c>
      <c r="I46" s="12" t="s">
        <v>141</v>
      </c>
      <c r="J46" s="12" t="s">
        <v>91</v>
      </c>
      <c r="K46" s="12" t="s">
        <v>91</v>
      </c>
      <c r="L46" s="12" t="s">
        <v>91</v>
      </c>
      <c r="M46" s="12" t="s">
        <v>91</v>
      </c>
      <c r="N46" s="12" t="s">
        <v>91</v>
      </c>
      <c r="O46" s="12" t="s">
        <v>91</v>
      </c>
      <c r="P46" s="12" t="s">
        <v>91</v>
      </c>
      <c r="Q46" s="12" t="s">
        <v>91</v>
      </c>
      <c r="R46" s="12" t="s">
        <v>91</v>
      </c>
      <c r="S46" s="12" t="s">
        <v>91</v>
      </c>
      <c r="T46" s="12" t="s">
        <v>91</v>
      </c>
      <c r="U46" s="12" t="s">
        <v>91</v>
      </c>
      <c r="V46" s="12" t="s">
        <v>91</v>
      </c>
      <c r="W46" s="12" t="s">
        <v>91</v>
      </c>
      <c r="X46" s="12" t="s">
        <v>91</v>
      </c>
      <c r="Y46" s="12" t="s">
        <v>91</v>
      </c>
      <c r="Z46" s="12" t="s">
        <v>91</v>
      </c>
      <c r="AA46" s="12" t="s">
        <v>91</v>
      </c>
      <c r="AB46" s="12" t="s">
        <v>91</v>
      </c>
      <c r="AC46" s="12" t="s">
        <v>91</v>
      </c>
      <c r="AD46" s="12" t="s">
        <v>91</v>
      </c>
      <c r="AE46" s="12" t="s">
        <v>91</v>
      </c>
      <c r="AG46" s="222"/>
      <c r="AI46" s="86"/>
    </row>
    <row r="47" spans="1:35" ht="28.8">
      <c r="A47" s="1798"/>
      <c r="B47" s="62"/>
      <c r="C47" s="12" t="s">
        <v>176</v>
      </c>
      <c r="D47" s="12" t="s">
        <v>176</v>
      </c>
      <c r="E47" s="12" t="s">
        <v>176</v>
      </c>
      <c r="F47" s="12" t="s">
        <v>176</v>
      </c>
      <c r="G47" s="12" t="s">
        <v>176</v>
      </c>
      <c r="H47" s="12" t="s">
        <v>794</v>
      </c>
      <c r="I47" s="12" t="s">
        <v>794</v>
      </c>
      <c r="J47" s="12" t="s">
        <v>794</v>
      </c>
      <c r="K47" s="12" t="s">
        <v>794</v>
      </c>
      <c r="L47" s="12" t="s">
        <v>794</v>
      </c>
      <c r="M47" s="12" t="s">
        <v>794</v>
      </c>
      <c r="N47" s="12" t="s">
        <v>794</v>
      </c>
      <c r="O47" s="12" t="s">
        <v>794</v>
      </c>
      <c r="P47" s="12" t="s">
        <v>794</v>
      </c>
      <c r="Q47" s="12" t="s">
        <v>794</v>
      </c>
      <c r="R47" s="12" t="s">
        <v>794</v>
      </c>
      <c r="S47" s="12" t="s">
        <v>794</v>
      </c>
      <c r="T47" s="12" t="s">
        <v>794</v>
      </c>
      <c r="U47" s="12" t="s">
        <v>794</v>
      </c>
      <c r="V47" s="12" t="s">
        <v>794</v>
      </c>
      <c r="W47" s="12" t="s">
        <v>794</v>
      </c>
      <c r="X47" s="12" t="s">
        <v>794</v>
      </c>
      <c r="Y47" s="12" t="s">
        <v>794</v>
      </c>
      <c r="Z47" s="12" t="s">
        <v>794</v>
      </c>
      <c r="AA47" s="12" t="s">
        <v>794</v>
      </c>
      <c r="AB47" s="12" t="s">
        <v>794</v>
      </c>
      <c r="AC47" s="12" t="s">
        <v>794</v>
      </c>
      <c r="AD47" s="12" t="s">
        <v>794</v>
      </c>
      <c r="AE47" s="12" t="s">
        <v>794</v>
      </c>
      <c r="AG47" s="222"/>
      <c r="AI47" s="86"/>
    </row>
    <row r="48" spans="1:35">
      <c r="A48" s="1798"/>
      <c r="B48" s="62"/>
      <c r="C48" s="41" t="s">
        <v>216</v>
      </c>
      <c r="D48" s="41" t="s">
        <v>216</v>
      </c>
      <c r="E48" s="41" t="s">
        <v>216</v>
      </c>
      <c r="F48" s="41" t="s">
        <v>216</v>
      </c>
      <c r="G48" s="41" t="s">
        <v>216</v>
      </c>
      <c r="H48" s="41" t="s">
        <v>216</v>
      </c>
      <c r="I48" s="41" t="s">
        <v>216</v>
      </c>
      <c r="J48" s="41" t="s">
        <v>216</v>
      </c>
      <c r="K48" s="41" t="s">
        <v>216</v>
      </c>
      <c r="L48" s="41" t="s">
        <v>216</v>
      </c>
      <c r="M48" s="41" t="s">
        <v>216</v>
      </c>
      <c r="N48" s="41" t="s">
        <v>216</v>
      </c>
      <c r="O48" s="41" t="s">
        <v>216</v>
      </c>
      <c r="P48" s="41" t="s">
        <v>216</v>
      </c>
      <c r="Q48" s="41" t="s">
        <v>216</v>
      </c>
      <c r="R48" s="41" t="s">
        <v>216</v>
      </c>
      <c r="S48" s="41" t="s">
        <v>216</v>
      </c>
      <c r="T48" s="41" t="s">
        <v>216</v>
      </c>
      <c r="U48" s="41" t="s">
        <v>216</v>
      </c>
      <c r="V48" s="41" t="s">
        <v>216</v>
      </c>
      <c r="W48" s="41" t="s">
        <v>216</v>
      </c>
      <c r="X48" s="41" t="s">
        <v>216</v>
      </c>
      <c r="Y48" s="41" t="s">
        <v>216</v>
      </c>
      <c r="Z48" s="41" t="s">
        <v>216</v>
      </c>
      <c r="AA48" s="41" t="s">
        <v>216</v>
      </c>
      <c r="AB48" s="41" t="s">
        <v>216</v>
      </c>
      <c r="AC48" s="41" t="s">
        <v>216</v>
      </c>
      <c r="AD48" s="41" t="s">
        <v>216</v>
      </c>
      <c r="AE48" s="41" t="s">
        <v>216</v>
      </c>
      <c r="AG48" s="222"/>
      <c r="AI48" s="86"/>
    </row>
    <row r="49" spans="1:31">
      <c r="A49" s="65"/>
      <c r="B49" s="61"/>
      <c r="H49" s="32" t="s">
        <v>2726</v>
      </c>
      <c r="I49" s="32" t="s">
        <v>571</v>
      </c>
    </row>
    <row r="50" spans="1:31" ht="27.75" customHeight="1">
      <c r="A50" s="65"/>
      <c r="B50" s="61"/>
      <c r="C50" s="32" t="s">
        <v>756</v>
      </c>
      <c r="D50" s="32" t="s">
        <v>756</v>
      </c>
      <c r="E50" s="32" t="s">
        <v>756</v>
      </c>
      <c r="F50" s="32" t="s">
        <v>756</v>
      </c>
      <c r="G50" s="32" t="s">
        <v>756</v>
      </c>
      <c r="H50" s="32" t="s">
        <v>756</v>
      </c>
      <c r="I50" s="32" t="s">
        <v>756</v>
      </c>
      <c r="J50" s="32" t="s">
        <v>756</v>
      </c>
      <c r="K50" s="32" t="s">
        <v>756</v>
      </c>
      <c r="L50" s="32" t="s">
        <v>756</v>
      </c>
      <c r="M50" s="32" t="s">
        <v>756</v>
      </c>
      <c r="N50" s="32" t="s">
        <v>756</v>
      </c>
      <c r="O50" s="32" t="s">
        <v>756</v>
      </c>
      <c r="P50" s="32" t="s">
        <v>756</v>
      </c>
      <c r="Q50" s="32" t="s">
        <v>756</v>
      </c>
      <c r="R50" s="32" t="s">
        <v>756</v>
      </c>
      <c r="S50" s="32" t="s">
        <v>756</v>
      </c>
      <c r="T50" s="32" t="s">
        <v>756</v>
      </c>
      <c r="U50" s="32" t="s">
        <v>756</v>
      </c>
      <c r="V50" s="32" t="s">
        <v>756</v>
      </c>
      <c r="W50" s="32" t="s">
        <v>756</v>
      </c>
      <c r="X50" s="32" t="s">
        <v>756</v>
      </c>
      <c r="Y50" s="32" t="s">
        <v>756</v>
      </c>
      <c r="Z50" s="32" t="s">
        <v>756</v>
      </c>
      <c r="AA50" s="32" t="s">
        <v>756</v>
      </c>
      <c r="AB50" s="32" t="s">
        <v>756</v>
      </c>
      <c r="AC50" s="32" t="s">
        <v>756</v>
      </c>
      <c r="AD50" s="32" t="s">
        <v>756</v>
      </c>
      <c r="AE50" s="32" t="s">
        <v>756</v>
      </c>
    </row>
    <row r="51" spans="1:31">
      <c r="A51" s="65"/>
      <c r="B51" s="61"/>
      <c r="C51" s="32" t="s">
        <v>615</v>
      </c>
      <c r="D51" s="32" t="s">
        <v>615</v>
      </c>
      <c r="E51" s="32" t="s">
        <v>615</v>
      </c>
      <c r="F51" s="32" t="s">
        <v>615</v>
      </c>
      <c r="G51" s="32" t="s">
        <v>615</v>
      </c>
      <c r="H51" s="71"/>
      <c r="I51" s="71"/>
      <c r="J51" s="32" t="s">
        <v>584</v>
      </c>
      <c r="K51" s="32" t="s">
        <v>583</v>
      </c>
      <c r="L51" s="32" t="s">
        <v>582</v>
      </c>
      <c r="M51" s="32" t="s">
        <v>581</v>
      </c>
      <c r="N51" s="32" t="s">
        <v>580</v>
      </c>
      <c r="O51" s="32" t="s">
        <v>606</v>
      </c>
      <c r="P51" s="32" t="s">
        <v>579</v>
      </c>
      <c r="Q51" s="32" t="s">
        <v>607</v>
      </c>
      <c r="R51" s="32" t="s">
        <v>608</v>
      </c>
      <c r="S51" s="32" t="s">
        <v>578</v>
      </c>
      <c r="T51" s="32" t="s">
        <v>609</v>
      </c>
      <c r="U51" s="32" t="s">
        <v>610</v>
      </c>
      <c r="V51" s="32" t="s">
        <v>577</v>
      </c>
      <c r="W51" s="32" t="s">
        <v>576</v>
      </c>
      <c r="X51" s="32" t="s">
        <v>575</v>
      </c>
      <c r="Y51" s="32" t="s">
        <v>611</v>
      </c>
      <c r="Z51" s="32" t="s">
        <v>612</v>
      </c>
      <c r="AA51" s="32" t="s">
        <v>613</v>
      </c>
      <c r="AB51" s="32" t="s">
        <v>614</v>
      </c>
      <c r="AC51" s="32" t="s">
        <v>615</v>
      </c>
      <c r="AD51" s="89" t="s">
        <v>616</v>
      </c>
      <c r="AE51" s="32" t="s">
        <v>617</v>
      </c>
    </row>
    <row r="52" spans="1:31">
      <c r="A52" s="65"/>
      <c r="B52" s="61"/>
      <c r="C52" s="32" t="s">
        <v>758</v>
      </c>
      <c r="D52" s="32" t="s">
        <v>758</v>
      </c>
      <c r="E52" s="32" t="s">
        <v>758</v>
      </c>
      <c r="F52" s="32" t="s">
        <v>758</v>
      </c>
      <c r="G52" s="32" t="s">
        <v>758</v>
      </c>
      <c r="H52" s="32" t="s">
        <v>585</v>
      </c>
      <c r="I52" s="32" t="s">
        <v>585</v>
      </c>
      <c r="J52" s="32" t="s">
        <v>585</v>
      </c>
      <c r="K52" s="32" t="s">
        <v>585</v>
      </c>
      <c r="L52" s="32" t="s">
        <v>585</v>
      </c>
      <c r="M52" s="32" t="s">
        <v>585</v>
      </c>
      <c r="N52" s="32" t="s">
        <v>585</v>
      </c>
      <c r="O52" s="32" t="s">
        <v>585</v>
      </c>
      <c r="P52" s="32" t="s">
        <v>585</v>
      </c>
      <c r="Q52" s="32" t="s">
        <v>585</v>
      </c>
      <c r="R52" s="32" t="s">
        <v>585</v>
      </c>
      <c r="S52" s="32" t="s">
        <v>585</v>
      </c>
      <c r="T52" s="32" t="s">
        <v>585</v>
      </c>
      <c r="U52" s="32" t="s">
        <v>585</v>
      </c>
      <c r="V52" s="32" t="s">
        <v>585</v>
      </c>
      <c r="W52" s="32" t="s">
        <v>585</v>
      </c>
      <c r="X52" s="32" t="s">
        <v>585</v>
      </c>
      <c r="Y52" s="32" t="s">
        <v>585</v>
      </c>
      <c r="Z52" s="32" t="s">
        <v>585</v>
      </c>
      <c r="AA52" s="32" t="s">
        <v>585</v>
      </c>
      <c r="AB52" s="32" t="s">
        <v>585</v>
      </c>
      <c r="AC52" s="32" t="s">
        <v>585</v>
      </c>
      <c r="AD52" s="32" t="s">
        <v>585</v>
      </c>
      <c r="AE52" s="32" t="s">
        <v>585</v>
      </c>
    </row>
    <row r="53" spans="1:31" ht="57.6">
      <c r="A53" s="65"/>
      <c r="B53" s="61"/>
      <c r="C53" s="32"/>
      <c r="D53" s="275" t="s">
        <v>174</v>
      </c>
      <c r="E53" s="275" t="s">
        <v>173</v>
      </c>
      <c r="F53" s="275" t="s">
        <v>317</v>
      </c>
      <c r="G53" s="275" t="s">
        <v>172</v>
      </c>
    </row>
    <row r="54" spans="1:31">
      <c r="A54" s="65"/>
      <c r="B54" s="61"/>
      <c r="C54" s="66"/>
      <c r="D54" s="1408"/>
    </row>
    <row r="55" spans="1:31">
      <c r="A55" s="20" t="s">
        <v>6001</v>
      </c>
      <c r="B55" s="73"/>
      <c r="C55" s="59"/>
      <c r="D55" s="67"/>
      <c r="E55" s="67"/>
      <c r="F55" s="67"/>
      <c r="G55" s="67"/>
      <c r="H55" s="59"/>
      <c r="I55" s="59"/>
      <c r="J55" s="59"/>
      <c r="K55" s="59"/>
      <c r="L55" s="59"/>
    </row>
    <row r="56" spans="1:31">
      <c r="A56" s="1521" t="s">
        <v>6389</v>
      </c>
      <c r="B56" s="73"/>
      <c r="C56" s="67"/>
      <c r="D56" s="67"/>
      <c r="E56" s="67"/>
      <c r="F56" s="67"/>
      <c r="G56" s="67"/>
      <c r="H56" s="59"/>
      <c r="I56" s="59"/>
      <c r="J56" s="59"/>
      <c r="K56" s="59"/>
      <c r="L56" s="59"/>
    </row>
    <row r="57" spans="1:31">
      <c r="A57" s="53"/>
      <c r="B57" s="73"/>
      <c r="C57" s="59"/>
      <c r="D57" s="67"/>
      <c r="E57" s="67"/>
      <c r="F57" s="67"/>
      <c r="G57" s="67"/>
      <c r="H57" s="59"/>
      <c r="I57" s="59"/>
      <c r="J57" s="59"/>
      <c r="K57" s="59"/>
      <c r="L57" s="59"/>
    </row>
    <row r="58" spans="1:31">
      <c r="A58" s="36" t="s">
        <v>109</v>
      </c>
      <c r="B58" s="73"/>
      <c r="C58" s="59"/>
      <c r="D58" s="67"/>
      <c r="E58" s="67"/>
      <c r="F58" s="67"/>
      <c r="G58" s="67"/>
      <c r="H58" s="59"/>
      <c r="I58" s="59"/>
      <c r="J58" s="59"/>
      <c r="K58" s="59"/>
      <c r="L58" s="59"/>
    </row>
    <row r="59" spans="1:31">
      <c r="A59" s="36" t="s">
        <v>700</v>
      </c>
      <c r="B59" s="73"/>
      <c r="C59" s="59"/>
      <c r="D59" s="67"/>
      <c r="E59" s="67"/>
      <c r="F59" s="67"/>
      <c r="G59" s="67"/>
      <c r="H59" s="59"/>
      <c r="I59" s="59"/>
      <c r="J59" s="59"/>
      <c r="K59" s="59"/>
      <c r="L59" s="59"/>
    </row>
    <row r="60" spans="1:31">
      <c r="A60" s="54" t="s">
        <v>90</v>
      </c>
      <c r="B60" s="73"/>
      <c r="C60" s="59"/>
      <c r="D60" s="67"/>
      <c r="E60" s="67"/>
      <c r="F60" s="67"/>
      <c r="G60" s="67"/>
      <c r="H60" s="59"/>
      <c r="I60" s="59"/>
      <c r="J60" s="59"/>
      <c r="K60" s="59"/>
      <c r="L60" s="59"/>
    </row>
    <row r="61" spans="1:31">
      <c r="A61" s="59"/>
      <c r="B61" s="73"/>
      <c r="C61" s="59"/>
      <c r="D61" s="67"/>
      <c r="E61" s="67"/>
      <c r="F61" s="67"/>
      <c r="G61" s="67"/>
      <c r="H61" s="59"/>
      <c r="I61" s="59"/>
      <c r="J61" s="59"/>
      <c r="K61" s="59"/>
      <c r="L61" s="59"/>
    </row>
    <row r="62" spans="1:31" ht="43.2">
      <c r="A62" s="21"/>
      <c r="B62" s="21"/>
      <c r="C62" s="1751" t="s">
        <v>106</v>
      </c>
      <c r="D62" s="1751" t="s">
        <v>99</v>
      </c>
      <c r="E62" s="1637" t="s">
        <v>5751</v>
      </c>
      <c r="F62" s="1637" t="s">
        <v>399</v>
      </c>
      <c r="G62" s="1637" t="s">
        <v>400</v>
      </c>
      <c r="H62" s="1637" t="s">
        <v>5752</v>
      </c>
    </row>
    <row r="63" spans="1:31">
      <c r="A63" s="21"/>
      <c r="B63" s="21"/>
      <c r="C63" s="1748" t="s">
        <v>146</v>
      </c>
      <c r="D63" s="1748" t="s">
        <v>145</v>
      </c>
      <c r="E63" s="1748" t="s">
        <v>144</v>
      </c>
      <c r="F63" s="1748" t="s">
        <v>931</v>
      </c>
      <c r="G63" s="1748" t="s">
        <v>932</v>
      </c>
      <c r="H63" s="1748" t="s">
        <v>933</v>
      </c>
    </row>
    <row r="64" spans="1:31">
      <c r="A64" s="1752" t="s">
        <v>401</v>
      </c>
      <c r="B64" s="1791"/>
      <c r="C64" s="25"/>
      <c r="D64" s="25"/>
      <c r="E64" s="25"/>
      <c r="F64" s="25"/>
      <c r="G64" s="25"/>
      <c r="H64" s="25"/>
    </row>
    <row r="65" spans="1:11">
      <c r="A65" s="1753" t="s">
        <v>402</v>
      </c>
      <c r="B65" s="1791"/>
      <c r="C65" s="25"/>
      <c r="D65" s="25"/>
      <c r="E65" s="25"/>
      <c r="F65" s="25"/>
      <c r="G65" s="25"/>
      <c r="H65" s="25"/>
    </row>
    <row r="66" spans="1:11">
      <c r="A66" s="1754" t="s">
        <v>403</v>
      </c>
      <c r="B66" s="1791" t="s">
        <v>4</v>
      </c>
      <c r="C66" s="1314"/>
      <c r="D66" s="1314"/>
      <c r="E66" s="1314"/>
      <c r="F66" s="1314"/>
      <c r="G66" s="1314"/>
      <c r="H66" s="1314"/>
      <c r="I66" s="94"/>
      <c r="J66" t="s">
        <v>229</v>
      </c>
      <c r="K66" s="157" t="s">
        <v>6462</v>
      </c>
    </row>
    <row r="67" spans="1:11">
      <c r="A67" s="1754" t="s">
        <v>404</v>
      </c>
      <c r="B67" s="1791"/>
      <c r="C67" s="25"/>
      <c r="D67" s="25"/>
      <c r="E67" s="25"/>
      <c r="F67" s="25"/>
      <c r="G67" s="25"/>
      <c r="H67" s="25"/>
      <c r="I67" s="94"/>
      <c r="K67" s="94"/>
    </row>
    <row r="68" spans="1:11">
      <c r="A68" s="1755" t="s">
        <v>405</v>
      </c>
      <c r="B68" s="1791" t="s">
        <v>60</v>
      </c>
      <c r="C68" s="1314"/>
      <c r="D68" s="1314"/>
      <c r="E68" s="1314"/>
      <c r="F68" s="1314"/>
      <c r="G68" s="1314"/>
      <c r="H68" s="1314"/>
      <c r="I68" s="94" t="s">
        <v>566</v>
      </c>
      <c r="J68" t="s">
        <v>229</v>
      </c>
      <c r="K68" s="1455" t="s">
        <v>6463</v>
      </c>
    </row>
    <row r="69" spans="1:11">
      <c r="A69" s="1756" t="s">
        <v>5753</v>
      </c>
      <c r="B69" s="1791" t="s">
        <v>59</v>
      </c>
      <c r="C69" s="1314"/>
      <c r="D69" s="1314"/>
      <c r="E69" s="1314"/>
      <c r="F69" s="1314"/>
      <c r="G69" s="1314"/>
      <c r="H69" s="1314"/>
      <c r="I69" s="94" t="s">
        <v>566</v>
      </c>
      <c r="J69" t="s">
        <v>229</v>
      </c>
      <c r="K69" s="1455" t="s">
        <v>6464</v>
      </c>
    </row>
    <row r="70" spans="1:11">
      <c r="A70" s="1755" t="s">
        <v>726</v>
      </c>
      <c r="B70" s="1791" t="s">
        <v>58</v>
      </c>
      <c r="C70" s="1314"/>
      <c r="D70" s="1314"/>
      <c r="E70" s="1314"/>
      <c r="F70" s="1314"/>
      <c r="G70" s="1314"/>
      <c r="H70" s="1314"/>
      <c r="I70" s="94" t="s">
        <v>567</v>
      </c>
      <c r="J70" t="s">
        <v>229</v>
      </c>
      <c r="K70" s="1455" t="s">
        <v>6463</v>
      </c>
    </row>
    <row r="71" spans="1:11">
      <c r="A71" s="1756" t="s">
        <v>5754</v>
      </c>
      <c r="B71" s="1791" t="s">
        <v>57</v>
      </c>
      <c r="C71" s="1314"/>
      <c r="D71" s="1314"/>
      <c r="E71" s="1314"/>
      <c r="F71" s="1314"/>
      <c r="G71" s="1314"/>
      <c r="H71" s="1314"/>
      <c r="I71" s="94" t="s">
        <v>567</v>
      </c>
      <c r="J71" t="s">
        <v>229</v>
      </c>
      <c r="K71" s="1455" t="s">
        <v>6464</v>
      </c>
    </row>
    <row r="72" spans="1:11">
      <c r="A72" s="1753" t="s">
        <v>406</v>
      </c>
      <c r="B72" s="1791"/>
      <c r="C72" s="25"/>
      <c r="D72" s="25"/>
      <c r="E72" s="25"/>
      <c r="F72" s="25"/>
      <c r="G72" s="25"/>
      <c r="H72" s="25"/>
      <c r="I72" s="94"/>
      <c r="K72" s="94"/>
    </row>
    <row r="73" spans="1:11">
      <c r="A73" s="1754" t="s">
        <v>403</v>
      </c>
      <c r="B73" s="1791" t="s">
        <v>56</v>
      </c>
      <c r="C73" s="1314"/>
      <c r="D73" s="1314"/>
      <c r="E73" s="1314"/>
      <c r="F73" s="1314"/>
      <c r="G73" s="1314"/>
      <c r="H73" s="1314"/>
      <c r="I73" s="94"/>
      <c r="J73" s="21" t="s">
        <v>548</v>
      </c>
      <c r="K73" s="157" t="s">
        <v>6462</v>
      </c>
    </row>
    <row r="74" spans="1:11">
      <c r="A74" s="1754" t="s">
        <v>407</v>
      </c>
      <c r="B74" s="1791"/>
      <c r="C74" s="25"/>
      <c r="D74" s="25"/>
      <c r="E74" s="25"/>
      <c r="F74" s="25"/>
      <c r="G74" s="25"/>
      <c r="H74" s="25"/>
      <c r="I74" s="94"/>
      <c r="K74" s="94"/>
    </row>
    <row r="75" spans="1:11">
      <c r="A75" s="1757" t="s">
        <v>405</v>
      </c>
      <c r="B75" s="1791" t="s">
        <v>55</v>
      </c>
      <c r="C75" s="1314"/>
      <c r="D75" s="1314"/>
      <c r="E75" s="1314"/>
      <c r="F75" s="1314"/>
      <c r="G75" s="1314"/>
      <c r="H75" s="1314"/>
      <c r="I75" s="94" t="s">
        <v>566</v>
      </c>
      <c r="J75" s="21" t="s">
        <v>548</v>
      </c>
      <c r="K75" s="1455" t="s">
        <v>6463</v>
      </c>
    </row>
    <row r="76" spans="1:11">
      <c r="A76" s="1758" t="s">
        <v>5753</v>
      </c>
      <c r="B76" s="1791" t="s">
        <v>54</v>
      </c>
      <c r="C76" s="1314"/>
      <c r="D76" s="1314"/>
      <c r="E76" s="1314"/>
      <c r="F76" s="1314"/>
      <c r="G76" s="1314"/>
      <c r="H76" s="1314"/>
      <c r="I76" s="94" t="s">
        <v>566</v>
      </c>
      <c r="J76" s="21" t="s">
        <v>548</v>
      </c>
      <c r="K76" s="1455" t="s">
        <v>6464</v>
      </c>
    </row>
    <row r="77" spans="1:11">
      <c r="A77" s="1753" t="s">
        <v>408</v>
      </c>
      <c r="B77" s="1791"/>
      <c r="C77" s="25"/>
      <c r="D77" s="25"/>
      <c r="E77" s="25"/>
      <c r="F77" s="25"/>
      <c r="G77" s="25"/>
      <c r="H77" s="25"/>
      <c r="I77" s="94"/>
      <c r="K77" s="94"/>
    </row>
    <row r="78" spans="1:11">
      <c r="A78" s="1754" t="s">
        <v>403</v>
      </c>
      <c r="B78" s="1791" t="s">
        <v>3</v>
      </c>
      <c r="C78" s="1314"/>
      <c r="D78" s="1314"/>
      <c r="E78" s="1314"/>
      <c r="F78" s="1314"/>
      <c r="G78" s="1314"/>
      <c r="H78" s="1314"/>
      <c r="I78" s="94"/>
      <c r="J78" t="s">
        <v>222</v>
      </c>
      <c r="K78" s="157" t="s">
        <v>6462</v>
      </c>
    </row>
    <row r="79" spans="1:11">
      <c r="A79" s="1759" t="s">
        <v>409</v>
      </c>
      <c r="B79" s="1791"/>
      <c r="C79" s="25"/>
      <c r="D79" s="25"/>
      <c r="E79" s="25"/>
      <c r="F79" s="25"/>
      <c r="G79" s="25"/>
      <c r="H79" s="25"/>
      <c r="I79" s="94"/>
      <c r="K79" s="94"/>
    </row>
    <row r="80" spans="1:11">
      <c r="A80" s="1757" t="s">
        <v>405</v>
      </c>
      <c r="B80" s="1791" t="s">
        <v>53</v>
      </c>
      <c r="C80" s="1314"/>
      <c r="D80" s="1314"/>
      <c r="E80" s="1314"/>
      <c r="F80" s="1314"/>
      <c r="G80" s="1314"/>
      <c r="H80" s="1314"/>
      <c r="I80" s="94" t="s">
        <v>566</v>
      </c>
      <c r="J80" t="s">
        <v>222</v>
      </c>
      <c r="K80" s="1455" t="s">
        <v>6463</v>
      </c>
    </row>
    <row r="81" spans="1:11">
      <c r="A81" s="1758" t="s">
        <v>5753</v>
      </c>
      <c r="B81" s="1791" t="s">
        <v>52</v>
      </c>
      <c r="C81" s="1314"/>
      <c r="D81" s="1314"/>
      <c r="E81" s="1314"/>
      <c r="F81" s="1314"/>
      <c r="G81" s="1314"/>
      <c r="H81" s="1314"/>
      <c r="I81" s="94" t="s">
        <v>566</v>
      </c>
      <c r="J81" t="s">
        <v>222</v>
      </c>
      <c r="K81" s="1455" t="s">
        <v>6464</v>
      </c>
    </row>
    <row r="82" spans="1:11">
      <c r="A82" s="1753" t="s">
        <v>410</v>
      </c>
      <c r="B82" s="1791"/>
      <c r="C82" s="25"/>
      <c r="D82" s="25"/>
      <c r="E82" s="25"/>
      <c r="F82" s="25"/>
      <c r="G82" s="25"/>
      <c r="H82" s="25"/>
      <c r="I82" s="94"/>
      <c r="K82" s="94"/>
    </row>
    <row r="83" spans="1:11">
      <c r="A83" s="1759" t="s">
        <v>403</v>
      </c>
      <c r="B83" s="1791" t="s">
        <v>51</v>
      </c>
      <c r="C83" s="1314"/>
      <c r="D83" s="1314"/>
      <c r="E83" s="1314"/>
      <c r="F83" s="1314"/>
      <c r="G83" s="1314"/>
      <c r="H83" s="1314"/>
      <c r="I83" s="94"/>
      <c r="J83" s="21" t="s">
        <v>217</v>
      </c>
      <c r="K83" s="157" t="s">
        <v>6462</v>
      </c>
    </row>
    <row r="84" spans="1:11">
      <c r="A84" s="1759" t="s">
        <v>6477</v>
      </c>
      <c r="B84" s="1791"/>
      <c r="C84" s="25"/>
      <c r="D84" s="25"/>
      <c r="E84" s="25"/>
      <c r="F84" s="25"/>
      <c r="G84" s="25"/>
      <c r="H84" s="25"/>
      <c r="I84" s="94"/>
      <c r="K84" s="94"/>
    </row>
    <row r="85" spans="1:11">
      <c r="A85" s="1760">
        <v>-0.3</v>
      </c>
      <c r="B85" s="1791" t="s">
        <v>50</v>
      </c>
      <c r="C85" s="1314"/>
      <c r="D85" s="1314"/>
      <c r="E85" s="1314"/>
      <c r="F85" s="1314"/>
      <c r="G85" s="1314"/>
      <c r="H85" s="1314"/>
      <c r="I85" s="94" t="s">
        <v>568</v>
      </c>
      <c r="J85" s="21" t="s">
        <v>217</v>
      </c>
      <c r="K85" s="1455" t="s">
        <v>6463</v>
      </c>
    </row>
    <row r="86" spans="1:11">
      <c r="A86" s="1761" t="s">
        <v>5755</v>
      </c>
      <c r="B86" s="1791" t="s">
        <v>49</v>
      </c>
      <c r="C86" s="1314"/>
      <c r="D86" s="1314"/>
      <c r="E86" s="1314"/>
      <c r="F86" s="1314"/>
      <c r="G86" s="1314"/>
      <c r="H86" s="1314"/>
      <c r="I86" s="94" t="s">
        <v>568</v>
      </c>
      <c r="J86" s="21" t="s">
        <v>217</v>
      </c>
      <c r="K86" s="1455" t="s">
        <v>6464</v>
      </c>
    </row>
    <row r="87" spans="1:11">
      <c r="A87" s="1753" t="s">
        <v>6478</v>
      </c>
      <c r="B87" s="1791"/>
      <c r="C87" s="25"/>
      <c r="D87" s="25"/>
      <c r="E87" s="25"/>
      <c r="F87" s="25"/>
      <c r="G87" s="25"/>
      <c r="H87" s="25"/>
      <c r="I87" s="94"/>
      <c r="K87" s="94"/>
    </row>
    <row r="88" spans="1:11">
      <c r="A88" s="1754" t="s">
        <v>403</v>
      </c>
      <c r="B88" s="1791" t="s">
        <v>48</v>
      </c>
      <c r="C88" s="1314"/>
      <c r="D88" s="1314"/>
      <c r="E88" s="1314"/>
      <c r="F88" s="1314"/>
      <c r="G88" s="1314"/>
      <c r="H88" s="1314"/>
      <c r="I88" s="94"/>
      <c r="J88" s="21" t="s">
        <v>225</v>
      </c>
      <c r="K88" s="157" t="s">
        <v>6462</v>
      </c>
    </row>
    <row r="89" spans="1:11">
      <c r="A89" s="1759" t="s">
        <v>5756</v>
      </c>
      <c r="B89" s="1791"/>
      <c r="C89" s="25"/>
      <c r="D89" s="25"/>
      <c r="E89" s="25"/>
      <c r="F89" s="25"/>
      <c r="G89" s="25"/>
      <c r="H89" s="25"/>
      <c r="I89" s="94"/>
      <c r="J89" s="21"/>
      <c r="K89" s="94"/>
    </row>
    <row r="90" spans="1:11">
      <c r="A90" s="1760">
        <v>-0.3</v>
      </c>
      <c r="B90" s="1791" t="s">
        <v>47</v>
      </c>
      <c r="C90" s="1314"/>
      <c r="D90" s="1314"/>
      <c r="E90" s="1314"/>
      <c r="F90" s="1314"/>
      <c r="G90" s="1314"/>
      <c r="H90" s="1314"/>
      <c r="I90" s="94" t="s">
        <v>568</v>
      </c>
      <c r="J90" s="21" t="s">
        <v>6450</v>
      </c>
      <c r="K90" s="1455" t="s">
        <v>6463</v>
      </c>
    </row>
    <row r="91" spans="1:11">
      <c r="A91" s="1761" t="s">
        <v>5755</v>
      </c>
      <c r="B91" s="1791" t="s">
        <v>46</v>
      </c>
      <c r="C91" s="1314"/>
      <c r="D91" s="1314"/>
      <c r="E91" s="1314"/>
      <c r="F91" s="1314"/>
      <c r="G91" s="1314"/>
      <c r="H91" s="1314"/>
      <c r="I91" s="94" t="s">
        <v>568</v>
      </c>
      <c r="J91" s="21" t="s">
        <v>6450</v>
      </c>
      <c r="K91" s="1455" t="s">
        <v>6464</v>
      </c>
    </row>
    <row r="92" spans="1:11">
      <c r="A92" s="1753" t="s">
        <v>5816</v>
      </c>
      <c r="B92" s="1791"/>
      <c r="C92" s="25"/>
      <c r="D92" s="25"/>
      <c r="E92" s="25"/>
      <c r="F92" s="25"/>
      <c r="G92" s="25"/>
      <c r="H92" s="25"/>
      <c r="I92" s="94"/>
      <c r="K92" s="94"/>
    </row>
    <row r="93" spans="1:11">
      <c r="A93" s="1754" t="s">
        <v>403</v>
      </c>
      <c r="B93" s="1791" t="s">
        <v>45</v>
      </c>
      <c r="C93" s="1314"/>
      <c r="D93" s="1314"/>
      <c r="E93" s="1314"/>
      <c r="F93" s="1314"/>
      <c r="G93" s="1314"/>
      <c r="H93" s="1314"/>
      <c r="I93" s="94"/>
      <c r="J93" s="21" t="s">
        <v>220</v>
      </c>
      <c r="K93" s="157" t="s">
        <v>6462</v>
      </c>
    </row>
    <row r="94" spans="1:11">
      <c r="A94" s="1759" t="s">
        <v>5757</v>
      </c>
      <c r="B94" s="1791"/>
      <c r="C94" s="25"/>
      <c r="D94" s="25"/>
      <c r="E94" s="25"/>
      <c r="F94" s="25"/>
      <c r="G94" s="25"/>
      <c r="H94" s="25"/>
      <c r="I94" s="94"/>
      <c r="K94" s="94"/>
    </row>
    <row r="95" spans="1:11">
      <c r="A95" s="1760">
        <v>-0.1</v>
      </c>
      <c r="B95" s="1791" t="s">
        <v>102</v>
      </c>
      <c r="C95" s="1314"/>
      <c r="D95" s="1314"/>
      <c r="E95" s="1314"/>
      <c r="F95" s="1314"/>
      <c r="G95" s="1314"/>
      <c r="H95" s="1314"/>
      <c r="I95" s="94" t="s">
        <v>569</v>
      </c>
      <c r="J95" s="21" t="s">
        <v>220</v>
      </c>
      <c r="K95" s="1455" t="s">
        <v>6463</v>
      </c>
    </row>
    <row r="96" spans="1:11">
      <c r="A96" s="1761" t="s">
        <v>5758</v>
      </c>
      <c r="B96" s="1791" t="s">
        <v>101</v>
      </c>
      <c r="C96" s="1314"/>
      <c r="D96" s="1314"/>
      <c r="E96" s="1314"/>
      <c r="F96" s="1314"/>
      <c r="G96" s="1314"/>
      <c r="H96" s="1314"/>
      <c r="I96" s="94" t="s">
        <v>569</v>
      </c>
      <c r="J96" s="21" t="s">
        <v>220</v>
      </c>
      <c r="K96" s="1455" t="s">
        <v>6464</v>
      </c>
    </row>
    <row r="97" spans="1:11">
      <c r="A97" s="1753" t="s">
        <v>411</v>
      </c>
      <c r="B97" s="1791"/>
      <c r="C97" s="25"/>
      <c r="D97" s="25"/>
      <c r="E97" s="25"/>
      <c r="F97" s="25"/>
      <c r="G97" s="25"/>
      <c r="H97" s="25"/>
      <c r="I97" s="94"/>
      <c r="K97" s="94"/>
    </row>
    <row r="98" spans="1:11">
      <c r="A98" s="1754" t="s">
        <v>403</v>
      </c>
      <c r="B98" s="1791" t="s">
        <v>44</v>
      </c>
      <c r="C98" s="1314"/>
      <c r="D98" s="1314"/>
      <c r="E98" s="1314"/>
      <c r="F98" s="1314"/>
      <c r="G98" s="1314"/>
      <c r="H98" s="1314"/>
      <c r="I98" s="94"/>
      <c r="J98" s="21" t="s">
        <v>547</v>
      </c>
      <c r="K98" s="157" t="s">
        <v>6462</v>
      </c>
    </row>
    <row r="99" spans="1:11">
      <c r="A99" s="1759" t="s">
        <v>412</v>
      </c>
      <c r="B99" s="1791"/>
      <c r="C99" s="25"/>
      <c r="D99" s="25"/>
      <c r="E99" s="25"/>
      <c r="F99" s="25"/>
      <c r="G99" s="25"/>
      <c r="H99" s="25"/>
      <c r="I99" s="94"/>
      <c r="K99" s="94"/>
    </row>
    <row r="100" spans="1:11">
      <c r="A100" s="1761">
        <v>-0.25</v>
      </c>
      <c r="B100" s="1791" t="s">
        <v>43</v>
      </c>
      <c r="C100" s="1411"/>
      <c r="D100" s="1411"/>
      <c r="E100" s="1411"/>
      <c r="F100" s="1314"/>
      <c r="G100" s="1314"/>
      <c r="H100" s="1314"/>
      <c r="I100" s="94" t="s">
        <v>570</v>
      </c>
      <c r="J100" s="21" t="s">
        <v>547</v>
      </c>
      <c r="K100" s="1455" t="s">
        <v>6463</v>
      </c>
    </row>
    <row r="101" spans="1:11">
      <c r="A101" s="1758" t="s">
        <v>1020</v>
      </c>
      <c r="B101" s="1791" t="s">
        <v>2</v>
      </c>
      <c r="C101" s="1411"/>
      <c r="D101" s="1411"/>
      <c r="E101" s="1411"/>
      <c r="F101" s="1314"/>
      <c r="G101" s="1314"/>
      <c r="H101" s="1314"/>
      <c r="I101" s="157" t="s">
        <v>6458</v>
      </c>
      <c r="J101" s="21" t="s">
        <v>547</v>
      </c>
      <c r="K101" s="1455" t="s">
        <v>6463</v>
      </c>
    </row>
    <row r="102" spans="1:11">
      <c r="A102" s="1762" t="s">
        <v>823</v>
      </c>
      <c r="B102" s="1791"/>
      <c r="C102" s="25"/>
      <c r="D102" s="25"/>
      <c r="E102" s="25"/>
      <c r="F102" s="25"/>
      <c r="G102" s="25"/>
      <c r="H102" s="25"/>
      <c r="I102" s="94"/>
      <c r="K102" s="94"/>
    </row>
    <row r="103" spans="1:11">
      <c r="A103" s="1758" t="s">
        <v>5759</v>
      </c>
      <c r="B103" s="1791" t="s">
        <v>42</v>
      </c>
      <c r="C103" s="1411"/>
      <c r="D103" s="1411"/>
      <c r="E103" s="1411"/>
      <c r="F103" s="1314"/>
      <c r="G103" s="1314"/>
      <c r="H103" s="1314"/>
      <c r="I103" s="94" t="s">
        <v>570</v>
      </c>
      <c r="J103" s="21" t="s">
        <v>547</v>
      </c>
      <c r="K103" s="1455" t="s">
        <v>6464</v>
      </c>
    </row>
    <row r="104" spans="1:11">
      <c r="A104" s="1758" t="s">
        <v>5760</v>
      </c>
      <c r="B104" s="1791" t="s">
        <v>41</v>
      </c>
      <c r="C104" s="1411"/>
      <c r="D104" s="1411"/>
      <c r="E104" s="1411"/>
      <c r="F104" s="1314"/>
      <c r="G104" s="1314"/>
      <c r="H104" s="1314"/>
      <c r="I104" s="157" t="s">
        <v>6458</v>
      </c>
      <c r="J104" s="21" t="s">
        <v>547</v>
      </c>
      <c r="K104" s="1455" t="s">
        <v>6464</v>
      </c>
    </row>
    <row r="105" spans="1:11">
      <c r="A105" s="1753" t="s">
        <v>413</v>
      </c>
      <c r="B105" s="1791"/>
      <c r="C105" s="25"/>
      <c r="D105" s="25"/>
      <c r="E105" s="25"/>
      <c r="F105" s="25"/>
      <c r="G105" s="25"/>
      <c r="H105" s="25"/>
      <c r="I105" s="94"/>
      <c r="K105" s="94"/>
    </row>
    <row r="106" spans="1:11">
      <c r="A106" s="1754" t="s">
        <v>403</v>
      </c>
      <c r="B106" s="1791" t="s">
        <v>40</v>
      </c>
      <c r="C106" s="1314"/>
      <c r="D106" s="1314"/>
      <c r="E106" s="1314"/>
      <c r="F106" s="1314"/>
      <c r="G106" s="1314"/>
      <c r="H106" s="1314"/>
      <c r="I106" s="94"/>
      <c r="J106" s="21" t="s">
        <v>549</v>
      </c>
      <c r="K106" s="157" t="s">
        <v>6462</v>
      </c>
    </row>
    <row r="107" spans="1:11">
      <c r="A107" s="1759" t="s">
        <v>414</v>
      </c>
      <c r="B107" s="1791"/>
      <c r="C107" s="25"/>
      <c r="D107" s="25"/>
      <c r="E107" s="25"/>
      <c r="F107" s="25"/>
      <c r="G107" s="25"/>
      <c r="H107" s="25"/>
      <c r="I107" s="94"/>
      <c r="K107" s="94"/>
    </row>
    <row r="108" spans="1:11">
      <c r="A108" s="1758" t="s">
        <v>5761</v>
      </c>
      <c r="B108" s="1534" t="s">
        <v>39</v>
      </c>
      <c r="C108" s="1314"/>
      <c r="D108" s="1314"/>
      <c r="E108" s="1314"/>
      <c r="F108" s="1314"/>
      <c r="G108" s="1314"/>
      <c r="H108" s="1314"/>
      <c r="I108" s="94" t="s">
        <v>570</v>
      </c>
      <c r="J108" s="21" t="s">
        <v>549</v>
      </c>
      <c r="K108" s="1455" t="s">
        <v>6463</v>
      </c>
    </row>
    <row r="109" spans="1:11">
      <c r="A109" s="1762" t="s">
        <v>824</v>
      </c>
      <c r="B109" s="1791"/>
      <c r="C109" s="25"/>
      <c r="D109" s="25"/>
      <c r="E109" s="25"/>
      <c r="F109" s="25"/>
      <c r="G109" s="25"/>
      <c r="H109" s="25"/>
      <c r="I109" s="94"/>
      <c r="K109" s="94"/>
    </row>
    <row r="110" spans="1:11">
      <c r="A110" s="1758" t="s">
        <v>5759</v>
      </c>
      <c r="B110" s="1791" t="s">
        <v>38</v>
      </c>
      <c r="C110" s="1314"/>
      <c r="D110" s="1314"/>
      <c r="E110" s="1314"/>
      <c r="F110" s="1314"/>
      <c r="G110" s="1314"/>
      <c r="H110" s="1314"/>
      <c r="I110" s="94" t="s">
        <v>570</v>
      </c>
      <c r="J110" s="21" t="s">
        <v>549</v>
      </c>
      <c r="K110" s="1455" t="s">
        <v>6464</v>
      </c>
    </row>
    <row r="111" spans="1:11">
      <c r="C111" s="4" t="s">
        <v>91</v>
      </c>
      <c r="D111" s="4" t="s">
        <v>91</v>
      </c>
      <c r="E111" s="4" t="s">
        <v>91</v>
      </c>
      <c r="F111" s="4" t="s">
        <v>91</v>
      </c>
      <c r="G111" s="4" t="s">
        <v>91</v>
      </c>
      <c r="H111" s="4" t="s">
        <v>91</v>
      </c>
    </row>
    <row r="112" spans="1:11" ht="28.8">
      <c r="C112" s="12" t="s">
        <v>100</v>
      </c>
      <c r="D112" s="12" t="s">
        <v>92</v>
      </c>
      <c r="E112" s="12" t="s">
        <v>800</v>
      </c>
      <c r="F112" s="12" t="s">
        <v>100</v>
      </c>
      <c r="G112" s="12" t="s">
        <v>92</v>
      </c>
      <c r="H112" s="12" t="s">
        <v>800</v>
      </c>
    </row>
    <row r="113" spans="3:8">
      <c r="C113" s="12" t="s">
        <v>216</v>
      </c>
      <c r="D113" s="12" t="s">
        <v>216</v>
      </c>
      <c r="E113" s="12" t="s">
        <v>216</v>
      </c>
      <c r="F113" s="12" t="s">
        <v>216</v>
      </c>
      <c r="G113" s="12" t="s">
        <v>216</v>
      </c>
      <c r="H113" s="12" t="s">
        <v>216</v>
      </c>
    </row>
    <row r="114" spans="3:8" ht="28.8">
      <c r="F114" s="32" t="s">
        <v>104</v>
      </c>
      <c r="G114" s="32" t="s">
        <v>104</v>
      </c>
      <c r="H114" s="32" t="s">
        <v>104</v>
      </c>
    </row>
  </sheetData>
  <mergeCells count="6">
    <mergeCell ref="H22:AE22"/>
    <mergeCell ref="C22:C23"/>
    <mergeCell ref="D22:D23"/>
    <mergeCell ref="E22:E23"/>
    <mergeCell ref="F22:F23"/>
    <mergeCell ref="G22:G23"/>
  </mergeCells>
  <phoneticPr fontId="43" type="noConversion"/>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214">
    <tabColor rgb="FF00B0F0"/>
  </sheetPr>
  <dimension ref="A1:L162"/>
  <sheetViews>
    <sheetView zoomScale="80" zoomScaleNormal="80" workbookViewId="0"/>
  </sheetViews>
  <sheetFormatPr defaultColWidth="9.33203125" defaultRowHeight="14.4"/>
  <cols>
    <col min="1" max="1" width="46.33203125" style="59" bestFit="1" customWidth="1"/>
    <col min="2" max="2" width="12" style="59" customWidth="1"/>
    <col min="3" max="3" width="21.5546875" style="59" bestFit="1" customWidth="1"/>
    <col min="4" max="8" width="20.33203125" style="59" bestFit="1" customWidth="1"/>
    <col min="9" max="9" width="21.6640625" style="59" customWidth="1"/>
    <col min="10" max="10" width="24.6640625" style="59" customWidth="1"/>
    <col min="11" max="11" width="20.44140625" style="59" bestFit="1" customWidth="1"/>
    <col min="12" max="12" width="14.33203125" style="59" customWidth="1"/>
    <col min="13" max="15" width="9.33203125" style="59"/>
    <col min="16" max="17" width="28.33203125" style="59" bestFit="1" customWidth="1"/>
    <col min="18" max="16384" width="9.33203125" style="59"/>
  </cols>
  <sheetData>
    <row r="1" spans="1:12">
      <c r="A1" s="1800" t="s">
        <v>6002</v>
      </c>
    </row>
    <row r="2" spans="1:12">
      <c r="A2" s="1521" t="s">
        <v>996</v>
      </c>
    </row>
    <row r="3" spans="1:12">
      <c r="A3" s="1521"/>
    </row>
    <row r="4" spans="1:12">
      <c r="A4" s="1800" t="s">
        <v>6003</v>
      </c>
    </row>
    <row r="5" spans="1:12">
      <c r="A5" s="1521" t="s">
        <v>997</v>
      </c>
      <c r="B5"/>
      <c r="C5"/>
      <c r="D5"/>
      <c r="E5"/>
      <c r="F5"/>
      <c r="G5"/>
      <c r="H5"/>
      <c r="I5"/>
      <c r="J5"/>
    </row>
    <row r="6" spans="1:12">
      <c r="A6" s="36" t="s">
        <v>109</v>
      </c>
      <c r="B6"/>
      <c r="C6"/>
      <c r="D6"/>
      <c r="E6"/>
      <c r="F6"/>
      <c r="G6"/>
      <c r="H6"/>
      <c r="I6"/>
      <c r="J6"/>
    </row>
    <row r="7" spans="1:12">
      <c r="A7" s="36" t="s">
        <v>6481</v>
      </c>
      <c r="B7"/>
      <c r="C7"/>
      <c r="D7"/>
      <c r="E7"/>
      <c r="F7"/>
      <c r="G7"/>
      <c r="H7"/>
      <c r="I7"/>
      <c r="J7"/>
    </row>
    <row r="8" spans="1:12">
      <c r="A8" s="53"/>
      <c r="B8"/>
      <c r="C8"/>
      <c r="D8"/>
      <c r="E8"/>
      <c r="F8"/>
      <c r="G8"/>
      <c r="H8"/>
      <c r="I8"/>
      <c r="J8"/>
    </row>
    <row r="9" spans="1:12" ht="27.6">
      <c r="A9" s="1332"/>
      <c r="B9" s="1332"/>
      <c r="C9" s="1802" t="s">
        <v>848</v>
      </c>
      <c r="D9" s="1802" t="s">
        <v>849</v>
      </c>
      <c r="E9" s="1802" t="s">
        <v>422</v>
      </c>
      <c r="F9" s="1802" t="s">
        <v>850</v>
      </c>
      <c r="G9" s="1802" t="s">
        <v>851</v>
      </c>
      <c r="H9" s="1802" t="s">
        <v>852</v>
      </c>
      <c r="I9" s="1802" t="s">
        <v>6479</v>
      </c>
      <c r="J9" s="1802" t="s">
        <v>5772</v>
      </c>
    </row>
    <row r="10" spans="1:12">
      <c r="A10" s="21"/>
      <c r="B10" s="21"/>
      <c r="C10" s="1348" t="s">
        <v>13</v>
      </c>
      <c r="D10" s="1348" t="s">
        <v>89</v>
      </c>
      <c r="E10" s="1348" t="s">
        <v>107</v>
      </c>
      <c r="F10" s="1348" t="s">
        <v>88</v>
      </c>
      <c r="G10" s="1348" t="s">
        <v>87</v>
      </c>
      <c r="H10" s="1348" t="s">
        <v>86</v>
      </c>
      <c r="I10" s="1348" t="s">
        <v>85</v>
      </c>
      <c r="J10" s="1348" t="s">
        <v>84</v>
      </c>
    </row>
    <row r="11" spans="1:12">
      <c r="A11" s="1803" t="s">
        <v>853</v>
      </c>
      <c r="B11" s="1803"/>
      <c r="C11" s="25"/>
      <c r="D11" s="25"/>
      <c r="E11" s="25"/>
      <c r="F11" s="25"/>
      <c r="G11" s="25"/>
      <c r="H11" s="25"/>
      <c r="I11" s="25"/>
      <c r="J11" s="25"/>
    </row>
    <row r="12" spans="1:12">
      <c r="A12" s="1806" t="s">
        <v>5773</v>
      </c>
      <c r="B12" s="1348" t="s">
        <v>12</v>
      </c>
      <c r="C12" s="25"/>
      <c r="D12" s="1418"/>
      <c r="E12" s="1418"/>
      <c r="F12" s="1418"/>
      <c r="G12" s="25"/>
      <c r="H12" s="25"/>
      <c r="I12" s="1418"/>
      <c r="J12" s="1418"/>
      <c r="K12" s="59" t="s">
        <v>1007</v>
      </c>
    </row>
    <row r="13" spans="1:12">
      <c r="A13" s="1809" t="s">
        <v>864</v>
      </c>
      <c r="B13" s="1348" t="s">
        <v>72</v>
      </c>
      <c r="C13" s="25"/>
      <c r="D13" s="1418"/>
      <c r="E13" s="1418"/>
      <c r="F13" s="1418"/>
      <c r="G13" s="1418"/>
      <c r="H13" s="1418"/>
      <c r="I13" s="1418"/>
      <c r="J13" s="1418"/>
      <c r="K13" s="59" t="s">
        <v>1007</v>
      </c>
      <c r="L13" s="59" t="s">
        <v>1008</v>
      </c>
    </row>
    <row r="14" spans="1:12">
      <c r="A14" s="1762" t="s">
        <v>854</v>
      </c>
      <c r="B14" s="1348" t="s">
        <v>11</v>
      </c>
      <c r="C14" s="1418"/>
      <c r="D14" s="1418"/>
      <c r="E14" s="1418"/>
      <c r="F14" s="1418"/>
      <c r="G14" s="1418"/>
      <c r="H14" s="1418"/>
      <c r="I14" s="1418"/>
      <c r="J14" s="1418"/>
      <c r="K14" s="59" t="s">
        <v>1007</v>
      </c>
      <c r="L14" s="35" t="s">
        <v>254</v>
      </c>
    </row>
    <row r="15" spans="1:12">
      <c r="A15" s="1762" t="s">
        <v>855</v>
      </c>
      <c r="B15" s="1348" t="s">
        <v>71</v>
      </c>
      <c r="C15" s="1418"/>
      <c r="D15" s="1418"/>
      <c r="E15" s="1418"/>
      <c r="F15" s="1418"/>
      <c r="G15" s="1418"/>
      <c r="H15" s="1418"/>
      <c r="I15" s="1418"/>
      <c r="J15" s="1418"/>
      <c r="K15" s="59" t="s">
        <v>1007</v>
      </c>
      <c r="L15" s="35" t="s">
        <v>252</v>
      </c>
    </row>
    <row r="16" spans="1:12">
      <c r="A16" s="1762" t="s">
        <v>856</v>
      </c>
      <c r="B16" s="1348" t="s">
        <v>70</v>
      </c>
      <c r="C16" s="1418"/>
      <c r="D16" s="1418"/>
      <c r="E16" s="1418"/>
      <c r="F16" s="1418"/>
      <c r="G16" s="1418"/>
      <c r="H16" s="1418"/>
      <c r="I16" s="1418"/>
      <c r="J16" s="1418"/>
      <c r="K16" s="59" t="s">
        <v>1007</v>
      </c>
      <c r="L16" s="35" t="s">
        <v>250</v>
      </c>
    </row>
    <row r="17" spans="1:12">
      <c r="A17" s="1762" t="s">
        <v>857</v>
      </c>
      <c r="B17" s="1348" t="s">
        <v>69</v>
      </c>
      <c r="C17" s="1418"/>
      <c r="D17" s="1418"/>
      <c r="E17" s="1418"/>
      <c r="F17" s="1418"/>
      <c r="G17" s="1418"/>
      <c r="H17" s="1418"/>
      <c r="I17" s="1418"/>
      <c r="J17" s="1418"/>
      <c r="K17" s="59" t="s">
        <v>1007</v>
      </c>
      <c r="L17" s="35" t="s">
        <v>248</v>
      </c>
    </row>
    <row r="18" spans="1:12">
      <c r="A18" s="1762" t="s">
        <v>858</v>
      </c>
      <c r="B18" s="1348" t="s">
        <v>68</v>
      </c>
      <c r="C18" s="1418"/>
      <c r="D18" s="1418"/>
      <c r="E18" s="1418"/>
      <c r="F18" s="1418"/>
      <c r="G18" s="1418"/>
      <c r="H18" s="1418"/>
      <c r="I18" s="1418"/>
      <c r="J18" s="1418"/>
      <c r="K18" s="59" t="s">
        <v>1007</v>
      </c>
      <c r="L18" s="35" t="s">
        <v>246</v>
      </c>
    </row>
    <row r="19" spans="1:12">
      <c r="A19" s="1762" t="s">
        <v>859</v>
      </c>
      <c r="B19" s="1348" t="s">
        <v>67</v>
      </c>
      <c r="C19" s="1418"/>
      <c r="D19" s="1418"/>
      <c r="E19" s="1418"/>
      <c r="F19" s="1418"/>
      <c r="G19" s="1418"/>
      <c r="H19" s="1418"/>
      <c r="I19" s="1418"/>
      <c r="J19" s="1418"/>
      <c r="K19" s="59" t="s">
        <v>1007</v>
      </c>
      <c r="L19" s="35" t="s">
        <v>244</v>
      </c>
    </row>
    <row r="20" spans="1:12">
      <c r="A20" s="1762" t="s">
        <v>860</v>
      </c>
      <c r="B20" s="1348" t="s">
        <v>66</v>
      </c>
      <c r="C20" s="1418"/>
      <c r="D20" s="1418"/>
      <c r="E20" s="1418"/>
      <c r="F20" s="1418"/>
      <c r="G20" s="1418"/>
      <c r="H20" s="1418"/>
      <c r="I20" s="1418"/>
      <c r="J20" s="1418"/>
      <c r="K20" s="59" t="s">
        <v>1007</v>
      </c>
      <c r="L20" s="35" t="s">
        <v>242</v>
      </c>
    </row>
    <row r="21" spans="1:12">
      <c r="A21" s="1762" t="s">
        <v>861</v>
      </c>
      <c r="B21" s="1348" t="s">
        <v>10</v>
      </c>
      <c r="C21" s="1418"/>
      <c r="D21" s="1418"/>
      <c r="E21" s="1418"/>
      <c r="F21" s="1418"/>
      <c r="G21" s="1418"/>
      <c r="H21" s="1418"/>
      <c r="I21" s="1418"/>
      <c r="J21" s="1418"/>
      <c r="K21" s="59" t="s">
        <v>1007</v>
      </c>
      <c r="L21" s="35" t="s">
        <v>240</v>
      </c>
    </row>
    <row r="22" spans="1:12">
      <c r="A22" s="1762" t="s">
        <v>862</v>
      </c>
      <c r="B22" s="1348" t="s">
        <v>9</v>
      </c>
      <c r="C22" s="1415"/>
      <c r="D22" s="1418"/>
      <c r="E22" s="1418"/>
      <c r="F22" s="1418"/>
      <c r="G22" s="1418"/>
      <c r="H22" s="1418"/>
      <c r="I22" s="1418"/>
      <c r="J22" s="1418"/>
      <c r="K22" s="59" t="s">
        <v>1007</v>
      </c>
      <c r="L22" s="35" t="s">
        <v>238</v>
      </c>
    </row>
    <row r="23" spans="1:12">
      <c r="A23" s="1762" t="s">
        <v>863</v>
      </c>
      <c r="B23" s="1348" t="s">
        <v>65</v>
      </c>
      <c r="C23" s="1415"/>
      <c r="D23" s="1418"/>
      <c r="E23" s="1418"/>
      <c r="F23" s="1418"/>
      <c r="G23" s="1415"/>
      <c r="H23" s="1415"/>
      <c r="I23" s="1418"/>
      <c r="J23" s="1418"/>
      <c r="K23" s="59" t="s">
        <v>1007</v>
      </c>
      <c r="L23" s="35" t="s">
        <v>235</v>
      </c>
    </row>
    <row r="24" spans="1:12">
      <c r="A24" s="1809" t="s">
        <v>5774</v>
      </c>
      <c r="B24" s="1348" t="s">
        <v>8</v>
      </c>
      <c r="C24" s="25"/>
      <c r="D24" s="1418"/>
      <c r="E24" s="1418"/>
      <c r="F24" s="1418"/>
      <c r="G24" s="25"/>
      <c r="H24" s="25"/>
      <c r="I24" s="1418"/>
      <c r="J24" s="1418"/>
      <c r="K24" s="59" t="s">
        <v>1007</v>
      </c>
      <c r="L24" s="35" t="s">
        <v>595</v>
      </c>
    </row>
    <row r="25" spans="1:12">
      <c r="C25" s="12" t="s">
        <v>79</v>
      </c>
      <c r="D25" s="12" t="s">
        <v>91</v>
      </c>
      <c r="E25" s="12" t="s">
        <v>91</v>
      </c>
      <c r="F25" s="12" t="s">
        <v>91</v>
      </c>
      <c r="G25" s="12" t="s">
        <v>141</v>
      </c>
      <c r="H25" s="12" t="s">
        <v>141</v>
      </c>
      <c r="I25" s="12" t="s">
        <v>141</v>
      </c>
      <c r="J25" s="12" t="s">
        <v>141</v>
      </c>
    </row>
    <row r="26" spans="1:12" ht="28.8">
      <c r="C26" s="144" t="s">
        <v>1003</v>
      </c>
      <c r="D26" s="12" t="s">
        <v>1004</v>
      </c>
      <c r="E26" s="12" t="s">
        <v>593</v>
      </c>
      <c r="F26" s="144" t="s">
        <v>1005</v>
      </c>
      <c r="G26" s="4" t="s">
        <v>230</v>
      </c>
      <c r="H26" s="12" t="s">
        <v>231</v>
      </c>
      <c r="I26" s="12" t="s">
        <v>1004</v>
      </c>
      <c r="J26" s="144" t="s">
        <v>1005</v>
      </c>
    </row>
    <row r="27" spans="1:12">
      <c r="A27" s="1473"/>
      <c r="B27" s="73"/>
      <c r="C27" s="4"/>
      <c r="D27" s="4" t="s">
        <v>216</v>
      </c>
      <c r="E27" s="12" t="s">
        <v>216</v>
      </c>
      <c r="F27" s="12" t="s">
        <v>216</v>
      </c>
      <c r="G27" s="12" t="s">
        <v>216</v>
      </c>
      <c r="H27" s="12" t="s">
        <v>216</v>
      </c>
      <c r="I27" s="4" t="s">
        <v>216</v>
      </c>
      <c r="J27" s="12" t="s">
        <v>216</v>
      </c>
    </row>
    <row r="28" spans="1:12">
      <c r="A28" s="1473"/>
      <c r="B28" s="73"/>
      <c r="C28" s="4"/>
      <c r="D28" s="4"/>
      <c r="F28" s="69"/>
      <c r="G28" s="12" t="s">
        <v>1006</v>
      </c>
      <c r="H28" s="12" t="s">
        <v>1006</v>
      </c>
      <c r="I28" s="69"/>
      <c r="J28" s="69"/>
    </row>
    <row r="29" spans="1:12">
      <c r="A29" s="1473"/>
      <c r="C29" s="4"/>
      <c r="F29" s="69"/>
      <c r="G29"/>
      <c r="H29"/>
      <c r="I29" s="69"/>
      <c r="J29" s="69"/>
    </row>
    <row r="30" spans="1:12">
      <c r="A30" s="1800" t="s">
        <v>6004</v>
      </c>
      <c r="C30"/>
      <c r="E30" s="69"/>
      <c r="F30" s="69"/>
      <c r="H30"/>
      <c r="I30" s="69"/>
      <c r="J30" s="69"/>
    </row>
    <row r="31" spans="1:12">
      <c r="A31" s="1521" t="s">
        <v>998</v>
      </c>
      <c r="C31"/>
      <c r="D31" s="69"/>
      <c r="E31" s="69"/>
      <c r="F31" s="69"/>
      <c r="G31"/>
      <c r="H31"/>
      <c r="I31" s="69"/>
      <c r="J31" s="69"/>
    </row>
    <row r="32" spans="1:12">
      <c r="A32" s="36" t="s">
        <v>109</v>
      </c>
      <c r="C32"/>
      <c r="D32" s="69"/>
      <c r="E32" s="69"/>
      <c r="F32" s="69"/>
      <c r="G32"/>
      <c r="H32"/>
      <c r="I32" s="69"/>
      <c r="J32" s="69"/>
    </row>
    <row r="33" spans="1:12">
      <c r="A33" s="36" t="s">
        <v>6481</v>
      </c>
      <c r="C33"/>
      <c r="D33" s="69"/>
      <c r="E33" s="69"/>
      <c r="F33" s="69"/>
      <c r="G33"/>
      <c r="H33"/>
      <c r="I33" s="69"/>
      <c r="J33" s="69"/>
    </row>
    <row r="34" spans="1:12">
      <c r="A34" s="1473"/>
      <c r="C34"/>
      <c r="D34" s="69"/>
      <c r="E34" s="69"/>
      <c r="F34" s="69"/>
      <c r="G34"/>
      <c r="H34"/>
      <c r="I34" s="69"/>
      <c r="J34" s="69"/>
    </row>
    <row r="35" spans="1:12" ht="27.6">
      <c r="A35" s="1332"/>
      <c r="B35" s="1332"/>
      <c r="C35" s="1802" t="s">
        <v>865</v>
      </c>
      <c r="D35" s="1802" t="s">
        <v>849</v>
      </c>
      <c r="E35" s="1802" t="s">
        <v>422</v>
      </c>
      <c r="F35" s="1802" t="s">
        <v>850</v>
      </c>
      <c r="G35" s="1802" t="s">
        <v>851</v>
      </c>
      <c r="H35" s="1802" t="s">
        <v>852</v>
      </c>
      <c r="I35" s="1802" t="s">
        <v>6479</v>
      </c>
      <c r="J35" s="1802" t="s">
        <v>5772</v>
      </c>
    </row>
    <row r="36" spans="1:12">
      <c r="A36" s="21"/>
      <c r="B36" s="21"/>
      <c r="C36" s="1638" t="s">
        <v>83</v>
      </c>
      <c r="D36" s="1638" t="s">
        <v>89</v>
      </c>
      <c r="E36" s="1638" t="s">
        <v>107</v>
      </c>
      <c r="F36" s="1638" t="s">
        <v>88</v>
      </c>
      <c r="G36" s="1638" t="s">
        <v>87</v>
      </c>
      <c r="H36" s="1638" t="s">
        <v>86</v>
      </c>
      <c r="I36" s="1638" t="s">
        <v>85</v>
      </c>
      <c r="J36" s="1638" t="s">
        <v>84</v>
      </c>
    </row>
    <row r="37" spans="1:12">
      <c r="A37" s="1803" t="s">
        <v>866</v>
      </c>
      <c r="B37" s="1803"/>
      <c r="C37" s="25"/>
      <c r="D37" s="25"/>
      <c r="E37" s="25"/>
      <c r="F37" s="25"/>
      <c r="G37" s="25"/>
      <c r="H37" s="25"/>
      <c r="I37" s="25"/>
      <c r="J37" s="25"/>
    </row>
    <row r="38" spans="1:12">
      <c r="A38" s="1806" t="s">
        <v>5773</v>
      </c>
      <c r="B38" s="1787" t="s">
        <v>7</v>
      </c>
      <c r="C38" s="25"/>
      <c r="D38" s="1418"/>
      <c r="E38" s="1418"/>
      <c r="F38" s="1418"/>
      <c r="G38" s="25"/>
      <c r="H38" s="25"/>
      <c r="I38" s="1418"/>
      <c r="J38" s="1418"/>
      <c r="K38" s="59" t="s">
        <v>1009</v>
      </c>
    </row>
    <row r="39" spans="1:12">
      <c r="A39" s="1809" t="s">
        <v>864</v>
      </c>
      <c r="B39" s="1787" t="s">
        <v>64</v>
      </c>
      <c r="C39" s="25"/>
      <c r="D39" s="1418"/>
      <c r="E39" s="1418"/>
      <c r="F39" s="1418"/>
      <c r="G39" s="1418"/>
      <c r="H39" s="1418"/>
      <c r="I39" s="1418"/>
      <c r="J39" s="1418"/>
      <c r="K39" s="59" t="s">
        <v>1009</v>
      </c>
      <c r="L39" s="59" t="s">
        <v>1008</v>
      </c>
    </row>
    <row r="40" spans="1:12">
      <c r="A40" s="1762" t="s">
        <v>867</v>
      </c>
      <c r="B40" s="1787" t="s">
        <v>6</v>
      </c>
      <c r="C40" s="1418"/>
      <c r="D40" s="1418"/>
      <c r="E40" s="1418"/>
      <c r="F40" s="1418"/>
      <c r="G40" s="1418"/>
      <c r="H40" s="1418"/>
      <c r="I40" s="1418"/>
      <c r="J40" s="1418"/>
      <c r="K40" s="59" t="s">
        <v>1009</v>
      </c>
      <c r="L40" s="35" t="s">
        <v>254</v>
      </c>
    </row>
    <row r="41" spans="1:12">
      <c r="A41" s="1762" t="s">
        <v>868</v>
      </c>
      <c r="B41" s="1787" t="s">
        <v>5</v>
      </c>
      <c r="C41" s="1418"/>
      <c r="D41" s="1418"/>
      <c r="E41" s="1418"/>
      <c r="F41" s="1418"/>
      <c r="G41" s="1418"/>
      <c r="H41" s="1418"/>
      <c r="I41" s="1418"/>
      <c r="J41" s="1418"/>
      <c r="K41" s="59" t="s">
        <v>1009</v>
      </c>
      <c r="L41" s="35" t="s">
        <v>252</v>
      </c>
    </row>
    <row r="42" spans="1:12">
      <c r="A42" s="1762" t="s">
        <v>869</v>
      </c>
      <c r="B42" s="1787" t="s">
        <v>63</v>
      </c>
      <c r="C42" s="1418"/>
      <c r="D42" s="1418"/>
      <c r="E42" s="1418"/>
      <c r="F42" s="1418"/>
      <c r="G42" s="1418"/>
      <c r="H42" s="1418"/>
      <c r="I42" s="1418"/>
      <c r="J42" s="1418"/>
      <c r="K42" s="59" t="s">
        <v>1009</v>
      </c>
      <c r="L42" s="35" t="s">
        <v>250</v>
      </c>
    </row>
    <row r="43" spans="1:12">
      <c r="A43" s="1762" t="s">
        <v>870</v>
      </c>
      <c r="B43" s="1787" t="s">
        <v>62</v>
      </c>
      <c r="C43" s="1418"/>
      <c r="D43" s="1418"/>
      <c r="E43" s="1418"/>
      <c r="F43" s="1418"/>
      <c r="G43" s="1418"/>
      <c r="H43" s="1418"/>
      <c r="I43" s="1418"/>
      <c r="J43" s="1418"/>
      <c r="K43" s="59" t="s">
        <v>1009</v>
      </c>
      <c r="L43" s="35" t="s">
        <v>248</v>
      </c>
    </row>
    <row r="44" spans="1:12">
      <c r="A44" s="1762" t="s">
        <v>871</v>
      </c>
      <c r="B44" s="1787" t="s">
        <v>61</v>
      </c>
      <c r="C44" s="1418"/>
      <c r="D44" s="1418"/>
      <c r="E44" s="1418"/>
      <c r="F44" s="1418"/>
      <c r="G44" s="1418"/>
      <c r="H44" s="1418"/>
      <c r="I44" s="1418"/>
      <c r="J44" s="1418"/>
      <c r="K44" s="59" t="s">
        <v>1009</v>
      </c>
      <c r="L44" s="35" t="s">
        <v>246</v>
      </c>
    </row>
    <row r="45" spans="1:12">
      <c r="A45" s="1762" t="s">
        <v>872</v>
      </c>
      <c r="B45" s="1787" t="s">
        <v>4</v>
      </c>
      <c r="C45" s="1418"/>
      <c r="D45" s="1418"/>
      <c r="E45" s="1418"/>
      <c r="F45" s="1418"/>
      <c r="G45" s="1418"/>
      <c r="H45" s="1418"/>
      <c r="I45" s="1418"/>
      <c r="J45" s="1418"/>
      <c r="K45" s="59" t="s">
        <v>1009</v>
      </c>
      <c r="L45" s="35" t="s">
        <v>244</v>
      </c>
    </row>
    <row r="46" spans="1:12">
      <c r="A46" s="1762" t="s">
        <v>873</v>
      </c>
      <c r="B46" s="1787" t="s">
        <v>60</v>
      </c>
      <c r="C46" s="1418"/>
      <c r="D46" s="1418"/>
      <c r="E46" s="1418"/>
      <c r="F46" s="1418"/>
      <c r="G46" s="1418"/>
      <c r="H46" s="1418"/>
      <c r="I46" s="1418"/>
      <c r="J46" s="1418"/>
      <c r="K46" s="59" t="s">
        <v>1009</v>
      </c>
      <c r="L46" s="35" t="s">
        <v>242</v>
      </c>
    </row>
    <row r="47" spans="1:12">
      <c r="A47" s="1762" t="s">
        <v>874</v>
      </c>
      <c r="B47" s="1787" t="s">
        <v>59</v>
      </c>
      <c r="C47" s="1418"/>
      <c r="D47" s="1418"/>
      <c r="E47" s="1418"/>
      <c r="F47" s="1418"/>
      <c r="G47" s="1418"/>
      <c r="H47" s="1418"/>
      <c r="I47" s="1418"/>
      <c r="J47" s="1418"/>
      <c r="K47" s="59" t="s">
        <v>1009</v>
      </c>
      <c r="L47" s="35" t="s">
        <v>240</v>
      </c>
    </row>
    <row r="48" spans="1:12">
      <c r="A48" s="1762" t="s">
        <v>875</v>
      </c>
      <c r="B48" s="1787" t="s">
        <v>58</v>
      </c>
      <c r="C48" s="1415"/>
      <c r="D48" s="1418"/>
      <c r="E48" s="1418"/>
      <c r="F48" s="1418"/>
      <c r="G48" s="1418"/>
      <c r="H48" s="1418"/>
      <c r="I48" s="1418"/>
      <c r="J48" s="1418"/>
      <c r="K48" s="59" t="s">
        <v>1009</v>
      </c>
      <c r="L48" s="35" t="s">
        <v>238</v>
      </c>
    </row>
    <row r="49" spans="1:12">
      <c r="A49" s="1762" t="s">
        <v>876</v>
      </c>
      <c r="B49" s="1787" t="s">
        <v>57</v>
      </c>
      <c r="C49" s="1415"/>
      <c r="D49" s="1418"/>
      <c r="E49" s="1418"/>
      <c r="F49" s="1418"/>
      <c r="G49" s="1415"/>
      <c r="H49" s="1415"/>
      <c r="I49" s="1418"/>
      <c r="J49" s="1418"/>
      <c r="K49" s="59" t="s">
        <v>1009</v>
      </c>
      <c r="L49" s="35" t="s">
        <v>235</v>
      </c>
    </row>
    <row r="50" spans="1:12">
      <c r="A50" s="1809" t="s">
        <v>5774</v>
      </c>
      <c r="B50" s="1787" t="s">
        <v>56</v>
      </c>
      <c r="C50" s="25"/>
      <c r="D50" s="1418"/>
      <c r="E50" s="1418"/>
      <c r="F50" s="1418"/>
      <c r="G50" s="25"/>
      <c r="H50" s="25"/>
      <c r="I50" s="1418"/>
      <c r="J50" s="1418"/>
      <c r="K50" s="59" t="s">
        <v>1009</v>
      </c>
      <c r="L50" s="35" t="s">
        <v>595</v>
      </c>
    </row>
    <row r="51" spans="1:12">
      <c r="C51" s="12" t="s">
        <v>79</v>
      </c>
      <c r="D51" s="12" t="s">
        <v>91</v>
      </c>
      <c r="E51" s="12" t="s">
        <v>91</v>
      </c>
      <c r="F51" s="12" t="s">
        <v>91</v>
      </c>
      <c r="G51" s="12" t="s">
        <v>141</v>
      </c>
      <c r="H51" s="12" t="s">
        <v>141</v>
      </c>
      <c r="I51" s="12" t="s">
        <v>141</v>
      </c>
      <c r="J51" s="12" t="s">
        <v>141</v>
      </c>
    </row>
    <row r="52" spans="1:12" ht="28.8">
      <c r="C52" s="4" t="s">
        <v>216</v>
      </c>
      <c r="D52" s="12" t="s">
        <v>1004</v>
      </c>
      <c r="E52" s="12" t="s">
        <v>593</v>
      </c>
      <c r="F52" s="144" t="s">
        <v>1005</v>
      </c>
      <c r="G52" s="4" t="s">
        <v>230</v>
      </c>
      <c r="H52" s="12" t="s">
        <v>231</v>
      </c>
      <c r="I52" s="12" t="s">
        <v>1004</v>
      </c>
      <c r="J52" s="144" t="s">
        <v>1005</v>
      </c>
    </row>
    <row r="53" spans="1:12">
      <c r="A53" s="1473"/>
      <c r="C53" s="12" t="s">
        <v>233</v>
      </c>
      <c r="D53" s="4" t="s">
        <v>216</v>
      </c>
      <c r="E53" s="12" t="s">
        <v>216</v>
      </c>
      <c r="F53" s="12" t="s">
        <v>216</v>
      </c>
      <c r="G53" s="12" t="s">
        <v>216</v>
      </c>
      <c r="H53" s="12" t="s">
        <v>216</v>
      </c>
      <c r="I53" s="4" t="s">
        <v>216</v>
      </c>
      <c r="J53" s="12" t="s">
        <v>216</v>
      </c>
    </row>
    <row r="54" spans="1:12">
      <c r="A54" s="1473"/>
      <c r="D54" s="2017" t="s">
        <v>90</v>
      </c>
      <c r="E54" s="2017" t="s">
        <v>90</v>
      </c>
      <c r="F54" s="2017" t="s">
        <v>90</v>
      </c>
      <c r="G54" s="12" t="s">
        <v>1006</v>
      </c>
      <c r="H54" s="12" t="s">
        <v>1006</v>
      </c>
      <c r="I54" s="69"/>
      <c r="J54" s="69"/>
    </row>
    <row r="55" spans="1:12">
      <c r="A55" s="1473"/>
      <c r="D55" s="2017"/>
      <c r="E55" s="2017"/>
    </row>
    <row r="56" spans="1:12">
      <c r="A56" s="1473"/>
      <c r="C56" s="85"/>
      <c r="D56" s="4"/>
      <c r="E56" s="69"/>
      <c r="F56" s="69"/>
      <c r="G56" s="85"/>
      <c r="H56" s="85"/>
      <c r="I56" s="69"/>
      <c r="J56" s="69"/>
    </row>
    <row r="57" spans="1:12">
      <c r="A57" s="1800" t="s">
        <v>6005</v>
      </c>
      <c r="C57" s="85"/>
      <c r="D57" s="69"/>
      <c r="E57" s="69"/>
      <c r="F57" s="69"/>
      <c r="G57" s="85"/>
      <c r="H57" s="85"/>
      <c r="I57" s="69"/>
      <c r="J57" s="69"/>
    </row>
    <row r="58" spans="1:12" ht="17.100000000000001" customHeight="1">
      <c r="A58" s="1521" t="s">
        <v>999</v>
      </c>
      <c r="C58" s="85"/>
      <c r="D58" s="69"/>
      <c r="E58" s="69"/>
      <c r="F58" s="69"/>
      <c r="G58" s="85"/>
      <c r="H58" s="85"/>
      <c r="I58" s="69"/>
      <c r="J58" s="69"/>
    </row>
    <row r="59" spans="1:12" ht="17.100000000000001" customHeight="1">
      <c r="A59" s="36" t="s">
        <v>109</v>
      </c>
      <c r="C59" s="85"/>
      <c r="D59" s="69"/>
      <c r="E59" s="69"/>
      <c r="F59" s="69"/>
      <c r="G59" s="85"/>
      <c r="H59" s="85"/>
      <c r="I59" s="69"/>
      <c r="J59" s="69"/>
    </row>
    <row r="60" spans="1:12" ht="17.100000000000001" customHeight="1">
      <c r="A60" s="36" t="s">
        <v>6482</v>
      </c>
      <c r="C60" s="85"/>
      <c r="D60" s="69"/>
      <c r="E60" s="69"/>
      <c r="F60" s="69"/>
      <c r="G60" s="85"/>
      <c r="H60" s="85"/>
      <c r="I60" s="69"/>
      <c r="J60" s="69"/>
    </row>
    <row r="61" spans="1:12">
      <c r="A61" s="1473"/>
      <c r="C61" s="85"/>
      <c r="D61" s="69"/>
      <c r="E61" s="69"/>
      <c r="F61" s="69"/>
      <c r="G61" s="85"/>
      <c r="H61" s="85"/>
      <c r="I61" s="69"/>
      <c r="J61" s="69"/>
    </row>
    <row r="62" spans="1:12" ht="27.6">
      <c r="A62" s="1332"/>
      <c r="B62" s="1332"/>
      <c r="C62" s="1802" t="s">
        <v>848</v>
      </c>
      <c r="D62" s="1802" t="s">
        <v>849</v>
      </c>
      <c r="E62" s="1802" t="s">
        <v>422</v>
      </c>
      <c r="F62" s="1802" t="s">
        <v>850</v>
      </c>
      <c r="G62" s="1802" t="s">
        <v>851</v>
      </c>
      <c r="H62" s="1802" t="s">
        <v>852</v>
      </c>
      <c r="I62" s="1802" t="s">
        <v>6479</v>
      </c>
      <c r="J62" s="1802" t="s">
        <v>5772</v>
      </c>
    </row>
    <row r="63" spans="1:12">
      <c r="A63" s="21"/>
      <c r="B63" s="21"/>
      <c r="C63" s="1348" t="s">
        <v>13</v>
      </c>
      <c r="D63" s="1348" t="s">
        <v>89</v>
      </c>
      <c r="E63" s="1348" t="s">
        <v>107</v>
      </c>
      <c r="F63" s="1348" t="s">
        <v>88</v>
      </c>
      <c r="G63" s="1348" t="s">
        <v>87</v>
      </c>
      <c r="H63" s="1348" t="s">
        <v>86</v>
      </c>
      <c r="I63" s="1348" t="s">
        <v>85</v>
      </c>
      <c r="J63" s="1348" t="s">
        <v>84</v>
      </c>
    </row>
    <row r="64" spans="1:12">
      <c r="A64" s="1803" t="s">
        <v>877</v>
      </c>
      <c r="B64" s="1803"/>
      <c r="C64" s="25"/>
      <c r="D64" s="25"/>
      <c r="E64" s="25"/>
      <c r="F64" s="25"/>
      <c r="G64" s="25"/>
      <c r="H64" s="25"/>
      <c r="I64" s="25"/>
      <c r="J64" s="25"/>
    </row>
    <row r="65" spans="1:12">
      <c r="A65" s="1806" t="s">
        <v>5773</v>
      </c>
      <c r="B65" s="1787" t="s">
        <v>55</v>
      </c>
      <c r="C65" s="25"/>
      <c r="D65" s="1418"/>
      <c r="E65" s="1418"/>
      <c r="F65" s="1418"/>
      <c r="G65" s="25"/>
      <c r="H65" s="25"/>
      <c r="I65" s="1418"/>
      <c r="J65" s="1418"/>
      <c r="K65" s="59" t="s">
        <v>1007</v>
      </c>
    </row>
    <row r="66" spans="1:12">
      <c r="A66" s="1809" t="s">
        <v>864</v>
      </c>
      <c r="B66" s="1787" t="s">
        <v>54</v>
      </c>
      <c r="C66" s="25"/>
      <c r="D66" s="1418"/>
      <c r="E66" s="1418"/>
      <c r="F66" s="1418"/>
      <c r="G66" s="1418"/>
      <c r="H66" s="1418"/>
      <c r="I66" s="1418"/>
      <c r="J66" s="1418"/>
      <c r="K66" s="59" t="s">
        <v>1007</v>
      </c>
      <c r="L66" s="59" t="s">
        <v>1008</v>
      </c>
    </row>
    <row r="67" spans="1:12">
      <c r="A67" s="1762" t="s">
        <v>854</v>
      </c>
      <c r="B67" s="1787" t="s">
        <v>3</v>
      </c>
      <c r="C67" s="1418"/>
      <c r="D67" s="1418"/>
      <c r="E67" s="1418"/>
      <c r="F67" s="1418"/>
      <c r="G67" s="1418"/>
      <c r="H67" s="1418"/>
      <c r="I67" s="1418"/>
      <c r="J67" s="1418"/>
      <c r="K67" s="59" t="s">
        <v>1007</v>
      </c>
      <c r="L67" s="35" t="s">
        <v>254</v>
      </c>
    </row>
    <row r="68" spans="1:12">
      <c r="A68" s="1762" t="s">
        <v>855</v>
      </c>
      <c r="B68" s="1787" t="s">
        <v>53</v>
      </c>
      <c r="C68" s="1418"/>
      <c r="D68" s="1418"/>
      <c r="E68" s="1418"/>
      <c r="F68" s="1418"/>
      <c r="G68" s="1418"/>
      <c r="H68" s="1418"/>
      <c r="I68" s="1418"/>
      <c r="J68" s="1418"/>
      <c r="K68" s="59" t="s">
        <v>1007</v>
      </c>
      <c r="L68" s="35" t="s">
        <v>252</v>
      </c>
    </row>
    <row r="69" spans="1:12">
      <c r="A69" s="1762" t="s">
        <v>856</v>
      </c>
      <c r="B69" s="1787" t="s">
        <v>52</v>
      </c>
      <c r="C69" s="1418"/>
      <c r="D69" s="1418"/>
      <c r="E69" s="1418"/>
      <c r="F69" s="1418"/>
      <c r="G69" s="1418"/>
      <c r="H69" s="1418"/>
      <c r="I69" s="1418"/>
      <c r="J69" s="1418"/>
      <c r="K69" s="59" t="s">
        <v>1007</v>
      </c>
      <c r="L69" s="35" t="s">
        <v>250</v>
      </c>
    </row>
    <row r="70" spans="1:12">
      <c r="A70" s="1762" t="s">
        <v>857</v>
      </c>
      <c r="B70" s="1787" t="s">
        <v>51</v>
      </c>
      <c r="C70" s="1418"/>
      <c r="D70" s="1418"/>
      <c r="E70" s="1418"/>
      <c r="F70" s="1418"/>
      <c r="G70" s="1418"/>
      <c r="H70" s="1418"/>
      <c r="I70" s="1418"/>
      <c r="J70" s="1418"/>
      <c r="K70" s="59" t="s">
        <v>1007</v>
      </c>
      <c r="L70" s="35" t="s">
        <v>248</v>
      </c>
    </row>
    <row r="71" spans="1:12">
      <c r="A71" s="1762" t="s">
        <v>858</v>
      </c>
      <c r="B71" s="1787" t="s">
        <v>50</v>
      </c>
      <c r="C71" s="1418"/>
      <c r="D71" s="1418"/>
      <c r="E71" s="1418"/>
      <c r="F71" s="1418"/>
      <c r="G71" s="1418"/>
      <c r="H71" s="1418"/>
      <c r="I71" s="1418"/>
      <c r="J71" s="1418"/>
      <c r="K71" s="59" t="s">
        <v>1007</v>
      </c>
      <c r="L71" s="35" t="s">
        <v>246</v>
      </c>
    </row>
    <row r="72" spans="1:12">
      <c r="A72" s="1762" t="s">
        <v>859</v>
      </c>
      <c r="B72" s="1787" t="s">
        <v>49</v>
      </c>
      <c r="C72" s="1418"/>
      <c r="D72" s="1418"/>
      <c r="E72" s="1418"/>
      <c r="F72" s="1418"/>
      <c r="G72" s="1418"/>
      <c r="H72" s="1418"/>
      <c r="I72" s="1418"/>
      <c r="J72" s="1418"/>
      <c r="K72" s="59" t="s">
        <v>1007</v>
      </c>
      <c r="L72" s="35" t="s">
        <v>244</v>
      </c>
    </row>
    <row r="73" spans="1:12">
      <c r="A73" s="1762" t="s">
        <v>860</v>
      </c>
      <c r="B73" s="1787" t="s">
        <v>48</v>
      </c>
      <c r="C73" s="1418"/>
      <c r="D73" s="1418"/>
      <c r="E73" s="1418"/>
      <c r="F73" s="1418"/>
      <c r="G73" s="1418"/>
      <c r="H73" s="1418"/>
      <c r="I73" s="1418"/>
      <c r="J73" s="1418"/>
      <c r="K73" s="59" t="s">
        <v>1007</v>
      </c>
      <c r="L73" s="35" t="s">
        <v>242</v>
      </c>
    </row>
    <row r="74" spans="1:12">
      <c r="A74" s="1762" t="s">
        <v>861</v>
      </c>
      <c r="B74" s="1787" t="s">
        <v>47</v>
      </c>
      <c r="C74" s="1418"/>
      <c r="D74" s="1418"/>
      <c r="E74" s="1418"/>
      <c r="F74" s="1418"/>
      <c r="G74" s="1418"/>
      <c r="H74" s="1418"/>
      <c r="I74" s="1418"/>
      <c r="J74" s="1418"/>
      <c r="K74" s="59" t="s">
        <v>1007</v>
      </c>
      <c r="L74" s="35" t="s">
        <v>240</v>
      </c>
    </row>
    <row r="75" spans="1:12">
      <c r="A75" s="1762" t="s">
        <v>862</v>
      </c>
      <c r="B75" s="1787" t="s">
        <v>46</v>
      </c>
      <c r="C75" s="1415"/>
      <c r="D75" s="1418"/>
      <c r="E75" s="1418"/>
      <c r="F75" s="1418"/>
      <c r="G75" s="1418"/>
      <c r="H75" s="1418"/>
      <c r="I75" s="1418"/>
      <c r="J75" s="1418"/>
      <c r="K75" s="59" t="s">
        <v>1007</v>
      </c>
      <c r="L75" s="35" t="s">
        <v>238</v>
      </c>
    </row>
    <row r="76" spans="1:12">
      <c r="A76" s="1762" t="s">
        <v>863</v>
      </c>
      <c r="B76" s="1787" t="s">
        <v>45</v>
      </c>
      <c r="C76" s="1415"/>
      <c r="D76" s="1418"/>
      <c r="E76" s="1418"/>
      <c r="F76" s="1418"/>
      <c r="G76" s="1415"/>
      <c r="H76" s="1415"/>
      <c r="I76" s="1418"/>
      <c r="J76" s="1418"/>
      <c r="K76" s="59" t="s">
        <v>1007</v>
      </c>
      <c r="L76" s="35" t="s">
        <v>235</v>
      </c>
    </row>
    <row r="77" spans="1:12">
      <c r="A77" s="1809" t="s">
        <v>5774</v>
      </c>
      <c r="B77" s="1787" t="s">
        <v>102</v>
      </c>
      <c r="C77" s="25"/>
      <c r="D77" s="1418"/>
      <c r="E77" s="1418"/>
      <c r="F77" s="1418"/>
      <c r="G77" s="25"/>
      <c r="H77" s="25"/>
      <c r="I77" s="1418"/>
      <c r="J77" s="1418"/>
      <c r="K77" s="59" t="s">
        <v>1007</v>
      </c>
      <c r="L77" s="35" t="s">
        <v>595</v>
      </c>
    </row>
    <row r="78" spans="1:12">
      <c r="C78" s="12" t="s">
        <v>79</v>
      </c>
      <c r="D78" s="12" t="s">
        <v>91</v>
      </c>
      <c r="E78" s="12" t="s">
        <v>91</v>
      </c>
      <c r="F78" s="12" t="s">
        <v>91</v>
      </c>
      <c r="G78" s="12" t="s">
        <v>141</v>
      </c>
      <c r="H78" s="12" t="s">
        <v>141</v>
      </c>
      <c r="I78" s="12" t="s">
        <v>141</v>
      </c>
      <c r="J78" s="12" t="s">
        <v>141</v>
      </c>
    </row>
    <row r="79" spans="1:12" ht="28.8">
      <c r="C79" s="144" t="s">
        <v>1003</v>
      </c>
      <c r="D79" s="12" t="s">
        <v>1004</v>
      </c>
      <c r="E79" s="12" t="s">
        <v>593</v>
      </c>
      <c r="F79" s="144" t="s">
        <v>1005</v>
      </c>
      <c r="G79" s="4" t="s">
        <v>230</v>
      </c>
      <c r="H79" s="12" t="s">
        <v>231</v>
      </c>
      <c r="I79" s="12" t="s">
        <v>1004</v>
      </c>
      <c r="J79" s="144" t="s">
        <v>1005</v>
      </c>
    </row>
    <row r="80" spans="1:12">
      <c r="A80" s="1473"/>
      <c r="C80" s="85"/>
      <c r="D80" s="4" t="s">
        <v>216</v>
      </c>
      <c r="E80" s="12" t="s">
        <v>216</v>
      </c>
      <c r="F80" s="12" t="s">
        <v>216</v>
      </c>
      <c r="G80" s="12" t="s">
        <v>216</v>
      </c>
      <c r="H80" s="12" t="s">
        <v>216</v>
      </c>
      <c r="I80" s="4" t="s">
        <v>216</v>
      </c>
      <c r="J80" s="12" t="s">
        <v>216</v>
      </c>
    </row>
    <row r="81" spans="1:12">
      <c r="A81" s="1473"/>
      <c r="D81" s="2017" t="s">
        <v>90</v>
      </c>
      <c r="E81" s="2017" t="s">
        <v>90</v>
      </c>
      <c r="F81" s="2017" t="s">
        <v>90</v>
      </c>
      <c r="G81" s="12" t="s">
        <v>1006</v>
      </c>
      <c r="H81" s="12" t="s">
        <v>1006</v>
      </c>
      <c r="I81" s="69"/>
      <c r="J81" s="69"/>
    </row>
    <row r="82" spans="1:12">
      <c r="A82" s="1473"/>
    </row>
    <row r="83" spans="1:12">
      <c r="A83" s="1473"/>
      <c r="C83" s="85"/>
      <c r="D83" s="69"/>
      <c r="E83" s="69"/>
      <c r="F83" s="69"/>
      <c r="G83" s="85"/>
      <c r="H83" s="85"/>
      <c r="I83" s="69"/>
      <c r="J83" s="69"/>
    </row>
    <row r="84" spans="1:12">
      <c r="A84" s="1800" t="s">
        <v>6006</v>
      </c>
      <c r="C84" s="85"/>
      <c r="D84" s="69"/>
      <c r="E84" s="69"/>
      <c r="F84" s="69"/>
      <c r="G84" s="85"/>
      <c r="H84" s="85"/>
      <c r="I84" s="69"/>
      <c r="J84" s="69"/>
    </row>
    <row r="85" spans="1:12">
      <c r="A85" s="1521" t="s">
        <v>1000</v>
      </c>
      <c r="C85" s="85"/>
      <c r="D85" s="69"/>
      <c r="E85" s="69"/>
      <c r="F85" s="69"/>
      <c r="G85" s="85"/>
      <c r="H85" s="85"/>
      <c r="I85" s="69"/>
      <c r="J85" s="69"/>
    </row>
    <row r="86" spans="1:12">
      <c r="A86" s="36" t="s">
        <v>109</v>
      </c>
      <c r="C86" s="85"/>
      <c r="D86" s="69"/>
      <c r="E86" s="69"/>
      <c r="F86" s="69"/>
      <c r="G86" s="85"/>
      <c r="H86" s="85"/>
      <c r="I86" s="69"/>
      <c r="J86" s="69"/>
    </row>
    <row r="87" spans="1:12">
      <c r="A87" s="36" t="s">
        <v>6482</v>
      </c>
      <c r="C87" s="85"/>
      <c r="D87" s="69"/>
      <c r="E87" s="69"/>
      <c r="F87" s="69"/>
      <c r="G87" s="85"/>
      <c r="H87" s="85"/>
      <c r="I87" s="69"/>
      <c r="J87" s="69"/>
    </row>
    <row r="88" spans="1:12">
      <c r="A88" s="1473"/>
      <c r="C88" s="85"/>
      <c r="D88" s="69"/>
      <c r="E88" s="69"/>
      <c r="F88" s="69"/>
      <c r="G88" s="85"/>
      <c r="H88" s="85"/>
      <c r="I88" s="69"/>
      <c r="J88" s="69"/>
    </row>
    <row r="89" spans="1:12" ht="27.6">
      <c r="A89" s="1332"/>
      <c r="B89" s="1332"/>
      <c r="C89" s="1802" t="s">
        <v>865</v>
      </c>
      <c r="D89" s="1802" t="s">
        <v>849</v>
      </c>
      <c r="E89" s="1802" t="s">
        <v>422</v>
      </c>
      <c r="F89" s="1802" t="s">
        <v>850</v>
      </c>
      <c r="G89" s="1802" t="s">
        <v>851</v>
      </c>
      <c r="H89" s="1802" t="s">
        <v>852</v>
      </c>
      <c r="I89" s="1802" t="s">
        <v>6479</v>
      </c>
      <c r="J89" s="1802" t="s">
        <v>5772</v>
      </c>
    </row>
    <row r="90" spans="1:12">
      <c r="A90" s="21"/>
      <c r="B90" s="21"/>
      <c r="C90" s="1638" t="s">
        <v>83</v>
      </c>
      <c r="D90" s="1638" t="s">
        <v>89</v>
      </c>
      <c r="E90" s="1638" t="s">
        <v>107</v>
      </c>
      <c r="F90" s="1638" t="s">
        <v>88</v>
      </c>
      <c r="G90" s="1638" t="s">
        <v>87</v>
      </c>
      <c r="H90" s="1638" t="s">
        <v>86</v>
      </c>
      <c r="I90" s="1638" t="s">
        <v>85</v>
      </c>
      <c r="J90" s="1638" t="s">
        <v>84</v>
      </c>
    </row>
    <row r="91" spans="1:12">
      <c r="A91" s="1803" t="s">
        <v>878</v>
      </c>
      <c r="B91" s="1803"/>
      <c r="C91" s="25"/>
      <c r="D91" s="25"/>
      <c r="E91" s="25"/>
      <c r="F91" s="25"/>
      <c r="G91" s="25"/>
      <c r="H91" s="25"/>
      <c r="I91" s="25"/>
      <c r="J91" s="25"/>
    </row>
    <row r="92" spans="1:12">
      <c r="A92" s="1806" t="s">
        <v>5773</v>
      </c>
      <c r="B92" s="1787" t="s">
        <v>101</v>
      </c>
      <c r="C92" s="25"/>
      <c r="D92" s="1418"/>
      <c r="E92" s="1418"/>
      <c r="F92" s="1418"/>
      <c r="G92" s="25"/>
      <c r="H92" s="25"/>
      <c r="I92" s="1418"/>
      <c r="J92" s="1418"/>
      <c r="K92" s="59" t="s">
        <v>1009</v>
      </c>
    </row>
    <row r="93" spans="1:12">
      <c r="A93" s="1809" t="s">
        <v>864</v>
      </c>
      <c r="B93" s="1787" t="s">
        <v>44</v>
      </c>
      <c r="C93" s="25"/>
      <c r="D93" s="1418"/>
      <c r="E93" s="1418"/>
      <c r="F93" s="1418"/>
      <c r="G93" s="1418"/>
      <c r="H93" s="1418"/>
      <c r="I93" s="1418"/>
      <c r="J93" s="1418"/>
      <c r="K93" s="59" t="s">
        <v>1009</v>
      </c>
      <c r="L93" s="59" t="s">
        <v>1008</v>
      </c>
    </row>
    <row r="94" spans="1:12">
      <c r="A94" s="1762" t="s">
        <v>867</v>
      </c>
      <c r="B94" s="1787" t="s">
        <v>43</v>
      </c>
      <c r="C94" s="1418"/>
      <c r="D94" s="1418"/>
      <c r="E94" s="1418"/>
      <c r="F94" s="1418"/>
      <c r="G94" s="1418"/>
      <c r="H94" s="1418"/>
      <c r="I94" s="1418"/>
      <c r="J94" s="1418"/>
      <c r="K94" s="59" t="s">
        <v>1009</v>
      </c>
      <c r="L94" s="35" t="s">
        <v>254</v>
      </c>
    </row>
    <row r="95" spans="1:12">
      <c r="A95" s="1762" t="s">
        <v>868</v>
      </c>
      <c r="B95" s="1787" t="s">
        <v>2</v>
      </c>
      <c r="C95" s="1418"/>
      <c r="D95" s="1418"/>
      <c r="E95" s="1418"/>
      <c r="F95" s="1418"/>
      <c r="G95" s="1418"/>
      <c r="H95" s="1418"/>
      <c r="I95" s="1418"/>
      <c r="J95" s="1418"/>
      <c r="K95" s="59" t="s">
        <v>1009</v>
      </c>
      <c r="L95" s="35" t="s">
        <v>252</v>
      </c>
    </row>
    <row r="96" spans="1:12">
      <c r="A96" s="1762" t="s">
        <v>869</v>
      </c>
      <c r="B96" s="1787" t="s">
        <v>42</v>
      </c>
      <c r="C96" s="1418"/>
      <c r="D96" s="1418"/>
      <c r="E96" s="1418"/>
      <c r="F96" s="1418"/>
      <c r="G96" s="1418"/>
      <c r="H96" s="1418"/>
      <c r="I96" s="1418"/>
      <c r="J96" s="1418"/>
      <c r="K96" s="59" t="s">
        <v>1009</v>
      </c>
      <c r="L96" s="35" t="s">
        <v>250</v>
      </c>
    </row>
    <row r="97" spans="1:12">
      <c r="A97" s="1762" t="s">
        <v>870</v>
      </c>
      <c r="B97" s="1787" t="s">
        <v>41</v>
      </c>
      <c r="C97" s="1418"/>
      <c r="D97" s="1418"/>
      <c r="E97" s="1418"/>
      <c r="F97" s="1418"/>
      <c r="G97" s="1418"/>
      <c r="H97" s="1418"/>
      <c r="I97" s="1418"/>
      <c r="J97" s="1418"/>
      <c r="K97" s="59" t="s">
        <v>1009</v>
      </c>
      <c r="L97" s="35" t="s">
        <v>248</v>
      </c>
    </row>
    <row r="98" spans="1:12">
      <c r="A98" s="1762" t="s">
        <v>871</v>
      </c>
      <c r="B98" s="1787" t="s">
        <v>40</v>
      </c>
      <c r="C98" s="1418"/>
      <c r="D98" s="1418"/>
      <c r="E98" s="1418"/>
      <c r="F98" s="1418"/>
      <c r="G98" s="1418"/>
      <c r="H98" s="1418"/>
      <c r="I98" s="1418"/>
      <c r="J98" s="1418"/>
      <c r="K98" s="59" t="s">
        <v>1009</v>
      </c>
      <c r="L98" s="35" t="s">
        <v>246</v>
      </c>
    </row>
    <row r="99" spans="1:12">
      <c r="A99" s="1762" t="s">
        <v>872</v>
      </c>
      <c r="B99" s="1787" t="s">
        <v>39</v>
      </c>
      <c r="C99" s="1418"/>
      <c r="D99" s="1418"/>
      <c r="E99" s="1418"/>
      <c r="F99" s="1418"/>
      <c r="G99" s="1418"/>
      <c r="H99" s="1418"/>
      <c r="I99" s="1418"/>
      <c r="J99" s="1418"/>
      <c r="K99" s="59" t="s">
        <v>1009</v>
      </c>
      <c r="L99" s="35" t="s">
        <v>244</v>
      </c>
    </row>
    <row r="100" spans="1:12">
      <c r="A100" s="1762" t="s">
        <v>873</v>
      </c>
      <c r="B100" s="1787" t="s">
        <v>38</v>
      </c>
      <c r="C100" s="1418"/>
      <c r="D100" s="1418"/>
      <c r="E100" s="1418"/>
      <c r="F100" s="1418"/>
      <c r="G100" s="1418"/>
      <c r="H100" s="1418"/>
      <c r="I100" s="1418"/>
      <c r="J100" s="1418"/>
      <c r="K100" s="59" t="s">
        <v>1009</v>
      </c>
      <c r="L100" s="35" t="s">
        <v>242</v>
      </c>
    </row>
    <row r="101" spans="1:12">
      <c r="A101" s="1762" t="s">
        <v>874</v>
      </c>
      <c r="B101" s="1787" t="s">
        <v>37</v>
      </c>
      <c r="C101" s="1418"/>
      <c r="D101" s="1418"/>
      <c r="E101" s="1418"/>
      <c r="F101" s="1418"/>
      <c r="G101" s="1418"/>
      <c r="H101" s="1418"/>
      <c r="I101" s="1418"/>
      <c r="J101" s="1418"/>
      <c r="K101" s="59" t="s">
        <v>1009</v>
      </c>
      <c r="L101" s="35" t="s">
        <v>240</v>
      </c>
    </row>
    <row r="102" spans="1:12">
      <c r="A102" s="1762" t="s">
        <v>875</v>
      </c>
      <c r="B102" s="1787" t="s">
        <v>36</v>
      </c>
      <c r="C102" s="1415"/>
      <c r="D102" s="1418"/>
      <c r="E102" s="1418"/>
      <c r="F102" s="1418"/>
      <c r="G102" s="1418"/>
      <c r="H102" s="1418"/>
      <c r="I102" s="1418"/>
      <c r="J102" s="1418"/>
      <c r="K102" s="59" t="s">
        <v>1009</v>
      </c>
      <c r="L102" s="35" t="s">
        <v>238</v>
      </c>
    </row>
    <row r="103" spans="1:12">
      <c r="A103" s="1762" t="s">
        <v>876</v>
      </c>
      <c r="B103" s="1787" t="s">
        <v>35</v>
      </c>
      <c r="C103" s="1415"/>
      <c r="D103" s="1418"/>
      <c r="E103" s="1418"/>
      <c r="F103" s="1418"/>
      <c r="G103" s="1415"/>
      <c r="H103" s="1415"/>
      <c r="I103" s="1418"/>
      <c r="J103" s="1418"/>
      <c r="K103" s="59" t="s">
        <v>1009</v>
      </c>
      <c r="L103" s="35" t="s">
        <v>235</v>
      </c>
    </row>
    <row r="104" spans="1:12">
      <c r="A104" s="1809" t="s">
        <v>5774</v>
      </c>
      <c r="B104" s="1787" t="s">
        <v>34</v>
      </c>
      <c r="C104" s="25"/>
      <c r="D104" s="1418"/>
      <c r="E104" s="1418"/>
      <c r="F104" s="1418"/>
      <c r="G104" s="25"/>
      <c r="H104" s="25"/>
      <c r="I104" s="1418"/>
      <c r="J104" s="1418"/>
      <c r="K104" s="59" t="s">
        <v>1009</v>
      </c>
      <c r="L104" s="35" t="s">
        <v>595</v>
      </c>
    </row>
    <row r="105" spans="1:12">
      <c r="C105" s="12" t="s">
        <v>79</v>
      </c>
      <c r="D105" s="12" t="s">
        <v>91</v>
      </c>
      <c r="E105" s="12" t="s">
        <v>91</v>
      </c>
      <c r="F105" s="12" t="s">
        <v>91</v>
      </c>
      <c r="G105" s="12" t="s">
        <v>141</v>
      </c>
      <c r="H105" s="12" t="s">
        <v>141</v>
      </c>
      <c r="I105" s="12" t="s">
        <v>141</v>
      </c>
      <c r="J105" s="12" t="s">
        <v>141</v>
      </c>
    </row>
    <row r="106" spans="1:12" ht="28.8">
      <c r="C106" s="4" t="s">
        <v>216</v>
      </c>
      <c r="D106" s="12" t="s">
        <v>1004</v>
      </c>
      <c r="E106" s="12" t="s">
        <v>593</v>
      </c>
      <c r="F106" s="144" t="s">
        <v>1005</v>
      </c>
      <c r="G106" s="4" t="s">
        <v>230</v>
      </c>
      <c r="H106" s="12" t="s">
        <v>231</v>
      </c>
      <c r="I106" s="12" t="s">
        <v>1004</v>
      </c>
      <c r="J106" s="144" t="s">
        <v>1005</v>
      </c>
    </row>
    <row r="107" spans="1:12">
      <c r="A107" s="1473"/>
      <c r="C107" s="12" t="s">
        <v>233</v>
      </c>
      <c r="D107" s="4" t="s">
        <v>216</v>
      </c>
      <c r="E107" s="12" t="s">
        <v>216</v>
      </c>
      <c r="F107" s="12" t="s">
        <v>216</v>
      </c>
      <c r="G107" s="12" t="s">
        <v>216</v>
      </c>
      <c r="H107" s="12" t="s">
        <v>216</v>
      </c>
      <c r="I107" s="4" t="s">
        <v>216</v>
      </c>
      <c r="J107" s="12" t="s">
        <v>216</v>
      </c>
    </row>
    <row r="108" spans="1:12">
      <c r="A108" s="1473"/>
      <c r="D108" s="2017" t="s">
        <v>90</v>
      </c>
      <c r="E108" s="2017" t="s">
        <v>90</v>
      </c>
      <c r="F108" s="2017" t="s">
        <v>90</v>
      </c>
      <c r="G108" s="12" t="s">
        <v>1006</v>
      </c>
      <c r="H108" s="12" t="s">
        <v>1006</v>
      </c>
      <c r="I108" s="69"/>
      <c r="J108" s="69"/>
    </row>
    <row r="109" spans="1:12">
      <c r="A109" s="1473"/>
    </row>
    <row r="110" spans="1:12">
      <c r="A110" s="1807"/>
      <c r="B110" s="1332"/>
      <c r="C110" s="85"/>
      <c r="D110" s="1808"/>
      <c r="E110" s="1808"/>
      <c r="F110" s="1808"/>
      <c r="G110" s="85"/>
      <c r="H110" s="85"/>
      <c r="I110" s="1808"/>
      <c r="J110" s="69"/>
    </row>
    <row r="111" spans="1:12">
      <c r="A111" s="1800" t="s">
        <v>6007</v>
      </c>
      <c r="B111" s="1332"/>
      <c r="C111" s="85"/>
      <c r="D111" s="1808"/>
      <c r="E111" s="1808"/>
      <c r="F111" s="1808"/>
      <c r="G111" s="85"/>
      <c r="H111" s="85"/>
      <c r="I111" s="1808"/>
      <c r="J111" s="69"/>
    </row>
    <row r="112" spans="1:12">
      <c r="A112" s="1521" t="s">
        <v>1001</v>
      </c>
      <c r="B112" s="1332"/>
      <c r="C112" s="85"/>
      <c r="D112" s="1808"/>
      <c r="E112" s="1808"/>
      <c r="F112" s="1808"/>
      <c r="G112" s="85"/>
      <c r="H112" s="85"/>
      <c r="I112" s="1808"/>
      <c r="J112" s="69"/>
    </row>
    <row r="113" spans="1:11">
      <c r="A113" s="1807"/>
      <c r="B113" s="1332"/>
      <c r="C113" s="85"/>
      <c r="D113" s="1808"/>
      <c r="E113" s="1808"/>
      <c r="F113" s="1808"/>
      <c r="G113" s="85"/>
      <c r="H113" s="85"/>
      <c r="I113" s="1808"/>
      <c r="J113" s="69"/>
    </row>
    <row r="114" spans="1:11" ht="27.6">
      <c r="A114" s="1332"/>
      <c r="B114" s="1332"/>
      <c r="C114" s="1802" t="s">
        <v>849</v>
      </c>
      <c r="D114" s="1802" t="s">
        <v>422</v>
      </c>
      <c r="E114" s="1802" t="s">
        <v>850</v>
      </c>
      <c r="F114" s="1802" t="s">
        <v>851</v>
      </c>
      <c r="G114" s="1802" t="s">
        <v>852</v>
      </c>
      <c r="H114" s="1802" t="s">
        <v>6479</v>
      </c>
      <c r="I114" s="1802" t="s">
        <v>5772</v>
      </c>
    </row>
    <row r="115" spans="1:11">
      <c r="A115" s="21"/>
      <c r="B115" s="21"/>
      <c r="C115" s="1638" t="s">
        <v>89</v>
      </c>
      <c r="D115" s="1638" t="s">
        <v>107</v>
      </c>
      <c r="E115" s="1638" t="s">
        <v>88</v>
      </c>
      <c r="F115" s="1638" t="s">
        <v>87</v>
      </c>
      <c r="G115" s="1638" t="s">
        <v>86</v>
      </c>
      <c r="H115" s="1638" t="s">
        <v>85</v>
      </c>
      <c r="I115" s="1638" t="s">
        <v>84</v>
      </c>
    </row>
    <row r="116" spans="1:11">
      <c r="A116" s="1803" t="s">
        <v>423</v>
      </c>
      <c r="B116" s="1803"/>
      <c r="C116" s="25"/>
      <c r="D116" s="25"/>
      <c r="E116" s="25"/>
      <c r="F116" s="25"/>
      <c r="G116" s="25"/>
      <c r="H116" s="25"/>
      <c r="I116" s="25"/>
    </row>
    <row r="117" spans="1:11">
      <c r="A117" s="1809" t="s">
        <v>424</v>
      </c>
      <c r="B117" s="1787" t="s">
        <v>33</v>
      </c>
      <c r="C117" s="1418"/>
      <c r="D117" s="1418"/>
      <c r="E117" s="1418"/>
      <c r="F117" s="1418"/>
      <c r="G117" s="1418"/>
      <c r="H117" s="1418"/>
      <c r="I117" s="1418"/>
      <c r="J117" s="42" t="s">
        <v>110</v>
      </c>
      <c r="K117"/>
    </row>
    <row r="118" spans="1:11">
      <c r="A118" s="1762" t="s">
        <v>6473</v>
      </c>
      <c r="B118" s="1787" t="s">
        <v>32</v>
      </c>
      <c r="C118" s="1418"/>
      <c r="D118" s="1418"/>
      <c r="E118" s="1418"/>
      <c r="F118" s="1418"/>
      <c r="G118" s="1418"/>
      <c r="H118" s="1418"/>
      <c r="I118" s="1418"/>
      <c r="J118" s="42" t="s">
        <v>1012</v>
      </c>
      <c r="K118" s="41"/>
    </row>
    <row r="119" spans="1:11">
      <c r="A119" s="1762" t="s">
        <v>6474</v>
      </c>
      <c r="B119" s="1787" t="s">
        <v>31</v>
      </c>
      <c r="C119" s="1418"/>
      <c r="D119" s="1418"/>
      <c r="E119" s="1418"/>
      <c r="F119" s="1418"/>
      <c r="G119" s="1418"/>
      <c r="H119" s="1418"/>
      <c r="I119" s="1418"/>
      <c r="J119" s="42" t="s">
        <v>1013</v>
      </c>
      <c r="K119" s="41"/>
    </row>
    <row r="120" spans="1:11">
      <c r="A120" s="1762" t="s">
        <v>6475</v>
      </c>
      <c r="B120" s="1787" t="s">
        <v>30</v>
      </c>
      <c r="C120" s="1418"/>
      <c r="D120" s="1418"/>
      <c r="E120" s="1418"/>
      <c r="F120" s="1418"/>
      <c r="G120" s="1418"/>
      <c r="H120" s="1418"/>
      <c r="I120" s="1418"/>
      <c r="J120" s="42" t="s">
        <v>1010</v>
      </c>
      <c r="K120" s="41"/>
    </row>
    <row r="121" spans="1:11">
      <c r="A121" s="1762" t="s">
        <v>6476</v>
      </c>
      <c r="B121" s="1787" t="s">
        <v>29</v>
      </c>
      <c r="C121" s="1418"/>
      <c r="D121" s="1418"/>
      <c r="E121" s="1418"/>
      <c r="F121" s="1418"/>
      <c r="G121" s="1418"/>
      <c r="H121" s="1418"/>
      <c r="I121" s="1418"/>
      <c r="J121" s="42" t="s">
        <v>1014</v>
      </c>
      <c r="K121"/>
    </row>
    <row r="122" spans="1:11">
      <c r="A122" s="1762" t="s">
        <v>303</v>
      </c>
      <c r="B122" s="1787" t="s">
        <v>28</v>
      </c>
      <c r="C122" s="1418"/>
      <c r="D122" s="1418"/>
      <c r="E122" s="1418"/>
      <c r="F122" s="1418"/>
      <c r="G122" s="1418"/>
      <c r="H122" s="1418"/>
      <c r="I122" s="1418"/>
      <c r="J122" s="42" t="s">
        <v>1015</v>
      </c>
      <c r="K122"/>
    </row>
    <row r="123" spans="1:11">
      <c r="A123" s="1809" t="s">
        <v>425</v>
      </c>
      <c r="B123" s="1787" t="s">
        <v>1</v>
      </c>
      <c r="C123" s="1418"/>
      <c r="D123" s="1418"/>
      <c r="E123" s="1418"/>
      <c r="F123" s="1418"/>
      <c r="G123" s="1418"/>
      <c r="H123" s="1418"/>
      <c r="I123" s="1418"/>
      <c r="J123" s="42" t="s">
        <v>589</v>
      </c>
      <c r="K123"/>
    </row>
    <row r="124" spans="1:11">
      <c r="A124" s="1809" t="s">
        <v>879</v>
      </c>
      <c r="B124" s="1787" t="s">
        <v>0</v>
      </c>
      <c r="C124" s="1418"/>
      <c r="D124" s="1418"/>
      <c r="E124" s="1418"/>
      <c r="F124" s="1418"/>
      <c r="G124" s="1418"/>
      <c r="H124" s="1418"/>
      <c r="I124" s="1418"/>
      <c r="J124" s="42" t="s">
        <v>1011</v>
      </c>
    </row>
    <row r="125" spans="1:11">
      <c r="A125" s="1809" t="s">
        <v>880</v>
      </c>
      <c r="B125" s="1787" t="s">
        <v>27</v>
      </c>
      <c r="C125" s="1418"/>
      <c r="D125" s="1418"/>
      <c r="E125" s="1418"/>
      <c r="F125" s="1418"/>
      <c r="G125" s="1418"/>
      <c r="H125" s="1418"/>
      <c r="I125" s="1418"/>
      <c r="J125" s="42" t="s">
        <v>1016</v>
      </c>
    </row>
    <row r="126" spans="1:11">
      <c r="A126" s="1809" t="s">
        <v>881</v>
      </c>
      <c r="B126" s="1787" t="s">
        <v>26</v>
      </c>
      <c r="C126" s="1418"/>
      <c r="D126" s="1418"/>
      <c r="E126" s="1418"/>
      <c r="F126" s="1418"/>
      <c r="G126" s="1418"/>
      <c r="H126" s="1418"/>
      <c r="I126" s="1418"/>
      <c r="J126" s="42" t="s">
        <v>1017</v>
      </c>
    </row>
    <row r="127" spans="1:11">
      <c r="A127" s="1809" t="s">
        <v>882</v>
      </c>
      <c r="B127" s="1787" t="s">
        <v>25</v>
      </c>
      <c r="C127" s="1418"/>
      <c r="D127" s="1418"/>
      <c r="E127" s="1418"/>
      <c r="F127" s="1415"/>
      <c r="G127" s="1415"/>
      <c r="H127" s="1418"/>
      <c r="I127" s="1418"/>
      <c r="J127" s="42" t="s">
        <v>1018</v>
      </c>
    </row>
    <row r="128" spans="1:11">
      <c r="A128" s="1806" t="s">
        <v>129</v>
      </c>
      <c r="B128" s="1787" t="s">
        <v>24</v>
      </c>
      <c r="C128" s="1418"/>
      <c r="D128" s="1418"/>
      <c r="E128" s="1418"/>
      <c r="F128" s="25"/>
      <c r="G128" s="25"/>
      <c r="H128" s="1418"/>
      <c r="I128" s="1418"/>
    </row>
    <row r="129" spans="1:10">
      <c r="C129" s="12" t="s">
        <v>91</v>
      </c>
      <c r="D129" s="12" t="s">
        <v>91</v>
      </c>
      <c r="E129" s="12" t="s">
        <v>91</v>
      </c>
      <c r="F129" s="12" t="s">
        <v>141</v>
      </c>
      <c r="G129" s="12" t="s">
        <v>141</v>
      </c>
      <c r="H129" s="12" t="s">
        <v>141</v>
      </c>
      <c r="I129" s="12" t="s">
        <v>141</v>
      </c>
    </row>
    <row r="130" spans="1:10" ht="28.8">
      <c r="C130" s="12" t="s">
        <v>1004</v>
      </c>
      <c r="D130" s="12" t="s">
        <v>593</v>
      </c>
      <c r="E130" s="144" t="s">
        <v>1005</v>
      </c>
      <c r="F130" s="4" t="s">
        <v>230</v>
      </c>
      <c r="G130" s="12" t="s">
        <v>231</v>
      </c>
      <c r="H130" s="12" t="s">
        <v>1004</v>
      </c>
      <c r="I130" s="144" t="s">
        <v>1005</v>
      </c>
    </row>
    <row r="131" spans="1:10">
      <c r="C131" s="4" t="s">
        <v>216</v>
      </c>
      <c r="D131" s="12" t="s">
        <v>216</v>
      </c>
      <c r="E131" s="12" t="s">
        <v>216</v>
      </c>
      <c r="F131" s="12" t="s">
        <v>216</v>
      </c>
      <c r="G131" s="12" t="s">
        <v>216</v>
      </c>
      <c r="H131" s="4" t="s">
        <v>216</v>
      </c>
      <c r="I131" s="12" t="s">
        <v>216</v>
      </c>
    </row>
    <row r="132" spans="1:10">
      <c r="C132" s="2017" t="s">
        <v>90</v>
      </c>
      <c r="D132" s="2017" t="s">
        <v>90</v>
      </c>
      <c r="E132" s="2017" t="s">
        <v>90</v>
      </c>
      <c r="F132" s="12" t="s">
        <v>1006</v>
      </c>
      <c r="G132" s="12" t="s">
        <v>1006</v>
      </c>
      <c r="H132" s="69"/>
      <c r="I132" s="69"/>
    </row>
    <row r="133" spans="1:10">
      <c r="C133" s="4"/>
      <c r="E133" s="148"/>
      <c r="F133" s="148"/>
      <c r="G133" s="148"/>
    </row>
    <row r="134" spans="1:10">
      <c r="A134" s="1800" t="s">
        <v>6008</v>
      </c>
      <c r="B134" s="1332"/>
      <c r="C134" s="1801"/>
      <c r="D134" s="1801"/>
      <c r="E134" s="1801"/>
      <c r="F134" s="1801"/>
      <c r="G134" s="1801"/>
      <c r="H134" s="1332"/>
      <c r="I134" s="1332"/>
    </row>
    <row r="135" spans="1:10">
      <c r="A135" s="1521" t="s">
        <v>1002</v>
      </c>
      <c r="B135" s="1332"/>
      <c r="C135" s="1801"/>
      <c r="D135" s="1801"/>
      <c r="E135" s="1801"/>
      <c r="F135" s="1801"/>
      <c r="G135" s="1801"/>
      <c r="H135" s="1332"/>
      <c r="I135" s="1332"/>
    </row>
    <row r="136" spans="1:10">
      <c r="A136" s="1332"/>
      <c r="B136" s="1332"/>
      <c r="C136" s="1801"/>
      <c r="D136" s="1801"/>
      <c r="E136" s="1801"/>
      <c r="F136" s="1801"/>
      <c r="G136" s="1801"/>
      <c r="H136" s="1332"/>
      <c r="I136" s="1332"/>
    </row>
    <row r="137" spans="1:10" ht="27.6">
      <c r="A137" s="1332"/>
      <c r="B137" s="1332"/>
      <c r="C137" s="1802" t="s">
        <v>849</v>
      </c>
      <c r="D137" s="1802" t="s">
        <v>422</v>
      </c>
      <c r="E137" s="1802" t="s">
        <v>850</v>
      </c>
      <c r="F137" s="1802" t="s">
        <v>851</v>
      </c>
      <c r="G137" s="1802" t="s">
        <v>852</v>
      </c>
      <c r="H137" s="1802" t="s">
        <v>6479</v>
      </c>
      <c r="I137" s="1802" t="s">
        <v>5772</v>
      </c>
    </row>
    <row r="138" spans="1:10">
      <c r="A138" s="21"/>
      <c r="B138" s="21"/>
      <c r="C138" s="1638" t="s">
        <v>89</v>
      </c>
      <c r="D138" s="1638" t="s">
        <v>107</v>
      </c>
      <c r="E138" s="1638" t="s">
        <v>88</v>
      </c>
      <c r="F138" s="1638" t="s">
        <v>87</v>
      </c>
      <c r="G138" s="1638" t="s">
        <v>86</v>
      </c>
      <c r="H138" s="1638" t="s">
        <v>85</v>
      </c>
      <c r="I138" s="1638" t="s">
        <v>84</v>
      </c>
    </row>
    <row r="139" spans="1:10">
      <c r="A139" s="1803" t="s">
        <v>883</v>
      </c>
      <c r="B139" s="1803"/>
      <c r="C139" s="25"/>
      <c r="D139" s="25"/>
      <c r="E139" s="25"/>
      <c r="F139" s="25"/>
      <c r="G139" s="25"/>
      <c r="H139" s="25"/>
      <c r="I139" s="25"/>
    </row>
    <row r="140" spans="1:10">
      <c r="A140" s="1804" t="s">
        <v>415</v>
      </c>
      <c r="B140" s="1787" t="s">
        <v>23</v>
      </c>
      <c r="C140" s="1418"/>
      <c r="D140" s="1418"/>
      <c r="E140" s="1418"/>
      <c r="F140" s="1418"/>
      <c r="G140" s="1418"/>
      <c r="H140" s="1418"/>
      <c r="I140" s="1418"/>
      <c r="J140" s="125" t="s">
        <v>305</v>
      </c>
    </row>
    <row r="141" spans="1:10">
      <c r="A141" s="1804" t="s">
        <v>416</v>
      </c>
      <c r="B141" s="1787" t="s">
        <v>22</v>
      </c>
      <c r="C141" s="1418"/>
      <c r="D141" s="1418"/>
      <c r="E141" s="1418"/>
      <c r="F141" s="1418"/>
      <c r="G141" s="1418"/>
      <c r="H141" s="1418"/>
      <c r="I141" s="1418"/>
      <c r="J141" s="125" t="s">
        <v>306</v>
      </c>
    </row>
    <row r="142" spans="1:10">
      <c r="A142" s="1804" t="s">
        <v>417</v>
      </c>
      <c r="B142" s="1787" t="s">
        <v>21</v>
      </c>
      <c r="C142" s="1418"/>
      <c r="D142" s="1418"/>
      <c r="E142" s="1418"/>
      <c r="F142" s="1418"/>
      <c r="G142" s="1418"/>
      <c r="H142" s="1418"/>
      <c r="I142" s="1418"/>
      <c r="J142" s="125" t="s">
        <v>307</v>
      </c>
    </row>
    <row r="143" spans="1:10">
      <c r="A143" s="1804" t="s">
        <v>418</v>
      </c>
      <c r="B143" s="1787" t="s">
        <v>20</v>
      </c>
      <c r="C143" s="1418"/>
      <c r="D143" s="1418"/>
      <c r="E143" s="1418"/>
      <c r="F143" s="1418"/>
      <c r="G143" s="1418"/>
      <c r="H143" s="1418"/>
      <c r="I143" s="1418"/>
      <c r="J143" s="125" t="s">
        <v>308</v>
      </c>
    </row>
    <row r="144" spans="1:10">
      <c r="A144" s="1804" t="s">
        <v>419</v>
      </c>
      <c r="B144" s="1787" t="s">
        <v>19</v>
      </c>
      <c r="C144" s="1418"/>
      <c r="D144" s="1418"/>
      <c r="E144" s="1418"/>
      <c r="F144" s="1418"/>
      <c r="G144" s="1418"/>
      <c r="H144" s="1418"/>
      <c r="I144" s="1418"/>
      <c r="J144" s="125" t="s">
        <v>309</v>
      </c>
    </row>
    <row r="145" spans="1:11">
      <c r="A145" s="1804" t="s">
        <v>420</v>
      </c>
      <c r="B145" s="1787" t="s">
        <v>18</v>
      </c>
      <c r="C145" s="1418"/>
      <c r="D145" s="1418"/>
      <c r="E145" s="1418"/>
      <c r="F145" s="1418"/>
      <c r="G145" s="1418"/>
      <c r="H145" s="1418"/>
      <c r="I145" s="1418"/>
      <c r="J145" s="125" t="s">
        <v>310</v>
      </c>
    </row>
    <row r="146" spans="1:11">
      <c r="A146" s="1804" t="s">
        <v>421</v>
      </c>
      <c r="B146" s="1787" t="s">
        <v>77</v>
      </c>
      <c r="C146" s="1418"/>
      <c r="D146" s="1418"/>
      <c r="E146" s="1418"/>
      <c r="F146" s="1418"/>
      <c r="G146" s="1418"/>
      <c r="H146" s="1418"/>
      <c r="I146" s="1418"/>
      <c r="J146" s="125" t="s">
        <v>311</v>
      </c>
    </row>
    <row r="147" spans="1:11">
      <c r="A147" s="1805" t="s">
        <v>5762</v>
      </c>
      <c r="B147" s="1787" t="s">
        <v>76</v>
      </c>
      <c r="C147" s="1418"/>
      <c r="D147" s="1418"/>
      <c r="E147" s="1418"/>
      <c r="F147" s="1415"/>
      <c r="G147" s="1415"/>
      <c r="H147" s="1418"/>
      <c r="I147" s="1418"/>
      <c r="J147" s="125" t="s">
        <v>312</v>
      </c>
    </row>
    <row r="148" spans="1:11">
      <c r="A148" s="1806" t="s">
        <v>129</v>
      </c>
      <c r="B148" s="1787" t="s">
        <v>75</v>
      </c>
      <c r="C148" s="1418"/>
      <c r="D148" s="1418"/>
      <c r="E148" s="1418"/>
      <c r="F148" s="25"/>
      <c r="G148" s="25"/>
      <c r="H148" s="1418"/>
      <c r="I148" s="1418"/>
    </row>
    <row r="149" spans="1:11">
      <c r="C149" s="12" t="s">
        <v>91</v>
      </c>
      <c r="D149" s="12" t="s">
        <v>91</v>
      </c>
      <c r="E149" s="12" t="s">
        <v>91</v>
      </c>
      <c r="F149" s="12" t="s">
        <v>141</v>
      </c>
      <c r="G149" s="12" t="s">
        <v>141</v>
      </c>
      <c r="H149" s="12" t="s">
        <v>141</v>
      </c>
      <c r="I149" s="12" t="s">
        <v>141</v>
      </c>
    </row>
    <row r="150" spans="1:11" ht="28.8">
      <c r="A150" s="1473"/>
      <c r="C150" s="12" t="s">
        <v>1004</v>
      </c>
      <c r="D150" s="12" t="s">
        <v>593</v>
      </c>
      <c r="E150" s="144" t="s">
        <v>1005</v>
      </c>
      <c r="F150" s="4" t="s">
        <v>230</v>
      </c>
      <c r="G150" s="12" t="s">
        <v>231</v>
      </c>
      <c r="H150" s="12" t="s">
        <v>1004</v>
      </c>
      <c r="I150" s="144" t="s">
        <v>1005</v>
      </c>
    </row>
    <row r="151" spans="1:11">
      <c r="A151" s="1473"/>
      <c r="C151" s="4" t="s">
        <v>216</v>
      </c>
      <c r="D151" s="12" t="s">
        <v>216</v>
      </c>
      <c r="E151" s="12" t="s">
        <v>216</v>
      </c>
      <c r="F151" s="12" t="s">
        <v>216</v>
      </c>
      <c r="G151" s="12" t="s">
        <v>216</v>
      </c>
      <c r="H151" s="4" t="s">
        <v>216</v>
      </c>
      <c r="I151" s="12" t="s">
        <v>216</v>
      </c>
    </row>
    <row r="152" spans="1:11">
      <c r="A152" s="1473"/>
      <c r="C152" s="2017" t="s">
        <v>90</v>
      </c>
      <c r="D152" s="2017" t="s">
        <v>90</v>
      </c>
      <c r="E152" s="2017" t="s">
        <v>90</v>
      </c>
      <c r="F152" s="12" t="s">
        <v>1006</v>
      </c>
      <c r="G152" s="12" t="s">
        <v>1006</v>
      </c>
      <c r="H152" s="69"/>
      <c r="I152" s="69"/>
    </row>
    <row r="153" spans="1:11">
      <c r="A153" s="1807"/>
      <c r="B153" s="1332"/>
      <c r="C153" s="28"/>
      <c r="D153" s="1808"/>
      <c r="E153" s="1808"/>
      <c r="F153" s="85"/>
      <c r="G153" s="85"/>
      <c r="H153" s="69"/>
      <c r="I153" s="69"/>
    </row>
    <row r="154" spans="1:11">
      <c r="A154" s="1800" t="s">
        <v>6009</v>
      </c>
      <c r="B154" s="1332"/>
      <c r="C154" s="1808"/>
      <c r="D154" s="1808"/>
      <c r="E154" s="1808"/>
      <c r="F154" s="85"/>
      <c r="G154" s="85"/>
      <c r="H154" s="69"/>
      <c r="I154" s="69"/>
    </row>
    <row r="155" spans="1:11">
      <c r="A155" s="1521" t="s">
        <v>996</v>
      </c>
      <c r="B155" s="1332"/>
      <c r="C155" s="1808"/>
      <c r="D155" s="1808"/>
      <c r="E155" s="1808"/>
      <c r="F155" s="85"/>
      <c r="G155" s="85"/>
      <c r="H155" s="69"/>
      <c r="I155" s="69"/>
    </row>
    <row r="156" spans="1:11">
      <c r="A156" s="1332"/>
      <c r="B156" s="1332"/>
      <c r="C156" s="1801"/>
      <c r="D156" s="1801"/>
      <c r="E156" s="1801"/>
      <c r="F156" s="148"/>
      <c r="G156" s="148"/>
    </row>
    <row r="157" spans="1:11">
      <c r="A157" s="1332"/>
      <c r="B157" s="1332"/>
      <c r="C157" s="1802" t="s">
        <v>6190</v>
      </c>
      <c r="D157" s="1810"/>
      <c r="E157" s="1332"/>
    </row>
    <row r="158" spans="1:11">
      <c r="A158" s="1332"/>
      <c r="B158" s="1332"/>
      <c r="C158" s="1811" t="s">
        <v>82</v>
      </c>
      <c r="D158" s="1810"/>
      <c r="E158" s="1332"/>
    </row>
    <row r="159" spans="1:11">
      <c r="A159" s="1812" t="s">
        <v>6192</v>
      </c>
      <c r="B159" s="1787" t="s">
        <v>74</v>
      </c>
      <c r="C159" s="1418"/>
      <c r="D159" s="1431"/>
      <c r="E159" s="2018" t="s">
        <v>615</v>
      </c>
      <c r="F159" s="42" t="s">
        <v>565</v>
      </c>
      <c r="G159" s="42" t="s">
        <v>201</v>
      </c>
      <c r="H159" s="41" t="s">
        <v>91</v>
      </c>
      <c r="I159" s="12" t="s">
        <v>216</v>
      </c>
      <c r="J159" s="41" t="s">
        <v>176</v>
      </c>
      <c r="K159" s="46" t="s">
        <v>185</v>
      </c>
    </row>
    <row r="160" spans="1:11">
      <c r="A160" s="1812" t="s">
        <v>6191</v>
      </c>
      <c r="B160" s="1787" t="s">
        <v>17</v>
      </c>
      <c r="C160" s="1418"/>
      <c r="D160" s="2018" t="s">
        <v>2726</v>
      </c>
      <c r="E160" s="1645" t="s">
        <v>6515</v>
      </c>
      <c r="F160" s="42" t="s">
        <v>565</v>
      </c>
      <c r="G160" s="42" t="s">
        <v>201</v>
      </c>
      <c r="H160" s="41" t="s">
        <v>91</v>
      </c>
      <c r="I160" s="12" t="s">
        <v>216</v>
      </c>
      <c r="J160" s="41" t="s">
        <v>1019</v>
      </c>
      <c r="K160" s="46"/>
    </row>
    <row r="161" spans="1:5" ht="28.8">
      <c r="A161" s="1332"/>
      <c r="B161" s="1813"/>
      <c r="C161" s="89" t="s">
        <v>756</v>
      </c>
      <c r="D161" s="1332"/>
      <c r="E161" s="1332"/>
    </row>
    <row r="162" spans="1:5" ht="28.8">
      <c r="C162" s="32" t="s">
        <v>758</v>
      </c>
    </row>
  </sheetData>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207">
    <tabColor rgb="FF00B0F0"/>
  </sheetPr>
  <dimension ref="A1:P71"/>
  <sheetViews>
    <sheetView zoomScale="80" zoomScaleNormal="80" workbookViewId="0"/>
  </sheetViews>
  <sheetFormatPr defaultColWidth="9.33203125" defaultRowHeight="14.4"/>
  <cols>
    <col min="1" max="1" width="43" customWidth="1"/>
    <col min="2" max="2" width="9.33203125" style="71" customWidth="1"/>
    <col min="3" max="3" width="23.33203125" customWidth="1"/>
    <col min="4" max="9" width="20.6640625" customWidth="1"/>
    <col min="10" max="10" width="22.6640625" customWidth="1"/>
    <col min="11" max="11" width="20.6640625" customWidth="1"/>
    <col min="12" max="12" width="17.6640625" bestFit="1" customWidth="1"/>
    <col min="13" max="13" width="22.6640625" bestFit="1" customWidth="1"/>
    <col min="14" max="14" width="25.5546875" bestFit="1" customWidth="1"/>
    <col min="15" max="15" width="61.44140625" bestFit="1" customWidth="1"/>
    <col min="16" max="17" width="28.33203125" bestFit="1" customWidth="1"/>
  </cols>
  <sheetData>
    <row r="1" spans="1:16">
      <c r="A1" s="1" t="s">
        <v>6010</v>
      </c>
    </row>
    <row r="2" spans="1:16" s="57" customFormat="1">
      <c r="A2" s="1521" t="s">
        <v>6321</v>
      </c>
      <c r="B2" s="72"/>
      <c r="C2"/>
    </row>
    <row r="3" spans="1:16" s="57" customFormat="1">
      <c r="A3" s="53"/>
      <c r="B3" s="72"/>
      <c r="C3" s="58"/>
    </row>
    <row r="4" spans="1:16" s="57" customFormat="1">
      <c r="A4" s="1" t="s">
        <v>6011</v>
      </c>
      <c r="B4" s="72"/>
      <c r="C4" s="58"/>
    </row>
    <row r="5" spans="1:16">
      <c r="A5" s="53" t="s">
        <v>470</v>
      </c>
    </row>
    <row r="6" spans="1:16">
      <c r="A6" s="53"/>
    </row>
    <row r="7" spans="1:16">
      <c r="A7" s="36" t="s">
        <v>109</v>
      </c>
    </row>
    <row r="8" spans="1:16">
      <c r="A8" s="36" t="s">
        <v>700</v>
      </c>
    </row>
    <row r="9" spans="1:16">
      <c r="A9" s="54" t="s">
        <v>90</v>
      </c>
    </row>
    <row r="10" spans="1:16">
      <c r="A10" s="21"/>
      <c r="B10" s="1534"/>
      <c r="C10" s="21"/>
      <c r="D10" s="21"/>
      <c r="E10" s="21"/>
      <c r="F10" s="21"/>
      <c r="G10" s="21"/>
      <c r="H10" s="21"/>
      <c r="I10" s="21"/>
      <c r="J10" s="21"/>
      <c r="K10" s="21"/>
    </row>
    <row r="11" spans="1:16" ht="28.8">
      <c r="A11" s="21"/>
      <c r="B11" s="1534"/>
      <c r="C11" s="1347" t="s">
        <v>415</v>
      </c>
      <c r="D11" s="1347" t="s">
        <v>416</v>
      </c>
      <c r="E11" s="1347" t="s">
        <v>417</v>
      </c>
      <c r="F11" s="1347" t="s">
        <v>418</v>
      </c>
      <c r="G11" s="1347" t="s">
        <v>419</v>
      </c>
      <c r="H11" s="1347" t="s">
        <v>420</v>
      </c>
      <c r="I11" s="1347" t="s">
        <v>421</v>
      </c>
      <c r="J11" s="1815" t="s">
        <v>5762</v>
      </c>
      <c r="K11" s="1347" t="s">
        <v>129</v>
      </c>
    </row>
    <row r="12" spans="1:16">
      <c r="A12" s="21"/>
      <c r="B12" s="1534"/>
      <c r="C12" s="1811" t="s">
        <v>13</v>
      </c>
      <c r="D12" s="1811" t="s">
        <v>89</v>
      </c>
      <c r="E12" s="1811" t="s">
        <v>107</v>
      </c>
      <c r="F12" s="1811" t="s">
        <v>88</v>
      </c>
      <c r="G12" s="1811" t="s">
        <v>87</v>
      </c>
      <c r="H12" s="1811" t="s">
        <v>86</v>
      </c>
      <c r="I12" s="1811" t="s">
        <v>85</v>
      </c>
      <c r="J12" s="1811" t="s">
        <v>84</v>
      </c>
      <c r="K12" s="1811" t="s">
        <v>83</v>
      </c>
    </row>
    <row r="13" spans="1:16">
      <c r="A13" s="1816" t="s">
        <v>422</v>
      </c>
      <c r="B13" s="1817"/>
      <c r="C13" s="25"/>
      <c r="D13" s="25"/>
      <c r="E13" s="25"/>
      <c r="F13" s="25"/>
      <c r="G13" s="25"/>
      <c r="H13" s="25"/>
      <c r="I13" s="25"/>
      <c r="J13" s="25"/>
      <c r="K13" s="25"/>
    </row>
    <row r="14" spans="1:16">
      <c r="A14" s="1818" t="s">
        <v>5763</v>
      </c>
      <c r="B14" s="1348" t="s">
        <v>12</v>
      </c>
      <c r="C14" s="1415"/>
      <c r="D14" s="1415"/>
      <c r="E14" s="1415"/>
      <c r="F14" s="1415"/>
      <c r="G14" s="1415"/>
      <c r="H14" s="1415"/>
      <c r="I14" s="1415"/>
      <c r="J14" s="1415"/>
      <c r="K14" s="1415"/>
      <c r="L14" s="41" t="s">
        <v>91</v>
      </c>
      <c r="M14" s="41" t="s">
        <v>216</v>
      </c>
      <c r="N14" s="41" t="s">
        <v>593</v>
      </c>
    </row>
    <row r="15" spans="1:16">
      <c r="A15" s="1762" t="s">
        <v>424</v>
      </c>
      <c r="B15" s="1348" t="s">
        <v>72</v>
      </c>
      <c r="C15" s="1415"/>
      <c r="D15" s="1415"/>
      <c r="E15" s="1415"/>
      <c r="F15" s="1415"/>
      <c r="G15" s="1415"/>
      <c r="H15" s="1415"/>
      <c r="I15" s="1415"/>
      <c r="J15" s="1415"/>
      <c r="K15" s="1415"/>
      <c r="L15" s="41" t="s">
        <v>91</v>
      </c>
      <c r="M15" s="41" t="s">
        <v>216</v>
      </c>
      <c r="N15" s="41" t="s">
        <v>593</v>
      </c>
      <c r="O15" s="41" t="s">
        <v>110</v>
      </c>
    </row>
    <row r="16" spans="1:16">
      <c r="A16" s="1819" t="s">
        <v>721</v>
      </c>
      <c r="B16" s="1348" t="s">
        <v>11</v>
      </c>
      <c r="C16" s="1415"/>
      <c r="D16" s="1415"/>
      <c r="E16" s="1415"/>
      <c r="F16" s="1415"/>
      <c r="G16" s="1415"/>
      <c r="H16" s="1415"/>
      <c r="I16" s="1415"/>
      <c r="J16" s="1415"/>
      <c r="K16" s="1415"/>
      <c r="L16" s="41" t="s">
        <v>91</v>
      </c>
      <c r="M16" s="41" t="s">
        <v>216</v>
      </c>
      <c r="N16" s="41" t="s">
        <v>593</v>
      </c>
      <c r="O16" s="41" t="s">
        <v>587</v>
      </c>
      <c r="P16" s="41" t="s">
        <v>591</v>
      </c>
    </row>
    <row r="17" spans="1:16">
      <c r="A17" s="1819" t="s">
        <v>722</v>
      </c>
      <c r="B17" s="1348" t="s">
        <v>71</v>
      </c>
      <c r="C17" s="1415"/>
      <c r="D17" s="1415"/>
      <c r="E17" s="1415"/>
      <c r="F17" s="1415"/>
      <c r="G17" s="1415"/>
      <c r="H17" s="1415"/>
      <c r="I17" s="1415"/>
      <c r="J17" s="1415"/>
      <c r="K17" s="1415"/>
      <c r="L17" s="41" t="s">
        <v>91</v>
      </c>
      <c r="M17" s="41" t="s">
        <v>216</v>
      </c>
      <c r="N17" s="41" t="s">
        <v>593</v>
      </c>
      <c r="O17" s="41" t="s">
        <v>762</v>
      </c>
      <c r="P17" s="41" t="s">
        <v>592</v>
      </c>
    </row>
    <row r="18" spans="1:16">
      <c r="A18" s="1819" t="s">
        <v>723</v>
      </c>
      <c r="B18" s="1348" t="s">
        <v>70</v>
      </c>
      <c r="C18" s="1415"/>
      <c r="D18" s="1415"/>
      <c r="E18" s="1415"/>
      <c r="F18" s="1415"/>
      <c r="G18" s="1415"/>
      <c r="H18" s="1415"/>
      <c r="I18" s="1415"/>
      <c r="J18" s="1415"/>
      <c r="K18" s="1415"/>
      <c r="L18" s="41" t="s">
        <v>91</v>
      </c>
      <c r="M18" s="41" t="s">
        <v>216</v>
      </c>
      <c r="N18" s="41" t="s">
        <v>593</v>
      </c>
      <c r="O18" s="41" t="s">
        <v>588</v>
      </c>
      <c r="P18" s="41" t="s">
        <v>702</v>
      </c>
    </row>
    <row r="19" spans="1:16">
      <c r="A19" s="1762" t="s">
        <v>425</v>
      </c>
      <c r="B19" s="1348" t="s">
        <v>69</v>
      </c>
      <c r="C19" s="1415"/>
      <c r="D19" s="1415"/>
      <c r="E19" s="1415"/>
      <c r="F19" s="1415"/>
      <c r="G19" s="1415"/>
      <c r="H19" s="1415"/>
      <c r="I19" s="1415"/>
      <c r="J19" s="1415"/>
      <c r="K19" s="1415"/>
      <c r="L19" s="41" t="s">
        <v>91</v>
      </c>
      <c r="M19" s="41" t="s">
        <v>216</v>
      </c>
      <c r="N19" s="41" t="s">
        <v>593</v>
      </c>
      <c r="O19" s="41" t="s">
        <v>589</v>
      </c>
    </row>
    <row r="20" spans="1:16">
      <c r="A20" s="1762" t="s">
        <v>96</v>
      </c>
      <c r="B20" s="1348" t="s">
        <v>68</v>
      </c>
      <c r="C20" s="1415"/>
      <c r="D20" s="1415"/>
      <c r="E20" s="1415"/>
      <c r="F20" s="1415"/>
      <c r="G20" s="1415"/>
      <c r="H20" s="1415"/>
      <c r="I20" s="1415"/>
      <c r="J20" s="1415"/>
      <c r="K20" s="1415"/>
      <c r="L20" s="41" t="s">
        <v>91</v>
      </c>
      <c r="M20" s="41" t="s">
        <v>216</v>
      </c>
      <c r="N20" s="41" t="s">
        <v>593</v>
      </c>
      <c r="O20" s="41" t="s">
        <v>105</v>
      </c>
    </row>
    <row r="21" spans="1:16">
      <c r="A21" s="1762" t="s">
        <v>303</v>
      </c>
      <c r="B21" s="1348" t="s">
        <v>67</v>
      </c>
      <c r="C21" s="1415"/>
      <c r="D21" s="1415"/>
      <c r="E21" s="1415"/>
      <c r="F21" s="1415"/>
      <c r="G21" s="1415"/>
      <c r="H21" s="1415"/>
      <c r="I21" s="1415"/>
      <c r="J21" s="1415"/>
      <c r="K21" s="1415"/>
      <c r="L21" s="41" t="s">
        <v>91</v>
      </c>
      <c r="M21" s="41" t="s">
        <v>216</v>
      </c>
      <c r="N21" s="41" t="s">
        <v>593</v>
      </c>
      <c r="O21" s="41" t="s">
        <v>590</v>
      </c>
    </row>
    <row r="22" spans="1:16">
      <c r="A22" s="1332"/>
      <c r="B22" s="1636"/>
      <c r="C22" s="180" t="s">
        <v>305</v>
      </c>
      <c r="D22" s="180" t="s">
        <v>306</v>
      </c>
      <c r="E22" s="180" t="s">
        <v>307</v>
      </c>
      <c r="F22" s="180" t="s">
        <v>308</v>
      </c>
      <c r="G22" s="180" t="s">
        <v>309</v>
      </c>
      <c r="H22" s="180" t="s">
        <v>310</v>
      </c>
      <c r="I22" s="180" t="s">
        <v>311</v>
      </c>
      <c r="J22" s="180" t="s">
        <v>312</v>
      </c>
      <c r="K22" s="1820"/>
    </row>
    <row r="23" spans="1:16" ht="43.2">
      <c r="A23" s="21"/>
      <c r="B23" s="1636"/>
      <c r="C23" s="89" t="s">
        <v>808</v>
      </c>
      <c r="D23" s="89" t="s">
        <v>808</v>
      </c>
      <c r="E23" s="89" t="s">
        <v>808</v>
      </c>
      <c r="F23" s="89" t="s">
        <v>808</v>
      </c>
      <c r="G23" s="89" t="s">
        <v>808</v>
      </c>
      <c r="H23" s="89" t="s">
        <v>808</v>
      </c>
      <c r="I23" s="89" t="s">
        <v>808</v>
      </c>
      <c r="J23" s="89" t="s">
        <v>808</v>
      </c>
      <c r="K23" s="89" t="s">
        <v>808</v>
      </c>
    </row>
    <row r="24" spans="1:16">
      <c r="A24" s="21"/>
      <c r="B24" s="1636"/>
      <c r="C24" s="1821"/>
      <c r="D24" s="1821"/>
      <c r="E24" s="1821"/>
      <c r="F24" s="1821"/>
      <c r="G24" s="1821"/>
      <c r="H24" s="1821"/>
      <c r="I24" s="1821"/>
      <c r="J24" s="1821"/>
      <c r="K24" s="1821"/>
    </row>
    <row r="25" spans="1:16">
      <c r="A25" s="21"/>
      <c r="B25" s="1636"/>
      <c r="C25" s="1332"/>
      <c r="D25" s="21"/>
      <c r="E25" s="21"/>
      <c r="F25" s="21"/>
      <c r="G25" s="21"/>
      <c r="H25" s="21"/>
      <c r="I25" s="21"/>
      <c r="J25" s="21"/>
      <c r="K25" s="21"/>
    </row>
    <row r="26" spans="1:16">
      <c r="A26" s="20" t="s">
        <v>6012</v>
      </c>
      <c r="B26" s="1822"/>
      <c r="C26" s="1823"/>
      <c r="D26" s="1824"/>
      <c r="E26" s="1824"/>
      <c r="F26" s="1824"/>
      <c r="G26" s="1824"/>
      <c r="H26" s="1824"/>
      <c r="I26" s="1824"/>
      <c r="J26" s="1824"/>
      <c r="K26" s="1824"/>
    </row>
    <row r="27" spans="1:16">
      <c r="A27" s="53" t="s">
        <v>471</v>
      </c>
    </row>
    <row r="28" spans="1:16">
      <c r="A28" s="53"/>
    </row>
    <row r="29" spans="1:16">
      <c r="A29" s="36" t="s">
        <v>109</v>
      </c>
    </row>
    <row r="30" spans="1:16">
      <c r="A30" s="36" t="s">
        <v>700</v>
      </c>
    </row>
    <row r="32" spans="1:16" ht="28.8">
      <c r="A32" s="21"/>
      <c r="B32" s="1534"/>
      <c r="C32" s="1347" t="s">
        <v>415</v>
      </c>
      <c r="D32" s="1347" t="s">
        <v>416</v>
      </c>
      <c r="E32" s="1347" t="s">
        <v>417</v>
      </c>
      <c r="F32" s="1347" t="s">
        <v>418</v>
      </c>
      <c r="G32" s="1347" t="s">
        <v>419</v>
      </c>
      <c r="H32" s="1347" t="s">
        <v>420</v>
      </c>
      <c r="I32" s="1347" t="s">
        <v>421</v>
      </c>
      <c r="J32" s="1815" t="s">
        <v>5762</v>
      </c>
      <c r="K32" s="1347" t="s">
        <v>129</v>
      </c>
    </row>
    <row r="33" spans="1:16">
      <c r="A33" s="21"/>
      <c r="B33" s="1534"/>
      <c r="C33" s="1811" t="s">
        <v>13</v>
      </c>
      <c r="D33" s="1811" t="s">
        <v>89</v>
      </c>
      <c r="E33" s="1811" t="s">
        <v>107</v>
      </c>
      <c r="F33" s="1811" t="s">
        <v>88</v>
      </c>
      <c r="G33" s="1811" t="s">
        <v>87</v>
      </c>
      <c r="H33" s="1811" t="s">
        <v>86</v>
      </c>
      <c r="I33" s="1811" t="s">
        <v>85</v>
      </c>
      <c r="J33" s="1811" t="s">
        <v>84</v>
      </c>
      <c r="K33" s="1811" t="s">
        <v>83</v>
      </c>
    </row>
    <row r="34" spans="1:16">
      <c r="A34" s="1816" t="s">
        <v>256</v>
      </c>
      <c r="B34" s="1817"/>
      <c r="C34" s="25"/>
      <c r="D34" s="25"/>
      <c r="E34" s="25"/>
      <c r="F34" s="25"/>
      <c r="G34" s="25"/>
      <c r="H34" s="25"/>
      <c r="I34" s="25"/>
      <c r="J34" s="25"/>
      <c r="K34" s="25"/>
    </row>
    <row r="35" spans="1:16">
      <c r="A35" s="1818" t="s">
        <v>5763</v>
      </c>
      <c r="B35" s="1348" t="s">
        <v>10</v>
      </c>
      <c r="C35" s="1415"/>
      <c r="D35" s="1415"/>
      <c r="E35" s="1415"/>
      <c r="F35" s="1415"/>
      <c r="G35" s="1415"/>
      <c r="H35" s="1415"/>
      <c r="I35" s="1415"/>
      <c r="J35" s="1415"/>
      <c r="K35" s="1415"/>
      <c r="L35" s="41" t="s">
        <v>141</v>
      </c>
      <c r="M35" s="41" t="s">
        <v>216</v>
      </c>
      <c r="N35" s="41" t="s">
        <v>230</v>
      </c>
    </row>
    <row r="36" spans="1:16">
      <c r="A36" s="1762" t="s">
        <v>424</v>
      </c>
      <c r="B36" s="1348" t="s">
        <v>9</v>
      </c>
      <c r="C36" s="1415"/>
      <c r="D36" s="1415"/>
      <c r="E36" s="1415"/>
      <c r="F36" s="1415"/>
      <c r="G36" s="1415"/>
      <c r="H36" s="1415"/>
      <c r="I36" s="1415"/>
      <c r="J36" s="1415"/>
      <c r="K36" s="1415"/>
      <c r="L36" s="41" t="s">
        <v>141</v>
      </c>
      <c r="M36" s="41" t="s">
        <v>216</v>
      </c>
      <c r="N36" s="41" t="s">
        <v>230</v>
      </c>
      <c r="O36" s="41" t="s">
        <v>110</v>
      </c>
      <c r="P36" s="94"/>
    </row>
    <row r="37" spans="1:16">
      <c r="A37" s="1819" t="s">
        <v>721</v>
      </c>
      <c r="B37" s="1348" t="s">
        <v>65</v>
      </c>
      <c r="C37" s="1415"/>
      <c r="D37" s="1415"/>
      <c r="E37" s="1415"/>
      <c r="F37" s="1415"/>
      <c r="G37" s="1415"/>
      <c r="H37" s="1415"/>
      <c r="I37" s="1415"/>
      <c r="J37" s="1415"/>
      <c r="K37" s="1415"/>
      <c r="L37" s="41" t="s">
        <v>141</v>
      </c>
      <c r="M37" s="41" t="s">
        <v>216</v>
      </c>
      <c r="N37" s="41" t="s">
        <v>230</v>
      </c>
      <c r="O37" s="41" t="s">
        <v>587</v>
      </c>
      <c r="P37" s="41" t="s">
        <v>591</v>
      </c>
    </row>
    <row r="38" spans="1:16">
      <c r="A38" s="1819" t="s">
        <v>722</v>
      </c>
      <c r="B38" s="1348" t="s">
        <v>8</v>
      </c>
      <c r="C38" s="1415"/>
      <c r="D38" s="1415"/>
      <c r="E38" s="1415"/>
      <c r="F38" s="1415"/>
      <c r="G38" s="1415"/>
      <c r="H38" s="1415"/>
      <c r="I38" s="1415"/>
      <c r="J38" s="1415"/>
      <c r="K38" s="1415"/>
      <c r="L38" s="41" t="s">
        <v>141</v>
      </c>
      <c r="M38" s="41" t="s">
        <v>216</v>
      </c>
      <c r="N38" s="41" t="s">
        <v>230</v>
      </c>
      <c r="O38" s="41" t="s">
        <v>762</v>
      </c>
      <c r="P38" s="41" t="s">
        <v>592</v>
      </c>
    </row>
    <row r="39" spans="1:16">
      <c r="A39" s="1819" t="s">
        <v>723</v>
      </c>
      <c r="B39" s="1348" t="s">
        <v>7</v>
      </c>
      <c r="C39" s="1415"/>
      <c r="D39" s="1415"/>
      <c r="E39" s="1415"/>
      <c r="F39" s="1415"/>
      <c r="G39" s="1415"/>
      <c r="H39" s="1415"/>
      <c r="I39" s="1415"/>
      <c r="J39" s="1415"/>
      <c r="K39" s="1415"/>
      <c r="L39" s="41" t="s">
        <v>141</v>
      </c>
      <c r="M39" s="41" t="s">
        <v>216</v>
      </c>
      <c r="N39" s="41" t="s">
        <v>230</v>
      </c>
      <c r="O39" s="41" t="s">
        <v>588</v>
      </c>
      <c r="P39" s="41" t="s">
        <v>702</v>
      </c>
    </row>
    <row r="40" spans="1:16">
      <c r="A40" s="1762" t="s">
        <v>425</v>
      </c>
      <c r="B40" s="1348" t="s">
        <v>64</v>
      </c>
      <c r="C40" s="1415"/>
      <c r="D40" s="1415"/>
      <c r="E40" s="1415"/>
      <c r="F40" s="1415"/>
      <c r="G40" s="1415"/>
      <c r="H40" s="1415"/>
      <c r="I40" s="1415"/>
      <c r="J40" s="1415"/>
      <c r="K40" s="1415"/>
      <c r="L40" s="41" t="s">
        <v>141</v>
      </c>
      <c r="M40" s="41" t="s">
        <v>216</v>
      </c>
      <c r="N40" s="41" t="s">
        <v>230</v>
      </c>
      <c r="O40" s="41" t="s">
        <v>589</v>
      </c>
      <c r="P40" s="94"/>
    </row>
    <row r="41" spans="1:16">
      <c r="A41" s="1762" t="s">
        <v>96</v>
      </c>
      <c r="B41" s="1348" t="s">
        <v>6</v>
      </c>
      <c r="C41" s="1415"/>
      <c r="D41" s="1415"/>
      <c r="E41" s="1415"/>
      <c r="F41" s="1415"/>
      <c r="G41" s="1415"/>
      <c r="H41" s="1415"/>
      <c r="I41" s="1415"/>
      <c r="J41" s="1415"/>
      <c r="K41" s="1415"/>
      <c r="L41" s="41" t="s">
        <v>141</v>
      </c>
      <c r="M41" s="41" t="s">
        <v>216</v>
      </c>
      <c r="N41" s="41" t="s">
        <v>230</v>
      </c>
      <c r="O41" s="41" t="s">
        <v>105</v>
      </c>
      <c r="P41" s="94"/>
    </row>
    <row r="42" spans="1:16">
      <c r="A42" s="1762" t="s">
        <v>303</v>
      </c>
      <c r="B42" s="1348" t="s">
        <v>5</v>
      </c>
      <c r="C42" s="1415"/>
      <c r="D42" s="1415"/>
      <c r="E42" s="1415"/>
      <c r="F42" s="1415"/>
      <c r="G42" s="1415"/>
      <c r="H42" s="1415"/>
      <c r="I42" s="1415"/>
      <c r="J42" s="1415"/>
      <c r="K42" s="1415"/>
      <c r="L42" s="41" t="s">
        <v>141</v>
      </c>
      <c r="M42" s="41" t="s">
        <v>216</v>
      </c>
      <c r="N42" s="41" t="s">
        <v>230</v>
      </c>
      <c r="O42" s="41" t="s">
        <v>590</v>
      </c>
      <c r="P42" s="94"/>
    </row>
    <row r="43" spans="1:16">
      <c r="A43" s="1332"/>
      <c r="B43" s="1636"/>
      <c r="C43" s="180" t="s">
        <v>305</v>
      </c>
      <c r="D43" s="180" t="s">
        <v>306</v>
      </c>
      <c r="E43" s="180" t="s">
        <v>307</v>
      </c>
      <c r="F43" s="180" t="s">
        <v>308</v>
      </c>
      <c r="G43" s="180" t="s">
        <v>309</v>
      </c>
      <c r="H43" s="180" t="s">
        <v>310</v>
      </c>
      <c r="I43" s="180" t="s">
        <v>311</v>
      </c>
      <c r="J43" s="180" t="s">
        <v>312</v>
      </c>
      <c r="K43" s="1820"/>
    </row>
    <row r="44" spans="1:16" ht="43.2">
      <c r="A44" s="1332"/>
      <c r="B44" s="1636"/>
      <c r="C44" s="89" t="s">
        <v>808</v>
      </c>
      <c r="D44" s="89" t="s">
        <v>808</v>
      </c>
      <c r="E44" s="89" t="s">
        <v>808</v>
      </c>
      <c r="F44" s="89" t="s">
        <v>808</v>
      </c>
      <c r="G44" s="89" t="s">
        <v>808</v>
      </c>
      <c r="H44" s="89" t="s">
        <v>808</v>
      </c>
      <c r="I44" s="89" t="s">
        <v>808</v>
      </c>
      <c r="J44" s="89" t="s">
        <v>808</v>
      </c>
      <c r="K44" s="89" t="s">
        <v>808</v>
      </c>
    </row>
    <row r="45" spans="1:16">
      <c r="A45" s="1332"/>
      <c r="B45" s="1636"/>
      <c r="C45" s="28"/>
      <c r="D45" s="28"/>
      <c r="E45" s="28"/>
      <c r="F45" s="28"/>
      <c r="G45" s="28"/>
      <c r="H45" s="28"/>
      <c r="I45" s="28"/>
      <c r="J45" s="28"/>
      <c r="K45" s="28"/>
    </row>
    <row r="46" spans="1:16">
      <c r="A46" s="20" t="s">
        <v>6013</v>
      </c>
      <c r="B46" s="1636"/>
      <c r="C46" s="1332"/>
      <c r="D46" s="1332"/>
      <c r="E46" s="1332"/>
      <c r="F46" s="1332"/>
      <c r="G46" s="1332"/>
      <c r="H46" s="1332"/>
      <c r="I46" s="1332"/>
      <c r="J46" s="1332"/>
      <c r="K46" s="1332"/>
    </row>
    <row r="47" spans="1:16">
      <c r="A47" s="1521" t="s">
        <v>472</v>
      </c>
      <c r="B47" s="1636"/>
      <c r="C47" s="1332"/>
      <c r="D47" s="1332"/>
      <c r="E47" s="1332"/>
      <c r="F47" s="1332"/>
      <c r="G47" s="1332"/>
      <c r="H47" s="1332"/>
      <c r="I47" s="1332"/>
      <c r="J47" s="1332"/>
      <c r="K47" s="1332"/>
    </row>
    <row r="48" spans="1:16">
      <c r="A48" s="1521"/>
      <c r="B48" s="1636"/>
      <c r="C48" s="1332"/>
      <c r="D48" s="1332"/>
      <c r="E48" s="1332"/>
      <c r="F48" s="1332"/>
      <c r="G48" s="1332"/>
      <c r="H48" s="1332"/>
      <c r="I48" s="1332"/>
      <c r="J48" s="1332"/>
      <c r="K48" s="1332"/>
    </row>
    <row r="49" spans="1:11">
      <c r="A49" s="36" t="s">
        <v>109</v>
      </c>
      <c r="B49" s="1636"/>
      <c r="C49" s="1332"/>
      <c r="D49" s="1332"/>
      <c r="E49" s="1332"/>
      <c r="F49" s="1332"/>
      <c r="G49" s="1332"/>
      <c r="H49" s="1332"/>
      <c r="I49" s="1332"/>
      <c r="J49" s="1332"/>
      <c r="K49" s="1332"/>
    </row>
    <row r="50" spans="1:11">
      <c r="A50" s="36" t="s">
        <v>700</v>
      </c>
      <c r="B50" s="1636"/>
      <c r="C50" s="1332"/>
      <c r="D50" s="1332"/>
      <c r="E50" s="1332"/>
      <c r="F50" s="1332"/>
      <c r="G50" s="1332"/>
      <c r="H50" s="1332"/>
      <c r="I50" s="1332"/>
      <c r="J50" s="1332"/>
      <c r="K50" s="1332"/>
    </row>
    <row r="51" spans="1:11">
      <c r="A51" s="1521"/>
      <c r="B51" s="1636"/>
      <c r="C51" s="1332"/>
      <c r="D51" s="1332"/>
      <c r="E51" s="1332"/>
      <c r="F51" s="1332"/>
      <c r="G51" s="1332"/>
      <c r="H51" s="1332"/>
      <c r="I51" s="1332"/>
      <c r="J51" s="1332"/>
      <c r="K51" s="1332"/>
    </row>
    <row r="52" spans="1:11">
      <c r="A52" s="1332"/>
      <c r="B52" s="1636"/>
      <c r="C52" s="1787" t="s">
        <v>82</v>
      </c>
      <c r="D52" s="1332"/>
      <c r="E52" s="1332"/>
      <c r="F52" s="1332"/>
      <c r="G52" s="1332"/>
      <c r="H52" s="1332"/>
      <c r="I52" s="1332"/>
      <c r="J52" s="1332"/>
      <c r="K52" s="1332"/>
    </row>
    <row r="53" spans="1:11">
      <c r="A53" s="1333" t="s">
        <v>6289</v>
      </c>
      <c r="B53" s="1348" t="s">
        <v>63</v>
      </c>
      <c r="C53" s="1415"/>
      <c r="D53" s="28" t="s">
        <v>79</v>
      </c>
      <c r="E53" s="17" t="s">
        <v>6193</v>
      </c>
      <c r="F53" s="21"/>
      <c r="G53" s="21"/>
      <c r="H53" s="21"/>
      <c r="I53" s="21"/>
      <c r="J53" s="21"/>
      <c r="K53" s="21"/>
    </row>
    <row r="54" spans="1:11">
      <c r="A54" s="21"/>
      <c r="B54" s="1534"/>
      <c r="C54" s="21"/>
      <c r="D54" s="21"/>
      <c r="E54" s="21"/>
      <c r="F54" s="21"/>
      <c r="G54" s="21"/>
      <c r="H54" s="21"/>
      <c r="I54" s="21"/>
      <c r="J54" s="21"/>
      <c r="K54" s="21"/>
    </row>
    <row r="55" spans="1:11">
      <c r="A55" s="20" t="s">
        <v>6014</v>
      </c>
      <c r="B55" s="1534"/>
      <c r="C55" s="21"/>
      <c r="D55" s="21"/>
      <c r="E55" s="21"/>
      <c r="F55" s="21"/>
      <c r="G55" s="21"/>
      <c r="H55" s="21"/>
      <c r="I55" s="21"/>
      <c r="J55" s="21"/>
      <c r="K55" s="21"/>
    </row>
    <row r="56" spans="1:11">
      <c r="A56" s="53" t="s">
        <v>473</v>
      </c>
    </row>
    <row r="57" spans="1:11">
      <c r="A57" s="53"/>
    </row>
    <row r="58" spans="1:11">
      <c r="A58" s="36" t="s">
        <v>109</v>
      </c>
    </row>
    <row r="59" spans="1:11">
      <c r="A59" s="36" t="s">
        <v>700</v>
      </c>
    </row>
    <row r="60" spans="1:11">
      <c r="A60" s="54" t="s">
        <v>90</v>
      </c>
    </row>
    <row r="62" spans="1:11">
      <c r="A62" s="21"/>
      <c r="B62" s="1534"/>
      <c r="C62" s="1347" t="s">
        <v>388</v>
      </c>
      <c r="D62" s="1810"/>
      <c r="E62" s="21"/>
      <c r="F62" s="21"/>
    </row>
    <row r="63" spans="1:11">
      <c r="A63" s="21"/>
      <c r="B63" s="1534"/>
      <c r="C63" s="1811" t="s">
        <v>81</v>
      </c>
      <c r="D63" s="1810"/>
      <c r="E63" s="21"/>
      <c r="F63" s="21"/>
    </row>
    <row r="64" spans="1:11">
      <c r="A64" s="1814" t="s">
        <v>426</v>
      </c>
      <c r="B64" s="1348" t="s">
        <v>62</v>
      </c>
      <c r="C64" s="1415"/>
      <c r="D64" s="140" t="s">
        <v>205</v>
      </c>
      <c r="E64" s="17" t="s">
        <v>91</v>
      </c>
      <c r="F64" s="41" t="s">
        <v>216</v>
      </c>
      <c r="G64" s="17" t="s">
        <v>176</v>
      </c>
      <c r="H64" s="17"/>
    </row>
    <row r="65" spans="1:8">
      <c r="A65" s="1814" t="s">
        <v>5764</v>
      </c>
      <c r="B65" s="1348" t="s">
        <v>61</v>
      </c>
      <c r="C65" s="1415"/>
      <c r="D65" s="140" t="s">
        <v>206</v>
      </c>
      <c r="E65" s="17" t="s">
        <v>91</v>
      </c>
      <c r="F65" s="41" t="s">
        <v>216</v>
      </c>
      <c r="G65" s="17" t="s">
        <v>176</v>
      </c>
      <c r="H65" s="17"/>
    </row>
    <row r="66" spans="1:8">
      <c r="A66" s="1814" t="s">
        <v>5765</v>
      </c>
      <c r="B66" s="1348" t="s">
        <v>4</v>
      </c>
      <c r="C66" s="1415"/>
      <c r="D66" s="21"/>
      <c r="E66" s="17" t="s">
        <v>91</v>
      </c>
      <c r="F66" s="41" t="s">
        <v>216</v>
      </c>
      <c r="G66" s="17" t="s">
        <v>176</v>
      </c>
      <c r="H66" s="17"/>
    </row>
    <row r="67" spans="1:8">
      <c r="A67" s="21"/>
      <c r="B67" s="1534"/>
      <c r="C67" s="89" t="s">
        <v>756</v>
      </c>
      <c r="D67" s="21"/>
      <c r="E67" s="21"/>
      <c r="F67" s="21"/>
    </row>
    <row r="68" spans="1:8">
      <c r="A68" s="21"/>
      <c r="B68" s="1534"/>
      <c r="C68" s="89" t="s">
        <v>615</v>
      </c>
      <c r="D68" s="21"/>
      <c r="E68" s="21"/>
      <c r="F68" s="21"/>
    </row>
    <row r="69" spans="1:8">
      <c r="C69" s="32" t="s">
        <v>758</v>
      </c>
    </row>
    <row r="70" spans="1:8" ht="28.8">
      <c r="C70" s="32" t="s">
        <v>808</v>
      </c>
    </row>
    <row r="71" spans="1:8" ht="43.2">
      <c r="C71" s="32" t="s">
        <v>201</v>
      </c>
    </row>
  </sheetData>
  <pageMargins left="0.7" right="0.7" top="0.75" bottom="0.75" header="0.3" footer="0.3"/>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208">
    <tabColor rgb="FF00B0F0"/>
  </sheetPr>
  <dimension ref="A1:L70"/>
  <sheetViews>
    <sheetView zoomScale="80" zoomScaleNormal="80" workbookViewId="0"/>
  </sheetViews>
  <sheetFormatPr defaultColWidth="9.33203125" defaultRowHeight="14.4"/>
  <cols>
    <col min="1" max="1" width="55.33203125" customWidth="1"/>
    <col min="2" max="2" width="12.33203125" style="71" customWidth="1"/>
    <col min="3" max="5" width="24.5546875" bestFit="1" customWidth="1"/>
    <col min="6" max="6" width="29.33203125" customWidth="1"/>
    <col min="7" max="7" width="24.5546875" bestFit="1" customWidth="1"/>
    <col min="8" max="8" width="24.33203125" customWidth="1"/>
  </cols>
  <sheetData>
    <row r="1" spans="1:12">
      <c r="A1" s="1" t="s">
        <v>6015</v>
      </c>
    </row>
    <row r="2" spans="1:12" s="57" customFormat="1">
      <c r="A2" s="53" t="s">
        <v>474</v>
      </c>
      <c r="B2" s="72"/>
      <c r="C2" s="58"/>
    </row>
    <row r="4" spans="1:12">
      <c r="A4" s="1" t="s">
        <v>6016</v>
      </c>
    </row>
    <row r="5" spans="1:12">
      <c r="A5" s="53" t="s">
        <v>475</v>
      </c>
    </row>
    <row r="6" spans="1:12">
      <c r="A6" s="53"/>
    </row>
    <row r="7" spans="1:12">
      <c r="A7" s="36" t="s">
        <v>109</v>
      </c>
    </row>
    <row r="8" spans="1:12">
      <c r="A8" s="36" t="s">
        <v>700</v>
      </c>
    </row>
    <row r="9" spans="1:12">
      <c r="A9" s="39"/>
      <c r="B9" s="74"/>
      <c r="C9" s="39"/>
      <c r="D9" s="39"/>
      <c r="E9" s="39"/>
      <c r="F9" s="39"/>
      <c r="G9" s="39"/>
      <c r="H9" s="39"/>
    </row>
    <row r="10" spans="1:12" ht="28.8">
      <c r="C10" s="1412" t="s">
        <v>258</v>
      </c>
      <c r="D10" s="1412" t="s">
        <v>427</v>
      </c>
      <c r="E10" s="1412" t="s">
        <v>257</v>
      </c>
      <c r="F10" s="1412" t="s">
        <v>422</v>
      </c>
      <c r="G10" s="1412" t="s">
        <v>256</v>
      </c>
    </row>
    <row r="11" spans="1:12">
      <c r="C11" s="1413" t="s">
        <v>13</v>
      </c>
      <c r="D11" s="1413" t="s">
        <v>89</v>
      </c>
      <c r="E11" s="1413" t="s">
        <v>107</v>
      </c>
      <c r="F11" s="1413" t="s">
        <v>88</v>
      </c>
      <c r="G11" s="1413" t="s">
        <v>87</v>
      </c>
    </row>
    <row r="12" spans="1:12">
      <c r="A12" s="1315" t="s">
        <v>428</v>
      </c>
      <c r="B12" s="1416"/>
      <c r="C12" s="25"/>
      <c r="D12" s="25"/>
      <c r="E12" s="25"/>
      <c r="F12" s="25"/>
      <c r="G12" s="25"/>
    </row>
    <row r="13" spans="1:12">
      <c r="A13" s="1417" t="s">
        <v>429</v>
      </c>
      <c r="B13" s="1334" t="s">
        <v>12</v>
      </c>
      <c r="C13" s="25"/>
      <c r="D13" s="25"/>
      <c r="E13" s="1418"/>
      <c r="F13" s="1418"/>
      <c r="G13" s="1418"/>
      <c r="H13" s="35" t="s">
        <v>236</v>
      </c>
      <c r="I13" s="35"/>
      <c r="J13" s="35"/>
      <c r="K13" s="35"/>
      <c r="L13" s="124"/>
    </row>
    <row r="14" spans="1:12">
      <c r="A14" s="1419" t="s">
        <v>255</v>
      </c>
      <c r="B14" s="1414" t="s">
        <v>72</v>
      </c>
      <c r="C14" s="1418"/>
      <c r="D14" s="1418"/>
      <c r="E14" s="1418"/>
      <c r="F14" s="1418"/>
      <c r="G14" s="1418"/>
      <c r="H14" s="35" t="s">
        <v>236</v>
      </c>
      <c r="I14" s="35" t="s">
        <v>254</v>
      </c>
      <c r="J14" s="35"/>
      <c r="K14" s="35"/>
      <c r="L14" s="124"/>
    </row>
    <row r="15" spans="1:12">
      <c r="A15" s="1420" t="s">
        <v>253</v>
      </c>
      <c r="B15" s="1334" t="s">
        <v>11</v>
      </c>
      <c r="C15" s="1418"/>
      <c r="D15" s="1418"/>
      <c r="E15" s="1418"/>
      <c r="F15" s="1418"/>
      <c r="G15" s="1418"/>
      <c r="H15" s="35" t="s">
        <v>236</v>
      </c>
      <c r="I15" s="35" t="s">
        <v>252</v>
      </c>
      <c r="J15" s="35"/>
      <c r="K15" s="35"/>
      <c r="L15" s="124"/>
    </row>
    <row r="16" spans="1:12">
      <c r="A16" s="1420" t="s">
        <v>251</v>
      </c>
      <c r="B16" s="1414" t="s">
        <v>71</v>
      </c>
      <c r="C16" s="1418"/>
      <c r="D16" s="1418"/>
      <c r="E16" s="1418"/>
      <c r="F16" s="1418"/>
      <c r="G16" s="1418"/>
      <c r="H16" s="35" t="s">
        <v>236</v>
      </c>
      <c r="I16" s="35" t="s">
        <v>250</v>
      </c>
      <c r="J16" s="35"/>
      <c r="K16" s="35"/>
      <c r="L16" s="124"/>
    </row>
    <row r="17" spans="1:12">
      <c r="A17" s="1420" t="s">
        <v>249</v>
      </c>
      <c r="B17" s="1334" t="s">
        <v>70</v>
      </c>
      <c r="C17" s="1418"/>
      <c r="D17" s="1418"/>
      <c r="E17" s="1418"/>
      <c r="F17" s="1418"/>
      <c r="G17" s="1418"/>
      <c r="H17" s="35" t="s">
        <v>236</v>
      </c>
      <c r="I17" s="35" t="s">
        <v>248</v>
      </c>
      <c r="J17" s="35"/>
      <c r="K17" s="35"/>
      <c r="L17" s="124"/>
    </row>
    <row r="18" spans="1:12">
      <c r="A18" s="1420" t="s">
        <v>247</v>
      </c>
      <c r="B18" s="1414" t="s">
        <v>69</v>
      </c>
      <c r="C18" s="1418"/>
      <c r="D18" s="1418"/>
      <c r="E18" s="1418"/>
      <c r="F18" s="1418"/>
      <c r="G18" s="1418"/>
      <c r="H18" s="35" t="s">
        <v>236</v>
      </c>
      <c r="I18" s="35" t="s">
        <v>246</v>
      </c>
      <c r="J18" s="35"/>
      <c r="K18" s="35"/>
      <c r="L18" s="124"/>
    </row>
    <row r="19" spans="1:12">
      <c r="A19" s="1420" t="s">
        <v>245</v>
      </c>
      <c r="B19" s="1334" t="s">
        <v>68</v>
      </c>
      <c r="C19" s="1418"/>
      <c r="D19" s="1418"/>
      <c r="E19" s="1418"/>
      <c r="F19" s="1418"/>
      <c r="G19" s="1418"/>
      <c r="H19" s="35" t="s">
        <v>236</v>
      </c>
      <c r="I19" s="35" t="s">
        <v>244</v>
      </c>
      <c r="J19" s="35"/>
      <c r="K19" s="35"/>
      <c r="L19" s="124"/>
    </row>
    <row r="20" spans="1:12">
      <c r="A20" s="1420" t="s">
        <v>243</v>
      </c>
      <c r="B20" s="1414" t="s">
        <v>67</v>
      </c>
      <c r="C20" s="1418"/>
      <c r="D20" s="1418"/>
      <c r="E20" s="1418"/>
      <c r="F20" s="1418"/>
      <c r="G20" s="1418"/>
      <c r="H20" s="35" t="s">
        <v>236</v>
      </c>
      <c r="I20" s="35" t="s">
        <v>242</v>
      </c>
      <c r="J20" s="35"/>
      <c r="K20" s="35"/>
      <c r="L20" s="124"/>
    </row>
    <row r="21" spans="1:12">
      <c r="A21" s="1420" t="s">
        <v>241</v>
      </c>
      <c r="B21" s="1334" t="s">
        <v>66</v>
      </c>
      <c r="C21" s="1418"/>
      <c r="D21" s="1418"/>
      <c r="E21" s="1418"/>
      <c r="F21" s="1418"/>
      <c r="G21" s="1418"/>
      <c r="H21" s="35" t="s">
        <v>236</v>
      </c>
      <c r="I21" s="35" t="s">
        <v>240</v>
      </c>
      <c r="J21" s="35"/>
      <c r="K21" s="35"/>
      <c r="L21" s="124"/>
    </row>
    <row r="22" spans="1:12">
      <c r="A22" s="1420" t="s">
        <v>239</v>
      </c>
      <c r="B22" s="1414" t="s">
        <v>10</v>
      </c>
      <c r="C22" s="1418"/>
      <c r="D22" s="1418"/>
      <c r="E22" s="1418"/>
      <c r="F22" s="1418"/>
      <c r="G22" s="1418"/>
      <c r="H22" s="35" t="s">
        <v>236</v>
      </c>
      <c r="I22" s="35" t="s">
        <v>238</v>
      </c>
      <c r="J22" s="35"/>
      <c r="K22" s="35"/>
      <c r="L22" s="124"/>
    </row>
    <row r="23" spans="1:12">
      <c r="A23" s="1420" t="s">
        <v>237</v>
      </c>
      <c r="B23" s="1334" t="s">
        <v>9</v>
      </c>
      <c r="C23" s="1418"/>
      <c r="D23" s="1418"/>
      <c r="E23" s="1418"/>
      <c r="F23" s="1418"/>
      <c r="G23" s="1418"/>
      <c r="H23" s="35" t="s">
        <v>236</v>
      </c>
      <c r="I23" s="35" t="s">
        <v>235</v>
      </c>
      <c r="J23" s="35"/>
      <c r="K23" s="35"/>
      <c r="L23" s="124"/>
    </row>
    <row r="24" spans="1:12">
      <c r="A24" s="1420" t="s">
        <v>430</v>
      </c>
      <c r="B24" s="1414" t="s">
        <v>65</v>
      </c>
      <c r="C24" s="25"/>
      <c r="D24" s="25"/>
      <c r="E24" s="1418"/>
      <c r="F24" s="1418"/>
      <c r="G24" s="25"/>
      <c r="H24" s="35" t="s">
        <v>236</v>
      </c>
      <c r="I24" s="35" t="s">
        <v>595</v>
      </c>
      <c r="J24" s="35"/>
      <c r="K24" s="35"/>
      <c r="L24" s="124"/>
    </row>
    <row r="25" spans="1:12">
      <c r="A25" s="1421"/>
      <c r="B25" s="73"/>
      <c r="C25" s="85"/>
      <c r="D25" s="85"/>
      <c r="E25" s="2" t="s">
        <v>90</v>
      </c>
      <c r="F25" s="10" t="s">
        <v>90</v>
      </c>
      <c r="G25" s="10"/>
      <c r="H25" s="35"/>
      <c r="I25" s="35"/>
      <c r="J25" s="35"/>
      <c r="K25" s="35"/>
      <c r="L25" s="124"/>
    </row>
    <row r="26" spans="1:12">
      <c r="C26" s="12" t="s">
        <v>79</v>
      </c>
      <c r="D26" s="12" t="s">
        <v>79</v>
      </c>
      <c r="E26" s="12" t="s">
        <v>91</v>
      </c>
      <c r="F26" s="4" t="s">
        <v>91</v>
      </c>
      <c r="G26" s="4" t="s">
        <v>141</v>
      </c>
      <c r="H26" s="35"/>
      <c r="I26" s="35"/>
      <c r="J26" s="35"/>
      <c r="K26" s="35"/>
      <c r="L26" s="124"/>
    </row>
    <row r="27" spans="1:12">
      <c r="C27" s="12" t="s">
        <v>216</v>
      </c>
      <c r="D27" s="12" t="s">
        <v>216</v>
      </c>
      <c r="E27" s="12" t="s">
        <v>216</v>
      </c>
      <c r="F27" s="12" t="s">
        <v>216</v>
      </c>
      <c r="G27" s="12" t="s">
        <v>216</v>
      </c>
      <c r="H27" s="35"/>
      <c r="I27" s="35"/>
      <c r="J27" s="35"/>
      <c r="K27" s="35"/>
      <c r="L27" s="124"/>
    </row>
    <row r="28" spans="1:12" ht="28.8">
      <c r="C28" s="12" t="s">
        <v>233</v>
      </c>
      <c r="D28" s="12" t="s">
        <v>232</v>
      </c>
      <c r="E28" s="12" t="s">
        <v>231</v>
      </c>
      <c r="F28" s="12" t="s">
        <v>593</v>
      </c>
      <c r="G28" s="4" t="s">
        <v>230</v>
      </c>
      <c r="H28" s="35"/>
      <c r="I28" s="35"/>
      <c r="J28" s="35"/>
      <c r="K28" s="35"/>
      <c r="L28" s="124"/>
    </row>
    <row r="29" spans="1:12">
      <c r="H29" s="47"/>
      <c r="I29" s="35"/>
      <c r="J29" s="35"/>
      <c r="K29" s="35"/>
      <c r="L29" s="124"/>
    </row>
    <row r="30" spans="1:12">
      <c r="H30" s="41"/>
      <c r="I30" s="35"/>
      <c r="J30" s="35"/>
      <c r="K30" s="35"/>
      <c r="L30" s="124"/>
    </row>
    <row r="31" spans="1:12">
      <c r="C31" s="47"/>
      <c r="D31" s="47"/>
      <c r="E31" s="47"/>
      <c r="F31" s="47"/>
      <c r="G31" s="47"/>
      <c r="H31" s="47"/>
      <c r="I31" s="35"/>
      <c r="J31" s="35"/>
      <c r="K31" s="35"/>
      <c r="L31" s="124"/>
    </row>
    <row r="32" spans="1:12">
      <c r="A32" s="1" t="s">
        <v>6017</v>
      </c>
      <c r="C32" s="64"/>
      <c r="D32" s="64"/>
      <c r="E32" s="64"/>
      <c r="F32" s="64"/>
      <c r="G32" s="64"/>
      <c r="H32" s="35"/>
      <c r="I32" s="35"/>
      <c r="J32" s="35"/>
      <c r="K32" s="35"/>
      <c r="L32" s="124"/>
    </row>
    <row r="33" spans="1:12">
      <c r="A33" s="53" t="s">
        <v>476</v>
      </c>
      <c r="C33" s="64"/>
      <c r="D33" s="64"/>
      <c r="E33" s="64"/>
      <c r="F33" s="64"/>
      <c r="G33" s="64"/>
      <c r="H33" s="35"/>
      <c r="I33" s="35"/>
      <c r="J33" s="35"/>
      <c r="K33" s="35"/>
      <c r="L33" s="124"/>
    </row>
    <row r="34" spans="1:12">
      <c r="A34" s="53"/>
      <c r="C34" s="64"/>
      <c r="D34" s="64"/>
      <c r="E34" s="64"/>
      <c r="F34" s="64"/>
      <c r="G34" s="64"/>
      <c r="H34" s="35"/>
      <c r="I34" s="35"/>
      <c r="J34" s="35"/>
      <c r="K34" s="35"/>
      <c r="L34" s="124"/>
    </row>
    <row r="35" spans="1:12">
      <c r="A35" s="36" t="s">
        <v>109</v>
      </c>
      <c r="C35" s="64"/>
      <c r="D35" s="64"/>
      <c r="E35" s="64"/>
      <c r="F35" s="64"/>
      <c r="G35" s="64"/>
      <c r="H35" s="35"/>
      <c r="I35" s="35"/>
      <c r="J35" s="35"/>
      <c r="K35" s="35"/>
      <c r="L35" s="124"/>
    </row>
    <row r="36" spans="1:12">
      <c r="A36" s="36" t="s">
        <v>700</v>
      </c>
      <c r="C36" s="64"/>
      <c r="D36" s="64"/>
      <c r="E36" s="64"/>
      <c r="F36" s="64"/>
      <c r="G36" s="64"/>
      <c r="H36" s="35"/>
      <c r="I36" s="35"/>
      <c r="J36" s="35"/>
      <c r="K36" s="35"/>
      <c r="L36" s="124"/>
    </row>
    <row r="37" spans="1:12">
      <c r="C37" s="64"/>
      <c r="D37" s="64"/>
      <c r="E37" s="64"/>
      <c r="F37" s="64"/>
      <c r="G37" s="64"/>
      <c r="H37" s="35"/>
      <c r="I37" s="35"/>
      <c r="J37" s="35"/>
      <c r="K37" s="35"/>
      <c r="L37" s="124"/>
    </row>
    <row r="38" spans="1:12">
      <c r="A38" s="21"/>
      <c r="B38" s="1534"/>
      <c r="C38" s="1347" t="s">
        <v>257</v>
      </c>
      <c r="D38" s="1347" t="s">
        <v>422</v>
      </c>
      <c r="E38" s="1347" t="s">
        <v>256</v>
      </c>
      <c r="F38" s="1347" t="s">
        <v>431</v>
      </c>
      <c r="G38" s="21"/>
    </row>
    <row r="39" spans="1:12">
      <c r="A39" s="21"/>
      <c r="B39" s="1534"/>
      <c r="C39" s="1811" t="s">
        <v>107</v>
      </c>
      <c r="D39" s="1811" t="s">
        <v>88</v>
      </c>
      <c r="E39" s="1811" t="s">
        <v>87</v>
      </c>
      <c r="F39" s="1811" t="s">
        <v>86</v>
      </c>
      <c r="G39" s="21"/>
    </row>
    <row r="40" spans="1:12">
      <c r="A40" s="1622" t="s">
        <v>432</v>
      </c>
      <c r="B40" s="1825"/>
      <c r="C40" s="25"/>
      <c r="D40" s="25"/>
      <c r="E40" s="25"/>
      <c r="F40" s="25"/>
      <c r="G40" s="21"/>
    </row>
    <row r="41" spans="1:12">
      <c r="A41" s="1626" t="s">
        <v>429</v>
      </c>
      <c r="B41" s="1791" t="s">
        <v>8</v>
      </c>
      <c r="C41" s="1422"/>
      <c r="D41" s="1422"/>
      <c r="E41" s="1422"/>
      <c r="F41" s="25"/>
      <c r="G41" s="24" t="s">
        <v>234</v>
      </c>
    </row>
    <row r="42" spans="1:12">
      <c r="A42" s="1626" t="s">
        <v>5766</v>
      </c>
      <c r="B42" s="1348" t="s">
        <v>7</v>
      </c>
      <c r="C42" s="1422"/>
      <c r="D42" s="1422"/>
      <c r="E42" s="1422"/>
      <c r="F42" s="1422"/>
      <c r="G42" s="24" t="s">
        <v>234</v>
      </c>
      <c r="H42" s="35" t="s">
        <v>596</v>
      </c>
    </row>
    <row r="43" spans="1:12">
      <c r="A43" s="1626" t="s">
        <v>5767</v>
      </c>
      <c r="B43" s="1791" t="s">
        <v>64</v>
      </c>
      <c r="C43" s="1422"/>
      <c r="D43" s="1422"/>
      <c r="E43" s="1422"/>
      <c r="F43" s="1422"/>
      <c r="G43" s="24" t="s">
        <v>234</v>
      </c>
      <c r="H43" s="35" t="s">
        <v>597</v>
      </c>
    </row>
    <row r="44" spans="1:12">
      <c r="A44" s="1809" t="s">
        <v>433</v>
      </c>
      <c r="B44" s="1348" t="s">
        <v>6</v>
      </c>
      <c r="C44" s="1422"/>
      <c r="D44" s="1422"/>
      <c r="E44" s="1422"/>
      <c r="F44" s="1422"/>
      <c r="G44" s="24" t="s">
        <v>234</v>
      </c>
      <c r="H44" s="35" t="s">
        <v>598</v>
      </c>
    </row>
    <row r="45" spans="1:12">
      <c r="A45" s="1809" t="s">
        <v>434</v>
      </c>
      <c r="B45" s="1791" t="s">
        <v>5</v>
      </c>
      <c r="C45" s="1422"/>
      <c r="D45" s="1422"/>
      <c r="E45" s="1422"/>
      <c r="F45" s="1422"/>
      <c r="G45" s="24" t="s">
        <v>234</v>
      </c>
      <c r="H45" s="35" t="s">
        <v>599</v>
      </c>
    </row>
    <row r="46" spans="1:12">
      <c r="A46" s="1809" t="s">
        <v>435</v>
      </c>
      <c r="B46" s="1348" t="s">
        <v>63</v>
      </c>
      <c r="C46" s="1422"/>
      <c r="D46" s="1422"/>
      <c r="E46" s="1422"/>
      <c r="F46" s="1422"/>
      <c r="G46" s="24" t="s">
        <v>234</v>
      </c>
      <c r="H46" s="35" t="s">
        <v>600</v>
      </c>
    </row>
    <row r="47" spans="1:12">
      <c r="A47" s="1809" t="s">
        <v>5817</v>
      </c>
      <c r="B47" s="1791" t="s">
        <v>62</v>
      </c>
      <c r="C47" s="1422"/>
      <c r="D47" s="1422"/>
      <c r="E47" s="25"/>
      <c r="F47" s="25"/>
      <c r="G47" s="24" t="s">
        <v>234</v>
      </c>
      <c r="H47" s="35" t="s">
        <v>601</v>
      </c>
    </row>
    <row r="48" spans="1:12">
      <c r="A48" s="21"/>
      <c r="B48" s="1534"/>
      <c r="C48" s="18" t="s">
        <v>90</v>
      </c>
      <c r="D48" s="1821" t="s">
        <v>90</v>
      </c>
      <c r="E48" s="1821"/>
      <c r="F48" s="23" t="s">
        <v>79</v>
      </c>
      <c r="G48" s="21"/>
      <c r="H48" s="64"/>
    </row>
    <row r="49" spans="1:10">
      <c r="A49" s="21"/>
      <c r="B49" s="1534"/>
      <c r="C49" s="23" t="s">
        <v>91</v>
      </c>
      <c r="D49" s="28" t="s">
        <v>91</v>
      </c>
      <c r="E49" s="28" t="s">
        <v>141</v>
      </c>
      <c r="F49" s="28" t="s">
        <v>594</v>
      </c>
      <c r="G49" s="21"/>
      <c r="H49" s="64"/>
    </row>
    <row r="50" spans="1:10">
      <c r="A50" s="21"/>
      <c r="B50" s="1534"/>
      <c r="C50" s="23" t="s">
        <v>231</v>
      </c>
      <c r="D50" s="23" t="s">
        <v>593</v>
      </c>
      <c r="E50" s="21"/>
      <c r="F50" s="1826"/>
      <c r="G50" s="21"/>
      <c r="H50" s="64"/>
    </row>
    <row r="51" spans="1:10">
      <c r="A51" s="21"/>
      <c r="B51" s="1534"/>
      <c r="C51" s="21"/>
      <c r="D51" s="21"/>
      <c r="E51" s="28" t="s">
        <v>230</v>
      </c>
      <c r="F51" s="1826"/>
      <c r="G51" s="21"/>
      <c r="H51" s="64"/>
    </row>
    <row r="52" spans="1:10">
      <c r="A52" s="21"/>
      <c r="B52" s="1534"/>
      <c r="C52" s="23" t="s">
        <v>216</v>
      </c>
      <c r="D52" s="23" t="s">
        <v>216</v>
      </c>
      <c r="E52" s="23" t="s">
        <v>216</v>
      </c>
      <c r="F52" s="1826"/>
      <c r="G52" s="21"/>
      <c r="H52" s="64"/>
    </row>
    <row r="53" spans="1:10">
      <c r="A53" s="21"/>
      <c r="B53" s="1534"/>
      <c r="C53" s="1826"/>
      <c r="D53" s="1826"/>
      <c r="E53" s="1826"/>
      <c r="F53" s="1826"/>
      <c r="G53" s="21"/>
      <c r="H53" s="64"/>
    </row>
    <row r="54" spans="1:10">
      <c r="A54" s="20" t="s">
        <v>6018</v>
      </c>
      <c r="B54" s="1534"/>
      <c r="C54" s="1826"/>
      <c r="D54" s="1826"/>
      <c r="E54" s="1826"/>
      <c r="F54" s="1826"/>
      <c r="G54" s="21"/>
      <c r="H54" s="64"/>
    </row>
    <row r="55" spans="1:10">
      <c r="A55" s="1521" t="s">
        <v>477</v>
      </c>
      <c r="B55" s="1534"/>
      <c r="C55" s="1826"/>
      <c r="D55" s="1826"/>
      <c r="E55" s="1826"/>
      <c r="F55" s="1826"/>
      <c r="G55" s="21"/>
      <c r="H55" s="64"/>
    </row>
    <row r="56" spans="1:10">
      <c r="A56" s="53"/>
      <c r="C56" s="64"/>
      <c r="D56" s="64"/>
      <c r="E56" s="64"/>
      <c r="F56" s="64"/>
      <c r="H56" s="64"/>
    </row>
    <row r="57" spans="1:10">
      <c r="A57" s="36" t="s">
        <v>109</v>
      </c>
      <c r="C57" s="64"/>
      <c r="D57" s="64"/>
      <c r="E57" s="64"/>
      <c r="F57" s="64"/>
      <c r="H57" s="64"/>
    </row>
    <row r="58" spans="1:10">
      <c r="A58" s="36" t="s">
        <v>700</v>
      </c>
      <c r="C58" s="64"/>
      <c r="D58" s="64"/>
      <c r="E58" s="64"/>
      <c r="F58" s="64"/>
      <c r="H58" s="64"/>
    </row>
    <row r="59" spans="1:10">
      <c r="A59" s="54" t="s">
        <v>90</v>
      </c>
      <c r="C59" s="64"/>
      <c r="D59" s="64"/>
      <c r="E59" s="64"/>
      <c r="F59" s="64"/>
      <c r="H59" s="64"/>
    </row>
    <row r="60" spans="1:10">
      <c r="C60" s="64"/>
      <c r="D60" s="64"/>
      <c r="E60" s="64"/>
      <c r="F60" s="64"/>
      <c r="G60" s="64"/>
      <c r="H60" s="64"/>
    </row>
    <row r="61" spans="1:10">
      <c r="C61" s="1412" t="s">
        <v>388</v>
      </c>
      <c r="D61" s="64"/>
      <c r="E61" s="64"/>
      <c r="F61" s="64"/>
      <c r="G61" s="64"/>
    </row>
    <row r="62" spans="1:10">
      <c r="C62" s="1413" t="s">
        <v>85</v>
      </c>
      <c r="D62" s="64"/>
      <c r="E62" s="64"/>
      <c r="F62" s="64"/>
      <c r="G62" s="64"/>
    </row>
    <row r="63" spans="1:10">
      <c r="A63" s="1622" t="s">
        <v>436</v>
      </c>
      <c r="B63" s="1791" t="s">
        <v>61</v>
      </c>
      <c r="C63" s="1314"/>
      <c r="D63" s="37" t="s">
        <v>205</v>
      </c>
      <c r="E63" s="1423" t="s">
        <v>91</v>
      </c>
      <c r="F63" s="46" t="s">
        <v>176</v>
      </c>
      <c r="G63" s="1423" t="s">
        <v>216</v>
      </c>
    </row>
    <row r="64" spans="1:10">
      <c r="A64" s="1622" t="s">
        <v>5768</v>
      </c>
      <c r="B64" s="1348" t="s">
        <v>4</v>
      </c>
      <c r="C64" s="1314"/>
      <c r="D64" s="37" t="s">
        <v>206</v>
      </c>
      <c r="E64" s="1423" t="s">
        <v>91</v>
      </c>
      <c r="F64" s="46" t="s">
        <v>176</v>
      </c>
      <c r="G64" s="1423" t="s">
        <v>216</v>
      </c>
      <c r="J64" s="94"/>
    </row>
    <row r="65" spans="1:10">
      <c r="A65" s="1622" t="s">
        <v>5769</v>
      </c>
      <c r="B65" s="1791" t="s">
        <v>60</v>
      </c>
      <c r="C65" s="1314"/>
      <c r="E65" s="1423" t="s">
        <v>91</v>
      </c>
      <c r="F65" s="46" t="s">
        <v>176</v>
      </c>
      <c r="G65" s="1423" t="s">
        <v>216</v>
      </c>
      <c r="J65" s="94"/>
    </row>
    <row r="66" spans="1:10">
      <c r="A66" s="21"/>
      <c r="B66" s="1534"/>
      <c r="C66" s="32" t="s">
        <v>756</v>
      </c>
    </row>
    <row r="67" spans="1:10">
      <c r="A67" s="21"/>
      <c r="B67" s="1534"/>
      <c r="C67" s="32" t="s">
        <v>615</v>
      </c>
    </row>
    <row r="68" spans="1:10">
      <c r="A68" s="21"/>
      <c r="B68" s="1534"/>
      <c r="C68" s="32" t="s">
        <v>758</v>
      </c>
    </row>
    <row r="69" spans="1:10">
      <c r="C69" s="32" t="s">
        <v>208</v>
      </c>
    </row>
    <row r="70" spans="1:10" ht="43.2">
      <c r="C70" s="32" t="s">
        <v>201</v>
      </c>
    </row>
  </sheetData>
  <pageMargins left="0.7" right="0.7" top="0.75" bottom="0.75" header="0.3" footer="0.3"/>
  <pageSetup paperSize="9" orientation="portrait" horizontalDpi="300" verticalDpi="3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209">
    <tabColor rgb="FF00B0F0"/>
  </sheetPr>
  <dimension ref="A1:BG647"/>
  <sheetViews>
    <sheetView zoomScale="80" zoomScaleNormal="80" workbookViewId="0"/>
  </sheetViews>
  <sheetFormatPr defaultColWidth="9.33203125" defaultRowHeight="14.4"/>
  <cols>
    <col min="1" max="1" width="110.6640625" customWidth="1"/>
    <col min="2" max="2" width="14.6640625" style="71" customWidth="1"/>
    <col min="3" max="3" width="27.33203125" customWidth="1"/>
    <col min="4" max="4" width="30.5546875" customWidth="1"/>
    <col min="5" max="16" width="26" customWidth="1"/>
    <col min="17" max="17" width="25" bestFit="1" customWidth="1"/>
    <col min="18" max="19" width="26.6640625" customWidth="1"/>
    <col min="20" max="20" width="26" customWidth="1"/>
    <col min="21" max="21" width="20.33203125" bestFit="1" customWidth="1"/>
    <col min="22" max="22" width="17.6640625" bestFit="1" customWidth="1"/>
    <col min="23" max="23" width="23" bestFit="1" customWidth="1"/>
    <col min="24" max="24" width="26.44140625" customWidth="1"/>
    <col min="25" max="25" width="22.33203125" customWidth="1"/>
    <col min="26" max="29" width="26" customWidth="1"/>
    <col min="30" max="34" width="31.5546875" customWidth="1"/>
    <col min="35" max="57" width="30.33203125" customWidth="1"/>
    <col min="62" max="62" width="22.44140625" bestFit="1" customWidth="1"/>
    <col min="66" max="66" width="19.33203125" bestFit="1" customWidth="1"/>
  </cols>
  <sheetData>
    <row r="1" spans="1:34">
      <c r="A1" s="88" t="s">
        <v>6019</v>
      </c>
    </row>
    <row r="2" spans="1:34" s="77" customFormat="1">
      <c r="A2" s="1827" t="s">
        <v>6323</v>
      </c>
      <c r="B2" s="75"/>
      <c r="C2" s="76"/>
    </row>
    <row r="4" spans="1:34">
      <c r="A4" s="88" t="s">
        <v>6020</v>
      </c>
    </row>
    <row r="5" spans="1:34">
      <c r="A5" s="377" t="s">
        <v>707</v>
      </c>
    </row>
    <row r="6" spans="1:34">
      <c r="A6" s="377"/>
    </row>
    <row r="7" spans="1:34">
      <c r="A7" s="36" t="s">
        <v>109</v>
      </c>
    </row>
    <row r="8" spans="1:34">
      <c r="A8" s="36" t="s">
        <v>700</v>
      </c>
    </row>
    <row r="9" spans="1:34">
      <c r="A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row>
    <row r="10" spans="1:34">
      <c r="A10" s="31"/>
      <c r="C10" s="1381" t="s">
        <v>13</v>
      </c>
      <c r="D10" s="31"/>
      <c r="E10" s="94"/>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row>
    <row r="11" spans="1:34">
      <c r="A11" s="1424" t="s">
        <v>437</v>
      </c>
      <c r="B11" s="1334" t="s">
        <v>12</v>
      </c>
      <c r="C11" s="1425"/>
      <c r="D11" s="41" t="s">
        <v>708</v>
      </c>
      <c r="E11" s="94"/>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row>
    <row r="12" spans="1:34">
      <c r="A12" s="1424" t="s">
        <v>438</v>
      </c>
      <c r="B12" s="1334" t="s">
        <v>72</v>
      </c>
      <c r="C12" s="1425"/>
      <c r="D12" s="41" t="s">
        <v>79</v>
      </c>
      <c r="E12" s="41" t="s">
        <v>602</v>
      </c>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row>
    <row r="13" spans="1:34">
      <c r="A13" s="1424" t="s">
        <v>439</v>
      </c>
      <c r="B13" s="1334" t="s">
        <v>11</v>
      </c>
      <c r="C13" s="1425"/>
      <c r="D13" s="41" t="s">
        <v>709</v>
      </c>
      <c r="E13" s="94"/>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row>
    <row r="14" spans="1:34">
      <c r="A14" s="1424" t="s">
        <v>440</v>
      </c>
      <c r="B14" s="1334" t="s">
        <v>71</v>
      </c>
      <c r="C14" s="1425"/>
      <c r="D14" s="41" t="s">
        <v>79</v>
      </c>
      <c r="E14" s="41" t="s">
        <v>603</v>
      </c>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row>
    <row r="15" spans="1:34">
      <c r="A15" s="1424" t="s">
        <v>441</v>
      </c>
      <c r="B15" s="1334" t="s">
        <v>70</v>
      </c>
      <c r="C15" s="1425"/>
      <c r="D15" s="41" t="s">
        <v>710</v>
      </c>
      <c r="E15" s="94"/>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row>
    <row r="16" spans="1:34">
      <c r="A16" s="1828" t="s">
        <v>442</v>
      </c>
      <c r="B16" s="1791" t="s">
        <v>69</v>
      </c>
      <c r="C16" s="1425"/>
      <c r="D16" s="17" t="s">
        <v>79</v>
      </c>
      <c r="E16" s="17" t="s">
        <v>604</v>
      </c>
      <c r="F16" s="1829"/>
      <c r="G16" s="1829"/>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row>
    <row r="17" spans="1:27">
      <c r="A17" s="21"/>
      <c r="B17" s="1534"/>
      <c r="C17" s="1829"/>
      <c r="D17" s="1829"/>
      <c r="E17" s="138"/>
      <c r="F17" s="1829"/>
      <c r="G17" s="1829"/>
      <c r="H17" s="31"/>
      <c r="I17" s="31"/>
      <c r="J17" s="31"/>
      <c r="K17" s="31"/>
      <c r="L17" s="31"/>
      <c r="M17" s="31"/>
      <c r="N17" s="31"/>
      <c r="O17" s="31"/>
      <c r="P17" s="31"/>
      <c r="Q17" s="31"/>
      <c r="R17" s="31"/>
      <c r="S17" s="31"/>
      <c r="T17" s="31"/>
      <c r="U17" s="31"/>
      <c r="V17" s="31"/>
      <c r="W17" s="31"/>
      <c r="X17" s="31"/>
      <c r="Y17" s="31"/>
      <c r="Z17" s="31"/>
      <c r="AA17" s="31"/>
    </row>
    <row r="18" spans="1:27">
      <c r="A18" s="1800" t="s">
        <v>6021</v>
      </c>
      <c r="B18" s="1534"/>
      <c r="C18" s="1829"/>
      <c r="D18" s="1829"/>
      <c r="E18" s="1829"/>
      <c r="F18" s="1829"/>
      <c r="G18" s="1829"/>
      <c r="H18" s="31"/>
      <c r="I18" s="31"/>
      <c r="J18" s="31"/>
      <c r="K18" s="31"/>
      <c r="L18" s="31"/>
      <c r="M18" s="31"/>
      <c r="N18" s="31"/>
      <c r="O18" s="31"/>
      <c r="P18" s="31"/>
      <c r="Q18" s="31"/>
      <c r="R18" s="31"/>
      <c r="S18" s="31"/>
      <c r="T18" s="31"/>
      <c r="U18" s="31"/>
      <c r="V18" s="31"/>
      <c r="W18" s="31"/>
      <c r="X18" s="31"/>
      <c r="Y18" s="31"/>
      <c r="Z18" s="31"/>
      <c r="AA18" s="31"/>
    </row>
    <row r="19" spans="1:27">
      <c r="A19" s="1827" t="s">
        <v>711</v>
      </c>
      <c r="B19" s="1534"/>
      <c r="C19" s="1829"/>
      <c r="D19" s="1829"/>
      <c r="E19" s="1829"/>
      <c r="F19" s="1829"/>
      <c r="G19" s="1829"/>
      <c r="H19" s="31"/>
      <c r="I19" s="31"/>
      <c r="J19" s="31"/>
      <c r="K19" s="31"/>
      <c r="L19" s="31"/>
      <c r="M19" s="31"/>
      <c r="N19" s="31"/>
      <c r="O19" s="31"/>
      <c r="P19" s="31"/>
      <c r="Q19" s="31"/>
      <c r="R19" s="31"/>
      <c r="S19" s="31"/>
      <c r="T19" s="31"/>
      <c r="U19" s="31"/>
      <c r="V19" s="31"/>
      <c r="W19" s="31"/>
      <c r="X19" s="31"/>
      <c r="Y19" s="31"/>
      <c r="Z19" s="31"/>
      <c r="AA19" s="31"/>
    </row>
    <row r="20" spans="1:27">
      <c r="A20" s="21"/>
      <c r="B20" s="1534"/>
      <c r="C20" s="1829"/>
      <c r="D20" s="21"/>
      <c r="E20" s="1829"/>
      <c r="F20" s="1829"/>
      <c r="G20" s="1829"/>
      <c r="H20" s="31"/>
      <c r="I20" s="31"/>
      <c r="J20" s="31"/>
      <c r="K20" s="31"/>
      <c r="L20" s="31"/>
      <c r="M20" s="31"/>
      <c r="N20" s="31"/>
      <c r="O20" s="31"/>
      <c r="P20" s="31"/>
      <c r="Q20" s="31"/>
      <c r="R20" s="31"/>
      <c r="S20" s="31"/>
      <c r="T20" s="31"/>
      <c r="U20" s="31"/>
      <c r="V20" s="31"/>
      <c r="W20" s="31"/>
      <c r="X20" s="31"/>
      <c r="Y20" s="31"/>
      <c r="Z20" s="31"/>
      <c r="AA20" s="31"/>
    </row>
    <row r="21" spans="1:27" ht="43.2">
      <c r="A21" s="1426" t="s">
        <v>705</v>
      </c>
      <c r="B21" s="1426" t="s">
        <v>6402</v>
      </c>
      <c r="C21" s="1426" t="s">
        <v>6197</v>
      </c>
      <c r="D21" s="1426" t="s">
        <v>6196</v>
      </c>
      <c r="E21" s="1789" t="s">
        <v>5954</v>
      </c>
      <c r="F21" s="21"/>
      <c r="G21" s="1829"/>
      <c r="H21" s="31"/>
      <c r="I21" s="31"/>
      <c r="J21" s="1427"/>
      <c r="K21" s="31"/>
      <c r="L21" s="31"/>
      <c r="M21" s="31"/>
      <c r="N21" s="31"/>
      <c r="O21" s="31"/>
      <c r="P21" s="31"/>
      <c r="Q21" s="31"/>
      <c r="R21" s="31"/>
      <c r="S21" s="31"/>
      <c r="T21" s="31"/>
      <c r="U21" s="31"/>
      <c r="V21" s="31"/>
      <c r="W21" s="31"/>
      <c r="X21" s="31"/>
      <c r="Y21" s="31"/>
    </row>
    <row r="22" spans="1:27">
      <c r="A22" s="1428" t="s">
        <v>89</v>
      </c>
      <c r="B22" s="1428" t="s">
        <v>107</v>
      </c>
      <c r="C22" s="1428" t="s">
        <v>88</v>
      </c>
      <c r="D22" s="1428" t="s">
        <v>87</v>
      </c>
      <c r="E22" s="1428" t="s">
        <v>86</v>
      </c>
      <c r="F22" s="21"/>
      <c r="G22" s="1829"/>
      <c r="H22" s="31"/>
      <c r="I22" s="31"/>
      <c r="J22" s="1427"/>
      <c r="K22" s="31"/>
      <c r="L22" s="31"/>
      <c r="M22" s="31"/>
      <c r="N22" s="31"/>
      <c r="O22" s="31"/>
      <c r="P22" s="31"/>
      <c r="Q22" s="31"/>
      <c r="R22" s="31"/>
      <c r="S22" s="31"/>
      <c r="T22" s="31"/>
      <c r="U22" s="31"/>
      <c r="V22" s="31"/>
      <c r="W22" s="31"/>
      <c r="X22" s="31"/>
      <c r="Y22" s="31"/>
    </row>
    <row r="23" spans="1:27">
      <c r="A23" s="1429"/>
      <c r="B23" s="1429"/>
      <c r="C23" s="1429"/>
      <c r="D23" s="1429"/>
      <c r="E23" s="1430"/>
      <c r="F23" s="21"/>
      <c r="G23" s="1829"/>
      <c r="H23" s="31"/>
      <c r="I23" s="31"/>
      <c r="J23" s="1427"/>
      <c r="K23" s="31"/>
      <c r="L23" s="31"/>
      <c r="M23" s="31"/>
      <c r="N23" s="31"/>
      <c r="O23" s="31"/>
      <c r="P23" s="31"/>
      <c r="Q23" s="31"/>
      <c r="R23" s="31"/>
      <c r="S23" s="31"/>
      <c r="T23" s="31"/>
      <c r="U23" s="31"/>
      <c r="V23" s="31"/>
      <c r="W23" s="31"/>
      <c r="X23" s="31"/>
    </row>
    <row r="24" spans="1:27" ht="28.8">
      <c r="A24" s="18" t="s">
        <v>349</v>
      </c>
      <c r="B24" s="288" t="s">
        <v>348</v>
      </c>
      <c r="C24" s="23" t="s">
        <v>6198</v>
      </c>
      <c r="D24" s="23" t="s">
        <v>6199</v>
      </c>
      <c r="E24" s="27" t="s">
        <v>141</v>
      </c>
      <c r="F24" s="1829"/>
      <c r="G24" s="1829"/>
      <c r="H24" s="31"/>
      <c r="I24" s="31"/>
      <c r="J24" s="31"/>
      <c r="K24" s="31"/>
      <c r="L24" s="31"/>
      <c r="M24" s="31"/>
      <c r="N24" s="31"/>
      <c r="O24" s="31"/>
      <c r="P24" s="31"/>
      <c r="Q24" s="31"/>
      <c r="R24" s="31"/>
      <c r="S24" s="31"/>
      <c r="T24" s="31"/>
      <c r="U24" s="31"/>
      <c r="V24" s="31"/>
      <c r="W24" s="31"/>
      <c r="X24" s="31"/>
    </row>
    <row r="25" spans="1:27" ht="43.2">
      <c r="A25" s="180" t="s">
        <v>703</v>
      </c>
      <c r="B25" s="288" t="s">
        <v>165</v>
      </c>
      <c r="C25" s="21"/>
      <c r="D25" s="21"/>
      <c r="E25" s="27" t="s">
        <v>5955</v>
      </c>
      <c r="F25" s="1829"/>
      <c r="G25" s="21"/>
      <c r="I25" s="31"/>
      <c r="J25" s="31"/>
      <c r="K25" s="31"/>
      <c r="L25" s="31"/>
      <c r="M25" s="31"/>
      <c r="N25" s="31"/>
      <c r="O25" s="31"/>
      <c r="P25" s="31"/>
      <c r="Q25" s="31"/>
      <c r="R25" s="31"/>
      <c r="S25" s="31"/>
      <c r="T25" s="31"/>
      <c r="U25" s="31"/>
      <c r="V25" s="31"/>
      <c r="W25" s="31"/>
      <c r="X25" s="31"/>
    </row>
    <row r="26" spans="1:27">
      <c r="A26" s="1830"/>
      <c r="B26" s="288" t="s">
        <v>623</v>
      </c>
      <c r="C26" s="21"/>
      <c r="D26" s="21"/>
      <c r="E26" s="21"/>
      <c r="F26" s="1829"/>
      <c r="G26" s="21"/>
      <c r="I26" s="31"/>
      <c r="J26" s="31"/>
      <c r="K26" s="31"/>
      <c r="L26" s="31"/>
      <c r="M26" s="31"/>
      <c r="N26" s="31"/>
      <c r="O26" s="31"/>
      <c r="P26" s="31"/>
      <c r="Q26" s="31"/>
      <c r="R26" s="31"/>
      <c r="S26" s="31"/>
      <c r="T26" s="31"/>
      <c r="U26" s="31"/>
      <c r="V26" s="31"/>
      <c r="W26" s="31"/>
      <c r="X26" s="31"/>
    </row>
    <row r="27" spans="1:27">
      <c r="A27" s="1830"/>
      <c r="B27" s="1830"/>
      <c r="C27" s="21"/>
      <c r="D27" s="21"/>
      <c r="E27" s="21"/>
      <c r="F27" s="1829"/>
      <c r="G27" s="21"/>
      <c r="I27" s="31"/>
      <c r="N27" s="21"/>
      <c r="O27" s="21"/>
    </row>
    <row r="28" spans="1:27">
      <c r="A28" s="1800" t="s">
        <v>6022</v>
      </c>
      <c r="B28" s="1534"/>
      <c r="C28" s="21"/>
      <c r="D28" s="21"/>
      <c r="E28" s="21"/>
      <c r="F28" s="21"/>
      <c r="G28" s="21"/>
      <c r="I28" s="31"/>
      <c r="N28" s="21"/>
      <c r="O28" s="21"/>
    </row>
    <row r="29" spans="1:27">
      <c r="A29" s="1827" t="s">
        <v>795</v>
      </c>
      <c r="B29" s="1534"/>
      <c r="C29" s="21"/>
      <c r="D29" s="21"/>
      <c r="E29" s="21"/>
      <c r="F29" s="21"/>
      <c r="G29" s="21"/>
      <c r="I29" s="31"/>
      <c r="N29" s="21"/>
      <c r="O29" s="21"/>
    </row>
    <row r="30" spans="1:27">
      <c r="A30" s="1431"/>
      <c r="I30" s="31"/>
      <c r="N30" s="21"/>
      <c r="O30" s="21"/>
    </row>
    <row r="31" spans="1:27">
      <c r="A31" s="36" t="s">
        <v>109</v>
      </c>
      <c r="B31" s="78"/>
      <c r="C31" s="78"/>
      <c r="D31" s="78"/>
      <c r="I31" s="31"/>
      <c r="N31" s="21"/>
      <c r="O31" s="21"/>
    </row>
    <row r="32" spans="1:27">
      <c r="A32" s="36" t="s">
        <v>700</v>
      </c>
      <c r="B32" s="1831"/>
      <c r="C32" s="1831"/>
      <c r="D32" s="1831"/>
      <c r="E32" s="21"/>
      <c r="F32" s="21"/>
      <c r="G32" s="21"/>
      <c r="H32" s="21"/>
      <c r="I32" s="1829"/>
      <c r="J32" s="21"/>
      <c r="K32" s="21"/>
      <c r="L32" s="21"/>
      <c r="M32" s="21"/>
      <c r="N32" s="21"/>
      <c r="O32" s="21"/>
      <c r="P32" s="21"/>
      <c r="Q32" s="21"/>
      <c r="R32" s="21"/>
    </row>
    <row r="33" spans="1:18">
      <c r="A33" s="36" t="s">
        <v>626</v>
      </c>
      <c r="B33" s="1458" t="s">
        <v>370</v>
      </c>
      <c r="C33" s="1434" t="s">
        <v>156</v>
      </c>
      <c r="D33" s="1434" t="s">
        <v>6457</v>
      </c>
      <c r="E33" s="21"/>
      <c r="F33" s="21"/>
      <c r="G33" s="21"/>
      <c r="H33" s="21"/>
      <c r="I33" s="1829"/>
      <c r="J33" s="21"/>
      <c r="K33" s="21"/>
      <c r="L33" s="21"/>
      <c r="M33" s="21"/>
      <c r="N33" s="21"/>
      <c r="O33" s="21"/>
      <c r="P33" s="21"/>
      <c r="Q33" s="21"/>
      <c r="R33" s="21"/>
    </row>
    <row r="34" spans="1:18">
      <c r="B34" s="1534"/>
      <c r="C34" s="21"/>
      <c r="D34" s="21"/>
      <c r="E34" s="21"/>
      <c r="F34" s="21"/>
      <c r="G34" s="21"/>
      <c r="H34" s="21"/>
      <c r="I34" s="21"/>
      <c r="J34" s="21"/>
      <c r="K34" s="21"/>
      <c r="L34" s="21"/>
      <c r="M34" s="21"/>
      <c r="N34" s="21"/>
      <c r="O34" s="21"/>
      <c r="P34" s="21"/>
      <c r="Q34" s="21"/>
      <c r="R34" s="21"/>
    </row>
    <row r="35" spans="1:18" ht="43.2">
      <c r="A35" s="21"/>
      <c r="B35" s="1534"/>
      <c r="C35" s="1832" t="s">
        <v>5818</v>
      </c>
      <c r="D35" s="21"/>
      <c r="E35" s="21"/>
      <c r="F35" s="21"/>
      <c r="G35" s="21"/>
      <c r="H35" s="21"/>
      <c r="I35" s="21"/>
      <c r="J35" s="21"/>
      <c r="K35" s="21"/>
      <c r="L35" s="21"/>
      <c r="M35" s="21"/>
      <c r="N35" s="21"/>
      <c r="O35" s="21"/>
      <c r="P35" s="21"/>
      <c r="Q35" s="21"/>
      <c r="R35" s="21"/>
    </row>
    <row r="36" spans="1:18">
      <c r="A36" s="21"/>
      <c r="B36" s="21"/>
      <c r="C36" s="1428" t="s">
        <v>85</v>
      </c>
      <c r="D36" s="21"/>
      <c r="E36" s="21"/>
      <c r="F36" s="21"/>
      <c r="G36" s="21"/>
      <c r="H36" s="21"/>
      <c r="I36" s="21"/>
      <c r="J36" s="21"/>
      <c r="K36" s="21"/>
      <c r="L36" s="21"/>
      <c r="M36" s="21"/>
      <c r="N36" s="21"/>
      <c r="O36" s="21"/>
      <c r="P36" s="21"/>
      <c r="Q36" s="21"/>
      <c r="R36" s="21"/>
    </row>
    <row r="37" spans="1:18">
      <c r="A37" s="1834" t="s">
        <v>361</v>
      </c>
      <c r="B37" s="1771"/>
      <c r="C37" s="22"/>
      <c r="D37" s="21"/>
      <c r="E37" s="21"/>
      <c r="F37" s="21"/>
      <c r="G37" s="21"/>
      <c r="H37" s="21"/>
      <c r="I37" s="21"/>
      <c r="J37" s="21"/>
      <c r="K37" s="21"/>
      <c r="L37" s="21"/>
      <c r="M37" s="21"/>
      <c r="N37" s="21"/>
      <c r="O37" s="21"/>
      <c r="P37" s="21"/>
      <c r="Q37" s="21"/>
      <c r="R37" s="21"/>
    </row>
    <row r="38" spans="1:18">
      <c r="A38" s="1835" t="s">
        <v>443</v>
      </c>
      <c r="B38" s="1638" t="s">
        <v>68</v>
      </c>
      <c r="C38" s="1425"/>
      <c r="D38" s="17" t="s">
        <v>91</v>
      </c>
      <c r="E38" s="17" t="s">
        <v>154</v>
      </c>
      <c r="F38" s="1833" t="s">
        <v>216</v>
      </c>
      <c r="G38" s="17" t="s">
        <v>92</v>
      </c>
      <c r="H38" s="17" t="s">
        <v>161</v>
      </c>
      <c r="I38" s="17" t="s">
        <v>153</v>
      </c>
      <c r="J38" s="21"/>
      <c r="K38" s="21" t="s">
        <v>98</v>
      </c>
      <c r="L38" s="21" t="s">
        <v>90</v>
      </c>
      <c r="M38" s="21"/>
      <c r="N38" s="21"/>
      <c r="O38" s="21"/>
      <c r="P38" s="21"/>
      <c r="Q38" s="21"/>
      <c r="R38" s="17"/>
    </row>
    <row r="39" spans="1:18">
      <c r="A39" s="1835" t="s">
        <v>444</v>
      </c>
      <c r="B39" s="1771" t="s">
        <v>67</v>
      </c>
      <c r="C39" s="1425"/>
      <c r="D39" s="17" t="s">
        <v>91</v>
      </c>
      <c r="E39" s="17" t="s">
        <v>154</v>
      </c>
      <c r="F39" s="1833" t="s">
        <v>216</v>
      </c>
      <c r="G39" s="17" t="s">
        <v>92</v>
      </c>
      <c r="H39" s="17" t="s">
        <v>163</v>
      </c>
      <c r="I39" s="17" t="s">
        <v>153</v>
      </c>
      <c r="J39" s="21"/>
      <c r="K39" s="21" t="s">
        <v>98</v>
      </c>
      <c r="L39" s="21" t="s">
        <v>90</v>
      </c>
      <c r="M39" s="21"/>
      <c r="N39" s="21"/>
      <c r="O39" s="21"/>
      <c r="P39" s="21"/>
      <c r="Q39" s="21"/>
      <c r="R39" s="17"/>
    </row>
    <row r="40" spans="1:18">
      <c r="A40" s="1835" t="s">
        <v>316</v>
      </c>
      <c r="B40" s="1638" t="s">
        <v>66</v>
      </c>
      <c r="C40" s="1425"/>
      <c r="D40" s="17" t="s">
        <v>91</v>
      </c>
      <c r="E40" s="17"/>
      <c r="F40" s="1833" t="s">
        <v>216</v>
      </c>
      <c r="G40" s="17" t="s">
        <v>176</v>
      </c>
      <c r="H40" s="21"/>
      <c r="I40" s="21"/>
      <c r="J40" s="21"/>
      <c r="K40" s="21"/>
      <c r="L40" s="21" t="s">
        <v>90</v>
      </c>
      <c r="M40" s="921" t="s">
        <v>187</v>
      </c>
      <c r="N40" s="21"/>
      <c r="O40" s="21"/>
      <c r="P40" s="21"/>
      <c r="Q40" s="21"/>
      <c r="R40" s="17"/>
    </row>
    <row r="41" spans="1:18">
      <c r="A41" s="1835" t="s">
        <v>514</v>
      </c>
      <c r="B41" s="1638"/>
      <c r="C41" s="22"/>
      <c r="D41" s="21"/>
      <c r="E41" s="21"/>
      <c r="F41" s="21"/>
      <c r="G41" s="21"/>
      <c r="H41" s="21"/>
      <c r="I41" s="21"/>
      <c r="J41" s="21"/>
      <c r="K41" s="21"/>
      <c r="L41" s="21"/>
      <c r="M41" s="21"/>
      <c r="N41" s="21"/>
      <c r="O41" s="21"/>
      <c r="P41" s="21"/>
      <c r="Q41" s="21"/>
      <c r="R41" s="21"/>
    </row>
    <row r="42" spans="1:18">
      <c r="A42" s="1797" t="s">
        <v>731</v>
      </c>
      <c r="B42" s="1638" t="s">
        <v>10</v>
      </c>
      <c r="C42" s="1425"/>
      <c r="D42" s="17" t="s">
        <v>91</v>
      </c>
      <c r="E42" s="17" t="s">
        <v>154</v>
      </c>
      <c r="F42" s="1833" t="s">
        <v>216</v>
      </c>
      <c r="G42" s="17" t="s">
        <v>794</v>
      </c>
      <c r="H42" s="17"/>
      <c r="I42" s="21"/>
      <c r="J42" s="28"/>
      <c r="K42" s="21"/>
      <c r="L42" s="21" t="s">
        <v>90</v>
      </c>
      <c r="M42" s="21"/>
      <c r="N42" s="21"/>
      <c r="O42" s="140" t="s">
        <v>2726</v>
      </c>
      <c r="P42" s="140" t="s">
        <v>756</v>
      </c>
      <c r="Q42" s="21"/>
      <c r="R42" s="21"/>
    </row>
    <row r="43" spans="1:18">
      <c r="A43" s="1797" t="s">
        <v>445</v>
      </c>
      <c r="B43" s="1638" t="s">
        <v>9</v>
      </c>
      <c r="C43" s="1425"/>
      <c r="D43" s="17" t="s">
        <v>91</v>
      </c>
      <c r="E43" s="17" t="s">
        <v>154</v>
      </c>
      <c r="F43" s="1833" t="s">
        <v>216</v>
      </c>
      <c r="G43" s="17" t="s">
        <v>794</v>
      </c>
      <c r="H43" s="17"/>
      <c r="I43" s="21"/>
      <c r="J43" s="28"/>
      <c r="K43" s="21"/>
      <c r="L43" s="21" t="s">
        <v>90</v>
      </c>
      <c r="M43" s="21"/>
      <c r="N43" s="21"/>
      <c r="O43" s="140" t="s">
        <v>571</v>
      </c>
      <c r="P43" s="140" t="s">
        <v>756</v>
      </c>
      <c r="Q43" s="21"/>
      <c r="R43" s="21"/>
    </row>
    <row r="44" spans="1:18">
      <c r="A44" s="1836" t="s">
        <v>749</v>
      </c>
      <c r="B44" s="1638" t="s">
        <v>65</v>
      </c>
      <c r="C44" s="1425"/>
      <c r="D44" s="17" t="s">
        <v>91</v>
      </c>
      <c r="E44" s="17" t="s">
        <v>154</v>
      </c>
      <c r="F44" s="1833" t="s">
        <v>216</v>
      </c>
      <c r="G44" s="17" t="s">
        <v>794</v>
      </c>
      <c r="H44" s="17"/>
      <c r="I44" s="21"/>
      <c r="J44" s="28"/>
      <c r="K44" s="21"/>
      <c r="L44" s="21" t="s">
        <v>90</v>
      </c>
      <c r="M44" s="21"/>
      <c r="N44" s="21" t="s">
        <v>584</v>
      </c>
      <c r="O44" s="21"/>
      <c r="P44" s="140" t="s">
        <v>756</v>
      </c>
      <c r="Q44" s="21"/>
      <c r="R44" s="21"/>
    </row>
    <row r="45" spans="1:18">
      <c r="A45" s="1836" t="s">
        <v>750</v>
      </c>
      <c r="B45" s="1638" t="s">
        <v>8</v>
      </c>
      <c r="C45" s="1425"/>
      <c r="D45" s="17" t="s">
        <v>91</v>
      </c>
      <c r="E45" s="17" t="s">
        <v>154</v>
      </c>
      <c r="F45" s="1833" t="s">
        <v>216</v>
      </c>
      <c r="G45" s="17" t="s">
        <v>794</v>
      </c>
      <c r="H45" s="17"/>
      <c r="I45" s="21"/>
      <c r="J45" s="28"/>
      <c r="K45" s="21"/>
      <c r="L45" s="21" t="s">
        <v>90</v>
      </c>
      <c r="M45" s="21"/>
      <c r="N45" s="21" t="s">
        <v>583</v>
      </c>
      <c r="O45" s="21"/>
      <c r="P45" s="140" t="s">
        <v>756</v>
      </c>
      <c r="Q45" s="21"/>
      <c r="R45" s="21"/>
    </row>
    <row r="46" spans="1:18">
      <c r="A46" s="1836" t="s">
        <v>751</v>
      </c>
      <c r="B46" s="1638" t="s">
        <v>7</v>
      </c>
      <c r="C46" s="1425"/>
      <c r="D46" s="17" t="s">
        <v>91</v>
      </c>
      <c r="E46" s="17" t="s">
        <v>154</v>
      </c>
      <c r="F46" s="1833" t="s">
        <v>216</v>
      </c>
      <c r="G46" s="17" t="s">
        <v>794</v>
      </c>
      <c r="H46" s="17"/>
      <c r="I46" s="21"/>
      <c r="J46" s="28"/>
      <c r="K46" s="21"/>
      <c r="L46" s="21" t="s">
        <v>90</v>
      </c>
      <c r="M46" s="21"/>
      <c r="N46" s="21" t="s">
        <v>582</v>
      </c>
      <c r="O46" s="21"/>
      <c r="P46" s="140" t="s">
        <v>756</v>
      </c>
      <c r="Q46" s="21"/>
      <c r="R46" s="21"/>
    </row>
    <row r="47" spans="1:18">
      <c r="A47" s="1836" t="s">
        <v>732</v>
      </c>
      <c r="B47" s="1638" t="s">
        <v>64</v>
      </c>
      <c r="C47" s="1425"/>
      <c r="D47" s="17" t="s">
        <v>91</v>
      </c>
      <c r="E47" s="17" t="s">
        <v>154</v>
      </c>
      <c r="F47" s="1833" t="s">
        <v>216</v>
      </c>
      <c r="G47" s="17" t="s">
        <v>794</v>
      </c>
      <c r="H47" s="17"/>
      <c r="I47" s="21"/>
      <c r="J47" s="28"/>
      <c r="K47" s="21"/>
      <c r="L47" s="21" t="s">
        <v>90</v>
      </c>
      <c r="M47" s="21"/>
      <c r="N47" s="21" t="s">
        <v>581</v>
      </c>
      <c r="O47" s="21"/>
      <c r="P47" s="140" t="s">
        <v>756</v>
      </c>
      <c r="Q47" s="21"/>
      <c r="R47" s="21"/>
    </row>
    <row r="48" spans="1:18">
      <c r="A48" s="1836" t="s">
        <v>728</v>
      </c>
      <c r="B48" s="1638" t="s">
        <v>6</v>
      </c>
      <c r="C48" s="1425"/>
      <c r="D48" s="17" t="s">
        <v>91</v>
      </c>
      <c r="E48" s="17" t="s">
        <v>154</v>
      </c>
      <c r="F48" s="1833" t="s">
        <v>216</v>
      </c>
      <c r="G48" s="17" t="s">
        <v>794</v>
      </c>
      <c r="H48" s="17"/>
      <c r="I48" s="21"/>
      <c r="J48" s="28"/>
      <c r="K48" s="21"/>
      <c r="L48" s="21" t="s">
        <v>90</v>
      </c>
      <c r="M48" s="21"/>
      <c r="N48" s="21" t="s">
        <v>580</v>
      </c>
      <c r="O48" s="21"/>
      <c r="P48" s="140" t="s">
        <v>756</v>
      </c>
      <c r="Q48" s="21"/>
      <c r="R48" s="21"/>
    </row>
    <row r="49" spans="1:18">
      <c r="A49" s="1836" t="s">
        <v>733</v>
      </c>
      <c r="B49" s="1638" t="s">
        <v>5</v>
      </c>
      <c r="C49" s="1425"/>
      <c r="D49" s="17" t="s">
        <v>91</v>
      </c>
      <c r="E49" s="17" t="s">
        <v>154</v>
      </c>
      <c r="F49" s="1833" t="s">
        <v>216</v>
      </c>
      <c r="G49" s="17" t="s">
        <v>794</v>
      </c>
      <c r="H49" s="17"/>
      <c r="I49" s="21"/>
      <c r="J49" s="28"/>
      <c r="K49" s="21"/>
      <c r="L49" s="21" t="s">
        <v>90</v>
      </c>
      <c r="M49" s="21"/>
      <c r="N49" s="21" t="s">
        <v>606</v>
      </c>
      <c r="O49" s="21"/>
      <c r="P49" s="140" t="s">
        <v>756</v>
      </c>
      <c r="Q49" s="21"/>
      <c r="R49" s="21"/>
    </row>
    <row r="50" spans="1:18">
      <c r="A50" s="1836" t="s">
        <v>729</v>
      </c>
      <c r="B50" s="1638" t="s">
        <v>63</v>
      </c>
      <c r="C50" s="1425"/>
      <c r="D50" s="17" t="s">
        <v>91</v>
      </c>
      <c r="E50" s="17" t="s">
        <v>154</v>
      </c>
      <c r="F50" s="1833" t="s">
        <v>216</v>
      </c>
      <c r="G50" s="17" t="s">
        <v>794</v>
      </c>
      <c r="H50" s="17"/>
      <c r="I50" s="21"/>
      <c r="J50" s="28"/>
      <c r="K50" s="21"/>
      <c r="L50" s="21" t="s">
        <v>90</v>
      </c>
      <c r="M50" s="21"/>
      <c r="N50" s="21" t="s">
        <v>579</v>
      </c>
      <c r="O50" s="21"/>
      <c r="P50" s="140" t="s">
        <v>756</v>
      </c>
      <c r="Q50" s="21"/>
      <c r="R50" s="21"/>
    </row>
    <row r="51" spans="1:18">
      <c r="A51" s="1836" t="s">
        <v>727</v>
      </c>
      <c r="B51" s="1638" t="s">
        <v>62</v>
      </c>
      <c r="C51" s="1425"/>
      <c r="D51" s="17" t="s">
        <v>91</v>
      </c>
      <c r="E51" s="17" t="s">
        <v>154</v>
      </c>
      <c r="F51" s="1833" t="s">
        <v>216</v>
      </c>
      <c r="G51" s="17" t="s">
        <v>794</v>
      </c>
      <c r="H51" s="17"/>
      <c r="I51" s="21"/>
      <c r="J51" s="28"/>
      <c r="K51" s="21"/>
      <c r="L51" s="21" t="s">
        <v>90</v>
      </c>
      <c r="M51" s="21"/>
      <c r="N51" s="21" t="s">
        <v>607</v>
      </c>
      <c r="O51" s="21"/>
      <c r="P51" s="140" t="s">
        <v>756</v>
      </c>
      <c r="Q51" s="21"/>
      <c r="R51" s="21"/>
    </row>
    <row r="52" spans="1:18">
      <c r="A52" s="1836" t="s">
        <v>734</v>
      </c>
      <c r="B52" s="1638" t="s">
        <v>61</v>
      </c>
      <c r="C52" s="1425"/>
      <c r="D52" s="17" t="s">
        <v>91</v>
      </c>
      <c r="E52" s="17" t="s">
        <v>154</v>
      </c>
      <c r="F52" s="1833" t="s">
        <v>216</v>
      </c>
      <c r="G52" s="17" t="s">
        <v>794</v>
      </c>
      <c r="H52" s="17"/>
      <c r="I52" s="21"/>
      <c r="J52" s="28"/>
      <c r="K52" s="21"/>
      <c r="L52" s="21" t="s">
        <v>90</v>
      </c>
      <c r="M52" s="21"/>
      <c r="N52" s="21" t="s">
        <v>608</v>
      </c>
      <c r="O52" s="21"/>
      <c r="P52" s="140" t="s">
        <v>756</v>
      </c>
      <c r="Q52" s="21"/>
      <c r="R52" s="21"/>
    </row>
    <row r="53" spans="1:18">
      <c r="A53" s="1836" t="s">
        <v>735</v>
      </c>
      <c r="B53" s="1638" t="s">
        <v>4</v>
      </c>
      <c r="C53" s="1425"/>
      <c r="D53" s="17" t="s">
        <v>91</v>
      </c>
      <c r="E53" s="17" t="s">
        <v>154</v>
      </c>
      <c r="F53" s="1833" t="s">
        <v>216</v>
      </c>
      <c r="G53" s="17" t="s">
        <v>794</v>
      </c>
      <c r="H53" s="17"/>
      <c r="I53" s="21"/>
      <c r="J53" s="28"/>
      <c r="K53" s="21"/>
      <c r="L53" s="21" t="s">
        <v>90</v>
      </c>
      <c r="M53" s="21"/>
      <c r="N53" s="21" t="s">
        <v>578</v>
      </c>
      <c r="O53" s="21"/>
      <c r="P53" s="140" t="s">
        <v>756</v>
      </c>
      <c r="Q53" s="21"/>
      <c r="R53" s="21"/>
    </row>
    <row r="54" spans="1:18">
      <c r="A54" s="1836" t="s">
        <v>736</v>
      </c>
      <c r="B54" s="1638" t="s">
        <v>60</v>
      </c>
      <c r="C54" s="1425"/>
      <c r="D54" s="17" t="s">
        <v>91</v>
      </c>
      <c r="E54" s="17" t="s">
        <v>154</v>
      </c>
      <c r="F54" s="1833" t="s">
        <v>216</v>
      </c>
      <c r="G54" s="17" t="s">
        <v>794</v>
      </c>
      <c r="H54" s="17"/>
      <c r="I54" s="21"/>
      <c r="J54" s="28"/>
      <c r="K54" s="21"/>
      <c r="L54" s="21" t="s">
        <v>90</v>
      </c>
      <c r="M54" s="21"/>
      <c r="N54" s="21" t="s">
        <v>609</v>
      </c>
      <c r="O54" s="21"/>
      <c r="P54" s="140" t="s">
        <v>756</v>
      </c>
      <c r="Q54" s="21"/>
      <c r="R54" s="21"/>
    </row>
    <row r="55" spans="1:18">
      <c r="A55" s="1836" t="s">
        <v>737</v>
      </c>
      <c r="B55" s="1638" t="s">
        <v>59</v>
      </c>
      <c r="C55" s="1425"/>
      <c r="D55" s="17" t="s">
        <v>91</v>
      </c>
      <c r="E55" s="17" t="s">
        <v>154</v>
      </c>
      <c r="F55" s="1833" t="s">
        <v>216</v>
      </c>
      <c r="G55" s="17" t="s">
        <v>794</v>
      </c>
      <c r="H55" s="17"/>
      <c r="I55" s="21"/>
      <c r="J55" s="28"/>
      <c r="K55" s="21"/>
      <c r="L55" s="21" t="s">
        <v>90</v>
      </c>
      <c r="M55" s="21"/>
      <c r="N55" s="21" t="s">
        <v>610</v>
      </c>
      <c r="O55" s="21"/>
      <c r="P55" s="140" t="s">
        <v>756</v>
      </c>
      <c r="Q55" s="21"/>
      <c r="R55" s="21"/>
    </row>
    <row r="56" spans="1:18">
      <c r="A56" s="1836" t="s">
        <v>738</v>
      </c>
      <c r="B56" s="1638" t="s">
        <v>58</v>
      </c>
      <c r="C56" s="1425"/>
      <c r="D56" s="17" t="s">
        <v>91</v>
      </c>
      <c r="E56" s="17" t="s">
        <v>154</v>
      </c>
      <c r="F56" s="1833" t="s">
        <v>216</v>
      </c>
      <c r="G56" s="17" t="s">
        <v>794</v>
      </c>
      <c r="H56" s="17"/>
      <c r="I56" s="21"/>
      <c r="J56" s="28"/>
      <c r="K56" s="21"/>
      <c r="L56" s="21" t="s">
        <v>90</v>
      </c>
      <c r="M56" s="21"/>
      <c r="N56" s="21" t="s">
        <v>577</v>
      </c>
      <c r="O56" s="21"/>
      <c r="P56" s="140" t="s">
        <v>756</v>
      </c>
      <c r="Q56" s="21"/>
      <c r="R56" s="21"/>
    </row>
    <row r="57" spans="1:18">
      <c r="A57" s="1836" t="s">
        <v>739</v>
      </c>
      <c r="B57" s="1638" t="s">
        <v>57</v>
      </c>
      <c r="C57" s="1425"/>
      <c r="D57" s="17" t="s">
        <v>91</v>
      </c>
      <c r="E57" s="17" t="s">
        <v>154</v>
      </c>
      <c r="F57" s="1833" t="s">
        <v>216</v>
      </c>
      <c r="G57" s="17" t="s">
        <v>794</v>
      </c>
      <c r="H57" s="17"/>
      <c r="I57" s="21"/>
      <c r="J57" s="28"/>
      <c r="K57" s="21"/>
      <c r="L57" s="21" t="s">
        <v>90</v>
      </c>
      <c r="M57" s="21"/>
      <c r="N57" s="21" t="s">
        <v>576</v>
      </c>
      <c r="O57" s="21"/>
      <c r="P57" s="140" t="s">
        <v>756</v>
      </c>
      <c r="Q57" s="21"/>
      <c r="R57" s="21"/>
    </row>
    <row r="58" spans="1:18">
      <c r="A58" s="1836" t="s">
        <v>740</v>
      </c>
      <c r="B58" s="1638" t="s">
        <v>56</v>
      </c>
      <c r="C58" s="1425"/>
      <c r="D58" s="17" t="s">
        <v>91</v>
      </c>
      <c r="E58" s="17" t="s">
        <v>154</v>
      </c>
      <c r="F58" s="1833" t="s">
        <v>216</v>
      </c>
      <c r="G58" s="17" t="s">
        <v>794</v>
      </c>
      <c r="H58" s="17"/>
      <c r="I58" s="21"/>
      <c r="J58" s="28"/>
      <c r="K58" s="21"/>
      <c r="L58" s="21" t="s">
        <v>90</v>
      </c>
      <c r="M58" s="21"/>
      <c r="N58" s="21" t="s">
        <v>575</v>
      </c>
      <c r="O58" s="21"/>
      <c r="P58" s="140" t="s">
        <v>756</v>
      </c>
      <c r="Q58" s="21"/>
      <c r="R58" s="21"/>
    </row>
    <row r="59" spans="1:18">
      <c r="A59" s="1836" t="s">
        <v>742</v>
      </c>
      <c r="B59" s="1638" t="s">
        <v>55</v>
      </c>
      <c r="C59" s="1425"/>
      <c r="D59" s="17" t="s">
        <v>91</v>
      </c>
      <c r="E59" s="17" t="s">
        <v>154</v>
      </c>
      <c r="F59" s="1833" t="s">
        <v>216</v>
      </c>
      <c r="G59" s="17" t="s">
        <v>794</v>
      </c>
      <c r="H59" s="17"/>
      <c r="I59" s="21"/>
      <c r="J59" s="28"/>
      <c r="K59" s="21"/>
      <c r="L59" s="21" t="s">
        <v>90</v>
      </c>
      <c r="M59" s="21"/>
      <c r="N59" s="21" t="s">
        <v>611</v>
      </c>
      <c r="O59" s="21"/>
      <c r="P59" s="140" t="s">
        <v>756</v>
      </c>
      <c r="Q59" s="21"/>
      <c r="R59" s="21"/>
    </row>
    <row r="60" spans="1:18">
      <c r="A60" s="1836" t="s">
        <v>743</v>
      </c>
      <c r="B60" s="1638" t="s">
        <v>54</v>
      </c>
      <c r="C60" s="1425"/>
      <c r="D60" s="17" t="s">
        <v>91</v>
      </c>
      <c r="E60" s="17" t="s">
        <v>154</v>
      </c>
      <c r="F60" s="1833" t="s">
        <v>216</v>
      </c>
      <c r="G60" s="17" t="s">
        <v>794</v>
      </c>
      <c r="H60" s="17"/>
      <c r="I60" s="21"/>
      <c r="J60" s="28"/>
      <c r="K60" s="21"/>
      <c r="L60" s="21" t="s">
        <v>90</v>
      </c>
      <c r="M60" s="21"/>
      <c r="N60" s="21" t="s">
        <v>612</v>
      </c>
      <c r="O60" s="21"/>
      <c r="P60" s="140" t="s">
        <v>756</v>
      </c>
      <c r="Q60" s="21"/>
      <c r="R60" s="21"/>
    </row>
    <row r="61" spans="1:18">
      <c r="A61" s="1836" t="s">
        <v>744</v>
      </c>
      <c r="B61" s="1638" t="s">
        <v>3</v>
      </c>
      <c r="C61" s="1425"/>
      <c r="D61" s="17" t="s">
        <v>91</v>
      </c>
      <c r="E61" s="17" t="s">
        <v>154</v>
      </c>
      <c r="F61" s="1833" t="s">
        <v>216</v>
      </c>
      <c r="G61" s="17" t="s">
        <v>794</v>
      </c>
      <c r="H61" s="17"/>
      <c r="I61" s="21"/>
      <c r="J61" s="28"/>
      <c r="K61" s="21"/>
      <c r="L61" s="21" t="s">
        <v>90</v>
      </c>
      <c r="M61" s="21"/>
      <c r="N61" s="21" t="s">
        <v>613</v>
      </c>
      <c r="O61" s="21"/>
      <c r="P61" s="140" t="s">
        <v>756</v>
      </c>
      <c r="Q61" s="21"/>
      <c r="R61" s="21"/>
    </row>
    <row r="62" spans="1:18">
      <c r="A62" s="1836" t="s">
        <v>745</v>
      </c>
      <c r="B62" s="1638" t="s">
        <v>53</v>
      </c>
      <c r="C62" s="1425"/>
      <c r="D62" s="17" t="s">
        <v>91</v>
      </c>
      <c r="E62" s="17" t="s">
        <v>154</v>
      </c>
      <c r="F62" s="1833" t="s">
        <v>216</v>
      </c>
      <c r="G62" s="17" t="s">
        <v>794</v>
      </c>
      <c r="H62" s="17"/>
      <c r="I62" s="21"/>
      <c r="J62" s="28"/>
      <c r="K62" s="21"/>
      <c r="L62" s="21" t="s">
        <v>90</v>
      </c>
      <c r="M62" s="21"/>
      <c r="N62" s="21" t="s">
        <v>614</v>
      </c>
      <c r="O62" s="21"/>
      <c r="P62" s="140" t="s">
        <v>756</v>
      </c>
      <c r="Q62" s="21"/>
      <c r="R62" s="21"/>
    </row>
    <row r="63" spans="1:18">
      <c r="A63" s="1836" t="s">
        <v>746</v>
      </c>
      <c r="B63" s="1638" t="s">
        <v>52</v>
      </c>
      <c r="C63" s="1425"/>
      <c r="D63" s="17" t="s">
        <v>91</v>
      </c>
      <c r="E63" s="17" t="s">
        <v>154</v>
      </c>
      <c r="F63" s="1833" t="s">
        <v>216</v>
      </c>
      <c r="G63" s="17" t="s">
        <v>794</v>
      </c>
      <c r="H63" s="17"/>
      <c r="I63" s="21"/>
      <c r="J63" s="28"/>
      <c r="K63" s="21"/>
      <c r="L63" s="21" t="s">
        <v>90</v>
      </c>
      <c r="M63" s="21"/>
      <c r="N63" s="21" t="s">
        <v>615</v>
      </c>
      <c r="O63" s="21"/>
      <c r="P63" s="140" t="s">
        <v>756</v>
      </c>
      <c r="Q63" s="21"/>
      <c r="R63" s="21"/>
    </row>
    <row r="64" spans="1:18">
      <c r="A64" s="1836" t="s">
        <v>747</v>
      </c>
      <c r="B64" s="1638" t="s">
        <v>51</v>
      </c>
      <c r="C64" s="1425"/>
      <c r="D64" s="17" t="s">
        <v>91</v>
      </c>
      <c r="E64" s="17" t="s">
        <v>154</v>
      </c>
      <c r="F64" s="1833" t="s">
        <v>216</v>
      </c>
      <c r="G64" s="17" t="s">
        <v>794</v>
      </c>
      <c r="H64" s="17"/>
      <c r="I64" s="17"/>
      <c r="J64" s="28"/>
      <c r="K64" s="21"/>
      <c r="L64" s="21" t="s">
        <v>90</v>
      </c>
      <c r="M64" s="21"/>
      <c r="N64" s="21" t="s">
        <v>616</v>
      </c>
      <c r="O64" s="21"/>
      <c r="P64" s="140" t="s">
        <v>756</v>
      </c>
      <c r="Q64" s="21"/>
      <c r="R64" s="21"/>
    </row>
    <row r="65" spans="1:18">
      <c r="A65" s="1836" t="s">
        <v>748</v>
      </c>
      <c r="B65" s="1638" t="s">
        <v>50</v>
      </c>
      <c r="C65" s="1425"/>
      <c r="D65" s="17" t="s">
        <v>91</v>
      </c>
      <c r="E65" s="17" t="s">
        <v>154</v>
      </c>
      <c r="F65" s="1833" t="s">
        <v>216</v>
      </c>
      <c r="G65" s="17" t="s">
        <v>794</v>
      </c>
      <c r="H65" s="17"/>
      <c r="I65" s="17"/>
      <c r="J65" s="28"/>
      <c r="K65" s="21"/>
      <c r="L65" s="21" t="s">
        <v>90</v>
      </c>
      <c r="M65" s="21"/>
      <c r="N65" s="21" t="s">
        <v>617</v>
      </c>
      <c r="O65" s="21"/>
      <c r="P65" s="140" t="s">
        <v>756</v>
      </c>
      <c r="Q65" s="21"/>
      <c r="R65" s="21"/>
    </row>
    <row r="66" spans="1:18">
      <c r="A66" s="1834" t="s">
        <v>478</v>
      </c>
      <c r="B66" s="1333"/>
      <c r="C66" s="22"/>
      <c r="D66" s="21"/>
      <c r="E66" s="21"/>
      <c r="F66" s="21"/>
      <c r="G66" s="21"/>
      <c r="H66" s="21"/>
      <c r="I66" s="21"/>
      <c r="J66" s="21"/>
      <c r="K66" s="21"/>
      <c r="L66" s="21"/>
      <c r="M66" s="21"/>
      <c r="N66" s="21"/>
      <c r="O66" s="21"/>
      <c r="P66" s="21"/>
      <c r="Q66" s="21"/>
      <c r="R66" s="21"/>
    </row>
    <row r="67" spans="1:18">
      <c r="A67" s="1835" t="s">
        <v>443</v>
      </c>
      <c r="B67" s="1638" t="s">
        <v>49</v>
      </c>
      <c r="C67" s="1425"/>
      <c r="D67" s="17" t="s">
        <v>91</v>
      </c>
      <c r="E67" s="17" t="s">
        <v>154</v>
      </c>
      <c r="F67" s="1833" t="s">
        <v>216</v>
      </c>
      <c r="G67" s="17" t="s">
        <v>92</v>
      </c>
      <c r="H67" s="17" t="s">
        <v>161</v>
      </c>
      <c r="I67" s="28" t="s">
        <v>116</v>
      </c>
      <c r="J67" s="17" t="s">
        <v>153</v>
      </c>
      <c r="K67" s="21" t="s">
        <v>98</v>
      </c>
      <c r="L67" s="21" t="s">
        <v>90</v>
      </c>
      <c r="M67" s="21"/>
      <c r="N67" s="21"/>
      <c r="O67" s="21"/>
      <c r="P67" s="21"/>
      <c r="Q67" s="21"/>
      <c r="R67" s="21"/>
    </row>
    <row r="68" spans="1:18">
      <c r="A68" s="1835" t="s">
        <v>444</v>
      </c>
      <c r="B68" s="1638" t="s">
        <v>48</v>
      </c>
      <c r="C68" s="1425"/>
      <c r="D68" s="17" t="s">
        <v>91</v>
      </c>
      <c r="E68" s="17" t="s">
        <v>154</v>
      </c>
      <c r="F68" s="1833" t="s">
        <v>216</v>
      </c>
      <c r="G68" s="17" t="s">
        <v>92</v>
      </c>
      <c r="H68" s="17" t="s">
        <v>163</v>
      </c>
      <c r="I68" s="28" t="s">
        <v>116</v>
      </c>
      <c r="J68" s="17" t="s">
        <v>153</v>
      </c>
      <c r="K68" s="21" t="s">
        <v>98</v>
      </c>
      <c r="L68" s="21" t="s">
        <v>90</v>
      </c>
      <c r="M68" s="21"/>
      <c r="N68" s="21"/>
      <c r="O68" s="21"/>
      <c r="P68" s="21"/>
      <c r="Q68" s="21"/>
      <c r="R68" s="21"/>
    </row>
    <row r="69" spans="1:18">
      <c r="A69" s="1835" t="s">
        <v>316</v>
      </c>
      <c r="B69" s="1638" t="s">
        <v>47</v>
      </c>
      <c r="C69" s="1425"/>
      <c r="D69" s="17" t="s">
        <v>91</v>
      </c>
      <c r="E69" s="17"/>
      <c r="F69" s="1833" t="s">
        <v>216</v>
      </c>
      <c r="G69" s="17" t="s">
        <v>176</v>
      </c>
      <c r="H69" s="21"/>
      <c r="I69" s="21"/>
      <c r="J69" s="28" t="s">
        <v>116</v>
      </c>
      <c r="K69" s="21"/>
      <c r="L69" s="21" t="s">
        <v>90</v>
      </c>
      <c r="M69" s="921" t="s">
        <v>187</v>
      </c>
      <c r="N69" s="21"/>
      <c r="O69" s="21"/>
      <c r="P69" s="21"/>
      <c r="Q69" s="21"/>
      <c r="R69" s="17"/>
    </row>
    <row r="70" spans="1:18">
      <c r="A70" s="1835" t="s">
        <v>514</v>
      </c>
      <c r="B70" s="1771"/>
      <c r="C70" s="22"/>
      <c r="D70" s="17"/>
      <c r="E70" s="17"/>
      <c r="F70" s="1833"/>
      <c r="G70" s="17"/>
      <c r="H70" s="17"/>
      <c r="I70" s="21"/>
      <c r="J70" s="28"/>
      <c r="K70" s="21"/>
      <c r="L70" s="21"/>
      <c r="M70" s="21"/>
      <c r="N70" s="21"/>
      <c r="O70" s="21"/>
      <c r="P70" s="21"/>
      <c r="Q70" s="21"/>
      <c r="R70" s="17"/>
    </row>
    <row r="71" spans="1:18">
      <c r="A71" s="1797" t="s">
        <v>731</v>
      </c>
      <c r="B71" s="1638" t="s">
        <v>46</v>
      </c>
      <c r="C71" s="1425"/>
      <c r="D71" s="17" t="s">
        <v>91</v>
      </c>
      <c r="E71" s="17" t="s">
        <v>154</v>
      </c>
      <c r="F71" s="1833" t="s">
        <v>216</v>
      </c>
      <c r="G71" s="17" t="s">
        <v>794</v>
      </c>
      <c r="H71" s="17"/>
      <c r="I71" s="21"/>
      <c r="J71" s="28" t="s">
        <v>116</v>
      </c>
      <c r="K71" s="21"/>
      <c r="L71" s="21" t="s">
        <v>90</v>
      </c>
      <c r="M71" s="21"/>
      <c r="N71" s="21"/>
      <c r="O71" s="140" t="s">
        <v>2726</v>
      </c>
      <c r="P71" s="140" t="s">
        <v>756</v>
      </c>
      <c r="Q71" s="21"/>
      <c r="R71" s="17"/>
    </row>
    <row r="72" spans="1:18">
      <c r="A72" s="1797" t="s">
        <v>445</v>
      </c>
      <c r="B72" s="1638" t="s">
        <v>45</v>
      </c>
      <c r="C72" s="1425"/>
      <c r="D72" s="17" t="s">
        <v>91</v>
      </c>
      <c r="E72" s="17" t="s">
        <v>154</v>
      </c>
      <c r="F72" s="1833" t="s">
        <v>216</v>
      </c>
      <c r="G72" s="17" t="s">
        <v>794</v>
      </c>
      <c r="H72" s="17"/>
      <c r="I72" s="21"/>
      <c r="J72" s="28" t="s">
        <v>116</v>
      </c>
      <c r="K72" s="21"/>
      <c r="L72" s="21" t="s">
        <v>90</v>
      </c>
      <c r="M72" s="21"/>
      <c r="N72" s="21"/>
      <c r="O72" s="140" t="s">
        <v>571</v>
      </c>
      <c r="P72" s="140" t="s">
        <v>756</v>
      </c>
      <c r="Q72" s="21"/>
      <c r="R72" s="17"/>
    </row>
    <row r="73" spans="1:18">
      <c r="A73" s="1836" t="s">
        <v>749</v>
      </c>
      <c r="B73" s="1638" t="s">
        <v>102</v>
      </c>
      <c r="C73" s="1425"/>
      <c r="D73" s="17" t="s">
        <v>91</v>
      </c>
      <c r="E73" s="17" t="s">
        <v>154</v>
      </c>
      <c r="F73" s="1833" t="s">
        <v>216</v>
      </c>
      <c r="G73" s="17" t="s">
        <v>794</v>
      </c>
      <c r="H73" s="17"/>
      <c r="I73" s="21"/>
      <c r="J73" s="28" t="s">
        <v>116</v>
      </c>
      <c r="K73" s="21"/>
      <c r="L73" s="21" t="s">
        <v>90</v>
      </c>
      <c r="M73" s="21"/>
      <c r="N73" s="21" t="s">
        <v>584</v>
      </c>
      <c r="O73" s="21"/>
      <c r="P73" s="140" t="s">
        <v>756</v>
      </c>
      <c r="Q73" s="21"/>
      <c r="R73" s="17"/>
    </row>
    <row r="74" spans="1:18">
      <c r="A74" s="1836" t="s">
        <v>750</v>
      </c>
      <c r="B74" s="1638" t="s">
        <v>101</v>
      </c>
      <c r="C74" s="1425"/>
      <c r="D74" s="17" t="s">
        <v>91</v>
      </c>
      <c r="E74" s="17" t="s">
        <v>154</v>
      </c>
      <c r="F74" s="1833" t="s">
        <v>216</v>
      </c>
      <c r="G74" s="17" t="s">
        <v>794</v>
      </c>
      <c r="H74" s="17"/>
      <c r="I74" s="21"/>
      <c r="J74" s="28" t="s">
        <v>116</v>
      </c>
      <c r="K74" s="21"/>
      <c r="L74" s="21" t="s">
        <v>90</v>
      </c>
      <c r="M74" s="21"/>
      <c r="N74" s="21" t="s">
        <v>583</v>
      </c>
      <c r="O74" s="21"/>
      <c r="P74" s="140" t="s">
        <v>756</v>
      </c>
      <c r="Q74" s="21"/>
      <c r="R74" s="17"/>
    </row>
    <row r="75" spans="1:18">
      <c r="A75" s="1836" t="s">
        <v>751</v>
      </c>
      <c r="B75" s="1638" t="s">
        <v>44</v>
      </c>
      <c r="C75" s="1425"/>
      <c r="D75" s="17" t="s">
        <v>91</v>
      </c>
      <c r="E75" s="17" t="s">
        <v>154</v>
      </c>
      <c r="F75" s="1833" t="s">
        <v>216</v>
      </c>
      <c r="G75" s="17" t="s">
        <v>794</v>
      </c>
      <c r="H75" s="17"/>
      <c r="I75" s="21"/>
      <c r="J75" s="28" t="s">
        <v>116</v>
      </c>
      <c r="K75" s="21"/>
      <c r="L75" s="21" t="s">
        <v>90</v>
      </c>
      <c r="M75" s="21"/>
      <c r="N75" s="21" t="s">
        <v>582</v>
      </c>
      <c r="O75" s="21"/>
      <c r="P75" s="140" t="s">
        <v>756</v>
      </c>
      <c r="Q75" s="21"/>
      <c r="R75" s="17"/>
    </row>
    <row r="76" spans="1:18">
      <c r="A76" s="1836" t="s">
        <v>732</v>
      </c>
      <c r="B76" s="1638" t="s">
        <v>43</v>
      </c>
      <c r="C76" s="1425"/>
      <c r="D76" s="17" t="s">
        <v>91</v>
      </c>
      <c r="E76" s="17" t="s">
        <v>154</v>
      </c>
      <c r="F76" s="1833" t="s">
        <v>216</v>
      </c>
      <c r="G76" s="17" t="s">
        <v>794</v>
      </c>
      <c r="H76" s="17"/>
      <c r="I76" s="21"/>
      <c r="J76" s="28" t="s">
        <v>116</v>
      </c>
      <c r="K76" s="21"/>
      <c r="L76" s="21" t="s">
        <v>90</v>
      </c>
      <c r="M76" s="21"/>
      <c r="N76" s="21" t="s">
        <v>581</v>
      </c>
      <c r="O76" s="21"/>
      <c r="P76" s="140" t="s">
        <v>756</v>
      </c>
      <c r="Q76" s="21"/>
      <c r="R76" s="17"/>
    </row>
    <row r="77" spans="1:18">
      <c r="A77" s="1836" t="s">
        <v>728</v>
      </c>
      <c r="B77" s="1638" t="s">
        <v>2</v>
      </c>
      <c r="C77" s="1425"/>
      <c r="D77" s="17" t="s">
        <v>91</v>
      </c>
      <c r="E77" s="17" t="s">
        <v>154</v>
      </c>
      <c r="F77" s="1833" t="s">
        <v>216</v>
      </c>
      <c r="G77" s="17" t="s">
        <v>794</v>
      </c>
      <c r="H77" s="17"/>
      <c r="I77" s="21"/>
      <c r="J77" s="28" t="s">
        <v>116</v>
      </c>
      <c r="K77" s="21"/>
      <c r="L77" s="21" t="s">
        <v>90</v>
      </c>
      <c r="M77" s="21"/>
      <c r="N77" s="21" t="s">
        <v>580</v>
      </c>
      <c r="O77" s="21"/>
      <c r="P77" s="140" t="s">
        <v>756</v>
      </c>
      <c r="Q77" s="21"/>
      <c r="R77" s="17"/>
    </row>
    <row r="78" spans="1:18">
      <c r="A78" s="1836" t="s">
        <v>733</v>
      </c>
      <c r="B78" s="1638" t="s">
        <v>42</v>
      </c>
      <c r="C78" s="1425"/>
      <c r="D78" s="17" t="s">
        <v>91</v>
      </c>
      <c r="E78" s="17" t="s">
        <v>154</v>
      </c>
      <c r="F78" s="1833" t="s">
        <v>216</v>
      </c>
      <c r="G78" s="17" t="s">
        <v>794</v>
      </c>
      <c r="H78" s="17"/>
      <c r="I78" s="21"/>
      <c r="J78" s="28" t="s">
        <v>116</v>
      </c>
      <c r="K78" s="21"/>
      <c r="L78" s="21" t="s">
        <v>90</v>
      </c>
      <c r="M78" s="21"/>
      <c r="N78" s="21" t="s">
        <v>606</v>
      </c>
      <c r="O78" s="21"/>
      <c r="P78" s="140" t="s">
        <v>756</v>
      </c>
      <c r="Q78" s="21"/>
      <c r="R78" s="17"/>
    </row>
    <row r="79" spans="1:18">
      <c r="A79" s="1836" t="s">
        <v>729</v>
      </c>
      <c r="B79" s="1638" t="s">
        <v>41</v>
      </c>
      <c r="C79" s="1425"/>
      <c r="D79" s="17" t="s">
        <v>91</v>
      </c>
      <c r="E79" s="17" t="s">
        <v>154</v>
      </c>
      <c r="F79" s="1833" t="s">
        <v>216</v>
      </c>
      <c r="G79" s="17" t="s">
        <v>794</v>
      </c>
      <c r="H79" s="17"/>
      <c r="I79" s="21"/>
      <c r="J79" s="28" t="s">
        <v>116</v>
      </c>
      <c r="K79" s="21"/>
      <c r="L79" s="21" t="s">
        <v>90</v>
      </c>
      <c r="M79" s="21"/>
      <c r="N79" s="21" t="s">
        <v>579</v>
      </c>
      <c r="O79" s="21"/>
      <c r="P79" s="140" t="s">
        <v>756</v>
      </c>
      <c r="Q79" s="21"/>
      <c r="R79" s="17"/>
    </row>
    <row r="80" spans="1:18">
      <c r="A80" s="1836" t="s">
        <v>727</v>
      </c>
      <c r="B80" s="1638" t="s">
        <v>40</v>
      </c>
      <c r="C80" s="1425"/>
      <c r="D80" s="17" t="s">
        <v>91</v>
      </c>
      <c r="E80" s="17" t="s">
        <v>154</v>
      </c>
      <c r="F80" s="1833" t="s">
        <v>216</v>
      </c>
      <c r="G80" s="17" t="s">
        <v>794</v>
      </c>
      <c r="H80" s="17"/>
      <c r="I80" s="21"/>
      <c r="J80" s="28" t="s">
        <v>116</v>
      </c>
      <c r="K80" s="21"/>
      <c r="L80" s="21" t="s">
        <v>90</v>
      </c>
      <c r="M80" s="21"/>
      <c r="N80" s="21" t="s">
        <v>607</v>
      </c>
      <c r="O80" s="21"/>
      <c r="P80" s="140" t="s">
        <v>756</v>
      </c>
      <c r="Q80" s="21"/>
      <c r="R80" s="17"/>
    </row>
    <row r="81" spans="1:42">
      <c r="A81" s="1836" t="s">
        <v>734</v>
      </c>
      <c r="B81" s="1638" t="s">
        <v>39</v>
      </c>
      <c r="C81" s="1425"/>
      <c r="D81" s="17" t="s">
        <v>91</v>
      </c>
      <c r="E81" s="17" t="s">
        <v>154</v>
      </c>
      <c r="F81" s="1833" t="s">
        <v>216</v>
      </c>
      <c r="G81" s="17" t="s">
        <v>794</v>
      </c>
      <c r="H81" s="17"/>
      <c r="I81" s="21"/>
      <c r="J81" s="28" t="s">
        <v>116</v>
      </c>
      <c r="K81" s="21"/>
      <c r="L81" s="21" t="s">
        <v>90</v>
      </c>
      <c r="M81" s="21"/>
      <c r="N81" s="21" t="s">
        <v>608</v>
      </c>
      <c r="O81" s="21"/>
      <c r="P81" s="140" t="s">
        <v>756</v>
      </c>
      <c r="Q81" s="21"/>
      <c r="R81" s="17"/>
    </row>
    <row r="82" spans="1:42">
      <c r="A82" s="1836" t="s">
        <v>735</v>
      </c>
      <c r="B82" s="1638" t="s">
        <v>38</v>
      </c>
      <c r="C82" s="1425"/>
      <c r="D82" s="17" t="s">
        <v>91</v>
      </c>
      <c r="E82" s="17" t="s">
        <v>154</v>
      </c>
      <c r="F82" s="1833" t="s">
        <v>216</v>
      </c>
      <c r="G82" s="17" t="s">
        <v>794</v>
      </c>
      <c r="H82" s="17"/>
      <c r="I82" s="21"/>
      <c r="J82" s="28" t="s">
        <v>116</v>
      </c>
      <c r="K82" s="21"/>
      <c r="L82" s="21" t="s">
        <v>90</v>
      </c>
      <c r="M82" s="21"/>
      <c r="N82" s="21" t="s">
        <v>578</v>
      </c>
      <c r="O82" s="21"/>
      <c r="P82" s="140" t="s">
        <v>756</v>
      </c>
      <c r="Q82" s="21"/>
      <c r="R82" s="17"/>
    </row>
    <row r="83" spans="1:42">
      <c r="A83" s="1836" t="s">
        <v>736</v>
      </c>
      <c r="B83" s="1638" t="s">
        <v>37</v>
      </c>
      <c r="C83" s="1425"/>
      <c r="D83" s="17" t="s">
        <v>91</v>
      </c>
      <c r="E83" s="17" t="s">
        <v>154</v>
      </c>
      <c r="F83" s="1833" t="s">
        <v>216</v>
      </c>
      <c r="G83" s="17" t="s">
        <v>794</v>
      </c>
      <c r="H83" s="17"/>
      <c r="I83" s="21"/>
      <c r="J83" s="28" t="s">
        <v>116</v>
      </c>
      <c r="K83" s="21"/>
      <c r="L83" s="21" t="s">
        <v>90</v>
      </c>
      <c r="M83" s="21"/>
      <c r="N83" s="21" t="s">
        <v>609</v>
      </c>
      <c r="O83" s="21"/>
      <c r="P83" s="140" t="s">
        <v>756</v>
      </c>
      <c r="Q83" s="21"/>
      <c r="R83" s="17"/>
    </row>
    <row r="84" spans="1:42">
      <c r="A84" s="1836" t="s">
        <v>737</v>
      </c>
      <c r="B84" s="1638" t="s">
        <v>36</v>
      </c>
      <c r="C84" s="1425"/>
      <c r="D84" s="17" t="s">
        <v>91</v>
      </c>
      <c r="E84" s="17" t="s">
        <v>154</v>
      </c>
      <c r="F84" s="1833" t="s">
        <v>216</v>
      </c>
      <c r="G84" s="17" t="s">
        <v>794</v>
      </c>
      <c r="H84" s="17"/>
      <c r="I84" s="21"/>
      <c r="J84" s="28" t="s">
        <v>116</v>
      </c>
      <c r="K84" s="21"/>
      <c r="L84" s="21" t="s">
        <v>90</v>
      </c>
      <c r="M84" s="21"/>
      <c r="N84" s="21" t="s">
        <v>610</v>
      </c>
      <c r="O84" s="21"/>
      <c r="P84" s="140" t="s">
        <v>756</v>
      </c>
      <c r="Q84" s="21"/>
      <c r="R84" s="17"/>
    </row>
    <row r="85" spans="1:42">
      <c r="A85" s="1836" t="s">
        <v>738</v>
      </c>
      <c r="B85" s="1638" t="s">
        <v>35</v>
      </c>
      <c r="C85" s="1425"/>
      <c r="D85" s="17" t="s">
        <v>91</v>
      </c>
      <c r="E85" s="17" t="s">
        <v>154</v>
      </c>
      <c r="F85" s="1833" t="s">
        <v>216</v>
      </c>
      <c r="G85" s="17" t="s">
        <v>794</v>
      </c>
      <c r="H85" s="17"/>
      <c r="I85" s="21"/>
      <c r="J85" s="28" t="s">
        <v>116</v>
      </c>
      <c r="K85" s="21"/>
      <c r="L85" s="21" t="s">
        <v>90</v>
      </c>
      <c r="M85" s="21"/>
      <c r="N85" s="21" t="s">
        <v>577</v>
      </c>
      <c r="O85" s="21"/>
      <c r="P85" s="140" t="s">
        <v>756</v>
      </c>
      <c r="Q85" s="21"/>
      <c r="R85" s="17"/>
    </row>
    <row r="86" spans="1:42">
      <c r="A86" s="1836" t="s">
        <v>739</v>
      </c>
      <c r="B86" s="1638" t="s">
        <v>34</v>
      </c>
      <c r="C86" s="1425"/>
      <c r="D86" s="17" t="s">
        <v>91</v>
      </c>
      <c r="E86" s="17" t="s">
        <v>154</v>
      </c>
      <c r="F86" s="1833" t="s">
        <v>216</v>
      </c>
      <c r="G86" s="17" t="s">
        <v>794</v>
      </c>
      <c r="H86" s="17"/>
      <c r="I86" s="21"/>
      <c r="J86" s="28" t="s">
        <v>116</v>
      </c>
      <c r="K86" s="21"/>
      <c r="L86" s="21" t="s">
        <v>90</v>
      </c>
      <c r="M86" s="21"/>
      <c r="N86" s="21" t="s">
        <v>576</v>
      </c>
      <c r="O86" s="21"/>
      <c r="P86" s="140" t="s">
        <v>756</v>
      </c>
      <c r="Q86" s="21"/>
      <c r="R86" s="17"/>
    </row>
    <row r="87" spans="1:42">
      <c r="A87" s="1836" t="s">
        <v>740</v>
      </c>
      <c r="B87" s="1638" t="s">
        <v>33</v>
      </c>
      <c r="C87" s="1425"/>
      <c r="D87" s="17" t="s">
        <v>91</v>
      </c>
      <c r="E87" s="17" t="s">
        <v>154</v>
      </c>
      <c r="F87" s="1833" t="s">
        <v>216</v>
      </c>
      <c r="G87" s="17" t="s">
        <v>794</v>
      </c>
      <c r="H87" s="17"/>
      <c r="I87" s="21"/>
      <c r="J87" s="28" t="s">
        <v>116</v>
      </c>
      <c r="K87" s="21"/>
      <c r="L87" s="21" t="s">
        <v>90</v>
      </c>
      <c r="M87" s="21"/>
      <c r="N87" s="21" t="s">
        <v>575</v>
      </c>
      <c r="O87" s="21"/>
      <c r="P87" s="140" t="s">
        <v>756</v>
      </c>
      <c r="Q87" s="21"/>
      <c r="R87" s="17"/>
    </row>
    <row r="88" spans="1:42">
      <c r="A88" s="1836" t="s">
        <v>742</v>
      </c>
      <c r="B88" s="1638" t="s">
        <v>32</v>
      </c>
      <c r="C88" s="1425"/>
      <c r="D88" s="17" t="s">
        <v>91</v>
      </c>
      <c r="E88" s="17" t="s">
        <v>154</v>
      </c>
      <c r="F88" s="1833" t="s">
        <v>216</v>
      </c>
      <c r="G88" s="17" t="s">
        <v>794</v>
      </c>
      <c r="H88" s="17"/>
      <c r="I88" s="21"/>
      <c r="J88" s="28" t="s">
        <v>116</v>
      </c>
      <c r="K88" s="21"/>
      <c r="L88" s="21" t="s">
        <v>90</v>
      </c>
      <c r="M88" s="21"/>
      <c r="N88" s="21" t="s">
        <v>611</v>
      </c>
      <c r="O88" s="21"/>
      <c r="P88" s="140" t="s">
        <v>756</v>
      </c>
      <c r="Q88" s="21"/>
      <c r="R88" s="17"/>
    </row>
    <row r="89" spans="1:42">
      <c r="A89" s="1836" t="s">
        <v>743</v>
      </c>
      <c r="B89" s="1638" t="s">
        <v>31</v>
      </c>
      <c r="C89" s="1425"/>
      <c r="D89" s="17" t="s">
        <v>91</v>
      </c>
      <c r="E89" s="17" t="s">
        <v>154</v>
      </c>
      <c r="F89" s="1833" t="s">
        <v>216</v>
      </c>
      <c r="G89" s="17" t="s">
        <v>794</v>
      </c>
      <c r="H89" s="17"/>
      <c r="I89" s="21"/>
      <c r="J89" s="28" t="s">
        <v>116</v>
      </c>
      <c r="K89" s="21"/>
      <c r="L89" s="21" t="s">
        <v>90</v>
      </c>
      <c r="M89" s="21"/>
      <c r="N89" s="21" t="s">
        <v>612</v>
      </c>
      <c r="O89" s="21"/>
      <c r="P89" s="140" t="s">
        <v>756</v>
      </c>
      <c r="Q89" s="21"/>
      <c r="R89" s="17"/>
    </row>
    <row r="90" spans="1:42">
      <c r="A90" s="1836" t="s">
        <v>744</v>
      </c>
      <c r="B90" s="1638" t="s">
        <v>30</v>
      </c>
      <c r="C90" s="1425"/>
      <c r="D90" s="17" t="s">
        <v>91</v>
      </c>
      <c r="E90" s="17" t="s">
        <v>154</v>
      </c>
      <c r="F90" s="1833" t="s">
        <v>216</v>
      </c>
      <c r="G90" s="17" t="s">
        <v>794</v>
      </c>
      <c r="H90" s="17"/>
      <c r="I90" s="21"/>
      <c r="J90" s="28" t="s">
        <v>116</v>
      </c>
      <c r="K90" s="21"/>
      <c r="L90" s="21" t="s">
        <v>90</v>
      </c>
      <c r="M90" s="21"/>
      <c r="N90" s="21" t="s">
        <v>613</v>
      </c>
      <c r="O90" s="21"/>
      <c r="P90" s="140" t="s">
        <v>756</v>
      </c>
      <c r="Q90" s="21"/>
      <c r="R90" s="17"/>
    </row>
    <row r="91" spans="1:42">
      <c r="A91" s="1836" t="s">
        <v>745</v>
      </c>
      <c r="B91" s="1638" t="s">
        <v>29</v>
      </c>
      <c r="C91" s="1425"/>
      <c r="D91" s="17" t="s">
        <v>91</v>
      </c>
      <c r="E91" s="17" t="s">
        <v>154</v>
      </c>
      <c r="F91" s="1833" t="s">
        <v>216</v>
      </c>
      <c r="G91" s="17" t="s">
        <v>794</v>
      </c>
      <c r="H91" s="17"/>
      <c r="I91" s="21"/>
      <c r="J91" s="28" t="s">
        <v>116</v>
      </c>
      <c r="K91" s="21"/>
      <c r="L91" s="21" t="s">
        <v>90</v>
      </c>
      <c r="M91" s="21"/>
      <c r="N91" s="21" t="s">
        <v>614</v>
      </c>
      <c r="O91" s="21"/>
      <c r="P91" s="140" t="s">
        <v>756</v>
      </c>
      <c r="Q91" s="21"/>
      <c r="R91" s="17"/>
    </row>
    <row r="92" spans="1:42">
      <c r="A92" s="1836" t="s">
        <v>746</v>
      </c>
      <c r="B92" s="1638" t="s">
        <v>28</v>
      </c>
      <c r="C92" s="1425"/>
      <c r="D92" s="17" t="s">
        <v>91</v>
      </c>
      <c r="E92" s="17" t="s">
        <v>154</v>
      </c>
      <c r="F92" s="1833" t="s">
        <v>216</v>
      </c>
      <c r="G92" s="17" t="s">
        <v>794</v>
      </c>
      <c r="H92" s="17"/>
      <c r="I92" s="21"/>
      <c r="J92" s="28" t="s">
        <v>116</v>
      </c>
      <c r="K92" s="21"/>
      <c r="L92" s="21" t="s">
        <v>90</v>
      </c>
      <c r="M92" s="21"/>
      <c r="N92" s="21" t="s">
        <v>615</v>
      </c>
      <c r="O92" s="21"/>
      <c r="P92" s="140" t="s">
        <v>756</v>
      </c>
      <c r="Q92" s="21"/>
      <c r="R92" s="17"/>
    </row>
    <row r="93" spans="1:42">
      <c r="A93" s="1836" t="s">
        <v>747</v>
      </c>
      <c r="B93" s="1638" t="s">
        <v>1</v>
      </c>
      <c r="C93" s="1425"/>
      <c r="D93" s="17" t="s">
        <v>91</v>
      </c>
      <c r="E93" s="17" t="s">
        <v>154</v>
      </c>
      <c r="F93" s="1833" t="s">
        <v>216</v>
      </c>
      <c r="G93" s="17" t="s">
        <v>794</v>
      </c>
      <c r="H93" s="17"/>
      <c r="I93" s="21"/>
      <c r="J93" s="28" t="s">
        <v>116</v>
      </c>
      <c r="K93" s="21"/>
      <c r="L93" s="21" t="s">
        <v>90</v>
      </c>
      <c r="M93" s="21"/>
      <c r="N93" s="21" t="s">
        <v>616</v>
      </c>
      <c r="O93" s="21"/>
      <c r="P93" s="140" t="s">
        <v>756</v>
      </c>
      <c r="Q93" s="21"/>
      <c r="R93" s="17"/>
    </row>
    <row r="94" spans="1:42">
      <c r="A94" s="1836" t="s">
        <v>748</v>
      </c>
      <c r="B94" s="1638" t="s">
        <v>0</v>
      </c>
      <c r="C94" s="1425"/>
      <c r="D94" s="17" t="s">
        <v>91</v>
      </c>
      <c r="E94" s="17" t="s">
        <v>154</v>
      </c>
      <c r="F94" s="1833" t="s">
        <v>216</v>
      </c>
      <c r="G94" s="17" t="s">
        <v>794</v>
      </c>
      <c r="H94" s="17"/>
      <c r="I94" s="21"/>
      <c r="J94" s="28" t="s">
        <v>116</v>
      </c>
      <c r="K94" s="21"/>
      <c r="L94" s="21" t="s">
        <v>90</v>
      </c>
      <c r="M94" s="21"/>
      <c r="N94" s="21" t="s">
        <v>617</v>
      </c>
      <c r="O94" s="21"/>
      <c r="P94" s="140" t="s">
        <v>756</v>
      </c>
      <c r="Q94" s="21"/>
      <c r="R94" s="17"/>
    </row>
    <row r="95" spans="1:42">
      <c r="A95" s="1829"/>
      <c r="B95" s="1829"/>
      <c r="C95" s="95"/>
      <c r="D95" s="17"/>
      <c r="E95" s="17"/>
      <c r="F95" s="17"/>
      <c r="G95" s="17"/>
      <c r="H95" s="21"/>
      <c r="I95" s="28"/>
      <c r="J95" s="1833"/>
      <c r="K95" s="21"/>
      <c r="L95" s="21"/>
      <c r="M95" s="21"/>
      <c r="N95" s="21"/>
      <c r="O95" s="21"/>
      <c r="P95" s="140"/>
      <c r="Q95" s="21"/>
      <c r="R95" s="17"/>
    </row>
    <row r="96" spans="1:42">
      <c r="A96" s="21"/>
      <c r="B96" s="1534"/>
      <c r="C96" s="1829"/>
      <c r="D96" s="21"/>
      <c r="E96" s="21"/>
      <c r="F96" s="21"/>
      <c r="G96" s="21"/>
      <c r="H96" s="21"/>
      <c r="I96" s="21"/>
      <c r="J96" s="21"/>
      <c r="K96" s="21"/>
      <c r="L96" s="21"/>
      <c r="M96" s="21"/>
      <c r="N96" s="21"/>
      <c r="O96" s="21"/>
      <c r="P96" s="21"/>
      <c r="Q96" s="21"/>
      <c r="R96" s="21"/>
      <c r="AP96" s="71"/>
    </row>
    <row r="97" spans="1:42">
      <c r="A97" s="88" t="s">
        <v>6023</v>
      </c>
      <c r="B97" s="1534"/>
      <c r="C97" s="21"/>
      <c r="D97" s="21"/>
      <c r="E97" s="21"/>
      <c r="F97" s="21"/>
      <c r="G97" s="21"/>
      <c r="H97" s="21"/>
      <c r="I97" s="21"/>
      <c r="J97" s="21"/>
      <c r="K97" s="21"/>
      <c r="L97" s="21"/>
      <c r="M97" s="21"/>
      <c r="N97" s="21"/>
      <c r="O97" s="21"/>
      <c r="P97" s="21"/>
      <c r="Q97" s="21"/>
      <c r="R97" s="21"/>
      <c r="AP97" s="71"/>
    </row>
    <row r="98" spans="1:42">
      <c r="A98" s="377" t="s">
        <v>796</v>
      </c>
      <c r="B98" s="1534"/>
      <c r="C98" s="21"/>
      <c r="D98" s="21"/>
      <c r="E98" s="21"/>
      <c r="F98" s="21"/>
      <c r="G98" s="21"/>
      <c r="H98" s="21"/>
      <c r="I98" s="21"/>
      <c r="J98" s="21"/>
      <c r="K98" s="21"/>
      <c r="L98" s="21"/>
      <c r="M98" s="21"/>
      <c r="N98" s="21"/>
      <c r="O98" s="21"/>
      <c r="P98" s="21"/>
      <c r="Q98" s="21"/>
      <c r="R98" s="21"/>
      <c r="AP98" s="71"/>
    </row>
    <row r="99" spans="1:42">
      <c r="A99" s="1431"/>
      <c r="B99" s="1534"/>
      <c r="C99" s="21"/>
      <c r="D99" s="21"/>
      <c r="E99" s="21"/>
      <c r="F99" s="21"/>
      <c r="G99" s="21"/>
      <c r="H99" s="21"/>
      <c r="I99" s="21"/>
      <c r="J99" s="21"/>
      <c r="K99" s="21"/>
      <c r="L99" s="21"/>
      <c r="M99" s="21"/>
      <c r="N99" s="21"/>
      <c r="O99" s="21"/>
      <c r="P99" s="21"/>
      <c r="Q99" s="21"/>
      <c r="R99" s="21"/>
      <c r="AP99" s="71"/>
    </row>
    <row r="100" spans="1:42">
      <c r="A100" s="36" t="s">
        <v>109</v>
      </c>
      <c r="B100" s="1831"/>
      <c r="C100" s="1831"/>
      <c r="D100" s="1831"/>
      <c r="E100" s="21"/>
      <c r="F100" s="21"/>
      <c r="G100" s="21"/>
      <c r="H100" s="21"/>
      <c r="I100" s="21"/>
      <c r="J100" s="21"/>
      <c r="K100" s="21"/>
      <c r="L100" s="21"/>
      <c r="M100" s="21"/>
      <c r="N100" s="21"/>
      <c r="O100" s="21"/>
      <c r="P100" s="21"/>
      <c r="Q100" s="21"/>
      <c r="R100" s="21"/>
      <c r="AP100" s="71"/>
    </row>
    <row r="101" spans="1:42">
      <c r="A101" s="36" t="s">
        <v>700</v>
      </c>
      <c r="B101" s="1831"/>
      <c r="C101" s="1831"/>
      <c r="D101" s="1831"/>
      <c r="E101" s="21"/>
      <c r="F101" s="21"/>
      <c r="G101" s="21"/>
      <c r="H101" s="21"/>
      <c r="I101" s="21"/>
      <c r="J101" s="21"/>
      <c r="K101" s="21"/>
      <c r="L101" s="21"/>
      <c r="M101" s="21"/>
      <c r="N101" s="21"/>
      <c r="O101" s="21"/>
      <c r="P101" s="21"/>
      <c r="Q101" s="21"/>
      <c r="R101" s="21"/>
      <c r="AP101" s="71"/>
    </row>
    <row r="102" spans="1:42">
      <c r="A102" s="36" t="s">
        <v>165</v>
      </c>
      <c r="B102" s="1438" t="s">
        <v>164</v>
      </c>
      <c r="C102" s="1434" t="s">
        <v>108</v>
      </c>
      <c r="D102" s="1436" t="s">
        <v>623</v>
      </c>
      <c r="E102" s="21"/>
      <c r="F102" s="21"/>
      <c r="G102" s="21"/>
      <c r="H102" s="21"/>
      <c r="I102" s="21"/>
      <c r="J102" s="21"/>
      <c r="K102" s="21"/>
      <c r="L102" s="21"/>
      <c r="M102" s="21"/>
      <c r="N102" s="21"/>
      <c r="O102" s="21"/>
      <c r="P102" s="21"/>
      <c r="Q102" s="21"/>
      <c r="R102" s="21"/>
      <c r="AP102" s="71"/>
    </row>
    <row r="103" spans="1:42">
      <c r="A103" s="36" t="s">
        <v>626</v>
      </c>
      <c r="B103" s="1458" t="s">
        <v>370</v>
      </c>
      <c r="C103" s="1434" t="s">
        <v>156</v>
      </c>
      <c r="D103" s="1434" t="s">
        <v>6457</v>
      </c>
      <c r="E103" s="21"/>
      <c r="F103" s="21"/>
      <c r="G103" s="21"/>
      <c r="H103" s="21"/>
      <c r="I103" s="21"/>
      <c r="J103" s="21"/>
      <c r="K103" s="21"/>
      <c r="L103" s="21"/>
      <c r="M103" s="21"/>
      <c r="N103" s="21"/>
      <c r="O103" s="21"/>
      <c r="P103" s="21"/>
      <c r="Q103" s="21"/>
      <c r="R103" s="21"/>
      <c r="AP103" s="71"/>
    </row>
    <row r="104" spans="1:42">
      <c r="B104" s="1534"/>
      <c r="C104" s="21"/>
      <c r="D104" s="21"/>
      <c r="E104" s="21"/>
      <c r="F104" s="21"/>
      <c r="G104" s="21"/>
      <c r="H104" s="21"/>
      <c r="I104" s="21"/>
      <c r="J104" s="21"/>
      <c r="K104" s="21"/>
      <c r="L104" s="21"/>
      <c r="M104" s="21"/>
      <c r="N104" s="21"/>
      <c r="O104" s="21"/>
      <c r="P104" s="21"/>
      <c r="Q104" s="21"/>
      <c r="R104" s="21"/>
      <c r="AP104" s="71"/>
    </row>
    <row r="105" spans="1:42">
      <c r="A105" s="21"/>
      <c r="B105" s="1534"/>
      <c r="C105" s="1434" t="s">
        <v>5781</v>
      </c>
      <c r="D105" s="21"/>
      <c r="E105" s="21"/>
      <c r="F105" s="21"/>
      <c r="G105" s="21"/>
      <c r="H105" s="21"/>
      <c r="I105" s="21"/>
      <c r="J105" s="21"/>
      <c r="K105" s="21"/>
      <c r="L105" s="21"/>
      <c r="M105" s="21"/>
      <c r="N105" s="21"/>
      <c r="O105" s="21"/>
      <c r="P105" s="21"/>
      <c r="Q105" s="21"/>
      <c r="R105" s="21"/>
      <c r="S105" s="21"/>
      <c r="AP105" s="71"/>
    </row>
    <row r="106" spans="1:42">
      <c r="A106" s="21"/>
      <c r="B106" s="21"/>
      <c r="C106" s="1428" t="s">
        <v>84</v>
      </c>
      <c r="D106" s="21"/>
      <c r="E106" s="21"/>
      <c r="F106" s="21"/>
      <c r="G106" s="21"/>
      <c r="H106" s="21"/>
      <c r="I106" s="21"/>
      <c r="J106" s="21"/>
      <c r="K106" s="21"/>
      <c r="L106" s="21"/>
      <c r="M106" s="21"/>
      <c r="N106" s="21"/>
      <c r="O106" s="21"/>
      <c r="P106" s="21"/>
      <c r="Q106" s="21"/>
      <c r="R106" s="21"/>
      <c r="S106" s="21"/>
      <c r="AP106" s="71"/>
    </row>
    <row r="107" spans="1:42">
      <c r="A107" s="1834" t="s">
        <v>361</v>
      </c>
      <c r="B107" s="1771"/>
      <c r="C107" s="22"/>
      <c r="D107" s="101"/>
      <c r="E107" s="101"/>
      <c r="F107" s="101"/>
      <c r="G107" s="21"/>
      <c r="H107" s="21"/>
      <c r="I107" s="21"/>
      <c r="J107" s="21"/>
      <c r="K107" s="21"/>
      <c r="L107" s="21"/>
      <c r="M107" s="21"/>
      <c r="N107" s="21"/>
      <c r="O107" s="21"/>
      <c r="P107" s="21"/>
      <c r="Q107" s="21"/>
      <c r="R107" s="21"/>
      <c r="S107" s="21"/>
      <c r="AP107" s="71"/>
    </row>
    <row r="108" spans="1:42">
      <c r="A108" s="1835" t="s">
        <v>443</v>
      </c>
      <c r="B108" s="1638" t="s">
        <v>68</v>
      </c>
      <c r="C108" s="1425"/>
      <c r="D108" s="17" t="s">
        <v>91</v>
      </c>
      <c r="E108" s="17" t="s">
        <v>154</v>
      </c>
      <c r="F108" s="1833" t="s">
        <v>216</v>
      </c>
      <c r="G108" s="17" t="s">
        <v>92</v>
      </c>
      <c r="H108" s="17" t="s">
        <v>161</v>
      </c>
      <c r="I108" s="17" t="s">
        <v>153</v>
      </c>
      <c r="J108" s="21"/>
      <c r="K108" s="21" t="s">
        <v>98</v>
      </c>
      <c r="L108" s="21" t="s">
        <v>90</v>
      </c>
      <c r="M108" s="21"/>
      <c r="N108" s="21"/>
      <c r="O108" s="21"/>
      <c r="P108" s="21"/>
      <c r="Q108" s="21"/>
      <c r="R108" s="17"/>
      <c r="S108" s="21"/>
      <c r="AP108" s="71"/>
    </row>
    <row r="109" spans="1:42">
      <c r="A109" s="1835" t="s">
        <v>444</v>
      </c>
      <c r="B109" s="1638" t="s">
        <v>67</v>
      </c>
      <c r="C109" s="1425"/>
      <c r="D109" s="17" t="s">
        <v>91</v>
      </c>
      <c r="E109" s="17" t="s">
        <v>154</v>
      </c>
      <c r="F109" s="1833" t="s">
        <v>216</v>
      </c>
      <c r="G109" s="17" t="s">
        <v>92</v>
      </c>
      <c r="H109" s="17" t="s">
        <v>163</v>
      </c>
      <c r="I109" s="17" t="s">
        <v>153</v>
      </c>
      <c r="J109" s="21"/>
      <c r="K109" s="21" t="s">
        <v>98</v>
      </c>
      <c r="L109" s="21" t="s">
        <v>90</v>
      </c>
      <c r="M109" s="21"/>
      <c r="N109" s="21"/>
      <c r="O109" s="21"/>
      <c r="P109" s="21"/>
      <c r="Q109" s="21"/>
      <c r="R109" s="17"/>
      <c r="S109" s="21"/>
      <c r="AP109" s="71"/>
    </row>
    <row r="110" spans="1:42">
      <c r="A110" s="1835" t="s">
        <v>316</v>
      </c>
      <c r="B110" s="1638" t="s">
        <v>66</v>
      </c>
      <c r="C110" s="1425"/>
      <c r="D110" s="17" t="s">
        <v>91</v>
      </c>
      <c r="E110" s="17"/>
      <c r="F110" s="1833" t="s">
        <v>216</v>
      </c>
      <c r="G110" s="17" t="s">
        <v>176</v>
      </c>
      <c r="H110" s="21"/>
      <c r="I110" s="21"/>
      <c r="J110" s="21"/>
      <c r="K110" s="21"/>
      <c r="L110" s="21" t="s">
        <v>90</v>
      </c>
      <c r="M110" s="921" t="s">
        <v>187</v>
      </c>
      <c r="N110" s="21"/>
      <c r="O110" s="21"/>
      <c r="P110" s="21"/>
      <c r="Q110" s="21"/>
      <c r="R110" s="17"/>
      <c r="S110" s="21"/>
      <c r="AP110" s="71"/>
    </row>
    <row r="111" spans="1:42">
      <c r="A111" s="1835" t="s">
        <v>514</v>
      </c>
      <c r="B111" s="1638"/>
      <c r="C111" s="22"/>
      <c r="D111" s="21"/>
      <c r="E111" s="21"/>
      <c r="F111" s="21"/>
      <c r="G111" s="21"/>
      <c r="H111" s="21"/>
      <c r="I111" s="21"/>
      <c r="J111" s="21"/>
      <c r="K111" s="21"/>
      <c r="L111" s="21"/>
      <c r="M111" s="21"/>
      <c r="N111" s="21"/>
      <c r="O111" s="21"/>
      <c r="P111" s="21"/>
      <c r="Q111" s="21"/>
      <c r="R111" s="17"/>
      <c r="S111" s="21"/>
      <c r="AP111" s="71"/>
    </row>
    <row r="112" spans="1:42">
      <c r="A112" s="1797" t="s">
        <v>731</v>
      </c>
      <c r="B112" s="1638" t="s">
        <v>10</v>
      </c>
      <c r="C112" s="1425"/>
      <c r="D112" s="17" t="s">
        <v>91</v>
      </c>
      <c r="E112" s="17" t="s">
        <v>154</v>
      </c>
      <c r="F112" s="1833" t="s">
        <v>216</v>
      </c>
      <c r="G112" s="17" t="s">
        <v>794</v>
      </c>
      <c r="H112" s="17"/>
      <c r="I112" s="21"/>
      <c r="J112" s="28"/>
      <c r="K112" s="21"/>
      <c r="L112" s="21" t="s">
        <v>90</v>
      </c>
      <c r="M112" s="21"/>
      <c r="N112" s="21"/>
      <c r="O112" s="140" t="s">
        <v>2726</v>
      </c>
      <c r="P112" s="140" t="s">
        <v>756</v>
      </c>
      <c r="Q112" s="21"/>
      <c r="R112" s="17"/>
      <c r="S112" s="21"/>
      <c r="AP112" s="71"/>
    </row>
    <row r="113" spans="1:42">
      <c r="A113" s="1797" t="s">
        <v>445</v>
      </c>
      <c r="B113" s="1638" t="s">
        <v>9</v>
      </c>
      <c r="C113" s="1425"/>
      <c r="D113" s="17" t="s">
        <v>91</v>
      </c>
      <c r="E113" s="17" t="s">
        <v>154</v>
      </c>
      <c r="F113" s="1833" t="s">
        <v>216</v>
      </c>
      <c r="G113" s="17" t="s">
        <v>794</v>
      </c>
      <c r="H113" s="17"/>
      <c r="I113" s="21"/>
      <c r="J113" s="28"/>
      <c r="K113" s="21"/>
      <c r="L113" s="21" t="s">
        <v>90</v>
      </c>
      <c r="M113" s="21"/>
      <c r="N113" s="21"/>
      <c r="O113" s="140" t="s">
        <v>571</v>
      </c>
      <c r="P113" s="140" t="s">
        <v>756</v>
      </c>
      <c r="Q113" s="21"/>
      <c r="R113" s="17"/>
      <c r="S113" s="21"/>
      <c r="AP113" s="71"/>
    </row>
    <row r="114" spans="1:42">
      <c r="A114" s="1836" t="s">
        <v>749</v>
      </c>
      <c r="B114" s="1638" t="s">
        <v>65</v>
      </c>
      <c r="C114" s="1425"/>
      <c r="D114" s="17" t="s">
        <v>91</v>
      </c>
      <c r="E114" s="17" t="s">
        <v>154</v>
      </c>
      <c r="F114" s="1833" t="s">
        <v>216</v>
      </c>
      <c r="G114" s="17" t="s">
        <v>794</v>
      </c>
      <c r="H114" s="17"/>
      <c r="I114" s="21"/>
      <c r="J114" s="28"/>
      <c r="K114" s="21"/>
      <c r="L114" s="21" t="s">
        <v>90</v>
      </c>
      <c r="M114" s="21"/>
      <c r="N114" s="21" t="s">
        <v>584</v>
      </c>
      <c r="O114" s="21"/>
      <c r="P114" s="140" t="s">
        <v>756</v>
      </c>
      <c r="Q114" s="21"/>
      <c r="R114" s="17"/>
      <c r="S114" s="21"/>
      <c r="AP114" s="71"/>
    </row>
    <row r="115" spans="1:42">
      <c r="A115" s="1836" t="s">
        <v>750</v>
      </c>
      <c r="B115" s="1638" t="s">
        <v>8</v>
      </c>
      <c r="C115" s="1425"/>
      <c r="D115" s="17" t="s">
        <v>91</v>
      </c>
      <c r="E115" s="17" t="s">
        <v>154</v>
      </c>
      <c r="F115" s="1833" t="s">
        <v>216</v>
      </c>
      <c r="G115" s="17" t="s">
        <v>794</v>
      </c>
      <c r="H115" s="17"/>
      <c r="I115" s="21"/>
      <c r="J115" s="28"/>
      <c r="K115" s="21"/>
      <c r="L115" s="21" t="s">
        <v>90</v>
      </c>
      <c r="M115" s="21"/>
      <c r="N115" s="21" t="s">
        <v>583</v>
      </c>
      <c r="O115" s="21"/>
      <c r="P115" s="140" t="s">
        <v>756</v>
      </c>
      <c r="Q115" s="21"/>
      <c r="R115" s="17"/>
      <c r="S115" s="21"/>
      <c r="AP115" s="71"/>
    </row>
    <row r="116" spans="1:42">
      <c r="A116" s="1836" t="s">
        <v>751</v>
      </c>
      <c r="B116" s="1638" t="s">
        <v>7</v>
      </c>
      <c r="C116" s="1425"/>
      <c r="D116" s="17" t="s">
        <v>91</v>
      </c>
      <c r="E116" s="17" t="s">
        <v>154</v>
      </c>
      <c r="F116" s="1833" t="s">
        <v>216</v>
      </c>
      <c r="G116" s="17" t="s">
        <v>794</v>
      </c>
      <c r="H116" s="17"/>
      <c r="I116" s="21"/>
      <c r="J116" s="28"/>
      <c r="K116" s="21"/>
      <c r="L116" s="21" t="s">
        <v>90</v>
      </c>
      <c r="M116" s="21"/>
      <c r="N116" s="21" t="s">
        <v>582</v>
      </c>
      <c r="O116" s="21"/>
      <c r="P116" s="140" t="s">
        <v>756</v>
      </c>
      <c r="Q116" s="21"/>
      <c r="R116" s="17"/>
      <c r="S116" s="21"/>
      <c r="AP116" s="71"/>
    </row>
    <row r="117" spans="1:42">
      <c r="A117" s="1836" t="s">
        <v>732</v>
      </c>
      <c r="B117" s="1638" t="s">
        <v>64</v>
      </c>
      <c r="C117" s="1425"/>
      <c r="D117" s="17" t="s">
        <v>91</v>
      </c>
      <c r="E117" s="17" t="s">
        <v>154</v>
      </c>
      <c r="F117" s="1833" t="s">
        <v>216</v>
      </c>
      <c r="G117" s="17" t="s">
        <v>794</v>
      </c>
      <c r="H117" s="17"/>
      <c r="I117" s="21"/>
      <c r="J117" s="28"/>
      <c r="K117" s="21"/>
      <c r="L117" s="21" t="s">
        <v>90</v>
      </c>
      <c r="M117" s="21"/>
      <c r="N117" s="21" t="s">
        <v>581</v>
      </c>
      <c r="O117" s="21"/>
      <c r="P117" s="140" t="s">
        <v>756</v>
      </c>
      <c r="Q117" s="21"/>
      <c r="R117" s="17"/>
      <c r="S117" s="21"/>
      <c r="AP117" s="71"/>
    </row>
    <row r="118" spans="1:42">
      <c r="A118" s="1836" t="s">
        <v>728</v>
      </c>
      <c r="B118" s="1638" t="s">
        <v>6</v>
      </c>
      <c r="C118" s="1425"/>
      <c r="D118" s="17" t="s">
        <v>91</v>
      </c>
      <c r="E118" s="17" t="s">
        <v>154</v>
      </c>
      <c r="F118" s="1833" t="s">
        <v>216</v>
      </c>
      <c r="G118" s="17" t="s">
        <v>794</v>
      </c>
      <c r="H118" s="17"/>
      <c r="I118" s="21"/>
      <c r="J118" s="28"/>
      <c r="K118" s="21"/>
      <c r="L118" s="21" t="s">
        <v>90</v>
      </c>
      <c r="M118" s="21"/>
      <c r="N118" s="21" t="s">
        <v>580</v>
      </c>
      <c r="O118" s="21"/>
      <c r="P118" s="140" t="s">
        <v>756</v>
      </c>
      <c r="Q118" s="21"/>
      <c r="R118" s="17"/>
      <c r="S118" s="21"/>
      <c r="AP118" s="71"/>
    </row>
    <row r="119" spans="1:42">
      <c r="A119" s="1836" t="s">
        <v>733</v>
      </c>
      <c r="B119" s="1638" t="s">
        <v>5</v>
      </c>
      <c r="C119" s="1425"/>
      <c r="D119" s="17" t="s">
        <v>91</v>
      </c>
      <c r="E119" s="17" t="s">
        <v>154</v>
      </c>
      <c r="F119" s="1833" t="s">
        <v>216</v>
      </c>
      <c r="G119" s="17" t="s">
        <v>794</v>
      </c>
      <c r="H119" s="17"/>
      <c r="I119" s="21"/>
      <c r="J119" s="28"/>
      <c r="K119" s="21"/>
      <c r="L119" s="21" t="s">
        <v>90</v>
      </c>
      <c r="M119" s="21"/>
      <c r="N119" s="21" t="s">
        <v>606</v>
      </c>
      <c r="O119" s="21"/>
      <c r="P119" s="140" t="s">
        <v>756</v>
      </c>
      <c r="Q119" s="21"/>
      <c r="R119" s="17"/>
      <c r="S119" s="21"/>
      <c r="AP119" s="71"/>
    </row>
    <row r="120" spans="1:42">
      <c r="A120" s="1836" t="s">
        <v>729</v>
      </c>
      <c r="B120" s="1638" t="s">
        <v>63</v>
      </c>
      <c r="C120" s="1425"/>
      <c r="D120" s="17" t="s">
        <v>91</v>
      </c>
      <c r="E120" s="17" t="s">
        <v>154</v>
      </c>
      <c r="F120" s="1833" t="s">
        <v>216</v>
      </c>
      <c r="G120" s="17" t="s">
        <v>794</v>
      </c>
      <c r="H120" s="17"/>
      <c r="I120" s="21"/>
      <c r="J120" s="28"/>
      <c r="K120" s="21"/>
      <c r="L120" s="21" t="s">
        <v>90</v>
      </c>
      <c r="M120" s="21"/>
      <c r="N120" s="21" t="s">
        <v>579</v>
      </c>
      <c r="O120" s="21"/>
      <c r="P120" s="140" t="s">
        <v>756</v>
      </c>
      <c r="Q120" s="21"/>
      <c r="R120" s="17"/>
      <c r="S120" s="21"/>
      <c r="AP120" s="71"/>
    </row>
    <row r="121" spans="1:42">
      <c r="A121" s="1836" t="s">
        <v>727</v>
      </c>
      <c r="B121" s="1638" t="s">
        <v>62</v>
      </c>
      <c r="C121" s="1425"/>
      <c r="D121" s="17" t="s">
        <v>91</v>
      </c>
      <c r="E121" s="17" t="s">
        <v>154</v>
      </c>
      <c r="F121" s="1833" t="s">
        <v>216</v>
      </c>
      <c r="G121" s="17" t="s">
        <v>794</v>
      </c>
      <c r="H121" s="17"/>
      <c r="I121" s="21"/>
      <c r="J121" s="28"/>
      <c r="K121" s="21"/>
      <c r="L121" s="21" t="s">
        <v>90</v>
      </c>
      <c r="M121" s="21"/>
      <c r="N121" s="21" t="s">
        <v>607</v>
      </c>
      <c r="O121" s="21"/>
      <c r="P121" s="140" t="s">
        <v>756</v>
      </c>
      <c r="Q121" s="21"/>
      <c r="R121" s="17"/>
      <c r="S121" s="21"/>
      <c r="AP121" s="71"/>
    </row>
    <row r="122" spans="1:42">
      <c r="A122" s="1836" t="s">
        <v>734</v>
      </c>
      <c r="B122" s="1638" t="s">
        <v>61</v>
      </c>
      <c r="C122" s="1425"/>
      <c r="D122" s="17" t="s">
        <v>91</v>
      </c>
      <c r="E122" s="17" t="s">
        <v>154</v>
      </c>
      <c r="F122" s="1833" t="s">
        <v>216</v>
      </c>
      <c r="G122" s="17" t="s">
        <v>794</v>
      </c>
      <c r="H122" s="17"/>
      <c r="I122" s="21"/>
      <c r="J122" s="28"/>
      <c r="K122" s="21"/>
      <c r="L122" s="21" t="s">
        <v>90</v>
      </c>
      <c r="M122" s="21"/>
      <c r="N122" s="21" t="s">
        <v>608</v>
      </c>
      <c r="O122" s="21"/>
      <c r="P122" s="140" t="s">
        <v>756</v>
      </c>
      <c r="Q122" s="21"/>
      <c r="R122" s="17"/>
      <c r="S122" s="21"/>
      <c r="AP122" s="71"/>
    </row>
    <row r="123" spans="1:42">
      <c r="A123" s="1836" t="s">
        <v>735</v>
      </c>
      <c r="B123" s="1638" t="s">
        <v>4</v>
      </c>
      <c r="C123" s="1425"/>
      <c r="D123" s="17" t="s">
        <v>91</v>
      </c>
      <c r="E123" s="17" t="s">
        <v>154</v>
      </c>
      <c r="F123" s="1833" t="s">
        <v>216</v>
      </c>
      <c r="G123" s="17" t="s">
        <v>794</v>
      </c>
      <c r="H123" s="17"/>
      <c r="I123" s="21"/>
      <c r="J123" s="28"/>
      <c r="K123" s="21"/>
      <c r="L123" s="21" t="s">
        <v>90</v>
      </c>
      <c r="M123" s="21"/>
      <c r="N123" s="21" t="s">
        <v>578</v>
      </c>
      <c r="O123" s="21"/>
      <c r="P123" s="140" t="s">
        <v>756</v>
      </c>
      <c r="Q123" s="21"/>
      <c r="R123" s="17"/>
      <c r="S123" s="21"/>
      <c r="AP123" s="71"/>
    </row>
    <row r="124" spans="1:42">
      <c r="A124" s="1836" t="s">
        <v>736</v>
      </c>
      <c r="B124" s="1638" t="s">
        <v>60</v>
      </c>
      <c r="C124" s="1425"/>
      <c r="D124" s="17" t="s">
        <v>91</v>
      </c>
      <c r="E124" s="17" t="s">
        <v>154</v>
      </c>
      <c r="F124" s="1833" t="s">
        <v>216</v>
      </c>
      <c r="G124" s="17" t="s">
        <v>794</v>
      </c>
      <c r="H124" s="17"/>
      <c r="I124" s="21"/>
      <c r="J124" s="28"/>
      <c r="K124" s="21"/>
      <c r="L124" s="21" t="s">
        <v>90</v>
      </c>
      <c r="M124" s="21"/>
      <c r="N124" s="21" t="s">
        <v>609</v>
      </c>
      <c r="O124" s="21"/>
      <c r="P124" s="140" t="s">
        <v>756</v>
      </c>
      <c r="Q124" s="21"/>
      <c r="R124" s="17"/>
      <c r="S124" s="21"/>
      <c r="AP124" s="71"/>
    </row>
    <row r="125" spans="1:42">
      <c r="A125" s="1836" t="s">
        <v>737</v>
      </c>
      <c r="B125" s="1638" t="s">
        <v>59</v>
      </c>
      <c r="C125" s="1425"/>
      <c r="D125" s="17" t="s">
        <v>91</v>
      </c>
      <c r="E125" s="17" t="s">
        <v>154</v>
      </c>
      <c r="F125" s="1833" t="s">
        <v>216</v>
      </c>
      <c r="G125" s="17" t="s">
        <v>794</v>
      </c>
      <c r="H125" s="17"/>
      <c r="I125" s="21"/>
      <c r="J125" s="28"/>
      <c r="K125" s="21"/>
      <c r="L125" s="21" t="s">
        <v>90</v>
      </c>
      <c r="M125" s="21"/>
      <c r="N125" s="21" t="s">
        <v>610</v>
      </c>
      <c r="O125" s="21"/>
      <c r="P125" s="140" t="s">
        <v>756</v>
      </c>
      <c r="Q125" s="21"/>
      <c r="R125" s="17"/>
      <c r="S125" s="21"/>
      <c r="AP125" s="71"/>
    </row>
    <row r="126" spans="1:42">
      <c r="A126" s="1836" t="s">
        <v>738</v>
      </c>
      <c r="B126" s="1638" t="s">
        <v>58</v>
      </c>
      <c r="C126" s="1425"/>
      <c r="D126" s="17" t="s">
        <v>91</v>
      </c>
      <c r="E126" s="17" t="s">
        <v>154</v>
      </c>
      <c r="F126" s="1833" t="s">
        <v>216</v>
      </c>
      <c r="G126" s="17" t="s">
        <v>794</v>
      </c>
      <c r="H126" s="17"/>
      <c r="I126" s="21"/>
      <c r="J126" s="28"/>
      <c r="K126" s="21"/>
      <c r="L126" s="21" t="s">
        <v>90</v>
      </c>
      <c r="M126" s="21"/>
      <c r="N126" s="21" t="s">
        <v>577</v>
      </c>
      <c r="O126" s="21"/>
      <c r="P126" s="140" t="s">
        <v>756</v>
      </c>
      <c r="Q126" s="21"/>
      <c r="R126" s="17"/>
      <c r="S126" s="21"/>
      <c r="AP126" s="71"/>
    </row>
    <row r="127" spans="1:42">
      <c r="A127" s="1836" t="s">
        <v>739</v>
      </c>
      <c r="B127" s="1638" t="s">
        <v>57</v>
      </c>
      <c r="C127" s="1425"/>
      <c r="D127" s="17" t="s">
        <v>91</v>
      </c>
      <c r="E127" s="17" t="s">
        <v>154</v>
      </c>
      <c r="F127" s="1833" t="s">
        <v>216</v>
      </c>
      <c r="G127" s="17" t="s">
        <v>794</v>
      </c>
      <c r="H127" s="17"/>
      <c r="I127" s="21"/>
      <c r="J127" s="28"/>
      <c r="K127" s="21"/>
      <c r="L127" s="21" t="s">
        <v>90</v>
      </c>
      <c r="M127" s="21"/>
      <c r="N127" s="21" t="s">
        <v>576</v>
      </c>
      <c r="O127" s="21"/>
      <c r="P127" s="140" t="s">
        <v>756</v>
      </c>
      <c r="Q127" s="21"/>
      <c r="R127" s="17"/>
      <c r="S127" s="21"/>
      <c r="AP127" s="71"/>
    </row>
    <row r="128" spans="1:42">
      <c r="A128" s="1836" t="s">
        <v>740</v>
      </c>
      <c r="B128" s="1638" t="s">
        <v>56</v>
      </c>
      <c r="C128" s="1425"/>
      <c r="D128" s="17" t="s">
        <v>91</v>
      </c>
      <c r="E128" s="17" t="s">
        <v>154</v>
      </c>
      <c r="F128" s="1833" t="s">
        <v>216</v>
      </c>
      <c r="G128" s="17" t="s">
        <v>794</v>
      </c>
      <c r="H128" s="17"/>
      <c r="I128" s="21"/>
      <c r="J128" s="28"/>
      <c r="K128" s="21"/>
      <c r="L128" s="21" t="s">
        <v>90</v>
      </c>
      <c r="M128" s="21"/>
      <c r="N128" s="21" t="s">
        <v>575</v>
      </c>
      <c r="O128" s="21"/>
      <c r="P128" s="140" t="s">
        <v>756</v>
      </c>
      <c r="Q128" s="21"/>
      <c r="R128" s="17"/>
      <c r="S128" s="21"/>
      <c r="AP128" s="71"/>
    </row>
    <row r="129" spans="1:42">
      <c r="A129" s="1836" t="s">
        <v>742</v>
      </c>
      <c r="B129" s="1638" t="s">
        <v>55</v>
      </c>
      <c r="C129" s="1425"/>
      <c r="D129" s="17" t="s">
        <v>91</v>
      </c>
      <c r="E129" s="17" t="s">
        <v>154</v>
      </c>
      <c r="F129" s="1833" t="s">
        <v>216</v>
      </c>
      <c r="G129" s="17" t="s">
        <v>794</v>
      </c>
      <c r="H129" s="17"/>
      <c r="I129" s="21"/>
      <c r="J129" s="28"/>
      <c r="K129" s="21"/>
      <c r="L129" s="21" t="s">
        <v>90</v>
      </c>
      <c r="M129" s="21"/>
      <c r="N129" s="21" t="s">
        <v>611</v>
      </c>
      <c r="O129" s="21"/>
      <c r="P129" s="140" t="s">
        <v>756</v>
      </c>
      <c r="Q129" s="21"/>
      <c r="R129" s="17"/>
      <c r="S129" s="21"/>
      <c r="AP129" s="71"/>
    </row>
    <row r="130" spans="1:42">
      <c r="A130" s="1836" t="s">
        <v>743</v>
      </c>
      <c r="B130" s="1638" t="s">
        <v>54</v>
      </c>
      <c r="C130" s="1425"/>
      <c r="D130" s="17" t="s">
        <v>91</v>
      </c>
      <c r="E130" s="17" t="s">
        <v>154</v>
      </c>
      <c r="F130" s="1833" t="s">
        <v>216</v>
      </c>
      <c r="G130" s="17" t="s">
        <v>794</v>
      </c>
      <c r="H130" s="17"/>
      <c r="I130" s="21"/>
      <c r="J130" s="28"/>
      <c r="K130" s="21"/>
      <c r="L130" s="21" t="s">
        <v>90</v>
      </c>
      <c r="M130" s="21"/>
      <c r="N130" s="21" t="s">
        <v>612</v>
      </c>
      <c r="O130" s="21"/>
      <c r="P130" s="140" t="s">
        <v>756</v>
      </c>
      <c r="Q130" s="21"/>
      <c r="R130" s="17"/>
      <c r="S130" s="21"/>
      <c r="AP130" s="71"/>
    </row>
    <row r="131" spans="1:42">
      <c r="A131" s="1836" t="s">
        <v>744</v>
      </c>
      <c r="B131" s="1638" t="s">
        <v>3</v>
      </c>
      <c r="C131" s="1425"/>
      <c r="D131" s="17" t="s">
        <v>91</v>
      </c>
      <c r="E131" s="17" t="s">
        <v>154</v>
      </c>
      <c r="F131" s="1833" t="s">
        <v>216</v>
      </c>
      <c r="G131" s="17" t="s">
        <v>794</v>
      </c>
      <c r="H131" s="17"/>
      <c r="I131" s="21"/>
      <c r="J131" s="28"/>
      <c r="K131" s="21"/>
      <c r="L131" s="21" t="s">
        <v>90</v>
      </c>
      <c r="M131" s="21"/>
      <c r="N131" s="21" t="s">
        <v>613</v>
      </c>
      <c r="O131" s="21"/>
      <c r="P131" s="140" t="s">
        <v>756</v>
      </c>
      <c r="Q131" s="21"/>
      <c r="R131" s="17"/>
      <c r="S131" s="21"/>
      <c r="AP131" s="71"/>
    </row>
    <row r="132" spans="1:42">
      <c r="A132" s="1836" t="s">
        <v>745</v>
      </c>
      <c r="B132" s="1638" t="s">
        <v>53</v>
      </c>
      <c r="C132" s="1425"/>
      <c r="D132" s="17" t="s">
        <v>91</v>
      </c>
      <c r="E132" s="17" t="s">
        <v>154</v>
      </c>
      <c r="F132" s="1833" t="s">
        <v>216</v>
      </c>
      <c r="G132" s="17" t="s">
        <v>794</v>
      </c>
      <c r="H132" s="17"/>
      <c r="I132" s="21"/>
      <c r="J132" s="28"/>
      <c r="K132" s="21"/>
      <c r="L132" s="21" t="s">
        <v>90</v>
      </c>
      <c r="M132" s="21"/>
      <c r="N132" s="21" t="s">
        <v>614</v>
      </c>
      <c r="O132" s="21"/>
      <c r="P132" s="140" t="s">
        <v>756</v>
      </c>
      <c r="Q132" s="21"/>
      <c r="R132" s="17"/>
      <c r="S132" s="21"/>
      <c r="AP132" s="71"/>
    </row>
    <row r="133" spans="1:42">
      <c r="A133" s="1836" t="s">
        <v>746</v>
      </c>
      <c r="B133" s="1638" t="s">
        <v>52</v>
      </c>
      <c r="C133" s="1425"/>
      <c r="D133" s="17" t="s">
        <v>91</v>
      </c>
      <c r="E133" s="17" t="s">
        <v>154</v>
      </c>
      <c r="F133" s="1833" t="s">
        <v>216</v>
      </c>
      <c r="G133" s="17" t="s">
        <v>794</v>
      </c>
      <c r="H133" s="17"/>
      <c r="I133" s="21"/>
      <c r="J133" s="28"/>
      <c r="K133" s="21"/>
      <c r="L133" s="21" t="s">
        <v>90</v>
      </c>
      <c r="M133" s="21"/>
      <c r="N133" s="21" t="s">
        <v>615</v>
      </c>
      <c r="O133" s="21"/>
      <c r="P133" s="140" t="s">
        <v>756</v>
      </c>
      <c r="Q133" s="21"/>
      <c r="R133" s="17"/>
      <c r="S133" s="21"/>
      <c r="AP133" s="71"/>
    </row>
    <row r="134" spans="1:42">
      <c r="A134" s="1836" t="s">
        <v>747</v>
      </c>
      <c r="B134" s="1638" t="s">
        <v>51</v>
      </c>
      <c r="C134" s="1425"/>
      <c r="D134" s="17" t="s">
        <v>91</v>
      </c>
      <c r="E134" s="17" t="s">
        <v>154</v>
      </c>
      <c r="F134" s="1833" t="s">
        <v>216</v>
      </c>
      <c r="G134" s="17" t="s">
        <v>794</v>
      </c>
      <c r="H134" s="17"/>
      <c r="I134" s="17"/>
      <c r="J134" s="28"/>
      <c r="K134" s="21"/>
      <c r="L134" s="21" t="s">
        <v>90</v>
      </c>
      <c r="M134" s="21"/>
      <c r="N134" s="21" t="s">
        <v>616</v>
      </c>
      <c r="O134" s="21"/>
      <c r="P134" s="140" t="s">
        <v>756</v>
      </c>
      <c r="Q134" s="21"/>
      <c r="R134" s="17"/>
      <c r="S134" s="21"/>
      <c r="AP134" s="71"/>
    </row>
    <row r="135" spans="1:42">
      <c r="A135" s="1836" t="s">
        <v>748</v>
      </c>
      <c r="B135" s="1638" t="s">
        <v>50</v>
      </c>
      <c r="C135" s="1425"/>
      <c r="D135" s="17" t="s">
        <v>91</v>
      </c>
      <c r="E135" s="17" t="s">
        <v>154</v>
      </c>
      <c r="F135" s="1833" t="s">
        <v>216</v>
      </c>
      <c r="G135" s="17" t="s">
        <v>794</v>
      </c>
      <c r="H135" s="17"/>
      <c r="I135" s="17"/>
      <c r="J135" s="28"/>
      <c r="K135" s="21"/>
      <c r="L135" s="21" t="s">
        <v>90</v>
      </c>
      <c r="M135" s="21"/>
      <c r="N135" s="21" t="s">
        <v>617</v>
      </c>
      <c r="O135" s="21"/>
      <c r="P135" s="140" t="s">
        <v>756</v>
      </c>
      <c r="Q135" s="21"/>
      <c r="R135" s="17"/>
      <c r="S135" s="21"/>
      <c r="AP135" s="71"/>
    </row>
    <row r="136" spans="1:42">
      <c r="A136" s="1834" t="s">
        <v>478</v>
      </c>
      <c r="B136" s="1333"/>
      <c r="C136" s="22"/>
      <c r="D136" s="21"/>
      <c r="E136" s="21"/>
      <c r="F136" s="21"/>
      <c r="G136" s="21"/>
      <c r="H136" s="21"/>
      <c r="I136" s="21"/>
      <c r="J136" s="21"/>
      <c r="K136" s="21"/>
      <c r="L136" s="21"/>
      <c r="M136" s="21"/>
      <c r="N136" s="21"/>
      <c r="O136" s="21"/>
      <c r="P136" s="21"/>
      <c r="Q136" s="21"/>
      <c r="R136" s="21"/>
      <c r="S136" s="21"/>
      <c r="AP136" s="71"/>
    </row>
    <row r="137" spans="1:42">
      <c r="A137" s="1835" t="s">
        <v>443</v>
      </c>
      <c r="B137" s="1638" t="s">
        <v>49</v>
      </c>
      <c r="C137" s="1425"/>
      <c r="D137" s="17" t="s">
        <v>91</v>
      </c>
      <c r="E137" s="17" t="s">
        <v>154</v>
      </c>
      <c r="F137" s="1833" t="s">
        <v>216</v>
      </c>
      <c r="G137" s="17" t="s">
        <v>92</v>
      </c>
      <c r="H137" s="17" t="s">
        <v>161</v>
      </c>
      <c r="I137" s="28" t="s">
        <v>116</v>
      </c>
      <c r="J137" s="17" t="s">
        <v>153</v>
      </c>
      <c r="K137" s="21" t="s">
        <v>98</v>
      </c>
      <c r="L137" s="21" t="s">
        <v>90</v>
      </c>
      <c r="M137" s="21"/>
      <c r="N137" s="21"/>
      <c r="O137" s="21"/>
      <c r="P137" s="21"/>
      <c r="Q137" s="21"/>
      <c r="R137" s="17"/>
      <c r="S137" s="21"/>
      <c r="AP137" s="71"/>
    </row>
    <row r="138" spans="1:42">
      <c r="A138" s="1835" t="s">
        <v>444</v>
      </c>
      <c r="B138" s="1638" t="s">
        <v>48</v>
      </c>
      <c r="C138" s="1425"/>
      <c r="D138" s="17" t="s">
        <v>91</v>
      </c>
      <c r="E138" s="17" t="s">
        <v>154</v>
      </c>
      <c r="F138" s="1833" t="s">
        <v>216</v>
      </c>
      <c r="G138" s="17" t="s">
        <v>92</v>
      </c>
      <c r="H138" s="17" t="s">
        <v>163</v>
      </c>
      <c r="I138" s="28" t="s">
        <v>116</v>
      </c>
      <c r="J138" s="17" t="s">
        <v>153</v>
      </c>
      <c r="K138" s="21" t="s">
        <v>98</v>
      </c>
      <c r="L138" s="21" t="s">
        <v>90</v>
      </c>
      <c r="M138" s="21"/>
      <c r="N138" s="21"/>
      <c r="O138" s="21"/>
      <c r="P138" s="21"/>
      <c r="Q138" s="21"/>
      <c r="R138" s="17"/>
      <c r="S138" s="21"/>
      <c r="AP138" s="71"/>
    </row>
    <row r="139" spans="1:42">
      <c r="A139" s="1835" t="s">
        <v>316</v>
      </c>
      <c r="B139" s="1638" t="s">
        <v>47</v>
      </c>
      <c r="C139" s="1425"/>
      <c r="D139" s="17" t="s">
        <v>91</v>
      </c>
      <c r="E139" s="17"/>
      <c r="F139" s="1833" t="s">
        <v>216</v>
      </c>
      <c r="G139" s="17" t="s">
        <v>176</v>
      </c>
      <c r="H139" s="21"/>
      <c r="I139" s="21"/>
      <c r="J139" s="28" t="s">
        <v>116</v>
      </c>
      <c r="K139" s="21"/>
      <c r="L139" s="21" t="s">
        <v>90</v>
      </c>
      <c r="M139" s="921" t="s">
        <v>187</v>
      </c>
      <c r="N139" s="21"/>
      <c r="O139" s="21"/>
      <c r="P139" s="21"/>
      <c r="Q139" s="21"/>
      <c r="R139" s="17"/>
      <c r="S139" s="21"/>
      <c r="AP139" s="71"/>
    </row>
    <row r="140" spans="1:42">
      <c r="A140" s="1835" t="s">
        <v>514</v>
      </c>
      <c r="B140" s="1771"/>
      <c r="C140" s="22"/>
      <c r="D140" s="17"/>
      <c r="E140" s="17"/>
      <c r="F140" s="1833"/>
      <c r="G140" s="17"/>
      <c r="H140" s="17"/>
      <c r="I140" s="21"/>
      <c r="J140" s="28"/>
      <c r="K140" s="21"/>
      <c r="L140" s="21"/>
      <c r="M140" s="21"/>
      <c r="N140" s="21"/>
      <c r="O140" s="21"/>
      <c r="P140" s="21"/>
      <c r="Q140" s="21"/>
      <c r="R140" s="17"/>
      <c r="S140" s="21"/>
      <c r="AP140" s="71"/>
    </row>
    <row r="141" spans="1:42">
      <c r="A141" s="1797" t="s">
        <v>731</v>
      </c>
      <c r="B141" s="1638" t="s">
        <v>46</v>
      </c>
      <c r="C141" s="1425"/>
      <c r="D141" s="17" t="s">
        <v>91</v>
      </c>
      <c r="E141" s="17" t="s">
        <v>154</v>
      </c>
      <c r="F141" s="1833" t="s">
        <v>216</v>
      </c>
      <c r="G141" s="17" t="s">
        <v>794</v>
      </c>
      <c r="H141" s="17"/>
      <c r="I141" s="21"/>
      <c r="J141" s="28" t="s">
        <v>116</v>
      </c>
      <c r="K141" s="21"/>
      <c r="L141" s="21" t="s">
        <v>90</v>
      </c>
      <c r="M141" s="21"/>
      <c r="N141" s="21"/>
      <c r="O141" s="140" t="s">
        <v>2726</v>
      </c>
      <c r="P141" s="140" t="s">
        <v>756</v>
      </c>
      <c r="Q141" s="21"/>
      <c r="R141" s="17"/>
      <c r="S141" s="21"/>
      <c r="AP141" s="71"/>
    </row>
    <row r="142" spans="1:42">
      <c r="A142" s="1797" t="s">
        <v>445</v>
      </c>
      <c r="B142" s="1638" t="s">
        <v>45</v>
      </c>
      <c r="C142" s="1425"/>
      <c r="D142" s="17" t="s">
        <v>91</v>
      </c>
      <c r="E142" s="17" t="s">
        <v>154</v>
      </c>
      <c r="F142" s="1833" t="s">
        <v>216</v>
      </c>
      <c r="G142" s="17" t="s">
        <v>794</v>
      </c>
      <c r="H142" s="17"/>
      <c r="I142" s="21"/>
      <c r="J142" s="28" t="s">
        <v>116</v>
      </c>
      <c r="K142" s="21"/>
      <c r="L142" s="21" t="s">
        <v>90</v>
      </c>
      <c r="M142" s="21"/>
      <c r="N142" s="21"/>
      <c r="O142" s="140" t="s">
        <v>571</v>
      </c>
      <c r="P142" s="140" t="s">
        <v>756</v>
      </c>
      <c r="Q142" s="21"/>
      <c r="R142" s="17"/>
      <c r="S142" s="21"/>
      <c r="AP142" s="71"/>
    </row>
    <row r="143" spans="1:42">
      <c r="A143" s="1836" t="s">
        <v>749</v>
      </c>
      <c r="B143" s="1638" t="s">
        <v>102</v>
      </c>
      <c r="C143" s="1425"/>
      <c r="D143" s="17" t="s">
        <v>91</v>
      </c>
      <c r="E143" s="17" t="s">
        <v>154</v>
      </c>
      <c r="F143" s="1833" t="s">
        <v>216</v>
      </c>
      <c r="G143" s="17" t="s">
        <v>794</v>
      </c>
      <c r="H143" s="17"/>
      <c r="I143" s="21"/>
      <c r="J143" s="28" t="s">
        <v>116</v>
      </c>
      <c r="K143" s="21"/>
      <c r="L143" s="21" t="s">
        <v>90</v>
      </c>
      <c r="M143" s="21"/>
      <c r="N143" s="21" t="s">
        <v>584</v>
      </c>
      <c r="O143" s="21"/>
      <c r="P143" s="140" t="s">
        <v>756</v>
      </c>
      <c r="Q143" s="21"/>
      <c r="R143" s="17"/>
      <c r="S143" s="21"/>
      <c r="AP143" s="71"/>
    </row>
    <row r="144" spans="1:42">
      <c r="A144" s="1836" t="s">
        <v>750</v>
      </c>
      <c r="B144" s="1638" t="s">
        <v>101</v>
      </c>
      <c r="C144" s="1425"/>
      <c r="D144" s="17" t="s">
        <v>91</v>
      </c>
      <c r="E144" s="17" t="s">
        <v>154</v>
      </c>
      <c r="F144" s="1833" t="s">
        <v>216</v>
      </c>
      <c r="G144" s="17" t="s">
        <v>794</v>
      </c>
      <c r="H144" s="17"/>
      <c r="I144" s="21"/>
      <c r="J144" s="28" t="s">
        <v>116</v>
      </c>
      <c r="K144" s="21"/>
      <c r="L144" s="21" t="s">
        <v>90</v>
      </c>
      <c r="M144" s="21"/>
      <c r="N144" s="21" t="s">
        <v>583</v>
      </c>
      <c r="O144" s="21"/>
      <c r="P144" s="140" t="s">
        <v>756</v>
      </c>
      <c r="Q144" s="21"/>
      <c r="R144" s="17"/>
      <c r="S144" s="21"/>
      <c r="AP144" s="71"/>
    </row>
    <row r="145" spans="1:42">
      <c r="A145" s="1836" t="s">
        <v>751</v>
      </c>
      <c r="B145" s="1638" t="s">
        <v>44</v>
      </c>
      <c r="C145" s="1425"/>
      <c r="D145" s="17" t="s">
        <v>91</v>
      </c>
      <c r="E145" s="17" t="s">
        <v>154</v>
      </c>
      <c r="F145" s="1833" t="s">
        <v>216</v>
      </c>
      <c r="G145" s="17" t="s">
        <v>794</v>
      </c>
      <c r="H145" s="17"/>
      <c r="I145" s="21"/>
      <c r="J145" s="28" t="s">
        <v>116</v>
      </c>
      <c r="K145" s="21"/>
      <c r="L145" s="21" t="s">
        <v>90</v>
      </c>
      <c r="M145" s="21"/>
      <c r="N145" s="21" t="s">
        <v>582</v>
      </c>
      <c r="O145" s="21"/>
      <c r="P145" s="140" t="s">
        <v>756</v>
      </c>
      <c r="Q145" s="21"/>
      <c r="R145" s="17"/>
      <c r="S145" s="21"/>
      <c r="AP145" s="71"/>
    </row>
    <row r="146" spans="1:42">
      <c r="A146" s="1836" t="s">
        <v>732</v>
      </c>
      <c r="B146" s="1638" t="s">
        <v>43</v>
      </c>
      <c r="C146" s="1425"/>
      <c r="D146" s="17" t="s">
        <v>91</v>
      </c>
      <c r="E146" s="17" t="s">
        <v>154</v>
      </c>
      <c r="F146" s="1833" t="s">
        <v>216</v>
      </c>
      <c r="G146" s="17" t="s">
        <v>794</v>
      </c>
      <c r="H146" s="17"/>
      <c r="I146" s="21"/>
      <c r="J146" s="28" t="s">
        <v>116</v>
      </c>
      <c r="K146" s="21"/>
      <c r="L146" s="21" t="s">
        <v>90</v>
      </c>
      <c r="M146" s="21"/>
      <c r="N146" s="21" t="s">
        <v>581</v>
      </c>
      <c r="O146" s="21"/>
      <c r="P146" s="140" t="s">
        <v>756</v>
      </c>
      <c r="Q146" s="21"/>
      <c r="R146" s="17"/>
      <c r="S146" s="21"/>
      <c r="AP146" s="71"/>
    </row>
    <row r="147" spans="1:42">
      <c r="A147" s="1836" t="s">
        <v>728</v>
      </c>
      <c r="B147" s="1638" t="s">
        <v>2</v>
      </c>
      <c r="C147" s="1425"/>
      <c r="D147" s="17" t="s">
        <v>91</v>
      </c>
      <c r="E147" s="17" t="s">
        <v>154</v>
      </c>
      <c r="F147" s="1833" t="s">
        <v>216</v>
      </c>
      <c r="G147" s="17" t="s">
        <v>794</v>
      </c>
      <c r="H147" s="17"/>
      <c r="I147" s="21"/>
      <c r="J147" s="28" t="s">
        <v>116</v>
      </c>
      <c r="K147" s="21"/>
      <c r="L147" s="21" t="s">
        <v>90</v>
      </c>
      <c r="M147" s="21"/>
      <c r="N147" s="21" t="s">
        <v>580</v>
      </c>
      <c r="O147" s="21"/>
      <c r="P147" s="140" t="s">
        <v>756</v>
      </c>
      <c r="Q147" s="21"/>
      <c r="R147" s="17"/>
      <c r="S147" s="21"/>
      <c r="AP147" s="71"/>
    </row>
    <row r="148" spans="1:42">
      <c r="A148" s="1836" t="s">
        <v>733</v>
      </c>
      <c r="B148" s="1638" t="s">
        <v>42</v>
      </c>
      <c r="C148" s="1425"/>
      <c r="D148" s="17" t="s">
        <v>91</v>
      </c>
      <c r="E148" s="17" t="s">
        <v>154</v>
      </c>
      <c r="F148" s="1833" t="s">
        <v>216</v>
      </c>
      <c r="G148" s="17" t="s">
        <v>794</v>
      </c>
      <c r="H148" s="17"/>
      <c r="I148" s="21"/>
      <c r="J148" s="28" t="s">
        <v>116</v>
      </c>
      <c r="K148" s="21"/>
      <c r="L148" s="21" t="s">
        <v>90</v>
      </c>
      <c r="M148" s="21"/>
      <c r="N148" s="21" t="s">
        <v>606</v>
      </c>
      <c r="O148" s="21"/>
      <c r="P148" s="140" t="s">
        <v>756</v>
      </c>
      <c r="Q148" s="21"/>
      <c r="R148" s="17"/>
      <c r="S148" s="21"/>
      <c r="AP148" s="71"/>
    </row>
    <row r="149" spans="1:42">
      <c r="A149" s="1836" t="s">
        <v>729</v>
      </c>
      <c r="B149" s="1638" t="s">
        <v>41</v>
      </c>
      <c r="C149" s="1425"/>
      <c r="D149" s="17" t="s">
        <v>91</v>
      </c>
      <c r="E149" s="17" t="s">
        <v>154</v>
      </c>
      <c r="F149" s="1833" t="s">
        <v>216</v>
      </c>
      <c r="G149" s="17" t="s">
        <v>794</v>
      </c>
      <c r="H149" s="17"/>
      <c r="I149" s="21"/>
      <c r="J149" s="28" t="s">
        <v>116</v>
      </c>
      <c r="K149" s="21"/>
      <c r="L149" s="21" t="s">
        <v>90</v>
      </c>
      <c r="M149" s="21"/>
      <c r="N149" s="21" t="s">
        <v>579</v>
      </c>
      <c r="O149" s="21"/>
      <c r="P149" s="140" t="s">
        <v>756</v>
      </c>
      <c r="Q149" s="21"/>
      <c r="R149" s="17"/>
      <c r="S149" s="21"/>
      <c r="AP149" s="71"/>
    </row>
    <row r="150" spans="1:42">
      <c r="A150" s="1836" t="s">
        <v>727</v>
      </c>
      <c r="B150" s="1638" t="s">
        <v>40</v>
      </c>
      <c r="C150" s="1425"/>
      <c r="D150" s="17" t="s">
        <v>91</v>
      </c>
      <c r="E150" s="17" t="s">
        <v>154</v>
      </c>
      <c r="F150" s="1833" t="s">
        <v>216</v>
      </c>
      <c r="G150" s="17" t="s">
        <v>794</v>
      </c>
      <c r="H150" s="17"/>
      <c r="I150" s="21"/>
      <c r="J150" s="28" t="s">
        <v>116</v>
      </c>
      <c r="K150" s="21"/>
      <c r="L150" s="21" t="s">
        <v>90</v>
      </c>
      <c r="M150" s="21"/>
      <c r="N150" s="21" t="s">
        <v>607</v>
      </c>
      <c r="O150" s="21"/>
      <c r="P150" s="140" t="s">
        <v>756</v>
      </c>
      <c r="Q150" s="21"/>
      <c r="R150" s="17"/>
      <c r="S150" s="21"/>
      <c r="AP150" s="71"/>
    </row>
    <row r="151" spans="1:42">
      <c r="A151" s="1836" t="s">
        <v>734</v>
      </c>
      <c r="B151" s="1638" t="s">
        <v>39</v>
      </c>
      <c r="C151" s="1425"/>
      <c r="D151" s="17" t="s">
        <v>91</v>
      </c>
      <c r="E151" s="17" t="s">
        <v>154</v>
      </c>
      <c r="F151" s="1833" t="s">
        <v>216</v>
      </c>
      <c r="G151" s="17" t="s">
        <v>794</v>
      </c>
      <c r="H151" s="17"/>
      <c r="I151" s="21"/>
      <c r="J151" s="28" t="s">
        <v>116</v>
      </c>
      <c r="K151" s="21"/>
      <c r="L151" s="21" t="s">
        <v>90</v>
      </c>
      <c r="M151" s="21"/>
      <c r="N151" s="21" t="s">
        <v>608</v>
      </c>
      <c r="O151" s="21"/>
      <c r="P151" s="140" t="s">
        <v>756</v>
      </c>
      <c r="Q151" s="21"/>
      <c r="R151" s="17"/>
      <c r="S151" s="21"/>
      <c r="AP151" s="71"/>
    </row>
    <row r="152" spans="1:42">
      <c r="A152" s="1836" t="s">
        <v>735</v>
      </c>
      <c r="B152" s="1638" t="s">
        <v>38</v>
      </c>
      <c r="C152" s="1425"/>
      <c r="D152" s="17" t="s">
        <v>91</v>
      </c>
      <c r="E152" s="17" t="s">
        <v>154</v>
      </c>
      <c r="F152" s="1833" t="s">
        <v>216</v>
      </c>
      <c r="G152" s="17" t="s">
        <v>794</v>
      </c>
      <c r="H152" s="17"/>
      <c r="I152" s="21"/>
      <c r="J152" s="28" t="s">
        <v>116</v>
      </c>
      <c r="K152" s="21"/>
      <c r="L152" s="21" t="s">
        <v>90</v>
      </c>
      <c r="M152" s="21"/>
      <c r="N152" s="21" t="s">
        <v>578</v>
      </c>
      <c r="O152" s="21"/>
      <c r="P152" s="140" t="s">
        <v>756</v>
      </c>
      <c r="Q152" s="21"/>
      <c r="R152" s="17"/>
      <c r="S152" s="21"/>
      <c r="AP152" s="71"/>
    </row>
    <row r="153" spans="1:42">
      <c r="A153" s="1836" t="s">
        <v>736</v>
      </c>
      <c r="B153" s="1638" t="s">
        <v>37</v>
      </c>
      <c r="C153" s="1425"/>
      <c r="D153" s="17" t="s">
        <v>91</v>
      </c>
      <c r="E153" s="17" t="s">
        <v>154</v>
      </c>
      <c r="F153" s="1833" t="s">
        <v>216</v>
      </c>
      <c r="G153" s="17" t="s">
        <v>794</v>
      </c>
      <c r="H153" s="17"/>
      <c r="I153" s="21"/>
      <c r="J153" s="28" t="s">
        <v>116</v>
      </c>
      <c r="K153" s="21"/>
      <c r="L153" s="21" t="s">
        <v>90</v>
      </c>
      <c r="M153" s="21"/>
      <c r="N153" s="21" t="s">
        <v>609</v>
      </c>
      <c r="O153" s="21"/>
      <c r="P153" s="140" t="s">
        <v>756</v>
      </c>
      <c r="Q153" s="21"/>
      <c r="R153" s="17"/>
      <c r="S153" s="21"/>
      <c r="AP153" s="71"/>
    </row>
    <row r="154" spans="1:42">
      <c r="A154" s="1836" t="s">
        <v>737</v>
      </c>
      <c r="B154" s="1638" t="s">
        <v>36</v>
      </c>
      <c r="C154" s="1425"/>
      <c r="D154" s="17" t="s">
        <v>91</v>
      </c>
      <c r="E154" s="17" t="s">
        <v>154</v>
      </c>
      <c r="F154" s="1833" t="s">
        <v>216</v>
      </c>
      <c r="G154" s="17" t="s">
        <v>794</v>
      </c>
      <c r="H154" s="17"/>
      <c r="I154" s="21"/>
      <c r="J154" s="28" t="s">
        <v>116</v>
      </c>
      <c r="K154" s="21"/>
      <c r="L154" s="21" t="s">
        <v>90</v>
      </c>
      <c r="M154" s="21"/>
      <c r="N154" s="21" t="s">
        <v>610</v>
      </c>
      <c r="O154" s="21"/>
      <c r="P154" s="140" t="s">
        <v>756</v>
      </c>
      <c r="Q154" s="21"/>
      <c r="R154" s="17"/>
      <c r="S154" s="21"/>
      <c r="AP154" s="71"/>
    </row>
    <row r="155" spans="1:42">
      <c r="A155" s="1836" t="s">
        <v>738</v>
      </c>
      <c r="B155" s="1638" t="s">
        <v>35</v>
      </c>
      <c r="C155" s="1425"/>
      <c r="D155" s="17" t="s">
        <v>91</v>
      </c>
      <c r="E155" s="17" t="s">
        <v>154</v>
      </c>
      <c r="F155" s="1833" t="s">
        <v>216</v>
      </c>
      <c r="G155" s="17" t="s">
        <v>794</v>
      </c>
      <c r="H155" s="17"/>
      <c r="I155" s="21"/>
      <c r="J155" s="28" t="s">
        <v>116</v>
      </c>
      <c r="K155" s="21"/>
      <c r="L155" s="21" t="s">
        <v>90</v>
      </c>
      <c r="M155" s="21"/>
      <c r="N155" s="21" t="s">
        <v>577</v>
      </c>
      <c r="O155" s="21"/>
      <c r="P155" s="140" t="s">
        <v>756</v>
      </c>
      <c r="Q155" s="21"/>
      <c r="R155" s="17"/>
      <c r="S155" s="21"/>
      <c r="AP155" s="71"/>
    </row>
    <row r="156" spans="1:42">
      <c r="A156" s="1836" t="s">
        <v>739</v>
      </c>
      <c r="B156" s="1638" t="s">
        <v>34</v>
      </c>
      <c r="C156" s="1425"/>
      <c r="D156" s="17" t="s">
        <v>91</v>
      </c>
      <c r="E156" s="17" t="s">
        <v>154</v>
      </c>
      <c r="F156" s="1833" t="s">
        <v>216</v>
      </c>
      <c r="G156" s="17" t="s">
        <v>794</v>
      </c>
      <c r="H156" s="17"/>
      <c r="I156" s="21"/>
      <c r="J156" s="28" t="s">
        <v>116</v>
      </c>
      <c r="K156" s="21"/>
      <c r="L156" s="21" t="s">
        <v>90</v>
      </c>
      <c r="M156" s="21"/>
      <c r="N156" s="21" t="s">
        <v>576</v>
      </c>
      <c r="O156" s="21"/>
      <c r="P156" s="140" t="s">
        <v>756</v>
      </c>
      <c r="Q156" s="21"/>
      <c r="R156" s="17"/>
      <c r="S156" s="21"/>
      <c r="AP156" s="71"/>
    </row>
    <row r="157" spans="1:42">
      <c r="A157" s="1836" t="s">
        <v>740</v>
      </c>
      <c r="B157" s="1638" t="s">
        <v>33</v>
      </c>
      <c r="C157" s="1425"/>
      <c r="D157" s="17" t="s">
        <v>91</v>
      </c>
      <c r="E157" s="17" t="s">
        <v>154</v>
      </c>
      <c r="F157" s="1833" t="s">
        <v>216</v>
      </c>
      <c r="G157" s="17" t="s">
        <v>794</v>
      </c>
      <c r="H157" s="17"/>
      <c r="I157" s="21"/>
      <c r="J157" s="28" t="s">
        <v>116</v>
      </c>
      <c r="K157" s="21"/>
      <c r="L157" s="21" t="s">
        <v>90</v>
      </c>
      <c r="M157" s="21"/>
      <c r="N157" s="21" t="s">
        <v>575</v>
      </c>
      <c r="O157" s="21"/>
      <c r="P157" s="140" t="s">
        <v>756</v>
      </c>
      <c r="Q157" s="21"/>
      <c r="R157" s="17"/>
      <c r="S157" s="21"/>
      <c r="AP157" s="71"/>
    </row>
    <row r="158" spans="1:42">
      <c r="A158" s="1836" t="s">
        <v>742</v>
      </c>
      <c r="B158" s="1638" t="s">
        <v>32</v>
      </c>
      <c r="C158" s="1425"/>
      <c r="D158" s="17" t="s">
        <v>91</v>
      </c>
      <c r="E158" s="17" t="s">
        <v>154</v>
      </c>
      <c r="F158" s="1833" t="s">
        <v>216</v>
      </c>
      <c r="G158" s="17" t="s">
        <v>794</v>
      </c>
      <c r="H158" s="17"/>
      <c r="I158" s="21"/>
      <c r="J158" s="28" t="s">
        <v>116</v>
      </c>
      <c r="K158" s="21"/>
      <c r="L158" s="21" t="s">
        <v>90</v>
      </c>
      <c r="M158" s="21"/>
      <c r="N158" s="21" t="s">
        <v>611</v>
      </c>
      <c r="O158" s="21"/>
      <c r="P158" s="140" t="s">
        <v>756</v>
      </c>
      <c r="Q158" s="21"/>
      <c r="R158" s="17"/>
      <c r="S158" s="21"/>
      <c r="AP158" s="71"/>
    </row>
    <row r="159" spans="1:42">
      <c r="A159" s="1836" t="s">
        <v>743</v>
      </c>
      <c r="B159" s="1638" t="s">
        <v>31</v>
      </c>
      <c r="C159" s="1425"/>
      <c r="D159" s="17" t="s">
        <v>91</v>
      </c>
      <c r="E159" s="17" t="s">
        <v>154</v>
      </c>
      <c r="F159" s="1833" t="s">
        <v>216</v>
      </c>
      <c r="G159" s="17" t="s">
        <v>794</v>
      </c>
      <c r="H159" s="17"/>
      <c r="I159" s="21"/>
      <c r="J159" s="28" t="s">
        <v>116</v>
      </c>
      <c r="K159" s="21"/>
      <c r="L159" s="21" t="s">
        <v>90</v>
      </c>
      <c r="M159" s="21"/>
      <c r="N159" s="21" t="s">
        <v>612</v>
      </c>
      <c r="O159" s="21"/>
      <c r="P159" s="140" t="s">
        <v>756</v>
      </c>
      <c r="Q159" s="21"/>
      <c r="R159" s="17"/>
      <c r="S159" s="21"/>
      <c r="AP159" s="71"/>
    </row>
    <row r="160" spans="1:42">
      <c r="A160" s="1836" t="s">
        <v>744</v>
      </c>
      <c r="B160" s="1638" t="s">
        <v>30</v>
      </c>
      <c r="C160" s="1425"/>
      <c r="D160" s="17" t="s">
        <v>91</v>
      </c>
      <c r="E160" s="17" t="s">
        <v>154</v>
      </c>
      <c r="F160" s="1833" t="s">
        <v>216</v>
      </c>
      <c r="G160" s="17" t="s">
        <v>794</v>
      </c>
      <c r="H160" s="17"/>
      <c r="I160" s="21"/>
      <c r="J160" s="28" t="s">
        <v>116</v>
      </c>
      <c r="K160" s="21"/>
      <c r="L160" s="21" t="s">
        <v>90</v>
      </c>
      <c r="M160" s="21"/>
      <c r="N160" s="21" t="s">
        <v>613</v>
      </c>
      <c r="O160" s="21"/>
      <c r="P160" s="140" t="s">
        <v>756</v>
      </c>
      <c r="Q160" s="21"/>
      <c r="R160" s="17"/>
      <c r="S160" s="21"/>
      <c r="AP160" s="71"/>
    </row>
    <row r="161" spans="1:43">
      <c r="A161" s="1836" t="s">
        <v>745</v>
      </c>
      <c r="B161" s="1638" t="s">
        <v>29</v>
      </c>
      <c r="C161" s="1425"/>
      <c r="D161" s="17" t="s">
        <v>91</v>
      </c>
      <c r="E161" s="17" t="s">
        <v>154</v>
      </c>
      <c r="F161" s="1833" t="s">
        <v>216</v>
      </c>
      <c r="G161" s="17" t="s">
        <v>794</v>
      </c>
      <c r="H161" s="17"/>
      <c r="I161" s="21"/>
      <c r="J161" s="28" t="s">
        <v>116</v>
      </c>
      <c r="K161" s="21"/>
      <c r="L161" s="21" t="s">
        <v>90</v>
      </c>
      <c r="M161" s="21"/>
      <c r="N161" s="21" t="s">
        <v>614</v>
      </c>
      <c r="O161" s="21"/>
      <c r="P161" s="140" t="s">
        <v>756</v>
      </c>
      <c r="Q161" s="21"/>
      <c r="R161" s="17"/>
      <c r="S161" s="21"/>
      <c r="AP161" s="71"/>
    </row>
    <row r="162" spans="1:43">
      <c r="A162" s="1836" t="s">
        <v>746</v>
      </c>
      <c r="B162" s="1638" t="s">
        <v>28</v>
      </c>
      <c r="C162" s="1425"/>
      <c r="D162" s="17" t="s">
        <v>91</v>
      </c>
      <c r="E162" s="17" t="s">
        <v>154</v>
      </c>
      <c r="F162" s="1833" t="s">
        <v>216</v>
      </c>
      <c r="G162" s="17" t="s">
        <v>794</v>
      </c>
      <c r="H162" s="17"/>
      <c r="I162" s="21"/>
      <c r="J162" s="28" t="s">
        <v>116</v>
      </c>
      <c r="K162" s="21"/>
      <c r="L162" s="21" t="s">
        <v>90</v>
      </c>
      <c r="M162" s="21"/>
      <c r="N162" s="21" t="s">
        <v>615</v>
      </c>
      <c r="O162" s="21"/>
      <c r="P162" s="140" t="s">
        <v>756</v>
      </c>
      <c r="Q162" s="21"/>
      <c r="R162" s="17"/>
      <c r="S162" s="21"/>
      <c r="AP162" s="71"/>
    </row>
    <row r="163" spans="1:43">
      <c r="A163" s="1836" t="s">
        <v>747</v>
      </c>
      <c r="B163" s="1638" t="s">
        <v>1</v>
      </c>
      <c r="C163" s="1425"/>
      <c r="D163" s="17" t="s">
        <v>91</v>
      </c>
      <c r="E163" s="17" t="s">
        <v>154</v>
      </c>
      <c r="F163" s="1833" t="s">
        <v>216</v>
      </c>
      <c r="G163" s="17" t="s">
        <v>794</v>
      </c>
      <c r="H163" s="17"/>
      <c r="I163" s="21"/>
      <c r="J163" s="28" t="s">
        <v>116</v>
      </c>
      <c r="K163" s="21"/>
      <c r="L163" s="21" t="s">
        <v>90</v>
      </c>
      <c r="M163" s="21"/>
      <c r="N163" s="21" t="s">
        <v>616</v>
      </c>
      <c r="O163" s="21"/>
      <c r="P163" s="140" t="s">
        <v>756</v>
      </c>
      <c r="Q163" s="21"/>
      <c r="R163" s="17"/>
      <c r="S163" s="21"/>
      <c r="AP163" s="71"/>
    </row>
    <row r="164" spans="1:43">
      <c r="A164" s="1836" t="s">
        <v>748</v>
      </c>
      <c r="B164" s="1638" t="s">
        <v>0</v>
      </c>
      <c r="C164" s="1425"/>
      <c r="D164" s="17" t="s">
        <v>91</v>
      </c>
      <c r="E164" s="17" t="s">
        <v>154</v>
      </c>
      <c r="F164" s="1833" t="s">
        <v>216</v>
      </c>
      <c r="G164" s="17" t="s">
        <v>794</v>
      </c>
      <c r="H164" s="17"/>
      <c r="I164" s="21"/>
      <c r="J164" s="28" t="s">
        <v>116</v>
      </c>
      <c r="K164" s="21"/>
      <c r="L164" s="21" t="s">
        <v>90</v>
      </c>
      <c r="M164" s="21"/>
      <c r="N164" s="21" t="s">
        <v>617</v>
      </c>
      <c r="O164" s="21"/>
      <c r="P164" s="140" t="s">
        <v>756</v>
      </c>
      <c r="Q164" s="21"/>
      <c r="R164" s="17"/>
      <c r="S164" s="21"/>
      <c r="AP164" s="71"/>
    </row>
    <row r="165" spans="1:43">
      <c r="A165" s="21"/>
      <c r="B165" s="1534"/>
      <c r="C165" s="89" t="s">
        <v>205</v>
      </c>
      <c r="D165" s="1534"/>
      <c r="E165" s="1534"/>
      <c r="F165" s="21"/>
      <c r="G165" s="1534"/>
      <c r="H165" s="21"/>
      <c r="I165" s="21"/>
      <c r="J165" s="21"/>
      <c r="K165" s="21"/>
      <c r="L165" s="21"/>
      <c r="M165" s="21"/>
      <c r="N165" s="21"/>
      <c r="O165" s="21"/>
      <c r="P165" s="21"/>
      <c r="Q165" s="21"/>
      <c r="R165" s="21"/>
      <c r="S165" s="21"/>
      <c r="AP165" s="71"/>
    </row>
    <row r="166" spans="1:43">
      <c r="A166" s="21"/>
      <c r="B166" s="1534"/>
      <c r="C166" s="21"/>
      <c r="D166" s="21"/>
      <c r="E166" s="21"/>
      <c r="F166" s="21"/>
      <c r="G166" s="21"/>
      <c r="H166" s="21"/>
      <c r="I166" s="21"/>
      <c r="J166" s="21"/>
      <c r="K166" s="21"/>
      <c r="L166" s="21"/>
      <c r="M166" s="21"/>
      <c r="N166" s="21"/>
      <c r="O166" s="21"/>
      <c r="P166" s="21"/>
      <c r="Q166" s="21"/>
      <c r="R166" s="21"/>
      <c r="S166" s="21"/>
      <c r="AP166" s="71"/>
    </row>
    <row r="167" spans="1:43">
      <c r="A167" s="1800" t="s">
        <v>6024</v>
      </c>
      <c r="B167" s="1837"/>
      <c r="C167" s="1534"/>
      <c r="D167" s="1534"/>
      <c r="E167" s="21"/>
      <c r="F167" s="21"/>
      <c r="G167" s="21"/>
      <c r="H167" s="21"/>
      <c r="I167" s="21"/>
      <c r="J167" s="21"/>
      <c r="K167" s="21"/>
      <c r="L167" s="21"/>
      <c r="M167" s="21"/>
      <c r="N167" s="21"/>
      <c r="O167" s="21"/>
      <c r="P167" s="21"/>
      <c r="Q167" s="21"/>
      <c r="R167" s="21"/>
      <c r="S167" s="21"/>
      <c r="AP167" s="71"/>
    </row>
    <row r="168" spans="1:43">
      <c r="A168" s="1827" t="s">
        <v>704</v>
      </c>
      <c r="B168" s="1838"/>
      <c r="C168" s="1534"/>
      <c r="D168" s="1534"/>
      <c r="E168" s="21"/>
      <c r="F168" s="21"/>
      <c r="G168" s="21"/>
      <c r="H168" s="21"/>
      <c r="I168" s="21"/>
      <c r="J168" s="21"/>
      <c r="K168" s="21"/>
      <c r="L168" s="21"/>
      <c r="M168" s="21"/>
      <c r="N168" s="21"/>
      <c r="O168" s="21"/>
      <c r="P168" s="21"/>
      <c r="Q168" s="21"/>
      <c r="R168" s="21"/>
      <c r="S168" s="21"/>
      <c r="AP168" s="71"/>
    </row>
    <row r="169" spans="1:43">
      <c r="B169"/>
      <c r="C169" s="71"/>
      <c r="N169" s="21"/>
      <c r="O169" s="21"/>
      <c r="AP169" s="71"/>
    </row>
    <row r="170" spans="1:43">
      <c r="A170" s="36" t="s">
        <v>109</v>
      </c>
      <c r="B170"/>
      <c r="C170" s="78"/>
      <c r="D170" s="78"/>
      <c r="N170" s="21"/>
      <c r="O170" s="21"/>
      <c r="AP170" s="71"/>
    </row>
    <row r="171" spans="1:43">
      <c r="A171" s="36" t="s">
        <v>700</v>
      </c>
      <c r="B171"/>
      <c r="C171" s="78"/>
      <c r="D171" s="78"/>
      <c r="N171" s="21"/>
      <c r="O171" s="21"/>
      <c r="AQ171" s="71"/>
    </row>
    <row r="172" spans="1:43">
      <c r="A172" s="36" t="s">
        <v>703</v>
      </c>
      <c r="B172" s="1438" t="s">
        <v>705</v>
      </c>
      <c r="C172" s="1433" t="s">
        <v>108</v>
      </c>
      <c r="D172" s="1434" t="s">
        <v>605</v>
      </c>
      <c r="N172" s="21"/>
      <c r="O172" s="21"/>
      <c r="AQ172" s="71"/>
    </row>
    <row r="173" spans="1:43">
      <c r="A173" s="36" t="s">
        <v>626</v>
      </c>
      <c r="B173" s="1432" t="s">
        <v>370</v>
      </c>
      <c r="C173" s="1433" t="s">
        <v>156</v>
      </c>
      <c r="D173" s="1434" t="s">
        <v>6457</v>
      </c>
      <c r="N173" s="21"/>
      <c r="O173" s="21"/>
      <c r="AQ173" s="71"/>
    </row>
    <row r="174" spans="1:43">
      <c r="A174" s="21"/>
      <c r="B174" s="1534"/>
      <c r="C174" s="21"/>
      <c r="D174" s="21"/>
      <c r="E174" s="21"/>
      <c r="F174" s="21"/>
      <c r="G174" s="21"/>
      <c r="H174" s="21"/>
      <c r="I174" s="21"/>
      <c r="J174" s="21"/>
      <c r="K174" s="21"/>
      <c r="L174" s="21"/>
      <c r="M174" s="21"/>
      <c r="N174" s="21"/>
      <c r="O174" s="21"/>
      <c r="P174" s="21"/>
      <c r="Q174" s="21"/>
      <c r="R174" s="21"/>
      <c r="S174" s="21"/>
      <c r="AQ174" s="71"/>
    </row>
    <row r="175" spans="1:43">
      <c r="A175" s="21"/>
      <c r="B175" s="1534"/>
      <c r="C175" s="1434" t="s">
        <v>5780</v>
      </c>
      <c r="D175" s="21"/>
      <c r="E175" s="21"/>
      <c r="F175" s="21"/>
      <c r="G175" s="21"/>
      <c r="H175" s="21"/>
      <c r="I175" s="21"/>
      <c r="J175" s="21"/>
      <c r="K175" s="21"/>
      <c r="L175" s="21"/>
      <c r="M175" s="21"/>
      <c r="N175" s="21"/>
      <c r="O175" s="21"/>
      <c r="P175" s="21"/>
      <c r="Q175" s="21"/>
      <c r="R175" s="21"/>
      <c r="S175" s="21"/>
      <c r="AQ175" s="71"/>
    </row>
    <row r="176" spans="1:43" ht="14.25" customHeight="1">
      <c r="A176" s="21"/>
      <c r="B176" s="1534"/>
      <c r="C176" s="1428" t="s">
        <v>83</v>
      </c>
      <c r="D176" s="21"/>
      <c r="E176" s="21"/>
      <c r="F176" s="21"/>
      <c r="G176" s="21"/>
      <c r="H176" s="21"/>
      <c r="I176" s="21"/>
      <c r="J176" s="21"/>
      <c r="K176" s="21"/>
      <c r="L176" s="21"/>
      <c r="M176" s="21"/>
      <c r="N176" s="21"/>
      <c r="O176" s="21"/>
      <c r="P176" s="21"/>
      <c r="Q176" s="21"/>
      <c r="R176" s="21"/>
      <c r="S176" s="21"/>
      <c r="AQ176" s="71"/>
    </row>
    <row r="177" spans="1:43">
      <c r="A177" s="1834" t="s">
        <v>361</v>
      </c>
      <c r="B177" s="1771"/>
      <c r="C177" s="22"/>
      <c r="D177" s="101"/>
      <c r="E177" s="101"/>
      <c r="F177" s="101"/>
      <c r="G177" s="101"/>
      <c r="H177" s="101"/>
      <c r="I177" s="101"/>
      <c r="J177" s="101"/>
      <c r="K177" s="101"/>
      <c r="L177" s="101"/>
      <c r="M177" s="101"/>
      <c r="N177" s="21"/>
      <c r="O177" s="101"/>
      <c r="P177" s="101"/>
      <c r="Q177" s="101"/>
      <c r="R177" s="101"/>
      <c r="S177" s="101"/>
      <c r="T177" s="101"/>
      <c r="U177" s="101"/>
      <c r="V177" s="101"/>
      <c r="AQ177" s="71"/>
    </row>
    <row r="178" spans="1:43">
      <c r="A178" s="1835" t="s">
        <v>443</v>
      </c>
      <c r="B178" s="1638" t="s">
        <v>68</v>
      </c>
      <c r="C178" s="1425"/>
      <c r="D178" s="17" t="s">
        <v>91</v>
      </c>
      <c r="E178" s="17" t="s">
        <v>154</v>
      </c>
      <c r="F178" s="1833" t="s">
        <v>216</v>
      </c>
      <c r="G178" s="17" t="s">
        <v>92</v>
      </c>
      <c r="H178" s="17" t="s">
        <v>161</v>
      </c>
      <c r="I178" s="17" t="s">
        <v>153</v>
      </c>
      <c r="J178" s="21"/>
      <c r="K178" s="21" t="s">
        <v>98</v>
      </c>
      <c r="L178" s="21" t="s">
        <v>90</v>
      </c>
      <c r="M178" s="21"/>
      <c r="N178" s="21"/>
      <c r="O178" s="21"/>
      <c r="P178" s="21"/>
      <c r="Q178" s="21"/>
      <c r="R178" s="21"/>
      <c r="S178" s="17"/>
      <c r="AQ178" s="71"/>
    </row>
    <row r="179" spans="1:43">
      <c r="A179" s="1835" t="s">
        <v>444</v>
      </c>
      <c r="B179" s="1638" t="s">
        <v>67</v>
      </c>
      <c r="C179" s="1425"/>
      <c r="D179" s="17" t="s">
        <v>91</v>
      </c>
      <c r="E179" s="17" t="s">
        <v>154</v>
      </c>
      <c r="F179" s="1833" t="s">
        <v>216</v>
      </c>
      <c r="G179" s="17" t="s">
        <v>92</v>
      </c>
      <c r="H179" s="17" t="s">
        <v>163</v>
      </c>
      <c r="I179" s="17" t="s">
        <v>153</v>
      </c>
      <c r="J179" s="21"/>
      <c r="K179" s="21" t="s">
        <v>98</v>
      </c>
      <c r="L179" s="21" t="s">
        <v>90</v>
      </c>
      <c r="M179" s="21"/>
      <c r="N179" s="21"/>
      <c r="O179" s="21"/>
      <c r="P179" s="21"/>
      <c r="Q179" s="21"/>
      <c r="R179" s="21"/>
      <c r="S179" s="17"/>
      <c r="AQ179" s="71"/>
    </row>
    <row r="180" spans="1:43">
      <c r="A180" s="1835" t="s">
        <v>316</v>
      </c>
      <c r="B180" s="1638" t="s">
        <v>66</v>
      </c>
      <c r="C180" s="1425"/>
      <c r="D180" s="17" t="s">
        <v>91</v>
      </c>
      <c r="E180" s="17"/>
      <c r="F180" s="1833" t="s">
        <v>216</v>
      </c>
      <c r="G180" s="17" t="s">
        <v>176</v>
      </c>
      <c r="H180" s="21"/>
      <c r="I180" s="21"/>
      <c r="J180" s="21"/>
      <c r="K180" s="21"/>
      <c r="L180" s="21" t="s">
        <v>90</v>
      </c>
      <c r="M180" s="921" t="s">
        <v>187</v>
      </c>
      <c r="N180" s="21"/>
      <c r="O180" s="21"/>
      <c r="P180" s="21"/>
      <c r="Q180" s="21"/>
      <c r="R180" s="21"/>
      <c r="S180" s="17"/>
      <c r="AQ180" s="71"/>
    </row>
    <row r="181" spans="1:43">
      <c r="A181" s="1835" t="s">
        <v>514</v>
      </c>
      <c r="B181" s="1638"/>
      <c r="C181" s="22"/>
      <c r="D181" s="21"/>
      <c r="E181" s="21"/>
      <c r="F181" s="21"/>
      <c r="G181" s="21"/>
      <c r="H181" s="21"/>
      <c r="I181" s="21"/>
      <c r="J181" s="21"/>
      <c r="K181" s="21"/>
      <c r="L181" s="21"/>
      <c r="M181" s="21"/>
      <c r="N181" s="21"/>
      <c r="O181" s="21"/>
      <c r="P181" s="21"/>
      <c r="Q181" s="21"/>
      <c r="R181" s="21"/>
      <c r="S181" s="17"/>
      <c r="AQ181" s="71"/>
    </row>
    <row r="182" spans="1:43">
      <c r="A182" s="1797" t="s">
        <v>731</v>
      </c>
      <c r="B182" s="1638" t="s">
        <v>10</v>
      </c>
      <c r="C182" s="1425"/>
      <c r="D182" s="17" t="s">
        <v>91</v>
      </c>
      <c r="E182" s="17" t="s">
        <v>154</v>
      </c>
      <c r="F182" s="1833" t="s">
        <v>216</v>
      </c>
      <c r="G182" s="17" t="s">
        <v>794</v>
      </c>
      <c r="H182" s="17"/>
      <c r="I182" s="21"/>
      <c r="J182" s="28"/>
      <c r="K182" s="21"/>
      <c r="L182" s="21" t="s">
        <v>90</v>
      </c>
      <c r="M182" s="21"/>
      <c r="N182" s="21"/>
      <c r="O182" s="21"/>
      <c r="P182" s="140" t="s">
        <v>2726</v>
      </c>
      <c r="Q182" s="140" t="s">
        <v>756</v>
      </c>
      <c r="R182" s="21"/>
      <c r="S182" s="17"/>
      <c r="AQ182" s="71"/>
    </row>
    <row r="183" spans="1:43">
      <c r="A183" s="1797" t="s">
        <v>445</v>
      </c>
      <c r="B183" s="1638" t="s">
        <v>9</v>
      </c>
      <c r="C183" s="1425"/>
      <c r="D183" s="17" t="s">
        <v>91</v>
      </c>
      <c r="E183" s="17" t="s">
        <v>154</v>
      </c>
      <c r="F183" s="1833" t="s">
        <v>216</v>
      </c>
      <c r="G183" s="17" t="s">
        <v>794</v>
      </c>
      <c r="H183" s="17"/>
      <c r="I183" s="21"/>
      <c r="J183" s="28"/>
      <c r="K183" s="21"/>
      <c r="L183" s="21" t="s">
        <v>90</v>
      </c>
      <c r="M183" s="21"/>
      <c r="N183" s="21"/>
      <c r="O183" s="21"/>
      <c r="P183" s="140" t="s">
        <v>571</v>
      </c>
      <c r="Q183" s="140" t="s">
        <v>756</v>
      </c>
      <c r="R183" s="21"/>
      <c r="S183" s="17"/>
      <c r="AQ183" s="71"/>
    </row>
    <row r="184" spans="1:43">
      <c r="A184" s="1836" t="s">
        <v>749</v>
      </c>
      <c r="B184" s="1638" t="s">
        <v>65</v>
      </c>
      <c r="C184" s="1425"/>
      <c r="D184" s="17" t="s">
        <v>91</v>
      </c>
      <c r="E184" s="17" t="s">
        <v>154</v>
      </c>
      <c r="F184" s="1833" t="s">
        <v>216</v>
      </c>
      <c r="G184" s="17" t="s">
        <v>794</v>
      </c>
      <c r="H184" s="17"/>
      <c r="I184" s="21"/>
      <c r="J184" s="28"/>
      <c r="K184" s="21"/>
      <c r="L184" s="21" t="s">
        <v>90</v>
      </c>
      <c r="M184" s="21"/>
      <c r="N184" s="21"/>
      <c r="O184" s="21" t="s">
        <v>584</v>
      </c>
      <c r="P184" s="21"/>
      <c r="Q184" s="140" t="s">
        <v>756</v>
      </c>
      <c r="R184" s="21"/>
      <c r="S184" s="17"/>
      <c r="AQ184" s="71"/>
    </row>
    <row r="185" spans="1:43">
      <c r="A185" s="1836" t="s">
        <v>750</v>
      </c>
      <c r="B185" s="1638" t="s">
        <v>8</v>
      </c>
      <c r="C185" s="1425"/>
      <c r="D185" s="17" t="s">
        <v>91</v>
      </c>
      <c r="E185" s="17" t="s">
        <v>154</v>
      </c>
      <c r="F185" s="1833" t="s">
        <v>216</v>
      </c>
      <c r="G185" s="17" t="s">
        <v>794</v>
      </c>
      <c r="H185" s="17"/>
      <c r="I185" s="21"/>
      <c r="J185" s="28"/>
      <c r="K185" s="21"/>
      <c r="L185" s="21" t="s">
        <v>90</v>
      </c>
      <c r="M185" s="21"/>
      <c r="N185" s="21"/>
      <c r="O185" s="21" t="s">
        <v>583</v>
      </c>
      <c r="P185" s="21"/>
      <c r="Q185" s="140" t="s">
        <v>756</v>
      </c>
      <c r="R185" s="21"/>
      <c r="S185" s="17"/>
      <c r="AQ185" s="71"/>
    </row>
    <row r="186" spans="1:43">
      <c r="A186" s="1836" t="s">
        <v>751</v>
      </c>
      <c r="B186" s="1638" t="s">
        <v>7</v>
      </c>
      <c r="C186" s="1425"/>
      <c r="D186" s="17" t="s">
        <v>91</v>
      </c>
      <c r="E186" s="17" t="s">
        <v>154</v>
      </c>
      <c r="F186" s="1833" t="s">
        <v>216</v>
      </c>
      <c r="G186" s="17" t="s">
        <v>794</v>
      </c>
      <c r="H186" s="17"/>
      <c r="I186" s="21"/>
      <c r="J186" s="28"/>
      <c r="K186" s="21"/>
      <c r="L186" s="21" t="s">
        <v>90</v>
      </c>
      <c r="M186" s="21"/>
      <c r="N186" s="21"/>
      <c r="O186" s="21" t="s">
        <v>582</v>
      </c>
      <c r="P186" s="21"/>
      <c r="Q186" s="140" t="s">
        <v>756</v>
      </c>
      <c r="R186" s="21"/>
      <c r="S186" s="17"/>
      <c r="AQ186" s="71"/>
    </row>
    <row r="187" spans="1:43">
      <c r="A187" s="1836" t="s">
        <v>732</v>
      </c>
      <c r="B187" s="1638" t="s">
        <v>64</v>
      </c>
      <c r="C187" s="1425"/>
      <c r="D187" s="17" t="s">
        <v>91</v>
      </c>
      <c r="E187" s="17" t="s">
        <v>154</v>
      </c>
      <c r="F187" s="1833" t="s">
        <v>216</v>
      </c>
      <c r="G187" s="17" t="s">
        <v>794</v>
      </c>
      <c r="H187" s="17"/>
      <c r="I187" s="21"/>
      <c r="J187" s="28"/>
      <c r="K187" s="21"/>
      <c r="L187" s="21" t="s">
        <v>90</v>
      </c>
      <c r="M187" s="21"/>
      <c r="N187" s="21"/>
      <c r="O187" s="21" t="s">
        <v>581</v>
      </c>
      <c r="P187" s="21"/>
      <c r="Q187" s="140" t="s">
        <v>756</v>
      </c>
      <c r="R187" s="21"/>
      <c r="S187" s="17"/>
      <c r="AQ187" s="71"/>
    </row>
    <row r="188" spans="1:43">
      <c r="A188" s="1836" t="s">
        <v>728</v>
      </c>
      <c r="B188" s="1638" t="s">
        <v>6</v>
      </c>
      <c r="C188" s="1425"/>
      <c r="D188" s="17" t="s">
        <v>91</v>
      </c>
      <c r="E188" s="17" t="s">
        <v>154</v>
      </c>
      <c r="F188" s="1833" t="s">
        <v>216</v>
      </c>
      <c r="G188" s="17" t="s">
        <v>794</v>
      </c>
      <c r="H188" s="17"/>
      <c r="I188" s="21"/>
      <c r="J188" s="28"/>
      <c r="K188" s="21"/>
      <c r="L188" s="21" t="s">
        <v>90</v>
      </c>
      <c r="M188" s="21"/>
      <c r="N188" s="21"/>
      <c r="O188" s="21" t="s">
        <v>580</v>
      </c>
      <c r="P188" s="21"/>
      <c r="Q188" s="140" t="s">
        <v>756</v>
      </c>
      <c r="R188" s="21"/>
      <c r="S188" s="17"/>
      <c r="AQ188" s="71"/>
    </row>
    <row r="189" spans="1:43">
      <c r="A189" s="1836" t="s">
        <v>733</v>
      </c>
      <c r="B189" s="1638" t="s">
        <v>5</v>
      </c>
      <c r="C189" s="1425"/>
      <c r="D189" s="17" t="s">
        <v>91</v>
      </c>
      <c r="E189" s="17" t="s">
        <v>154</v>
      </c>
      <c r="F189" s="1833" t="s">
        <v>216</v>
      </c>
      <c r="G189" s="17" t="s">
        <v>794</v>
      </c>
      <c r="H189" s="17"/>
      <c r="I189" s="21"/>
      <c r="J189" s="28"/>
      <c r="K189" s="21"/>
      <c r="L189" s="21" t="s">
        <v>90</v>
      </c>
      <c r="M189" s="21"/>
      <c r="N189" s="21"/>
      <c r="O189" s="21" t="s">
        <v>606</v>
      </c>
      <c r="P189" s="21"/>
      <c r="Q189" s="140" t="s">
        <v>756</v>
      </c>
      <c r="R189" s="21"/>
      <c r="S189" s="17"/>
      <c r="AQ189" s="71"/>
    </row>
    <row r="190" spans="1:43">
      <c r="A190" s="1836" t="s">
        <v>729</v>
      </c>
      <c r="B190" s="1638" t="s">
        <v>63</v>
      </c>
      <c r="C190" s="1425"/>
      <c r="D190" s="17" t="s">
        <v>91</v>
      </c>
      <c r="E190" s="17" t="s">
        <v>154</v>
      </c>
      <c r="F190" s="1833" t="s">
        <v>216</v>
      </c>
      <c r="G190" s="17" t="s">
        <v>794</v>
      </c>
      <c r="H190" s="17"/>
      <c r="I190" s="21"/>
      <c r="J190" s="28"/>
      <c r="K190" s="21"/>
      <c r="L190" s="21" t="s">
        <v>90</v>
      </c>
      <c r="M190" s="21"/>
      <c r="N190" s="21"/>
      <c r="O190" s="21" t="s">
        <v>579</v>
      </c>
      <c r="P190" s="21"/>
      <c r="Q190" s="140" t="s">
        <v>756</v>
      </c>
      <c r="R190" s="21"/>
      <c r="S190" s="17"/>
      <c r="AQ190" s="71"/>
    </row>
    <row r="191" spans="1:43">
      <c r="A191" s="1836" t="s">
        <v>727</v>
      </c>
      <c r="B191" s="1638" t="s">
        <v>62</v>
      </c>
      <c r="C191" s="1425"/>
      <c r="D191" s="17" t="s">
        <v>91</v>
      </c>
      <c r="E191" s="17" t="s">
        <v>154</v>
      </c>
      <c r="F191" s="1833" t="s">
        <v>216</v>
      </c>
      <c r="G191" s="17" t="s">
        <v>794</v>
      </c>
      <c r="H191" s="17"/>
      <c r="I191" s="21"/>
      <c r="J191" s="28"/>
      <c r="K191" s="21"/>
      <c r="L191" s="21" t="s">
        <v>90</v>
      </c>
      <c r="M191" s="21"/>
      <c r="N191" s="21"/>
      <c r="O191" s="21" t="s">
        <v>607</v>
      </c>
      <c r="P191" s="21"/>
      <c r="Q191" s="140" t="s">
        <v>756</v>
      </c>
      <c r="R191" s="21"/>
      <c r="S191" s="17"/>
      <c r="AQ191" s="71"/>
    </row>
    <row r="192" spans="1:43">
      <c r="A192" s="1836" t="s">
        <v>734</v>
      </c>
      <c r="B192" s="1638" t="s">
        <v>61</v>
      </c>
      <c r="C192" s="1425"/>
      <c r="D192" s="17" t="s">
        <v>91</v>
      </c>
      <c r="E192" s="17" t="s">
        <v>154</v>
      </c>
      <c r="F192" s="1833" t="s">
        <v>216</v>
      </c>
      <c r="G192" s="17" t="s">
        <v>794</v>
      </c>
      <c r="H192" s="17"/>
      <c r="I192" s="21"/>
      <c r="J192" s="28"/>
      <c r="K192" s="21"/>
      <c r="L192" s="21" t="s">
        <v>90</v>
      </c>
      <c r="M192" s="21"/>
      <c r="N192" s="21"/>
      <c r="O192" s="21" t="s">
        <v>608</v>
      </c>
      <c r="P192" s="21"/>
      <c r="Q192" s="140" t="s">
        <v>756</v>
      </c>
      <c r="R192" s="21"/>
      <c r="S192" s="17"/>
      <c r="AQ192" s="71"/>
    </row>
    <row r="193" spans="1:43">
      <c r="A193" s="1836" t="s">
        <v>735</v>
      </c>
      <c r="B193" s="1638" t="s">
        <v>4</v>
      </c>
      <c r="C193" s="1425"/>
      <c r="D193" s="17" t="s">
        <v>91</v>
      </c>
      <c r="E193" s="17" t="s">
        <v>154</v>
      </c>
      <c r="F193" s="1833" t="s">
        <v>216</v>
      </c>
      <c r="G193" s="17" t="s">
        <v>794</v>
      </c>
      <c r="H193" s="17"/>
      <c r="I193" s="21"/>
      <c r="J193" s="28"/>
      <c r="K193" s="21"/>
      <c r="L193" s="21" t="s">
        <v>90</v>
      </c>
      <c r="M193" s="21"/>
      <c r="N193" s="21"/>
      <c r="O193" s="21" t="s">
        <v>578</v>
      </c>
      <c r="P193" s="21"/>
      <c r="Q193" s="140" t="s">
        <v>756</v>
      </c>
      <c r="R193" s="21"/>
      <c r="S193" s="17"/>
      <c r="AQ193" s="71"/>
    </row>
    <row r="194" spans="1:43">
      <c r="A194" s="1836" t="s">
        <v>736</v>
      </c>
      <c r="B194" s="1638" t="s">
        <v>60</v>
      </c>
      <c r="C194" s="1425"/>
      <c r="D194" s="17" t="s">
        <v>91</v>
      </c>
      <c r="E194" s="17" t="s">
        <v>154</v>
      </c>
      <c r="F194" s="1833" t="s">
        <v>216</v>
      </c>
      <c r="G194" s="17" t="s">
        <v>794</v>
      </c>
      <c r="H194" s="17"/>
      <c r="I194" s="21"/>
      <c r="J194" s="28"/>
      <c r="K194" s="21"/>
      <c r="L194" s="21" t="s">
        <v>90</v>
      </c>
      <c r="M194" s="21"/>
      <c r="N194" s="21"/>
      <c r="O194" s="21" t="s">
        <v>609</v>
      </c>
      <c r="P194" s="21"/>
      <c r="Q194" s="140" t="s">
        <v>756</v>
      </c>
      <c r="R194" s="21"/>
      <c r="S194" s="17"/>
      <c r="AQ194" s="71"/>
    </row>
    <row r="195" spans="1:43">
      <c r="A195" s="1836" t="s">
        <v>737</v>
      </c>
      <c r="B195" s="1638" t="s">
        <v>59</v>
      </c>
      <c r="C195" s="1425"/>
      <c r="D195" s="17" t="s">
        <v>91</v>
      </c>
      <c r="E195" s="17" t="s">
        <v>154</v>
      </c>
      <c r="F195" s="1833" t="s">
        <v>216</v>
      </c>
      <c r="G195" s="17" t="s">
        <v>794</v>
      </c>
      <c r="H195" s="17"/>
      <c r="I195" s="21"/>
      <c r="J195" s="28"/>
      <c r="K195" s="21"/>
      <c r="L195" s="21" t="s">
        <v>90</v>
      </c>
      <c r="M195" s="21"/>
      <c r="N195" s="21"/>
      <c r="O195" s="21" t="s">
        <v>610</v>
      </c>
      <c r="P195" s="21"/>
      <c r="Q195" s="140" t="s">
        <v>756</v>
      </c>
      <c r="R195" s="21"/>
      <c r="S195" s="17"/>
      <c r="AQ195" s="71"/>
    </row>
    <row r="196" spans="1:43">
      <c r="A196" s="1836" t="s">
        <v>738</v>
      </c>
      <c r="B196" s="1638" t="s">
        <v>58</v>
      </c>
      <c r="C196" s="1425"/>
      <c r="D196" s="17" t="s">
        <v>91</v>
      </c>
      <c r="E196" s="17" t="s">
        <v>154</v>
      </c>
      <c r="F196" s="1833" t="s">
        <v>216</v>
      </c>
      <c r="G196" s="17" t="s">
        <v>794</v>
      </c>
      <c r="H196" s="17"/>
      <c r="I196" s="21"/>
      <c r="J196" s="28"/>
      <c r="K196" s="21"/>
      <c r="L196" s="21" t="s">
        <v>90</v>
      </c>
      <c r="M196" s="21"/>
      <c r="N196" s="21"/>
      <c r="O196" s="21" t="s">
        <v>577</v>
      </c>
      <c r="P196" s="21"/>
      <c r="Q196" s="140" t="s">
        <v>756</v>
      </c>
      <c r="R196" s="21"/>
      <c r="S196" s="17"/>
      <c r="AQ196" s="71"/>
    </row>
    <row r="197" spans="1:43">
      <c r="A197" s="1836" t="s">
        <v>739</v>
      </c>
      <c r="B197" s="1638" t="s">
        <v>57</v>
      </c>
      <c r="C197" s="1425"/>
      <c r="D197" s="17" t="s">
        <v>91</v>
      </c>
      <c r="E197" s="17" t="s">
        <v>154</v>
      </c>
      <c r="F197" s="1833" t="s">
        <v>216</v>
      </c>
      <c r="G197" s="17" t="s">
        <v>794</v>
      </c>
      <c r="H197" s="17"/>
      <c r="I197" s="21"/>
      <c r="J197" s="28"/>
      <c r="K197" s="21"/>
      <c r="L197" s="21" t="s">
        <v>90</v>
      </c>
      <c r="M197" s="21"/>
      <c r="N197" s="21"/>
      <c r="O197" s="21" t="s">
        <v>576</v>
      </c>
      <c r="P197" s="21"/>
      <c r="Q197" s="140" t="s">
        <v>756</v>
      </c>
      <c r="R197" s="21"/>
      <c r="S197" s="17"/>
      <c r="AQ197" s="71"/>
    </row>
    <row r="198" spans="1:43">
      <c r="A198" s="1836" t="s">
        <v>740</v>
      </c>
      <c r="B198" s="1638" t="s">
        <v>56</v>
      </c>
      <c r="C198" s="1425"/>
      <c r="D198" s="17" t="s">
        <v>91</v>
      </c>
      <c r="E198" s="17" t="s">
        <v>154</v>
      </c>
      <c r="F198" s="1833" t="s">
        <v>216</v>
      </c>
      <c r="G198" s="17" t="s">
        <v>794</v>
      </c>
      <c r="H198" s="17"/>
      <c r="I198" s="21"/>
      <c r="J198" s="28"/>
      <c r="K198" s="21"/>
      <c r="L198" s="21" t="s">
        <v>90</v>
      </c>
      <c r="M198" s="21"/>
      <c r="N198" s="21"/>
      <c r="O198" s="21" t="s">
        <v>575</v>
      </c>
      <c r="P198" s="21"/>
      <c r="Q198" s="140" t="s">
        <v>756</v>
      </c>
      <c r="R198" s="21"/>
      <c r="S198" s="17"/>
      <c r="AQ198" s="71"/>
    </row>
    <row r="199" spans="1:43">
      <c r="A199" s="1836" t="s">
        <v>742</v>
      </c>
      <c r="B199" s="1638" t="s">
        <v>55</v>
      </c>
      <c r="C199" s="1425"/>
      <c r="D199" s="17" t="s">
        <v>91</v>
      </c>
      <c r="E199" s="17" t="s">
        <v>154</v>
      </c>
      <c r="F199" s="1833" t="s">
        <v>216</v>
      </c>
      <c r="G199" s="17" t="s">
        <v>794</v>
      </c>
      <c r="H199" s="17"/>
      <c r="I199" s="21"/>
      <c r="J199" s="28"/>
      <c r="K199" s="21"/>
      <c r="L199" s="21" t="s">
        <v>90</v>
      </c>
      <c r="M199" s="21"/>
      <c r="N199" s="21"/>
      <c r="O199" s="21" t="s">
        <v>611</v>
      </c>
      <c r="P199" s="21"/>
      <c r="Q199" s="140" t="s">
        <v>756</v>
      </c>
      <c r="R199" s="21"/>
      <c r="S199" s="17"/>
      <c r="AQ199" s="71"/>
    </row>
    <row r="200" spans="1:43">
      <c r="A200" s="1836" t="s">
        <v>743</v>
      </c>
      <c r="B200" s="1638" t="s">
        <v>54</v>
      </c>
      <c r="C200" s="1425"/>
      <c r="D200" s="17" t="s">
        <v>91</v>
      </c>
      <c r="E200" s="17" t="s">
        <v>154</v>
      </c>
      <c r="F200" s="1833" t="s">
        <v>216</v>
      </c>
      <c r="G200" s="17" t="s">
        <v>794</v>
      </c>
      <c r="H200" s="17"/>
      <c r="I200" s="21"/>
      <c r="J200" s="28"/>
      <c r="K200" s="21"/>
      <c r="L200" s="21" t="s">
        <v>90</v>
      </c>
      <c r="M200" s="21"/>
      <c r="N200" s="21"/>
      <c r="O200" s="21" t="s">
        <v>612</v>
      </c>
      <c r="P200" s="21"/>
      <c r="Q200" s="140" t="s">
        <v>756</v>
      </c>
      <c r="R200" s="21"/>
      <c r="S200" s="17"/>
      <c r="AQ200" s="71"/>
    </row>
    <row r="201" spans="1:43">
      <c r="A201" s="1836" t="s">
        <v>744</v>
      </c>
      <c r="B201" s="1638" t="s">
        <v>3</v>
      </c>
      <c r="C201" s="1425"/>
      <c r="D201" s="17" t="s">
        <v>91</v>
      </c>
      <c r="E201" s="17" t="s">
        <v>154</v>
      </c>
      <c r="F201" s="1833" t="s">
        <v>216</v>
      </c>
      <c r="G201" s="17" t="s">
        <v>794</v>
      </c>
      <c r="H201" s="17"/>
      <c r="I201" s="21"/>
      <c r="J201" s="28"/>
      <c r="K201" s="21"/>
      <c r="L201" s="21" t="s">
        <v>90</v>
      </c>
      <c r="M201" s="21"/>
      <c r="N201" s="21"/>
      <c r="O201" s="21" t="s">
        <v>613</v>
      </c>
      <c r="P201" s="21"/>
      <c r="Q201" s="140" t="s">
        <v>756</v>
      </c>
      <c r="R201" s="21"/>
      <c r="S201" s="17"/>
      <c r="AQ201" s="71"/>
    </row>
    <row r="202" spans="1:43">
      <c r="A202" s="1836" t="s">
        <v>745</v>
      </c>
      <c r="B202" s="1638" t="s">
        <v>53</v>
      </c>
      <c r="C202" s="1425"/>
      <c r="D202" s="17" t="s">
        <v>91</v>
      </c>
      <c r="E202" s="17" t="s">
        <v>154</v>
      </c>
      <c r="F202" s="1833" t="s">
        <v>216</v>
      </c>
      <c r="G202" s="17" t="s">
        <v>794</v>
      </c>
      <c r="H202" s="17"/>
      <c r="I202" s="21"/>
      <c r="J202" s="28"/>
      <c r="K202" s="21"/>
      <c r="L202" s="21" t="s">
        <v>90</v>
      </c>
      <c r="M202" s="21"/>
      <c r="N202" s="21"/>
      <c r="O202" s="21" t="s">
        <v>614</v>
      </c>
      <c r="P202" s="21"/>
      <c r="Q202" s="140" t="s">
        <v>756</v>
      </c>
      <c r="R202" s="21"/>
      <c r="S202" s="17"/>
      <c r="AQ202" s="71"/>
    </row>
    <row r="203" spans="1:43">
      <c r="A203" s="1836" t="s">
        <v>746</v>
      </c>
      <c r="B203" s="1638" t="s">
        <v>52</v>
      </c>
      <c r="C203" s="1425"/>
      <c r="D203" s="17" t="s">
        <v>91</v>
      </c>
      <c r="E203" s="17" t="s">
        <v>154</v>
      </c>
      <c r="F203" s="1833" t="s">
        <v>216</v>
      </c>
      <c r="G203" s="17" t="s">
        <v>794</v>
      </c>
      <c r="H203" s="17"/>
      <c r="I203" s="21"/>
      <c r="J203" s="28"/>
      <c r="K203" s="21"/>
      <c r="L203" s="21" t="s">
        <v>90</v>
      </c>
      <c r="M203" s="21"/>
      <c r="N203" s="21"/>
      <c r="O203" s="21" t="s">
        <v>615</v>
      </c>
      <c r="P203" s="21"/>
      <c r="Q203" s="140" t="s">
        <v>756</v>
      </c>
      <c r="R203" s="21"/>
      <c r="S203" s="17"/>
      <c r="AQ203" s="71"/>
    </row>
    <row r="204" spans="1:43">
      <c r="A204" s="1836" t="s">
        <v>747</v>
      </c>
      <c r="B204" s="1638" t="s">
        <v>51</v>
      </c>
      <c r="C204" s="1425"/>
      <c r="D204" s="17" t="s">
        <v>91</v>
      </c>
      <c r="E204" s="17" t="s">
        <v>154</v>
      </c>
      <c r="F204" s="1833" t="s">
        <v>216</v>
      </c>
      <c r="G204" s="17" t="s">
        <v>794</v>
      </c>
      <c r="H204" s="17"/>
      <c r="I204" s="21"/>
      <c r="J204" s="28"/>
      <c r="K204" s="21"/>
      <c r="L204" s="21" t="s">
        <v>90</v>
      </c>
      <c r="M204" s="21"/>
      <c r="N204" s="21"/>
      <c r="O204" s="21" t="s">
        <v>616</v>
      </c>
      <c r="P204" s="21"/>
      <c r="Q204" s="140" t="s">
        <v>756</v>
      </c>
      <c r="R204" s="21"/>
      <c r="S204" s="17"/>
      <c r="AQ204" s="71"/>
    </row>
    <row r="205" spans="1:43">
      <c r="A205" s="1836" t="s">
        <v>748</v>
      </c>
      <c r="B205" s="1638" t="s">
        <v>50</v>
      </c>
      <c r="C205" s="1425"/>
      <c r="D205" s="17" t="s">
        <v>91</v>
      </c>
      <c r="E205" s="17" t="s">
        <v>154</v>
      </c>
      <c r="F205" s="1833" t="s">
        <v>216</v>
      </c>
      <c r="G205" s="17" t="s">
        <v>794</v>
      </c>
      <c r="H205" s="17"/>
      <c r="I205" s="21"/>
      <c r="J205" s="17"/>
      <c r="K205" s="21"/>
      <c r="L205" s="21" t="s">
        <v>90</v>
      </c>
      <c r="M205" s="21"/>
      <c r="N205" s="21"/>
      <c r="O205" s="21" t="s">
        <v>617</v>
      </c>
      <c r="P205" s="21"/>
      <c r="Q205" s="140" t="s">
        <v>756</v>
      </c>
      <c r="R205" s="21"/>
      <c r="S205" s="17"/>
      <c r="AQ205" s="71"/>
    </row>
    <row r="206" spans="1:43">
      <c r="A206" s="1834" t="s">
        <v>478</v>
      </c>
      <c r="B206" s="21"/>
      <c r="C206" s="22"/>
      <c r="D206" s="21"/>
      <c r="E206" s="21"/>
      <c r="F206" s="21"/>
      <c r="G206" s="21"/>
      <c r="H206" s="21"/>
      <c r="I206" s="21"/>
      <c r="J206" s="17"/>
      <c r="K206" s="21"/>
      <c r="L206" s="21"/>
      <c r="M206" s="21"/>
      <c r="N206" s="21"/>
      <c r="O206" s="21"/>
      <c r="P206" s="21"/>
      <c r="Q206" s="21"/>
      <c r="R206" s="21"/>
      <c r="S206" s="21"/>
      <c r="AQ206" s="71"/>
    </row>
    <row r="207" spans="1:43">
      <c r="A207" s="1835" t="s">
        <v>443</v>
      </c>
      <c r="B207" s="1638" t="s">
        <v>49</v>
      </c>
      <c r="C207" s="1425"/>
      <c r="D207" s="17" t="s">
        <v>91</v>
      </c>
      <c r="E207" s="17" t="s">
        <v>154</v>
      </c>
      <c r="F207" s="1833" t="s">
        <v>216</v>
      </c>
      <c r="G207" s="17" t="s">
        <v>92</v>
      </c>
      <c r="H207" s="17" t="s">
        <v>161</v>
      </c>
      <c r="I207" s="28" t="s">
        <v>116</v>
      </c>
      <c r="J207" s="17" t="s">
        <v>153</v>
      </c>
      <c r="K207" s="21" t="s">
        <v>98</v>
      </c>
      <c r="L207" s="21" t="s">
        <v>90</v>
      </c>
      <c r="M207" s="21"/>
      <c r="N207" s="21"/>
      <c r="O207" s="21"/>
      <c r="P207" s="21"/>
      <c r="Q207" s="21"/>
      <c r="R207" s="21"/>
      <c r="S207" s="17"/>
      <c r="AQ207" s="71"/>
    </row>
    <row r="208" spans="1:43">
      <c r="A208" s="1835" t="s">
        <v>444</v>
      </c>
      <c r="B208" s="1638" t="s">
        <v>48</v>
      </c>
      <c r="C208" s="1425"/>
      <c r="D208" s="17" t="s">
        <v>91</v>
      </c>
      <c r="E208" s="17" t="s">
        <v>154</v>
      </c>
      <c r="F208" s="1833" t="s">
        <v>216</v>
      </c>
      <c r="G208" s="17" t="s">
        <v>92</v>
      </c>
      <c r="H208" s="17" t="s">
        <v>163</v>
      </c>
      <c r="I208" s="28" t="s">
        <v>116</v>
      </c>
      <c r="J208" s="17" t="s">
        <v>153</v>
      </c>
      <c r="K208" s="21" t="s">
        <v>98</v>
      </c>
      <c r="L208" s="21" t="s">
        <v>90</v>
      </c>
      <c r="M208" s="21"/>
      <c r="N208" s="21"/>
      <c r="O208" s="21"/>
      <c r="P208" s="21"/>
      <c r="Q208" s="21"/>
      <c r="R208" s="21"/>
      <c r="S208" s="17"/>
      <c r="AQ208" s="71"/>
    </row>
    <row r="209" spans="1:43">
      <c r="A209" s="1835" t="s">
        <v>316</v>
      </c>
      <c r="B209" s="1638" t="s">
        <v>47</v>
      </c>
      <c r="C209" s="1425"/>
      <c r="D209" s="17" t="s">
        <v>91</v>
      </c>
      <c r="E209" s="17"/>
      <c r="F209" s="1833" t="s">
        <v>216</v>
      </c>
      <c r="G209" s="17" t="s">
        <v>176</v>
      </c>
      <c r="H209" s="21"/>
      <c r="I209" s="21"/>
      <c r="J209" s="28" t="s">
        <v>116</v>
      </c>
      <c r="K209" s="21"/>
      <c r="L209" s="21" t="s">
        <v>90</v>
      </c>
      <c r="M209" s="921" t="s">
        <v>187</v>
      </c>
      <c r="N209" s="21"/>
      <c r="O209" s="21"/>
      <c r="P209" s="21"/>
      <c r="Q209" s="21"/>
      <c r="R209" s="21"/>
      <c r="S209" s="17"/>
      <c r="AQ209" s="71"/>
    </row>
    <row r="210" spans="1:43">
      <c r="A210" s="1835" t="s">
        <v>514</v>
      </c>
      <c r="B210" s="1771"/>
      <c r="C210" s="22"/>
      <c r="D210" s="17"/>
      <c r="E210" s="17"/>
      <c r="F210" s="1833"/>
      <c r="G210" s="17"/>
      <c r="H210" s="17"/>
      <c r="I210" s="21"/>
      <c r="J210" s="28"/>
      <c r="K210" s="21"/>
      <c r="L210" s="21"/>
      <c r="M210" s="21"/>
      <c r="N210" s="21"/>
      <c r="O210" s="21"/>
      <c r="P210" s="21"/>
      <c r="Q210" s="21"/>
      <c r="R210" s="21"/>
      <c r="S210" s="17"/>
      <c r="AQ210" s="71"/>
    </row>
    <row r="211" spans="1:43">
      <c r="A211" s="1797" t="s">
        <v>731</v>
      </c>
      <c r="B211" s="1638" t="s">
        <v>46</v>
      </c>
      <c r="C211" s="1425"/>
      <c r="D211" s="17" t="s">
        <v>91</v>
      </c>
      <c r="E211" s="17" t="s">
        <v>154</v>
      </c>
      <c r="F211" s="1833" t="s">
        <v>216</v>
      </c>
      <c r="G211" s="17" t="s">
        <v>794</v>
      </c>
      <c r="H211" s="17"/>
      <c r="I211" s="21"/>
      <c r="J211" s="28" t="s">
        <v>116</v>
      </c>
      <c r="K211" s="21"/>
      <c r="L211" s="21" t="s">
        <v>90</v>
      </c>
      <c r="M211" s="21"/>
      <c r="N211" s="21"/>
      <c r="O211" s="21"/>
      <c r="P211" s="140" t="s">
        <v>2726</v>
      </c>
      <c r="Q211" s="140" t="s">
        <v>756</v>
      </c>
      <c r="R211" s="21"/>
      <c r="S211" s="17"/>
      <c r="AQ211" s="71"/>
    </row>
    <row r="212" spans="1:43">
      <c r="A212" s="1797" t="s">
        <v>445</v>
      </c>
      <c r="B212" s="1638" t="s">
        <v>45</v>
      </c>
      <c r="C212" s="1425"/>
      <c r="D212" s="17" t="s">
        <v>91</v>
      </c>
      <c r="E212" s="17" t="s">
        <v>154</v>
      </c>
      <c r="F212" s="1833" t="s">
        <v>216</v>
      </c>
      <c r="G212" s="17" t="s">
        <v>794</v>
      </c>
      <c r="H212" s="17"/>
      <c r="I212" s="21"/>
      <c r="J212" s="28" t="s">
        <v>116</v>
      </c>
      <c r="K212" s="21"/>
      <c r="L212" s="21" t="s">
        <v>90</v>
      </c>
      <c r="M212" s="21"/>
      <c r="N212" s="21"/>
      <c r="O212" s="21"/>
      <c r="P212" s="140" t="s">
        <v>571</v>
      </c>
      <c r="Q212" s="140" t="s">
        <v>756</v>
      </c>
      <c r="R212" s="21"/>
      <c r="S212" s="17"/>
      <c r="AQ212" s="71"/>
    </row>
    <row r="213" spans="1:43">
      <c r="A213" s="1836" t="s">
        <v>749</v>
      </c>
      <c r="B213" s="1638" t="s">
        <v>102</v>
      </c>
      <c r="C213" s="1425"/>
      <c r="D213" s="17" t="s">
        <v>91</v>
      </c>
      <c r="E213" s="17" t="s">
        <v>154</v>
      </c>
      <c r="F213" s="1833" t="s">
        <v>216</v>
      </c>
      <c r="G213" s="17" t="s">
        <v>794</v>
      </c>
      <c r="H213" s="17"/>
      <c r="I213" s="21"/>
      <c r="J213" s="28" t="s">
        <v>116</v>
      </c>
      <c r="K213" s="21"/>
      <c r="L213" s="21" t="s">
        <v>90</v>
      </c>
      <c r="M213" s="21"/>
      <c r="N213" s="21"/>
      <c r="O213" s="21" t="s">
        <v>584</v>
      </c>
      <c r="P213" s="21"/>
      <c r="Q213" s="140" t="s">
        <v>756</v>
      </c>
      <c r="R213" s="21"/>
      <c r="S213" s="17"/>
      <c r="AQ213" s="71"/>
    </row>
    <row r="214" spans="1:43">
      <c r="A214" s="1836" t="s">
        <v>750</v>
      </c>
      <c r="B214" s="1638" t="s">
        <v>101</v>
      </c>
      <c r="C214" s="1425"/>
      <c r="D214" s="17" t="s">
        <v>91</v>
      </c>
      <c r="E214" s="17" t="s">
        <v>154</v>
      </c>
      <c r="F214" s="1833" t="s">
        <v>216</v>
      </c>
      <c r="G214" s="17" t="s">
        <v>794</v>
      </c>
      <c r="H214" s="17"/>
      <c r="I214" s="21"/>
      <c r="J214" s="28" t="s">
        <v>116</v>
      </c>
      <c r="K214" s="21"/>
      <c r="L214" s="21" t="s">
        <v>90</v>
      </c>
      <c r="M214" s="21"/>
      <c r="N214" s="21"/>
      <c r="O214" s="21" t="s">
        <v>583</v>
      </c>
      <c r="P214" s="21"/>
      <c r="Q214" s="140" t="s">
        <v>756</v>
      </c>
      <c r="R214" s="21"/>
      <c r="S214" s="17"/>
      <c r="AQ214" s="71"/>
    </row>
    <row r="215" spans="1:43">
      <c r="A215" s="1836" t="s">
        <v>751</v>
      </c>
      <c r="B215" s="1638" t="s">
        <v>44</v>
      </c>
      <c r="C215" s="1425"/>
      <c r="D215" s="17" t="s">
        <v>91</v>
      </c>
      <c r="E215" s="17" t="s">
        <v>154</v>
      </c>
      <c r="F215" s="1833" t="s">
        <v>216</v>
      </c>
      <c r="G215" s="17" t="s">
        <v>794</v>
      </c>
      <c r="H215" s="17"/>
      <c r="I215" s="21"/>
      <c r="J215" s="28" t="s">
        <v>116</v>
      </c>
      <c r="K215" s="21"/>
      <c r="L215" s="21" t="s">
        <v>90</v>
      </c>
      <c r="M215" s="21"/>
      <c r="N215" s="21"/>
      <c r="O215" s="21" t="s">
        <v>582</v>
      </c>
      <c r="P215" s="21"/>
      <c r="Q215" s="140" t="s">
        <v>756</v>
      </c>
      <c r="R215" s="21"/>
      <c r="S215" s="17"/>
      <c r="AQ215" s="71"/>
    </row>
    <row r="216" spans="1:43">
      <c r="A216" s="1836" t="s">
        <v>732</v>
      </c>
      <c r="B216" s="1638" t="s">
        <v>43</v>
      </c>
      <c r="C216" s="1425"/>
      <c r="D216" s="17" t="s">
        <v>91</v>
      </c>
      <c r="E216" s="17" t="s">
        <v>154</v>
      </c>
      <c r="F216" s="1833" t="s">
        <v>216</v>
      </c>
      <c r="G216" s="17" t="s">
        <v>794</v>
      </c>
      <c r="H216" s="17"/>
      <c r="I216" s="21"/>
      <c r="J216" s="28" t="s">
        <v>116</v>
      </c>
      <c r="K216" s="21"/>
      <c r="L216" s="21" t="s">
        <v>90</v>
      </c>
      <c r="M216" s="21"/>
      <c r="N216" s="21"/>
      <c r="O216" s="21" t="s">
        <v>581</v>
      </c>
      <c r="P216" s="21"/>
      <c r="Q216" s="140" t="s">
        <v>756</v>
      </c>
      <c r="R216" s="21"/>
      <c r="S216" s="17"/>
      <c r="AQ216" s="71"/>
    </row>
    <row r="217" spans="1:43">
      <c r="A217" s="1836" t="s">
        <v>728</v>
      </c>
      <c r="B217" s="1638" t="s">
        <v>2</v>
      </c>
      <c r="C217" s="1425"/>
      <c r="D217" s="17" t="s">
        <v>91</v>
      </c>
      <c r="E217" s="17" t="s">
        <v>154</v>
      </c>
      <c r="F217" s="1833" t="s">
        <v>216</v>
      </c>
      <c r="G217" s="17" t="s">
        <v>794</v>
      </c>
      <c r="H217" s="17"/>
      <c r="I217" s="21"/>
      <c r="J217" s="28" t="s">
        <v>116</v>
      </c>
      <c r="K217" s="21"/>
      <c r="L217" s="21" t="s">
        <v>90</v>
      </c>
      <c r="M217" s="21"/>
      <c r="N217" s="21"/>
      <c r="O217" s="21" t="s">
        <v>580</v>
      </c>
      <c r="P217" s="21"/>
      <c r="Q217" s="140" t="s">
        <v>756</v>
      </c>
      <c r="R217" s="21"/>
      <c r="S217" s="17"/>
      <c r="AQ217" s="71"/>
    </row>
    <row r="218" spans="1:43">
      <c r="A218" s="1836" t="s">
        <v>733</v>
      </c>
      <c r="B218" s="1638" t="s">
        <v>42</v>
      </c>
      <c r="C218" s="1425"/>
      <c r="D218" s="17" t="s">
        <v>91</v>
      </c>
      <c r="E218" s="17" t="s">
        <v>154</v>
      </c>
      <c r="F218" s="1833" t="s">
        <v>216</v>
      </c>
      <c r="G218" s="17" t="s">
        <v>794</v>
      </c>
      <c r="H218" s="17"/>
      <c r="I218" s="21"/>
      <c r="J218" s="28" t="s">
        <v>116</v>
      </c>
      <c r="K218" s="21"/>
      <c r="L218" s="21" t="s">
        <v>90</v>
      </c>
      <c r="M218" s="21"/>
      <c r="N218" s="21"/>
      <c r="O218" s="21" t="s">
        <v>606</v>
      </c>
      <c r="P218" s="21"/>
      <c r="Q218" s="140" t="s">
        <v>756</v>
      </c>
      <c r="R218" s="21"/>
      <c r="S218" s="17"/>
      <c r="AQ218" s="71"/>
    </row>
    <row r="219" spans="1:43">
      <c r="A219" s="1836" t="s">
        <v>729</v>
      </c>
      <c r="B219" s="1638" t="s">
        <v>41</v>
      </c>
      <c r="C219" s="1425"/>
      <c r="D219" s="17" t="s">
        <v>91</v>
      </c>
      <c r="E219" s="17" t="s">
        <v>154</v>
      </c>
      <c r="F219" s="1833" t="s">
        <v>216</v>
      </c>
      <c r="G219" s="17" t="s">
        <v>794</v>
      </c>
      <c r="H219" s="17"/>
      <c r="I219" s="21"/>
      <c r="J219" s="28" t="s">
        <v>116</v>
      </c>
      <c r="K219" s="21"/>
      <c r="L219" s="21" t="s">
        <v>90</v>
      </c>
      <c r="M219" s="21"/>
      <c r="N219" s="21"/>
      <c r="O219" s="21" t="s">
        <v>579</v>
      </c>
      <c r="P219" s="21"/>
      <c r="Q219" s="140" t="s">
        <v>756</v>
      </c>
      <c r="R219" s="21"/>
      <c r="S219" s="17"/>
      <c r="AQ219" s="71"/>
    </row>
    <row r="220" spans="1:43">
      <c r="A220" s="1836" t="s">
        <v>727</v>
      </c>
      <c r="B220" s="1638" t="s">
        <v>40</v>
      </c>
      <c r="C220" s="1425"/>
      <c r="D220" s="17" t="s">
        <v>91</v>
      </c>
      <c r="E220" s="17" t="s">
        <v>154</v>
      </c>
      <c r="F220" s="1833" t="s">
        <v>216</v>
      </c>
      <c r="G220" s="17" t="s">
        <v>794</v>
      </c>
      <c r="H220" s="17"/>
      <c r="I220" s="21"/>
      <c r="J220" s="28" t="s">
        <v>116</v>
      </c>
      <c r="K220" s="21"/>
      <c r="L220" s="21" t="s">
        <v>90</v>
      </c>
      <c r="M220" s="21"/>
      <c r="N220" s="21"/>
      <c r="O220" s="21" t="s">
        <v>607</v>
      </c>
      <c r="P220" s="21"/>
      <c r="Q220" s="140" t="s">
        <v>756</v>
      </c>
      <c r="R220" s="21"/>
      <c r="S220" s="17"/>
      <c r="AQ220" s="71"/>
    </row>
    <row r="221" spans="1:43">
      <c r="A221" s="1836" t="s">
        <v>734</v>
      </c>
      <c r="B221" s="1638" t="s">
        <v>39</v>
      </c>
      <c r="C221" s="1425"/>
      <c r="D221" s="17" t="s">
        <v>91</v>
      </c>
      <c r="E221" s="17" t="s">
        <v>154</v>
      </c>
      <c r="F221" s="1833" t="s">
        <v>216</v>
      </c>
      <c r="G221" s="17" t="s">
        <v>794</v>
      </c>
      <c r="H221" s="17"/>
      <c r="I221" s="21"/>
      <c r="J221" s="28" t="s">
        <v>116</v>
      </c>
      <c r="K221" s="21"/>
      <c r="L221" s="21" t="s">
        <v>90</v>
      </c>
      <c r="M221" s="21"/>
      <c r="N221" s="21"/>
      <c r="O221" s="21" t="s">
        <v>608</v>
      </c>
      <c r="P221" s="21"/>
      <c r="Q221" s="140" t="s">
        <v>756</v>
      </c>
      <c r="R221" s="21"/>
      <c r="S221" s="17"/>
      <c r="AQ221" s="71"/>
    </row>
    <row r="222" spans="1:43">
      <c r="A222" s="1836" t="s">
        <v>735</v>
      </c>
      <c r="B222" s="1638" t="s">
        <v>38</v>
      </c>
      <c r="C222" s="1425"/>
      <c r="D222" s="17" t="s">
        <v>91</v>
      </c>
      <c r="E222" s="17" t="s">
        <v>154</v>
      </c>
      <c r="F222" s="1833" t="s">
        <v>216</v>
      </c>
      <c r="G222" s="17" t="s">
        <v>794</v>
      </c>
      <c r="H222" s="17"/>
      <c r="I222" s="21"/>
      <c r="J222" s="28" t="s">
        <v>116</v>
      </c>
      <c r="K222" s="21"/>
      <c r="L222" s="21" t="s">
        <v>90</v>
      </c>
      <c r="M222" s="21"/>
      <c r="N222" s="21"/>
      <c r="O222" s="21" t="s">
        <v>578</v>
      </c>
      <c r="P222" s="21"/>
      <c r="Q222" s="140" t="s">
        <v>756</v>
      </c>
      <c r="R222" s="21"/>
      <c r="S222" s="17"/>
      <c r="AQ222" s="71"/>
    </row>
    <row r="223" spans="1:43">
      <c r="A223" s="1836" t="s">
        <v>736</v>
      </c>
      <c r="B223" s="1638" t="s">
        <v>37</v>
      </c>
      <c r="C223" s="1425"/>
      <c r="D223" s="17" t="s">
        <v>91</v>
      </c>
      <c r="E223" s="17" t="s">
        <v>154</v>
      </c>
      <c r="F223" s="1833" t="s">
        <v>216</v>
      </c>
      <c r="G223" s="17" t="s">
        <v>794</v>
      </c>
      <c r="H223" s="17"/>
      <c r="I223" s="21"/>
      <c r="J223" s="28" t="s">
        <v>116</v>
      </c>
      <c r="K223" s="21"/>
      <c r="L223" s="21" t="s">
        <v>90</v>
      </c>
      <c r="M223" s="21"/>
      <c r="N223" s="21"/>
      <c r="O223" s="21" t="s">
        <v>609</v>
      </c>
      <c r="P223" s="21"/>
      <c r="Q223" s="140" t="s">
        <v>756</v>
      </c>
      <c r="R223" s="21"/>
      <c r="S223" s="17"/>
      <c r="AQ223" s="71"/>
    </row>
    <row r="224" spans="1:43">
      <c r="A224" s="1836" t="s">
        <v>737</v>
      </c>
      <c r="B224" s="1638" t="s">
        <v>36</v>
      </c>
      <c r="C224" s="1425"/>
      <c r="D224" s="17" t="s">
        <v>91</v>
      </c>
      <c r="E224" s="17" t="s">
        <v>154</v>
      </c>
      <c r="F224" s="1833" t="s">
        <v>216</v>
      </c>
      <c r="G224" s="17" t="s">
        <v>794</v>
      </c>
      <c r="H224" s="17"/>
      <c r="I224" s="21"/>
      <c r="J224" s="28" t="s">
        <v>116</v>
      </c>
      <c r="K224" s="21"/>
      <c r="L224" s="21" t="s">
        <v>90</v>
      </c>
      <c r="M224" s="21"/>
      <c r="N224" s="21"/>
      <c r="O224" s="21" t="s">
        <v>610</v>
      </c>
      <c r="P224" s="21"/>
      <c r="Q224" s="140" t="s">
        <v>756</v>
      </c>
      <c r="R224" s="21"/>
      <c r="S224" s="17"/>
      <c r="AQ224" s="71"/>
    </row>
    <row r="225" spans="1:43">
      <c r="A225" s="1836" t="s">
        <v>738</v>
      </c>
      <c r="B225" s="1638" t="s">
        <v>35</v>
      </c>
      <c r="C225" s="1425"/>
      <c r="D225" s="17" t="s">
        <v>91</v>
      </c>
      <c r="E225" s="17" t="s">
        <v>154</v>
      </c>
      <c r="F225" s="1833" t="s">
        <v>216</v>
      </c>
      <c r="G225" s="17" t="s">
        <v>794</v>
      </c>
      <c r="H225" s="17"/>
      <c r="I225" s="21"/>
      <c r="J225" s="28" t="s">
        <v>116</v>
      </c>
      <c r="K225" s="21"/>
      <c r="L225" s="21" t="s">
        <v>90</v>
      </c>
      <c r="M225" s="21"/>
      <c r="N225" s="21"/>
      <c r="O225" s="21" t="s">
        <v>577</v>
      </c>
      <c r="P225" s="21"/>
      <c r="Q225" s="140" t="s">
        <v>756</v>
      </c>
      <c r="R225" s="21"/>
      <c r="S225" s="17"/>
      <c r="AQ225" s="71"/>
    </row>
    <row r="226" spans="1:43">
      <c r="A226" s="1836" t="s">
        <v>739</v>
      </c>
      <c r="B226" s="1638" t="s">
        <v>34</v>
      </c>
      <c r="C226" s="1425"/>
      <c r="D226" s="17" t="s">
        <v>91</v>
      </c>
      <c r="E226" s="17" t="s">
        <v>154</v>
      </c>
      <c r="F226" s="1833" t="s">
        <v>216</v>
      </c>
      <c r="G226" s="17" t="s">
        <v>794</v>
      </c>
      <c r="H226" s="17"/>
      <c r="I226" s="21"/>
      <c r="J226" s="28" t="s">
        <v>116</v>
      </c>
      <c r="K226" s="21"/>
      <c r="L226" s="21" t="s">
        <v>90</v>
      </c>
      <c r="M226" s="21"/>
      <c r="N226" s="21"/>
      <c r="O226" s="21" t="s">
        <v>576</v>
      </c>
      <c r="P226" s="21"/>
      <c r="Q226" s="140" t="s">
        <v>756</v>
      </c>
      <c r="R226" s="21"/>
      <c r="S226" s="17"/>
      <c r="AQ226" s="71"/>
    </row>
    <row r="227" spans="1:43">
      <c r="A227" s="1836" t="s">
        <v>740</v>
      </c>
      <c r="B227" s="1638" t="s">
        <v>33</v>
      </c>
      <c r="C227" s="1425"/>
      <c r="D227" s="17" t="s">
        <v>91</v>
      </c>
      <c r="E227" s="17" t="s">
        <v>154</v>
      </c>
      <c r="F227" s="1833" t="s">
        <v>216</v>
      </c>
      <c r="G227" s="17" t="s">
        <v>794</v>
      </c>
      <c r="H227" s="17"/>
      <c r="I227" s="21"/>
      <c r="J227" s="28" t="s">
        <v>116</v>
      </c>
      <c r="K227" s="21"/>
      <c r="L227" s="21" t="s">
        <v>90</v>
      </c>
      <c r="M227" s="21"/>
      <c r="N227" s="21"/>
      <c r="O227" s="21" t="s">
        <v>575</v>
      </c>
      <c r="P227" s="21"/>
      <c r="Q227" s="140" t="s">
        <v>756</v>
      </c>
      <c r="R227" s="21"/>
      <c r="S227" s="17"/>
      <c r="AQ227" s="71"/>
    </row>
    <row r="228" spans="1:43">
      <c r="A228" s="1836" t="s">
        <v>742</v>
      </c>
      <c r="B228" s="1638" t="s">
        <v>32</v>
      </c>
      <c r="C228" s="1425"/>
      <c r="D228" s="17" t="s">
        <v>91</v>
      </c>
      <c r="E228" s="17" t="s">
        <v>154</v>
      </c>
      <c r="F228" s="1833" t="s">
        <v>216</v>
      </c>
      <c r="G228" s="17" t="s">
        <v>794</v>
      </c>
      <c r="H228" s="17"/>
      <c r="I228" s="21"/>
      <c r="J228" s="28" t="s">
        <v>116</v>
      </c>
      <c r="K228" s="21"/>
      <c r="L228" s="21" t="s">
        <v>90</v>
      </c>
      <c r="M228" s="21"/>
      <c r="N228" s="21"/>
      <c r="O228" s="21" t="s">
        <v>611</v>
      </c>
      <c r="P228" s="21"/>
      <c r="Q228" s="140" t="s">
        <v>756</v>
      </c>
      <c r="R228" s="21"/>
      <c r="S228" s="17"/>
      <c r="AQ228" s="71"/>
    </row>
    <row r="229" spans="1:43">
      <c r="A229" s="1836" t="s">
        <v>743</v>
      </c>
      <c r="B229" s="1638" t="s">
        <v>31</v>
      </c>
      <c r="C229" s="1425"/>
      <c r="D229" s="17" t="s">
        <v>91</v>
      </c>
      <c r="E229" s="17" t="s">
        <v>154</v>
      </c>
      <c r="F229" s="1833" t="s">
        <v>216</v>
      </c>
      <c r="G229" s="17" t="s">
        <v>794</v>
      </c>
      <c r="H229" s="17"/>
      <c r="I229" s="21"/>
      <c r="J229" s="28" t="s">
        <v>116</v>
      </c>
      <c r="K229" s="21"/>
      <c r="L229" s="21" t="s">
        <v>90</v>
      </c>
      <c r="M229" s="21"/>
      <c r="N229" s="21"/>
      <c r="O229" s="21" t="s">
        <v>612</v>
      </c>
      <c r="P229" s="21"/>
      <c r="Q229" s="140" t="s">
        <v>756</v>
      </c>
      <c r="R229" s="21"/>
      <c r="S229" s="17"/>
      <c r="AQ229" s="71"/>
    </row>
    <row r="230" spans="1:43">
      <c r="A230" s="1836" t="s">
        <v>744</v>
      </c>
      <c r="B230" s="1638" t="s">
        <v>30</v>
      </c>
      <c r="C230" s="1425"/>
      <c r="D230" s="17" t="s">
        <v>91</v>
      </c>
      <c r="E230" s="17" t="s">
        <v>154</v>
      </c>
      <c r="F230" s="1833" t="s">
        <v>216</v>
      </c>
      <c r="G230" s="17" t="s">
        <v>794</v>
      </c>
      <c r="H230" s="17"/>
      <c r="I230" s="21"/>
      <c r="J230" s="28" t="s">
        <v>116</v>
      </c>
      <c r="K230" s="21"/>
      <c r="L230" s="21" t="s">
        <v>90</v>
      </c>
      <c r="M230" s="21"/>
      <c r="N230" s="21"/>
      <c r="O230" s="21" t="s">
        <v>613</v>
      </c>
      <c r="P230" s="21"/>
      <c r="Q230" s="140" t="s">
        <v>756</v>
      </c>
      <c r="R230" s="21"/>
      <c r="S230" s="17"/>
      <c r="AQ230" s="71"/>
    </row>
    <row r="231" spans="1:43">
      <c r="A231" s="1836" t="s">
        <v>745</v>
      </c>
      <c r="B231" s="1638" t="s">
        <v>29</v>
      </c>
      <c r="C231" s="1425"/>
      <c r="D231" s="17" t="s">
        <v>91</v>
      </c>
      <c r="E231" s="17" t="s">
        <v>154</v>
      </c>
      <c r="F231" s="1833" t="s">
        <v>216</v>
      </c>
      <c r="G231" s="17" t="s">
        <v>794</v>
      </c>
      <c r="H231" s="17"/>
      <c r="I231" s="21"/>
      <c r="J231" s="28" t="s">
        <v>116</v>
      </c>
      <c r="K231" s="21"/>
      <c r="L231" s="21" t="s">
        <v>90</v>
      </c>
      <c r="M231" s="21"/>
      <c r="N231" s="21"/>
      <c r="O231" s="21" t="s">
        <v>614</v>
      </c>
      <c r="P231" s="21"/>
      <c r="Q231" s="140" t="s">
        <v>756</v>
      </c>
      <c r="R231" s="21"/>
      <c r="S231" s="17"/>
      <c r="AQ231" s="71"/>
    </row>
    <row r="232" spans="1:43">
      <c r="A232" s="1836" t="s">
        <v>746</v>
      </c>
      <c r="B232" s="1638" t="s">
        <v>28</v>
      </c>
      <c r="C232" s="1425"/>
      <c r="D232" s="17" t="s">
        <v>91</v>
      </c>
      <c r="E232" s="17" t="s">
        <v>154</v>
      </c>
      <c r="F232" s="1833" t="s">
        <v>216</v>
      </c>
      <c r="G232" s="17" t="s">
        <v>794</v>
      </c>
      <c r="H232" s="17"/>
      <c r="I232" s="21"/>
      <c r="J232" s="28" t="s">
        <v>116</v>
      </c>
      <c r="K232" s="21"/>
      <c r="L232" s="21" t="s">
        <v>90</v>
      </c>
      <c r="M232" s="21"/>
      <c r="N232" s="21"/>
      <c r="O232" s="21" t="s">
        <v>615</v>
      </c>
      <c r="P232" s="21"/>
      <c r="Q232" s="140" t="s">
        <v>756</v>
      </c>
      <c r="R232" s="21"/>
      <c r="S232" s="17"/>
      <c r="AQ232" s="71"/>
    </row>
    <row r="233" spans="1:43">
      <c r="A233" s="1836" t="s">
        <v>747</v>
      </c>
      <c r="B233" s="1638" t="s">
        <v>1</v>
      </c>
      <c r="C233" s="1425"/>
      <c r="D233" s="17" t="s">
        <v>91</v>
      </c>
      <c r="E233" s="17" t="s">
        <v>154</v>
      </c>
      <c r="F233" s="1833" t="s">
        <v>216</v>
      </c>
      <c r="G233" s="17" t="s">
        <v>794</v>
      </c>
      <c r="H233" s="17"/>
      <c r="I233" s="21"/>
      <c r="J233" s="28" t="s">
        <v>116</v>
      </c>
      <c r="K233" s="21"/>
      <c r="L233" s="21" t="s">
        <v>90</v>
      </c>
      <c r="M233" s="21"/>
      <c r="N233" s="21"/>
      <c r="O233" s="21" t="s">
        <v>616</v>
      </c>
      <c r="P233" s="21"/>
      <c r="Q233" s="140" t="s">
        <v>756</v>
      </c>
      <c r="R233" s="21"/>
      <c r="S233" s="17"/>
      <c r="AQ233" s="71"/>
    </row>
    <row r="234" spans="1:43">
      <c r="A234" s="1836" t="s">
        <v>748</v>
      </c>
      <c r="B234" s="1638" t="s">
        <v>0</v>
      </c>
      <c r="C234" s="1425"/>
      <c r="D234" s="17" t="s">
        <v>91</v>
      </c>
      <c r="E234" s="17" t="s">
        <v>154</v>
      </c>
      <c r="F234" s="1833" t="s">
        <v>216</v>
      </c>
      <c r="G234" s="17" t="s">
        <v>794</v>
      </c>
      <c r="H234" s="17"/>
      <c r="I234" s="21"/>
      <c r="J234" s="28" t="s">
        <v>116</v>
      </c>
      <c r="K234" s="21"/>
      <c r="L234" s="21" t="s">
        <v>90</v>
      </c>
      <c r="M234" s="21"/>
      <c r="N234" s="21"/>
      <c r="O234" s="21" t="s">
        <v>617</v>
      </c>
      <c r="P234" s="21"/>
      <c r="Q234" s="140" t="s">
        <v>756</v>
      </c>
      <c r="R234" s="21"/>
      <c r="S234" s="17"/>
      <c r="AQ234" s="71"/>
    </row>
    <row r="235" spans="1:43">
      <c r="A235" s="21"/>
      <c r="B235" s="1534"/>
      <c r="C235" s="89" t="s">
        <v>205</v>
      </c>
      <c r="D235" s="1534"/>
      <c r="E235" s="1534"/>
      <c r="F235" s="1534"/>
      <c r="G235" s="1534"/>
      <c r="H235" s="1534"/>
      <c r="I235" s="1534"/>
      <c r="J235" s="1534"/>
      <c r="K235" s="1534"/>
      <c r="L235" s="1534"/>
      <c r="M235" s="1534"/>
      <c r="N235" s="21"/>
      <c r="O235" s="1534"/>
      <c r="P235" s="1534"/>
      <c r="Q235" s="1534"/>
      <c r="R235" s="1534"/>
      <c r="S235" s="1534"/>
      <c r="T235" s="71"/>
      <c r="U235" s="71"/>
      <c r="V235" s="71"/>
      <c r="AQ235" s="71"/>
    </row>
    <row r="236" spans="1:43">
      <c r="A236" s="21"/>
      <c r="B236" s="1534"/>
      <c r="C236" s="21"/>
      <c r="D236" s="21"/>
      <c r="E236" s="21"/>
      <c r="F236" s="21"/>
      <c r="G236" s="21"/>
      <c r="H236" s="21"/>
      <c r="I236" s="21"/>
      <c r="J236" s="21"/>
      <c r="K236" s="21"/>
      <c r="L236" s="21"/>
      <c r="M236" s="21"/>
      <c r="N236" s="21"/>
      <c r="O236" s="21"/>
      <c r="P236" s="21"/>
      <c r="Q236" s="21"/>
      <c r="R236" s="21"/>
      <c r="S236" s="21"/>
      <c r="AQ236" s="71"/>
    </row>
    <row r="237" spans="1:43">
      <c r="A237" s="1800" t="s">
        <v>6025</v>
      </c>
      <c r="B237" s="1534"/>
      <c r="C237" s="21"/>
      <c r="D237" s="21"/>
      <c r="E237" s="21"/>
      <c r="F237" s="21"/>
      <c r="G237" s="21"/>
      <c r="H237" s="21"/>
      <c r="I237" s="21"/>
      <c r="J237" s="21"/>
      <c r="K237" s="21"/>
      <c r="L237" s="21"/>
      <c r="M237" s="21"/>
      <c r="N237" s="21"/>
      <c r="O237" s="21"/>
      <c r="P237" s="21"/>
      <c r="Q237" s="21"/>
      <c r="R237" s="21"/>
      <c r="S237" s="21"/>
    </row>
    <row r="238" spans="1:43">
      <c r="A238" s="1827" t="s">
        <v>797</v>
      </c>
      <c r="B238" s="1534"/>
      <c r="C238" s="21"/>
      <c r="D238" s="21"/>
      <c r="E238" s="21"/>
      <c r="F238" s="21"/>
      <c r="G238" s="21"/>
      <c r="H238" s="21"/>
      <c r="I238" s="21"/>
      <c r="J238" s="21"/>
      <c r="K238" s="21"/>
      <c r="L238" s="21"/>
      <c r="M238" s="21"/>
      <c r="N238" s="21"/>
      <c r="O238" s="21"/>
      <c r="P238" s="21"/>
      <c r="Q238" s="21"/>
      <c r="R238" s="21"/>
      <c r="S238" s="21"/>
    </row>
    <row r="239" spans="1:43">
      <c r="A239" s="1431"/>
      <c r="N239" s="21"/>
      <c r="O239" s="21"/>
    </row>
    <row r="240" spans="1:43">
      <c r="A240" s="36" t="s">
        <v>109</v>
      </c>
      <c r="B240" s="78"/>
      <c r="C240" s="78"/>
      <c r="D240" s="78"/>
      <c r="N240" s="21"/>
      <c r="O240" s="21"/>
      <c r="AD240" s="78"/>
      <c r="AE240" s="78"/>
      <c r="AF240" s="78"/>
      <c r="AG240" s="78"/>
      <c r="AH240" s="78"/>
      <c r="AI240" s="78"/>
      <c r="AJ240" s="78"/>
      <c r="AK240" s="78"/>
      <c r="AL240" s="78"/>
      <c r="AM240" s="78"/>
      <c r="AN240" s="78"/>
      <c r="AO240" s="78"/>
      <c r="AP240" s="78"/>
      <c r="AQ240" s="78"/>
    </row>
    <row r="241" spans="1:43">
      <c r="A241" s="36" t="s">
        <v>700</v>
      </c>
      <c r="B241" s="78"/>
      <c r="C241" s="78"/>
      <c r="D241" s="78"/>
      <c r="N241" s="21"/>
      <c r="O241" s="21"/>
      <c r="AD241" s="78"/>
      <c r="AE241" s="78"/>
      <c r="AF241" s="78"/>
      <c r="AG241" s="78"/>
      <c r="AH241" s="78"/>
      <c r="AI241" s="78"/>
      <c r="AJ241" s="78"/>
      <c r="AK241" s="78"/>
      <c r="AL241" s="78"/>
      <c r="AM241" s="78"/>
      <c r="AN241" s="78"/>
      <c r="AO241" s="78"/>
      <c r="AP241" s="78"/>
      <c r="AQ241" s="78"/>
    </row>
    <row r="242" spans="1:43">
      <c r="A242" s="36" t="s">
        <v>165</v>
      </c>
      <c r="B242" s="1435" t="s">
        <v>164</v>
      </c>
      <c r="C242" s="1433" t="s">
        <v>108</v>
      </c>
      <c r="D242" s="1439" t="s">
        <v>623</v>
      </c>
      <c r="N242" s="21"/>
      <c r="O242" s="21"/>
      <c r="AD242" s="79"/>
      <c r="AE242" s="79"/>
      <c r="AF242" s="79"/>
      <c r="AG242" s="79"/>
      <c r="AH242" s="79"/>
      <c r="AI242" s="79"/>
      <c r="AJ242" s="79"/>
      <c r="AK242" s="79"/>
      <c r="AL242" s="79"/>
      <c r="AM242" s="79"/>
      <c r="AN242" s="79"/>
      <c r="AO242" s="79"/>
      <c r="AP242" s="79"/>
    </row>
    <row r="243" spans="1:43">
      <c r="A243" s="36" t="s">
        <v>626</v>
      </c>
      <c r="B243" s="1432" t="s">
        <v>370</v>
      </c>
      <c r="C243" s="1433" t="s">
        <v>156</v>
      </c>
      <c r="D243" s="1434" t="s">
        <v>6456</v>
      </c>
      <c r="N243" s="21"/>
      <c r="O243" s="21"/>
      <c r="AD243" s="79"/>
      <c r="AE243" s="79"/>
      <c r="AF243" s="79"/>
      <c r="AG243" s="79"/>
      <c r="AH243" s="79"/>
      <c r="AI243" s="79"/>
      <c r="AJ243" s="79"/>
      <c r="AK243" s="79"/>
      <c r="AL243" s="79"/>
      <c r="AM243" s="79"/>
      <c r="AN243" s="79"/>
      <c r="AO243" s="79"/>
      <c r="AP243" s="79"/>
    </row>
    <row r="244" spans="1:43">
      <c r="N244" s="21"/>
      <c r="O244" s="21"/>
    </row>
    <row r="245" spans="1:43">
      <c r="A245" s="21"/>
      <c r="B245" s="1534"/>
      <c r="C245" s="1434" t="s">
        <v>809</v>
      </c>
      <c r="D245" s="21"/>
      <c r="E245" s="21"/>
      <c r="G245" s="21"/>
      <c r="N245" s="21"/>
      <c r="O245" s="21"/>
    </row>
    <row r="246" spans="1:43">
      <c r="A246" s="21"/>
      <c r="B246" s="21"/>
      <c r="C246" s="1428" t="s">
        <v>82</v>
      </c>
      <c r="D246" s="102"/>
      <c r="E246" s="21"/>
      <c r="G246" s="21"/>
      <c r="N246" s="21"/>
      <c r="O246" s="21"/>
      <c r="AD246" s="102"/>
      <c r="AE246" s="102"/>
      <c r="AF246" s="102"/>
      <c r="AG246" s="102"/>
      <c r="AH246" s="102"/>
      <c r="AI246" s="102"/>
      <c r="AJ246" s="102"/>
      <c r="AK246" s="102"/>
      <c r="AL246" s="102"/>
      <c r="AM246" s="102"/>
      <c r="AN246" s="102"/>
      <c r="AO246" s="102"/>
      <c r="AP246" s="102"/>
    </row>
    <row r="247" spans="1:43">
      <c r="A247" s="1834" t="s">
        <v>361</v>
      </c>
      <c r="B247" s="1771"/>
      <c r="C247" s="22"/>
      <c r="D247" s="21"/>
      <c r="E247" s="21"/>
      <c r="G247" s="21"/>
      <c r="N247" s="21"/>
      <c r="O247" s="21"/>
      <c r="AD247" s="101"/>
      <c r="AE247" s="101"/>
      <c r="AF247" s="101"/>
      <c r="AG247" s="101"/>
      <c r="AH247" s="101"/>
      <c r="AI247" s="101"/>
      <c r="AJ247" s="101"/>
      <c r="AK247" s="101"/>
      <c r="AL247" s="101"/>
      <c r="AM247" s="101"/>
      <c r="AN247" s="101"/>
      <c r="AO247" s="101"/>
      <c r="AP247" s="101"/>
    </row>
    <row r="248" spans="1:43">
      <c r="A248" s="1835" t="s">
        <v>618</v>
      </c>
      <c r="B248" s="1638" t="s">
        <v>27</v>
      </c>
      <c r="C248" s="1425"/>
      <c r="D248" s="17" t="s">
        <v>91</v>
      </c>
      <c r="E248" s="17" t="s">
        <v>154</v>
      </c>
      <c r="F248" s="448" t="s">
        <v>216</v>
      </c>
      <c r="G248" s="17" t="s">
        <v>112</v>
      </c>
      <c r="L248" t="s">
        <v>90</v>
      </c>
      <c r="M248" s="26" t="s">
        <v>113</v>
      </c>
      <c r="N248" s="21"/>
      <c r="O248" s="26" t="s">
        <v>115</v>
      </c>
      <c r="AD248" s="95"/>
      <c r="AE248" s="95"/>
      <c r="AF248" s="95"/>
      <c r="AG248" s="95"/>
      <c r="AH248" s="95"/>
      <c r="AI248" s="95"/>
      <c r="AJ248" s="95"/>
      <c r="AK248" s="95"/>
      <c r="AL248" s="95"/>
      <c r="AM248" s="95"/>
      <c r="AN248" s="95"/>
      <c r="AO248" s="95"/>
      <c r="AP248" s="95"/>
    </row>
    <row r="249" spans="1:43">
      <c r="A249" s="1835" t="s">
        <v>619</v>
      </c>
      <c r="B249" s="1638" t="s">
        <v>26</v>
      </c>
      <c r="C249" s="1425"/>
      <c r="D249" s="17" t="s">
        <v>91</v>
      </c>
      <c r="E249" s="17" t="s">
        <v>154</v>
      </c>
      <c r="F249" s="448" t="s">
        <v>216</v>
      </c>
      <c r="G249" s="17" t="s">
        <v>112</v>
      </c>
      <c r="L249" t="s">
        <v>90</v>
      </c>
      <c r="M249" s="26" t="s">
        <v>119</v>
      </c>
      <c r="N249" s="21"/>
      <c r="O249" s="21"/>
      <c r="AD249" s="95"/>
      <c r="AE249" s="95"/>
      <c r="AF249" s="95"/>
      <c r="AG249" s="95"/>
      <c r="AH249" s="95"/>
      <c r="AI249" s="95"/>
      <c r="AJ249" s="95"/>
      <c r="AK249" s="95"/>
      <c r="AL249" s="95"/>
      <c r="AM249" s="95"/>
      <c r="AN249" s="95"/>
      <c r="AO249" s="95"/>
      <c r="AP249" s="95"/>
    </row>
    <row r="250" spans="1:43">
      <c r="A250" s="1835" t="s">
        <v>620</v>
      </c>
      <c r="B250" s="1638" t="s">
        <v>25</v>
      </c>
      <c r="C250" s="1425"/>
      <c r="D250" s="17" t="s">
        <v>91</v>
      </c>
      <c r="E250" s="17" t="s">
        <v>154</v>
      </c>
      <c r="F250" s="448" t="s">
        <v>216</v>
      </c>
      <c r="G250" s="17" t="s">
        <v>112</v>
      </c>
      <c r="L250" t="s">
        <v>90</v>
      </c>
      <c r="M250" s="26" t="s">
        <v>625</v>
      </c>
      <c r="N250" s="21"/>
      <c r="O250" s="21" t="s">
        <v>757</v>
      </c>
      <c r="P250" t="s">
        <v>158</v>
      </c>
      <c r="AD250" s="95"/>
      <c r="AE250" s="95"/>
      <c r="AF250" s="95"/>
      <c r="AG250" s="95"/>
      <c r="AH250" s="95"/>
      <c r="AI250" s="95"/>
      <c r="AJ250" s="95"/>
      <c r="AK250" s="95"/>
      <c r="AL250" s="95"/>
      <c r="AM250" s="95"/>
      <c r="AN250" s="95"/>
      <c r="AO250" s="95"/>
      <c r="AP250" s="95"/>
    </row>
    <row r="251" spans="1:43">
      <c r="A251" s="1835" t="s">
        <v>621</v>
      </c>
      <c r="B251" s="1638" t="s">
        <v>24</v>
      </c>
      <c r="C251" s="1425"/>
      <c r="D251" s="17" t="s">
        <v>91</v>
      </c>
      <c r="E251" s="17" t="s">
        <v>154</v>
      </c>
      <c r="F251" s="448" t="s">
        <v>216</v>
      </c>
      <c r="G251" s="17" t="s">
        <v>112</v>
      </c>
      <c r="L251" t="s">
        <v>90</v>
      </c>
      <c r="M251" s="26" t="s">
        <v>624</v>
      </c>
      <c r="N251" s="21"/>
      <c r="O251" s="21" t="s">
        <v>757</v>
      </c>
      <c r="AD251" s="95"/>
      <c r="AE251" s="95"/>
      <c r="AF251" s="95"/>
      <c r="AG251" s="95"/>
      <c r="AH251" s="95"/>
      <c r="AI251" s="95"/>
      <c r="AJ251" s="95"/>
      <c r="AK251" s="95"/>
      <c r="AL251" s="95"/>
      <c r="AM251" s="95"/>
      <c r="AN251" s="95"/>
      <c r="AO251" s="95"/>
      <c r="AP251" s="95"/>
    </row>
    <row r="252" spans="1:43">
      <c r="A252" s="1835" t="s">
        <v>622</v>
      </c>
      <c r="B252" s="1638" t="s">
        <v>23</v>
      </c>
      <c r="C252" s="1425"/>
      <c r="D252" s="17" t="s">
        <v>91</v>
      </c>
      <c r="E252" s="17" t="s">
        <v>154</v>
      </c>
      <c r="F252" s="448" t="s">
        <v>216</v>
      </c>
      <c r="G252" s="17" t="s">
        <v>92</v>
      </c>
      <c r="H252" s="41" t="s">
        <v>163</v>
      </c>
      <c r="I252" s="41" t="s">
        <v>153</v>
      </c>
      <c r="J252" s="4"/>
      <c r="K252" t="s">
        <v>98</v>
      </c>
      <c r="L252" t="s">
        <v>90</v>
      </c>
      <c r="N252" s="21"/>
      <c r="O252" s="21"/>
      <c r="AD252" s="95"/>
      <c r="AE252" s="95"/>
      <c r="AF252" s="95"/>
      <c r="AG252" s="95"/>
      <c r="AH252" s="95"/>
      <c r="AI252" s="95"/>
      <c r="AJ252" s="95"/>
      <c r="AK252" s="95"/>
      <c r="AL252" s="95"/>
      <c r="AM252" s="95"/>
      <c r="AN252" s="95"/>
      <c r="AO252" s="95"/>
      <c r="AP252" s="95"/>
    </row>
    <row r="253" spans="1:43">
      <c r="A253" s="1835" t="s">
        <v>316</v>
      </c>
      <c r="B253" s="1638" t="s">
        <v>22</v>
      </c>
      <c r="C253" s="1425"/>
      <c r="D253" s="17" t="s">
        <v>91</v>
      </c>
      <c r="E253" s="17"/>
      <c r="F253" s="448" t="s">
        <v>216</v>
      </c>
      <c r="G253" s="17" t="s">
        <v>176</v>
      </c>
      <c r="L253" t="s">
        <v>90</v>
      </c>
      <c r="M253" s="125" t="s">
        <v>187</v>
      </c>
      <c r="N253" s="21"/>
      <c r="O253" s="21"/>
      <c r="AD253" s="95"/>
      <c r="AE253" s="95"/>
      <c r="AF253" s="95"/>
      <c r="AG253" s="95"/>
      <c r="AH253" s="95"/>
      <c r="AI253" s="95"/>
      <c r="AJ253" s="95"/>
      <c r="AK253" s="95"/>
      <c r="AL253" s="95"/>
      <c r="AM253" s="95"/>
      <c r="AN253" s="95"/>
      <c r="AO253" s="95"/>
      <c r="AP253" s="95"/>
    </row>
    <row r="254" spans="1:43">
      <c r="A254" s="1851" t="s">
        <v>514</v>
      </c>
      <c r="B254" s="1638"/>
      <c r="C254" s="22"/>
      <c r="D254" s="17"/>
      <c r="E254" s="17"/>
      <c r="F254" s="448"/>
      <c r="G254" s="17"/>
      <c r="N254" s="21"/>
      <c r="O254" s="21"/>
      <c r="Q254" s="86"/>
      <c r="AD254" s="95"/>
      <c r="AE254" s="95"/>
      <c r="AF254" s="95"/>
      <c r="AG254" s="95"/>
      <c r="AH254" s="95"/>
      <c r="AI254" s="95"/>
      <c r="AJ254" s="95"/>
      <c r="AK254" s="95"/>
      <c r="AL254" s="95"/>
      <c r="AM254" s="95"/>
      <c r="AN254" s="95"/>
      <c r="AO254" s="95"/>
      <c r="AP254" s="95"/>
    </row>
    <row r="255" spans="1:43">
      <c r="A255" s="1797" t="s">
        <v>731</v>
      </c>
      <c r="B255" s="1638" t="s">
        <v>21</v>
      </c>
      <c r="C255" s="1425"/>
      <c r="D255" s="17" t="s">
        <v>141</v>
      </c>
      <c r="E255" s="17" t="s">
        <v>154</v>
      </c>
      <c r="F255" s="448" t="s">
        <v>216</v>
      </c>
      <c r="G255" s="17" t="s">
        <v>813</v>
      </c>
      <c r="J255" s="4"/>
      <c r="N255" s="21"/>
      <c r="O255" s="21"/>
      <c r="P255" s="86" t="s">
        <v>2726</v>
      </c>
      <c r="Q255" s="86" t="s">
        <v>756</v>
      </c>
      <c r="AD255" s="95"/>
      <c r="AE255" s="95"/>
      <c r="AF255" s="95"/>
      <c r="AG255" s="95"/>
      <c r="AH255" s="95"/>
      <c r="AI255" s="95"/>
      <c r="AJ255" s="95"/>
      <c r="AK255" s="95"/>
      <c r="AL255" s="95"/>
      <c r="AM255" s="95"/>
      <c r="AN255" s="95"/>
      <c r="AO255" s="95"/>
      <c r="AP255" s="95"/>
    </row>
    <row r="256" spans="1:43">
      <c r="A256" s="1797" t="s">
        <v>445</v>
      </c>
      <c r="B256" s="1638" t="s">
        <v>20</v>
      </c>
      <c r="C256" s="1425"/>
      <c r="D256" s="17" t="s">
        <v>141</v>
      </c>
      <c r="E256" s="17" t="s">
        <v>154</v>
      </c>
      <c r="F256" s="448" t="s">
        <v>216</v>
      </c>
      <c r="G256" s="17" t="s">
        <v>813</v>
      </c>
      <c r="J256" s="4"/>
      <c r="N256" s="21"/>
      <c r="O256" s="21"/>
      <c r="P256" s="86" t="s">
        <v>571</v>
      </c>
      <c r="Q256" s="86" t="s">
        <v>756</v>
      </c>
      <c r="AD256" s="95"/>
      <c r="AE256" s="95"/>
      <c r="AF256" s="95"/>
      <c r="AG256" s="95"/>
      <c r="AH256" s="95"/>
      <c r="AI256" s="95"/>
      <c r="AJ256" s="95"/>
      <c r="AK256" s="95"/>
      <c r="AL256" s="95"/>
      <c r="AM256" s="95"/>
      <c r="AN256" s="95"/>
      <c r="AO256" s="95"/>
      <c r="AP256" s="95"/>
    </row>
    <row r="257" spans="1:42">
      <c r="A257" s="1836" t="s">
        <v>749</v>
      </c>
      <c r="B257" s="1638" t="s">
        <v>19</v>
      </c>
      <c r="C257" s="1425"/>
      <c r="D257" s="17" t="s">
        <v>141</v>
      </c>
      <c r="E257" s="17" t="s">
        <v>154</v>
      </c>
      <c r="F257" s="448" t="s">
        <v>216</v>
      </c>
      <c r="G257" s="17" t="s">
        <v>813</v>
      </c>
      <c r="J257" s="4"/>
      <c r="N257" s="21"/>
      <c r="O257" s="21" t="s">
        <v>584</v>
      </c>
      <c r="Q257" s="86" t="s">
        <v>756</v>
      </c>
      <c r="AD257" s="95"/>
      <c r="AE257" s="95"/>
      <c r="AF257" s="95"/>
      <c r="AG257" s="95"/>
      <c r="AH257" s="95"/>
      <c r="AI257" s="95"/>
      <c r="AJ257" s="95"/>
      <c r="AK257" s="95"/>
      <c r="AL257" s="95"/>
      <c r="AM257" s="95"/>
      <c r="AN257" s="95"/>
      <c r="AO257" s="95"/>
      <c r="AP257" s="95"/>
    </row>
    <row r="258" spans="1:42">
      <c r="A258" s="1836" t="s">
        <v>750</v>
      </c>
      <c r="B258" s="1638" t="s">
        <v>18</v>
      </c>
      <c r="C258" s="1425"/>
      <c r="D258" s="17" t="s">
        <v>141</v>
      </c>
      <c r="E258" s="17" t="s">
        <v>154</v>
      </c>
      <c r="F258" s="448" t="s">
        <v>216</v>
      </c>
      <c r="G258" s="17" t="s">
        <v>813</v>
      </c>
      <c r="J258" s="4"/>
      <c r="N258" s="21"/>
      <c r="O258" s="21" t="s">
        <v>583</v>
      </c>
      <c r="Q258" s="86" t="s">
        <v>756</v>
      </c>
      <c r="AD258" s="95"/>
      <c r="AE258" s="95"/>
      <c r="AF258" s="95"/>
      <c r="AG258" s="95"/>
      <c r="AH258" s="95"/>
      <c r="AI258" s="95"/>
      <c r="AJ258" s="95"/>
      <c r="AK258" s="95"/>
      <c r="AL258" s="95"/>
      <c r="AM258" s="95"/>
      <c r="AN258" s="95"/>
      <c r="AO258" s="95"/>
      <c r="AP258" s="95"/>
    </row>
    <row r="259" spans="1:42">
      <c r="A259" s="1836" t="s">
        <v>751</v>
      </c>
      <c r="B259" s="1638" t="s">
        <v>77</v>
      </c>
      <c r="C259" s="1425"/>
      <c r="D259" s="17" t="s">
        <v>141</v>
      </c>
      <c r="E259" s="17" t="s">
        <v>154</v>
      </c>
      <c r="F259" s="448" t="s">
        <v>216</v>
      </c>
      <c r="G259" s="17" t="s">
        <v>813</v>
      </c>
      <c r="J259" s="4"/>
      <c r="N259" s="21"/>
      <c r="O259" s="21" t="s">
        <v>582</v>
      </c>
      <c r="Q259" s="86" t="s">
        <v>756</v>
      </c>
      <c r="AD259" s="95"/>
      <c r="AE259" s="95"/>
      <c r="AF259" s="95"/>
      <c r="AG259" s="95"/>
      <c r="AH259" s="95"/>
      <c r="AI259" s="95"/>
      <c r="AJ259" s="95"/>
      <c r="AK259" s="95"/>
      <c r="AL259" s="95"/>
      <c r="AM259" s="95"/>
      <c r="AN259" s="95"/>
      <c r="AO259" s="95"/>
      <c r="AP259" s="95"/>
    </row>
    <row r="260" spans="1:42">
      <c r="A260" s="1836" t="s">
        <v>732</v>
      </c>
      <c r="B260" s="1638" t="s">
        <v>76</v>
      </c>
      <c r="C260" s="1425"/>
      <c r="D260" s="17" t="s">
        <v>141</v>
      </c>
      <c r="E260" s="17" t="s">
        <v>154</v>
      </c>
      <c r="F260" s="448" t="s">
        <v>216</v>
      </c>
      <c r="G260" s="17" t="s">
        <v>813</v>
      </c>
      <c r="J260" s="4"/>
      <c r="N260" s="21"/>
      <c r="O260" s="21" t="s">
        <v>581</v>
      </c>
      <c r="Q260" s="86" t="s">
        <v>756</v>
      </c>
      <c r="AD260" s="95"/>
      <c r="AE260" s="95"/>
      <c r="AF260" s="95"/>
      <c r="AG260" s="95"/>
      <c r="AH260" s="95"/>
      <c r="AI260" s="95"/>
      <c r="AJ260" s="95"/>
      <c r="AK260" s="95"/>
      <c r="AL260" s="95"/>
      <c r="AM260" s="95"/>
      <c r="AN260" s="95"/>
      <c r="AO260" s="95"/>
      <c r="AP260" s="95"/>
    </row>
    <row r="261" spans="1:42">
      <c r="A261" s="1836" t="s">
        <v>728</v>
      </c>
      <c r="B261" s="1638" t="s">
        <v>75</v>
      </c>
      <c r="C261" s="1425"/>
      <c r="D261" s="17" t="s">
        <v>141</v>
      </c>
      <c r="E261" s="17" t="s">
        <v>154</v>
      </c>
      <c r="F261" s="448" t="s">
        <v>216</v>
      </c>
      <c r="G261" s="17" t="s">
        <v>813</v>
      </c>
      <c r="J261" s="4"/>
      <c r="N261" s="21"/>
      <c r="O261" s="21" t="s">
        <v>580</v>
      </c>
      <c r="Q261" s="86" t="s">
        <v>756</v>
      </c>
      <c r="AD261" s="95"/>
      <c r="AE261" s="95"/>
      <c r="AF261" s="95"/>
      <c r="AG261" s="95"/>
      <c r="AH261" s="95"/>
      <c r="AI261" s="95"/>
      <c r="AJ261" s="95"/>
      <c r="AK261" s="95"/>
      <c r="AL261" s="95"/>
      <c r="AM261" s="95"/>
      <c r="AN261" s="95"/>
      <c r="AO261" s="95"/>
      <c r="AP261" s="95"/>
    </row>
    <row r="262" spans="1:42">
      <c r="A262" s="1836" t="s">
        <v>733</v>
      </c>
      <c r="B262" s="1638" t="s">
        <v>74</v>
      </c>
      <c r="C262" s="1425"/>
      <c r="D262" s="17" t="s">
        <v>141</v>
      </c>
      <c r="E262" s="17" t="s">
        <v>154</v>
      </c>
      <c r="F262" s="448" t="s">
        <v>216</v>
      </c>
      <c r="G262" s="17" t="s">
        <v>813</v>
      </c>
      <c r="J262" s="4"/>
      <c r="N262" s="21"/>
      <c r="O262" s="21" t="s">
        <v>606</v>
      </c>
      <c r="Q262" s="86" t="s">
        <v>756</v>
      </c>
      <c r="AD262" s="95"/>
      <c r="AE262" s="95"/>
      <c r="AF262" s="95"/>
      <c r="AG262" s="95"/>
      <c r="AH262" s="95"/>
      <c r="AI262" s="95"/>
      <c r="AJ262" s="95"/>
      <c r="AK262" s="95"/>
      <c r="AL262" s="95"/>
      <c r="AM262" s="95"/>
      <c r="AN262" s="95"/>
      <c r="AO262" s="95"/>
      <c r="AP262" s="95"/>
    </row>
    <row r="263" spans="1:42">
      <c r="A263" s="1836" t="s">
        <v>729</v>
      </c>
      <c r="B263" s="1638" t="s">
        <v>17</v>
      </c>
      <c r="C263" s="1425"/>
      <c r="D263" s="17" t="s">
        <v>141</v>
      </c>
      <c r="E263" s="17" t="s">
        <v>154</v>
      </c>
      <c r="F263" s="448" t="s">
        <v>216</v>
      </c>
      <c r="G263" s="17" t="s">
        <v>813</v>
      </c>
      <c r="J263" s="4"/>
      <c r="N263" s="21"/>
      <c r="O263" s="21" t="s">
        <v>579</v>
      </c>
      <c r="Q263" s="86" t="s">
        <v>756</v>
      </c>
      <c r="AD263" s="95"/>
      <c r="AE263" s="95"/>
      <c r="AF263" s="95"/>
      <c r="AG263" s="95"/>
      <c r="AH263" s="95"/>
      <c r="AI263" s="95"/>
      <c r="AJ263" s="95"/>
      <c r="AK263" s="95"/>
      <c r="AL263" s="95"/>
      <c r="AM263" s="95"/>
      <c r="AN263" s="95"/>
      <c r="AO263" s="95"/>
      <c r="AP263" s="95"/>
    </row>
    <row r="264" spans="1:42">
      <c r="A264" s="1836" t="s">
        <v>727</v>
      </c>
      <c r="B264" s="1638" t="s">
        <v>16</v>
      </c>
      <c r="C264" s="1425"/>
      <c r="D264" s="17" t="s">
        <v>141</v>
      </c>
      <c r="E264" s="17" t="s">
        <v>154</v>
      </c>
      <c r="F264" s="448" t="s">
        <v>216</v>
      </c>
      <c r="G264" s="17" t="s">
        <v>813</v>
      </c>
      <c r="J264" s="4"/>
      <c r="N264" s="21"/>
      <c r="O264" s="21" t="s">
        <v>607</v>
      </c>
      <c r="Q264" s="86" t="s">
        <v>756</v>
      </c>
      <c r="AD264" s="95"/>
      <c r="AE264" s="95"/>
      <c r="AF264" s="95"/>
      <c r="AG264" s="95"/>
      <c r="AH264" s="95"/>
      <c r="AI264" s="95"/>
      <c r="AJ264" s="95"/>
      <c r="AK264" s="95"/>
      <c r="AL264" s="95"/>
      <c r="AM264" s="95"/>
      <c r="AN264" s="95"/>
      <c r="AO264" s="95"/>
      <c r="AP264" s="95"/>
    </row>
    <row r="265" spans="1:42">
      <c r="A265" s="1836" t="s">
        <v>734</v>
      </c>
      <c r="B265" s="1638" t="s">
        <v>15</v>
      </c>
      <c r="C265" s="1425"/>
      <c r="D265" s="17" t="s">
        <v>141</v>
      </c>
      <c r="E265" s="17" t="s">
        <v>154</v>
      </c>
      <c r="F265" s="448" t="s">
        <v>216</v>
      </c>
      <c r="G265" s="17" t="s">
        <v>813</v>
      </c>
      <c r="J265" s="4"/>
      <c r="N265" s="21"/>
      <c r="O265" s="21" t="s">
        <v>608</v>
      </c>
      <c r="Q265" s="86" t="s">
        <v>756</v>
      </c>
      <c r="AD265" s="95"/>
      <c r="AE265" s="95"/>
      <c r="AF265" s="95"/>
      <c r="AG265" s="95"/>
      <c r="AH265" s="95"/>
      <c r="AI265" s="95"/>
      <c r="AJ265" s="95"/>
      <c r="AK265" s="95"/>
      <c r="AL265" s="95"/>
      <c r="AM265" s="95"/>
      <c r="AN265" s="95"/>
      <c r="AO265" s="95"/>
      <c r="AP265" s="95"/>
    </row>
    <row r="266" spans="1:42">
      <c r="A266" s="1836" t="s">
        <v>735</v>
      </c>
      <c r="B266" s="1638" t="s">
        <v>14</v>
      </c>
      <c r="C266" s="1425"/>
      <c r="D266" s="17" t="s">
        <v>141</v>
      </c>
      <c r="E266" s="17" t="s">
        <v>154</v>
      </c>
      <c r="F266" s="448" t="s">
        <v>216</v>
      </c>
      <c r="G266" s="17" t="s">
        <v>813</v>
      </c>
      <c r="J266" s="4"/>
      <c r="N266" s="21"/>
      <c r="O266" s="21" t="s">
        <v>578</v>
      </c>
      <c r="Q266" s="86" t="s">
        <v>756</v>
      </c>
      <c r="AD266" s="95"/>
      <c r="AE266" s="95"/>
      <c r="AF266" s="95"/>
      <c r="AG266" s="95"/>
      <c r="AH266" s="95"/>
      <c r="AI266" s="95"/>
      <c r="AJ266" s="95"/>
      <c r="AK266" s="95"/>
      <c r="AL266" s="95"/>
      <c r="AM266" s="95"/>
      <c r="AN266" s="95"/>
      <c r="AO266" s="95"/>
      <c r="AP266" s="95"/>
    </row>
    <row r="267" spans="1:42">
      <c r="A267" s="1836" t="s">
        <v>736</v>
      </c>
      <c r="B267" s="1638" t="s">
        <v>73</v>
      </c>
      <c r="C267" s="1425"/>
      <c r="D267" s="17" t="s">
        <v>141</v>
      </c>
      <c r="E267" s="17" t="s">
        <v>154</v>
      </c>
      <c r="F267" s="448" t="s">
        <v>216</v>
      </c>
      <c r="G267" s="17" t="s">
        <v>813</v>
      </c>
      <c r="J267" s="4"/>
      <c r="N267" s="21"/>
      <c r="O267" s="21" t="s">
        <v>609</v>
      </c>
      <c r="Q267" s="86" t="s">
        <v>756</v>
      </c>
      <c r="AD267" s="95"/>
      <c r="AE267" s="95"/>
      <c r="AF267" s="95"/>
      <c r="AG267" s="95"/>
      <c r="AH267" s="95"/>
      <c r="AI267" s="95"/>
      <c r="AJ267" s="95"/>
      <c r="AK267" s="95"/>
      <c r="AL267" s="95"/>
      <c r="AM267" s="95"/>
      <c r="AN267" s="95"/>
      <c r="AO267" s="95"/>
      <c r="AP267" s="95"/>
    </row>
    <row r="268" spans="1:42">
      <c r="A268" s="1836" t="s">
        <v>737</v>
      </c>
      <c r="B268" s="1638" t="s">
        <v>95</v>
      </c>
      <c r="C268" s="1425"/>
      <c r="D268" s="17" t="s">
        <v>141</v>
      </c>
      <c r="E268" s="17" t="s">
        <v>154</v>
      </c>
      <c r="F268" s="448" t="s">
        <v>216</v>
      </c>
      <c r="G268" s="17" t="s">
        <v>813</v>
      </c>
      <c r="J268" s="4"/>
      <c r="N268" s="21"/>
      <c r="O268" s="21" t="s">
        <v>610</v>
      </c>
      <c r="Q268" s="86" t="s">
        <v>756</v>
      </c>
      <c r="AD268" s="95"/>
      <c r="AE268" s="95"/>
      <c r="AF268" s="95"/>
      <c r="AG268" s="95"/>
      <c r="AH268" s="95"/>
      <c r="AI268" s="95"/>
      <c r="AJ268" s="95"/>
      <c r="AK268" s="95"/>
      <c r="AL268" s="95"/>
      <c r="AM268" s="95"/>
      <c r="AN268" s="95"/>
      <c r="AO268" s="95"/>
      <c r="AP268" s="95"/>
    </row>
    <row r="269" spans="1:42">
      <c r="A269" s="1836" t="s">
        <v>738</v>
      </c>
      <c r="B269" s="1638" t="s">
        <v>94</v>
      </c>
      <c r="C269" s="1425"/>
      <c r="D269" s="17" t="s">
        <v>141</v>
      </c>
      <c r="E269" s="17" t="s">
        <v>154</v>
      </c>
      <c r="F269" s="448" t="s">
        <v>216</v>
      </c>
      <c r="G269" s="17" t="s">
        <v>813</v>
      </c>
      <c r="J269" s="4"/>
      <c r="N269" s="21"/>
      <c r="O269" s="21" t="s">
        <v>577</v>
      </c>
      <c r="Q269" s="86" t="s">
        <v>756</v>
      </c>
      <c r="AD269" s="95"/>
      <c r="AE269" s="95"/>
      <c r="AF269" s="95"/>
      <c r="AG269" s="95"/>
      <c r="AH269" s="95"/>
      <c r="AI269" s="95"/>
      <c r="AJ269" s="95"/>
      <c r="AK269" s="95"/>
      <c r="AL269" s="95"/>
      <c r="AM269" s="95"/>
      <c r="AN269" s="95"/>
      <c r="AO269" s="95"/>
      <c r="AP269" s="95"/>
    </row>
    <row r="270" spans="1:42">
      <c r="A270" s="1836" t="s">
        <v>739</v>
      </c>
      <c r="B270" s="1638" t="s">
        <v>888</v>
      </c>
      <c r="C270" s="1425"/>
      <c r="D270" s="17" t="s">
        <v>141</v>
      </c>
      <c r="E270" s="17" t="s">
        <v>154</v>
      </c>
      <c r="F270" s="448" t="s">
        <v>216</v>
      </c>
      <c r="G270" s="17" t="s">
        <v>813</v>
      </c>
      <c r="J270" s="4"/>
      <c r="N270" s="21"/>
      <c r="O270" s="21" t="s">
        <v>576</v>
      </c>
      <c r="Q270" s="86" t="s">
        <v>756</v>
      </c>
      <c r="AD270" s="95"/>
      <c r="AE270" s="95"/>
      <c r="AF270" s="95"/>
      <c r="AG270" s="95"/>
      <c r="AH270" s="95"/>
      <c r="AI270" s="95"/>
      <c r="AJ270" s="95"/>
      <c r="AK270" s="95"/>
      <c r="AL270" s="95"/>
      <c r="AM270" s="95"/>
      <c r="AN270" s="95"/>
      <c r="AO270" s="95"/>
      <c r="AP270" s="95"/>
    </row>
    <row r="271" spans="1:42">
      <c r="A271" s="1836" t="s">
        <v>740</v>
      </c>
      <c r="B271" s="1638" t="s">
        <v>889</v>
      </c>
      <c r="C271" s="1425"/>
      <c r="D271" s="17" t="s">
        <v>141</v>
      </c>
      <c r="E271" s="17" t="s">
        <v>154</v>
      </c>
      <c r="F271" s="448" t="s">
        <v>216</v>
      </c>
      <c r="G271" s="17" t="s">
        <v>813</v>
      </c>
      <c r="J271" s="4"/>
      <c r="N271" s="21"/>
      <c r="O271" s="21" t="s">
        <v>575</v>
      </c>
      <c r="Q271" s="86" t="s">
        <v>756</v>
      </c>
      <c r="AD271" s="95"/>
      <c r="AE271" s="95"/>
      <c r="AF271" s="95"/>
      <c r="AG271" s="95"/>
      <c r="AH271" s="95"/>
      <c r="AI271" s="95"/>
      <c r="AJ271" s="95"/>
      <c r="AK271" s="95"/>
      <c r="AL271" s="95"/>
      <c r="AM271" s="95"/>
      <c r="AN271" s="95"/>
      <c r="AO271" s="95"/>
      <c r="AP271" s="95"/>
    </row>
    <row r="272" spans="1:42">
      <c r="A272" s="1836" t="s">
        <v>742</v>
      </c>
      <c r="B272" s="1638" t="s">
        <v>890</v>
      </c>
      <c r="C272" s="1425"/>
      <c r="D272" s="17" t="s">
        <v>141</v>
      </c>
      <c r="E272" s="17" t="s">
        <v>154</v>
      </c>
      <c r="F272" s="448" t="s">
        <v>216</v>
      </c>
      <c r="G272" s="17" t="s">
        <v>813</v>
      </c>
      <c r="J272" s="4"/>
      <c r="N272" s="21"/>
      <c r="O272" s="21" t="s">
        <v>611</v>
      </c>
      <c r="Q272" s="86" t="s">
        <v>756</v>
      </c>
      <c r="AD272" s="95"/>
      <c r="AE272" s="95"/>
      <c r="AF272" s="95"/>
      <c r="AG272" s="95"/>
      <c r="AH272" s="95"/>
      <c r="AI272" s="95"/>
      <c r="AJ272" s="95"/>
      <c r="AK272" s="95"/>
      <c r="AL272" s="95"/>
      <c r="AM272" s="95"/>
      <c r="AN272" s="95"/>
      <c r="AO272" s="95"/>
      <c r="AP272" s="95"/>
    </row>
    <row r="273" spans="1:42">
      <c r="A273" s="1836" t="s">
        <v>743</v>
      </c>
      <c r="B273" s="1638" t="s">
        <v>891</v>
      </c>
      <c r="C273" s="1425"/>
      <c r="D273" s="17" t="s">
        <v>141</v>
      </c>
      <c r="E273" s="17" t="s">
        <v>154</v>
      </c>
      <c r="F273" s="448" t="s">
        <v>216</v>
      </c>
      <c r="G273" s="17" t="s">
        <v>813</v>
      </c>
      <c r="J273" s="4"/>
      <c r="N273" s="21"/>
      <c r="O273" s="21" t="s">
        <v>612</v>
      </c>
      <c r="Q273" s="86" t="s">
        <v>756</v>
      </c>
      <c r="AD273" s="95"/>
      <c r="AE273" s="95"/>
      <c r="AF273" s="95"/>
      <c r="AG273" s="95"/>
      <c r="AH273" s="95"/>
      <c r="AI273" s="95"/>
      <c r="AJ273" s="95"/>
      <c r="AK273" s="95"/>
      <c r="AL273" s="95"/>
      <c r="AM273" s="95"/>
      <c r="AN273" s="95"/>
      <c r="AO273" s="95"/>
      <c r="AP273" s="95"/>
    </row>
    <row r="274" spans="1:42">
      <c r="A274" s="1836" t="s">
        <v>744</v>
      </c>
      <c r="B274" s="1638" t="s">
        <v>892</v>
      </c>
      <c r="C274" s="1425"/>
      <c r="D274" s="17" t="s">
        <v>141</v>
      </c>
      <c r="E274" s="17" t="s">
        <v>154</v>
      </c>
      <c r="F274" s="448" t="s">
        <v>216</v>
      </c>
      <c r="G274" s="17" t="s">
        <v>813</v>
      </c>
      <c r="J274" s="4"/>
      <c r="N274" s="21"/>
      <c r="O274" s="21" t="s">
        <v>613</v>
      </c>
      <c r="Q274" s="86" t="s">
        <v>756</v>
      </c>
      <c r="AD274" s="95"/>
      <c r="AE274" s="95"/>
      <c r="AF274" s="95"/>
      <c r="AG274" s="95"/>
      <c r="AH274" s="95"/>
      <c r="AI274" s="95"/>
      <c r="AJ274" s="95"/>
      <c r="AK274" s="95"/>
      <c r="AL274" s="95"/>
      <c r="AM274" s="95"/>
      <c r="AN274" s="95"/>
      <c r="AO274" s="95"/>
      <c r="AP274" s="95"/>
    </row>
    <row r="275" spans="1:42">
      <c r="A275" s="1836" t="s">
        <v>745</v>
      </c>
      <c r="B275" s="1638" t="s">
        <v>893</v>
      </c>
      <c r="C275" s="1425"/>
      <c r="D275" s="17" t="s">
        <v>141</v>
      </c>
      <c r="E275" s="17" t="s">
        <v>154</v>
      </c>
      <c r="F275" s="448" t="s">
        <v>216</v>
      </c>
      <c r="G275" s="17" t="s">
        <v>813</v>
      </c>
      <c r="J275" s="4"/>
      <c r="N275" s="21"/>
      <c r="O275" s="21" t="s">
        <v>614</v>
      </c>
      <c r="Q275" s="86" t="s">
        <v>756</v>
      </c>
      <c r="AD275" s="95"/>
      <c r="AE275" s="95"/>
      <c r="AF275" s="95"/>
      <c r="AG275" s="95"/>
      <c r="AH275" s="95"/>
      <c r="AI275" s="95"/>
      <c r="AJ275" s="95"/>
      <c r="AK275" s="95"/>
      <c r="AL275" s="95"/>
      <c r="AM275" s="95"/>
      <c r="AN275" s="95"/>
      <c r="AO275" s="95"/>
      <c r="AP275" s="95"/>
    </row>
    <row r="276" spans="1:42">
      <c r="A276" s="1836" t="s">
        <v>746</v>
      </c>
      <c r="B276" s="1638" t="s">
        <v>894</v>
      </c>
      <c r="C276" s="1425"/>
      <c r="D276" s="17" t="s">
        <v>141</v>
      </c>
      <c r="E276" s="17" t="s">
        <v>154</v>
      </c>
      <c r="F276" s="448" t="s">
        <v>216</v>
      </c>
      <c r="G276" s="17" t="s">
        <v>813</v>
      </c>
      <c r="J276" s="4"/>
      <c r="N276" s="21"/>
      <c r="O276" s="21" t="s">
        <v>615</v>
      </c>
      <c r="Q276" s="86" t="s">
        <v>756</v>
      </c>
      <c r="AD276" s="95"/>
      <c r="AE276" s="95"/>
      <c r="AF276" s="95"/>
      <c r="AG276" s="95"/>
      <c r="AH276" s="95"/>
      <c r="AI276" s="95"/>
      <c r="AJ276" s="95"/>
      <c r="AK276" s="95"/>
      <c r="AL276" s="95"/>
      <c r="AM276" s="95"/>
      <c r="AN276" s="95"/>
      <c r="AO276" s="95"/>
      <c r="AP276" s="95"/>
    </row>
    <row r="277" spans="1:42">
      <c r="A277" s="1836" t="s">
        <v>747</v>
      </c>
      <c r="B277" s="1638" t="s">
        <v>895</v>
      </c>
      <c r="C277" s="1425"/>
      <c r="D277" s="17" t="s">
        <v>141</v>
      </c>
      <c r="E277" s="17" t="s">
        <v>154</v>
      </c>
      <c r="F277" s="448" t="s">
        <v>216</v>
      </c>
      <c r="G277" s="17" t="s">
        <v>813</v>
      </c>
      <c r="J277" s="4"/>
      <c r="N277" s="21"/>
      <c r="O277" s="21" t="s">
        <v>616</v>
      </c>
      <c r="Q277" s="86" t="s">
        <v>756</v>
      </c>
      <c r="AD277" s="95"/>
      <c r="AE277" s="95"/>
      <c r="AF277" s="95"/>
      <c r="AG277" s="95"/>
      <c r="AH277" s="95"/>
      <c r="AI277" s="95"/>
      <c r="AJ277" s="95"/>
      <c r="AK277" s="95"/>
      <c r="AL277" s="95"/>
      <c r="AM277" s="95"/>
      <c r="AN277" s="95"/>
      <c r="AO277" s="95"/>
      <c r="AP277" s="95"/>
    </row>
    <row r="278" spans="1:42">
      <c r="A278" s="1836" t="s">
        <v>748</v>
      </c>
      <c r="B278" s="1638" t="s">
        <v>896</v>
      </c>
      <c r="C278" s="1425"/>
      <c r="D278" s="17" t="s">
        <v>141</v>
      </c>
      <c r="E278" s="17" t="s">
        <v>154</v>
      </c>
      <c r="F278" s="448" t="s">
        <v>216</v>
      </c>
      <c r="G278" s="17" t="s">
        <v>813</v>
      </c>
      <c r="J278" s="4"/>
      <c r="N278" s="21"/>
      <c r="O278" s="21" t="s">
        <v>617</v>
      </c>
      <c r="Q278" s="86" t="s">
        <v>756</v>
      </c>
      <c r="AD278" s="95"/>
      <c r="AE278" s="95"/>
      <c r="AF278" s="95"/>
      <c r="AG278" s="95"/>
      <c r="AH278" s="95"/>
      <c r="AI278" s="95"/>
      <c r="AJ278" s="95"/>
      <c r="AK278" s="95"/>
      <c r="AL278" s="95"/>
      <c r="AM278" s="95"/>
      <c r="AN278" s="95"/>
      <c r="AO278" s="95"/>
      <c r="AP278" s="95"/>
    </row>
    <row r="279" spans="1:42">
      <c r="A279" s="1834" t="s">
        <v>478</v>
      </c>
      <c r="B279" s="1791"/>
      <c r="C279" s="22"/>
      <c r="D279" s="21"/>
      <c r="E279" s="21"/>
      <c r="G279" s="21"/>
      <c r="N279" s="21"/>
      <c r="O279" s="21"/>
      <c r="AD279" s="101"/>
      <c r="AE279" s="101"/>
      <c r="AF279" s="101"/>
      <c r="AG279" s="101"/>
      <c r="AH279" s="101"/>
      <c r="AI279" s="101"/>
      <c r="AJ279" s="101"/>
      <c r="AK279" s="101"/>
      <c r="AL279" s="101"/>
      <c r="AM279" s="101"/>
      <c r="AN279" s="101"/>
      <c r="AO279" s="101"/>
      <c r="AP279" s="101"/>
    </row>
    <row r="280" spans="1:42">
      <c r="A280" s="1835" t="s">
        <v>884</v>
      </c>
      <c r="B280" s="1638" t="s">
        <v>897</v>
      </c>
      <c r="C280" s="1425"/>
      <c r="D280" s="17" t="s">
        <v>91</v>
      </c>
      <c r="E280" s="17" t="s">
        <v>154</v>
      </c>
      <c r="F280" s="448" t="s">
        <v>216</v>
      </c>
      <c r="G280" s="17" t="s">
        <v>112</v>
      </c>
      <c r="J280" s="4" t="s">
        <v>116</v>
      </c>
      <c r="L280" t="s">
        <v>90</v>
      </c>
      <c r="M280" s="26" t="s">
        <v>113</v>
      </c>
      <c r="N280" s="21"/>
      <c r="O280" s="26" t="s">
        <v>115</v>
      </c>
      <c r="AD280" s="95"/>
      <c r="AE280" s="95"/>
      <c r="AF280" s="95"/>
      <c r="AG280" s="95"/>
      <c r="AH280" s="95"/>
      <c r="AI280" s="95"/>
      <c r="AJ280" s="95"/>
      <c r="AK280" s="95"/>
      <c r="AL280" s="95"/>
      <c r="AM280" s="95"/>
      <c r="AN280" s="95"/>
      <c r="AO280" s="95"/>
      <c r="AP280" s="95"/>
    </row>
    <row r="281" spans="1:42">
      <c r="A281" s="1835" t="s">
        <v>885</v>
      </c>
      <c r="B281" s="1638" t="s">
        <v>898</v>
      </c>
      <c r="C281" s="1425"/>
      <c r="D281" s="17" t="s">
        <v>91</v>
      </c>
      <c r="E281" s="17" t="s">
        <v>154</v>
      </c>
      <c r="F281" s="448" t="s">
        <v>216</v>
      </c>
      <c r="G281" s="17" t="s">
        <v>112</v>
      </c>
      <c r="J281" s="4" t="s">
        <v>116</v>
      </c>
      <c r="L281" t="s">
        <v>90</v>
      </c>
      <c r="M281" s="26" t="s">
        <v>119</v>
      </c>
      <c r="N281" s="21"/>
      <c r="O281" s="21"/>
      <c r="AD281" s="95"/>
      <c r="AE281" s="95"/>
      <c r="AF281" s="95"/>
      <c r="AG281" s="95"/>
      <c r="AH281" s="95"/>
      <c r="AI281" s="95"/>
      <c r="AJ281" s="95"/>
      <c r="AK281" s="95"/>
      <c r="AL281" s="95"/>
      <c r="AM281" s="95"/>
      <c r="AN281" s="95"/>
      <c r="AO281" s="95"/>
      <c r="AP281" s="95"/>
    </row>
    <row r="282" spans="1:42">
      <c r="A282" s="1835" t="s">
        <v>886</v>
      </c>
      <c r="B282" s="1638" t="s">
        <v>899</v>
      </c>
      <c r="C282" s="1425"/>
      <c r="D282" s="17" t="s">
        <v>91</v>
      </c>
      <c r="E282" s="17" t="s">
        <v>154</v>
      </c>
      <c r="F282" s="448" t="s">
        <v>216</v>
      </c>
      <c r="G282" s="17" t="s">
        <v>112</v>
      </c>
      <c r="J282" s="4" t="s">
        <v>116</v>
      </c>
      <c r="L282" t="s">
        <v>90</v>
      </c>
      <c r="M282" s="26" t="s">
        <v>625</v>
      </c>
      <c r="N282" s="21"/>
      <c r="O282" s="21" t="s">
        <v>757</v>
      </c>
      <c r="P282" t="s">
        <v>158</v>
      </c>
      <c r="AD282" s="95"/>
      <c r="AE282" s="95"/>
      <c r="AF282" s="95"/>
      <c r="AG282" s="95"/>
      <c r="AH282" s="95"/>
      <c r="AI282" s="95"/>
      <c r="AJ282" s="95"/>
      <c r="AK282" s="95"/>
      <c r="AL282" s="95"/>
      <c r="AM282" s="95"/>
      <c r="AN282" s="95"/>
      <c r="AO282" s="95"/>
      <c r="AP282" s="95"/>
    </row>
    <row r="283" spans="1:42">
      <c r="A283" s="1835" t="s">
        <v>887</v>
      </c>
      <c r="B283" s="1638" t="s">
        <v>900</v>
      </c>
      <c r="C283" s="1425"/>
      <c r="D283" s="17" t="s">
        <v>91</v>
      </c>
      <c r="E283" s="17" t="s">
        <v>154</v>
      </c>
      <c r="F283" s="448" t="s">
        <v>216</v>
      </c>
      <c r="G283" s="17" t="s">
        <v>112</v>
      </c>
      <c r="J283" s="4" t="s">
        <v>116</v>
      </c>
      <c r="L283" t="s">
        <v>90</v>
      </c>
      <c r="M283" s="26" t="s">
        <v>624</v>
      </c>
      <c r="N283" s="21"/>
      <c r="O283" s="21" t="s">
        <v>757</v>
      </c>
      <c r="AD283" s="95"/>
      <c r="AE283" s="95"/>
      <c r="AF283" s="95"/>
      <c r="AG283" s="95"/>
      <c r="AH283" s="95"/>
      <c r="AI283" s="95"/>
      <c r="AJ283" s="95"/>
      <c r="AK283" s="95"/>
      <c r="AL283" s="95"/>
      <c r="AM283" s="95"/>
      <c r="AN283" s="95"/>
      <c r="AO283" s="95"/>
      <c r="AP283" s="95"/>
    </row>
    <row r="284" spans="1:42">
      <c r="A284" s="1835" t="s">
        <v>622</v>
      </c>
      <c r="B284" s="1638" t="s">
        <v>901</v>
      </c>
      <c r="C284" s="1425"/>
      <c r="D284" s="17" t="s">
        <v>91</v>
      </c>
      <c r="E284" s="17" t="s">
        <v>154</v>
      </c>
      <c r="F284" s="448" t="s">
        <v>216</v>
      </c>
      <c r="G284" s="17" t="s">
        <v>92</v>
      </c>
      <c r="H284" s="41" t="s">
        <v>163</v>
      </c>
      <c r="I284" s="4" t="s">
        <v>116</v>
      </c>
      <c r="J284" s="41" t="s">
        <v>153</v>
      </c>
      <c r="K284" t="s">
        <v>98</v>
      </c>
      <c r="L284" t="s">
        <v>90</v>
      </c>
      <c r="N284" s="21"/>
      <c r="O284" s="21"/>
      <c r="AD284" s="95"/>
      <c r="AE284" s="95"/>
      <c r="AF284" s="95"/>
      <c r="AG284" s="95"/>
      <c r="AH284" s="95"/>
      <c r="AI284" s="95"/>
      <c r="AJ284" s="95"/>
      <c r="AK284" s="95"/>
      <c r="AL284" s="95"/>
      <c r="AM284" s="95"/>
      <c r="AN284" s="95"/>
      <c r="AO284" s="95"/>
      <c r="AP284" s="95"/>
    </row>
    <row r="285" spans="1:42">
      <c r="A285" s="1835" t="s">
        <v>316</v>
      </c>
      <c r="B285" s="1638" t="s">
        <v>902</v>
      </c>
      <c r="C285" s="1425"/>
      <c r="D285" s="17" t="s">
        <v>91</v>
      </c>
      <c r="E285" s="17"/>
      <c r="F285" s="448" t="s">
        <v>216</v>
      </c>
      <c r="G285" s="17" t="s">
        <v>176</v>
      </c>
      <c r="J285" s="4" t="s">
        <v>116</v>
      </c>
      <c r="L285" t="s">
        <v>90</v>
      </c>
      <c r="M285" s="125" t="s">
        <v>187</v>
      </c>
      <c r="N285" s="21"/>
      <c r="O285" s="21"/>
      <c r="AD285" s="95"/>
      <c r="AE285" s="95"/>
      <c r="AF285" s="95"/>
      <c r="AG285" s="95"/>
      <c r="AH285" s="95"/>
      <c r="AI285" s="95"/>
      <c r="AJ285" s="95"/>
      <c r="AK285" s="95"/>
      <c r="AL285" s="95"/>
      <c r="AM285" s="95"/>
      <c r="AN285" s="95"/>
      <c r="AO285" s="95"/>
      <c r="AP285" s="95"/>
    </row>
    <row r="286" spans="1:42">
      <c r="A286" s="1851" t="s">
        <v>514</v>
      </c>
      <c r="B286" s="1791"/>
      <c r="C286" s="22"/>
      <c r="D286" s="17"/>
      <c r="E286" s="17"/>
      <c r="G286" s="17"/>
      <c r="J286" s="4"/>
      <c r="N286" s="21"/>
      <c r="O286" s="21"/>
      <c r="AD286" s="101"/>
      <c r="AE286" s="101"/>
      <c r="AF286" s="101"/>
      <c r="AG286" s="101"/>
      <c r="AH286" s="101"/>
      <c r="AI286" s="101"/>
      <c r="AJ286" s="101"/>
      <c r="AK286" s="101"/>
      <c r="AL286" s="101"/>
      <c r="AM286" s="101"/>
      <c r="AN286" s="101"/>
      <c r="AO286" s="101"/>
      <c r="AP286" s="101"/>
    </row>
    <row r="287" spans="1:42">
      <c r="A287" s="1797" t="s">
        <v>731</v>
      </c>
      <c r="B287" s="1638" t="s">
        <v>903</v>
      </c>
      <c r="C287" s="1425"/>
      <c r="D287" s="17" t="s">
        <v>141</v>
      </c>
      <c r="E287" s="17" t="s">
        <v>154</v>
      </c>
      <c r="F287" s="448" t="s">
        <v>216</v>
      </c>
      <c r="G287" s="17" t="s">
        <v>813</v>
      </c>
      <c r="J287" s="4" t="s">
        <v>116</v>
      </c>
      <c r="N287" s="21"/>
      <c r="O287" s="21"/>
      <c r="P287" s="86" t="s">
        <v>2726</v>
      </c>
      <c r="Q287" s="86" t="s">
        <v>756</v>
      </c>
      <c r="AD287" s="95"/>
      <c r="AE287" s="95"/>
      <c r="AF287" s="95"/>
      <c r="AG287" s="95"/>
      <c r="AH287" s="95"/>
      <c r="AI287" s="95"/>
      <c r="AJ287" s="95"/>
      <c r="AK287" s="95"/>
      <c r="AL287" s="95"/>
      <c r="AM287" s="95"/>
      <c r="AN287" s="95"/>
      <c r="AO287" s="95"/>
      <c r="AP287" s="95"/>
    </row>
    <row r="288" spans="1:42">
      <c r="A288" s="1797" t="s">
        <v>445</v>
      </c>
      <c r="B288" s="1638" t="s">
        <v>904</v>
      </c>
      <c r="C288" s="1425"/>
      <c r="D288" s="17" t="s">
        <v>141</v>
      </c>
      <c r="E288" s="17" t="s">
        <v>154</v>
      </c>
      <c r="F288" s="448" t="s">
        <v>216</v>
      </c>
      <c r="G288" s="17" t="s">
        <v>813</v>
      </c>
      <c r="J288" s="4" t="s">
        <v>116</v>
      </c>
      <c r="N288" s="21"/>
      <c r="O288" s="21"/>
      <c r="P288" s="86" t="s">
        <v>571</v>
      </c>
      <c r="Q288" s="86" t="s">
        <v>756</v>
      </c>
      <c r="AD288" s="95"/>
      <c r="AE288" s="95"/>
      <c r="AF288" s="95"/>
      <c r="AG288" s="95"/>
      <c r="AH288" s="95"/>
      <c r="AI288" s="95"/>
      <c r="AJ288" s="95"/>
      <c r="AK288" s="95"/>
      <c r="AL288" s="95"/>
      <c r="AM288" s="95"/>
      <c r="AN288" s="95"/>
      <c r="AO288" s="95"/>
      <c r="AP288" s="95"/>
    </row>
    <row r="289" spans="1:42">
      <c r="A289" s="1836" t="s">
        <v>749</v>
      </c>
      <c r="B289" s="1638" t="s">
        <v>713</v>
      </c>
      <c r="C289" s="1425"/>
      <c r="D289" s="17" t="s">
        <v>141</v>
      </c>
      <c r="E289" s="17" t="s">
        <v>154</v>
      </c>
      <c r="F289" s="448" t="s">
        <v>216</v>
      </c>
      <c r="G289" s="17" t="s">
        <v>813</v>
      </c>
      <c r="J289" s="4" t="s">
        <v>116</v>
      </c>
      <c r="N289" s="21"/>
      <c r="O289" s="21" t="s">
        <v>584</v>
      </c>
      <c r="Q289" s="86" t="s">
        <v>756</v>
      </c>
      <c r="AD289" s="95"/>
      <c r="AE289" s="95"/>
      <c r="AF289" s="95"/>
      <c r="AG289" s="95"/>
      <c r="AH289" s="95"/>
      <c r="AI289" s="95"/>
      <c r="AJ289" s="95"/>
      <c r="AK289" s="95"/>
      <c r="AL289" s="95"/>
      <c r="AM289" s="95"/>
      <c r="AN289" s="95"/>
      <c r="AO289" s="95"/>
      <c r="AP289" s="95"/>
    </row>
    <row r="290" spans="1:42">
      <c r="A290" s="1836" t="s">
        <v>750</v>
      </c>
      <c r="B290" s="1638" t="s">
        <v>905</v>
      </c>
      <c r="C290" s="1425"/>
      <c r="D290" s="17" t="s">
        <v>141</v>
      </c>
      <c r="E290" s="17" t="s">
        <v>154</v>
      </c>
      <c r="F290" s="448" t="s">
        <v>216</v>
      </c>
      <c r="G290" s="17" t="s">
        <v>813</v>
      </c>
      <c r="J290" s="4" t="s">
        <v>116</v>
      </c>
      <c r="N290" s="21"/>
      <c r="O290" s="21" t="s">
        <v>583</v>
      </c>
      <c r="Q290" s="86" t="s">
        <v>756</v>
      </c>
      <c r="AD290" s="95"/>
      <c r="AE290" s="95"/>
      <c r="AF290" s="95"/>
      <c r="AG290" s="95"/>
      <c r="AH290" s="95"/>
      <c r="AI290" s="95"/>
      <c r="AJ290" s="95"/>
      <c r="AK290" s="95"/>
      <c r="AL290" s="95"/>
      <c r="AM290" s="95"/>
      <c r="AN290" s="95"/>
      <c r="AO290" s="95"/>
      <c r="AP290" s="95"/>
    </row>
    <row r="291" spans="1:42">
      <c r="A291" s="1836" t="s">
        <v>751</v>
      </c>
      <c r="B291" s="1638" t="s">
        <v>906</v>
      </c>
      <c r="C291" s="1425"/>
      <c r="D291" s="17" t="s">
        <v>141</v>
      </c>
      <c r="E291" s="17" t="s">
        <v>154</v>
      </c>
      <c r="F291" s="448" t="s">
        <v>216</v>
      </c>
      <c r="G291" s="17" t="s">
        <v>813</v>
      </c>
      <c r="J291" s="4" t="s">
        <v>116</v>
      </c>
      <c r="N291" s="21"/>
      <c r="O291" s="21" t="s">
        <v>582</v>
      </c>
      <c r="Q291" s="86" t="s">
        <v>756</v>
      </c>
      <c r="AD291" s="95"/>
      <c r="AE291" s="95"/>
      <c r="AF291" s="95"/>
      <c r="AG291" s="95"/>
      <c r="AH291" s="95"/>
      <c r="AI291" s="95"/>
      <c r="AJ291" s="95"/>
      <c r="AK291" s="95"/>
      <c r="AL291" s="95"/>
      <c r="AM291" s="95"/>
      <c r="AN291" s="95"/>
      <c r="AO291" s="95"/>
      <c r="AP291" s="95"/>
    </row>
    <row r="292" spans="1:42">
      <c r="A292" s="1836" t="s">
        <v>732</v>
      </c>
      <c r="B292" s="1638" t="s">
        <v>907</v>
      </c>
      <c r="C292" s="1425"/>
      <c r="D292" s="17" t="s">
        <v>141</v>
      </c>
      <c r="E292" s="17" t="s">
        <v>154</v>
      </c>
      <c r="F292" s="448" t="s">
        <v>216</v>
      </c>
      <c r="G292" s="17" t="s">
        <v>813</v>
      </c>
      <c r="J292" s="4" t="s">
        <v>116</v>
      </c>
      <c r="N292" s="21"/>
      <c r="O292" s="21" t="s">
        <v>581</v>
      </c>
      <c r="Q292" s="86" t="s">
        <v>756</v>
      </c>
      <c r="AD292" s="95"/>
      <c r="AE292" s="95"/>
      <c r="AF292" s="95"/>
      <c r="AG292" s="95"/>
      <c r="AH292" s="95"/>
      <c r="AI292" s="95"/>
      <c r="AJ292" s="95"/>
      <c r="AK292" s="95"/>
      <c r="AL292" s="95"/>
      <c r="AM292" s="95"/>
      <c r="AN292" s="95"/>
      <c r="AO292" s="95"/>
      <c r="AP292" s="95"/>
    </row>
    <row r="293" spans="1:42">
      <c r="A293" s="1836" t="s">
        <v>728</v>
      </c>
      <c r="B293" s="1638" t="s">
        <v>908</v>
      </c>
      <c r="C293" s="1425"/>
      <c r="D293" s="17" t="s">
        <v>141</v>
      </c>
      <c r="E293" s="17" t="s">
        <v>154</v>
      </c>
      <c r="F293" s="448" t="s">
        <v>216</v>
      </c>
      <c r="G293" s="17" t="s">
        <v>813</v>
      </c>
      <c r="J293" s="4" t="s">
        <v>116</v>
      </c>
      <c r="N293" s="21"/>
      <c r="O293" s="21" t="s">
        <v>580</v>
      </c>
      <c r="Q293" s="86" t="s">
        <v>756</v>
      </c>
      <c r="AD293" s="95"/>
      <c r="AE293" s="95"/>
      <c r="AF293" s="95"/>
      <c r="AG293" s="95"/>
      <c r="AH293" s="95"/>
      <c r="AI293" s="95"/>
      <c r="AJ293" s="95"/>
      <c r="AK293" s="95"/>
      <c r="AL293" s="95"/>
      <c r="AM293" s="95"/>
      <c r="AN293" s="95"/>
      <c r="AO293" s="95"/>
      <c r="AP293" s="95"/>
    </row>
    <row r="294" spans="1:42">
      <c r="A294" s="1836" t="s">
        <v>733</v>
      </c>
      <c r="B294" s="1638" t="s">
        <v>909</v>
      </c>
      <c r="C294" s="1425"/>
      <c r="D294" s="17" t="s">
        <v>141</v>
      </c>
      <c r="E294" s="17" t="s">
        <v>154</v>
      </c>
      <c r="F294" s="448" t="s">
        <v>216</v>
      </c>
      <c r="G294" s="17" t="s">
        <v>813</v>
      </c>
      <c r="J294" s="4" t="s">
        <v>116</v>
      </c>
      <c r="N294" s="21"/>
      <c r="O294" s="21" t="s">
        <v>606</v>
      </c>
      <c r="Q294" s="86" t="s">
        <v>756</v>
      </c>
      <c r="AD294" s="95"/>
      <c r="AE294" s="95"/>
      <c r="AF294" s="95"/>
      <c r="AG294" s="95"/>
      <c r="AH294" s="95"/>
      <c r="AI294" s="95"/>
      <c r="AJ294" s="95"/>
      <c r="AK294" s="95"/>
      <c r="AL294" s="95"/>
      <c r="AM294" s="95"/>
      <c r="AN294" s="95"/>
      <c r="AO294" s="95"/>
      <c r="AP294" s="95"/>
    </row>
    <row r="295" spans="1:42">
      <c r="A295" s="1836" t="s">
        <v>729</v>
      </c>
      <c r="B295" s="1638" t="s">
        <v>910</v>
      </c>
      <c r="C295" s="1425"/>
      <c r="D295" s="17" t="s">
        <v>141</v>
      </c>
      <c r="E295" s="17" t="s">
        <v>154</v>
      </c>
      <c r="F295" s="448" t="s">
        <v>216</v>
      </c>
      <c r="G295" s="17" t="s">
        <v>813</v>
      </c>
      <c r="J295" s="4" t="s">
        <v>116</v>
      </c>
      <c r="N295" s="21"/>
      <c r="O295" s="21" t="s">
        <v>579</v>
      </c>
      <c r="Q295" s="86" t="s">
        <v>756</v>
      </c>
      <c r="AD295" s="95"/>
      <c r="AE295" s="95"/>
      <c r="AF295" s="95"/>
      <c r="AG295" s="95"/>
      <c r="AH295" s="95"/>
      <c r="AI295" s="95"/>
      <c r="AJ295" s="95"/>
      <c r="AK295" s="95"/>
      <c r="AL295" s="95"/>
      <c r="AM295" s="95"/>
      <c r="AN295" s="95"/>
      <c r="AO295" s="95"/>
      <c r="AP295" s="95"/>
    </row>
    <row r="296" spans="1:42">
      <c r="A296" s="1836" t="s">
        <v>727</v>
      </c>
      <c r="B296" s="1638" t="s">
        <v>911</v>
      </c>
      <c r="C296" s="1425"/>
      <c r="D296" s="17" t="s">
        <v>141</v>
      </c>
      <c r="E296" s="17" t="s">
        <v>154</v>
      </c>
      <c r="F296" s="448" t="s">
        <v>216</v>
      </c>
      <c r="G296" s="17" t="s">
        <v>813</v>
      </c>
      <c r="J296" s="4" t="s">
        <v>116</v>
      </c>
      <c r="N296" s="21"/>
      <c r="O296" s="21" t="s">
        <v>607</v>
      </c>
      <c r="Q296" s="86" t="s">
        <v>756</v>
      </c>
      <c r="AD296" s="95"/>
      <c r="AE296" s="95"/>
      <c r="AF296" s="95"/>
      <c r="AG296" s="95"/>
      <c r="AH296" s="95"/>
      <c r="AI296" s="95"/>
      <c r="AJ296" s="95"/>
      <c r="AK296" s="95"/>
      <c r="AL296" s="95"/>
      <c r="AM296" s="95"/>
      <c r="AN296" s="95"/>
      <c r="AO296" s="95"/>
      <c r="AP296" s="95"/>
    </row>
    <row r="297" spans="1:42">
      <c r="A297" s="1836" t="s">
        <v>734</v>
      </c>
      <c r="B297" s="1638" t="s">
        <v>912</v>
      </c>
      <c r="C297" s="1425"/>
      <c r="D297" s="17" t="s">
        <v>141</v>
      </c>
      <c r="E297" s="17" t="s">
        <v>154</v>
      </c>
      <c r="F297" s="448" t="s">
        <v>216</v>
      </c>
      <c r="G297" s="17" t="s">
        <v>813</v>
      </c>
      <c r="J297" s="4" t="s">
        <v>116</v>
      </c>
      <c r="N297" s="21"/>
      <c r="O297" s="21" t="s">
        <v>608</v>
      </c>
      <c r="Q297" s="86" t="s">
        <v>756</v>
      </c>
      <c r="AD297" s="95"/>
      <c r="AE297" s="95"/>
      <c r="AF297" s="95"/>
      <c r="AG297" s="95"/>
      <c r="AH297" s="95"/>
      <c r="AI297" s="95"/>
      <c r="AJ297" s="95"/>
      <c r="AK297" s="95"/>
      <c r="AL297" s="95"/>
      <c r="AM297" s="95"/>
      <c r="AN297" s="95"/>
      <c r="AO297" s="95"/>
      <c r="AP297" s="95"/>
    </row>
    <row r="298" spans="1:42">
      <c r="A298" s="1836" t="s">
        <v>735</v>
      </c>
      <c r="B298" s="1638" t="s">
        <v>299</v>
      </c>
      <c r="C298" s="1425"/>
      <c r="D298" s="17" t="s">
        <v>141</v>
      </c>
      <c r="E298" s="17" t="s">
        <v>154</v>
      </c>
      <c r="F298" s="448" t="s">
        <v>216</v>
      </c>
      <c r="G298" s="17" t="s">
        <v>813</v>
      </c>
      <c r="J298" s="4" t="s">
        <v>116</v>
      </c>
      <c r="N298" s="21"/>
      <c r="O298" s="21" t="s">
        <v>578</v>
      </c>
      <c r="Q298" s="86" t="s">
        <v>756</v>
      </c>
      <c r="AD298" s="95"/>
      <c r="AE298" s="95"/>
      <c r="AF298" s="95"/>
      <c r="AG298" s="95"/>
      <c r="AH298" s="95"/>
      <c r="AI298" s="95"/>
      <c r="AJ298" s="95"/>
      <c r="AK298" s="95"/>
      <c r="AL298" s="95"/>
      <c r="AM298" s="95"/>
      <c r="AN298" s="95"/>
      <c r="AO298" s="95"/>
      <c r="AP298" s="95"/>
    </row>
    <row r="299" spans="1:42">
      <c r="A299" s="1836" t="s">
        <v>736</v>
      </c>
      <c r="B299" s="1638" t="s">
        <v>298</v>
      </c>
      <c r="C299" s="1425"/>
      <c r="D299" s="17" t="s">
        <v>141</v>
      </c>
      <c r="E299" s="17" t="s">
        <v>154</v>
      </c>
      <c r="F299" s="448" t="s">
        <v>216</v>
      </c>
      <c r="G299" s="17" t="s">
        <v>813</v>
      </c>
      <c r="J299" s="4" t="s">
        <v>116</v>
      </c>
      <c r="N299" s="21"/>
      <c r="O299" s="21" t="s">
        <v>609</v>
      </c>
      <c r="Q299" s="86" t="s">
        <v>756</v>
      </c>
      <c r="AD299" s="95"/>
      <c r="AE299" s="95"/>
      <c r="AF299" s="95"/>
      <c r="AG299" s="95"/>
      <c r="AH299" s="95"/>
      <c r="AI299" s="95"/>
      <c r="AJ299" s="95"/>
      <c r="AK299" s="95"/>
      <c r="AL299" s="95"/>
      <c r="AM299" s="95"/>
      <c r="AN299" s="95"/>
      <c r="AO299" s="95"/>
      <c r="AP299" s="95"/>
    </row>
    <row r="300" spans="1:42">
      <c r="A300" s="1836" t="s">
        <v>737</v>
      </c>
      <c r="B300" s="1638" t="s">
        <v>139</v>
      </c>
      <c r="C300" s="1425"/>
      <c r="D300" s="17" t="s">
        <v>141</v>
      </c>
      <c r="E300" s="17" t="s">
        <v>154</v>
      </c>
      <c r="F300" s="448" t="s">
        <v>216</v>
      </c>
      <c r="G300" s="17" t="s">
        <v>813</v>
      </c>
      <c r="J300" s="4" t="s">
        <v>116</v>
      </c>
      <c r="N300" s="21"/>
      <c r="O300" s="21" t="s">
        <v>610</v>
      </c>
      <c r="Q300" s="86" t="s">
        <v>756</v>
      </c>
      <c r="AD300" s="95"/>
      <c r="AE300" s="95"/>
      <c r="AF300" s="95"/>
      <c r="AG300" s="95"/>
      <c r="AH300" s="95"/>
      <c r="AI300" s="95"/>
      <c r="AJ300" s="95"/>
      <c r="AK300" s="95"/>
      <c r="AL300" s="95"/>
      <c r="AM300" s="95"/>
      <c r="AN300" s="95"/>
      <c r="AO300" s="95"/>
      <c r="AP300" s="95"/>
    </row>
    <row r="301" spans="1:42">
      <c r="A301" s="1836" t="s">
        <v>738</v>
      </c>
      <c r="B301" s="1638" t="s">
        <v>179</v>
      </c>
      <c r="C301" s="1425"/>
      <c r="D301" s="17" t="s">
        <v>141</v>
      </c>
      <c r="E301" s="17" t="s">
        <v>154</v>
      </c>
      <c r="F301" s="448" t="s">
        <v>216</v>
      </c>
      <c r="G301" s="17" t="s">
        <v>813</v>
      </c>
      <c r="J301" s="4" t="s">
        <v>116</v>
      </c>
      <c r="N301" s="21"/>
      <c r="O301" s="21" t="s">
        <v>577</v>
      </c>
      <c r="Q301" s="86" t="s">
        <v>756</v>
      </c>
      <c r="AD301" s="95"/>
      <c r="AE301" s="95"/>
      <c r="AF301" s="95"/>
      <c r="AG301" s="95"/>
      <c r="AH301" s="95"/>
      <c r="AI301" s="95"/>
      <c r="AJ301" s="95"/>
      <c r="AK301" s="95"/>
      <c r="AL301" s="95"/>
      <c r="AM301" s="95"/>
      <c r="AN301" s="95"/>
      <c r="AO301" s="95"/>
      <c r="AP301" s="95"/>
    </row>
    <row r="302" spans="1:42">
      <c r="A302" s="1836" t="s">
        <v>739</v>
      </c>
      <c r="B302" s="1638" t="s">
        <v>178</v>
      </c>
      <c r="C302" s="1425"/>
      <c r="D302" s="17" t="s">
        <v>141</v>
      </c>
      <c r="E302" s="17" t="s">
        <v>154</v>
      </c>
      <c r="F302" s="448" t="s">
        <v>216</v>
      </c>
      <c r="G302" s="17" t="s">
        <v>813</v>
      </c>
      <c r="J302" s="4" t="s">
        <v>116</v>
      </c>
      <c r="N302" s="21"/>
      <c r="O302" s="21" t="s">
        <v>576</v>
      </c>
      <c r="Q302" s="86" t="s">
        <v>756</v>
      </c>
      <c r="AD302" s="95"/>
      <c r="AE302" s="95"/>
      <c r="AF302" s="95"/>
      <c r="AG302" s="95"/>
      <c r="AH302" s="95"/>
      <c r="AI302" s="95"/>
      <c r="AJ302" s="95"/>
      <c r="AK302" s="95"/>
      <c r="AL302" s="95"/>
      <c r="AM302" s="95"/>
      <c r="AN302" s="95"/>
      <c r="AO302" s="95"/>
      <c r="AP302" s="95"/>
    </row>
    <row r="303" spans="1:42">
      <c r="A303" s="1836" t="s">
        <v>740</v>
      </c>
      <c r="B303" s="1638" t="s">
        <v>297</v>
      </c>
      <c r="C303" s="1425"/>
      <c r="D303" s="17" t="s">
        <v>141</v>
      </c>
      <c r="E303" s="17" t="s">
        <v>154</v>
      </c>
      <c r="F303" s="448" t="s">
        <v>216</v>
      </c>
      <c r="G303" s="17" t="s">
        <v>813</v>
      </c>
      <c r="J303" s="4" t="s">
        <v>116</v>
      </c>
      <c r="N303" s="21"/>
      <c r="O303" s="21" t="s">
        <v>575</v>
      </c>
      <c r="Q303" s="86" t="s">
        <v>756</v>
      </c>
      <c r="AD303" s="95"/>
      <c r="AE303" s="95"/>
      <c r="AF303" s="95"/>
      <c r="AG303" s="95"/>
      <c r="AH303" s="95"/>
      <c r="AI303" s="95"/>
      <c r="AJ303" s="95"/>
      <c r="AK303" s="95"/>
      <c r="AL303" s="95"/>
      <c r="AM303" s="95"/>
      <c r="AN303" s="95"/>
      <c r="AO303" s="95"/>
      <c r="AP303" s="95"/>
    </row>
    <row r="304" spans="1:42">
      <c r="A304" s="1836" t="s">
        <v>742</v>
      </c>
      <c r="B304" s="1638" t="s">
        <v>296</v>
      </c>
      <c r="C304" s="1425"/>
      <c r="D304" s="17" t="s">
        <v>141</v>
      </c>
      <c r="E304" s="17" t="s">
        <v>154</v>
      </c>
      <c r="F304" s="448" t="s">
        <v>216</v>
      </c>
      <c r="G304" s="17" t="s">
        <v>813</v>
      </c>
      <c r="J304" s="4" t="s">
        <v>116</v>
      </c>
      <c r="N304" s="21"/>
      <c r="O304" s="21" t="s">
        <v>611</v>
      </c>
      <c r="Q304" s="86" t="s">
        <v>756</v>
      </c>
      <c r="AD304" s="95"/>
      <c r="AE304" s="95"/>
      <c r="AF304" s="95"/>
      <c r="AG304" s="95"/>
      <c r="AH304" s="95"/>
      <c r="AI304" s="95"/>
      <c r="AJ304" s="95"/>
      <c r="AK304" s="95"/>
      <c r="AL304" s="95"/>
      <c r="AM304" s="95"/>
      <c r="AN304" s="95"/>
      <c r="AO304" s="95"/>
      <c r="AP304" s="95"/>
    </row>
    <row r="305" spans="1:59">
      <c r="A305" s="1836" t="s">
        <v>743</v>
      </c>
      <c r="B305" s="1638" t="s">
        <v>295</v>
      </c>
      <c r="C305" s="1425"/>
      <c r="D305" s="17" t="s">
        <v>141</v>
      </c>
      <c r="E305" s="17" t="s">
        <v>154</v>
      </c>
      <c r="F305" s="448" t="s">
        <v>216</v>
      </c>
      <c r="G305" s="17" t="s">
        <v>813</v>
      </c>
      <c r="J305" s="4" t="s">
        <v>116</v>
      </c>
      <c r="N305" s="21"/>
      <c r="O305" s="21" t="s">
        <v>612</v>
      </c>
      <c r="Q305" s="86" t="s">
        <v>756</v>
      </c>
      <c r="AD305" s="95"/>
      <c r="AE305" s="95"/>
      <c r="AF305" s="95"/>
      <c r="AG305" s="95"/>
      <c r="AH305" s="95"/>
      <c r="AI305" s="95"/>
      <c r="AJ305" s="95"/>
      <c r="AK305" s="95"/>
      <c r="AL305" s="95"/>
      <c r="AM305" s="95"/>
      <c r="AN305" s="95"/>
      <c r="AO305" s="95"/>
      <c r="AP305" s="95"/>
    </row>
    <row r="306" spans="1:59">
      <c r="A306" s="1836" t="s">
        <v>744</v>
      </c>
      <c r="B306" s="1638" t="s">
        <v>294</v>
      </c>
      <c r="C306" s="1425"/>
      <c r="D306" s="17" t="s">
        <v>141</v>
      </c>
      <c r="E306" s="17" t="s">
        <v>154</v>
      </c>
      <c r="F306" s="448" t="s">
        <v>216</v>
      </c>
      <c r="G306" s="17" t="s">
        <v>813</v>
      </c>
      <c r="J306" s="4" t="s">
        <v>116</v>
      </c>
      <c r="N306" s="21"/>
      <c r="O306" s="21" t="s">
        <v>613</v>
      </c>
      <c r="Q306" s="86" t="s">
        <v>756</v>
      </c>
      <c r="AD306" s="95"/>
      <c r="AE306" s="95"/>
      <c r="AF306" s="95"/>
      <c r="AG306" s="95"/>
      <c r="AH306" s="95"/>
      <c r="AI306" s="95"/>
      <c r="AJ306" s="95"/>
      <c r="AK306" s="95"/>
      <c r="AL306" s="95"/>
      <c r="AM306" s="95"/>
      <c r="AN306" s="95"/>
      <c r="AO306" s="95"/>
      <c r="AP306" s="95"/>
    </row>
    <row r="307" spans="1:59">
      <c r="A307" s="1836" t="s">
        <v>745</v>
      </c>
      <c r="B307" s="1638" t="s">
        <v>293</v>
      </c>
      <c r="C307" s="1425"/>
      <c r="D307" s="17" t="s">
        <v>141</v>
      </c>
      <c r="E307" s="17" t="s">
        <v>154</v>
      </c>
      <c r="F307" s="448" t="s">
        <v>216</v>
      </c>
      <c r="G307" s="17" t="s">
        <v>813</v>
      </c>
      <c r="J307" s="4" t="s">
        <v>116</v>
      </c>
      <c r="N307" s="21"/>
      <c r="O307" s="21" t="s">
        <v>614</v>
      </c>
      <c r="Q307" s="86" t="s">
        <v>756</v>
      </c>
      <c r="AD307" s="95"/>
      <c r="AE307" s="95"/>
      <c r="AF307" s="95"/>
      <c r="AG307" s="95"/>
      <c r="AH307" s="95"/>
      <c r="AI307" s="95"/>
      <c r="AJ307" s="95"/>
      <c r="AK307" s="95"/>
      <c r="AL307" s="95"/>
      <c r="AM307" s="95"/>
      <c r="AN307" s="95"/>
      <c r="AO307" s="95"/>
      <c r="AP307" s="95"/>
    </row>
    <row r="308" spans="1:59">
      <c r="A308" s="1836" t="s">
        <v>746</v>
      </c>
      <c r="B308" s="1638" t="s">
        <v>292</v>
      </c>
      <c r="C308" s="1425"/>
      <c r="D308" s="17" t="s">
        <v>141</v>
      </c>
      <c r="E308" s="17" t="s">
        <v>154</v>
      </c>
      <c r="F308" s="448" t="s">
        <v>216</v>
      </c>
      <c r="G308" s="17" t="s">
        <v>813</v>
      </c>
      <c r="J308" s="4" t="s">
        <v>116</v>
      </c>
      <c r="N308" s="21"/>
      <c r="O308" s="21" t="s">
        <v>615</v>
      </c>
      <c r="Q308" s="86" t="s">
        <v>756</v>
      </c>
      <c r="AD308" s="95"/>
      <c r="AE308" s="95"/>
      <c r="AF308" s="95"/>
      <c r="AG308" s="95"/>
      <c r="AH308" s="95"/>
      <c r="AI308" s="95"/>
      <c r="AJ308" s="95"/>
      <c r="AK308" s="95"/>
      <c r="AL308" s="95"/>
      <c r="AM308" s="95"/>
      <c r="AN308" s="95"/>
      <c r="AO308" s="95"/>
      <c r="AP308" s="95"/>
    </row>
    <row r="309" spans="1:59">
      <c r="A309" s="1836" t="s">
        <v>747</v>
      </c>
      <c r="B309" s="1638" t="s">
        <v>337</v>
      </c>
      <c r="C309" s="1425"/>
      <c r="D309" s="17" t="s">
        <v>141</v>
      </c>
      <c r="E309" s="17" t="s">
        <v>154</v>
      </c>
      <c r="F309" s="448" t="s">
        <v>216</v>
      </c>
      <c r="G309" s="17" t="s">
        <v>813</v>
      </c>
      <c r="J309" s="4" t="s">
        <v>116</v>
      </c>
      <c r="N309" s="21"/>
      <c r="O309" s="21" t="s">
        <v>616</v>
      </c>
      <c r="Q309" s="86" t="s">
        <v>756</v>
      </c>
      <c r="AD309" s="95"/>
      <c r="AE309" s="95"/>
      <c r="AF309" s="95"/>
      <c r="AG309" s="95"/>
      <c r="AH309" s="95"/>
      <c r="AI309" s="95"/>
      <c r="AJ309" s="95"/>
      <c r="AK309" s="95"/>
      <c r="AL309" s="95"/>
      <c r="AM309" s="95"/>
      <c r="AN309" s="95"/>
      <c r="AO309" s="95"/>
      <c r="AP309" s="95"/>
    </row>
    <row r="310" spans="1:59">
      <c r="A310" s="1836" t="s">
        <v>748</v>
      </c>
      <c r="B310" s="1638" t="s">
        <v>132</v>
      </c>
      <c r="C310" s="1425"/>
      <c r="D310" s="17" t="s">
        <v>141</v>
      </c>
      <c r="E310" s="17" t="s">
        <v>154</v>
      </c>
      <c r="F310" s="448" t="s">
        <v>216</v>
      </c>
      <c r="G310" s="17" t="s">
        <v>813</v>
      </c>
      <c r="J310" s="4" t="s">
        <v>116</v>
      </c>
      <c r="N310" s="21"/>
      <c r="O310" s="21" t="s">
        <v>617</v>
      </c>
      <c r="Q310" s="86" t="s">
        <v>756</v>
      </c>
      <c r="AD310" s="95"/>
      <c r="AE310" s="95"/>
      <c r="AF310" s="95"/>
      <c r="AG310" s="95"/>
      <c r="AH310" s="95"/>
      <c r="AI310" s="95"/>
      <c r="AJ310" s="95"/>
      <c r="AK310" s="95"/>
      <c r="AL310" s="95"/>
      <c r="AM310" s="95"/>
      <c r="AN310" s="95"/>
      <c r="AO310" s="95"/>
      <c r="AP310" s="95"/>
    </row>
    <row r="311" spans="1:59">
      <c r="A311" s="87"/>
      <c r="B311" s="1441"/>
      <c r="N311" s="21"/>
      <c r="O311" s="21"/>
      <c r="AD311" s="95"/>
      <c r="AE311" s="95"/>
      <c r="AF311" s="95"/>
      <c r="AG311" s="95"/>
      <c r="AH311" s="95"/>
      <c r="AI311" s="95"/>
      <c r="AJ311" s="95"/>
      <c r="AK311" s="95"/>
      <c r="AL311" s="95"/>
      <c r="AM311" s="95"/>
      <c r="AN311" s="95"/>
      <c r="AO311" s="95"/>
      <c r="AP311" s="95"/>
      <c r="AQ311" s="95"/>
      <c r="AR311" s="95"/>
      <c r="AS311" s="41"/>
      <c r="AT311" s="41"/>
      <c r="AU311" s="41"/>
      <c r="AX311" s="4"/>
      <c r="BB311" s="448"/>
      <c r="BG311" s="41"/>
    </row>
    <row r="312" spans="1:59">
      <c r="A312" s="88" t="s">
        <v>6026</v>
      </c>
      <c r="G312" s="95"/>
      <c r="H312" s="95"/>
      <c r="I312" s="95"/>
      <c r="J312" s="95"/>
      <c r="L312" s="32"/>
      <c r="M312" s="95"/>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41"/>
      <c r="AT312" s="41"/>
      <c r="AU312" s="41"/>
      <c r="AX312" s="4"/>
      <c r="BB312" s="448"/>
      <c r="BG312" s="41"/>
    </row>
    <row r="313" spans="1:59">
      <c r="A313" s="377" t="s">
        <v>798</v>
      </c>
      <c r="G313" s="95"/>
      <c r="H313" s="95"/>
      <c r="I313" s="95"/>
      <c r="J313" s="95"/>
      <c r="L313" s="32"/>
      <c r="M313" s="95"/>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41"/>
      <c r="AT313" s="41"/>
      <c r="AU313" s="41"/>
      <c r="AX313" s="4"/>
      <c r="BB313" s="448"/>
      <c r="BG313" s="41"/>
    </row>
    <row r="314" spans="1:59">
      <c r="A314" s="1431"/>
      <c r="H314" s="95"/>
      <c r="I314" s="95"/>
      <c r="J314" s="95"/>
      <c r="L314" s="32"/>
      <c r="M314" s="95"/>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41"/>
      <c r="AT314" s="41"/>
      <c r="AU314" s="41"/>
      <c r="AX314" s="4"/>
      <c r="BB314" s="448"/>
      <c r="BG314" s="41"/>
    </row>
    <row r="315" spans="1:59">
      <c r="A315" s="36" t="s">
        <v>109</v>
      </c>
      <c r="B315" s="78"/>
      <c r="C315" s="78"/>
      <c r="D315" s="78"/>
      <c r="H315" s="95"/>
      <c r="I315" s="95"/>
      <c r="J315" s="95"/>
      <c r="L315" s="32"/>
      <c r="M315" s="95"/>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41"/>
      <c r="AT315" s="41"/>
      <c r="AU315" s="41"/>
      <c r="AX315" s="4"/>
      <c r="BB315" s="448"/>
      <c r="BG315" s="41"/>
    </row>
    <row r="316" spans="1:59">
      <c r="A316" s="36" t="s">
        <v>700</v>
      </c>
      <c r="B316" s="78"/>
      <c r="C316" s="78"/>
      <c r="D316" s="78"/>
      <c r="H316" s="95"/>
      <c r="I316" s="95"/>
      <c r="J316" s="95"/>
      <c r="L316" s="32"/>
      <c r="M316" s="95"/>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41"/>
      <c r="AT316" s="41"/>
      <c r="AU316" s="41"/>
      <c r="AX316" s="4"/>
      <c r="BB316" s="448"/>
      <c r="BG316" s="41"/>
    </row>
    <row r="317" spans="1:59">
      <c r="A317" s="36" t="s">
        <v>165</v>
      </c>
      <c r="B317" s="1435" t="s">
        <v>164</v>
      </c>
      <c r="C317" s="1433" t="s">
        <v>108</v>
      </c>
      <c r="D317" s="1434" t="s">
        <v>623</v>
      </c>
      <c r="H317" s="95"/>
      <c r="I317" s="95"/>
      <c r="J317" s="95"/>
      <c r="L317" s="32"/>
      <c r="M317" s="95"/>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41"/>
      <c r="AT317" s="41"/>
      <c r="AU317" s="41"/>
      <c r="AX317" s="4"/>
      <c r="BB317" s="448"/>
      <c r="BG317" s="41"/>
    </row>
    <row r="318" spans="1:59">
      <c r="A318" s="36" t="s">
        <v>626</v>
      </c>
      <c r="B318" s="1432" t="s">
        <v>370</v>
      </c>
      <c r="C318" s="1433" t="s">
        <v>156</v>
      </c>
      <c r="D318" s="1434" t="s">
        <v>6456</v>
      </c>
      <c r="H318" s="95"/>
      <c r="I318" s="95"/>
      <c r="K318" s="32"/>
      <c r="L318" s="95"/>
      <c r="M318" s="95"/>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41"/>
      <c r="AS318" s="41"/>
      <c r="AT318" s="41"/>
      <c r="AW318" s="4"/>
      <c r="BA318" s="448"/>
      <c r="BF318" s="41"/>
    </row>
    <row r="319" spans="1:59">
      <c r="A319" s="1853"/>
      <c r="B319" s="1854"/>
      <c r="C319" s="21"/>
      <c r="D319" s="21"/>
      <c r="E319" s="21"/>
      <c r="F319" s="21"/>
      <c r="H319" s="95"/>
      <c r="I319" s="95"/>
      <c r="K319" s="32"/>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c r="AQ319" s="95"/>
      <c r="AR319" s="41"/>
      <c r="AS319" s="41"/>
      <c r="AT319" s="41"/>
      <c r="AW319" s="4"/>
      <c r="BA319" s="448"/>
      <c r="BF319" s="41"/>
    </row>
    <row r="320" spans="1:59">
      <c r="A320" s="1853"/>
      <c r="B320" s="1854"/>
      <c r="C320" s="1434" t="s">
        <v>5781</v>
      </c>
      <c r="D320" s="21"/>
      <c r="E320" s="21"/>
      <c r="F320" s="21"/>
      <c r="H320" s="95"/>
      <c r="I320" s="95"/>
      <c r="K320" s="32"/>
      <c r="L320" s="95"/>
      <c r="M320" s="95"/>
      <c r="N320" s="95"/>
      <c r="O320" s="95"/>
      <c r="P320" s="95"/>
      <c r="Q320" s="95"/>
      <c r="R320" s="95"/>
      <c r="S320" s="95"/>
      <c r="T320" s="95"/>
      <c r="U320" s="95"/>
      <c r="V320" s="95"/>
      <c r="W320" s="95"/>
      <c r="X320" s="95"/>
      <c r="Y320" s="95"/>
      <c r="Z320" s="95"/>
      <c r="AA320" s="95"/>
      <c r="AB320" s="95"/>
      <c r="AC320" s="95"/>
      <c r="AD320" s="95"/>
      <c r="AE320" s="95"/>
      <c r="AF320" s="95"/>
      <c r="AG320" s="95"/>
      <c r="AH320" s="95"/>
      <c r="AI320" s="95"/>
      <c r="AJ320" s="95"/>
      <c r="AK320" s="95"/>
      <c r="AL320" s="95"/>
      <c r="AM320" s="95"/>
      <c r="AN320" s="95"/>
      <c r="AO320" s="95"/>
      <c r="AP320" s="95"/>
      <c r="AQ320" s="95"/>
      <c r="AR320" s="41"/>
      <c r="AS320" s="41"/>
      <c r="AT320" s="41"/>
      <c r="AW320" s="4"/>
      <c r="BA320" s="448"/>
      <c r="BF320" s="41"/>
    </row>
    <row r="321" spans="1:58">
      <c r="A321" s="1853"/>
      <c r="B321" s="1854"/>
      <c r="C321" s="1428" t="s">
        <v>81</v>
      </c>
      <c r="D321" s="102"/>
      <c r="E321" s="102"/>
      <c r="F321" s="102"/>
      <c r="G321" s="95"/>
      <c r="H321" s="95"/>
      <c r="I321" s="95"/>
      <c r="K321" s="32"/>
      <c r="L321" s="95"/>
      <c r="M321" s="95"/>
      <c r="N321" s="95"/>
      <c r="O321" s="95"/>
      <c r="P321" s="95"/>
      <c r="Q321" s="95"/>
      <c r="R321" s="95"/>
      <c r="S321" s="95"/>
      <c r="T321" s="95"/>
      <c r="U321" s="95"/>
      <c r="V321" s="95"/>
      <c r="W321" s="95"/>
      <c r="X321" s="95"/>
      <c r="Y321" s="95"/>
      <c r="Z321" s="95"/>
      <c r="AA321" s="95"/>
      <c r="AB321" s="95"/>
      <c r="AC321" s="95"/>
      <c r="AD321" s="95"/>
      <c r="AE321" s="95"/>
      <c r="AF321" s="95"/>
      <c r="AG321" s="95"/>
      <c r="AH321" s="95"/>
      <c r="AI321" s="95"/>
      <c r="AJ321" s="95"/>
      <c r="AK321" s="95"/>
      <c r="AL321" s="95"/>
      <c r="AM321" s="95"/>
      <c r="AN321" s="95"/>
      <c r="AO321" s="95"/>
      <c r="AP321" s="95"/>
      <c r="AQ321" s="95"/>
      <c r="AR321" s="41"/>
      <c r="AS321" s="41"/>
      <c r="AT321" s="41"/>
      <c r="AW321" s="4"/>
      <c r="BA321" s="448"/>
      <c r="BF321" s="41"/>
    </row>
    <row r="322" spans="1:58">
      <c r="A322" s="1834" t="s">
        <v>361</v>
      </c>
      <c r="B322" s="1771"/>
      <c r="C322" s="22"/>
      <c r="D322" s="21"/>
      <c r="E322" s="21"/>
      <c r="F322" s="21"/>
      <c r="N322" s="21"/>
      <c r="O322" s="21"/>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c r="AQ322" s="95"/>
      <c r="AR322" s="41"/>
      <c r="AS322" s="41"/>
      <c r="AT322" s="41"/>
      <c r="AW322" s="4"/>
      <c r="BA322" s="448"/>
      <c r="BF322" s="41"/>
    </row>
    <row r="323" spans="1:58">
      <c r="A323" s="1835" t="s">
        <v>618</v>
      </c>
      <c r="B323" s="1638" t="s">
        <v>27</v>
      </c>
      <c r="C323" s="1425"/>
      <c r="D323" s="17" t="s">
        <v>91</v>
      </c>
      <c r="E323" s="17" t="s">
        <v>154</v>
      </c>
      <c r="F323" s="448" t="s">
        <v>216</v>
      </c>
      <c r="G323" s="17" t="s">
        <v>112</v>
      </c>
      <c r="K323" t="s">
        <v>90</v>
      </c>
      <c r="L323" s="26" t="s">
        <v>113</v>
      </c>
      <c r="M323" s="448"/>
      <c r="N323" s="26" t="s">
        <v>115</v>
      </c>
      <c r="O323" s="21"/>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41"/>
      <c r="AS323" s="41"/>
      <c r="AT323" s="41"/>
      <c r="AW323" s="4"/>
      <c r="BA323" s="448"/>
      <c r="BF323" s="41"/>
    </row>
    <row r="324" spans="1:58">
      <c r="A324" s="1835" t="s">
        <v>619</v>
      </c>
      <c r="B324" s="1638" t="s">
        <v>26</v>
      </c>
      <c r="C324" s="1425"/>
      <c r="D324" s="17" t="s">
        <v>91</v>
      </c>
      <c r="E324" s="17" t="s">
        <v>154</v>
      </c>
      <c r="F324" s="448" t="s">
        <v>216</v>
      </c>
      <c r="G324" s="17" t="s">
        <v>112</v>
      </c>
      <c r="K324" t="s">
        <v>90</v>
      </c>
      <c r="L324" s="26" t="s">
        <v>119</v>
      </c>
      <c r="M324" s="448"/>
      <c r="N324" s="21"/>
      <c r="O324" s="21"/>
      <c r="Q324" s="95"/>
      <c r="R324" s="95"/>
      <c r="S324" s="95"/>
      <c r="T324" s="95"/>
      <c r="U324" s="95"/>
      <c r="V324" s="95"/>
      <c r="W324" s="95"/>
      <c r="X324" s="95"/>
      <c r="Y324" s="95"/>
      <c r="Z324" s="95"/>
      <c r="AA324" s="95"/>
      <c r="AB324" s="95"/>
      <c r="AC324" s="95"/>
      <c r="AD324" s="95"/>
      <c r="AE324" s="95"/>
      <c r="AF324" s="95"/>
      <c r="AG324" s="95"/>
      <c r="AH324" s="95"/>
      <c r="AI324" s="95"/>
      <c r="AJ324" s="95"/>
      <c r="AK324" s="95"/>
      <c r="AL324" s="95"/>
      <c r="AM324" s="95"/>
      <c r="AN324" s="95"/>
      <c r="AO324" s="95"/>
      <c r="AP324" s="95"/>
      <c r="AQ324" s="95"/>
      <c r="AR324" s="41"/>
      <c r="AS324" s="41"/>
      <c r="AT324" s="41"/>
      <c r="AW324" s="4"/>
      <c r="BA324" s="448"/>
      <c r="BF324" s="41"/>
    </row>
    <row r="325" spans="1:58">
      <c r="A325" s="1835" t="s">
        <v>620</v>
      </c>
      <c r="B325" s="1638" t="s">
        <v>25</v>
      </c>
      <c r="C325" s="1425"/>
      <c r="D325" s="17" t="s">
        <v>91</v>
      </c>
      <c r="E325" s="17" t="s">
        <v>154</v>
      </c>
      <c r="F325" s="448" t="s">
        <v>216</v>
      </c>
      <c r="G325" s="17" t="s">
        <v>112</v>
      </c>
      <c r="K325" t="s">
        <v>90</v>
      </c>
      <c r="L325" s="26" t="s">
        <v>625</v>
      </c>
      <c r="M325" s="448"/>
      <c r="N325" s="21" t="s">
        <v>757</v>
      </c>
      <c r="O325" s="21" t="s">
        <v>158</v>
      </c>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41"/>
      <c r="AS325" s="41"/>
      <c r="AT325" s="41"/>
      <c r="AW325" s="4"/>
      <c r="BA325" s="448"/>
      <c r="BF325" s="41"/>
    </row>
    <row r="326" spans="1:58">
      <c r="A326" s="1835" t="s">
        <v>621</v>
      </c>
      <c r="B326" s="1638" t="s">
        <v>24</v>
      </c>
      <c r="C326" s="1425"/>
      <c r="D326" s="17" t="s">
        <v>91</v>
      </c>
      <c r="E326" s="17" t="s">
        <v>154</v>
      </c>
      <c r="F326" s="448" t="s">
        <v>216</v>
      </c>
      <c r="G326" s="17" t="s">
        <v>112</v>
      </c>
      <c r="K326" t="s">
        <v>90</v>
      </c>
      <c r="L326" s="26" t="s">
        <v>624</v>
      </c>
      <c r="M326" s="448"/>
      <c r="N326" s="21" t="s">
        <v>757</v>
      </c>
      <c r="O326" s="21"/>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41"/>
      <c r="AS326" s="41"/>
      <c r="AT326" s="41"/>
      <c r="AW326" s="4"/>
      <c r="BA326" s="448"/>
      <c r="BF326" s="41"/>
    </row>
    <row r="327" spans="1:58">
      <c r="A327" s="1835" t="s">
        <v>622</v>
      </c>
      <c r="B327" s="1638" t="s">
        <v>23</v>
      </c>
      <c r="C327" s="1425"/>
      <c r="D327" s="17" t="s">
        <v>91</v>
      </c>
      <c r="E327" s="17" t="s">
        <v>154</v>
      </c>
      <c r="F327" s="448" t="s">
        <v>216</v>
      </c>
      <c r="G327" s="17" t="s">
        <v>92</v>
      </c>
      <c r="H327" s="41" t="s">
        <v>163</v>
      </c>
      <c r="I327" s="41" t="s">
        <v>153</v>
      </c>
      <c r="J327" s="4"/>
      <c r="K327" t="s">
        <v>90</v>
      </c>
      <c r="M327" t="s">
        <v>98</v>
      </c>
      <c r="N327" s="21"/>
      <c r="O327" s="21"/>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41"/>
      <c r="AS327" s="41"/>
      <c r="AT327" s="41"/>
      <c r="AW327" s="4"/>
      <c r="BA327" s="448"/>
      <c r="BF327" s="41"/>
    </row>
    <row r="328" spans="1:58">
      <c r="A328" s="1835" t="s">
        <v>316</v>
      </c>
      <c r="B328" s="1638" t="s">
        <v>22</v>
      </c>
      <c r="C328" s="1425"/>
      <c r="D328" s="17" t="s">
        <v>91</v>
      </c>
      <c r="E328" s="17"/>
      <c r="F328" s="448" t="s">
        <v>216</v>
      </c>
      <c r="G328" s="17" t="s">
        <v>176</v>
      </c>
      <c r="K328" t="s">
        <v>90</v>
      </c>
      <c r="L328" s="125" t="s">
        <v>187</v>
      </c>
      <c r="M328" s="448"/>
      <c r="N328" s="21"/>
      <c r="O328" s="21"/>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41"/>
      <c r="AS328" s="41"/>
      <c r="AT328" s="41"/>
      <c r="AW328" s="4"/>
      <c r="BA328" s="448"/>
      <c r="BF328" s="41"/>
    </row>
    <row r="329" spans="1:58">
      <c r="A329" s="1851" t="s">
        <v>514</v>
      </c>
      <c r="B329" s="1638"/>
      <c r="C329" s="22"/>
      <c r="D329" s="17"/>
      <c r="E329" s="17"/>
      <c r="F329" s="448"/>
      <c r="G329" s="17"/>
      <c r="M329" s="448"/>
      <c r="N329" s="21"/>
      <c r="O329" s="21"/>
      <c r="P329" s="86"/>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41"/>
      <c r="AS329" s="41"/>
      <c r="AT329" s="41"/>
      <c r="AW329" s="4"/>
      <c r="BA329" s="448"/>
      <c r="BF329" s="41"/>
    </row>
    <row r="330" spans="1:58">
      <c r="A330" s="1797" t="s">
        <v>731</v>
      </c>
      <c r="B330" s="1638" t="s">
        <v>21</v>
      </c>
      <c r="C330" s="1425"/>
      <c r="D330" s="17" t="s">
        <v>141</v>
      </c>
      <c r="E330" s="17" t="s">
        <v>154</v>
      </c>
      <c r="F330" s="448" t="s">
        <v>216</v>
      </c>
      <c r="G330" s="17" t="s">
        <v>813</v>
      </c>
      <c r="J330" s="4"/>
      <c r="M330" s="448"/>
      <c r="N330" s="21"/>
      <c r="O330" s="140" t="s">
        <v>2726</v>
      </c>
      <c r="P330" s="86" t="s">
        <v>756</v>
      </c>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41"/>
      <c r="AS330" s="41"/>
      <c r="AT330" s="41"/>
      <c r="AW330" s="4"/>
      <c r="BA330" s="448"/>
      <c r="BF330" s="41"/>
    </row>
    <row r="331" spans="1:58">
      <c r="A331" s="1797" t="s">
        <v>445</v>
      </c>
      <c r="B331" s="1638" t="s">
        <v>20</v>
      </c>
      <c r="C331" s="1425"/>
      <c r="D331" s="17" t="s">
        <v>141</v>
      </c>
      <c r="E331" s="17" t="s">
        <v>154</v>
      </c>
      <c r="F331" s="448" t="s">
        <v>216</v>
      </c>
      <c r="G331" s="17" t="s">
        <v>813</v>
      </c>
      <c r="J331" s="4"/>
      <c r="M331" s="448"/>
      <c r="N331" s="21"/>
      <c r="O331" s="140" t="s">
        <v>571</v>
      </c>
      <c r="P331" s="86" t="s">
        <v>756</v>
      </c>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41"/>
      <c r="AS331" s="41"/>
      <c r="AT331" s="41"/>
      <c r="AW331" s="4"/>
      <c r="BA331" s="448"/>
      <c r="BF331" s="41"/>
    </row>
    <row r="332" spans="1:58">
      <c r="A332" s="1836" t="s">
        <v>749</v>
      </c>
      <c r="B332" s="1638" t="s">
        <v>19</v>
      </c>
      <c r="C332" s="1425"/>
      <c r="D332" s="17" t="s">
        <v>141</v>
      </c>
      <c r="E332" s="17" t="s">
        <v>154</v>
      </c>
      <c r="F332" s="448" t="s">
        <v>216</v>
      </c>
      <c r="G332" s="17" t="s">
        <v>813</v>
      </c>
      <c r="J332" s="4"/>
      <c r="M332" s="448"/>
      <c r="N332" s="21" t="s">
        <v>584</v>
      </c>
      <c r="O332" s="21"/>
      <c r="P332" s="86" t="s">
        <v>756</v>
      </c>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41"/>
      <c r="AS332" s="41"/>
      <c r="AT332" s="41"/>
      <c r="AW332" s="4"/>
      <c r="BA332" s="448"/>
      <c r="BF332" s="41"/>
    </row>
    <row r="333" spans="1:58">
      <c r="A333" s="1836" t="s">
        <v>750</v>
      </c>
      <c r="B333" s="1638" t="s">
        <v>18</v>
      </c>
      <c r="C333" s="1425"/>
      <c r="D333" s="17" t="s">
        <v>141</v>
      </c>
      <c r="E333" s="17" t="s">
        <v>154</v>
      </c>
      <c r="F333" s="448" t="s">
        <v>216</v>
      </c>
      <c r="G333" s="17" t="s">
        <v>813</v>
      </c>
      <c r="J333" s="4"/>
      <c r="M333" s="448"/>
      <c r="N333" s="21" t="s">
        <v>583</v>
      </c>
      <c r="O333" s="21"/>
      <c r="P333" s="86" t="s">
        <v>756</v>
      </c>
      <c r="Q333" s="95"/>
      <c r="R333" s="95"/>
      <c r="S333" s="95"/>
      <c r="T333" s="95"/>
      <c r="U333" s="95"/>
      <c r="V333" s="95"/>
      <c r="W333" s="95"/>
      <c r="X333" s="95"/>
      <c r="Y333" s="95"/>
      <c r="Z333" s="95"/>
      <c r="AA333" s="95"/>
      <c r="AB333" s="95"/>
      <c r="AC333" s="95"/>
      <c r="AD333" s="95"/>
      <c r="AE333" s="95"/>
      <c r="AF333" s="95"/>
      <c r="AG333" s="95"/>
      <c r="AH333" s="95"/>
      <c r="AI333" s="95"/>
      <c r="AJ333" s="95"/>
      <c r="AK333" s="95"/>
      <c r="AL333" s="95"/>
      <c r="AM333" s="95"/>
      <c r="AN333" s="95"/>
      <c r="AO333" s="95"/>
      <c r="AP333" s="95"/>
      <c r="AQ333" s="95"/>
      <c r="AR333" s="41"/>
      <c r="AS333" s="41"/>
      <c r="AT333" s="41"/>
      <c r="AW333" s="4"/>
      <c r="BA333" s="448"/>
      <c r="BF333" s="41"/>
    </row>
    <row r="334" spans="1:58">
      <c r="A334" s="1836" t="s">
        <v>751</v>
      </c>
      <c r="B334" s="1638" t="s">
        <v>77</v>
      </c>
      <c r="C334" s="1425"/>
      <c r="D334" s="17" t="s">
        <v>141</v>
      </c>
      <c r="E334" s="17" t="s">
        <v>154</v>
      </c>
      <c r="F334" s="448" t="s">
        <v>216</v>
      </c>
      <c r="G334" s="17" t="s">
        <v>813</v>
      </c>
      <c r="J334" s="4"/>
      <c r="M334" s="448"/>
      <c r="N334" s="21" t="s">
        <v>582</v>
      </c>
      <c r="O334" s="21"/>
      <c r="P334" s="86" t="s">
        <v>756</v>
      </c>
      <c r="Q334" s="95"/>
      <c r="R334" s="95"/>
      <c r="S334" s="95"/>
      <c r="T334" s="95"/>
      <c r="U334" s="95"/>
      <c r="V334" s="95"/>
      <c r="W334" s="95"/>
      <c r="X334" s="95"/>
      <c r="Y334" s="95"/>
      <c r="Z334" s="95"/>
      <c r="AA334" s="95"/>
      <c r="AB334" s="95"/>
      <c r="AC334" s="95"/>
      <c r="AD334" s="95"/>
      <c r="AE334" s="95"/>
      <c r="AF334" s="95"/>
      <c r="AG334" s="95"/>
      <c r="AH334" s="95"/>
      <c r="AI334" s="95"/>
      <c r="AJ334" s="95"/>
      <c r="AK334" s="95"/>
      <c r="AL334" s="95"/>
      <c r="AM334" s="95"/>
      <c r="AN334" s="95"/>
      <c r="AO334" s="95"/>
      <c r="AP334" s="95"/>
      <c r="AQ334" s="95"/>
      <c r="AR334" s="41"/>
      <c r="AS334" s="41"/>
      <c r="AT334" s="41"/>
      <c r="AW334" s="4"/>
      <c r="BA334" s="448"/>
      <c r="BF334" s="41"/>
    </row>
    <row r="335" spans="1:58">
      <c r="A335" s="1836" t="s">
        <v>732</v>
      </c>
      <c r="B335" s="1638" t="s">
        <v>76</v>
      </c>
      <c r="C335" s="1425"/>
      <c r="D335" s="17" t="s">
        <v>141</v>
      </c>
      <c r="E335" s="17" t="s">
        <v>154</v>
      </c>
      <c r="F335" s="448" t="s">
        <v>216</v>
      </c>
      <c r="G335" s="17" t="s">
        <v>813</v>
      </c>
      <c r="J335" s="4"/>
      <c r="M335" s="448"/>
      <c r="N335" s="21" t="s">
        <v>581</v>
      </c>
      <c r="O335" s="21"/>
      <c r="P335" s="86" t="s">
        <v>756</v>
      </c>
      <c r="Q335" s="95"/>
      <c r="R335" s="95"/>
      <c r="S335" s="95"/>
      <c r="T335" s="95"/>
      <c r="U335" s="95"/>
      <c r="V335" s="95"/>
      <c r="W335" s="95"/>
      <c r="X335" s="95"/>
      <c r="Y335" s="95"/>
      <c r="Z335" s="95"/>
      <c r="AA335" s="95"/>
      <c r="AB335" s="95"/>
      <c r="AC335" s="95"/>
      <c r="AD335" s="95"/>
      <c r="AE335" s="95"/>
      <c r="AF335" s="95"/>
      <c r="AG335" s="95"/>
      <c r="AH335" s="95"/>
      <c r="AI335" s="95"/>
      <c r="AJ335" s="95"/>
      <c r="AK335" s="95"/>
      <c r="AL335" s="95"/>
      <c r="AM335" s="95"/>
      <c r="AN335" s="95"/>
      <c r="AO335" s="95"/>
      <c r="AP335" s="95"/>
      <c r="AQ335" s="95"/>
      <c r="AR335" s="41"/>
      <c r="AS335" s="41"/>
      <c r="AT335" s="41"/>
      <c r="AW335" s="4"/>
      <c r="BA335" s="448"/>
      <c r="BF335" s="41"/>
    </row>
    <row r="336" spans="1:58">
      <c r="A336" s="1836" t="s">
        <v>728</v>
      </c>
      <c r="B336" s="1638" t="s">
        <v>75</v>
      </c>
      <c r="C336" s="1425"/>
      <c r="D336" s="17" t="s">
        <v>141</v>
      </c>
      <c r="E336" s="17" t="s">
        <v>154</v>
      </c>
      <c r="F336" s="448" t="s">
        <v>216</v>
      </c>
      <c r="G336" s="17" t="s">
        <v>813</v>
      </c>
      <c r="J336" s="4"/>
      <c r="M336" s="448"/>
      <c r="N336" s="21" t="s">
        <v>580</v>
      </c>
      <c r="O336" s="21"/>
      <c r="P336" s="86" t="s">
        <v>756</v>
      </c>
      <c r="Q336" s="95"/>
      <c r="R336" s="95"/>
      <c r="S336" s="95"/>
      <c r="T336" s="95"/>
      <c r="U336" s="95"/>
      <c r="V336" s="95"/>
      <c r="W336" s="95"/>
      <c r="X336" s="95"/>
      <c r="Y336" s="95"/>
      <c r="Z336" s="95"/>
      <c r="AA336" s="95"/>
      <c r="AB336" s="95"/>
      <c r="AC336" s="95"/>
      <c r="AD336" s="95"/>
      <c r="AE336" s="95"/>
      <c r="AF336" s="95"/>
      <c r="AG336" s="95"/>
      <c r="AH336" s="95"/>
      <c r="AI336" s="95"/>
      <c r="AJ336" s="95"/>
      <c r="AK336" s="95"/>
      <c r="AL336" s="95"/>
      <c r="AM336" s="95"/>
      <c r="AN336" s="95"/>
      <c r="AO336" s="95"/>
      <c r="AP336" s="95"/>
      <c r="AQ336" s="95"/>
      <c r="AR336" s="41"/>
      <c r="AS336" s="41"/>
      <c r="AT336" s="41"/>
      <c r="AW336" s="4"/>
      <c r="BA336" s="448"/>
      <c r="BF336" s="41"/>
    </row>
    <row r="337" spans="1:58">
      <c r="A337" s="1836" t="s">
        <v>733</v>
      </c>
      <c r="B337" s="1638" t="s">
        <v>74</v>
      </c>
      <c r="C337" s="1425"/>
      <c r="D337" s="17" t="s">
        <v>141</v>
      </c>
      <c r="E337" s="17" t="s">
        <v>154</v>
      </c>
      <c r="F337" s="448" t="s">
        <v>216</v>
      </c>
      <c r="G337" s="17" t="s">
        <v>813</v>
      </c>
      <c r="J337" s="4"/>
      <c r="M337" s="448"/>
      <c r="N337" s="21" t="s">
        <v>606</v>
      </c>
      <c r="O337" s="21"/>
      <c r="P337" s="86" t="s">
        <v>756</v>
      </c>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c r="AQ337" s="95"/>
      <c r="AR337" s="41"/>
      <c r="AS337" s="41"/>
      <c r="AT337" s="41"/>
      <c r="AW337" s="4"/>
      <c r="BA337" s="448"/>
      <c r="BF337" s="41"/>
    </row>
    <row r="338" spans="1:58">
      <c r="A338" s="1836" t="s">
        <v>729</v>
      </c>
      <c r="B338" s="1638" t="s">
        <v>17</v>
      </c>
      <c r="C338" s="1425"/>
      <c r="D338" s="17" t="s">
        <v>141</v>
      </c>
      <c r="E338" s="17" t="s">
        <v>154</v>
      </c>
      <c r="F338" s="448" t="s">
        <v>216</v>
      </c>
      <c r="G338" s="17" t="s">
        <v>813</v>
      </c>
      <c r="J338" s="4"/>
      <c r="M338" s="448"/>
      <c r="N338" s="21" t="s">
        <v>579</v>
      </c>
      <c r="O338" s="21"/>
      <c r="P338" s="86" t="s">
        <v>756</v>
      </c>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41"/>
      <c r="AS338" s="41"/>
      <c r="AT338" s="41"/>
      <c r="AW338" s="4"/>
      <c r="BA338" s="448"/>
      <c r="BF338" s="41"/>
    </row>
    <row r="339" spans="1:58">
      <c r="A339" s="1836" t="s">
        <v>727</v>
      </c>
      <c r="B339" s="1638" t="s">
        <v>16</v>
      </c>
      <c r="C339" s="1425"/>
      <c r="D339" s="17" t="s">
        <v>141</v>
      </c>
      <c r="E339" s="17" t="s">
        <v>154</v>
      </c>
      <c r="F339" s="448" t="s">
        <v>216</v>
      </c>
      <c r="G339" s="17" t="s">
        <v>813</v>
      </c>
      <c r="J339" s="4"/>
      <c r="M339" s="448"/>
      <c r="N339" s="21" t="s">
        <v>607</v>
      </c>
      <c r="O339" s="21"/>
      <c r="P339" s="86" t="s">
        <v>756</v>
      </c>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41"/>
      <c r="AS339" s="41"/>
      <c r="AT339" s="41"/>
      <c r="AW339" s="4"/>
      <c r="BA339" s="448"/>
      <c r="BF339" s="41"/>
    </row>
    <row r="340" spans="1:58">
      <c r="A340" s="1836" t="s">
        <v>734</v>
      </c>
      <c r="B340" s="1638" t="s">
        <v>15</v>
      </c>
      <c r="C340" s="1425"/>
      <c r="D340" s="17" t="s">
        <v>141</v>
      </c>
      <c r="E340" s="17" t="s">
        <v>154</v>
      </c>
      <c r="F340" s="448" t="s">
        <v>216</v>
      </c>
      <c r="G340" s="17" t="s">
        <v>813</v>
      </c>
      <c r="J340" s="4"/>
      <c r="M340" s="448"/>
      <c r="N340" s="21" t="s">
        <v>608</v>
      </c>
      <c r="O340" s="21"/>
      <c r="P340" s="86" t="s">
        <v>756</v>
      </c>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41"/>
      <c r="AS340" s="41"/>
      <c r="AT340" s="41"/>
      <c r="AW340" s="4"/>
      <c r="BA340" s="448"/>
      <c r="BF340" s="41"/>
    </row>
    <row r="341" spans="1:58">
      <c r="A341" s="1836" t="s">
        <v>735</v>
      </c>
      <c r="B341" s="1638" t="s">
        <v>14</v>
      </c>
      <c r="C341" s="1425"/>
      <c r="D341" s="17" t="s">
        <v>141</v>
      </c>
      <c r="E341" s="17" t="s">
        <v>154</v>
      </c>
      <c r="F341" s="448" t="s">
        <v>216</v>
      </c>
      <c r="G341" s="17" t="s">
        <v>813</v>
      </c>
      <c r="J341" s="4"/>
      <c r="M341" s="448"/>
      <c r="N341" s="21" t="s">
        <v>578</v>
      </c>
      <c r="O341" s="21"/>
      <c r="P341" s="86" t="s">
        <v>756</v>
      </c>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41"/>
      <c r="AS341" s="41"/>
      <c r="AT341" s="41"/>
      <c r="AW341" s="4"/>
      <c r="BA341" s="448"/>
      <c r="BF341" s="41"/>
    </row>
    <row r="342" spans="1:58">
      <c r="A342" s="1836" t="s">
        <v>736</v>
      </c>
      <c r="B342" s="1638" t="s">
        <v>73</v>
      </c>
      <c r="C342" s="1425"/>
      <c r="D342" s="17" t="s">
        <v>141</v>
      </c>
      <c r="E342" s="17" t="s">
        <v>154</v>
      </c>
      <c r="F342" s="448" t="s">
        <v>216</v>
      </c>
      <c r="G342" s="17" t="s">
        <v>813</v>
      </c>
      <c r="J342" s="4"/>
      <c r="M342" s="448"/>
      <c r="N342" s="21" t="s">
        <v>609</v>
      </c>
      <c r="O342" s="21"/>
      <c r="P342" s="86" t="s">
        <v>756</v>
      </c>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41"/>
      <c r="AS342" s="41"/>
      <c r="AT342" s="41"/>
      <c r="AW342" s="4"/>
      <c r="BA342" s="448"/>
      <c r="BF342" s="41"/>
    </row>
    <row r="343" spans="1:58">
      <c r="A343" s="1836" t="s">
        <v>737</v>
      </c>
      <c r="B343" s="1638" t="s">
        <v>95</v>
      </c>
      <c r="C343" s="1425"/>
      <c r="D343" s="17" t="s">
        <v>141</v>
      </c>
      <c r="E343" s="17" t="s">
        <v>154</v>
      </c>
      <c r="F343" s="448" t="s">
        <v>216</v>
      </c>
      <c r="G343" s="17" t="s">
        <v>813</v>
      </c>
      <c r="J343" s="4"/>
      <c r="M343" s="448"/>
      <c r="N343" s="21" t="s">
        <v>610</v>
      </c>
      <c r="O343" s="21"/>
      <c r="P343" s="86" t="s">
        <v>756</v>
      </c>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41"/>
      <c r="AS343" s="41"/>
      <c r="AT343" s="41"/>
      <c r="AW343" s="4"/>
      <c r="BA343" s="448"/>
      <c r="BF343" s="41"/>
    </row>
    <row r="344" spans="1:58">
      <c r="A344" s="1836" t="s">
        <v>738</v>
      </c>
      <c r="B344" s="1638" t="s">
        <v>94</v>
      </c>
      <c r="C344" s="1425"/>
      <c r="D344" s="17" t="s">
        <v>141</v>
      </c>
      <c r="E344" s="17" t="s">
        <v>154</v>
      </c>
      <c r="F344" s="448" t="s">
        <v>216</v>
      </c>
      <c r="G344" s="17" t="s">
        <v>813</v>
      </c>
      <c r="J344" s="4"/>
      <c r="M344" s="448"/>
      <c r="N344" s="21" t="s">
        <v>577</v>
      </c>
      <c r="O344" s="21"/>
      <c r="P344" s="86" t="s">
        <v>756</v>
      </c>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41"/>
      <c r="AS344" s="41"/>
      <c r="AT344" s="41"/>
      <c r="AW344" s="4"/>
      <c r="BA344" s="448"/>
      <c r="BF344" s="41"/>
    </row>
    <row r="345" spans="1:58">
      <c r="A345" s="1836" t="s">
        <v>739</v>
      </c>
      <c r="B345" s="1638" t="s">
        <v>888</v>
      </c>
      <c r="C345" s="1425"/>
      <c r="D345" s="17" t="s">
        <v>141</v>
      </c>
      <c r="E345" s="17" t="s">
        <v>154</v>
      </c>
      <c r="F345" s="448" t="s">
        <v>216</v>
      </c>
      <c r="G345" s="17" t="s">
        <v>813</v>
      </c>
      <c r="J345" s="4"/>
      <c r="M345" s="448"/>
      <c r="N345" s="21" t="s">
        <v>576</v>
      </c>
      <c r="O345" s="21"/>
      <c r="P345" s="86" t="s">
        <v>756</v>
      </c>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41"/>
      <c r="AS345" s="41"/>
      <c r="AT345" s="41"/>
      <c r="AW345" s="4"/>
      <c r="BA345" s="448"/>
      <c r="BF345" s="41"/>
    </row>
    <row r="346" spans="1:58">
      <c r="A346" s="1836" t="s">
        <v>740</v>
      </c>
      <c r="B346" s="1638" t="s">
        <v>889</v>
      </c>
      <c r="C346" s="1425"/>
      <c r="D346" s="17" t="s">
        <v>141</v>
      </c>
      <c r="E346" s="17" t="s">
        <v>154</v>
      </c>
      <c r="F346" s="448" t="s">
        <v>216</v>
      </c>
      <c r="G346" s="17" t="s">
        <v>813</v>
      </c>
      <c r="J346" s="4"/>
      <c r="M346" s="448"/>
      <c r="N346" s="21" t="s">
        <v>575</v>
      </c>
      <c r="O346" s="21"/>
      <c r="P346" s="86" t="s">
        <v>756</v>
      </c>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41"/>
      <c r="AS346" s="41"/>
      <c r="AT346" s="41"/>
      <c r="AW346" s="4"/>
      <c r="BA346" s="448"/>
      <c r="BF346" s="41"/>
    </row>
    <row r="347" spans="1:58">
      <c r="A347" s="1836" t="s">
        <v>742</v>
      </c>
      <c r="B347" s="1638" t="s">
        <v>890</v>
      </c>
      <c r="C347" s="1425"/>
      <c r="D347" s="17" t="s">
        <v>141</v>
      </c>
      <c r="E347" s="17" t="s">
        <v>154</v>
      </c>
      <c r="F347" s="448" t="s">
        <v>216</v>
      </c>
      <c r="G347" s="17" t="s">
        <v>813</v>
      </c>
      <c r="J347" s="4"/>
      <c r="M347" s="448"/>
      <c r="N347" s="21" t="s">
        <v>611</v>
      </c>
      <c r="O347" s="21"/>
      <c r="P347" s="86" t="s">
        <v>756</v>
      </c>
      <c r="Q347" s="95"/>
      <c r="R347" s="95"/>
      <c r="S347" s="95"/>
      <c r="T347" s="95"/>
      <c r="U347" s="95"/>
      <c r="V347" s="95"/>
      <c r="W347" s="95"/>
      <c r="X347" s="95"/>
      <c r="Y347" s="95"/>
      <c r="Z347" s="95"/>
      <c r="AA347" s="95"/>
      <c r="AB347" s="95"/>
      <c r="AC347" s="95"/>
      <c r="AD347" s="95"/>
      <c r="AE347" s="95"/>
      <c r="AF347" s="95"/>
      <c r="AG347" s="95"/>
      <c r="AH347" s="95"/>
      <c r="AI347" s="95"/>
      <c r="AJ347" s="95"/>
      <c r="AK347" s="95"/>
      <c r="AL347" s="95"/>
      <c r="AM347" s="95"/>
      <c r="AN347" s="95"/>
      <c r="AO347" s="95"/>
      <c r="AP347" s="95"/>
      <c r="AQ347" s="95"/>
      <c r="AR347" s="41"/>
      <c r="AS347" s="41"/>
      <c r="AT347" s="41"/>
      <c r="AW347" s="4"/>
      <c r="BA347" s="448"/>
      <c r="BF347" s="41"/>
    </row>
    <row r="348" spans="1:58">
      <c r="A348" s="1836" t="s">
        <v>743</v>
      </c>
      <c r="B348" s="1638" t="s">
        <v>891</v>
      </c>
      <c r="C348" s="1425"/>
      <c r="D348" s="17" t="s">
        <v>141</v>
      </c>
      <c r="E348" s="17" t="s">
        <v>154</v>
      </c>
      <c r="F348" s="448" t="s">
        <v>216</v>
      </c>
      <c r="G348" s="17" t="s">
        <v>813</v>
      </c>
      <c r="J348" s="4"/>
      <c r="M348" s="448"/>
      <c r="N348" s="21" t="s">
        <v>612</v>
      </c>
      <c r="O348" s="21"/>
      <c r="P348" s="86" t="s">
        <v>756</v>
      </c>
      <c r="Q348" s="95"/>
      <c r="R348" s="95"/>
      <c r="S348" s="95"/>
      <c r="T348" s="95"/>
      <c r="U348" s="95"/>
      <c r="V348" s="95"/>
      <c r="W348" s="95"/>
      <c r="X348" s="95"/>
      <c r="Y348" s="95"/>
      <c r="Z348" s="95"/>
      <c r="AA348" s="95"/>
      <c r="AB348" s="95"/>
      <c r="AC348" s="95"/>
      <c r="AD348" s="95"/>
      <c r="AE348" s="95"/>
      <c r="AF348" s="95"/>
      <c r="AG348" s="95"/>
      <c r="AH348" s="95"/>
      <c r="AI348" s="95"/>
      <c r="AJ348" s="95"/>
      <c r="AK348" s="95"/>
      <c r="AL348" s="95"/>
      <c r="AM348" s="95"/>
      <c r="AN348" s="95"/>
      <c r="AO348" s="95"/>
      <c r="AP348" s="95"/>
      <c r="AQ348" s="95"/>
      <c r="AR348" s="41"/>
      <c r="AS348" s="41"/>
      <c r="AT348" s="41"/>
      <c r="AW348" s="4"/>
      <c r="BA348" s="448"/>
      <c r="BF348" s="41"/>
    </row>
    <row r="349" spans="1:58">
      <c r="A349" s="1836" t="s">
        <v>744</v>
      </c>
      <c r="B349" s="1638" t="s">
        <v>892</v>
      </c>
      <c r="C349" s="1425"/>
      <c r="D349" s="17" t="s">
        <v>141</v>
      </c>
      <c r="E349" s="17" t="s">
        <v>154</v>
      </c>
      <c r="F349" s="448" t="s">
        <v>216</v>
      </c>
      <c r="G349" s="17" t="s">
        <v>813</v>
      </c>
      <c r="J349" s="4"/>
      <c r="M349" s="448"/>
      <c r="N349" s="21" t="s">
        <v>613</v>
      </c>
      <c r="O349" s="21"/>
      <c r="P349" s="86" t="s">
        <v>756</v>
      </c>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41"/>
      <c r="AS349" s="41"/>
      <c r="AT349" s="41"/>
      <c r="AW349" s="4"/>
      <c r="BA349" s="448"/>
      <c r="BF349" s="41"/>
    </row>
    <row r="350" spans="1:58">
      <c r="A350" s="1836" t="s">
        <v>745</v>
      </c>
      <c r="B350" s="1638" t="s">
        <v>893</v>
      </c>
      <c r="C350" s="1425"/>
      <c r="D350" s="17" t="s">
        <v>141</v>
      </c>
      <c r="E350" s="17" t="s">
        <v>154</v>
      </c>
      <c r="F350" s="448" t="s">
        <v>216</v>
      </c>
      <c r="G350" s="17" t="s">
        <v>813</v>
      </c>
      <c r="J350" s="4"/>
      <c r="M350" s="448"/>
      <c r="N350" s="21" t="s">
        <v>614</v>
      </c>
      <c r="O350" s="21"/>
      <c r="P350" s="86" t="s">
        <v>756</v>
      </c>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41"/>
      <c r="AS350" s="41"/>
      <c r="AT350" s="41"/>
      <c r="AW350" s="4"/>
      <c r="BA350" s="448"/>
      <c r="BF350" s="41"/>
    </row>
    <row r="351" spans="1:58">
      <c r="A351" s="1836" t="s">
        <v>746</v>
      </c>
      <c r="B351" s="1638" t="s">
        <v>894</v>
      </c>
      <c r="C351" s="1425"/>
      <c r="D351" s="17" t="s">
        <v>141</v>
      </c>
      <c r="E351" s="17" t="s">
        <v>154</v>
      </c>
      <c r="F351" s="448" t="s">
        <v>216</v>
      </c>
      <c r="G351" s="17" t="s">
        <v>813</v>
      </c>
      <c r="J351" s="4"/>
      <c r="M351" s="448"/>
      <c r="N351" s="21" t="s">
        <v>615</v>
      </c>
      <c r="O351" s="21"/>
      <c r="P351" s="86" t="s">
        <v>756</v>
      </c>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41"/>
      <c r="AS351" s="41"/>
      <c r="AT351" s="41"/>
      <c r="AW351" s="4"/>
      <c r="BA351" s="448"/>
      <c r="BF351" s="41"/>
    </row>
    <row r="352" spans="1:58">
      <c r="A352" s="1836" t="s">
        <v>747</v>
      </c>
      <c r="B352" s="1638" t="s">
        <v>895</v>
      </c>
      <c r="C352" s="1425"/>
      <c r="D352" s="17" t="s">
        <v>141</v>
      </c>
      <c r="E352" s="17" t="s">
        <v>154</v>
      </c>
      <c r="F352" s="448" t="s">
        <v>216</v>
      </c>
      <c r="G352" s="17" t="s">
        <v>813</v>
      </c>
      <c r="J352" s="4"/>
      <c r="M352" s="448"/>
      <c r="N352" s="21" t="s">
        <v>616</v>
      </c>
      <c r="O352" s="21"/>
      <c r="P352" s="86" t="s">
        <v>756</v>
      </c>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41"/>
      <c r="AS352" s="41"/>
      <c r="AT352" s="41"/>
      <c r="AW352" s="4"/>
      <c r="BA352" s="448"/>
      <c r="BF352" s="41"/>
    </row>
    <row r="353" spans="1:58">
      <c r="A353" s="1836" t="s">
        <v>748</v>
      </c>
      <c r="B353" s="1638" t="s">
        <v>896</v>
      </c>
      <c r="C353" s="1425"/>
      <c r="D353" s="17" t="s">
        <v>141</v>
      </c>
      <c r="E353" s="17" t="s">
        <v>154</v>
      </c>
      <c r="F353" s="448" t="s">
        <v>216</v>
      </c>
      <c r="G353" s="17" t="s">
        <v>813</v>
      </c>
      <c r="J353" s="4"/>
      <c r="M353" s="448"/>
      <c r="N353" s="21" t="s">
        <v>617</v>
      </c>
      <c r="O353" s="21"/>
      <c r="P353" s="86" t="s">
        <v>756</v>
      </c>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41"/>
      <c r="AS353" s="41"/>
      <c r="AT353" s="41"/>
      <c r="AW353" s="4"/>
      <c r="BA353" s="448"/>
      <c r="BF353" s="41"/>
    </row>
    <row r="354" spans="1:58">
      <c r="A354" s="1834" t="s">
        <v>478</v>
      </c>
      <c r="B354" s="1791"/>
      <c r="C354" s="22"/>
      <c r="D354" s="21"/>
      <c r="E354" s="21"/>
      <c r="G354" s="21"/>
      <c r="N354" s="21"/>
      <c r="O354" s="21"/>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41"/>
      <c r="AS354" s="41"/>
      <c r="AT354" s="41"/>
      <c r="AW354" s="4"/>
      <c r="BA354" s="448"/>
      <c r="BF354" s="41"/>
    </row>
    <row r="355" spans="1:58">
      <c r="A355" s="1835" t="s">
        <v>884</v>
      </c>
      <c r="B355" s="1638" t="s">
        <v>897</v>
      </c>
      <c r="C355" s="1425"/>
      <c r="D355" s="17" t="s">
        <v>91</v>
      </c>
      <c r="E355" s="17" t="s">
        <v>154</v>
      </c>
      <c r="F355" s="448" t="s">
        <v>216</v>
      </c>
      <c r="G355" s="17" t="s">
        <v>112</v>
      </c>
      <c r="J355" s="4" t="s">
        <v>116</v>
      </c>
      <c r="K355" t="s">
        <v>90</v>
      </c>
      <c r="L355" s="26" t="s">
        <v>113</v>
      </c>
      <c r="M355" s="448"/>
      <c r="N355" s="26" t="s">
        <v>115</v>
      </c>
      <c r="O355" s="21"/>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41"/>
      <c r="AS355" s="41"/>
      <c r="AT355" s="41"/>
      <c r="AW355" s="4"/>
      <c r="BA355" s="448"/>
      <c r="BF355" s="41"/>
    </row>
    <row r="356" spans="1:58">
      <c r="A356" s="1835" t="s">
        <v>885</v>
      </c>
      <c r="B356" s="1638" t="s">
        <v>898</v>
      </c>
      <c r="C356" s="1425"/>
      <c r="D356" s="17" t="s">
        <v>91</v>
      </c>
      <c r="E356" s="17" t="s">
        <v>154</v>
      </c>
      <c r="F356" s="448" t="s">
        <v>216</v>
      </c>
      <c r="G356" s="17" t="s">
        <v>112</v>
      </c>
      <c r="J356" s="4" t="s">
        <v>116</v>
      </c>
      <c r="K356" t="s">
        <v>90</v>
      </c>
      <c r="L356" s="26" t="s">
        <v>119</v>
      </c>
      <c r="M356" s="448"/>
      <c r="N356" s="21"/>
      <c r="O356" s="21"/>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41"/>
      <c r="AS356" s="41"/>
      <c r="AT356" s="41"/>
      <c r="AW356" s="4"/>
      <c r="BA356" s="448"/>
      <c r="BF356" s="41"/>
    </row>
    <row r="357" spans="1:58">
      <c r="A357" s="1835" t="s">
        <v>886</v>
      </c>
      <c r="B357" s="1638" t="s">
        <v>899</v>
      </c>
      <c r="C357" s="1425"/>
      <c r="D357" s="17" t="s">
        <v>91</v>
      </c>
      <c r="E357" s="17" t="s">
        <v>154</v>
      </c>
      <c r="F357" s="448" t="s">
        <v>216</v>
      </c>
      <c r="G357" s="17" t="s">
        <v>112</v>
      </c>
      <c r="J357" s="4" t="s">
        <v>116</v>
      </c>
      <c r="K357" t="s">
        <v>90</v>
      </c>
      <c r="L357" s="26" t="s">
        <v>625</v>
      </c>
      <c r="M357" s="448"/>
      <c r="N357" s="21" t="s">
        <v>757</v>
      </c>
      <c r="O357" s="21" t="s">
        <v>158</v>
      </c>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41"/>
      <c r="AS357" s="41"/>
      <c r="AT357" s="41"/>
      <c r="AW357" s="4"/>
      <c r="BA357" s="448"/>
      <c r="BF357" s="41"/>
    </row>
    <row r="358" spans="1:58">
      <c r="A358" s="1835" t="s">
        <v>887</v>
      </c>
      <c r="B358" s="1638" t="s">
        <v>900</v>
      </c>
      <c r="C358" s="1425"/>
      <c r="D358" s="17" t="s">
        <v>91</v>
      </c>
      <c r="E358" s="17" t="s">
        <v>154</v>
      </c>
      <c r="F358" s="448" t="s">
        <v>216</v>
      </c>
      <c r="G358" s="17" t="s">
        <v>112</v>
      </c>
      <c r="J358" s="4" t="s">
        <v>116</v>
      </c>
      <c r="K358" t="s">
        <v>90</v>
      </c>
      <c r="L358" s="26" t="s">
        <v>624</v>
      </c>
      <c r="M358" s="448"/>
      <c r="N358" s="21" t="s">
        <v>757</v>
      </c>
      <c r="O358" s="21"/>
      <c r="Q358" s="95"/>
      <c r="R358" s="95"/>
      <c r="S358" s="95"/>
      <c r="T358" s="95"/>
      <c r="U358" s="95"/>
      <c r="V358" s="95"/>
      <c r="W358" s="95"/>
      <c r="X358" s="95"/>
      <c r="Y358" s="95"/>
      <c r="Z358" s="95"/>
      <c r="AA358" s="95"/>
      <c r="AB358" s="95"/>
      <c r="AC358" s="95"/>
      <c r="AD358" s="95"/>
      <c r="AE358" s="95"/>
      <c r="AF358" s="95"/>
      <c r="AG358" s="95"/>
      <c r="AH358" s="95"/>
      <c r="AI358" s="95"/>
      <c r="AJ358" s="95"/>
      <c r="AK358" s="95"/>
      <c r="AL358" s="95"/>
      <c r="AM358" s="95"/>
      <c r="AN358" s="95"/>
      <c r="AO358" s="95"/>
      <c r="AP358" s="95"/>
      <c r="AQ358" s="95"/>
      <c r="AR358" s="41"/>
      <c r="AS358" s="41"/>
      <c r="AT358" s="41"/>
      <c r="AW358" s="4"/>
      <c r="BA358" s="448"/>
      <c r="BF358" s="41"/>
    </row>
    <row r="359" spans="1:58">
      <c r="A359" s="1835" t="s">
        <v>622</v>
      </c>
      <c r="B359" s="1638" t="s">
        <v>901</v>
      </c>
      <c r="C359" s="1425"/>
      <c r="D359" s="17" t="s">
        <v>91</v>
      </c>
      <c r="E359" s="17" t="s">
        <v>154</v>
      </c>
      <c r="F359" s="448" t="s">
        <v>216</v>
      </c>
      <c r="G359" s="17" t="s">
        <v>92</v>
      </c>
      <c r="H359" s="41" t="s">
        <v>163</v>
      </c>
      <c r="I359" s="4" t="s">
        <v>116</v>
      </c>
      <c r="J359" s="41" t="s">
        <v>153</v>
      </c>
      <c r="K359" t="s">
        <v>90</v>
      </c>
      <c r="M359" t="s">
        <v>98</v>
      </c>
      <c r="N359" s="21"/>
      <c r="O359" s="21"/>
      <c r="Q359" s="95"/>
      <c r="R359" s="95"/>
      <c r="S359" s="95"/>
      <c r="T359" s="95"/>
      <c r="U359" s="95"/>
      <c r="V359" s="95"/>
      <c r="W359" s="95"/>
      <c r="X359" s="95"/>
      <c r="Y359" s="95"/>
      <c r="Z359" s="95"/>
      <c r="AA359" s="95"/>
      <c r="AB359" s="95"/>
      <c r="AC359" s="95"/>
      <c r="AD359" s="95"/>
      <c r="AE359" s="95"/>
      <c r="AF359" s="95"/>
      <c r="AG359" s="95"/>
      <c r="AH359" s="95"/>
      <c r="AI359" s="95"/>
      <c r="AJ359" s="95"/>
      <c r="AK359" s="95"/>
      <c r="AL359" s="95"/>
      <c r="AM359" s="95"/>
      <c r="AN359" s="95"/>
      <c r="AO359" s="95"/>
      <c r="AP359" s="95"/>
      <c r="AQ359" s="95"/>
      <c r="AR359" s="41"/>
      <c r="AS359" s="41"/>
      <c r="AT359" s="41"/>
      <c r="AW359" s="4"/>
      <c r="BA359" s="448"/>
      <c r="BF359" s="41"/>
    </row>
    <row r="360" spans="1:58">
      <c r="A360" s="1835" t="s">
        <v>316</v>
      </c>
      <c r="B360" s="1638" t="s">
        <v>902</v>
      </c>
      <c r="C360" s="1425"/>
      <c r="D360" s="17" t="s">
        <v>91</v>
      </c>
      <c r="E360" s="17"/>
      <c r="F360" s="448" t="s">
        <v>216</v>
      </c>
      <c r="G360" s="17" t="s">
        <v>176</v>
      </c>
      <c r="J360" s="4" t="s">
        <v>116</v>
      </c>
      <c r="K360" t="s">
        <v>90</v>
      </c>
      <c r="L360" s="125" t="s">
        <v>187</v>
      </c>
      <c r="M360" s="448"/>
      <c r="N360" s="21"/>
      <c r="O360" s="21"/>
      <c r="Q360" s="95"/>
      <c r="R360" s="95"/>
      <c r="S360" s="95"/>
      <c r="T360" s="95"/>
      <c r="U360" s="95"/>
      <c r="V360" s="95"/>
      <c r="W360" s="95"/>
      <c r="X360" s="95"/>
      <c r="Y360" s="95"/>
      <c r="Z360" s="95"/>
      <c r="AA360" s="95"/>
      <c r="AB360" s="95"/>
      <c r="AC360" s="95"/>
      <c r="AD360" s="95"/>
      <c r="AE360" s="95"/>
      <c r="AF360" s="95"/>
      <c r="AG360" s="95"/>
      <c r="AH360" s="95"/>
      <c r="AI360" s="95"/>
      <c r="AJ360" s="95"/>
      <c r="AK360" s="95"/>
      <c r="AL360" s="95"/>
      <c r="AM360" s="95"/>
      <c r="AN360" s="95"/>
      <c r="AO360" s="95"/>
      <c r="AP360" s="95"/>
      <c r="AQ360" s="95"/>
      <c r="AR360" s="41"/>
      <c r="AS360" s="41"/>
      <c r="AT360" s="41"/>
      <c r="AW360" s="4"/>
      <c r="BA360" s="448"/>
      <c r="BF360" s="41"/>
    </row>
    <row r="361" spans="1:58">
      <c r="A361" s="1851" t="s">
        <v>514</v>
      </c>
      <c r="B361" s="1791"/>
      <c r="C361" s="22"/>
      <c r="D361" s="17"/>
      <c r="E361" s="17"/>
      <c r="G361" s="17"/>
      <c r="J361" s="4"/>
      <c r="N361" s="21"/>
      <c r="O361" s="21"/>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41"/>
      <c r="AS361" s="41"/>
      <c r="AT361" s="41"/>
      <c r="AW361" s="4"/>
      <c r="BA361" s="448"/>
      <c r="BF361" s="41"/>
    </row>
    <row r="362" spans="1:58">
      <c r="A362" s="1797" t="s">
        <v>731</v>
      </c>
      <c r="B362" s="1638" t="s">
        <v>903</v>
      </c>
      <c r="C362" s="1425"/>
      <c r="D362" s="17" t="s">
        <v>141</v>
      </c>
      <c r="E362" s="17" t="s">
        <v>154</v>
      </c>
      <c r="F362" s="448" t="s">
        <v>216</v>
      </c>
      <c r="G362" s="17" t="s">
        <v>813</v>
      </c>
      <c r="J362" s="4" t="s">
        <v>116</v>
      </c>
      <c r="M362" s="448"/>
      <c r="N362" s="21"/>
      <c r="O362" s="140" t="s">
        <v>2726</v>
      </c>
      <c r="P362" s="86" t="s">
        <v>756</v>
      </c>
      <c r="Q362" s="95"/>
      <c r="R362" s="95"/>
      <c r="S362" s="95"/>
      <c r="T362" s="95"/>
      <c r="U362" s="95"/>
      <c r="V362" s="95"/>
      <c r="W362" s="95"/>
      <c r="X362" s="95"/>
      <c r="Y362" s="95"/>
      <c r="Z362" s="95"/>
      <c r="AA362" s="95"/>
      <c r="AB362" s="95"/>
      <c r="AC362" s="95"/>
      <c r="AD362" s="95"/>
      <c r="AE362" s="95"/>
      <c r="AF362" s="95"/>
      <c r="AG362" s="95"/>
      <c r="AH362" s="95"/>
      <c r="AI362" s="95"/>
      <c r="AJ362" s="95"/>
      <c r="AK362" s="95"/>
      <c r="AL362" s="95"/>
      <c r="AM362" s="95"/>
      <c r="AN362" s="95"/>
      <c r="AO362" s="95"/>
      <c r="AP362" s="95"/>
      <c r="AQ362" s="95"/>
      <c r="AR362" s="41"/>
      <c r="AS362" s="41"/>
      <c r="AT362" s="41"/>
      <c r="AW362" s="4"/>
      <c r="BA362" s="448"/>
      <c r="BF362" s="41"/>
    </row>
    <row r="363" spans="1:58">
      <c r="A363" s="1797" t="s">
        <v>445</v>
      </c>
      <c r="B363" s="1638" t="s">
        <v>904</v>
      </c>
      <c r="C363" s="1425"/>
      <c r="D363" s="17" t="s">
        <v>141</v>
      </c>
      <c r="E363" s="17" t="s">
        <v>154</v>
      </c>
      <c r="F363" s="448" t="s">
        <v>216</v>
      </c>
      <c r="G363" s="17" t="s">
        <v>813</v>
      </c>
      <c r="J363" s="4" t="s">
        <v>116</v>
      </c>
      <c r="M363" s="448"/>
      <c r="N363" s="21"/>
      <c r="O363" s="140" t="s">
        <v>571</v>
      </c>
      <c r="P363" s="86" t="s">
        <v>756</v>
      </c>
      <c r="Q363" s="95"/>
      <c r="R363" s="95"/>
      <c r="S363" s="95"/>
      <c r="T363" s="95"/>
      <c r="U363" s="95"/>
      <c r="V363" s="95"/>
      <c r="W363" s="95"/>
      <c r="X363" s="95"/>
      <c r="Y363" s="95"/>
      <c r="Z363" s="95"/>
      <c r="AA363" s="95"/>
      <c r="AB363" s="95"/>
      <c r="AC363" s="95"/>
      <c r="AD363" s="95"/>
      <c r="AE363" s="95"/>
      <c r="AF363" s="95"/>
      <c r="AG363" s="95"/>
      <c r="AH363" s="95"/>
      <c r="AI363" s="95"/>
      <c r="AJ363" s="95"/>
      <c r="AK363" s="95"/>
      <c r="AL363" s="95"/>
      <c r="AM363" s="95"/>
      <c r="AN363" s="95"/>
      <c r="AO363" s="95"/>
      <c r="AP363" s="95"/>
      <c r="AQ363" s="95"/>
      <c r="AR363" s="41"/>
      <c r="AS363" s="41"/>
      <c r="AT363" s="41"/>
      <c r="AW363" s="4"/>
      <c r="BA363" s="448"/>
      <c r="BF363" s="41"/>
    </row>
    <row r="364" spans="1:58">
      <c r="A364" s="1836" t="s">
        <v>749</v>
      </c>
      <c r="B364" s="1638" t="s">
        <v>713</v>
      </c>
      <c r="C364" s="1425"/>
      <c r="D364" s="17" t="s">
        <v>141</v>
      </c>
      <c r="E364" s="17" t="s">
        <v>154</v>
      </c>
      <c r="F364" s="448" t="s">
        <v>216</v>
      </c>
      <c r="G364" s="17" t="s">
        <v>813</v>
      </c>
      <c r="J364" s="4" t="s">
        <v>116</v>
      </c>
      <c r="M364" s="448"/>
      <c r="N364" s="21" t="s">
        <v>584</v>
      </c>
      <c r="O364" s="21"/>
      <c r="P364" s="86" t="s">
        <v>756</v>
      </c>
      <c r="Q364" s="95"/>
      <c r="R364" s="95"/>
      <c r="S364" s="95"/>
      <c r="T364" s="95"/>
      <c r="U364" s="95"/>
      <c r="V364" s="95"/>
      <c r="W364" s="95"/>
      <c r="X364" s="95"/>
      <c r="Y364" s="95"/>
      <c r="Z364" s="95"/>
      <c r="AA364" s="95"/>
      <c r="AB364" s="95"/>
      <c r="AC364" s="95"/>
      <c r="AD364" s="95"/>
      <c r="AE364" s="95"/>
      <c r="AF364" s="95"/>
      <c r="AG364" s="95"/>
      <c r="AH364" s="95"/>
      <c r="AI364" s="95"/>
      <c r="AJ364" s="95"/>
      <c r="AK364" s="95"/>
      <c r="AL364" s="95"/>
      <c r="AM364" s="95"/>
      <c r="AN364" s="95"/>
      <c r="AO364" s="95"/>
      <c r="AP364" s="95"/>
      <c r="AQ364" s="95"/>
      <c r="AR364" s="41"/>
      <c r="AS364" s="41"/>
      <c r="AT364" s="41"/>
      <c r="AW364" s="4"/>
      <c r="BA364" s="448"/>
      <c r="BF364" s="41"/>
    </row>
    <row r="365" spans="1:58">
      <c r="A365" s="1836" t="s">
        <v>750</v>
      </c>
      <c r="B365" s="1638" t="s">
        <v>905</v>
      </c>
      <c r="C365" s="1425"/>
      <c r="D365" s="17" t="s">
        <v>141</v>
      </c>
      <c r="E365" s="17" t="s">
        <v>154</v>
      </c>
      <c r="F365" s="448" t="s">
        <v>216</v>
      </c>
      <c r="G365" s="17" t="s">
        <v>813</v>
      </c>
      <c r="J365" s="4" t="s">
        <v>116</v>
      </c>
      <c r="M365" s="448"/>
      <c r="N365" s="21" t="s">
        <v>583</v>
      </c>
      <c r="O365" s="21"/>
      <c r="P365" s="86" t="s">
        <v>756</v>
      </c>
      <c r="Q365" s="95"/>
      <c r="R365" s="95"/>
      <c r="S365" s="95"/>
      <c r="T365" s="95"/>
      <c r="U365" s="95"/>
      <c r="V365" s="95"/>
      <c r="W365" s="95"/>
      <c r="X365" s="95"/>
      <c r="Y365" s="95"/>
      <c r="Z365" s="95"/>
      <c r="AA365" s="95"/>
      <c r="AB365" s="95"/>
      <c r="AC365" s="95"/>
      <c r="AD365" s="95"/>
      <c r="AE365" s="95"/>
      <c r="AF365" s="95"/>
      <c r="AG365" s="95"/>
      <c r="AH365" s="95"/>
      <c r="AI365" s="95"/>
      <c r="AJ365" s="95"/>
      <c r="AK365" s="95"/>
      <c r="AL365" s="95"/>
      <c r="AM365" s="95"/>
      <c r="AN365" s="95"/>
      <c r="AO365" s="95"/>
      <c r="AP365" s="95"/>
      <c r="AQ365" s="95"/>
      <c r="AR365" s="41"/>
      <c r="AS365" s="41"/>
      <c r="AT365" s="41"/>
      <c r="AW365" s="4"/>
      <c r="BA365" s="448"/>
      <c r="BF365" s="41"/>
    </row>
    <row r="366" spans="1:58">
      <c r="A366" s="1836" t="s">
        <v>751</v>
      </c>
      <c r="B366" s="1638" t="s">
        <v>906</v>
      </c>
      <c r="C366" s="1425"/>
      <c r="D366" s="17" t="s">
        <v>141</v>
      </c>
      <c r="E366" s="17" t="s">
        <v>154</v>
      </c>
      <c r="F366" s="448" t="s">
        <v>216</v>
      </c>
      <c r="G366" s="17" t="s">
        <v>813</v>
      </c>
      <c r="J366" s="4" t="s">
        <v>116</v>
      </c>
      <c r="M366" s="448"/>
      <c r="N366" s="21" t="s">
        <v>582</v>
      </c>
      <c r="O366" s="21"/>
      <c r="P366" s="86" t="s">
        <v>756</v>
      </c>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c r="AQ366" s="95"/>
      <c r="AR366" s="41"/>
      <c r="AS366" s="41"/>
      <c r="AT366" s="41"/>
      <c r="AW366" s="4"/>
      <c r="BA366" s="448"/>
      <c r="BF366" s="41"/>
    </row>
    <row r="367" spans="1:58">
      <c r="A367" s="1836" t="s">
        <v>732</v>
      </c>
      <c r="B367" s="1638" t="s">
        <v>907</v>
      </c>
      <c r="C367" s="1425"/>
      <c r="D367" s="17" t="s">
        <v>141</v>
      </c>
      <c r="E367" s="17" t="s">
        <v>154</v>
      </c>
      <c r="F367" s="448" t="s">
        <v>216</v>
      </c>
      <c r="G367" s="17" t="s">
        <v>813</v>
      </c>
      <c r="J367" s="4" t="s">
        <v>116</v>
      </c>
      <c r="M367" s="448"/>
      <c r="N367" s="21" t="s">
        <v>581</v>
      </c>
      <c r="O367" s="21"/>
      <c r="P367" s="86" t="s">
        <v>756</v>
      </c>
      <c r="Q367" s="95"/>
      <c r="R367" s="95"/>
      <c r="S367" s="95"/>
      <c r="T367" s="95"/>
      <c r="U367" s="95"/>
      <c r="V367" s="95"/>
      <c r="W367" s="95"/>
      <c r="X367" s="95"/>
      <c r="Y367" s="95"/>
      <c r="Z367" s="95"/>
      <c r="AA367" s="95"/>
      <c r="AB367" s="95"/>
      <c r="AC367" s="95"/>
      <c r="AD367" s="95"/>
      <c r="AE367" s="95"/>
      <c r="AF367" s="95"/>
      <c r="AG367" s="95"/>
      <c r="AH367" s="95"/>
      <c r="AI367" s="95"/>
      <c r="AJ367" s="95"/>
      <c r="AK367" s="95"/>
      <c r="AL367" s="95"/>
      <c r="AM367" s="95"/>
      <c r="AN367" s="95"/>
      <c r="AO367" s="95"/>
      <c r="AP367" s="95"/>
      <c r="AQ367" s="95"/>
      <c r="AR367" s="41"/>
      <c r="AS367" s="41"/>
      <c r="AT367" s="41"/>
      <c r="AW367" s="4"/>
      <c r="BA367" s="448"/>
      <c r="BF367" s="41"/>
    </row>
    <row r="368" spans="1:58">
      <c r="A368" s="1836" t="s">
        <v>728</v>
      </c>
      <c r="B368" s="1638" t="s">
        <v>908</v>
      </c>
      <c r="C368" s="1425"/>
      <c r="D368" s="17" t="s">
        <v>141</v>
      </c>
      <c r="E368" s="17" t="s">
        <v>154</v>
      </c>
      <c r="F368" s="448" t="s">
        <v>216</v>
      </c>
      <c r="G368" s="17" t="s">
        <v>813</v>
      </c>
      <c r="J368" s="4" t="s">
        <v>116</v>
      </c>
      <c r="M368" s="448"/>
      <c r="N368" s="21" t="s">
        <v>580</v>
      </c>
      <c r="O368" s="21"/>
      <c r="P368" s="86" t="s">
        <v>756</v>
      </c>
      <c r="Q368" s="95"/>
      <c r="R368" s="95"/>
      <c r="S368" s="95"/>
      <c r="T368" s="95"/>
      <c r="U368" s="95"/>
      <c r="V368" s="95"/>
      <c r="W368" s="95"/>
      <c r="X368" s="95"/>
      <c r="Y368" s="95"/>
      <c r="Z368" s="95"/>
      <c r="AA368" s="95"/>
      <c r="AB368" s="95"/>
      <c r="AC368" s="95"/>
      <c r="AD368" s="95"/>
      <c r="AE368" s="95"/>
      <c r="AF368" s="95"/>
      <c r="AG368" s="95"/>
      <c r="AH368" s="95"/>
      <c r="AI368" s="95"/>
      <c r="AJ368" s="95"/>
      <c r="AK368" s="95"/>
      <c r="AL368" s="95"/>
      <c r="AM368" s="95"/>
      <c r="AN368" s="95"/>
      <c r="AO368" s="95"/>
      <c r="AP368" s="95"/>
      <c r="AQ368" s="95"/>
      <c r="AR368" s="41"/>
      <c r="AS368" s="41"/>
      <c r="AT368" s="41"/>
      <c r="AW368" s="4"/>
      <c r="BA368" s="448"/>
      <c r="BF368" s="41"/>
    </row>
    <row r="369" spans="1:58">
      <c r="A369" s="1836" t="s">
        <v>733</v>
      </c>
      <c r="B369" s="1638" t="s">
        <v>909</v>
      </c>
      <c r="C369" s="1425"/>
      <c r="D369" s="17" t="s">
        <v>141</v>
      </c>
      <c r="E369" s="17" t="s">
        <v>154</v>
      </c>
      <c r="F369" s="448" t="s">
        <v>216</v>
      </c>
      <c r="G369" s="17" t="s">
        <v>813</v>
      </c>
      <c r="J369" s="4" t="s">
        <v>116</v>
      </c>
      <c r="M369" s="448"/>
      <c r="N369" s="21" t="s">
        <v>606</v>
      </c>
      <c r="O369" s="21"/>
      <c r="P369" s="86" t="s">
        <v>756</v>
      </c>
      <c r="Q369" s="95"/>
      <c r="R369" s="95"/>
      <c r="S369" s="95"/>
      <c r="T369" s="95"/>
      <c r="U369" s="95"/>
      <c r="V369" s="95"/>
      <c r="W369" s="95"/>
      <c r="X369" s="95"/>
      <c r="Y369" s="95"/>
      <c r="Z369" s="95"/>
      <c r="AA369" s="95"/>
      <c r="AB369" s="95"/>
      <c r="AC369" s="95"/>
      <c r="AD369" s="95"/>
      <c r="AE369" s="95"/>
      <c r="AF369" s="95"/>
      <c r="AG369" s="95"/>
      <c r="AH369" s="95"/>
      <c r="AI369" s="95"/>
      <c r="AJ369" s="95"/>
      <c r="AK369" s="95"/>
      <c r="AL369" s="95"/>
      <c r="AM369" s="95"/>
      <c r="AN369" s="95"/>
      <c r="AO369" s="95"/>
      <c r="AP369" s="95"/>
      <c r="AQ369" s="95"/>
      <c r="AR369" s="41"/>
      <c r="AS369" s="41"/>
      <c r="AT369" s="41"/>
      <c r="AW369" s="4"/>
      <c r="BA369" s="448"/>
      <c r="BF369" s="41"/>
    </row>
    <row r="370" spans="1:58">
      <c r="A370" s="1836" t="s">
        <v>729</v>
      </c>
      <c r="B370" s="1638" t="s">
        <v>910</v>
      </c>
      <c r="C370" s="1425"/>
      <c r="D370" s="17" t="s">
        <v>141</v>
      </c>
      <c r="E370" s="17" t="s">
        <v>154</v>
      </c>
      <c r="F370" s="448" t="s">
        <v>216</v>
      </c>
      <c r="G370" s="17" t="s">
        <v>813</v>
      </c>
      <c r="J370" s="4" t="s">
        <v>116</v>
      </c>
      <c r="M370" s="448"/>
      <c r="N370" s="21" t="s">
        <v>579</v>
      </c>
      <c r="O370" s="21"/>
      <c r="P370" s="86" t="s">
        <v>756</v>
      </c>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c r="AQ370" s="95"/>
      <c r="AR370" s="41"/>
      <c r="AS370" s="41"/>
      <c r="AT370" s="41"/>
      <c r="AW370" s="4"/>
      <c r="BA370" s="448"/>
      <c r="BF370" s="41"/>
    </row>
    <row r="371" spans="1:58">
      <c r="A371" s="1836" t="s">
        <v>727</v>
      </c>
      <c r="B371" s="1638" t="s">
        <v>911</v>
      </c>
      <c r="C371" s="1425"/>
      <c r="D371" s="17" t="s">
        <v>141</v>
      </c>
      <c r="E371" s="17" t="s">
        <v>154</v>
      </c>
      <c r="F371" s="448" t="s">
        <v>216</v>
      </c>
      <c r="G371" s="17" t="s">
        <v>813</v>
      </c>
      <c r="J371" s="4" t="s">
        <v>116</v>
      </c>
      <c r="M371" s="448"/>
      <c r="N371" s="21" t="s">
        <v>607</v>
      </c>
      <c r="O371" s="21"/>
      <c r="P371" s="86" t="s">
        <v>756</v>
      </c>
      <c r="Q371" s="95"/>
      <c r="R371" s="95"/>
      <c r="S371" s="95"/>
      <c r="T371" s="95"/>
      <c r="U371" s="95"/>
      <c r="V371" s="95"/>
      <c r="W371" s="95"/>
      <c r="X371" s="95"/>
      <c r="Y371" s="95"/>
      <c r="Z371" s="95"/>
      <c r="AA371" s="95"/>
      <c r="AB371" s="95"/>
      <c r="AC371" s="95"/>
      <c r="AD371" s="95"/>
      <c r="AE371" s="95"/>
      <c r="AF371" s="95"/>
      <c r="AG371" s="95"/>
      <c r="AH371" s="95"/>
      <c r="AI371" s="95"/>
      <c r="AJ371" s="95"/>
      <c r="AK371" s="95"/>
      <c r="AL371" s="95"/>
      <c r="AM371" s="95"/>
      <c r="AN371" s="95"/>
      <c r="AO371" s="95"/>
      <c r="AP371" s="95"/>
      <c r="AQ371" s="95"/>
      <c r="AR371" s="41"/>
      <c r="AS371" s="41"/>
      <c r="AT371" s="41"/>
      <c r="AW371" s="4"/>
      <c r="BA371" s="448"/>
      <c r="BF371" s="41"/>
    </row>
    <row r="372" spans="1:58">
      <c r="A372" s="1836" t="s">
        <v>734</v>
      </c>
      <c r="B372" s="1638" t="s">
        <v>912</v>
      </c>
      <c r="C372" s="1425"/>
      <c r="D372" s="17" t="s">
        <v>141</v>
      </c>
      <c r="E372" s="17" t="s">
        <v>154</v>
      </c>
      <c r="F372" s="448" t="s">
        <v>216</v>
      </c>
      <c r="G372" s="17" t="s">
        <v>813</v>
      </c>
      <c r="J372" s="4" t="s">
        <v>116</v>
      </c>
      <c r="M372" s="448"/>
      <c r="N372" s="21" t="s">
        <v>608</v>
      </c>
      <c r="O372" s="21"/>
      <c r="P372" s="86" t="s">
        <v>756</v>
      </c>
      <c r="Q372" s="95"/>
      <c r="R372" s="95"/>
      <c r="S372" s="95"/>
      <c r="T372" s="95"/>
      <c r="U372" s="95"/>
      <c r="V372" s="95"/>
      <c r="W372" s="95"/>
      <c r="X372" s="95"/>
      <c r="Y372" s="95"/>
      <c r="Z372" s="95"/>
      <c r="AA372" s="95"/>
      <c r="AB372" s="95"/>
      <c r="AC372" s="95"/>
      <c r="AD372" s="95"/>
      <c r="AE372" s="95"/>
      <c r="AF372" s="95"/>
      <c r="AG372" s="95"/>
      <c r="AH372" s="95"/>
      <c r="AI372" s="95"/>
      <c r="AJ372" s="95"/>
      <c r="AK372" s="95"/>
      <c r="AL372" s="95"/>
      <c r="AM372" s="95"/>
      <c r="AN372" s="95"/>
      <c r="AO372" s="95"/>
      <c r="AP372" s="95"/>
      <c r="AQ372" s="95"/>
      <c r="AR372" s="41"/>
      <c r="AS372" s="41"/>
      <c r="AT372" s="41"/>
      <c r="AW372" s="4"/>
      <c r="BA372" s="448"/>
      <c r="BF372" s="41"/>
    </row>
    <row r="373" spans="1:58">
      <c r="A373" s="1836" t="s">
        <v>735</v>
      </c>
      <c r="B373" s="1638" t="s">
        <v>299</v>
      </c>
      <c r="C373" s="1425"/>
      <c r="D373" s="17" t="s">
        <v>141</v>
      </c>
      <c r="E373" s="17" t="s">
        <v>154</v>
      </c>
      <c r="F373" s="448" t="s">
        <v>216</v>
      </c>
      <c r="G373" s="17" t="s">
        <v>813</v>
      </c>
      <c r="J373" s="4" t="s">
        <v>116</v>
      </c>
      <c r="M373" s="448"/>
      <c r="N373" s="21" t="s">
        <v>578</v>
      </c>
      <c r="O373" s="21"/>
      <c r="P373" s="86" t="s">
        <v>756</v>
      </c>
      <c r="Q373" s="95"/>
      <c r="R373" s="95"/>
      <c r="S373" s="95"/>
      <c r="T373" s="95"/>
      <c r="U373" s="95"/>
      <c r="V373" s="95"/>
      <c r="W373" s="95"/>
      <c r="X373" s="95"/>
      <c r="Y373" s="95"/>
      <c r="Z373" s="95"/>
      <c r="AA373" s="95"/>
      <c r="AB373" s="95"/>
      <c r="AC373" s="95"/>
      <c r="AD373" s="95"/>
      <c r="AE373" s="95"/>
      <c r="AF373" s="95"/>
      <c r="AG373" s="95"/>
      <c r="AH373" s="95"/>
      <c r="AI373" s="95"/>
      <c r="AJ373" s="95"/>
      <c r="AK373" s="95"/>
      <c r="AL373" s="95"/>
      <c r="AM373" s="95"/>
      <c r="AN373" s="95"/>
      <c r="AO373" s="95"/>
      <c r="AP373" s="95"/>
      <c r="AQ373" s="95"/>
      <c r="AR373" s="41"/>
      <c r="AS373" s="41"/>
      <c r="AT373" s="41"/>
      <c r="AW373" s="4"/>
      <c r="BA373" s="448"/>
      <c r="BF373" s="41"/>
    </row>
    <row r="374" spans="1:58">
      <c r="A374" s="1836" t="s">
        <v>736</v>
      </c>
      <c r="B374" s="1638" t="s">
        <v>298</v>
      </c>
      <c r="C374" s="1425"/>
      <c r="D374" s="17" t="s">
        <v>141</v>
      </c>
      <c r="E374" s="17" t="s">
        <v>154</v>
      </c>
      <c r="F374" s="448" t="s">
        <v>216</v>
      </c>
      <c r="G374" s="17" t="s">
        <v>813</v>
      </c>
      <c r="J374" s="4" t="s">
        <v>116</v>
      </c>
      <c r="M374" s="448"/>
      <c r="N374" s="21" t="s">
        <v>609</v>
      </c>
      <c r="O374" s="21"/>
      <c r="P374" s="86" t="s">
        <v>756</v>
      </c>
      <c r="Q374" s="95"/>
      <c r="R374" s="95"/>
      <c r="S374" s="95"/>
      <c r="T374" s="95"/>
      <c r="U374" s="95"/>
      <c r="V374" s="95"/>
      <c r="W374" s="95"/>
      <c r="X374" s="95"/>
      <c r="Y374" s="95"/>
      <c r="Z374" s="95"/>
      <c r="AA374" s="95"/>
      <c r="AB374" s="95"/>
      <c r="AC374" s="95"/>
      <c r="AD374" s="95"/>
      <c r="AE374" s="95"/>
      <c r="AF374" s="95"/>
      <c r="AG374" s="95"/>
      <c r="AH374" s="95"/>
      <c r="AI374" s="95"/>
      <c r="AJ374" s="95"/>
      <c r="AK374" s="95"/>
      <c r="AL374" s="95"/>
      <c r="AM374" s="95"/>
      <c r="AN374" s="95"/>
      <c r="AO374" s="95"/>
      <c r="AP374" s="95"/>
      <c r="AQ374" s="95"/>
      <c r="AR374" s="41"/>
      <c r="AS374" s="41"/>
      <c r="AT374" s="41"/>
      <c r="AW374" s="4"/>
      <c r="BA374" s="448"/>
      <c r="BF374" s="41"/>
    </row>
    <row r="375" spans="1:58">
      <c r="A375" s="1836" t="s">
        <v>737</v>
      </c>
      <c r="B375" s="1638" t="s">
        <v>139</v>
      </c>
      <c r="C375" s="1425"/>
      <c r="D375" s="17" t="s">
        <v>141</v>
      </c>
      <c r="E375" s="17" t="s">
        <v>154</v>
      </c>
      <c r="F375" s="448" t="s">
        <v>216</v>
      </c>
      <c r="G375" s="17" t="s">
        <v>813</v>
      </c>
      <c r="J375" s="4" t="s">
        <v>116</v>
      </c>
      <c r="M375" s="448"/>
      <c r="N375" s="21" t="s">
        <v>610</v>
      </c>
      <c r="O375" s="21"/>
      <c r="P375" s="86" t="s">
        <v>756</v>
      </c>
      <c r="Q375" s="95"/>
      <c r="R375" s="95"/>
      <c r="S375" s="95"/>
      <c r="T375" s="95"/>
      <c r="U375" s="95"/>
      <c r="V375" s="95"/>
      <c r="W375" s="95"/>
      <c r="X375" s="95"/>
      <c r="Y375" s="95"/>
      <c r="Z375" s="95"/>
      <c r="AA375" s="95"/>
      <c r="AB375" s="95"/>
      <c r="AC375" s="95"/>
      <c r="AD375" s="95"/>
      <c r="AE375" s="95"/>
      <c r="AF375" s="95"/>
      <c r="AG375" s="95"/>
      <c r="AH375" s="95"/>
      <c r="AI375" s="95"/>
      <c r="AJ375" s="95"/>
      <c r="AK375" s="95"/>
      <c r="AL375" s="95"/>
      <c r="AM375" s="95"/>
      <c r="AN375" s="95"/>
      <c r="AO375" s="95"/>
      <c r="AP375" s="95"/>
      <c r="AQ375" s="95"/>
      <c r="AR375" s="41"/>
      <c r="AS375" s="41"/>
      <c r="AT375" s="41"/>
      <c r="AW375" s="4"/>
      <c r="BA375" s="448"/>
      <c r="BF375" s="41"/>
    </row>
    <row r="376" spans="1:58">
      <c r="A376" s="1836" t="s">
        <v>738</v>
      </c>
      <c r="B376" s="1638" t="s">
        <v>179</v>
      </c>
      <c r="C376" s="1425"/>
      <c r="D376" s="17" t="s">
        <v>141</v>
      </c>
      <c r="E376" s="17" t="s">
        <v>154</v>
      </c>
      <c r="F376" s="448" t="s">
        <v>216</v>
      </c>
      <c r="G376" s="17" t="s">
        <v>813</v>
      </c>
      <c r="J376" s="4" t="s">
        <v>116</v>
      </c>
      <c r="M376" s="448"/>
      <c r="N376" s="21" t="s">
        <v>577</v>
      </c>
      <c r="O376" s="21"/>
      <c r="P376" s="86" t="s">
        <v>756</v>
      </c>
      <c r="Q376" s="95"/>
      <c r="R376" s="95"/>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c r="AQ376" s="95"/>
      <c r="AR376" s="41"/>
      <c r="AS376" s="41"/>
      <c r="AT376" s="41"/>
      <c r="AW376" s="4"/>
      <c r="BA376" s="448"/>
      <c r="BF376" s="41"/>
    </row>
    <row r="377" spans="1:58">
      <c r="A377" s="1836" t="s">
        <v>739</v>
      </c>
      <c r="B377" s="1638" t="s">
        <v>178</v>
      </c>
      <c r="C377" s="1425"/>
      <c r="D377" s="17" t="s">
        <v>141</v>
      </c>
      <c r="E377" s="17" t="s">
        <v>154</v>
      </c>
      <c r="F377" s="448" t="s">
        <v>216</v>
      </c>
      <c r="G377" s="17" t="s">
        <v>813</v>
      </c>
      <c r="J377" s="4" t="s">
        <v>116</v>
      </c>
      <c r="M377" s="448"/>
      <c r="N377" s="21" t="s">
        <v>576</v>
      </c>
      <c r="O377" s="21"/>
      <c r="P377" s="86" t="s">
        <v>756</v>
      </c>
      <c r="Q377" s="95"/>
      <c r="R377" s="95"/>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c r="AQ377" s="95"/>
      <c r="AR377" s="41"/>
      <c r="AS377" s="41"/>
      <c r="AT377" s="41"/>
      <c r="AW377" s="4"/>
      <c r="BA377" s="448"/>
      <c r="BF377" s="41"/>
    </row>
    <row r="378" spans="1:58">
      <c r="A378" s="1836" t="s">
        <v>740</v>
      </c>
      <c r="B378" s="1638" t="s">
        <v>297</v>
      </c>
      <c r="C378" s="1425"/>
      <c r="D378" s="17" t="s">
        <v>141</v>
      </c>
      <c r="E378" s="17" t="s">
        <v>154</v>
      </c>
      <c r="F378" s="448" t="s">
        <v>216</v>
      </c>
      <c r="G378" s="17" t="s">
        <v>813</v>
      </c>
      <c r="J378" s="4" t="s">
        <v>116</v>
      </c>
      <c r="M378" s="448"/>
      <c r="N378" s="21" t="s">
        <v>575</v>
      </c>
      <c r="O378" s="21"/>
      <c r="P378" s="86" t="s">
        <v>756</v>
      </c>
      <c r="Q378" s="95"/>
      <c r="R378" s="95"/>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c r="AQ378" s="95"/>
      <c r="AR378" s="41"/>
      <c r="AS378" s="41"/>
      <c r="AT378" s="41"/>
      <c r="AW378" s="4"/>
      <c r="BA378" s="448"/>
      <c r="BF378" s="41"/>
    </row>
    <row r="379" spans="1:58">
      <c r="A379" s="1836" t="s">
        <v>742</v>
      </c>
      <c r="B379" s="1638" t="s">
        <v>296</v>
      </c>
      <c r="C379" s="1425"/>
      <c r="D379" s="17" t="s">
        <v>141</v>
      </c>
      <c r="E379" s="17" t="s">
        <v>154</v>
      </c>
      <c r="F379" s="448" t="s">
        <v>216</v>
      </c>
      <c r="G379" s="17" t="s">
        <v>813</v>
      </c>
      <c r="J379" s="4" t="s">
        <v>116</v>
      </c>
      <c r="M379" s="448"/>
      <c r="N379" s="21" t="s">
        <v>611</v>
      </c>
      <c r="O379" s="21"/>
      <c r="P379" s="86" t="s">
        <v>756</v>
      </c>
      <c r="Q379" s="95"/>
      <c r="R379" s="95"/>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c r="AQ379" s="95"/>
      <c r="AR379" s="41"/>
      <c r="AS379" s="41"/>
      <c r="AT379" s="41"/>
      <c r="AW379" s="4"/>
      <c r="BA379" s="448"/>
      <c r="BF379" s="41"/>
    </row>
    <row r="380" spans="1:58">
      <c r="A380" s="1836" t="s">
        <v>743</v>
      </c>
      <c r="B380" s="1638" t="s">
        <v>295</v>
      </c>
      <c r="C380" s="1425"/>
      <c r="D380" s="17" t="s">
        <v>141</v>
      </c>
      <c r="E380" s="17" t="s">
        <v>154</v>
      </c>
      <c r="F380" s="448" t="s">
        <v>216</v>
      </c>
      <c r="G380" s="17" t="s">
        <v>813</v>
      </c>
      <c r="J380" s="4" t="s">
        <v>116</v>
      </c>
      <c r="M380" s="448"/>
      <c r="N380" s="21" t="s">
        <v>612</v>
      </c>
      <c r="O380" s="21"/>
      <c r="P380" s="86" t="s">
        <v>756</v>
      </c>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41"/>
      <c r="AS380" s="41"/>
      <c r="AT380" s="41"/>
      <c r="AW380" s="4"/>
      <c r="BA380" s="448"/>
      <c r="BF380" s="41"/>
    </row>
    <row r="381" spans="1:58">
      <c r="A381" s="1836" t="s">
        <v>744</v>
      </c>
      <c r="B381" s="1638" t="s">
        <v>294</v>
      </c>
      <c r="C381" s="1425"/>
      <c r="D381" s="17" t="s">
        <v>141</v>
      </c>
      <c r="E381" s="17" t="s">
        <v>154</v>
      </c>
      <c r="F381" s="448" t="s">
        <v>216</v>
      </c>
      <c r="G381" s="17" t="s">
        <v>813</v>
      </c>
      <c r="J381" s="4" t="s">
        <v>116</v>
      </c>
      <c r="M381" s="448"/>
      <c r="N381" s="21" t="s">
        <v>613</v>
      </c>
      <c r="O381" s="21"/>
      <c r="P381" s="86" t="s">
        <v>756</v>
      </c>
      <c r="Q381" s="95"/>
      <c r="R381" s="95"/>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c r="AQ381" s="95"/>
      <c r="AR381" s="41"/>
      <c r="AS381" s="41"/>
      <c r="AT381" s="41"/>
      <c r="AW381" s="4"/>
      <c r="BA381" s="448"/>
      <c r="BF381" s="41"/>
    </row>
    <row r="382" spans="1:58">
      <c r="A382" s="1836" t="s">
        <v>745</v>
      </c>
      <c r="B382" s="1638" t="s">
        <v>293</v>
      </c>
      <c r="C382" s="1425"/>
      <c r="D382" s="17" t="s">
        <v>141</v>
      </c>
      <c r="E382" s="17" t="s">
        <v>154</v>
      </c>
      <c r="F382" s="448" t="s">
        <v>216</v>
      </c>
      <c r="G382" s="17" t="s">
        <v>813</v>
      </c>
      <c r="J382" s="4" t="s">
        <v>116</v>
      </c>
      <c r="M382" s="448"/>
      <c r="N382" s="21" t="s">
        <v>614</v>
      </c>
      <c r="O382" s="21"/>
      <c r="P382" s="86" t="s">
        <v>756</v>
      </c>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c r="AQ382" s="95"/>
      <c r="AR382" s="41"/>
      <c r="AS382" s="41"/>
      <c r="AT382" s="41"/>
      <c r="AW382" s="4"/>
      <c r="BA382" s="448"/>
      <c r="BF382" s="41"/>
    </row>
    <row r="383" spans="1:58">
      <c r="A383" s="1836" t="s">
        <v>746</v>
      </c>
      <c r="B383" s="1638" t="s">
        <v>292</v>
      </c>
      <c r="C383" s="1425"/>
      <c r="D383" s="17" t="s">
        <v>141</v>
      </c>
      <c r="E383" s="17" t="s">
        <v>154</v>
      </c>
      <c r="F383" s="448" t="s">
        <v>216</v>
      </c>
      <c r="G383" s="17" t="s">
        <v>813</v>
      </c>
      <c r="J383" s="4" t="s">
        <v>116</v>
      </c>
      <c r="M383" s="448"/>
      <c r="N383" s="21" t="s">
        <v>615</v>
      </c>
      <c r="O383" s="21"/>
      <c r="P383" s="86" t="s">
        <v>756</v>
      </c>
      <c r="Q383" s="95"/>
      <c r="R383" s="95"/>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c r="AQ383" s="95"/>
      <c r="AR383" s="41"/>
      <c r="AS383" s="41"/>
      <c r="AT383" s="41"/>
      <c r="AW383" s="4"/>
      <c r="BA383" s="448"/>
      <c r="BF383" s="41"/>
    </row>
    <row r="384" spans="1:58">
      <c r="A384" s="1836" t="s">
        <v>747</v>
      </c>
      <c r="B384" s="1638" t="s">
        <v>337</v>
      </c>
      <c r="C384" s="1425"/>
      <c r="D384" s="17" t="s">
        <v>141</v>
      </c>
      <c r="E384" s="17" t="s">
        <v>154</v>
      </c>
      <c r="F384" s="448" t="s">
        <v>216</v>
      </c>
      <c r="G384" s="17" t="s">
        <v>813</v>
      </c>
      <c r="J384" s="4" t="s">
        <v>116</v>
      </c>
      <c r="M384" s="448"/>
      <c r="N384" s="21" t="s">
        <v>616</v>
      </c>
      <c r="O384" s="21"/>
      <c r="P384" s="86" t="s">
        <v>756</v>
      </c>
      <c r="Q384" s="95"/>
      <c r="R384" s="95"/>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c r="AQ384" s="95"/>
      <c r="AR384" s="41"/>
      <c r="AS384" s="41"/>
      <c r="AT384" s="41"/>
      <c r="AW384" s="4"/>
      <c r="BA384" s="448"/>
      <c r="BF384" s="41"/>
    </row>
    <row r="385" spans="1:58">
      <c r="A385" s="1836" t="s">
        <v>748</v>
      </c>
      <c r="B385" s="1638" t="s">
        <v>132</v>
      </c>
      <c r="C385" s="1425"/>
      <c r="D385" s="17" t="s">
        <v>141</v>
      </c>
      <c r="E385" s="17" t="s">
        <v>154</v>
      </c>
      <c r="F385" s="448" t="s">
        <v>216</v>
      </c>
      <c r="G385" s="17" t="s">
        <v>813</v>
      </c>
      <c r="J385" s="4" t="s">
        <v>116</v>
      </c>
      <c r="M385" s="448"/>
      <c r="N385" s="21" t="s">
        <v>617</v>
      </c>
      <c r="O385" s="21"/>
      <c r="P385" s="86" t="s">
        <v>756</v>
      </c>
      <c r="Q385" s="95"/>
      <c r="R385" s="95"/>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c r="AQ385" s="95"/>
      <c r="AR385" s="41"/>
      <c r="AS385" s="41"/>
      <c r="AT385" s="41"/>
      <c r="AW385" s="4"/>
      <c r="BA385" s="448"/>
      <c r="BF385" s="41"/>
    </row>
    <row r="386" spans="1:58">
      <c r="A386" s="1853"/>
      <c r="B386" s="1854"/>
      <c r="C386" s="89" t="s">
        <v>205</v>
      </c>
      <c r="D386" s="95"/>
      <c r="E386" s="95"/>
      <c r="F386" s="95"/>
      <c r="G386" s="95"/>
      <c r="H386" s="95"/>
      <c r="I386" s="95"/>
      <c r="K386" s="32"/>
      <c r="L386" s="95"/>
      <c r="M386" s="95"/>
      <c r="N386" s="95"/>
      <c r="O386" s="95"/>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41"/>
      <c r="AS386" s="41"/>
      <c r="AT386" s="41"/>
      <c r="AW386" s="4"/>
      <c r="BA386" s="448"/>
      <c r="BF386" s="41"/>
    </row>
    <row r="387" spans="1:58">
      <c r="A387" s="1853"/>
      <c r="B387" s="1854"/>
      <c r="C387" s="95"/>
      <c r="D387" s="95"/>
      <c r="E387" s="21"/>
      <c r="F387" s="89"/>
      <c r="G387" s="95"/>
      <c r="H387" s="95"/>
      <c r="I387" s="95"/>
      <c r="K387" s="32"/>
      <c r="L387" s="95"/>
      <c r="M387" s="95"/>
      <c r="N387" s="95"/>
      <c r="O387" s="95"/>
      <c r="P387" s="95"/>
      <c r="Q387" s="95"/>
      <c r="R387" s="95"/>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c r="AQ387" s="95"/>
      <c r="AR387" s="41"/>
      <c r="AS387" s="41"/>
      <c r="AT387" s="41"/>
      <c r="AW387" s="4"/>
      <c r="BA387" s="448"/>
      <c r="BF387" s="41"/>
    </row>
    <row r="388" spans="1:58">
      <c r="A388" s="88" t="s">
        <v>6027</v>
      </c>
      <c r="B388" s="1437"/>
      <c r="C388" s="71"/>
      <c r="D388" s="71"/>
      <c r="N388" s="21"/>
      <c r="O388" s="21"/>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41"/>
      <c r="AS388" s="41"/>
      <c r="AT388" s="41"/>
      <c r="AW388" s="4"/>
      <c r="BA388" s="448"/>
      <c r="BF388" s="41"/>
    </row>
    <row r="389" spans="1:58">
      <c r="A389" s="377" t="s">
        <v>706</v>
      </c>
      <c r="B389" s="1431"/>
      <c r="C389" s="71"/>
      <c r="D389" s="71"/>
      <c r="N389" s="21"/>
      <c r="O389" s="21"/>
      <c r="R389" s="95"/>
      <c r="S389" s="95"/>
      <c r="T389" s="95"/>
      <c r="U389" s="95"/>
      <c r="V389" s="95"/>
      <c r="W389" s="95"/>
      <c r="X389" s="95"/>
      <c r="Y389" s="95"/>
      <c r="Z389" s="95"/>
      <c r="AA389" s="95"/>
      <c r="AB389" s="95"/>
      <c r="AC389" s="95"/>
      <c r="AD389" s="95"/>
      <c r="AE389" s="95"/>
      <c r="AF389" s="95"/>
      <c r="AG389" s="95"/>
      <c r="AH389" s="95"/>
      <c r="AI389" s="95"/>
      <c r="AJ389" s="95"/>
      <c r="AK389" s="95"/>
      <c r="AL389" s="95"/>
      <c r="AM389" s="95"/>
      <c r="AN389" s="95"/>
      <c r="AO389" s="95"/>
      <c r="AP389" s="95"/>
      <c r="AQ389" s="95"/>
      <c r="AR389" s="41"/>
      <c r="AS389" s="41"/>
      <c r="AT389" s="41"/>
      <c r="AW389" s="4"/>
      <c r="BA389" s="448"/>
      <c r="BF389" s="41"/>
    </row>
    <row r="390" spans="1:58">
      <c r="B390"/>
      <c r="C390" s="71"/>
      <c r="D390" s="71"/>
      <c r="N390" s="21"/>
      <c r="O390" s="21"/>
      <c r="R390" s="95"/>
      <c r="S390" s="95"/>
      <c r="T390" s="95"/>
      <c r="U390" s="95"/>
      <c r="V390" s="95"/>
      <c r="W390" s="95"/>
      <c r="X390" s="95"/>
      <c r="Y390" s="95"/>
      <c r="Z390" s="95"/>
      <c r="AA390" s="95"/>
      <c r="AB390" s="95"/>
      <c r="AC390" s="95"/>
      <c r="AD390" s="95"/>
      <c r="AE390" s="95"/>
      <c r="AF390" s="95"/>
      <c r="AG390" s="95"/>
      <c r="AH390" s="95"/>
      <c r="AI390" s="95"/>
      <c r="AJ390" s="95"/>
      <c r="AK390" s="95"/>
      <c r="AL390" s="95"/>
      <c r="AM390" s="95"/>
      <c r="AN390" s="95"/>
      <c r="AO390" s="95"/>
      <c r="AP390" s="95"/>
      <c r="AQ390" s="95"/>
      <c r="AR390" s="41"/>
      <c r="AS390" s="41"/>
      <c r="AT390" s="41"/>
      <c r="AW390" s="4"/>
      <c r="BA390" s="448"/>
      <c r="BF390" s="41"/>
    </row>
    <row r="391" spans="1:58">
      <c r="A391" s="36" t="s">
        <v>109</v>
      </c>
      <c r="B391"/>
      <c r="C391" s="78"/>
      <c r="D391" s="78"/>
      <c r="G391" s="78"/>
      <c r="H391" s="78"/>
      <c r="I391" s="78"/>
      <c r="J391" s="78"/>
      <c r="K391" s="78"/>
      <c r="L391" s="78"/>
      <c r="M391" s="78"/>
      <c r="N391" s="1831"/>
      <c r="O391" s="1831"/>
      <c r="P391" s="78"/>
      <c r="Q391" s="78"/>
      <c r="R391" s="95"/>
      <c r="S391" s="95"/>
      <c r="T391" s="95"/>
      <c r="U391" s="95"/>
      <c r="V391" s="95"/>
      <c r="W391" s="95"/>
      <c r="X391" s="95"/>
      <c r="Y391" s="95"/>
      <c r="Z391" s="95"/>
      <c r="AA391" s="95"/>
      <c r="AB391" s="95"/>
      <c r="AC391" s="95"/>
      <c r="AD391" s="95"/>
      <c r="AE391" s="95"/>
      <c r="AF391" s="95"/>
      <c r="AG391" s="95"/>
      <c r="AH391" s="95"/>
      <c r="AI391" s="95"/>
      <c r="AJ391" s="95"/>
      <c r="AK391" s="95"/>
      <c r="AL391" s="95"/>
      <c r="AM391" s="95"/>
      <c r="AN391" s="95"/>
      <c r="AO391" s="95"/>
      <c r="AP391" s="95"/>
      <c r="AQ391" s="95"/>
      <c r="AR391" s="41"/>
      <c r="AS391" s="41"/>
      <c r="AT391" s="41"/>
      <c r="AW391" s="4"/>
      <c r="BA391" s="448"/>
      <c r="BF391" s="41"/>
    </row>
    <row r="392" spans="1:58">
      <c r="A392" s="36" t="s">
        <v>700</v>
      </c>
      <c r="B392"/>
      <c r="C392" s="78"/>
      <c r="D392" s="78"/>
      <c r="G392" s="78"/>
      <c r="H392" s="78"/>
      <c r="I392" s="78"/>
      <c r="J392" s="78"/>
      <c r="K392" s="78"/>
      <c r="L392" s="78"/>
      <c r="M392" s="78"/>
      <c r="N392" s="1831"/>
      <c r="O392" s="1831"/>
      <c r="P392" s="78"/>
      <c r="Q392" s="78"/>
      <c r="R392" s="95"/>
      <c r="S392" s="95"/>
      <c r="T392" s="95"/>
      <c r="U392" s="95"/>
      <c r="V392" s="95"/>
      <c r="W392" s="95"/>
      <c r="X392" s="95"/>
      <c r="Y392" s="95"/>
      <c r="Z392" s="95"/>
      <c r="AA392" s="95"/>
      <c r="AB392" s="95"/>
      <c r="AC392" s="95"/>
      <c r="AD392" s="95"/>
      <c r="AE392" s="95"/>
      <c r="AF392" s="95"/>
      <c r="AG392" s="95"/>
      <c r="AH392" s="95"/>
      <c r="AI392" s="95"/>
      <c r="AJ392" s="95"/>
      <c r="AK392" s="95"/>
      <c r="AL392" s="95"/>
      <c r="AM392" s="95"/>
      <c r="AN392" s="95"/>
      <c r="AO392" s="95"/>
      <c r="AP392" s="95"/>
      <c r="AQ392" s="95"/>
      <c r="AR392" s="41"/>
      <c r="AS392" s="41"/>
      <c r="AT392" s="41"/>
      <c r="AW392" s="4"/>
      <c r="BA392" s="448"/>
      <c r="BF392" s="41"/>
    </row>
    <row r="393" spans="1:58">
      <c r="A393" s="36" t="s">
        <v>703</v>
      </c>
      <c r="B393" s="1438" t="s">
        <v>705</v>
      </c>
      <c r="C393" s="1433" t="s">
        <v>108</v>
      </c>
      <c r="D393" s="1434" t="s">
        <v>605</v>
      </c>
      <c r="G393" s="79"/>
      <c r="H393" s="79"/>
      <c r="I393" s="79"/>
      <c r="J393" s="79"/>
      <c r="K393" s="79"/>
      <c r="L393" s="79"/>
      <c r="M393" s="79"/>
      <c r="N393" s="141"/>
      <c r="O393" s="141"/>
      <c r="P393" s="141"/>
      <c r="Q393" s="79"/>
      <c r="R393" s="95"/>
      <c r="S393" s="95"/>
      <c r="T393" s="95"/>
      <c r="U393" s="95"/>
      <c r="V393" s="95"/>
      <c r="W393" s="95"/>
      <c r="X393" s="95"/>
      <c r="Y393" s="95"/>
      <c r="Z393" s="95"/>
      <c r="AA393" s="95"/>
      <c r="AB393" s="95"/>
      <c r="AC393" s="95"/>
      <c r="AD393" s="95"/>
      <c r="AE393" s="95"/>
      <c r="AF393" s="95"/>
      <c r="AG393" s="95"/>
      <c r="AH393" s="95"/>
      <c r="AI393" s="95"/>
      <c r="AJ393" s="95"/>
      <c r="AK393" s="95"/>
      <c r="AL393" s="95"/>
      <c r="AM393" s="95"/>
      <c r="AN393" s="95"/>
      <c r="AO393" s="95"/>
      <c r="AP393" s="95"/>
      <c r="AQ393" s="95"/>
      <c r="AR393" s="41"/>
      <c r="AS393" s="41"/>
      <c r="AT393" s="41"/>
      <c r="AW393" s="4"/>
      <c r="BA393" s="448"/>
      <c r="BF393" s="41"/>
    </row>
    <row r="394" spans="1:58">
      <c r="A394" s="36" t="s">
        <v>626</v>
      </c>
      <c r="B394" s="1432" t="s">
        <v>370</v>
      </c>
      <c r="C394" s="1433" t="s">
        <v>156</v>
      </c>
      <c r="D394" s="1434" t="s">
        <v>6456</v>
      </c>
      <c r="G394" s="79"/>
      <c r="H394" s="79"/>
      <c r="I394" s="79"/>
      <c r="J394" s="79"/>
      <c r="K394" s="79"/>
      <c r="L394" s="79"/>
      <c r="M394" s="79"/>
      <c r="N394" s="141"/>
      <c r="O394" s="141"/>
      <c r="P394" s="141"/>
      <c r="Q394" s="79"/>
      <c r="R394" s="95"/>
      <c r="S394" s="95"/>
      <c r="T394" s="95"/>
      <c r="U394" s="95"/>
      <c r="V394" s="95"/>
      <c r="W394" s="95"/>
      <c r="X394" s="95"/>
      <c r="Y394" s="95"/>
      <c r="Z394" s="95"/>
      <c r="AA394" s="95"/>
      <c r="AB394" s="95"/>
      <c r="AC394" s="95"/>
      <c r="AD394" s="95"/>
      <c r="AE394" s="95"/>
      <c r="AF394" s="95"/>
      <c r="AG394" s="95"/>
      <c r="AH394" s="95"/>
      <c r="AI394" s="95"/>
      <c r="AJ394" s="95"/>
      <c r="AK394" s="95"/>
      <c r="AL394" s="95"/>
      <c r="AM394" s="95"/>
      <c r="AN394" s="95"/>
      <c r="AO394" s="95"/>
      <c r="AP394" s="95"/>
      <c r="AQ394" s="95"/>
      <c r="AR394" s="41"/>
      <c r="AS394" s="41"/>
      <c r="AT394" s="41"/>
      <c r="AW394" s="4"/>
      <c r="BA394" s="448"/>
      <c r="BF394" s="41"/>
    </row>
    <row r="395" spans="1:58">
      <c r="A395" s="1853"/>
      <c r="B395" s="1854"/>
      <c r="C395" s="21"/>
      <c r="D395" s="21"/>
      <c r="N395" s="21"/>
      <c r="O395" s="21"/>
      <c r="R395" s="95"/>
      <c r="S395" s="95"/>
      <c r="T395" s="95"/>
      <c r="U395" s="95"/>
      <c r="V395" s="95"/>
      <c r="W395" s="95"/>
      <c r="X395" s="95"/>
      <c r="Y395" s="95"/>
      <c r="Z395" s="95"/>
      <c r="AA395" s="95"/>
      <c r="AB395" s="95"/>
      <c r="AC395" s="95"/>
      <c r="AD395" s="95"/>
      <c r="AE395" s="95"/>
      <c r="AF395" s="95"/>
      <c r="AG395" s="95"/>
      <c r="AH395" s="95"/>
      <c r="AI395" s="95"/>
      <c r="AJ395" s="95"/>
      <c r="AK395" s="95"/>
      <c r="AL395" s="95"/>
      <c r="AM395" s="95"/>
      <c r="AN395" s="95"/>
      <c r="AO395" s="95"/>
      <c r="AP395" s="95"/>
      <c r="AQ395" s="95"/>
      <c r="AR395" s="41"/>
      <c r="AS395" s="41"/>
      <c r="AT395" s="41"/>
      <c r="AW395" s="4"/>
      <c r="BA395" s="448"/>
      <c r="BF395" s="41"/>
    </row>
    <row r="396" spans="1:58">
      <c r="A396" s="1853"/>
      <c r="B396" s="1854"/>
      <c r="C396" s="1434" t="s">
        <v>5780</v>
      </c>
      <c r="D396" s="21"/>
      <c r="N396" s="21"/>
      <c r="O396" s="21"/>
      <c r="R396" s="95"/>
      <c r="S396" s="95"/>
      <c r="T396" s="95"/>
      <c r="U396" s="95"/>
      <c r="V396" s="95"/>
      <c r="W396" s="95"/>
      <c r="X396" s="95"/>
      <c r="Y396" s="95"/>
      <c r="Z396" s="95"/>
      <c r="AA396" s="95"/>
      <c r="AB396" s="95"/>
      <c r="AC396" s="95"/>
      <c r="AD396" s="95"/>
      <c r="AE396" s="95"/>
      <c r="AF396" s="95"/>
      <c r="AG396" s="95"/>
      <c r="AH396" s="95"/>
      <c r="AI396" s="95"/>
      <c r="AJ396" s="95"/>
      <c r="AK396" s="95"/>
      <c r="AL396" s="95"/>
      <c r="AM396" s="95"/>
      <c r="AN396" s="95"/>
      <c r="AO396" s="95"/>
      <c r="AP396" s="95"/>
      <c r="AQ396" s="95"/>
      <c r="AR396" s="41"/>
      <c r="AS396" s="41"/>
      <c r="AT396" s="41"/>
      <c r="AW396" s="4"/>
      <c r="BA396" s="448"/>
      <c r="BF396" s="41"/>
    </row>
    <row r="397" spans="1:58">
      <c r="A397" s="1853"/>
      <c r="B397" s="1854"/>
      <c r="C397" s="1428" t="s">
        <v>80</v>
      </c>
      <c r="D397" s="102"/>
      <c r="E397" s="102"/>
      <c r="F397" s="102"/>
      <c r="G397" s="102"/>
      <c r="H397" s="102"/>
      <c r="I397" s="102"/>
      <c r="J397" s="102"/>
      <c r="K397" s="102"/>
      <c r="L397" s="102"/>
      <c r="M397" s="102"/>
      <c r="N397" s="102"/>
      <c r="O397" s="102"/>
      <c r="P397" s="102"/>
      <c r="Q397" s="102"/>
      <c r="R397" s="95"/>
      <c r="S397" s="95"/>
      <c r="T397" s="95"/>
      <c r="U397" s="95"/>
      <c r="V397" s="95"/>
      <c r="W397" s="95"/>
      <c r="X397" s="95"/>
      <c r="Y397" s="95"/>
      <c r="Z397" s="95"/>
      <c r="AA397" s="95"/>
      <c r="AB397" s="95"/>
      <c r="AC397" s="95"/>
      <c r="AD397" s="95"/>
      <c r="AE397" s="95"/>
      <c r="AF397" s="95"/>
      <c r="AG397" s="95"/>
      <c r="AH397" s="95"/>
      <c r="AI397" s="95"/>
      <c r="AJ397" s="95"/>
      <c r="AK397" s="95"/>
      <c r="AL397" s="95"/>
      <c r="AM397" s="95"/>
      <c r="AN397" s="95"/>
      <c r="AO397" s="95"/>
      <c r="AP397" s="95"/>
      <c r="AQ397" s="95"/>
      <c r="AR397" s="41"/>
      <c r="AS397" s="41"/>
      <c r="AT397" s="41"/>
      <c r="AW397" s="4"/>
      <c r="BA397" s="448"/>
      <c r="BF397" s="41"/>
    </row>
    <row r="398" spans="1:58">
      <c r="A398" s="1834" t="s">
        <v>361</v>
      </c>
      <c r="B398" s="1771"/>
      <c r="C398" s="22"/>
      <c r="D398" s="21"/>
      <c r="N398" s="21"/>
      <c r="O398" s="21"/>
      <c r="R398" s="95"/>
      <c r="S398" s="95"/>
      <c r="T398" s="95"/>
      <c r="U398" s="95"/>
      <c r="V398" s="95"/>
      <c r="W398" s="95"/>
      <c r="X398" s="95"/>
      <c r="Y398" s="95"/>
      <c r="Z398" s="95"/>
      <c r="AA398" s="95"/>
      <c r="AB398" s="95"/>
      <c r="AC398" s="95"/>
      <c r="AD398" s="95"/>
      <c r="AE398" s="95"/>
      <c r="AF398" s="95"/>
      <c r="AG398" s="95"/>
      <c r="AH398" s="95"/>
      <c r="AI398" s="95"/>
      <c r="AJ398" s="95"/>
      <c r="AK398" s="95"/>
      <c r="AL398" s="95"/>
      <c r="AM398" s="95"/>
      <c r="AN398" s="95"/>
      <c r="AO398" s="95"/>
      <c r="AP398" s="95"/>
      <c r="AQ398" s="95"/>
      <c r="AR398" s="41"/>
      <c r="AS398" s="41"/>
      <c r="AT398" s="41"/>
      <c r="AW398" s="4"/>
      <c r="BA398" s="448"/>
      <c r="BF398" s="41"/>
    </row>
    <row r="399" spans="1:58">
      <c r="A399" s="1835" t="s">
        <v>618</v>
      </c>
      <c r="B399" s="1638" t="s">
        <v>27</v>
      </c>
      <c r="C399" s="1425"/>
      <c r="D399" s="17" t="s">
        <v>91</v>
      </c>
      <c r="E399" s="41" t="s">
        <v>154</v>
      </c>
      <c r="F399" s="448" t="s">
        <v>216</v>
      </c>
      <c r="G399" s="41" t="s">
        <v>112</v>
      </c>
      <c r="K399" t="s">
        <v>90</v>
      </c>
      <c r="L399" s="26" t="s">
        <v>113</v>
      </c>
      <c r="M399" s="448"/>
      <c r="N399" s="26" t="s">
        <v>115</v>
      </c>
      <c r="O399" s="21"/>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41"/>
      <c r="AS399" s="41"/>
      <c r="AT399" s="41"/>
      <c r="AW399" s="4"/>
      <c r="BA399" s="448"/>
      <c r="BF399" s="41"/>
    </row>
    <row r="400" spans="1:58">
      <c r="A400" s="1835" t="s">
        <v>619</v>
      </c>
      <c r="B400" s="1638" t="s">
        <v>26</v>
      </c>
      <c r="C400" s="1425"/>
      <c r="D400" s="17" t="s">
        <v>91</v>
      </c>
      <c r="E400" s="41" t="s">
        <v>154</v>
      </c>
      <c r="F400" s="448" t="s">
        <v>216</v>
      </c>
      <c r="G400" s="41" t="s">
        <v>112</v>
      </c>
      <c r="K400" t="s">
        <v>90</v>
      </c>
      <c r="L400" s="26" t="s">
        <v>119</v>
      </c>
      <c r="M400" s="448"/>
      <c r="N400" s="21"/>
      <c r="O400" s="21"/>
      <c r="R400" s="95"/>
      <c r="S400" s="95"/>
      <c r="T400" s="95"/>
      <c r="U400" s="95"/>
      <c r="V400" s="95"/>
      <c r="W400" s="95"/>
      <c r="X400" s="95"/>
      <c r="Y400" s="95"/>
      <c r="Z400" s="95"/>
      <c r="AA400" s="95"/>
      <c r="AB400" s="95"/>
      <c r="AC400" s="95"/>
      <c r="AD400" s="95"/>
      <c r="AE400" s="95"/>
      <c r="AF400" s="95"/>
      <c r="AG400" s="95"/>
      <c r="AH400" s="95"/>
      <c r="AI400" s="95"/>
      <c r="AJ400" s="95"/>
      <c r="AK400" s="95"/>
      <c r="AL400" s="95"/>
      <c r="AM400" s="95"/>
      <c r="AN400" s="95"/>
      <c r="AO400" s="95"/>
      <c r="AP400" s="95"/>
      <c r="AQ400" s="95"/>
      <c r="AR400" s="41"/>
      <c r="AS400" s="41"/>
      <c r="AT400" s="41"/>
      <c r="AW400" s="4"/>
      <c r="BA400" s="448"/>
      <c r="BF400" s="41"/>
    </row>
    <row r="401" spans="1:58">
      <c r="A401" s="1835" t="s">
        <v>620</v>
      </c>
      <c r="B401" s="1638" t="s">
        <v>25</v>
      </c>
      <c r="C401" s="1425"/>
      <c r="D401" s="17" t="s">
        <v>91</v>
      </c>
      <c r="E401" s="41" t="s">
        <v>154</v>
      </c>
      <c r="F401" s="448" t="s">
        <v>216</v>
      </c>
      <c r="G401" s="41" t="s">
        <v>112</v>
      </c>
      <c r="K401" t="s">
        <v>90</v>
      </c>
      <c r="L401" s="26" t="s">
        <v>625</v>
      </c>
      <c r="M401" s="448"/>
      <c r="N401" s="21" t="s">
        <v>757</v>
      </c>
      <c r="O401" s="21" t="s">
        <v>158</v>
      </c>
      <c r="R401" s="95"/>
      <c r="S401" s="95"/>
      <c r="T401" s="95"/>
      <c r="U401" s="95"/>
      <c r="V401" s="95"/>
      <c r="W401" s="95"/>
      <c r="X401" s="95"/>
      <c r="Y401" s="95"/>
      <c r="Z401" s="95"/>
      <c r="AA401" s="95"/>
      <c r="AB401" s="95"/>
      <c r="AC401" s="95"/>
      <c r="AD401" s="95"/>
      <c r="AE401" s="95"/>
      <c r="AF401" s="95"/>
      <c r="AG401" s="95"/>
      <c r="AH401" s="95"/>
      <c r="AI401" s="95"/>
      <c r="AJ401" s="95"/>
      <c r="AK401" s="95"/>
      <c r="AL401" s="95"/>
      <c r="AM401" s="95"/>
      <c r="AN401" s="95"/>
      <c r="AO401" s="95"/>
      <c r="AP401" s="95"/>
      <c r="AQ401" s="95"/>
      <c r="AR401" s="41"/>
      <c r="AS401" s="41"/>
      <c r="AT401" s="41"/>
      <c r="AW401" s="4"/>
      <c r="BA401" s="448"/>
      <c r="BF401" s="41"/>
    </row>
    <row r="402" spans="1:58">
      <c r="A402" s="1835" t="s">
        <v>621</v>
      </c>
      <c r="B402" s="1638" t="s">
        <v>24</v>
      </c>
      <c r="C402" s="1425"/>
      <c r="D402" s="17" t="s">
        <v>91</v>
      </c>
      <c r="E402" s="41" t="s">
        <v>154</v>
      </c>
      <c r="F402" s="448" t="s">
        <v>216</v>
      </c>
      <c r="G402" s="41" t="s">
        <v>112</v>
      </c>
      <c r="K402" t="s">
        <v>90</v>
      </c>
      <c r="L402" s="26" t="s">
        <v>624</v>
      </c>
      <c r="M402" s="448"/>
      <c r="N402" s="21" t="s">
        <v>757</v>
      </c>
      <c r="O402" s="21"/>
      <c r="R402" s="95"/>
      <c r="S402" s="95"/>
      <c r="T402" s="95"/>
      <c r="U402" s="95"/>
      <c r="V402" s="95"/>
      <c r="W402" s="95"/>
      <c r="X402" s="95"/>
      <c r="Y402" s="95"/>
      <c r="Z402" s="95"/>
      <c r="AA402" s="95"/>
      <c r="AB402" s="95"/>
      <c r="AC402" s="95"/>
      <c r="AD402" s="95"/>
      <c r="AE402" s="95"/>
      <c r="AF402" s="95"/>
      <c r="AG402" s="95"/>
      <c r="AH402" s="95"/>
      <c r="AI402" s="95"/>
      <c r="AJ402" s="95"/>
      <c r="AK402" s="95"/>
      <c r="AL402" s="95"/>
      <c r="AM402" s="95"/>
      <c r="AN402" s="95"/>
      <c r="AO402" s="95"/>
      <c r="AP402" s="95"/>
      <c r="AQ402" s="95"/>
      <c r="AR402" s="41"/>
      <c r="AS402" s="41"/>
      <c r="AT402" s="41"/>
      <c r="AW402" s="4"/>
      <c r="BA402" s="448"/>
      <c r="BF402" s="41"/>
    </row>
    <row r="403" spans="1:58">
      <c r="A403" s="1835" t="s">
        <v>622</v>
      </c>
      <c r="B403" s="1638" t="s">
        <v>23</v>
      </c>
      <c r="C403" s="1425"/>
      <c r="D403" s="17" t="s">
        <v>91</v>
      </c>
      <c r="E403" s="41" t="s">
        <v>154</v>
      </c>
      <c r="F403" s="448" t="s">
        <v>216</v>
      </c>
      <c r="G403" s="41" t="s">
        <v>92</v>
      </c>
      <c r="H403" s="41" t="s">
        <v>163</v>
      </c>
      <c r="I403" s="41" t="s">
        <v>153</v>
      </c>
      <c r="J403" s="4"/>
      <c r="K403" t="s">
        <v>90</v>
      </c>
      <c r="M403" t="s">
        <v>98</v>
      </c>
      <c r="N403" s="21"/>
      <c r="O403" s="21"/>
      <c r="R403" s="95"/>
      <c r="S403" s="95"/>
      <c r="T403" s="95"/>
      <c r="U403" s="95"/>
      <c r="V403" s="95"/>
      <c r="W403" s="95"/>
      <c r="X403" s="95"/>
      <c r="Y403" s="95"/>
      <c r="Z403" s="95"/>
      <c r="AA403" s="95"/>
      <c r="AB403" s="95"/>
      <c r="AC403" s="95"/>
      <c r="AD403" s="95"/>
      <c r="AE403" s="95"/>
      <c r="AF403" s="95"/>
      <c r="AG403" s="95"/>
      <c r="AH403" s="95"/>
      <c r="AI403" s="95"/>
      <c r="AJ403" s="95"/>
      <c r="AK403" s="95"/>
      <c r="AL403" s="95"/>
      <c r="AM403" s="95"/>
      <c r="AN403" s="95"/>
      <c r="AO403" s="95"/>
      <c r="AP403" s="95"/>
      <c r="AQ403" s="95"/>
      <c r="AR403" s="41"/>
      <c r="AS403" s="41"/>
      <c r="AT403" s="41"/>
      <c r="AW403" s="4"/>
      <c r="BA403" s="448"/>
      <c r="BF403" s="41"/>
    </row>
    <row r="404" spans="1:58">
      <c r="A404" s="1835" t="s">
        <v>316</v>
      </c>
      <c r="B404" s="1638" t="s">
        <v>22</v>
      </c>
      <c r="C404" s="1425"/>
      <c r="D404" s="17" t="s">
        <v>91</v>
      </c>
      <c r="E404" s="41"/>
      <c r="F404" s="448" t="s">
        <v>216</v>
      </c>
      <c r="G404" s="41" t="s">
        <v>176</v>
      </c>
      <c r="K404" t="s">
        <v>90</v>
      </c>
      <c r="L404" s="125" t="s">
        <v>187</v>
      </c>
      <c r="M404" s="448"/>
      <c r="N404" s="21"/>
      <c r="O404" s="21"/>
      <c r="R404" s="95"/>
      <c r="S404" s="95"/>
      <c r="T404" s="95"/>
      <c r="U404" s="95"/>
      <c r="V404" s="95"/>
      <c r="W404" s="95"/>
      <c r="X404" s="95"/>
      <c r="Y404" s="95"/>
      <c r="Z404" s="95"/>
      <c r="AA404" s="95"/>
      <c r="AB404" s="95"/>
      <c r="AC404" s="95"/>
      <c r="AD404" s="95"/>
      <c r="AE404" s="95"/>
      <c r="AF404" s="95"/>
      <c r="AG404" s="95"/>
      <c r="AH404" s="95"/>
      <c r="AI404" s="95"/>
      <c r="AJ404" s="95"/>
      <c r="AK404" s="95"/>
      <c r="AL404" s="95"/>
      <c r="AM404" s="95"/>
      <c r="AN404" s="95"/>
      <c r="AO404" s="95"/>
      <c r="AP404" s="95"/>
      <c r="AQ404" s="95"/>
      <c r="AR404" s="41"/>
      <c r="AS404" s="41"/>
      <c r="AT404" s="41"/>
      <c r="AW404" s="4"/>
      <c r="BA404" s="448"/>
      <c r="BF404" s="41"/>
    </row>
    <row r="405" spans="1:58">
      <c r="A405" s="1851" t="s">
        <v>514</v>
      </c>
      <c r="B405" s="1638"/>
      <c r="C405" s="22"/>
      <c r="D405" s="17"/>
      <c r="E405" s="41"/>
      <c r="G405" s="41"/>
      <c r="M405" s="448"/>
      <c r="N405" s="21"/>
      <c r="O405" s="21"/>
      <c r="P405" s="86"/>
      <c r="R405" s="95"/>
      <c r="S405" s="95"/>
      <c r="T405" s="95"/>
      <c r="U405" s="95"/>
      <c r="V405" s="95"/>
      <c r="W405" s="95"/>
      <c r="X405" s="95"/>
      <c r="Y405" s="95"/>
      <c r="Z405" s="95"/>
      <c r="AA405" s="95"/>
      <c r="AB405" s="95"/>
      <c r="AC405" s="95"/>
      <c r="AD405" s="95"/>
      <c r="AE405" s="95"/>
      <c r="AF405" s="95"/>
      <c r="AG405" s="95"/>
      <c r="AH405" s="95"/>
      <c r="AI405" s="95"/>
      <c r="AJ405" s="95"/>
      <c r="AK405" s="95"/>
      <c r="AL405" s="95"/>
      <c r="AM405" s="95"/>
      <c r="AN405" s="95"/>
      <c r="AO405" s="95"/>
      <c r="AP405" s="95"/>
      <c r="AQ405" s="95"/>
      <c r="AR405" s="41"/>
      <c r="AS405" s="41"/>
      <c r="AT405" s="41"/>
      <c r="AW405" s="4"/>
      <c r="BA405" s="448"/>
      <c r="BF405" s="41"/>
    </row>
    <row r="406" spans="1:58">
      <c r="A406" s="1797" t="s">
        <v>731</v>
      </c>
      <c r="B406" s="1638" t="s">
        <v>21</v>
      </c>
      <c r="C406" s="1425"/>
      <c r="D406" s="17" t="s">
        <v>141</v>
      </c>
      <c r="E406" s="41" t="s">
        <v>154</v>
      </c>
      <c r="F406" s="448" t="s">
        <v>216</v>
      </c>
      <c r="G406" s="41" t="s">
        <v>813</v>
      </c>
      <c r="J406" s="4"/>
      <c r="M406" s="448"/>
      <c r="N406" s="21"/>
      <c r="O406" s="140" t="s">
        <v>2726</v>
      </c>
      <c r="P406" s="86" t="s">
        <v>756</v>
      </c>
      <c r="R406" s="95"/>
      <c r="S406" s="95"/>
      <c r="T406" s="95"/>
      <c r="U406" s="95"/>
      <c r="V406" s="95"/>
      <c r="W406" s="95"/>
      <c r="X406" s="95"/>
      <c r="Y406" s="95"/>
      <c r="Z406" s="95"/>
      <c r="AA406" s="95"/>
      <c r="AB406" s="95"/>
      <c r="AC406" s="95"/>
      <c r="AD406" s="95"/>
      <c r="AE406" s="95"/>
      <c r="AF406" s="95"/>
      <c r="AG406" s="95"/>
      <c r="AH406" s="95"/>
      <c r="AI406" s="95"/>
      <c r="AJ406" s="95"/>
      <c r="AK406" s="95"/>
      <c r="AL406" s="95"/>
      <c r="AM406" s="95"/>
      <c r="AN406" s="95"/>
      <c r="AO406" s="95"/>
      <c r="AP406" s="95"/>
      <c r="AQ406" s="95"/>
      <c r="AR406" s="41"/>
      <c r="AS406" s="41"/>
      <c r="AT406" s="41"/>
      <c r="AW406" s="4"/>
      <c r="BA406" s="448"/>
      <c r="BF406" s="41"/>
    </row>
    <row r="407" spans="1:58">
      <c r="A407" s="1797" t="s">
        <v>445</v>
      </c>
      <c r="B407" s="1638" t="s">
        <v>20</v>
      </c>
      <c r="C407" s="1425"/>
      <c r="D407" s="17" t="s">
        <v>141</v>
      </c>
      <c r="E407" s="41" t="s">
        <v>154</v>
      </c>
      <c r="F407" s="448" t="s">
        <v>216</v>
      </c>
      <c r="G407" s="41" t="s">
        <v>813</v>
      </c>
      <c r="J407" s="4"/>
      <c r="M407" s="448"/>
      <c r="N407" s="21"/>
      <c r="O407" s="140" t="s">
        <v>571</v>
      </c>
      <c r="P407" s="86" t="s">
        <v>756</v>
      </c>
      <c r="R407" s="95"/>
      <c r="S407" s="95"/>
      <c r="T407" s="95"/>
      <c r="U407" s="95"/>
      <c r="V407" s="95"/>
      <c r="W407" s="95"/>
      <c r="X407" s="95"/>
      <c r="Y407" s="95"/>
      <c r="Z407" s="95"/>
      <c r="AA407" s="95"/>
      <c r="AB407" s="95"/>
      <c r="AC407" s="95"/>
      <c r="AD407" s="95"/>
      <c r="AE407" s="95"/>
      <c r="AF407" s="95"/>
      <c r="AG407" s="95"/>
      <c r="AH407" s="95"/>
      <c r="AI407" s="95"/>
      <c r="AJ407" s="95"/>
      <c r="AK407" s="95"/>
      <c r="AL407" s="95"/>
      <c r="AM407" s="95"/>
      <c r="AN407" s="95"/>
      <c r="AO407" s="95"/>
      <c r="AP407" s="95"/>
      <c r="AQ407" s="95"/>
      <c r="AR407" s="41"/>
      <c r="AS407" s="41"/>
      <c r="AT407" s="41"/>
      <c r="AW407" s="4"/>
      <c r="BA407" s="448"/>
      <c r="BF407" s="41"/>
    </row>
    <row r="408" spans="1:58">
      <c r="A408" s="1836" t="s">
        <v>749</v>
      </c>
      <c r="B408" s="1638" t="s">
        <v>19</v>
      </c>
      <c r="C408" s="1425"/>
      <c r="D408" s="17" t="s">
        <v>141</v>
      </c>
      <c r="E408" s="41" t="s">
        <v>154</v>
      </c>
      <c r="F408" s="448" t="s">
        <v>216</v>
      </c>
      <c r="G408" s="41" t="s">
        <v>813</v>
      </c>
      <c r="J408" s="4"/>
      <c r="M408" s="448"/>
      <c r="N408" s="21" t="s">
        <v>584</v>
      </c>
      <c r="O408" s="21"/>
      <c r="P408" s="86" t="s">
        <v>756</v>
      </c>
      <c r="R408" s="95"/>
      <c r="S408" s="95"/>
      <c r="T408" s="95"/>
      <c r="U408" s="95"/>
      <c r="V408" s="95"/>
      <c r="W408" s="95"/>
      <c r="X408" s="95"/>
      <c r="Y408" s="95"/>
      <c r="Z408" s="95"/>
      <c r="AA408" s="95"/>
      <c r="AB408" s="95"/>
      <c r="AC408" s="95"/>
      <c r="AD408" s="95"/>
      <c r="AE408" s="95"/>
      <c r="AF408" s="95"/>
      <c r="AG408" s="95"/>
      <c r="AH408" s="95"/>
      <c r="AI408" s="95"/>
      <c r="AJ408" s="95"/>
      <c r="AK408" s="95"/>
      <c r="AL408" s="95"/>
      <c r="AM408" s="95"/>
      <c r="AN408" s="95"/>
      <c r="AO408" s="95"/>
      <c r="AP408" s="95"/>
      <c r="AQ408" s="95"/>
      <c r="AR408" s="41"/>
      <c r="AS408" s="41"/>
      <c r="AT408" s="41"/>
      <c r="AW408" s="4"/>
      <c r="BA408" s="448"/>
      <c r="BF408" s="41"/>
    </row>
    <row r="409" spans="1:58">
      <c r="A409" s="1836" t="s">
        <v>750</v>
      </c>
      <c r="B409" s="1638" t="s">
        <v>18</v>
      </c>
      <c r="C409" s="1425"/>
      <c r="D409" s="17" t="s">
        <v>141</v>
      </c>
      <c r="E409" s="41" t="s">
        <v>154</v>
      </c>
      <c r="F409" s="448" t="s">
        <v>216</v>
      </c>
      <c r="G409" s="41" t="s">
        <v>813</v>
      </c>
      <c r="J409" s="4"/>
      <c r="M409" s="448"/>
      <c r="N409" s="21" t="s">
        <v>583</v>
      </c>
      <c r="O409" s="21"/>
      <c r="P409" s="86" t="s">
        <v>756</v>
      </c>
      <c r="R409" s="95"/>
      <c r="S409" s="95"/>
      <c r="T409" s="95"/>
      <c r="U409" s="95"/>
      <c r="V409" s="95"/>
      <c r="W409" s="95"/>
      <c r="X409" s="95"/>
      <c r="Y409" s="95"/>
      <c r="Z409" s="95"/>
      <c r="AA409" s="95"/>
      <c r="AB409" s="95"/>
      <c r="AC409" s="95"/>
      <c r="AD409" s="95"/>
      <c r="AE409" s="95"/>
      <c r="AF409" s="95"/>
      <c r="AG409" s="95"/>
      <c r="AH409" s="95"/>
      <c r="AI409" s="95"/>
      <c r="AJ409" s="95"/>
      <c r="AK409" s="95"/>
      <c r="AL409" s="95"/>
      <c r="AM409" s="95"/>
      <c r="AN409" s="95"/>
      <c r="AO409" s="95"/>
      <c r="AP409" s="95"/>
      <c r="AQ409" s="95"/>
      <c r="AR409" s="41"/>
      <c r="AS409" s="41"/>
      <c r="AT409" s="41"/>
      <c r="AW409" s="4"/>
      <c r="BA409" s="448"/>
      <c r="BF409" s="41"/>
    </row>
    <row r="410" spans="1:58">
      <c r="A410" s="1836" t="s">
        <v>751</v>
      </c>
      <c r="B410" s="1638" t="s">
        <v>77</v>
      </c>
      <c r="C410" s="1425"/>
      <c r="D410" s="17" t="s">
        <v>141</v>
      </c>
      <c r="E410" s="41" t="s">
        <v>154</v>
      </c>
      <c r="F410" s="448" t="s">
        <v>216</v>
      </c>
      <c r="G410" s="41" t="s">
        <v>813</v>
      </c>
      <c r="J410" s="4"/>
      <c r="M410" s="448"/>
      <c r="N410" s="21" t="s">
        <v>582</v>
      </c>
      <c r="O410" s="21"/>
      <c r="P410" s="86" t="s">
        <v>756</v>
      </c>
      <c r="R410" s="95"/>
      <c r="S410" s="95"/>
      <c r="T410" s="95"/>
      <c r="U410" s="95"/>
      <c r="V410" s="95"/>
      <c r="W410" s="95"/>
      <c r="X410" s="95"/>
      <c r="Y410" s="95"/>
      <c r="Z410" s="95"/>
      <c r="AA410" s="95"/>
      <c r="AB410" s="95"/>
      <c r="AC410" s="95"/>
      <c r="AD410" s="95"/>
      <c r="AE410" s="95"/>
      <c r="AF410" s="95"/>
      <c r="AG410" s="95"/>
      <c r="AH410" s="95"/>
      <c r="AI410" s="95"/>
      <c r="AJ410" s="95"/>
      <c r="AK410" s="95"/>
      <c r="AL410" s="95"/>
      <c r="AM410" s="95"/>
      <c r="AN410" s="95"/>
      <c r="AO410" s="95"/>
      <c r="AP410" s="95"/>
      <c r="AQ410" s="95"/>
      <c r="AR410" s="41"/>
      <c r="AS410" s="41"/>
      <c r="AT410" s="41"/>
      <c r="AW410" s="4"/>
      <c r="BA410" s="448"/>
      <c r="BF410" s="41"/>
    </row>
    <row r="411" spans="1:58">
      <c r="A411" s="1836" t="s">
        <v>732</v>
      </c>
      <c r="B411" s="1638" t="s">
        <v>76</v>
      </c>
      <c r="C411" s="1425"/>
      <c r="D411" s="17" t="s">
        <v>141</v>
      </c>
      <c r="E411" s="41" t="s">
        <v>154</v>
      </c>
      <c r="F411" s="448" t="s">
        <v>216</v>
      </c>
      <c r="G411" s="41" t="s">
        <v>813</v>
      </c>
      <c r="J411" s="4"/>
      <c r="M411" s="448"/>
      <c r="N411" s="21" t="s">
        <v>581</v>
      </c>
      <c r="O411" s="21"/>
      <c r="P411" s="86" t="s">
        <v>756</v>
      </c>
      <c r="R411" s="95"/>
      <c r="S411" s="95"/>
      <c r="T411" s="95"/>
      <c r="U411" s="95"/>
      <c r="V411" s="95"/>
      <c r="W411" s="95"/>
      <c r="X411" s="95"/>
      <c r="Y411" s="95"/>
      <c r="Z411" s="95"/>
      <c r="AA411" s="95"/>
      <c r="AB411" s="95"/>
      <c r="AC411" s="95"/>
      <c r="AD411" s="95"/>
      <c r="AE411" s="95"/>
      <c r="AF411" s="95"/>
      <c r="AG411" s="95"/>
      <c r="AH411" s="95"/>
      <c r="AI411" s="95"/>
      <c r="AJ411" s="95"/>
      <c r="AK411" s="95"/>
      <c r="AL411" s="95"/>
      <c r="AM411" s="95"/>
      <c r="AN411" s="95"/>
      <c r="AO411" s="95"/>
      <c r="AP411" s="95"/>
      <c r="AQ411" s="95"/>
      <c r="AR411" s="41"/>
      <c r="AS411" s="41"/>
      <c r="AT411" s="41"/>
      <c r="AW411" s="4"/>
      <c r="BA411" s="448"/>
      <c r="BF411" s="41"/>
    </row>
    <row r="412" spans="1:58">
      <c r="A412" s="1836" t="s">
        <v>728</v>
      </c>
      <c r="B412" s="1638" t="s">
        <v>75</v>
      </c>
      <c r="C412" s="1425"/>
      <c r="D412" s="17" t="s">
        <v>141</v>
      </c>
      <c r="E412" s="41" t="s">
        <v>154</v>
      </c>
      <c r="F412" s="448" t="s">
        <v>216</v>
      </c>
      <c r="G412" s="41" t="s">
        <v>813</v>
      </c>
      <c r="J412" s="4"/>
      <c r="M412" s="448"/>
      <c r="N412" s="21" t="s">
        <v>580</v>
      </c>
      <c r="O412" s="21"/>
      <c r="P412" s="86" t="s">
        <v>756</v>
      </c>
      <c r="R412" s="95"/>
      <c r="S412" s="95"/>
      <c r="T412" s="95"/>
      <c r="U412" s="95"/>
      <c r="V412" s="95"/>
      <c r="W412" s="95"/>
      <c r="X412" s="95"/>
      <c r="Y412" s="95"/>
      <c r="Z412" s="95"/>
      <c r="AA412" s="95"/>
      <c r="AB412" s="95"/>
      <c r="AC412" s="95"/>
      <c r="AD412" s="95"/>
      <c r="AE412" s="95"/>
      <c r="AF412" s="95"/>
      <c r="AG412" s="95"/>
      <c r="AH412" s="95"/>
      <c r="AI412" s="95"/>
      <c r="AJ412" s="95"/>
      <c r="AK412" s="95"/>
      <c r="AL412" s="95"/>
      <c r="AM412" s="95"/>
      <c r="AN412" s="95"/>
      <c r="AO412" s="95"/>
      <c r="AP412" s="95"/>
      <c r="AQ412" s="95"/>
      <c r="AR412" s="41"/>
      <c r="AS412" s="41"/>
      <c r="AT412" s="41"/>
      <c r="AW412" s="4"/>
      <c r="BA412" s="448"/>
      <c r="BF412" s="41"/>
    </row>
    <row r="413" spans="1:58">
      <c r="A413" s="1836" t="s">
        <v>733</v>
      </c>
      <c r="B413" s="1638" t="s">
        <v>74</v>
      </c>
      <c r="C413" s="1425"/>
      <c r="D413" s="17" t="s">
        <v>141</v>
      </c>
      <c r="E413" s="41" t="s">
        <v>154</v>
      </c>
      <c r="F413" s="448" t="s">
        <v>216</v>
      </c>
      <c r="G413" s="41" t="s">
        <v>813</v>
      </c>
      <c r="J413" s="4"/>
      <c r="M413" s="448"/>
      <c r="N413" s="21" t="s">
        <v>606</v>
      </c>
      <c r="O413" s="21"/>
      <c r="P413" s="86" t="s">
        <v>756</v>
      </c>
      <c r="R413" s="95"/>
      <c r="S413" s="95"/>
      <c r="T413" s="95"/>
      <c r="U413" s="95"/>
      <c r="V413" s="95"/>
      <c r="W413" s="95"/>
      <c r="X413" s="95"/>
      <c r="Y413" s="95"/>
      <c r="Z413" s="95"/>
      <c r="AA413" s="95"/>
      <c r="AB413" s="95"/>
      <c r="AC413" s="95"/>
      <c r="AD413" s="95"/>
      <c r="AE413" s="95"/>
      <c r="AF413" s="95"/>
      <c r="AG413" s="95"/>
      <c r="AH413" s="95"/>
      <c r="AI413" s="95"/>
      <c r="AJ413" s="95"/>
      <c r="AK413" s="95"/>
      <c r="AL413" s="95"/>
      <c r="AM413" s="95"/>
      <c r="AN413" s="95"/>
      <c r="AO413" s="95"/>
      <c r="AP413" s="95"/>
      <c r="AQ413" s="95"/>
      <c r="AR413" s="41"/>
      <c r="AS413" s="41"/>
      <c r="AT413" s="41"/>
      <c r="AW413" s="4"/>
      <c r="BA413" s="448"/>
      <c r="BF413" s="41"/>
    </row>
    <row r="414" spans="1:58">
      <c r="A414" s="1836" t="s">
        <v>729</v>
      </c>
      <c r="B414" s="1638" t="s">
        <v>17</v>
      </c>
      <c r="C414" s="1425"/>
      <c r="D414" s="17" t="s">
        <v>141</v>
      </c>
      <c r="E414" s="41" t="s">
        <v>154</v>
      </c>
      <c r="F414" s="448" t="s">
        <v>216</v>
      </c>
      <c r="G414" s="41" t="s">
        <v>813</v>
      </c>
      <c r="J414" s="4"/>
      <c r="M414" s="448"/>
      <c r="N414" s="21" t="s">
        <v>579</v>
      </c>
      <c r="O414" s="21"/>
      <c r="P414" s="86" t="s">
        <v>756</v>
      </c>
      <c r="R414" s="95"/>
      <c r="S414" s="95"/>
      <c r="T414" s="95"/>
      <c r="U414" s="95"/>
      <c r="V414" s="95"/>
      <c r="W414" s="95"/>
      <c r="X414" s="95"/>
      <c r="Y414" s="95"/>
      <c r="Z414" s="95"/>
      <c r="AA414" s="95"/>
      <c r="AB414" s="95"/>
      <c r="AC414" s="95"/>
      <c r="AD414" s="95"/>
      <c r="AE414" s="95"/>
      <c r="AF414" s="95"/>
      <c r="AG414" s="95"/>
      <c r="AH414" s="95"/>
      <c r="AI414" s="95"/>
      <c r="AJ414" s="95"/>
      <c r="AK414" s="95"/>
      <c r="AL414" s="95"/>
      <c r="AM414" s="95"/>
      <c r="AN414" s="95"/>
      <c r="AO414" s="95"/>
      <c r="AP414" s="95"/>
      <c r="AQ414" s="95"/>
      <c r="AR414" s="41"/>
      <c r="AS414" s="41"/>
      <c r="AT414" s="41"/>
      <c r="AW414" s="4"/>
      <c r="BA414" s="448"/>
      <c r="BF414" s="41"/>
    </row>
    <row r="415" spans="1:58">
      <c r="A415" s="1836" t="s">
        <v>727</v>
      </c>
      <c r="B415" s="1638" t="s">
        <v>16</v>
      </c>
      <c r="C415" s="1425"/>
      <c r="D415" s="17" t="s">
        <v>141</v>
      </c>
      <c r="E415" s="41" t="s">
        <v>154</v>
      </c>
      <c r="F415" s="448" t="s">
        <v>216</v>
      </c>
      <c r="G415" s="41" t="s">
        <v>813</v>
      </c>
      <c r="J415" s="4"/>
      <c r="M415" s="448"/>
      <c r="N415" s="21" t="s">
        <v>607</v>
      </c>
      <c r="O415" s="21"/>
      <c r="P415" s="86" t="s">
        <v>756</v>
      </c>
      <c r="R415" s="95"/>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c r="AQ415" s="95"/>
      <c r="AR415" s="41"/>
      <c r="AS415" s="41"/>
      <c r="AT415" s="41"/>
      <c r="AW415" s="4"/>
      <c r="BA415" s="448"/>
      <c r="BF415" s="41"/>
    </row>
    <row r="416" spans="1:58">
      <c r="A416" s="1836" t="s">
        <v>734</v>
      </c>
      <c r="B416" s="1638" t="s">
        <v>15</v>
      </c>
      <c r="C416" s="1425"/>
      <c r="D416" s="17" t="s">
        <v>141</v>
      </c>
      <c r="E416" s="41" t="s">
        <v>154</v>
      </c>
      <c r="F416" s="448" t="s">
        <v>216</v>
      </c>
      <c r="G416" s="41" t="s">
        <v>813</v>
      </c>
      <c r="J416" s="4"/>
      <c r="M416" s="448"/>
      <c r="N416" s="21" t="s">
        <v>608</v>
      </c>
      <c r="O416" s="21"/>
      <c r="P416" s="86" t="s">
        <v>756</v>
      </c>
      <c r="R416" s="95"/>
      <c r="S416" s="95"/>
      <c r="T416" s="95"/>
      <c r="U416" s="95"/>
      <c r="V416" s="95"/>
      <c r="W416" s="95"/>
      <c r="X416" s="95"/>
      <c r="Y416" s="95"/>
      <c r="Z416" s="95"/>
      <c r="AA416" s="95"/>
      <c r="AB416" s="95"/>
      <c r="AC416" s="95"/>
      <c r="AD416" s="95"/>
      <c r="AE416" s="95"/>
      <c r="AF416" s="95"/>
      <c r="AG416" s="95"/>
      <c r="AH416" s="95"/>
      <c r="AI416" s="95"/>
      <c r="AJ416" s="95"/>
      <c r="AK416" s="95"/>
      <c r="AL416" s="95"/>
      <c r="AM416" s="95"/>
      <c r="AN416" s="95"/>
      <c r="AO416" s="95"/>
      <c r="AP416" s="95"/>
      <c r="AQ416" s="95"/>
      <c r="AR416" s="41"/>
      <c r="AS416" s="41"/>
      <c r="AT416" s="41"/>
      <c r="AW416" s="4"/>
      <c r="BA416" s="448"/>
      <c r="BF416" s="41"/>
    </row>
    <row r="417" spans="1:58">
      <c r="A417" s="1836" t="s">
        <v>735</v>
      </c>
      <c r="B417" s="1638" t="s">
        <v>14</v>
      </c>
      <c r="C417" s="1425"/>
      <c r="D417" s="17" t="s">
        <v>141</v>
      </c>
      <c r="E417" s="41" t="s">
        <v>154</v>
      </c>
      <c r="F417" s="448" t="s">
        <v>216</v>
      </c>
      <c r="G417" s="41" t="s">
        <v>813</v>
      </c>
      <c r="J417" s="4"/>
      <c r="M417" s="448"/>
      <c r="N417" s="21" t="s">
        <v>578</v>
      </c>
      <c r="O417" s="21"/>
      <c r="P417" s="86" t="s">
        <v>756</v>
      </c>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c r="AP417" s="95"/>
      <c r="AQ417" s="95"/>
      <c r="AR417" s="41"/>
      <c r="AS417" s="41"/>
      <c r="AT417" s="41"/>
      <c r="AW417" s="4"/>
      <c r="BA417" s="448"/>
      <c r="BF417" s="41"/>
    </row>
    <row r="418" spans="1:58">
      <c r="A418" s="1836" t="s">
        <v>736</v>
      </c>
      <c r="B418" s="1638" t="s">
        <v>73</v>
      </c>
      <c r="C418" s="1425"/>
      <c r="D418" s="17" t="s">
        <v>141</v>
      </c>
      <c r="E418" s="41" t="s">
        <v>154</v>
      </c>
      <c r="F418" s="448" t="s">
        <v>216</v>
      </c>
      <c r="G418" s="41" t="s">
        <v>813</v>
      </c>
      <c r="J418" s="4"/>
      <c r="M418" s="448"/>
      <c r="N418" s="21" t="s">
        <v>609</v>
      </c>
      <c r="O418" s="21"/>
      <c r="P418" s="86" t="s">
        <v>756</v>
      </c>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41"/>
      <c r="AS418" s="41"/>
      <c r="AT418" s="41"/>
      <c r="AW418" s="4"/>
      <c r="BA418" s="448"/>
      <c r="BF418" s="41"/>
    </row>
    <row r="419" spans="1:58">
      <c r="A419" s="1836" t="s">
        <v>737</v>
      </c>
      <c r="B419" s="1638" t="s">
        <v>95</v>
      </c>
      <c r="C419" s="1425"/>
      <c r="D419" s="17" t="s">
        <v>141</v>
      </c>
      <c r="E419" s="41" t="s">
        <v>154</v>
      </c>
      <c r="F419" s="448" t="s">
        <v>216</v>
      </c>
      <c r="G419" s="41" t="s">
        <v>813</v>
      </c>
      <c r="J419" s="4"/>
      <c r="M419" s="448"/>
      <c r="N419" s="21" t="s">
        <v>610</v>
      </c>
      <c r="O419" s="21"/>
      <c r="P419" s="86" t="s">
        <v>756</v>
      </c>
      <c r="R419" s="95"/>
      <c r="S419" s="95"/>
      <c r="T419" s="95"/>
      <c r="U419" s="95"/>
      <c r="V419" s="95"/>
      <c r="W419" s="95"/>
      <c r="X419" s="95"/>
      <c r="Y419" s="95"/>
      <c r="Z419" s="95"/>
      <c r="AA419" s="95"/>
      <c r="AB419" s="95"/>
      <c r="AC419" s="95"/>
      <c r="AD419" s="95"/>
      <c r="AE419" s="95"/>
      <c r="AF419" s="95"/>
      <c r="AG419" s="95"/>
      <c r="AH419" s="95"/>
      <c r="AI419" s="95"/>
      <c r="AJ419" s="95"/>
      <c r="AK419" s="95"/>
      <c r="AL419" s="95"/>
      <c r="AM419" s="95"/>
      <c r="AN419" s="95"/>
      <c r="AO419" s="95"/>
      <c r="AP419" s="95"/>
      <c r="AQ419" s="95"/>
      <c r="AR419" s="41"/>
      <c r="AS419" s="41"/>
      <c r="AT419" s="41"/>
      <c r="AW419" s="4"/>
      <c r="BA419" s="448"/>
      <c r="BF419" s="41"/>
    </row>
    <row r="420" spans="1:58">
      <c r="A420" s="1836" t="s">
        <v>738</v>
      </c>
      <c r="B420" s="1638" t="s">
        <v>94</v>
      </c>
      <c r="C420" s="1425"/>
      <c r="D420" s="17" t="s">
        <v>141</v>
      </c>
      <c r="E420" s="41" t="s">
        <v>154</v>
      </c>
      <c r="F420" s="448" t="s">
        <v>216</v>
      </c>
      <c r="G420" s="41" t="s">
        <v>813</v>
      </c>
      <c r="J420" s="4"/>
      <c r="M420" s="448"/>
      <c r="N420" s="21" t="s">
        <v>577</v>
      </c>
      <c r="O420" s="21"/>
      <c r="P420" s="86" t="s">
        <v>756</v>
      </c>
      <c r="R420" s="95"/>
      <c r="S420" s="95"/>
      <c r="T420" s="95"/>
      <c r="U420" s="95"/>
      <c r="V420" s="95"/>
      <c r="W420" s="95"/>
      <c r="X420" s="95"/>
      <c r="Y420" s="95"/>
      <c r="Z420" s="95"/>
      <c r="AA420" s="95"/>
      <c r="AB420" s="95"/>
      <c r="AC420" s="95"/>
      <c r="AD420" s="95"/>
      <c r="AE420" s="95"/>
      <c r="AF420" s="95"/>
      <c r="AG420" s="95"/>
      <c r="AH420" s="95"/>
      <c r="AI420" s="95"/>
      <c r="AJ420" s="95"/>
      <c r="AK420" s="95"/>
      <c r="AL420" s="95"/>
      <c r="AM420" s="95"/>
      <c r="AN420" s="95"/>
      <c r="AO420" s="95"/>
      <c r="AP420" s="95"/>
      <c r="AQ420" s="95"/>
      <c r="AR420" s="41"/>
      <c r="AS420" s="41"/>
      <c r="AT420" s="41"/>
      <c r="AW420" s="4"/>
      <c r="BA420" s="448"/>
      <c r="BF420" s="41"/>
    </row>
    <row r="421" spans="1:58">
      <c r="A421" s="1836" t="s">
        <v>739</v>
      </c>
      <c r="B421" s="1638" t="s">
        <v>888</v>
      </c>
      <c r="C421" s="1425"/>
      <c r="D421" s="17" t="s">
        <v>141</v>
      </c>
      <c r="E421" s="41" t="s">
        <v>154</v>
      </c>
      <c r="F421" s="448" t="s">
        <v>216</v>
      </c>
      <c r="G421" s="41" t="s">
        <v>813</v>
      </c>
      <c r="J421" s="4"/>
      <c r="M421" s="448"/>
      <c r="N421" s="21" t="s">
        <v>576</v>
      </c>
      <c r="O421" s="21"/>
      <c r="P421" s="86" t="s">
        <v>756</v>
      </c>
      <c r="R421" s="95"/>
      <c r="S421" s="95"/>
      <c r="T421" s="95"/>
      <c r="U421" s="95"/>
      <c r="V421" s="95"/>
      <c r="W421" s="95"/>
      <c r="X421" s="95"/>
      <c r="Y421" s="95"/>
      <c r="Z421" s="95"/>
      <c r="AA421" s="95"/>
      <c r="AB421" s="95"/>
      <c r="AC421" s="95"/>
      <c r="AD421" s="95"/>
      <c r="AE421" s="95"/>
      <c r="AF421" s="95"/>
      <c r="AG421" s="95"/>
      <c r="AH421" s="95"/>
      <c r="AI421" s="95"/>
      <c r="AJ421" s="95"/>
      <c r="AK421" s="95"/>
      <c r="AL421" s="95"/>
      <c r="AM421" s="95"/>
      <c r="AN421" s="95"/>
      <c r="AO421" s="95"/>
      <c r="AP421" s="95"/>
      <c r="AQ421" s="95"/>
      <c r="AR421" s="41"/>
      <c r="AS421" s="41"/>
      <c r="AT421" s="41"/>
      <c r="AW421" s="4"/>
      <c r="BA421" s="448"/>
      <c r="BF421" s="41"/>
    </row>
    <row r="422" spans="1:58">
      <c r="A422" s="1836" t="s">
        <v>740</v>
      </c>
      <c r="B422" s="1638" t="s">
        <v>889</v>
      </c>
      <c r="C422" s="1425"/>
      <c r="D422" s="17" t="s">
        <v>141</v>
      </c>
      <c r="E422" s="41" t="s">
        <v>154</v>
      </c>
      <c r="F422" s="448" t="s">
        <v>216</v>
      </c>
      <c r="G422" s="41" t="s">
        <v>813</v>
      </c>
      <c r="J422" s="4"/>
      <c r="M422" s="448"/>
      <c r="N422" s="21" t="s">
        <v>575</v>
      </c>
      <c r="O422" s="21"/>
      <c r="P422" s="86" t="s">
        <v>756</v>
      </c>
      <c r="R422" s="95"/>
      <c r="S422" s="95"/>
      <c r="T422" s="95"/>
      <c r="U422" s="95"/>
      <c r="V422" s="95"/>
      <c r="W422" s="95"/>
      <c r="X422" s="95"/>
      <c r="Y422" s="95"/>
      <c r="Z422" s="95"/>
      <c r="AA422" s="95"/>
      <c r="AB422" s="95"/>
      <c r="AC422" s="95"/>
      <c r="AD422" s="95"/>
      <c r="AE422" s="95"/>
      <c r="AF422" s="95"/>
      <c r="AG422" s="95"/>
      <c r="AH422" s="95"/>
      <c r="AI422" s="95"/>
      <c r="AJ422" s="95"/>
      <c r="AK422" s="95"/>
      <c r="AL422" s="95"/>
      <c r="AM422" s="95"/>
      <c r="AN422" s="95"/>
      <c r="AO422" s="95"/>
      <c r="AP422" s="95"/>
      <c r="AQ422" s="95"/>
      <c r="AR422" s="41"/>
      <c r="AS422" s="41"/>
      <c r="AT422" s="41"/>
      <c r="AW422" s="4"/>
      <c r="BA422" s="448"/>
      <c r="BF422" s="41"/>
    </row>
    <row r="423" spans="1:58">
      <c r="A423" s="1836" t="s">
        <v>742</v>
      </c>
      <c r="B423" s="1638" t="s">
        <v>890</v>
      </c>
      <c r="C423" s="1425"/>
      <c r="D423" s="17" t="s">
        <v>141</v>
      </c>
      <c r="E423" s="41" t="s">
        <v>154</v>
      </c>
      <c r="F423" s="448" t="s">
        <v>216</v>
      </c>
      <c r="G423" s="41" t="s">
        <v>813</v>
      </c>
      <c r="J423" s="4"/>
      <c r="M423" s="448"/>
      <c r="N423" s="21" t="s">
        <v>611</v>
      </c>
      <c r="O423" s="21"/>
      <c r="P423" s="86" t="s">
        <v>756</v>
      </c>
      <c r="R423" s="95"/>
      <c r="S423" s="95"/>
      <c r="T423" s="95"/>
      <c r="U423" s="95"/>
      <c r="V423" s="95"/>
      <c r="W423" s="95"/>
      <c r="X423" s="95"/>
      <c r="Y423" s="95"/>
      <c r="Z423" s="95"/>
      <c r="AA423" s="95"/>
      <c r="AB423" s="95"/>
      <c r="AC423" s="95"/>
      <c r="AD423" s="95"/>
      <c r="AE423" s="95"/>
      <c r="AF423" s="95"/>
      <c r="AG423" s="95"/>
      <c r="AH423" s="95"/>
      <c r="AI423" s="95"/>
      <c r="AJ423" s="95"/>
      <c r="AK423" s="95"/>
      <c r="AL423" s="95"/>
      <c r="AM423" s="95"/>
      <c r="AN423" s="95"/>
      <c r="AO423" s="95"/>
      <c r="AP423" s="95"/>
      <c r="AQ423" s="95"/>
      <c r="AR423" s="41"/>
      <c r="AS423" s="41"/>
      <c r="AT423" s="41"/>
      <c r="AW423" s="4"/>
      <c r="BA423" s="448"/>
      <c r="BF423" s="41"/>
    </row>
    <row r="424" spans="1:58">
      <c r="A424" s="1836" t="s">
        <v>743</v>
      </c>
      <c r="B424" s="1638" t="s">
        <v>891</v>
      </c>
      <c r="C424" s="1425"/>
      <c r="D424" s="17" t="s">
        <v>141</v>
      </c>
      <c r="E424" s="41" t="s">
        <v>154</v>
      </c>
      <c r="F424" s="448" t="s">
        <v>216</v>
      </c>
      <c r="G424" s="41" t="s">
        <v>813</v>
      </c>
      <c r="J424" s="4"/>
      <c r="M424" s="448"/>
      <c r="N424" s="21" t="s">
        <v>612</v>
      </c>
      <c r="O424" s="21"/>
      <c r="P424" s="86" t="s">
        <v>756</v>
      </c>
      <c r="R424" s="95"/>
      <c r="S424" s="95"/>
      <c r="T424" s="95"/>
      <c r="U424" s="95"/>
      <c r="V424" s="95"/>
      <c r="W424" s="95"/>
      <c r="X424" s="95"/>
      <c r="Y424" s="95"/>
      <c r="Z424" s="95"/>
      <c r="AA424" s="95"/>
      <c r="AB424" s="95"/>
      <c r="AC424" s="95"/>
      <c r="AD424" s="95"/>
      <c r="AE424" s="95"/>
      <c r="AF424" s="95"/>
      <c r="AG424" s="95"/>
      <c r="AH424" s="95"/>
      <c r="AI424" s="95"/>
      <c r="AJ424" s="95"/>
      <c r="AK424" s="95"/>
      <c r="AL424" s="95"/>
      <c r="AM424" s="95"/>
      <c r="AN424" s="95"/>
      <c r="AO424" s="95"/>
      <c r="AP424" s="95"/>
      <c r="AQ424" s="95"/>
      <c r="AR424" s="41"/>
      <c r="AS424" s="41"/>
      <c r="AT424" s="41"/>
      <c r="AW424" s="4"/>
      <c r="BA424" s="448"/>
      <c r="BF424" s="41"/>
    </row>
    <row r="425" spans="1:58">
      <c r="A425" s="1836" t="s">
        <v>744</v>
      </c>
      <c r="B425" s="1638" t="s">
        <v>892</v>
      </c>
      <c r="C425" s="1425"/>
      <c r="D425" s="17" t="s">
        <v>141</v>
      </c>
      <c r="E425" s="41" t="s">
        <v>154</v>
      </c>
      <c r="F425" s="448" t="s">
        <v>216</v>
      </c>
      <c r="G425" s="41" t="s">
        <v>813</v>
      </c>
      <c r="J425" s="4"/>
      <c r="M425" s="448"/>
      <c r="N425" s="21" t="s">
        <v>613</v>
      </c>
      <c r="O425" s="21"/>
      <c r="P425" s="86" t="s">
        <v>756</v>
      </c>
      <c r="R425" s="95"/>
      <c r="S425" s="95"/>
      <c r="T425" s="95"/>
      <c r="U425" s="95"/>
      <c r="V425" s="95"/>
      <c r="W425" s="95"/>
      <c r="X425" s="95"/>
      <c r="Y425" s="95"/>
      <c r="Z425" s="95"/>
      <c r="AA425" s="95"/>
      <c r="AB425" s="95"/>
      <c r="AC425" s="95"/>
      <c r="AD425" s="95"/>
      <c r="AE425" s="95"/>
      <c r="AF425" s="95"/>
      <c r="AG425" s="95"/>
      <c r="AH425" s="95"/>
      <c r="AI425" s="95"/>
      <c r="AJ425" s="95"/>
      <c r="AK425" s="95"/>
      <c r="AL425" s="95"/>
      <c r="AM425" s="95"/>
      <c r="AN425" s="95"/>
      <c r="AO425" s="95"/>
      <c r="AP425" s="95"/>
      <c r="AQ425" s="95"/>
      <c r="AR425" s="41"/>
      <c r="AS425" s="41"/>
      <c r="AT425" s="41"/>
      <c r="AW425" s="4"/>
      <c r="BA425" s="448"/>
      <c r="BF425" s="41"/>
    </row>
    <row r="426" spans="1:58">
      <c r="A426" s="1836" t="s">
        <v>745</v>
      </c>
      <c r="B426" s="1638" t="s">
        <v>893</v>
      </c>
      <c r="C426" s="1425"/>
      <c r="D426" s="17" t="s">
        <v>141</v>
      </c>
      <c r="E426" s="41" t="s">
        <v>154</v>
      </c>
      <c r="F426" s="448" t="s">
        <v>216</v>
      </c>
      <c r="G426" s="41" t="s">
        <v>813</v>
      </c>
      <c r="J426" s="4"/>
      <c r="M426" s="448"/>
      <c r="N426" s="21" t="s">
        <v>614</v>
      </c>
      <c r="O426" s="21"/>
      <c r="P426" s="86" t="s">
        <v>756</v>
      </c>
      <c r="R426" s="95"/>
      <c r="S426" s="95"/>
      <c r="T426" s="95"/>
      <c r="U426" s="95"/>
      <c r="V426" s="95"/>
      <c r="W426" s="95"/>
      <c r="X426" s="95"/>
      <c r="Y426" s="95"/>
      <c r="Z426" s="95"/>
      <c r="AA426" s="95"/>
      <c r="AB426" s="95"/>
      <c r="AC426" s="95"/>
      <c r="AD426" s="95"/>
      <c r="AE426" s="95"/>
      <c r="AF426" s="95"/>
      <c r="AG426" s="95"/>
      <c r="AH426" s="95"/>
      <c r="AI426" s="95"/>
      <c r="AJ426" s="95"/>
      <c r="AK426" s="95"/>
      <c r="AL426" s="95"/>
      <c r="AM426" s="95"/>
      <c r="AN426" s="95"/>
      <c r="AO426" s="95"/>
      <c r="AP426" s="95"/>
      <c r="AQ426" s="95"/>
      <c r="AR426" s="41"/>
      <c r="AS426" s="41"/>
      <c r="AT426" s="41"/>
      <c r="AW426" s="4"/>
      <c r="BA426" s="448"/>
      <c r="BF426" s="41"/>
    </row>
    <row r="427" spans="1:58">
      <c r="A427" s="1836" t="s">
        <v>746</v>
      </c>
      <c r="B427" s="1638" t="s">
        <v>894</v>
      </c>
      <c r="C427" s="1425"/>
      <c r="D427" s="17" t="s">
        <v>141</v>
      </c>
      <c r="E427" s="41" t="s">
        <v>154</v>
      </c>
      <c r="F427" s="448" t="s">
        <v>216</v>
      </c>
      <c r="G427" s="41" t="s">
        <v>813</v>
      </c>
      <c r="J427" s="4"/>
      <c r="M427" s="448"/>
      <c r="N427" s="21" t="s">
        <v>615</v>
      </c>
      <c r="O427" s="21"/>
      <c r="P427" s="86" t="s">
        <v>756</v>
      </c>
      <c r="R427" s="95"/>
      <c r="S427" s="95"/>
      <c r="T427" s="95"/>
      <c r="U427" s="95"/>
      <c r="V427" s="95"/>
      <c r="W427" s="95"/>
      <c r="X427" s="95"/>
      <c r="Y427" s="95"/>
      <c r="Z427" s="95"/>
      <c r="AA427" s="95"/>
      <c r="AB427" s="95"/>
      <c r="AC427" s="95"/>
      <c r="AD427" s="95"/>
      <c r="AE427" s="95"/>
      <c r="AF427" s="95"/>
      <c r="AG427" s="95"/>
      <c r="AH427" s="95"/>
      <c r="AI427" s="95"/>
      <c r="AJ427" s="95"/>
      <c r="AK427" s="95"/>
      <c r="AL427" s="95"/>
      <c r="AM427" s="95"/>
      <c r="AN427" s="95"/>
      <c r="AO427" s="95"/>
      <c r="AP427" s="95"/>
      <c r="AQ427" s="95"/>
      <c r="AR427" s="41"/>
      <c r="AS427" s="41"/>
      <c r="AT427" s="41"/>
      <c r="AW427" s="4"/>
      <c r="BA427" s="448"/>
      <c r="BF427" s="41"/>
    </row>
    <row r="428" spans="1:58">
      <c r="A428" s="1836" t="s">
        <v>747</v>
      </c>
      <c r="B428" s="1638" t="s">
        <v>895</v>
      </c>
      <c r="C428" s="1425"/>
      <c r="D428" s="17" t="s">
        <v>141</v>
      </c>
      <c r="E428" s="41" t="s">
        <v>154</v>
      </c>
      <c r="F428" s="448" t="s">
        <v>216</v>
      </c>
      <c r="G428" s="41" t="s">
        <v>813</v>
      </c>
      <c r="J428" s="4"/>
      <c r="M428" s="448"/>
      <c r="N428" s="21" t="s">
        <v>616</v>
      </c>
      <c r="O428" s="21"/>
      <c r="P428" s="86" t="s">
        <v>756</v>
      </c>
      <c r="R428" s="95"/>
      <c r="S428" s="95"/>
      <c r="T428" s="95"/>
      <c r="U428" s="95"/>
      <c r="V428" s="95"/>
      <c r="W428" s="95"/>
      <c r="X428" s="95"/>
      <c r="Y428" s="95"/>
      <c r="Z428" s="95"/>
      <c r="AA428" s="95"/>
      <c r="AB428" s="95"/>
      <c r="AC428" s="95"/>
      <c r="AD428" s="95"/>
      <c r="AE428" s="95"/>
      <c r="AF428" s="95"/>
      <c r="AG428" s="95"/>
      <c r="AH428" s="95"/>
      <c r="AI428" s="95"/>
      <c r="AJ428" s="95"/>
      <c r="AK428" s="95"/>
      <c r="AL428" s="95"/>
      <c r="AM428" s="95"/>
      <c r="AN428" s="95"/>
      <c r="AO428" s="95"/>
      <c r="AP428" s="95"/>
      <c r="AQ428" s="95"/>
      <c r="AR428" s="41"/>
      <c r="AS428" s="41"/>
      <c r="AT428" s="41"/>
      <c r="AW428" s="4"/>
      <c r="BA428" s="448"/>
      <c r="BF428" s="41"/>
    </row>
    <row r="429" spans="1:58">
      <c r="A429" s="1836" t="s">
        <v>748</v>
      </c>
      <c r="B429" s="1638" t="s">
        <v>896</v>
      </c>
      <c r="C429" s="1425"/>
      <c r="D429" s="17" t="s">
        <v>141</v>
      </c>
      <c r="E429" s="41" t="s">
        <v>154</v>
      </c>
      <c r="F429" s="448" t="s">
        <v>216</v>
      </c>
      <c r="G429" s="41" t="s">
        <v>813</v>
      </c>
      <c r="J429" s="4"/>
      <c r="M429" s="448"/>
      <c r="N429" s="21" t="s">
        <v>617</v>
      </c>
      <c r="O429" s="21"/>
      <c r="P429" s="86" t="s">
        <v>756</v>
      </c>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c r="AQ429" s="95"/>
      <c r="AR429" s="41"/>
      <c r="AS429" s="41"/>
      <c r="AT429" s="41"/>
      <c r="AW429" s="4"/>
      <c r="BA429" s="448"/>
      <c r="BF429" s="41"/>
    </row>
    <row r="430" spans="1:58">
      <c r="A430" s="1834" t="s">
        <v>478</v>
      </c>
      <c r="B430" s="1791"/>
      <c r="C430" s="22"/>
      <c r="D430" s="21"/>
      <c r="N430" s="21"/>
      <c r="O430" s="21"/>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c r="AQ430" s="95"/>
      <c r="AR430" s="41"/>
      <c r="AS430" s="41"/>
      <c r="AT430" s="41"/>
      <c r="AW430" s="4"/>
      <c r="BA430" s="448"/>
      <c r="BF430" s="41"/>
    </row>
    <row r="431" spans="1:58">
      <c r="A431" s="1835" t="s">
        <v>884</v>
      </c>
      <c r="B431" s="1638" t="s">
        <v>897</v>
      </c>
      <c r="C431" s="1425"/>
      <c r="D431" s="17" t="s">
        <v>91</v>
      </c>
      <c r="E431" s="41" t="s">
        <v>154</v>
      </c>
      <c r="F431" s="448" t="s">
        <v>216</v>
      </c>
      <c r="G431" s="41" t="s">
        <v>112</v>
      </c>
      <c r="J431" s="4" t="s">
        <v>116</v>
      </c>
      <c r="K431" t="s">
        <v>90</v>
      </c>
      <c r="L431" s="26" t="s">
        <v>113</v>
      </c>
      <c r="N431" s="26" t="s">
        <v>115</v>
      </c>
      <c r="O431" s="21"/>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c r="AQ431" s="95"/>
      <c r="AR431" s="41"/>
      <c r="AS431" s="41"/>
      <c r="AT431" s="41"/>
      <c r="AW431" s="4"/>
      <c r="BA431" s="448"/>
      <c r="BF431" s="41"/>
    </row>
    <row r="432" spans="1:58">
      <c r="A432" s="1835" t="s">
        <v>885</v>
      </c>
      <c r="B432" s="1638" t="s">
        <v>898</v>
      </c>
      <c r="C432" s="1425"/>
      <c r="D432" s="17" t="s">
        <v>91</v>
      </c>
      <c r="E432" s="41" t="s">
        <v>154</v>
      </c>
      <c r="F432" s="448" t="s">
        <v>216</v>
      </c>
      <c r="G432" s="41" t="s">
        <v>112</v>
      </c>
      <c r="J432" s="4" t="s">
        <v>116</v>
      </c>
      <c r="K432" t="s">
        <v>90</v>
      </c>
      <c r="L432" s="26" t="s">
        <v>119</v>
      </c>
      <c r="N432" s="21"/>
      <c r="O432" s="21"/>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41"/>
      <c r="AS432" s="41"/>
      <c r="AT432" s="41"/>
      <c r="AW432" s="4"/>
      <c r="BA432" s="448"/>
      <c r="BF432" s="41"/>
    </row>
    <row r="433" spans="1:58">
      <c r="A433" s="1835" t="s">
        <v>886</v>
      </c>
      <c r="B433" s="1638" t="s">
        <v>899</v>
      </c>
      <c r="C433" s="1425"/>
      <c r="D433" s="17" t="s">
        <v>91</v>
      </c>
      <c r="E433" s="41" t="s">
        <v>154</v>
      </c>
      <c r="F433" s="448" t="s">
        <v>216</v>
      </c>
      <c r="G433" s="41" t="s">
        <v>112</v>
      </c>
      <c r="J433" s="4" t="s">
        <v>116</v>
      </c>
      <c r="K433" t="s">
        <v>90</v>
      </c>
      <c r="L433" s="26" t="s">
        <v>625</v>
      </c>
      <c r="N433" s="21" t="s">
        <v>757</v>
      </c>
      <c r="O433" s="21" t="s">
        <v>158</v>
      </c>
      <c r="R433" s="95"/>
      <c r="S433" s="95"/>
      <c r="T433" s="95"/>
      <c r="U433" s="95"/>
      <c r="V433" s="95"/>
      <c r="W433" s="95"/>
      <c r="X433" s="95"/>
      <c r="Y433" s="95"/>
      <c r="Z433" s="95"/>
      <c r="AA433" s="95"/>
      <c r="AB433" s="95"/>
      <c r="AC433" s="95"/>
      <c r="AD433" s="95"/>
      <c r="AE433" s="95"/>
      <c r="AF433" s="95"/>
      <c r="AG433" s="95"/>
      <c r="AH433" s="95"/>
      <c r="AI433" s="95"/>
      <c r="AJ433" s="95"/>
      <c r="AK433" s="95"/>
      <c r="AL433" s="95"/>
      <c r="AM433" s="95"/>
      <c r="AN433" s="95"/>
      <c r="AO433" s="95"/>
      <c r="AP433" s="95"/>
      <c r="AQ433" s="95"/>
      <c r="AR433" s="41"/>
      <c r="AS433" s="41"/>
      <c r="AT433" s="41"/>
      <c r="AW433" s="4"/>
      <c r="BA433" s="448"/>
      <c r="BF433" s="41"/>
    </row>
    <row r="434" spans="1:58">
      <c r="A434" s="1835" t="s">
        <v>887</v>
      </c>
      <c r="B434" s="1638" t="s">
        <v>900</v>
      </c>
      <c r="C434" s="1425"/>
      <c r="D434" s="17" t="s">
        <v>91</v>
      </c>
      <c r="E434" s="41" t="s">
        <v>154</v>
      </c>
      <c r="F434" s="448" t="s">
        <v>216</v>
      </c>
      <c r="G434" s="41" t="s">
        <v>112</v>
      </c>
      <c r="J434" s="4" t="s">
        <v>116</v>
      </c>
      <c r="K434" t="s">
        <v>90</v>
      </c>
      <c r="L434" s="26" t="s">
        <v>624</v>
      </c>
      <c r="N434" s="21" t="s">
        <v>757</v>
      </c>
      <c r="O434" s="21"/>
      <c r="R434" s="95"/>
      <c r="S434" s="95"/>
      <c r="T434" s="95"/>
      <c r="U434" s="95"/>
      <c r="V434" s="95"/>
      <c r="W434" s="95"/>
      <c r="X434" s="95"/>
      <c r="Y434" s="95"/>
      <c r="Z434" s="95"/>
      <c r="AA434" s="95"/>
      <c r="AB434" s="95"/>
      <c r="AC434" s="95"/>
      <c r="AD434" s="95"/>
      <c r="AE434" s="95"/>
      <c r="AF434" s="95"/>
      <c r="AG434" s="95"/>
      <c r="AH434" s="95"/>
      <c r="AI434" s="95"/>
      <c r="AJ434" s="95"/>
      <c r="AK434" s="95"/>
      <c r="AL434" s="95"/>
      <c r="AM434" s="95"/>
      <c r="AN434" s="95"/>
      <c r="AO434" s="95"/>
      <c r="AP434" s="95"/>
      <c r="AQ434" s="95"/>
      <c r="AR434" s="41"/>
      <c r="AS434" s="41"/>
      <c r="AT434" s="41"/>
      <c r="AW434" s="4"/>
      <c r="BA434" s="448"/>
      <c r="BF434" s="41"/>
    </row>
    <row r="435" spans="1:58">
      <c r="A435" s="1835" t="s">
        <v>622</v>
      </c>
      <c r="B435" s="1638" t="s">
        <v>901</v>
      </c>
      <c r="C435" s="1425"/>
      <c r="D435" s="17" t="s">
        <v>91</v>
      </c>
      <c r="E435" s="41" t="s">
        <v>154</v>
      </c>
      <c r="F435" s="448" t="s">
        <v>216</v>
      </c>
      <c r="G435" s="41" t="s">
        <v>92</v>
      </c>
      <c r="H435" s="41" t="s">
        <v>163</v>
      </c>
      <c r="I435" s="4" t="s">
        <v>116</v>
      </c>
      <c r="J435" s="41" t="s">
        <v>153</v>
      </c>
      <c r="K435" t="s">
        <v>90</v>
      </c>
      <c r="M435" t="s">
        <v>98</v>
      </c>
      <c r="N435" s="21"/>
      <c r="O435" s="21"/>
      <c r="R435" s="95"/>
      <c r="S435" s="95"/>
      <c r="T435" s="95"/>
      <c r="U435" s="95"/>
      <c r="V435" s="95"/>
      <c r="W435" s="95"/>
      <c r="X435" s="95"/>
      <c r="Y435" s="95"/>
      <c r="Z435" s="95"/>
      <c r="AA435" s="95"/>
      <c r="AB435" s="95"/>
      <c r="AC435" s="95"/>
      <c r="AD435" s="95"/>
      <c r="AE435" s="95"/>
      <c r="AF435" s="95"/>
      <c r="AG435" s="95"/>
      <c r="AH435" s="95"/>
      <c r="AI435" s="95"/>
      <c r="AJ435" s="95"/>
      <c r="AK435" s="95"/>
      <c r="AL435" s="95"/>
      <c r="AM435" s="95"/>
      <c r="AN435" s="95"/>
      <c r="AO435" s="95"/>
      <c r="AP435" s="95"/>
      <c r="AQ435" s="95"/>
      <c r="AR435" s="41"/>
      <c r="AS435" s="41"/>
      <c r="AT435" s="41"/>
      <c r="AW435" s="4"/>
      <c r="BA435" s="448"/>
      <c r="BF435" s="41"/>
    </row>
    <row r="436" spans="1:58">
      <c r="A436" s="1835" t="s">
        <v>316</v>
      </c>
      <c r="B436" s="1638" t="s">
        <v>902</v>
      </c>
      <c r="C436" s="1425"/>
      <c r="D436" s="17" t="s">
        <v>91</v>
      </c>
      <c r="E436" s="41"/>
      <c r="F436" s="448" t="s">
        <v>216</v>
      </c>
      <c r="G436" s="41" t="s">
        <v>176</v>
      </c>
      <c r="J436" s="4" t="s">
        <v>116</v>
      </c>
      <c r="K436" t="s">
        <v>90</v>
      </c>
      <c r="L436" s="125" t="s">
        <v>187</v>
      </c>
      <c r="N436" s="21"/>
      <c r="O436" s="21"/>
      <c r="R436" s="95"/>
      <c r="S436" s="95"/>
      <c r="T436" s="95"/>
      <c r="U436" s="95"/>
      <c r="V436" s="95"/>
      <c r="W436" s="95"/>
      <c r="X436" s="95"/>
      <c r="Y436" s="95"/>
      <c r="Z436" s="95"/>
      <c r="AA436" s="95"/>
      <c r="AB436" s="95"/>
      <c r="AC436" s="95"/>
      <c r="AD436" s="95"/>
      <c r="AE436" s="95"/>
      <c r="AF436" s="95"/>
      <c r="AG436" s="95"/>
      <c r="AH436" s="95"/>
      <c r="AI436" s="95"/>
      <c r="AJ436" s="95"/>
      <c r="AK436" s="95"/>
      <c r="AL436" s="95"/>
      <c r="AM436" s="95"/>
      <c r="AN436" s="95"/>
      <c r="AO436" s="95"/>
      <c r="AP436" s="95"/>
      <c r="AQ436" s="95"/>
      <c r="AR436" s="41"/>
      <c r="AS436" s="41"/>
      <c r="AT436" s="41"/>
      <c r="AW436" s="4"/>
      <c r="BA436" s="448"/>
      <c r="BF436" s="41"/>
    </row>
    <row r="437" spans="1:58">
      <c r="A437" s="1851" t="s">
        <v>514</v>
      </c>
      <c r="B437" s="1791"/>
      <c r="C437" s="22"/>
      <c r="D437" s="17"/>
      <c r="E437" s="41"/>
      <c r="G437" s="41"/>
      <c r="J437" s="4"/>
      <c r="N437" s="21"/>
      <c r="O437" s="21"/>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41"/>
      <c r="AS437" s="41"/>
      <c r="AT437" s="41"/>
      <c r="AW437" s="4"/>
      <c r="BA437" s="448"/>
      <c r="BF437" s="41"/>
    </row>
    <row r="438" spans="1:58">
      <c r="A438" s="1797" t="s">
        <v>731</v>
      </c>
      <c r="B438" s="1638" t="s">
        <v>903</v>
      </c>
      <c r="C438" s="1440"/>
      <c r="D438" s="17" t="s">
        <v>141</v>
      </c>
      <c r="E438" s="41" t="s">
        <v>154</v>
      </c>
      <c r="F438" s="448" t="s">
        <v>216</v>
      </c>
      <c r="G438" s="41" t="s">
        <v>813</v>
      </c>
      <c r="J438" s="4" t="s">
        <v>116</v>
      </c>
      <c r="M438" s="448"/>
      <c r="N438" s="21"/>
      <c r="O438" s="140" t="s">
        <v>2726</v>
      </c>
      <c r="P438" s="86" t="s">
        <v>756</v>
      </c>
      <c r="R438" s="95"/>
      <c r="S438" s="95"/>
      <c r="T438" s="95"/>
      <c r="U438" s="95"/>
      <c r="V438" s="95"/>
      <c r="W438" s="95"/>
      <c r="X438" s="95"/>
      <c r="Y438" s="95"/>
      <c r="Z438" s="95"/>
      <c r="AA438" s="95"/>
      <c r="AB438" s="95"/>
      <c r="AC438" s="95"/>
      <c r="AD438" s="95"/>
      <c r="AE438" s="95"/>
      <c r="AF438" s="95"/>
      <c r="AG438" s="95"/>
      <c r="AH438" s="95"/>
      <c r="AI438" s="95"/>
      <c r="AJ438" s="95"/>
      <c r="AK438" s="95"/>
      <c r="AL438" s="95"/>
      <c r="AM438" s="95"/>
      <c r="AN438" s="95"/>
      <c r="AO438" s="95"/>
      <c r="AP438" s="95"/>
      <c r="AQ438" s="95"/>
      <c r="AR438" s="41"/>
      <c r="AS438" s="41"/>
      <c r="AT438" s="41"/>
      <c r="AW438" s="4"/>
      <c r="BA438" s="448"/>
      <c r="BF438" s="41"/>
    </row>
    <row r="439" spans="1:58">
      <c r="A439" s="1797" t="s">
        <v>445</v>
      </c>
      <c r="B439" s="1638" t="s">
        <v>904</v>
      </c>
      <c r="C439" s="1440"/>
      <c r="D439" s="17" t="s">
        <v>141</v>
      </c>
      <c r="E439" s="41" t="s">
        <v>154</v>
      </c>
      <c r="F439" s="448" t="s">
        <v>216</v>
      </c>
      <c r="G439" s="41" t="s">
        <v>813</v>
      </c>
      <c r="J439" s="4" t="s">
        <v>116</v>
      </c>
      <c r="M439" s="448"/>
      <c r="N439" s="21"/>
      <c r="O439" s="140" t="s">
        <v>571</v>
      </c>
      <c r="P439" s="86" t="s">
        <v>756</v>
      </c>
      <c r="R439" s="95"/>
      <c r="S439" s="95"/>
      <c r="T439" s="95"/>
      <c r="U439" s="95"/>
      <c r="V439" s="95"/>
      <c r="W439" s="95"/>
      <c r="X439" s="95"/>
      <c r="Y439" s="95"/>
      <c r="Z439" s="95"/>
      <c r="AA439" s="95"/>
      <c r="AB439" s="95"/>
      <c r="AC439" s="95"/>
      <c r="AD439" s="95"/>
      <c r="AE439" s="95"/>
      <c r="AF439" s="95"/>
      <c r="AG439" s="95"/>
      <c r="AH439" s="95"/>
      <c r="AI439" s="95"/>
      <c r="AJ439" s="95"/>
      <c r="AK439" s="95"/>
      <c r="AL439" s="95"/>
      <c r="AM439" s="95"/>
      <c r="AN439" s="95"/>
      <c r="AO439" s="95"/>
      <c r="AP439" s="95"/>
      <c r="AQ439" s="95"/>
      <c r="AR439" s="41"/>
      <c r="AS439" s="41"/>
      <c r="AT439" s="41"/>
      <c r="AW439" s="4"/>
      <c r="BA439" s="448"/>
      <c r="BF439" s="41"/>
    </row>
    <row r="440" spans="1:58">
      <c r="A440" s="1836" t="s">
        <v>749</v>
      </c>
      <c r="B440" s="1638" t="s">
        <v>713</v>
      </c>
      <c r="C440" s="1425"/>
      <c r="D440" s="17" t="s">
        <v>141</v>
      </c>
      <c r="E440" s="41" t="s">
        <v>154</v>
      </c>
      <c r="F440" s="448" t="s">
        <v>216</v>
      </c>
      <c r="G440" s="41" t="s">
        <v>813</v>
      </c>
      <c r="J440" s="4" t="s">
        <v>116</v>
      </c>
      <c r="M440" s="448"/>
      <c r="N440" s="21" t="s">
        <v>584</v>
      </c>
      <c r="O440" s="21"/>
      <c r="P440" s="86" t="s">
        <v>756</v>
      </c>
      <c r="R440" s="95"/>
      <c r="S440" s="95"/>
      <c r="T440" s="95"/>
      <c r="U440" s="95"/>
      <c r="V440" s="95"/>
      <c r="W440" s="95"/>
      <c r="X440" s="95"/>
      <c r="Y440" s="95"/>
      <c r="Z440" s="95"/>
      <c r="AA440" s="95"/>
      <c r="AB440" s="95"/>
      <c r="AC440" s="95"/>
      <c r="AD440" s="95"/>
      <c r="AE440" s="95"/>
      <c r="AF440" s="95"/>
      <c r="AG440" s="95"/>
      <c r="AH440" s="95"/>
      <c r="AI440" s="95"/>
      <c r="AJ440" s="95"/>
      <c r="AK440" s="95"/>
      <c r="AL440" s="95"/>
      <c r="AM440" s="95"/>
      <c r="AN440" s="95"/>
      <c r="AO440" s="95"/>
      <c r="AP440" s="95"/>
      <c r="AQ440" s="95"/>
      <c r="AR440" s="41"/>
      <c r="AS440" s="41"/>
      <c r="AT440" s="41"/>
      <c r="AW440" s="4"/>
      <c r="BA440" s="448"/>
      <c r="BF440" s="41"/>
    </row>
    <row r="441" spans="1:58">
      <c r="A441" s="1836" t="s">
        <v>750</v>
      </c>
      <c r="B441" s="1638" t="s">
        <v>905</v>
      </c>
      <c r="C441" s="1425"/>
      <c r="D441" s="17" t="s">
        <v>141</v>
      </c>
      <c r="E441" s="41" t="s">
        <v>154</v>
      </c>
      <c r="F441" s="448" t="s">
        <v>216</v>
      </c>
      <c r="G441" s="41" t="s">
        <v>813</v>
      </c>
      <c r="J441" s="4" t="s">
        <v>116</v>
      </c>
      <c r="M441" s="448"/>
      <c r="N441" s="21" t="s">
        <v>583</v>
      </c>
      <c r="O441" s="21"/>
      <c r="P441" s="86" t="s">
        <v>756</v>
      </c>
      <c r="R441" s="95"/>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c r="AQ441" s="95"/>
      <c r="AR441" s="41"/>
      <c r="AS441" s="41"/>
      <c r="AT441" s="41"/>
      <c r="AW441" s="4"/>
      <c r="BA441" s="448"/>
      <c r="BF441" s="41"/>
    </row>
    <row r="442" spans="1:58">
      <c r="A442" s="1836" t="s">
        <v>751</v>
      </c>
      <c r="B442" s="1638" t="s">
        <v>906</v>
      </c>
      <c r="C442" s="1425"/>
      <c r="D442" s="17" t="s">
        <v>141</v>
      </c>
      <c r="E442" s="41" t="s">
        <v>154</v>
      </c>
      <c r="F442" s="448" t="s">
        <v>216</v>
      </c>
      <c r="G442" s="41" t="s">
        <v>813</v>
      </c>
      <c r="J442" s="4" t="s">
        <v>116</v>
      </c>
      <c r="M442" s="448"/>
      <c r="N442" s="21" t="s">
        <v>582</v>
      </c>
      <c r="O442" s="21"/>
      <c r="P442" s="86" t="s">
        <v>756</v>
      </c>
      <c r="R442" s="95"/>
      <c r="S442" s="95"/>
      <c r="T442" s="95"/>
      <c r="U442" s="95"/>
      <c r="V442" s="95"/>
      <c r="W442" s="95"/>
      <c r="X442" s="95"/>
      <c r="Y442" s="95"/>
      <c r="Z442" s="95"/>
      <c r="AA442" s="95"/>
      <c r="AB442" s="95"/>
      <c r="AC442" s="95"/>
      <c r="AD442" s="95"/>
      <c r="AE442" s="95"/>
      <c r="AF442" s="95"/>
      <c r="AG442" s="95"/>
      <c r="AH442" s="95"/>
      <c r="AI442" s="95"/>
      <c r="AJ442" s="95"/>
      <c r="AK442" s="95"/>
      <c r="AL442" s="95"/>
      <c r="AM442" s="95"/>
      <c r="AN442" s="95"/>
      <c r="AO442" s="95"/>
      <c r="AP442" s="95"/>
      <c r="AQ442" s="95"/>
      <c r="AR442" s="41"/>
      <c r="AS442" s="41"/>
      <c r="AT442" s="41"/>
      <c r="AW442" s="4"/>
      <c r="BA442" s="448"/>
      <c r="BF442" s="41"/>
    </row>
    <row r="443" spans="1:58">
      <c r="A443" s="1836" t="s">
        <v>732</v>
      </c>
      <c r="B443" s="1638" t="s">
        <v>907</v>
      </c>
      <c r="C443" s="1425"/>
      <c r="D443" s="17" t="s">
        <v>141</v>
      </c>
      <c r="E443" s="41" t="s">
        <v>154</v>
      </c>
      <c r="F443" s="448" t="s">
        <v>216</v>
      </c>
      <c r="G443" s="41" t="s">
        <v>813</v>
      </c>
      <c r="J443" s="4" t="s">
        <v>116</v>
      </c>
      <c r="M443" s="448"/>
      <c r="N443" s="21" t="s">
        <v>581</v>
      </c>
      <c r="O443" s="21"/>
      <c r="P443" s="86" t="s">
        <v>756</v>
      </c>
      <c r="R443" s="95"/>
      <c r="S443" s="95"/>
      <c r="T443" s="95"/>
      <c r="U443" s="95"/>
      <c r="V443" s="95"/>
      <c r="W443" s="95"/>
      <c r="X443" s="95"/>
      <c r="Y443" s="95"/>
      <c r="Z443" s="95"/>
      <c r="AA443" s="95"/>
      <c r="AB443" s="95"/>
      <c r="AC443" s="95"/>
      <c r="AD443" s="95"/>
      <c r="AE443" s="95"/>
      <c r="AF443" s="95"/>
      <c r="AG443" s="95"/>
      <c r="AH443" s="95"/>
      <c r="AI443" s="95"/>
      <c r="AJ443" s="95"/>
      <c r="AK443" s="95"/>
      <c r="AL443" s="95"/>
      <c r="AM443" s="95"/>
      <c r="AN443" s="95"/>
      <c r="AO443" s="95"/>
      <c r="AP443" s="95"/>
      <c r="AQ443" s="95"/>
      <c r="AR443" s="41"/>
      <c r="AS443" s="41"/>
      <c r="AT443" s="41"/>
      <c r="AW443" s="4"/>
      <c r="BA443" s="448"/>
      <c r="BF443" s="41"/>
    </row>
    <row r="444" spans="1:58">
      <c r="A444" s="1836" t="s">
        <v>728</v>
      </c>
      <c r="B444" s="1638" t="s">
        <v>908</v>
      </c>
      <c r="C444" s="1425"/>
      <c r="D444" s="17" t="s">
        <v>141</v>
      </c>
      <c r="E444" s="41" t="s">
        <v>154</v>
      </c>
      <c r="F444" s="448" t="s">
        <v>216</v>
      </c>
      <c r="G444" s="41" t="s">
        <v>813</v>
      </c>
      <c r="J444" s="4" t="s">
        <v>116</v>
      </c>
      <c r="M444" s="448"/>
      <c r="N444" s="21" t="s">
        <v>580</v>
      </c>
      <c r="O444" s="21"/>
      <c r="P444" s="86" t="s">
        <v>756</v>
      </c>
      <c r="R444" s="95"/>
      <c r="S444" s="95"/>
      <c r="T444" s="95"/>
      <c r="U444" s="95"/>
      <c r="V444" s="95"/>
      <c r="W444" s="95"/>
      <c r="X444" s="95"/>
      <c r="Y444" s="95"/>
      <c r="Z444" s="95"/>
      <c r="AA444" s="95"/>
      <c r="AB444" s="95"/>
      <c r="AC444" s="95"/>
      <c r="AD444" s="95"/>
      <c r="AE444" s="95"/>
      <c r="AF444" s="95"/>
      <c r="AG444" s="95"/>
      <c r="AH444" s="95"/>
      <c r="AI444" s="95"/>
      <c r="AJ444" s="95"/>
      <c r="AK444" s="95"/>
      <c r="AL444" s="95"/>
      <c r="AM444" s="95"/>
      <c r="AN444" s="95"/>
      <c r="AO444" s="95"/>
      <c r="AP444" s="95"/>
      <c r="AQ444" s="95"/>
      <c r="AR444" s="41"/>
      <c r="AS444" s="41"/>
      <c r="AT444" s="41"/>
      <c r="AW444" s="4"/>
      <c r="BA444" s="448"/>
      <c r="BF444" s="41"/>
    </row>
    <row r="445" spans="1:58">
      <c r="A445" s="1836" t="s">
        <v>733</v>
      </c>
      <c r="B445" s="1638" t="s">
        <v>909</v>
      </c>
      <c r="C445" s="1425"/>
      <c r="D445" s="17" t="s">
        <v>141</v>
      </c>
      <c r="E445" s="41" t="s">
        <v>154</v>
      </c>
      <c r="F445" s="448" t="s">
        <v>216</v>
      </c>
      <c r="G445" s="41" t="s">
        <v>813</v>
      </c>
      <c r="J445" s="4" t="s">
        <v>116</v>
      </c>
      <c r="M445" s="448"/>
      <c r="N445" s="21" t="s">
        <v>606</v>
      </c>
      <c r="O445" s="21"/>
      <c r="P445" s="86" t="s">
        <v>756</v>
      </c>
      <c r="R445" s="95"/>
      <c r="S445" s="95"/>
      <c r="T445" s="95"/>
      <c r="U445" s="95"/>
      <c r="V445" s="95"/>
      <c r="W445" s="95"/>
      <c r="X445" s="95"/>
      <c r="Y445" s="95"/>
      <c r="Z445" s="95"/>
      <c r="AA445" s="95"/>
      <c r="AB445" s="95"/>
      <c r="AC445" s="95"/>
      <c r="AD445" s="95"/>
      <c r="AE445" s="95"/>
      <c r="AF445" s="95"/>
      <c r="AG445" s="95"/>
      <c r="AH445" s="95"/>
      <c r="AI445" s="95"/>
      <c r="AJ445" s="95"/>
      <c r="AK445" s="95"/>
      <c r="AL445" s="95"/>
      <c r="AM445" s="95"/>
      <c r="AN445" s="95"/>
      <c r="AO445" s="95"/>
      <c r="AP445" s="95"/>
      <c r="AQ445" s="95"/>
      <c r="AR445" s="41"/>
      <c r="AS445" s="41"/>
      <c r="AT445" s="41"/>
      <c r="AW445" s="4"/>
      <c r="BA445" s="448"/>
      <c r="BF445" s="41"/>
    </row>
    <row r="446" spans="1:58">
      <c r="A446" s="1836" t="s">
        <v>729</v>
      </c>
      <c r="B446" s="1638" t="s">
        <v>910</v>
      </c>
      <c r="C446" s="1425"/>
      <c r="D446" s="17" t="s">
        <v>141</v>
      </c>
      <c r="E446" s="41" t="s">
        <v>154</v>
      </c>
      <c r="F446" s="448" t="s">
        <v>216</v>
      </c>
      <c r="G446" s="41" t="s">
        <v>813</v>
      </c>
      <c r="J446" s="4" t="s">
        <v>116</v>
      </c>
      <c r="M446" s="448"/>
      <c r="N446" s="21" t="s">
        <v>579</v>
      </c>
      <c r="O446" s="21"/>
      <c r="P446" s="86" t="s">
        <v>756</v>
      </c>
      <c r="R446" s="95"/>
      <c r="S446" s="95"/>
      <c r="T446" s="95"/>
      <c r="U446" s="95"/>
      <c r="V446" s="95"/>
      <c r="W446" s="95"/>
      <c r="X446" s="95"/>
      <c r="Y446" s="95"/>
      <c r="Z446" s="95"/>
      <c r="AA446" s="95"/>
      <c r="AB446" s="95"/>
      <c r="AC446" s="95"/>
      <c r="AD446" s="95"/>
      <c r="AE446" s="95"/>
      <c r="AF446" s="95"/>
      <c r="AG446" s="95"/>
      <c r="AH446" s="95"/>
      <c r="AI446" s="95"/>
      <c r="AJ446" s="95"/>
      <c r="AK446" s="95"/>
      <c r="AL446" s="95"/>
      <c r="AM446" s="95"/>
      <c r="AN446" s="95"/>
      <c r="AO446" s="95"/>
      <c r="AP446" s="95"/>
      <c r="AQ446" s="95"/>
      <c r="AR446" s="41"/>
      <c r="AS446" s="41"/>
      <c r="AT446" s="41"/>
      <c r="AW446" s="4"/>
      <c r="BA446" s="448"/>
      <c r="BF446" s="41"/>
    </row>
    <row r="447" spans="1:58">
      <c r="A447" s="1836" t="s">
        <v>727</v>
      </c>
      <c r="B447" s="1638" t="s">
        <v>911</v>
      </c>
      <c r="C447" s="1425"/>
      <c r="D447" s="17" t="s">
        <v>141</v>
      </c>
      <c r="E447" s="41" t="s">
        <v>154</v>
      </c>
      <c r="F447" s="448" t="s">
        <v>216</v>
      </c>
      <c r="G447" s="41" t="s">
        <v>813</v>
      </c>
      <c r="J447" s="4" t="s">
        <v>116</v>
      </c>
      <c r="M447" s="448"/>
      <c r="N447" s="21" t="s">
        <v>607</v>
      </c>
      <c r="O447" s="21"/>
      <c r="P447" s="86" t="s">
        <v>756</v>
      </c>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41"/>
      <c r="AS447" s="41"/>
      <c r="AT447" s="41"/>
      <c r="AW447" s="4"/>
      <c r="BA447" s="448"/>
      <c r="BF447" s="41"/>
    </row>
    <row r="448" spans="1:58">
      <c r="A448" s="1836" t="s">
        <v>734</v>
      </c>
      <c r="B448" s="1638" t="s">
        <v>912</v>
      </c>
      <c r="C448" s="1425"/>
      <c r="D448" s="17" t="s">
        <v>141</v>
      </c>
      <c r="E448" s="41" t="s">
        <v>154</v>
      </c>
      <c r="F448" s="448" t="s">
        <v>216</v>
      </c>
      <c r="G448" s="41" t="s">
        <v>813</v>
      </c>
      <c r="J448" s="4" t="s">
        <v>116</v>
      </c>
      <c r="M448" s="448"/>
      <c r="N448" s="21" t="s">
        <v>608</v>
      </c>
      <c r="O448" s="21"/>
      <c r="P448" s="86" t="s">
        <v>756</v>
      </c>
      <c r="R448" s="95"/>
      <c r="S448" s="95"/>
      <c r="T448" s="95"/>
      <c r="U448" s="95"/>
      <c r="V448" s="95"/>
      <c r="W448" s="95"/>
      <c r="X448" s="95"/>
      <c r="Y448" s="95"/>
      <c r="Z448" s="95"/>
      <c r="AA448" s="95"/>
      <c r="AB448" s="95"/>
      <c r="AC448" s="95"/>
      <c r="AD448" s="95"/>
      <c r="AE448" s="95"/>
      <c r="AF448" s="95"/>
      <c r="AG448" s="95"/>
      <c r="AH448" s="95"/>
      <c r="AI448" s="95"/>
      <c r="AJ448" s="95"/>
      <c r="AK448" s="95"/>
      <c r="AL448" s="95"/>
      <c r="AM448" s="95"/>
      <c r="AN448" s="95"/>
      <c r="AO448" s="95"/>
      <c r="AP448" s="95"/>
      <c r="AQ448" s="95"/>
      <c r="AR448" s="41"/>
      <c r="AS448" s="41"/>
      <c r="AT448" s="41"/>
      <c r="AW448" s="4"/>
      <c r="BA448" s="448"/>
      <c r="BF448" s="41"/>
    </row>
    <row r="449" spans="1:58">
      <c r="A449" s="1836" t="s">
        <v>735</v>
      </c>
      <c r="B449" s="1638" t="s">
        <v>299</v>
      </c>
      <c r="C449" s="1425"/>
      <c r="D449" s="17" t="s">
        <v>141</v>
      </c>
      <c r="E449" s="41" t="s">
        <v>154</v>
      </c>
      <c r="F449" s="448" t="s">
        <v>216</v>
      </c>
      <c r="G449" s="41" t="s">
        <v>813</v>
      </c>
      <c r="J449" s="4" t="s">
        <v>116</v>
      </c>
      <c r="M449" s="448"/>
      <c r="N449" s="21" t="s">
        <v>578</v>
      </c>
      <c r="O449" s="21"/>
      <c r="P449" s="86" t="s">
        <v>756</v>
      </c>
      <c r="R449" s="95"/>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c r="AQ449" s="95"/>
      <c r="AR449" s="41"/>
      <c r="AS449" s="41"/>
      <c r="AT449" s="41"/>
      <c r="AW449" s="4"/>
      <c r="BA449" s="448"/>
      <c r="BF449" s="41"/>
    </row>
    <row r="450" spans="1:58">
      <c r="A450" s="1836" t="s">
        <v>736</v>
      </c>
      <c r="B450" s="1638" t="s">
        <v>298</v>
      </c>
      <c r="C450" s="1425"/>
      <c r="D450" s="17" t="s">
        <v>141</v>
      </c>
      <c r="E450" s="41" t="s">
        <v>154</v>
      </c>
      <c r="F450" s="448" t="s">
        <v>216</v>
      </c>
      <c r="G450" s="41" t="s">
        <v>813</v>
      </c>
      <c r="J450" s="4" t="s">
        <v>116</v>
      </c>
      <c r="M450" s="448"/>
      <c r="N450" s="21" t="s">
        <v>609</v>
      </c>
      <c r="O450" s="21"/>
      <c r="P450" s="86" t="s">
        <v>756</v>
      </c>
      <c r="R450" s="95"/>
      <c r="S450" s="95"/>
      <c r="T450" s="95"/>
      <c r="U450" s="95"/>
      <c r="V450" s="95"/>
      <c r="W450" s="95"/>
      <c r="X450" s="95"/>
      <c r="Y450" s="95"/>
      <c r="Z450" s="95"/>
      <c r="AA450" s="95"/>
      <c r="AB450" s="95"/>
      <c r="AC450" s="95"/>
      <c r="AD450" s="95"/>
      <c r="AE450" s="95"/>
      <c r="AF450" s="95"/>
      <c r="AG450" s="95"/>
      <c r="AH450" s="95"/>
      <c r="AI450" s="95"/>
      <c r="AJ450" s="95"/>
      <c r="AK450" s="95"/>
      <c r="AL450" s="95"/>
      <c r="AM450" s="95"/>
      <c r="AN450" s="95"/>
      <c r="AO450" s="95"/>
      <c r="AP450" s="95"/>
      <c r="AQ450" s="95"/>
      <c r="AR450" s="41"/>
      <c r="AS450" s="41"/>
      <c r="AT450" s="41"/>
      <c r="AW450" s="4"/>
      <c r="BA450" s="448"/>
      <c r="BF450" s="41"/>
    </row>
    <row r="451" spans="1:58">
      <c r="A451" s="1836" t="s">
        <v>737</v>
      </c>
      <c r="B451" s="1638" t="s">
        <v>139</v>
      </c>
      <c r="C451" s="1425"/>
      <c r="D451" s="17" t="s">
        <v>141</v>
      </c>
      <c r="E451" s="41" t="s">
        <v>154</v>
      </c>
      <c r="F451" s="448" t="s">
        <v>216</v>
      </c>
      <c r="G451" s="41" t="s">
        <v>813</v>
      </c>
      <c r="J451" s="4" t="s">
        <v>116</v>
      </c>
      <c r="M451" s="448"/>
      <c r="N451" s="21" t="s">
        <v>610</v>
      </c>
      <c r="O451" s="21"/>
      <c r="P451" s="86" t="s">
        <v>756</v>
      </c>
      <c r="R451" s="95"/>
      <c r="S451" s="95"/>
      <c r="T451" s="95"/>
      <c r="U451" s="95"/>
      <c r="V451" s="95"/>
      <c r="W451" s="95"/>
      <c r="X451" s="95"/>
      <c r="Y451" s="95"/>
      <c r="Z451" s="95"/>
      <c r="AA451" s="95"/>
      <c r="AB451" s="95"/>
      <c r="AC451" s="95"/>
      <c r="AD451" s="95"/>
      <c r="AE451" s="95"/>
      <c r="AF451" s="95"/>
      <c r="AG451" s="95"/>
      <c r="AH451" s="95"/>
      <c r="AI451" s="95"/>
      <c r="AJ451" s="95"/>
      <c r="AK451" s="95"/>
      <c r="AL451" s="95"/>
      <c r="AM451" s="95"/>
      <c r="AN451" s="95"/>
      <c r="AO451" s="95"/>
      <c r="AP451" s="95"/>
      <c r="AQ451" s="95"/>
      <c r="AR451" s="41"/>
      <c r="AS451" s="41"/>
      <c r="AT451" s="41"/>
      <c r="AW451" s="4"/>
      <c r="BA451" s="448"/>
      <c r="BF451" s="41"/>
    </row>
    <row r="452" spans="1:58">
      <c r="A452" s="1836" t="s">
        <v>738</v>
      </c>
      <c r="B452" s="1638" t="s">
        <v>179</v>
      </c>
      <c r="C452" s="1425"/>
      <c r="D452" s="17" t="s">
        <v>141</v>
      </c>
      <c r="E452" s="41" t="s">
        <v>154</v>
      </c>
      <c r="F452" s="448" t="s">
        <v>216</v>
      </c>
      <c r="G452" s="41" t="s">
        <v>813</v>
      </c>
      <c r="J452" s="4" t="s">
        <v>116</v>
      </c>
      <c r="M452" s="448"/>
      <c r="N452" s="21" t="s">
        <v>577</v>
      </c>
      <c r="O452" s="21"/>
      <c r="P452" s="86" t="s">
        <v>756</v>
      </c>
      <c r="R452" s="95"/>
      <c r="S452" s="95"/>
      <c r="T452" s="95"/>
      <c r="U452" s="95"/>
      <c r="V452" s="95"/>
      <c r="W452" s="95"/>
      <c r="X452" s="95"/>
      <c r="Y452" s="95"/>
      <c r="Z452" s="95"/>
      <c r="AA452" s="95"/>
      <c r="AB452" s="95"/>
      <c r="AC452" s="95"/>
      <c r="AD452" s="95"/>
      <c r="AE452" s="95"/>
      <c r="AF452" s="95"/>
      <c r="AG452" s="95"/>
      <c r="AH452" s="95"/>
      <c r="AI452" s="95"/>
      <c r="AJ452" s="95"/>
      <c r="AK452" s="95"/>
      <c r="AL452" s="95"/>
      <c r="AM452" s="95"/>
      <c r="AN452" s="95"/>
      <c r="AO452" s="95"/>
      <c r="AP452" s="95"/>
      <c r="AQ452" s="95"/>
      <c r="AR452" s="41"/>
      <c r="AS452" s="41"/>
      <c r="AT452" s="41"/>
      <c r="AW452" s="4"/>
      <c r="BA452" s="448"/>
      <c r="BF452" s="41"/>
    </row>
    <row r="453" spans="1:58">
      <c r="A453" s="1836" t="s">
        <v>739</v>
      </c>
      <c r="B453" s="1638" t="s">
        <v>178</v>
      </c>
      <c r="C453" s="1425"/>
      <c r="D453" s="17" t="s">
        <v>141</v>
      </c>
      <c r="E453" s="41" t="s">
        <v>154</v>
      </c>
      <c r="F453" s="448" t="s">
        <v>216</v>
      </c>
      <c r="G453" s="41" t="s">
        <v>813</v>
      </c>
      <c r="J453" s="4" t="s">
        <v>116</v>
      </c>
      <c r="M453" s="448"/>
      <c r="N453" s="21" t="s">
        <v>576</v>
      </c>
      <c r="O453" s="21"/>
      <c r="P453" s="86" t="s">
        <v>756</v>
      </c>
      <c r="R453" s="95"/>
      <c r="S453" s="95"/>
      <c r="T453" s="95"/>
      <c r="U453" s="95"/>
      <c r="V453" s="95"/>
      <c r="W453" s="95"/>
      <c r="X453" s="95"/>
      <c r="Y453" s="95"/>
      <c r="Z453" s="95"/>
      <c r="AA453" s="95"/>
      <c r="AB453" s="95"/>
      <c r="AC453" s="95"/>
      <c r="AD453" s="95"/>
      <c r="AE453" s="95"/>
      <c r="AF453" s="95"/>
      <c r="AG453" s="95"/>
      <c r="AH453" s="95"/>
      <c r="AI453" s="95"/>
      <c r="AJ453" s="95"/>
      <c r="AK453" s="95"/>
      <c r="AL453" s="95"/>
      <c r="AM453" s="95"/>
      <c r="AN453" s="95"/>
      <c r="AO453" s="95"/>
      <c r="AP453" s="95"/>
      <c r="AQ453" s="95"/>
      <c r="AR453" s="41"/>
      <c r="AS453" s="41"/>
      <c r="AT453" s="41"/>
      <c r="AW453" s="4"/>
      <c r="BA453" s="448"/>
      <c r="BF453" s="41"/>
    </row>
    <row r="454" spans="1:58">
      <c r="A454" s="1836" t="s">
        <v>740</v>
      </c>
      <c r="B454" s="1638" t="s">
        <v>297</v>
      </c>
      <c r="C454" s="1425"/>
      <c r="D454" s="17" t="s">
        <v>141</v>
      </c>
      <c r="E454" s="41" t="s">
        <v>154</v>
      </c>
      <c r="F454" s="448" t="s">
        <v>216</v>
      </c>
      <c r="G454" s="41" t="s">
        <v>813</v>
      </c>
      <c r="J454" s="4" t="s">
        <v>116</v>
      </c>
      <c r="M454" s="448"/>
      <c r="N454" s="21" t="s">
        <v>575</v>
      </c>
      <c r="O454" s="21"/>
      <c r="P454" s="86" t="s">
        <v>756</v>
      </c>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c r="AQ454" s="95"/>
      <c r="AR454" s="41"/>
      <c r="AS454" s="41"/>
      <c r="AT454" s="41"/>
      <c r="AW454" s="4"/>
      <c r="BA454" s="448"/>
      <c r="BF454" s="41"/>
    </row>
    <row r="455" spans="1:58">
      <c r="A455" s="1836" t="s">
        <v>742</v>
      </c>
      <c r="B455" s="1638" t="s">
        <v>296</v>
      </c>
      <c r="C455" s="1425"/>
      <c r="D455" s="17" t="s">
        <v>141</v>
      </c>
      <c r="E455" s="41" t="s">
        <v>154</v>
      </c>
      <c r="F455" s="448" t="s">
        <v>216</v>
      </c>
      <c r="G455" s="41" t="s">
        <v>813</v>
      </c>
      <c r="J455" s="4" t="s">
        <v>116</v>
      </c>
      <c r="M455" s="448"/>
      <c r="N455" s="21" t="s">
        <v>611</v>
      </c>
      <c r="O455" s="21"/>
      <c r="P455" s="86" t="s">
        <v>756</v>
      </c>
      <c r="R455" s="95"/>
      <c r="S455" s="95"/>
      <c r="T455" s="95"/>
      <c r="U455" s="95"/>
      <c r="V455" s="95"/>
      <c r="W455" s="95"/>
      <c r="X455" s="95"/>
      <c r="Y455" s="95"/>
      <c r="Z455" s="95"/>
      <c r="AA455" s="95"/>
      <c r="AB455" s="95"/>
      <c r="AC455" s="95"/>
      <c r="AD455" s="95"/>
      <c r="AE455" s="95"/>
      <c r="AF455" s="95"/>
      <c r="AG455" s="95"/>
      <c r="AH455" s="95"/>
      <c r="AI455" s="95"/>
      <c r="AJ455" s="95"/>
      <c r="AK455" s="95"/>
      <c r="AL455" s="95"/>
      <c r="AM455" s="95"/>
      <c r="AN455" s="95"/>
      <c r="AO455" s="95"/>
      <c r="AP455" s="95"/>
      <c r="AQ455" s="95"/>
      <c r="AR455" s="41"/>
      <c r="AS455" s="41"/>
      <c r="AT455" s="41"/>
      <c r="AW455" s="4"/>
      <c r="BA455" s="448"/>
      <c r="BF455" s="41"/>
    </row>
    <row r="456" spans="1:58">
      <c r="A456" s="1836" t="s">
        <v>743</v>
      </c>
      <c r="B456" s="1638" t="s">
        <v>295</v>
      </c>
      <c r="C456" s="1425"/>
      <c r="D456" s="17" t="s">
        <v>141</v>
      </c>
      <c r="E456" s="41" t="s">
        <v>154</v>
      </c>
      <c r="F456" s="448" t="s">
        <v>216</v>
      </c>
      <c r="G456" s="41" t="s">
        <v>813</v>
      </c>
      <c r="J456" s="4" t="s">
        <v>116</v>
      </c>
      <c r="M456" s="448"/>
      <c r="N456" s="21" t="s">
        <v>612</v>
      </c>
      <c r="O456" s="21"/>
      <c r="P456" s="86" t="s">
        <v>756</v>
      </c>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41"/>
      <c r="AS456" s="41"/>
      <c r="AT456" s="41"/>
      <c r="AW456" s="4"/>
      <c r="BA456" s="448"/>
      <c r="BF456" s="41"/>
    </row>
    <row r="457" spans="1:58">
      <c r="A457" s="1836" t="s">
        <v>744</v>
      </c>
      <c r="B457" s="1638" t="s">
        <v>294</v>
      </c>
      <c r="C457" s="1425"/>
      <c r="D457" s="17" t="s">
        <v>141</v>
      </c>
      <c r="E457" s="41" t="s">
        <v>154</v>
      </c>
      <c r="F457" s="448" t="s">
        <v>216</v>
      </c>
      <c r="G457" s="41" t="s">
        <v>813</v>
      </c>
      <c r="J457" s="4" t="s">
        <v>116</v>
      </c>
      <c r="M457" s="448"/>
      <c r="N457" s="21" t="s">
        <v>613</v>
      </c>
      <c r="O457" s="21"/>
      <c r="P457" s="86" t="s">
        <v>756</v>
      </c>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5"/>
      <c r="AP457" s="95"/>
      <c r="AQ457" s="95"/>
      <c r="AR457" s="41"/>
      <c r="AS457" s="41"/>
      <c r="AT457" s="41"/>
      <c r="AW457" s="4"/>
      <c r="BA457" s="448"/>
      <c r="BF457" s="41"/>
    </row>
    <row r="458" spans="1:58">
      <c r="A458" s="1836" t="s">
        <v>745</v>
      </c>
      <c r="B458" s="1638" t="s">
        <v>293</v>
      </c>
      <c r="C458" s="1425"/>
      <c r="D458" s="17" t="s">
        <v>141</v>
      </c>
      <c r="E458" s="41" t="s">
        <v>154</v>
      </c>
      <c r="F458" s="448" t="s">
        <v>216</v>
      </c>
      <c r="G458" s="41" t="s">
        <v>813</v>
      </c>
      <c r="J458" s="4" t="s">
        <v>116</v>
      </c>
      <c r="M458" s="448"/>
      <c r="N458" s="21" t="s">
        <v>614</v>
      </c>
      <c r="O458" s="21"/>
      <c r="P458" s="86" t="s">
        <v>756</v>
      </c>
      <c r="R458" s="95"/>
      <c r="S458" s="95"/>
      <c r="T458" s="95"/>
      <c r="U458" s="95"/>
      <c r="V458" s="95"/>
      <c r="W458" s="95"/>
      <c r="X458" s="95"/>
      <c r="Y458" s="95"/>
      <c r="Z458" s="95"/>
      <c r="AA458" s="95"/>
      <c r="AB458" s="95"/>
      <c r="AC458" s="95"/>
      <c r="AD458" s="95"/>
      <c r="AE458" s="95"/>
      <c r="AF458" s="95"/>
      <c r="AG458" s="95"/>
      <c r="AH458" s="95"/>
      <c r="AI458" s="95"/>
      <c r="AJ458" s="95"/>
      <c r="AK458" s="95"/>
      <c r="AL458" s="95"/>
      <c r="AM458" s="95"/>
      <c r="AN458" s="95"/>
      <c r="AO458" s="95"/>
      <c r="AP458" s="95"/>
      <c r="AQ458" s="95"/>
      <c r="AR458" s="41"/>
      <c r="AS458" s="41"/>
      <c r="AT458" s="41"/>
      <c r="AW458" s="4"/>
      <c r="BA458" s="448"/>
      <c r="BF458" s="41"/>
    </row>
    <row r="459" spans="1:58">
      <c r="A459" s="1836" t="s">
        <v>746</v>
      </c>
      <c r="B459" s="1638" t="s">
        <v>292</v>
      </c>
      <c r="C459" s="1425"/>
      <c r="D459" s="17" t="s">
        <v>141</v>
      </c>
      <c r="E459" s="41" t="s">
        <v>154</v>
      </c>
      <c r="F459" s="448" t="s">
        <v>216</v>
      </c>
      <c r="G459" s="41" t="s">
        <v>813</v>
      </c>
      <c r="J459" s="4" t="s">
        <v>116</v>
      </c>
      <c r="M459" s="448"/>
      <c r="N459" s="21" t="s">
        <v>615</v>
      </c>
      <c r="O459" s="21"/>
      <c r="P459" s="86" t="s">
        <v>756</v>
      </c>
      <c r="R459" s="95"/>
      <c r="S459" s="95"/>
      <c r="T459" s="95"/>
      <c r="U459" s="95"/>
      <c r="V459" s="95"/>
      <c r="W459" s="95"/>
      <c r="X459" s="95"/>
      <c r="Y459" s="95"/>
      <c r="Z459" s="95"/>
      <c r="AA459" s="95"/>
      <c r="AB459" s="95"/>
      <c r="AC459" s="95"/>
      <c r="AD459" s="95"/>
      <c r="AE459" s="95"/>
      <c r="AF459" s="95"/>
      <c r="AG459" s="95"/>
      <c r="AH459" s="95"/>
      <c r="AI459" s="95"/>
      <c r="AJ459" s="95"/>
      <c r="AK459" s="95"/>
      <c r="AL459" s="95"/>
      <c r="AM459" s="95"/>
      <c r="AN459" s="95"/>
      <c r="AO459" s="95"/>
      <c r="AP459" s="95"/>
      <c r="AQ459" s="95"/>
      <c r="AR459" s="41"/>
      <c r="AS459" s="41"/>
      <c r="AT459" s="41"/>
      <c r="AW459" s="4"/>
      <c r="BA459" s="448"/>
      <c r="BF459" s="41"/>
    </row>
    <row r="460" spans="1:58">
      <c r="A460" s="1836" t="s">
        <v>747</v>
      </c>
      <c r="B460" s="1638" t="s">
        <v>337</v>
      </c>
      <c r="C460" s="1425"/>
      <c r="D460" s="17" t="s">
        <v>141</v>
      </c>
      <c r="E460" s="41" t="s">
        <v>154</v>
      </c>
      <c r="F460" s="448" t="s">
        <v>216</v>
      </c>
      <c r="G460" s="41" t="s">
        <v>813</v>
      </c>
      <c r="J460" s="4" t="s">
        <v>116</v>
      </c>
      <c r="N460" s="21" t="s">
        <v>616</v>
      </c>
      <c r="O460" s="21"/>
      <c r="P460" s="86" t="s">
        <v>756</v>
      </c>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5"/>
      <c r="AP460" s="95"/>
      <c r="AQ460" s="95"/>
      <c r="AR460" s="41"/>
      <c r="AS460" s="41"/>
      <c r="AT460" s="41"/>
      <c r="AW460" s="4"/>
      <c r="BA460" s="448"/>
      <c r="BF460" s="41"/>
    </row>
    <row r="461" spans="1:58">
      <c r="A461" s="1836" t="s">
        <v>748</v>
      </c>
      <c r="B461" s="1638" t="s">
        <v>132</v>
      </c>
      <c r="C461" s="1425"/>
      <c r="D461" s="17" t="s">
        <v>141</v>
      </c>
      <c r="E461" s="41" t="s">
        <v>154</v>
      </c>
      <c r="F461" s="448" t="s">
        <v>216</v>
      </c>
      <c r="G461" s="41" t="s">
        <v>813</v>
      </c>
      <c r="J461" s="4" t="s">
        <v>116</v>
      </c>
      <c r="N461" s="21" t="s">
        <v>617</v>
      </c>
      <c r="O461" s="21"/>
      <c r="P461" s="86" t="s">
        <v>756</v>
      </c>
      <c r="R461" s="95"/>
      <c r="S461" s="95"/>
      <c r="T461" s="95"/>
      <c r="U461" s="95"/>
      <c r="V461" s="95"/>
      <c r="W461" s="95"/>
      <c r="X461" s="95"/>
      <c r="Y461" s="95"/>
      <c r="Z461" s="95"/>
      <c r="AA461" s="95"/>
      <c r="AB461" s="95"/>
      <c r="AC461" s="95"/>
      <c r="AD461" s="95"/>
      <c r="AE461" s="95"/>
      <c r="AF461" s="95"/>
      <c r="AG461" s="95"/>
      <c r="AH461" s="95"/>
      <c r="AI461" s="95"/>
      <c r="AJ461" s="95"/>
      <c r="AK461" s="95"/>
      <c r="AL461" s="95"/>
      <c r="AM461" s="95"/>
      <c r="AN461" s="95"/>
      <c r="AO461" s="95"/>
      <c r="AP461" s="95"/>
      <c r="AQ461" s="95"/>
      <c r="AR461" s="41"/>
      <c r="AS461" s="41"/>
      <c r="AT461" s="41"/>
      <c r="AW461" s="4"/>
      <c r="BA461" s="448"/>
      <c r="BF461" s="41"/>
    </row>
    <row r="462" spans="1:58">
      <c r="A462" s="1853"/>
      <c r="B462" s="1854"/>
      <c r="C462" s="89" t="s">
        <v>205</v>
      </c>
      <c r="D462" s="95"/>
      <c r="E462" s="95"/>
      <c r="F462" s="95"/>
      <c r="G462" s="95"/>
      <c r="H462" s="95"/>
      <c r="I462" s="95"/>
      <c r="J462" s="95"/>
      <c r="K462" s="95"/>
      <c r="L462" s="95"/>
      <c r="N462" s="95"/>
      <c r="O462" s="95"/>
      <c r="P462" s="95"/>
      <c r="Q462" s="95"/>
      <c r="R462" s="95"/>
      <c r="S462" s="95"/>
      <c r="T462" s="95"/>
      <c r="U462" s="95"/>
      <c r="V462" s="95"/>
      <c r="W462" s="95"/>
      <c r="X462" s="95"/>
      <c r="Y462" s="95"/>
      <c r="Z462" s="95"/>
      <c r="AA462" s="95"/>
      <c r="AB462" s="95"/>
      <c r="AC462" s="95"/>
      <c r="AD462" s="95"/>
      <c r="AE462" s="95"/>
      <c r="AF462" s="95"/>
      <c r="AG462" s="95"/>
      <c r="AH462" s="95"/>
      <c r="AI462" s="95"/>
      <c r="AJ462" s="95"/>
      <c r="AK462" s="95"/>
      <c r="AL462" s="95"/>
      <c r="AM462" s="95"/>
      <c r="AN462" s="95"/>
      <c r="AO462" s="95"/>
      <c r="AP462" s="95"/>
      <c r="AQ462" s="95"/>
      <c r="AR462" s="41"/>
      <c r="AS462" s="41"/>
      <c r="AT462" s="41"/>
      <c r="AW462" s="4"/>
      <c r="BA462" s="448"/>
      <c r="BF462" s="41"/>
    </row>
    <row r="463" spans="1:58">
      <c r="A463" s="21"/>
      <c r="B463" s="1534"/>
      <c r="C463" s="21"/>
      <c r="D463" s="21"/>
      <c r="N463" s="21"/>
      <c r="O463" s="21"/>
    </row>
    <row r="464" spans="1:58">
      <c r="A464" s="1800" t="s">
        <v>6028</v>
      </c>
      <c r="B464" s="1534"/>
      <c r="C464" s="21"/>
      <c r="D464" s="21"/>
      <c r="N464" s="21"/>
      <c r="O464" s="21"/>
    </row>
    <row r="465" spans="1:20">
      <c r="A465" s="1827" t="s">
        <v>5819</v>
      </c>
      <c r="B465" s="1534"/>
      <c r="C465" s="21"/>
      <c r="D465" s="21"/>
      <c r="N465" s="21"/>
      <c r="O465" s="21"/>
    </row>
    <row r="466" spans="1:20">
      <c r="A466" s="1827"/>
      <c r="B466" s="1534"/>
      <c r="C466" s="21"/>
      <c r="D466" s="21"/>
      <c r="N466" s="21"/>
      <c r="O466" s="21"/>
    </row>
    <row r="467" spans="1:20">
      <c r="A467" s="36" t="s">
        <v>109</v>
      </c>
    </row>
    <row r="468" spans="1:20">
      <c r="A468" s="36" t="s">
        <v>700</v>
      </c>
      <c r="C468" s="21"/>
      <c r="D468" s="21"/>
      <c r="E468" s="21"/>
      <c r="F468" s="21"/>
      <c r="G468" s="21"/>
    </row>
    <row r="469" spans="1:20">
      <c r="A469" s="36" t="s">
        <v>626</v>
      </c>
      <c r="B469" s="1432" t="s">
        <v>370</v>
      </c>
      <c r="C469" s="1434" t="s">
        <v>156</v>
      </c>
      <c r="D469" s="1434" t="s">
        <v>6455</v>
      </c>
      <c r="E469" s="126"/>
      <c r="F469" s="126"/>
      <c r="G469" s="21"/>
    </row>
    <row r="470" spans="1:20">
      <c r="A470" s="124"/>
      <c r="B470" s="222"/>
      <c r="C470" s="126"/>
      <c r="D470" s="126"/>
      <c r="E470" s="126"/>
      <c r="F470" s="126"/>
      <c r="G470" s="21"/>
    </row>
    <row r="471" spans="1:20">
      <c r="A471" s="124"/>
      <c r="B471" s="222"/>
      <c r="C471" s="2160" t="s">
        <v>754</v>
      </c>
      <c r="D471" s="2160" t="s">
        <v>211</v>
      </c>
      <c r="E471" s="2160" t="s">
        <v>647</v>
      </c>
      <c r="F471" s="21"/>
      <c r="G471" s="21"/>
    </row>
    <row r="472" spans="1:20">
      <c r="A472" s="126"/>
      <c r="B472" s="1850"/>
      <c r="C472" s="2161"/>
      <c r="D472" s="2161"/>
      <c r="E472" s="2161"/>
      <c r="F472" s="21"/>
      <c r="G472" s="21"/>
    </row>
    <row r="473" spans="1:20">
      <c r="A473" s="126"/>
      <c r="B473" s="21"/>
      <c r="C473" s="1855" t="s">
        <v>137</v>
      </c>
      <c r="D473" s="1855" t="s">
        <v>136</v>
      </c>
      <c r="E473" s="1855" t="s">
        <v>135</v>
      </c>
      <c r="F473" s="21"/>
      <c r="G473" s="21"/>
    </row>
    <row r="474" spans="1:20">
      <c r="A474" s="1626" t="s">
        <v>118</v>
      </c>
      <c r="B474" s="1638"/>
      <c r="C474" s="22"/>
      <c r="D474" s="22"/>
      <c r="E474" s="22"/>
    </row>
    <row r="475" spans="1:20">
      <c r="A475" s="1851" t="s">
        <v>316</v>
      </c>
      <c r="B475" s="1638" t="s">
        <v>291</v>
      </c>
      <c r="C475" s="1425"/>
      <c r="D475" s="1425"/>
      <c r="E475" s="1425"/>
      <c r="F475" s="41" t="s">
        <v>91</v>
      </c>
      <c r="G475" s="41"/>
      <c r="H475" s="41" t="s">
        <v>216</v>
      </c>
      <c r="I475" s="41" t="s">
        <v>176</v>
      </c>
      <c r="L475" t="s">
        <v>90</v>
      </c>
      <c r="M475" s="125" t="s">
        <v>187</v>
      </c>
      <c r="O475" s="86"/>
      <c r="T475" s="41"/>
    </row>
    <row r="476" spans="1:20">
      <c r="A476" s="1851" t="s">
        <v>514</v>
      </c>
      <c r="B476" s="21"/>
      <c r="C476" s="22"/>
      <c r="D476" s="22"/>
      <c r="E476" s="22"/>
    </row>
    <row r="477" spans="1:20">
      <c r="A477" s="1852" t="s">
        <v>731</v>
      </c>
      <c r="B477" s="1638" t="s">
        <v>290</v>
      </c>
      <c r="C477" s="1425"/>
      <c r="D477" s="1425"/>
      <c r="E477" s="1425"/>
      <c r="F477" s="41" t="s">
        <v>141</v>
      </c>
      <c r="G477" s="41" t="s">
        <v>154</v>
      </c>
      <c r="H477" s="41" t="s">
        <v>216</v>
      </c>
      <c r="I477" s="41" t="s">
        <v>813</v>
      </c>
      <c r="L477" s="86" t="s">
        <v>2726</v>
      </c>
      <c r="M477" s="86" t="s">
        <v>756</v>
      </c>
      <c r="O477" s="86"/>
    </row>
    <row r="478" spans="1:20">
      <c r="A478" s="1852" t="s">
        <v>445</v>
      </c>
      <c r="B478" s="1638" t="s">
        <v>289</v>
      </c>
      <c r="C478" s="1425"/>
      <c r="D478" s="1425"/>
      <c r="E478" s="1425"/>
      <c r="F478" s="41" t="s">
        <v>141</v>
      </c>
      <c r="G478" s="41" t="s">
        <v>154</v>
      </c>
      <c r="H478" s="41" t="s">
        <v>216</v>
      </c>
      <c r="I478" s="41" t="s">
        <v>813</v>
      </c>
      <c r="L478" s="86" t="s">
        <v>571</v>
      </c>
      <c r="M478" s="86" t="s">
        <v>756</v>
      </c>
      <c r="O478" s="86"/>
    </row>
    <row r="479" spans="1:20">
      <c r="A479" s="1836" t="s">
        <v>749</v>
      </c>
      <c r="B479" s="1638" t="s">
        <v>288</v>
      </c>
      <c r="C479" s="1425"/>
      <c r="D479" s="1425"/>
      <c r="E479" s="1425"/>
      <c r="F479" s="41" t="s">
        <v>91</v>
      </c>
      <c r="G479" s="41" t="s">
        <v>154</v>
      </c>
      <c r="H479" s="41" t="s">
        <v>216</v>
      </c>
      <c r="I479" s="41" t="s">
        <v>794</v>
      </c>
      <c r="L479" s="21" t="s">
        <v>584</v>
      </c>
      <c r="M479" s="86" t="s">
        <v>756</v>
      </c>
      <c r="O479" s="86"/>
    </row>
    <row r="480" spans="1:20">
      <c r="A480" s="1836" t="s">
        <v>750</v>
      </c>
      <c r="B480" s="1638" t="s">
        <v>287</v>
      </c>
      <c r="C480" s="1425"/>
      <c r="D480" s="1425"/>
      <c r="E480" s="1425"/>
      <c r="F480" s="41" t="s">
        <v>91</v>
      </c>
      <c r="G480" s="41" t="s">
        <v>154</v>
      </c>
      <c r="H480" s="41" t="s">
        <v>216</v>
      </c>
      <c r="I480" s="41" t="s">
        <v>794</v>
      </c>
      <c r="L480" s="21" t="s">
        <v>583</v>
      </c>
      <c r="M480" s="86" t="s">
        <v>756</v>
      </c>
      <c r="O480" s="86"/>
    </row>
    <row r="481" spans="1:15">
      <c r="A481" s="1836" t="s">
        <v>751</v>
      </c>
      <c r="B481" s="1638" t="s">
        <v>286</v>
      </c>
      <c r="C481" s="1425"/>
      <c r="D481" s="1425"/>
      <c r="E481" s="1425"/>
      <c r="F481" s="41" t="s">
        <v>91</v>
      </c>
      <c r="G481" s="41" t="s">
        <v>154</v>
      </c>
      <c r="H481" s="41" t="s">
        <v>216</v>
      </c>
      <c r="I481" s="41" t="s">
        <v>794</v>
      </c>
      <c r="L481" s="21" t="s">
        <v>582</v>
      </c>
      <c r="M481" s="86" t="s">
        <v>756</v>
      </c>
      <c r="O481" s="86"/>
    </row>
    <row r="482" spans="1:15">
      <c r="A482" s="1836" t="s">
        <v>732</v>
      </c>
      <c r="B482" s="1638" t="s">
        <v>285</v>
      </c>
      <c r="C482" s="1425"/>
      <c r="D482" s="1425"/>
      <c r="E482" s="1425"/>
      <c r="F482" s="41" t="s">
        <v>91</v>
      </c>
      <c r="G482" s="41" t="s">
        <v>154</v>
      </c>
      <c r="H482" s="41" t="s">
        <v>216</v>
      </c>
      <c r="I482" s="41" t="s">
        <v>794</v>
      </c>
      <c r="L482" s="21" t="s">
        <v>581</v>
      </c>
      <c r="M482" s="86" t="s">
        <v>756</v>
      </c>
      <c r="O482" s="86"/>
    </row>
    <row r="483" spans="1:15">
      <c r="A483" s="1836" t="s">
        <v>728</v>
      </c>
      <c r="B483" s="1638" t="s">
        <v>284</v>
      </c>
      <c r="C483" s="1425"/>
      <c r="D483" s="1425"/>
      <c r="E483" s="1425"/>
      <c r="F483" s="41" t="s">
        <v>91</v>
      </c>
      <c r="G483" s="41" t="s">
        <v>154</v>
      </c>
      <c r="H483" s="41" t="s">
        <v>216</v>
      </c>
      <c r="I483" s="41" t="s">
        <v>794</v>
      </c>
      <c r="L483" s="21" t="s">
        <v>580</v>
      </c>
      <c r="M483" s="86" t="s">
        <v>756</v>
      </c>
      <c r="O483" s="86"/>
    </row>
    <row r="484" spans="1:15">
      <c r="A484" s="1836" t="s">
        <v>733</v>
      </c>
      <c r="B484" s="1638" t="s">
        <v>283</v>
      </c>
      <c r="C484" s="1425"/>
      <c r="D484" s="1425"/>
      <c r="E484" s="1425"/>
      <c r="F484" s="41" t="s">
        <v>91</v>
      </c>
      <c r="G484" s="41" t="s">
        <v>154</v>
      </c>
      <c r="H484" s="41" t="s">
        <v>216</v>
      </c>
      <c r="I484" s="41" t="s">
        <v>794</v>
      </c>
      <c r="L484" s="21" t="s">
        <v>606</v>
      </c>
      <c r="M484" s="86" t="s">
        <v>756</v>
      </c>
      <c r="O484" s="86"/>
    </row>
    <row r="485" spans="1:15">
      <c r="A485" s="1836" t="s">
        <v>729</v>
      </c>
      <c r="B485" s="1638" t="s">
        <v>131</v>
      </c>
      <c r="C485" s="1425"/>
      <c r="D485" s="1425"/>
      <c r="E485" s="1425"/>
      <c r="F485" s="41" t="s">
        <v>91</v>
      </c>
      <c r="G485" s="41" t="s">
        <v>154</v>
      </c>
      <c r="H485" s="41" t="s">
        <v>216</v>
      </c>
      <c r="I485" s="41" t="s">
        <v>794</v>
      </c>
      <c r="L485" s="21" t="s">
        <v>579</v>
      </c>
      <c r="M485" s="86" t="s">
        <v>756</v>
      </c>
      <c r="O485" s="86"/>
    </row>
    <row r="486" spans="1:15">
      <c r="A486" s="1836" t="s">
        <v>727</v>
      </c>
      <c r="B486" s="1638" t="s">
        <v>282</v>
      </c>
      <c r="C486" s="1425"/>
      <c r="D486" s="1425"/>
      <c r="E486" s="1425"/>
      <c r="F486" s="41" t="s">
        <v>91</v>
      </c>
      <c r="G486" s="41" t="s">
        <v>154</v>
      </c>
      <c r="H486" s="41" t="s">
        <v>216</v>
      </c>
      <c r="I486" s="41" t="s">
        <v>794</v>
      </c>
      <c r="L486" s="21" t="s">
        <v>607</v>
      </c>
      <c r="M486" s="86" t="s">
        <v>756</v>
      </c>
      <c r="O486" s="86"/>
    </row>
    <row r="487" spans="1:15">
      <c r="A487" s="1836" t="s">
        <v>734</v>
      </c>
      <c r="B487" s="1638" t="s">
        <v>281</v>
      </c>
      <c r="C487" s="1425"/>
      <c r="D487" s="1425"/>
      <c r="E487" s="1425"/>
      <c r="F487" s="41" t="s">
        <v>91</v>
      </c>
      <c r="G487" s="41" t="s">
        <v>154</v>
      </c>
      <c r="H487" s="41" t="s">
        <v>216</v>
      </c>
      <c r="I487" s="41" t="s">
        <v>794</v>
      </c>
      <c r="L487" s="21" t="s">
        <v>608</v>
      </c>
      <c r="M487" s="86" t="s">
        <v>756</v>
      </c>
      <c r="O487" s="86"/>
    </row>
    <row r="488" spans="1:15">
      <c r="A488" s="1836" t="s">
        <v>735</v>
      </c>
      <c r="B488" s="1638" t="s">
        <v>280</v>
      </c>
      <c r="C488" s="1425"/>
      <c r="D488" s="1425"/>
      <c r="E488" s="1425"/>
      <c r="F488" s="41" t="s">
        <v>91</v>
      </c>
      <c r="G488" s="41" t="s">
        <v>154</v>
      </c>
      <c r="H488" s="41" t="s">
        <v>216</v>
      </c>
      <c r="I488" s="41" t="s">
        <v>794</v>
      </c>
      <c r="L488" s="21" t="s">
        <v>578</v>
      </c>
      <c r="M488" s="86" t="s">
        <v>756</v>
      </c>
      <c r="O488" s="86"/>
    </row>
    <row r="489" spans="1:15">
      <c r="A489" s="1836" t="s">
        <v>736</v>
      </c>
      <c r="B489" s="1638" t="s">
        <v>279</v>
      </c>
      <c r="C489" s="1425"/>
      <c r="D489" s="1425"/>
      <c r="E489" s="1425"/>
      <c r="F489" s="41" t="s">
        <v>91</v>
      </c>
      <c r="G489" s="41" t="s">
        <v>154</v>
      </c>
      <c r="H489" s="41" t="s">
        <v>216</v>
      </c>
      <c r="I489" s="41" t="s">
        <v>794</v>
      </c>
      <c r="L489" s="21" t="s">
        <v>609</v>
      </c>
      <c r="M489" s="86" t="s">
        <v>756</v>
      </c>
      <c r="O489" s="86"/>
    </row>
    <row r="490" spans="1:15">
      <c r="A490" s="1836" t="s">
        <v>737</v>
      </c>
      <c r="B490" s="1638" t="s">
        <v>920</v>
      </c>
      <c r="C490" s="1425"/>
      <c r="D490" s="1425"/>
      <c r="E490" s="1425"/>
      <c r="F490" s="41" t="s">
        <v>91</v>
      </c>
      <c r="G490" s="41" t="s">
        <v>154</v>
      </c>
      <c r="H490" s="41" t="s">
        <v>216</v>
      </c>
      <c r="I490" s="41" t="s">
        <v>794</v>
      </c>
      <c r="L490" s="21" t="s">
        <v>610</v>
      </c>
      <c r="M490" s="86" t="s">
        <v>756</v>
      </c>
      <c r="O490" s="86"/>
    </row>
    <row r="491" spans="1:15">
      <c r="A491" s="1836" t="s">
        <v>738</v>
      </c>
      <c r="B491" s="1638" t="s">
        <v>921</v>
      </c>
      <c r="C491" s="1425"/>
      <c r="D491" s="1425"/>
      <c r="E491" s="1425"/>
      <c r="F491" s="41" t="s">
        <v>91</v>
      </c>
      <c r="G491" s="41" t="s">
        <v>154</v>
      </c>
      <c r="H491" s="41" t="s">
        <v>216</v>
      </c>
      <c r="I491" s="41" t="s">
        <v>794</v>
      </c>
      <c r="L491" s="21" t="s">
        <v>577</v>
      </c>
      <c r="M491" s="86" t="s">
        <v>756</v>
      </c>
      <c r="O491" s="86"/>
    </row>
    <row r="492" spans="1:15">
      <c r="A492" s="1836" t="s">
        <v>739</v>
      </c>
      <c r="B492" s="1638" t="s">
        <v>922</v>
      </c>
      <c r="C492" s="1425"/>
      <c r="D492" s="1425"/>
      <c r="E492" s="1425"/>
      <c r="F492" s="41" t="s">
        <v>91</v>
      </c>
      <c r="G492" s="41" t="s">
        <v>154</v>
      </c>
      <c r="H492" s="41" t="s">
        <v>216</v>
      </c>
      <c r="I492" s="41" t="s">
        <v>794</v>
      </c>
      <c r="L492" s="21" t="s">
        <v>576</v>
      </c>
      <c r="M492" s="86" t="s">
        <v>756</v>
      </c>
      <c r="O492" s="86"/>
    </row>
    <row r="493" spans="1:15">
      <c r="A493" s="1836" t="s">
        <v>740</v>
      </c>
      <c r="B493" s="1638" t="s">
        <v>923</v>
      </c>
      <c r="C493" s="1425"/>
      <c r="D493" s="1425"/>
      <c r="E493" s="1425"/>
      <c r="F493" s="41" t="s">
        <v>91</v>
      </c>
      <c r="G493" s="41" t="s">
        <v>154</v>
      </c>
      <c r="H493" s="41" t="s">
        <v>216</v>
      </c>
      <c r="I493" s="41" t="s">
        <v>794</v>
      </c>
      <c r="L493" s="21" t="s">
        <v>575</v>
      </c>
      <c r="M493" s="86" t="s">
        <v>756</v>
      </c>
      <c r="O493" s="86"/>
    </row>
    <row r="494" spans="1:15">
      <c r="A494" s="1836" t="s">
        <v>742</v>
      </c>
      <c r="B494" s="1638" t="s">
        <v>924</v>
      </c>
      <c r="C494" s="1425"/>
      <c r="D494" s="1425"/>
      <c r="E494" s="1425"/>
      <c r="F494" s="41" t="s">
        <v>91</v>
      </c>
      <c r="G494" s="41" t="s">
        <v>154</v>
      </c>
      <c r="H494" s="41" t="s">
        <v>216</v>
      </c>
      <c r="I494" s="41" t="s">
        <v>794</v>
      </c>
      <c r="L494" s="21" t="s">
        <v>611</v>
      </c>
      <c r="M494" s="86" t="s">
        <v>756</v>
      </c>
      <c r="O494" s="86"/>
    </row>
    <row r="495" spans="1:15">
      <c r="A495" s="1836" t="s">
        <v>743</v>
      </c>
      <c r="B495" s="1638" t="s">
        <v>925</v>
      </c>
      <c r="C495" s="1425"/>
      <c r="D495" s="1425"/>
      <c r="E495" s="1425"/>
      <c r="F495" s="41" t="s">
        <v>91</v>
      </c>
      <c r="G495" s="41" t="s">
        <v>154</v>
      </c>
      <c r="H495" s="41" t="s">
        <v>216</v>
      </c>
      <c r="I495" s="41" t="s">
        <v>794</v>
      </c>
      <c r="L495" s="21" t="s">
        <v>612</v>
      </c>
      <c r="M495" s="86" t="s">
        <v>756</v>
      </c>
      <c r="O495" s="86"/>
    </row>
    <row r="496" spans="1:15">
      <c r="A496" s="1836" t="s">
        <v>744</v>
      </c>
      <c r="B496" s="1638" t="s">
        <v>926</v>
      </c>
      <c r="C496" s="1425"/>
      <c r="D496" s="1425"/>
      <c r="E496" s="1425"/>
      <c r="F496" s="41" t="s">
        <v>91</v>
      </c>
      <c r="G496" s="41" t="s">
        <v>154</v>
      </c>
      <c r="H496" s="41" t="s">
        <v>216</v>
      </c>
      <c r="I496" s="41" t="s">
        <v>794</v>
      </c>
      <c r="L496" s="21" t="s">
        <v>613</v>
      </c>
      <c r="M496" s="86" t="s">
        <v>756</v>
      </c>
      <c r="O496" s="86"/>
    </row>
    <row r="497" spans="1:15">
      <c r="A497" s="1836" t="s">
        <v>745</v>
      </c>
      <c r="B497" s="1638" t="s">
        <v>927</v>
      </c>
      <c r="C497" s="1425"/>
      <c r="D497" s="1425"/>
      <c r="E497" s="1425"/>
      <c r="F497" s="41" t="s">
        <v>91</v>
      </c>
      <c r="G497" s="41" t="s">
        <v>154</v>
      </c>
      <c r="H497" s="41" t="s">
        <v>216</v>
      </c>
      <c r="I497" s="41" t="s">
        <v>794</v>
      </c>
      <c r="L497" s="21" t="s">
        <v>614</v>
      </c>
      <c r="M497" s="86" t="s">
        <v>756</v>
      </c>
      <c r="O497" s="86"/>
    </row>
    <row r="498" spans="1:15">
      <c r="A498" s="1836" t="s">
        <v>746</v>
      </c>
      <c r="B498" s="1638" t="s">
        <v>928</v>
      </c>
      <c r="C498" s="1425"/>
      <c r="D498" s="1425"/>
      <c r="E498" s="1425"/>
      <c r="F498" s="41" t="s">
        <v>91</v>
      </c>
      <c r="G498" s="41" t="s">
        <v>154</v>
      </c>
      <c r="H498" s="41" t="s">
        <v>216</v>
      </c>
      <c r="I498" s="41" t="s">
        <v>794</v>
      </c>
      <c r="L498" s="21" t="s">
        <v>615</v>
      </c>
      <c r="M498" s="86" t="s">
        <v>756</v>
      </c>
      <c r="O498" s="86"/>
    </row>
    <row r="499" spans="1:15">
      <c r="A499" s="1836" t="s">
        <v>747</v>
      </c>
      <c r="B499" s="1638" t="s">
        <v>929</v>
      </c>
      <c r="C499" s="1425"/>
      <c r="D499" s="1425"/>
      <c r="E499" s="1425"/>
      <c r="F499" s="41" t="s">
        <v>91</v>
      </c>
      <c r="G499" s="41" t="s">
        <v>154</v>
      </c>
      <c r="H499" s="41" t="s">
        <v>216</v>
      </c>
      <c r="I499" s="41" t="s">
        <v>794</v>
      </c>
      <c r="L499" s="21" t="s">
        <v>616</v>
      </c>
      <c r="M499" s="86" t="s">
        <v>756</v>
      </c>
      <c r="O499" s="86"/>
    </row>
    <row r="500" spans="1:15">
      <c r="A500" s="1836" t="s">
        <v>748</v>
      </c>
      <c r="B500" s="1638" t="s">
        <v>930</v>
      </c>
      <c r="C500" s="1425"/>
      <c r="D500" s="1425"/>
      <c r="E500" s="1425"/>
      <c r="F500" s="41" t="s">
        <v>91</v>
      </c>
      <c r="G500" s="41" t="s">
        <v>154</v>
      </c>
      <c r="H500" s="41" t="s">
        <v>216</v>
      </c>
      <c r="I500" s="41" t="s">
        <v>794</v>
      </c>
      <c r="L500" s="21" t="s">
        <v>617</v>
      </c>
      <c r="M500" s="86" t="s">
        <v>756</v>
      </c>
      <c r="O500" s="86"/>
    </row>
    <row r="501" spans="1:15">
      <c r="A501" s="1626" t="s">
        <v>478</v>
      </c>
      <c r="B501" s="1534"/>
      <c r="C501" s="22"/>
      <c r="D501" s="22"/>
      <c r="E501" s="22"/>
      <c r="L501" s="21"/>
    </row>
    <row r="502" spans="1:15">
      <c r="A502" s="1851" t="s">
        <v>316</v>
      </c>
      <c r="B502" s="1638" t="s">
        <v>938</v>
      </c>
      <c r="C502" s="1425"/>
      <c r="D502" s="1425"/>
      <c r="E502" s="1425"/>
      <c r="F502" s="41" t="s">
        <v>91</v>
      </c>
      <c r="G502" s="41"/>
      <c r="H502" s="41" t="s">
        <v>216</v>
      </c>
      <c r="I502" s="41" t="s">
        <v>176</v>
      </c>
      <c r="K502" s="41" t="s">
        <v>116</v>
      </c>
      <c r="L502" s="21" t="s">
        <v>90</v>
      </c>
      <c r="N502" s="125" t="s">
        <v>187</v>
      </c>
      <c r="O502" s="125"/>
    </row>
    <row r="503" spans="1:15">
      <c r="A503" s="1851" t="s">
        <v>514</v>
      </c>
      <c r="B503" s="1534"/>
      <c r="C503" s="22"/>
      <c r="D503" s="22"/>
      <c r="E503" s="22"/>
      <c r="K503" s="94"/>
      <c r="L503" s="21"/>
    </row>
    <row r="504" spans="1:15">
      <c r="A504" s="1852" t="s">
        <v>731</v>
      </c>
      <c r="B504" s="1638" t="s">
        <v>278</v>
      </c>
      <c r="C504" s="1425"/>
      <c r="D504" s="1425"/>
      <c r="E504" s="1425"/>
      <c r="F504" s="41" t="s">
        <v>141</v>
      </c>
      <c r="G504" s="41" t="s">
        <v>154</v>
      </c>
      <c r="H504" s="41" t="s">
        <v>216</v>
      </c>
      <c r="I504" s="41" t="s">
        <v>813</v>
      </c>
      <c r="K504" s="41" t="s">
        <v>116</v>
      </c>
      <c r="L504" s="21"/>
      <c r="M504" s="86" t="s">
        <v>756</v>
      </c>
      <c r="N504" s="86" t="s">
        <v>2726</v>
      </c>
      <c r="O504" s="86"/>
    </row>
    <row r="505" spans="1:15">
      <c r="A505" s="1852" t="s">
        <v>445</v>
      </c>
      <c r="B505" s="1638" t="s">
        <v>939</v>
      </c>
      <c r="C505" s="1425"/>
      <c r="D505" s="1425"/>
      <c r="E505" s="1425"/>
      <c r="F505" s="41" t="s">
        <v>141</v>
      </c>
      <c r="G505" s="41" t="s">
        <v>154</v>
      </c>
      <c r="H505" s="41" t="s">
        <v>216</v>
      </c>
      <c r="I505" s="41" t="s">
        <v>813</v>
      </c>
      <c r="K505" s="41" t="s">
        <v>116</v>
      </c>
      <c r="L505" s="21"/>
      <c r="M505" s="86" t="s">
        <v>756</v>
      </c>
      <c r="N505" s="86" t="s">
        <v>571</v>
      </c>
      <c r="O505" s="86"/>
    </row>
    <row r="506" spans="1:15">
      <c r="A506" s="1836" t="s">
        <v>749</v>
      </c>
      <c r="B506" s="1638" t="s">
        <v>940</v>
      </c>
      <c r="C506" s="1425"/>
      <c r="D506" s="1425"/>
      <c r="E506" s="1425"/>
      <c r="F506" s="41" t="s">
        <v>91</v>
      </c>
      <c r="G506" s="41" t="s">
        <v>154</v>
      </c>
      <c r="H506" s="41" t="s">
        <v>216</v>
      </c>
      <c r="I506" s="41" t="s">
        <v>794</v>
      </c>
      <c r="K506" s="41" t="s">
        <v>116</v>
      </c>
      <c r="L506" s="21" t="s">
        <v>584</v>
      </c>
      <c r="M506" s="86" t="s">
        <v>756</v>
      </c>
    </row>
    <row r="507" spans="1:15">
      <c r="A507" s="1836" t="s">
        <v>750</v>
      </c>
      <c r="B507" s="1638" t="s">
        <v>941</v>
      </c>
      <c r="C507" s="1425"/>
      <c r="D507" s="1425"/>
      <c r="E507" s="1425"/>
      <c r="F507" s="41" t="s">
        <v>91</v>
      </c>
      <c r="G507" s="41" t="s">
        <v>154</v>
      </c>
      <c r="H507" s="41" t="s">
        <v>216</v>
      </c>
      <c r="I507" s="41" t="s">
        <v>794</v>
      </c>
      <c r="K507" s="41" t="s">
        <v>116</v>
      </c>
      <c r="L507" s="21" t="s">
        <v>583</v>
      </c>
      <c r="M507" s="86" t="s">
        <v>756</v>
      </c>
    </row>
    <row r="508" spans="1:15">
      <c r="A508" s="1836" t="s">
        <v>751</v>
      </c>
      <c r="B508" s="1638" t="s">
        <v>942</v>
      </c>
      <c r="C508" s="1425"/>
      <c r="D508" s="1425"/>
      <c r="E508" s="1425"/>
      <c r="F508" s="41" t="s">
        <v>91</v>
      </c>
      <c r="G508" s="41" t="s">
        <v>154</v>
      </c>
      <c r="H508" s="41" t="s">
        <v>216</v>
      </c>
      <c r="I508" s="41" t="s">
        <v>794</v>
      </c>
      <c r="K508" s="41" t="s">
        <v>116</v>
      </c>
      <c r="L508" s="21" t="s">
        <v>582</v>
      </c>
      <c r="M508" s="86" t="s">
        <v>756</v>
      </c>
    </row>
    <row r="509" spans="1:15">
      <c r="A509" s="1836" t="s">
        <v>732</v>
      </c>
      <c r="B509" s="1638" t="s">
        <v>943</v>
      </c>
      <c r="C509" s="1425"/>
      <c r="D509" s="1425"/>
      <c r="E509" s="1425"/>
      <c r="F509" s="41" t="s">
        <v>91</v>
      </c>
      <c r="G509" s="41" t="s">
        <v>154</v>
      </c>
      <c r="H509" s="41" t="s">
        <v>216</v>
      </c>
      <c r="I509" s="41" t="s">
        <v>794</v>
      </c>
      <c r="K509" s="41" t="s">
        <v>116</v>
      </c>
      <c r="L509" s="21" t="s">
        <v>581</v>
      </c>
      <c r="M509" s="86" t="s">
        <v>756</v>
      </c>
    </row>
    <row r="510" spans="1:15">
      <c r="A510" s="1836" t="s">
        <v>728</v>
      </c>
      <c r="B510" s="1638" t="s">
        <v>944</v>
      </c>
      <c r="C510" s="1425"/>
      <c r="D510" s="1425"/>
      <c r="E510" s="1425"/>
      <c r="F510" s="41" t="s">
        <v>91</v>
      </c>
      <c r="G510" s="41" t="s">
        <v>154</v>
      </c>
      <c r="H510" s="41" t="s">
        <v>216</v>
      </c>
      <c r="I510" s="41" t="s">
        <v>794</v>
      </c>
      <c r="K510" s="41" t="s">
        <v>116</v>
      </c>
      <c r="L510" s="21" t="s">
        <v>580</v>
      </c>
      <c r="M510" s="86" t="s">
        <v>756</v>
      </c>
    </row>
    <row r="511" spans="1:15">
      <c r="A511" s="1836" t="s">
        <v>733</v>
      </c>
      <c r="B511" s="1638" t="s">
        <v>945</v>
      </c>
      <c r="C511" s="1425"/>
      <c r="D511" s="1425"/>
      <c r="E511" s="1425"/>
      <c r="F511" s="41" t="s">
        <v>91</v>
      </c>
      <c r="G511" s="41" t="s">
        <v>154</v>
      </c>
      <c r="H511" s="41" t="s">
        <v>216</v>
      </c>
      <c r="I511" s="41" t="s">
        <v>794</v>
      </c>
      <c r="K511" s="41" t="s">
        <v>116</v>
      </c>
      <c r="L511" s="21" t="s">
        <v>606</v>
      </c>
      <c r="M511" s="86" t="s">
        <v>756</v>
      </c>
    </row>
    <row r="512" spans="1:15">
      <c r="A512" s="1836" t="s">
        <v>729</v>
      </c>
      <c r="B512" s="1638" t="s">
        <v>946</v>
      </c>
      <c r="C512" s="1425"/>
      <c r="D512" s="1425"/>
      <c r="E512" s="1425"/>
      <c r="F512" s="41" t="s">
        <v>91</v>
      </c>
      <c r="G512" s="41" t="s">
        <v>154</v>
      </c>
      <c r="H512" s="41" t="s">
        <v>216</v>
      </c>
      <c r="I512" s="41" t="s">
        <v>794</v>
      </c>
      <c r="K512" s="41" t="s">
        <v>116</v>
      </c>
      <c r="L512" s="21" t="s">
        <v>579</v>
      </c>
      <c r="M512" s="86" t="s">
        <v>756</v>
      </c>
    </row>
    <row r="513" spans="1:13">
      <c r="A513" s="1836" t="s">
        <v>727</v>
      </c>
      <c r="B513" s="1638" t="s">
        <v>947</v>
      </c>
      <c r="C513" s="1425"/>
      <c r="D513" s="1425"/>
      <c r="E513" s="1425"/>
      <c r="F513" s="41" t="s">
        <v>91</v>
      </c>
      <c r="G513" s="41" t="s">
        <v>154</v>
      </c>
      <c r="H513" s="41" t="s">
        <v>216</v>
      </c>
      <c r="I513" s="41" t="s">
        <v>794</v>
      </c>
      <c r="K513" s="41" t="s">
        <v>116</v>
      </c>
      <c r="L513" s="21" t="s">
        <v>607</v>
      </c>
      <c r="M513" s="86" t="s">
        <v>756</v>
      </c>
    </row>
    <row r="514" spans="1:13">
      <c r="A514" s="1836" t="s">
        <v>734</v>
      </c>
      <c r="B514" s="1638" t="s">
        <v>948</v>
      </c>
      <c r="C514" s="1425"/>
      <c r="D514" s="1425"/>
      <c r="E514" s="1425"/>
      <c r="F514" s="41" t="s">
        <v>91</v>
      </c>
      <c r="G514" s="41" t="s">
        <v>154</v>
      </c>
      <c r="H514" s="41" t="s">
        <v>216</v>
      </c>
      <c r="I514" s="41" t="s">
        <v>794</v>
      </c>
      <c r="K514" s="41" t="s">
        <v>116</v>
      </c>
      <c r="L514" s="21" t="s">
        <v>608</v>
      </c>
      <c r="M514" s="86" t="s">
        <v>756</v>
      </c>
    </row>
    <row r="515" spans="1:13">
      <c r="A515" s="1836" t="s">
        <v>735</v>
      </c>
      <c r="B515" s="1638" t="s">
        <v>949</v>
      </c>
      <c r="C515" s="1425"/>
      <c r="D515" s="1425"/>
      <c r="E515" s="1425"/>
      <c r="F515" s="41" t="s">
        <v>91</v>
      </c>
      <c r="G515" s="41" t="s">
        <v>154</v>
      </c>
      <c r="H515" s="41" t="s">
        <v>216</v>
      </c>
      <c r="I515" s="41" t="s">
        <v>794</v>
      </c>
      <c r="K515" s="41" t="s">
        <v>116</v>
      </c>
      <c r="L515" s="21" t="s">
        <v>578</v>
      </c>
      <c r="M515" s="86" t="s">
        <v>756</v>
      </c>
    </row>
    <row r="516" spans="1:13">
      <c r="A516" s="1836" t="s">
        <v>736</v>
      </c>
      <c r="B516" s="1638" t="s">
        <v>950</v>
      </c>
      <c r="C516" s="1425"/>
      <c r="D516" s="1425"/>
      <c r="E516" s="1425"/>
      <c r="F516" s="41" t="s">
        <v>91</v>
      </c>
      <c r="G516" s="41" t="s">
        <v>154</v>
      </c>
      <c r="H516" s="41" t="s">
        <v>216</v>
      </c>
      <c r="I516" s="41" t="s">
        <v>794</v>
      </c>
      <c r="K516" s="41" t="s">
        <v>116</v>
      </c>
      <c r="L516" s="21" t="s">
        <v>609</v>
      </c>
      <c r="M516" s="86" t="s">
        <v>756</v>
      </c>
    </row>
    <row r="517" spans="1:13">
      <c r="A517" s="1836" t="s">
        <v>737</v>
      </c>
      <c r="B517" s="1638" t="s">
        <v>951</v>
      </c>
      <c r="C517" s="1425"/>
      <c r="D517" s="1425"/>
      <c r="E517" s="1425"/>
      <c r="F517" s="41" t="s">
        <v>91</v>
      </c>
      <c r="G517" s="41" t="s">
        <v>154</v>
      </c>
      <c r="H517" s="41" t="s">
        <v>216</v>
      </c>
      <c r="I517" s="41" t="s">
        <v>794</v>
      </c>
      <c r="K517" s="41" t="s">
        <v>116</v>
      </c>
      <c r="L517" s="21" t="s">
        <v>610</v>
      </c>
      <c r="M517" s="86" t="s">
        <v>756</v>
      </c>
    </row>
    <row r="518" spans="1:13">
      <c r="A518" s="1836" t="s">
        <v>738</v>
      </c>
      <c r="B518" s="1638" t="s">
        <v>952</v>
      </c>
      <c r="C518" s="1425"/>
      <c r="D518" s="1425"/>
      <c r="E518" s="1425"/>
      <c r="F518" s="41" t="s">
        <v>91</v>
      </c>
      <c r="G518" s="41" t="s">
        <v>154</v>
      </c>
      <c r="H518" s="41" t="s">
        <v>216</v>
      </c>
      <c r="I518" s="41" t="s">
        <v>794</v>
      </c>
      <c r="K518" s="41" t="s">
        <v>116</v>
      </c>
      <c r="L518" s="21" t="s">
        <v>577</v>
      </c>
      <c r="M518" s="86" t="s">
        <v>756</v>
      </c>
    </row>
    <row r="519" spans="1:13">
      <c r="A519" s="1836" t="s">
        <v>739</v>
      </c>
      <c r="B519" s="1638" t="s">
        <v>953</v>
      </c>
      <c r="C519" s="1425"/>
      <c r="D519" s="1425"/>
      <c r="E519" s="1425"/>
      <c r="F519" s="41" t="s">
        <v>91</v>
      </c>
      <c r="G519" s="41" t="s">
        <v>154</v>
      </c>
      <c r="H519" s="41" t="s">
        <v>216</v>
      </c>
      <c r="I519" s="41" t="s">
        <v>794</v>
      </c>
      <c r="K519" s="41" t="s">
        <v>116</v>
      </c>
      <c r="L519" s="21" t="s">
        <v>576</v>
      </c>
      <c r="M519" s="86" t="s">
        <v>756</v>
      </c>
    </row>
    <row r="520" spans="1:13">
      <c r="A520" s="1836" t="s">
        <v>740</v>
      </c>
      <c r="B520" s="1638" t="s">
        <v>954</v>
      </c>
      <c r="C520" s="1425"/>
      <c r="D520" s="1425"/>
      <c r="E520" s="1425"/>
      <c r="F520" s="41" t="s">
        <v>91</v>
      </c>
      <c r="G520" s="41" t="s">
        <v>154</v>
      </c>
      <c r="H520" s="41" t="s">
        <v>216</v>
      </c>
      <c r="I520" s="41" t="s">
        <v>794</v>
      </c>
      <c r="K520" s="41" t="s">
        <v>116</v>
      </c>
      <c r="L520" s="21" t="s">
        <v>575</v>
      </c>
      <c r="M520" s="86" t="s">
        <v>756</v>
      </c>
    </row>
    <row r="521" spans="1:13">
      <c r="A521" s="1836" t="s">
        <v>742</v>
      </c>
      <c r="B521" s="1638" t="s">
        <v>961</v>
      </c>
      <c r="C521" s="1425"/>
      <c r="D521" s="1425"/>
      <c r="E521" s="1425"/>
      <c r="F521" s="41" t="s">
        <v>91</v>
      </c>
      <c r="G521" s="41" t="s">
        <v>154</v>
      </c>
      <c r="H521" s="41" t="s">
        <v>216</v>
      </c>
      <c r="I521" s="41" t="s">
        <v>794</v>
      </c>
      <c r="K521" s="41" t="s">
        <v>116</v>
      </c>
      <c r="L521" s="21" t="s">
        <v>611</v>
      </c>
      <c r="M521" s="86" t="s">
        <v>756</v>
      </c>
    </row>
    <row r="522" spans="1:13">
      <c r="A522" s="1836" t="s">
        <v>743</v>
      </c>
      <c r="B522" s="1638" t="s">
        <v>962</v>
      </c>
      <c r="C522" s="1425"/>
      <c r="D522" s="1425"/>
      <c r="E522" s="1425"/>
      <c r="F522" s="41" t="s">
        <v>91</v>
      </c>
      <c r="G522" s="41" t="s">
        <v>154</v>
      </c>
      <c r="H522" s="41" t="s">
        <v>216</v>
      </c>
      <c r="I522" s="41" t="s">
        <v>794</v>
      </c>
      <c r="K522" s="41" t="s">
        <v>116</v>
      </c>
      <c r="L522" s="21" t="s">
        <v>612</v>
      </c>
      <c r="M522" s="86" t="s">
        <v>756</v>
      </c>
    </row>
    <row r="523" spans="1:13">
      <c r="A523" s="1836" t="s">
        <v>744</v>
      </c>
      <c r="B523" s="1638" t="s">
        <v>963</v>
      </c>
      <c r="C523" s="1425"/>
      <c r="D523" s="1425"/>
      <c r="E523" s="1425"/>
      <c r="F523" s="41" t="s">
        <v>91</v>
      </c>
      <c r="G523" s="41" t="s">
        <v>154</v>
      </c>
      <c r="H523" s="41" t="s">
        <v>216</v>
      </c>
      <c r="I523" s="41" t="s">
        <v>794</v>
      </c>
      <c r="K523" s="41" t="s">
        <v>116</v>
      </c>
      <c r="L523" s="21" t="s">
        <v>613</v>
      </c>
      <c r="M523" s="86" t="s">
        <v>756</v>
      </c>
    </row>
    <row r="524" spans="1:13">
      <c r="A524" s="1836" t="s">
        <v>745</v>
      </c>
      <c r="B524" s="1638" t="s">
        <v>965</v>
      </c>
      <c r="C524" s="1425"/>
      <c r="D524" s="1425"/>
      <c r="E524" s="1425"/>
      <c r="F524" s="41" t="s">
        <v>91</v>
      </c>
      <c r="G524" s="41" t="s">
        <v>154</v>
      </c>
      <c r="H524" s="41" t="s">
        <v>216</v>
      </c>
      <c r="I524" s="41" t="s">
        <v>794</v>
      </c>
      <c r="K524" s="41" t="s">
        <v>116</v>
      </c>
      <c r="L524" s="21" t="s">
        <v>614</v>
      </c>
      <c r="M524" s="86" t="s">
        <v>756</v>
      </c>
    </row>
    <row r="525" spans="1:13">
      <c r="A525" s="1836" t="s">
        <v>746</v>
      </c>
      <c r="B525" s="1638" t="s">
        <v>966</v>
      </c>
      <c r="C525" s="1425"/>
      <c r="D525" s="1425"/>
      <c r="E525" s="1425"/>
      <c r="F525" s="41" t="s">
        <v>91</v>
      </c>
      <c r="G525" s="41" t="s">
        <v>154</v>
      </c>
      <c r="H525" s="41" t="s">
        <v>216</v>
      </c>
      <c r="I525" s="41" t="s">
        <v>794</v>
      </c>
      <c r="K525" s="41" t="s">
        <v>116</v>
      </c>
      <c r="L525" s="21" t="s">
        <v>615</v>
      </c>
      <c r="M525" s="86" t="s">
        <v>756</v>
      </c>
    </row>
    <row r="526" spans="1:13">
      <c r="A526" s="1836" t="s">
        <v>747</v>
      </c>
      <c r="B526" s="1638" t="s">
        <v>968</v>
      </c>
      <c r="C526" s="1425"/>
      <c r="D526" s="1425"/>
      <c r="E526" s="1425"/>
      <c r="F526" s="41" t="s">
        <v>91</v>
      </c>
      <c r="G526" s="41" t="s">
        <v>154</v>
      </c>
      <c r="H526" s="41" t="s">
        <v>216</v>
      </c>
      <c r="I526" s="41" t="s">
        <v>794</v>
      </c>
      <c r="K526" s="41" t="s">
        <v>116</v>
      </c>
      <c r="L526" s="21" t="s">
        <v>616</v>
      </c>
      <c r="M526" s="86" t="s">
        <v>756</v>
      </c>
    </row>
    <row r="527" spans="1:13">
      <c r="A527" s="1836" t="s">
        <v>748</v>
      </c>
      <c r="B527" s="1638" t="s">
        <v>969</v>
      </c>
      <c r="C527" s="1425"/>
      <c r="D527" s="1425"/>
      <c r="E527" s="1425"/>
      <c r="F527" s="41" t="s">
        <v>91</v>
      </c>
      <c r="G527" s="41" t="s">
        <v>154</v>
      </c>
      <c r="H527" s="41" t="s">
        <v>216</v>
      </c>
      <c r="I527" s="41" t="s">
        <v>794</v>
      </c>
      <c r="K527" s="41" t="s">
        <v>116</v>
      </c>
      <c r="L527" s="21" t="s">
        <v>617</v>
      </c>
      <c r="M527" s="86" t="s">
        <v>756</v>
      </c>
    </row>
    <row r="528" spans="1:13">
      <c r="A528" s="1853"/>
      <c r="B528" s="1854"/>
      <c r="C528" s="32" t="s">
        <v>205</v>
      </c>
      <c r="D528" s="32" t="s">
        <v>206</v>
      </c>
      <c r="E528" s="1441"/>
      <c r="F528" s="62"/>
      <c r="G528" s="62"/>
      <c r="H528" s="62"/>
      <c r="I528" s="62"/>
      <c r="J528" s="62"/>
      <c r="K528" s="62"/>
      <c r="L528" s="21"/>
    </row>
    <row r="529" spans="1:14">
      <c r="A529" s="1853"/>
      <c r="B529" s="1854"/>
      <c r="C529" s="62"/>
      <c r="F529" s="62"/>
      <c r="G529" s="62"/>
      <c r="H529" s="62"/>
      <c r="I529" s="62"/>
      <c r="J529" s="62"/>
      <c r="K529" s="62"/>
      <c r="L529" s="1856"/>
      <c r="M529" s="62"/>
      <c r="N529" s="62"/>
    </row>
    <row r="530" spans="1:14">
      <c r="A530" s="80"/>
      <c r="B530" s="80"/>
      <c r="C530" s="80"/>
      <c r="D530" s="80"/>
      <c r="E530" s="124"/>
      <c r="L530" s="21"/>
    </row>
    <row r="531" spans="1:14">
      <c r="A531" s="1800" t="s">
        <v>6505</v>
      </c>
      <c r="B531" s="80"/>
      <c r="C531" s="80"/>
      <c r="D531" s="80"/>
      <c r="E531" s="126"/>
      <c r="F531" s="21"/>
      <c r="G531" s="21"/>
      <c r="H531" s="21"/>
      <c r="I531" s="21"/>
    </row>
    <row r="532" spans="1:14">
      <c r="A532" s="1827" t="s">
        <v>515</v>
      </c>
      <c r="B532" s="80"/>
      <c r="C532" s="80"/>
      <c r="D532" s="80"/>
      <c r="E532" s="126"/>
      <c r="F532" s="21"/>
      <c r="G532" s="21"/>
      <c r="H532" s="21"/>
      <c r="I532" s="21"/>
    </row>
    <row r="533" spans="1:14">
      <c r="A533" s="126"/>
      <c r="B533" s="1534"/>
      <c r="C533" s="126"/>
      <c r="D533" s="126"/>
      <c r="E533" s="126"/>
      <c r="F533" s="21"/>
      <c r="G533" s="21"/>
      <c r="H533" s="21"/>
      <c r="I533" s="21"/>
    </row>
    <row r="534" spans="1:14" ht="43.2">
      <c r="A534" s="1426" t="s">
        <v>6194</v>
      </c>
      <c r="B534" s="1791" t="s">
        <v>915</v>
      </c>
      <c r="C534" s="1426" t="s">
        <v>913</v>
      </c>
      <c r="D534" s="1426" t="s">
        <v>914</v>
      </c>
      <c r="E534" s="1638" t="s">
        <v>826</v>
      </c>
      <c r="F534" s="1638" t="s">
        <v>496</v>
      </c>
      <c r="G534" s="1638" t="s">
        <v>919</v>
      </c>
      <c r="H534" s="1638" t="s">
        <v>5743</v>
      </c>
      <c r="I534" s="21"/>
    </row>
    <row r="535" spans="1:14">
      <c r="A535" s="1428" t="s">
        <v>89</v>
      </c>
      <c r="B535" s="1637" t="s">
        <v>134</v>
      </c>
      <c r="C535" s="1847" t="s">
        <v>151</v>
      </c>
      <c r="D535" s="1847" t="s">
        <v>150</v>
      </c>
      <c r="E535" s="1748" t="s">
        <v>148</v>
      </c>
      <c r="F535" s="1748" t="s">
        <v>133</v>
      </c>
      <c r="G535" s="1748" t="s">
        <v>128</v>
      </c>
      <c r="H535" s="1748" t="s">
        <v>127</v>
      </c>
      <c r="I535" s="21"/>
    </row>
    <row r="536" spans="1:14">
      <c r="A536" s="1429"/>
      <c r="B536" s="1411"/>
      <c r="C536" s="1429"/>
      <c r="D536" s="1429"/>
      <c r="E536" s="1316"/>
      <c r="F536" s="1316"/>
      <c r="G536" s="1314"/>
      <c r="H536" s="1442"/>
    </row>
    <row r="537" spans="1:14" ht="28.8">
      <c r="A537" s="2" t="s">
        <v>349</v>
      </c>
      <c r="B537" s="12" t="s">
        <v>79</v>
      </c>
      <c r="C537" s="12" t="s">
        <v>627</v>
      </c>
      <c r="D537" s="12" t="s">
        <v>79</v>
      </c>
      <c r="E537" s="12" t="s">
        <v>79</v>
      </c>
      <c r="F537" s="12" t="s">
        <v>91</v>
      </c>
      <c r="G537" s="12" t="s">
        <v>91</v>
      </c>
      <c r="H537" s="12" t="s">
        <v>79</v>
      </c>
    </row>
    <row r="538" spans="1:14" ht="57.6">
      <c r="A538" s="275" t="s">
        <v>703</v>
      </c>
      <c r="B538" s="144" t="s">
        <v>916</v>
      </c>
      <c r="C538" s="71"/>
      <c r="D538" s="12" t="s">
        <v>628</v>
      </c>
      <c r="E538" s="144" t="s">
        <v>917</v>
      </c>
      <c r="F538" s="12" t="s">
        <v>169</v>
      </c>
      <c r="G538" s="33" t="s">
        <v>159</v>
      </c>
      <c r="H538" s="144" t="s">
        <v>918</v>
      </c>
    </row>
    <row r="539" spans="1:14">
      <c r="A539" s="124"/>
      <c r="C539" s="124"/>
      <c r="D539" s="124"/>
      <c r="E539" s="124"/>
      <c r="F539" s="33" t="s">
        <v>90</v>
      </c>
      <c r="G539" s="33" t="s">
        <v>90</v>
      </c>
    </row>
    <row r="540" spans="1:14">
      <c r="C540" s="32"/>
      <c r="D540" s="32"/>
      <c r="E540" s="32"/>
      <c r="F540" s="32"/>
      <c r="G540" s="32"/>
      <c r="H540" s="32"/>
      <c r="I540" s="32"/>
      <c r="J540" s="32"/>
      <c r="K540" s="32"/>
      <c r="L540" s="32"/>
      <c r="M540" s="32"/>
    </row>
    <row r="541" spans="1:14">
      <c r="A541" s="88" t="s">
        <v>6029</v>
      </c>
    </row>
    <row r="542" spans="1:14">
      <c r="A542" s="377" t="s">
        <v>484</v>
      </c>
    </row>
    <row r="543" spans="1:14">
      <c r="A543" s="124"/>
      <c r="B543" s="222"/>
      <c r="C543" s="124"/>
      <c r="D543" s="124"/>
      <c r="E543" s="124"/>
      <c r="F543" s="124"/>
      <c r="G543" s="124"/>
      <c r="H543" s="124"/>
      <c r="I543" s="124"/>
      <c r="J543" s="124"/>
      <c r="K543" s="124"/>
      <c r="L543" s="124"/>
      <c r="M543" s="124"/>
    </row>
    <row r="544" spans="1:14">
      <c r="A544" s="36" t="s">
        <v>109</v>
      </c>
      <c r="B544"/>
      <c r="C544" s="78"/>
      <c r="D544" s="78"/>
      <c r="E544" s="124"/>
      <c r="F544" s="124"/>
      <c r="G544" s="124"/>
      <c r="H544" s="124"/>
      <c r="I544" s="124"/>
      <c r="J544" s="124"/>
      <c r="K544" s="124"/>
      <c r="L544" s="124"/>
      <c r="M544" s="124"/>
    </row>
    <row r="545" spans="1:23">
      <c r="A545" s="36" t="s">
        <v>700</v>
      </c>
      <c r="B545"/>
      <c r="C545" s="78"/>
      <c r="D545" s="78"/>
      <c r="E545" s="124"/>
      <c r="F545" s="124"/>
      <c r="G545" s="124"/>
      <c r="H545" s="124"/>
      <c r="I545" s="124"/>
      <c r="J545" s="124"/>
      <c r="K545" s="124"/>
      <c r="L545" s="124"/>
      <c r="M545" s="124"/>
      <c r="N545" s="124"/>
    </row>
    <row r="546" spans="1:23">
      <c r="A546" s="36" t="s">
        <v>703</v>
      </c>
      <c r="B546" s="1438" t="s">
        <v>705</v>
      </c>
      <c r="C546" s="1433" t="s">
        <v>108</v>
      </c>
      <c r="D546" s="1434" t="s">
        <v>605</v>
      </c>
      <c r="E546" s="124"/>
      <c r="F546" s="124"/>
      <c r="G546" s="124"/>
      <c r="H546" s="124"/>
      <c r="I546" s="124"/>
      <c r="J546" s="124"/>
      <c r="K546" s="124"/>
      <c r="L546" s="124"/>
      <c r="M546" s="124"/>
      <c r="N546" s="124"/>
    </row>
    <row r="547" spans="1:23">
      <c r="A547" s="124"/>
      <c r="B547" s="222"/>
      <c r="C547" s="126"/>
      <c r="D547" s="126"/>
      <c r="E547" s="126"/>
      <c r="F547" s="126"/>
      <c r="G547" s="126"/>
      <c r="H547" s="126"/>
      <c r="I547" s="126"/>
      <c r="J547" s="126"/>
      <c r="K547" s="126"/>
      <c r="L547" s="126"/>
      <c r="M547" s="126"/>
      <c r="N547" s="126"/>
      <c r="O547" s="21"/>
      <c r="P547" s="21"/>
      <c r="Q547" s="21"/>
      <c r="R547" s="21"/>
      <c r="S547" s="21"/>
      <c r="T547" s="21"/>
    </row>
    <row r="548" spans="1:23">
      <c r="A548" s="124"/>
      <c r="B548" s="124"/>
      <c r="C548" s="2162" t="s">
        <v>479</v>
      </c>
      <c r="D548" s="2163"/>
      <c r="E548" s="2163"/>
      <c r="F548" s="2163"/>
      <c r="G548" s="2163"/>
      <c r="H548" s="2164"/>
      <c r="I548" s="2162" t="s">
        <v>480</v>
      </c>
      <c r="J548" s="2163"/>
      <c r="K548" s="2163"/>
      <c r="L548" s="2163"/>
      <c r="M548" s="2163"/>
      <c r="N548" s="2164"/>
      <c r="O548" s="2165" t="s">
        <v>481</v>
      </c>
      <c r="P548" s="2165"/>
      <c r="Q548" s="2165"/>
      <c r="R548" s="2165"/>
      <c r="S548" s="2165"/>
      <c r="T548" s="2165"/>
    </row>
    <row r="549" spans="1:23">
      <c r="A549" s="126"/>
      <c r="B549" s="126"/>
      <c r="C549" s="2166" t="s">
        <v>118</v>
      </c>
      <c r="D549" s="2167"/>
      <c r="E549" s="2168"/>
      <c r="F549" s="2166" t="s">
        <v>117</v>
      </c>
      <c r="G549" s="2167"/>
      <c r="H549" s="2168"/>
      <c r="I549" s="2166" t="s">
        <v>118</v>
      </c>
      <c r="J549" s="2167"/>
      <c r="K549" s="2168"/>
      <c r="L549" s="2166" t="s">
        <v>117</v>
      </c>
      <c r="M549" s="2167"/>
      <c r="N549" s="2168"/>
      <c r="O549" s="2169" t="s">
        <v>118</v>
      </c>
      <c r="P549" s="2170"/>
      <c r="Q549" s="2171"/>
      <c r="R549" s="2172" t="s">
        <v>117</v>
      </c>
      <c r="S549" s="2172"/>
      <c r="T549" s="2172"/>
    </row>
    <row r="550" spans="1:23">
      <c r="A550" s="126"/>
      <c r="B550" s="126"/>
      <c r="C550" s="1637" t="s">
        <v>482</v>
      </c>
      <c r="D550" s="1637" t="s">
        <v>483</v>
      </c>
      <c r="E550" s="1848" t="s">
        <v>825</v>
      </c>
      <c r="F550" s="1637" t="s">
        <v>482</v>
      </c>
      <c r="G550" s="1637" t="s">
        <v>483</v>
      </c>
      <c r="H550" s="1848" t="s">
        <v>825</v>
      </c>
      <c r="I550" s="1637" t="s">
        <v>482</v>
      </c>
      <c r="J550" s="1637" t="s">
        <v>483</v>
      </c>
      <c r="K550" s="1848" t="s">
        <v>825</v>
      </c>
      <c r="L550" s="1637" t="s">
        <v>482</v>
      </c>
      <c r="M550" s="1637" t="s">
        <v>483</v>
      </c>
      <c r="N550" s="1848" t="s">
        <v>825</v>
      </c>
      <c r="O550" s="1637" t="s">
        <v>482</v>
      </c>
      <c r="P550" s="1637" t="s">
        <v>483</v>
      </c>
      <c r="Q550" s="1848" t="s">
        <v>825</v>
      </c>
      <c r="R550" s="1849" t="s">
        <v>482</v>
      </c>
      <c r="S550" s="1849" t="s">
        <v>483</v>
      </c>
      <c r="T550" s="1848" t="s">
        <v>825</v>
      </c>
    </row>
    <row r="551" spans="1:23">
      <c r="A551" s="126"/>
      <c r="B551" s="126"/>
      <c r="C551" s="1637" t="s">
        <v>126</v>
      </c>
      <c r="D551" s="1637" t="s">
        <v>125</v>
      </c>
      <c r="E551" s="1637" t="s">
        <v>124</v>
      </c>
      <c r="F551" s="1637" t="s">
        <v>123</v>
      </c>
      <c r="G551" s="1637" t="s">
        <v>122</v>
      </c>
      <c r="H551" s="1637" t="s">
        <v>121</v>
      </c>
      <c r="I551" s="1637" t="s">
        <v>147</v>
      </c>
      <c r="J551" s="1637" t="s">
        <v>120</v>
      </c>
      <c r="K551" s="1637" t="s">
        <v>146</v>
      </c>
      <c r="L551" s="1637" t="s">
        <v>145</v>
      </c>
      <c r="M551" s="1637" t="s">
        <v>144</v>
      </c>
      <c r="N551" s="1637" t="s">
        <v>931</v>
      </c>
      <c r="O551" s="1637" t="s">
        <v>932</v>
      </c>
      <c r="P551" s="1637" t="s">
        <v>933</v>
      </c>
      <c r="Q551" s="1637" t="s">
        <v>934</v>
      </c>
      <c r="R551" s="1637" t="s">
        <v>935</v>
      </c>
      <c r="S551" s="1637" t="s">
        <v>936</v>
      </c>
      <c r="T551" s="1637" t="s">
        <v>937</v>
      </c>
    </row>
    <row r="552" spans="1:23">
      <c r="A552" s="1845" t="s">
        <v>5777</v>
      </c>
      <c r="B552" s="1638" t="s">
        <v>970</v>
      </c>
      <c r="C552" s="1425"/>
      <c r="D552" s="1425"/>
      <c r="E552" s="1425"/>
      <c r="F552" s="1425"/>
      <c r="G552" s="1425"/>
      <c r="H552" s="1425"/>
      <c r="I552" s="1425"/>
      <c r="J552" s="1425"/>
      <c r="K552" s="1425"/>
      <c r="L552" s="1425"/>
      <c r="M552" s="1425"/>
      <c r="N552" s="1425"/>
      <c r="O552" s="1425"/>
      <c r="P552" s="1425"/>
      <c r="Q552" s="1425"/>
      <c r="R552" s="1425"/>
      <c r="S552" s="1425"/>
      <c r="T552" s="1425"/>
      <c r="U552" s="86" t="s">
        <v>2726</v>
      </c>
      <c r="W552" s="86" t="s">
        <v>756</v>
      </c>
    </row>
    <row r="553" spans="1:23">
      <c r="A553" s="1845" t="s">
        <v>5778</v>
      </c>
      <c r="B553" s="1638" t="s">
        <v>971</v>
      </c>
      <c r="C553" s="1425"/>
      <c r="D553" s="1425"/>
      <c r="E553" s="1425"/>
      <c r="F553" s="1425"/>
      <c r="G553" s="1425"/>
      <c r="H553" s="1425"/>
      <c r="I553" s="1425"/>
      <c r="J553" s="1425"/>
      <c r="K553" s="1425"/>
      <c r="L553" s="1425"/>
      <c r="M553" s="1425"/>
      <c r="N553" s="1425"/>
      <c r="O553" s="1425"/>
      <c r="P553" s="1425"/>
      <c r="Q553" s="1425"/>
      <c r="R553" s="1425"/>
      <c r="S553" s="1425"/>
      <c r="T553" s="1425"/>
      <c r="U553" s="86" t="s">
        <v>571</v>
      </c>
      <c r="W553" s="86" t="s">
        <v>756</v>
      </c>
    </row>
    <row r="554" spans="1:23">
      <c r="A554" s="1846" t="s">
        <v>5779</v>
      </c>
      <c r="B554" s="1534"/>
      <c r="C554" s="22"/>
      <c r="D554" s="22"/>
      <c r="E554" s="22"/>
      <c r="F554" s="22"/>
      <c r="G554" s="22"/>
      <c r="H554" s="22"/>
      <c r="I554" s="22"/>
      <c r="J554" s="22"/>
      <c r="K554" s="22"/>
      <c r="L554" s="22"/>
      <c r="M554" s="22"/>
      <c r="N554" s="22"/>
      <c r="O554" s="22"/>
      <c r="P554" s="22"/>
      <c r="Q554" s="22"/>
      <c r="R554" s="22"/>
      <c r="S554" s="22"/>
      <c r="T554" s="22"/>
      <c r="U554" s="124"/>
      <c r="V554" s="124"/>
      <c r="W554" s="124"/>
    </row>
    <row r="555" spans="1:23">
      <c r="A555" s="1444">
        <v>0.75</v>
      </c>
      <c r="B555" s="1638" t="s">
        <v>972</v>
      </c>
      <c r="C555" s="1425"/>
      <c r="D555" s="1425"/>
      <c r="E555" s="1425"/>
      <c r="F555" s="1425"/>
      <c r="G555" s="1425"/>
      <c r="H555" s="1425"/>
      <c r="I555" s="1425"/>
      <c r="J555" s="1425"/>
      <c r="K555" s="1425"/>
      <c r="L555" s="1425"/>
      <c r="M555" s="1425"/>
      <c r="N555" s="1425"/>
      <c r="O555" s="1425"/>
      <c r="P555" s="1425"/>
      <c r="Q555" s="1425"/>
      <c r="R555" s="1425"/>
      <c r="S555" s="1425"/>
      <c r="T555" s="1425"/>
      <c r="U555" s="124"/>
      <c r="V555" t="s">
        <v>577</v>
      </c>
      <c r="W555" s="124"/>
    </row>
    <row r="556" spans="1:23">
      <c r="A556" s="1445" t="s">
        <v>821</v>
      </c>
      <c r="B556" s="1638" t="s">
        <v>973</v>
      </c>
      <c r="C556" s="1425"/>
      <c r="D556" s="1425"/>
      <c r="E556" s="1425"/>
      <c r="F556" s="1425"/>
      <c r="G556" s="1425"/>
      <c r="H556" s="1425"/>
      <c r="I556" s="1425"/>
      <c r="J556" s="1425"/>
      <c r="K556" s="1425"/>
      <c r="L556" s="1425"/>
      <c r="M556" s="1425"/>
      <c r="N556" s="1425"/>
      <c r="O556" s="1425"/>
      <c r="P556" s="1425"/>
      <c r="Q556" s="1425"/>
      <c r="R556" s="1425"/>
      <c r="S556" s="1425"/>
      <c r="T556" s="1425"/>
      <c r="U556" s="124"/>
      <c r="V556" t="s">
        <v>575</v>
      </c>
      <c r="W556" s="124"/>
    </row>
    <row r="557" spans="1:23">
      <c r="A557" s="1444">
        <v>0.96</v>
      </c>
      <c r="B557" s="1638" t="s">
        <v>974</v>
      </c>
      <c r="C557" s="1425"/>
      <c r="D557" s="1425"/>
      <c r="E557" s="1425"/>
      <c r="F557" s="1425"/>
      <c r="G557" s="1425"/>
      <c r="H557" s="1425"/>
      <c r="I557" s="1425"/>
      <c r="J557" s="1425"/>
      <c r="K557" s="1425"/>
      <c r="L557" s="1425"/>
      <c r="M557" s="1425"/>
      <c r="N557" s="1425"/>
      <c r="O557" s="1425"/>
      <c r="P557" s="1425"/>
      <c r="Q557" s="1425"/>
      <c r="R557" s="1425"/>
      <c r="S557" s="1425"/>
      <c r="T557" s="1425"/>
      <c r="U557" s="124"/>
      <c r="V557" t="s">
        <v>629</v>
      </c>
      <c r="W557" s="124"/>
    </row>
    <row r="558" spans="1:23">
      <c r="A558" s="1444">
        <v>0.98</v>
      </c>
      <c r="B558" s="1638" t="s">
        <v>975</v>
      </c>
      <c r="C558" s="1425"/>
      <c r="D558" s="1425"/>
      <c r="E558" s="1425"/>
      <c r="F558" s="1425"/>
      <c r="G558" s="1425"/>
      <c r="H558" s="1425"/>
      <c r="I558" s="1425"/>
      <c r="J558" s="1425"/>
      <c r="K558" s="1425"/>
      <c r="L558" s="1425"/>
      <c r="M558" s="1425"/>
      <c r="N558" s="1425"/>
      <c r="O558" s="1425"/>
      <c r="P558" s="1425"/>
      <c r="Q558" s="1425"/>
      <c r="R558" s="1425"/>
      <c r="S558" s="1425"/>
      <c r="T558" s="1425"/>
      <c r="U558" s="124"/>
      <c r="V558" t="s">
        <v>612</v>
      </c>
      <c r="W558" s="124"/>
    </row>
    <row r="559" spans="1:23">
      <c r="A559" s="1444">
        <v>0.99</v>
      </c>
      <c r="B559" s="1638" t="s">
        <v>4439</v>
      </c>
      <c r="C559" s="1425"/>
      <c r="D559" s="1425"/>
      <c r="E559" s="1425"/>
      <c r="F559" s="1425"/>
      <c r="G559" s="1425"/>
      <c r="H559" s="1425"/>
      <c r="I559" s="1425"/>
      <c r="J559" s="1425"/>
      <c r="K559" s="1425"/>
      <c r="L559" s="1425"/>
      <c r="M559" s="1425"/>
      <c r="N559" s="1425"/>
      <c r="O559" s="1425"/>
      <c r="P559" s="1425"/>
      <c r="Q559" s="1425"/>
      <c r="R559" s="1425"/>
      <c r="S559" s="1425"/>
      <c r="T559" s="1425"/>
      <c r="U559" s="124"/>
      <c r="V559" t="s">
        <v>614</v>
      </c>
      <c r="W559" s="124"/>
    </row>
    <row r="560" spans="1:23">
      <c r="A560" s="1444">
        <v>0.995</v>
      </c>
      <c r="B560" s="1638" t="s">
        <v>4440</v>
      </c>
      <c r="C560" s="1425"/>
      <c r="D560" s="1425"/>
      <c r="E560" s="1425"/>
      <c r="F560" s="1425"/>
      <c r="G560" s="1425"/>
      <c r="H560" s="1425"/>
      <c r="I560" s="1425"/>
      <c r="J560" s="1425"/>
      <c r="K560" s="1425"/>
      <c r="L560" s="1425"/>
      <c r="M560" s="1425"/>
      <c r="N560" s="1425"/>
      <c r="O560" s="1425"/>
      <c r="P560" s="1425"/>
      <c r="Q560" s="1425"/>
      <c r="R560" s="1425"/>
      <c r="S560" s="1425"/>
      <c r="T560" s="1425"/>
      <c r="U560" s="124"/>
      <c r="V560" t="s">
        <v>615</v>
      </c>
      <c r="W560" s="124"/>
    </row>
    <row r="561" spans="1:23">
      <c r="A561" s="1444">
        <v>0.996</v>
      </c>
      <c r="B561" s="1638" t="s">
        <v>4441</v>
      </c>
      <c r="C561" s="1425"/>
      <c r="D561" s="1425"/>
      <c r="E561" s="1425"/>
      <c r="F561" s="1425"/>
      <c r="G561" s="1425"/>
      <c r="H561" s="1425"/>
      <c r="I561" s="1425"/>
      <c r="J561" s="1425"/>
      <c r="K561" s="1425"/>
      <c r="L561" s="1425"/>
      <c r="M561" s="1425"/>
      <c r="N561" s="1425"/>
      <c r="O561" s="1425"/>
      <c r="P561" s="1425"/>
      <c r="Q561" s="1425"/>
      <c r="R561" s="1425"/>
      <c r="S561" s="1425"/>
      <c r="T561" s="1425"/>
      <c r="U561" s="124"/>
      <c r="V561" t="s">
        <v>573</v>
      </c>
      <c r="W561" s="124"/>
    </row>
    <row r="562" spans="1:23">
      <c r="A562" s="1444">
        <v>0.998</v>
      </c>
      <c r="B562" s="1638" t="s">
        <v>2328</v>
      </c>
      <c r="C562" s="1425"/>
      <c r="D562" s="1425"/>
      <c r="E562" s="1425"/>
      <c r="F562" s="1425"/>
      <c r="G562" s="1425"/>
      <c r="H562" s="1425"/>
      <c r="I562" s="1425"/>
      <c r="J562" s="1425"/>
      <c r="K562" s="1425"/>
      <c r="L562" s="1425"/>
      <c r="M562" s="1425"/>
      <c r="N562" s="1425"/>
      <c r="O562" s="1425"/>
      <c r="P562" s="1425"/>
      <c r="Q562" s="1425"/>
      <c r="R562" s="1425"/>
      <c r="S562" s="1425"/>
      <c r="T562" s="1425"/>
      <c r="U562" s="124"/>
      <c r="V562" t="s">
        <v>572</v>
      </c>
      <c r="W562" s="124"/>
    </row>
    <row r="563" spans="1:23">
      <c r="A563" s="1444">
        <v>0.999</v>
      </c>
      <c r="B563" s="1638" t="s">
        <v>4442</v>
      </c>
      <c r="C563" s="1425"/>
      <c r="D563" s="1425"/>
      <c r="E563" s="1425"/>
      <c r="F563" s="1425"/>
      <c r="G563" s="1425"/>
      <c r="H563" s="1425"/>
      <c r="I563" s="1425"/>
      <c r="J563" s="1425"/>
      <c r="K563" s="1425"/>
      <c r="L563" s="1425"/>
      <c r="M563" s="1425"/>
      <c r="N563" s="1425"/>
      <c r="O563" s="1425"/>
      <c r="P563" s="1425"/>
      <c r="Q563" s="1425"/>
      <c r="R563" s="1425"/>
      <c r="S563" s="1425"/>
      <c r="T563" s="1425"/>
      <c r="U563" s="124"/>
      <c r="V563" t="s">
        <v>617</v>
      </c>
      <c r="W563" s="124"/>
    </row>
    <row r="564" spans="1:23" ht="28.8">
      <c r="A564" s="21"/>
      <c r="B564" s="1534"/>
      <c r="C564" s="32" t="s">
        <v>760</v>
      </c>
      <c r="D564" s="32" t="s">
        <v>760</v>
      </c>
      <c r="E564" s="32" t="s">
        <v>760</v>
      </c>
      <c r="F564" s="32" t="s">
        <v>760</v>
      </c>
      <c r="G564" s="32" t="s">
        <v>760</v>
      </c>
      <c r="H564" s="32" t="s">
        <v>760</v>
      </c>
      <c r="I564" s="32" t="s">
        <v>302</v>
      </c>
      <c r="J564" s="32" t="s">
        <v>302</v>
      </c>
      <c r="K564" s="32" t="s">
        <v>302</v>
      </c>
      <c r="L564" s="32" t="s">
        <v>302</v>
      </c>
      <c r="M564" s="32" t="s">
        <v>302</v>
      </c>
      <c r="N564" s="32" t="s">
        <v>302</v>
      </c>
      <c r="O564" s="32" t="s">
        <v>301</v>
      </c>
      <c r="P564" s="32" t="s">
        <v>301</v>
      </c>
      <c r="Q564" s="32" t="s">
        <v>301</v>
      </c>
      <c r="R564" s="32" t="s">
        <v>301</v>
      </c>
      <c r="S564" s="32" t="s">
        <v>301</v>
      </c>
      <c r="T564" s="32" t="s">
        <v>301</v>
      </c>
    </row>
    <row r="565" spans="1:23">
      <c r="A565" s="21"/>
      <c r="B565" s="1534"/>
      <c r="C565" s="12" t="s">
        <v>91</v>
      </c>
      <c r="D565" s="12" t="s">
        <v>91</v>
      </c>
      <c r="E565" s="12" t="s">
        <v>91</v>
      </c>
      <c r="F565" s="12" t="s">
        <v>91</v>
      </c>
      <c r="G565" s="12" t="s">
        <v>91</v>
      </c>
      <c r="H565" s="12" t="s">
        <v>91</v>
      </c>
      <c r="I565" s="12" t="s">
        <v>91</v>
      </c>
      <c r="J565" s="12" t="s">
        <v>91</v>
      </c>
      <c r="K565" s="12" t="s">
        <v>91</v>
      </c>
      <c r="L565" s="12" t="s">
        <v>91</v>
      </c>
      <c r="M565" s="12" t="s">
        <v>91</v>
      </c>
      <c r="N565" s="12" t="s">
        <v>91</v>
      </c>
      <c r="O565" s="12" t="s">
        <v>91</v>
      </c>
      <c r="P565" s="12" t="s">
        <v>91</v>
      </c>
      <c r="Q565" s="12" t="s">
        <v>91</v>
      </c>
      <c r="R565" s="12" t="s">
        <v>91</v>
      </c>
      <c r="S565" s="12" t="s">
        <v>91</v>
      </c>
      <c r="T565" s="12" t="s">
        <v>91</v>
      </c>
    </row>
    <row r="566" spans="1:23">
      <c r="C566" s="4" t="s">
        <v>154</v>
      </c>
      <c r="D566" s="4" t="s">
        <v>154</v>
      </c>
      <c r="E566" s="4" t="s">
        <v>154</v>
      </c>
      <c r="F566" s="4" t="s">
        <v>154</v>
      </c>
      <c r="G566" s="4" t="s">
        <v>154</v>
      </c>
      <c r="H566" s="4" t="s">
        <v>154</v>
      </c>
      <c r="I566" s="4" t="s">
        <v>154</v>
      </c>
      <c r="J566" s="4" t="s">
        <v>154</v>
      </c>
      <c r="K566" s="4" t="s">
        <v>154</v>
      </c>
      <c r="L566" s="4" t="s">
        <v>154</v>
      </c>
      <c r="M566" s="4" t="s">
        <v>154</v>
      </c>
      <c r="N566" s="4" t="s">
        <v>154</v>
      </c>
      <c r="O566" s="4" t="s">
        <v>154</v>
      </c>
      <c r="P566" s="4" t="s">
        <v>154</v>
      </c>
      <c r="Q566" s="4" t="s">
        <v>154</v>
      </c>
      <c r="R566" s="4" t="s">
        <v>154</v>
      </c>
      <c r="S566" s="4" t="s">
        <v>154</v>
      </c>
      <c r="T566" s="4" t="s">
        <v>154</v>
      </c>
    </row>
    <row r="567" spans="1:23">
      <c r="C567" s="12" t="s">
        <v>216</v>
      </c>
      <c r="D567" s="12" t="s">
        <v>216</v>
      </c>
      <c r="E567" s="12" t="s">
        <v>216</v>
      </c>
      <c r="F567" s="12" t="s">
        <v>216</v>
      </c>
      <c r="G567" s="12" t="s">
        <v>216</v>
      </c>
      <c r="H567" s="12" t="s">
        <v>216</v>
      </c>
      <c r="I567" s="12" t="s">
        <v>216</v>
      </c>
      <c r="J567" s="12" t="s">
        <v>216</v>
      </c>
      <c r="K567" s="12" t="s">
        <v>216</v>
      </c>
      <c r="L567" s="12" t="s">
        <v>216</v>
      </c>
      <c r="M567" s="12" t="s">
        <v>216</v>
      </c>
      <c r="N567" s="12" t="s">
        <v>216</v>
      </c>
      <c r="O567" s="12" t="s">
        <v>216</v>
      </c>
      <c r="P567" s="12" t="s">
        <v>216</v>
      </c>
      <c r="Q567" s="12" t="s">
        <v>216</v>
      </c>
      <c r="R567" s="12" t="s">
        <v>216</v>
      </c>
      <c r="S567" s="12" t="s">
        <v>216</v>
      </c>
      <c r="T567" s="12" t="s">
        <v>216</v>
      </c>
    </row>
    <row r="568" spans="1:23">
      <c r="C568" s="12" t="s">
        <v>794</v>
      </c>
      <c r="D568" s="12" t="s">
        <v>794</v>
      </c>
      <c r="E568" s="12" t="s">
        <v>794</v>
      </c>
      <c r="F568" s="12" t="s">
        <v>794</v>
      </c>
      <c r="G568" s="12" t="s">
        <v>794</v>
      </c>
      <c r="H568" s="12" t="s">
        <v>794</v>
      </c>
      <c r="I568" s="12" t="s">
        <v>794</v>
      </c>
      <c r="J568" s="12" t="s">
        <v>794</v>
      </c>
      <c r="K568" s="12" t="s">
        <v>794</v>
      </c>
      <c r="L568" s="12" t="s">
        <v>794</v>
      </c>
      <c r="M568" s="12" t="s">
        <v>794</v>
      </c>
      <c r="N568" s="12" t="s">
        <v>794</v>
      </c>
      <c r="O568" s="12" t="s">
        <v>794</v>
      </c>
      <c r="P568" s="12" t="s">
        <v>794</v>
      </c>
      <c r="Q568" s="12" t="s">
        <v>794</v>
      </c>
      <c r="R568" s="12" t="s">
        <v>794</v>
      </c>
      <c r="S568" s="12" t="s">
        <v>794</v>
      </c>
      <c r="T568" s="12" t="s">
        <v>794</v>
      </c>
    </row>
    <row r="569" spans="1:23">
      <c r="C569" s="32"/>
      <c r="D569" s="32"/>
      <c r="E569" s="32"/>
      <c r="F569" s="12" t="s">
        <v>116</v>
      </c>
      <c r="G569" s="12" t="s">
        <v>116</v>
      </c>
      <c r="H569" s="12" t="s">
        <v>116</v>
      </c>
      <c r="I569" s="32"/>
      <c r="J569" s="32"/>
      <c r="K569" s="32"/>
      <c r="L569" s="12" t="s">
        <v>116</v>
      </c>
      <c r="M569" s="12" t="s">
        <v>116</v>
      </c>
      <c r="N569" s="12" t="s">
        <v>116</v>
      </c>
      <c r="O569" s="32"/>
      <c r="P569" s="32"/>
      <c r="Q569" s="32"/>
      <c r="R569" s="12" t="s">
        <v>116</v>
      </c>
      <c r="S569" s="12" t="s">
        <v>116</v>
      </c>
      <c r="T569" s="12" t="s">
        <v>116</v>
      </c>
    </row>
    <row r="570" spans="1:23" ht="28.8">
      <c r="C570" s="12" t="s">
        <v>631</v>
      </c>
      <c r="D570" s="12" t="s">
        <v>630</v>
      </c>
      <c r="E570" s="12"/>
      <c r="F570" s="12" t="s">
        <v>631</v>
      </c>
      <c r="G570" s="12" t="s">
        <v>630</v>
      </c>
      <c r="H570" s="12"/>
      <c r="I570" s="12" t="s">
        <v>631</v>
      </c>
      <c r="J570" s="12" t="s">
        <v>630</v>
      </c>
      <c r="K570" s="12"/>
      <c r="L570" s="12" t="s">
        <v>631</v>
      </c>
      <c r="M570" s="12" t="s">
        <v>630</v>
      </c>
      <c r="N570" s="12"/>
      <c r="O570" s="12" t="s">
        <v>631</v>
      </c>
      <c r="P570" s="12" t="s">
        <v>630</v>
      </c>
      <c r="Q570" s="12"/>
      <c r="R570" s="12" t="s">
        <v>631</v>
      </c>
      <c r="S570" s="12" t="s">
        <v>630</v>
      </c>
      <c r="T570" s="12"/>
    </row>
    <row r="571" spans="1:23" ht="28.8">
      <c r="B571"/>
      <c r="E571" s="32" t="s">
        <v>113</v>
      </c>
      <c r="H571" s="32" t="s">
        <v>113</v>
      </c>
      <c r="K571" s="32" t="s">
        <v>113</v>
      </c>
      <c r="N571" s="32" t="s">
        <v>113</v>
      </c>
      <c r="Q571" s="32" t="s">
        <v>113</v>
      </c>
      <c r="T571" s="32" t="s">
        <v>113</v>
      </c>
    </row>
    <row r="572" spans="1:23">
      <c r="C572" s="32" t="s">
        <v>90</v>
      </c>
      <c r="D572" s="32" t="s">
        <v>90</v>
      </c>
      <c r="E572" s="32" t="s">
        <v>90</v>
      </c>
      <c r="F572" s="32" t="s">
        <v>90</v>
      </c>
      <c r="G572" s="32" t="s">
        <v>90</v>
      </c>
      <c r="H572" s="32" t="s">
        <v>90</v>
      </c>
      <c r="I572" s="32" t="s">
        <v>90</v>
      </c>
      <c r="J572" s="32" t="s">
        <v>90</v>
      </c>
      <c r="K572" s="32" t="s">
        <v>90</v>
      </c>
      <c r="L572" s="32" t="s">
        <v>90</v>
      </c>
      <c r="M572" s="32" t="s">
        <v>90</v>
      </c>
      <c r="N572" s="32" t="s">
        <v>90</v>
      </c>
      <c r="O572" s="32" t="s">
        <v>90</v>
      </c>
      <c r="P572" s="32" t="s">
        <v>90</v>
      </c>
      <c r="Q572" s="32" t="s">
        <v>90</v>
      </c>
      <c r="R572" s="32" t="s">
        <v>90</v>
      </c>
      <c r="S572" s="32" t="s">
        <v>90</v>
      </c>
      <c r="T572" s="32" t="s">
        <v>90</v>
      </c>
    </row>
    <row r="573" spans="1:23">
      <c r="A573" s="88" t="s">
        <v>6506</v>
      </c>
    </row>
    <row r="574" spans="1:23">
      <c r="A574" s="377" t="s">
        <v>498</v>
      </c>
    </row>
    <row r="575" spans="1:23">
      <c r="A575" s="377"/>
    </row>
    <row r="576" spans="1:23">
      <c r="A576" s="36" t="s">
        <v>109</v>
      </c>
    </row>
    <row r="577" spans="1:8">
      <c r="A577" s="36" t="s">
        <v>700</v>
      </c>
    </row>
    <row r="578" spans="1:8">
      <c r="A578" s="21"/>
      <c r="B578" s="1534"/>
      <c r="C578" s="21"/>
      <c r="D578" s="21"/>
      <c r="E578" s="21"/>
      <c r="F578" s="21"/>
      <c r="G578" s="21"/>
    </row>
    <row r="579" spans="1:8">
      <c r="A579" s="21"/>
      <c r="B579" s="1534"/>
      <c r="C579" s="1637" t="s">
        <v>495</v>
      </c>
      <c r="D579" s="1637" t="s">
        <v>496</v>
      </c>
      <c r="E579" s="21"/>
      <c r="F579" s="21"/>
      <c r="G579" s="21"/>
    </row>
    <row r="580" spans="1:8">
      <c r="A580" s="21"/>
      <c r="B580" s="1534"/>
      <c r="C580" s="1637" t="s">
        <v>960</v>
      </c>
      <c r="D580" s="1637" t="s">
        <v>964</v>
      </c>
      <c r="E580" s="21"/>
      <c r="F580" s="21"/>
      <c r="G580" s="21"/>
    </row>
    <row r="581" spans="1:8">
      <c r="A581" s="1840" t="s">
        <v>485</v>
      </c>
      <c r="B581" s="1637"/>
      <c r="C581" s="22"/>
      <c r="D581" s="22"/>
      <c r="E581" s="21"/>
      <c r="F581" s="21"/>
      <c r="G581" s="21"/>
    </row>
    <row r="582" spans="1:8">
      <c r="A582" s="1841" t="s">
        <v>486</v>
      </c>
      <c r="B582" s="1638" t="s">
        <v>4443</v>
      </c>
      <c r="C582" s="1446"/>
      <c r="D582" s="1446"/>
      <c r="E582" s="140" t="s">
        <v>760</v>
      </c>
      <c r="F582" s="21" t="s">
        <v>90</v>
      </c>
      <c r="G582" s="1842" t="s">
        <v>115</v>
      </c>
      <c r="H582" s="83" t="s">
        <v>632</v>
      </c>
    </row>
    <row r="583" spans="1:8">
      <c r="A583" s="1843" t="s">
        <v>827</v>
      </c>
      <c r="B583" s="1638" t="s">
        <v>4444</v>
      </c>
      <c r="C583" s="1446"/>
      <c r="D583" s="1446"/>
      <c r="E583" s="140" t="s">
        <v>760</v>
      </c>
      <c r="F583" s="21" t="s">
        <v>90</v>
      </c>
      <c r="G583" s="1842" t="s">
        <v>115</v>
      </c>
      <c r="H583" s="1447" t="s">
        <v>955</v>
      </c>
    </row>
    <row r="584" spans="1:8">
      <c r="A584" s="1841" t="s">
        <v>487</v>
      </c>
      <c r="B584" s="1638" t="s">
        <v>4445</v>
      </c>
      <c r="C584" s="1446"/>
      <c r="D584" s="1446"/>
      <c r="E584" s="140" t="s">
        <v>760</v>
      </c>
      <c r="F584" s="21" t="s">
        <v>90</v>
      </c>
      <c r="G584" s="1842" t="s">
        <v>115</v>
      </c>
      <c r="H584" s="83" t="s">
        <v>633</v>
      </c>
    </row>
    <row r="585" spans="1:8">
      <c r="A585" s="1841" t="s">
        <v>488</v>
      </c>
      <c r="B585" s="1638" t="s">
        <v>4446</v>
      </c>
      <c r="C585" s="1446"/>
      <c r="D585" s="1446"/>
      <c r="E585" s="140" t="s">
        <v>760</v>
      </c>
      <c r="F585" s="21" t="s">
        <v>90</v>
      </c>
      <c r="G585" s="1842" t="s">
        <v>115</v>
      </c>
      <c r="H585" s="83" t="s">
        <v>634</v>
      </c>
    </row>
    <row r="586" spans="1:8">
      <c r="A586" s="1841" t="s">
        <v>5775</v>
      </c>
      <c r="B586" s="1638" t="s">
        <v>4447</v>
      </c>
      <c r="C586" s="1446"/>
      <c r="D586" s="1446"/>
      <c r="E586" s="140" t="s">
        <v>760</v>
      </c>
      <c r="F586" s="21" t="s">
        <v>90</v>
      </c>
      <c r="G586" s="1842" t="s">
        <v>115</v>
      </c>
      <c r="H586" s="83" t="s">
        <v>635</v>
      </c>
    </row>
    <row r="587" spans="1:8">
      <c r="A587" s="1843" t="s">
        <v>828</v>
      </c>
      <c r="B587" s="1638" t="s">
        <v>4448</v>
      </c>
      <c r="C587" s="1446"/>
      <c r="D587" s="1446"/>
      <c r="E587" s="140" t="s">
        <v>760</v>
      </c>
      <c r="F587" s="21" t="s">
        <v>90</v>
      </c>
      <c r="G587" s="1842" t="s">
        <v>115</v>
      </c>
      <c r="H587" s="1447" t="s">
        <v>956</v>
      </c>
    </row>
    <row r="588" spans="1:8">
      <c r="A588" s="1843" t="s">
        <v>829</v>
      </c>
      <c r="B588" s="1638" t="s">
        <v>4449</v>
      </c>
      <c r="C588" s="1446"/>
      <c r="D588" s="1446"/>
      <c r="E588" s="140" t="s">
        <v>760</v>
      </c>
      <c r="F588" s="21" t="s">
        <v>90</v>
      </c>
      <c r="G588" s="1842" t="s">
        <v>115</v>
      </c>
      <c r="H588" s="1447" t="s">
        <v>957</v>
      </c>
    </row>
    <row r="589" spans="1:8">
      <c r="A589" s="1841" t="s">
        <v>5776</v>
      </c>
      <c r="B589" s="1638" t="s">
        <v>4450</v>
      </c>
      <c r="C589" s="1446"/>
      <c r="D589" s="1446"/>
      <c r="E589" s="140" t="s">
        <v>760</v>
      </c>
      <c r="F589" s="21" t="s">
        <v>90</v>
      </c>
      <c r="G589" s="1842" t="s">
        <v>115</v>
      </c>
      <c r="H589" s="83" t="s">
        <v>636</v>
      </c>
    </row>
    <row r="590" spans="1:8">
      <c r="A590" s="1841" t="s">
        <v>489</v>
      </c>
      <c r="B590" s="1638" t="s">
        <v>2329</v>
      </c>
      <c r="C590" s="1446"/>
      <c r="D590" s="1446"/>
      <c r="E590" s="140" t="s">
        <v>760</v>
      </c>
      <c r="F590" s="21" t="s">
        <v>90</v>
      </c>
      <c r="G590" s="1842" t="s">
        <v>115</v>
      </c>
      <c r="H590" s="83" t="s">
        <v>637</v>
      </c>
    </row>
    <row r="591" spans="1:8">
      <c r="A591" s="1841" t="s">
        <v>490</v>
      </c>
      <c r="B591" s="1638" t="s">
        <v>2330</v>
      </c>
      <c r="C591" s="1446"/>
      <c r="D591" s="1446"/>
      <c r="E591" s="140" t="s">
        <v>760</v>
      </c>
      <c r="F591" s="21" t="s">
        <v>90</v>
      </c>
      <c r="G591" s="1842" t="s">
        <v>115</v>
      </c>
      <c r="H591" s="83" t="s">
        <v>759</v>
      </c>
    </row>
    <row r="592" spans="1:8">
      <c r="A592" s="1843" t="s">
        <v>830</v>
      </c>
      <c r="B592" s="1638" t="s">
        <v>2331</v>
      </c>
      <c r="C592" s="1446"/>
      <c r="D592" s="1446"/>
      <c r="E592" s="140" t="s">
        <v>760</v>
      </c>
      <c r="F592" s="21" t="s">
        <v>90</v>
      </c>
      <c r="G592" s="1842" t="s">
        <v>115</v>
      </c>
      <c r="H592" s="83" t="s">
        <v>958</v>
      </c>
    </row>
    <row r="593" spans="1:8">
      <c r="A593" s="1843" t="s">
        <v>831</v>
      </c>
      <c r="B593" s="1638" t="s">
        <v>4454</v>
      </c>
      <c r="C593" s="1446"/>
      <c r="D593" s="1446"/>
      <c r="E593" s="140" t="s">
        <v>760</v>
      </c>
      <c r="F593" s="21" t="s">
        <v>90</v>
      </c>
      <c r="G593" s="1842" t="s">
        <v>115</v>
      </c>
      <c r="H593" s="1447" t="s">
        <v>959</v>
      </c>
    </row>
    <row r="594" spans="1:8">
      <c r="A594" s="1841" t="s">
        <v>491</v>
      </c>
      <c r="B594" s="1638" t="s">
        <v>4456</v>
      </c>
      <c r="C594" s="1446"/>
      <c r="D594" s="1446"/>
      <c r="E594" s="140" t="s">
        <v>760</v>
      </c>
      <c r="F594" s="21" t="s">
        <v>90</v>
      </c>
      <c r="G594" s="1842" t="s">
        <v>115</v>
      </c>
      <c r="H594" s="1447" t="s">
        <v>6483</v>
      </c>
    </row>
    <row r="595" spans="1:8">
      <c r="A595" s="1841" t="s">
        <v>492</v>
      </c>
      <c r="B595" s="1638" t="s">
        <v>4460</v>
      </c>
      <c r="C595" s="1446"/>
      <c r="D595" s="1446"/>
      <c r="E595" s="140" t="s">
        <v>760</v>
      </c>
      <c r="F595" s="21" t="s">
        <v>90</v>
      </c>
      <c r="G595" s="1842" t="s">
        <v>115</v>
      </c>
      <c r="H595" s="83" t="s">
        <v>639</v>
      </c>
    </row>
    <row r="596" spans="1:8">
      <c r="A596" s="1840" t="s">
        <v>493</v>
      </c>
      <c r="B596" s="1534"/>
      <c r="C596" s="22"/>
      <c r="D596" s="22"/>
      <c r="E596" s="21"/>
      <c r="F596" s="21"/>
      <c r="G596" s="21"/>
      <c r="H596" s="83"/>
    </row>
    <row r="597" spans="1:8">
      <c r="A597" s="1841" t="s">
        <v>486</v>
      </c>
      <c r="B597" s="1638" t="s">
        <v>4462</v>
      </c>
      <c r="C597" s="1446"/>
      <c r="D597" s="1446"/>
      <c r="E597" s="140" t="s">
        <v>760</v>
      </c>
      <c r="F597" s="21" t="s">
        <v>90</v>
      </c>
      <c r="G597" s="1844" t="s">
        <v>103</v>
      </c>
      <c r="H597" s="83" t="s">
        <v>632</v>
      </c>
    </row>
    <row r="598" spans="1:8">
      <c r="A598" s="1841" t="s">
        <v>494</v>
      </c>
      <c r="B598" s="1638" t="s">
        <v>4464</v>
      </c>
      <c r="C598" s="1446"/>
      <c r="D598" s="1446"/>
      <c r="E598" s="140" t="s">
        <v>760</v>
      </c>
      <c r="F598" s="21" t="s">
        <v>90</v>
      </c>
      <c r="G598" s="1844" t="s">
        <v>103</v>
      </c>
      <c r="H598" s="83" t="s">
        <v>638</v>
      </c>
    </row>
    <row r="599" spans="1:8">
      <c r="A599" s="1841" t="s">
        <v>491</v>
      </c>
      <c r="B599" s="1638" t="s">
        <v>6222</v>
      </c>
      <c r="C599" s="1446"/>
      <c r="D599" s="1446"/>
      <c r="E599" s="140" t="s">
        <v>760</v>
      </c>
      <c r="F599" s="21" t="s">
        <v>90</v>
      </c>
      <c r="G599" s="1844" t="s">
        <v>103</v>
      </c>
      <c r="H599" s="83" t="s">
        <v>640</v>
      </c>
    </row>
    <row r="600" spans="1:8">
      <c r="A600" s="1841" t="s">
        <v>492</v>
      </c>
      <c r="B600" s="1638" t="s">
        <v>6223</v>
      </c>
      <c r="C600" s="1446"/>
      <c r="D600" s="1446"/>
      <c r="E600" s="140" t="s">
        <v>760</v>
      </c>
      <c r="F600" s="21" t="s">
        <v>90</v>
      </c>
      <c r="G600" s="1844" t="s">
        <v>103</v>
      </c>
      <c r="H600" s="83" t="s">
        <v>639</v>
      </c>
    </row>
    <row r="601" spans="1:8">
      <c r="A601" s="21"/>
      <c r="B601" s="1534"/>
      <c r="C601" s="23" t="s">
        <v>91</v>
      </c>
      <c r="D601" s="23" t="s">
        <v>91</v>
      </c>
      <c r="E601" s="21"/>
      <c r="F601" s="21"/>
      <c r="G601" s="21"/>
    </row>
    <row r="602" spans="1:8">
      <c r="C602" s="12" t="s">
        <v>112</v>
      </c>
      <c r="D602" s="12" t="s">
        <v>169</v>
      </c>
    </row>
    <row r="603" spans="1:8">
      <c r="C603" s="32" t="s">
        <v>113</v>
      </c>
      <c r="D603" s="12"/>
    </row>
    <row r="604" spans="1:8">
      <c r="C604" s="12"/>
      <c r="D604" s="12"/>
    </row>
    <row r="605" spans="1:8">
      <c r="A605" s="88" t="s">
        <v>6030</v>
      </c>
    </row>
    <row r="606" spans="1:8">
      <c r="A606" s="377" t="s">
        <v>497</v>
      </c>
    </row>
    <row r="607" spans="1:8">
      <c r="A607" s="377"/>
    </row>
    <row r="608" spans="1:8">
      <c r="A608" s="36" t="s">
        <v>109</v>
      </c>
    </row>
    <row r="609" spans="1:6">
      <c r="A609" s="36" t="s">
        <v>700</v>
      </c>
      <c r="B609" s="1534"/>
      <c r="C609" s="21"/>
    </row>
    <row r="610" spans="1:6">
      <c r="B610" s="1534"/>
      <c r="C610" s="21"/>
    </row>
    <row r="611" spans="1:6">
      <c r="B611" s="1534"/>
      <c r="C611" s="1637" t="s">
        <v>967</v>
      </c>
    </row>
    <row r="612" spans="1:6">
      <c r="A612" s="1448" t="s">
        <v>485</v>
      </c>
      <c r="B612" s="1638" t="s">
        <v>2332</v>
      </c>
      <c r="C612" s="1446"/>
      <c r="D612" s="1449" t="s">
        <v>115</v>
      </c>
      <c r="E612" s="12" t="s">
        <v>141</v>
      </c>
      <c r="F612" s="41" t="s">
        <v>642</v>
      </c>
    </row>
    <row r="613" spans="1:6">
      <c r="A613" s="1448" t="s">
        <v>493</v>
      </c>
      <c r="B613" s="1638" t="s">
        <v>2333</v>
      </c>
      <c r="C613" s="1446"/>
      <c r="D613" s="83" t="s">
        <v>103</v>
      </c>
      <c r="E613" s="12" t="s">
        <v>141</v>
      </c>
      <c r="F613" s="41" t="s">
        <v>642</v>
      </c>
    </row>
    <row r="614" spans="1:6">
      <c r="A614" s="1448" t="s">
        <v>499</v>
      </c>
      <c r="B614" s="1638" t="s">
        <v>2334</v>
      </c>
      <c r="C614" s="1446"/>
      <c r="D614" t="s">
        <v>643</v>
      </c>
      <c r="E614" s="12" t="s">
        <v>141</v>
      </c>
      <c r="F614" s="41" t="s">
        <v>642</v>
      </c>
    </row>
    <row r="615" spans="1:6">
      <c r="B615" s="1534"/>
      <c r="C615" s="21"/>
    </row>
    <row r="616" spans="1:6">
      <c r="A616" s="88" t="s">
        <v>6031</v>
      </c>
      <c r="B616" s="1534"/>
      <c r="C616" s="21"/>
    </row>
    <row r="617" spans="1:6">
      <c r="A617" s="377" t="s">
        <v>641</v>
      </c>
      <c r="B617" s="21"/>
      <c r="C617" s="21"/>
    </row>
    <row r="618" spans="1:6">
      <c r="A618" s="377"/>
      <c r="B618" s="21"/>
      <c r="C618" s="21"/>
    </row>
    <row r="619" spans="1:6">
      <c r="A619" s="36" t="s">
        <v>109</v>
      </c>
      <c r="B619" s="21"/>
      <c r="C619" s="21"/>
    </row>
    <row r="620" spans="1:6">
      <c r="A620" s="36" t="s">
        <v>700</v>
      </c>
      <c r="B620" s="21"/>
      <c r="C620" s="21"/>
    </row>
    <row r="621" spans="1:6">
      <c r="B621" s="21"/>
      <c r="C621" s="21"/>
    </row>
    <row r="622" spans="1:6">
      <c r="B622" s="21"/>
      <c r="C622" s="1637" t="s">
        <v>2499</v>
      </c>
    </row>
    <row r="623" spans="1:6">
      <c r="A623" s="1448" t="s">
        <v>500</v>
      </c>
      <c r="B623" s="1638" t="s">
        <v>6224</v>
      </c>
      <c r="C623" s="1446"/>
      <c r="D623" s="46" t="s">
        <v>645</v>
      </c>
      <c r="E623" s="37"/>
    </row>
    <row r="624" spans="1:6">
      <c r="A624" s="1448" t="s">
        <v>501</v>
      </c>
      <c r="B624" s="1638" t="s">
        <v>6225</v>
      </c>
      <c r="C624" s="1446"/>
      <c r="D624" s="1423" t="s">
        <v>79</v>
      </c>
      <c r="E624" s="46" t="s">
        <v>646</v>
      </c>
    </row>
    <row r="625" spans="1:9">
      <c r="B625" s="1534"/>
      <c r="C625" s="21"/>
    </row>
    <row r="626" spans="1:9">
      <c r="A626" s="88" t="s">
        <v>6032</v>
      </c>
      <c r="B626" s="1534"/>
      <c r="C626" s="21"/>
      <c r="I626" s="35"/>
    </row>
    <row r="627" spans="1:9">
      <c r="A627" s="377" t="s">
        <v>502</v>
      </c>
      <c r="B627" s="1534"/>
      <c r="C627" s="21"/>
    </row>
    <row r="628" spans="1:9">
      <c r="A628" s="377"/>
    </row>
    <row r="629" spans="1:9">
      <c r="A629" s="36" t="s">
        <v>109</v>
      </c>
    </row>
    <row r="630" spans="1:9">
      <c r="A630" s="36" t="s">
        <v>700</v>
      </c>
    </row>
    <row r="631" spans="1:9">
      <c r="A631" s="377"/>
    </row>
    <row r="632" spans="1:9">
      <c r="A632" s="1827"/>
      <c r="B632" s="1534"/>
      <c r="C632" s="1637" t="s">
        <v>177</v>
      </c>
      <c r="D632" s="21"/>
      <c r="E632" s="21"/>
      <c r="F632" s="21"/>
      <c r="G632" s="21"/>
    </row>
    <row r="633" spans="1:9">
      <c r="A633" s="21"/>
      <c r="B633" s="1534"/>
      <c r="C633" s="1637" t="s">
        <v>2528</v>
      </c>
      <c r="D633" s="21"/>
      <c r="E633" s="21"/>
      <c r="F633" s="21"/>
      <c r="G633" s="21"/>
    </row>
    <row r="634" spans="1:9">
      <c r="A634" s="1839" t="s">
        <v>503</v>
      </c>
      <c r="B634" s="1638" t="s">
        <v>6226</v>
      </c>
      <c r="C634" s="1446"/>
      <c r="D634" s="29" t="s">
        <v>91</v>
      </c>
      <c r="E634" s="29" t="s">
        <v>216</v>
      </c>
      <c r="F634" s="29" t="s">
        <v>176</v>
      </c>
      <c r="G634" s="921" t="s">
        <v>205</v>
      </c>
      <c r="H634" s="86" t="s">
        <v>302</v>
      </c>
    </row>
    <row r="635" spans="1:9">
      <c r="A635" s="1839" t="s">
        <v>504</v>
      </c>
      <c r="B635" s="1638" t="s">
        <v>6227</v>
      </c>
      <c r="C635" s="1446"/>
      <c r="D635" s="29" t="s">
        <v>91</v>
      </c>
      <c r="E635" s="29" t="s">
        <v>216</v>
      </c>
      <c r="F635" s="29" t="s">
        <v>176</v>
      </c>
      <c r="G635" s="921" t="s">
        <v>206</v>
      </c>
      <c r="H635" s="86" t="s">
        <v>302</v>
      </c>
    </row>
    <row r="636" spans="1:9">
      <c r="A636" s="1839" t="s">
        <v>505</v>
      </c>
      <c r="B636" s="1638" t="s">
        <v>6228</v>
      </c>
      <c r="C636" s="1446"/>
      <c r="D636" s="29" t="s">
        <v>91</v>
      </c>
      <c r="E636" s="29" t="s">
        <v>216</v>
      </c>
      <c r="F636" s="29" t="s">
        <v>176</v>
      </c>
      <c r="G636" s="921" t="s">
        <v>205</v>
      </c>
      <c r="H636" s="86" t="s">
        <v>301</v>
      </c>
    </row>
    <row r="637" spans="1:9">
      <c r="A637" s="1839" t="s">
        <v>506</v>
      </c>
      <c r="B637" s="1638" t="s">
        <v>6229</v>
      </c>
      <c r="C637" s="1446"/>
      <c r="D637" s="29" t="s">
        <v>91</v>
      </c>
      <c r="E637" s="29" t="s">
        <v>216</v>
      </c>
      <c r="F637" s="29" t="s">
        <v>176</v>
      </c>
      <c r="G637" s="921" t="s">
        <v>206</v>
      </c>
      <c r="H637" s="86" t="s">
        <v>301</v>
      </c>
    </row>
    <row r="638" spans="1:9">
      <c r="A638" s="1839" t="s">
        <v>300</v>
      </c>
      <c r="B638" s="1638" t="s">
        <v>6230</v>
      </c>
      <c r="C638" s="1446"/>
      <c r="D638" s="29" t="s">
        <v>91</v>
      </c>
      <c r="E638" s="29" t="s">
        <v>216</v>
      </c>
      <c r="F638" s="29" t="s">
        <v>176</v>
      </c>
      <c r="G638" s="921" t="s">
        <v>205</v>
      </c>
      <c r="H638" s="86" t="s">
        <v>4269</v>
      </c>
    </row>
    <row r="639" spans="1:9">
      <c r="A639" s="1839" t="s">
        <v>507</v>
      </c>
      <c r="B639" s="1638" t="s">
        <v>2335</v>
      </c>
      <c r="C639" s="1446"/>
      <c r="D639" s="29" t="s">
        <v>91</v>
      </c>
      <c r="E639" s="29" t="s">
        <v>216</v>
      </c>
      <c r="F639" s="29" t="s">
        <v>176</v>
      </c>
      <c r="G639" s="921" t="s">
        <v>206</v>
      </c>
      <c r="H639" s="86" t="s">
        <v>4269</v>
      </c>
    </row>
    <row r="640" spans="1:9">
      <c r="A640" s="1839" t="s">
        <v>508</v>
      </c>
      <c r="B640" s="1638" t="s">
        <v>2336</v>
      </c>
      <c r="C640" s="1446"/>
      <c r="D640" s="29" t="s">
        <v>91</v>
      </c>
      <c r="E640" s="29" t="s">
        <v>216</v>
      </c>
      <c r="F640" s="29" t="s">
        <v>176</v>
      </c>
      <c r="G640" s="921" t="s">
        <v>206</v>
      </c>
      <c r="H640" s="86" t="s">
        <v>644</v>
      </c>
    </row>
    <row r="641" spans="1:8">
      <c r="A641" s="1839" t="s">
        <v>509</v>
      </c>
      <c r="B641" s="1638" t="s">
        <v>2337</v>
      </c>
      <c r="C641" s="1446"/>
      <c r="D641" s="29" t="s">
        <v>91</v>
      </c>
      <c r="E641" s="29" t="s">
        <v>216</v>
      </c>
      <c r="F641" s="29" t="s">
        <v>176</v>
      </c>
      <c r="G641" s="21"/>
      <c r="H641" s="86" t="s">
        <v>644</v>
      </c>
    </row>
    <row r="642" spans="1:8">
      <c r="A642" s="21"/>
      <c r="B642" s="1534"/>
      <c r="C642" s="89" t="s">
        <v>90</v>
      </c>
      <c r="D642" s="21"/>
      <c r="E642" s="21"/>
      <c r="F642" s="21"/>
      <c r="G642" s="21"/>
    </row>
    <row r="643" spans="1:8">
      <c r="A643" s="21"/>
      <c r="B643" s="1534"/>
      <c r="C643" s="21"/>
      <c r="D643" s="21"/>
      <c r="E643" s="21"/>
      <c r="F643" s="21"/>
      <c r="G643" s="21"/>
    </row>
    <row r="644" spans="1:8">
      <c r="A644" s="21"/>
      <c r="B644" s="1534"/>
      <c r="C644" s="21"/>
      <c r="D644" s="21"/>
      <c r="E644" s="21"/>
      <c r="F644" s="21"/>
      <c r="G644" s="21"/>
    </row>
    <row r="645" spans="1:8">
      <c r="A645" s="21"/>
      <c r="B645" s="1534"/>
      <c r="C645" s="21"/>
      <c r="D645" s="21"/>
      <c r="E645" s="21"/>
      <c r="F645" s="21"/>
      <c r="G645" s="21"/>
    </row>
    <row r="646" spans="1:8">
      <c r="A646" s="21"/>
      <c r="B646" s="1534"/>
      <c r="C646" s="21"/>
      <c r="D646" s="21"/>
      <c r="F646" s="21"/>
      <c r="G646" s="21"/>
    </row>
    <row r="647" spans="1:8">
      <c r="A647" s="21"/>
      <c r="B647" s="1534"/>
      <c r="C647" s="21"/>
      <c r="D647" s="21"/>
      <c r="F647" s="21"/>
      <c r="G647" s="21"/>
    </row>
  </sheetData>
  <mergeCells count="12">
    <mergeCell ref="O548:T548"/>
    <mergeCell ref="C549:E549"/>
    <mergeCell ref="F549:H549"/>
    <mergeCell ref="I549:K549"/>
    <mergeCell ref="L549:N549"/>
    <mergeCell ref="O549:Q549"/>
    <mergeCell ref="R549:T549"/>
    <mergeCell ref="C471:C472"/>
    <mergeCell ref="D471:D472"/>
    <mergeCell ref="E471:E472"/>
    <mergeCell ref="C548:H548"/>
    <mergeCell ref="I548:N548"/>
  </mergeCells>
  <phoneticPr fontId="43" type="noConversion"/>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211">
    <tabColor rgb="FF00B0F0"/>
  </sheetPr>
  <dimension ref="A1:BC155"/>
  <sheetViews>
    <sheetView topLeftCell="K1" zoomScale="80" zoomScaleNormal="80" workbookViewId="0"/>
  </sheetViews>
  <sheetFormatPr defaultColWidth="9.33203125" defaultRowHeight="14.4"/>
  <cols>
    <col min="1" max="1" width="79.33203125" customWidth="1"/>
    <col min="2" max="2" width="24" style="71" customWidth="1"/>
    <col min="3" max="33" width="20.44140625" customWidth="1"/>
    <col min="34" max="34" width="11" customWidth="1"/>
  </cols>
  <sheetData>
    <row r="1" spans="1:55">
      <c r="A1" s="1800" t="s">
        <v>6033</v>
      </c>
    </row>
    <row r="2" spans="1:55" s="57" customFormat="1">
      <c r="A2" s="1827" t="s">
        <v>6322</v>
      </c>
      <c r="B2" s="72"/>
      <c r="E2" s="58"/>
    </row>
    <row r="3" spans="1:55" s="57" customFormat="1" ht="13.2">
      <c r="A3" s="1824"/>
      <c r="B3" s="72"/>
    </row>
    <row r="4" spans="1:55" s="57" customFormat="1">
      <c r="A4" s="1800" t="s">
        <v>6036</v>
      </c>
      <c r="B4" s="560"/>
    </row>
    <row r="5" spans="1:55">
      <c r="A5" s="1827" t="s">
        <v>6324</v>
      </c>
    </row>
    <row r="6" spans="1:55">
      <c r="A6" s="377"/>
    </row>
    <row r="7" spans="1:55">
      <c r="A7" s="36" t="s">
        <v>109</v>
      </c>
    </row>
    <row r="8" spans="1:55">
      <c r="A8" s="36" t="s">
        <v>700</v>
      </c>
    </row>
    <row r="9" spans="1:55">
      <c r="A9" s="54" t="s">
        <v>90</v>
      </c>
      <c r="K9" s="124"/>
      <c r="L9" s="124"/>
      <c r="M9" s="124"/>
      <c r="N9" s="124"/>
      <c r="O9" s="124"/>
      <c r="P9" s="124"/>
      <c r="Q9" s="124"/>
      <c r="R9" s="124"/>
      <c r="S9" s="124"/>
      <c r="T9" s="124"/>
      <c r="U9" s="124"/>
      <c r="V9" s="124"/>
      <c r="W9" s="124"/>
      <c r="X9" s="124"/>
      <c r="Y9" s="124"/>
      <c r="Z9" s="124"/>
      <c r="AA9" s="124"/>
      <c r="AB9" s="124"/>
      <c r="AC9" s="124"/>
      <c r="AD9" s="124"/>
      <c r="AE9" s="124"/>
      <c r="AF9" s="124"/>
    </row>
    <row r="10" spans="1:55">
      <c r="BB10" s="124"/>
      <c r="BC10" s="124"/>
    </row>
    <row r="11" spans="1:55" ht="15" customHeight="1">
      <c r="A11" s="21"/>
      <c r="B11" s="1534"/>
      <c r="C11" s="2172" t="s">
        <v>799</v>
      </c>
      <c r="D11" s="2172" t="s">
        <v>516</v>
      </c>
      <c r="E11" s="2172" t="s">
        <v>517</v>
      </c>
      <c r="F11" s="2172" t="s">
        <v>446</v>
      </c>
      <c r="G11" s="2172" t="s">
        <v>171</v>
      </c>
      <c r="H11" s="2172" t="s">
        <v>447</v>
      </c>
      <c r="I11" s="2162" t="s">
        <v>462</v>
      </c>
      <c r="J11" s="2163"/>
      <c r="K11" s="2163"/>
      <c r="L11" s="2163"/>
      <c r="M11" s="2163"/>
      <c r="N11" s="2163"/>
      <c r="O11" s="2163"/>
      <c r="P11" s="2163"/>
      <c r="Q11" s="2163"/>
      <c r="R11" s="2163"/>
      <c r="S11" s="2163"/>
      <c r="T11" s="2163"/>
      <c r="U11" s="2163"/>
      <c r="V11" s="2163"/>
      <c r="W11" s="2163"/>
      <c r="X11" s="2163"/>
      <c r="Y11" s="2163"/>
      <c r="Z11" s="2163"/>
      <c r="AA11" s="2173"/>
      <c r="AB11" s="2173"/>
      <c r="AC11" s="2173"/>
      <c r="AD11" s="2173"/>
      <c r="AE11" s="2173"/>
      <c r="AF11" s="2164"/>
      <c r="BB11" s="124"/>
      <c r="BC11" s="124"/>
    </row>
    <row r="12" spans="1:55" s="124" customFormat="1" ht="78.75" customHeight="1">
      <c r="A12" s="126"/>
      <c r="B12" s="1850"/>
      <c r="C12" s="2172"/>
      <c r="D12" s="2172"/>
      <c r="E12" s="2172"/>
      <c r="F12" s="2172"/>
      <c r="G12" s="2172"/>
      <c r="H12" s="2172"/>
      <c r="I12" s="1637" t="s">
        <v>393</v>
      </c>
      <c r="J12" s="1637" t="s">
        <v>394</v>
      </c>
      <c r="K12" s="1466" t="s">
        <v>749</v>
      </c>
      <c r="L12" s="1466" t="s">
        <v>750</v>
      </c>
      <c r="M12" s="1466" t="s">
        <v>751</v>
      </c>
      <c r="N12" s="1466" t="s">
        <v>732</v>
      </c>
      <c r="O12" s="1466" t="s">
        <v>728</v>
      </c>
      <c r="P12" s="1466" t="s">
        <v>733</v>
      </c>
      <c r="Q12" s="1466" t="s">
        <v>729</v>
      </c>
      <c r="R12" s="1466" t="s">
        <v>727</v>
      </c>
      <c r="S12" s="1466" t="s">
        <v>734</v>
      </c>
      <c r="T12" s="1466" t="s">
        <v>735</v>
      </c>
      <c r="U12" s="1466" t="s">
        <v>736</v>
      </c>
      <c r="V12" s="1466" t="s">
        <v>737</v>
      </c>
      <c r="W12" s="1466" t="s">
        <v>738</v>
      </c>
      <c r="X12" s="1466" t="s">
        <v>739</v>
      </c>
      <c r="Y12" s="1466" t="s">
        <v>740</v>
      </c>
      <c r="Z12" s="1466" t="s">
        <v>742</v>
      </c>
      <c r="AA12" s="1466" t="s">
        <v>743</v>
      </c>
      <c r="AB12" s="1466" t="s">
        <v>744</v>
      </c>
      <c r="AC12" s="1466" t="s">
        <v>745</v>
      </c>
      <c r="AD12" s="1466" t="s">
        <v>746</v>
      </c>
      <c r="AE12" s="1466" t="s">
        <v>747</v>
      </c>
      <c r="AF12" s="1466" t="s">
        <v>748</v>
      </c>
    </row>
    <row r="13" spans="1:55" s="124" customFormat="1">
      <c r="A13" s="126"/>
      <c r="B13" s="1850"/>
      <c r="C13" s="1637" t="s">
        <v>13</v>
      </c>
      <c r="D13" s="1637" t="s">
        <v>107</v>
      </c>
      <c r="E13" s="1637" t="s">
        <v>88</v>
      </c>
      <c r="F13" s="1637" t="s">
        <v>87</v>
      </c>
      <c r="G13" s="1637" t="s">
        <v>86</v>
      </c>
      <c r="H13" s="1637" t="s">
        <v>85</v>
      </c>
      <c r="I13" s="1637" t="s">
        <v>84</v>
      </c>
      <c r="J13" s="1637" t="s">
        <v>83</v>
      </c>
      <c r="K13" s="1637" t="s">
        <v>82</v>
      </c>
      <c r="L13" s="1637" t="s">
        <v>81</v>
      </c>
      <c r="M13" s="1637" t="s">
        <v>80</v>
      </c>
      <c r="N13" s="1637" t="s">
        <v>137</v>
      </c>
      <c r="O13" s="1637" t="s">
        <v>136</v>
      </c>
      <c r="P13" s="1637" t="s">
        <v>135</v>
      </c>
      <c r="Q13" s="1637" t="s">
        <v>134</v>
      </c>
      <c r="R13" s="1637" t="s">
        <v>151</v>
      </c>
      <c r="S13" s="1637" t="s">
        <v>150</v>
      </c>
      <c r="T13" s="1637" t="s">
        <v>148</v>
      </c>
      <c r="U13" s="1637" t="s">
        <v>133</v>
      </c>
      <c r="V13" s="1637" t="s">
        <v>128</v>
      </c>
      <c r="W13" s="1637" t="s">
        <v>127</v>
      </c>
      <c r="X13" s="1637" t="s">
        <v>126</v>
      </c>
      <c r="Y13" s="1637" t="s">
        <v>125</v>
      </c>
      <c r="Z13" s="1637" t="s">
        <v>124</v>
      </c>
      <c r="AA13" s="1637" t="s">
        <v>123</v>
      </c>
      <c r="AB13" s="1637" t="s">
        <v>122</v>
      </c>
      <c r="AC13" s="1637" t="s">
        <v>121</v>
      </c>
      <c r="AD13" s="1637" t="s">
        <v>147</v>
      </c>
      <c r="AE13" s="1637" t="s">
        <v>120</v>
      </c>
      <c r="AF13" s="1637" t="s">
        <v>146</v>
      </c>
    </row>
    <row r="14" spans="1:55" s="124" customFormat="1">
      <c r="A14" s="1765" t="s">
        <v>448</v>
      </c>
      <c r="B14" s="1862" t="s">
        <v>12</v>
      </c>
      <c r="C14" s="1452"/>
      <c r="D14" s="25"/>
      <c r="E14" s="25"/>
      <c r="F14" s="1452"/>
      <c r="G14" s="1452"/>
      <c r="H14" s="1452"/>
      <c r="I14" s="1452"/>
      <c r="J14" s="1452"/>
      <c r="K14" s="1452"/>
      <c r="L14" s="1452"/>
      <c r="M14" s="1452"/>
      <c r="N14" s="1452"/>
      <c r="O14" s="1452"/>
      <c r="P14" s="1452"/>
      <c r="Q14" s="1452"/>
      <c r="R14" s="1452"/>
      <c r="S14" s="1452"/>
      <c r="T14" s="1452"/>
      <c r="U14" s="1452"/>
      <c r="V14" s="1452"/>
      <c r="W14" s="1452"/>
      <c r="X14" s="1452"/>
      <c r="Y14" s="1452"/>
      <c r="Z14" s="1452"/>
      <c r="AA14" s="1452"/>
      <c r="AB14" s="1452"/>
      <c r="AC14" s="1452"/>
      <c r="AD14" s="1452"/>
      <c r="AE14" s="1452"/>
      <c r="AF14" s="1453"/>
      <c r="AG14" s="84" t="s">
        <v>271</v>
      </c>
    </row>
    <row r="15" spans="1:55" s="124" customFormat="1">
      <c r="A15" s="1626" t="s">
        <v>449</v>
      </c>
      <c r="B15" s="1862" t="s">
        <v>72</v>
      </c>
      <c r="C15" s="25"/>
      <c r="D15" s="25"/>
      <c r="E15" s="25"/>
      <c r="F15" s="25"/>
      <c r="G15" s="25"/>
      <c r="H15" s="1452"/>
      <c r="I15" s="1452"/>
      <c r="J15" s="1452"/>
      <c r="K15" s="1452"/>
      <c r="L15" s="1452"/>
      <c r="M15" s="1452"/>
      <c r="N15" s="1452"/>
      <c r="O15" s="1452"/>
      <c r="P15" s="1452"/>
      <c r="Q15" s="1452"/>
      <c r="R15" s="1452"/>
      <c r="S15" s="1452"/>
      <c r="T15" s="1452"/>
      <c r="U15" s="1452"/>
      <c r="V15" s="1452"/>
      <c r="W15" s="1452"/>
      <c r="X15" s="1452"/>
      <c r="Y15" s="1452"/>
      <c r="Z15" s="1452"/>
      <c r="AA15" s="1452"/>
      <c r="AB15" s="1452"/>
      <c r="AC15" s="1452"/>
      <c r="AD15" s="1452"/>
      <c r="AE15" s="1452"/>
      <c r="AF15" s="1453"/>
      <c r="AG15" s="84" t="s">
        <v>271</v>
      </c>
      <c r="AH15" s="124" t="s">
        <v>648</v>
      </c>
    </row>
    <row r="16" spans="1:55" s="124" customFormat="1">
      <c r="A16" s="1626" t="s">
        <v>753</v>
      </c>
      <c r="B16" s="1862" t="s">
        <v>11</v>
      </c>
      <c r="C16" s="25"/>
      <c r="D16" s="25"/>
      <c r="E16" s="25"/>
      <c r="F16" s="25"/>
      <c r="G16" s="25"/>
      <c r="H16" s="1452"/>
      <c r="I16" s="1452"/>
      <c r="J16" s="1452"/>
      <c r="K16" s="1452"/>
      <c r="L16" s="1452"/>
      <c r="M16" s="1452"/>
      <c r="N16" s="1452"/>
      <c r="O16" s="1452"/>
      <c r="P16" s="1452"/>
      <c r="Q16" s="1452"/>
      <c r="R16" s="1452"/>
      <c r="S16" s="1452"/>
      <c r="T16" s="1452"/>
      <c r="U16" s="1452"/>
      <c r="V16" s="1452"/>
      <c r="W16" s="1452"/>
      <c r="X16" s="1452"/>
      <c r="Y16" s="1452"/>
      <c r="Z16" s="1452"/>
      <c r="AA16" s="1452"/>
      <c r="AB16" s="1452"/>
      <c r="AC16" s="1452"/>
      <c r="AD16" s="1452"/>
      <c r="AE16" s="1452"/>
      <c r="AF16" s="1453"/>
      <c r="AG16" s="84" t="s">
        <v>271</v>
      </c>
      <c r="AH16" s="124" t="s">
        <v>649</v>
      </c>
    </row>
    <row r="17" spans="1:34" s="124" customFormat="1">
      <c r="A17" s="1626" t="s">
        <v>450</v>
      </c>
      <c r="B17" s="1862" t="s">
        <v>71</v>
      </c>
      <c r="C17" s="25"/>
      <c r="D17" s="25"/>
      <c r="E17" s="25"/>
      <c r="F17" s="25"/>
      <c r="G17" s="25"/>
      <c r="H17" s="1452"/>
      <c r="I17" s="1452"/>
      <c r="J17" s="1452"/>
      <c r="K17" s="1452"/>
      <c r="L17" s="1452"/>
      <c r="M17" s="1452"/>
      <c r="N17" s="1452"/>
      <c r="O17" s="1452"/>
      <c r="P17" s="1452"/>
      <c r="Q17" s="1452"/>
      <c r="R17" s="1452"/>
      <c r="S17" s="1452"/>
      <c r="T17" s="1452"/>
      <c r="U17" s="1452"/>
      <c r="V17" s="1452"/>
      <c r="W17" s="1452"/>
      <c r="X17" s="1452"/>
      <c r="Y17" s="1452"/>
      <c r="Z17" s="1452"/>
      <c r="AA17" s="1452"/>
      <c r="AB17" s="1452"/>
      <c r="AC17" s="1452"/>
      <c r="AD17" s="1452"/>
      <c r="AE17" s="1452"/>
      <c r="AF17" s="1453"/>
      <c r="AG17" s="84" t="s">
        <v>271</v>
      </c>
      <c r="AH17" s="124" t="s">
        <v>650</v>
      </c>
    </row>
    <row r="18" spans="1:34" s="124" customFormat="1">
      <c r="A18" s="1867" t="s">
        <v>451</v>
      </c>
      <c r="B18" s="1862" t="s">
        <v>70</v>
      </c>
      <c r="C18" s="25"/>
      <c r="D18" s="25"/>
      <c r="E18" s="25"/>
      <c r="F18" s="25"/>
      <c r="G18" s="25"/>
      <c r="H18" s="1452"/>
      <c r="I18" s="1452"/>
      <c r="J18" s="1452"/>
      <c r="K18" s="1452"/>
      <c r="L18" s="1452"/>
      <c r="M18" s="1452"/>
      <c r="N18" s="1452"/>
      <c r="O18" s="1452"/>
      <c r="P18" s="1452"/>
      <c r="Q18" s="1452"/>
      <c r="R18" s="1452"/>
      <c r="S18" s="1452"/>
      <c r="T18" s="1452"/>
      <c r="U18" s="1452"/>
      <c r="V18" s="1452"/>
      <c r="W18" s="1452"/>
      <c r="X18" s="1452"/>
      <c r="Y18" s="1452"/>
      <c r="Z18" s="1452"/>
      <c r="AA18" s="1452"/>
      <c r="AB18" s="1452"/>
      <c r="AC18" s="1452"/>
      <c r="AD18" s="1452"/>
      <c r="AE18" s="1452"/>
      <c r="AF18" s="1453"/>
      <c r="AG18" s="84" t="s">
        <v>271</v>
      </c>
      <c r="AH18" s="124" t="s">
        <v>651</v>
      </c>
    </row>
    <row r="19" spans="1:34" s="124" customFormat="1">
      <c r="A19" s="1770" t="s">
        <v>452</v>
      </c>
      <c r="B19" s="1862" t="s">
        <v>69</v>
      </c>
      <c r="C19" s="1452"/>
      <c r="D19" s="25"/>
      <c r="E19" s="25"/>
      <c r="F19" s="1452"/>
      <c r="G19" s="1452"/>
      <c r="H19" s="1452"/>
      <c r="I19" s="1452"/>
      <c r="J19" s="1452"/>
      <c r="K19" s="1452"/>
      <c r="L19" s="1452"/>
      <c r="M19" s="1452"/>
      <c r="N19" s="1452"/>
      <c r="O19" s="1452"/>
      <c r="P19" s="1452"/>
      <c r="Q19" s="1452"/>
      <c r="R19" s="1452"/>
      <c r="S19" s="1452"/>
      <c r="T19" s="1452"/>
      <c r="U19" s="1452"/>
      <c r="V19" s="1452"/>
      <c r="W19" s="1452"/>
      <c r="X19" s="1452"/>
      <c r="Y19" s="1452"/>
      <c r="Z19" s="1452"/>
      <c r="AA19" s="1452"/>
      <c r="AB19" s="1452"/>
      <c r="AC19" s="1452"/>
      <c r="AD19" s="1452"/>
      <c r="AE19" s="1452"/>
      <c r="AF19" s="1453"/>
      <c r="AG19" s="124" t="s">
        <v>269</v>
      </c>
    </row>
    <row r="20" spans="1:34" s="124" customFormat="1">
      <c r="A20" s="1626" t="s">
        <v>449</v>
      </c>
      <c r="B20" s="1862" t="s">
        <v>68</v>
      </c>
      <c r="C20" s="25"/>
      <c r="D20" s="25"/>
      <c r="E20" s="25"/>
      <c r="F20" s="25"/>
      <c r="G20" s="25"/>
      <c r="H20" s="1452"/>
      <c r="I20" s="1452"/>
      <c r="J20" s="1452"/>
      <c r="K20" s="1452"/>
      <c r="L20" s="1452"/>
      <c r="M20" s="1452"/>
      <c r="N20" s="1452"/>
      <c r="O20" s="1452"/>
      <c r="P20" s="1452"/>
      <c r="Q20" s="1452"/>
      <c r="R20" s="1452"/>
      <c r="S20" s="1452"/>
      <c r="T20" s="1452"/>
      <c r="U20" s="1452"/>
      <c r="V20" s="1452"/>
      <c r="W20" s="1452"/>
      <c r="X20" s="1452"/>
      <c r="Y20" s="1452"/>
      <c r="Z20" s="1452"/>
      <c r="AA20" s="1452"/>
      <c r="AB20" s="1452"/>
      <c r="AC20" s="1452"/>
      <c r="AD20" s="1452"/>
      <c r="AE20" s="1452"/>
      <c r="AF20" s="1453"/>
      <c r="AG20" s="124" t="s">
        <v>269</v>
      </c>
      <c r="AH20" s="124" t="s">
        <v>648</v>
      </c>
    </row>
    <row r="21" spans="1:34" s="124" customFormat="1">
      <c r="A21" s="1626" t="s">
        <v>753</v>
      </c>
      <c r="B21" s="1862" t="s">
        <v>67</v>
      </c>
      <c r="C21" s="25"/>
      <c r="D21" s="25"/>
      <c r="E21" s="25"/>
      <c r="F21" s="25"/>
      <c r="G21" s="25"/>
      <c r="H21" s="1452"/>
      <c r="I21" s="1452"/>
      <c r="J21" s="1452"/>
      <c r="K21" s="1452"/>
      <c r="L21" s="1452"/>
      <c r="M21" s="1452"/>
      <c r="N21" s="1452"/>
      <c r="O21" s="1452"/>
      <c r="P21" s="1452"/>
      <c r="Q21" s="1452"/>
      <c r="R21" s="1452"/>
      <c r="S21" s="1452"/>
      <c r="T21" s="1452"/>
      <c r="U21" s="1452"/>
      <c r="V21" s="1452"/>
      <c r="W21" s="1452"/>
      <c r="X21" s="1452"/>
      <c r="Y21" s="1452"/>
      <c r="Z21" s="1452"/>
      <c r="AA21" s="1452"/>
      <c r="AB21" s="1452"/>
      <c r="AC21" s="1452"/>
      <c r="AD21" s="1452"/>
      <c r="AE21" s="1452"/>
      <c r="AF21" s="1453"/>
      <c r="AG21" s="124" t="s">
        <v>269</v>
      </c>
      <c r="AH21" s="124" t="s">
        <v>649</v>
      </c>
    </row>
    <row r="22" spans="1:34" s="124" customFormat="1">
      <c r="A22" s="1626" t="s">
        <v>450</v>
      </c>
      <c r="B22" s="1862" t="s">
        <v>66</v>
      </c>
      <c r="C22" s="25"/>
      <c r="D22" s="25"/>
      <c r="E22" s="25"/>
      <c r="F22" s="25"/>
      <c r="G22" s="25"/>
      <c r="H22" s="1452"/>
      <c r="I22" s="1452"/>
      <c r="J22" s="1452"/>
      <c r="K22" s="1452"/>
      <c r="L22" s="1452"/>
      <c r="M22" s="1452"/>
      <c r="N22" s="1452"/>
      <c r="O22" s="1452"/>
      <c r="P22" s="1452"/>
      <c r="Q22" s="1452"/>
      <c r="R22" s="1452"/>
      <c r="S22" s="1452"/>
      <c r="T22" s="1452"/>
      <c r="U22" s="1452"/>
      <c r="V22" s="1452"/>
      <c r="W22" s="1452"/>
      <c r="X22" s="1452"/>
      <c r="Y22" s="1452"/>
      <c r="Z22" s="1452"/>
      <c r="AA22" s="1452"/>
      <c r="AB22" s="1452"/>
      <c r="AC22" s="1452"/>
      <c r="AD22" s="1452"/>
      <c r="AE22" s="1452"/>
      <c r="AF22" s="1453"/>
      <c r="AG22" s="124" t="s">
        <v>269</v>
      </c>
      <c r="AH22" s="124" t="s">
        <v>650</v>
      </c>
    </row>
    <row r="23" spans="1:34" s="124" customFormat="1">
      <c r="A23" s="1867" t="s">
        <v>451</v>
      </c>
      <c r="B23" s="1862" t="s">
        <v>10</v>
      </c>
      <c r="C23" s="25"/>
      <c r="D23" s="25"/>
      <c r="E23" s="25"/>
      <c r="F23" s="25"/>
      <c r="G23" s="25"/>
      <c r="H23" s="1452"/>
      <c r="I23" s="1452"/>
      <c r="J23" s="1452"/>
      <c r="K23" s="1452"/>
      <c r="L23" s="1452"/>
      <c r="M23" s="1452"/>
      <c r="N23" s="1452"/>
      <c r="O23" s="1452"/>
      <c r="P23" s="1452"/>
      <c r="Q23" s="1452"/>
      <c r="R23" s="1452"/>
      <c r="S23" s="1452"/>
      <c r="T23" s="1452"/>
      <c r="U23" s="1452"/>
      <c r="V23" s="1452"/>
      <c r="W23" s="1452"/>
      <c r="X23" s="1452"/>
      <c r="Y23" s="1452"/>
      <c r="Z23" s="1452"/>
      <c r="AA23" s="1452"/>
      <c r="AB23" s="1452"/>
      <c r="AC23" s="1452"/>
      <c r="AD23" s="1452"/>
      <c r="AE23" s="1452"/>
      <c r="AF23" s="1453"/>
      <c r="AG23" s="124" t="s">
        <v>269</v>
      </c>
      <c r="AH23" s="124" t="s">
        <v>651</v>
      </c>
    </row>
    <row r="24" spans="1:34" s="124" customFormat="1">
      <c r="A24" s="1765" t="s">
        <v>453</v>
      </c>
      <c r="B24" s="1862" t="s">
        <v>9</v>
      </c>
      <c r="C24" s="25"/>
      <c r="D24" s="1452"/>
      <c r="E24" s="1452"/>
      <c r="F24" s="1452"/>
      <c r="G24" s="1452"/>
      <c r="H24" s="1452"/>
      <c r="I24" s="1452"/>
      <c r="J24" s="1452"/>
      <c r="K24" s="1452"/>
      <c r="L24" s="1452"/>
      <c r="M24" s="1452"/>
      <c r="N24" s="1452"/>
      <c r="O24" s="1452"/>
      <c r="P24" s="1452"/>
      <c r="Q24" s="1452"/>
      <c r="R24" s="1452"/>
      <c r="S24" s="1452"/>
      <c r="T24" s="1452"/>
      <c r="U24" s="1452"/>
      <c r="V24" s="1452"/>
      <c r="W24" s="1452"/>
      <c r="X24" s="1452"/>
      <c r="Y24" s="1452"/>
      <c r="Z24" s="1452"/>
      <c r="AA24" s="1452"/>
      <c r="AB24" s="1452"/>
      <c r="AC24" s="1452"/>
      <c r="AD24" s="1452"/>
      <c r="AE24" s="1452"/>
      <c r="AF24" s="1453"/>
      <c r="AG24" s="124" t="s">
        <v>268</v>
      </c>
    </row>
    <row r="25" spans="1:34" s="124" customFormat="1">
      <c r="A25" s="1626" t="s">
        <v>449</v>
      </c>
      <c r="B25" s="1862" t="s">
        <v>65</v>
      </c>
      <c r="C25" s="25"/>
      <c r="D25" s="25"/>
      <c r="E25" s="25"/>
      <c r="F25" s="25"/>
      <c r="G25" s="25"/>
      <c r="H25" s="1452"/>
      <c r="I25" s="1452"/>
      <c r="J25" s="1452"/>
      <c r="K25" s="1452"/>
      <c r="L25" s="1452"/>
      <c r="M25" s="1452"/>
      <c r="N25" s="1452"/>
      <c r="O25" s="1452"/>
      <c r="P25" s="1452"/>
      <c r="Q25" s="1452"/>
      <c r="R25" s="1452"/>
      <c r="S25" s="1452"/>
      <c r="T25" s="1452"/>
      <c r="U25" s="1452"/>
      <c r="V25" s="1452"/>
      <c r="W25" s="1452"/>
      <c r="X25" s="1452"/>
      <c r="Y25" s="1452"/>
      <c r="Z25" s="1452"/>
      <c r="AA25" s="1452"/>
      <c r="AB25" s="1452"/>
      <c r="AC25" s="1452"/>
      <c r="AD25" s="1452"/>
      <c r="AE25" s="1452"/>
      <c r="AF25" s="1453"/>
      <c r="AG25" s="124" t="s">
        <v>268</v>
      </c>
      <c r="AH25" s="124" t="s">
        <v>648</v>
      </c>
    </row>
    <row r="26" spans="1:34" s="124" customFormat="1">
      <c r="A26" s="1626" t="s">
        <v>753</v>
      </c>
      <c r="B26" s="1862" t="s">
        <v>8</v>
      </c>
      <c r="C26" s="25"/>
      <c r="D26" s="25"/>
      <c r="E26" s="25"/>
      <c r="F26" s="25"/>
      <c r="G26" s="25"/>
      <c r="H26" s="1452"/>
      <c r="I26" s="1452"/>
      <c r="J26" s="1452"/>
      <c r="K26" s="1452"/>
      <c r="L26" s="1452"/>
      <c r="M26" s="1452"/>
      <c r="N26" s="1452"/>
      <c r="O26" s="1452"/>
      <c r="P26" s="1452"/>
      <c r="Q26" s="1452"/>
      <c r="R26" s="1452"/>
      <c r="S26" s="1452"/>
      <c r="T26" s="1452"/>
      <c r="U26" s="1452"/>
      <c r="V26" s="1452"/>
      <c r="W26" s="1452"/>
      <c r="X26" s="1452"/>
      <c r="Y26" s="1452"/>
      <c r="Z26" s="1452"/>
      <c r="AA26" s="1452"/>
      <c r="AB26" s="1452"/>
      <c r="AC26" s="1452"/>
      <c r="AD26" s="1452"/>
      <c r="AE26" s="1452"/>
      <c r="AF26" s="1453"/>
      <c r="AG26" s="124" t="s">
        <v>268</v>
      </c>
      <c r="AH26" s="124" t="s">
        <v>649</v>
      </c>
    </row>
    <row r="27" spans="1:34" s="124" customFormat="1">
      <c r="A27" s="1626" t="s">
        <v>450</v>
      </c>
      <c r="B27" s="1862" t="s">
        <v>7</v>
      </c>
      <c r="C27" s="25"/>
      <c r="D27" s="25"/>
      <c r="E27" s="25"/>
      <c r="F27" s="25"/>
      <c r="G27" s="25"/>
      <c r="H27" s="1452"/>
      <c r="I27" s="1452"/>
      <c r="J27" s="1452"/>
      <c r="K27" s="1452"/>
      <c r="L27" s="1452"/>
      <c r="M27" s="1452"/>
      <c r="N27" s="1452"/>
      <c r="O27" s="1452"/>
      <c r="P27" s="1452"/>
      <c r="Q27" s="1452"/>
      <c r="R27" s="1452"/>
      <c r="S27" s="1452"/>
      <c r="T27" s="1452"/>
      <c r="U27" s="1452"/>
      <c r="V27" s="1452"/>
      <c r="W27" s="1452"/>
      <c r="X27" s="1452"/>
      <c r="Y27" s="1452"/>
      <c r="Z27" s="1452"/>
      <c r="AA27" s="1452"/>
      <c r="AB27" s="1452"/>
      <c r="AC27" s="1452"/>
      <c r="AD27" s="1452"/>
      <c r="AE27" s="1452"/>
      <c r="AF27" s="1453"/>
      <c r="AG27" s="124" t="s">
        <v>268</v>
      </c>
      <c r="AH27" s="124" t="s">
        <v>650</v>
      </c>
    </row>
    <row r="28" spans="1:34" s="124" customFormat="1">
      <c r="A28" s="1867" t="s">
        <v>451</v>
      </c>
      <c r="B28" s="1862" t="s">
        <v>64</v>
      </c>
      <c r="C28" s="25"/>
      <c r="D28" s="25"/>
      <c r="E28" s="25"/>
      <c r="F28" s="25"/>
      <c r="G28" s="25"/>
      <c r="H28" s="1452"/>
      <c r="I28" s="1452"/>
      <c r="J28" s="1452"/>
      <c r="K28" s="1452"/>
      <c r="L28" s="1452"/>
      <c r="M28" s="1452"/>
      <c r="N28" s="1452"/>
      <c r="O28" s="1452"/>
      <c r="P28" s="1452"/>
      <c r="Q28" s="1452"/>
      <c r="R28" s="1452"/>
      <c r="S28" s="1452"/>
      <c r="T28" s="1452"/>
      <c r="U28" s="1452"/>
      <c r="V28" s="1452"/>
      <c r="W28" s="1452"/>
      <c r="X28" s="1452"/>
      <c r="Y28" s="1452"/>
      <c r="Z28" s="1452"/>
      <c r="AA28" s="1452"/>
      <c r="AB28" s="1452"/>
      <c r="AC28" s="1452"/>
      <c r="AD28" s="1452"/>
      <c r="AE28" s="1452"/>
      <c r="AF28" s="1453"/>
      <c r="AG28" s="124" t="s">
        <v>268</v>
      </c>
      <c r="AH28" s="124" t="s">
        <v>651</v>
      </c>
    </row>
    <row r="29" spans="1:34" s="124" customFormat="1">
      <c r="A29" s="1454" t="s">
        <v>454</v>
      </c>
      <c r="B29" s="1862" t="s">
        <v>6</v>
      </c>
      <c r="C29" s="25"/>
      <c r="D29" s="25"/>
      <c r="E29" s="25"/>
      <c r="F29" s="25"/>
      <c r="G29" s="25"/>
      <c r="H29" s="1452"/>
      <c r="I29" s="1452"/>
      <c r="J29" s="1452"/>
      <c r="K29" s="1452"/>
      <c r="L29" s="1452"/>
      <c r="M29" s="1452"/>
      <c r="N29" s="1452"/>
      <c r="O29" s="1452"/>
      <c r="P29" s="1452"/>
      <c r="Q29" s="1452"/>
      <c r="R29" s="1452"/>
      <c r="S29" s="1452"/>
      <c r="T29" s="1452"/>
      <c r="U29" s="1452"/>
      <c r="V29" s="1452"/>
      <c r="W29" s="1452"/>
      <c r="X29" s="1452"/>
      <c r="Y29" s="1452"/>
      <c r="Z29" s="1452"/>
      <c r="AA29" s="1452"/>
      <c r="AB29" s="1452"/>
      <c r="AC29" s="1452"/>
      <c r="AD29" s="1452"/>
      <c r="AE29" s="1452"/>
      <c r="AF29" s="1453"/>
      <c r="AG29" s="124" t="s">
        <v>267</v>
      </c>
    </row>
    <row r="30" spans="1:34" s="124" customFormat="1">
      <c r="A30" s="1773" t="s">
        <v>273</v>
      </c>
      <c r="B30" s="1862" t="s">
        <v>5</v>
      </c>
      <c r="C30" s="25"/>
      <c r="D30" s="25"/>
      <c r="E30" s="25"/>
      <c r="F30" s="25"/>
      <c r="G30" s="25"/>
      <c r="H30" s="1452"/>
      <c r="I30" s="1452"/>
      <c r="J30" s="1452"/>
      <c r="K30" s="1452"/>
      <c r="L30" s="1452"/>
      <c r="M30" s="1452"/>
      <c r="N30" s="1452"/>
      <c r="O30" s="1452"/>
      <c r="P30" s="1452"/>
      <c r="Q30" s="1452"/>
      <c r="R30" s="1452"/>
      <c r="S30" s="1452"/>
      <c r="T30" s="1452"/>
      <c r="U30" s="1452"/>
      <c r="V30" s="1452"/>
      <c r="W30" s="1452"/>
      <c r="X30" s="1452"/>
      <c r="Y30" s="1452"/>
      <c r="Z30" s="1452"/>
      <c r="AA30" s="1452"/>
      <c r="AB30" s="1452"/>
      <c r="AC30" s="1452"/>
      <c r="AD30" s="1452"/>
      <c r="AE30" s="1452"/>
      <c r="AF30" s="1453"/>
      <c r="AG30" s="84" t="s">
        <v>276</v>
      </c>
    </row>
    <row r="31" spans="1:34" s="124" customFormat="1">
      <c r="A31" s="1773" t="s">
        <v>266</v>
      </c>
      <c r="B31" s="1862" t="s">
        <v>63</v>
      </c>
      <c r="C31" s="25"/>
      <c r="D31" s="25"/>
      <c r="E31" s="25"/>
      <c r="F31" s="25"/>
      <c r="G31" s="25"/>
      <c r="H31" s="1452"/>
      <c r="I31" s="1452"/>
      <c r="J31" s="1452"/>
      <c r="K31" s="1452"/>
      <c r="L31" s="1452"/>
      <c r="M31" s="1452"/>
      <c r="N31" s="1452"/>
      <c r="O31" s="1452"/>
      <c r="P31" s="1452"/>
      <c r="Q31" s="1452"/>
      <c r="R31" s="1452"/>
      <c r="S31" s="1452"/>
      <c r="T31" s="1452"/>
      <c r="U31" s="1452"/>
      <c r="V31" s="1452"/>
      <c r="W31" s="1452"/>
      <c r="X31" s="1452"/>
      <c r="Y31" s="1452"/>
      <c r="Z31" s="1452"/>
      <c r="AA31" s="1452"/>
      <c r="AB31" s="1452"/>
      <c r="AC31" s="1452"/>
      <c r="AD31" s="1452"/>
      <c r="AE31" s="1452"/>
      <c r="AF31" s="1453"/>
      <c r="AG31" s="84" t="s">
        <v>265</v>
      </c>
    </row>
    <row r="32" spans="1:34" s="124" customFormat="1">
      <c r="A32" s="1773" t="s">
        <v>264</v>
      </c>
      <c r="B32" s="1862" t="s">
        <v>62</v>
      </c>
      <c r="C32" s="25"/>
      <c r="D32" s="25"/>
      <c r="E32" s="25"/>
      <c r="F32" s="25"/>
      <c r="G32" s="25"/>
      <c r="H32" s="1452"/>
      <c r="I32" s="1452"/>
      <c r="J32" s="1452"/>
      <c r="K32" s="1452"/>
      <c r="L32" s="1452"/>
      <c r="M32" s="1452"/>
      <c r="N32" s="1452"/>
      <c r="O32" s="1452"/>
      <c r="P32" s="1452"/>
      <c r="Q32" s="1452"/>
      <c r="R32" s="1452"/>
      <c r="S32" s="1452"/>
      <c r="T32" s="1452"/>
      <c r="U32" s="1452"/>
      <c r="V32" s="1452"/>
      <c r="W32" s="1452"/>
      <c r="X32" s="1452"/>
      <c r="Y32" s="1452"/>
      <c r="Z32" s="1452"/>
      <c r="AA32" s="1452"/>
      <c r="AB32" s="1452"/>
      <c r="AC32" s="1452"/>
      <c r="AD32" s="1452"/>
      <c r="AE32" s="1452"/>
      <c r="AF32" s="1453"/>
      <c r="AG32" s="84" t="s">
        <v>263</v>
      </c>
    </row>
    <row r="33" spans="1:34" s="124" customFormat="1">
      <c r="A33" s="1864" t="s">
        <v>833</v>
      </c>
      <c r="B33" s="1862" t="s">
        <v>61</v>
      </c>
      <c r="C33" s="25"/>
      <c r="D33" s="25"/>
      <c r="E33" s="25"/>
      <c r="F33" s="25"/>
      <c r="G33" s="25"/>
      <c r="H33" s="1452"/>
      <c r="I33" s="1452"/>
      <c r="J33" s="1452"/>
      <c r="K33" s="1452"/>
      <c r="L33" s="1452"/>
      <c r="M33" s="1452"/>
      <c r="N33" s="1452"/>
      <c r="O33" s="1452"/>
      <c r="P33" s="1452"/>
      <c r="Q33" s="1452"/>
      <c r="R33" s="1452"/>
      <c r="S33" s="1452"/>
      <c r="T33" s="1452"/>
      <c r="U33" s="1452"/>
      <c r="V33" s="1452"/>
      <c r="W33" s="1452"/>
      <c r="X33" s="1452"/>
      <c r="Y33" s="1452"/>
      <c r="Z33" s="1452"/>
      <c r="AA33" s="1452"/>
      <c r="AB33" s="1452"/>
      <c r="AC33" s="1452"/>
      <c r="AD33" s="1452"/>
      <c r="AE33" s="1452"/>
      <c r="AF33" s="1453"/>
      <c r="AG33" s="1455" t="s">
        <v>977</v>
      </c>
    </row>
    <row r="34" spans="1:34" s="124" customFormat="1">
      <c r="A34" s="1865" t="s">
        <v>834</v>
      </c>
      <c r="B34" s="1862" t="s">
        <v>4</v>
      </c>
      <c r="C34" s="25"/>
      <c r="D34" s="25"/>
      <c r="E34" s="25"/>
      <c r="F34" s="25"/>
      <c r="G34" s="25"/>
      <c r="H34" s="1452"/>
      <c r="I34" s="1452"/>
      <c r="J34" s="1452"/>
      <c r="K34" s="1452"/>
      <c r="L34" s="1452"/>
      <c r="M34" s="1452"/>
      <c r="N34" s="1452"/>
      <c r="O34" s="1452"/>
      <c r="P34" s="1452"/>
      <c r="Q34" s="1452"/>
      <c r="R34" s="1452"/>
      <c r="S34" s="1452"/>
      <c r="T34" s="1452"/>
      <c r="U34" s="1452"/>
      <c r="V34" s="1452"/>
      <c r="W34" s="1452"/>
      <c r="X34" s="1452"/>
      <c r="Y34" s="1452"/>
      <c r="Z34" s="1452"/>
      <c r="AA34" s="1452"/>
      <c r="AB34" s="1452"/>
      <c r="AC34" s="1452"/>
      <c r="AD34" s="1452"/>
      <c r="AE34" s="1452"/>
      <c r="AF34" s="1453"/>
      <c r="AG34" s="1455" t="s">
        <v>977</v>
      </c>
      <c r="AH34" s="151" t="s">
        <v>1025</v>
      </c>
    </row>
    <row r="35" spans="1:34" s="124" customFormat="1">
      <c r="A35" s="1865" t="s">
        <v>835</v>
      </c>
      <c r="B35" s="1862" t="s">
        <v>60</v>
      </c>
      <c r="C35" s="25"/>
      <c r="D35" s="25"/>
      <c r="E35" s="25"/>
      <c r="F35" s="25"/>
      <c r="G35" s="25"/>
      <c r="H35" s="1452"/>
      <c r="I35" s="1452"/>
      <c r="J35" s="1452"/>
      <c r="K35" s="1452"/>
      <c r="L35" s="1452"/>
      <c r="M35" s="1452"/>
      <c r="N35" s="1452"/>
      <c r="O35" s="1452"/>
      <c r="P35" s="1452"/>
      <c r="Q35" s="1452"/>
      <c r="R35" s="1452"/>
      <c r="S35" s="1452"/>
      <c r="T35" s="1452"/>
      <c r="U35" s="1452"/>
      <c r="V35" s="1452"/>
      <c r="W35" s="1452"/>
      <c r="X35" s="1452"/>
      <c r="Y35" s="1452"/>
      <c r="Z35" s="1452"/>
      <c r="AA35" s="1452"/>
      <c r="AB35" s="1452"/>
      <c r="AC35" s="1452"/>
      <c r="AD35" s="1452"/>
      <c r="AE35" s="1452"/>
      <c r="AF35" s="1453"/>
      <c r="AG35" s="1455" t="s">
        <v>977</v>
      </c>
      <c r="AH35" s="151" t="s">
        <v>1026</v>
      </c>
    </row>
    <row r="36" spans="1:34" s="124" customFormat="1">
      <c r="A36" s="1865" t="s">
        <v>836</v>
      </c>
      <c r="B36" s="1862" t="s">
        <v>59</v>
      </c>
      <c r="C36" s="25"/>
      <c r="D36" s="25"/>
      <c r="E36" s="25"/>
      <c r="F36" s="25"/>
      <c r="G36" s="25"/>
      <c r="H36" s="1452"/>
      <c r="I36" s="1452"/>
      <c r="J36" s="1452"/>
      <c r="K36" s="1452"/>
      <c r="L36" s="1452"/>
      <c r="M36" s="1452"/>
      <c r="N36" s="1452"/>
      <c r="O36" s="1452"/>
      <c r="P36" s="1452"/>
      <c r="Q36" s="1452"/>
      <c r="R36" s="1452"/>
      <c r="S36" s="1452"/>
      <c r="T36" s="1452"/>
      <c r="U36" s="1452"/>
      <c r="V36" s="1452"/>
      <c r="W36" s="1452"/>
      <c r="X36" s="1452"/>
      <c r="Y36" s="1452"/>
      <c r="Z36" s="1452"/>
      <c r="AA36" s="1452"/>
      <c r="AB36" s="1452"/>
      <c r="AC36" s="1452"/>
      <c r="AD36" s="1452"/>
      <c r="AE36" s="1452"/>
      <c r="AF36" s="1453"/>
      <c r="AG36" s="1455" t="s">
        <v>977</v>
      </c>
      <c r="AH36" s="124" t="s">
        <v>1024</v>
      </c>
    </row>
    <row r="37" spans="1:34" s="124" customFormat="1">
      <c r="A37" s="1765" t="s">
        <v>262</v>
      </c>
      <c r="B37" s="1862" t="s">
        <v>58</v>
      </c>
      <c r="C37" s="25"/>
      <c r="D37" s="25"/>
      <c r="E37" s="25"/>
      <c r="F37" s="25"/>
      <c r="G37" s="25"/>
      <c r="H37" s="1452"/>
      <c r="I37" s="1452"/>
      <c r="J37" s="1452"/>
      <c r="K37" s="1452"/>
      <c r="L37" s="1452"/>
      <c r="M37" s="1452"/>
      <c r="N37" s="1452"/>
      <c r="O37" s="1452"/>
      <c r="P37" s="1452"/>
      <c r="Q37" s="1452"/>
      <c r="R37" s="1452"/>
      <c r="S37" s="1452"/>
      <c r="T37" s="1452"/>
      <c r="U37" s="1452"/>
      <c r="V37" s="1452"/>
      <c r="W37" s="1452"/>
      <c r="X37" s="1452"/>
      <c r="Y37" s="1452"/>
      <c r="Z37" s="1452"/>
      <c r="AA37" s="1452"/>
      <c r="AB37" s="1452"/>
      <c r="AC37" s="1452"/>
      <c r="AD37" s="1452"/>
      <c r="AE37" s="1452"/>
      <c r="AF37" s="1453"/>
      <c r="AG37" s="124" t="s">
        <v>261</v>
      </c>
    </row>
    <row r="38" spans="1:34" s="124" customFormat="1">
      <c r="A38" s="1765" t="s">
        <v>260</v>
      </c>
      <c r="B38" s="1862" t="s">
        <v>57</v>
      </c>
      <c r="C38" s="1452"/>
      <c r="D38" s="25"/>
      <c r="E38" s="25"/>
      <c r="F38" s="1452"/>
      <c r="G38" s="1452"/>
      <c r="H38" s="1452"/>
      <c r="I38" s="1452"/>
      <c r="J38" s="1452"/>
      <c r="K38" s="1452"/>
      <c r="L38" s="1452"/>
      <c r="M38" s="1452"/>
      <c r="N38" s="1452"/>
      <c r="O38" s="1452"/>
      <c r="P38" s="1452"/>
      <c r="Q38" s="1452"/>
      <c r="R38" s="1452"/>
      <c r="S38" s="1452"/>
      <c r="T38" s="1452"/>
      <c r="U38" s="1452"/>
      <c r="V38" s="1452"/>
      <c r="W38" s="1452"/>
      <c r="X38" s="1452"/>
      <c r="Y38" s="1452"/>
      <c r="Z38" s="1452"/>
      <c r="AA38" s="1452"/>
      <c r="AB38" s="1452"/>
      <c r="AC38" s="1452"/>
      <c r="AD38" s="1452"/>
      <c r="AE38" s="1452"/>
      <c r="AF38" s="1453"/>
      <c r="AG38" s="124" t="s">
        <v>259</v>
      </c>
    </row>
    <row r="39" spans="1:34" s="124" customFormat="1">
      <c r="A39" s="1866" t="s">
        <v>832</v>
      </c>
      <c r="B39" s="1862" t="s">
        <v>56</v>
      </c>
      <c r="C39" s="25"/>
      <c r="D39" s="25"/>
      <c r="E39" s="25"/>
      <c r="F39" s="25"/>
      <c r="G39" s="25"/>
      <c r="H39" s="1452"/>
      <c r="I39" s="1452"/>
      <c r="J39" s="1452"/>
      <c r="K39" s="1452"/>
      <c r="L39" s="1452"/>
      <c r="M39" s="1452"/>
      <c r="N39" s="1452"/>
      <c r="O39" s="1452"/>
      <c r="P39" s="1452"/>
      <c r="Q39" s="1452"/>
      <c r="R39" s="1452"/>
      <c r="S39" s="1452"/>
      <c r="T39" s="1452"/>
      <c r="U39" s="1452"/>
      <c r="V39" s="1452"/>
      <c r="W39" s="1452"/>
      <c r="X39" s="1452"/>
      <c r="Y39" s="1452"/>
      <c r="Z39" s="1452"/>
      <c r="AA39" s="1452"/>
      <c r="AB39" s="1452"/>
      <c r="AC39" s="1452"/>
      <c r="AD39" s="1452"/>
      <c r="AE39" s="1452"/>
      <c r="AF39" s="1453"/>
      <c r="AG39" s="124" t="s">
        <v>976</v>
      </c>
    </row>
    <row r="40" spans="1:34" s="124" customFormat="1">
      <c r="A40" s="1765" t="s">
        <v>455</v>
      </c>
      <c r="B40" s="1862" t="s">
        <v>55</v>
      </c>
      <c r="C40" s="1452"/>
      <c r="D40" s="25"/>
      <c r="E40" s="25"/>
      <c r="F40" s="1452"/>
      <c r="G40" s="1452"/>
      <c r="H40" s="1452"/>
      <c r="I40" s="1452"/>
      <c r="J40" s="1452"/>
      <c r="K40" s="1452"/>
      <c r="L40" s="1452"/>
      <c r="M40" s="1452"/>
      <c r="N40" s="1452"/>
      <c r="O40" s="1452"/>
      <c r="P40" s="1452"/>
      <c r="Q40" s="1452"/>
      <c r="R40" s="1452"/>
      <c r="S40" s="1452"/>
      <c r="T40" s="1452"/>
      <c r="U40" s="1452"/>
      <c r="V40" s="1452"/>
      <c r="W40" s="1452"/>
      <c r="X40" s="1452"/>
      <c r="Y40" s="1452"/>
      <c r="Z40" s="1452"/>
      <c r="AA40" s="1452"/>
      <c r="AB40" s="1452"/>
      <c r="AC40" s="1452"/>
      <c r="AD40" s="1452"/>
      <c r="AE40" s="1452"/>
      <c r="AF40" s="1453"/>
      <c r="AG40" s="124" t="s">
        <v>768</v>
      </c>
    </row>
    <row r="41" spans="1:34">
      <c r="A41" s="21"/>
      <c r="B41" s="1534"/>
      <c r="C41" s="27" t="s">
        <v>91</v>
      </c>
      <c r="D41" s="27" t="s">
        <v>91</v>
      </c>
      <c r="E41" s="27" t="s">
        <v>91</v>
      </c>
      <c r="F41" s="23" t="s">
        <v>91</v>
      </c>
      <c r="G41" s="23" t="s">
        <v>91</v>
      </c>
      <c r="H41" s="23" t="s">
        <v>91</v>
      </c>
      <c r="I41" s="23" t="s">
        <v>91</v>
      </c>
      <c r="J41" s="23" t="s">
        <v>91</v>
      </c>
      <c r="K41" s="23" t="s">
        <v>91</v>
      </c>
      <c r="L41" s="23" t="s">
        <v>91</v>
      </c>
      <c r="M41" s="23" t="s">
        <v>91</v>
      </c>
      <c r="N41" s="23" t="s">
        <v>91</v>
      </c>
      <c r="O41" s="23" t="s">
        <v>91</v>
      </c>
      <c r="P41" s="23" t="s">
        <v>91</v>
      </c>
      <c r="Q41" s="23" t="s">
        <v>91</v>
      </c>
      <c r="R41" s="23" t="s">
        <v>91</v>
      </c>
      <c r="S41" s="23" t="s">
        <v>91</v>
      </c>
      <c r="T41" s="23" t="s">
        <v>91</v>
      </c>
      <c r="U41" s="23" t="s">
        <v>91</v>
      </c>
      <c r="V41" s="23" t="s">
        <v>91</v>
      </c>
      <c r="W41" s="23" t="s">
        <v>91</v>
      </c>
      <c r="X41" s="23" t="s">
        <v>91</v>
      </c>
      <c r="Y41" s="23" t="s">
        <v>91</v>
      </c>
      <c r="Z41" s="23" t="s">
        <v>91</v>
      </c>
      <c r="AA41" s="23" t="s">
        <v>91</v>
      </c>
      <c r="AB41" s="23" t="s">
        <v>91</v>
      </c>
      <c r="AC41" s="23" t="s">
        <v>91</v>
      </c>
      <c r="AD41" s="23" t="s">
        <v>91</v>
      </c>
      <c r="AE41" s="23" t="s">
        <v>91</v>
      </c>
      <c r="AF41" s="23" t="s">
        <v>91</v>
      </c>
    </row>
    <row r="42" spans="1:34">
      <c r="A42" s="21"/>
      <c r="B42" s="1534"/>
      <c r="C42" s="27" t="s">
        <v>92</v>
      </c>
      <c r="D42" s="27" t="s">
        <v>157</v>
      </c>
      <c r="E42" s="27" t="s">
        <v>157</v>
      </c>
      <c r="F42" s="23" t="s">
        <v>112</v>
      </c>
      <c r="G42" s="23" t="s">
        <v>169</v>
      </c>
      <c r="H42" s="21"/>
      <c r="I42" s="28" t="s">
        <v>154</v>
      </c>
      <c r="J42" s="28" t="s">
        <v>154</v>
      </c>
      <c r="K42" s="28" t="s">
        <v>154</v>
      </c>
      <c r="L42" s="28" t="s">
        <v>154</v>
      </c>
      <c r="M42" s="28" t="s">
        <v>154</v>
      </c>
      <c r="N42" s="28" t="s">
        <v>154</v>
      </c>
      <c r="O42" s="28" t="s">
        <v>154</v>
      </c>
      <c r="P42" s="28" t="s">
        <v>154</v>
      </c>
      <c r="Q42" s="28" t="s">
        <v>154</v>
      </c>
      <c r="R42" s="28" t="s">
        <v>154</v>
      </c>
      <c r="S42" s="28" t="s">
        <v>154</v>
      </c>
      <c r="T42" s="28" t="s">
        <v>154</v>
      </c>
      <c r="U42" s="28" t="s">
        <v>154</v>
      </c>
      <c r="V42" s="28" t="s">
        <v>154</v>
      </c>
      <c r="W42" s="28" t="s">
        <v>154</v>
      </c>
      <c r="X42" s="28" t="s">
        <v>154</v>
      </c>
      <c r="Y42" s="28" t="s">
        <v>154</v>
      </c>
      <c r="Z42" s="28" t="s">
        <v>154</v>
      </c>
      <c r="AA42" s="28" t="s">
        <v>154</v>
      </c>
      <c r="AB42" s="28" t="s">
        <v>154</v>
      </c>
      <c r="AC42" s="28" t="s">
        <v>154</v>
      </c>
      <c r="AD42" s="28" t="s">
        <v>154</v>
      </c>
      <c r="AE42" s="28" t="s">
        <v>154</v>
      </c>
      <c r="AF42" s="28" t="s">
        <v>154</v>
      </c>
    </row>
    <row r="43" spans="1:34" ht="28.8">
      <c r="A43" s="21"/>
      <c r="B43" s="1534"/>
      <c r="C43" s="27" t="s">
        <v>116</v>
      </c>
      <c r="D43" s="27" t="s">
        <v>160</v>
      </c>
      <c r="E43" s="23" t="s">
        <v>652</v>
      </c>
      <c r="F43" s="23" t="s">
        <v>116</v>
      </c>
      <c r="G43" s="21"/>
      <c r="H43" s="23" t="s">
        <v>176</v>
      </c>
      <c r="I43" s="23" t="s">
        <v>794</v>
      </c>
      <c r="J43" s="23" t="s">
        <v>794</v>
      </c>
      <c r="K43" s="23" t="s">
        <v>794</v>
      </c>
      <c r="L43" s="23" t="s">
        <v>794</v>
      </c>
      <c r="M43" s="23" t="s">
        <v>794</v>
      </c>
      <c r="N43" s="23" t="s">
        <v>794</v>
      </c>
      <c r="O43" s="23" t="s">
        <v>794</v>
      </c>
      <c r="P43" s="23" t="s">
        <v>794</v>
      </c>
      <c r="Q43" s="23" t="s">
        <v>794</v>
      </c>
      <c r="R43" s="23" t="s">
        <v>794</v>
      </c>
      <c r="S43" s="23" t="s">
        <v>794</v>
      </c>
      <c r="T43" s="23" t="s">
        <v>794</v>
      </c>
      <c r="U43" s="23" t="s">
        <v>794</v>
      </c>
      <c r="V43" s="23" t="s">
        <v>794</v>
      </c>
      <c r="W43" s="23" t="s">
        <v>794</v>
      </c>
      <c r="X43" s="23" t="s">
        <v>794</v>
      </c>
      <c r="Y43" s="23" t="s">
        <v>794</v>
      </c>
      <c r="Z43" s="23" t="s">
        <v>794</v>
      </c>
      <c r="AA43" s="23" t="s">
        <v>794</v>
      </c>
      <c r="AB43" s="23" t="s">
        <v>794</v>
      </c>
      <c r="AC43" s="23" t="s">
        <v>794</v>
      </c>
      <c r="AD43" s="23" t="s">
        <v>794</v>
      </c>
      <c r="AE43" s="23" t="s">
        <v>794</v>
      </c>
      <c r="AF43" s="23" t="s">
        <v>794</v>
      </c>
    </row>
    <row r="44" spans="1:34" ht="64.5" customHeight="1">
      <c r="C44" s="27" t="s">
        <v>97</v>
      </c>
      <c r="D44" s="19" t="s">
        <v>130</v>
      </c>
      <c r="E44" s="19" t="s">
        <v>130</v>
      </c>
      <c r="F44" s="32" t="s">
        <v>113</v>
      </c>
      <c r="G44" s="12"/>
      <c r="H44" s="12" t="s">
        <v>216</v>
      </c>
      <c r="I44" s="12" t="s">
        <v>216</v>
      </c>
      <c r="J44" s="12" t="s">
        <v>216</v>
      </c>
      <c r="K44" s="23" t="s">
        <v>116</v>
      </c>
      <c r="L44" s="23" t="s">
        <v>116</v>
      </c>
      <c r="M44" s="23" t="s">
        <v>116</v>
      </c>
      <c r="N44" s="23" t="s">
        <v>116</v>
      </c>
      <c r="O44" s="23" t="s">
        <v>116</v>
      </c>
      <c r="P44" s="23" t="s">
        <v>116</v>
      </c>
      <c r="Q44" s="23" t="s">
        <v>116</v>
      </c>
      <c r="R44" s="23" t="s">
        <v>116</v>
      </c>
      <c r="S44" s="23" t="s">
        <v>116</v>
      </c>
      <c r="T44" s="23" t="s">
        <v>116</v>
      </c>
      <c r="U44" s="23" t="s">
        <v>116</v>
      </c>
      <c r="V44" s="23" t="s">
        <v>116</v>
      </c>
      <c r="W44" s="23" t="s">
        <v>116</v>
      </c>
      <c r="X44" s="23" t="s">
        <v>116</v>
      </c>
      <c r="Y44" s="23" t="s">
        <v>116</v>
      </c>
      <c r="Z44" s="23" t="s">
        <v>116</v>
      </c>
      <c r="AA44" s="23" t="s">
        <v>116</v>
      </c>
      <c r="AB44" s="23" t="s">
        <v>116</v>
      </c>
      <c r="AC44" s="23" t="s">
        <v>116</v>
      </c>
      <c r="AD44" s="23" t="s">
        <v>116</v>
      </c>
      <c r="AE44" s="23" t="s">
        <v>116</v>
      </c>
      <c r="AF44" s="23" t="s">
        <v>116</v>
      </c>
    </row>
    <row r="45" spans="1:34" ht="43.2">
      <c r="A45" s="41"/>
      <c r="C45" s="12" t="s">
        <v>275</v>
      </c>
      <c r="D45" s="19"/>
      <c r="E45" s="19"/>
      <c r="F45" s="32"/>
      <c r="G45" s="12"/>
      <c r="H45" s="32" t="s">
        <v>205</v>
      </c>
      <c r="I45" s="32" t="s">
        <v>2726</v>
      </c>
      <c r="J45" s="32" t="s">
        <v>571</v>
      </c>
      <c r="K45" s="12" t="s">
        <v>216</v>
      </c>
      <c r="L45" s="12" t="s">
        <v>216</v>
      </c>
      <c r="M45" s="12" t="s">
        <v>216</v>
      </c>
      <c r="N45" s="12" t="s">
        <v>216</v>
      </c>
      <c r="O45" s="12" t="s">
        <v>216</v>
      </c>
      <c r="P45" s="12" t="s">
        <v>216</v>
      </c>
      <c r="Q45" s="12" t="s">
        <v>216</v>
      </c>
      <c r="R45" s="12" t="s">
        <v>216</v>
      </c>
      <c r="S45" s="12" t="s">
        <v>216</v>
      </c>
      <c r="T45" s="12" t="s">
        <v>216</v>
      </c>
      <c r="U45" s="12" t="s">
        <v>216</v>
      </c>
      <c r="V45" s="12" t="s">
        <v>216</v>
      </c>
      <c r="W45" s="12" t="s">
        <v>216</v>
      </c>
      <c r="X45" s="12" t="s">
        <v>216</v>
      </c>
      <c r="Y45" s="12" t="s">
        <v>216</v>
      </c>
      <c r="Z45" s="12" t="s">
        <v>216</v>
      </c>
      <c r="AA45" s="12" t="s">
        <v>216</v>
      </c>
      <c r="AB45" s="12" t="s">
        <v>216</v>
      </c>
      <c r="AC45" s="12" t="s">
        <v>216</v>
      </c>
      <c r="AD45" s="12" t="s">
        <v>216</v>
      </c>
      <c r="AE45" s="12" t="s">
        <v>216</v>
      </c>
      <c r="AF45" s="12" t="s">
        <v>216</v>
      </c>
    </row>
    <row r="46" spans="1:34" ht="68.7" customHeight="1">
      <c r="D46" s="19"/>
      <c r="E46" s="19"/>
      <c r="F46" s="32"/>
      <c r="G46" s="12"/>
      <c r="H46" s="275" t="s">
        <v>187</v>
      </c>
      <c r="I46" s="32" t="s">
        <v>756</v>
      </c>
      <c r="J46" s="32" t="s">
        <v>756</v>
      </c>
      <c r="K46" s="32" t="s">
        <v>756</v>
      </c>
      <c r="L46" s="32" t="s">
        <v>756</v>
      </c>
      <c r="M46" s="32" t="s">
        <v>756</v>
      </c>
      <c r="N46" s="32" t="s">
        <v>756</v>
      </c>
      <c r="O46" s="32" t="s">
        <v>756</v>
      </c>
      <c r="P46" s="32" t="s">
        <v>756</v>
      </c>
      <c r="Q46" s="32" t="s">
        <v>756</v>
      </c>
      <c r="R46" s="32" t="s">
        <v>756</v>
      </c>
      <c r="S46" s="32" t="s">
        <v>756</v>
      </c>
      <c r="T46" s="32" t="s">
        <v>756</v>
      </c>
      <c r="U46" s="32" t="s">
        <v>756</v>
      </c>
      <c r="V46" s="32" t="s">
        <v>756</v>
      </c>
      <c r="W46" s="32" t="s">
        <v>756</v>
      </c>
      <c r="X46" s="32" t="s">
        <v>756</v>
      </c>
      <c r="Y46" s="32" t="s">
        <v>756</v>
      </c>
      <c r="Z46" s="32" t="s">
        <v>756</v>
      </c>
      <c r="AA46" s="32" t="s">
        <v>756</v>
      </c>
      <c r="AB46" s="32" t="s">
        <v>756</v>
      </c>
      <c r="AC46" s="32" t="s">
        <v>756</v>
      </c>
      <c r="AD46" s="32" t="s">
        <v>756</v>
      </c>
      <c r="AE46" s="32" t="s">
        <v>756</v>
      </c>
      <c r="AF46" s="32" t="s">
        <v>756</v>
      </c>
    </row>
    <row r="47" spans="1:34">
      <c r="D47" s="19"/>
      <c r="E47" s="19"/>
      <c r="F47" s="32"/>
      <c r="G47" s="12"/>
      <c r="H47" s="32"/>
      <c r="I47" s="32"/>
      <c r="J47" s="32"/>
      <c r="K47" s="32" t="s">
        <v>584</v>
      </c>
      <c r="L47" s="32" t="s">
        <v>583</v>
      </c>
      <c r="M47" s="32" t="s">
        <v>582</v>
      </c>
      <c r="N47" s="32" t="s">
        <v>581</v>
      </c>
      <c r="O47" s="32" t="s">
        <v>580</v>
      </c>
      <c r="P47" s="32" t="s">
        <v>606</v>
      </c>
      <c r="Q47" s="32" t="s">
        <v>579</v>
      </c>
      <c r="R47" s="32" t="s">
        <v>607</v>
      </c>
      <c r="S47" s="32" t="s">
        <v>608</v>
      </c>
      <c r="T47" s="32" t="s">
        <v>578</v>
      </c>
      <c r="U47" s="32" t="s">
        <v>609</v>
      </c>
      <c r="V47" s="32" t="s">
        <v>610</v>
      </c>
      <c r="W47" s="32" t="s">
        <v>577</v>
      </c>
      <c r="X47" s="32" t="s">
        <v>576</v>
      </c>
      <c r="Y47" s="32" t="s">
        <v>575</v>
      </c>
      <c r="Z47" s="32" t="s">
        <v>611</v>
      </c>
      <c r="AA47" s="32" t="s">
        <v>612</v>
      </c>
      <c r="AB47" s="32" t="s">
        <v>613</v>
      </c>
      <c r="AC47" s="32" t="s">
        <v>614</v>
      </c>
      <c r="AD47" s="32" t="s">
        <v>615</v>
      </c>
      <c r="AE47" s="32" t="s">
        <v>616</v>
      </c>
      <c r="AF47" s="32" t="s">
        <v>617</v>
      </c>
    </row>
    <row r="48" spans="1:34">
      <c r="A48" s="21"/>
      <c r="G48" s="41"/>
      <c r="H48" s="41"/>
      <c r="I48" s="41"/>
    </row>
    <row r="49" spans="1:34">
      <c r="A49" s="1800" t="s">
        <v>6037</v>
      </c>
    </row>
    <row r="50" spans="1:34">
      <c r="A50" s="1827" t="s">
        <v>6325</v>
      </c>
    </row>
    <row r="51" spans="1:34">
      <c r="A51" s="377"/>
    </row>
    <row r="52" spans="1:34">
      <c r="A52" s="36" t="s">
        <v>109</v>
      </c>
    </row>
    <row r="53" spans="1:34">
      <c r="A53" s="36" t="s">
        <v>700</v>
      </c>
    </row>
    <row r="54" spans="1:34">
      <c r="A54" s="54" t="s">
        <v>90</v>
      </c>
    </row>
    <row r="55" spans="1:34">
      <c r="A55" s="377"/>
    </row>
    <row r="56" spans="1:34" ht="15" customHeight="1">
      <c r="C56" s="2174" t="s">
        <v>799</v>
      </c>
      <c r="D56" s="2175" t="s">
        <v>516</v>
      </c>
      <c r="E56" s="2175" t="s">
        <v>517</v>
      </c>
      <c r="F56" s="2175" t="s">
        <v>446</v>
      </c>
      <c r="G56" s="2175" t="s">
        <v>171</v>
      </c>
      <c r="H56" s="2175" t="s">
        <v>447</v>
      </c>
      <c r="I56" s="2177" t="s">
        <v>462</v>
      </c>
      <c r="J56" s="2178"/>
      <c r="K56" s="2178"/>
      <c r="L56" s="2178"/>
      <c r="M56" s="2178"/>
      <c r="N56" s="2178"/>
      <c r="O56" s="2178"/>
      <c r="P56" s="2178"/>
      <c r="Q56" s="2178"/>
      <c r="R56" s="2178"/>
      <c r="S56" s="2178"/>
      <c r="T56" s="2178"/>
      <c r="U56" s="2178"/>
      <c r="V56" s="2178"/>
      <c r="W56" s="2178"/>
      <c r="X56" s="2178"/>
      <c r="Y56" s="2178"/>
      <c r="Z56" s="2178"/>
      <c r="AA56" s="2178"/>
      <c r="AB56" s="2178"/>
      <c r="AC56" s="2178"/>
      <c r="AD56" s="2178"/>
      <c r="AE56" s="2178"/>
      <c r="AF56" s="2179"/>
    </row>
    <row r="57" spans="1:34" ht="78.75" customHeight="1">
      <c r="C57" s="2174"/>
      <c r="D57" s="2176"/>
      <c r="E57" s="2176"/>
      <c r="F57" s="2176"/>
      <c r="G57" s="2176"/>
      <c r="H57" s="2176"/>
      <c r="I57" s="1637" t="s">
        <v>393</v>
      </c>
      <c r="J57" s="1637" t="s">
        <v>394</v>
      </c>
      <c r="K57" s="1466" t="s">
        <v>749</v>
      </c>
      <c r="L57" s="1466" t="s">
        <v>750</v>
      </c>
      <c r="M57" s="1466" t="s">
        <v>751</v>
      </c>
      <c r="N57" s="1466" t="s">
        <v>732</v>
      </c>
      <c r="O57" s="1466" t="s">
        <v>728</v>
      </c>
      <c r="P57" s="1466" t="s">
        <v>733</v>
      </c>
      <c r="Q57" s="1466" t="s">
        <v>729</v>
      </c>
      <c r="R57" s="1466" t="s">
        <v>727</v>
      </c>
      <c r="S57" s="1466" t="s">
        <v>734</v>
      </c>
      <c r="T57" s="1466" t="s">
        <v>735</v>
      </c>
      <c r="U57" s="1466" t="s">
        <v>736</v>
      </c>
      <c r="V57" s="1466" t="s">
        <v>737</v>
      </c>
      <c r="W57" s="1466" t="s">
        <v>738</v>
      </c>
      <c r="X57" s="1466" t="s">
        <v>739</v>
      </c>
      <c r="Y57" s="1466" t="s">
        <v>740</v>
      </c>
      <c r="Z57" s="1466" t="s">
        <v>742</v>
      </c>
      <c r="AA57" s="1466" t="s">
        <v>743</v>
      </c>
      <c r="AB57" s="1466" t="s">
        <v>744</v>
      </c>
      <c r="AC57" s="1466" t="s">
        <v>745</v>
      </c>
      <c r="AD57" s="1466" t="s">
        <v>746</v>
      </c>
      <c r="AE57" s="1466" t="s">
        <v>747</v>
      </c>
      <c r="AF57" s="1466" t="s">
        <v>748</v>
      </c>
    </row>
    <row r="58" spans="1:34">
      <c r="C58" s="1409" t="s">
        <v>13</v>
      </c>
      <c r="D58" s="1409" t="s">
        <v>107</v>
      </c>
      <c r="E58" s="1409" t="s">
        <v>88</v>
      </c>
      <c r="F58" s="1409" t="s">
        <v>87</v>
      </c>
      <c r="G58" s="1409" t="s">
        <v>86</v>
      </c>
      <c r="H58" s="1409" t="s">
        <v>85</v>
      </c>
      <c r="I58" s="1637" t="s">
        <v>84</v>
      </c>
      <c r="J58" s="1637" t="s">
        <v>83</v>
      </c>
      <c r="K58" s="1637" t="s">
        <v>82</v>
      </c>
      <c r="L58" s="1637" t="s">
        <v>81</v>
      </c>
      <c r="M58" s="1637" t="s">
        <v>80</v>
      </c>
      <c r="N58" s="1637" t="s">
        <v>137</v>
      </c>
      <c r="O58" s="1637" t="s">
        <v>136</v>
      </c>
      <c r="P58" s="1637" t="s">
        <v>135</v>
      </c>
      <c r="Q58" s="1637" t="s">
        <v>134</v>
      </c>
      <c r="R58" s="1637" t="s">
        <v>151</v>
      </c>
      <c r="S58" s="1637" t="s">
        <v>150</v>
      </c>
      <c r="T58" s="1637" t="s">
        <v>148</v>
      </c>
      <c r="U58" s="1637" t="s">
        <v>133</v>
      </c>
      <c r="V58" s="1637" t="s">
        <v>128</v>
      </c>
      <c r="W58" s="1637" t="s">
        <v>127</v>
      </c>
      <c r="X58" s="1637" t="s">
        <v>126</v>
      </c>
      <c r="Y58" s="1637" t="s">
        <v>125</v>
      </c>
      <c r="Z58" s="1637" t="s">
        <v>124</v>
      </c>
      <c r="AA58" s="1637" t="s">
        <v>123</v>
      </c>
      <c r="AB58" s="1637" t="s">
        <v>122</v>
      </c>
      <c r="AC58" s="1637" t="s">
        <v>121</v>
      </c>
      <c r="AD58" s="1637" t="s">
        <v>147</v>
      </c>
      <c r="AE58" s="1637" t="s">
        <v>120</v>
      </c>
      <c r="AF58" s="1637" t="s">
        <v>146</v>
      </c>
    </row>
    <row r="59" spans="1:34" s="124" customFormat="1">
      <c r="A59" s="1456" t="s">
        <v>456</v>
      </c>
      <c r="B59" s="1451" t="s">
        <v>54</v>
      </c>
      <c r="C59" s="25"/>
      <c r="D59" s="25"/>
      <c r="E59" s="25"/>
      <c r="F59" s="25"/>
      <c r="G59" s="25"/>
      <c r="H59" s="1452"/>
      <c r="I59" s="1452"/>
      <c r="J59" s="1452"/>
      <c r="K59" s="1452"/>
      <c r="L59" s="1452"/>
      <c r="M59" s="1452"/>
      <c r="N59" s="1452"/>
      <c r="O59" s="1452"/>
      <c r="P59" s="1452"/>
      <c r="Q59" s="1452"/>
      <c r="R59" s="1452"/>
      <c r="S59" s="1452"/>
      <c r="T59" s="1452"/>
      <c r="U59" s="1452"/>
      <c r="V59" s="1452"/>
      <c r="W59" s="1452"/>
      <c r="X59" s="1452"/>
      <c r="Y59" s="1452"/>
      <c r="Z59" s="1452"/>
      <c r="AA59" s="1452"/>
      <c r="AB59" s="1452"/>
      <c r="AC59" s="1452"/>
      <c r="AD59" s="1452"/>
      <c r="AE59" s="1452"/>
      <c r="AF59" s="1453"/>
      <c r="AG59" s="124" t="s">
        <v>207</v>
      </c>
      <c r="AH59" s="124" t="s">
        <v>648</v>
      </c>
    </row>
    <row r="60" spans="1:34" s="124" customFormat="1">
      <c r="A60" s="1456" t="s">
        <v>457</v>
      </c>
      <c r="B60" s="1451" t="s">
        <v>3</v>
      </c>
      <c r="C60" s="25"/>
      <c r="D60" s="25"/>
      <c r="E60" s="25"/>
      <c r="F60" s="25"/>
      <c r="G60" s="25"/>
      <c r="H60" s="1452"/>
      <c r="I60" s="1452"/>
      <c r="J60" s="1452"/>
      <c r="K60" s="1452"/>
      <c r="L60" s="1452"/>
      <c r="M60" s="1452"/>
      <c r="N60" s="1452"/>
      <c r="O60" s="1452"/>
      <c r="P60" s="1452"/>
      <c r="Q60" s="1452"/>
      <c r="R60" s="1452"/>
      <c r="S60" s="1452"/>
      <c r="T60" s="1452"/>
      <c r="U60" s="1452"/>
      <c r="V60" s="1452"/>
      <c r="W60" s="1452"/>
      <c r="X60" s="1452"/>
      <c r="Y60" s="1452"/>
      <c r="Z60" s="1452"/>
      <c r="AA60" s="1452"/>
      <c r="AB60" s="1452"/>
      <c r="AC60" s="1452"/>
      <c r="AD60" s="1452"/>
      <c r="AE60" s="1452"/>
      <c r="AF60" s="1453"/>
      <c r="AG60" s="124" t="s">
        <v>207</v>
      </c>
      <c r="AH60" s="124" t="s">
        <v>649</v>
      </c>
    </row>
    <row r="61" spans="1:34" s="124" customFormat="1">
      <c r="A61" s="1450" t="s">
        <v>458</v>
      </c>
      <c r="B61" s="1451" t="s">
        <v>53</v>
      </c>
      <c r="C61" s="1452"/>
      <c r="D61" s="25"/>
      <c r="E61" s="25"/>
      <c r="F61" s="1452"/>
      <c r="G61" s="1452"/>
      <c r="H61" s="1452"/>
      <c r="I61" s="1452"/>
      <c r="J61" s="1452"/>
      <c r="K61" s="1452"/>
      <c r="L61" s="1452"/>
      <c r="M61" s="1452"/>
      <c r="N61" s="1452"/>
      <c r="O61" s="1452"/>
      <c r="P61" s="1452"/>
      <c r="Q61" s="1452"/>
      <c r="R61" s="1452"/>
      <c r="S61" s="1452"/>
      <c r="T61" s="1452"/>
      <c r="U61" s="1452"/>
      <c r="V61" s="1452"/>
      <c r="W61" s="1452"/>
      <c r="X61" s="1452"/>
      <c r="Y61" s="1452"/>
      <c r="Z61" s="1452"/>
      <c r="AA61" s="1452"/>
      <c r="AB61" s="1452"/>
      <c r="AC61" s="1452"/>
      <c r="AD61" s="1452"/>
      <c r="AE61" s="1452"/>
      <c r="AF61" s="1453"/>
      <c r="AG61" s="124" t="s">
        <v>207</v>
      </c>
      <c r="AH61" s="124" t="s">
        <v>651</v>
      </c>
    </row>
    <row r="62" spans="1:34" s="124" customFormat="1">
      <c r="A62" s="1457"/>
      <c r="B62" s="82"/>
      <c r="C62" s="27" t="s">
        <v>91</v>
      </c>
      <c r="D62" s="27" t="s">
        <v>91</v>
      </c>
      <c r="E62" s="27" t="s">
        <v>91</v>
      </c>
      <c r="F62" s="12" t="s">
        <v>91</v>
      </c>
      <c r="G62" s="12" t="s">
        <v>91</v>
      </c>
      <c r="H62" s="12" t="s">
        <v>91</v>
      </c>
      <c r="I62" s="23" t="s">
        <v>91</v>
      </c>
      <c r="J62" s="23" t="s">
        <v>91</v>
      </c>
      <c r="K62" s="23" t="s">
        <v>91</v>
      </c>
      <c r="L62" s="23" t="s">
        <v>91</v>
      </c>
      <c r="M62" s="23" t="s">
        <v>91</v>
      </c>
      <c r="N62" s="23" t="s">
        <v>91</v>
      </c>
      <c r="O62" s="23" t="s">
        <v>91</v>
      </c>
      <c r="P62" s="23" t="s">
        <v>91</v>
      </c>
      <c r="Q62" s="23" t="s">
        <v>91</v>
      </c>
      <c r="R62" s="23" t="s">
        <v>91</v>
      </c>
      <c r="S62" s="23" t="s">
        <v>91</v>
      </c>
      <c r="T62" s="23" t="s">
        <v>91</v>
      </c>
      <c r="U62" s="23" t="s">
        <v>91</v>
      </c>
      <c r="V62" s="23" t="s">
        <v>91</v>
      </c>
      <c r="W62" s="23" t="s">
        <v>91</v>
      </c>
      <c r="X62" s="23" t="s">
        <v>91</v>
      </c>
      <c r="Y62" s="23" t="s">
        <v>91</v>
      </c>
      <c r="Z62" s="23" t="s">
        <v>91</v>
      </c>
      <c r="AA62" s="23" t="s">
        <v>91</v>
      </c>
      <c r="AB62" s="23" t="s">
        <v>91</v>
      </c>
      <c r="AC62" s="23" t="s">
        <v>91</v>
      </c>
      <c r="AD62" s="23" t="s">
        <v>91</v>
      </c>
      <c r="AE62" s="23" t="s">
        <v>91</v>
      </c>
      <c r="AF62" s="23" t="s">
        <v>91</v>
      </c>
    </row>
    <row r="63" spans="1:34" s="124" customFormat="1">
      <c r="A63" s="1457"/>
      <c r="B63" s="82"/>
      <c r="C63" s="27" t="s">
        <v>92</v>
      </c>
      <c r="D63" s="27" t="s">
        <v>157</v>
      </c>
      <c r="E63" s="27" t="s">
        <v>157</v>
      </c>
      <c r="F63" s="12" t="s">
        <v>112</v>
      </c>
      <c r="G63" s="12" t="s">
        <v>169</v>
      </c>
      <c r="I63" s="28" t="s">
        <v>154</v>
      </c>
      <c r="J63" s="28" t="s">
        <v>154</v>
      </c>
      <c r="K63" s="28" t="s">
        <v>154</v>
      </c>
      <c r="L63" s="28" t="s">
        <v>154</v>
      </c>
      <c r="M63" s="28" t="s">
        <v>154</v>
      </c>
      <c r="N63" s="28" t="s">
        <v>154</v>
      </c>
      <c r="O63" s="28" t="s">
        <v>154</v>
      </c>
      <c r="P63" s="28" t="s">
        <v>154</v>
      </c>
      <c r="Q63" s="28" t="s">
        <v>154</v>
      </c>
      <c r="R63" s="28" t="s">
        <v>154</v>
      </c>
      <c r="S63" s="28" t="s">
        <v>154</v>
      </c>
      <c r="T63" s="28" t="s">
        <v>154</v>
      </c>
      <c r="U63" s="28" t="s">
        <v>154</v>
      </c>
      <c r="V63" s="28" t="s">
        <v>154</v>
      </c>
      <c r="W63" s="28" t="s">
        <v>154</v>
      </c>
      <c r="X63" s="28" t="s">
        <v>154</v>
      </c>
      <c r="Y63" s="28" t="s">
        <v>154</v>
      </c>
      <c r="Z63" s="28" t="s">
        <v>154</v>
      </c>
      <c r="AA63" s="28" t="s">
        <v>154</v>
      </c>
      <c r="AB63" s="28" t="s">
        <v>154</v>
      </c>
      <c r="AC63" s="28" t="s">
        <v>154</v>
      </c>
      <c r="AD63" s="28" t="s">
        <v>154</v>
      </c>
      <c r="AE63" s="28" t="s">
        <v>154</v>
      </c>
      <c r="AF63" s="28" t="s">
        <v>154</v>
      </c>
    </row>
    <row r="64" spans="1:34" s="124" customFormat="1" ht="28.8">
      <c r="A64" s="1457"/>
      <c r="B64" s="82"/>
      <c r="C64" s="27" t="s">
        <v>116</v>
      </c>
      <c r="D64" s="27" t="s">
        <v>160</v>
      </c>
      <c r="E64" s="12" t="s">
        <v>652</v>
      </c>
      <c r="F64" s="12" t="s">
        <v>116</v>
      </c>
      <c r="G64"/>
      <c r="H64" s="12" t="s">
        <v>176</v>
      </c>
      <c r="I64" s="23" t="s">
        <v>794</v>
      </c>
      <c r="J64" s="23" t="s">
        <v>794</v>
      </c>
      <c r="K64" s="23" t="s">
        <v>794</v>
      </c>
      <c r="L64" s="23" t="s">
        <v>794</v>
      </c>
      <c r="M64" s="23" t="s">
        <v>794</v>
      </c>
      <c r="N64" s="23" t="s">
        <v>794</v>
      </c>
      <c r="O64" s="23" t="s">
        <v>794</v>
      </c>
      <c r="P64" s="23" t="s">
        <v>794</v>
      </c>
      <c r="Q64" s="23" t="s">
        <v>794</v>
      </c>
      <c r="R64" s="23" t="s">
        <v>794</v>
      </c>
      <c r="S64" s="23" t="s">
        <v>794</v>
      </c>
      <c r="T64" s="23" t="s">
        <v>794</v>
      </c>
      <c r="U64" s="23" t="s">
        <v>794</v>
      </c>
      <c r="V64" s="23" t="s">
        <v>794</v>
      </c>
      <c r="W64" s="23" t="s">
        <v>794</v>
      </c>
      <c r="X64" s="23" t="s">
        <v>794</v>
      </c>
      <c r="Y64" s="23" t="s">
        <v>794</v>
      </c>
      <c r="Z64" s="23" t="s">
        <v>794</v>
      </c>
      <c r="AA64" s="23" t="s">
        <v>794</v>
      </c>
      <c r="AB64" s="23" t="s">
        <v>794</v>
      </c>
      <c r="AC64" s="23" t="s">
        <v>794</v>
      </c>
      <c r="AD64" s="23" t="s">
        <v>794</v>
      </c>
      <c r="AE64" s="23" t="s">
        <v>794</v>
      </c>
      <c r="AF64" s="23" t="s">
        <v>794</v>
      </c>
    </row>
    <row r="65" spans="1:36" s="124" customFormat="1" ht="43.2">
      <c r="A65" s="1457"/>
      <c r="B65" s="82"/>
      <c r="C65" s="27" t="s">
        <v>97</v>
      </c>
      <c r="D65" s="19" t="s">
        <v>130</v>
      </c>
      <c r="E65" s="19" t="s">
        <v>130</v>
      </c>
      <c r="F65" s="32" t="s">
        <v>113</v>
      </c>
      <c r="G65" s="12"/>
      <c r="H65" s="12" t="s">
        <v>216</v>
      </c>
      <c r="I65" s="23" t="s">
        <v>216</v>
      </c>
      <c r="J65" s="23" t="s">
        <v>216</v>
      </c>
      <c r="K65" s="23" t="s">
        <v>116</v>
      </c>
      <c r="L65" s="23" t="s">
        <v>116</v>
      </c>
      <c r="M65" s="23" t="s">
        <v>116</v>
      </c>
      <c r="N65" s="23" t="s">
        <v>116</v>
      </c>
      <c r="O65" s="23" t="s">
        <v>116</v>
      </c>
      <c r="P65" s="23" t="s">
        <v>116</v>
      </c>
      <c r="Q65" s="23" t="s">
        <v>116</v>
      </c>
      <c r="R65" s="23" t="s">
        <v>116</v>
      </c>
      <c r="S65" s="23" t="s">
        <v>116</v>
      </c>
      <c r="T65" s="23" t="s">
        <v>116</v>
      </c>
      <c r="U65" s="23" t="s">
        <v>116</v>
      </c>
      <c r="V65" s="23" t="s">
        <v>116</v>
      </c>
      <c r="W65" s="23" t="s">
        <v>116</v>
      </c>
      <c r="X65" s="23" t="s">
        <v>116</v>
      </c>
      <c r="Y65" s="23" t="s">
        <v>116</v>
      </c>
      <c r="Z65" s="23" t="s">
        <v>116</v>
      </c>
      <c r="AA65" s="23" t="s">
        <v>116</v>
      </c>
      <c r="AB65" s="23" t="s">
        <v>116</v>
      </c>
      <c r="AC65" s="23" t="s">
        <v>116</v>
      </c>
      <c r="AD65" s="23" t="s">
        <v>116</v>
      </c>
      <c r="AE65" s="23" t="s">
        <v>116</v>
      </c>
      <c r="AF65" s="23" t="s">
        <v>116</v>
      </c>
    </row>
    <row r="66" spans="1:36" s="124" customFormat="1" ht="43.2">
      <c r="A66" s="1457"/>
      <c r="B66" s="82"/>
      <c r="C66" s="12" t="s">
        <v>275</v>
      </c>
      <c r="D66" s="19"/>
      <c r="E66" s="19"/>
      <c r="F66" s="32"/>
      <c r="G66" s="12"/>
      <c r="H66" s="32" t="s">
        <v>205</v>
      </c>
      <c r="I66" s="32" t="s">
        <v>2726</v>
      </c>
      <c r="J66" s="32" t="s">
        <v>571</v>
      </c>
      <c r="K66" s="12" t="s">
        <v>216</v>
      </c>
      <c r="L66" s="12" t="s">
        <v>216</v>
      </c>
      <c r="M66" s="12" t="s">
        <v>216</v>
      </c>
      <c r="N66" s="12" t="s">
        <v>216</v>
      </c>
      <c r="O66" s="12" t="s">
        <v>216</v>
      </c>
      <c r="P66" s="12" t="s">
        <v>216</v>
      </c>
      <c r="Q66" s="12" t="s">
        <v>216</v>
      </c>
      <c r="R66" s="12" t="s">
        <v>216</v>
      </c>
      <c r="S66" s="12" t="s">
        <v>216</v>
      </c>
      <c r="T66" s="12" t="s">
        <v>216</v>
      </c>
      <c r="U66" s="12" t="s">
        <v>216</v>
      </c>
      <c r="V66" s="12" t="s">
        <v>216</v>
      </c>
      <c r="W66" s="12" t="s">
        <v>216</v>
      </c>
      <c r="X66" s="12" t="s">
        <v>216</v>
      </c>
      <c r="Y66" s="12" t="s">
        <v>216</v>
      </c>
      <c r="Z66" s="12" t="s">
        <v>216</v>
      </c>
      <c r="AA66" s="12" t="s">
        <v>216</v>
      </c>
      <c r="AB66" s="12" t="s">
        <v>216</v>
      </c>
      <c r="AC66" s="12" t="s">
        <v>216</v>
      </c>
      <c r="AD66" s="12" t="s">
        <v>216</v>
      </c>
      <c r="AE66" s="12" t="s">
        <v>216</v>
      </c>
      <c r="AF66" s="12" t="s">
        <v>216</v>
      </c>
    </row>
    <row r="67" spans="1:36" s="124" customFormat="1" ht="57.6">
      <c r="A67" s="1457"/>
      <c r="B67" s="82"/>
      <c r="D67" s="19"/>
      <c r="E67" s="19"/>
      <c r="F67" s="32"/>
      <c r="G67" s="12"/>
      <c r="H67" s="275" t="s">
        <v>187</v>
      </c>
      <c r="I67" s="32" t="s">
        <v>756</v>
      </c>
      <c r="J67" s="32" t="s">
        <v>756</v>
      </c>
      <c r="K67" s="32" t="s">
        <v>756</v>
      </c>
      <c r="L67" s="32" t="s">
        <v>756</v>
      </c>
      <c r="M67" s="32" t="s">
        <v>756</v>
      </c>
      <c r="N67" s="32" t="s">
        <v>756</v>
      </c>
      <c r="O67" s="32" t="s">
        <v>756</v>
      </c>
      <c r="P67" s="32" t="s">
        <v>756</v>
      </c>
      <c r="Q67" s="32" t="s">
        <v>756</v>
      </c>
      <c r="R67" s="32" t="s">
        <v>756</v>
      </c>
      <c r="S67" s="32" t="s">
        <v>756</v>
      </c>
      <c r="T67" s="32" t="s">
        <v>756</v>
      </c>
      <c r="U67" s="32" t="s">
        <v>756</v>
      </c>
      <c r="V67" s="32" t="s">
        <v>756</v>
      </c>
      <c r="W67" s="32" t="s">
        <v>756</v>
      </c>
      <c r="X67" s="32" t="s">
        <v>756</v>
      </c>
      <c r="Y67" s="32" t="s">
        <v>756</v>
      </c>
      <c r="Z67" s="32" t="s">
        <v>756</v>
      </c>
      <c r="AA67" s="32" t="s">
        <v>756</v>
      </c>
      <c r="AB67" s="32" t="s">
        <v>756</v>
      </c>
      <c r="AC67" s="32" t="s">
        <v>756</v>
      </c>
      <c r="AD67" s="32" t="s">
        <v>756</v>
      </c>
      <c r="AE67" s="32" t="s">
        <v>756</v>
      </c>
      <c r="AF67" s="32" t="s">
        <v>756</v>
      </c>
    </row>
    <row r="68" spans="1:36" s="124" customFormat="1">
      <c r="A68" s="1457"/>
      <c r="B68" s="82"/>
      <c r="C68" s="83"/>
      <c r="D68" s="83"/>
      <c r="E68" s="19"/>
      <c r="F68" s="19"/>
      <c r="G68" s="32"/>
      <c r="H68" s="12"/>
      <c r="I68" s="32"/>
      <c r="J68" s="32"/>
      <c r="K68" s="32" t="s">
        <v>584</v>
      </c>
      <c r="L68" s="32" t="s">
        <v>583</v>
      </c>
      <c r="M68" s="32" t="s">
        <v>582</v>
      </c>
      <c r="N68" s="32" t="s">
        <v>581</v>
      </c>
      <c r="O68" s="32" t="s">
        <v>580</v>
      </c>
      <c r="P68" s="32" t="s">
        <v>606</v>
      </c>
      <c r="Q68" s="32" t="s">
        <v>579</v>
      </c>
      <c r="R68" s="32" t="s">
        <v>607</v>
      </c>
      <c r="S68" s="32" t="s">
        <v>608</v>
      </c>
      <c r="T68" s="32" t="s">
        <v>578</v>
      </c>
      <c r="U68" s="32" t="s">
        <v>609</v>
      </c>
      <c r="V68" s="32" t="s">
        <v>610</v>
      </c>
      <c r="W68" s="32" t="s">
        <v>577</v>
      </c>
      <c r="X68" s="32" t="s">
        <v>576</v>
      </c>
      <c r="Y68" s="32" t="s">
        <v>575</v>
      </c>
      <c r="Z68" s="32" t="s">
        <v>611</v>
      </c>
      <c r="AA68" s="32" t="s">
        <v>612</v>
      </c>
      <c r="AB68" s="32" t="s">
        <v>613</v>
      </c>
      <c r="AC68" s="32" t="s">
        <v>614</v>
      </c>
      <c r="AD68" s="32" t="s">
        <v>615</v>
      </c>
      <c r="AE68" s="32" t="s">
        <v>616</v>
      </c>
      <c r="AF68" s="32" t="s">
        <v>617</v>
      </c>
    </row>
    <row r="69" spans="1:36" s="124" customFormat="1">
      <c r="A69" s="1858"/>
      <c r="B69" s="82"/>
      <c r="C69" s="83"/>
      <c r="D69" s="83"/>
      <c r="E69" s="220"/>
      <c r="F69" s="220"/>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row>
    <row r="70" spans="1:36">
      <c r="A70" s="1800" t="s">
        <v>6038</v>
      </c>
      <c r="B70" s="63"/>
      <c r="C70" s="70"/>
      <c r="D70" s="70"/>
      <c r="E70" s="31"/>
      <c r="F70" s="31"/>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row>
    <row r="71" spans="1:36">
      <c r="A71" s="1827" t="s">
        <v>6326</v>
      </c>
      <c r="B71" s="63"/>
      <c r="C71" s="70"/>
      <c r="D71" s="70"/>
      <c r="E71" s="31"/>
      <c r="F71" s="31"/>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row>
    <row r="72" spans="1:36">
      <c r="A72" s="64"/>
      <c r="B72" s="63"/>
      <c r="C72" s="70"/>
      <c r="D72" s="70"/>
      <c r="E72" s="31"/>
      <c r="F72" s="31"/>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row>
    <row r="73" spans="1:36">
      <c r="A73" s="36" t="s">
        <v>109</v>
      </c>
      <c r="B73" s="78"/>
      <c r="C73" s="78"/>
      <c r="D73" s="78"/>
      <c r="E73" s="78"/>
      <c r="F73" s="31"/>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row>
    <row r="74" spans="1:36">
      <c r="A74" s="36" t="s">
        <v>700</v>
      </c>
      <c r="B74" s="1831"/>
      <c r="C74" s="78"/>
      <c r="D74" s="78"/>
      <c r="E74" s="78"/>
      <c r="F74" s="31"/>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row>
    <row r="75" spans="1:36">
      <c r="A75" s="54" t="s">
        <v>90</v>
      </c>
      <c r="B75" s="1831"/>
      <c r="C75" s="78"/>
      <c r="D75" s="78"/>
      <c r="E75" s="78"/>
      <c r="F75" s="31"/>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row>
    <row r="76" spans="1:36" ht="28.8">
      <c r="A76" s="36" t="s">
        <v>626</v>
      </c>
      <c r="B76" s="1458" t="s">
        <v>6329</v>
      </c>
      <c r="C76" s="1433" t="s">
        <v>108</v>
      </c>
      <c r="D76" s="1436" t="s">
        <v>6454</v>
      </c>
      <c r="F76" s="61"/>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row>
    <row r="77" spans="1:36">
      <c r="B77" s="1534"/>
    </row>
    <row r="78" spans="1:36" s="34" customFormat="1" ht="15" customHeight="1">
      <c r="A78" s="1860"/>
      <c r="B78" s="1859"/>
      <c r="C78" s="2172" t="s">
        <v>799</v>
      </c>
      <c r="D78" s="2183" t="s">
        <v>516</v>
      </c>
      <c r="E78" s="2183" t="s">
        <v>517</v>
      </c>
      <c r="F78" s="2183" t="s">
        <v>446</v>
      </c>
      <c r="G78" s="2183" t="s">
        <v>171</v>
      </c>
      <c r="H78" s="2183" t="s">
        <v>447</v>
      </c>
      <c r="I78" s="2180" t="s">
        <v>462</v>
      </c>
      <c r="J78" s="2181"/>
      <c r="K78" s="2181"/>
      <c r="L78" s="2181"/>
      <c r="M78" s="2181"/>
      <c r="N78" s="2181"/>
      <c r="O78" s="2181"/>
      <c r="P78" s="2181"/>
      <c r="Q78" s="2181"/>
      <c r="R78" s="2181"/>
      <c r="S78" s="2181"/>
      <c r="T78" s="2181"/>
      <c r="U78" s="2181"/>
      <c r="V78" s="2181"/>
      <c r="W78" s="2181"/>
      <c r="X78" s="2181"/>
      <c r="Y78" s="2181"/>
      <c r="Z78" s="2181"/>
      <c r="AA78" s="2181"/>
      <c r="AB78" s="2181"/>
      <c r="AC78" s="2181"/>
      <c r="AD78" s="2181"/>
      <c r="AE78" s="2181"/>
      <c r="AF78" s="2182"/>
      <c r="AG78" s="81"/>
      <c r="AH78" s="81"/>
      <c r="AI78" s="81"/>
      <c r="AJ78" s="81"/>
    </row>
    <row r="79" spans="1:36" s="34" customFormat="1" ht="78.75" customHeight="1">
      <c r="A79" s="1861"/>
      <c r="B79" s="89"/>
      <c r="C79" s="2172"/>
      <c r="D79" s="2184"/>
      <c r="E79" s="2184"/>
      <c r="F79" s="2184"/>
      <c r="G79" s="2184"/>
      <c r="H79" s="2184"/>
      <c r="I79" s="1637" t="s">
        <v>393</v>
      </c>
      <c r="J79" s="1637" t="s">
        <v>394</v>
      </c>
      <c r="K79" s="1466" t="s">
        <v>749</v>
      </c>
      <c r="L79" s="1466" t="s">
        <v>750</v>
      </c>
      <c r="M79" s="1466" t="s">
        <v>751</v>
      </c>
      <c r="N79" s="1466" t="s">
        <v>732</v>
      </c>
      <c r="O79" s="1466" t="s">
        <v>728</v>
      </c>
      <c r="P79" s="1466" t="s">
        <v>733</v>
      </c>
      <c r="Q79" s="1466" t="s">
        <v>729</v>
      </c>
      <c r="R79" s="1466" t="s">
        <v>727</v>
      </c>
      <c r="S79" s="1466" t="s">
        <v>734</v>
      </c>
      <c r="T79" s="1466" t="s">
        <v>735</v>
      </c>
      <c r="U79" s="1466" t="s">
        <v>736</v>
      </c>
      <c r="V79" s="1466" t="s">
        <v>737</v>
      </c>
      <c r="W79" s="1466" t="s">
        <v>738</v>
      </c>
      <c r="X79" s="1466" t="s">
        <v>739</v>
      </c>
      <c r="Y79" s="1466" t="s">
        <v>740</v>
      </c>
      <c r="Z79" s="1466" t="s">
        <v>742</v>
      </c>
      <c r="AA79" s="1466" t="s">
        <v>743</v>
      </c>
      <c r="AB79" s="1466" t="s">
        <v>744</v>
      </c>
      <c r="AC79" s="1466" t="s">
        <v>745</v>
      </c>
      <c r="AD79" s="1466" t="s">
        <v>746</v>
      </c>
      <c r="AE79" s="1466" t="s">
        <v>747</v>
      </c>
      <c r="AF79" s="1466" t="s">
        <v>748</v>
      </c>
    </row>
    <row r="80" spans="1:36" s="124" customFormat="1">
      <c r="A80" s="126"/>
      <c r="B80" s="1850"/>
      <c r="C80" s="1637" t="s">
        <v>13</v>
      </c>
      <c r="D80" s="1637" t="s">
        <v>107</v>
      </c>
      <c r="E80" s="1637" t="s">
        <v>88</v>
      </c>
      <c r="F80" s="1637" t="s">
        <v>87</v>
      </c>
      <c r="G80" s="1637" t="s">
        <v>86</v>
      </c>
      <c r="H80" s="1637" t="s">
        <v>85</v>
      </c>
      <c r="I80" s="1637" t="s">
        <v>84</v>
      </c>
      <c r="J80" s="1637" t="s">
        <v>83</v>
      </c>
      <c r="K80" s="1637" t="s">
        <v>82</v>
      </c>
      <c r="L80" s="1637" t="s">
        <v>81</v>
      </c>
      <c r="M80" s="1637" t="s">
        <v>80</v>
      </c>
      <c r="N80" s="1637" t="s">
        <v>137</v>
      </c>
      <c r="O80" s="1637" t="s">
        <v>136</v>
      </c>
      <c r="P80" s="1637" t="s">
        <v>135</v>
      </c>
      <c r="Q80" s="1637" t="s">
        <v>134</v>
      </c>
      <c r="R80" s="1637" t="s">
        <v>151</v>
      </c>
      <c r="S80" s="1637" t="s">
        <v>150</v>
      </c>
      <c r="T80" s="1637" t="s">
        <v>148</v>
      </c>
      <c r="U80" s="1637" t="s">
        <v>133</v>
      </c>
      <c r="V80" s="1637" t="s">
        <v>128</v>
      </c>
      <c r="W80" s="1637" t="s">
        <v>127</v>
      </c>
      <c r="X80" s="1637" t="s">
        <v>126</v>
      </c>
      <c r="Y80" s="1637" t="s">
        <v>125</v>
      </c>
      <c r="Z80" s="1637" t="s">
        <v>124</v>
      </c>
      <c r="AA80" s="1637" t="s">
        <v>123</v>
      </c>
      <c r="AB80" s="1637" t="s">
        <v>122</v>
      </c>
      <c r="AC80" s="1637" t="s">
        <v>121</v>
      </c>
      <c r="AD80" s="1637" t="s">
        <v>147</v>
      </c>
      <c r="AE80" s="1637" t="s">
        <v>120</v>
      </c>
      <c r="AF80" s="1637" t="s">
        <v>146</v>
      </c>
    </row>
    <row r="81" spans="1:34" s="124" customFormat="1">
      <c r="A81" s="1765" t="s">
        <v>272</v>
      </c>
      <c r="B81" s="1862" t="s">
        <v>52</v>
      </c>
      <c r="C81" s="1452"/>
      <c r="D81" s="25"/>
      <c r="E81" s="25"/>
      <c r="F81" s="1452"/>
      <c r="G81" s="1452"/>
      <c r="H81" s="1452"/>
      <c r="I81" s="1452"/>
      <c r="J81" s="1452"/>
      <c r="K81" s="1452"/>
      <c r="L81" s="1452"/>
      <c r="M81" s="1452"/>
      <c r="N81" s="1452"/>
      <c r="O81" s="1452"/>
      <c r="P81" s="1452"/>
      <c r="Q81" s="1452"/>
      <c r="R81" s="1452"/>
      <c r="S81" s="1452"/>
      <c r="T81" s="1452"/>
      <c r="U81" s="1452"/>
      <c r="V81" s="1452"/>
      <c r="W81" s="1452"/>
      <c r="X81" s="1452"/>
      <c r="Y81" s="1452"/>
      <c r="Z81" s="1452"/>
      <c r="AA81" s="1452"/>
      <c r="AB81" s="1452"/>
      <c r="AC81" s="1452"/>
      <c r="AD81" s="1452"/>
      <c r="AE81" s="1452"/>
      <c r="AF81" s="1453"/>
      <c r="AG81" s="124" t="s">
        <v>654</v>
      </c>
    </row>
    <row r="82" spans="1:34" s="124" customFormat="1">
      <c r="A82" s="1809" t="s">
        <v>449</v>
      </c>
      <c r="B82" s="1862" t="s">
        <v>51</v>
      </c>
      <c r="C82" s="25"/>
      <c r="D82" s="25"/>
      <c r="E82" s="25"/>
      <c r="F82" s="25"/>
      <c r="G82" s="25"/>
      <c r="H82" s="1452"/>
      <c r="I82" s="1452"/>
      <c r="J82" s="1452"/>
      <c r="K82" s="1452"/>
      <c r="L82" s="1452"/>
      <c r="M82" s="1452"/>
      <c r="N82" s="1452"/>
      <c r="O82" s="1452"/>
      <c r="P82" s="1452"/>
      <c r="Q82" s="1452"/>
      <c r="R82" s="1452"/>
      <c r="S82" s="1452"/>
      <c r="T82" s="1452"/>
      <c r="U82" s="1452"/>
      <c r="V82" s="1452"/>
      <c r="W82" s="1452"/>
      <c r="X82" s="1452"/>
      <c r="Y82" s="1452"/>
      <c r="Z82" s="1452"/>
      <c r="AA82" s="1452"/>
      <c r="AB82" s="1452"/>
      <c r="AC82" s="1452"/>
      <c r="AD82" s="1452"/>
      <c r="AE82" s="1452"/>
      <c r="AF82" s="1453"/>
      <c r="AG82" s="124" t="s">
        <v>654</v>
      </c>
      <c r="AH82" s="124" t="s">
        <v>648</v>
      </c>
    </row>
    <row r="83" spans="1:34" s="124" customFormat="1">
      <c r="A83" s="1809" t="s">
        <v>753</v>
      </c>
      <c r="B83" s="1862" t="s">
        <v>50</v>
      </c>
      <c r="C83" s="25"/>
      <c r="D83" s="25"/>
      <c r="E83" s="25"/>
      <c r="F83" s="25"/>
      <c r="G83" s="25"/>
      <c r="H83" s="1452"/>
      <c r="I83" s="1452"/>
      <c r="J83" s="1452"/>
      <c r="K83" s="1452"/>
      <c r="L83" s="1452"/>
      <c r="M83" s="1452"/>
      <c r="N83" s="1452"/>
      <c r="O83" s="1452"/>
      <c r="P83" s="1452"/>
      <c r="Q83" s="1452"/>
      <c r="R83" s="1452"/>
      <c r="S83" s="1452"/>
      <c r="T83" s="1452"/>
      <c r="U83" s="1452"/>
      <c r="V83" s="1452"/>
      <c r="W83" s="1452"/>
      <c r="X83" s="1452"/>
      <c r="Y83" s="1452"/>
      <c r="Z83" s="1452"/>
      <c r="AA83" s="1452"/>
      <c r="AB83" s="1452"/>
      <c r="AC83" s="1452"/>
      <c r="AD83" s="1452"/>
      <c r="AE83" s="1452"/>
      <c r="AF83" s="1453"/>
      <c r="AG83" s="124" t="s">
        <v>654</v>
      </c>
      <c r="AH83" s="124" t="s">
        <v>649</v>
      </c>
    </row>
    <row r="84" spans="1:34" s="124" customFormat="1">
      <c r="A84" s="1809" t="s">
        <v>450</v>
      </c>
      <c r="B84" s="1862" t="s">
        <v>49</v>
      </c>
      <c r="C84" s="25"/>
      <c r="D84" s="25"/>
      <c r="E84" s="25"/>
      <c r="F84" s="25"/>
      <c r="G84" s="25"/>
      <c r="H84" s="1452"/>
      <c r="I84" s="1452"/>
      <c r="J84" s="1452"/>
      <c r="K84" s="1452"/>
      <c r="L84" s="1452"/>
      <c r="M84" s="1452"/>
      <c r="N84" s="1452"/>
      <c r="O84" s="1452"/>
      <c r="P84" s="1452"/>
      <c r="Q84" s="1452"/>
      <c r="R84" s="1452"/>
      <c r="S84" s="1452"/>
      <c r="T84" s="1452"/>
      <c r="U84" s="1452"/>
      <c r="V84" s="1452"/>
      <c r="W84" s="1452"/>
      <c r="X84" s="1452"/>
      <c r="Y84" s="1452"/>
      <c r="Z84" s="1452"/>
      <c r="AA84" s="1452"/>
      <c r="AB84" s="1452"/>
      <c r="AC84" s="1452"/>
      <c r="AD84" s="1452"/>
      <c r="AE84" s="1452"/>
      <c r="AF84" s="1453"/>
      <c r="AG84" s="124" t="s">
        <v>654</v>
      </c>
      <c r="AH84" s="124" t="s">
        <v>650</v>
      </c>
    </row>
    <row r="85" spans="1:34" s="124" customFormat="1">
      <c r="A85" s="1863" t="s">
        <v>451</v>
      </c>
      <c r="B85" s="1862" t="s">
        <v>48</v>
      </c>
      <c r="C85" s="25"/>
      <c r="D85" s="25"/>
      <c r="E85" s="25"/>
      <c r="F85" s="25"/>
      <c r="G85" s="25"/>
      <c r="H85" s="1452"/>
      <c r="I85" s="1452"/>
      <c r="J85" s="1452"/>
      <c r="K85" s="1452"/>
      <c r="L85" s="1452"/>
      <c r="M85" s="1452"/>
      <c r="N85" s="1452"/>
      <c r="O85" s="1452"/>
      <c r="P85" s="1452"/>
      <c r="Q85" s="1452"/>
      <c r="R85" s="1452"/>
      <c r="S85" s="1452"/>
      <c r="T85" s="1452"/>
      <c r="U85" s="1452"/>
      <c r="V85" s="1452"/>
      <c r="W85" s="1452"/>
      <c r="X85" s="1452"/>
      <c r="Y85" s="1452"/>
      <c r="Z85" s="1452"/>
      <c r="AA85" s="1452"/>
      <c r="AB85" s="1452"/>
      <c r="AC85" s="1452"/>
      <c r="AD85" s="1452"/>
      <c r="AE85" s="1452"/>
      <c r="AF85" s="1453"/>
      <c r="AG85" s="124" t="s">
        <v>654</v>
      </c>
      <c r="AH85" s="124" t="s">
        <v>651</v>
      </c>
    </row>
    <row r="86" spans="1:34" s="124" customFormat="1">
      <c r="A86" s="1765" t="s">
        <v>270</v>
      </c>
      <c r="B86" s="1862" t="s">
        <v>47</v>
      </c>
      <c r="C86" s="1453"/>
      <c r="D86" s="25"/>
      <c r="E86" s="25"/>
      <c r="F86" s="1453"/>
      <c r="G86" s="1453"/>
      <c r="H86" s="1452"/>
      <c r="I86" s="1452"/>
      <c r="J86" s="1452"/>
      <c r="K86" s="1452"/>
      <c r="L86" s="1452"/>
      <c r="M86" s="1452"/>
      <c r="N86" s="1452"/>
      <c r="O86" s="1452"/>
      <c r="P86" s="1452"/>
      <c r="Q86" s="1452"/>
      <c r="R86" s="1452"/>
      <c r="S86" s="1452"/>
      <c r="T86" s="1452"/>
      <c r="U86" s="1452"/>
      <c r="V86" s="1452"/>
      <c r="W86" s="1452"/>
      <c r="X86" s="1452"/>
      <c r="Y86" s="1452"/>
      <c r="Z86" s="1452"/>
      <c r="AA86" s="1452"/>
      <c r="AB86" s="1452"/>
      <c r="AC86" s="1452"/>
      <c r="AD86" s="1452"/>
      <c r="AE86" s="1452"/>
      <c r="AF86" s="1453"/>
      <c r="AG86" s="124" t="s">
        <v>655</v>
      </c>
    </row>
    <row r="87" spans="1:34" s="124" customFormat="1">
      <c r="A87" s="1809" t="s">
        <v>449</v>
      </c>
      <c r="B87" s="1862" t="s">
        <v>46</v>
      </c>
      <c r="C87" s="25"/>
      <c r="D87" s="25"/>
      <c r="E87" s="25"/>
      <c r="F87" s="25"/>
      <c r="G87" s="25"/>
      <c r="H87" s="1452"/>
      <c r="I87" s="1452"/>
      <c r="J87" s="1452"/>
      <c r="K87" s="1452"/>
      <c r="L87" s="1452"/>
      <c r="M87" s="1452"/>
      <c r="N87" s="1452"/>
      <c r="O87" s="1452"/>
      <c r="P87" s="1452"/>
      <c r="Q87" s="1452"/>
      <c r="R87" s="1452"/>
      <c r="S87" s="1452"/>
      <c r="T87" s="1452"/>
      <c r="U87" s="1452"/>
      <c r="V87" s="1452"/>
      <c r="W87" s="1452"/>
      <c r="X87" s="1452"/>
      <c r="Y87" s="1452"/>
      <c r="Z87" s="1452"/>
      <c r="AA87" s="1452"/>
      <c r="AB87" s="1452"/>
      <c r="AC87" s="1452"/>
      <c r="AD87" s="1452"/>
      <c r="AE87" s="1452"/>
      <c r="AF87" s="1453"/>
      <c r="AG87" s="124" t="s">
        <v>655</v>
      </c>
      <c r="AH87" s="124" t="s">
        <v>648</v>
      </c>
    </row>
    <row r="88" spans="1:34" s="124" customFormat="1">
      <c r="A88" s="1809" t="s">
        <v>753</v>
      </c>
      <c r="B88" s="1862" t="s">
        <v>45</v>
      </c>
      <c r="C88" s="25"/>
      <c r="D88" s="25"/>
      <c r="E88" s="25"/>
      <c r="F88" s="25"/>
      <c r="G88" s="25"/>
      <c r="H88" s="1452"/>
      <c r="I88" s="1452"/>
      <c r="J88" s="1452"/>
      <c r="K88" s="1452"/>
      <c r="L88" s="1452"/>
      <c r="M88" s="1452"/>
      <c r="N88" s="1452"/>
      <c r="O88" s="1452"/>
      <c r="P88" s="1452"/>
      <c r="Q88" s="1452"/>
      <c r="R88" s="1452"/>
      <c r="S88" s="1452"/>
      <c r="T88" s="1452"/>
      <c r="U88" s="1452"/>
      <c r="V88" s="1452"/>
      <c r="W88" s="1452"/>
      <c r="X88" s="1452"/>
      <c r="Y88" s="1452"/>
      <c r="Z88" s="1452"/>
      <c r="AA88" s="1452"/>
      <c r="AB88" s="1452"/>
      <c r="AC88" s="1452"/>
      <c r="AD88" s="1452"/>
      <c r="AE88" s="1452"/>
      <c r="AF88" s="1453"/>
      <c r="AG88" s="124" t="s">
        <v>655</v>
      </c>
      <c r="AH88" s="124" t="s">
        <v>649</v>
      </c>
    </row>
    <row r="89" spans="1:34" s="124" customFormat="1">
      <c r="A89" s="1809" t="s">
        <v>450</v>
      </c>
      <c r="B89" s="1862" t="s">
        <v>102</v>
      </c>
      <c r="C89" s="25"/>
      <c r="D89" s="25"/>
      <c r="E89" s="25"/>
      <c r="F89" s="25"/>
      <c r="G89" s="25"/>
      <c r="H89" s="1452"/>
      <c r="I89" s="1452"/>
      <c r="J89" s="1452"/>
      <c r="K89" s="1452"/>
      <c r="L89" s="1452"/>
      <c r="M89" s="1452"/>
      <c r="N89" s="1452"/>
      <c r="O89" s="1452"/>
      <c r="P89" s="1452"/>
      <c r="Q89" s="1452"/>
      <c r="R89" s="1452"/>
      <c r="S89" s="1452"/>
      <c r="T89" s="1452"/>
      <c r="U89" s="1452"/>
      <c r="V89" s="1452"/>
      <c r="W89" s="1452"/>
      <c r="X89" s="1452"/>
      <c r="Y89" s="1452"/>
      <c r="Z89" s="1452"/>
      <c r="AA89" s="1452"/>
      <c r="AB89" s="1452"/>
      <c r="AC89" s="1452"/>
      <c r="AD89" s="1452"/>
      <c r="AE89" s="1452"/>
      <c r="AF89" s="1453"/>
      <c r="AG89" s="124" t="s">
        <v>655</v>
      </c>
      <c r="AH89" s="124" t="s">
        <v>650</v>
      </c>
    </row>
    <row r="90" spans="1:34" s="124" customFormat="1">
      <c r="A90" s="1863" t="s">
        <v>451</v>
      </c>
      <c r="B90" s="1862" t="s">
        <v>101</v>
      </c>
      <c r="C90" s="25"/>
      <c r="D90" s="25"/>
      <c r="E90" s="25"/>
      <c r="F90" s="25"/>
      <c r="G90" s="25"/>
      <c r="H90" s="1452"/>
      <c r="I90" s="1452"/>
      <c r="J90" s="1452"/>
      <c r="K90" s="1452"/>
      <c r="L90" s="1452"/>
      <c r="M90" s="1452"/>
      <c r="N90" s="1452"/>
      <c r="O90" s="1452"/>
      <c r="P90" s="1452"/>
      <c r="Q90" s="1452"/>
      <c r="R90" s="1452"/>
      <c r="S90" s="1452"/>
      <c r="T90" s="1452"/>
      <c r="U90" s="1452"/>
      <c r="V90" s="1452"/>
      <c r="W90" s="1452"/>
      <c r="X90" s="1452"/>
      <c r="Y90" s="1452"/>
      <c r="Z90" s="1452"/>
      <c r="AA90" s="1452"/>
      <c r="AB90" s="1452"/>
      <c r="AC90" s="1452"/>
      <c r="AD90" s="1452"/>
      <c r="AE90" s="1452"/>
      <c r="AF90" s="1453"/>
      <c r="AG90" s="124" t="s">
        <v>655</v>
      </c>
      <c r="AH90" s="124" t="s">
        <v>651</v>
      </c>
    </row>
    <row r="91" spans="1:34" s="124" customFormat="1">
      <c r="A91" s="1765" t="s">
        <v>453</v>
      </c>
      <c r="B91" s="1862" t="s">
        <v>44</v>
      </c>
      <c r="C91" s="25"/>
      <c r="D91" s="1452"/>
      <c r="E91" s="1452"/>
      <c r="F91" s="1452"/>
      <c r="G91" s="1452"/>
      <c r="H91" s="1452"/>
      <c r="I91" s="1452"/>
      <c r="J91" s="1452"/>
      <c r="K91" s="1452"/>
      <c r="L91" s="1452"/>
      <c r="M91" s="1452"/>
      <c r="N91" s="1452"/>
      <c r="O91" s="1452"/>
      <c r="P91" s="1452"/>
      <c r="Q91" s="1452"/>
      <c r="R91" s="1452"/>
      <c r="S91" s="1452"/>
      <c r="T91" s="1452"/>
      <c r="U91" s="1452"/>
      <c r="V91" s="1452"/>
      <c r="W91" s="1452"/>
      <c r="X91" s="1452"/>
      <c r="Y91" s="1452"/>
      <c r="Z91" s="1452"/>
      <c r="AA91" s="1452"/>
      <c r="AB91" s="1452"/>
      <c r="AC91" s="1452"/>
      <c r="AD91" s="1452"/>
      <c r="AE91" s="1452"/>
      <c r="AF91" s="1453"/>
      <c r="AG91" s="124" t="s">
        <v>656</v>
      </c>
    </row>
    <row r="92" spans="1:34" s="124" customFormat="1">
      <c r="A92" s="1773" t="s">
        <v>277</v>
      </c>
      <c r="B92" s="1862" t="s">
        <v>43</v>
      </c>
      <c r="C92" s="25"/>
      <c r="D92" s="1452"/>
      <c r="E92" s="1452"/>
      <c r="F92" s="1452"/>
      <c r="G92" s="1452"/>
      <c r="H92" s="1452"/>
      <c r="I92" s="1452"/>
      <c r="J92" s="1452"/>
      <c r="K92" s="1452"/>
      <c r="L92" s="1452"/>
      <c r="M92" s="1452"/>
      <c r="N92" s="1452"/>
      <c r="O92" s="1452"/>
      <c r="P92" s="1452"/>
      <c r="Q92" s="1452"/>
      <c r="R92" s="1452"/>
      <c r="S92" s="1452"/>
      <c r="T92" s="1452"/>
      <c r="U92" s="1452"/>
      <c r="V92" s="1452"/>
      <c r="W92" s="1452"/>
      <c r="X92" s="1452"/>
      <c r="Y92" s="1452"/>
      <c r="Z92" s="1452"/>
      <c r="AA92" s="1452"/>
      <c r="AB92" s="1452"/>
      <c r="AC92" s="1452"/>
      <c r="AD92" s="1452"/>
      <c r="AE92" s="1452"/>
      <c r="AF92" s="1453"/>
      <c r="AG92" s="124" t="s">
        <v>657</v>
      </c>
    </row>
    <row r="93" spans="1:34" s="124" customFormat="1">
      <c r="A93" s="1777" t="s">
        <v>335</v>
      </c>
      <c r="B93" s="1862" t="s">
        <v>2</v>
      </c>
      <c r="C93" s="25"/>
      <c r="D93" s="1452"/>
      <c r="E93" s="1452"/>
      <c r="F93" s="1452"/>
      <c r="G93" s="1452"/>
      <c r="H93" s="1452"/>
      <c r="I93" s="1452"/>
      <c r="J93" s="1452"/>
      <c r="K93" s="1452"/>
      <c r="L93" s="1452"/>
      <c r="M93" s="1452"/>
      <c r="N93" s="1452"/>
      <c r="O93" s="1452"/>
      <c r="P93" s="1452"/>
      <c r="Q93" s="1452"/>
      <c r="R93" s="1452"/>
      <c r="S93" s="1452"/>
      <c r="T93" s="1452"/>
      <c r="U93" s="1452"/>
      <c r="V93" s="1452"/>
      <c r="W93" s="1452"/>
      <c r="X93" s="1452"/>
      <c r="Y93" s="1452"/>
      <c r="Z93" s="1452"/>
      <c r="AA93" s="1452"/>
      <c r="AB93" s="1452"/>
      <c r="AC93" s="1452"/>
      <c r="AD93" s="1452"/>
      <c r="AE93" s="1452"/>
      <c r="AF93" s="1453"/>
      <c r="AG93" s="125" t="s">
        <v>658</v>
      </c>
    </row>
    <row r="94" spans="1:34" s="124" customFormat="1">
      <c r="A94" s="1777" t="s">
        <v>336</v>
      </c>
      <c r="B94" s="1862" t="s">
        <v>42</v>
      </c>
      <c r="C94" s="25"/>
      <c r="D94" s="1452"/>
      <c r="E94" s="1452"/>
      <c r="F94" s="1452"/>
      <c r="G94" s="1452"/>
      <c r="H94" s="1452"/>
      <c r="I94" s="1452"/>
      <c r="J94" s="1452"/>
      <c r="K94" s="1452"/>
      <c r="L94" s="1452"/>
      <c r="M94" s="1452"/>
      <c r="N94" s="1452"/>
      <c r="O94" s="1452"/>
      <c r="P94" s="1452"/>
      <c r="Q94" s="1452"/>
      <c r="R94" s="1452"/>
      <c r="S94" s="1452"/>
      <c r="T94" s="1452"/>
      <c r="U94" s="1452"/>
      <c r="V94" s="1452"/>
      <c r="W94" s="1452"/>
      <c r="X94" s="1452"/>
      <c r="Y94" s="1452"/>
      <c r="Z94" s="1452"/>
      <c r="AA94" s="1452"/>
      <c r="AB94" s="1452"/>
      <c r="AC94" s="1452"/>
      <c r="AD94" s="1452"/>
      <c r="AE94" s="1452"/>
      <c r="AF94" s="1453"/>
      <c r="AG94" s="125" t="s">
        <v>659</v>
      </c>
    </row>
    <row r="95" spans="1:34" s="124" customFormat="1">
      <c r="A95" s="1773" t="s">
        <v>274</v>
      </c>
      <c r="B95" s="1862" t="s">
        <v>41</v>
      </c>
      <c r="C95" s="25"/>
      <c r="D95" s="1452"/>
      <c r="E95" s="1452"/>
      <c r="F95" s="1452"/>
      <c r="G95" s="1452"/>
      <c r="H95" s="1452"/>
      <c r="I95" s="1452"/>
      <c r="J95" s="1452"/>
      <c r="K95" s="1452"/>
      <c r="L95" s="1452"/>
      <c r="M95" s="1452"/>
      <c r="N95" s="1452"/>
      <c r="O95" s="1452"/>
      <c r="P95" s="1452"/>
      <c r="Q95" s="1452"/>
      <c r="R95" s="1452"/>
      <c r="S95" s="1452"/>
      <c r="T95" s="1452"/>
      <c r="U95" s="1452"/>
      <c r="V95" s="1452"/>
      <c r="W95" s="1452"/>
      <c r="X95" s="1452"/>
      <c r="Y95" s="1452"/>
      <c r="Z95" s="1452"/>
      <c r="AA95" s="1452"/>
      <c r="AB95" s="1452"/>
      <c r="AC95" s="1452"/>
      <c r="AD95" s="1452"/>
      <c r="AE95" s="1452"/>
      <c r="AF95" s="1453"/>
      <c r="AG95" s="124" t="s">
        <v>660</v>
      </c>
    </row>
    <row r="96" spans="1:34" s="124" customFormat="1">
      <c r="A96" s="1864" t="s">
        <v>837</v>
      </c>
      <c r="B96" s="1862" t="s">
        <v>40</v>
      </c>
      <c r="C96" s="25"/>
      <c r="D96" s="1452"/>
      <c r="E96" s="1452"/>
      <c r="F96" s="1452"/>
      <c r="G96" s="1452"/>
      <c r="H96" s="1452"/>
      <c r="I96" s="1452"/>
      <c r="J96" s="1452"/>
      <c r="K96" s="1452"/>
      <c r="L96" s="1452"/>
      <c r="M96" s="1452"/>
      <c r="N96" s="1452"/>
      <c r="O96" s="1452"/>
      <c r="P96" s="1452"/>
      <c r="Q96" s="1452"/>
      <c r="R96" s="1452"/>
      <c r="S96" s="1452"/>
      <c r="T96" s="1452"/>
      <c r="U96" s="1452"/>
      <c r="V96" s="1452"/>
      <c r="W96" s="1452"/>
      <c r="X96" s="1452"/>
      <c r="Y96" s="1452"/>
      <c r="Z96" s="1452"/>
      <c r="AA96" s="1452"/>
      <c r="AB96" s="1452"/>
      <c r="AC96" s="1452"/>
      <c r="AD96" s="1452"/>
      <c r="AE96" s="1452"/>
      <c r="AF96" s="1453"/>
      <c r="AG96" s="151" t="s">
        <v>978</v>
      </c>
    </row>
    <row r="97" spans="1:33" s="124" customFormat="1">
      <c r="A97" s="1454" t="s">
        <v>454</v>
      </c>
      <c r="B97" s="1862" t="s">
        <v>39</v>
      </c>
      <c r="C97" s="25"/>
      <c r="D97" s="25"/>
      <c r="E97" s="25"/>
      <c r="F97" s="25"/>
      <c r="G97" s="25"/>
      <c r="H97" s="1452"/>
      <c r="I97" s="1452"/>
      <c r="J97" s="1452"/>
      <c r="K97" s="1452"/>
      <c r="L97" s="1452"/>
      <c r="M97" s="1452"/>
      <c r="N97" s="1452"/>
      <c r="O97" s="1452"/>
      <c r="P97" s="1452"/>
      <c r="Q97" s="1452"/>
      <c r="R97" s="1452"/>
      <c r="S97" s="1452"/>
      <c r="T97" s="1452"/>
      <c r="U97" s="1452"/>
      <c r="V97" s="1452"/>
      <c r="W97" s="1452"/>
      <c r="X97" s="1452"/>
      <c r="Y97" s="1452"/>
      <c r="Z97" s="1452"/>
      <c r="AA97" s="1452"/>
      <c r="AB97" s="1452"/>
      <c r="AC97" s="1452"/>
      <c r="AD97" s="1452"/>
      <c r="AE97" s="1452"/>
      <c r="AF97" s="1453"/>
      <c r="AG97" s="124" t="s">
        <v>661</v>
      </c>
    </row>
    <row r="98" spans="1:33" s="124" customFormat="1">
      <c r="A98" s="1773" t="s">
        <v>273</v>
      </c>
      <c r="B98" s="1862" t="s">
        <v>38</v>
      </c>
      <c r="C98" s="25"/>
      <c r="D98" s="25"/>
      <c r="E98" s="25"/>
      <c r="F98" s="25"/>
      <c r="G98" s="25"/>
      <c r="H98" s="1452"/>
      <c r="I98" s="1452"/>
      <c r="J98" s="1452"/>
      <c r="K98" s="1452"/>
      <c r="L98" s="1452"/>
      <c r="M98" s="1452"/>
      <c r="N98" s="1452"/>
      <c r="O98" s="1452"/>
      <c r="P98" s="1452"/>
      <c r="Q98" s="1452"/>
      <c r="R98" s="1452"/>
      <c r="S98" s="1452"/>
      <c r="T98" s="1452"/>
      <c r="U98" s="1452"/>
      <c r="V98" s="1452"/>
      <c r="W98" s="1452"/>
      <c r="X98" s="1452"/>
      <c r="Y98" s="1452"/>
      <c r="Z98" s="1452"/>
      <c r="AA98" s="1452"/>
      <c r="AB98" s="1452"/>
      <c r="AC98" s="1452"/>
      <c r="AD98" s="1452"/>
      <c r="AE98" s="1452"/>
      <c r="AF98" s="1453"/>
      <c r="AG98" s="124" t="s">
        <v>662</v>
      </c>
    </row>
    <row r="99" spans="1:33" s="124" customFormat="1">
      <c r="A99" s="1773" t="s">
        <v>266</v>
      </c>
      <c r="B99" s="1862" t="s">
        <v>37</v>
      </c>
      <c r="C99" s="25"/>
      <c r="D99" s="25"/>
      <c r="E99" s="25"/>
      <c r="F99" s="25"/>
      <c r="G99" s="25"/>
      <c r="H99" s="1452"/>
      <c r="I99" s="1452"/>
      <c r="J99" s="1452"/>
      <c r="K99" s="1452"/>
      <c r="L99" s="1452"/>
      <c r="M99" s="1452"/>
      <c r="N99" s="1452"/>
      <c r="O99" s="1452"/>
      <c r="P99" s="1452"/>
      <c r="Q99" s="1452"/>
      <c r="R99" s="1452"/>
      <c r="S99" s="1452"/>
      <c r="T99" s="1452"/>
      <c r="U99" s="1452"/>
      <c r="V99" s="1452"/>
      <c r="W99" s="1452"/>
      <c r="X99" s="1452"/>
      <c r="Y99" s="1452"/>
      <c r="Z99" s="1452"/>
      <c r="AA99" s="1452"/>
      <c r="AB99" s="1452"/>
      <c r="AC99" s="1452"/>
      <c r="AD99" s="1452"/>
      <c r="AE99" s="1452"/>
      <c r="AF99" s="1453"/>
      <c r="AG99" s="124" t="s">
        <v>663</v>
      </c>
    </row>
    <row r="100" spans="1:33" s="124" customFormat="1">
      <c r="A100" s="1773" t="s">
        <v>264</v>
      </c>
      <c r="B100" s="1862" t="s">
        <v>36</v>
      </c>
      <c r="C100" s="25"/>
      <c r="D100" s="25"/>
      <c r="E100" s="25"/>
      <c r="F100" s="25"/>
      <c r="G100" s="25"/>
      <c r="H100" s="1452"/>
      <c r="I100" s="1452"/>
      <c r="J100" s="1452"/>
      <c r="K100" s="1452"/>
      <c r="L100" s="1452"/>
      <c r="M100" s="1452"/>
      <c r="N100" s="1452"/>
      <c r="O100" s="1452"/>
      <c r="P100" s="1452"/>
      <c r="Q100" s="1452"/>
      <c r="R100" s="1452"/>
      <c r="S100" s="1452"/>
      <c r="T100" s="1452"/>
      <c r="U100" s="1452"/>
      <c r="V100" s="1452"/>
      <c r="W100" s="1452"/>
      <c r="X100" s="1452"/>
      <c r="Y100" s="1452"/>
      <c r="Z100" s="1452"/>
      <c r="AA100" s="1452"/>
      <c r="AB100" s="1452"/>
      <c r="AC100" s="1452"/>
      <c r="AD100" s="1452"/>
      <c r="AE100" s="1452"/>
      <c r="AF100" s="1453"/>
      <c r="AG100" s="124" t="s">
        <v>664</v>
      </c>
    </row>
    <row r="101" spans="1:33" s="124" customFormat="1">
      <c r="A101" s="1864" t="s">
        <v>833</v>
      </c>
      <c r="B101" s="1862" t="s">
        <v>35</v>
      </c>
      <c r="C101" s="25"/>
      <c r="D101" s="25"/>
      <c r="E101" s="25"/>
      <c r="F101" s="25"/>
      <c r="G101" s="25"/>
      <c r="H101" s="1452"/>
      <c r="I101" s="1452"/>
      <c r="J101" s="1452"/>
      <c r="K101" s="1452"/>
      <c r="L101" s="1452"/>
      <c r="M101" s="1452"/>
      <c r="N101" s="1452"/>
      <c r="O101" s="1452"/>
      <c r="P101" s="1452"/>
      <c r="Q101" s="1452"/>
      <c r="R101" s="1452"/>
      <c r="S101" s="1452"/>
      <c r="T101" s="1452"/>
      <c r="U101" s="1452"/>
      <c r="V101" s="1452"/>
      <c r="W101" s="1452"/>
      <c r="X101" s="1452"/>
      <c r="Y101" s="1452"/>
      <c r="Z101" s="1452"/>
      <c r="AA101" s="1452"/>
      <c r="AB101" s="1452"/>
      <c r="AC101" s="1452"/>
      <c r="AD101" s="1452"/>
      <c r="AE101" s="1452"/>
      <c r="AF101" s="1453"/>
      <c r="AG101" s="152" t="s">
        <v>979</v>
      </c>
    </row>
    <row r="102" spans="1:33" s="124" customFormat="1">
      <c r="A102" s="1865" t="s">
        <v>834</v>
      </c>
      <c r="B102" s="1862" t="s">
        <v>34</v>
      </c>
      <c r="C102" s="25"/>
      <c r="D102" s="25"/>
      <c r="E102" s="25"/>
      <c r="F102" s="25"/>
      <c r="G102" s="25"/>
      <c r="H102" s="1452"/>
      <c r="I102" s="1452"/>
      <c r="J102" s="1452"/>
      <c r="K102" s="1452"/>
      <c r="L102" s="1452"/>
      <c r="M102" s="1452"/>
      <c r="N102" s="1452"/>
      <c r="O102" s="1452"/>
      <c r="P102" s="1452"/>
      <c r="Q102" s="1452"/>
      <c r="R102" s="1452"/>
      <c r="S102" s="1452"/>
      <c r="T102" s="1452"/>
      <c r="U102" s="1452"/>
      <c r="V102" s="1452"/>
      <c r="W102" s="1452"/>
      <c r="X102" s="1452"/>
      <c r="Y102" s="1452"/>
      <c r="Z102" s="1452"/>
      <c r="AA102" s="1452"/>
      <c r="AB102" s="1452"/>
      <c r="AC102" s="1452"/>
      <c r="AD102" s="1452"/>
      <c r="AE102" s="1452"/>
      <c r="AF102" s="1453"/>
      <c r="AG102" s="152" t="s">
        <v>980</v>
      </c>
    </row>
    <row r="103" spans="1:33" s="124" customFormat="1">
      <c r="A103" s="1865" t="s">
        <v>835</v>
      </c>
      <c r="B103" s="1862" t="s">
        <v>33</v>
      </c>
      <c r="C103" s="25"/>
      <c r="D103" s="25"/>
      <c r="E103" s="25"/>
      <c r="F103" s="25"/>
      <c r="G103" s="25"/>
      <c r="H103" s="1452"/>
      <c r="I103" s="1452"/>
      <c r="J103" s="1452"/>
      <c r="K103" s="1452"/>
      <c r="L103" s="1452"/>
      <c r="M103" s="1452"/>
      <c r="N103" s="1452"/>
      <c r="O103" s="1452"/>
      <c r="P103" s="1452"/>
      <c r="Q103" s="1452"/>
      <c r="R103" s="1452"/>
      <c r="S103" s="1452"/>
      <c r="T103" s="1452"/>
      <c r="U103" s="1452"/>
      <c r="V103" s="1452"/>
      <c r="W103" s="1452"/>
      <c r="X103" s="1452"/>
      <c r="Y103" s="1452"/>
      <c r="Z103" s="1452"/>
      <c r="AA103" s="1452"/>
      <c r="AB103" s="1452"/>
      <c r="AC103" s="1452"/>
      <c r="AD103" s="1452"/>
      <c r="AE103" s="1452"/>
      <c r="AF103" s="1453"/>
      <c r="AG103" s="152" t="s">
        <v>981</v>
      </c>
    </row>
    <row r="104" spans="1:33" s="124" customFormat="1">
      <c r="A104" s="1865" t="s">
        <v>836</v>
      </c>
      <c r="B104" s="1862" t="s">
        <v>32</v>
      </c>
      <c r="C104" s="25"/>
      <c r="D104" s="25"/>
      <c r="E104" s="25"/>
      <c r="F104" s="25"/>
      <c r="G104" s="25"/>
      <c r="H104" s="1452"/>
      <c r="I104" s="1452"/>
      <c r="J104" s="1452"/>
      <c r="K104" s="1452"/>
      <c r="L104" s="1452"/>
      <c r="M104" s="1452"/>
      <c r="N104" s="1452"/>
      <c r="O104" s="1452"/>
      <c r="P104" s="1452"/>
      <c r="Q104" s="1452"/>
      <c r="R104" s="1452"/>
      <c r="S104" s="1452"/>
      <c r="T104" s="1452"/>
      <c r="U104" s="1452"/>
      <c r="V104" s="1452"/>
      <c r="W104" s="1452"/>
      <c r="X104" s="1452"/>
      <c r="Y104" s="1452"/>
      <c r="Z104" s="1452"/>
      <c r="AA104" s="1452"/>
      <c r="AB104" s="1452"/>
      <c r="AC104" s="1452"/>
      <c r="AD104" s="1452"/>
      <c r="AE104" s="1452"/>
      <c r="AF104" s="1453"/>
      <c r="AG104" s="152" t="s">
        <v>982</v>
      </c>
    </row>
    <row r="105" spans="1:33" s="124" customFormat="1">
      <c r="A105" s="1765" t="s">
        <v>459</v>
      </c>
      <c r="B105" s="1862" t="s">
        <v>31</v>
      </c>
      <c r="C105" s="25"/>
      <c r="D105" s="25"/>
      <c r="E105" s="25"/>
      <c r="F105" s="25"/>
      <c r="G105" s="25"/>
      <c r="H105" s="1452"/>
      <c r="I105" s="1452"/>
      <c r="J105" s="1452"/>
      <c r="K105" s="1452"/>
      <c r="L105" s="1452"/>
      <c r="M105" s="1452"/>
      <c r="N105" s="1452"/>
      <c r="O105" s="1452"/>
      <c r="P105" s="1452"/>
      <c r="Q105" s="1452"/>
      <c r="R105" s="1452"/>
      <c r="S105" s="1452"/>
      <c r="T105" s="1452"/>
      <c r="U105" s="1452"/>
      <c r="V105" s="1452"/>
      <c r="W105" s="1452"/>
      <c r="X105" s="1452"/>
      <c r="Y105" s="1452"/>
      <c r="Z105" s="1452"/>
      <c r="AA105" s="1452"/>
      <c r="AB105" s="1452"/>
      <c r="AC105" s="1452"/>
      <c r="AD105" s="1452"/>
      <c r="AE105" s="1452"/>
      <c r="AF105" s="1453"/>
      <c r="AG105" s="124" t="s">
        <v>665</v>
      </c>
    </row>
    <row r="106" spans="1:33" s="124" customFormat="1">
      <c r="A106" s="1866" t="s">
        <v>838</v>
      </c>
      <c r="B106" s="1862" t="s">
        <v>30</v>
      </c>
      <c r="C106" s="1452"/>
      <c r="D106" s="25"/>
      <c r="E106" s="25"/>
      <c r="F106" s="1452"/>
      <c r="G106" s="1452"/>
      <c r="H106" s="1452"/>
      <c r="I106" s="1452"/>
      <c r="J106" s="1452"/>
      <c r="K106" s="1452"/>
      <c r="L106" s="1452"/>
      <c r="M106" s="1452"/>
      <c r="N106" s="1452"/>
      <c r="O106" s="1452"/>
      <c r="P106" s="1452"/>
      <c r="Q106" s="1452"/>
      <c r="R106" s="1452"/>
      <c r="S106" s="1452"/>
      <c r="T106" s="1452"/>
      <c r="U106" s="1452"/>
      <c r="V106" s="1452"/>
      <c r="W106" s="1452"/>
      <c r="X106" s="1452"/>
      <c r="Y106" s="1452"/>
      <c r="Z106" s="1452"/>
      <c r="AA106" s="1452"/>
      <c r="AB106" s="1452"/>
      <c r="AC106" s="1452"/>
      <c r="AD106" s="1452"/>
      <c r="AE106" s="1452"/>
      <c r="AF106" s="1453"/>
      <c r="AG106" s="124" t="s">
        <v>984</v>
      </c>
    </row>
    <row r="107" spans="1:33" s="124" customFormat="1">
      <c r="A107" s="1866" t="s">
        <v>839</v>
      </c>
      <c r="B107" s="1862" t="s">
        <v>29</v>
      </c>
      <c r="C107" s="25"/>
      <c r="D107" s="25"/>
      <c r="E107" s="25"/>
      <c r="F107" s="25"/>
      <c r="G107" s="25"/>
      <c r="H107" s="1452"/>
      <c r="I107" s="1452"/>
      <c r="J107" s="1452"/>
      <c r="K107" s="1452"/>
      <c r="L107" s="1452"/>
      <c r="M107" s="1452"/>
      <c r="N107" s="1452"/>
      <c r="O107" s="1452"/>
      <c r="P107" s="1452"/>
      <c r="Q107" s="1452"/>
      <c r="R107" s="1452"/>
      <c r="S107" s="1452"/>
      <c r="T107" s="1452"/>
      <c r="U107" s="1452"/>
      <c r="V107" s="1452"/>
      <c r="W107" s="1452"/>
      <c r="X107" s="1452"/>
      <c r="Y107" s="1452"/>
      <c r="Z107" s="1452"/>
      <c r="AA107" s="1452"/>
      <c r="AB107" s="1452"/>
      <c r="AC107" s="1452"/>
      <c r="AD107" s="1452"/>
      <c r="AE107" s="1452"/>
      <c r="AF107" s="1453"/>
      <c r="AG107" s="124" t="s">
        <v>983</v>
      </c>
    </row>
    <row r="108" spans="1:33">
      <c r="A108" s="21"/>
      <c r="B108" s="1856"/>
      <c r="C108" s="27" t="s">
        <v>91</v>
      </c>
      <c r="D108" s="27" t="s">
        <v>91</v>
      </c>
      <c r="E108" s="27" t="s">
        <v>91</v>
      </c>
      <c r="F108" s="23" t="s">
        <v>91</v>
      </c>
      <c r="G108" s="23" t="s">
        <v>91</v>
      </c>
      <c r="H108" s="23" t="s">
        <v>91</v>
      </c>
      <c r="I108" s="23" t="s">
        <v>91</v>
      </c>
      <c r="J108" s="23" t="s">
        <v>91</v>
      </c>
      <c r="K108" s="23" t="s">
        <v>91</v>
      </c>
      <c r="L108" s="23" t="s">
        <v>91</v>
      </c>
      <c r="M108" s="23" t="s">
        <v>91</v>
      </c>
      <c r="N108" s="23" t="s">
        <v>91</v>
      </c>
      <c r="O108" s="23" t="s">
        <v>91</v>
      </c>
      <c r="P108" s="23" t="s">
        <v>91</v>
      </c>
      <c r="Q108" s="23" t="s">
        <v>91</v>
      </c>
      <c r="R108" s="23" t="s">
        <v>91</v>
      </c>
      <c r="S108" s="23" t="s">
        <v>91</v>
      </c>
      <c r="T108" s="23" t="s">
        <v>91</v>
      </c>
      <c r="U108" s="23" t="s">
        <v>91</v>
      </c>
      <c r="V108" s="23" t="s">
        <v>91</v>
      </c>
      <c r="W108" s="23" t="s">
        <v>91</v>
      </c>
      <c r="X108" s="23" t="s">
        <v>91</v>
      </c>
      <c r="Y108" s="23" t="s">
        <v>91</v>
      </c>
      <c r="Z108" s="23" t="s">
        <v>91</v>
      </c>
      <c r="AA108" s="23" t="s">
        <v>91</v>
      </c>
      <c r="AB108" s="23" t="s">
        <v>91</v>
      </c>
      <c r="AC108" s="23" t="s">
        <v>91</v>
      </c>
      <c r="AD108" s="23" t="s">
        <v>91</v>
      </c>
      <c r="AE108" s="23" t="s">
        <v>91</v>
      </c>
      <c r="AF108" s="23" t="s">
        <v>91</v>
      </c>
    </row>
    <row r="109" spans="1:33">
      <c r="A109" s="21"/>
      <c r="B109" s="1856"/>
      <c r="C109" s="27" t="s">
        <v>92</v>
      </c>
      <c r="D109" s="27" t="s">
        <v>157</v>
      </c>
      <c r="E109" s="27" t="s">
        <v>157</v>
      </c>
      <c r="F109" s="23" t="s">
        <v>112</v>
      </c>
      <c r="G109" s="23" t="s">
        <v>169</v>
      </c>
      <c r="H109" s="21"/>
      <c r="I109" s="28" t="s">
        <v>154</v>
      </c>
      <c r="J109" s="28" t="s">
        <v>154</v>
      </c>
      <c r="K109" s="28" t="s">
        <v>154</v>
      </c>
      <c r="L109" s="28" t="s">
        <v>154</v>
      </c>
      <c r="M109" s="28" t="s">
        <v>154</v>
      </c>
      <c r="N109" s="28" t="s">
        <v>154</v>
      </c>
      <c r="O109" s="28" t="s">
        <v>154</v>
      </c>
      <c r="P109" s="28" t="s">
        <v>154</v>
      </c>
      <c r="Q109" s="28" t="s">
        <v>154</v>
      </c>
      <c r="R109" s="28" t="s">
        <v>154</v>
      </c>
      <c r="S109" s="28" t="s">
        <v>154</v>
      </c>
      <c r="T109" s="28" t="s">
        <v>154</v>
      </c>
      <c r="U109" s="28" t="s">
        <v>154</v>
      </c>
      <c r="V109" s="28" t="s">
        <v>154</v>
      </c>
      <c r="W109" s="28" t="s">
        <v>154</v>
      </c>
      <c r="X109" s="28" t="s">
        <v>154</v>
      </c>
      <c r="Y109" s="28" t="s">
        <v>154</v>
      </c>
      <c r="Z109" s="28" t="s">
        <v>154</v>
      </c>
      <c r="AA109" s="28" t="s">
        <v>154</v>
      </c>
      <c r="AB109" s="28" t="s">
        <v>154</v>
      </c>
      <c r="AC109" s="28" t="s">
        <v>154</v>
      </c>
      <c r="AD109" s="28" t="s">
        <v>154</v>
      </c>
      <c r="AE109" s="28" t="s">
        <v>154</v>
      </c>
      <c r="AF109" s="28" t="s">
        <v>154</v>
      </c>
    </row>
    <row r="110" spans="1:33" ht="28.8">
      <c r="B110" s="62"/>
      <c r="C110" s="27" t="s">
        <v>116</v>
      </c>
      <c r="D110" s="27" t="s">
        <v>160</v>
      </c>
      <c r="E110" s="12" t="s">
        <v>652</v>
      </c>
      <c r="F110" s="12" t="s">
        <v>116</v>
      </c>
      <c r="H110" s="12" t="s">
        <v>176</v>
      </c>
      <c r="I110" s="12" t="s">
        <v>794</v>
      </c>
      <c r="J110" s="12" t="s">
        <v>794</v>
      </c>
      <c r="K110" s="12" t="s">
        <v>794</v>
      </c>
      <c r="L110" s="12" t="s">
        <v>794</v>
      </c>
      <c r="M110" s="12" t="s">
        <v>794</v>
      </c>
      <c r="N110" s="12" t="s">
        <v>794</v>
      </c>
      <c r="O110" s="12" t="s">
        <v>794</v>
      </c>
      <c r="P110" s="12" t="s">
        <v>794</v>
      </c>
      <c r="Q110" s="12" t="s">
        <v>794</v>
      </c>
      <c r="R110" s="12" t="s">
        <v>794</v>
      </c>
      <c r="S110" s="12" t="s">
        <v>794</v>
      </c>
      <c r="T110" s="12" t="s">
        <v>794</v>
      </c>
      <c r="U110" s="12" t="s">
        <v>794</v>
      </c>
      <c r="V110" s="12" t="s">
        <v>794</v>
      </c>
      <c r="W110" s="12" t="s">
        <v>794</v>
      </c>
      <c r="X110" s="12" t="s">
        <v>794</v>
      </c>
      <c r="Y110" s="12" t="s">
        <v>794</v>
      </c>
      <c r="Z110" s="12" t="s">
        <v>794</v>
      </c>
      <c r="AA110" s="12" t="s">
        <v>794</v>
      </c>
      <c r="AB110" s="12" t="s">
        <v>794</v>
      </c>
      <c r="AC110" s="12" t="s">
        <v>794</v>
      </c>
      <c r="AD110" s="12" t="s">
        <v>794</v>
      </c>
      <c r="AE110" s="12" t="s">
        <v>794</v>
      </c>
      <c r="AF110" s="12" t="s">
        <v>794</v>
      </c>
    </row>
    <row r="111" spans="1:33" ht="43.2">
      <c r="B111" s="62"/>
      <c r="C111" s="27" t="s">
        <v>97</v>
      </c>
      <c r="D111" s="19" t="s">
        <v>130</v>
      </c>
      <c r="E111" s="19" t="s">
        <v>130</v>
      </c>
      <c r="F111" s="32" t="s">
        <v>113</v>
      </c>
      <c r="G111" s="12"/>
      <c r="H111" s="12" t="s">
        <v>216</v>
      </c>
      <c r="I111" s="12" t="s">
        <v>216</v>
      </c>
      <c r="J111" s="12" t="s">
        <v>216</v>
      </c>
      <c r="K111" s="23" t="s">
        <v>116</v>
      </c>
      <c r="L111" s="23" t="s">
        <v>116</v>
      </c>
      <c r="M111" s="23" t="s">
        <v>116</v>
      </c>
      <c r="N111" s="23" t="s">
        <v>116</v>
      </c>
      <c r="O111" s="23" t="s">
        <v>116</v>
      </c>
      <c r="P111" s="23" t="s">
        <v>116</v>
      </c>
      <c r="Q111" s="23" t="s">
        <v>116</v>
      </c>
      <c r="R111" s="23" t="s">
        <v>116</v>
      </c>
      <c r="S111" s="23" t="s">
        <v>116</v>
      </c>
      <c r="T111" s="23" t="s">
        <v>116</v>
      </c>
      <c r="U111" s="23" t="s">
        <v>116</v>
      </c>
      <c r="V111" s="23" t="s">
        <v>116</v>
      </c>
      <c r="W111" s="23" t="s">
        <v>116</v>
      </c>
      <c r="X111" s="23" t="s">
        <v>116</v>
      </c>
      <c r="Y111" s="23" t="s">
        <v>116</v>
      </c>
      <c r="Z111" s="23" t="s">
        <v>116</v>
      </c>
      <c r="AA111" s="23" t="s">
        <v>116</v>
      </c>
      <c r="AB111" s="23" t="s">
        <v>116</v>
      </c>
      <c r="AC111" s="23" t="s">
        <v>116</v>
      </c>
      <c r="AD111" s="23" t="s">
        <v>116</v>
      </c>
      <c r="AE111" s="23" t="s">
        <v>116</v>
      </c>
      <c r="AF111" s="23" t="s">
        <v>116</v>
      </c>
    </row>
    <row r="112" spans="1:33" ht="43.2">
      <c r="B112" s="62"/>
      <c r="C112" s="12" t="s">
        <v>275</v>
      </c>
      <c r="D112" s="19"/>
      <c r="E112" s="19"/>
      <c r="F112" s="32"/>
      <c r="G112" s="12"/>
      <c r="H112" s="32" t="s">
        <v>205</v>
      </c>
      <c r="I112" s="32" t="s">
        <v>2726</v>
      </c>
      <c r="J112" s="32" t="s">
        <v>571</v>
      </c>
      <c r="K112" s="12" t="s">
        <v>216</v>
      </c>
      <c r="L112" s="12" t="s">
        <v>216</v>
      </c>
      <c r="M112" s="12" t="s">
        <v>216</v>
      </c>
      <c r="N112" s="12" t="s">
        <v>216</v>
      </c>
      <c r="O112" s="12" t="s">
        <v>216</v>
      </c>
      <c r="P112" s="12" t="s">
        <v>216</v>
      </c>
      <c r="Q112" s="12" t="s">
        <v>216</v>
      </c>
      <c r="R112" s="12" t="s">
        <v>216</v>
      </c>
      <c r="S112" s="12" t="s">
        <v>216</v>
      </c>
      <c r="T112" s="12" t="s">
        <v>216</v>
      </c>
      <c r="U112" s="12" t="s">
        <v>216</v>
      </c>
      <c r="V112" s="12" t="s">
        <v>216</v>
      </c>
      <c r="W112" s="12" t="s">
        <v>216</v>
      </c>
      <c r="X112" s="12" t="s">
        <v>216</v>
      </c>
      <c r="Y112" s="12" t="s">
        <v>216</v>
      </c>
      <c r="Z112" s="12" t="s">
        <v>216</v>
      </c>
      <c r="AA112" s="12" t="s">
        <v>216</v>
      </c>
      <c r="AB112" s="12" t="s">
        <v>216</v>
      </c>
      <c r="AC112" s="12" t="s">
        <v>216</v>
      </c>
      <c r="AD112" s="12" t="s">
        <v>216</v>
      </c>
      <c r="AE112" s="12" t="s">
        <v>216</v>
      </c>
      <c r="AF112" s="12" t="s">
        <v>216</v>
      </c>
    </row>
    <row r="113" spans="1:34" ht="57.6">
      <c r="B113" s="62"/>
      <c r="D113" s="19"/>
      <c r="E113" s="19"/>
      <c r="F113" s="32"/>
      <c r="G113" s="12"/>
      <c r="H113" s="275" t="s">
        <v>187</v>
      </c>
      <c r="I113" s="32" t="s">
        <v>756</v>
      </c>
      <c r="J113" s="32" t="s">
        <v>756</v>
      </c>
      <c r="K113" s="32" t="s">
        <v>756</v>
      </c>
      <c r="L113" s="32" t="s">
        <v>756</v>
      </c>
      <c r="M113" s="32" t="s">
        <v>756</v>
      </c>
      <c r="N113" s="32" t="s">
        <v>756</v>
      </c>
      <c r="O113" s="32" t="s">
        <v>756</v>
      </c>
      <c r="P113" s="32" t="s">
        <v>756</v>
      </c>
      <c r="Q113" s="32" t="s">
        <v>756</v>
      </c>
      <c r="R113" s="32" t="s">
        <v>756</v>
      </c>
      <c r="S113" s="32" t="s">
        <v>756</v>
      </c>
      <c r="T113" s="32" t="s">
        <v>756</v>
      </c>
      <c r="U113" s="32" t="s">
        <v>756</v>
      </c>
      <c r="V113" s="32" t="s">
        <v>756</v>
      </c>
      <c r="W113" s="32" t="s">
        <v>756</v>
      </c>
      <c r="X113" s="32" t="s">
        <v>756</v>
      </c>
      <c r="Y113" s="32" t="s">
        <v>756</v>
      </c>
      <c r="Z113" s="32" t="s">
        <v>756</v>
      </c>
      <c r="AA113" s="32" t="s">
        <v>756</v>
      </c>
      <c r="AB113" s="32" t="s">
        <v>756</v>
      </c>
      <c r="AC113" s="32" t="s">
        <v>756</v>
      </c>
      <c r="AD113" s="32" t="s">
        <v>756</v>
      </c>
      <c r="AE113" s="32" t="s">
        <v>756</v>
      </c>
      <c r="AF113" s="32" t="s">
        <v>756</v>
      </c>
    </row>
    <row r="114" spans="1:34">
      <c r="B114" s="62"/>
      <c r="C114" s="70"/>
      <c r="D114" s="19"/>
      <c r="E114" s="19"/>
      <c r="F114" s="32"/>
      <c r="G114" s="12"/>
      <c r="H114" s="32"/>
      <c r="I114" s="32"/>
      <c r="J114" s="32"/>
      <c r="K114" s="32" t="s">
        <v>584</v>
      </c>
      <c r="L114" s="32" t="s">
        <v>583</v>
      </c>
      <c r="M114" s="32" t="s">
        <v>582</v>
      </c>
      <c r="N114" s="32" t="s">
        <v>581</v>
      </c>
      <c r="O114" s="32" t="s">
        <v>580</v>
      </c>
      <c r="P114" s="32" t="s">
        <v>606</v>
      </c>
      <c r="Q114" s="32" t="s">
        <v>579</v>
      </c>
      <c r="R114" s="32" t="s">
        <v>607</v>
      </c>
      <c r="S114" s="32" t="s">
        <v>608</v>
      </c>
      <c r="T114" s="32" t="s">
        <v>578</v>
      </c>
      <c r="U114" s="32" t="s">
        <v>609</v>
      </c>
      <c r="V114" s="32" t="s">
        <v>610</v>
      </c>
      <c r="W114" s="32" t="s">
        <v>577</v>
      </c>
      <c r="X114" s="32" t="s">
        <v>576</v>
      </c>
      <c r="Y114" s="32" t="s">
        <v>575</v>
      </c>
      <c r="Z114" s="32" t="s">
        <v>611</v>
      </c>
      <c r="AA114" s="32" t="s">
        <v>612</v>
      </c>
      <c r="AB114" s="32" t="s">
        <v>613</v>
      </c>
      <c r="AC114" s="32" t="s">
        <v>614</v>
      </c>
      <c r="AD114" s="32" t="s">
        <v>615</v>
      </c>
      <c r="AE114" s="32" t="s">
        <v>616</v>
      </c>
      <c r="AF114" s="32" t="s">
        <v>617</v>
      </c>
    </row>
    <row r="115" spans="1:34">
      <c r="A115" s="21"/>
      <c r="B115" s="62"/>
      <c r="C115" s="70"/>
      <c r="D115" s="19"/>
      <c r="E115" s="19"/>
      <c r="F115" s="32"/>
      <c r="G115" s="1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row>
    <row r="116" spans="1:34">
      <c r="A116" s="1800" t="s">
        <v>6039</v>
      </c>
      <c r="B116" s="62"/>
      <c r="C116" s="70"/>
      <c r="D116" s="19"/>
      <c r="E116" s="19"/>
      <c r="F116" s="32"/>
      <c r="G116" s="1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row>
    <row r="117" spans="1:34">
      <c r="A117" s="1827" t="s">
        <v>6327</v>
      </c>
      <c r="B117" s="62"/>
      <c r="C117" s="70"/>
      <c r="D117" s="19"/>
      <c r="E117" s="19"/>
      <c r="F117" s="32"/>
      <c r="G117" s="1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row>
    <row r="118" spans="1:34">
      <c r="A118" s="377"/>
      <c r="B118" s="62"/>
      <c r="C118" s="70"/>
      <c r="D118" s="19"/>
      <c r="E118" s="19"/>
      <c r="F118" s="32"/>
      <c r="G118" s="1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row>
    <row r="119" spans="1:34">
      <c r="A119" s="36" t="s">
        <v>109</v>
      </c>
      <c r="B119" s="78"/>
      <c r="C119" s="78"/>
      <c r="D119" s="78"/>
      <c r="E119" s="19"/>
      <c r="F119" s="32"/>
      <c r="G119" s="1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row>
    <row r="120" spans="1:34">
      <c r="A120" s="36" t="s">
        <v>700</v>
      </c>
      <c r="B120" s="78"/>
      <c r="C120" s="78"/>
      <c r="D120" s="78"/>
      <c r="E120" s="19"/>
      <c r="F120" s="32"/>
      <c r="G120" s="1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row>
    <row r="121" spans="1:34">
      <c r="A121" s="54" t="s">
        <v>90</v>
      </c>
      <c r="B121" s="78"/>
      <c r="C121" s="78"/>
      <c r="D121" s="78"/>
      <c r="E121" s="19"/>
      <c r="F121" s="32"/>
      <c r="G121" s="1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row>
    <row r="122" spans="1:34">
      <c r="A122" s="36" t="s">
        <v>626</v>
      </c>
      <c r="B122" s="1458" t="s">
        <v>370</v>
      </c>
      <c r="C122" s="1433" t="s">
        <v>108</v>
      </c>
      <c r="D122" s="1436" t="s">
        <v>6454</v>
      </c>
      <c r="E122" s="19"/>
      <c r="F122" s="32"/>
      <c r="G122" s="1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row>
    <row r="123" spans="1:34">
      <c r="A123" s="377"/>
      <c r="B123" s="62"/>
      <c r="C123" s="70"/>
      <c r="D123" s="19"/>
      <c r="E123" s="19"/>
      <c r="F123" s="32"/>
      <c r="G123" s="1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row>
    <row r="124" spans="1:34">
      <c r="A124" s="21"/>
      <c r="B124" s="1856"/>
      <c r="C124" s="2172" t="s">
        <v>799</v>
      </c>
      <c r="D124" s="2183" t="s">
        <v>516</v>
      </c>
      <c r="E124" s="2183" t="s">
        <v>517</v>
      </c>
      <c r="F124" s="2185" t="s">
        <v>446</v>
      </c>
      <c r="G124" s="2186" t="s">
        <v>171</v>
      </c>
      <c r="H124" s="2187" t="s">
        <v>447</v>
      </c>
      <c r="I124" s="2180" t="s">
        <v>462</v>
      </c>
      <c r="J124" s="2181"/>
      <c r="K124" s="2181"/>
      <c r="L124" s="2181"/>
      <c r="M124" s="2181"/>
      <c r="N124" s="2181"/>
      <c r="O124" s="2181"/>
      <c r="P124" s="2181"/>
      <c r="Q124" s="2181"/>
      <c r="R124" s="2181"/>
      <c r="S124" s="2181"/>
      <c r="T124" s="2181"/>
      <c r="U124" s="2181"/>
      <c r="V124" s="2181"/>
      <c r="W124" s="2181"/>
      <c r="X124" s="2181"/>
      <c r="Y124" s="2181"/>
      <c r="Z124" s="2181"/>
      <c r="AA124" s="2181"/>
      <c r="AB124" s="2181"/>
      <c r="AC124" s="2181"/>
      <c r="AD124" s="2181"/>
      <c r="AE124" s="2181"/>
      <c r="AF124" s="2182"/>
      <c r="AG124" s="21"/>
      <c r="AH124" s="21"/>
    </row>
    <row r="125" spans="1:34" ht="60.6" customHeight="1">
      <c r="A125" s="21"/>
      <c r="B125" s="21"/>
      <c r="C125" s="2172"/>
      <c r="D125" s="2184"/>
      <c r="E125" s="2184"/>
      <c r="F125" s="2185"/>
      <c r="G125" s="2186"/>
      <c r="H125" s="2187"/>
      <c r="I125" s="1793" t="s">
        <v>393</v>
      </c>
      <c r="J125" s="1793" t="s">
        <v>394</v>
      </c>
      <c r="K125" s="1793" t="s">
        <v>749</v>
      </c>
      <c r="L125" s="1793" t="s">
        <v>750</v>
      </c>
      <c r="M125" s="1793" t="s">
        <v>751</v>
      </c>
      <c r="N125" s="1793" t="s">
        <v>732</v>
      </c>
      <c r="O125" s="1793" t="s">
        <v>728</v>
      </c>
      <c r="P125" s="1793" t="s">
        <v>733</v>
      </c>
      <c r="Q125" s="1793" t="s">
        <v>729</v>
      </c>
      <c r="R125" s="1793" t="s">
        <v>727</v>
      </c>
      <c r="S125" s="1793" t="s">
        <v>734</v>
      </c>
      <c r="T125" s="1793" t="s">
        <v>735</v>
      </c>
      <c r="U125" s="1793" t="s">
        <v>736</v>
      </c>
      <c r="V125" s="1793" t="s">
        <v>737</v>
      </c>
      <c r="W125" s="1793" t="s">
        <v>738</v>
      </c>
      <c r="X125" s="1793" t="s">
        <v>739</v>
      </c>
      <c r="Y125" s="1793" t="s">
        <v>740</v>
      </c>
      <c r="Z125" s="1793" t="s">
        <v>742</v>
      </c>
      <c r="AA125" s="1793" t="s">
        <v>743</v>
      </c>
      <c r="AB125" s="1793" t="s">
        <v>744</v>
      </c>
      <c r="AC125" s="1793" t="s">
        <v>745</v>
      </c>
      <c r="AD125" s="1793" t="s">
        <v>746</v>
      </c>
      <c r="AE125" s="1793" t="s">
        <v>747</v>
      </c>
      <c r="AF125" s="1793" t="s">
        <v>748</v>
      </c>
      <c r="AG125" s="89"/>
      <c r="AH125" s="21"/>
    </row>
    <row r="126" spans="1:34">
      <c r="A126" s="21"/>
      <c r="B126" s="21"/>
      <c r="C126" s="1637" t="s">
        <v>13</v>
      </c>
      <c r="D126" s="1637" t="s">
        <v>107</v>
      </c>
      <c r="E126" s="1637" t="s">
        <v>88</v>
      </c>
      <c r="F126" s="1637" t="s">
        <v>87</v>
      </c>
      <c r="G126" s="1637" t="s">
        <v>86</v>
      </c>
      <c r="H126" s="1637" t="s">
        <v>85</v>
      </c>
      <c r="I126" s="1637" t="s">
        <v>84</v>
      </c>
      <c r="J126" s="1637" t="s">
        <v>83</v>
      </c>
      <c r="K126" s="1637" t="s">
        <v>82</v>
      </c>
      <c r="L126" s="1637" t="s">
        <v>81</v>
      </c>
      <c r="M126" s="1637" t="s">
        <v>80</v>
      </c>
      <c r="N126" s="1637" t="s">
        <v>137</v>
      </c>
      <c r="O126" s="1637" t="s">
        <v>136</v>
      </c>
      <c r="P126" s="1637" t="s">
        <v>135</v>
      </c>
      <c r="Q126" s="1637" t="s">
        <v>134</v>
      </c>
      <c r="R126" s="1637" t="s">
        <v>151</v>
      </c>
      <c r="S126" s="1637" t="s">
        <v>150</v>
      </c>
      <c r="T126" s="1637" t="s">
        <v>148</v>
      </c>
      <c r="U126" s="1637" t="s">
        <v>133</v>
      </c>
      <c r="V126" s="1637" t="s">
        <v>128</v>
      </c>
      <c r="W126" s="1637" t="s">
        <v>127</v>
      </c>
      <c r="X126" s="1637" t="s">
        <v>126</v>
      </c>
      <c r="Y126" s="1637" t="s">
        <v>125</v>
      </c>
      <c r="Z126" s="1637" t="s">
        <v>124</v>
      </c>
      <c r="AA126" s="1637" t="s">
        <v>123</v>
      </c>
      <c r="AB126" s="1637" t="s">
        <v>122</v>
      </c>
      <c r="AC126" s="1637" t="s">
        <v>121</v>
      </c>
      <c r="AD126" s="1637" t="s">
        <v>147</v>
      </c>
      <c r="AE126" s="1637" t="s">
        <v>120</v>
      </c>
      <c r="AF126" s="1637" t="s">
        <v>146</v>
      </c>
      <c r="AG126" s="89"/>
      <c r="AH126" s="21"/>
    </row>
    <row r="127" spans="1:34">
      <c r="A127" s="1333" t="s">
        <v>456</v>
      </c>
      <c r="B127" s="1771" t="s">
        <v>28</v>
      </c>
      <c r="C127" s="154"/>
      <c r="D127" s="154"/>
      <c r="E127" s="154"/>
      <c r="F127" s="25"/>
      <c r="G127" s="25"/>
      <c r="H127" s="1459"/>
      <c r="I127" s="1411"/>
      <c r="J127" s="1411"/>
      <c r="K127" s="1411"/>
      <c r="L127" s="1411"/>
      <c r="M127" s="1411"/>
      <c r="N127" s="1411"/>
      <c r="O127" s="1411"/>
      <c r="P127" s="1411"/>
      <c r="Q127" s="1411"/>
      <c r="R127" s="1411"/>
      <c r="S127" s="1411"/>
      <c r="T127" s="1411"/>
      <c r="U127" s="1411"/>
      <c r="V127" s="1411"/>
      <c r="W127" s="1411"/>
      <c r="X127" s="1411"/>
      <c r="Y127" s="1411"/>
      <c r="Z127" s="1411"/>
      <c r="AA127" s="1411"/>
      <c r="AB127" s="1411"/>
      <c r="AC127" s="1411"/>
      <c r="AD127" s="1411"/>
      <c r="AE127" s="1411"/>
      <c r="AF127" s="1411"/>
      <c r="AG127" s="140" t="s">
        <v>985</v>
      </c>
      <c r="AH127" s="126" t="s">
        <v>648</v>
      </c>
    </row>
    <row r="128" spans="1:34">
      <c r="A128" s="1333" t="s">
        <v>457</v>
      </c>
      <c r="B128" s="1771" t="s">
        <v>1</v>
      </c>
      <c r="C128" s="154"/>
      <c r="D128" s="154"/>
      <c r="E128" s="154"/>
      <c r="F128" s="25"/>
      <c r="G128" s="25"/>
      <c r="H128" s="1459"/>
      <c r="I128" s="1411"/>
      <c r="J128" s="1411"/>
      <c r="K128" s="1411"/>
      <c r="L128" s="1411"/>
      <c r="M128" s="1411"/>
      <c r="N128" s="1411"/>
      <c r="O128" s="1411"/>
      <c r="P128" s="1411"/>
      <c r="Q128" s="1411"/>
      <c r="R128" s="1411"/>
      <c r="S128" s="1411"/>
      <c r="T128" s="1411"/>
      <c r="U128" s="1411"/>
      <c r="V128" s="1411"/>
      <c r="W128" s="1411"/>
      <c r="X128" s="1411"/>
      <c r="Y128" s="1411"/>
      <c r="Z128" s="1411"/>
      <c r="AA128" s="1411"/>
      <c r="AB128" s="1411"/>
      <c r="AC128" s="1411"/>
      <c r="AD128" s="1411"/>
      <c r="AE128" s="1411"/>
      <c r="AF128" s="1411"/>
      <c r="AG128" s="140" t="s">
        <v>985</v>
      </c>
      <c r="AH128" s="126" t="s">
        <v>649</v>
      </c>
    </row>
    <row r="129" spans="1:34">
      <c r="A129" s="1333" t="s">
        <v>458</v>
      </c>
      <c r="B129" s="1771" t="s">
        <v>0</v>
      </c>
      <c r="C129" s="1460"/>
      <c r="D129" s="154"/>
      <c r="E129" s="154"/>
      <c r="F129" s="1459"/>
      <c r="G129" s="1411"/>
      <c r="H129" s="1459"/>
      <c r="I129" s="1411"/>
      <c r="J129" s="1411"/>
      <c r="K129" s="1411"/>
      <c r="L129" s="1411"/>
      <c r="M129" s="1411"/>
      <c r="N129" s="1411"/>
      <c r="O129" s="1411"/>
      <c r="P129" s="1411"/>
      <c r="Q129" s="1411"/>
      <c r="R129" s="1411"/>
      <c r="S129" s="1411"/>
      <c r="T129" s="1411"/>
      <c r="U129" s="1411"/>
      <c r="V129" s="1411"/>
      <c r="W129" s="1411"/>
      <c r="X129" s="1411"/>
      <c r="Y129" s="1411"/>
      <c r="Z129" s="1411"/>
      <c r="AA129" s="1411"/>
      <c r="AB129" s="1411"/>
      <c r="AC129" s="1411"/>
      <c r="AD129" s="1411"/>
      <c r="AE129" s="1411"/>
      <c r="AF129" s="1411"/>
      <c r="AG129" s="140" t="s">
        <v>985</v>
      </c>
      <c r="AH129" s="126" t="s">
        <v>651</v>
      </c>
    </row>
    <row r="130" spans="1:34">
      <c r="B130" s="62"/>
      <c r="C130" s="27" t="s">
        <v>91</v>
      </c>
      <c r="D130" s="27" t="s">
        <v>91</v>
      </c>
      <c r="E130" s="27" t="s">
        <v>91</v>
      </c>
      <c r="F130" s="12" t="s">
        <v>91</v>
      </c>
      <c r="G130" s="12" t="s">
        <v>91</v>
      </c>
      <c r="H130" s="12" t="s">
        <v>91</v>
      </c>
      <c r="I130" s="12" t="s">
        <v>91</v>
      </c>
      <c r="J130" s="12" t="s">
        <v>91</v>
      </c>
      <c r="K130" s="12" t="s">
        <v>91</v>
      </c>
      <c r="L130" s="12" t="s">
        <v>91</v>
      </c>
      <c r="M130" s="12" t="s">
        <v>91</v>
      </c>
      <c r="N130" s="12" t="s">
        <v>91</v>
      </c>
      <c r="O130" s="12" t="s">
        <v>91</v>
      </c>
      <c r="P130" s="12" t="s">
        <v>91</v>
      </c>
      <c r="Q130" s="12" t="s">
        <v>91</v>
      </c>
      <c r="R130" s="12" t="s">
        <v>91</v>
      </c>
      <c r="S130" s="12" t="s">
        <v>91</v>
      </c>
      <c r="T130" s="12" t="s">
        <v>91</v>
      </c>
      <c r="U130" s="12" t="s">
        <v>91</v>
      </c>
      <c r="V130" s="12" t="s">
        <v>91</v>
      </c>
      <c r="W130" s="12" t="s">
        <v>91</v>
      </c>
      <c r="X130" s="12" t="s">
        <v>91</v>
      </c>
      <c r="Y130" s="12" t="s">
        <v>91</v>
      </c>
      <c r="Z130" s="12" t="s">
        <v>91</v>
      </c>
      <c r="AA130" s="12" t="s">
        <v>91</v>
      </c>
      <c r="AB130" s="12" t="s">
        <v>91</v>
      </c>
      <c r="AC130" s="12" t="s">
        <v>91</v>
      </c>
      <c r="AD130" s="12" t="s">
        <v>91</v>
      </c>
      <c r="AE130" s="12" t="s">
        <v>91</v>
      </c>
      <c r="AF130" s="12" t="s">
        <v>91</v>
      </c>
      <c r="AG130" s="32"/>
    </row>
    <row r="131" spans="1:34">
      <c r="B131" s="62"/>
      <c r="C131" s="27" t="s">
        <v>92</v>
      </c>
      <c r="D131" s="27" t="s">
        <v>157</v>
      </c>
      <c r="E131" s="27" t="s">
        <v>157</v>
      </c>
      <c r="F131" s="12" t="s">
        <v>112</v>
      </c>
      <c r="G131" s="12" t="s">
        <v>169</v>
      </c>
      <c r="I131" s="4" t="s">
        <v>154</v>
      </c>
      <c r="J131" s="4" t="s">
        <v>154</v>
      </c>
      <c r="K131" s="4" t="s">
        <v>154</v>
      </c>
      <c r="L131" s="4" t="s">
        <v>154</v>
      </c>
      <c r="M131" s="4" t="s">
        <v>154</v>
      </c>
      <c r="N131" s="4" t="s">
        <v>154</v>
      </c>
      <c r="O131" s="4" t="s">
        <v>154</v>
      </c>
      <c r="P131" s="4" t="s">
        <v>154</v>
      </c>
      <c r="Q131" s="4" t="s">
        <v>154</v>
      </c>
      <c r="R131" s="4" t="s">
        <v>154</v>
      </c>
      <c r="S131" s="4" t="s">
        <v>154</v>
      </c>
      <c r="T131" s="4" t="s">
        <v>154</v>
      </c>
      <c r="U131" s="4" t="s">
        <v>154</v>
      </c>
      <c r="V131" s="4" t="s">
        <v>154</v>
      </c>
      <c r="W131" s="4" t="s">
        <v>154</v>
      </c>
      <c r="X131" s="4" t="s">
        <v>154</v>
      </c>
      <c r="Y131" s="4" t="s">
        <v>154</v>
      </c>
      <c r="Z131" s="4" t="s">
        <v>154</v>
      </c>
      <c r="AA131" s="4" t="s">
        <v>154</v>
      </c>
      <c r="AB131" s="4" t="s">
        <v>154</v>
      </c>
      <c r="AC131" s="4" t="s">
        <v>154</v>
      </c>
      <c r="AD131" s="4" t="s">
        <v>154</v>
      </c>
      <c r="AE131" s="4" t="s">
        <v>154</v>
      </c>
      <c r="AF131" s="4" t="s">
        <v>154</v>
      </c>
      <c r="AG131" s="32"/>
    </row>
    <row r="132" spans="1:34" ht="28.8">
      <c r="B132" s="62"/>
      <c r="C132" s="27" t="s">
        <v>116</v>
      </c>
      <c r="D132" s="27" t="s">
        <v>160</v>
      </c>
      <c r="E132" s="12" t="s">
        <v>652</v>
      </c>
      <c r="F132" s="12" t="s">
        <v>116</v>
      </c>
      <c r="H132" s="12" t="s">
        <v>176</v>
      </c>
      <c r="I132" s="12" t="s">
        <v>794</v>
      </c>
      <c r="J132" s="12" t="s">
        <v>794</v>
      </c>
      <c r="K132" s="12" t="s">
        <v>794</v>
      </c>
      <c r="L132" s="12" t="s">
        <v>794</v>
      </c>
      <c r="M132" s="12" t="s">
        <v>794</v>
      </c>
      <c r="N132" s="12" t="s">
        <v>794</v>
      </c>
      <c r="O132" s="12" t="s">
        <v>794</v>
      </c>
      <c r="P132" s="12" t="s">
        <v>794</v>
      </c>
      <c r="Q132" s="12" t="s">
        <v>794</v>
      </c>
      <c r="R132" s="12" t="s">
        <v>794</v>
      </c>
      <c r="S132" s="12" t="s">
        <v>794</v>
      </c>
      <c r="T132" s="12" t="s">
        <v>794</v>
      </c>
      <c r="U132" s="12" t="s">
        <v>794</v>
      </c>
      <c r="V132" s="12" t="s">
        <v>794</v>
      </c>
      <c r="W132" s="12" t="s">
        <v>794</v>
      </c>
      <c r="X132" s="12" t="s">
        <v>794</v>
      </c>
      <c r="Y132" s="12" t="s">
        <v>794</v>
      </c>
      <c r="Z132" s="12" t="s">
        <v>794</v>
      </c>
      <c r="AA132" s="12" t="s">
        <v>794</v>
      </c>
      <c r="AB132" s="12" t="s">
        <v>794</v>
      </c>
      <c r="AC132" s="12" t="s">
        <v>794</v>
      </c>
      <c r="AD132" s="12" t="s">
        <v>794</v>
      </c>
      <c r="AE132" s="12" t="s">
        <v>794</v>
      </c>
      <c r="AF132" s="12" t="s">
        <v>794</v>
      </c>
      <c r="AG132" s="32"/>
    </row>
    <row r="133" spans="1:34" ht="43.2">
      <c r="B133" s="62"/>
      <c r="C133" s="27" t="s">
        <v>97</v>
      </c>
      <c r="D133" s="19" t="s">
        <v>130</v>
      </c>
      <c r="E133" s="19" t="s">
        <v>130</v>
      </c>
      <c r="F133" s="32" t="s">
        <v>113</v>
      </c>
      <c r="G133" s="12"/>
      <c r="H133" s="12" t="s">
        <v>216</v>
      </c>
      <c r="I133" s="12" t="s">
        <v>216</v>
      </c>
      <c r="J133" s="12" t="s">
        <v>216</v>
      </c>
      <c r="K133" s="12" t="s">
        <v>116</v>
      </c>
      <c r="L133" s="12" t="s">
        <v>116</v>
      </c>
      <c r="M133" s="12" t="s">
        <v>116</v>
      </c>
      <c r="N133" s="12" t="s">
        <v>116</v>
      </c>
      <c r="O133" s="12" t="s">
        <v>116</v>
      </c>
      <c r="P133" s="12" t="s">
        <v>116</v>
      </c>
      <c r="Q133" s="12" t="s">
        <v>116</v>
      </c>
      <c r="R133" s="12" t="s">
        <v>116</v>
      </c>
      <c r="S133" s="12" t="s">
        <v>116</v>
      </c>
      <c r="T133" s="12" t="s">
        <v>116</v>
      </c>
      <c r="U133" s="12" t="s">
        <v>116</v>
      </c>
      <c r="V133" s="12" t="s">
        <v>116</v>
      </c>
      <c r="W133" s="12" t="s">
        <v>116</v>
      </c>
      <c r="X133" s="12" t="s">
        <v>116</v>
      </c>
      <c r="Y133" s="12" t="s">
        <v>116</v>
      </c>
      <c r="Z133" s="12" t="s">
        <v>116</v>
      </c>
      <c r="AA133" s="12" t="s">
        <v>116</v>
      </c>
      <c r="AB133" s="12" t="s">
        <v>116</v>
      </c>
      <c r="AC133" s="12" t="s">
        <v>116</v>
      </c>
      <c r="AD133" s="12" t="s">
        <v>116</v>
      </c>
      <c r="AE133" s="12" t="s">
        <v>116</v>
      </c>
      <c r="AF133" s="12" t="s">
        <v>116</v>
      </c>
      <c r="AG133" s="32"/>
    </row>
    <row r="134" spans="1:34" ht="43.2">
      <c r="B134" s="62"/>
      <c r="C134" s="12" t="s">
        <v>275</v>
      </c>
      <c r="D134" s="19"/>
      <c r="E134" s="19"/>
      <c r="F134" s="32"/>
      <c r="G134" s="12"/>
      <c r="H134" s="32" t="s">
        <v>205</v>
      </c>
      <c r="I134" s="32" t="s">
        <v>2726</v>
      </c>
      <c r="J134" s="32" t="s">
        <v>571</v>
      </c>
      <c r="K134" s="12" t="s">
        <v>216</v>
      </c>
      <c r="L134" s="12" t="s">
        <v>216</v>
      </c>
      <c r="M134" s="12" t="s">
        <v>216</v>
      </c>
      <c r="N134" s="12" t="s">
        <v>216</v>
      </c>
      <c r="O134" s="12" t="s">
        <v>216</v>
      </c>
      <c r="P134" s="12" t="s">
        <v>216</v>
      </c>
      <c r="Q134" s="12" t="s">
        <v>216</v>
      </c>
      <c r="R134" s="12" t="s">
        <v>216</v>
      </c>
      <c r="S134" s="12" t="s">
        <v>216</v>
      </c>
      <c r="T134" s="12" t="s">
        <v>216</v>
      </c>
      <c r="U134" s="12" t="s">
        <v>216</v>
      </c>
      <c r="V134" s="12" t="s">
        <v>216</v>
      </c>
      <c r="W134" s="12" t="s">
        <v>216</v>
      </c>
      <c r="X134" s="12" t="s">
        <v>216</v>
      </c>
      <c r="Y134" s="12" t="s">
        <v>216</v>
      </c>
      <c r="Z134" s="12" t="s">
        <v>216</v>
      </c>
      <c r="AA134" s="12" t="s">
        <v>216</v>
      </c>
      <c r="AB134" s="12" t="s">
        <v>216</v>
      </c>
      <c r="AC134" s="12" t="s">
        <v>216</v>
      </c>
      <c r="AD134" s="12" t="s">
        <v>216</v>
      </c>
      <c r="AE134" s="12" t="s">
        <v>216</v>
      </c>
      <c r="AF134" s="12" t="s">
        <v>216</v>
      </c>
      <c r="AG134" s="32"/>
    </row>
    <row r="135" spans="1:34" ht="57.6">
      <c r="B135" s="62"/>
      <c r="D135" s="19"/>
      <c r="E135" s="19"/>
      <c r="F135" s="32"/>
      <c r="G135" s="12"/>
      <c r="H135" s="275" t="s">
        <v>187</v>
      </c>
      <c r="I135" s="32" t="s">
        <v>756</v>
      </c>
      <c r="J135" s="32" t="s">
        <v>756</v>
      </c>
      <c r="K135" s="32" t="s">
        <v>756</v>
      </c>
      <c r="L135" s="32" t="s">
        <v>756</v>
      </c>
      <c r="M135" s="32" t="s">
        <v>756</v>
      </c>
      <c r="N135" s="32" t="s">
        <v>756</v>
      </c>
      <c r="O135" s="32" t="s">
        <v>756</v>
      </c>
      <c r="P135" s="32" t="s">
        <v>756</v>
      </c>
      <c r="Q135" s="32" t="s">
        <v>756</v>
      </c>
      <c r="R135" s="32" t="s">
        <v>756</v>
      </c>
      <c r="S135" s="32" t="s">
        <v>756</v>
      </c>
      <c r="T135" s="32" t="s">
        <v>756</v>
      </c>
      <c r="U135" s="32" t="s">
        <v>756</v>
      </c>
      <c r="V135" s="32" t="s">
        <v>756</v>
      </c>
      <c r="W135" s="32" t="s">
        <v>756</v>
      </c>
      <c r="X135" s="32" t="s">
        <v>756</v>
      </c>
      <c r="Y135" s="32" t="s">
        <v>756</v>
      </c>
      <c r="Z135" s="32" t="s">
        <v>756</v>
      </c>
      <c r="AA135" s="32" t="s">
        <v>756</v>
      </c>
      <c r="AB135" s="32" t="s">
        <v>756</v>
      </c>
      <c r="AC135" s="32" t="s">
        <v>756</v>
      </c>
      <c r="AD135" s="32" t="s">
        <v>756</v>
      </c>
      <c r="AE135" s="32" t="s">
        <v>756</v>
      </c>
      <c r="AF135" s="32" t="s">
        <v>756</v>
      </c>
      <c r="AG135" s="32"/>
    </row>
    <row r="136" spans="1:34">
      <c r="B136" s="62"/>
      <c r="C136" s="70"/>
      <c r="D136" s="19"/>
      <c r="E136" s="19"/>
      <c r="F136" s="32"/>
      <c r="G136" s="12"/>
      <c r="H136" s="32"/>
      <c r="I136" s="32"/>
      <c r="J136" s="32"/>
      <c r="K136" s="32" t="s">
        <v>584</v>
      </c>
      <c r="L136" s="32" t="s">
        <v>583</v>
      </c>
      <c r="M136" s="32" t="s">
        <v>582</v>
      </c>
      <c r="N136" s="32" t="s">
        <v>581</v>
      </c>
      <c r="O136" s="32" t="s">
        <v>580</v>
      </c>
      <c r="P136" s="32" t="s">
        <v>606</v>
      </c>
      <c r="Q136" s="32" t="s">
        <v>579</v>
      </c>
      <c r="R136" s="32" t="s">
        <v>607</v>
      </c>
      <c r="S136" s="32" t="s">
        <v>608</v>
      </c>
      <c r="T136" s="32" t="s">
        <v>578</v>
      </c>
      <c r="U136" s="32" t="s">
        <v>609</v>
      </c>
      <c r="V136" s="32" t="s">
        <v>610</v>
      </c>
      <c r="W136" s="32" t="s">
        <v>577</v>
      </c>
      <c r="X136" s="32" t="s">
        <v>576</v>
      </c>
      <c r="Y136" s="32" t="s">
        <v>575</v>
      </c>
      <c r="Z136" s="32" t="s">
        <v>611</v>
      </c>
      <c r="AA136" s="32" t="s">
        <v>612</v>
      </c>
      <c r="AB136" s="32" t="s">
        <v>613</v>
      </c>
      <c r="AC136" s="32" t="s">
        <v>614</v>
      </c>
      <c r="AD136" s="32" t="s">
        <v>615</v>
      </c>
      <c r="AE136" s="32" t="s">
        <v>616</v>
      </c>
      <c r="AF136" s="32" t="s">
        <v>617</v>
      </c>
      <c r="AG136" s="32"/>
    </row>
    <row r="137" spans="1:34">
      <c r="A137" s="21"/>
      <c r="B137" s="62"/>
      <c r="C137" s="70"/>
      <c r="D137" s="19"/>
      <c r="E137" s="19"/>
      <c r="F137" s="32"/>
      <c r="G137" s="1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row>
    <row r="138" spans="1:34">
      <c r="A138" s="1800" t="s">
        <v>6040</v>
      </c>
      <c r="B138" s="62"/>
      <c r="C138" s="153"/>
      <c r="D138" s="153"/>
      <c r="E138" s="70"/>
      <c r="F138" s="70"/>
      <c r="G138" s="70"/>
      <c r="H138" s="70"/>
      <c r="I138" s="70"/>
    </row>
    <row r="139" spans="1:34">
      <c r="A139" s="1827" t="s">
        <v>6328</v>
      </c>
      <c r="B139" s="62"/>
      <c r="C139" s="153"/>
      <c r="D139" s="153"/>
      <c r="E139" s="70"/>
      <c r="F139" s="70"/>
      <c r="G139" s="70"/>
      <c r="H139" s="70"/>
      <c r="I139" s="70"/>
    </row>
    <row r="140" spans="1:34">
      <c r="A140" s="377"/>
      <c r="B140" s="62"/>
      <c r="C140" s="153"/>
      <c r="D140" s="153"/>
      <c r="E140" s="70"/>
      <c r="F140" s="70"/>
      <c r="G140" s="70"/>
      <c r="H140" s="70"/>
      <c r="I140" s="70"/>
    </row>
    <row r="141" spans="1:34">
      <c r="A141" s="36" t="s">
        <v>109</v>
      </c>
      <c r="B141" s="62"/>
      <c r="C141" s="153"/>
      <c r="D141" s="153"/>
      <c r="E141" s="70"/>
      <c r="F141" s="70"/>
      <c r="G141" s="70"/>
      <c r="H141" s="70"/>
      <c r="I141" s="70"/>
    </row>
    <row r="142" spans="1:34">
      <c r="A142" s="36" t="s">
        <v>700</v>
      </c>
      <c r="B142" s="62"/>
      <c r="C142" s="153"/>
      <c r="D142" s="153"/>
      <c r="E142" s="70"/>
      <c r="F142" s="70"/>
      <c r="G142" s="70"/>
      <c r="H142" s="70"/>
      <c r="I142" s="70"/>
    </row>
    <row r="143" spans="1:34">
      <c r="A143" s="54" t="s">
        <v>90</v>
      </c>
      <c r="B143" s="62"/>
      <c r="C143" s="70"/>
      <c r="D143" s="70"/>
      <c r="E143" s="70"/>
      <c r="F143" s="70"/>
      <c r="G143" s="70"/>
      <c r="H143" s="70"/>
      <c r="I143" s="70"/>
    </row>
    <row r="144" spans="1:34">
      <c r="A144" s="36" t="s">
        <v>626</v>
      </c>
      <c r="B144" s="1458" t="s">
        <v>370</v>
      </c>
      <c r="C144" s="1433" t="s">
        <v>108</v>
      </c>
      <c r="D144" s="1436" t="s">
        <v>6453</v>
      </c>
      <c r="E144" s="70"/>
      <c r="F144" s="70"/>
      <c r="G144" s="70"/>
      <c r="H144" s="70"/>
      <c r="I144" s="70"/>
    </row>
    <row r="145" spans="1:16">
      <c r="B145" s="62"/>
      <c r="C145" s="1857"/>
      <c r="D145" s="70"/>
      <c r="E145" s="70"/>
      <c r="F145" s="70"/>
      <c r="G145" s="70"/>
      <c r="H145" s="70"/>
      <c r="I145" s="70"/>
    </row>
    <row r="146" spans="1:16" ht="15" customHeight="1">
      <c r="A146" s="1461"/>
      <c r="C146" s="1637" t="s">
        <v>177</v>
      </c>
    </row>
    <row r="147" spans="1:16">
      <c r="A147" s="1462"/>
      <c r="C147" s="1638" t="s">
        <v>145</v>
      </c>
    </row>
    <row r="148" spans="1:16">
      <c r="A148" s="1463" t="s">
        <v>754</v>
      </c>
      <c r="B148" s="1464" t="s">
        <v>27</v>
      </c>
      <c r="C148" s="1453"/>
      <c r="D148" s="37" t="s">
        <v>205</v>
      </c>
      <c r="E148" s="46" t="s">
        <v>91</v>
      </c>
      <c r="F148" s="46" t="s">
        <v>176</v>
      </c>
      <c r="G148" s="46" t="s">
        <v>216</v>
      </c>
      <c r="P148" s="41"/>
    </row>
    <row r="149" spans="1:16">
      <c r="A149" s="1410" t="s">
        <v>211</v>
      </c>
      <c r="B149" s="1464" t="s">
        <v>26</v>
      </c>
      <c r="C149" s="1453"/>
      <c r="D149" s="37" t="s">
        <v>206</v>
      </c>
      <c r="E149" s="46" t="s">
        <v>91</v>
      </c>
      <c r="F149" s="46" t="s">
        <v>176</v>
      </c>
      <c r="G149" s="46" t="s">
        <v>216</v>
      </c>
    </row>
    <row r="150" spans="1:16">
      <c r="A150" s="1410" t="s">
        <v>647</v>
      </c>
      <c r="B150" s="1464" t="s">
        <v>25</v>
      </c>
      <c r="C150" s="1453"/>
      <c r="E150" s="46" t="s">
        <v>91</v>
      </c>
      <c r="F150" s="46" t="s">
        <v>176</v>
      </c>
      <c r="G150" s="46" t="s">
        <v>216</v>
      </c>
    </row>
    <row r="151" spans="1:16">
      <c r="A151" s="1465"/>
      <c r="B151" s="1441"/>
      <c r="C151" s="89"/>
      <c r="H151" s="41"/>
      <c r="I151" s="41"/>
      <c r="J151" s="41"/>
      <c r="L151" s="41"/>
    </row>
    <row r="152" spans="1:16">
      <c r="C152" s="32"/>
    </row>
    <row r="153" spans="1:16">
      <c r="C153" s="32"/>
      <c r="D153" s="32"/>
      <c r="E153" s="32"/>
      <c r="F153" s="32"/>
    </row>
    <row r="154" spans="1:16">
      <c r="C154" s="32"/>
      <c r="D154" s="32"/>
      <c r="E154" s="32"/>
    </row>
    <row r="155" spans="1:16">
      <c r="C155" s="32"/>
      <c r="D155" s="32"/>
      <c r="E155" s="32"/>
      <c r="F155" s="32"/>
    </row>
  </sheetData>
  <mergeCells count="28">
    <mergeCell ref="I78:AF78"/>
    <mergeCell ref="C124:C125"/>
    <mergeCell ref="D124:D125"/>
    <mergeCell ref="E124:E125"/>
    <mergeCell ref="F124:F125"/>
    <mergeCell ref="G124:G125"/>
    <mergeCell ref="H124:H125"/>
    <mergeCell ref="I124:AF124"/>
    <mergeCell ref="C78:C79"/>
    <mergeCell ref="D78:D79"/>
    <mergeCell ref="E78:E79"/>
    <mergeCell ref="F78:F79"/>
    <mergeCell ref="G78:G79"/>
    <mergeCell ref="H78:H79"/>
    <mergeCell ref="I11:AF11"/>
    <mergeCell ref="C56:C57"/>
    <mergeCell ref="D56:D57"/>
    <mergeCell ref="E56:E57"/>
    <mergeCell ref="F56:F57"/>
    <mergeCell ref="G56:G57"/>
    <mergeCell ref="H56:H57"/>
    <mergeCell ref="I56:AF56"/>
    <mergeCell ref="C11:C12"/>
    <mergeCell ref="D11:D12"/>
    <mergeCell ref="E11:E12"/>
    <mergeCell ref="F11:F12"/>
    <mergeCell ref="G11:G12"/>
    <mergeCell ref="H11:H12"/>
  </mergeCells>
  <phoneticPr fontId="43"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A034D-FE6D-46EC-AD8D-00C44C3177F8}">
  <sheetPr>
    <tabColor rgb="FFFFC000"/>
  </sheetPr>
  <dimension ref="A1:G107"/>
  <sheetViews>
    <sheetView showGridLines="0" zoomScale="70" zoomScaleNormal="70" workbookViewId="0"/>
  </sheetViews>
  <sheetFormatPr defaultColWidth="9.33203125" defaultRowHeight="14.4"/>
  <cols>
    <col min="1" max="1" width="23.44140625" customWidth="1"/>
    <col min="2" max="2" width="96.5546875" customWidth="1"/>
    <col min="3" max="3" width="7.44140625" bestFit="1" customWidth="1"/>
    <col min="4" max="4" width="6.33203125" bestFit="1" customWidth="1"/>
    <col min="5" max="5" width="96.5546875" bestFit="1" customWidth="1"/>
    <col min="6" max="6" width="15.6640625" customWidth="1"/>
    <col min="7" max="7" width="23.44140625" customWidth="1"/>
  </cols>
  <sheetData>
    <row r="1" spans="1:7">
      <c r="A1" s="88" t="s">
        <v>6551</v>
      </c>
    </row>
    <row r="2" spans="1:7">
      <c r="A2" s="39" t="s">
        <v>6552</v>
      </c>
      <c r="B2" s="372"/>
      <c r="C2" s="373"/>
      <c r="D2" s="374"/>
      <c r="E2" s="374"/>
      <c r="F2" s="374"/>
    </row>
    <row r="3" spans="1:7">
      <c r="A3" s="375"/>
      <c r="B3" s="374"/>
      <c r="C3" s="374"/>
      <c r="D3" s="374"/>
      <c r="E3" s="374"/>
      <c r="F3" s="374"/>
    </row>
    <row r="4" spans="1:7">
      <c r="A4" s="88" t="s">
        <v>6553</v>
      </c>
      <c r="B4" s="374"/>
      <c r="C4" s="374"/>
      <c r="D4" s="374"/>
      <c r="E4" s="374"/>
      <c r="F4" s="374"/>
    </row>
    <row r="5" spans="1:7">
      <c r="B5" s="374"/>
      <c r="C5" s="374"/>
      <c r="D5" s="374"/>
      <c r="E5" s="374"/>
      <c r="F5" s="374"/>
    </row>
    <row r="6" spans="1:7">
      <c r="A6" s="376" t="s">
        <v>1468</v>
      </c>
      <c r="B6" s="374"/>
      <c r="C6" s="374"/>
      <c r="D6" s="374"/>
      <c r="E6" s="374"/>
      <c r="F6" s="374"/>
    </row>
    <row r="7" spans="1:7">
      <c r="C7" s="377"/>
      <c r="D7" s="2308" t="s">
        <v>13</v>
      </c>
      <c r="E7" s="374"/>
      <c r="F7" s="374"/>
    </row>
    <row r="8" spans="1:7">
      <c r="A8" s="392"/>
      <c r="B8" s="2309" t="s">
        <v>1728</v>
      </c>
      <c r="C8" s="2310"/>
      <c r="D8" s="175"/>
      <c r="E8" s="374"/>
      <c r="F8" s="374"/>
    </row>
    <row r="9" spans="1:7">
      <c r="A9" s="392"/>
      <c r="B9" s="2311" t="s">
        <v>1729</v>
      </c>
      <c r="C9" s="2308" t="s">
        <v>12</v>
      </c>
      <c r="D9" s="2312"/>
      <c r="E9" s="383" t="s">
        <v>1730</v>
      </c>
      <c r="F9" s="383"/>
      <c r="G9" s="383"/>
    </row>
    <row r="10" spans="1:7">
      <c r="A10" s="392"/>
      <c r="B10" s="2311" t="s">
        <v>1731</v>
      </c>
      <c r="C10" s="2308" t="s">
        <v>72</v>
      </c>
      <c r="D10" s="2312"/>
      <c r="E10" s="383" t="s">
        <v>1732</v>
      </c>
      <c r="F10" s="383"/>
      <c r="G10" s="383"/>
    </row>
    <row r="11" spans="1:7">
      <c r="A11" s="392"/>
      <c r="B11" s="2311" t="s">
        <v>6554</v>
      </c>
      <c r="C11" s="2308" t="s">
        <v>6555</v>
      </c>
      <c r="D11" s="2312"/>
      <c r="E11" s="383" t="s">
        <v>1734</v>
      </c>
      <c r="F11" s="383"/>
      <c r="G11" s="383"/>
    </row>
    <row r="12" spans="1:7">
      <c r="A12" s="392"/>
      <c r="B12" s="2311" t="s">
        <v>6246</v>
      </c>
      <c r="C12" s="2308" t="s">
        <v>71</v>
      </c>
      <c r="D12" s="2312"/>
      <c r="E12" s="383" t="s">
        <v>1735</v>
      </c>
      <c r="F12" s="383"/>
      <c r="G12" s="383"/>
    </row>
    <row r="13" spans="1:7">
      <c r="A13" s="392"/>
      <c r="B13" s="2311" t="s">
        <v>1736</v>
      </c>
      <c r="C13" s="2308" t="s">
        <v>69</v>
      </c>
      <c r="D13" s="2312"/>
      <c r="E13" s="1542" t="s">
        <v>6415</v>
      </c>
      <c r="F13" s="383"/>
      <c r="G13" s="383"/>
    </row>
    <row r="14" spans="1:7">
      <c r="A14" s="392"/>
      <c r="B14" s="2313" t="s">
        <v>1738</v>
      </c>
      <c r="C14" s="2308" t="s">
        <v>10</v>
      </c>
      <c r="D14" s="2312"/>
      <c r="E14" s="383" t="s">
        <v>1739</v>
      </c>
      <c r="F14" s="383"/>
      <c r="G14" s="383"/>
    </row>
    <row r="15" spans="1:7">
      <c r="A15" s="392"/>
      <c r="B15" s="2314" t="s">
        <v>5515</v>
      </c>
      <c r="C15" s="2308" t="s">
        <v>5520</v>
      </c>
      <c r="D15" s="2312"/>
      <c r="E15" s="1552" t="s">
        <v>5927</v>
      </c>
      <c r="F15" s="383"/>
      <c r="G15" s="383"/>
    </row>
    <row r="16" spans="1:7">
      <c r="A16" s="392"/>
      <c r="B16" s="2314" t="s">
        <v>5516</v>
      </c>
      <c r="C16" s="2308" t="s">
        <v>5522</v>
      </c>
      <c r="D16" s="2312"/>
      <c r="E16" s="1552" t="s">
        <v>5946</v>
      </c>
      <c r="F16" s="383"/>
      <c r="G16" s="383"/>
    </row>
    <row r="17" spans="1:7">
      <c r="A17" s="392"/>
      <c r="B17" s="2314" t="s">
        <v>5517</v>
      </c>
      <c r="C17" s="2308" t="s">
        <v>5521</v>
      </c>
      <c r="D17" s="2312"/>
      <c r="E17" s="1552" t="s">
        <v>5945</v>
      </c>
      <c r="F17" s="383"/>
      <c r="G17" s="383"/>
    </row>
    <row r="18" spans="1:7">
      <c r="A18" s="392"/>
      <c r="B18" s="2311" t="s">
        <v>1740</v>
      </c>
      <c r="C18" s="2308" t="s">
        <v>9</v>
      </c>
      <c r="D18" s="2312"/>
      <c r="E18" s="383" t="s">
        <v>1741</v>
      </c>
      <c r="F18" s="383"/>
      <c r="G18" s="383"/>
    </row>
    <row r="19" spans="1:7">
      <c r="A19" s="392"/>
      <c r="B19" s="2311" t="s">
        <v>6556</v>
      </c>
      <c r="C19" s="2308" t="s">
        <v>6557</v>
      </c>
      <c r="D19" s="2312"/>
      <c r="E19" s="383" t="s">
        <v>1744</v>
      </c>
      <c r="F19" s="383"/>
      <c r="G19" s="383"/>
    </row>
    <row r="20" spans="1:7">
      <c r="A20" s="392"/>
      <c r="B20" s="2311" t="s">
        <v>1745</v>
      </c>
      <c r="C20" s="2308" t="s">
        <v>64</v>
      </c>
      <c r="D20" s="2312"/>
      <c r="E20" s="1542" t="s">
        <v>1746</v>
      </c>
      <c r="F20" s="383"/>
      <c r="G20" s="383"/>
    </row>
    <row r="21" spans="1:7">
      <c r="A21" s="392"/>
      <c r="B21" s="2314" t="s">
        <v>6266</v>
      </c>
      <c r="C21" s="2308" t="s">
        <v>6117</v>
      </c>
      <c r="D21" s="2312"/>
      <c r="E21" s="1552" t="s">
        <v>6075</v>
      </c>
    </row>
    <row r="22" spans="1:7">
      <c r="A22" s="392"/>
      <c r="B22" s="2311" t="s">
        <v>1747</v>
      </c>
      <c r="C22" s="2308" t="s">
        <v>6</v>
      </c>
      <c r="D22" s="2312"/>
      <c r="E22" s="1542" t="s">
        <v>1748</v>
      </c>
    </row>
    <row r="23" spans="1:7">
      <c r="A23" s="392"/>
      <c r="B23" s="2311" t="s">
        <v>1749</v>
      </c>
      <c r="C23" s="2308" t="s">
        <v>5</v>
      </c>
      <c r="D23" s="2312"/>
      <c r="E23" s="1542" t="s">
        <v>1750</v>
      </c>
    </row>
    <row r="24" spans="1:7">
      <c r="A24" s="392"/>
      <c r="B24" s="2311" t="s">
        <v>1751</v>
      </c>
      <c r="C24" s="2308" t="s">
        <v>62</v>
      </c>
      <c r="D24" s="2312"/>
      <c r="E24" s="383" t="s">
        <v>1752</v>
      </c>
    </row>
    <row r="25" spans="1:7">
      <c r="A25" s="392"/>
      <c r="B25" s="2311" t="s">
        <v>1753</v>
      </c>
      <c r="C25" s="2308" t="s">
        <v>61</v>
      </c>
      <c r="D25" s="2312"/>
      <c r="E25" s="1542" t="s">
        <v>1754</v>
      </c>
    </row>
    <row r="26" spans="1:7">
      <c r="A26" s="392"/>
      <c r="B26" s="2311" t="s">
        <v>1755</v>
      </c>
      <c r="C26" s="2308" t="s">
        <v>4</v>
      </c>
      <c r="D26" s="2312"/>
      <c r="E26" s="1542" t="s">
        <v>6404</v>
      </c>
    </row>
    <row r="27" spans="1:7">
      <c r="A27" s="392"/>
      <c r="B27" s="2311" t="s">
        <v>1756</v>
      </c>
      <c r="C27" s="2308" t="s">
        <v>60</v>
      </c>
      <c r="D27" s="2312"/>
      <c r="E27" s="1542" t="s">
        <v>1757</v>
      </c>
    </row>
    <row r="28" spans="1:7">
      <c r="A28" s="392"/>
      <c r="B28" s="2311" t="s">
        <v>1758</v>
      </c>
      <c r="C28" s="2308" t="s">
        <v>59</v>
      </c>
      <c r="D28" s="2312"/>
      <c r="E28" s="383" t="s">
        <v>1759</v>
      </c>
    </row>
    <row r="29" spans="1:7">
      <c r="A29" s="392"/>
      <c r="B29" s="2311" t="s">
        <v>1760</v>
      </c>
      <c r="C29" s="2308" t="s">
        <v>58</v>
      </c>
      <c r="D29" s="2312"/>
      <c r="E29" s="383" t="s">
        <v>1761</v>
      </c>
    </row>
    <row r="30" spans="1:7">
      <c r="A30" s="392"/>
      <c r="B30" s="2311" t="s">
        <v>1762</v>
      </c>
      <c r="C30" s="2308" t="s">
        <v>57</v>
      </c>
      <c r="D30" s="2312"/>
      <c r="E30" s="383" t="s">
        <v>1763</v>
      </c>
    </row>
    <row r="31" spans="1:7">
      <c r="A31" s="392"/>
      <c r="B31" s="2315" t="s">
        <v>5518</v>
      </c>
      <c r="C31" s="2308" t="s">
        <v>6079</v>
      </c>
      <c r="D31" s="2312"/>
      <c r="E31" s="1552" t="s">
        <v>5947</v>
      </c>
    </row>
    <row r="32" spans="1:7">
      <c r="A32" s="392"/>
      <c r="B32" s="2315" t="s">
        <v>6558</v>
      </c>
      <c r="C32" s="2308" t="s">
        <v>6080</v>
      </c>
      <c r="D32" s="2308"/>
      <c r="E32" s="1552" t="s">
        <v>5944</v>
      </c>
    </row>
    <row r="33" spans="1:7">
      <c r="A33" s="392"/>
      <c r="B33" s="2311" t="s">
        <v>1764</v>
      </c>
      <c r="C33" s="2308" t="s">
        <v>54</v>
      </c>
      <c r="D33" s="2312"/>
      <c r="E33" s="383" t="s">
        <v>1765</v>
      </c>
    </row>
    <row r="34" spans="1:7">
      <c r="A34" s="392"/>
      <c r="B34" s="2311" t="s">
        <v>1766</v>
      </c>
      <c r="C34" s="2308" t="s">
        <v>3</v>
      </c>
      <c r="D34" s="2312"/>
      <c r="E34" s="1542" t="s">
        <v>1767</v>
      </c>
    </row>
    <row r="35" spans="1:7">
      <c r="A35" s="392"/>
      <c r="B35" s="2316" t="s">
        <v>6351</v>
      </c>
      <c r="C35" s="2308" t="s">
        <v>53</v>
      </c>
      <c r="D35" s="2312"/>
      <c r="E35" s="1542" t="s">
        <v>6405</v>
      </c>
      <c r="F35" s="383"/>
      <c r="G35" s="383"/>
    </row>
    <row r="36" spans="1:7">
      <c r="A36" s="392"/>
      <c r="B36" s="2311" t="s">
        <v>1768</v>
      </c>
      <c r="C36" s="2308" t="s">
        <v>52</v>
      </c>
      <c r="D36" s="2312"/>
      <c r="E36" s="1542" t="s">
        <v>6416</v>
      </c>
      <c r="F36" s="383"/>
      <c r="G36" s="383"/>
    </row>
    <row r="37" spans="1:7">
      <c r="A37" s="392"/>
      <c r="B37" s="2311" t="s">
        <v>1769</v>
      </c>
      <c r="C37" s="2308" t="s">
        <v>51</v>
      </c>
      <c r="D37" s="2312"/>
      <c r="E37" s="383" t="s">
        <v>1770</v>
      </c>
      <c r="F37" s="383"/>
      <c r="G37" s="383"/>
    </row>
    <row r="38" spans="1:7">
      <c r="A38" s="392"/>
      <c r="B38" s="2311" t="s">
        <v>1771</v>
      </c>
      <c r="C38" s="2308" t="s">
        <v>50</v>
      </c>
      <c r="D38" s="2312"/>
      <c r="E38" s="1542" t="s">
        <v>6417</v>
      </c>
      <c r="F38" s="383"/>
      <c r="G38" s="383"/>
    </row>
    <row r="39" spans="1:7">
      <c r="A39" s="392"/>
      <c r="B39" s="2311" t="s">
        <v>1772</v>
      </c>
      <c r="C39" s="2308" t="s">
        <v>49</v>
      </c>
      <c r="D39" s="2312"/>
      <c r="E39" s="1542" t="s">
        <v>6418</v>
      </c>
      <c r="F39" s="383"/>
      <c r="G39" s="383"/>
    </row>
    <row r="40" spans="1:7">
      <c r="A40" s="392"/>
      <c r="B40" s="2311" t="s">
        <v>1773</v>
      </c>
      <c r="C40" s="2308" t="s">
        <v>48</v>
      </c>
      <c r="D40" s="2312"/>
      <c r="E40" s="1542" t="s">
        <v>6407</v>
      </c>
      <c r="F40" s="383"/>
      <c r="G40" s="383"/>
    </row>
    <row r="41" spans="1:7">
      <c r="A41" s="392"/>
      <c r="B41" s="2311" t="s">
        <v>1774</v>
      </c>
      <c r="C41" s="2308" t="s">
        <v>47</v>
      </c>
      <c r="D41" s="2312"/>
      <c r="E41" s="1542" t="s">
        <v>6406</v>
      </c>
      <c r="F41" s="383"/>
      <c r="G41" s="383"/>
    </row>
    <row r="42" spans="1:7">
      <c r="A42" s="392"/>
      <c r="B42" s="2311" t="s">
        <v>1775</v>
      </c>
      <c r="C42" s="2308" t="s">
        <v>46</v>
      </c>
      <c r="D42" s="2312"/>
      <c r="E42" s="383" t="s">
        <v>1776</v>
      </c>
    </row>
    <row r="43" spans="1:7">
      <c r="A43" s="392"/>
      <c r="B43" s="2311" t="s">
        <v>1777</v>
      </c>
      <c r="C43" s="2308" t="s">
        <v>45</v>
      </c>
      <c r="D43" s="2312"/>
      <c r="E43" s="383" t="s">
        <v>1778</v>
      </c>
      <c r="F43" s="383"/>
      <c r="G43" s="383"/>
    </row>
    <row r="44" spans="1:7">
      <c r="A44" s="392"/>
      <c r="B44" s="2311" t="s">
        <v>1779</v>
      </c>
      <c r="C44" s="2308" t="s">
        <v>102</v>
      </c>
      <c r="D44" s="2312"/>
      <c r="E44" s="383" t="s">
        <v>1780</v>
      </c>
      <c r="F44" s="383"/>
      <c r="G44" s="383"/>
    </row>
    <row r="45" spans="1:7">
      <c r="A45" s="392"/>
      <c r="B45" s="2311" t="s">
        <v>1781</v>
      </c>
      <c r="C45" s="2308" t="s">
        <v>101</v>
      </c>
      <c r="D45" s="2312"/>
      <c r="E45" s="383" t="s">
        <v>1782</v>
      </c>
      <c r="F45" s="383"/>
      <c r="G45" s="383"/>
    </row>
    <row r="46" spans="1:7">
      <c r="A46" s="392"/>
      <c r="B46" s="2311" t="s">
        <v>1783</v>
      </c>
      <c r="C46" s="2308" t="s">
        <v>44</v>
      </c>
      <c r="D46" s="2312"/>
      <c r="E46" s="383" t="s">
        <v>1784</v>
      </c>
      <c r="F46" s="383"/>
      <c r="G46" s="383"/>
    </row>
    <row r="47" spans="1:7">
      <c r="A47" s="392"/>
      <c r="B47" s="2311" t="s">
        <v>1785</v>
      </c>
      <c r="C47" s="2308" t="s">
        <v>43</v>
      </c>
      <c r="D47" s="2312"/>
      <c r="E47" s="383" t="s">
        <v>1786</v>
      </c>
      <c r="F47" s="383"/>
      <c r="G47" s="383"/>
    </row>
    <row r="48" spans="1:7">
      <c r="A48" s="392"/>
      <c r="B48" s="2311" t="s">
        <v>1787</v>
      </c>
      <c r="C48" s="2308" t="s">
        <v>2</v>
      </c>
      <c r="D48" s="2312"/>
      <c r="E48" s="1542" t="s">
        <v>6411</v>
      </c>
      <c r="F48" s="383"/>
      <c r="G48" s="383"/>
    </row>
    <row r="49" spans="1:7">
      <c r="A49" s="392"/>
      <c r="B49" s="2311" t="s">
        <v>1788</v>
      </c>
      <c r="C49" s="2308" t="s">
        <v>42</v>
      </c>
      <c r="D49" s="2312"/>
      <c r="E49" s="1542" t="s">
        <v>6412</v>
      </c>
      <c r="F49" s="383"/>
      <c r="G49" s="383"/>
    </row>
    <row r="50" spans="1:7">
      <c r="A50" s="392"/>
      <c r="B50" s="2311" t="s">
        <v>1789</v>
      </c>
      <c r="C50" s="2308" t="s">
        <v>41</v>
      </c>
      <c r="D50" s="2312"/>
      <c r="E50" s="383" t="s">
        <v>1790</v>
      </c>
      <c r="F50" s="383"/>
      <c r="G50" s="383"/>
    </row>
    <row r="51" spans="1:7">
      <c r="A51" s="392"/>
      <c r="B51" s="2311" t="s">
        <v>1791</v>
      </c>
      <c r="C51" s="2308" t="s">
        <v>40</v>
      </c>
      <c r="D51" s="2312"/>
      <c r="E51" s="383" t="s">
        <v>1792</v>
      </c>
      <c r="F51" s="383"/>
      <c r="G51" s="383"/>
    </row>
    <row r="52" spans="1:7">
      <c r="A52" s="392"/>
      <c r="B52" s="2317" t="s">
        <v>5924</v>
      </c>
      <c r="C52" s="2318" t="s">
        <v>39</v>
      </c>
      <c r="D52" s="2312"/>
      <c r="E52" s="1552" t="s">
        <v>5925</v>
      </c>
      <c r="F52" s="383"/>
      <c r="G52" s="383"/>
    </row>
    <row r="53" spans="1:7">
      <c r="A53" s="392"/>
      <c r="B53" s="2311" t="s">
        <v>1793</v>
      </c>
      <c r="C53" s="2308" t="s">
        <v>36</v>
      </c>
      <c r="D53" s="2312"/>
      <c r="E53" s="383" t="s">
        <v>1794</v>
      </c>
      <c r="F53" s="383"/>
      <c r="G53" s="383"/>
    </row>
    <row r="54" spans="1:7">
      <c r="A54" s="392"/>
      <c r="B54" s="2311" t="s">
        <v>1795</v>
      </c>
      <c r="C54" s="2308" t="s">
        <v>35</v>
      </c>
      <c r="D54" s="2312"/>
      <c r="E54" s="383" t="s">
        <v>1796</v>
      </c>
      <c r="F54" s="383"/>
      <c r="G54" s="383"/>
    </row>
    <row r="55" spans="1:7">
      <c r="A55" s="392"/>
      <c r="B55" s="2311" t="s">
        <v>1797</v>
      </c>
      <c r="C55" s="2308" t="s">
        <v>34</v>
      </c>
      <c r="D55" s="2312"/>
      <c r="E55" s="383" t="s">
        <v>1798</v>
      </c>
      <c r="F55" s="383"/>
      <c r="G55" s="383"/>
    </row>
    <row r="56" spans="1:7">
      <c r="A56" s="392"/>
      <c r="B56" s="2311" t="s">
        <v>1799</v>
      </c>
      <c r="C56" s="2308" t="s">
        <v>33</v>
      </c>
      <c r="D56" s="2312"/>
      <c r="E56" s="383" t="s">
        <v>1800</v>
      </c>
      <c r="F56" s="383"/>
      <c r="G56" s="383"/>
    </row>
    <row r="57" spans="1:7">
      <c r="A57" s="392"/>
      <c r="B57" s="2311" t="s">
        <v>1801</v>
      </c>
      <c r="C57" s="2308" t="s">
        <v>32</v>
      </c>
      <c r="D57" s="2312"/>
      <c r="E57" s="383" t="s">
        <v>1802</v>
      </c>
      <c r="F57" s="383"/>
      <c r="G57" s="383"/>
    </row>
    <row r="58" spans="1:7">
      <c r="A58" s="392"/>
      <c r="B58" s="2311" t="s">
        <v>1803</v>
      </c>
      <c r="C58" s="2308" t="s">
        <v>31</v>
      </c>
      <c r="D58" s="2312"/>
      <c r="E58" s="383" t="s">
        <v>1804</v>
      </c>
      <c r="F58" s="383"/>
      <c r="G58" s="383"/>
    </row>
    <row r="59" spans="1:7">
      <c r="A59" s="392"/>
      <c r="B59" s="2311" t="s">
        <v>1805</v>
      </c>
      <c r="C59" s="2308" t="s">
        <v>30</v>
      </c>
      <c r="D59" s="2312"/>
      <c r="E59" s="383" t="s">
        <v>1806</v>
      </c>
      <c r="F59" s="383"/>
      <c r="G59" s="383"/>
    </row>
    <row r="60" spans="1:7">
      <c r="A60" s="392"/>
      <c r="B60" s="2315" t="s">
        <v>6048</v>
      </c>
      <c r="C60" s="2308" t="s">
        <v>6061</v>
      </c>
      <c r="D60" s="2319"/>
      <c r="E60" s="1552" t="s">
        <v>6076</v>
      </c>
      <c r="F60" s="383"/>
      <c r="G60" s="383"/>
    </row>
    <row r="61" spans="1:7">
      <c r="A61" s="392"/>
      <c r="B61" s="2315" t="s">
        <v>6049</v>
      </c>
      <c r="C61" s="2308" t="s">
        <v>6062</v>
      </c>
      <c r="D61" s="2319"/>
      <c r="E61" s="1552" t="s">
        <v>5910</v>
      </c>
      <c r="F61" s="383"/>
      <c r="G61" s="383"/>
    </row>
    <row r="62" spans="1:7">
      <c r="A62" s="392"/>
      <c r="B62" s="2315" t="s">
        <v>6050</v>
      </c>
      <c r="C62" s="2308" t="s">
        <v>6063</v>
      </c>
      <c r="D62" s="2319"/>
      <c r="E62" s="1552" t="s">
        <v>5911</v>
      </c>
      <c r="F62" s="383"/>
      <c r="G62" s="383"/>
    </row>
    <row r="63" spans="1:7">
      <c r="A63" s="392"/>
      <c r="B63" s="2315" t="s">
        <v>6051</v>
      </c>
      <c r="C63" s="2308" t="s">
        <v>6064</v>
      </c>
      <c r="D63" s="2319"/>
      <c r="E63" s="1552" t="s">
        <v>5912</v>
      </c>
      <c r="F63" s="383"/>
      <c r="G63" s="383"/>
    </row>
    <row r="64" spans="1:7">
      <c r="A64" s="392"/>
      <c r="B64" s="2315" t="s">
        <v>6052</v>
      </c>
      <c r="C64" s="2308" t="s">
        <v>6065</v>
      </c>
      <c r="D64" s="2319"/>
      <c r="E64" s="1552" t="s">
        <v>5913</v>
      </c>
      <c r="F64" s="383"/>
      <c r="G64" s="383"/>
    </row>
    <row r="65" spans="1:7">
      <c r="A65" s="392"/>
      <c r="B65" s="2315" t="s">
        <v>6053</v>
      </c>
      <c r="C65" s="2308" t="s">
        <v>6066</v>
      </c>
      <c r="D65" s="2319"/>
      <c r="E65" s="1552" t="s">
        <v>5914</v>
      </c>
      <c r="F65" s="383"/>
      <c r="G65" s="383"/>
    </row>
    <row r="66" spans="1:7">
      <c r="A66" s="392"/>
      <c r="B66" s="2315" t="s">
        <v>6054</v>
      </c>
      <c r="C66" s="2308" t="s">
        <v>6067</v>
      </c>
      <c r="D66" s="2319"/>
      <c r="E66" s="1552" t="s">
        <v>5915</v>
      </c>
      <c r="F66" s="383"/>
      <c r="G66" s="383"/>
    </row>
    <row r="67" spans="1:7">
      <c r="A67" s="392"/>
      <c r="B67" s="2315" t="s">
        <v>6055</v>
      </c>
      <c r="C67" s="2308" t="s">
        <v>6068</v>
      </c>
      <c r="D67" s="2319"/>
      <c r="E67" s="1552" t="s">
        <v>5916</v>
      </c>
      <c r="F67" s="383"/>
      <c r="G67" s="383"/>
    </row>
    <row r="68" spans="1:7">
      <c r="A68" s="392"/>
      <c r="B68" s="2315" t="s">
        <v>6056</v>
      </c>
      <c r="C68" s="2308" t="s">
        <v>6069</v>
      </c>
      <c r="D68" s="2319"/>
      <c r="E68" s="1552" t="s">
        <v>5917</v>
      </c>
      <c r="F68" s="383"/>
      <c r="G68" s="383"/>
    </row>
    <row r="69" spans="1:7">
      <c r="A69" s="392"/>
      <c r="B69" s="2311" t="s">
        <v>1807</v>
      </c>
      <c r="C69" s="2308" t="s">
        <v>29</v>
      </c>
      <c r="D69" s="2312"/>
      <c r="E69" s="1542" t="s">
        <v>6408</v>
      </c>
      <c r="F69" s="383"/>
      <c r="G69" s="383"/>
    </row>
    <row r="70" spans="1:7">
      <c r="A70" s="392"/>
      <c r="B70" s="2311" t="s">
        <v>1808</v>
      </c>
      <c r="C70" s="2308" t="s">
        <v>28</v>
      </c>
      <c r="D70" s="2312"/>
      <c r="E70" s="1542" t="s">
        <v>6442</v>
      </c>
      <c r="F70" s="383"/>
      <c r="G70" s="383"/>
    </row>
    <row r="71" spans="1:7">
      <c r="A71" s="392"/>
      <c r="B71" s="2311" t="s">
        <v>1809</v>
      </c>
      <c r="C71" s="2308" t="s">
        <v>1</v>
      </c>
      <c r="D71" s="2312"/>
      <c r="E71" s="383" t="s">
        <v>1810</v>
      </c>
      <c r="F71" s="383"/>
      <c r="G71" s="383"/>
    </row>
    <row r="72" spans="1:7">
      <c r="A72" s="392"/>
      <c r="B72" s="2311" t="s">
        <v>1811</v>
      </c>
      <c r="C72" s="2308" t="s">
        <v>0</v>
      </c>
      <c r="D72" s="2312"/>
      <c r="E72" s="383" t="s">
        <v>1812</v>
      </c>
      <c r="F72" s="383"/>
      <c r="G72" s="383"/>
    </row>
    <row r="73" spans="1:7">
      <c r="A73" s="392"/>
      <c r="B73" s="2311" t="s">
        <v>1813</v>
      </c>
      <c r="C73" s="2308" t="s">
        <v>27</v>
      </c>
      <c r="D73" s="2312"/>
      <c r="E73" s="383" t="s">
        <v>1814</v>
      </c>
      <c r="F73" s="383"/>
      <c r="G73" s="383"/>
    </row>
    <row r="74" spans="1:7">
      <c r="A74" s="392"/>
      <c r="B74" s="2311" t="s">
        <v>1815</v>
      </c>
      <c r="C74" s="2308" t="s">
        <v>26</v>
      </c>
      <c r="D74" s="2312"/>
      <c r="E74" s="383" t="s">
        <v>1816</v>
      </c>
      <c r="F74" s="383"/>
      <c r="G74" s="383"/>
    </row>
    <row r="75" spans="1:7">
      <c r="A75" s="392"/>
      <c r="B75" s="2311" t="s">
        <v>1817</v>
      </c>
      <c r="C75" s="2308" t="s">
        <v>25</v>
      </c>
      <c r="D75" s="2312"/>
      <c r="E75" s="383" t="s">
        <v>1818</v>
      </c>
      <c r="F75" s="383"/>
      <c r="G75" s="383"/>
    </row>
    <row r="76" spans="1:7">
      <c r="A76" s="392"/>
      <c r="B76" s="2311" t="s">
        <v>1819</v>
      </c>
      <c r="C76" s="2308" t="s">
        <v>24</v>
      </c>
      <c r="D76" s="2312"/>
      <c r="E76" s="1542" t="s">
        <v>6273</v>
      </c>
      <c r="G76" s="383"/>
    </row>
    <row r="77" spans="1:7">
      <c r="A77" s="392"/>
      <c r="B77" s="2311" t="s">
        <v>1820</v>
      </c>
      <c r="C77" s="2308" t="s">
        <v>23</v>
      </c>
      <c r="D77" s="2312"/>
      <c r="E77" s="1542" t="s">
        <v>6274</v>
      </c>
      <c r="G77" s="383"/>
    </row>
    <row r="78" spans="1:7">
      <c r="A78" s="392"/>
      <c r="B78" s="2311" t="s">
        <v>1821</v>
      </c>
      <c r="C78" s="2308" t="s">
        <v>22</v>
      </c>
      <c r="D78" s="2312"/>
      <c r="E78" s="1542" t="s">
        <v>6275</v>
      </c>
      <c r="G78" s="383"/>
    </row>
    <row r="79" spans="1:7">
      <c r="A79" s="392"/>
      <c r="B79" s="2311" t="s">
        <v>1822</v>
      </c>
      <c r="C79" s="2308" t="s">
        <v>21</v>
      </c>
      <c r="D79" s="2312"/>
      <c r="E79" s="1542" t="s">
        <v>6276</v>
      </c>
      <c r="G79" s="383"/>
    </row>
    <row r="80" spans="1:7">
      <c r="A80" s="392"/>
      <c r="B80" s="2311" t="s">
        <v>1823</v>
      </c>
      <c r="C80" s="2308" t="s">
        <v>20</v>
      </c>
      <c r="D80" s="2312"/>
      <c r="E80" s="383" t="s">
        <v>1824</v>
      </c>
      <c r="F80" s="383"/>
    </row>
    <row r="81" spans="1:7">
      <c r="A81" s="392"/>
      <c r="B81" s="2311" t="s">
        <v>1825</v>
      </c>
      <c r="C81" s="2308" t="s">
        <v>19</v>
      </c>
      <c r="D81" s="2312"/>
      <c r="E81" s="383" t="s">
        <v>1826</v>
      </c>
      <c r="F81" s="383"/>
    </row>
    <row r="82" spans="1:7">
      <c r="A82" s="392"/>
      <c r="B82" s="2311" t="s">
        <v>1827</v>
      </c>
      <c r="C82" s="2308" t="s">
        <v>74</v>
      </c>
      <c r="D82" s="2312"/>
      <c r="E82" s="383" t="s">
        <v>1828</v>
      </c>
      <c r="F82" s="383"/>
    </row>
    <row r="83" spans="1:7">
      <c r="A83" s="392"/>
      <c r="B83" s="2311" t="s">
        <v>1829</v>
      </c>
      <c r="C83" s="2308" t="s">
        <v>17</v>
      </c>
      <c r="D83" s="2312"/>
      <c r="E83" s="383" t="s">
        <v>1830</v>
      </c>
      <c r="F83" s="383"/>
    </row>
    <row r="84" spans="1:7">
      <c r="A84" s="392"/>
      <c r="B84" s="2316" t="s">
        <v>5885</v>
      </c>
      <c r="C84" s="2308" t="s">
        <v>16</v>
      </c>
      <c r="D84" s="2312"/>
      <c r="E84" s="383" t="s">
        <v>1831</v>
      </c>
      <c r="F84" s="383"/>
    </row>
    <row r="85" spans="1:7">
      <c r="A85" s="392"/>
      <c r="B85" s="2316" t="s">
        <v>5948</v>
      </c>
      <c r="C85" s="2308" t="s">
        <v>15</v>
      </c>
      <c r="D85" s="2312"/>
      <c r="E85" s="1542" t="s">
        <v>6409</v>
      </c>
      <c r="F85" s="383"/>
    </row>
    <row r="86" spans="1:7">
      <c r="A86" s="392"/>
      <c r="B86" s="2315" t="s">
        <v>5858</v>
      </c>
      <c r="C86" s="2308" t="s">
        <v>5859</v>
      </c>
      <c r="D86" s="2312"/>
      <c r="E86" s="1552" t="s">
        <v>5936</v>
      </c>
      <c r="F86" s="383"/>
    </row>
    <row r="87" spans="1:7">
      <c r="A87" s="392"/>
      <c r="B87" s="2311" t="s">
        <v>6559</v>
      </c>
      <c r="C87" s="2308" t="s">
        <v>6560</v>
      </c>
      <c r="D87" s="2312"/>
      <c r="E87" s="383" t="s">
        <v>6561</v>
      </c>
      <c r="F87" s="383"/>
      <c r="G87" s="383"/>
    </row>
    <row r="88" spans="1:7">
      <c r="A88" s="392"/>
      <c r="B88" s="2311" t="s">
        <v>6562</v>
      </c>
      <c r="C88" s="2308" t="s">
        <v>6563</v>
      </c>
      <c r="D88" s="2312"/>
      <c r="E88" s="383" t="s">
        <v>6564</v>
      </c>
      <c r="F88" s="383"/>
      <c r="G88" s="383"/>
    </row>
    <row r="89" spans="1:7">
      <c r="A89" s="392"/>
      <c r="B89" s="2311" t="s">
        <v>6565</v>
      </c>
      <c r="C89" s="2320" t="s">
        <v>6566</v>
      </c>
      <c r="D89" s="2312"/>
      <c r="E89" s="383" t="s">
        <v>6567</v>
      </c>
      <c r="F89" s="383"/>
      <c r="G89" s="383"/>
    </row>
    <row r="90" spans="1:7">
      <c r="A90" s="392"/>
      <c r="E90" s="383"/>
      <c r="F90" s="383"/>
      <c r="G90" s="383"/>
    </row>
    <row r="91" spans="1:7">
      <c r="A91" s="392"/>
    </row>
    <row r="92" spans="1:7">
      <c r="A92" s="392"/>
    </row>
    <row r="93" spans="1:7">
      <c r="A93" s="392"/>
    </row>
    <row r="94" spans="1:7">
      <c r="A94" s="392"/>
    </row>
    <row r="95" spans="1:7">
      <c r="A95" s="392"/>
    </row>
    <row r="96" spans="1:7">
      <c r="A96" s="392"/>
    </row>
    <row r="97" spans="1:1">
      <c r="A97" s="392"/>
    </row>
    <row r="98" spans="1:1">
      <c r="A98" s="392"/>
    </row>
    <row r="99" spans="1:1">
      <c r="A99" s="392"/>
    </row>
    <row r="100" spans="1:1">
      <c r="A100" s="392"/>
    </row>
    <row r="101" spans="1:1">
      <c r="A101" s="392"/>
    </row>
    <row r="102" spans="1:1">
      <c r="A102" s="392"/>
    </row>
    <row r="103" spans="1:1">
      <c r="A103" s="392"/>
    </row>
    <row r="104" spans="1:1">
      <c r="A104" s="392"/>
    </row>
    <row r="105" spans="1:1">
      <c r="A105" s="392"/>
    </row>
    <row r="106" spans="1:1">
      <c r="A106" s="392"/>
    </row>
    <row r="107" spans="1:1">
      <c r="A107" s="392"/>
    </row>
  </sheetData>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212">
    <tabColor rgb="FF00B0F0"/>
  </sheetPr>
  <dimension ref="A1:U46"/>
  <sheetViews>
    <sheetView zoomScale="80" zoomScaleNormal="80" workbookViewId="0"/>
  </sheetViews>
  <sheetFormatPr defaultColWidth="9.33203125" defaultRowHeight="14.4"/>
  <cols>
    <col min="1" max="1" width="51.44140625" bestFit="1" customWidth="1"/>
    <col min="2" max="2" width="28" customWidth="1"/>
    <col min="3" max="4" width="20.33203125" customWidth="1"/>
    <col min="5" max="19" width="20.6640625" customWidth="1"/>
    <col min="20" max="20" width="24.6640625" customWidth="1"/>
    <col min="21" max="21" width="20.6640625" bestFit="1" customWidth="1"/>
    <col min="45" max="45" width="45" bestFit="1" customWidth="1"/>
    <col min="46" max="46" width="48" bestFit="1" customWidth="1"/>
  </cols>
  <sheetData>
    <row r="1" spans="1:21">
      <c r="A1" s="1800" t="s">
        <v>6034</v>
      </c>
    </row>
    <row r="2" spans="1:21" s="57" customFormat="1">
      <c r="A2" s="377" t="s">
        <v>510</v>
      </c>
      <c r="D2" s="58"/>
    </row>
    <row r="3" spans="1:21" s="57" customFormat="1" ht="13.2"/>
    <row r="4" spans="1:21">
      <c r="A4" s="1800" t="s">
        <v>6041</v>
      </c>
      <c r="C4" s="68"/>
      <c r="D4" s="68"/>
      <c r="E4" s="68"/>
      <c r="F4" s="68"/>
      <c r="G4" s="68"/>
      <c r="H4" s="68"/>
      <c r="I4" s="68"/>
      <c r="J4" s="68"/>
      <c r="K4" s="68"/>
      <c r="L4" s="68"/>
      <c r="M4" s="68"/>
      <c r="N4" s="68"/>
      <c r="O4" s="68"/>
      <c r="P4" s="68"/>
      <c r="Q4" s="68"/>
      <c r="R4" s="68"/>
      <c r="S4" s="68"/>
      <c r="T4" s="68"/>
      <c r="U4" s="68"/>
    </row>
    <row r="5" spans="1:21">
      <c r="A5" s="377" t="s">
        <v>511</v>
      </c>
      <c r="C5" s="68"/>
      <c r="D5" s="68"/>
      <c r="E5" s="68"/>
      <c r="F5" s="68"/>
      <c r="G5" s="68"/>
      <c r="H5" s="68"/>
      <c r="I5" s="68"/>
      <c r="J5" s="68"/>
      <c r="K5" s="68"/>
      <c r="L5" s="68"/>
      <c r="M5" s="68"/>
      <c r="N5" s="68"/>
      <c r="O5" s="68"/>
      <c r="P5" s="68"/>
      <c r="Q5" s="68"/>
      <c r="R5" s="68"/>
      <c r="S5" s="68"/>
      <c r="T5" s="68"/>
      <c r="U5" s="68"/>
    </row>
    <row r="6" spans="1:21">
      <c r="A6" s="377"/>
      <c r="C6" s="68"/>
      <c r="D6" s="68"/>
      <c r="E6" s="68"/>
      <c r="F6" s="68"/>
      <c r="G6" s="68"/>
      <c r="H6" s="68"/>
      <c r="I6" s="68"/>
      <c r="J6" s="68"/>
      <c r="K6" s="68"/>
      <c r="L6" s="68"/>
      <c r="M6" s="68"/>
      <c r="N6" s="68"/>
      <c r="O6" s="68"/>
      <c r="P6" s="68"/>
      <c r="Q6" s="68"/>
      <c r="R6" s="68"/>
      <c r="S6" s="68"/>
      <c r="T6" s="68"/>
      <c r="U6" s="68"/>
    </row>
    <row r="7" spans="1:21">
      <c r="A7" s="36" t="s">
        <v>109</v>
      </c>
      <c r="C7" s="68"/>
      <c r="D7" s="68"/>
      <c r="E7" s="68"/>
      <c r="H7" s="68"/>
      <c r="I7" s="68"/>
      <c r="J7" s="68"/>
      <c r="K7" s="68"/>
      <c r="L7" s="68"/>
      <c r="M7" s="68"/>
      <c r="N7" s="68"/>
      <c r="O7" s="68"/>
      <c r="P7" s="68"/>
      <c r="Q7" s="68"/>
      <c r="R7" s="68"/>
      <c r="S7" s="68"/>
      <c r="T7" s="68"/>
      <c r="U7" s="68"/>
    </row>
    <row r="8" spans="1:21">
      <c r="A8" s="54" t="s">
        <v>700</v>
      </c>
      <c r="C8" s="68"/>
      <c r="D8" s="68"/>
      <c r="E8" s="68"/>
      <c r="H8" s="68"/>
      <c r="I8" s="68"/>
      <c r="J8" s="68"/>
      <c r="K8" s="68"/>
      <c r="L8" s="68"/>
      <c r="M8" s="68"/>
      <c r="N8" s="68"/>
      <c r="O8" s="68"/>
      <c r="P8" s="68"/>
      <c r="Q8" s="68"/>
      <c r="R8" s="68"/>
      <c r="S8" s="68"/>
      <c r="T8" s="68"/>
      <c r="U8" s="68"/>
    </row>
    <row r="9" spans="1:21">
      <c r="C9" s="68"/>
      <c r="D9" s="68"/>
      <c r="E9" s="68"/>
      <c r="H9" s="68"/>
      <c r="I9" s="68"/>
      <c r="J9" s="68"/>
      <c r="K9" s="68"/>
      <c r="L9" s="68"/>
      <c r="M9" s="68"/>
      <c r="N9" s="68"/>
      <c r="O9" s="68"/>
      <c r="P9" s="68"/>
      <c r="Q9" s="68"/>
      <c r="R9" s="68"/>
      <c r="S9" s="68"/>
      <c r="T9" s="68"/>
      <c r="U9" s="68"/>
    </row>
    <row r="10" spans="1:21">
      <c r="B10" s="68"/>
      <c r="C10" s="1381" t="s">
        <v>13</v>
      </c>
      <c r="D10" s="68"/>
      <c r="E10" s="68"/>
      <c r="I10" s="68"/>
      <c r="J10" s="68"/>
      <c r="K10" s="68"/>
      <c r="L10" s="68"/>
      <c r="M10" s="68"/>
      <c r="N10" s="68"/>
      <c r="O10" s="68"/>
      <c r="P10" s="68"/>
      <c r="Q10" s="68"/>
      <c r="R10" s="68"/>
      <c r="S10" s="68"/>
      <c r="T10" s="68"/>
      <c r="U10" s="68"/>
    </row>
    <row r="11" spans="1:21">
      <c r="A11" s="1313" t="s">
        <v>460</v>
      </c>
      <c r="B11" s="1334" t="s">
        <v>12</v>
      </c>
      <c r="C11" s="1314"/>
      <c r="D11" s="41" t="s">
        <v>6512</v>
      </c>
      <c r="E11" s="69"/>
      <c r="I11" s="68"/>
      <c r="J11" s="68"/>
      <c r="K11" s="68"/>
      <c r="L11" s="68"/>
      <c r="M11" s="68"/>
      <c r="N11" s="68"/>
      <c r="O11" s="68"/>
      <c r="P11" s="68"/>
      <c r="Q11" s="68"/>
      <c r="R11" s="68"/>
      <c r="S11" s="68"/>
      <c r="T11" s="68"/>
      <c r="U11" s="68"/>
    </row>
    <row r="12" spans="1:21">
      <c r="A12" s="1313" t="s">
        <v>461</v>
      </c>
      <c r="B12" s="1334" t="s">
        <v>72</v>
      </c>
      <c r="C12" s="1314"/>
      <c r="D12" s="41" t="s">
        <v>6513</v>
      </c>
      <c r="E12" s="69"/>
      <c r="I12" s="68"/>
      <c r="J12" s="68"/>
      <c r="K12" s="68"/>
      <c r="L12" s="68"/>
      <c r="M12" s="68"/>
      <c r="N12" s="68"/>
      <c r="O12" s="68"/>
      <c r="P12" s="68"/>
      <c r="Q12" s="68"/>
      <c r="R12" s="68"/>
      <c r="S12" s="68"/>
      <c r="T12" s="68"/>
      <c r="U12" s="68"/>
    </row>
    <row r="14" spans="1:21">
      <c r="A14" s="1800" t="s">
        <v>6042</v>
      </c>
    </row>
    <row r="15" spans="1:21">
      <c r="A15" s="377" t="s">
        <v>512</v>
      </c>
    </row>
    <row r="16" spans="1:21" s="124" customFormat="1">
      <c r="A16" s="116"/>
    </row>
    <row r="17" spans="1:20" s="124" customFormat="1">
      <c r="A17" s="36" t="s">
        <v>109</v>
      </c>
    </row>
    <row r="18" spans="1:20" s="124" customFormat="1">
      <c r="A18" s="54" t="s">
        <v>700</v>
      </c>
    </row>
    <row r="19" spans="1:20" s="124" customFormat="1">
      <c r="A19" s="116"/>
      <c r="H19"/>
      <c r="I19"/>
      <c r="J19"/>
      <c r="K19"/>
      <c r="L19"/>
      <c r="M19"/>
      <c r="N19"/>
      <c r="O19"/>
      <c r="P19"/>
      <c r="Q19"/>
      <c r="R19"/>
      <c r="S19"/>
      <c r="T19"/>
    </row>
    <row r="20" spans="1:20" s="124" customFormat="1" ht="15" customHeight="1">
      <c r="A20" s="2188" t="s">
        <v>986</v>
      </c>
      <c r="B20" s="2188" t="s">
        <v>987</v>
      </c>
      <c r="C20" s="2160" t="s">
        <v>840</v>
      </c>
      <c r="D20" s="2188" t="s">
        <v>761</v>
      </c>
      <c r="E20" s="2188" t="s">
        <v>765</v>
      </c>
      <c r="F20" s="2188" t="s">
        <v>462</v>
      </c>
      <c r="G20" s="2188" t="s">
        <v>316</v>
      </c>
      <c r="H20" s="2189" t="s">
        <v>6330</v>
      </c>
      <c r="I20" s="2165"/>
      <c r="J20" s="2165"/>
      <c r="K20" s="2165"/>
      <c r="L20" s="2165"/>
      <c r="M20" s="2165"/>
      <c r="N20" s="2165"/>
      <c r="O20" s="2165"/>
      <c r="P20" s="2165"/>
      <c r="Q20" s="2165"/>
      <c r="R20" s="2165"/>
      <c r="S20" s="2165"/>
      <c r="T20" s="2165"/>
    </row>
    <row r="21" spans="1:20" s="124" customFormat="1" ht="31.5" customHeight="1">
      <c r="A21" s="2188"/>
      <c r="B21" s="2188"/>
      <c r="C21" s="2161"/>
      <c r="D21" s="2188"/>
      <c r="E21" s="2188"/>
      <c r="F21" s="2188"/>
      <c r="G21" s="2188"/>
      <c r="H21" s="1466" t="s">
        <v>750</v>
      </c>
      <c r="I21" s="1466" t="s">
        <v>752</v>
      </c>
      <c r="J21" s="1466" t="s">
        <v>732</v>
      </c>
      <c r="K21" s="1466" t="s">
        <v>729</v>
      </c>
      <c r="L21" s="1466" t="s">
        <v>735</v>
      </c>
      <c r="M21" s="1466" t="s">
        <v>738</v>
      </c>
      <c r="N21" s="1466" t="s">
        <v>740</v>
      </c>
      <c r="O21" s="1466" t="s">
        <v>741</v>
      </c>
      <c r="P21" s="1466" t="s">
        <v>742</v>
      </c>
      <c r="Q21" s="1466" t="s">
        <v>745</v>
      </c>
      <c r="R21" s="1466" t="s">
        <v>746</v>
      </c>
      <c r="S21" s="1466" t="s">
        <v>747</v>
      </c>
      <c r="T21" s="1466" t="s">
        <v>748</v>
      </c>
    </row>
    <row r="22" spans="1:20" s="124" customFormat="1">
      <c r="A22" s="1868" t="s">
        <v>89</v>
      </c>
      <c r="B22" s="1868" t="s">
        <v>107</v>
      </c>
      <c r="C22" s="1868" t="s">
        <v>88</v>
      </c>
      <c r="D22" s="1868" t="s">
        <v>87</v>
      </c>
      <c r="E22" s="1868" t="s">
        <v>86</v>
      </c>
      <c r="F22" s="1868" t="s">
        <v>85</v>
      </c>
      <c r="G22" s="1868" t="s">
        <v>84</v>
      </c>
      <c r="H22" s="1868" t="s">
        <v>83</v>
      </c>
      <c r="I22" s="1868" t="s">
        <v>82</v>
      </c>
      <c r="J22" s="1868" t="s">
        <v>81</v>
      </c>
      <c r="K22" s="1868" t="s">
        <v>80</v>
      </c>
      <c r="L22" s="1868" t="s">
        <v>137</v>
      </c>
      <c r="M22" s="1868" t="s">
        <v>136</v>
      </c>
      <c r="N22" s="1868" t="s">
        <v>135</v>
      </c>
      <c r="O22" s="1868" t="s">
        <v>134</v>
      </c>
      <c r="P22" s="1868" t="s">
        <v>151</v>
      </c>
      <c r="Q22" s="1868" t="s">
        <v>150</v>
      </c>
      <c r="R22" s="1868" t="s">
        <v>148</v>
      </c>
      <c r="S22" s="1868" t="s">
        <v>133</v>
      </c>
      <c r="T22" s="1868" t="s">
        <v>128</v>
      </c>
    </row>
    <row r="23" spans="1:20" s="124" customFormat="1">
      <c r="A23" s="1316"/>
      <c r="B23" s="1316"/>
      <c r="C23" s="1316"/>
      <c r="D23" s="1316"/>
      <c r="E23" s="1316"/>
      <c r="F23" s="1316"/>
      <c r="G23" s="1316"/>
      <c r="H23" s="1316"/>
      <c r="I23" s="1316"/>
      <c r="J23" s="1316"/>
      <c r="K23" s="1316"/>
      <c r="L23" s="1316"/>
      <c r="M23" s="1316"/>
      <c r="N23" s="1316"/>
      <c r="O23" s="1316"/>
      <c r="P23" s="1316"/>
      <c r="Q23" s="1316"/>
      <c r="R23" s="1316"/>
      <c r="S23" s="1316"/>
      <c r="T23" s="1316"/>
    </row>
    <row r="24" spans="1:20" ht="44.1" customHeight="1">
      <c r="A24" s="18" t="s">
        <v>349</v>
      </c>
      <c r="B24" s="18" t="s">
        <v>349</v>
      </c>
      <c r="C24" s="18" t="s">
        <v>349</v>
      </c>
      <c r="D24" s="23" t="s">
        <v>666</v>
      </c>
      <c r="E24" s="23" t="s">
        <v>667</v>
      </c>
      <c r="F24" s="23" t="s">
        <v>668</v>
      </c>
      <c r="G24" s="23" t="s">
        <v>91</v>
      </c>
      <c r="H24" s="28" t="s">
        <v>91</v>
      </c>
      <c r="I24" s="28" t="s">
        <v>91</v>
      </c>
      <c r="J24" s="28" t="s">
        <v>91</v>
      </c>
      <c r="K24" s="28" t="s">
        <v>91</v>
      </c>
      <c r="L24" s="28" t="s">
        <v>91</v>
      </c>
      <c r="M24" s="28" t="s">
        <v>91</v>
      </c>
      <c r="N24" s="28" t="s">
        <v>91</v>
      </c>
      <c r="O24" s="28" t="s">
        <v>91</v>
      </c>
      <c r="P24" s="28" t="s">
        <v>91</v>
      </c>
      <c r="Q24" s="28" t="s">
        <v>91</v>
      </c>
      <c r="R24" s="28" t="s">
        <v>91</v>
      </c>
      <c r="S24" s="28" t="s">
        <v>91</v>
      </c>
      <c r="T24" s="28" t="s">
        <v>91</v>
      </c>
    </row>
    <row r="25" spans="1:20" ht="28.8">
      <c r="A25" s="222" t="s">
        <v>669</v>
      </c>
      <c r="B25" s="1740" t="s">
        <v>670</v>
      </c>
      <c r="C25" s="1740" t="s">
        <v>6431</v>
      </c>
      <c r="G25" s="4" t="s">
        <v>90</v>
      </c>
      <c r="H25" s="4" t="s">
        <v>90</v>
      </c>
      <c r="I25" s="4" t="s">
        <v>90</v>
      </c>
      <c r="J25" s="4" t="s">
        <v>90</v>
      </c>
      <c r="K25" s="4" t="s">
        <v>90</v>
      </c>
      <c r="L25" s="4" t="s">
        <v>90</v>
      </c>
      <c r="M25" s="4" t="s">
        <v>90</v>
      </c>
      <c r="N25" s="4" t="s">
        <v>90</v>
      </c>
      <c r="O25" s="4" t="s">
        <v>90</v>
      </c>
      <c r="P25" s="4" t="s">
        <v>90</v>
      </c>
      <c r="Q25" s="4" t="s">
        <v>90</v>
      </c>
      <c r="R25" s="4" t="s">
        <v>90</v>
      </c>
      <c r="S25" s="4" t="s">
        <v>90</v>
      </c>
      <c r="T25" s="4" t="s">
        <v>90</v>
      </c>
    </row>
    <row r="26" spans="1:20">
      <c r="G26" s="12" t="s">
        <v>216</v>
      </c>
      <c r="H26" s="12" t="s">
        <v>216</v>
      </c>
      <c r="I26" s="12" t="s">
        <v>216</v>
      </c>
      <c r="J26" s="12" t="s">
        <v>216</v>
      </c>
      <c r="K26" s="12" t="s">
        <v>216</v>
      </c>
      <c r="L26" s="12" t="s">
        <v>216</v>
      </c>
      <c r="M26" s="12" t="s">
        <v>216</v>
      </c>
      <c r="N26" s="12" t="s">
        <v>216</v>
      </c>
      <c r="O26" s="12" t="s">
        <v>216</v>
      </c>
      <c r="P26" s="12" t="s">
        <v>216</v>
      </c>
      <c r="Q26" s="12" t="s">
        <v>216</v>
      </c>
      <c r="R26" s="12" t="s">
        <v>216</v>
      </c>
      <c r="S26" s="12" t="s">
        <v>216</v>
      </c>
      <c r="T26" s="12" t="s">
        <v>216</v>
      </c>
    </row>
    <row r="27" spans="1:20" ht="28.8">
      <c r="G27" s="12" t="s">
        <v>176</v>
      </c>
      <c r="H27" s="12" t="s">
        <v>794</v>
      </c>
      <c r="I27" s="12" t="s">
        <v>794</v>
      </c>
      <c r="J27" s="12" t="s">
        <v>794</v>
      </c>
      <c r="K27" s="12" t="s">
        <v>794</v>
      </c>
      <c r="L27" s="12" t="s">
        <v>794</v>
      </c>
      <c r="M27" s="12" t="s">
        <v>794</v>
      </c>
      <c r="N27" s="12" t="s">
        <v>794</v>
      </c>
      <c r="O27" s="12" t="s">
        <v>794</v>
      </c>
      <c r="P27" s="12" t="s">
        <v>794</v>
      </c>
      <c r="Q27" s="12" t="s">
        <v>794</v>
      </c>
      <c r="R27" s="12" t="s">
        <v>794</v>
      </c>
      <c r="S27" s="12" t="s">
        <v>794</v>
      </c>
      <c r="T27" s="12" t="s">
        <v>794</v>
      </c>
    </row>
    <row r="28" spans="1:20" ht="28.8">
      <c r="G28" s="4" t="s">
        <v>202</v>
      </c>
      <c r="H28" s="12" t="s">
        <v>756</v>
      </c>
      <c r="I28" s="12" t="s">
        <v>756</v>
      </c>
      <c r="J28" s="12" t="s">
        <v>756</v>
      </c>
      <c r="K28" s="12" t="s">
        <v>756</v>
      </c>
      <c r="L28" s="12" t="s">
        <v>756</v>
      </c>
      <c r="M28" s="12" t="s">
        <v>756</v>
      </c>
      <c r="N28" s="12" t="s">
        <v>756</v>
      </c>
      <c r="O28" s="12" t="s">
        <v>756</v>
      </c>
      <c r="P28" s="12" t="s">
        <v>756</v>
      </c>
      <c r="Q28" s="12" t="s">
        <v>756</v>
      </c>
      <c r="R28" s="12" t="s">
        <v>756</v>
      </c>
      <c r="S28" s="12" t="s">
        <v>756</v>
      </c>
      <c r="T28" s="12" t="s">
        <v>756</v>
      </c>
    </row>
    <row r="29" spans="1:20">
      <c r="H29" s="12" t="s">
        <v>583</v>
      </c>
      <c r="I29" s="12" t="s">
        <v>653</v>
      </c>
      <c r="J29" s="12" t="s">
        <v>581</v>
      </c>
      <c r="K29" s="12" t="s">
        <v>579</v>
      </c>
      <c r="L29" s="12" t="s">
        <v>578</v>
      </c>
      <c r="M29" s="12" t="s">
        <v>577</v>
      </c>
      <c r="N29" s="12" t="s">
        <v>575</v>
      </c>
      <c r="O29" s="12" t="s">
        <v>574</v>
      </c>
      <c r="P29" s="12" t="s">
        <v>611</v>
      </c>
      <c r="Q29" s="12" t="s">
        <v>614</v>
      </c>
      <c r="R29" s="12" t="s">
        <v>615</v>
      </c>
      <c r="S29" s="12" t="s">
        <v>616</v>
      </c>
      <c r="T29" s="12" t="s">
        <v>617</v>
      </c>
    </row>
    <row r="30" spans="1:20">
      <c r="E30" s="32"/>
      <c r="H30" s="4" t="s">
        <v>202</v>
      </c>
      <c r="I30" s="4" t="s">
        <v>202</v>
      </c>
      <c r="J30" s="4" t="s">
        <v>202</v>
      </c>
      <c r="K30" s="4" t="s">
        <v>202</v>
      </c>
      <c r="L30" s="4" t="s">
        <v>202</v>
      </c>
      <c r="M30" s="4" t="s">
        <v>202</v>
      </c>
      <c r="N30" s="4" t="s">
        <v>202</v>
      </c>
      <c r="O30" s="4" t="s">
        <v>202</v>
      </c>
      <c r="P30" s="4" t="s">
        <v>202</v>
      </c>
      <c r="Q30" s="4" t="s">
        <v>202</v>
      </c>
      <c r="R30" s="4" t="s">
        <v>202</v>
      </c>
      <c r="S30" s="4" t="s">
        <v>202</v>
      </c>
      <c r="T30" s="4" t="s">
        <v>202</v>
      </c>
    </row>
    <row r="31" spans="1:20">
      <c r="E31" s="32"/>
    </row>
    <row r="32" spans="1:20">
      <c r="A32" s="1800" t="s">
        <v>6043</v>
      </c>
    </row>
    <row r="33" spans="1:8">
      <c r="A33" s="377" t="s">
        <v>513</v>
      </c>
    </row>
    <row r="34" spans="1:8" s="124" customFormat="1"/>
    <row r="35" spans="1:8" s="124" customFormat="1">
      <c r="A35" s="36" t="s">
        <v>109</v>
      </c>
    </row>
    <row r="36" spans="1:8" s="124" customFormat="1">
      <c r="A36" s="54" t="s">
        <v>700</v>
      </c>
    </row>
    <row r="37" spans="1:8" s="124" customFormat="1">
      <c r="A37" s="54" t="s">
        <v>90</v>
      </c>
    </row>
    <row r="38" spans="1:8" s="124" customFormat="1"/>
    <row r="39" spans="1:8" s="124" customFormat="1">
      <c r="C39" s="1409" t="s">
        <v>177</v>
      </c>
    </row>
    <row r="40" spans="1:8" s="124" customFormat="1">
      <c r="C40" s="1409" t="s">
        <v>127</v>
      </c>
    </row>
    <row r="41" spans="1:8" s="124" customFormat="1">
      <c r="A41" s="1450" t="s">
        <v>463</v>
      </c>
      <c r="B41" s="1325" t="s">
        <v>11</v>
      </c>
      <c r="C41" s="1316"/>
      <c r="D41" s="41" t="s">
        <v>91</v>
      </c>
      <c r="E41" s="41" t="s">
        <v>176</v>
      </c>
      <c r="F41" s="41" t="s">
        <v>216</v>
      </c>
      <c r="G41" s="125" t="s">
        <v>205</v>
      </c>
      <c r="H41" s="124" t="s">
        <v>671</v>
      </c>
    </row>
    <row r="42" spans="1:8" s="124" customFormat="1">
      <c r="A42" s="1450" t="s">
        <v>464</v>
      </c>
      <c r="B42" s="1325" t="s">
        <v>71</v>
      </c>
      <c r="C42" s="1316"/>
      <c r="D42" s="41" t="s">
        <v>91</v>
      </c>
      <c r="E42" s="41" t="s">
        <v>176</v>
      </c>
      <c r="F42" s="41" t="s">
        <v>216</v>
      </c>
      <c r="G42" s="125" t="s">
        <v>206</v>
      </c>
      <c r="H42" s="124" t="s">
        <v>671</v>
      </c>
    </row>
    <row r="43" spans="1:8" s="124" customFormat="1">
      <c r="A43" s="1450" t="s">
        <v>465</v>
      </c>
      <c r="B43" s="1325" t="s">
        <v>70</v>
      </c>
      <c r="C43" s="1316"/>
      <c r="D43" s="41" t="s">
        <v>91</v>
      </c>
      <c r="E43" s="41" t="s">
        <v>176</v>
      </c>
      <c r="F43" s="41" t="s">
        <v>216</v>
      </c>
      <c r="G43" s="125" t="s">
        <v>205</v>
      </c>
      <c r="H43" s="124" t="s">
        <v>672</v>
      </c>
    </row>
    <row r="44" spans="1:8" s="124" customFormat="1">
      <c r="A44" s="1443" t="s">
        <v>466</v>
      </c>
      <c r="B44" s="1325" t="s">
        <v>69</v>
      </c>
      <c r="C44" s="1316"/>
      <c r="D44" s="41" t="s">
        <v>91</v>
      </c>
      <c r="E44" s="41" t="s">
        <v>176</v>
      </c>
      <c r="F44" s="41" t="s">
        <v>216</v>
      </c>
      <c r="G44" s="125" t="s">
        <v>206</v>
      </c>
      <c r="H44" s="124" t="s">
        <v>672</v>
      </c>
    </row>
    <row r="45" spans="1:8" s="124" customFormat="1">
      <c r="A45" s="1450" t="s">
        <v>467</v>
      </c>
      <c r="B45" s="1325" t="s">
        <v>68</v>
      </c>
      <c r="C45" s="1316"/>
      <c r="D45" s="41" t="s">
        <v>91</v>
      </c>
      <c r="E45" s="41" t="s">
        <v>176</v>
      </c>
      <c r="F45" s="41" t="s">
        <v>216</v>
      </c>
      <c r="G45"/>
      <c r="H45"/>
    </row>
    <row r="46" spans="1:8">
      <c r="C46" s="222" t="s">
        <v>202</v>
      </c>
    </row>
  </sheetData>
  <mergeCells count="8">
    <mergeCell ref="G20:G21"/>
    <mergeCell ref="H20:T20"/>
    <mergeCell ref="A20:A21"/>
    <mergeCell ref="B20:B21"/>
    <mergeCell ref="C20:C21"/>
    <mergeCell ref="D20:D21"/>
    <mergeCell ref="E20:E21"/>
    <mergeCell ref="F20:F21"/>
  </mergeCells>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213">
    <tabColor rgb="FF00B0F0"/>
  </sheetPr>
  <dimension ref="A1:AB41"/>
  <sheetViews>
    <sheetView topLeftCell="M12" zoomScale="80" zoomScaleNormal="80" workbookViewId="0">
      <selection activeCell="T22" sqref="T22"/>
    </sheetView>
  </sheetViews>
  <sheetFormatPr defaultColWidth="9.33203125" defaultRowHeight="14.4"/>
  <cols>
    <col min="1" max="1" width="56.6640625" bestFit="1" customWidth="1"/>
    <col min="2" max="2" width="19.33203125" bestFit="1" customWidth="1"/>
    <col min="3" max="3" width="25" customWidth="1"/>
    <col min="4" max="4" width="19.5546875" customWidth="1"/>
    <col min="5" max="5" width="25.109375" customWidth="1"/>
    <col min="6" max="6" width="19.5546875" customWidth="1"/>
    <col min="7" max="7" width="24.44140625" customWidth="1"/>
    <col min="8" max="8" width="19.5546875" customWidth="1"/>
    <col min="9" max="9" width="23.5546875" customWidth="1"/>
    <col min="10" max="27" width="19.5546875" customWidth="1"/>
    <col min="28" max="29" width="18.5546875" customWidth="1"/>
    <col min="30" max="30" width="19.33203125" customWidth="1"/>
  </cols>
  <sheetData>
    <row r="1" spans="1:17">
      <c r="A1" s="1800" t="s">
        <v>6035</v>
      </c>
      <c r="E1" s="31"/>
    </row>
    <row r="2" spans="1:17" s="57" customFormat="1">
      <c r="A2" s="1827" t="s">
        <v>544</v>
      </c>
      <c r="C2" s="58"/>
    </row>
    <row r="3" spans="1:17" s="57" customFormat="1" ht="13.2">
      <c r="A3" s="1824"/>
    </row>
    <row r="4" spans="1:17" s="57" customFormat="1">
      <c r="A4" s="1800" t="s">
        <v>6044</v>
      </c>
    </row>
    <row r="5" spans="1:17" s="57" customFormat="1">
      <c r="A5" s="1827" t="s">
        <v>546</v>
      </c>
    </row>
    <row r="6" spans="1:17" s="57" customFormat="1" ht="13.2">
      <c r="A6" s="1824"/>
    </row>
    <row r="7" spans="1:17" s="57" customFormat="1" ht="48.75" customHeight="1">
      <c r="B7" s="1467" t="s">
        <v>519</v>
      </c>
      <c r="C7" s="1467" t="s">
        <v>522</v>
      </c>
      <c r="D7" s="1347" t="s">
        <v>1027</v>
      </c>
      <c r="E7" s="1347" t="s">
        <v>6195</v>
      </c>
    </row>
    <row r="8" spans="1:17" s="57" customFormat="1">
      <c r="B8" s="1467" t="s">
        <v>89</v>
      </c>
      <c r="C8" s="1467" t="s">
        <v>107</v>
      </c>
      <c r="D8" s="1467" t="s">
        <v>88</v>
      </c>
      <c r="E8" s="1467" t="s">
        <v>87</v>
      </c>
    </row>
    <row r="9" spans="1:17" s="57" customFormat="1">
      <c r="B9" s="1468"/>
      <c r="C9" s="1468"/>
      <c r="D9" s="1468"/>
      <c r="E9" s="1468"/>
    </row>
    <row r="10" spans="1:17" s="57" customFormat="1" ht="28.8">
      <c r="A10" s="1469"/>
      <c r="B10" s="19" t="s">
        <v>350</v>
      </c>
      <c r="C10" s="27" t="s">
        <v>78</v>
      </c>
      <c r="D10" s="27" t="s">
        <v>78</v>
      </c>
      <c r="E10" s="27" t="s">
        <v>79</v>
      </c>
    </row>
    <row r="11" spans="1:17" s="57" customFormat="1" ht="28.8">
      <c r="B11" s="275" t="s">
        <v>793</v>
      </c>
      <c r="C11" s="27" t="s">
        <v>689</v>
      </c>
      <c r="D11" s="27" t="s">
        <v>689</v>
      </c>
      <c r="E11" s="27" t="s">
        <v>689</v>
      </c>
    </row>
    <row r="12" spans="1:17" s="57" customFormat="1" ht="43.2">
      <c r="C12" s="27" t="s">
        <v>676</v>
      </c>
      <c r="D12" s="162" t="s">
        <v>1028</v>
      </c>
      <c r="E12" s="27" t="s">
        <v>6491</v>
      </c>
    </row>
    <row r="13" spans="1:17" s="57" customFormat="1">
      <c r="C13" s="27"/>
      <c r="D13" s="27"/>
    </row>
    <row r="14" spans="1:17" s="57" customFormat="1">
      <c r="A14" s="1800" t="s">
        <v>6045</v>
      </c>
      <c r="B14" s="1824"/>
      <c r="C14" s="1824"/>
      <c r="D14" s="1824"/>
      <c r="E14" s="1824"/>
      <c r="F14" s="1824"/>
      <c r="G14" s="1824"/>
      <c r="H14" s="1824"/>
      <c r="I14" s="1824"/>
      <c r="J14" s="1824"/>
      <c r="K14" s="1824"/>
      <c r="L14" s="1824"/>
      <c r="M14" s="1824"/>
      <c r="N14" s="1824"/>
      <c r="O14" s="1824"/>
      <c r="P14" s="1824"/>
      <c r="Q14" s="1824"/>
    </row>
    <row r="15" spans="1:17">
      <c r="A15" s="1827" t="s">
        <v>545</v>
      </c>
      <c r="B15" s="21"/>
      <c r="C15" s="21"/>
      <c r="D15" s="21"/>
      <c r="E15" s="21"/>
      <c r="F15" s="21"/>
      <c r="G15" s="21"/>
      <c r="H15" s="21"/>
      <c r="I15" s="21"/>
      <c r="J15" s="21"/>
      <c r="K15" s="21"/>
      <c r="L15" s="21"/>
      <c r="M15" s="21"/>
      <c r="N15" s="21"/>
      <c r="O15" s="21"/>
      <c r="P15" s="21"/>
      <c r="Q15" s="21"/>
    </row>
    <row r="16" spans="1:17">
      <c r="A16" s="21"/>
      <c r="B16" s="21"/>
      <c r="C16" s="21"/>
      <c r="D16" s="21"/>
      <c r="E16" s="21"/>
      <c r="F16" s="21"/>
      <c r="G16" s="21"/>
      <c r="H16" s="21"/>
      <c r="I16" s="21"/>
      <c r="J16" s="21"/>
      <c r="K16" s="21"/>
      <c r="L16" s="21"/>
      <c r="M16" s="21"/>
      <c r="N16" s="21"/>
      <c r="O16" s="21"/>
      <c r="P16" s="21"/>
      <c r="Q16" s="21"/>
    </row>
    <row r="17" spans="1:28">
      <c r="A17" s="2190" t="s">
        <v>518</v>
      </c>
      <c r="B17" s="2190" t="s">
        <v>519</v>
      </c>
      <c r="C17" s="2192" t="s">
        <v>520</v>
      </c>
      <c r="D17" s="2193"/>
      <c r="E17" s="2193"/>
      <c r="F17" s="2193"/>
      <c r="G17" s="2193"/>
      <c r="H17" s="2193"/>
      <c r="I17" s="2193"/>
      <c r="J17" s="2193"/>
      <c r="K17" s="2193"/>
      <c r="L17" s="2193"/>
      <c r="M17" s="2193"/>
      <c r="N17" s="2193"/>
      <c r="O17" s="2193"/>
      <c r="P17" s="2193"/>
      <c r="Q17" s="2194"/>
      <c r="R17" s="2195" t="s">
        <v>521</v>
      </c>
      <c r="S17" s="2196"/>
      <c r="T17" s="2196"/>
      <c r="U17" s="2196"/>
      <c r="V17" s="2196"/>
      <c r="W17" s="2196"/>
      <c r="X17" s="2196"/>
      <c r="Y17" s="2196"/>
      <c r="Z17" s="2197"/>
    </row>
    <row r="18" spans="1:28" ht="43.2">
      <c r="A18" s="2191"/>
      <c r="B18" s="2191"/>
      <c r="C18" s="1347" t="s">
        <v>522</v>
      </c>
      <c r="D18" s="1347" t="s">
        <v>1027</v>
      </c>
      <c r="E18" s="1347" t="s">
        <v>6195</v>
      </c>
      <c r="F18" s="1347" t="s">
        <v>530</v>
      </c>
      <c r="G18" s="1347" t="s">
        <v>531</v>
      </c>
      <c r="H18" s="1347" t="s">
        <v>523</v>
      </c>
      <c r="I18" s="1347" t="s">
        <v>524</v>
      </c>
      <c r="J18" s="1347" t="s">
        <v>525</v>
      </c>
      <c r="K18" s="1347" t="s">
        <v>5565</v>
      </c>
      <c r="L18" s="1347" t="s">
        <v>526</v>
      </c>
      <c r="M18" s="1347" t="s">
        <v>527</v>
      </c>
      <c r="N18" s="1347" t="s">
        <v>528</v>
      </c>
      <c r="O18" s="1347" t="s">
        <v>1029</v>
      </c>
      <c r="P18" s="1347" t="s">
        <v>529</v>
      </c>
      <c r="Q18" s="1347" t="s">
        <v>532</v>
      </c>
      <c r="R18" s="1347" t="s">
        <v>5770</v>
      </c>
      <c r="S18" s="1347" t="s">
        <v>533</v>
      </c>
      <c r="T18" s="1347" t="s">
        <v>5771</v>
      </c>
      <c r="U18" s="1347" t="s">
        <v>1030</v>
      </c>
      <c r="V18" s="1412" t="s">
        <v>534</v>
      </c>
      <c r="W18" s="1412" t="s">
        <v>535</v>
      </c>
      <c r="X18" s="1467" t="s">
        <v>536</v>
      </c>
      <c r="Y18" s="1412" t="s">
        <v>537</v>
      </c>
      <c r="Z18" s="1467" t="s">
        <v>538</v>
      </c>
    </row>
    <row r="19" spans="1:28">
      <c r="A19" s="1347" t="s">
        <v>13</v>
      </c>
      <c r="B19" s="1347" t="s">
        <v>89</v>
      </c>
      <c r="C19" s="1347" t="s">
        <v>107</v>
      </c>
      <c r="D19" s="1347" t="s">
        <v>88</v>
      </c>
      <c r="E19" s="1347" t="s">
        <v>87</v>
      </c>
      <c r="F19" s="1347" t="s">
        <v>86</v>
      </c>
      <c r="G19" s="1347" t="s">
        <v>85</v>
      </c>
      <c r="H19" s="1347" t="s">
        <v>84</v>
      </c>
      <c r="I19" s="1347" t="s">
        <v>83</v>
      </c>
      <c r="J19" s="1347" t="s">
        <v>82</v>
      </c>
      <c r="K19" s="1347" t="s">
        <v>81</v>
      </c>
      <c r="L19" s="1347" t="s">
        <v>80</v>
      </c>
      <c r="M19" s="1347" t="s">
        <v>137</v>
      </c>
      <c r="N19" s="1347" t="s">
        <v>136</v>
      </c>
      <c r="O19" s="1347" t="s">
        <v>135</v>
      </c>
      <c r="P19" s="1347" t="s">
        <v>134</v>
      </c>
      <c r="Q19" s="1347" t="s">
        <v>151</v>
      </c>
      <c r="R19" s="1467" t="s">
        <v>150</v>
      </c>
      <c r="S19" s="1467" t="s">
        <v>148</v>
      </c>
      <c r="T19" s="1467" t="s">
        <v>133</v>
      </c>
      <c r="U19" s="1467" t="s">
        <v>128</v>
      </c>
      <c r="V19" s="1467" t="s">
        <v>127</v>
      </c>
      <c r="W19" s="1467" t="s">
        <v>126</v>
      </c>
      <c r="X19" s="1467" t="s">
        <v>123</v>
      </c>
      <c r="Y19" s="1467" t="s">
        <v>122</v>
      </c>
      <c r="Z19" s="1467" t="s">
        <v>121</v>
      </c>
    </row>
    <row r="20" spans="1:28" s="37" customFormat="1">
      <c r="A20" s="1468"/>
      <c r="B20" s="1470"/>
      <c r="C20" s="1468"/>
      <c r="D20" s="1468"/>
      <c r="E20" s="1468"/>
      <c r="F20" s="1471"/>
      <c r="G20" s="1471"/>
      <c r="H20" s="1468"/>
      <c r="I20" s="1468"/>
      <c r="J20" s="1468"/>
      <c r="K20" s="1468"/>
      <c r="L20" s="1468"/>
      <c r="M20" s="1468"/>
      <c r="N20" s="1468"/>
      <c r="O20" s="1468"/>
      <c r="P20" s="1468"/>
      <c r="Q20" s="1468"/>
      <c r="R20" s="1468"/>
      <c r="S20" s="1468"/>
      <c r="T20" s="1468"/>
      <c r="U20" s="1468"/>
      <c r="V20" s="1468"/>
      <c r="W20" s="1468"/>
      <c r="X20" s="1468"/>
      <c r="Y20" s="1468"/>
      <c r="Z20" s="1468"/>
    </row>
    <row r="21" spans="1:28" ht="86.4">
      <c r="A21" s="18" t="s">
        <v>349</v>
      </c>
      <c r="B21" s="19" t="s">
        <v>350</v>
      </c>
      <c r="C21" s="27" t="s">
        <v>78</v>
      </c>
      <c r="D21" s="27" t="s">
        <v>78</v>
      </c>
      <c r="E21" s="27" t="s">
        <v>79</v>
      </c>
      <c r="F21" s="27" t="s">
        <v>687</v>
      </c>
      <c r="G21" s="27" t="s">
        <v>79</v>
      </c>
      <c r="H21" s="27" t="s">
        <v>677</v>
      </c>
      <c r="I21" s="27" t="s">
        <v>678</v>
      </c>
      <c r="J21" s="27" t="s">
        <v>679</v>
      </c>
      <c r="K21" s="27" t="s">
        <v>680</v>
      </c>
      <c r="L21" s="27" t="s">
        <v>681</v>
      </c>
      <c r="M21" s="27" t="s">
        <v>682</v>
      </c>
      <c r="N21" s="27" t="s">
        <v>683</v>
      </c>
      <c r="O21" s="27" t="s">
        <v>684</v>
      </c>
      <c r="P21" s="27" t="s">
        <v>79</v>
      </c>
      <c r="Q21" s="27" t="s">
        <v>688</v>
      </c>
      <c r="R21" s="12" t="s">
        <v>91</v>
      </c>
      <c r="S21" s="27" t="s">
        <v>78</v>
      </c>
      <c r="T21" s="12" t="s">
        <v>91</v>
      </c>
      <c r="U21" s="12" t="s">
        <v>141</v>
      </c>
      <c r="V21" s="12" t="s">
        <v>91</v>
      </c>
      <c r="W21" s="12" t="s">
        <v>91</v>
      </c>
      <c r="X21" s="27" t="s">
        <v>79</v>
      </c>
      <c r="Y21" s="12" t="s">
        <v>91</v>
      </c>
      <c r="Z21" s="12" t="s">
        <v>141</v>
      </c>
    </row>
    <row r="22" spans="1:28" ht="86.4">
      <c r="A22" s="222" t="s">
        <v>755</v>
      </c>
      <c r="B22" s="275" t="s">
        <v>692</v>
      </c>
      <c r="C22" s="27" t="s">
        <v>690</v>
      </c>
      <c r="D22" s="27" t="s">
        <v>690</v>
      </c>
      <c r="E22" s="27" t="s">
        <v>690</v>
      </c>
      <c r="G22" s="27" t="s">
        <v>686</v>
      </c>
      <c r="P22" s="27" t="s">
        <v>685</v>
      </c>
      <c r="R22" s="12" t="s">
        <v>90</v>
      </c>
      <c r="S22" s="27" t="s">
        <v>693</v>
      </c>
      <c r="T22" s="12" t="s">
        <v>90</v>
      </c>
      <c r="U22" s="27" t="s">
        <v>694</v>
      </c>
      <c r="V22" s="12" t="s">
        <v>90</v>
      </c>
      <c r="W22" s="12" t="s">
        <v>90</v>
      </c>
      <c r="X22" s="27" t="s">
        <v>695</v>
      </c>
      <c r="Y22" s="12" t="s">
        <v>90</v>
      </c>
      <c r="Z22" s="27" t="s">
        <v>696</v>
      </c>
    </row>
    <row r="23" spans="1:28" ht="57.6">
      <c r="C23" s="27" t="s">
        <v>676</v>
      </c>
      <c r="D23" s="162" t="s">
        <v>1028</v>
      </c>
      <c r="E23" s="27" t="s">
        <v>6491</v>
      </c>
      <c r="F23" s="27"/>
      <c r="G23" s="27"/>
      <c r="R23" s="27" t="s">
        <v>690</v>
      </c>
      <c r="T23" s="27" t="s">
        <v>690</v>
      </c>
      <c r="V23" s="27" t="s">
        <v>690</v>
      </c>
      <c r="W23" s="27" t="s">
        <v>690</v>
      </c>
      <c r="Y23" s="27" t="s">
        <v>697</v>
      </c>
    </row>
    <row r="24" spans="1:28">
      <c r="I24" s="27"/>
      <c r="R24" s="12" t="s">
        <v>216</v>
      </c>
      <c r="T24" s="12" t="s">
        <v>216</v>
      </c>
      <c r="V24" s="12" t="s">
        <v>216</v>
      </c>
      <c r="W24" s="12" t="s">
        <v>216</v>
      </c>
      <c r="Y24" s="12" t="s">
        <v>216</v>
      </c>
    </row>
    <row r="25" spans="1:28" ht="28.8">
      <c r="A25" s="21"/>
      <c r="R25" s="12" t="s">
        <v>176</v>
      </c>
      <c r="T25" s="12" t="s">
        <v>176</v>
      </c>
      <c r="U25" s="27"/>
      <c r="V25" s="12" t="s">
        <v>175</v>
      </c>
      <c r="W25" s="12" t="s">
        <v>175</v>
      </c>
      <c r="X25" s="27"/>
      <c r="Y25" s="12" t="s">
        <v>175</v>
      </c>
      <c r="Z25" s="27"/>
      <c r="AA25" s="27"/>
    </row>
    <row r="26" spans="1:28" ht="28.8">
      <c r="A26" s="21"/>
      <c r="E26" s="27"/>
      <c r="R26" s="27" t="s">
        <v>698</v>
      </c>
      <c r="S26" s="27"/>
      <c r="T26" s="27" t="s">
        <v>699</v>
      </c>
      <c r="U26" s="27"/>
      <c r="V26" s="23" t="s">
        <v>3256</v>
      </c>
      <c r="W26" s="23" t="s">
        <v>3256</v>
      </c>
      <c r="X26" s="27"/>
      <c r="Y26" s="27" t="s">
        <v>699</v>
      </c>
      <c r="Z26" s="27"/>
      <c r="AA26" s="27"/>
    </row>
    <row r="27" spans="1:28" ht="28.8">
      <c r="A27" s="1827"/>
      <c r="S27" s="27"/>
      <c r="U27" s="27"/>
      <c r="V27" s="23" t="s">
        <v>3257</v>
      </c>
      <c r="W27" s="23" t="s">
        <v>3257</v>
      </c>
      <c r="X27" s="27"/>
      <c r="Z27" s="27"/>
      <c r="AA27" s="27"/>
    </row>
    <row r="28" spans="1:28" ht="28.8">
      <c r="A28" s="1827"/>
      <c r="R28" s="27"/>
      <c r="S28" s="27"/>
      <c r="T28" s="27"/>
      <c r="U28" s="21"/>
      <c r="V28" s="27" t="s">
        <v>698</v>
      </c>
      <c r="W28" s="27" t="s">
        <v>699</v>
      </c>
      <c r="Y28" s="27"/>
      <c r="Z28" s="27"/>
      <c r="AA28" s="27"/>
      <c r="AB28" s="27"/>
    </row>
    <row r="29" spans="1:28">
      <c r="A29" s="1800" t="s">
        <v>6046</v>
      </c>
      <c r="Q29" s="32"/>
      <c r="S29" s="32"/>
      <c r="U29" s="89"/>
      <c r="V29" s="89"/>
      <c r="W29" s="21"/>
      <c r="Z29" s="32"/>
    </row>
    <row r="30" spans="1:28">
      <c r="A30" s="1827" t="s">
        <v>6331</v>
      </c>
      <c r="Q30" s="32"/>
      <c r="S30" s="32"/>
      <c r="U30" s="89"/>
      <c r="V30" s="89"/>
      <c r="W30" s="21"/>
      <c r="Z30" s="32"/>
    </row>
    <row r="31" spans="1:28">
      <c r="A31" s="1827"/>
      <c r="Q31" s="32"/>
      <c r="S31" s="32"/>
      <c r="U31" s="89"/>
      <c r="V31" s="17"/>
      <c r="W31" s="17"/>
      <c r="Z31" s="32"/>
    </row>
    <row r="32" spans="1:28" ht="43.2">
      <c r="A32" s="21"/>
      <c r="C32" s="1412" t="s">
        <v>534</v>
      </c>
      <c r="D32" s="1412" t="s">
        <v>535</v>
      </c>
      <c r="E32" s="1412" t="s">
        <v>1031</v>
      </c>
      <c r="F32" s="1412" t="s">
        <v>1032</v>
      </c>
      <c r="G32" s="1412" t="s">
        <v>539</v>
      </c>
      <c r="H32" s="1472" t="s">
        <v>540</v>
      </c>
      <c r="I32" s="1412" t="s">
        <v>541</v>
      </c>
      <c r="J32" s="1335" t="s">
        <v>542</v>
      </c>
      <c r="U32" s="21"/>
      <c r="V32" s="17"/>
      <c r="W32" s="21"/>
    </row>
    <row r="33" spans="1:22">
      <c r="C33" s="1467" t="s">
        <v>127</v>
      </c>
      <c r="D33" s="1467" t="s">
        <v>126</v>
      </c>
      <c r="E33" s="1467" t="s">
        <v>125</v>
      </c>
      <c r="F33" s="1467" t="s">
        <v>124</v>
      </c>
      <c r="G33" s="1467" t="s">
        <v>147</v>
      </c>
      <c r="H33" s="1467" t="s">
        <v>120</v>
      </c>
      <c r="I33" s="1467" t="s">
        <v>146</v>
      </c>
      <c r="J33" s="1467" t="s">
        <v>145</v>
      </c>
    </row>
    <row r="34" spans="1:22">
      <c r="A34" s="1313" t="s">
        <v>543</v>
      </c>
      <c r="B34" s="1334" t="s">
        <v>12</v>
      </c>
      <c r="C34" s="1314"/>
      <c r="D34" s="1314"/>
      <c r="E34" s="1314"/>
      <c r="F34" s="1314"/>
      <c r="G34" s="1314"/>
      <c r="H34" s="1314"/>
      <c r="I34" s="1314"/>
      <c r="J34" s="1314"/>
      <c r="V34" s="41"/>
    </row>
    <row r="35" spans="1:22" ht="57.6">
      <c r="C35" s="12" t="s">
        <v>91</v>
      </c>
      <c r="D35" s="12" t="s">
        <v>91</v>
      </c>
      <c r="E35" s="12" t="s">
        <v>91</v>
      </c>
      <c r="F35" s="12" t="s">
        <v>91</v>
      </c>
      <c r="G35" s="27" t="s">
        <v>114</v>
      </c>
      <c r="H35" s="27" t="s">
        <v>79</v>
      </c>
      <c r="I35" s="27" t="s">
        <v>712</v>
      </c>
      <c r="J35" s="27" t="s">
        <v>79</v>
      </c>
      <c r="V35" s="41"/>
    </row>
    <row r="36" spans="1:22" ht="57.6">
      <c r="C36" s="12" t="s">
        <v>691</v>
      </c>
      <c r="D36" s="12" t="s">
        <v>691</v>
      </c>
      <c r="E36" s="12" t="s">
        <v>691</v>
      </c>
      <c r="F36" s="12" t="s">
        <v>691</v>
      </c>
      <c r="G36" s="27" t="s">
        <v>673</v>
      </c>
      <c r="H36" s="27" t="s">
        <v>674</v>
      </c>
      <c r="J36" s="27" t="s">
        <v>675</v>
      </c>
      <c r="V36" s="41"/>
    </row>
    <row r="37" spans="1:22">
      <c r="C37" s="12" t="s">
        <v>216</v>
      </c>
      <c r="D37" s="12" t="s">
        <v>216</v>
      </c>
      <c r="E37" s="12" t="s">
        <v>216</v>
      </c>
      <c r="F37" s="12" t="s">
        <v>216</v>
      </c>
      <c r="G37" s="27"/>
      <c r="H37" s="27"/>
      <c r="J37" s="27"/>
      <c r="O37" s="34"/>
      <c r="P37" s="34"/>
    </row>
    <row r="38" spans="1:22" ht="28.8">
      <c r="C38" s="12" t="s">
        <v>175</v>
      </c>
      <c r="D38" s="12" t="s">
        <v>175</v>
      </c>
      <c r="E38" s="12" t="s">
        <v>176</v>
      </c>
      <c r="F38" s="12" t="s">
        <v>176</v>
      </c>
    </row>
    <row r="39" spans="1:22">
      <c r="E39" s="32" t="s">
        <v>181</v>
      </c>
      <c r="F39" s="32" t="s">
        <v>180</v>
      </c>
    </row>
    <row r="40" spans="1:22">
      <c r="C40" s="32" t="s">
        <v>90</v>
      </c>
      <c r="D40" s="32" t="s">
        <v>90</v>
      </c>
      <c r="E40" s="32" t="s">
        <v>90</v>
      </c>
      <c r="F40" s="32" t="s">
        <v>90</v>
      </c>
    </row>
    <row r="41" spans="1:22" ht="28.8">
      <c r="C41" s="32" t="s">
        <v>698</v>
      </c>
      <c r="D41" s="32" t="s">
        <v>699</v>
      </c>
      <c r="E41" s="32" t="s">
        <v>699</v>
      </c>
      <c r="F41" s="32" t="s">
        <v>699</v>
      </c>
    </row>
  </sheetData>
  <mergeCells count="4">
    <mergeCell ref="A17:A18"/>
    <mergeCell ref="B17:B18"/>
    <mergeCell ref="C17:Q17"/>
    <mergeCell ref="R17:Z17"/>
  </mergeCells>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5"/>
  <dimension ref="A1:AC811"/>
  <sheetViews>
    <sheetView showGridLines="0" topLeftCell="C1" zoomScale="80" zoomScaleNormal="80" workbookViewId="0"/>
  </sheetViews>
  <sheetFormatPr defaultColWidth="9.33203125" defaultRowHeight="14.4"/>
  <cols>
    <col min="1" max="1" width="64.44140625" style="35" customWidth="1"/>
    <col min="2" max="2" width="19" style="35" customWidth="1"/>
    <col min="3" max="11" width="22.5546875" style="35" customWidth="1"/>
    <col min="12" max="12" width="67.5546875" style="35" customWidth="1"/>
    <col min="13" max="13" width="13.33203125" style="35" customWidth="1"/>
    <col min="14" max="14" width="18.5546875" style="35" customWidth="1"/>
    <col min="15" max="15" width="12.44140625" style="35" customWidth="1"/>
    <col min="16" max="16" width="11" style="35" customWidth="1"/>
    <col min="17" max="17" width="10.5546875" style="35" customWidth="1"/>
    <col min="18" max="18" width="11.5546875" style="35" customWidth="1"/>
    <col min="19" max="236" width="9.33203125" style="35"/>
    <col min="237" max="237" width="2.44140625" style="35" customWidth="1"/>
    <col min="238" max="238" width="3" style="35" customWidth="1"/>
    <col min="239" max="239" width="55" style="35" customWidth="1"/>
    <col min="240" max="245" width="18.5546875" style="35" customWidth="1"/>
    <col min="246" max="246" width="19.5546875" style="35" customWidth="1"/>
    <col min="247" max="249" width="18.5546875" style="35" customWidth="1"/>
    <col min="250" max="251" width="17.5546875" style="35" customWidth="1"/>
    <col min="252" max="253" width="20.5546875" style="35" customWidth="1"/>
    <col min="254" max="254" width="21.6640625" style="35" customWidth="1"/>
    <col min="255" max="256" width="17.5546875" style="35" customWidth="1"/>
    <col min="257" max="257" width="18.6640625" style="35" bestFit="1" customWidth="1"/>
    <col min="258" max="258" width="17.5546875" style="35" customWidth="1"/>
    <col min="259" max="492" width="9.33203125" style="35"/>
    <col min="493" max="493" width="2.44140625" style="35" customWidth="1"/>
    <col min="494" max="494" width="3" style="35" customWidth="1"/>
    <col min="495" max="495" width="55" style="35" customWidth="1"/>
    <col min="496" max="501" width="18.5546875" style="35" customWidth="1"/>
    <col min="502" max="502" width="19.5546875" style="35" customWidth="1"/>
    <col min="503" max="505" width="18.5546875" style="35" customWidth="1"/>
    <col min="506" max="507" width="17.5546875" style="35" customWidth="1"/>
    <col min="508" max="509" width="20.5546875" style="35" customWidth="1"/>
    <col min="510" max="510" width="21.6640625" style="35" customWidth="1"/>
    <col min="511" max="512" width="17.5546875" style="35" customWidth="1"/>
    <col min="513" max="513" width="18.6640625" style="35" bestFit="1" customWidth="1"/>
    <col min="514" max="514" width="17.5546875" style="35" customWidth="1"/>
    <col min="515" max="748" width="9.33203125" style="35"/>
    <col min="749" max="749" width="2.44140625" style="35" customWidth="1"/>
    <col min="750" max="750" width="3" style="35" customWidth="1"/>
    <col min="751" max="751" width="55" style="35" customWidth="1"/>
    <col min="752" max="757" width="18.5546875" style="35" customWidth="1"/>
    <col min="758" max="758" width="19.5546875" style="35" customWidth="1"/>
    <col min="759" max="761" width="18.5546875" style="35" customWidth="1"/>
    <col min="762" max="763" width="17.5546875" style="35" customWidth="1"/>
    <col min="764" max="765" width="20.5546875" style="35" customWidth="1"/>
    <col min="766" max="766" width="21.6640625" style="35" customWidth="1"/>
    <col min="767" max="768" width="17.5546875" style="35" customWidth="1"/>
    <col min="769" max="769" width="18.6640625" style="35" bestFit="1" customWidth="1"/>
    <col min="770" max="770" width="17.5546875" style="35" customWidth="1"/>
    <col min="771" max="1004" width="9.33203125" style="35"/>
    <col min="1005" max="1005" width="2.44140625" style="35" customWidth="1"/>
    <col min="1006" max="1006" width="3" style="35" customWidth="1"/>
    <col min="1007" max="1007" width="55" style="35" customWidth="1"/>
    <col min="1008" max="1013" width="18.5546875" style="35" customWidth="1"/>
    <col min="1014" max="1014" width="19.5546875" style="35" customWidth="1"/>
    <col min="1015" max="1017" width="18.5546875" style="35" customWidth="1"/>
    <col min="1018" max="1019" width="17.5546875" style="35" customWidth="1"/>
    <col min="1020" max="1021" width="20.5546875" style="35" customWidth="1"/>
    <col min="1022" max="1022" width="21.6640625" style="35" customWidth="1"/>
    <col min="1023" max="1024" width="17.5546875" style="35" customWidth="1"/>
    <col min="1025" max="1025" width="18.6640625" style="35" bestFit="1" customWidth="1"/>
    <col min="1026" max="1026" width="17.5546875" style="35" customWidth="1"/>
    <col min="1027" max="1260" width="9.33203125" style="35"/>
    <col min="1261" max="1261" width="2.44140625" style="35" customWidth="1"/>
    <col min="1262" max="1262" width="3" style="35" customWidth="1"/>
    <col min="1263" max="1263" width="55" style="35" customWidth="1"/>
    <col min="1264" max="1269" width="18.5546875" style="35" customWidth="1"/>
    <col min="1270" max="1270" width="19.5546875" style="35" customWidth="1"/>
    <col min="1271" max="1273" width="18.5546875" style="35" customWidth="1"/>
    <col min="1274" max="1275" width="17.5546875" style="35" customWidth="1"/>
    <col min="1276" max="1277" width="20.5546875" style="35" customWidth="1"/>
    <col min="1278" max="1278" width="21.6640625" style="35" customWidth="1"/>
    <col min="1279" max="1280" width="17.5546875" style="35" customWidth="1"/>
    <col min="1281" max="1281" width="18.6640625" style="35" bestFit="1" customWidth="1"/>
    <col min="1282" max="1282" width="17.5546875" style="35" customWidth="1"/>
    <col min="1283" max="1516" width="9.33203125" style="35"/>
    <col min="1517" max="1517" width="2.44140625" style="35" customWidth="1"/>
    <col min="1518" max="1518" width="3" style="35" customWidth="1"/>
    <col min="1519" max="1519" width="55" style="35" customWidth="1"/>
    <col min="1520" max="1525" width="18.5546875" style="35" customWidth="1"/>
    <col min="1526" max="1526" width="19.5546875" style="35" customWidth="1"/>
    <col min="1527" max="1529" width="18.5546875" style="35" customWidth="1"/>
    <col min="1530" max="1531" width="17.5546875" style="35" customWidth="1"/>
    <col min="1532" max="1533" width="20.5546875" style="35" customWidth="1"/>
    <col min="1534" max="1534" width="21.6640625" style="35" customWidth="1"/>
    <col min="1535" max="1536" width="17.5546875" style="35" customWidth="1"/>
    <col min="1537" max="1537" width="18.6640625" style="35" bestFit="1" customWidth="1"/>
    <col min="1538" max="1538" width="17.5546875" style="35" customWidth="1"/>
    <col min="1539" max="1772" width="9.33203125" style="35"/>
    <col min="1773" max="1773" width="2.44140625" style="35" customWidth="1"/>
    <col min="1774" max="1774" width="3" style="35" customWidth="1"/>
    <col min="1775" max="1775" width="55" style="35" customWidth="1"/>
    <col min="1776" max="1781" width="18.5546875" style="35" customWidth="1"/>
    <col min="1782" max="1782" width="19.5546875" style="35" customWidth="1"/>
    <col min="1783" max="1785" width="18.5546875" style="35" customWidth="1"/>
    <col min="1786" max="1787" width="17.5546875" style="35" customWidth="1"/>
    <col min="1788" max="1789" width="20.5546875" style="35" customWidth="1"/>
    <col min="1790" max="1790" width="21.6640625" style="35" customWidth="1"/>
    <col min="1791" max="1792" width="17.5546875" style="35" customWidth="1"/>
    <col min="1793" max="1793" width="18.6640625" style="35" bestFit="1" customWidth="1"/>
    <col min="1794" max="1794" width="17.5546875" style="35" customWidth="1"/>
    <col min="1795" max="2028" width="9.33203125" style="35"/>
    <col min="2029" max="2029" width="2.44140625" style="35" customWidth="1"/>
    <col min="2030" max="2030" width="3" style="35" customWidth="1"/>
    <col min="2031" max="2031" width="55" style="35" customWidth="1"/>
    <col min="2032" max="2037" width="18.5546875" style="35" customWidth="1"/>
    <col min="2038" max="2038" width="19.5546875" style="35" customWidth="1"/>
    <col min="2039" max="2041" width="18.5546875" style="35" customWidth="1"/>
    <col min="2042" max="2043" width="17.5546875" style="35" customWidth="1"/>
    <col min="2044" max="2045" width="20.5546875" style="35" customWidth="1"/>
    <col min="2046" max="2046" width="21.6640625" style="35" customWidth="1"/>
    <col min="2047" max="2048" width="17.5546875" style="35" customWidth="1"/>
    <col min="2049" max="2049" width="18.6640625" style="35" bestFit="1" customWidth="1"/>
    <col min="2050" max="2050" width="17.5546875" style="35" customWidth="1"/>
    <col min="2051" max="2284" width="9.33203125" style="35"/>
    <col min="2285" max="2285" width="2.44140625" style="35" customWidth="1"/>
    <col min="2286" max="2286" width="3" style="35" customWidth="1"/>
    <col min="2287" max="2287" width="55" style="35" customWidth="1"/>
    <col min="2288" max="2293" width="18.5546875" style="35" customWidth="1"/>
    <col min="2294" max="2294" width="19.5546875" style="35" customWidth="1"/>
    <col min="2295" max="2297" width="18.5546875" style="35" customWidth="1"/>
    <col min="2298" max="2299" width="17.5546875" style="35" customWidth="1"/>
    <col min="2300" max="2301" width="20.5546875" style="35" customWidth="1"/>
    <col min="2302" max="2302" width="21.6640625" style="35" customWidth="1"/>
    <col min="2303" max="2304" width="17.5546875" style="35" customWidth="1"/>
    <col min="2305" max="2305" width="18.6640625" style="35" bestFit="1" customWidth="1"/>
    <col min="2306" max="2306" width="17.5546875" style="35" customWidth="1"/>
    <col min="2307" max="2540" width="9.33203125" style="35"/>
    <col min="2541" max="2541" width="2.44140625" style="35" customWidth="1"/>
    <col min="2542" max="2542" width="3" style="35" customWidth="1"/>
    <col min="2543" max="2543" width="55" style="35" customWidth="1"/>
    <col min="2544" max="2549" width="18.5546875" style="35" customWidth="1"/>
    <col min="2550" max="2550" width="19.5546875" style="35" customWidth="1"/>
    <col min="2551" max="2553" width="18.5546875" style="35" customWidth="1"/>
    <col min="2554" max="2555" width="17.5546875" style="35" customWidth="1"/>
    <col min="2556" max="2557" width="20.5546875" style="35" customWidth="1"/>
    <col min="2558" max="2558" width="21.6640625" style="35" customWidth="1"/>
    <col min="2559" max="2560" width="17.5546875" style="35" customWidth="1"/>
    <col min="2561" max="2561" width="18.6640625" style="35" bestFit="1" customWidth="1"/>
    <col min="2562" max="2562" width="17.5546875" style="35" customWidth="1"/>
    <col min="2563" max="2796" width="9.33203125" style="35"/>
    <col min="2797" max="2797" width="2.44140625" style="35" customWidth="1"/>
    <col min="2798" max="2798" width="3" style="35" customWidth="1"/>
    <col min="2799" max="2799" width="55" style="35" customWidth="1"/>
    <col min="2800" max="2805" width="18.5546875" style="35" customWidth="1"/>
    <col min="2806" max="2806" width="19.5546875" style="35" customWidth="1"/>
    <col min="2807" max="2809" width="18.5546875" style="35" customWidth="1"/>
    <col min="2810" max="2811" width="17.5546875" style="35" customWidth="1"/>
    <col min="2812" max="2813" width="20.5546875" style="35" customWidth="1"/>
    <col min="2814" max="2814" width="21.6640625" style="35" customWidth="1"/>
    <col min="2815" max="2816" width="17.5546875" style="35" customWidth="1"/>
    <col min="2817" max="2817" width="18.6640625" style="35" bestFit="1" customWidth="1"/>
    <col min="2818" max="2818" width="17.5546875" style="35" customWidth="1"/>
    <col min="2819" max="3052" width="9.33203125" style="35"/>
    <col min="3053" max="3053" width="2.44140625" style="35" customWidth="1"/>
    <col min="3054" max="3054" width="3" style="35" customWidth="1"/>
    <col min="3055" max="3055" width="55" style="35" customWidth="1"/>
    <col min="3056" max="3061" width="18.5546875" style="35" customWidth="1"/>
    <col min="3062" max="3062" width="19.5546875" style="35" customWidth="1"/>
    <col min="3063" max="3065" width="18.5546875" style="35" customWidth="1"/>
    <col min="3066" max="3067" width="17.5546875" style="35" customWidth="1"/>
    <col min="3068" max="3069" width="20.5546875" style="35" customWidth="1"/>
    <col min="3070" max="3070" width="21.6640625" style="35" customWidth="1"/>
    <col min="3071" max="3072" width="17.5546875" style="35" customWidth="1"/>
    <col min="3073" max="3073" width="18.6640625" style="35" bestFit="1" customWidth="1"/>
    <col min="3074" max="3074" width="17.5546875" style="35" customWidth="1"/>
    <col min="3075" max="3308" width="9.33203125" style="35"/>
    <col min="3309" max="3309" width="2.44140625" style="35" customWidth="1"/>
    <col min="3310" max="3310" width="3" style="35" customWidth="1"/>
    <col min="3311" max="3311" width="55" style="35" customWidth="1"/>
    <col min="3312" max="3317" width="18.5546875" style="35" customWidth="1"/>
    <col min="3318" max="3318" width="19.5546875" style="35" customWidth="1"/>
    <col min="3319" max="3321" width="18.5546875" style="35" customWidth="1"/>
    <col min="3322" max="3323" width="17.5546875" style="35" customWidth="1"/>
    <col min="3324" max="3325" width="20.5546875" style="35" customWidth="1"/>
    <col min="3326" max="3326" width="21.6640625" style="35" customWidth="1"/>
    <col min="3327" max="3328" width="17.5546875" style="35" customWidth="1"/>
    <col min="3329" max="3329" width="18.6640625" style="35" bestFit="1" customWidth="1"/>
    <col min="3330" max="3330" width="17.5546875" style="35" customWidth="1"/>
    <col min="3331" max="3564" width="9.33203125" style="35"/>
    <col min="3565" max="3565" width="2.44140625" style="35" customWidth="1"/>
    <col min="3566" max="3566" width="3" style="35" customWidth="1"/>
    <col min="3567" max="3567" width="55" style="35" customWidth="1"/>
    <col min="3568" max="3573" width="18.5546875" style="35" customWidth="1"/>
    <col min="3574" max="3574" width="19.5546875" style="35" customWidth="1"/>
    <col min="3575" max="3577" width="18.5546875" style="35" customWidth="1"/>
    <col min="3578" max="3579" width="17.5546875" style="35" customWidth="1"/>
    <col min="3580" max="3581" width="20.5546875" style="35" customWidth="1"/>
    <col min="3582" max="3582" width="21.6640625" style="35" customWidth="1"/>
    <col min="3583" max="3584" width="17.5546875" style="35" customWidth="1"/>
    <col min="3585" max="3585" width="18.6640625" style="35" bestFit="1" customWidth="1"/>
    <col min="3586" max="3586" width="17.5546875" style="35" customWidth="1"/>
    <col min="3587" max="3820" width="9.33203125" style="35"/>
    <col min="3821" max="3821" width="2.44140625" style="35" customWidth="1"/>
    <col min="3822" max="3822" width="3" style="35" customWidth="1"/>
    <col min="3823" max="3823" width="55" style="35" customWidth="1"/>
    <col min="3824" max="3829" width="18.5546875" style="35" customWidth="1"/>
    <col min="3830" max="3830" width="19.5546875" style="35" customWidth="1"/>
    <col min="3831" max="3833" width="18.5546875" style="35" customWidth="1"/>
    <col min="3834" max="3835" width="17.5546875" style="35" customWidth="1"/>
    <col min="3836" max="3837" width="20.5546875" style="35" customWidth="1"/>
    <col min="3838" max="3838" width="21.6640625" style="35" customWidth="1"/>
    <col min="3839" max="3840" width="17.5546875" style="35" customWidth="1"/>
    <col min="3841" max="3841" width="18.6640625" style="35" bestFit="1" customWidth="1"/>
    <col min="3842" max="3842" width="17.5546875" style="35" customWidth="1"/>
    <col min="3843" max="4076" width="9.33203125" style="35"/>
    <col min="4077" max="4077" width="2.44140625" style="35" customWidth="1"/>
    <col min="4078" max="4078" width="3" style="35" customWidth="1"/>
    <col min="4079" max="4079" width="55" style="35" customWidth="1"/>
    <col min="4080" max="4085" width="18.5546875" style="35" customWidth="1"/>
    <col min="4086" max="4086" width="19.5546875" style="35" customWidth="1"/>
    <col min="4087" max="4089" width="18.5546875" style="35" customWidth="1"/>
    <col min="4090" max="4091" width="17.5546875" style="35" customWidth="1"/>
    <col min="4092" max="4093" width="20.5546875" style="35" customWidth="1"/>
    <col min="4094" max="4094" width="21.6640625" style="35" customWidth="1"/>
    <col min="4095" max="4096" width="17.5546875" style="35" customWidth="1"/>
    <col min="4097" max="4097" width="18.6640625" style="35" bestFit="1" customWidth="1"/>
    <col min="4098" max="4098" width="17.5546875" style="35" customWidth="1"/>
    <col min="4099" max="4332" width="9.33203125" style="35"/>
    <col min="4333" max="4333" width="2.44140625" style="35" customWidth="1"/>
    <col min="4334" max="4334" width="3" style="35" customWidth="1"/>
    <col min="4335" max="4335" width="55" style="35" customWidth="1"/>
    <col min="4336" max="4341" width="18.5546875" style="35" customWidth="1"/>
    <col min="4342" max="4342" width="19.5546875" style="35" customWidth="1"/>
    <col min="4343" max="4345" width="18.5546875" style="35" customWidth="1"/>
    <col min="4346" max="4347" width="17.5546875" style="35" customWidth="1"/>
    <col min="4348" max="4349" width="20.5546875" style="35" customWidth="1"/>
    <col min="4350" max="4350" width="21.6640625" style="35" customWidth="1"/>
    <col min="4351" max="4352" width="17.5546875" style="35" customWidth="1"/>
    <col min="4353" max="4353" width="18.6640625" style="35" bestFit="1" customWidth="1"/>
    <col min="4354" max="4354" width="17.5546875" style="35" customWidth="1"/>
    <col min="4355" max="4588" width="9.33203125" style="35"/>
    <col min="4589" max="4589" width="2.44140625" style="35" customWidth="1"/>
    <col min="4590" max="4590" width="3" style="35" customWidth="1"/>
    <col min="4591" max="4591" width="55" style="35" customWidth="1"/>
    <col min="4592" max="4597" width="18.5546875" style="35" customWidth="1"/>
    <col min="4598" max="4598" width="19.5546875" style="35" customWidth="1"/>
    <col min="4599" max="4601" width="18.5546875" style="35" customWidth="1"/>
    <col min="4602" max="4603" width="17.5546875" style="35" customWidth="1"/>
    <col min="4604" max="4605" width="20.5546875" style="35" customWidth="1"/>
    <col min="4606" max="4606" width="21.6640625" style="35" customWidth="1"/>
    <col min="4607" max="4608" width="17.5546875" style="35" customWidth="1"/>
    <col min="4609" max="4609" width="18.6640625" style="35" bestFit="1" customWidth="1"/>
    <col min="4610" max="4610" width="17.5546875" style="35" customWidth="1"/>
    <col min="4611" max="4844" width="9.33203125" style="35"/>
    <col min="4845" max="4845" width="2.44140625" style="35" customWidth="1"/>
    <col min="4846" max="4846" width="3" style="35" customWidth="1"/>
    <col min="4847" max="4847" width="55" style="35" customWidth="1"/>
    <col min="4848" max="4853" width="18.5546875" style="35" customWidth="1"/>
    <col min="4854" max="4854" width="19.5546875" style="35" customWidth="1"/>
    <col min="4855" max="4857" width="18.5546875" style="35" customWidth="1"/>
    <col min="4858" max="4859" width="17.5546875" style="35" customWidth="1"/>
    <col min="4860" max="4861" width="20.5546875" style="35" customWidth="1"/>
    <col min="4862" max="4862" width="21.6640625" style="35" customWidth="1"/>
    <col min="4863" max="4864" width="17.5546875" style="35" customWidth="1"/>
    <col min="4865" max="4865" width="18.6640625" style="35" bestFit="1" customWidth="1"/>
    <col min="4866" max="4866" width="17.5546875" style="35" customWidth="1"/>
    <col min="4867" max="5100" width="9.33203125" style="35"/>
    <col min="5101" max="5101" width="2.44140625" style="35" customWidth="1"/>
    <col min="5102" max="5102" width="3" style="35" customWidth="1"/>
    <col min="5103" max="5103" width="55" style="35" customWidth="1"/>
    <col min="5104" max="5109" width="18.5546875" style="35" customWidth="1"/>
    <col min="5110" max="5110" width="19.5546875" style="35" customWidth="1"/>
    <col min="5111" max="5113" width="18.5546875" style="35" customWidth="1"/>
    <col min="5114" max="5115" width="17.5546875" style="35" customWidth="1"/>
    <col min="5116" max="5117" width="20.5546875" style="35" customWidth="1"/>
    <col min="5118" max="5118" width="21.6640625" style="35" customWidth="1"/>
    <col min="5119" max="5120" width="17.5546875" style="35" customWidth="1"/>
    <col min="5121" max="5121" width="18.6640625" style="35" bestFit="1" customWidth="1"/>
    <col min="5122" max="5122" width="17.5546875" style="35" customWidth="1"/>
    <col min="5123" max="5356" width="9.33203125" style="35"/>
    <col min="5357" max="5357" width="2.44140625" style="35" customWidth="1"/>
    <col min="5358" max="5358" width="3" style="35" customWidth="1"/>
    <col min="5359" max="5359" width="55" style="35" customWidth="1"/>
    <col min="5360" max="5365" width="18.5546875" style="35" customWidth="1"/>
    <col min="5366" max="5366" width="19.5546875" style="35" customWidth="1"/>
    <col min="5367" max="5369" width="18.5546875" style="35" customWidth="1"/>
    <col min="5370" max="5371" width="17.5546875" style="35" customWidth="1"/>
    <col min="5372" max="5373" width="20.5546875" style="35" customWidth="1"/>
    <col min="5374" max="5374" width="21.6640625" style="35" customWidth="1"/>
    <col min="5375" max="5376" width="17.5546875" style="35" customWidth="1"/>
    <col min="5377" max="5377" width="18.6640625" style="35" bestFit="1" customWidth="1"/>
    <col min="5378" max="5378" width="17.5546875" style="35" customWidth="1"/>
    <col min="5379" max="5612" width="9.33203125" style="35"/>
    <col min="5613" max="5613" width="2.44140625" style="35" customWidth="1"/>
    <col min="5614" max="5614" width="3" style="35" customWidth="1"/>
    <col min="5615" max="5615" width="55" style="35" customWidth="1"/>
    <col min="5616" max="5621" width="18.5546875" style="35" customWidth="1"/>
    <col min="5622" max="5622" width="19.5546875" style="35" customWidth="1"/>
    <col min="5623" max="5625" width="18.5546875" style="35" customWidth="1"/>
    <col min="5626" max="5627" width="17.5546875" style="35" customWidth="1"/>
    <col min="5628" max="5629" width="20.5546875" style="35" customWidth="1"/>
    <col min="5630" max="5630" width="21.6640625" style="35" customWidth="1"/>
    <col min="5631" max="5632" width="17.5546875" style="35" customWidth="1"/>
    <col min="5633" max="5633" width="18.6640625" style="35" bestFit="1" customWidth="1"/>
    <col min="5634" max="5634" width="17.5546875" style="35" customWidth="1"/>
    <col min="5635" max="5868" width="9.33203125" style="35"/>
    <col min="5869" max="5869" width="2.44140625" style="35" customWidth="1"/>
    <col min="5870" max="5870" width="3" style="35" customWidth="1"/>
    <col min="5871" max="5871" width="55" style="35" customWidth="1"/>
    <col min="5872" max="5877" width="18.5546875" style="35" customWidth="1"/>
    <col min="5878" max="5878" width="19.5546875" style="35" customWidth="1"/>
    <col min="5879" max="5881" width="18.5546875" style="35" customWidth="1"/>
    <col min="5882" max="5883" width="17.5546875" style="35" customWidth="1"/>
    <col min="5884" max="5885" width="20.5546875" style="35" customWidth="1"/>
    <col min="5886" max="5886" width="21.6640625" style="35" customWidth="1"/>
    <col min="5887" max="5888" width="17.5546875" style="35" customWidth="1"/>
    <col min="5889" max="5889" width="18.6640625" style="35" bestFit="1" customWidth="1"/>
    <col min="5890" max="5890" width="17.5546875" style="35" customWidth="1"/>
    <col min="5891" max="6124" width="9.33203125" style="35"/>
    <col min="6125" max="6125" width="2.44140625" style="35" customWidth="1"/>
    <col min="6126" max="6126" width="3" style="35" customWidth="1"/>
    <col min="6127" max="6127" width="55" style="35" customWidth="1"/>
    <col min="6128" max="6133" width="18.5546875" style="35" customWidth="1"/>
    <col min="6134" max="6134" width="19.5546875" style="35" customWidth="1"/>
    <col min="6135" max="6137" width="18.5546875" style="35" customWidth="1"/>
    <col min="6138" max="6139" width="17.5546875" style="35" customWidth="1"/>
    <col min="6140" max="6141" width="20.5546875" style="35" customWidth="1"/>
    <col min="6142" max="6142" width="21.6640625" style="35" customWidth="1"/>
    <col min="6143" max="6144" width="17.5546875" style="35" customWidth="1"/>
    <col min="6145" max="6145" width="18.6640625" style="35" bestFit="1" customWidth="1"/>
    <col min="6146" max="6146" width="17.5546875" style="35" customWidth="1"/>
    <col min="6147" max="6380" width="9.33203125" style="35"/>
    <col min="6381" max="6381" width="2.44140625" style="35" customWidth="1"/>
    <col min="6382" max="6382" width="3" style="35" customWidth="1"/>
    <col min="6383" max="6383" width="55" style="35" customWidth="1"/>
    <col min="6384" max="6389" width="18.5546875" style="35" customWidth="1"/>
    <col min="6390" max="6390" width="19.5546875" style="35" customWidth="1"/>
    <col min="6391" max="6393" width="18.5546875" style="35" customWidth="1"/>
    <col min="6394" max="6395" width="17.5546875" style="35" customWidth="1"/>
    <col min="6396" max="6397" width="20.5546875" style="35" customWidth="1"/>
    <col min="6398" max="6398" width="21.6640625" style="35" customWidth="1"/>
    <col min="6399" max="6400" width="17.5546875" style="35" customWidth="1"/>
    <col min="6401" max="6401" width="18.6640625" style="35" bestFit="1" customWidth="1"/>
    <col min="6402" max="6402" width="17.5546875" style="35" customWidth="1"/>
    <col min="6403" max="6636" width="9.33203125" style="35"/>
    <col min="6637" max="6637" width="2.44140625" style="35" customWidth="1"/>
    <col min="6638" max="6638" width="3" style="35" customWidth="1"/>
    <col min="6639" max="6639" width="55" style="35" customWidth="1"/>
    <col min="6640" max="6645" width="18.5546875" style="35" customWidth="1"/>
    <col min="6646" max="6646" width="19.5546875" style="35" customWidth="1"/>
    <col min="6647" max="6649" width="18.5546875" style="35" customWidth="1"/>
    <col min="6650" max="6651" width="17.5546875" style="35" customWidth="1"/>
    <col min="6652" max="6653" width="20.5546875" style="35" customWidth="1"/>
    <col min="6654" max="6654" width="21.6640625" style="35" customWidth="1"/>
    <col min="6655" max="6656" width="17.5546875" style="35" customWidth="1"/>
    <col min="6657" max="6657" width="18.6640625" style="35" bestFit="1" customWidth="1"/>
    <col min="6658" max="6658" width="17.5546875" style="35" customWidth="1"/>
    <col min="6659" max="6892" width="9.33203125" style="35"/>
    <col min="6893" max="6893" width="2.44140625" style="35" customWidth="1"/>
    <col min="6894" max="6894" width="3" style="35" customWidth="1"/>
    <col min="6895" max="6895" width="55" style="35" customWidth="1"/>
    <col min="6896" max="6901" width="18.5546875" style="35" customWidth="1"/>
    <col min="6902" max="6902" width="19.5546875" style="35" customWidth="1"/>
    <col min="6903" max="6905" width="18.5546875" style="35" customWidth="1"/>
    <col min="6906" max="6907" width="17.5546875" style="35" customWidth="1"/>
    <col min="6908" max="6909" width="20.5546875" style="35" customWidth="1"/>
    <col min="6910" max="6910" width="21.6640625" style="35" customWidth="1"/>
    <col min="6911" max="6912" width="17.5546875" style="35" customWidth="1"/>
    <col min="6913" max="6913" width="18.6640625" style="35" bestFit="1" customWidth="1"/>
    <col min="6914" max="6914" width="17.5546875" style="35" customWidth="1"/>
    <col min="6915" max="7148" width="9.33203125" style="35"/>
    <col min="7149" max="7149" width="2.44140625" style="35" customWidth="1"/>
    <col min="7150" max="7150" width="3" style="35" customWidth="1"/>
    <col min="7151" max="7151" width="55" style="35" customWidth="1"/>
    <col min="7152" max="7157" width="18.5546875" style="35" customWidth="1"/>
    <col min="7158" max="7158" width="19.5546875" style="35" customWidth="1"/>
    <col min="7159" max="7161" width="18.5546875" style="35" customWidth="1"/>
    <col min="7162" max="7163" width="17.5546875" style="35" customWidth="1"/>
    <col min="7164" max="7165" width="20.5546875" style="35" customWidth="1"/>
    <col min="7166" max="7166" width="21.6640625" style="35" customWidth="1"/>
    <col min="7167" max="7168" width="17.5546875" style="35" customWidth="1"/>
    <col min="7169" max="7169" width="18.6640625" style="35" bestFit="1" customWidth="1"/>
    <col min="7170" max="7170" width="17.5546875" style="35" customWidth="1"/>
    <col min="7171" max="7404" width="9.33203125" style="35"/>
    <col min="7405" max="7405" width="2.44140625" style="35" customWidth="1"/>
    <col min="7406" max="7406" width="3" style="35" customWidth="1"/>
    <col min="7407" max="7407" width="55" style="35" customWidth="1"/>
    <col min="7408" max="7413" width="18.5546875" style="35" customWidth="1"/>
    <col min="7414" max="7414" width="19.5546875" style="35" customWidth="1"/>
    <col min="7415" max="7417" width="18.5546875" style="35" customWidth="1"/>
    <col min="7418" max="7419" width="17.5546875" style="35" customWidth="1"/>
    <col min="7420" max="7421" width="20.5546875" style="35" customWidth="1"/>
    <col min="7422" max="7422" width="21.6640625" style="35" customWidth="1"/>
    <col min="7423" max="7424" width="17.5546875" style="35" customWidth="1"/>
    <col min="7425" max="7425" width="18.6640625" style="35" bestFit="1" customWidth="1"/>
    <col min="7426" max="7426" width="17.5546875" style="35" customWidth="1"/>
    <col min="7427" max="7660" width="9.33203125" style="35"/>
    <col min="7661" max="7661" width="2.44140625" style="35" customWidth="1"/>
    <col min="7662" max="7662" width="3" style="35" customWidth="1"/>
    <col min="7663" max="7663" width="55" style="35" customWidth="1"/>
    <col min="7664" max="7669" width="18.5546875" style="35" customWidth="1"/>
    <col min="7670" max="7670" width="19.5546875" style="35" customWidth="1"/>
    <col min="7671" max="7673" width="18.5546875" style="35" customWidth="1"/>
    <col min="7674" max="7675" width="17.5546875" style="35" customWidth="1"/>
    <col min="7676" max="7677" width="20.5546875" style="35" customWidth="1"/>
    <col min="7678" max="7678" width="21.6640625" style="35" customWidth="1"/>
    <col min="7679" max="7680" width="17.5546875" style="35" customWidth="1"/>
    <col min="7681" max="7681" width="18.6640625" style="35" bestFit="1" customWidth="1"/>
    <col min="7682" max="7682" width="17.5546875" style="35" customWidth="1"/>
    <col min="7683" max="7916" width="9.33203125" style="35"/>
    <col min="7917" max="7917" width="2.44140625" style="35" customWidth="1"/>
    <col min="7918" max="7918" width="3" style="35" customWidth="1"/>
    <col min="7919" max="7919" width="55" style="35" customWidth="1"/>
    <col min="7920" max="7925" width="18.5546875" style="35" customWidth="1"/>
    <col min="7926" max="7926" width="19.5546875" style="35" customWidth="1"/>
    <col min="7927" max="7929" width="18.5546875" style="35" customWidth="1"/>
    <col min="7930" max="7931" width="17.5546875" style="35" customWidth="1"/>
    <col min="7932" max="7933" width="20.5546875" style="35" customWidth="1"/>
    <col min="7934" max="7934" width="21.6640625" style="35" customWidth="1"/>
    <col min="7935" max="7936" width="17.5546875" style="35" customWidth="1"/>
    <col min="7937" max="7937" width="18.6640625" style="35" bestFit="1" customWidth="1"/>
    <col min="7938" max="7938" width="17.5546875" style="35" customWidth="1"/>
    <col min="7939" max="8172" width="9.33203125" style="35"/>
    <col min="8173" max="8173" width="2.44140625" style="35" customWidth="1"/>
    <col min="8174" max="8174" width="3" style="35" customWidth="1"/>
    <col min="8175" max="8175" width="55" style="35" customWidth="1"/>
    <col min="8176" max="8181" width="18.5546875" style="35" customWidth="1"/>
    <col min="8182" max="8182" width="19.5546875" style="35" customWidth="1"/>
    <col min="8183" max="8185" width="18.5546875" style="35" customWidth="1"/>
    <col min="8186" max="8187" width="17.5546875" style="35" customWidth="1"/>
    <col min="8188" max="8189" width="20.5546875" style="35" customWidth="1"/>
    <col min="8190" max="8190" width="21.6640625" style="35" customWidth="1"/>
    <col min="8191" max="8192" width="17.5546875" style="35" customWidth="1"/>
    <col min="8193" max="8193" width="18.6640625" style="35" bestFit="1" customWidth="1"/>
    <col min="8194" max="8194" width="17.5546875" style="35" customWidth="1"/>
    <col min="8195" max="8428" width="9.33203125" style="35"/>
    <col min="8429" max="8429" width="2.44140625" style="35" customWidth="1"/>
    <col min="8430" max="8430" width="3" style="35" customWidth="1"/>
    <col min="8431" max="8431" width="55" style="35" customWidth="1"/>
    <col min="8432" max="8437" width="18.5546875" style="35" customWidth="1"/>
    <col min="8438" max="8438" width="19.5546875" style="35" customWidth="1"/>
    <col min="8439" max="8441" width="18.5546875" style="35" customWidth="1"/>
    <col min="8442" max="8443" width="17.5546875" style="35" customWidth="1"/>
    <col min="8444" max="8445" width="20.5546875" style="35" customWidth="1"/>
    <col min="8446" max="8446" width="21.6640625" style="35" customWidth="1"/>
    <col min="8447" max="8448" width="17.5546875" style="35" customWidth="1"/>
    <col min="8449" max="8449" width="18.6640625" style="35" bestFit="1" customWidth="1"/>
    <col min="8450" max="8450" width="17.5546875" style="35" customWidth="1"/>
    <col min="8451" max="8684" width="9.33203125" style="35"/>
    <col min="8685" max="8685" width="2.44140625" style="35" customWidth="1"/>
    <col min="8686" max="8686" width="3" style="35" customWidth="1"/>
    <col min="8687" max="8687" width="55" style="35" customWidth="1"/>
    <col min="8688" max="8693" width="18.5546875" style="35" customWidth="1"/>
    <col min="8694" max="8694" width="19.5546875" style="35" customWidth="1"/>
    <col min="8695" max="8697" width="18.5546875" style="35" customWidth="1"/>
    <col min="8698" max="8699" width="17.5546875" style="35" customWidth="1"/>
    <col min="8700" max="8701" width="20.5546875" style="35" customWidth="1"/>
    <col min="8702" max="8702" width="21.6640625" style="35" customWidth="1"/>
    <col min="8703" max="8704" width="17.5546875" style="35" customWidth="1"/>
    <col min="8705" max="8705" width="18.6640625" style="35" bestFit="1" customWidth="1"/>
    <col min="8706" max="8706" width="17.5546875" style="35" customWidth="1"/>
    <col min="8707" max="8940" width="9.33203125" style="35"/>
    <col min="8941" max="8941" width="2.44140625" style="35" customWidth="1"/>
    <col min="8942" max="8942" width="3" style="35" customWidth="1"/>
    <col min="8943" max="8943" width="55" style="35" customWidth="1"/>
    <col min="8944" max="8949" width="18.5546875" style="35" customWidth="1"/>
    <col min="8950" max="8950" width="19.5546875" style="35" customWidth="1"/>
    <col min="8951" max="8953" width="18.5546875" style="35" customWidth="1"/>
    <col min="8954" max="8955" width="17.5546875" style="35" customWidth="1"/>
    <col min="8956" max="8957" width="20.5546875" style="35" customWidth="1"/>
    <col min="8958" max="8958" width="21.6640625" style="35" customWidth="1"/>
    <col min="8959" max="8960" width="17.5546875" style="35" customWidth="1"/>
    <col min="8961" max="8961" width="18.6640625" style="35" bestFit="1" customWidth="1"/>
    <col min="8962" max="8962" width="17.5546875" style="35" customWidth="1"/>
    <col min="8963" max="9196" width="9.33203125" style="35"/>
    <col min="9197" max="9197" width="2.44140625" style="35" customWidth="1"/>
    <col min="9198" max="9198" width="3" style="35" customWidth="1"/>
    <col min="9199" max="9199" width="55" style="35" customWidth="1"/>
    <col min="9200" max="9205" width="18.5546875" style="35" customWidth="1"/>
    <col min="9206" max="9206" width="19.5546875" style="35" customWidth="1"/>
    <col min="9207" max="9209" width="18.5546875" style="35" customWidth="1"/>
    <col min="9210" max="9211" width="17.5546875" style="35" customWidth="1"/>
    <col min="9212" max="9213" width="20.5546875" style="35" customWidth="1"/>
    <col min="9214" max="9214" width="21.6640625" style="35" customWidth="1"/>
    <col min="9215" max="9216" width="17.5546875" style="35" customWidth="1"/>
    <col min="9217" max="9217" width="18.6640625" style="35" bestFit="1" customWidth="1"/>
    <col min="9218" max="9218" width="17.5546875" style="35" customWidth="1"/>
    <col min="9219" max="9452" width="9.33203125" style="35"/>
    <col min="9453" max="9453" width="2.44140625" style="35" customWidth="1"/>
    <col min="9454" max="9454" width="3" style="35" customWidth="1"/>
    <col min="9455" max="9455" width="55" style="35" customWidth="1"/>
    <col min="9456" max="9461" width="18.5546875" style="35" customWidth="1"/>
    <col min="9462" max="9462" width="19.5546875" style="35" customWidth="1"/>
    <col min="9463" max="9465" width="18.5546875" style="35" customWidth="1"/>
    <col min="9466" max="9467" width="17.5546875" style="35" customWidth="1"/>
    <col min="9468" max="9469" width="20.5546875" style="35" customWidth="1"/>
    <col min="9470" max="9470" width="21.6640625" style="35" customWidth="1"/>
    <col min="9471" max="9472" width="17.5546875" style="35" customWidth="1"/>
    <col min="9473" max="9473" width="18.6640625" style="35" bestFit="1" customWidth="1"/>
    <col min="9474" max="9474" width="17.5546875" style="35" customWidth="1"/>
    <col min="9475" max="9708" width="9.33203125" style="35"/>
    <col min="9709" max="9709" width="2.44140625" style="35" customWidth="1"/>
    <col min="9710" max="9710" width="3" style="35" customWidth="1"/>
    <col min="9711" max="9711" width="55" style="35" customWidth="1"/>
    <col min="9712" max="9717" width="18.5546875" style="35" customWidth="1"/>
    <col min="9718" max="9718" width="19.5546875" style="35" customWidth="1"/>
    <col min="9719" max="9721" width="18.5546875" style="35" customWidth="1"/>
    <col min="9722" max="9723" width="17.5546875" style="35" customWidth="1"/>
    <col min="9724" max="9725" width="20.5546875" style="35" customWidth="1"/>
    <col min="9726" max="9726" width="21.6640625" style="35" customWidth="1"/>
    <col min="9727" max="9728" width="17.5546875" style="35" customWidth="1"/>
    <col min="9729" max="9729" width="18.6640625" style="35" bestFit="1" customWidth="1"/>
    <col min="9730" max="9730" width="17.5546875" style="35" customWidth="1"/>
    <col min="9731" max="9964" width="9.33203125" style="35"/>
    <col min="9965" max="9965" width="2.44140625" style="35" customWidth="1"/>
    <col min="9966" max="9966" width="3" style="35" customWidth="1"/>
    <col min="9967" max="9967" width="55" style="35" customWidth="1"/>
    <col min="9968" max="9973" width="18.5546875" style="35" customWidth="1"/>
    <col min="9974" max="9974" width="19.5546875" style="35" customWidth="1"/>
    <col min="9975" max="9977" width="18.5546875" style="35" customWidth="1"/>
    <col min="9978" max="9979" width="17.5546875" style="35" customWidth="1"/>
    <col min="9980" max="9981" width="20.5546875" style="35" customWidth="1"/>
    <col min="9982" max="9982" width="21.6640625" style="35" customWidth="1"/>
    <col min="9983" max="9984" width="17.5546875" style="35" customWidth="1"/>
    <col min="9985" max="9985" width="18.6640625" style="35" bestFit="1" customWidth="1"/>
    <col min="9986" max="9986" width="17.5546875" style="35" customWidth="1"/>
    <col min="9987" max="10220" width="9.33203125" style="35"/>
    <col min="10221" max="10221" width="2.44140625" style="35" customWidth="1"/>
    <col min="10222" max="10222" width="3" style="35" customWidth="1"/>
    <col min="10223" max="10223" width="55" style="35" customWidth="1"/>
    <col min="10224" max="10229" width="18.5546875" style="35" customWidth="1"/>
    <col min="10230" max="10230" width="19.5546875" style="35" customWidth="1"/>
    <col min="10231" max="10233" width="18.5546875" style="35" customWidth="1"/>
    <col min="10234" max="10235" width="17.5546875" style="35" customWidth="1"/>
    <col min="10236" max="10237" width="20.5546875" style="35" customWidth="1"/>
    <col min="10238" max="10238" width="21.6640625" style="35" customWidth="1"/>
    <col min="10239" max="10240" width="17.5546875" style="35" customWidth="1"/>
    <col min="10241" max="10241" width="18.6640625" style="35" bestFit="1" customWidth="1"/>
    <col min="10242" max="10242" width="17.5546875" style="35" customWidth="1"/>
    <col min="10243" max="10476" width="9.33203125" style="35"/>
    <col min="10477" max="10477" width="2.44140625" style="35" customWidth="1"/>
    <col min="10478" max="10478" width="3" style="35" customWidth="1"/>
    <col min="10479" max="10479" width="55" style="35" customWidth="1"/>
    <col min="10480" max="10485" width="18.5546875" style="35" customWidth="1"/>
    <col min="10486" max="10486" width="19.5546875" style="35" customWidth="1"/>
    <col min="10487" max="10489" width="18.5546875" style="35" customWidth="1"/>
    <col min="10490" max="10491" width="17.5546875" style="35" customWidth="1"/>
    <col min="10492" max="10493" width="20.5546875" style="35" customWidth="1"/>
    <col min="10494" max="10494" width="21.6640625" style="35" customWidth="1"/>
    <col min="10495" max="10496" width="17.5546875" style="35" customWidth="1"/>
    <col min="10497" max="10497" width="18.6640625" style="35" bestFit="1" customWidth="1"/>
    <col min="10498" max="10498" width="17.5546875" style="35" customWidth="1"/>
    <col min="10499" max="10732" width="9.33203125" style="35"/>
    <col min="10733" max="10733" width="2.44140625" style="35" customWidth="1"/>
    <col min="10734" max="10734" width="3" style="35" customWidth="1"/>
    <col min="10735" max="10735" width="55" style="35" customWidth="1"/>
    <col min="10736" max="10741" width="18.5546875" style="35" customWidth="1"/>
    <col min="10742" max="10742" width="19.5546875" style="35" customWidth="1"/>
    <col min="10743" max="10745" width="18.5546875" style="35" customWidth="1"/>
    <col min="10746" max="10747" width="17.5546875" style="35" customWidth="1"/>
    <col min="10748" max="10749" width="20.5546875" style="35" customWidth="1"/>
    <col min="10750" max="10750" width="21.6640625" style="35" customWidth="1"/>
    <col min="10751" max="10752" width="17.5546875" style="35" customWidth="1"/>
    <col min="10753" max="10753" width="18.6640625" style="35" bestFit="1" customWidth="1"/>
    <col min="10754" max="10754" width="17.5546875" style="35" customWidth="1"/>
    <col min="10755" max="10988" width="9.33203125" style="35"/>
    <col min="10989" max="10989" width="2.44140625" style="35" customWidth="1"/>
    <col min="10990" max="10990" width="3" style="35" customWidth="1"/>
    <col min="10991" max="10991" width="55" style="35" customWidth="1"/>
    <col min="10992" max="10997" width="18.5546875" style="35" customWidth="1"/>
    <col min="10998" max="10998" width="19.5546875" style="35" customWidth="1"/>
    <col min="10999" max="11001" width="18.5546875" style="35" customWidth="1"/>
    <col min="11002" max="11003" width="17.5546875" style="35" customWidth="1"/>
    <col min="11004" max="11005" width="20.5546875" style="35" customWidth="1"/>
    <col min="11006" max="11006" width="21.6640625" style="35" customWidth="1"/>
    <col min="11007" max="11008" width="17.5546875" style="35" customWidth="1"/>
    <col min="11009" max="11009" width="18.6640625" style="35" bestFit="1" customWidth="1"/>
    <col min="11010" max="11010" width="17.5546875" style="35" customWidth="1"/>
    <col min="11011" max="11244" width="9.33203125" style="35"/>
    <col min="11245" max="11245" width="2.44140625" style="35" customWidth="1"/>
    <col min="11246" max="11246" width="3" style="35" customWidth="1"/>
    <col min="11247" max="11247" width="55" style="35" customWidth="1"/>
    <col min="11248" max="11253" width="18.5546875" style="35" customWidth="1"/>
    <col min="11254" max="11254" width="19.5546875" style="35" customWidth="1"/>
    <col min="11255" max="11257" width="18.5546875" style="35" customWidth="1"/>
    <col min="11258" max="11259" width="17.5546875" style="35" customWidth="1"/>
    <col min="11260" max="11261" width="20.5546875" style="35" customWidth="1"/>
    <col min="11262" max="11262" width="21.6640625" style="35" customWidth="1"/>
    <col min="11263" max="11264" width="17.5546875" style="35" customWidth="1"/>
    <col min="11265" max="11265" width="18.6640625" style="35" bestFit="1" customWidth="1"/>
    <col min="11266" max="11266" width="17.5546875" style="35" customWidth="1"/>
    <col min="11267" max="11500" width="9.33203125" style="35"/>
    <col min="11501" max="11501" width="2.44140625" style="35" customWidth="1"/>
    <col min="11502" max="11502" width="3" style="35" customWidth="1"/>
    <col min="11503" max="11503" width="55" style="35" customWidth="1"/>
    <col min="11504" max="11509" width="18.5546875" style="35" customWidth="1"/>
    <col min="11510" max="11510" width="19.5546875" style="35" customWidth="1"/>
    <col min="11511" max="11513" width="18.5546875" style="35" customWidth="1"/>
    <col min="11514" max="11515" width="17.5546875" style="35" customWidth="1"/>
    <col min="11516" max="11517" width="20.5546875" style="35" customWidth="1"/>
    <col min="11518" max="11518" width="21.6640625" style="35" customWidth="1"/>
    <col min="11519" max="11520" width="17.5546875" style="35" customWidth="1"/>
    <col min="11521" max="11521" width="18.6640625" style="35" bestFit="1" customWidth="1"/>
    <col min="11522" max="11522" width="17.5546875" style="35" customWidth="1"/>
    <col min="11523" max="11756" width="9.33203125" style="35"/>
    <col min="11757" max="11757" width="2.44140625" style="35" customWidth="1"/>
    <col min="11758" max="11758" width="3" style="35" customWidth="1"/>
    <col min="11759" max="11759" width="55" style="35" customWidth="1"/>
    <col min="11760" max="11765" width="18.5546875" style="35" customWidth="1"/>
    <col min="11766" max="11766" width="19.5546875" style="35" customWidth="1"/>
    <col min="11767" max="11769" width="18.5546875" style="35" customWidth="1"/>
    <col min="11770" max="11771" width="17.5546875" style="35" customWidth="1"/>
    <col min="11772" max="11773" width="20.5546875" style="35" customWidth="1"/>
    <col min="11774" max="11774" width="21.6640625" style="35" customWidth="1"/>
    <col min="11775" max="11776" width="17.5546875" style="35" customWidth="1"/>
    <col min="11777" max="11777" width="18.6640625" style="35" bestFit="1" customWidth="1"/>
    <col min="11778" max="11778" width="17.5546875" style="35" customWidth="1"/>
    <col min="11779" max="12012" width="9.33203125" style="35"/>
    <col min="12013" max="12013" width="2.44140625" style="35" customWidth="1"/>
    <col min="12014" max="12014" width="3" style="35" customWidth="1"/>
    <col min="12015" max="12015" width="55" style="35" customWidth="1"/>
    <col min="12016" max="12021" width="18.5546875" style="35" customWidth="1"/>
    <col min="12022" max="12022" width="19.5546875" style="35" customWidth="1"/>
    <col min="12023" max="12025" width="18.5546875" style="35" customWidth="1"/>
    <col min="12026" max="12027" width="17.5546875" style="35" customWidth="1"/>
    <col min="12028" max="12029" width="20.5546875" style="35" customWidth="1"/>
    <col min="12030" max="12030" width="21.6640625" style="35" customWidth="1"/>
    <col min="12031" max="12032" width="17.5546875" style="35" customWidth="1"/>
    <col min="12033" max="12033" width="18.6640625" style="35" bestFit="1" customWidth="1"/>
    <col min="12034" max="12034" width="17.5546875" style="35" customWidth="1"/>
    <col min="12035" max="12268" width="9.33203125" style="35"/>
    <col min="12269" max="12269" width="2.44140625" style="35" customWidth="1"/>
    <col min="12270" max="12270" width="3" style="35" customWidth="1"/>
    <col min="12271" max="12271" width="55" style="35" customWidth="1"/>
    <col min="12272" max="12277" width="18.5546875" style="35" customWidth="1"/>
    <col min="12278" max="12278" width="19.5546875" style="35" customWidth="1"/>
    <col min="12279" max="12281" width="18.5546875" style="35" customWidth="1"/>
    <col min="12282" max="12283" width="17.5546875" style="35" customWidth="1"/>
    <col min="12284" max="12285" width="20.5546875" style="35" customWidth="1"/>
    <col min="12286" max="12286" width="21.6640625" style="35" customWidth="1"/>
    <col min="12287" max="12288" width="17.5546875" style="35" customWidth="1"/>
    <col min="12289" max="12289" width="18.6640625" style="35" bestFit="1" customWidth="1"/>
    <col min="12290" max="12290" width="17.5546875" style="35" customWidth="1"/>
    <col min="12291" max="12524" width="9.33203125" style="35"/>
    <col min="12525" max="12525" width="2.44140625" style="35" customWidth="1"/>
    <col min="12526" max="12526" width="3" style="35" customWidth="1"/>
    <col min="12527" max="12527" width="55" style="35" customWidth="1"/>
    <col min="12528" max="12533" width="18.5546875" style="35" customWidth="1"/>
    <col min="12534" max="12534" width="19.5546875" style="35" customWidth="1"/>
    <col min="12535" max="12537" width="18.5546875" style="35" customWidth="1"/>
    <col min="12538" max="12539" width="17.5546875" style="35" customWidth="1"/>
    <col min="12540" max="12541" width="20.5546875" style="35" customWidth="1"/>
    <col min="12542" max="12542" width="21.6640625" style="35" customWidth="1"/>
    <col min="12543" max="12544" width="17.5546875" style="35" customWidth="1"/>
    <col min="12545" max="12545" width="18.6640625" style="35" bestFit="1" customWidth="1"/>
    <col min="12546" max="12546" width="17.5546875" style="35" customWidth="1"/>
    <col min="12547" max="12780" width="9.33203125" style="35"/>
    <col min="12781" max="12781" width="2.44140625" style="35" customWidth="1"/>
    <col min="12782" max="12782" width="3" style="35" customWidth="1"/>
    <col min="12783" max="12783" width="55" style="35" customWidth="1"/>
    <col min="12784" max="12789" width="18.5546875" style="35" customWidth="1"/>
    <col min="12790" max="12790" width="19.5546875" style="35" customWidth="1"/>
    <col min="12791" max="12793" width="18.5546875" style="35" customWidth="1"/>
    <col min="12794" max="12795" width="17.5546875" style="35" customWidth="1"/>
    <col min="12796" max="12797" width="20.5546875" style="35" customWidth="1"/>
    <col min="12798" max="12798" width="21.6640625" style="35" customWidth="1"/>
    <col min="12799" max="12800" width="17.5546875" style="35" customWidth="1"/>
    <col min="12801" max="12801" width="18.6640625" style="35" bestFit="1" customWidth="1"/>
    <col min="12802" max="12802" width="17.5546875" style="35" customWidth="1"/>
    <col min="12803" max="13036" width="9.33203125" style="35"/>
    <col min="13037" max="13037" width="2.44140625" style="35" customWidth="1"/>
    <col min="13038" max="13038" width="3" style="35" customWidth="1"/>
    <col min="13039" max="13039" width="55" style="35" customWidth="1"/>
    <col min="13040" max="13045" width="18.5546875" style="35" customWidth="1"/>
    <col min="13046" max="13046" width="19.5546875" style="35" customWidth="1"/>
    <col min="13047" max="13049" width="18.5546875" style="35" customWidth="1"/>
    <col min="13050" max="13051" width="17.5546875" style="35" customWidth="1"/>
    <col min="13052" max="13053" width="20.5546875" style="35" customWidth="1"/>
    <col min="13054" max="13054" width="21.6640625" style="35" customWidth="1"/>
    <col min="13055" max="13056" width="17.5546875" style="35" customWidth="1"/>
    <col min="13057" max="13057" width="18.6640625" style="35" bestFit="1" customWidth="1"/>
    <col min="13058" max="13058" width="17.5546875" style="35" customWidth="1"/>
    <col min="13059" max="13292" width="9.33203125" style="35"/>
    <col min="13293" max="13293" width="2.44140625" style="35" customWidth="1"/>
    <col min="13294" max="13294" width="3" style="35" customWidth="1"/>
    <col min="13295" max="13295" width="55" style="35" customWidth="1"/>
    <col min="13296" max="13301" width="18.5546875" style="35" customWidth="1"/>
    <col min="13302" max="13302" width="19.5546875" style="35" customWidth="1"/>
    <col min="13303" max="13305" width="18.5546875" style="35" customWidth="1"/>
    <col min="13306" max="13307" width="17.5546875" style="35" customWidth="1"/>
    <col min="13308" max="13309" width="20.5546875" style="35" customWidth="1"/>
    <col min="13310" max="13310" width="21.6640625" style="35" customWidth="1"/>
    <col min="13311" max="13312" width="17.5546875" style="35" customWidth="1"/>
    <col min="13313" max="13313" width="18.6640625" style="35" bestFit="1" customWidth="1"/>
    <col min="13314" max="13314" width="17.5546875" style="35" customWidth="1"/>
    <col min="13315" max="13548" width="9.33203125" style="35"/>
    <col min="13549" max="13549" width="2.44140625" style="35" customWidth="1"/>
    <col min="13550" max="13550" width="3" style="35" customWidth="1"/>
    <col min="13551" max="13551" width="55" style="35" customWidth="1"/>
    <col min="13552" max="13557" width="18.5546875" style="35" customWidth="1"/>
    <col min="13558" max="13558" width="19.5546875" style="35" customWidth="1"/>
    <col min="13559" max="13561" width="18.5546875" style="35" customWidth="1"/>
    <col min="13562" max="13563" width="17.5546875" style="35" customWidth="1"/>
    <col min="13564" max="13565" width="20.5546875" style="35" customWidth="1"/>
    <col min="13566" max="13566" width="21.6640625" style="35" customWidth="1"/>
    <col min="13567" max="13568" width="17.5546875" style="35" customWidth="1"/>
    <col min="13569" max="13569" width="18.6640625" style="35" bestFit="1" customWidth="1"/>
    <col min="13570" max="13570" width="17.5546875" style="35" customWidth="1"/>
    <col min="13571" max="13804" width="9.33203125" style="35"/>
    <col min="13805" max="13805" width="2.44140625" style="35" customWidth="1"/>
    <col min="13806" max="13806" width="3" style="35" customWidth="1"/>
    <col min="13807" max="13807" width="55" style="35" customWidth="1"/>
    <col min="13808" max="13813" width="18.5546875" style="35" customWidth="1"/>
    <col min="13814" max="13814" width="19.5546875" style="35" customWidth="1"/>
    <col min="13815" max="13817" width="18.5546875" style="35" customWidth="1"/>
    <col min="13818" max="13819" width="17.5546875" style="35" customWidth="1"/>
    <col min="13820" max="13821" width="20.5546875" style="35" customWidth="1"/>
    <col min="13822" max="13822" width="21.6640625" style="35" customWidth="1"/>
    <col min="13823" max="13824" width="17.5546875" style="35" customWidth="1"/>
    <col min="13825" max="13825" width="18.6640625" style="35" bestFit="1" customWidth="1"/>
    <col min="13826" max="13826" width="17.5546875" style="35" customWidth="1"/>
    <col min="13827" max="14060" width="9.33203125" style="35"/>
    <col min="14061" max="14061" width="2.44140625" style="35" customWidth="1"/>
    <col min="14062" max="14062" width="3" style="35" customWidth="1"/>
    <col min="14063" max="14063" width="55" style="35" customWidth="1"/>
    <col min="14064" max="14069" width="18.5546875" style="35" customWidth="1"/>
    <col min="14070" max="14070" width="19.5546875" style="35" customWidth="1"/>
    <col min="14071" max="14073" width="18.5546875" style="35" customWidth="1"/>
    <col min="14074" max="14075" width="17.5546875" style="35" customWidth="1"/>
    <col min="14076" max="14077" width="20.5546875" style="35" customWidth="1"/>
    <col min="14078" max="14078" width="21.6640625" style="35" customWidth="1"/>
    <col min="14079" max="14080" width="17.5546875" style="35" customWidth="1"/>
    <col min="14081" max="14081" width="18.6640625" style="35" bestFit="1" customWidth="1"/>
    <col min="14082" max="14082" width="17.5546875" style="35" customWidth="1"/>
    <col min="14083" max="14316" width="9.33203125" style="35"/>
    <col min="14317" max="14317" width="2.44140625" style="35" customWidth="1"/>
    <col min="14318" max="14318" width="3" style="35" customWidth="1"/>
    <col min="14319" max="14319" width="55" style="35" customWidth="1"/>
    <col min="14320" max="14325" width="18.5546875" style="35" customWidth="1"/>
    <col min="14326" max="14326" width="19.5546875" style="35" customWidth="1"/>
    <col min="14327" max="14329" width="18.5546875" style="35" customWidth="1"/>
    <col min="14330" max="14331" width="17.5546875" style="35" customWidth="1"/>
    <col min="14332" max="14333" width="20.5546875" style="35" customWidth="1"/>
    <col min="14334" max="14334" width="21.6640625" style="35" customWidth="1"/>
    <col min="14335" max="14336" width="17.5546875" style="35" customWidth="1"/>
    <col min="14337" max="14337" width="18.6640625" style="35" bestFit="1" customWidth="1"/>
    <col min="14338" max="14338" width="17.5546875" style="35" customWidth="1"/>
    <col min="14339" max="14572" width="9.33203125" style="35"/>
    <col min="14573" max="14573" width="2.44140625" style="35" customWidth="1"/>
    <col min="14574" max="14574" width="3" style="35" customWidth="1"/>
    <col min="14575" max="14575" width="55" style="35" customWidth="1"/>
    <col min="14576" max="14581" width="18.5546875" style="35" customWidth="1"/>
    <col min="14582" max="14582" width="19.5546875" style="35" customWidth="1"/>
    <col min="14583" max="14585" width="18.5546875" style="35" customWidth="1"/>
    <col min="14586" max="14587" width="17.5546875" style="35" customWidth="1"/>
    <col min="14588" max="14589" width="20.5546875" style="35" customWidth="1"/>
    <col min="14590" max="14590" width="21.6640625" style="35" customWidth="1"/>
    <col min="14591" max="14592" width="17.5546875" style="35" customWidth="1"/>
    <col min="14593" max="14593" width="18.6640625" style="35" bestFit="1" customWidth="1"/>
    <col min="14594" max="14594" width="17.5546875" style="35" customWidth="1"/>
    <col min="14595" max="14828" width="9.33203125" style="35"/>
    <col min="14829" max="14829" width="2.44140625" style="35" customWidth="1"/>
    <col min="14830" max="14830" width="3" style="35" customWidth="1"/>
    <col min="14831" max="14831" width="55" style="35" customWidth="1"/>
    <col min="14832" max="14837" width="18.5546875" style="35" customWidth="1"/>
    <col min="14838" max="14838" width="19.5546875" style="35" customWidth="1"/>
    <col min="14839" max="14841" width="18.5546875" style="35" customWidth="1"/>
    <col min="14842" max="14843" width="17.5546875" style="35" customWidth="1"/>
    <col min="14844" max="14845" width="20.5546875" style="35" customWidth="1"/>
    <col min="14846" max="14846" width="21.6640625" style="35" customWidth="1"/>
    <col min="14847" max="14848" width="17.5546875" style="35" customWidth="1"/>
    <col min="14849" max="14849" width="18.6640625" style="35" bestFit="1" customWidth="1"/>
    <col min="14850" max="14850" width="17.5546875" style="35" customWidth="1"/>
    <col min="14851" max="15084" width="9.33203125" style="35"/>
    <col min="15085" max="15085" width="2.44140625" style="35" customWidth="1"/>
    <col min="15086" max="15086" width="3" style="35" customWidth="1"/>
    <col min="15087" max="15087" width="55" style="35" customWidth="1"/>
    <col min="15088" max="15093" width="18.5546875" style="35" customWidth="1"/>
    <col min="15094" max="15094" width="19.5546875" style="35" customWidth="1"/>
    <col min="15095" max="15097" width="18.5546875" style="35" customWidth="1"/>
    <col min="15098" max="15099" width="17.5546875" style="35" customWidth="1"/>
    <col min="15100" max="15101" width="20.5546875" style="35" customWidth="1"/>
    <col min="15102" max="15102" width="21.6640625" style="35" customWidth="1"/>
    <col min="15103" max="15104" width="17.5546875" style="35" customWidth="1"/>
    <col min="15105" max="15105" width="18.6640625" style="35" bestFit="1" customWidth="1"/>
    <col min="15106" max="15106" width="17.5546875" style="35" customWidth="1"/>
    <col min="15107" max="15340" width="9.33203125" style="35"/>
    <col min="15341" max="15341" width="2.44140625" style="35" customWidth="1"/>
    <col min="15342" max="15342" width="3" style="35" customWidth="1"/>
    <col min="15343" max="15343" width="55" style="35" customWidth="1"/>
    <col min="15344" max="15349" width="18.5546875" style="35" customWidth="1"/>
    <col min="15350" max="15350" width="19.5546875" style="35" customWidth="1"/>
    <col min="15351" max="15353" width="18.5546875" style="35" customWidth="1"/>
    <col min="15354" max="15355" width="17.5546875" style="35" customWidth="1"/>
    <col min="15356" max="15357" width="20.5546875" style="35" customWidth="1"/>
    <col min="15358" max="15358" width="21.6640625" style="35" customWidth="1"/>
    <col min="15359" max="15360" width="17.5546875" style="35" customWidth="1"/>
    <col min="15361" max="15361" width="18.6640625" style="35" bestFit="1" customWidth="1"/>
    <col min="15362" max="15362" width="17.5546875" style="35" customWidth="1"/>
    <col min="15363" max="15596" width="9.33203125" style="35"/>
    <col min="15597" max="15597" width="2.44140625" style="35" customWidth="1"/>
    <col min="15598" max="15598" width="3" style="35" customWidth="1"/>
    <col min="15599" max="15599" width="55" style="35" customWidth="1"/>
    <col min="15600" max="15605" width="18.5546875" style="35" customWidth="1"/>
    <col min="15606" max="15606" width="19.5546875" style="35" customWidth="1"/>
    <col min="15607" max="15609" width="18.5546875" style="35" customWidth="1"/>
    <col min="15610" max="15611" width="17.5546875" style="35" customWidth="1"/>
    <col min="15612" max="15613" width="20.5546875" style="35" customWidth="1"/>
    <col min="15614" max="15614" width="21.6640625" style="35" customWidth="1"/>
    <col min="15615" max="15616" width="17.5546875" style="35" customWidth="1"/>
    <col min="15617" max="15617" width="18.6640625" style="35" bestFit="1" customWidth="1"/>
    <col min="15618" max="15618" width="17.5546875" style="35" customWidth="1"/>
    <col min="15619" max="15852" width="9.33203125" style="35"/>
    <col min="15853" max="15853" width="2.44140625" style="35" customWidth="1"/>
    <col min="15854" max="15854" width="3" style="35" customWidth="1"/>
    <col min="15855" max="15855" width="55" style="35" customWidth="1"/>
    <col min="15856" max="15861" width="18.5546875" style="35" customWidth="1"/>
    <col min="15862" max="15862" width="19.5546875" style="35" customWidth="1"/>
    <col min="15863" max="15865" width="18.5546875" style="35" customWidth="1"/>
    <col min="15866" max="15867" width="17.5546875" style="35" customWidth="1"/>
    <col min="15868" max="15869" width="20.5546875" style="35" customWidth="1"/>
    <col min="15870" max="15870" width="21.6640625" style="35" customWidth="1"/>
    <col min="15871" max="15872" width="17.5546875" style="35" customWidth="1"/>
    <col min="15873" max="15873" width="18.6640625" style="35" bestFit="1" customWidth="1"/>
    <col min="15874" max="15874" width="17.5546875" style="35" customWidth="1"/>
    <col min="15875" max="16108" width="9.33203125" style="35"/>
    <col min="16109" max="16109" width="2.44140625" style="35" customWidth="1"/>
    <col min="16110" max="16110" width="3" style="35" customWidth="1"/>
    <col min="16111" max="16111" width="55" style="35" customWidth="1"/>
    <col min="16112" max="16117" width="18.5546875" style="35" customWidth="1"/>
    <col min="16118" max="16118" width="19.5546875" style="35" customWidth="1"/>
    <col min="16119" max="16121" width="18.5546875" style="35" customWidth="1"/>
    <col min="16122" max="16123" width="17.5546875" style="35" customWidth="1"/>
    <col min="16124" max="16125" width="20.5546875" style="35" customWidth="1"/>
    <col min="16126" max="16126" width="21.6640625" style="35" customWidth="1"/>
    <col min="16127" max="16128" width="17.5546875" style="35" customWidth="1"/>
    <col min="16129" max="16129" width="18.6640625" style="35" bestFit="1" customWidth="1"/>
    <col min="16130" max="16130" width="17.5546875" style="35" customWidth="1"/>
    <col min="16131" max="16384" width="9.33203125" style="35"/>
  </cols>
  <sheetData>
    <row r="1" spans="1:5">
      <c r="A1" s="1" t="s">
        <v>4240</v>
      </c>
    </row>
    <row r="2" spans="1:5">
      <c r="A2" s="822" t="s">
        <v>1594</v>
      </c>
    </row>
    <row r="4" spans="1:5">
      <c r="A4" s="1" t="s">
        <v>4241</v>
      </c>
      <c r="B4" s="124"/>
      <c r="C4" s="124"/>
      <c r="D4" s="124"/>
      <c r="E4" s="124"/>
    </row>
    <row r="5" spans="1:5">
      <c r="A5" s="1045"/>
      <c r="B5" s="124"/>
      <c r="C5" s="124"/>
      <c r="D5" s="124"/>
      <c r="E5" s="124"/>
    </row>
    <row r="6" spans="1:5">
      <c r="A6" s="1007" t="s">
        <v>3824</v>
      </c>
      <c r="B6" s="124"/>
      <c r="C6" s="124"/>
      <c r="D6" s="124"/>
      <c r="E6" s="124"/>
    </row>
    <row r="7" spans="1:5">
      <c r="A7" s="1007"/>
      <c r="B7" s="124"/>
      <c r="C7" s="124"/>
      <c r="D7" s="124"/>
      <c r="E7" s="124"/>
    </row>
    <row r="8" spans="1:5">
      <c r="A8"/>
      <c r="B8"/>
      <c r="C8" s="911" t="s">
        <v>3824</v>
      </c>
      <c r="E8" s="124"/>
    </row>
    <row r="9" spans="1:5">
      <c r="A9"/>
      <c r="B9"/>
      <c r="C9" s="298" t="s">
        <v>1304</v>
      </c>
      <c r="E9" s="124"/>
    </row>
    <row r="10" spans="1:5">
      <c r="A10" s="1068" t="s">
        <v>4242</v>
      </c>
      <c r="B10" s="301" t="s">
        <v>3707</v>
      </c>
      <c r="C10" s="1009"/>
      <c r="D10" s="29" t="s">
        <v>4243</v>
      </c>
      <c r="E10" s="47"/>
    </row>
    <row r="11" spans="1:5">
      <c r="A11" s="1068" t="s">
        <v>4244</v>
      </c>
      <c r="B11" s="597" t="s">
        <v>4245</v>
      </c>
      <c r="C11" s="1009"/>
      <c r="D11" s="46" t="s">
        <v>79</v>
      </c>
      <c r="E11" s="29" t="s">
        <v>4246</v>
      </c>
    </row>
    <row r="13" spans="1:5">
      <c r="A13" s="1" t="s">
        <v>4247</v>
      </c>
    </row>
    <row r="14" spans="1:5">
      <c r="A14" s="36" t="s">
        <v>109</v>
      </c>
    </row>
    <row r="15" spans="1:5">
      <c r="A15" s="36" t="s">
        <v>90</v>
      </c>
    </row>
    <row r="17" spans="1:7">
      <c r="A17" s="165" t="s">
        <v>4248</v>
      </c>
    </row>
    <row r="19" spans="1:7">
      <c r="C19" s="97" t="s">
        <v>4249</v>
      </c>
      <c r="D19" s="97" t="s">
        <v>4250</v>
      </c>
      <c r="E19" s="97" t="s">
        <v>4251</v>
      </c>
    </row>
    <row r="20" spans="1:7">
      <c r="C20" s="8" t="s">
        <v>13</v>
      </c>
      <c r="D20" s="8" t="s">
        <v>89</v>
      </c>
      <c r="E20" s="8" t="s">
        <v>107</v>
      </c>
    </row>
    <row r="21" spans="1:7">
      <c r="A21" s="1046" t="s">
        <v>4252</v>
      </c>
      <c r="B21" s="8"/>
      <c r="C21" s="38"/>
      <c r="D21" s="38"/>
      <c r="E21" s="38"/>
    </row>
    <row r="22" spans="1:7">
      <c r="A22" s="1047" t="s">
        <v>4253</v>
      </c>
      <c r="B22" s="8" t="s">
        <v>12</v>
      </c>
      <c r="C22" s="131"/>
      <c r="D22" s="131"/>
      <c r="E22" s="131"/>
      <c r="F22" s="35" t="s">
        <v>302</v>
      </c>
    </row>
    <row r="23" spans="1:7">
      <c r="A23" s="1048" t="s">
        <v>4216</v>
      </c>
      <c r="B23" s="8" t="s">
        <v>72</v>
      </c>
      <c r="C23" s="131"/>
      <c r="D23" s="131"/>
      <c r="E23" s="131"/>
      <c r="F23" s="35" t="s">
        <v>4217</v>
      </c>
    </row>
    <row r="24" spans="1:7">
      <c r="A24" s="1048" t="s">
        <v>4220</v>
      </c>
      <c r="B24" s="8" t="s">
        <v>11</v>
      </c>
      <c r="C24" s="131"/>
      <c r="D24" s="131"/>
      <c r="E24" s="131"/>
      <c r="F24" s="35" t="s">
        <v>4221</v>
      </c>
    </row>
    <row r="25" spans="1:7">
      <c r="A25" s="1048" t="s">
        <v>4222</v>
      </c>
      <c r="B25" s="8" t="s">
        <v>71</v>
      </c>
      <c r="C25" s="131"/>
      <c r="D25" s="131"/>
      <c r="E25" s="131"/>
      <c r="F25" s="35" t="s">
        <v>4223</v>
      </c>
    </row>
    <row r="26" spans="1:7">
      <c r="A26" s="1048" t="s">
        <v>4218</v>
      </c>
      <c r="B26" s="8" t="s">
        <v>70</v>
      </c>
      <c r="C26" s="131"/>
      <c r="D26" s="131"/>
      <c r="E26" s="131"/>
      <c r="F26" s="35" t="s">
        <v>4219</v>
      </c>
    </row>
    <row r="27" spans="1:7">
      <c r="A27" s="1048" t="s">
        <v>4224</v>
      </c>
      <c r="B27" s="8" t="s">
        <v>69</v>
      </c>
      <c r="C27" s="131"/>
      <c r="D27" s="131"/>
      <c r="E27" s="131"/>
      <c r="F27" s="35" t="s">
        <v>4225</v>
      </c>
    </row>
    <row r="28" spans="1:7">
      <c r="A28" s="1048" t="s">
        <v>4254</v>
      </c>
      <c r="B28" s="8" t="s">
        <v>68</v>
      </c>
      <c r="C28" s="131"/>
      <c r="D28" s="131"/>
      <c r="E28" s="131"/>
      <c r="F28" s="35" t="s">
        <v>302</v>
      </c>
      <c r="G28" s="35" t="s">
        <v>206</v>
      </c>
    </row>
    <row r="29" spans="1:7">
      <c r="A29" s="621" t="s">
        <v>4255</v>
      </c>
      <c r="B29" s="8" t="s">
        <v>67</v>
      </c>
      <c r="C29" s="131"/>
      <c r="D29" s="131"/>
      <c r="E29" s="131"/>
      <c r="F29" s="35" t="s">
        <v>4256</v>
      </c>
    </row>
    <row r="30" spans="1:7">
      <c r="A30" s="1047" t="s">
        <v>4257</v>
      </c>
      <c r="B30" s="8" t="s">
        <v>66</v>
      </c>
      <c r="C30" s="131"/>
      <c r="D30" s="131"/>
      <c r="E30" s="131"/>
      <c r="F30" s="35" t="s">
        <v>301</v>
      </c>
    </row>
    <row r="31" spans="1:7">
      <c r="A31" s="1048" t="s">
        <v>4107</v>
      </c>
      <c r="B31" s="8" t="s">
        <v>10</v>
      </c>
      <c r="C31" s="131"/>
      <c r="D31" s="131"/>
      <c r="E31" s="131"/>
      <c r="F31" s="35" t="s">
        <v>4258</v>
      </c>
    </row>
    <row r="32" spans="1:7">
      <c r="A32" s="1048" t="s">
        <v>4259</v>
      </c>
      <c r="B32" s="8" t="s">
        <v>9</v>
      </c>
      <c r="C32" s="131"/>
      <c r="D32" s="131"/>
      <c r="E32" s="131"/>
      <c r="F32" s="35" t="s">
        <v>4260</v>
      </c>
    </row>
    <row r="33" spans="1:20">
      <c r="A33" s="1048" t="s">
        <v>4261</v>
      </c>
      <c r="B33" s="8" t="s">
        <v>65</v>
      </c>
      <c r="C33" s="131"/>
      <c r="D33" s="131"/>
      <c r="E33" s="131"/>
      <c r="F33" s="35" t="s">
        <v>4262</v>
      </c>
    </row>
    <row r="34" spans="1:20">
      <c r="A34" s="1048" t="s">
        <v>4263</v>
      </c>
      <c r="B34" s="8" t="s">
        <v>8</v>
      </c>
      <c r="C34" s="131"/>
      <c r="D34" s="131"/>
      <c r="E34" s="131"/>
      <c r="F34" s="35" t="s">
        <v>4264</v>
      </c>
    </row>
    <row r="35" spans="1:20">
      <c r="A35" s="1048" t="s">
        <v>4265</v>
      </c>
      <c r="B35" s="8" t="s">
        <v>7</v>
      </c>
      <c r="C35" s="131"/>
      <c r="D35" s="131"/>
      <c r="E35" s="131"/>
      <c r="F35" s="35" t="s">
        <v>4266</v>
      </c>
    </row>
    <row r="36" spans="1:20">
      <c r="A36" s="1048" t="s">
        <v>4267</v>
      </c>
      <c r="B36" s="8" t="s">
        <v>64</v>
      </c>
      <c r="C36" s="131"/>
      <c r="D36" s="131"/>
      <c r="E36" s="131"/>
      <c r="F36" s="35" t="s">
        <v>4268</v>
      </c>
    </row>
    <row r="37" spans="1:20">
      <c r="A37" s="1048" t="s">
        <v>4254</v>
      </c>
      <c r="B37" s="8" t="s">
        <v>6</v>
      </c>
      <c r="C37" s="131"/>
      <c r="D37" s="131"/>
      <c r="E37" s="131"/>
      <c r="F37" s="35" t="s">
        <v>301</v>
      </c>
      <c r="G37" s="35" t="s">
        <v>206</v>
      </c>
    </row>
    <row r="38" spans="1:20" s="266" customFormat="1">
      <c r="A38" s="1047" t="s">
        <v>300</v>
      </c>
      <c r="B38" s="8" t="s">
        <v>5</v>
      </c>
      <c r="C38" s="131"/>
      <c r="D38" s="131"/>
      <c r="E38" s="131"/>
      <c r="F38" s="35" t="s">
        <v>4269</v>
      </c>
      <c r="G38" s="35"/>
      <c r="H38" s="35"/>
      <c r="L38" s="35"/>
      <c r="M38" s="35"/>
      <c r="N38" s="35"/>
      <c r="O38" s="35"/>
      <c r="P38" s="35"/>
      <c r="Q38" s="35"/>
      <c r="R38" s="35"/>
      <c r="S38" s="35"/>
      <c r="T38" s="35"/>
    </row>
    <row r="39" spans="1:20" s="266" customFormat="1">
      <c r="A39" s="1048" t="s">
        <v>4254</v>
      </c>
      <c r="B39" s="8" t="s">
        <v>63</v>
      </c>
      <c r="C39" s="131"/>
      <c r="D39" s="131"/>
      <c r="E39" s="131"/>
      <c r="F39" s="35" t="s">
        <v>4269</v>
      </c>
      <c r="G39" s="35" t="s">
        <v>206</v>
      </c>
      <c r="H39" s="35"/>
      <c r="L39" s="35"/>
      <c r="M39" s="35"/>
      <c r="N39" s="35"/>
      <c r="O39" s="35"/>
      <c r="P39" s="35"/>
      <c r="Q39" s="35"/>
      <c r="R39" s="35"/>
      <c r="S39" s="35"/>
      <c r="T39" s="35"/>
    </row>
    <row r="40" spans="1:20" s="266" customFormat="1">
      <c r="A40" s="1047" t="s">
        <v>4270</v>
      </c>
      <c r="B40" s="8" t="s">
        <v>62</v>
      </c>
      <c r="C40" s="131"/>
      <c r="D40" s="131"/>
      <c r="E40" s="131"/>
      <c r="F40" s="35" t="s">
        <v>760</v>
      </c>
      <c r="G40" s="35" t="s">
        <v>205</v>
      </c>
      <c r="H40" s="35"/>
      <c r="L40" s="35"/>
      <c r="M40" s="35"/>
      <c r="N40" s="35"/>
      <c r="O40" s="35"/>
      <c r="P40" s="35"/>
      <c r="Q40" s="35"/>
      <c r="R40" s="35"/>
      <c r="S40" s="35"/>
      <c r="T40" s="35"/>
    </row>
    <row r="41" spans="1:20" s="266" customFormat="1">
      <c r="A41" s="1048" t="s">
        <v>4271</v>
      </c>
      <c r="B41" s="8" t="s">
        <v>61</v>
      </c>
      <c r="C41" s="131"/>
      <c r="D41" s="131"/>
      <c r="E41" s="131"/>
      <c r="F41" s="35" t="s">
        <v>760</v>
      </c>
      <c r="G41" s="35" t="s">
        <v>206</v>
      </c>
      <c r="H41" s="35"/>
      <c r="L41" s="35"/>
      <c r="M41" s="35"/>
      <c r="N41" s="35"/>
      <c r="O41" s="35"/>
      <c r="P41" s="35"/>
      <c r="Q41" s="35"/>
      <c r="R41" s="35"/>
      <c r="S41" s="35"/>
      <c r="T41" s="35"/>
    </row>
    <row r="42" spans="1:20" s="266" customFormat="1">
      <c r="A42" s="1047" t="s">
        <v>4272</v>
      </c>
      <c r="B42" s="8" t="s">
        <v>4</v>
      </c>
      <c r="C42" s="131"/>
      <c r="D42" s="131"/>
      <c r="E42" s="131"/>
      <c r="F42" s="35" t="s">
        <v>760</v>
      </c>
      <c r="G42" s="35"/>
      <c r="H42" s="35"/>
      <c r="L42" s="35"/>
      <c r="M42" s="35"/>
      <c r="N42" s="35"/>
      <c r="O42" s="35"/>
      <c r="P42" s="35"/>
      <c r="Q42" s="35"/>
      <c r="R42" s="35"/>
      <c r="S42" s="35"/>
      <c r="T42" s="35"/>
    </row>
    <row r="43" spans="1:20" s="266" customFormat="1">
      <c r="A43" s="1046" t="s">
        <v>4273</v>
      </c>
      <c r="B43" s="8"/>
      <c r="C43" s="38"/>
      <c r="D43" s="38"/>
      <c r="E43" s="38"/>
      <c r="F43" s="35"/>
      <c r="G43" s="35"/>
      <c r="H43" s="35"/>
      <c r="L43" s="35"/>
      <c r="M43" s="35"/>
      <c r="N43" s="35"/>
      <c r="O43" s="35"/>
      <c r="P43" s="35"/>
      <c r="Q43" s="35"/>
      <c r="R43" s="35"/>
      <c r="S43" s="35"/>
      <c r="T43" s="35"/>
    </row>
    <row r="44" spans="1:20" s="266" customFormat="1">
      <c r="A44" s="1047" t="s">
        <v>4274</v>
      </c>
      <c r="B44" s="8" t="s">
        <v>53</v>
      </c>
      <c r="C44" s="131"/>
      <c r="D44" s="131"/>
      <c r="E44" s="131"/>
      <c r="F44" s="35" t="s">
        <v>4073</v>
      </c>
      <c r="G44" s="35"/>
      <c r="H44" s="35"/>
      <c r="L44" s="35"/>
      <c r="M44" s="35"/>
      <c r="N44" s="35"/>
      <c r="O44" s="35"/>
      <c r="P44" s="35"/>
      <c r="Q44" s="35"/>
      <c r="R44" s="35"/>
      <c r="S44" s="35"/>
      <c r="T44" s="35"/>
    </row>
    <row r="45" spans="1:20" s="266" customFormat="1">
      <c r="A45" s="1048" t="s">
        <v>4275</v>
      </c>
      <c r="B45" s="8" t="s">
        <v>52</v>
      </c>
      <c r="C45" s="131"/>
      <c r="D45" s="131"/>
      <c r="E45" s="131"/>
      <c r="F45" s="35" t="s">
        <v>4067</v>
      </c>
      <c r="G45" s="35"/>
      <c r="H45" s="35"/>
      <c r="L45" s="35"/>
      <c r="M45" s="35"/>
      <c r="N45" s="35"/>
      <c r="O45" s="35"/>
      <c r="P45" s="35"/>
      <c r="Q45" s="35"/>
      <c r="R45" s="35"/>
      <c r="S45" s="35"/>
      <c r="T45" s="35"/>
    </row>
    <row r="46" spans="1:20" s="266" customFormat="1">
      <c r="A46" s="1048" t="s">
        <v>4276</v>
      </c>
      <c r="B46" s="8" t="s">
        <v>51</v>
      </c>
      <c r="C46" s="131"/>
      <c r="D46" s="131"/>
      <c r="E46" s="131"/>
      <c r="F46" s="35" t="s">
        <v>4069</v>
      </c>
      <c r="G46" s="35"/>
      <c r="H46" s="35"/>
      <c r="L46" s="35"/>
      <c r="M46" s="35"/>
      <c r="N46" s="35"/>
      <c r="O46" s="35"/>
      <c r="P46" s="35"/>
      <c r="Q46" s="35"/>
      <c r="R46" s="35"/>
      <c r="S46" s="35"/>
      <c r="T46" s="35"/>
    </row>
    <row r="47" spans="1:20" s="266" customFormat="1">
      <c r="A47" s="1048" t="s">
        <v>4277</v>
      </c>
      <c r="B47" s="8" t="s">
        <v>50</v>
      </c>
      <c r="C47" s="131"/>
      <c r="D47" s="131"/>
      <c r="E47" s="131"/>
      <c r="F47" s="35" t="s">
        <v>4071</v>
      </c>
      <c r="G47" s="35"/>
      <c r="H47" s="35"/>
      <c r="L47" s="35"/>
      <c r="M47" s="35"/>
      <c r="N47" s="35"/>
      <c r="O47" s="35"/>
      <c r="P47" s="35"/>
      <c r="Q47" s="35"/>
      <c r="R47" s="35"/>
      <c r="S47" s="35"/>
      <c r="T47" s="35"/>
    </row>
    <row r="48" spans="1:20" s="266" customFormat="1">
      <c r="A48" s="1048" t="s">
        <v>4271</v>
      </c>
      <c r="B48" s="8" t="s">
        <v>49</v>
      </c>
      <c r="C48" s="1049"/>
      <c r="D48" s="1049"/>
      <c r="E48" s="1049"/>
      <c r="F48" s="35" t="s">
        <v>4073</v>
      </c>
      <c r="G48" s="35" t="s">
        <v>206</v>
      </c>
      <c r="H48" s="35"/>
      <c r="L48" s="35"/>
      <c r="M48" s="35"/>
      <c r="N48" s="35"/>
      <c r="O48" s="35"/>
      <c r="P48" s="35"/>
      <c r="Q48" s="35"/>
      <c r="R48" s="35"/>
      <c r="S48" s="35"/>
      <c r="T48" s="35"/>
    </row>
    <row r="49" spans="1:20" s="266" customFormat="1">
      <c r="A49" s="35"/>
      <c r="B49" s="35"/>
      <c r="C49" s="35" t="s">
        <v>3764</v>
      </c>
      <c r="D49" s="35" t="s">
        <v>3764</v>
      </c>
      <c r="E49" s="35" t="s">
        <v>3764</v>
      </c>
      <c r="F49" s="35"/>
      <c r="G49" s="35"/>
      <c r="H49" s="35"/>
      <c r="L49" s="35"/>
      <c r="M49" s="35"/>
      <c r="N49" s="35"/>
      <c r="O49" s="35"/>
      <c r="P49" s="35"/>
      <c r="Q49" s="35"/>
      <c r="R49" s="35"/>
      <c r="S49" s="35"/>
      <c r="T49" s="35"/>
    </row>
    <row r="50" spans="1:20">
      <c r="C50" s="47" t="s">
        <v>91</v>
      </c>
      <c r="D50" s="47" t="s">
        <v>91</v>
      </c>
      <c r="E50" s="47" t="s">
        <v>91</v>
      </c>
    </row>
    <row r="51" spans="1:20">
      <c r="C51" s="46" t="s">
        <v>3765</v>
      </c>
      <c r="D51" s="46" t="s">
        <v>3765</v>
      </c>
      <c r="E51" s="46" t="s">
        <v>3765</v>
      </c>
    </row>
    <row r="52" spans="1:20">
      <c r="C52" s="99" t="s">
        <v>176</v>
      </c>
      <c r="D52" s="99" t="s">
        <v>176</v>
      </c>
      <c r="E52" s="99" t="s">
        <v>176</v>
      </c>
    </row>
    <row r="53" spans="1:20">
      <c r="C53" s="99"/>
      <c r="D53" s="99" t="s">
        <v>4278</v>
      </c>
      <c r="E53" s="99" t="s">
        <v>3976</v>
      </c>
    </row>
    <row r="55" spans="1:20">
      <c r="A55" s="1" t="s">
        <v>4279</v>
      </c>
      <c r="C55" s="42"/>
    </row>
    <row r="56" spans="1:20">
      <c r="A56" s="36" t="s">
        <v>109</v>
      </c>
      <c r="C56" s="41"/>
    </row>
    <row r="57" spans="1:20">
      <c r="A57" s="36" t="s">
        <v>4217</v>
      </c>
      <c r="C57" s="46"/>
      <c r="E57" s="42"/>
      <c r="F57" s="42"/>
      <c r="G57" s="42"/>
      <c r="H57" s="47"/>
      <c r="I57" s="47"/>
      <c r="J57" s="41"/>
      <c r="K57" s="47"/>
    </row>
    <row r="59" spans="1:20">
      <c r="A59" s="165" t="s">
        <v>4280</v>
      </c>
    </row>
    <row r="61" spans="1:20" ht="43.2">
      <c r="C61" s="168" t="s">
        <v>4281</v>
      </c>
      <c r="D61" s="168" t="s">
        <v>4282</v>
      </c>
      <c r="E61" s="168" t="s">
        <v>4283</v>
      </c>
      <c r="F61" s="168" t="s">
        <v>4284</v>
      </c>
      <c r="G61" s="168" t="s">
        <v>4285</v>
      </c>
      <c r="H61" s="168" t="s">
        <v>4286</v>
      </c>
      <c r="I61" s="168" t="s">
        <v>4287</v>
      </c>
      <c r="J61" s="168" t="s">
        <v>4288</v>
      </c>
      <c r="K61" s="168" t="s">
        <v>4289</v>
      </c>
    </row>
    <row r="62" spans="1:20">
      <c r="C62" s="8" t="s">
        <v>88</v>
      </c>
      <c r="D62" s="8" t="s">
        <v>87</v>
      </c>
      <c r="E62" s="8" t="s">
        <v>86</v>
      </c>
      <c r="F62" s="8" t="s">
        <v>85</v>
      </c>
      <c r="G62" s="8" t="s">
        <v>84</v>
      </c>
      <c r="H62" s="8" t="s">
        <v>83</v>
      </c>
      <c r="I62" s="8" t="s">
        <v>82</v>
      </c>
      <c r="J62" s="8" t="s">
        <v>81</v>
      </c>
      <c r="K62" s="8" t="s">
        <v>80</v>
      </c>
    </row>
    <row r="63" spans="1:20">
      <c r="A63" s="1050" t="s">
        <v>4280</v>
      </c>
      <c r="B63" s="8"/>
      <c r="C63" s="38"/>
      <c r="D63" s="38"/>
      <c r="E63" s="38"/>
      <c r="F63" s="38"/>
      <c r="G63" s="38"/>
      <c r="H63" s="38"/>
      <c r="I63" s="38"/>
      <c r="J63" s="38"/>
      <c r="K63" s="38"/>
    </row>
    <row r="64" spans="1:20">
      <c r="A64" s="1003" t="s">
        <v>4290</v>
      </c>
      <c r="B64" s="8" t="s">
        <v>101</v>
      </c>
      <c r="C64" s="38"/>
      <c r="D64" s="131"/>
      <c r="E64" s="131"/>
      <c r="F64" s="131"/>
      <c r="G64" s="131"/>
      <c r="H64" s="131"/>
      <c r="I64" s="131"/>
      <c r="J64" s="131"/>
      <c r="K64" s="131"/>
      <c r="L64" s="35" t="s">
        <v>4291</v>
      </c>
    </row>
    <row r="65" spans="1:12">
      <c r="A65" s="1003" t="s">
        <v>4292</v>
      </c>
      <c r="B65" s="8" t="s">
        <v>44</v>
      </c>
      <c r="C65" s="38"/>
      <c r="D65" s="131"/>
      <c r="E65" s="131"/>
      <c r="F65" s="131"/>
      <c r="G65" s="131"/>
      <c r="H65" s="131"/>
      <c r="I65" s="131"/>
      <c r="J65" s="131"/>
      <c r="K65" s="131"/>
      <c r="L65" s="35" t="s">
        <v>4293</v>
      </c>
    </row>
    <row r="66" spans="1:12">
      <c r="A66" s="321" t="s">
        <v>4294</v>
      </c>
      <c r="B66" s="8" t="s">
        <v>43</v>
      </c>
      <c r="C66" s="38"/>
      <c r="D66" s="131"/>
      <c r="E66" s="131"/>
      <c r="F66" s="131"/>
      <c r="G66" s="131"/>
      <c r="H66" s="131"/>
      <c r="I66" s="131"/>
      <c r="J66" s="131"/>
      <c r="K66" s="131"/>
      <c r="L66" s="35" t="s">
        <v>4295</v>
      </c>
    </row>
    <row r="67" spans="1:12">
      <c r="A67" s="321" t="s">
        <v>4296</v>
      </c>
      <c r="B67" s="8" t="s">
        <v>2</v>
      </c>
      <c r="C67" s="38"/>
      <c r="D67" s="131"/>
      <c r="E67" s="131"/>
      <c r="F67" s="131"/>
      <c r="G67" s="131"/>
      <c r="H67" s="131"/>
      <c r="I67" s="131"/>
      <c r="J67" s="131"/>
      <c r="K67" s="131"/>
      <c r="L67" s="35" t="s">
        <v>4297</v>
      </c>
    </row>
    <row r="68" spans="1:12">
      <c r="A68" s="321" t="s">
        <v>4298</v>
      </c>
      <c r="B68" s="8" t="s">
        <v>42</v>
      </c>
      <c r="C68" s="38"/>
      <c r="D68" s="131"/>
      <c r="E68" s="131"/>
      <c r="F68" s="131"/>
      <c r="G68" s="131"/>
      <c r="H68" s="131"/>
      <c r="I68" s="131"/>
      <c r="J68" s="131"/>
      <c r="K68" s="131"/>
      <c r="L68" s="35" t="s">
        <v>4299</v>
      </c>
    </row>
    <row r="69" spans="1:12">
      <c r="A69" s="321" t="s">
        <v>4300</v>
      </c>
      <c r="B69" s="8" t="s">
        <v>4301</v>
      </c>
      <c r="C69" s="38"/>
      <c r="D69" s="131"/>
      <c r="E69" s="131"/>
      <c r="F69" s="131"/>
      <c r="G69" s="131"/>
      <c r="H69" s="131"/>
      <c r="I69" s="131"/>
      <c r="J69" s="131"/>
      <c r="K69" s="131"/>
      <c r="L69" s="124" t="s">
        <v>4302</v>
      </c>
    </row>
    <row r="70" spans="1:12">
      <c r="A70" s="321" t="s">
        <v>4303</v>
      </c>
      <c r="B70" s="8" t="s">
        <v>41</v>
      </c>
      <c r="C70" s="38"/>
      <c r="D70" s="131"/>
      <c r="E70" s="131"/>
      <c r="F70" s="131"/>
      <c r="G70" s="131"/>
      <c r="H70" s="131"/>
      <c r="I70" s="131"/>
      <c r="J70" s="131"/>
      <c r="K70" s="131"/>
      <c r="L70" s="124" t="s">
        <v>4304</v>
      </c>
    </row>
    <row r="71" spans="1:12">
      <c r="A71" s="321" t="s">
        <v>4305</v>
      </c>
      <c r="B71" s="8" t="s">
        <v>40</v>
      </c>
      <c r="C71" s="38"/>
      <c r="D71" s="131"/>
      <c r="E71" s="131"/>
      <c r="F71" s="131"/>
      <c r="G71" s="131"/>
      <c r="H71" s="131"/>
      <c r="I71" s="131"/>
      <c r="J71" s="131"/>
      <c r="K71" s="131"/>
      <c r="L71" s="35" t="s">
        <v>4306</v>
      </c>
    </row>
    <row r="72" spans="1:12">
      <c r="A72" s="321" t="s">
        <v>4307</v>
      </c>
      <c r="B72" s="8" t="s">
        <v>3899</v>
      </c>
      <c r="C72" s="38"/>
      <c r="D72" s="131"/>
      <c r="E72" s="131"/>
      <c r="F72" s="131"/>
      <c r="G72" s="131"/>
      <c r="H72" s="131"/>
      <c r="I72" s="131"/>
      <c r="J72" s="131"/>
      <c r="K72" s="131"/>
      <c r="L72" s="35" t="s">
        <v>4308</v>
      </c>
    </row>
    <row r="73" spans="1:12">
      <c r="A73" s="321" t="s">
        <v>4309</v>
      </c>
      <c r="B73" s="8" t="s">
        <v>39</v>
      </c>
      <c r="C73" s="38"/>
      <c r="D73" s="131"/>
      <c r="E73" s="131"/>
      <c r="F73" s="131"/>
      <c r="G73" s="131"/>
      <c r="H73" s="131"/>
      <c r="I73" s="131"/>
      <c r="J73" s="131"/>
      <c r="K73" s="131"/>
      <c r="L73" s="35" t="s">
        <v>4310</v>
      </c>
    </row>
    <row r="74" spans="1:12">
      <c r="A74" s="321" t="s">
        <v>4311</v>
      </c>
      <c r="B74" s="8" t="s">
        <v>38</v>
      </c>
      <c r="C74" s="38"/>
      <c r="D74" s="131"/>
      <c r="E74" s="131"/>
      <c r="F74" s="131"/>
      <c r="G74" s="131"/>
      <c r="H74" s="131"/>
      <c r="I74" s="131"/>
      <c r="J74" s="131"/>
      <c r="K74" s="131"/>
      <c r="L74" s="35" t="s">
        <v>4312</v>
      </c>
    </row>
    <row r="75" spans="1:12">
      <c r="A75" s="321" t="s">
        <v>4313</v>
      </c>
      <c r="B75" s="8" t="s">
        <v>37</v>
      </c>
      <c r="C75" s="38"/>
      <c r="D75" s="131"/>
      <c r="E75" s="131"/>
      <c r="F75" s="131"/>
      <c r="G75" s="131"/>
      <c r="H75" s="131"/>
      <c r="I75" s="131"/>
      <c r="J75" s="131"/>
      <c r="K75" s="131"/>
      <c r="L75" s="35" t="s">
        <v>4314</v>
      </c>
    </row>
    <row r="76" spans="1:12">
      <c r="A76" s="321" t="s">
        <v>4315</v>
      </c>
      <c r="B76" s="8" t="s">
        <v>36</v>
      </c>
      <c r="C76" s="38"/>
      <c r="D76" s="131"/>
      <c r="E76" s="131"/>
      <c r="F76" s="131"/>
      <c r="G76" s="131"/>
      <c r="H76" s="131"/>
      <c r="I76" s="131"/>
      <c r="J76" s="131"/>
      <c r="K76" s="131"/>
      <c r="L76" s="35" t="s">
        <v>4316</v>
      </c>
    </row>
    <row r="77" spans="1:12">
      <c r="A77" s="321" t="s">
        <v>4317</v>
      </c>
      <c r="B77" s="8" t="s">
        <v>35</v>
      </c>
      <c r="C77" s="38"/>
      <c r="D77" s="131"/>
      <c r="E77" s="131"/>
      <c r="F77" s="131"/>
      <c r="G77" s="131"/>
      <c r="H77" s="131"/>
      <c r="I77" s="131"/>
      <c r="J77" s="131"/>
      <c r="K77" s="131"/>
      <c r="L77" s="35" t="s">
        <v>4318</v>
      </c>
    </row>
    <row r="78" spans="1:12">
      <c r="A78" s="321" t="s">
        <v>4319</v>
      </c>
      <c r="B78" s="8" t="s">
        <v>34</v>
      </c>
      <c r="C78" s="38"/>
      <c r="D78" s="131"/>
      <c r="E78" s="131"/>
      <c r="F78" s="131"/>
      <c r="G78" s="131"/>
      <c r="H78" s="131"/>
      <c r="I78" s="131"/>
      <c r="J78" s="131"/>
      <c r="K78" s="131"/>
      <c r="L78" s="35" t="s">
        <v>4320</v>
      </c>
    </row>
    <row r="79" spans="1:12">
      <c r="A79" s="321" t="s">
        <v>4321</v>
      </c>
      <c r="B79" s="8" t="s">
        <v>4322</v>
      </c>
      <c r="C79" s="38"/>
      <c r="D79" s="131"/>
      <c r="E79" s="131"/>
      <c r="F79" s="131"/>
      <c r="G79" s="131"/>
      <c r="H79" s="131"/>
      <c r="I79" s="131"/>
      <c r="J79" s="131"/>
      <c r="K79" s="131"/>
      <c r="L79" s="124" t="s">
        <v>4323</v>
      </c>
    </row>
    <row r="80" spans="1:12">
      <c r="A80" s="321" t="s">
        <v>4324</v>
      </c>
      <c r="B80" s="8" t="s">
        <v>33</v>
      </c>
      <c r="C80" s="38"/>
      <c r="D80" s="131"/>
      <c r="E80" s="131"/>
      <c r="F80" s="131"/>
      <c r="G80" s="131"/>
      <c r="H80" s="131"/>
      <c r="I80" s="131"/>
      <c r="J80" s="131"/>
      <c r="K80" s="131"/>
      <c r="L80" s="35" t="s">
        <v>4325</v>
      </c>
    </row>
    <row r="81" spans="1:13">
      <c r="A81" s="321" t="s">
        <v>4326</v>
      </c>
      <c r="B81" s="8" t="s">
        <v>32</v>
      </c>
      <c r="C81" s="38"/>
      <c r="D81" s="131"/>
      <c r="E81" s="131"/>
      <c r="F81" s="131"/>
      <c r="G81" s="131"/>
      <c r="H81" s="131"/>
      <c r="I81" s="131"/>
      <c r="J81" s="131"/>
      <c r="K81" s="131"/>
      <c r="L81" s="35" t="s">
        <v>4327</v>
      </c>
    </row>
    <row r="82" spans="1:13">
      <c r="A82" s="321" t="s">
        <v>4328</v>
      </c>
      <c r="B82" s="8" t="s">
        <v>31</v>
      </c>
      <c r="C82" s="38"/>
      <c r="D82" s="131"/>
      <c r="E82" s="131"/>
      <c r="F82" s="131"/>
      <c r="G82" s="131"/>
      <c r="H82" s="131"/>
      <c r="I82" s="131"/>
      <c r="J82" s="131"/>
      <c r="K82" s="131"/>
      <c r="L82" s="35" t="s">
        <v>4329</v>
      </c>
    </row>
    <row r="83" spans="1:13">
      <c r="A83" s="321" t="s">
        <v>4330</v>
      </c>
      <c r="B83" s="8" t="s">
        <v>30</v>
      </c>
      <c r="C83" s="38"/>
      <c r="D83" s="131"/>
      <c r="E83" s="131"/>
      <c r="F83" s="131"/>
      <c r="G83" s="131"/>
      <c r="H83" s="131"/>
      <c r="I83" s="131"/>
      <c r="J83" s="131"/>
      <c r="K83" s="131"/>
      <c r="L83" s="35" t="s">
        <v>4331</v>
      </c>
    </row>
    <row r="84" spans="1:13">
      <c r="A84" s="321" t="s">
        <v>4332</v>
      </c>
      <c r="B84" s="8" t="s">
        <v>29</v>
      </c>
      <c r="C84" s="38"/>
      <c r="D84" s="131"/>
      <c r="E84" s="131"/>
      <c r="F84" s="131"/>
      <c r="G84" s="131"/>
      <c r="H84" s="131"/>
      <c r="I84" s="131"/>
      <c r="J84" s="131"/>
      <c r="K84" s="131"/>
      <c r="L84" s="35" t="s">
        <v>4333</v>
      </c>
    </row>
    <row r="85" spans="1:13">
      <c r="A85" s="321" t="s">
        <v>4334</v>
      </c>
      <c r="B85" s="8" t="s">
        <v>28</v>
      </c>
      <c r="C85" s="38"/>
      <c r="D85" s="131"/>
      <c r="E85" s="131"/>
      <c r="F85" s="131"/>
      <c r="G85" s="131"/>
      <c r="H85" s="131"/>
      <c r="I85" s="131"/>
      <c r="J85" s="131"/>
      <c r="K85" s="131"/>
      <c r="L85" s="35" t="s">
        <v>4335</v>
      </c>
    </row>
    <row r="86" spans="1:13">
      <c r="A86" s="321" t="s">
        <v>4336</v>
      </c>
      <c r="B86" s="8" t="s">
        <v>1</v>
      </c>
      <c r="C86" s="38"/>
      <c r="D86" s="131"/>
      <c r="E86" s="131"/>
      <c r="F86" s="131"/>
      <c r="G86" s="131"/>
      <c r="H86" s="131"/>
      <c r="I86" s="131"/>
      <c r="J86" s="131"/>
      <c r="K86" s="131"/>
      <c r="L86" s="35" t="s">
        <v>4337</v>
      </c>
    </row>
    <row r="87" spans="1:13">
      <c r="A87" s="1051" t="s">
        <v>4338</v>
      </c>
      <c r="B87" s="8" t="s">
        <v>0</v>
      </c>
      <c r="C87" s="38"/>
      <c r="D87" s="131"/>
      <c r="E87" s="131"/>
      <c r="F87" s="131"/>
      <c r="G87" s="38"/>
      <c r="H87" s="131"/>
      <c r="I87" s="131"/>
      <c r="J87" s="131"/>
      <c r="K87" s="131"/>
      <c r="L87" s="35" t="s">
        <v>4339</v>
      </c>
      <c r="M87" s="35" t="s">
        <v>205</v>
      </c>
    </row>
    <row r="88" spans="1:13">
      <c r="A88" s="1052" t="s">
        <v>4340</v>
      </c>
      <c r="B88" s="8" t="s">
        <v>27</v>
      </c>
      <c r="C88" s="131"/>
      <c r="D88" s="38"/>
      <c r="E88" s="38"/>
      <c r="F88" s="38"/>
      <c r="G88" s="38"/>
      <c r="H88" s="38"/>
      <c r="I88" s="38"/>
      <c r="J88" s="38"/>
      <c r="K88" s="38"/>
      <c r="L88" s="35" t="s">
        <v>4341</v>
      </c>
    </row>
    <row r="89" spans="1:13">
      <c r="A89" s="1052" t="s">
        <v>4342</v>
      </c>
      <c r="B89" s="8" t="s">
        <v>26</v>
      </c>
      <c r="C89" s="131"/>
      <c r="D89" s="38"/>
      <c r="E89" s="38"/>
      <c r="F89" s="38"/>
      <c r="G89" s="38"/>
      <c r="H89" s="38"/>
      <c r="I89" s="38"/>
      <c r="J89" s="38"/>
      <c r="K89" s="38"/>
      <c r="L89" s="35" t="s">
        <v>4343</v>
      </c>
    </row>
    <row r="90" spans="1:13">
      <c r="A90" s="1052" t="s">
        <v>4344</v>
      </c>
      <c r="B90" s="8" t="s">
        <v>25</v>
      </c>
      <c r="C90" s="131"/>
      <c r="D90" s="38"/>
      <c r="E90" s="38"/>
      <c r="F90" s="38"/>
      <c r="G90" s="38"/>
      <c r="H90" s="38"/>
      <c r="I90" s="38"/>
      <c r="J90" s="38"/>
      <c r="K90" s="38"/>
      <c r="L90" s="35" t="s">
        <v>4345</v>
      </c>
    </row>
    <row r="91" spans="1:13">
      <c r="A91" s="1052" t="s">
        <v>4346</v>
      </c>
      <c r="B91" s="8" t="s">
        <v>24</v>
      </c>
      <c r="C91" s="131"/>
      <c r="D91" s="38"/>
      <c r="E91" s="38"/>
      <c r="F91" s="38"/>
      <c r="G91" s="38"/>
      <c r="H91" s="38"/>
      <c r="I91" s="38"/>
      <c r="J91" s="38"/>
      <c r="K91" s="38"/>
      <c r="L91" s="35" t="s">
        <v>4347</v>
      </c>
    </row>
    <row r="92" spans="1:13">
      <c r="A92" s="1052" t="s">
        <v>4348</v>
      </c>
      <c r="B92" s="8" t="s">
        <v>23</v>
      </c>
      <c r="C92" s="131"/>
      <c r="D92" s="38"/>
      <c r="E92" s="38"/>
      <c r="F92" s="38"/>
      <c r="G92" s="38"/>
      <c r="H92" s="38"/>
      <c r="I92" s="38"/>
      <c r="J92" s="38"/>
      <c r="K92" s="38"/>
      <c r="L92" s="35" t="s">
        <v>4349</v>
      </c>
    </row>
    <row r="93" spans="1:13">
      <c r="A93" s="1052" t="s">
        <v>4350</v>
      </c>
      <c r="B93" s="8" t="s">
        <v>22</v>
      </c>
      <c r="C93" s="131"/>
      <c r="D93" s="38"/>
      <c r="E93" s="38"/>
      <c r="F93" s="38"/>
      <c r="G93" s="38"/>
      <c r="H93" s="38"/>
      <c r="I93" s="38"/>
      <c r="J93" s="38"/>
      <c r="K93" s="38"/>
      <c r="L93" s="35" t="s">
        <v>4351</v>
      </c>
    </row>
    <row r="94" spans="1:13">
      <c r="A94" s="1052" t="s">
        <v>4352</v>
      </c>
      <c r="B94" s="8" t="s">
        <v>21</v>
      </c>
      <c r="C94" s="131"/>
      <c r="D94" s="38"/>
      <c r="E94" s="38"/>
      <c r="F94" s="38"/>
      <c r="G94" s="38"/>
      <c r="H94" s="38"/>
      <c r="I94" s="38"/>
      <c r="J94" s="38"/>
      <c r="K94" s="38"/>
      <c r="L94" s="35" t="s">
        <v>4353</v>
      </c>
    </row>
    <row r="95" spans="1:13">
      <c r="A95" s="1052" t="s">
        <v>4354</v>
      </c>
      <c r="B95" s="8" t="s">
        <v>20</v>
      </c>
      <c r="C95" s="131"/>
      <c r="D95" s="38"/>
      <c r="E95" s="38"/>
      <c r="F95" s="38"/>
      <c r="G95" s="38"/>
      <c r="H95" s="38"/>
      <c r="I95" s="38"/>
      <c r="J95" s="38"/>
      <c r="K95" s="38"/>
      <c r="L95" s="35" t="s">
        <v>4355</v>
      </c>
    </row>
    <row r="96" spans="1:13">
      <c r="A96" s="1052" t="s">
        <v>4356</v>
      </c>
      <c r="B96" s="8" t="s">
        <v>19</v>
      </c>
      <c r="C96" s="131"/>
      <c r="D96" s="38"/>
      <c r="E96" s="38"/>
      <c r="F96" s="38"/>
      <c r="G96" s="38"/>
      <c r="H96" s="38"/>
      <c r="I96" s="38"/>
      <c r="J96" s="38"/>
      <c r="K96" s="38"/>
      <c r="L96" s="35" t="s">
        <v>4357</v>
      </c>
    </row>
    <row r="97" spans="1:13">
      <c r="A97" s="1052" t="s">
        <v>4358</v>
      </c>
      <c r="B97" s="8" t="s">
        <v>18</v>
      </c>
      <c r="C97" s="131"/>
      <c r="D97" s="38"/>
      <c r="E97" s="38"/>
      <c r="F97" s="38"/>
      <c r="G97" s="38"/>
      <c r="H97" s="38"/>
      <c r="I97" s="38"/>
      <c r="J97" s="38"/>
      <c r="K97" s="38"/>
      <c r="L97" s="35" t="s">
        <v>4359</v>
      </c>
    </row>
    <row r="98" spans="1:13">
      <c r="A98" s="1052" t="s">
        <v>4360</v>
      </c>
      <c r="B98" s="8" t="s">
        <v>77</v>
      </c>
      <c r="C98" s="131"/>
      <c r="D98" s="38"/>
      <c r="E98" s="38"/>
      <c r="F98" s="38"/>
      <c r="G98" s="38"/>
      <c r="H98" s="38"/>
      <c r="I98" s="38"/>
      <c r="J98" s="38"/>
      <c r="K98" s="38"/>
      <c r="L98" s="35" t="s">
        <v>4361</v>
      </c>
    </row>
    <row r="99" spans="1:13">
      <c r="A99" s="1052" t="s">
        <v>4362</v>
      </c>
      <c r="B99" s="8" t="s">
        <v>76</v>
      </c>
      <c r="C99" s="131"/>
      <c r="D99" s="38"/>
      <c r="E99" s="38"/>
      <c r="F99" s="38"/>
      <c r="G99" s="38"/>
      <c r="H99" s="38"/>
      <c r="I99" s="38"/>
      <c r="J99" s="38"/>
      <c r="K99" s="38"/>
      <c r="L99" s="35" t="s">
        <v>4363</v>
      </c>
    </row>
    <row r="100" spans="1:13">
      <c r="A100" s="1052" t="s">
        <v>4364</v>
      </c>
      <c r="B100" s="8" t="s">
        <v>75</v>
      </c>
      <c r="C100" s="131"/>
      <c r="D100" s="38"/>
      <c r="E100" s="38"/>
      <c r="F100" s="38"/>
      <c r="G100" s="38"/>
      <c r="H100" s="38"/>
      <c r="I100" s="38"/>
      <c r="J100" s="38"/>
      <c r="K100" s="38"/>
      <c r="L100" s="35" t="s">
        <v>4365</v>
      </c>
    </row>
    <row r="101" spans="1:13">
      <c r="A101" s="1052" t="s">
        <v>4366</v>
      </c>
      <c r="B101" s="8" t="s">
        <v>74</v>
      </c>
      <c r="C101" s="131"/>
      <c r="D101" s="38"/>
      <c r="E101" s="38"/>
      <c r="F101" s="38"/>
      <c r="G101" s="38"/>
      <c r="H101" s="38"/>
      <c r="I101" s="38"/>
      <c r="J101" s="38"/>
      <c r="K101" s="38"/>
      <c r="L101" s="35" t="s">
        <v>4367</v>
      </c>
    </row>
    <row r="102" spans="1:13">
      <c r="A102" s="1052" t="s">
        <v>4368</v>
      </c>
      <c r="B102" s="8" t="s">
        <v>17</v>
      </c>
      <c r="C102" s="131"/>
      <c r="D102" s="38"/>
      <c r="E102" s="38"/>
      <c r="F102" s="38"/>
      <c r="G102" s="38"/>
      <c r="H102" s="38"/>
      <c r="I102" s="38"/>
      <c r="J102" s="38"/>
      <c r="K102" s="38"/>
      <c r="L102" s="35" t="s">
        <v>4369</v>
      </c>
    </row>
    <row r="103" spans="1:13">
      <c r="A103" s="1052" t="s">
        <v>4370</v>
      </c>
      <c r="B103" s="8" t="s">
        <v>16</v>
      </c>
      <c r="C103" s="131"/>
      <c r="D103" s="38"/>
      <c r="E103" s="38"/>
      <c r="F103" s="38"/>
      <c r="G103" s="38"/>
      <c r="H103" s="38"/>
      <c r="I103" s="38"/>
      <c r="J103" s="38"/>
      <c r="K103" s="38"/>
      <c r="L103" s="35" t="s">
        <v>4371</v>
      </c>
    </row>
    <row r="104" spans="1:13">
      <c r="A104" s="1052" t="s">
        <v>4372</v>
      </c>
      <c r="B104" s="8" t="s">
        <v>15</v>
      </c>
      <c r="C104" s="131"/>
      <c r="D104" s="38"/>
      <c r="E104" s="38"/>
      <c r="F104" s="38"/>
      <c r="G104" s="38"/>
      <c r="H104" s="38"/>
      <c r="I104" s="38"/>
      <c r="J104" s="38"/>
      <c r="K104" s="38"/>
      <c r="L104" s="35" t="s">
        <v>4373</v>
      </c>
    </row>
    <row r="105" spans="1:13">
      <c r="A105" s="909" t="s">
        <v>4374</v>
      </c>
      <c r="B105" s="8" t="s">
        <v>14</v>
      </c>
      <c r="C105" s="131"/>
      <c r="D105" s="38"/>
      <c r="E105" s="38"/>
      <c r="F105" s="38"/>
      <c r="G105" s="38"/>
      <c r="H105" s="38"/>
      <c r="I105" s="38"/>
      <c r="J105" s="38"/>
      <c r="K105" s="38"/>
      <c r="L105" s="35" t="s">
        <v>4375</v>
      </c>
    </row>
    <row r="106" spans="1:13">
      <c r="A106" s="1053" t="s">
        <v>4376</v>
      </c>
      <c r="B106" s="8" t="s">
        <v>73</v>
      </c>
      <c r="C106" s="131"/>
      <c r="D106" s="38"/>
      <c r="E106" s="38"/>
      <c r="F106" s="38"/>
      <c r="G106" s="38"/>
      <c r="H106" s="131"/>
      <c r="I106" s="131"/>
      <c r="J106" s="131"/>
      <c r="K106" s="131"/>
      <c r="L106" s="35" t="s">
        <v>4377</v>
      </c>
      <c r="M106" s="35" t="s">
        <v>205</v>
      </c>
    </row>
    <row r="107" spans="1:13">
      <c r="A107" s="1053" t="s">
        <v>4378</v>
      </c>
      <c r="B107" s="8" t="s">
        <v>95</v>
      </c>
      <c r="C107" s="38"/>
      <c r="D107" s="38"/>
      <c r="E107" s="38"/>
      <c r="F107" s="38"/>
      <c r="G107" s="38"/>
      <c r="H107" s="131"/>
      <c r="I107" s="131"/>
      <c r="J107" s="131"/>
      <c r="K107" s="131"/>
      <c r="M107" s="35" t="s">
        <v>205</v>
      </c>
    </row>
    <row r="108" spans="1:13">
      <c r="A108" s="1003" t="s">
        <v>4379</v>
      </c>
      <c r="B108" s="8" t="s">
        <v>94</v>
      </c>
      <c r="C108" s="38"/>
      <c r="D108" s="38"/>
      <c r="E108" s="38"/>
      <c r="F108" s="38"/>
      <c r="G108" s="38"/>
      <c r="H108" s="131"/>
      <c r="I108" s="38"/>
      <c r="J108" s="38"/>
      <c r="K108" s="131"/>
      <c r="M108" s="35" t="s">
        <v>206</v>
      </c>
    </row>
    <row r="109" spans="1:13">
      <c r="A109" s="1053" t="s">
        <v>4380</v>
      </c>
      <c r="B109" s="8" t="s">
        <v>888</v>
      </c>
      <c r="C109" s="38"/>
      <c r="D109" s="38"/>
      <c r="E109" s="38"/>
      <c r="F109" s="38"/>
      <c r="G109" s="38"/>
      <c r="H109" s="131"/>
      <c r="I109" s="38"/>
      <c r="J109" s="38"/>
      <c r="K109" s="131"/>
    </row>
    <row r="110" spans="1:13">
      <c r="C110" s="42" t="s">
        <v>757</v>
      </c>
      <c r="D110" s="42"/>
      <c r="E110" s="42" t="s">
        <v>4381</v>
      </c>
      <c r="F110" s="42"/>
      <c r="G110" s="41"/>
      <c r="H110" s="42" t="s">
        <v>3764</v>
      </c>
      <c r="I110" s="42" t="s">
        <v>3764</v>
      </c>
      <c r="J110" s="42" t="s">
        <v>3764</v>
      </c>
      <c r="K110" s="42" t="s">
        <v>3764</v>
      </c>
    </row>
    <row r="111" spans="1:13">
      <c r="C111" s="42" t="s">
        <v>90</v>
      </c>
      <c r="D111" s="42" t="s">
        <v>90</v>
      </c>
      <c r="E111" s="42" t="s">
        <v>90</v>
      </c>
      <c r="F111" s="42" t="s">
        <v>90</v>
      </c>
      <c r="G111" s="42"/>
      <c r="H111" s="42" t="s">
        <v>90</v>
      </c>
      <c r="I111" s="42" t="s">
        <v>90</v>
      </c>
      <c r="J111" s="42" t="s">
        <v>90</v>
      </c>
      <c r="K111" s="42" t="s">
        <v>90</v>
      </c>
    </row>
    <row r="112" spans="1:13">
      <c r="C112" s="42" t="s">
        <v>4382</v>
      </c>
    </row>
    <row r="113" spans="1:12">
      <c r="C113" s="41" t="s">
        <v>91</v>
      </c>
      <c r="D113" s="41" t="s">
        <v>91</v>
      </c>
      <c r="E113" s="41" t="s">
        <v>91</v>
      </c>
      <c r="F113" s="41" t="s">
        <v>141</v>
      </c>
      <c r="G113" s="41" t="s">
        <v>4383</v>
      </c>
      <c r="H113" s="41" t="s">
        <v>91</v>
      </c>
      <c r="I113" s="41" t="s">
        <v>91</v>
      </c>
      <c r="J113" s="41" t="s">
        <v>91</v>
      </c>
      <c r="K113" s="41" t="s">
        <v>91</v>
      </c>
    </row>
    <row r="114" spans="1:12">
      <c r="C114" s="46" t="s">
        <v>3765</v>
      </c>
      <c r="D114" s="46" t="s">
        <v>3765</v>
      </c>
      <c r="E114" s="46" t="s">
        <v>3765</v>
      </c>
      <c r="F114" s="46" t="s">
        <v>3765</v>
      </c>
      <c r="G114" s="46"/>
      <c r="H114" s="46" t="s">
        <v>3765</v>
      </c>
      <c r="I114" s="46" t="s">
        <v>3765</v>
      </c>
      <c r="J114" s="46" t="s">
        <v>3765</v>
      </c>
      <c r="K114" s="46" t="s">
        <v>3765</v>
      </c>
    </row>
    <row r="115" spans="1:12">
      <c r="C115" s="41" t="s">
        <v>112</v>
      </c>
      <c r="D115" s="41" t="s">
        <v>159</v>
      </c>
      <c r="E115" s="41" t="s">
        <v>1019</v>
      </c>
      <c r="F115" s="47"/>
      <c r="G115" s="47"/>
      <c r="H115" s="41" t="s">
        <v>176</v>
      </c>
      <c r="I115" s="41" t="s">
        <v>176</v>
      </c>
      <c r="J115" s="41" t="s">
        <v>176</v>
      </c>
      <c r="K115" s="41" t="s">
        <v>176</v>
      </c>
      <c r="L115" s="41"/>
    </row>
    <row r="116" spans="1:12">
      <c r="F116" s="41" t="s">
        <v>4384</v>
      </c>
      <c r="G116" s="41"/>
      <c r="H116" s="41"/>
      <c r="I116" s="41"/>
      <c r="J116" s="41"/>
      <c r="K116" s="41"/>
      <c r="L116" s="41"/>
    </row>
    <row r="117" spans="1:12">
      <c r="F117" s="41"/>
      <c r="G117" s="41"/>
      <c r="H117" s="41"/>
      <c r="I117" s="41" t="s">
        <v>4385</v>
      </c>
      <c r="J117" s="41" t="s">
        <v>4386</v>
      </c>
      <c r="K117" s="41" t="s">
        <v>3976</v>
      </c>
      <c r="L117" s="41"/>
    </row>
    <row r="119" spans="1:12">
      <c r="A119" s="1" t="s">
        <v>4387</v>
      </c>
    </row>
    <row r="120" spans="1:12">
      <c r="A120" s="36" t="s">
        <v>109</v>
      </c>
    </row>
    <row r="121" spans="1:12">
      <c r="A121" s="36" t="s">
        <v>4221</v>
      </c>
    </row>
    <row r="122" spans="1:12">
      <c r="A122" s="36" t="s">
        <v>90</v>
      </c>
    </row>
    <row r="124" spans="1:12">
      <c r="A124" s="165" t="s">
        <v>4388</v>
      </c>
    </row>
    <row r="126" spans="1:12" ht="43.2">
      <c r="C126" s="97" t="s">
        <v>4281</v>
      </c>
      <c r="D126" s="97" t="s">
        <v>4282</v>
      </c>
      <c r="E126" s="97" t="s">
        <v>4283</v>
      </c>
      <c r="F126" s="97" t="s">
        <v>4284</v>
      </c>
      <c r="G126" s="97" t="s">
        <v>4286</v>
      </c>
      <c r="H126" s="97" t="s">
        <v>4287</v>
      </c>
      <c r="I126" s="97" t="s">
        <v>4288</v>
      </c>
      <c r="J126" s="97" t="s">
        <v>4289</v>
      </c>
    </row>
    <row r="127" spans="1:12">
      <c r="C127" s="8" t="s">
        <v>137</v>
      </c>
      <c r="D127" s="8" t="s">
        <v>136</v>
      </c>
      <c r="E127" s="8" t="s">
        <v>135</v>
      </c>
      <c r="F127" s="8" t="s">
        <v>134</v>
      </c>
      <c r="G127" s="8" t="s">
        <v>151</v>
      </c>
      <c r="H127" s="8" t="s">
        <v>150</v>
      </c>
      <c r="I127" s="8" t="s">
        <v>148</v>
      </c>
      <c r="J127" s="8" t="s">
        <v>133</v>
      </c>
    </row>
    <row r="128" spans="1:12">
      <c r="A128" s="1050" t="s">
        <v>4388</v>
      </c>
      <c r="B128" s="8"/>
      <c r="C128" s="38"/>
      <c r="D128" s="38"/>
      <c r="E128" s="38"/>
      <c r="F128" s="38"/>
      <c r="G128" s="38"/>
      <c r="H128" s="38"/>
      <c r="I128" s="38"/>
      <c r="J128" s="38"/>
    </row>
    <row r="129" spans="1:11">
      <c r="A129" s="321" t="s">
        <v>4290</v>
      </c>
      <c r="B129" s="8" t="s">
        <v>889</v>
      </c>
      <c r="C129" s="38"/>
      <c r="D129" s="131"/>
      <c r="E129" s="131"/>
      <c r="F129" s="131"/>
      <c r="G129" s="131"/>
      <c r="H129" s="131"/>
      <c r="I129" s="131"/>
      <c r="J129" s="131"/>
      <c r="K129" s="124" t="s">
        <v>4291</v>
      </c>
    </row>
    <row r="130" spans="1:11">
      <c r="A130" s="321" t="s">
        <v>4292</v>
      </c>
      <c r="B130" s="8" t="s">
        <v>890</v>
      </c>
      <c r="C130" s="38"/>
      <c r="D130" s="131"/>
      <c r="E130" s="131"/>
      <c r="F130" s="131"/>
      <c r="G130" s="131"/>
      <c r="H130" s="131"/>
      <c r="I130" s="131"/>
      <c r="J130" s="131"/>
      <c r="K130" s="124" t="s">
        <v>4293</v>
      </c>
    </row>
    <row r="131" spans="1:11">
      <c r="A131" s="321" t="s">
        <v>4389</v>
      </c>
      <c r="B131" s="8" t="s">
        <v>891</v>
      </c>
      <c r="C131" s="38"/>
      <c r="D131" s="131"/>
      <c r="E131" s="131"/>
      <c r="F131" s="131"/>
      <c r="G131" s="131"/>
      <c r="H131" s="131"/>
      <c r="I131" s="131"/>
      <c r="J131" s="131"/>
      <c r="K131" s="124" t="s">
        <v>4390</v>
      </c>
    </row>
    <row r="132" spans="1:11">
      <c r="A132" s="321" t="s">
        <v>4391</v>
      </c>
      <c r="B132" s="8" t="s">
        <v>892</v>
      </c>
      <c r="C132" s="38"/>
      <c r="D132" s="131"/>
      <c r="E132" s="131"/>
      <c r="F132" s="131"/>
      <c r="G132" s="131"/>
      <c r="H132" s="131"/>
      <c r="I132" s="131"/>
      <c r="J132" s="131"/>
      <c r="K132" s="124" t="s">
        <v>4392</v>
      </c>
    </row>
    <row r="133" spans="1:11">
      <c r="A133" s="321" t="s">
        <v>4393</v>
      </c>
      <c r="B133" s="8" t="s">
        <v>893</v>
      </c>
      <c r="C133" s="38"/>
      <c r="D133" s="131"/>
      <c r="E133" s="131"/>
      <c r="F133" s="131"/>
      <c r="G133" s="131"/>
      <c r="H133" s="131"/>
      <c r="I133" s="131"/>
      <c r="J133" s="131"/>
      <c r="K133" s="124" t="s">
        <v>4394</v>
      </c>
    </row>
    <row r="134" spans="1:11">
      <c r="A134" s="321" t="s">
        <v>4294</v>
      </c>
      <c r="B134" s="8" t="s">
        <v>894</v>
      </c>
      <c r="C134" s="38"/>
      <c r="D134" s="131"/>
      <c r="E134" s="131"/>
      <c r="F134" s="131"/>
      <c r="G134" s="131"/>
      <c r="H134" s="131"/>
      <c r="I134" s="131"/>
      <c r="J134" s="131"/>
      <c r="K134" s="35" t="s">
        <v>4295</v>
      </c>
    </row>
    <row r="135" spans="1:11">
      <c r="A135" s="321" t="s">
        <v>4296</v>
      </c>
      <c r="B135" s="8" t="s">
        <v>895</v>
      </c>
      <c r="C135" s="38"/>
      <c r="D135" s="131"/>
      <c r="E135" s="131"/>
      <c r="F135" s="131"/>
      <c r="G135" s="131"/>
      <c r="H135" s="131"/>
      <c r="I135" s="131"/>
      <c r="J135" s="131"/>
      <c r="K135" s="35" t="s">
        <v>4297</v>
      </c>
    </row>
    <row r="136" spans="1:11">
      <c r="A136" s="321" t="s">
        <v>4303</v>
      </c>
      <c r="B136" s="8" t="s">
        <v>896</v>
      </c>
      <c r="C136" s="38"/>
      <c r="D136" s="131"/>
      <c r="E136" s="131"/>
      <c r="F136" s="131"/>
      <c r="G136" s="131"/>
      <c r="H136" s="131"/>
      <c r="I136" s="131"/>
      <c r="J136" s="131"/>
      <c r="K136" s="124" t="s">
        <v>4304</v>
      </c>
    </row>
    <row r="137" spans="1:11">
      <c r="A137" s="321" t="s">
        <v>4305</v>
      </c>
      <c r="B137" s="8" t="s">
        <v>897</v>
      </c>
      <c r="C137" s="38"/>
      <c r="D137" s="131"/>
      <c r="E137" s="131"/>
      <c r="F137" s="131"/>
      <c r="G137" s="131"/>
      <c r="H137" s="131"/>
      <c r="I137" s="131"/>
      <c r="J137" s="131"/>
      <c r="K137" s="124" t="s">
        <v>4306</v>
      </c>
    </row>
    <row r="138" spans="1:11">
      <c r="A138" s="321" t="s">
        <v>4395</v>
      </c>
      <c r="B138" s="8" t="s">
        <v>898</v>
      </c>
      <c r="C138" s="38"/>
      <c r="D138" s="131"/>
      <c r="E138" s="131"/>
      <c r="F138" s="131"/>
      <c r="G138" s="131"/>
      <c r="H138" s="131"/>
      <c r="I138" s="131"/>
      <c r="J138" s="131"/>
      <c r="K138" s="35" t="s">
        <v>4396</v>
      </c>
    </row>
    <row r="139" spans="1:11">
      <c r="A139" s="321" t="s">
        <v>4307</v>
      </c>
      <c r="B139" s="8" t="s">
        <v>899</v>
      </c>
      <c r="C139" s="38"/>
      <c r="D139" s="131"/>
      <c r="E139" s="131"/>
      <c r="F139" s="131"/>
      <c r="G139" s="131"/>
      <c r="H139" s="131"/>
      <c r="I139" s="131"/>
      <c r="J139" s="131"/>
      <c r="K139" s="124" t="s">
        <v>4308</v>
      </c>
    </row>
    <row r="140" spans="1:11">
      <c r="A140" s="321" t="s">
        <v>4397</v>
      </c>
      <c r="B140" s="8" t="s">
        <v>900</v>
      </c>
      <c r="C140" s="38"/>
      <c r="D140" s="131"/>
      <c r="E140" s="131"/>
      <c r="F140" s="131"/>
      <c r="G140" s="131"/>
      <c r="H140" s="131"/>
      <c r="I140" s="131"/>
      <c r="J140" s="131"/>
      <c r="K140" s="35" t="s">
        <v>4398</v>
      </c>
    </row>
    <row r="141" spans="1:11">
      <c r="A141" s="321" t="s">
        <v>4399</v>
      </c>
      <c r="B141" s="8" t="s">
        <v>901</v>
      </c>
      <c r="C141" s="38"/>
      <c r="D141" s="131"/>
      <c r="E141" s="131"/>
      <c r="F141" s="131"/>
      <c r="G141" s="131"/>
      <c r="H141" s="131"/>
      <c r="I141" s="131"/>
      <c r="J141" s="131"/>
      <c r="K141" s="124" t="s">
        <v>4400</v>
      </c>
    </row>
    <row r="142" spans="1:11">
      <c r="A142" s="321" t="s">
        <v>4401</v>
      </c>
      <c r="B142" s="8" t="s">
        <v>902</v>
      </c>
      <c r="C142" s="38"/>
      <c r="D142" s="131"/>
      <c r="E142" s="131"/>
      <c r="F142" s="131"/>
      <c r="G142" s="131"/>
      <c r="H142" s="131"/>
      <c r="I142" s="131"/>
      <c r="J142" s="131"/>
      <c r="K142" s="124" t="s">
        <v>4402</v>
      </c>
    </row>
    <row r="143" spans="1:11">
      <c r="A143" s="321" t="s">
        <v>4403</v>
      </c>
      <c r="B143" s="8" t="s">
        <v>903</v>
      </c>
      <c r="C143" s="38"/>
      <c r="D143" s="131"/>
      <c r="E143" s="131"/>
      <c r="F143" s="131"/>
      <c r="G143" s="131"/>
      <c r="H143" s="131"/>
      <c r="I143" s="131"/>
      <c r="J143" s="131"/>
      <c r="K143" s="35" t="s">
        <v>4404</v>
      </c>
    </row>
    <row r="144" spans="1:11">
      <c r="A144" s="321" t="s">
        <v>4405</v>
      </c>
      <c r="B144" s="8" t="s">
        <v>904</v>
      </c>
      <c r="C144" s="38"/>
      <c r="D144" s="131"/>
      <c r="E144" s="131"/>
      <c r="F144" s="131"/>
      <c r="G144" s="131"/>
      <c r="H144" s="131"/>
      <c r="I144" s="131"/>
      <c r="J144" s="131"/>
      <c r="K144" s="124" t="s">
        <v>4406</v>
      </c>
    </row>
    <row r="145" spans="1:12">
      <c r="A145" s="321" t="s">
        <v>4300</v>
      </c>
      <c r="B145" s="8" t="s">
        <v>713</v>
      </c>
      <c r="C145" s="38"/>
      <c r="D145" s="131"/>
      <c r="E145" s="131"/>
      <c r="F145" s="131"/>
      <c r="G145" s="131"/>
      <c r="H145" s="131"/>
      <c r="I145" s="131"/>
      <c r="J145" s="131"/>
      <c r="K145" s="124" t="s">
        <v>4302</v>
      </c>
    </row>
    <row r="146" spans="1:12">
      <c r="A146" s="321" t="s">
        <v>4330</v>
      </c>
      <c r="B146" s="8" t="s">
        <v>905</v>
      </c>
      <c r="C146" s="38"/>
      <c r="D146" s="131"/>
      <c r="E146" s="131"/>
      <c r="F146" s="131"/>
      <c r="G146" s="131"/>
      <c r="H146" s="131"/>
      <c r="I146" s="131"/>
      <c r="J146" s="131"/>
      <c r="K146" s="35" t="s">
        <v>4331</v>
      </c>
    </row>
    <row r="147" spans="1:12">
      <c r="A147" s="321" t="s">
        <v>4332</v>
      </c>
      <c r="B147" s="8" t="s">
        <v>906</v>
      </c>
      <c r="C147" s="38"/>
      <c r="D147" s="131"/>
      <c r="E147" s="131"/>
      <c r="F147" s="131"/>
      <c r="G147" s="131"/>
      <c r="H147" s="131"/>
      <c r="I147" s="131"/>
      <c r="J147" s="131"/>
      <c r="K147" s="35" t="s">
        <v>4333</v>
      </c>
    </row>
    <row r="148" spans="1:12">
      <c r="A148" s="321" t="s">
        <v>4334</v>
      </c>
      <c r="B148" s="8" t="s">
        <v>907</v>
      </c>
      <c r="C148" s="38"/>
      <c r="D148" s="131"/>
      <c r="E148" s="131"/>
      <c r="F148" s="131"/>
      <c r="G148" s="131"/>
      <c r="H148" s="131"/>
      <c r="I148" s="131"/>
      <c r="J148" s="131"/>
      <c r="K148" s="35" t="s">
        <v>4335</v>
      </c>
    </row>
    <row r="149" spans="1:12">
      <c r="A149" s="1051" t="s">
        <v>4407</v>
      </c>
      <c r="B149" s="8" t="s">
        <v>908</v>
      </c>
      <c r="C149" s="38"/>
      <c r="D149" s="131"/>
      <c r="E149" s="131"/>
      <c r="F149" s="131"/>
      <c r="G149" s="131"/>
      <c r="H149" s="131"/>
      <c r="I149" s="131"/>
      <c r="J149" s="131"/>
      <c r="K149" s="35" t="s">
        <v>4408</v>
      </c>
      <c r="L149" s="35" t="s">
        <v>205</v>
      </c>
    </row>
    <row r="150" spans="1:12">
      <c r="A150" s="909" t="s">
        <v>4340</v>
      </c>
      <c r="B150" s="8" t="s">
        <v>909</v>
      </c>
      <c r="C150" s="131"/>
      <c r="D150" s="38"/>
      <c r="E150" s="38"/>
      <c r="F150" s="38"/>
      <c r="G150" s="38"/>
      <c r="H150" s="38"/>
      <c r="I150" s="38"/>
      <c r="J150" s="38"/>
      <c r="K150" s="35" t="s">
        <v>4409</v>
      </c>
    </row>
    <row r="151" spans="1:12">
      <c r="A151" s="1052" t="s">
        <v>4342</v>
      </c>
      <c r="B151" s="8" t="s">
        <v>910</v>
      </c>
      <c r="C151" s="131"/>
      <c r="D151" s="38"/>
      <c r="E151" s="38"/>
      <c r="F151" s="38"/>
      <c r="G151" s="38"/>
      <c r="H151" s="38"/>
      <c r="I151" s="38"/>
      <c r="J151" s="38"/>
      <c r="K151" s="35" t="s">
        <v>4410</v>
      </c>
    </row>
    <row r="152" spans="1:12">
      <c r="A152" s="1052" t="s">
        <v>4344</v>
      </c>
      <c r="B152" s="8" t="s">
        <v>911</v>
      </c>
      <c r="C152" s="131"/>
      <c r="D152" s="38"/>
      <c r="E152" s="38"/>
      <c r="F152" s="38"/>
      <c r="G152" s="38"/>
      <c r="H152" s="38"/>
      <c r="I152" s="38"/>
      <c r="J152" s="38"/>
      <c r="K152" s="35" t="s">
        <v>4411</v>
      </c>
    </row>
    <row r="153" spans="1:12">
      <c r="A153" s="1052" t="s">
        <v>4346</v>
      </c>
      <c r="B153" s="8" t="s">
        <v>912</v>
      </c>
      <c r="C153" s="131"/>
      <c r="D153" s="38"/>
      <c r="E153" s="38"/>
      <c r="F153" s="38"/>
      <c r="G153" s="38"/>
      <c r="H153" s="38"/>
      <c r="I153" s="38"/>
      <c r="J153" s="38"/>
      <c r="K153" s="35" t="s">
        <v>4412</v>
      </c>
    </row>
    <row r="154" spans="1:12">
      <c r="A154" s="1052" t="s">
        <v>4348</v>
      </c>
      <c r="B154" s="8" t="s">
        <v>299</v>
      </c>
      <c r="C154" s="131"/>
      <c r="D154" s="38"/>
      <c r="E154" s="38"/>
      <c r="F154" s="38"/>
      <c r="G154" s="38"/>
      <c r="H154" s="38"/>
      <c r="I154" s="38"/>
      <c r="J154" s="38"/>
      <c r="K154" s="35" t="s">
        <v>4349</v>
      </c>
    </row>
    <row r="155" spans="1:12">
      <c r="A155" s="1052" t="s">
        <v>4350</v>
      </c>
      <c r="B155" s="8" t="s">
        <v>298</v>
      </c>
      <c r="C155" s="131"/>
      <c r="D155" s="38"/>
      <c r="E155" s="38"/>
      <c r="F155" s="38"/>
      <c r="G155" s="38"/>
      <c r="H155" s="38"/>
      <c r="I155" s="38"/>
      <c r="J155" s="38"/>
      <c r="K155" s="35" t="s">
        <v>4351</v>
      </c>
    </row>
    <row r="156" spans="1:12">
      <c r="A156" s="1052" t="s">
        <v>4352</v>
      </c>
      <c r="B156" s="8" t="s">
        <v>139</v>
      </c>
      <c r="C156" s="131"/>
      <c r="D156" s="38"/>
      <c r="E156" s="38"/>
      <c r="F156" s="38"/>
      <c r="G156" s="38"/>
      <c r="H156" s="38"/>
      <c r="I156" s="38"/>
      <c r="J156" s="38"/>
      <c r="K156" s="124" t="s">
        <v>4353</v>
      </c>
    </row>
    <row r="157" spans="1:12">
      <c r="A157" s="1052" t="s">
        <v>4354</v>
      </c>
      <c r="B157" s="8" t="s">
        <v>179</v>
      </c>
      <c r="C157" s="131"/>
      <c r="D157" s="38"/>
      <c r="E157" s="38"/>
      <c r="F157" s="38"/>
      <c r="G157" s="38"/>
      <c r="H157" s="38"/>
      <c r="I157" s="38"/>
      <c r="J157" s="38"/>
      <c r="K157" s="124" t="s">
        <v>4355</v>
      </c>
    </row>
    <row r="158" spans="1:12">
      <c r="A158" s="1052" t="s">
        <v>4356</v>
      </c>
      <c r="B158" s="8" t="s">
        <v>178</v>
      </c>
      <c r="C158" s="131"/>
      <c r="D158" s="38"/>
      <c r="E158" s="38"/>
      <c r="F158" s="38"/>
      <c r="G158" s="38"/>
      <c r="H158" s="38"/>
      <c r="I158" s="38"/>
      <c r="J158" s="38"/>
      <c r="K158" s="124" t="s">
        <v>4357</v>
      </c>
    </row>
    <row r="159" spans="1:12">
      <c r="A159" s="1052" t="s">
        <v>4358</v>
      </c>
      <c r="B159" s="8" t="s">
        <v>297</v>
      </c>
      <c r="C159" s="131"/>
      <c r="D159" s="38"/>
      <c r="E159" s="38"/>
      <c r="F159" s="38"/>
      <c r="G159" s="38"/>
      <c r="H159" s="38"/>
      <c r="I159" s="38"/>
      <c r="J159" s="38"/>
      <c r="K159" s="124" t="s">
        <v>4359</v>
      </c>
    </row>
    <row r="160" spans="1:12">
      <c r="A160" s="1052" t="s">
        <v>4360</v>
      </c>
      <c r="B160" s="8" t="s">
        <v>296</v>
      </c>
      <c r="C160" s="131"/>
      <c r="D160" s="38"/>
      <c r="E160" s="38"/>
      <c r="F160" s="38"/>
      <c r="G160" s="38"/>
      <c r="H160" s="38"/>
      <c r="I160" s="38"/>
      <c r="J160" s="38"/>
      <c r="K160" s="124" t="s">
        <v>4361</v>
      </c>
    </row>
    <row r="161" spans="1:12">
      <c r="A161" s="1052" t="s">
        <v>4362</v>
      </c>
      <c r="B161" s="8" t="s">
        <v>295</v>
      </c>
      <c r="C161" s="131"/>
      <c r="D161" s="38"/>
      <c r="E161" s="38"/>
      <c r="F161" s="38"/>
      <c r="G161" s="38"/>
      <c r="H161" s="38"/>
      <c r="I161" s="38"/>
      <c r="J161" s="38"/>
      <c r="K161" s="124" t="s">
        <v>4363</v>
      </c>
    </row>
    <row r="162" spans="1:12">
      <c r="A162" s="1052" t="s">
        <v>4364</v>
      </c>
      <c r="B162" s="8" t="s">
        <v>294</v>
      </c>
      <c r="C162" s="131"/>
      <c r="D162" s="38"/>
      <c r="E162" s="38"/>
      <c r="F162" s="38"/>
      <c r="G162" s="38"/>
      <c r="H162" s="38"/>
      <c r="I162" s="38"/>
      <c r="J162" s="38"/>
      <c r="K162" s="124" t="s">
        <v>4365</v>
      </c>
    </row>
    <row r="163" spans="1:12">
      <c r="A163" s="1052" t="s">
        <v>4366</v>
      </c>
      <c r="B163" s="8" t="s">
        <v>293</v>
      </c>
      <c r="C163" s="131"/>
      <c r="D163" s="38"/>
      <c r="E163" s="38"/>
      <c r="F163" s="38"/>
      <c r="G163" s="38"/>
      <c r="H163" s="38"/>
      <c r="I163" s="38"/>
      <c r="J163" s="38"/>
      <c r="K163" s="124" t="s">
        <v>4367</v>
      </c>
    </row>
    <row r="164" spans="1:12">
      <c r="A164" s="1052" t="s">
        <v>4368</v>
      </c>
      <c r="B164" s="8" t="s">
        <v>292</v>
      </c>
      <c r="C164" s="131"/>
      <c r="D164" s="38"/>
      <c r="E164" s="38"/>
      <c r="F164" s="38"/>
      <c r="G164" s="38"/>
      <c r="H164" s="38"/>
      <c r="I164" s="38"/>
      <c r="J164" s="38"/>
      <c r="K164" s="124" t="s">
        <v>4369</v>
      </c>
    </row>
    <row r="165" spans="1:12">
      <c r="A165" s="1052" t="s">
        <v>4370</v>
      </c>
      <c r="B165" s="8" t="s">
        <v>337</v>
      </c>
      <c r="C165" s="131"/>
      <c r="D165" s="38"/>
      <c r="E165" s="38"/>
      <c r="F165" s="38"/>
      <c r="G165" s="38"/>
      <c r="H165" s="38"/>
      <c r="I165" s="38"/>
      <c r="J165" s="38"/>
      <c r="K165" s="124" t="s">
        <v>4371</v>
      </c>
    </row>
    <row r="166" spans="1:12">
      <c r="A166" s="1052" t="s">
        <v>4372</v>
      </c>
      <c r="B166" s="8" t="s">
        <v>132</v>
      </c>
      <c r="C166" s="131"/>
      <c r="D166" s="38"/>
      <c r="E166" s="38"/>
      <c r="F166" s="38"/>
      <c r="G166" s="38"/>
      <c r="H166" s="38"/>
      <c r="I166" s="38"/>
      <c r="J166" s="38"/>
      <c r="K166" s="124" t="s">
        <v>4373</v>
      </c>
    </row>
    <row r="167" spans="1:12">
      <c r="A167" s="1052" t="s">
        <v>4374</v>
      </c>
      <c r="B167" s="8" t="s">
        <v>291</v>
      </c>
      <c r="C167" s="131"/>
      <c r="D167" s="38"/>
      <c r="E167" s="38"/>
      <c r="F167" s="38"/>
      <c r="G167" s="38"/>
      <c r="H167" s="38"/>
      <c r="I167" s="38"/>
      <c r="J167" s="38"/>
      <c r="K167" s="124" t="s">
        <v>4375</v>
      </c>
    </row>
    <row r="168" spans="1:12">
      <c r="A168" s="1053" t="s">
        <v>4413</v>
      </c>
      <c r="B168" s="8" t="s">
        <v>290</v>
      </c>
      <c r="C168" s="131"/>
      <c r="D168" s="38"/>
      <c r="E168" s="38"/>
      <c r="F168" s="38"/>
      <c r="G168" s="131"/>
      <c r="H168" s="131"/>
      <c r="I168" s="131"/>
      <c r="J168" s="131"/>
      <c r="K168" s="124" t="s">
        <v>4414</v>
      </c>
      <c r="L168" s="35" t="s">
        <v>205</v>
      </c>
    </row>
    <row r="169" spans="1:12">
      <c r="A169" s="1053" t="s">
        <v>4415</v>
      </c>
      <c r="B169" s="8" t="s">
        <v>289</v>
      </c>
      <c r="C169" s="38"/>
      <c r="D169" s="38"/>
      <c r="E169" s="38"/>
      <c r="F169" s="38"/>
      <c r="G169" s="131"/>
      <c r="H169" s="131"/>
      <c r="I169" s="131"/>
      <c r="J169" s="131"/>
      <c r="K169" s="124"/>
      <c r="L169" s="35" t="s">
        <v>205</v>
      </c>
    </row>
    <row r="170" spans="1:12">
      <c r="A170" s="1003" t="s">
        <v>4379</v>
      </c>
      <c r="B170" s="8" t="s">
        <v>288</v>
      </c>
      <c r="C170" s="38"/>
      <c r="D170" s="38"/>
      <c r="E170" s="38"/>
      <c r="F170" s="38"/>
      <c r="G170" s="131"/>
      <c r="H170" s="38"/>
      <c r="I170" s="38"/>
      <c r="J170" s="131"/>
      <c r="K170" s="124"/>
      <c r="L170" s="35" t="s">
        <v>206</v>
      </c>
    </row>
    <row r="171" spans="1:12">
      <c r="A171" s="1053" t="s">
        <v>4416</v>
      </c>
      <c r="B171" s="8" t="s">
        <v>287</v>
      </c>
      <c r="C171" s="38"/>
      <c r="D171" s="38"/>
      <c r="E171" s="38"/>
      <c r="F171" s="38"/>
      <c r="G171" s="131"/>
      <c r="H171" s="38"/>
      <c r="I171" s="38"/>
      <c r="J171" s="131"/>
      <c r="K171" s="124"/>
    </row>
    <row r="172" spans="1:12">
      <c r="C172" s="42" t="s">
        <v>757</v>
      </c>
      <c r="E172" s="42" t="s">
        <v>4381</v>
      </c>
      <c r="F172" s="42"/>
      <c r="G172" s="42" t="s">
        <v>3764</v>
      </c>
      <c r="H172" s="42" t="s">
        <v>3764</v>
      </c>
      <c r="I172" s="42" t="s">
        <v>3764</v>
      </c>
      <c r="J172" s="42" t="s">
        <v>3764</v>
      </c>
      <c r="K172" s="124"/>
    </row>
    <row r="173" spans="1:12">
      <c r="C173" s="42" t="s">
        <v>4382</v>
      </c>
    </row>
    <row r="174" spans="1:12">
      <c r="C174" s="41" t="s">
        <v>91</v>
      </c>
      <c r="D174" s="41" t="s">
        <v>91</v>
      </c>
      <c r="E174" s="41" t="s">
        <v>91</v>
      </c>
      <c r="F174" s="41" t="s">
        <v>141</v>
      </c>
      <c r="G174" s="41" t="s">
        <v>91</v>
      </c>
      <c r="H174" s="41" t="s">
        <v>91</v>
      </c>
      <c r="I174" s="41" t="s">
        <v>91</v>
      </c>
      <c r="J174" s="41" t="s">
        <v>91</v>
      </c>
    </row>
    <row r="175" spans="1:12">
      <c r="C175" s="46" t="s">
        <v>3765</v>
      </c>
      <c r="D175" s="46" t="s">
        <v>3765</v>
      </c>
      <c r="E175" s="46" t="s">
        <v>3765</v>
      </c>
      <c r="F175" s="46" t="s">
        <v>3765</v>
      </c>
      <c r="G175" s="46" t="s">
        <v>3765</v>
      </c>
      <c r="H175" s="46" t="s">
        <v>3765</v>
      </c>
      <c r="I175" s="46" t="s">
        <v>3765</v>
      </c>
      <c r="J175" s="46" t="s">
        <v>3765</v>
      </c>
    </row>
    <row r="176" spans="1:12">
      <c r="C176" s="41" t="s">
        <v>112</v>
      </c>
      <c r="D176" s="41" t="s">
        <v>159</v>
      </c>
      <c r="E176" s="41" t="s">
        <v>1019</v>
      </c>
      <c r="F176" s="47"/>
      <c r="G176" s="41" t="s">
        <v>176</v>
      </c>
      <c r="H176" s="41" t="s">
        <v>176</v>
      </c>
      <c r="I176" s="41" t="s">
        <v>176</v>
      </c>
      <c r="J176" s="41" t="s">
        <v>176</v>
      </c>
    </row>
    <row r="177" spans="1:12">
      <c r="E177" s="47"/>
      <c r="F177" s="41" t="s">
        <v>4384</v>
      </c>
      <c r="G177" s="41"/>
      <c r="H177" s="41" t="s">
        <v>4385</v>
      </c>
      <c r="I177" s="41" t="s">
        <v>4386</v>
      </c>
      <c r="J177" s="41" t="s">
        <v>3976</v>
      </c>
    </row>
    <row r="179" spans="1:12">
      <c r="A179" s="1" t="s">
        <v>4417</v>
      </c>
    </row>
    <row r="180" spans="1:12">
      <c r="A180" s="36" t="s">
        <v>109</v>
      </c>
    </row>
    <row r="181" spans="1:12">
      <c r="A181" s="36" t="s">
        <v>4223</v>
      </c>
    </row>
    <row r="183" spans="1:12">
      <c r="A183" s="165" t="s">
        <v>4418</v>
      </c>
    </row>
    <row r="185" spans="1:12" ht="43.2">
      <c r="C185" s="97" t="s">
        <v>4281</v>
      </c>
      <c r="D185" s="97" t="s">
        <v>4282</v>
      </c>
      <c r="E185" s="97" t="s">
        <v>4283</v>
      </c>
      <c r="F185" s="97" t="s">
        <v>4284</v>
      </c>
      <c r="G185" s="97" t="s">
        <v>4285</v>
      </c>
      <c r="H185" s="97" t="s">
        <v>4286</v>
      </c>
      <c r="I185" s="97" t="s">
        <v>4287</v>
      </c>
      <c r="J185" s="97" t="s">
        <v>4288</v>
      </c>
      <c r="K185" s="97" t="s">
        <v>4289</v>
      </c>
    </row>
    <row r="186" spans="1:12">
      <c r="C186" s="8" t="s">
        <v>128</v>
      </c>
      <c r="D186" s="8" t="s">
        <v>127</v>
      </c>
      <c r="E186" s="8" t="s">
        <v>126</v>
      </c>
      <c r="F186" s="8" t="s">
        <v>125</v>
      </c>
      <c r="G186" s="8" t="s">
        <v>124</v>
      </c>
      <c r="H186" s="8" t="s">
        <v>123</v>
      </c>
      <c r="I186" s="8" t="s">
        <v>122</v>
      </c>
      <c r="J186" s="8" t="s">
        <v>121</v>
      </c>
      <c r="K186" s="8" t="s">
        <v>147</v>
      </c>
    </row>
    <row r="187" spans="1:12">
      <c r="A187" s="1050" t="s">
        <v>4418</v>
      </c>
      <c r="B187" s="8"/>
      <c r="C187" s="38"/>
      <c r="D187" s="38"/>
      <c r="E187" s="38"/>
      <c r="F187" s="38"/>
      <c r="G187" s="38"/>
      <c r="H187" s="38"/>
      <c r="I187" s="38"/>
      <c r="J187" s="38"/>
      <c r="K187" s="38"/>
    </row>
    <row r="188" spans="1:12">
      <c r="A188" s="1003" t="s">
        <v>4290</v>
      </c>
      <c r="B188" s="8" t="s">
        <v>286</v>
      </c>
      <c r="C188" s="38"/>
      <c r="D188" s="131"/>
      <c r="E188" s="131"/>
      <c r="F188" s="131"/>
      <c r="G188" s="131"/>
      <c r="H188" s="131"/>
      <c r="I188" s="131"/>
      <c r="J188" s="131"/>
      <c r="K188" s="131"/>
      <c r="L188" s="124" t="s">
        <v>4291</v>
      </c>
    </row>
    <row r="189" spans="1:12">
      <c r="A189" s="1003" t="s">
        <v>4292</v>
      </c>
      <c r="B189" s="8" t="s">
        <v>285</v>
      </c>
      <c r="C189" s="38"/>
      <c r="D189" s="131"/>
      <c r="E189" s="131"/>
      <c r="F189" s="131"/>
      <c r="G189" s="131"/>
      <c r="H189" s="131"/>
      <c r="I189" s="131"/>
      <c r="J189" s="131"/>
      <c r="K189" s="131"/>
      <c r="L189" s="124" t="s">
        <v>4293</v>
      </c>
    </row>
    <row r="190" spans="1:12">
      <c r="A190" s="1003" t="s">
        <v>4389</v>
      </c>
      <c r="B190" s="8" t="s">
        <v>284</v>
      </c>
      <c r="C190" s="38"/>
      <c r="D190" s="131"/>
      <c r="E190" s="131"/>
      <c r="F190" s="131"/>
      <c r="G190" s="131"/>
      <c r="H190" s="131"/>
      <c r="I190" s="131"/>
      <c r="J190" s="131"/>
      <c r="K190" s="131"/>
      <c r="L190" s="124" t="s">
        <v>4390</v>
      </c>
    </row>
    <row r="191" spans="1:12">
      <c r="A191" s="321" t="s">
        <v>4294</v>
      </c>
      <c r="B191" s="8" t="s">
        <v>283</v>
      </c>
      <c r="C191" s="38"/>
      <c r="D191" s="131"/>
      <c r="E191" s="131"/>
      <c r="F191" s="131"/>
      <c r="G191" s="131"/>
      <c r="H191" s="131"/>
      <c r="I191" s="131"/>
      <c r="J191" s="131"/>
      <c r="K191" s="131"/>
      <c r="L191" s="35" t="s">
        <v>4295</v>
      </c>
    </row>
    <row r="192" spans="1:12">
      <c r="A192" s="321" t="s">
        <v>4296</v>
      </c>
      <c r="B192" s="8" t="s">
        <v>131</v>
      </c>
      <c r="C192" s="38"/>
      <c r="D192" s="131"/>
      <c r="E192" s="131"/>
      <c r="F192" s="131"/>
      <c r="G192" s="131"/>
      <c r="H192" s="131"/>
      <c r="I192" s="131"/>
      <c r="J192" s="131"/>
      <c r="K192" s="131"/>
      <c r="L192" s="35" t="s">
        <v>4297</v>
      </c>
    </row>
    <row r="193" spans="1:13">
      <c r="A193" s="321" t="s">
        <v>4303</v>
      </c>
      <c r="B193" s="8" t="s">
        <v>282</v>
      </c>
      <c r="C193" s="38"/>
      <c r="D193" s="131"/>
      <c r="E193" s="131"/>
      <c r="F193" s="131"/>
      <c r="G193" s="131"/>
      <c r="H193" s="131"/>
      <c r="I193" s="131"/>
      <c r="J193" s="131"/>
      <c r="K193" s="131"/>
      <c r="L193" s="124" t="s">
        <v>4304</v>
      </c>
    </row>
    <row r="194" spans="1:13">
      <c r="A194" s="321" t="s">
        <v>4305</v>
      </c>
      <c r="B194" s="8" t="s">
        <v>281</v>
      </c>
      <c r="C194" s="38"/>
      <c r="D194" s="131"/>
      <c r="E194" s="131"/>
      <c r="F194" s="131"/>
      <c r="G194" s="131"/>
      <c r="H194" s="131"/>
      <c r="I194" s="131"/>
      <c r="J194" s="131"/>
      <c r="K194" s="131"/>
      <c r="L194" s="124" t="s">
        <v>4306</v>
      </c>
    </row>
    <row r="195" spans="1:13">
      <c r="A195" s="1003" t="s">
        <v>4307</v>
      </c>
      <c r="B195" s="8" t="s">
        <v>280</v>
      </c>
      <c r="C195" s="38"/>
      <c r="D195" s="131"/>
      <c r="E195" s="131"/>
      <c r="F195" s="131"/>
      <c r="G195" s="131"/>
      <c r="H195" s="131"/>
      <c r="I195" s="131"/>
      <c r="J195" s="131"/>
      <c r="K195" s="131"/>
      <c r="L195" s="124" t="s">
        <v>4308</v>
      </c>
    </row>
    <row r="196" spans="1:13">
      <c r="A196" s="1003" t="s">
        <v>4397</v>
      </c>
      <c r="B196" s="8" t="s">
        <v>279</v>
      </c>
      <c r="C196" s="38"/>
      <c r="D196" s="131"/>
      <c r="E196" s="131"/>
      <c r="F196" s="131"/>
      <c r="G196" s="131"/>
      <c r="H196" s="131"/>
      <c r="I196" s="131"/>
      <c r="J196" s="131"/>
      <c r="K196" s="131"/>
      <c r="L196" s="35" t="s">
        <v>4398</v>
      </c>
    </row>
    <row r="197" spans="1:13">
      <c r="A197" s="1003" t="s">
        <v>4319</v>
      </c>
      <c r="B197" s="8" t="s">
        <v>920</v>
      </c>
      <c r="C197" s="38"/>
      <c r="D197" s="131"/>
      <c r="E197" s="131"/>
      <c r="F197" s="131"/>
      <c r="G197" s="131"/>
      <c r="H197" s="131"/>
      <c r="I197" s="131"/>
      <c r="J197" s="131"/>
      <c r="K197" s="131"/>
      <c r="L197" s="124" t="s">
        <v>4320</v>
      </c>
    </row>
    <row r="198" spans="1:13">
      <c r="A198" s="1003" t="s">
        <v>4403</v>
      </c>
      <c r="B198" s="8" t="s">
        <v>921</v>
      </c>
      <c r="C198" s="38"/>
      <c r="D198" s="131"/>
      <c r="E198" s="131"/>
      <c r="F198" s="131"/>
      <c r="G198" s="131"/>
      <c r="H198" s="131"/>
      <c r="I198" s="131"/>
      <c r="J198" s="131"/>
      <c r="K198" s="131"/>
      <c r="L198" s="35" t="s">
        <v>4404</v>
      </c>
    </row>
    <row r="199" spans="1:13">
      <c r="A199" s="1003" t="s">
        <v>4405</v>
      </c>
      <c r="B199" s="8" t="s">
        <v>922</v>
      </c>
      <c r="C199" s="38"/>
      <c r="D199" s="131"/>
      <c r="E199" s="131"/>
      <c r="F199" s="131"/>
      <c r="G199" s="131"/>
      <c r="H199" s="131"/>
      <c r="I199" s="131"/>
      <c r="J199" s="131"/>
      <c r="K199" s="131"/>
      <c r="L199" s="124" t="s">
        <v>4406</v>
      </c>
    </row>
    <row r="200" spans="1:13">
      <c r="A200" s="1003" t="s">
        <v>4300</v>
      </c>
      <c r="B200" s="8" t="s">
        <v>923</v>
      </c>
      <c r="C200" s="38"/>
      <c r="D200" s="131"/>
      <c r="E200" s="131"/>
      <c r="F200" s="131"/>
      <c r="G200" s="131"/>
      <c r="H200" s="131"/>
      <c r="I200" s="131"/>
      <c r="J200" s="131"/>
      <c r="K200" s="131"/>
      <c r="L200" s="124" t="s">
        <v>4302</v>
      </c>
    </row>
    <row r="201" spans="1:13">
      <c r="A201" s="321" t="s">
        <v>4328</v>
      </c>
      <c r="B201" s="8" t="s">
        <v>924</v>
      </c>
      <c r="C201" s="38"/>
      <c r="D201" s="131"/>
      <c r="E201" s="131"/>
      <c r="F201" s="131"/>
      <c r="G201" s="131"/>
      <c r="H201" s="131"/>
      <c r="I201" s="131"/>
      <c r="J201" s="131"/>
      <c r="K201" s="131"/>
      <c r="L201" s="35" t="s">
        <v>4329</v>
      </c>
    </row>
    <row r="202" spans="1:13">
      <c r="A202" s="1051" t="s">
        <v>4419</v>
      </c>
      <c r="B202" s="8" t="s">
        <v>925</v>
      </c>
      <c r="C202" s="38"/>
      <c r="D202" s="131"/>
      <c r="E202" s="131"/>
      <c r="F202" s="131"/>
      <c r="G202" s="38"/>
      <c r="H202" s="131"/>
      <c r="I202" s="131"/>
      <c r="J202" s="131"/>
      <c r="K202" s="131"/>
      <c r="L202" s="35" t="s">
        <v>4420</v>
      </c>
      <c r="M202" s="35" t="s">
        <v>205</v>
      </c>
    </row>
    <row r="203" spans="1:13">
      <c r="A203" s="1052" t="s">
        <v>4340</v>
      </c>
      <c r="B203" s="8" t="s">
        <v>926</v>
      </c>
      <c r="C203" s="131"/>
      <c r="D203" s="38"/>
      <c r="E203" s="38"/>
      <c r="F203" s="38"/>
      <c r="G203" s="38"/>
      <c r="H203" s="38"/>
      <c r="I203" s="38"/>
      <c r="J203" s="38"/>
      <c r="K203" s="38"/>
      <c r="L203" s="35" t="s">
        <v>4421</v>
      </c>
    </row>
    <row r="204" spans="1:13">
      <c r="A204" s="1052" t="s">
        <v>4342</v>
      </c>
      <c r="B204" s="8" t="s">
        <v>927</v>
      </c>
      <c r="C204" s="131"/>
      <c r="D204" s="38"/>
      <c r="E204" s="38"/>
      <c r="F204" s="38"/>
      <c r="G204" s="38"/>
      <c r="H204" s="38"/>
      <c r="I204" s="38"/>
      <c r="J204" s="38"/>
      <c r="K204" s="38"/>
      <c r="L204" s="35" t="s">
        <v>4422</v>
      </c>
    </row>
    <row r="205" spans="1:13">
      <c r="A205" s="1052" t="s">
        <v>4344</v>
      </c>
      <c r="B205" s="8" t="s">
        <v>928</v>
      </c>
      <c r="C205" s="131"/>
      <c r="D205" s="38"/>
      <c r="E205" s="38"/>
      <c r="F205" s="38"/>
      <c r="G205" s="38"/>
      <c r="H205" s="38"/>
      <c r="I205" s="38"/>
      <c r="J205" s="38"/>
      <c r="K205" s="38"/>
      <c r="L205" s="35" t="s">
        <v>4423</v>
      </c>
    </row>
    <row r="206" spans="1:13">
      <c r="A206" s="1052" t="s">
        <v>4346</v>
      </c>
      <c r="B206" s="8" t="s">
        <v>929</v>
      </c>
      <c r="C206" s="131"/>
      <c r="D206" s="38"/>
      <c r="E206" s="38"/>
      <c r="F206" s="38"/>
      <c r="G206" s="38"/>
      <c r="H206" s="38"/>
      <c r="I206" s="38"/>
      <c r="J206" s="38"/>
      <c r="K206" s="38"/>
      <c r="L206" s="35" t="s">
        <v>4424</v>
      </c>
    </row>
    <row r="207" spans="1:13">
      <c r="A207" s="1052" t="s">
        <v>4348</v>
      </c>
      <c r="B207" s="8" t="s">
        <v>930</v>
      </c>
      <c r="C207" s="131"/>
      <c r="D207" s="38"/>
      <c r="E207" s="38"/>
      <c r="F207" s="38"/>
      <c r="G207" s="38"/>
      <c r="H207" s="38"/>
      <c r="I207" s="38"/>
      <c r="J207" s="38"/>
      <c r="K207" s="38"/>
      <c r="L207" s="35" t="s">
        <v>4349</v>
      </c>
    </row>
    <row r="208" spans="1:13">
      <c r="A208" s="1052" t="s">
        <v>4350</v>
      </c>
      <c r="B208" s="8" t="s">
        <v>938</v>
      </c>
      <c r="C208" s="131"/>
      <c r="D208" s="38"/>
      <c r="E208" s="38"/>
      <c r="F208" s="38"/>
      <c r="G208" s="38"/>
      <c r="H208" s="38"/>
      <c r="I208" s="38"/>
      <c r="J208" s="38"/>
      <c r="K208" s="38"/>
      <c r="L208" s="35" t="s">
        <v>4351</v>
      </c>
    </row>
    <row r="209" spans="1:13">
      <c r="A209" s="1052" t="s">
        <v>4352</v>
      </c>
      <c r="B209" s="8" t="s">
        <v>278</v>
      </c>
      <c r="C209" s="131"/>
      <c r="D209" s="38"/>
      <c r="E209" s="38"/>
      <c r="F209" s="38"/>
      <c r="G209" s="38"/>
      <c r="H209" s="38"/>
      <c r="I209" s="38"/>
      <c r="J209" s="38"/>
      <c r="K209" s="38"/>
      <c r="L209" s="35" t="s">
        <v>4353</v>
      </c>
    </row>
    <row r="210" spans="1:13">
      <c r="A210" s="1052" t="s">
        <v>4354</v>
      </c>
      <c r="B210" s="8" t="s">
        <v>939</v>
      </c>
      <c r="C210" s="131"/>
      <c r="D210" s="38"/>
      <c r="E210" s="38"/>
      <c r="F210" s="38"/>
      <c r="G210" s="38"/>
      <c r="H210" s="38"/>
      <c r="I210" s="38"/>
      <c r="J210" s="38"/>
      <c r="K210" s="38"/>
      <c r="L210" s="35" t="s">
        <v>4355</v>
      </c>
    </row>
    <row r="211" spans="1:13">
      <c r="A211" s="1052" t="s">
        <v>4356</v>
      </c>
      <c r="B211" s="8" t="s">
        <v>940</v>
      </c>
      <c r="C211" s="131"/>
      <c r="D211" s="38"/>
      <c r="E211" s="38"/>
      <c r="F211" s="38"/>
      <c r="G211" s="38"/>
      <c r="H211" s="38"/>
      <c r="I211" s="38"/>
      <c r="J211" s="38"/>
      <c r="K211" s="38"/>
      <c r="L211" s="35" t="s">
        <v>4357</v>
      </c>
    </row>
    <row r="212" spans="1:13">
      <c r="A212" s="1052" t="s">
        <v>4358</v>
      </c>
      <c r="B212" s="8" t="s">
        <v>941</v>
      </c>
      <c r="C212" s="131"/>
      <c r="D212" s="38"/>
      <c r="E212" s="38"/>
      <c r="F212" s="38"/>
      <c r="G212" s="38"/>
      <c r="H212" s="38"/>
      <c r="I212" s="38"/>
      <c r="J212" s="38"/>
      <c r="K212" s="38"/>
      <c r="L212" s="35" t="s">
        <v>4359</v>
      </c>
    </row>
    <row r="213" spans="1:13">
      <c r="A213" s="1052" t="s">
        <v>4360</v>
      </c>
      <c r="B213" s="8" t="s">
        <v>942</v>
      </c>
      <c r="C213" s="131"/>
      <c r="D213" s="38"/>
      <c r="E213" s="38"/>
      <c r="F213" s="38"/>
      <c r="G213" s="38"/>
      <c r="H213" s="38"/>
      <c r="I213" s="38"/>
      <c r="J213" s="38"/>
      <c r="K213" s="38"/>
      <c r="L213" s="35" t="s">
        <v>4361</v>
      </c>
    </row>
    <row r="214" spans="1:13">
      <c r="A214" s="1052" t="s">
        <v>4362</v>
      </c>
      <c r="B214" s="8" t="s">
        <v>943</v>
      </c>
      <c r="C214" s="131"/>
      <c r="D214" s="38"/>
      <c r="E214" s="38"/>
      <c r="F214" s="38"/>
      <c r="G214" s="38"/>
      <c r="H214" s="38"/>
      <c r="I214" s="38"/>
      <c r="J214" s="38"/>
      <c r="K214" s="38"/>
      <c r="L214" s="35" t="s">
        <v>4363</v>
      </c>
    </row>
    <row r="215" spans="1:13">
      <c r="A215" s="1052" t="s">
        <v>4364</v>
      </c>
      <c r="B215" s="8" t="s">
        <v>944</v>
      </c>
      <c r="C215" s="131"/>
      <c r="D215" s="38"/>
      <c r="E215" s="38"/>
      <c r="F215" s="38"/>
      <c r="G215" s="38"/>
      <c r="H215" s="38"/>
      <c r="I215" s="38"/>
      <c r="J215" s="38"/>
      <c r="K215" s="38"/>
      <c r="L215" s="35" t="s">
        <v>4365</v>
      </c>
    </row>
    <row r="216" spans="1:13">
      <c r="A216" s="1052" t="s">
        <v>4366</v>
      </c>
      <c r="B216" s="8" t="s">
        <v>945</v>
      </c>
      <c r="C216" s="131"/>
      <c r="D216" s="38"/>
      <c r="E216" s="38"/>
      <c r="F216" s="38"/>
      <c r="G216" s="38"/>
      <c r="H216" s="38"/>
      <c r="I216" s="38"/>
      <c r="J216" s="38"/>
      <c r="K216" s="38"/>
      <c r="L216" s="35" t="s">
        <v>4367</v>
      </c>
    </row>
    <row r="217" spans="1:13">
      <c r="A217" s="1052" t="s">
        <v>4368</v>
      </c>
      <c r="B217" s="8" t="s">
        <v>946</v>
      </c>
      <c r="C217" s="131"/>
      <c r="D217" s="38"/>
      <c r="E217" s="38"/>
      <c r="F217" s="38"/>
      <c r="G217" s="38"/>
      <c r="H217" s="38"/>
      <c r="I217" s="38"/>
      <c r="J217" s="38"/>
      <c r="K217" s="38"/>
      <c r="L217" s="35" t="s">
        <v>4369</v>
      </c>
    </row>
    <row r="218" spans="1:13">
      <c r="A218" s="1052" t="s">
        <v>4370</v>
      </c>
      <c r="B218" s="8" t="s">
        <v>947</v>
      </c>
      <c r="C218" s="131"/>
      <c r="D218" s="38"/>
      <c r="E218" s="38"/>
      <c r="F218" s="38"/>
      <c r="G218" s="38"/>
      <c r="H218" s="38"/>
      <c r="I218" s="38"/>
      <c r="J218" s="38"/>
      <c r="K218" s="38"/>
      <c r="L218" s="35" t="s">
        <v>4371</v>
      </c>
    </row>
    <row r="219" spans="1:13">
      <c r="A219" s="1052" t="s">
        <v>4372</v>
      </c>
      <c r="B219" s="8" t="s">
        <v>948</v>
      </c>
      <c r="C219" s="131"/>
      <c r="D219" s="38"/>
      <c r="E219" s="38"/>
      <c r="F219" s="38"/>
      <c r="G219" s="38"/>
      <c r="H219" s="38"/>
      <c r="I219" s="38"/>
      <c r="J219" s="38"/>
      <c r="K219" s="38"/>
      <c r="L219" s="35" t="s">
        <v>4373</v>
      </c>
    </row>
    <row r="220" spans="1:13">
      <c r="A220" s="1052" t="s">
        <v>4374</v>
      </c>
      <c r="B220" s="8" t="s">
        <v>949</v>
      </c>
      <c r="C220" s="131"/>
      <c r="D220" s="38"/>
      <c r="E220" s="38"/>
      <c r="F220" s="38"/>
      <c r="G220" s="38"/>
      <c r="H220" s="38"/>
      <c r="I220" s="38"/>
      <c r="J220" s="38"/>
      <c r="K220" s="38"/>
      <c r="L220" s="35" t="s">
        <v>4375</v>
      </c>
    </row>
    <row r="221" spans="1:13">
      <c r="A221" s="1053" t="s">
        <v>4425</v>
      </c>
      <c r="B221" s="8" t="s">
        <v>950</v>
      </c>
      <c r="C221" s="131"/>
      <c r="D221" s="38"/>
      <c r="E221" s="38"/>
      <c r="F221" s="38"/>
      <c r="G221" s="38"/>
      <c r="H221" s="131"/>
      <c r="I221" s="131"/>
      <c r="J221" s="131"/>
      <c r="K221" s="131"/>
      <c r="L221" s="35" t="s">
        <v>4426</v>
      </c>
      <c r="M221" s="35" t="s">
        <v>205</v>
      </c>
    </row>
    <row r="222" spans="1:13">
      <c r="A222" s="1051" t="s">
        <v>4427</v>
      </c>
      <c r="B222" s="8" t="s">
        <v>951</v>
      </c>
      <c r="C222" s="38"/>
      <c r="D222" s="38"/>
      <c r="E222" s="38"/>
      <c r="F222" s="38"/>
      <c r="G222" s="38"/>
      <c r="H222" s="131"/>
      <c r="I222" s="131"/>
      <c r="J222" s="131"/>
      <c r="K222" s="131"/>
      <c r="M222" s="35" t="s">
        <v>205</v>
      </c>
    </row>
    <row r="223" spans="1:13">
      <c r="A223" s="321" t="s">
        <v>4379</v>
      </c>
      <c r="B223" s="8" t="s">
        <v>952</v>
      </c>
      <c r="C223" s="38"/>
      <c r="D223" s="38"/>
      <c r="E223" s="38"/>
      <c r="F223" s="38"/>
      <c r="G223" s="38"/>
      <c r="H223" s="131"/>
      <c r="I223" s="38"/>
      <c r="J223" s="38"/>
      <c r="K223" s="131"/>
      <c r="M223" s="35" t="s">
        <v>206</v>
      </c>
    </row>
    <row r="224" spans="1:13">
      <c r="A224" s="1051" t="s">
        <v>4428</v>
      </c>
      <c r="B224" s="8" t="s">
        <v>953</v>
      </c>
      <c r="C224" s="38"/>
      <c r="D224" s="38"/>
      <c r="E224" s="38"/>
      <c r="F224" s="38"/>
      <c r="G224" s="38"/>
      <c r="H224" s="131"/>
      <c r="I224" s="38"/>
      <c r="J224" s="38"/>
      <c r="K224" s="131"/>
    </row>
    <row r="225" spans="1:12">
      <c r="C225" s="42" t="s">
        <v>757</v>
      </c>
      <c r="D225" s="42"/>
      <c r="E225" s="42" t="s">
        <v>4381</v>
      </c>
      <c r="F225" s="42"/>
      <c r="H225" s="42" t="s">
        <v>3764</v>
      </c>
      <c r="I225" s="42" t="s">
        <v>3764</v>
      </c>
      <c r="J225" s="42" t="s">
        <v>3764</v>
      </c>
      <c r="K225" s="42" t="s">
        <v>3764</v>
      </c>
    </row>
    <row r="226" spans="1:12">
      <c r="C226" s="42" t="s">
        <v>90</v>
      </c>
      <c r="D226" s="42" t="s">
        <v>90</v>
      </c>
      <c r="E226" s="42" t="s">
        <v>90</v>
      </c>
      <c r="F226" s="42" t="s">
        <v>90</v>
      </c>
      <c r="G226" s="42"/>
      <c r="H226" s="42" t="s">
        <v>90</v>
      </c>
      <c r="I226" s="42" t="s">
        <v>90</v>
      </c>
      <c r="J226" s="42" t="s">
        <v>90</v>
      </c>
      <c r="K226" s="42" t="s">
        <v>90</v>
      </c>
    </row>
    <row r="227" spans="1:12">
      <c r="C227" s="42" t="s">
        <v>4382</v>
      </c>
    </row>
    <row r="228" spans="1:12">
      <c r="C228" s="41" t="s">
        <v>91</v>
      </c>
      <c r="D228" s="41" t="s">
        <v>91</v>
      </c>
      <c r="E228" s="41" t="s">
        <v>91</v>
      </c>
      <c r="F228" s="41" t="s">
        <v>141</v>
      </c>
      <c r="G228" s="41" t="s">
        <v>4383</v>
      </c>
      <c r="H228" s="41" t="s">
        <v>91</v>
      </c>
      <c r="I228" s="41" t="s">
        <v>91</v>
      </c>
      <c r="J228" s="41" t="s">
        <v>91</v>
      </c>
      <c r="K228" s="41" t="s">
        <v>91</v>
      </c>
    </row>
    <row r="229" spans="1:12">
      <c r="C229" s="46" t="s">
        <v>3765</v>
      </c>
      <c r="D229" s="46" t="s">
        <v>3765</v>
      </c>
      <c r="E229" s="46" t="s">
        <v>3765</v>
      </c>
      <c r="F229" s="46" t="s">
        <v>3765</v>
      </c>
      <c r="G229" s="46"/>
      <c r="H229" s="46" t="s">
        <v>3765</v>
      </c>
      <c r="I229" s="46" t="s">
        <v>3765</v>
      </c>
      <c r="J229" s="46" t="s">
        <v>3765</v>
      </c>
      <c r="K229" s="46" t="s">
        <v>3765</v>
      </c>
    </row>
    <row r="230" spans="1:12">
      <c r="C230" s="41" t="s">
        <v>112</v>
      </c>
      <c r="D230" s="41" t="s">
        <v>159</v>
      </c>
      <c r="E230" s="41" t="s">
        <v>1019</v>
      </c>
      <c r="F230" s="47"/>
      <c r="G230" s="41"/>
      <c r="H230" s="41" t="s">
        <v>176</v>
      </c>
      <c r="I230" s="41" t="s">
        <v>176</v>
      </c>
      <c r="J230" s="41" t="s">
        <v>176</v>
      </c>
      <c r="K230" s="41" t="s">
        <v>176</v>
      </c>
    </row>
    <row r="231" spans="1:12">
      <c r="C231" s="41"/>
      <c r="D231" s="41"/>
      <c r="E231" s="41"/>
      <c r="F231" s="41" t="s">
        <v>4384</v>
      </c>
      <c r="G231" s="41"/>
      <c r="H231" s="41"/>
      <c r="I231" s="41"/>
      <c r="J231" s="41"/>
      <c r="K231" s="41"/>
      <c r="L231" s="47"/>
    </row>
    <row r="232" spans="1:12">
      <c r="C232" s="47"/>
      <c r="D232" s="41"/>
      <c r="E232" s="41"/>
      <c r="F232" s="41"/>
      <c r="G232" s="41"/>
      <c r="H232" s="41"/>
      <c r="I232" s="41" t="s">
        <v>4385</v>
      </c>
      <c r="J232" s="41" t="s">
        <v>4386</v>
      </c>
      <c r="K232" s="41" t="s">
        <v>3976</v>
      </c>
      <c r="L232" s="41"/>
    </row>
    <row r="234" spans="1:12">
      <c r="A234" s="1" t="s">
        <v>4429</v>
      </c>
    </row>
    <row r="235" spans="1:12">
      <c r="A235" s="36" t="s">
        <v>109</v>
      </c>
    </row>
    <row r="236" spans="1:12">
      <c r="A236" s="36" t="s">
        <v>4219</v>
      </c>
    </row>
    <row r="238" spans="1:12">
      <c r="A238" s="165" t="s">
        <v>4430</v>
      </c>
    </row>
    <row r="240" spans="1:12" ht="43.2">
      <c r="C240" s="97" t="s">
        <v>4281</v>
      </c>
      <c r="D240" s="97" t="s">
        <v>4282</v>
      </c>
      <c r="E240" s="97" t="s">
        <v>4283</v>
      </c>
      <c r="F240" s="97" t="s">
        <v>4284</v>
      </c>
      <c r="G240" s="97" t="s">
        <v>4285</v>
      </c>
      <c r="H240" s="97" t="s">
        <v>4286</v>
      </c>
      <c r="I240" s="97" t="s">
        <v>4287</v>
      </c>
      <c r="J240" s="97" t="s">
        <v>4288</v>
      </c>
      <c r="K240" s="97" t="s">
        <v>4289</v>
      </c>
    </row>
    <row r="241" spans="1:13">
      <c r="C241" s="8" t="s">
        <v>120</v>
      </c>
      <c r="D241" s="8" t="s">
        <v>146</v>
      </c>
      <c r="E241" s="8" t="s">
        <v>145</v>
      </c>
      <c r="F241" s="8" t="s">
        <v>144</v>
      </c>
      <c r="G241" s="8" t="s">
        <v>931</v>
      </c>
      <c r="H241" s="8" t="s">
        <v>932</v>
      </c>
      <c r="I241" s="8" t="s">
        <v>933</v>
      </c>
      <c r="J241" s="8" t="s">
        <v>934</v>
      </c>
      <c r="K241" s="8" t="s">
        <v>935</v>
      </c>
    </row>
    <row r="242" spans="1:13">
      <c r="A242" s="1050" t="s">
        <v>4430</v>
      </c>
      <c r="B242" s="8"/>
      <c r="C242" s="38"/>
      <c r="D242" s="38"/>
      <c r="E242" s="38"/>
      <c r="F242" s="38"/>
      <c r="G242" s="38"/>
      <c r="H242" s="38"/>
      <c r="I242" s="38"/>
      <c r="J242" s="38"/>
      <c r="K242" s="38"/>
    </row>
    <row r="243" spans="1:13">
      <c r="A243" s="321" t="s">
        <v>4290</v>
      </c>
      <c r="B243" s="8" t="s">
        <v>954</v>
      </c>
      <c r="C243" s="38"/>
      <c r="D243" s="131"/>
      <c r="E243" s="131"/>
      <c r="F243" s="131"/>
      <c r="G243" s="131"/>
      <c r="H243" s="131"/>
      <c r="I243" s="131"/>
      <c r="J243" s="131"/>
      <c r="K243" s="131"/>
      <c r="L243" s="35" t="s">
        <v>4291</v>
      </c>
    </row>
    <row r="244" spans="1:13">
      <c r="A244" s="321" t="s">
        <v>4292</v>
      </c>
      <c r="B244" s="8" t="s">
        <v>961</v>
      </c>
      <c r="C244" s="38"/>
      <c r="D244" s="131"/>
      <c r="E244" s="131"/>
      <c r="F244" s="131"/>
      <c r="G244" s="131"/>
      <c r="H244" s="131"/>
      <c r="I244" s="131"/>
      <c r="J244" s="131"/>
      <c r="K244" s="131"/>
      <c r="L244" s="35" t="s">
        <v>4293</v>
      </c>
    </row>
    <row r="245" spans="1:13">
      <c r="A245" s="321" t="s">
        <v>4294</v>
      </c>
      <c r="B245" s="8" t="s">
        <v>4431</v>
      </c>
      <c r="C245" s="38"/>
      <c r="D245" s="131"/>
      <c r="E245" s="131"/>
      <c r="F245" s="131"/>
      <c r="G245" s="131"/>
      <c r="H245" s="131"/>
      <c r="I245" s="131"/>
      <c r="J245" s="131"/>
      <c r="K245" s="131"/>
      <c r="L245" s="35" t="s">
        <v>4295</v>
      </c>
    </row>
    <row r="246" spans="1:13">
      <c r="A246" s="321" t="s">
        <v>4296</v>
      </c>
      <c r="B246" s="8" t="s">
        <v>962</v>
      </c>
      <c r="C246" s="38"/>
      <c r="D246" s="131"/>
      <c r="E246" s="131"/>
      <c r="F246" s="131"/>
      <c r="G246" s="131"/>
      <c r="H246" s="131"/>
      <c r="I246" s="131"/>
      <c r="J246" s="131"/>
      <c r="K246" s="131"/>
      <c r="L246" s="35" t="s">
        <v>4297</v>
      </c>
    </row>
    <row r="247" spans="1:13">
      <c r="A247" s="321" t="s">
        <v>4303</v>
      </c>
      <c r="B247" s="8" t="s">
        <v>963</v>
      </c>
      <c r="C247" s="38"/>
      <c r="D247" s="131"/>
      <c r="E247" s="131"/>
      <c r="F247" s="131"/>
      <c r="G247" s="131"/>
      <c r="H247" s="131"/>
      <c r="I247" s="131"/>
      <c r="J247" s="131"/>
      <c r="K247" s="131"/>
      <c r="L247" s="124" t="s">
        <v>4304</v>
      </c>
    </row>
    <row r="248" spans="1:13">
      <c r="A248" s="321" t="s">
        <v>4305</v>
      </c>
      <c r="B248" s="8" t="s">
        <v>965</v>
      </c>
      <c r="C248" s="38"/>
      <c r="D248" s="131"/>
      <c r="E248" s="131"/>
      <c r="F248" s="131"/>
      <c r="G248" s="131"/>
      <c r="H248" s="131"/>
      <c r="I248" s="131"/>
      <c r="J248" s="131"/>
      <c r="K248" s="131"/>
      <c r="L248" s="124" t="s">
        <v>4306</v>
      </c>
    </row>
    <row r="249" spans="1:13">
      <c r="A249" s="321" t="s">
        <v>4397</v>
      </c>
      <c r="B249" s="8" t="s">
        <v>966</v>
      </c>
      <c r="C249" s="38"/>
      <c r="D249" s="131"/>
      <c r="E249" s="131"/>
      <c r="F249" s="131"/>
      <c r="G249" s="131"/>
      <c r="H249" s="131"/>
      <c r="I249" s="131"/>
      <c r="J249" s="131"/>
      <c r="K249" s="131"/>
      <c r="L249" s="35" t="s">
        <v>4398</v>
      </c>
    </row>
    <row r="250" spans="1:13">
      <c r="A250" s="321" t="s">
        <v>4313</v>
      </c>
      <c r="B250" s="8" t="s">
        <v>968</v>
      </c>
      <c r="C250" s="38"/>
      <c r="D250" s="131"/>
      <c r="E250" s="131"/>
      <c r="F250" s="131"/>
      <c r="G250" s="131"/>
      <c r="H250" s="131"/>
      <c r="I250" s="131"/>
      <c r="J250" s="131"/>
      <c r="K250" s="131"/>
      <c r="L250" s="124" t="s">
        <v>4314</v>
      </c>
    </row>
    <row r="251" spans="1:13">
      <c r="A251" s="321" t="s">
        <v>4315</v>
      </c>
      <c r="B251" s="8" t="s">
        <v>969</v>
      </c>
      <c r="C251" s="38"/>
      <c r="D251" s="131"/>
      <c r="E251" s="131"/>
      <c r="F251" s="131"/>
      <c r="G251" s="131"/>
      <c r="H251" s="131"/>
      <c r="I251" s="131"/>
      <c r="J251" s="131"/>
      <c r="K251" s="131"/>
      <c r="L251" s="124" t="s">
        <v>4316</v>
      </c>
    </row>
    <row r="252" spans="1:13">
      <c r="A252" s="321" t="s">
        <v>4300</v>
      </c>
      <c r="B252" s="8" t="s">
        <v>4432</v>
      </c>
      <c r="C252" s="38"/>
      <c r="D252" s="131"/>
      <c r="E252" s="131"/>
      <c r="F252" s="131"/>
      <c r="G252" s="131"/>
      <c r="H252" s="131"/>
      <c r="I252" s="131"/>
      <c r="J252" s="131"/>
      <c r="K252" s="131"/>
      <c r="L252" s="124" t="s">
        <v>4302</v>
      </c>
    </row>
    <row r="253" spans="1:13">
      <c r="A253" s="321" t="s">
        <v>4324</v>
      </c>
      <c r="B253" s="8" t="s">
        <v>970</v>
      </c>
      <c r="C253" s="38"/>
      <c r="D253" s="131"/>
      <c r="E253" s="131"/>
      <c r="F253" s="131"/>
      <c r="G253" s="131"/>
      <c r="H253" s="131"/>
      <c r="I253" s="131"/>
      <c r="J253" s="131"/>
      <c r="K253" s="131"/>
      <c r="L253" s="35" t="s">
        <v>4325</v>
      </c>
    </row>
    <row r="254" spans="1:13">
      <c r="A254" s="1051" t="s">
        <v>4433</v>
      </c>
      <c r="B254" s="8" t="s">
        <v>971</v>
      </c>
      <c r="C254" s="38"/>
      <c r="D254" s="131"/>
      <c r="E254" s="131"/>
      <c r="F254" s="131"/>
      <c r="G254" s="38"/>
      <c r="H254" s="131"/>
      <c r="I254" s="131"/>
      <c r="J254" s="131"/>
      <c r="K254" s="131"/>
      <c r="L254" s="35" t="s">
        <v>4434</v>
      </c>
      <c r="M254" s="35" t="s">
        <v>205</v>
      </c>
    </row>
    <row r="255" spans="1:13">
      <c r="A255" s="909" t="s">
        <v>4340</v>
      </c>
      <c r="B255" s="8" t="s">
        <v>972</v>
      </c>
      <c r="C255" s="131"/>
      <c r="D255" s="38"/>
      <c r="E255" s="38"/>
      <c r="F255" s="38"/>
      <c r="G255" s="38"/>
      <c r="H255" s="38"/>
      <c r="I255" s="38"/>
      <c r="J255" s="38"/>
      <c r="K255" s="38"/>
      <c r="L255" s="35" t="s">
        <v>4435</v>
      </c>
    </row>
    <row r="256" spans="1:13">
      <c r="A256" s="909" t="s">
        <v>4342</v>
      </c>
      <c r="B256" s="8" t="s">
        <v>973</v>
      </c>
      <c r="C256" s="131"/>
      <c r="D256" s="38"/>
      <c r="E256" s="38"/>
      <c r="F256" s="38"/>
      <c r="G256" s="38"/>
      <c r="H256" s="38"/>
      <c r="I256" s="38"/>
      <c r="J256" s="38"/>
      <c r="K256" s="38"/>
      <c r="L256" s="35" t="s">
        <v>4436</v>
      </c>
    </row>
    <row r="257" spans="1:12">
      <c r="A257" s="909" t="s">
        <v>4344</v>
      </c>
      <c r="B257" s="8" t="s">
        <v>974</v>
      </c>
      <c r="C257" s="131"/>
      <c r="D257" s="38"/>
      <c r="E257" s="38"/>
      <c r="F257" s="38"/>
      <c r="G257" s="38"/>
      <c r="H257" s="38"/>
      <c r="I257" s="38"/>
      <c r="J257" s="38"/>
      <c r="K257" s="38"/>
      <c r="L257" s="35" t="s">
        <v>4437</v>
      </c>
    </row>
    <row r="258" spans="1:12">
      <c r="A258" s="909" t="s">
        <v>4346</v>
      </c>
      <c r="B258" s="8" t="s">
        <v>975</v>
      </c>
      <c r="C258" s="131"/>
      <c r="D258" s="38"/>
      <c r="E258" s="38"/>
      <c r="F258" s="38"/>
      <c r="G258" s="38"/>
      <c r="H258" s="38"/>
      <c r="I258" s="38"/>
      <c r="J258" s="38"/>
      <c r="K258" s="38"/>
      <c r="L258" s="35" t="s">
        <v>4438</v>
      </c>
    </row>
    <row r="259" spans="1:12">
      <c r="A259" s="909" t="s">
        <v>4348</v>
      </c>
      <c r="B259" s="8" t="s">
        <v>4439</v>
      </c>
      <c r="C259" s="131"/>
      <c r="D259" s="38"/>
      <c r="E259" s="38"/>
      <c r="F259" s="38"/>
      <c r="G259" s="38"/>
      <c r="H259" s="38"/>
      <c r="I259" s="38"/>
      <c r="J259" s="38"/>
      <c r="K259" s="38"/>
      <c r="L259" s="35" t="s">
        <v>4349</v>
      </c>
    </row>
    <row r="260" spans="1:12">
      <c r="A260" s="1052" t="s">
        <v>4350</v>
      </c>
      <c r="B260" s="8" t="s">
        <v>4440</v>
      </c>
      <c r="C260" s="131"/>
      <c r="D260" s="38"/>
      <c r="E260" s="38"/>
      <c r="F260" s="38"/>
      <c r="G260" s="38"/>
      <c r="H260" s="38"/>
      <c r="I260" s="38"/>
      <c r="J260" s="38"/>
      <c r="K260" s="38"/>
      <c r="L260" s="35" t="s">
        <v>4351</v>
      </c>
    </row>
    <row r="261" spans="1:12">
      <c r="A261" s="1052" t="s">
        <v>4352</v>
      </c>
      <c r="B261" s="8" t="s">
        <v>4441</v>
      </c>
      <c r="C261" s="131"/>
      <c r="D261" s="38"/>
      <c r="E261" s="38"/>
      <c r="F261" s="38"/>
      <c r="G261" s="38"/>
      <c r="H261" s="38"/>
      <c r="I261" s="38"/>
      <c r="J261" s="38"/>
      <c r="K261" s="38"/>
      <c r="L261" s="35" t="s">
        <v>4353</v>
      </c>
    </row>
    <row r="262" spans="1:12">
      <c r="A262" s="1052" t="s">
        <v>4354</v>
      </c>
      <c r="B262" s="8" t="s">
        <v>2328</v>
      </c>
      <c r="C262" s="131"/>
      <c r="D262" s="38"/>
      <c r="E262" s="38"/>
      <c r="F262" s="38"/>
      <c r="G262" s="38"/>
      <c r="H262" s="38"/>
      <c r="I262" s="38"/>
      <c r="J262" s="38"/>
      <c r="K262" s="38"/>
      <c r="L262" s="35" t="s">
        <v>4355</v>
      </c>
    </row>
    <row r="263" spans="1:12">
      <c r="A263" s="1052" t="s">
        <v>4356</v>
      </c>
      <c r="B263" s="8" t="s">
        <v>4442</v>
      </c>
      <c r="C263" s="131"/>
      <c r="D263" s="38"/>
      <c r="E263" s="38"/>
      <c r="F263" s="38"/>
      <c r="G263" s="38"/>
      <c r="H263" s="38"/>
      <c r="I263" s="38"/>
      <c r="J263" s="38"/>
      <c r="K263" s="38"/>
      <c r="L263" s="35" t="s">
        <v>4357</v>
      </c>
    </row>
    <row r="264" spans="1:12">
      <c r="A264" s="1052" t="s">
        <v>4358</v>
      </c>
      <c r="B264" s="8" t="s">
        <v>4443</v>
      </c>
      <c r="C264" s="131"/>
      <c r="D264" s="38"/>
      <c r="E264" s="38"/>
      <c r="F264" s="38"/>
      <c r="G264" s="38"/>
      <c r="H264" s="38"/>
      <c r="I264" s="38"/>
      <c r="J264" s="38"/>
      <c r="K264" s="38"/>
      <c r="L264" s="35" t="s">
        <v>4359</v>
      </c>
    </row>
    <row r="265" spans="1:12">
      <c r="A265" s="1052" t="s">
        <v>4360</v>
      </c>
      <c r="B265" s="8" t="s">
        <v>4444</v>
      </c>
      <c r="C265" s="131"/>
      <c r="D265" s="38"/>
      <c r="E265" s="38"/>
      <c r="F265" s="38"/>
      <c r="G265" s="38"/>
      <c r="H265" s="38"/>
      <c r="I265" s="38"/>
      <c r="J265" s="38"/>
      <c r="K265" s="38"/>
      <c r="L265" s="35" t="s">
        <v>4361</v>
      </c>
    </row>
    <row r="266" spans="1:12">
      <c r="A266" s="1052" t="s">
        <v>4362</v>
      </c>
      <c r="B266" s="8" t="s">
        <v>4445</v>
      </c>
      <c r="C266" s="131"/>
      <c r="D266" s="38"/>
      <c r="E266" s="38"/>
      <c r="F266" s="38"/>
      <c r="G266" s="38"/>
      <c r="H266" s="38"/>
      <c r="I266" s="38"/>
      <c r="J266" s="38"/>
      <c r="K266" s="38"/>
      <c r="L266" s="35" t="s">
        <v>4363</v>
      </c>
    </row>
    <row r="267" spans="1:12">
      <c r="A267" s="1052" t="s">
        <v>4364</v>
      </c>
      <c r="B267" s="8" t="s">
        <v>4446</v>
      </c>
      <c r="C267" s="131"/>
      <c r="D267" s="38"/>
      <c r="E267" s="38"/>
      <c r="F267" s="38"/>
      <c r="G267" s="38"/>
      <c r="H267" s="38"/>
      <c r="I267" s="38"/>
      <c r="J267" s="38"/>
      <c r="K267" s="38"/>
      <c r="L267" s="35" t="s">
        <v>4365</v>
      </c>
    </row>
    <row r="268" spans="1:12">
      <c r="A268" s="1052" t="s">
        <v>4366</v>
      </c>
      <c r="B268" s="8" t="s">
        <v>4447</v>
      </c>
      <c r="C268" s="131"/>
      <c r="D268" s="38"/>
      <c r="E268" s="38"/>
      <c r="F268" s="38"/>
      <c r="G268" s="38"/>
      <c r="H268" s="38"/>
      <c r="I268" s="38"/>
      <c r="J268" s="38"/>
      <c r="K268" s="38"/>
      <c r="L268" s="35" t="s">
        <v>4367</v>
      </c>
    </row>
    <row r="269" spans="1:12">
      <c r="A269" s="1052" t="s">
        <v>4368</v>
      </c>
      <c r="B269" s="8" t="s">
        <v>4448</v>
      </c>
      <c r="C269" s="131"/>
      <c r="D269" s="38"/>
      <c r="E269" s="38"/>
      <c r="F269" s="38"/>
      <c r="G269" s="38"/>
      <c r="H269" s="38"/>
      <c r="I269" s="38"/>
      <c r="J269" s="38"/>
      <c r="K269" s="38"/>
      <c r="L269" s="35" t="s">
        <v>4369</v>
      </c>
    </row>
    <row r="270" spans="1:12">
      <c r="A270" s="1052" t="s">
        <v>4370</v>
      </c>
      <c r="B270" s="8" t="s">
        <v>4449</v>
      </c>
      <c r="C270" s="131"/>
      <c r="D270" s="38"/>
      <c r="E270" s="38"/>
      <c r="F270" s="38"/>
      <c r="G270" s="38"/>
      <c r="H270" s="38"/>
      <c r="I270" s="38"/>
      <c r="J270" s="38"/>
      <c r="K270" s="38"/>
      <c r="L270" s="35" t="s">
        <v>4371</v>
      </c>
    </row>
    <row r="271" spans="1:12">
      <c r="A271" s="1052" t="s">
        <v>4372</v>
      </c>
      <c r="B271" s="8" t="s">
        <v>4450</v>
      </c>
      <c r="C271" s="131"/>
      <c r="D271" s="38"/>
      <c r="E271" s="38"/>
      <c r="F271" s="38"/>
      <c r="G271" s="38"/>
      <c r="H271" s="38"/>
      <c r="I271" s="38"/>
      <c r="J271" s="38"/>
      <c r="K271" s="38"/>
      <c r="L271" s="35" t="s">
        <v>4373</v>
      </c>
    </row>
    <row r="272" spans="1:12">
      <c r="A272" s="1052" t="s">
        <v>4374</v>
      </c>
      <c r="B272" s="8" t="s">
        <v>2329</v>
      </c>
      <c r="C272" s="131"/>
      <c r="D272" s="38"/>
      <c r="E272" s="38"/>
      <c r="F272" s="38"/>
      <c r="G272" s="38"/>
      <c r="H272" s="38"/>
      <c r="I272" s="38"/>
      <c r="J272" s="38"/>
      <c r="K272" s="38"/>
      <c r="L272" s="35" t="s">
        <v>4375</v>
      </c>
    </row>
    <row r="273" spans="1:13">
      <c r="A273" s="1053" t="s">
        <v>4451</v>
      </c>
      <c r="B273" s="8" t="s">
        <v>2330</v>
      </c>
      <c r="C273" s="131"/>
      <c r="D273" s="38"/>
      <c r="E273" s="38"/>
      <c r="F273" s="38"/>
      <c r="G273" s="38"/>
      <c r="H273" s="131"/>
      <c r="I273" s="131"/>
      <c r="J273" s="131"/>
      <c r="K273" s="131"/>
      <c r="L273" s="35" t="s">
        <v>4452</v>
      </c>
      <c r="M273" s="35" t="s">
        <v>205</v>
      </c>
    </row>
    <row r="274" spans="1:13">
      <c r="A274" s="1051" t="s">
        <v>4453</v>
      </c>
      <c r="B274" s="8" t="s">
        <v>2331</v>
      </c>
      <c r="C274" s="38"/>
      <c r="D274" s="38"/>
      <c r="E274" s="38"/>
      <c r="F274" s="38"/>
      <c r="G274" s="38"/>
      <c r="H274" s="131"/>
      <c r="I274" s="131"/>
      <c r="J274" s="131"/>
      <c r="K274" s="131"/>
      <c r="M274" s="35" t="s">
        <v>205</v>
      </c>
    </row>
    <row r="275" spans="1:13">
      <c r="A275" s="321" t="s">
        <v>4379</v>
      </c>
      <c r="B275" s="8" t="s">
        <v>4454</v>
      </c>
      <c r="C275" s="38"/>
      <c r="D275" s="38"/>
      <c r="E275" s="38"/>
      <c r="F275" s="38"/>
      <c r="G275" s="38"/>
      <c r="H275" s="131"/>
      <c r="I275" s="38"/>
      <c r="J275" s="38"/>
      <c r="K275" s="131"/>
      <c r="M275" s="35" t="s">
        <v>206</v>
      </c>
    </row>
    <row r="276" spans="1:13">
      <c r="A276" s="1051" t="s">
        <v>4455</v>
      </c>
      <c r="B276" s="8" t="s">
        <v>4456</v>
      </c>
      <c r="C276" s="38"/>
      <c r="D276" s="38"/>
      <c r="E276" s="38"/>
      <c r="F276" s="38"/>
      <c r="G276" s="38"/>
      <c r="H276" s="131"/>
      <c r="I276" s="38"/>
      <c r="J276" s="38"/>
      <c r="K276" s="131"/>
    </row>
    <row r="277" spans="1:13">
      <c r="C277" s="42" t="s">
        <v>757</v>
      </c>
      <c r="D277" s="42"/>
      <c r="E277" s="42" t="s">
        <v>4381</v>
      </c>
      <c r="F277" s="42"/>
      <c r="H277" s="42" t="s">
        <v>3764</v>
      </c>
      <c r="I277" s="42" t="s">
        <v>3764</v>
      </c>
      <c r="J277" s="42" t="s">
        <v>3764</v>
      </c>
      <c r="K277" s="42" t="s">
        <v>3764</v>
      </c>
    </row>
    <row r="278" spans="1:13">
      <c r="C278" s="42" t="s">
        <v>90</v>
      </c>
      <c r="D278" s="42" t="s">
        <v>90</v>
      </c>
      <c r="E278" s="42" t="s">
        <v>90</v>
      </c>
      <c r="F278" s="42" t="s">
        <v>90</v>
      </c>
      <c r="G278" s="42"/>
      <c r="H278" s="42" t="s">
        <v>90</v>
      </c>
      <c r="I278" s="42" t="s">
        <v>90</v>
      </c>
      <c r="J278" s="42" t="s">
        <v>90</v>
      </c>
      <c r="K278" s="42" t="s">
        <v>90</v>
      </c>
    </row>
    <row r="279" spans="1:13">
      <c r="C279" s="42" t="s">
        <v>4382</v>
      </c>
    </row>
    <row r="280" spans="1:13">
      <c r="C280" s="41" t="s">
        <v>91</v>
      </c>
      <c r="D280" s="41" t="s">
        <v>91</v>
      </c>
      <c r="E280" s="41" t="s">
        <v>91</v>
      </c>
      <c r="F280" s="41" t="s">
        <v>141</v>
      </c>
      <c r="G280" s="41" t="s">
        <v>4383</v>
      </c>
      <c r="H280" s="41" t="s">
        <v>91</v>
      </c>
      <c r="I280" s="41" t="s">
        <v>91</v>
      </c>
      <c r="J280" s="41" t="s">
        <v>91</v>
      </c>
      <c r="K280" s="41" t="s">
        <v>91</v>
      </c>
    </row>
    <row r="281" spans="1:13">
      <c r="C281" s="46" t="s">
        <v>3765</v>
      </c>
      <c r="D281" s="46" t="s">
        <v>3765</v>
      </c>
      <c r="E281" s="46" t="s">
        <v>3765</v>
      </c>
      <c r="F281" s="46" t="s">
        <v>3765</v>
      </c>
      <c r="G281" s="46"/>
      <c r="H281" s="46" t="s">
        <v>3765</v>
      </c>
      <c r="I281" s="46" t="s">
        <v>3765</v>
      </c>
      <c r="J281" s="46" t="s">
        <v>3765</v>
      </c>
      <c r="K281" s="46" t="s">
        <v>3765</v>
      </c>
    </row>
    <row r="282" spans="1:13">
      <c r="C282" s="41" t="s">
        <v>112</v>
      </c>
      <c r="D282" s="41" t="s">
        <v>159</v>
      </c>
      <c r="E282" s="41" t="s">
        <v>1019</v>
      </c>
      <c r="F282" s="47"/>
      <c r="G282" s="41"/>
      <c r="H282" s="41" t="s">
        <v>176</v>
      </c>
      <c r="I282" s="41" t="s">
        <v>176</v>
      </c>
      <c r="J282" s="41" t="s">
        <v>176</v>
      </c>
      <c r="K282" s="41" t="s">
        <v>176</v>
      </c>
    </row>
    <row r="283" spans="1:13">
      <c r="D283" s="41"/>
      <c r="E283" s="41"/>
      <c r="F283" s="41" t="s">
        <v>4384</v>
      </c>
      <c r="G283" s="41"/>
      <c r="H283" s="41"/>
      <c r="I283" s="41"/>
      <c r="J283" s="41"/>
      <c r="K283" s="41"/>
    </row>
    <row r="284" spans="1:13">
      <c r="F284" s="258"/>
      <c r="G284" s="41"/>
      <c r="H284" s="41"/>
      <c r="I284" s="41" t="s">
        <v>4385</v>
      </c>
      <c r="J284" s="41" t="s">
        <v>4386</v>
      </c>
      <c r="K284" s="41" t="s">
        <v>3976</v>
      </c>
    </row>
    <row r="286" spans="1:13">
      <c r="A286" s="1" t="s">
        <v>4457</v>
      </c>
    </row>
    <row r="287" spans="1:13">
      <c r="A287" s="36" t="s">
        <v>109</v>
      </c>
    </row>
    <row r="288" spans="1:13">
      <c r="A288" s="36" t="s">
        <v>4225</v>
      </c>
    </row>
    <row r="289" spans="1:11">
      <c r="A289" s="36" t="s">
        <v>90</v>
      </c>
    </row>
    <row r="291" spans="1:11">
      <c r="A291" s="165" t="s">
        <v>4458</v>
      </c>
    </row>
    <row r="293" spans="1:11" ht="43.2">
      <c r="C293" s="97" t="s">
        <v>4281</v>
      </c>
      <c r="D293" s="97" t="s">
        <v>4282</v>
      </c>
      <c r="E293" s="97" t="s">
        <v>4283</v>
      </c>
      <c r="F293" s="97" t="s">
        <v>4284</v>
      </c>
      <c r="G293" s="97" t="s">
        <v>4286</v>
      </c>
      <c r="H293" s="97" t="s">
        <v>4287</v>
      </c>
      <c r="I293" s="97" t="s">
        <v>4288</v>
      </c>
      <c r="J293" s="97" t="s">
        <v>4289</v>
      </c>
    </row>
    <row r="294" spans="1:11">
      <c r="C294" s="8" t="s">
        <v>936</v>
      </c>
      <c r="D294" s="8" t="s">
        <v>937</v>
      </c>
      <c r="E294" s="8" t="s">
        <v>960</v>
      </c>
      <c r="F294" s="8" t="s">
        <v>964</v>
      </c>
      <c r="G294" s="8" t="s">
        <v>967</v>
      </c>
      <c r="H294" s="8" t="s">
        <v>2499</v>
      </c>
      <c r="I294" s="8" t="s">
        <v>2528</v>
      </c>
      <c r="J294" s="8" t="s">
        <v>2530</v>
      </c>
    </row>
    <row r="295" spans="1:11">
      <c r="A295" s="1050" t="s">
        <v>4458</v>
      </c>
      <c r="B295" s="8"/>
      <c r="C295" s="38"/>
      <c r="D295" s="38"/>
      <c r="E295" s="38"/>
      <c r="F295" s="38"/>
      <c r="G295" s="38"/>
      <c r="H295" s="38"/>
      <c r="I295" s="38"/>
      <c r="J295" s="38"/>
    </row>
    <row r="296" spans="1:11">
      <c r="A296" s="1053" t="s">
        <v>4459</v>
      </c>
      <c r="B296" s="8" t="s">
        <v>4460</v>
      </c>
      <c r="C296" s="131"/>
      <c r="D296" s="131"/>
      <c r="E296" s="131"/>
      <c r="F296" s="131"/>
      <c r="G296" s="131"/>
      <c r="H296" s="131"/>
      <c r="I296" s="131"/>
      <c r="J296" s="131"/>
      <c r="K296" s="35" t="s">
        <v>205</v>
      </c>
    </row>
    <row r="297" spans="1:11">
      <c r="A297" s="1003" t="s">
        <v>4461</v>
      </c>
      <c r="B297" s="8" t="s">
        <v>4462</v>
      </c>
      <c r="C297" s="38"/>
      <c r="D297" s="38"/>
      <c r="E297" s="38"/>
      <c r="F297" s="38"/>
      <c r="G297" s="131"/>
      <c r="H297" s="38"/>
      <c r="I297" s="38"/>
      <c r="J297" s="131"/>
      <c r="K297" s="35" t="s">
        <v>206</v>
      </c>
    </row>
    <row r="298" spans="1:11">
      <c r="A298" s="1053" t="s">
        <v>4463</v>
      </c>
      <c r="B298" s="8" t="s">
        <v>4464</v>
      </c>
      <c r="C298" s="38"/>
      <c r="D298" s="38"/>
      <c r="E298" s="38"/>
      <c r="F298" s="38"/>
      <c r="G298" s="131"/>
      <c r="H298" s="38"/>
      <c r="I298" s="38"/>
      <c r="J298" s="131"/>
    </row>
    <row r="299" spans="1:11">
      <c r="C299" s="42" t="s">
        <v>757</v>
      </c>
      <c r="D299" s="42"/>
      <c r="E299" s="42" t="s">
        <v>4381</v>
      </c>
      <c r="F299" s="42"/>
      <c r="G299" s="42" t="s">
        <v>3764</v>
      </c>
      <c r="H299" s="42" t="s">
        <v>3764</v>
      </c>
      <c r="I299" s="42" t="s">
        <v>3764</v>
      </c>
      <c r="J299" s="42" t="s">
        <v>3764</v>
      </c>
    </row>
    <row r="300" spans="1:11" ht="15" customHeight="1">
      <c r="C300" s="42" t="s">
        <v>4382</v>
      </c>
    </row>
    <row r="301" spans="1:11">
      <c r="C301" s="41" t="s">
        <v>91</v>
      </c>
      <c r="D301" s="41" t="s">
        <v>91</v>
      </c>
      <c r="E301" s="41" t="s">
        <v>91</v>
      </c>
      <c r="F301" s="41" t="s">
        <v>141</v>
      </c>
      <c r="G301" s="41" t="s">
        <v>91</v>
      </c>
      <c r="H301" s="41" t="s">
        <v>91</v>
      </c>
      <c r="I301" s="41" t="s">
        <v>91</v>
      </c>
      <c r="J301" s="41" t="s">
        <v>91</v>
      </c>
    </row>
    <row r="302" spans="1:11">
      <c r="C302" s="46" t="s">
        <v>3765</v>
      </c>
      <c r="D302" s="46" t="s">
        <v>3765</v>
      </c>
      <c r="E302" s="46" t="s">
        <v>3765</v>
      </c>
      <c r="F302" s="46" t="s">
        <v>3765</v>
      </c>
      <c r="G302" s="46" t="s">
        <v>3765</v>
      </c>
      <c r="H302" s="46" t="s">
        <v>3765</v>
      </c>
      <c r="I302" s="46" t="s">
        <v>3765</v>
      </c>
      <c r="J302" s="46" t="s">
        <v>3765</v>
      </c>
    </row>
    <row r="303" spans="1:11">
      <c r="C303" s="41" t="s">
        <v>112</v>
      </c>
      <c r="D303" s="41" t="s">
        <v>159</v>
      </c>
      <c r="E303" s="41" t="s">
        <v>1019</v>
      </c>
      <c r="F303" s="47"/>
      <c r="G303" s="41" t="s">
        <v>176</v>
      </c>
      <c r="H303" s="41" t="s">
        <v>176</v>
      </c>
      <c r="I303" s="41" t="s">
        <v>176</v>
      </c>
      <c r="J303" s="41" t="s">
        <v>176</v>
      </c>
    </row>
    <row r="304" spans="1:11">
      <c r="F304" s="41" t="s">
        <v>4384</v>
      </c>
      <c r="G304" s="41"/>
      <c r="H304" s="41" t="s">
        <v>4385</v>
      </c>
      <c r="I304" s="41" t="s">
        <v>4386</v>
      </c>
      <c r="J304" s="41" t="s">
        <v>3976</v>
      </c>
    </row>
    <row r="306" spans="1:29">
      <c r="A306" s="1" t="s">
        <v>4465</v>
      </c>
    </row>
    <row r="307" spans="1:29">
      <c r="A307" s="36" t="s">
        <v>109</v>
      </c>
    </row>
    <row r="308" spans="1:29">
      <c r="A308" s="36" t="s">
        <v>90</v>
      </c>
      <c r="AC308" s="1054"/>
    </row>
    <row r="310" spans="1:29">
      <c r="A310" s="165" t="s">
        <v>4466</v>
      </c>
    </row>
    <row r="312" spans="1:29" ht="15" customHeight="1">
      <c r="C312" s="2198" t="s">
        <v>4466</v>
      </c>
      <c r="D312" s="2200"/>
      <c r="E312" s="2200"/>
      <c r="F312" s="2200"/>
      <c r="G312" s="2199"/>
    </row>
    <row r="313" spans="1:29" ht="28.8">
      <c r="C313" s="168" t="s">
        <v>4467</v>
      </c>
      <c r="D313" s="168" t="s">
        <v>4286</v>
      </c>
      <c r="E313" s="168" t="s">
        <v>4287</v>
      </c>
      <c r="F313" s="168" t="s">
        <v>4288</v>
      </c>
      <c r="G313" s="168" t="s">
        <v>4289</v>
      </c>
    </row>
    <row r="314" spans="1:29">
      <c r="C314" s="8" t="s">
        <v>2850</v>
      </c>
      <c r="D314" s="8" t="s">
        <v>2851</v>
      </c>
      <c r="E314" s="8" t="s">
        <v>2852</v>
      </c>
      <c r="F314" s="8" t="s">
        <v>2853</v>
      </c>
      <c r="G314" s="8" t="s">
        <v>2854</v>
      </c>
    </row>
    <row r="315" spans="1:29">
      <c r="A315" s="1055" t="s">
        <v>2789</v>
      </c>
      <c r="B315" s="8" t="s">
        <v>2332</v>
      </c>
      <c r="C315" s="1049"/>
      <c r="D315" s="1049"/>
      <c r="E315" s="1049"/>
      <c r="F315" s="1049"/>
      <c r="G315" s="1049"/>
      <c r="H315" s="35" t="s">
        <v>4256</v>
      </c>
    </row>
    <row r="316" spans="1:29">
      <c r="C316" s="42" t="s">
        <v>757</v>
      </c>
      <c r="D316" s="42" t="s">
        <v>3764</v>
      </c>
      <c r="E316" s="42" t="s">
        <v>3764</v>
      </c>
      <c r="F316" s="42" t="s">
        <v>3764</v>
      </c>
      <c r="G316" s="42" t="s">
        <v>3764</v>
      </c>
    </row>
    <row r="317" spans="1:29">
      <c r="C317" s="42" t="s">
        <v>4382</v>
      </c>
    </row>
    <row r="318" spans="1:29">
      <c r="C318" s="41" t="s">
        <v>91</v>
      </c>
      <c r="D318" s="41" t="s">
        <v>91</v>
      </c>
      <c r="E318" s="41" t="s">
        <v>91</v>
      </c>
      <c r="F318" s="41" t="s">
        <v>91</v>
      </c>
      <c r="G318" s="41" t="s">
        <v>91</v>
      </c>
    </row>
    <row r="319" spans="1:29">
      <c r="C319" s="46" t="s">
        <v>3765</v>
      </c>
      <c r="D319" s="46" t="s">
        <v>3765</v>
      </c>
      <c r="E319" s="46" t="s">
        <v>3765</v>
      </c>
      <c r="F319" s="46" t="s">
        <v>3765</v>
      </c>
      <c r="G319" s="46" t="s">
        <v>3765</v>
      </c>
    </row>
    <row r="320" spans="1:29">
      <c r="C320" s="41" t="s">
        <v>112</v>
      </c>
      <c r="D320" s="41" t="s">
        <v>176</v>
      </c>
      <c r="E320" s="41" t="s">
        <v>176</v>
      </c>
      <c r="F320" s="41" t="s">
        <v>176</v>
      </c>
      <c r="G320" s="41" t="s">
        <v>176</v>
      </c>
    </row>
    <row r="321" spans="1:9">
      <c r="E321" s="41" t="s">
        <v>4385</v>
      </c>
      <c r="F321" s="41" t="s">
        <v>4386</v>
      </c>
      <c r="G321" s="41" t="s">
        <v>3976</v>
      </c>
    </row>
    <row r="323" spans="1:9">
      <c r="A323" s="1" t="s">
        <v>4468</v>
      </c>
    </row>
    <row r="324" spans="1:9">
      <c r="A324" s="36" t="s">
        <v>109</v>
      </c>
    </row>
    <row r="325" spans="1:9">
      <c r="A325" s="36" t="s">
        <v>90</v>
      </c>
    </row>
    <row r="327" spans="1:9">
      <c r="A327" s="165" t="s">
        <v>4469</v>
      </c>
    </row>
    <row r="329" spans="1:9" ht="15" customHeight="1">
      <c r="C329" s="2198" t="s">
        <v>4469</v>
      </c>
      <c r="D329" s="2200"/>
      <c r="E329" s="2200"/>
      <c r="F329" s="2200"/>
      <c r="G329" s="2200"/>
      <c r="H329" s="2199"/>
    </row>
    <row r="330" spans="1:9" ht="78" customHeight="1">
      <c r="C330" s="168" t="s">
        <v>4470</v>
      </c>
      <c r="D330" s="168" t="s">
        <v>4471</v>
      </c>
      <c r="E330" s="168" t="s">
        <v>4472</v>
      </c>
      <c r="F330" s="168" t="s">
        <v>4287</v>
      </c>
      <c r="G330" s="168" t="s">
        <v>4288</v>
      </c>
      <c r="H330" s="168" t="s">
        <v>4473</v>
      </c>
    </row>
    <row r="331" spans="1:9">
      <c r="C331" s="8" t="s">
        <v>2855</v>
      </c>
      <c r="D331" s="8" t="s">
        <v>2856</v>
      </c>
      <c r="E331" s="8" t="s">
        <v>2857</v>
      </c>
      <c r="F331" s="8" t="s">
        <v>2858</v>
      </c>
      <c r="G331" s="8" t="s">
        <v>2859</v>
      </c>
      <c r="H331" s="8" t="s">
        <v>3633</v>
      </c>
    </row>
    <row r="332" spans="1:9">
      <c r="A332" s="1055" t="s">
        <v>4474</v>
      </c>
      <c r="B332" s="8" t="s">
        <v>2335</v>
      </c>
      <c r="C332" s="1049"/>
      <c r="D332" s="1049"/>
      <c r="E332" s="1049"/>
      <c r="F332" s="1049"/>
      <c r="G332" s="1049"/>
      <c r="H332" s="1049"/>
      <c r="I332" s="35" t="s">
        <v>4258</v>
      </c>
    </row>
    <row r="333" spans="1:9">
      <c r="E333" s="42" t="s">
        <v>3764</v>
      </c>
      <c r="F333" s="42" t="s">
        <v>3764</v>
      </c>
      <c r="G333" s="42" t="s">
        <v>3764</v>
      </c>
      <c r="H333" s="42" t="s">
        <v>3764</v>
      </c>
    </row>
    <row r="334" spans="1:9">
      <c r="C334" s="41" t="s">
        <v>114</v>
      </c>
      <c r="D334" s="41" t="s">
        <v>114</v>
      </c>
      <c r="E334" s="41" t="s">
        <v>91</v>
      </c>
      <c r="F334" s="41" t="s">
        <v>91</v>
      </c>
      <c r="G334" s="41" t="s">
        <v>91</v>
      </c>
      <c r="H334" s="41" t="s">
        <v>91</v>
      </c>
    </row>
    <row r="335" spans="1:9">
      <c r="C335" s="46" t="s">
        <v>3765</v>
      </c>
      <c r="D335" s="46" t="s">
        <v>3765</v>
      </c>
      <c r="E335" s="46" t="s">
        <v>3765</v>
      </c>
      <c r="F335" s="46" t="s">
        <v>3765</v>
      </c>
      <c r="G335" s="46" t="s">
        <v>3765</v>
      </c>
      <c r="H335" s="46" t="s">
        <v>3765</v>
      </c>
    </row>
    <row r="336" spans="1:9">
      <c r="C336" s="41" t="s">
        <v>4475</v>
      </c>
      <c r="D336" s="41" t="s">
        <v>4476</v>
      </c>
      <c r="E336" s="41" t="s">
        <v>176</v>
      </c>
      <c r="F336" s="41" t="s">
        <v>176</v>
      </c>
      <c r="G336" s="41" t="s">
        <v>176</v>
      </c>
      <c r="H336" s="41" t="s">
        <v>176</v>
      </c>
    </row>
    <row r="337" spans="1:10">
      <c r="C337" s="41"/>
      <c r="D337" s="41"/>
      <c r="E337" s="41"/>
      <c r="F337" s="41" t="s">
        <v>4385</v>
      </c>
      <c r="G337" s="41" t="s">
        <v>4386</v>
      </c>
      <c r="H337" s="41" t="s">
        <v>3976</v>
      </c>
    </row>
    <row r="339" spans="1:10">
      <c r="A339" s="1" t="s">
        <v>4477</v>
      </c>
    </row>
    <row r="341" spans="1:10">
      <c r="A341" s="165" t="s">
        <v>4478</v>
      </c>
    </row>
    <row r="344" spans="1:10" ht="57.6">
      <c r="C344" s="168" t="s">
        <v>4479</v>
      </c>
      <c r="D344" s="168" t="s">
        <v>4480</v>
      </c>
      <c r="E344" s="168" t="s">
        <v>4481</v>
      </c>
      <c r="F344" s="168" t="s">
        <v>4482</v>
      </c>
      <c r="G344" s="168" t="s">
        <v>4287</v>
      </c>
      <c r="H344" s="168" t="s">
        <v>4288</v>
      </c>
      <c r="I344" s="168" t="s">
        <v>4483</v>
      </c>
      <c r="J344" s="177" t="s">
        <v>4484</v>
      </c>
    </row>
    <row r="345" spans="1:10">
      <c r="C345" s="8" t="s">
        <v>3634</v>
      </c>
      <c r="D345" s="8" t="s">
        <v>3641</v>
      </c>
      <c r="E345" s="8" t="s">
        <v>2890</v>
      </c>
      <c r="F345" s="8" t="s">
        <v>2891</v>
      </c>
      <c r="G345" s="8" t="s">
        <v>2892</v>
      </c>
      <c r="H345" s="8" t="s">
        <v>2893</v>
      </c>
      <c r="I345" s="8" t="s">
        <v>2894</v>
      </c>
      <c r="J345" s="8" t="s">
        <v>2895</v>
      </c>
    </row>
    <row r="346" spans="1:10">
      <c r="A346" s="664" t="s">
        <v>4485</v>
      </c>
      <c r="B346" s="1040" t="s">
        <v>2338</v>
      </c>
      <c r="C346" s="1049"/>
      <c r="D346" s="1049"/>
      <c r="E346" s="1049"/>
      <c r="F346" s="1049"/>
      <c r="G346" s="1049"/>
      <c r="H346" s="1049"/>
      <c r="I346" s="1049"/>
      <c r="J346" s="1049"/>
    </row>
    <row r="347" spans="1:10">
      <c r="C347" s="42" t="s">
        <v>90</v>
      </c>
      <c r="D347" s="42" t="s">
        <v>90</v>
      </c>
      <c r="E347" s="42" t="s">
        <v>90</v>
      </c>
      <c r="F347" s="42" t="s">
        <v>90</v>
      </c>
      <c r="G347" s="42" t="s">
        <v>90</v>
      </c>
      <c r="H347" s="42" t="s">
        <v>90</v>
      </c>
      <c r="I347" s="42" t="s">
        <v>90</v>
      </c>
    </row>
    <row r="348" spans="1:10">
      <c r="C348" s="42" t="s">
        <v>254</v>
      </c>
      <c r="D348" s="42" t="s">
        <v>254</v>
      </c>
      <c r="E348" s="42" t="s">
        <v>254</v>
      </c>
      <c r="F348" s="42" t="s">
        <v>254</v>
      </c>
      <c r="G348" s="42" t="s">
        <v>254</v>
      </c>
      <c r="H348" s="42" t="s">
        <v>254</v>
      </c>
      <c r="I348" s="42" t="s">
        <v>254</v>
      </c>
    </row>
    <row r="349" spans="1:10">
      <c r="C349" s="42" t="s">
        <v>4486</v>
      </c>
      <c r="D349" s="42" t="s">
        <v>4487</v>
      </c>
      <c r="E349" s="42" t="s">
        <v>4488</v>
      </c>
      <c r="F349" s="42" t="s">
        <v>4489</v>
      </c>
      <c r="G349" s="42" t="s">
        <v>4489</v>
      </c>
      <c r="H349" s="42" t="s">
        <v>4489</v>
      </c>
      <c r="I349" s="42" t="s">
        <v>4489</v>
      </c>
    </row>
    <row r="350" spans="1:10">
      <c r="C350" s="42" t="s">
        <v>3764</v>
      </c>
      <c r="D350" s="42" t="s">
        <v>3764</v>
      </c>
      <c r="E350" s="42" t="s">
        <v>3764</v>
      </c>
      <c r="F350" s="42" t="s">
        <v>3764</v>
      </c>
      <c r="G350" s="42" t="s">
        <v>3764</v>
      </c>
      <c r="H350" s="42" t="s">
        <v>3764</v>
      </c>
      <c r="I350" s="42" t="s">
        <v>3764</v>
      </c>
      <c r="J350" s="42"/>
    </row>
    <row r="351" spans="1:10">
      <c r="C351" s="41" t="s">
        <v>91</v>
      </c>
      <c r="D351" s="41" t="s">
        <v>91</v>
      </c>
      <c r="E351" s="41" t="s">
        <v>91</v>
      </c>
      <c r="F351" s="99" t="s">
        <v>91</v>
      </c>
      <c r="G351" s="41" t="s">
        <v>91</v>
      </c>
      <c r="H351" s="41" t="s">
        <v>91</v>
      </c>
      <c r="I351" s="41" t="s">
        <v>91</v>
      </c>
      <c r="J351" s="41" t="s">
        <v>79</v>
      </c>
    </row>
    <row r="352" spans="1:10">
      <c r="C352" s="46" t="s">
        <v>3765</v>
      </c>
      <c r="D352" s="46" t="s">
        <v>3765</v>
      </c>
      <c r="E352" s="46" t="s">
        <v>3765</v>
      </c>
      <c r="F352" s="46" t="s">
        <v>3765</v>
      </c>
      <c r="G352" s="46" t="s">
        <v>3765</v>
      </c>
      <c r="H352" s="46" t="s">
        <v>3765</v>
      </c>
      <c r="I352" s="46" t="s">
        <v>3765</v>
      </c>
      <c r="J352" s="41" t="s">
        <v>4490</v>
      </c>
    </row>
    <row r="353" spans="1:12">
      <c r="C353" s="41" t="s">
        <v>176</v>
      </c>
      <c r="D353" s="41" t="s">
        <v>176</v>
      </c>
      <c r="E353" s="41" t="s">
        <v>176</v>
      </c>
      <c r="F353" s="41" t="s">
        <v>176</v>
      </c>
      <c r="G353" s="41" t="s">
        <v>176</v>
      </c>
      <c r="H353" s="41" t="s">
        <v>176</v>
      </c>
      <c r="I353" s="41" t="s">
        <v>176</v>
      </c>
    </row>
    <row r="354" spans="1:12">
      <c r="C354" s="41"/>
      <c r="D354" s="41"/>
      <c r="E354" s="41"/>
      <c r="F354" s="41"/>
      <c r="G354" s="41" t="s">
        <v>4385</v>
      </c>
      <c r="H354" s="41" t="s">
        <v>4386</v>
      </c>
      <c r="I354" s="41" t="s">
        <v>3976</v>
      </c>
      <c r="K354" s="944"/>
    </row>
    <row r="355" spans="1:12">
      <c r="A355" s="1" t="s">
        <v>4491</v>
      </c>
    </row>
    <row r="357" spans="1:12">
      <c r="A357" s="165" t="s">
        <v>4492</v>
      </c>
    </row>
    <row r="360" spans="1:12" ht="57.6">
      <c r="C360" s="168" t="s">
        <v>4493</v>
      </c>
      <c r="D360" s="168" t="s">
        <v>4494</v>
      </c>
      <c r="E360" s="168" t="s">
        <v>4495</v>
      </c>
      <c r="F360" s="168" t="s">
        <v>4496</v>
      </c>
      <c r="G360" s="168" t="s">
        <v>4497</v>
      </c>
      <c r="H360" s="168" t="s">
        <v>4498</v>
      </c>
      <c r="I360" s="168" t="s">
        <v>4287</v>
      </c>
      <c r="J360" s="168" t="s">
        <v>4288</v>
      </c>
      <c r="K360" s="168" t="s">
        <v>4499</v>
      </c>
      <c r="L360" s="168" t="s">
        <v>4500</v>
      </c>
    </row>
    <row r="361" spans="1:12">
      <c r="C361" s="8" t="s">
        <v>2896</v>
      </c>
      <c r="D361" s="8" t="s">
        <v>2897</v>
      </c>
      <c r="E361" s="8" t="s">
        <v>2898</v>
      </c>
      <c r="F361" s="8" t="s">
        <v>2899</v>
      </c>
      <c r="G361" s="8" t="s">
        <v>2900</v>
      </c>
      <c r="H361" s="8" t="s">
        <v>2901</v>
      </c>
      <c r="I361" s="8" t="s">
        <v>2902</v>
      </c>
      <c r="J361" s="8" t="s">
        <v>2903</v>
      </c>
      <c r="K361" s="8" t="s">
        <v>2904</v>
      </c>
      <c r="L361" s="8" t="s">
        <v>2905</v>
      </c>
    </row>
    <row r="362" spans="1:12">
      <c r="A362" s="664" t="s">
        <v>4501</v>
      </c>
      <c r="B362" s="1040" t="s">
        <v>2341</v>
      </c>
      <c r="C362" s="1049"/>
      <c r="D362" s="1049"/>
      <c r="E362" s="1049"/>
      <c r="F362" s="1049"/>
      <c r="G362" s="1049"/>
      <c r="H362" s="1049"/>
      <c r="I362" s="1049"/>
      <c r="J362" s="1049"/>
      <c r="K362" s="1049"/>
      <c r="L362" s="1049"/>
    </row>
    <row r="363" spans="1:12">
      <c r="B363" s="1056"/>
      <c r="C363" s="42" t="s">
        <v>90</v>
      </c>
      <c r="D363" s="42" t="s">
        <v>90</v>
      </c>
      <c r="E363" s="42" t="s">
        <v>90</v>
      </c>
      <c r="F363" s="42" t="s">
        <v>90</v>
      </c>
      <c r="G363" s="42" t="s">
        <v>90</v>
      </c>
      <c r="H363" s="42" t="s">
        <v>90</v>
      </c>
      <c r="I363" s="42" t="s">
        <v>90</v>
      </c>
      <c r="J363" s="42" t="s">
        <v>90</v>
      </c>
      <c r="K363" s="42" t="s">
        <v>90</v>
      </c>
      <c r="L363" s="1057"/>
    </row>
    <row r="364" spans="1:12">
      <c r="B364" s="1056"/>
      <c r="C364" s="42" t="s">
        <v>254</v>
      </c>
      <c r="D364" s="42" t="s">
        <v>254</v>
      </c>
      <c r="E364" s="42" t="s">
        <v>254</v>
      </c>
      <c r="F364" s="42" t="s">
        <v>254</v>
      </c>
      <c r="G364" s="42" t="s">
        <v>254</v>
      </c>
      <c r="H364" s="42" t="s">
        <v>254</v>
      </c>
      <c r="I364" s="42" t="s">
        <v>254</v>
      </c>
      <c r="J364" s="42" t="s">
        <v>254</v>
      </c>
      <c r="K364" s="42" t="s">
        <v>254</v>
      </c>
      <c r="L364" s="1057"/>
    </row>
    <row r="365" spans="1:12">
      <c r="B365" s="1056"/>
      <c r="C365" s="42" t="s">
        <v>4502</v>
      </c>
      <c r="D365" s="42" t="s">
        <v>4503</v>
      </c>
      <c r="E365" s="42" t="s">
        <v>4504</v>
      </c>
      <c r="F365" s="42" t="s">
        <v>4505</v>
      </c>
      <c r="G365" s="42" t="s">
        <v>4506</v>
      </c>
      <c r="H365" s="42" t="s">
        <v>4507</v>
      </c>
      <c r="I365" s="42" t="s">
        <v>4507</v>
      </c>
      <c r="J365" s="42" t="s">
        <v>4507</v>
      </c>
      <c r="K365" s="42" t="s">
        <v>4507</v>
      </c>
      <c r="L365" s="1057"/>
    </row>
    <row r="366" spans="1:12">
      <c r="B366" s="1056"/>
      <c r="C366" s="42" t="s">
        <v>3764</v>
      </c>
      <c r="D366" s="42" t="s">
        <v>3764</v>
      </c>
      <c r="E366" s="42" t="s">
        <v>3764</v>
      </c>
      <c r="F366" s="42" t="s">
        <v>3764</v>
      </c>
      <c r="G366" s="42" t="s">
        <v>3764</v>
      </c>
      <c r="H366" s="42" t="s">
        <v>3764</v>
      </c>
      <c r="I366" s="42" t="s">
        <v>3764</v>
      </c>
      <c r="J366" s="42" t="s">
        <v>3764</v>
      </c>
      <c r="K366" s="42" t="s">
        <v>3764</v>
      </c>
      <c r="L366" s="42"/>
    </row>
    <row r="367" spans="1:12">
      <c r="C367" s="41" t="s">
        <v>91</v>
      </c>
      <c r="D367" s="41" t="s">
        <v>91</v>
      </c>
      <c r="E367" s="41" t="s">
        <v>91</v>
      </c>
      <c r="F367" s="41" t="s">
        <v>91</v>
      </c>
      <c r="G367" s="41" t="s">
        <v>91</v>
      </c>
      <c r="H367" s="99" t="s">
        <v>91</v>
      </c>
      <c r="I367" s="99" t="s">
        <v>91</v>
      </c>
      <c r="J367" s="41" t="s">
        <v>91</v>
      </c>
      <c r="K367" s="41" t="s">
        <v>91</v>
      </c>
      <c r="L367" s="41" t="s">
        <v>79</v>
      </c>
    </row>
    <row r="368" spans="1:12">
      <c r="C368" s="47" t="s">
        <v>3765</v>
      </c>
      <c r="D368" s="47" t="s">
        <v>3765</v>
      </c>
      <c r="E368" s="47" t="s">
        <v>3765</v>
      </c>
      <c r="F368" s="47" t="s">
        <v>3765</v>
      </c>
      <c r="G368" s="47" t="s">
        <v>3765</v>
      </c>
      <c r="H368" s="47" t="s">
        <v>3765</v>
      </c>
      <c r="I368" s="47" t="s">
        <v>3765</v>
      </c>
      <c r="J368" s="47" t="s">
        <v>3765</v>
      </c>
      <c r="K368" s="47" t="s">
        <v>3765</v>
      </c>
      <c r="L368" s="41" t="s">
        <v>4508</v>
      </c>
    </row>
    <row r="369" spans="1:11">
      <c r="C369" s="41" t="s">
        <v>176</v>
      </c>
      <c r="D369" s="41" t="s">
        <v>176</v>
      </c>
      <c r="E369" s="41" t="s">
        <v>176</v>
      </c>
      <c r="F369" s="41" t="s">
        <v>176</v>
      </c>
      <c r="G369" s="41" t="s">
        <v>176</v>
      </c>
      <c r="H369" s="41" t="s">
        <v>176</v>
      </c>
      <c r="I369" s="41" t="s">
        <v>176</v>
      </c>
      <c r="J369" s="41" t="s">
        <v>176</v>
      </c>
      <c r="K369" s="41" t="s">
        <v>176</v>
      </c>
    </row>
    <row r="370" spans="1:11">
      <c r="C370" s="41"/>
      <c r="D370" s="41"/>
      <c r="E370" s="41"/>
      <c r="F370" s="41"/>
      <c r="G370" s="41"/>
      <c r="H370" s="41"/>
      <c r="I370" s="41" t="s">
        <v>4385</v>
      </c>
      <c r="J370" s="41" t="s">
        <v>4386</v>
      </c>
      <c r="K370" s="41" t="s">
        <v>3976</v>
      </c>
    </row>
    <row r="372" spans="1:11">
      <c r="A372" s="1" t="s">
        <v>4509</v>
      </c>
    </row>
    <row r="373" spans="1:11">
      <c r="A373" s="36" t="s">
        <v>109</v>
      </c>
    </row>
    <row r="374" spans="1:11">
      <c r="A374" s="36" t="s">
        <v>90</v>
      </c>
    </row>
    <row r="376" spans="1:11">
      <c r="A376" s="165" t="s">
        <v>4510</v>
      </c>
    </row>
    <row r="378" spans="1:11" ht="14.7" customHeight="1">
      <c r="C378" s="2201" t="s">
        <v>4510</v>
      </c>
      <c r="D378" s="2201"/>
      <c r="E378" s="2201"/>
    </row>
    <row r="379" spans="1:11" ht="43.2">
      <c r="C379" s="168" t="s">
        <v>4511</v>
      </c>
      <c r="D379" s="168" t="s">
        <v>4512</v>
      </c>
      <c r="E379" s="168" t="s">
        <v>4513</v>
      </c>
    </row>
    <row r="380" spans="1:11">
      <c r="C380" s="8" t="s">
        <v>2906</v>
      </c>
      <c r="D380" s="8" t="s">
        <v>2907</v>
      </c>
      <c r="E380" s="8" t="s">
        <v>3686</v>
      </c>
    </row>
    <row r="381" spans="1:11">
      <c r="A381" s="199" t="s">
        <v>4514</v>
      </c>
      <c r="B381" s="8" t="s">
        <v>2344</v>
      </c>
      <c r="C381" s="131"/>
      <c r="D381" s="131"/>
      <c r="E381" s="131"/>
      <c r="F381" s="35" t="s">
        <v>205</v>
      </c>
    </row>
    <row r="382" spans="1:11">
      <c r="A382" s="199" t="s">
        <v>4515</v>
      </c>
      <c r="B382" s="8" t="s">
        <v>4516</v>
      </c>
      <c r="C382" s="131"/>
      <c r="D382" s="38"/>
      <c r="E382" s="131"/>
      <c r="F382" s="35" t="s">
        <v>206</v>
      </c>
    </row>
    <row r="383" spans="1:11">
      <c r="A383" s="199" t="s">
        <v>4517</v>
      </c>
      <c r="B383" s="8" t="s">
        <v>4518</v>
      </c>
      <c r="C383" s="1049"/>
      <c r="D383" s="1049"/>
      <c r="E383" s="1049"/>
    </row>
    <row r="384" spans="1:11">
      <c r="C384" s="35" t="s">
        <v>4260</v>
      </c>
      <c r="D384" s="35" t="s">
        <v>4260</v>
      </c>
      <c r="E384" s="35" t="s">
        <v>4260</v>
      </c>
    </row>
    <row r="385" spans="1:6">
      <c r="C385" s="35" t="s">
        <v>3764</v>
      </c>
      <c r="D385" s="35" t="s">
        <v>3764</v>
      </c>
      <c r="E385" s="35" t="s">
        <v>3764</v>
      </c>
    </row>
    <row r="386" spans="1:6">
      <c r="C386" s="99" t="s">
        <v>91</v>
      </c>
      <c r="D386" s="99" t="s">
        <v>91</v>
      </c>
      <c r="E386" s="99" t="s">
        <v>91</v>
      </c>
    </row>
    <row r="387" spans="1:6">
      <c r="C387" s="47" t="s">
        <v>3765</v>
      </c>
      <c r="D387" s="47" t="s">
        <v>3765</v>
      </c>
      <c r="E387" s="47" t="s">
        <v>3765</v>
      </c>
    </row>
    <row r="388" spans="1:6">
      <c r="C388" s="99" t="s">
        <v>176</v>
      </c>
      <c r="D388" s="99" t="s">
        <v>176</v>
      </c>
      <c r="E388" s="99" t="s">
        <v>176</v>
      </c>
    </row>
    <row r="389" spans="1:6">
      <c r="C389" s="99"/>
      <c r="D389" s="99" t="s">
        <v>4278</v>
      </c>
      <c r="E389" s="99" t="s">
        <v>3976</v>
      </c>
    </row>
    <row r="390" spans="1:6">
      <c r="C390" s="99"/>
      <c r="D390" s="99"/>
      <c r="E390" s="99"/>
    </row>
    <row r="391" spans="1:6">
      <c r="A391" s="1" t="s">
        <v>4519</v>
      </c>
    </row>
    <row r="392" spans="1:6">
      <c r="A392" s="1"/>
    </row>
    <row r="393" spans="1:6">
      <c r="A393" s="165" t="s">
        <v>4520</v>
      </c>
    </row>
    <row r="394" spans="1:6">
      <c r="A394" s="1"/>
    </row>
    <row r="395" spans="1:6">
      <c r="A395"/>
      <c r="B395"/>
      <c r="C395" s="177" t="s">
        <v>4521</v>
      </c>
      <c r="D395" s="99"/>
      <c r="E395" s="99"/>
    </row>
    <row r="396" spans="1:6">
      <c r="A396"/>
      <c r="B396"/>
      <c r="C396" s="8" t="s">
        <v>4522</v>
      </c>
      <c r="D396" s="99"/>
      <c r="E396" s="99"/>
      <c r="F396" s="99"/>
    </row>
    <row r="397" spans="1:6">
      <c r="A397" s="199" t="s">
        <v>4523</v>
      </c>
      <c r="B397" s="324" t="s">
        <v>4524</v>
      </c>
      <c r="C397" s="1009"/>
      <c r="D397" s="99" t="s">
        <v>114</v>
      </c>
      <c r="E397" s="99" t="s">
        <v>4525</v>
      </c>
      <c r="F397" s="99"/>
    </row>
    <row r="399" spans="1:6">
      <c r="A399" s="1" t="s">
        <v>4526</v>
      </c>
    </row>
    <row r="400" spans="1:6">
      <c r="A400" s="36" t="s">
        <v>109</v>
      </c>
    </row>
    <row r="401" spans="1:8">
      <c r="A401" s="36" t="s">
        <v>90</v>
      </c>
    </row>
    <row r="403" spans="1:8">
      <c r="A403" s="165" t="s">
        <v>4527</v>
      </c>
    </row>
    <row r="405" spans="1:8">
      <c r="C405" s="2198" t="s">
        <v>4527</v>
      </c>
      <c r="D405" s="2200"/>
      <c r="E405" s="2200"/>
      <c r="F405" s="2200"/>
      <c r="G405" s="2200"/>
      <c r="H405" s="2199"/>
    </row>
    <row r="406" spans="1:8" ht="43.2">
      <c r="C406" s="97" t="s">
        <v>4528</v>
      </c>
      <c r="D406" s="97" t="s">
        <v>4529</v>
      </c>
      <c r="E406" s="97" t="s">
        <v>4530</v>
      </c>
      <c r="F406" s="97" t="s">
        <v>4287</v>
      </c>
      <c r="G406" s="97" t="s">
        <v>4288</v>
      </c>
      <c r="H406" s="97" t="s">
        <v>4531</v>
      </c>
    </row>
    <row r="407" spans="1:8">
      <c r="C407" s="8" t="s">
        <v>3687</v>
      </c>
      <c r="D407" s="8" t="s">
        <v>2908</v>
      </c>
      <c r="E407" s="8" t="s">
        <v>2909</v>
      </c>
      <c r="F407" s="8" t="s">
        <v>2910</v>
      </c>
      <c r="G407" s="8" t="s">
        <v>2911</v>
      </c>
      <c r="H407" s="8" t="s">
        <v>2912</v>
      </c>
    </row>
    <row r="408" spans="1:8">
      <c r="A408" s="1058" t="s">
        <v>4532</v>
      </c>
      <c r="B408" s="8" t="s">
        <v>2345</v>
      </c>
      <c r="C408" s="1049"/>
      <c r="D408" s="1049"/>
      <c r="E408" s="1049"/>
      <c r="F408" s="1049"/>
      <c r="G408" s="1049"/>
      <c r="H408" s="1049"/>
    </row>
    <row r="409" spans="1:8">
      <c r="C409" s="42" t="s">
        <v>3764</v>
      </c>
      <c r="D409" s="42" t="s">
        <v>3764</v>
      </c>
      <c r="E409" s="42" t="s">
        <v>3764</v>
      </c>
      <c r="F409" s="42" t="s">
        <v>3764</v>
      </c>
      <c r="G409" s="42" t="s">
        <v>3764</v>
      </c>
      <c r="H409" s="42" t="s">
        <v>3764</v>
      </c>
    </row>
    <row r="410" spans="1:8">
      <c r="C410" s="42" t="s">
        <v>4533</v>
      </c>
      <c r="D410" s="42" t="s">
        <v>4534</v>
      </c>
      <c r="E410" s="42" t="s">
        <v>4262</v>
      </c>
      <c r="F410" s="42" t="s">
        <v>4262</v>
      </c>
      <c r="G410" s="42" t="s">
        <v>4262</v>
      </c>
      <c r="H410" s="42" t="s">
        <v>4262</v>
      </c>
    </row>
    <row r="411" spans="1:8">
      <c r="C411" s="41" t="s">
        <v>91</v>
      </c>
      <c r="D411" s="41" t="s">
        <v>91</v>
      </c>
      <c r="E411" s="41" t="s">
        <v>91</v>
      </c>
      <c r="F411" s="41" t="s">
        <v>91</v>
      </c>
      <c r="G411" s="41" t="s">
        <v>91</v>
      </c>
      <c r="H411" s="41" t="s">
        <v>91</v>
      </c>
    </row>
    <row r="412" spans="1:8">
      <c r="C412" s="47" t="s">
        <v>3765</v>
      </c>
      <c r="D412" s="47" t="s">
        <v>3765</v>
      </c>
      <c r="E412" s="47" t="s">
        <v>3765</v>
      </c>
      <c r="F412" s="47" t="s">
        <v>3765</v>
      </c>
      <c r="G412" s="47" t="s">
        <v>3765</v>
      </c>
      <c r="H412" s="47" t="s">
        <v>3765</v>
      </c>
    </row>
    <row r="413" spans="1:8">
      <c r="C413" s="41" t="s">
        <v>176</v>
      </c>
      <c r="D413" s="41" t="s">
        <v>176</v>
      </c>
      <c r="E413" s="41" t="s">
        <v>176</v>
      </c>
      <c r="F413" s="41" t="s">
        <v>176</v>
      </c>
      <c r="G413" s="41" t="s">
        <v>176</v>
      </c>
      <c r="H413" s="41" t="s">
        <v>176</v>
      </c>
    </row>
    <row r="414" spans="1:8">
      <c r="C414" s="41"/>
      <c r="F414" s="41" t="s">
        <v>4385</v>
      </c>
      <c r="G414" s="41" t="s">
        <v>4386</v>
      </c>
      <c r="H414" s="41" t="s">
        <v>3976</v>
      </c>
    </row>
    <row r="416" spans="1:8">
      <c r="A416" s="1" t="s">
        <v>4535</v>
      </c>
    </row>
    <row r="417" spans="1:7">
      <c r="A417" s="36" t="s">
        <v>109</v>
      </c>
    </row>
    <row r="418" spans="1:7">
      <c r="A418" s="36" t="s">
        <v>90</v>
      </c>
    </row>
    <row r="419" spans="1:7">
      <c r="A419" s="36" t="s">
        <v>3764</v>
      </c>
    </row>
    <row r="421" spans="1:7">
      <c r="A421" s="165" t="s">
        <v>4536</v>
      </c>
    </row>
    <row r="423" spans="1:7">
      <c r="C423" s="2198" t="s">
        <v>4536</v>
      </c>
      <c r="D423" s="2200"/>
      <c r="E423" s="2200"/>
      <c r="F423" s="2199"/>
    </row>
    <row r="424" spans="1:7" ht="28.8">
      <c r="C424" s="168" t="s">
        <v>4537</v>
      </c>
      <c r="D424" s="168" t="s">
        <v>4287</v>
      </c>
      <c r="E424" s="168" t="s">
        <v>4288</v>
      </c>
      <c r="F424" s="168" t="s">
        <v>4538</v>
      </c>
    </row>
    <row r="425" spans="1:7">
      <c r="C425" s="8" t="s">
        <v>2913</v>
      </c>
      <c r="D425" s="8" t="s">
        <v>2914</v>
      </c>
      <c r="E425" s="8" t="s">
        <v>2915</v>
      </c>
      <c r="F425" s="8" t="s">
        <v>2916</v>
      </c>
    </row>
    <row r="426" spans="1:7">
      <c r="A426" s="1058" t="s">
        <v>4263</v>
      </c>
      <c r="B426" s="8" t="s">
        <v>2346</v>
      </c>
      <c r="C426" s="1049"/>
      <c r="D426" s="1049"/>
      <c r="E426" s="1049"/>
      <c r="F426" s="1049"/>
      <c r="G426" s="35" t="s">
        <v>4264</v>
      </c>
    </row>
    <row r="427" spans="1:7">
      <c r="C427" s="99" t="s">
        <v>91</v>
      </c>
      <c r="D427" s="99" t="s">
        <v>91</v>
      </c>
      <c r="E427" s="99" t="s">
        <v>91</v>
      </c>
      <c r="F427" s="99" t="s">
        <v>91</v>
      </c>
    </row>
    <row r="428" spans="1:7">
      <c r="C428" s="47" t="s">
        <v>3765</v>
      </c>
      <c r="D428" s="47" t="s">
        <v>3765</v>
      </c>
      <c r="E428" s="47" t="s">
        <v>3765</v>
      </c>
      <c r="F428" s="47" t="s">
        <v>3765</v>
      </c>
    </row>
    <row r="429" spans="1:7">
      <c r="C429" s="99" t="s">
        <v>176</v>
      </c>
      <c r="D429" s="99" t="s">
        <v>176</v>
      </c>
      <c r="E429" s="99" t="s">
        <v>176</v>
      </c>
      <c r="F429" s="99" t="s">
        <v>176</v>
      </c>
    </row>
    <row r="430" spans="1:7">
      <c r="D430" s="99" t="s">
        <v>4385</v>
      </c>
      <c r="E430" s="99" t="s">
        <v>4386</v>
      </c>
      <c r="F430" s="99" t="s">
        <v>3976</v>
      </c>
    </row>
    <row r="432" spans="1:7">
      <c r="A432" s="1" t="s">
        <v>4539</v>
      </c>
    </row>
    <row r="433" spans="1:11">
      <c r="A433" s="36" t="s">
        <v>109</v>
      </c>
    </row>
    <row r="434" spans="1:11">
      <c r="A434" s="36" t="s">
        <v>90</v>
      </c>
    </row>
    <row r="436" spans="1:11">
      <c r="A436" s="165" t="s">
        <v>4540</v>
      </c>
    </row>
    <row r="438" spans="1:11">
      <c r="C438" s="2198" t="s">
        <v>4540</v>
      </c>
      <c r="D438" s="2200"/>
      <c r="E438" s="2200"/>
      <c r="F438" s="2200"/>
      <c r="G438" s="2200"/>
      <c r="H438" s="2200"/>
      <c r="I438" s="2200"/>
    </row>
    <row r="439" spans="1:11" ht="43.2">
      <c r="C439" s="168" t="s">
        <v>4541</v>
      </c>
      <c r="D439" s="168" t="s">
        <v>4542</v>
      </c>
      <c r="E439" s="168" t="s">
        <v>3094</v>
      </c>
      <c r="F439" s="168" t="s">
        <v>4543</v>
      </c>
      <c r="G439" s="168" t="s">
        <v>4287</v>
      </c>
      <c r="H439" s="168" t="s">
        <v>4288</v>
      </c>
      <c r="I439" s="168" t="s">
        <v>4544</v>
      </c>
    </row>
    <row r="440" spans="1:11">
      <c r="C440" s="8" t="s">
        <v>2917</v>
      </c>
      <c r="D440" s="8" t="s">
        <v>2918</v>
      </c>
      <c r="E440" s="8" t="s">
        <v>2919</v>
      </c>
      <c r="F440" s="8" t="s">
        <v>2920</v>
      </c>
      <c r="G440" s="8" t="s">
        <v>2921</v>
      </c>
      <c r="H440" s="8" t="s">
        <v>2922</v>
      </c>
      <c r="I440" s="8" t="s">
        <v>2923</v>
      </c>
    </row>
    <row r="441" spans="1:11">
      <c r="A441" s="1059" t="s">
        <v>4545</v>
      </c>
      <c r="B441" s="8" t="s">
        <v>2348</v>
      </c>
      <c r="C441" s="131"/>
      <c r="D441" s="131"/>
      <c r="E441" s="131"/>
      <c r="F441" s="131"/>
      <c r="G441" s="131"/>
      <c r="H441" s="131"/>
      <c r="I441" s="131"/>
      <c r="J441" s="35" t="s">
        <v>4546</v>
      </c>
    </row>
    <row r="442" spans="1:11">
      <c r="A442" s="1059" t="s">
        <v>4547</v>
      </c>
      <c r="B442" s="8" t="s">
        <v>4548</v>
      </c>
      <c r="C442" s="131"/>
      <c r="D442" s="131"/>
      <c r="E442" s="131"/>
      <c r="F442" s="131"/>
      <c r="G442" s="131"/>
      <c r="H442" s="131"/>
      <c r="I442" s="131"/>
      <c r="J442" s="35" t="s">
        <v>4549</v>
      </c>
    </row>
    <row r="443" spans="1:11">
      <c r="A443" s="1059" t="s">
        <v>4550</v>
      </c>
      <c r="B443" s="8" t="s">
        <v>4551</v>
      </c>
      <c r="C443" s="131"/>
      <c r="D443" s="131"/>
      <c r="E443" s="131"/>
      <c r="F443" s="131"/>
      <c r="G443" s="131"/>
      <c r="H443" s="131"/>
      <c r="I443" s="131"/>
      <c r="J443" s="35" t="s">
        <v>4552</v>
      </c>
    </row>
    <row r="444" spans="1:11">
      <c r="A444" s="1059" t="s">
        <v>4553</v>
      </c>
      <c r="B444" s="8" t="s">
        <v>4554</v>
      </c>
      <c r="C444" s="131"/>
      <c r="D444" s="131"/>
      <c r="E444" s="131"/>
      <c r="F444" s="131"/>
      <c r="G444" s="131"/>
      <c r="H444" s="131"/>
      <c r="I444" s="131"/>
      <c r="J444" s="35" t="s">
        <v>4555</v>
      </c>
    </row>
    <row r="445" spans="1:11">
      <c r="A445" s="1059" t="s">
        <v>4556</v>
      </c>
      <c r="B445" s="8" t="s">
        <v>4557</v>
      </c>
      <c r="C445" s="131"/>
      <c r="D445" s="131"/>
      <c r="E445" s="131"/>
      <c r="F445" s="131"/>
      <c r="G445" s="131"/>
      <c r="H445" s="131"/>
      <c r="I445" s="131"/>
      <c r="J445" s="35" t="s">
        <v>4558</v>
      </c>
    </row>
    <row r="446" spans="1:11">
      <c r="A446" s="199" t="s">
        <v>129</v>
      </c>
      <c r="B446" s="8" t="s">
        <v>4559</v>
      </c>
      <c r="C446" s="1049"/>
      <c r="D446" s="38"/>
      <c r="E446" s="38"/>
      <c r="F446" s="1049"/>
      <c r="G446" s="1049"/>
      <c r="H446" s="1049"/>
      <c r="I446" s="1049"/>
      <c r="J446" s="35" t="s">
        <v>4266</v>
      </c>
      <c r="K446" s="35" t="s">
        <v>205</v>
      </c>
    </row>
    <row r="447" spans="1:11">
      <c r="C447" s="42" t="s">
        <v>4153</v>
      </c>
      <c r="F447" s="756" t="s">
        <v>3764</v>
      </c>
      <c r="G447" s="756" t="s">
        <v>3764</v>
      </c>
      <c r="H447" s="756" t="s">
        <v>3764</v>
      </c>
      <c r="I447" s="756" t="s">
        <v>3764</v>
      </c>
    </row>
    <row r="448" spans="1:11">
      <c r="C448" s="756" t="s">
        <v>119</v>
      </c>
    </row>
    <row r="449" spans="1:9">
      <c r="C449" s="46" t="s">
        <v>91</v>
      </c>
      <c r="D449" s="46" t="s">
        <v>91</v>
      </c>
      <c r="E449" s="46" t="s">
        <v>114</v>
      </c>
      <c r="F449" s="46" t="s">
        <v>91</v>
      </c>
      <c r="G449" s="46" t="s">
        <v>91</v>
      </c>
      <c r="H449" s="46" t="s">
        <v>91</v>
      </c>
      <c r="I449" s="46" t="s">
        <v>91</v>
      </c>
    </row>
    <row r="450" spans="1:9">
      <c r="C450" s="47" t="s">
        <v>3765</v>
      </c>
      <c r="D450" s="47" t="s">
        <v>3765</v>
      </c>
      <c r="E450" s="47" t="s">
        <v>3765</v>
      </c>
      <c r="F450" s="47" t="s">
        <v>3765</v>
      </c>
      <c r="G450" s="47" t="s">
        <v>3765</v>
      </c>
      <c r="H450" s="47" t="s">
        <v>3765</v>
      </c>
      <c r="I450" s="47" t="s">
        <v>3765</v>
      </c>
    </row>
    <row r="451" spans="1:9">
      <c r="C451" s="46" t="s">
        <v>112</v>
      </c>
      <c r="D451" s="46" t="s">
        <v>4560</v>
      </c>
      <c r="E451" s="46" t="s">
        <v>168</v>
      </c>
      <c r="F451" s="46" t="s">
        <v>176</v>
      </c>
      <c r="G451" s="46" t="s">
        <v>176</v>
      </c>
      <c r="H451" s="46" t="s">
        <v>176</v>
      </c>
      <c r="I451" s="46" t="s">
        <v>176</v>
      </c>
    </row>
    <row r="452" spans="1:9">
      <c r="C452" s="46"/>
      <c r="D452" s="46"/>
      <c r="E452" s="46"/>
      <c r="F452" s="46"/>
      <c r="G452" s="46" t="s">
        <v>4385</v>
      </c>
      <c r="H452" s="46" t="s">
        <v>4386</v>
      </c>
      <c r="I452" s="46" t="s">
        <v>3976</v>
      </c>
    </row>
    <row r="454" spans="1:9">
      <c r="A454" s="1" t="s">
        <v>4561</v>
      </c>
    </row>
    <row r="455" spans="1:9">
      <c r="A455" s="36" t="s">
        <v>109</v>
      </c>
    </row>
    <row r="456" spans="1:9">
      <c r="A456" s="36" t="s">
        <v>90</v>
      </c>
    </row>
    <row r="457" spans="1:9">
      <c r="A457" s="36" t="s">
        <v>4266</v>
      </c>
    </row>
    <row r="458" spans="1:9">
      <c r="A458" s="36" t="s">
        <v>3764</v>
      </c>
    </row>
    <row r="460" spans="1:9">
      <c r="A460" s="165" t="s">
        <v>4540</v>
      </c>
    </row>
    <row r="462" spans="1:9">
      <c r="C462" s="2198" t="s">
        <v>4540</v>
      </c>
      <c r="D462" s="2200"/>
      <c r="E462" s="2199"/>
    </row>
    <row r="463" spans="1:9" ht="43.2">
      <c r="C463" s="168" t="s">
        <v>4543</v>
      </c>
      <c r="D463" s="168" t="s">
        <v>4512</v>
      </c>
      <c r="E463" s="168" t="s">
        <v>4544</v>
      </c>
    </row>
    <row r="464" spans="1:9">
      <c r="C464" s="8" t="s">
        <v>2924</v>
      </c>
      <c r="D464" s="8" t="s">
        <v>4562</v>
      </c>
      <c r="E464" s="8" t="s">
        <v>4563</v>
      </c>
    </row>
    <row r="465" spans="1:8">
      <c r="A465" s="199" t="s">
        <v>4514</v>
      </c>
      <c r="B465" s="8" t="s">
        <v>4564</v>
      </c>
      <c r="C465" s="131"/>
      <c r="D465" s="131"/>
      <c r="E465" s="131"/>
      <c r="F465" s="35" t="s">
        <v>205</v>
      </c>
    </row>
    <row r="466" spans="1:8">
      <c r="A466" s="1059" t="s">
        <v>4565</v>
      </c>
      <c r="B466" s="8" t="s">
        <v>4566</v>
      </c>
      <c r="C466" s="131"/>
      <c r="D466" s="38"/>
      <c r="E466" s="131"/>
      <c r="F466" s="35" t="s">
        <v>206</v>
      </c>
    </row>
    <row r="467" spans="1:8">
      <c r="A467" s="199" t="s">
        <v>4517</v>
      </c>
      <c r="B467" s="8" t="s">
        <v>4567</v>
      </c>
      <c r="C467" s="1049"/>
      <c r="D467" s="1049"/>
      <c r="E467" s="1049"/>
    </row>
    <row r="468" spans="1:8">
      <c r="C468" s="99" t="s">
        <v>91</v>
      </c>
      <c r="D468" s="99" t="s">
        <v>91</v>
      </c>
      <c r="E468" s="99" t="s">
        <v>91</v>
      </c>
    </row>
    <row r="469" spans="1:8">
      <c r="C469" s="47" t="s">
        <v>3765</v>
      </c>
      <c r="D469" s="47" t="s">
        <v>3765</v>
      </c>
      <c r="E469" s="47" t="s">
        <v>3765</v>
      </c>
    </row>
    <row r="470" spans="1:8">
      <c r="C470" s="99" t="s">
        <v>176</v>
      </c>
      <c r="D470" s="99" t="s">
        <v>176</v>
      </c>
      <c r="E470" s="99" t="s">
        <v>176</v>
      </c>
    </row>
    <row r="471" spans="1:8">
      <c r="C471" s="99"/>
      <c r="D471" s="99" t="s">
        <v>4278</v>
      </c>
      <c r="E471" s="99" t="s">
        <v>3976</v>
      </c>
    </row>
    <row r="473" spans="1:8">
      <c r="A473" s="1" t="s">
        <v>4568</v>
      </c>
    </row>
    <row r="474" spans="1:8">
      <c r="A474" s="36" t="s">
        <v>109</v>
      </c>
    </row>
    <row r="475" spans="1:8">
      <c r="A475" s="36" t="s">
        <v>90</v>
      </c>
    </row>
    <row r="477" spans="1:8">
      <c r="A477" s="165" t="s">
        <v>4569</v>
      </c>
    </row>
    <row r="479" spans="1:8">
      <c r="C479" s="2198" t="s">
        <v>4569</v>
      </c>
      <c r="D479" s="2200"/>
      <c r="E479" s="2200"/>
      <c r="F479" s="2200"/>
      <c r="G479" s="2200"/>
      <c r="H479" s="2199"/>
    </row>
    <row r="480" spans="1:8" ht="57.6">
      <c r="C480" s="168" t="s">
        <v>4570</v>
      </c>
      <c r="D480" s="168" t="s">
        <v>4571</v>
      </c>
      <c r="E480" s="168" t="s">
        <v>4572</v>
      </c>
      <c r="F480" s="168" t="s">
        <v>4287</v>
      </c>
      <c r="G480" s="168" t="s">
        <v>4288</v>
      </c>
      <c r="H480" s="168" t="s">
        <v>4573</v>
      </c>
    </row>
    <row r="481" spans="1:9">
      <c r="C481" s="8" t="s">
        <v>4574</v>
      </c>
      <c r="D481" s="8" t="s">
        <v>2925</v>
      </c>
      <c r="E481" s="8" t="s">
        <v>2926</v>
      </c>
      <c r="F481" s="8" t="s">
        <v>2927</v>
      </c>
      <c r="G481" s="8" t="s">
        <v>2928</v>
      </c>
      <c r="H481" s="8" t="s">
        <v>2929</v>
      </c>
    </row>
    <row r="482" spans="1:9">
      <c r="A482" s="1059" t="s">
        <v>4575</v>
      </c>
      <c r="B482" s="8" t="s">
        <v>4576</v>
      </c>
      <c r="C482" s="131"/>
      <c r="D482" s="131"/>
      <c r="E482" s="131"/>
      <c r="F482" s="131"/>
      <c r="G482" s="131"/>
      <c r="H482" s="131"/>
      <c r="I482" s="35" t="s">
        <v>4577</v>
      </c>
    </row>
    <row r="483" spans="1:9">
      <c r="A483" s="1059" t="s">
        <v>4578</v>
      </c>
      <c r="B483" s="8" t="s">
        <v>4579</v>
      </c>
      <c r="C483" s="131"/>
      <c r="D483" s="131"/>
      <c r="E483" s="131"/>
      <c r="F483" s="131"/>
      <c r="G483" s="131"/>
      <c r="H483" s="131"/>
      <c r="I483" s="35" t="s">
        <v>4580</v>
      </c>
    </row>
    <row r="484" spans="1:9">
      <c r="A484" s="596" t="s">
        <v>129</v>
      </c>
      <c r="B484" s="8" t="s">
        <v>4581</v>
      </c>
      <c r="C484" s="1049"/>
      <c r="D484" s="1049"/>
      <c r="E484" s="1049"/>
      <c r="F484" s="1049"/>
      <c r="G484" s="1049"/>
      <c r="H484" s="1049"/>
      <c r="I484" s="35" t="s">
        <v>4582</v>
      </c>
    </row>
    <row r="485" spans="1:9">
      <c r="E485" s="756" t="s">
        <v>3764</v>
      </c>
      <c r="F485" s="756" t="s">
        <v>3764</v>
      </c>
      <c r="G485" s="756" t="s">
        <v>3764</v>
      </c>
      <c r="H485" s="756" t="s">
        <v>3764</v>
      </c>
    </row>
    <row r="486" spans="1:9">
      <c r="C486" s="46" t="s">
        <v>91</v>
      </c>
      <c r="D486" s="46" t="s">
        <v>141</v>
      </c>
      <c r="E486" s="46" t="s">
        <v>91</v>
      </c>
      <c r="F486" s="46" t="s">
        <v>91</v>
      </c>
      <c r="G486" s="46" t="s">
        <v>91</v>
      </c>
      <c r="H486" s="46" t="s">
        <v>91</v>
      </c>
      <c r="I486" s="46"/>
    </row>
    <row r="487" spans="1:9">
      <c r="C487" s="47" t="s">
        <v>3765</v>
      </c>
      <c r="D487" s="46" t="s">
        <v>3765</v>
      </c>
      <c r="E487" s="46" t="s">
        <v>3765</v>
      </c>
      <c r="F487" s="46" t="s">
        <v>3765</v>
      </c>
      <c r="G487" s="46" t="s">
        <v>3765</v>
      </c>
      <c r="H487" s="46" t="s">
        <v>3765</v>
      </c>
      <c r="I487" s="46"/>
    </row>
    <row r="488" spans="1:9">
      <c r="C488" s="46" t="s">
        <v>159</v>
      </c>
      <c r="D488" s="46"/>
      <c r="E488" s="46" t="s">
        <v>176</v>
      </c>
      <c r="F488" s="46" t="s">
        <v>176</v>
      </c>
      <c r="G488" s="46" t="s">
        <v>176</v>
      </c>
      <c r="H488" s="46" t="s">
        <v>176</v>
      </c>
      <c r="I488" s="46"/>
    </row>
    <row r="489" spans="1:9">
      <c r="D489" s="46" t="s">
        <v>4583</v>
      </c>
      <c r="E489" s="46"/>
      <c r="F489" s="46" t="s">
        <v>4385</v>
      </c>
      <c r="G489" s="46" t="s">
        <v>4386</v>
      </c>
      <c r="H489" s="46" t="s">
        <v>3976</v>
      </c>
      <c r="I489" s="46"/>
    </row>
    <row r="490" spans="1:9">
      <c r="D490" s="46"/>
      <c r="E490" s="46"/>
      <c r="F490" s="46"/>
      <c r="G490" s="46"/>
      <c r="H490" s="46"/>
      <c r="I490" s="46"/>
    </row>
    <row r="491" spans="1:9">
      <c r="A491" s="1" t="s">
        <v>4584</v>
      </c>
      <c r="E491" s="46"/>
      <c r="F491" s="46"/>
      <c r="G491" s="46"/>
      <c r="H491" s="46"/>
      <c r="I491" s="46"/>
    </row>
    <row r="492" spans="1:9">
      <c r="A492" s="36" t="s">
        <v>109</v>
      </c>
      <c r="E492" s="46"/>
      <c r="F492" s="46"/>
      <c r="G492" s="46"/>
      <c r="H492" s="46"/>
      <c r="I492" s="46"/>
    </row>
    <row r="493" spans="1:9">
      <c r="A493" s="36" t="s">
        <v>90</v>
      </c>
      <c r="E493" s="46"/>
      <c r="F493" s="46"/>
      <c r="G493" s="46"/>
      <c r="H493" s="46"/>
      <c r="I493" s="46"/>
    </row>
    <row r="494" spans="1:9">
      <c r="A494" s="36" t="s">
        <v>4585</v>
      </c>
    </row>
    <row r="496" spans="1:9">
      <c r="A496" s="165" t="s">
        <v>4586</v>
      </c>
    </row>
    <row r="498" spans="1:7">
      <c r="C498" s="2198" t="s">
        <v>4586</v>
      </c>
      <c r="D498" s="2200"/>
      <c r="E498" s="2200"/>
      <c r="F498" s="2200"/>
      <c r="G498" s="2199"/>
    </row>
    <row r="499" spans="1:7" ht="57.6">
      <c r="C499" s="168" t="s">
        <v>4541</v>
      </c>
      <c r="D499" s="168" t="s">
        <v>4587</v>
      </c>
      <c r="E499" s="168" t="s">
        <v>4287</v>
      </c>
      <c r="F499" s="168" t="s">
        <v>4288</v>
      </c>
      <c r="G499" s="168" t="s">
        <v>4588</v>
      </c>
    </row>
    <row r="500" spans="1:7">
      <c r="C500" s="8" t="s">
        <v>2930</v>
      </c>
      <c r="D500" s="8" t="s">
        <v>2931</v>
      </c>
      <c r="E500" s="8" t="s">
        <v>2932</v>
      </c>
      <c r="F500" s="8" t="s">
        <v>2933</v>
      </c>
      <c r="G500" s="8" t="s">
        <v>2934</v>
      </c>
    </row>
    <row r="501" spans="1:7">
      <c r="A501" s="199" t="s">
        <v>129</v>
      </c>
      <c r="B501" s="8" t="s">
        <v>4589</v>
      </c>
      <c r="C501" s="1049"/>
      <c r="D501" s="1049"/>
      <c r="E501" s="1049"/>
      <c r="F501" s="1049"/>
      <c r="G501" s="1049"/>
    </row>
    <row r="502" spans="1:7">
      <c r="C502" s="42" t="s">
        <v>4153</v>
      </c>
      <c r="D502" s="42" t="s">
        <v>3764</v>
      </c>
      <c r="E502" s="42" t="s">
        <v>3764</v>
      </c>
      <c r="F502" s="42" t="s">
        <v>3764</v>
      </c>
      <c r="G502" s="42" t="s">
        <v>3764</v>
      </c>
    </row>
    <row r="503" spans="1:7">
      <c r="C503" s="42" t="s">
        <v>119</v>
      </c>
      <c r="D503" s="42"/>
      <c r="E503" s="42"/>
      <c r="F503" s="42"/>
      <c r="G503" s="42"/>
    </row>
    <row r="504" spans="1:7">
      <c r="C504" s="41" t="s">
        <v>91</v>
      </c>
      <c r="D504" s="41" t="s">
        <v>91</v>
      </c>
      <c r="E504" s="41" t="s">
        <v>91</v>
      </c>
      <c r="F504" s="41" t="s">
        <v>91</v>
      </c>
      <c r="G504" s="41" t="s">
        <v>91</v>
      </c>
    </row>
    <row r="505" spans="1:7">
      <c r="C505" s="41" t="s">
        <v>3765</v>
      </c>
      <c r="D505" s="41" t="s">
        <v>3765</v>
      </c>
      <c r="E505" s="41" t="s">
        <v>3765</v>
      </c>
      <c r="F505" s="41" t="s">
        <v>3765</v>
      </c>
      <c r="G505" s="41" t="s">
        <v>3765</v>
      </c>
    </row>
    <row r="506" spans="1:7">
      <c r="C506" s="41" t="s">
        <v>112</v>
      </c>
      <c r="D506" s="41" t="s">
        <v>176</v>
      </c>
      <c r="E506" s="41" t="s">
        <v>176</v>
      </c>
      <c r="F506" s="41" t="s">
        <v>176</v>
      </c>
      <c r="G506" s="41" t="s">
        <v>176</v>
      </c>
    </row>
    <row r="507" spans="1:7">
      <c r="C507" s="41"/>
      <c r="D507" s="41"/>
      <c r="E507" s="41" t="s">
        <v>4385</v>
      </c>
      <c r="F507" s="41" t="s">
        <v>4386</v>
      </c>
      <c r="G507" s="41" t="s">
        <v>3976</v>
      </c>
    </row>
    <row r="508" spans="1:7">
      <c r="C508" s="41"/>
      <c r="D508" s="41"/>
      <c r="E508" s="41"/>
      <c r="F508" s="41"/>
      <c r="G508" s="41"/>
    </row>
    <row r="509" spans="1:7">
      <c r="A509" s="1" t="s">
        <v>4590</v>
      </c>
    </row>
    <row r="510" spans="1:7">
      <c r="A510" s="36" t="s">
        <v>109</v>
      </c>
    </row>
    <row r="511" spans="1:7">
      <c r="A511" s="36" t="s">
        <v>90</v>
      </c>
    </row>
    <row r="512" spans="1:7">
      <c r="A512" s="36" t="s">
        <v>4268</v>
      </c>
    </row>
    <row r="513" spans="1:6">
      <c r="A513" s="36" t="s">
        <v>3764</v>
      </c>
    </row>
    <row r="515" spans="1:6">
      <c r="A515" s="165" t="s">
        <v>4591</v>
      </c>
    </row>
    <row r="517" spans="1:6">
      <c r="C517" s="2198" t="s">
        <v>4591</v>
      </c>
      <c r="D517" s="2200"/>
      <c r="E517" s="2199"/>
    </row>
    <row r="518" spans="1:6" ht="43.2">
      <c r="C518" s="168" t="s">
        <v>4592</v>
      </c>
      <c r="D518" s="168" t="s">
        <v>4512</v>
      </c>
      <c r="E518" s="168" t="s">
        <v>4593</v>
      </c>
    </row>
    <row r="519" spans="1:6">
      <c r="C519" s="8" t="s">
        <v>2935</v>
      </c>
      <c r="D519" s="8" t="s">
        <v>2936</v>
      </c>
      <c r="E519" s="8" t="s">
        <v>2937</v>
      </c>
    </row>
    <row r="520" spans="1:6">
      <c r="A520" s="199" t="s">
        <v>4514</v>
      </c>
      <c r="B520" s="8" t="s">
        <v>4594</v>
      </c>
      <c r="C520" s="131"/>
      <c r="D520" s="131"/>
      <c r="E520" s="131"/>
      <c r="F520" s="35" t="s">
        <v>205</v>
      </c>
    </row>
    <row r="521" spans="1:6">
      <c r="A521" s="1059" t="s">
        <v>4515</v>
      </c>
      <c r="B521" s="8" t="s">
        <v>4595</v>
      </c>
      <c r="C521" s="131"/>
      <c r="D521" s="38"/>
      <c r="E521" s="131"/>
      <c r="F521" s="35" t="s">
        <v>206</v>
      </c>
    </row>
    <row r="522" spans="1:6">
      <c r="A522" s="199" t="s">
        <v>4517</v>
      </c>
      <c r="B522" s="8" t="s">
        <v>4596</v>
      </c>
      <c r="C522" s="1049"/>
      <c r="D522" s="1049"/>
      <c r="E522" s="1049"/>
    </row>
    <row r="523" spans="1:6">
      <c r="C523" s="99" t="s">
        <v>91</v>
      </c>
      <c r="D523" s="99" t="s">
        <v>91</v>
      </c>
      <c r="E523" s="99" t="s">
        <v>91</v>
      </c>
    </row>
    <row r="524" spans="1:6">
      <c r="C524" s="47" t="s">
        <v>3765</v>
      </c>
      <c r="D524" s="47" t="s">
        <v>3765</v>
      </c>
      <c r="E524" s="47" t="s">
        <v>3765</v>
      </c>
    </row>
    <row r="525" spans="1:6">
      <c r="C525" s="99" t="s">
        <v>176</v>
      </c>
      <c r="D525" s="99" t="s">
        <v>176</v>
      </c>
      <c r="E525" s="99" t="s">
        <v>176</v>
      </c>
    </row>
    <row r="526" spans="1:6">
      <c r="D526" s="99" t="s">
        <v>4278</v>
      </c>
      <c r="E526" s="99" t="s">
        <v>3976</v>
      </c>
    </row>
    <row r="528" spans="1:6">
      <c r="A528" s="1" t="s">
        <v>4597</v>
      </c>
    </row>
    <row r="529" spans="1:8">
      <c r="A529" s="36" t="s">
        <v>109</v>
      </c>
    </row>
    <row r="530" spans="1:8">
      <c r="A530" s="36" t="s">
        <v>90</v>
      </c>
    </row>
    <row r="532" spans="1:8">
      <c r="A532" s="165" t="s">
        <v>4598</v>
      </c>
    </row>
    <row r="534" spans="1:8">
      <c r="C534" s="2198" t="s">
        <v>4598</v>
      </c>
      <c r="D534" s="2200"/>
      <c r="E534" s="2200"/>
      <c r="F534" s="2199"/>
    </row>
    <row r="535" spans="1:8" ht="57.6">
      <c r="C535" s="168" t="s">
        <v>4281</v>
      </c>
      <c r="D535" s="168" t="s">
        <v>4599</v>
      </c>
      <c r="E535" s="168" t="s">
        <v>4512</v>
      </c>
      <c r="F535" s="168" t="s">
        <v>4600</v>
      </c>
    </row>
    <row r="536" spans="1:8">
      <c r="C536" s="8" t="s">
        <v>2938</v>
      </c>
      <c r="D536" s="8" t="s">
        <v>2939</v>
      </c>
      <c r="E536" s="8" t="s">
        <v>2940</v>
      </c>
      <c r="F536" s="8" t="s">
        <v>2941</v>
      </c>
    </row>
    <row r="537" spans="1:8">
      <c r="A537" s="1060" t="s">
        <v>4601</v>
      </c>
      <c r="B537" s="8" t="s">
        <v>4602</v>
      </c>
      <c r="C537" s="131"/>
      <c r="D537" s="131"/>
      <c r="E537" s="38"/>
      <c r="F537" s="38"/>
      <c r="G537" s="35" t="s">
        <v>4603</v>
      </c>
    </row>
    <row r="538" spans="1:8">
      <c r="A538" s="1059" t="s">
        <v>4604</v>
      </c>
      <c r="B538" s="8" t="s">
        <v>4605</v>
      </c>
      <c r="C538" s="131"/>
      <c r="D538" s="131"/>
      <c r="E538" s="38"/>
      <c r="F538" s="38"/>
      <c r="G538" s="35" t="s">
        <v>4606</v>
      </c>
    </row>
    <row r="539" spans="1:8">
      <c r="A539" s="1059" t="s">
        <v>1278</v>
      </c>
      <c r="B539" s="8" t="s">
        <v>4607</v>
      </c>
      <c r="C539" s="131"/>
      <c r="D539" s="131"/>
      <c r="E539" s="38"/>
      <c r="F539" s="38"/>
      <c r="G539" s="35" t="s">
        <v>4608</v>
      </c>
    </row>
    <row r="540" spans="1:8">
      <c r="A540" s="1059" t="s">
        <v>4609</v>
      </c>
      <c r="B540" s="8" t="s">
        <v>4610</v>
      </c>
      <c r="C540" s="131"/>
      <c r="D540" s="131"/>
      <c r="E540" s="38"/>
      <c r="F540" s="38"/>
      <c r="G540" s="35" t="s">
        <v>4611</v>
      </c>
    </row>
    <row r="541" spans="1:8">
      <c r="A541" s="1059" t="s">
        <v>4612</v>
      </c>
      <c r="B541" s="8" t="s">
        <v>4613</v>
      </c>
      <c r="C541" s="131"/>
      <c r="D541" s="131"/>
      <c r="E541" s="38"/>
      <c r="F541" s="38"/>
      <c r="G541" s="35" t="s">
        <v>4614</v>
      </c>
    </row>
    <row r="542" spans="1:8">
      <c r="A542" s="199" t="s">
        <v>4514</v>
      </c>
      <c r="B542" s="8" t="s">
        <v>4615</v>
      </c>
      <c r="C542" s="38"/>
      <c r="D542" s="131"/>
      <c r="E542" s="131"/>
      <c r="F542" s="131"/>
      <c r="G542" s="35" t="s">
        <v>4269</v>
      </c>
      <c r="H542" s="35" t="s">
        <v>205</v>
      </c>
    </row>
    <row r="543" spans="1:8">
      <c r="A543" s="1059" t="s">
        <v>4616</v>
      </c>
      <c r="B543" s="8" t="s">
        <v>4617</v>
      </c>
      <c r="C543" s="38"/>
      <c r="D543" s="131"/>
      <c r="E543" s="131"/>
      <c r="F543" s="131"/>
      <c r="G543" s="35" t="s">
        <v>4269</v>
      </c>
      <c r="H543" s="35" t="s">
        <v>206</v>
      </c>
    </row>
    <row r="544" spans="1:8">
      <c r="A544" s="199" t="s">
        <v>4517</v>
      </c>
      <c r="B544" s="8" t="s">
        <v>4618</v>
      </c>
      <c r="C544" s="38"/>
      <c r="D544" s="131"/>
      <c r="E544" s="131"/>
      <c r="F544" s="131"/>
      <c r="G544" s="35" t="s">
        <v>4269</v>
      </c>
    </row>
    <row r="545" spans="1:15">
      <c r="C545" s="42" t="s">
        <v>4382</v>
      </c>
      <c r="D545" s="42" t="s">
        <v>3764</v>
      </c>
      <c r="E545" s="42" t="s">
        <v>3764</v>
      </c>
      <c r="F545" s="42" t="s">
        <v>3764</v>
      </c>
    </row>
    <row r="546" spans="1:15">
      <c r="C546" s="99" t="s">
        <v>91</v>
      </c>
      <c r="D546" s="99" t="s">
        <v>91</v>
      </c>
      <c r="E546" s="99" t="s">
        <v>91</v>
      </c>
      <c r="F546" s="99" t="s">
        <v>91</v>
      </c>
    </row>
    <row r="547" spans="1:15">
      <c r="C547" s="47" t="s">
        <v>3765</v>
      </c>
      <c r="D547" s="47" t="s">
        <v>3765</v>
      </c>
      <c r="E547" s="47" t="s">
        <v>3765</v>
      </c>
      <c r="F547" s="47" t="s">
        <v>3765</v>
      </c>
    </row>
    <row r="548" spans="1:15">
      <c r="C548" s="41" t="s">
        <v>112</v>
      </c>
      <c r="D548" s="41" t="s">
        <v>176</v>
      </c>
      <c r="E548" s="41" t="s">
        <v>176</v>
      </c>
      <c r="F548" s="41" t="s">
        <v>176</v>
      </c>
    </row>
    <row r="549" spans="1:15">
      <c r="E549" s="41" t="s">
        <v>4278</v>
      </c>
      <c r="F549" s="41" t="s">
        <v>3976</v>
      </c>
    </row>
    <row r="551" spans="1:15">
      <c r="A551" s="1" t="s">
        <v>4619</v>
      </c>
    </row>
    <row r="552" spans="1:15">
      <c r="A552" s="1061"/>
    </row>
    <row r="553" spans="1:15">
      <c r="A553" s="165" t="s">
        <v>4620</v>
      </c>
    </row>
    <row r="554" spans="1:15">
      <c r="A554" s="1061"/>
    </row>
    <row r="555" spans="1:15" ht="15" customHeight="1">
      <c r="C555" s="2198" t="s">
        <v>4621</v>
      </c>
      <c r="D555" s="2199"/>
      <c r="E555" s="2198" t="s">
        <v>4622</v>
      </c>
      <c r="F555" s="2199"/>
      <c r="G555" s="2198" t="s">
        <v>4623</v>
      </c>
      <c r="H555" s="2199"/>
      <c r="I555" s="2198" t="s">
        <v>4624</v>
      </c>
      <c r="J555" s="2199"/>
      <c r="K555" s="2202" t="s">
        <v>4286</v>
      </c>
      <c r="L555" s="2202" t="s">
        <v>4287</v>
      </c>
      <c r="M555" s="2202" t="s">
        <v>4288</v>
      </c>
      <c r="N555" s="2202" t="s">
        <v>4289</v>
      </c>
    </row>
    <row r="556" spans="1:15" ht="28.8">
      <c r="C556" s="97" t="s">
        <v>4625</v>
      </c>
      <c r="D556" s="97" t="s">
        <v>4626</v>
      </c>
      <c r="E556" s="97" t="s">
        <v>4625</v>
      </c>
      <c r="F556" s="97" t="s">
        <v>4626</v>
      </c>
      <c r="G556" s="97" t="s">
        <v>4625</v>
      </c>
      <c r="H556" s="97" t="s">
        <v>4626</v>
      </c>
      <c r="I556" s="97" t="s">
        <v>4625</v>
      </c>
      <c r="J556" s="97" t="s">
        <v>4626</v>
      </c>
      <c r="K556" s="2203"/>
      <c r="L556" s="2203"/>
      <c r="M556" s="2203"/>
      <c r="N556" s="2203"/>
    </row>
    <row r="557" spans="1:15">
      <c r="C557" s="8" t="s">
        <v>4627</v>
      </c>
      <c r="D557" s="8" t="s">
        <v>4628</v>
      </c>
      <c r="E557" s="8" t="s">
        <v>4629</v>
      </c>
      <c r="F557" s="8" t="s">
        <v>2954</v>
      </c>
      <c r="G557" s="8" t="s">
        <v>2957</v>
      </c>
      <c r="H557" s="8" t="s">
        <v>2958</v>
      </c>
      <c r="I557" s="8" t="s">
        <v>2959</v>
      </c>
      <c r="J557" s="8" t="s">
        <v>2960</v>
      </c>
      <c r="K557" s="8" t="s">
        <v>2961</v>
      </c>
      <c r="L557" s="8" t="s">
        <v>2962</v>
      </c>
      <c r="M557" s="8" t="s">
        <v>2963</v>
      </c>
      <c r="N557" s="8" t="s">
        <v>2964</v>
      </c>
    </row>
    <row r="558" spans="1:15">
      <c r="A558" s="908" t="s">
        <v>4620</v>
      </c>
      <c r="B558" s="8"/>
      <c r="C558" s="38"/>
      <c r="D558" s="38"/>
      <c r="E558" s="38"/>
      <c r="F558" s="38"/>
      <c r="G558" s="38"/>
      <c r="H558" s="38"/>
      <c r="I558" s="38"/>
      <c r="J558" s="38"/>
      <c r="K558" s="38"/>
      <c r="L558" s="38"/>
      <c r="M558" s="38"/>
      <c r="N558" s="38"/>
    </row>
    <row r="559" spans="1:15">
      <c r="A559" s="321" t="s">
        <v>4290</v>
      </c>
      <c r="B559" s="8" t="s">
        <v>4630</v>
      </c>
      <c r="C559" s="131"/>
      <c r="D559" s="131"/>
      <c r="E559" s="131"/>
      <c r="F559" s="131"/>
      <c r="G559" s="131"/>
      <c r="H559" s="131"/>
      <c r="I559" s="131"/>
      <c r="J559" s="131"/>
      <c r="K559" s="131"/>
      <c r="L559" s="131"/>
      <c r="M559" s="131"/>
      <c r="N559" s="131"/>
      <c r="O559" s="124" t="s">
        <v>4291</v>
      </c>
    </row>
    <row r="560" spans="1:15">
      <c r="A560" s="1003" t="s">
        <v>4292</v>
      </c>
      <c r="B560" s="8" t="s">
        <v>4631</v>
      </c>
      <c r="C560" s="131"/>
      <c r="D560" s="131"/>
      <c r="E560" s="131"/>
      <c r="F560" s="131"/>
      <c r="G560" s="131"/>
      <c r="H560" s="131"/>
      <c r="I560" s="131"/>
      <c r="J560" s="131"/>
      <c r="K560" s="131"/>
      <c r="L560" s="131"/>
      <c r="M560" s="131"/>
      <c r="N560" s="131"/>
      <c r="O560" s="124" t="s">
        <v>4293</v>
      </c>
    </row>
    <row r="561" spans="1:15">
      <c r="A561" s="1003" t="s">
        <v>4389</v>
      </c>
      <c r="B561" s="8" t="s">
        <v>4632</v>
      </c>
      <c r="C561" s="131"/>
      <c r="D561" s="131"/>
      <c r="E561" s="131"/>
      <c r="F561" s="131"/>
      <c r="G561" s="131"/>
      <c r="H561" s="131"/>
      <c r="I561" s="131"/>
      <c r="J561" s="131"/>
      <c r="K561" s="131"/>
      <c r="L561" s="131"/>
      <c r="M561" s="131"/>
      <c r="N561" s="131"/>
      <c r="O561" s="124" t="s">
        <v>4390</v>
      </c>
    </row>
    <row r="562" spans="1:15">
      <c r="A562" s="1003" t="s">
        <v>4391</v>
      </c>
      <c r="B562" s="8" t="s">
        <v>4633</v>
      </c>
      <c r="C562" s="131"/>
      <c r="D562" s="131"/>
      <c r="E562" s="131"/>
      <c r="F562" s="131"/>
      <c r="G562" s="131"/>
      <c r="H562" s="131"/>
      <c r="I562" s="131"/>
      <c r="J562" s="131"/>
      <c r="K562" s="131"/>
      <c r="L562" s="131"/>
      <c r="M562" s="131"/>
      <c r="N562" s="131"/>
      <c r="O562" s="124" t="s">
        <v>4392</v>
      </c>
    </row>
    <row r="563" spans="1:15">
      <c r="A563" s="1003" t="s">
        <v>4393</v>
      </c>
      <c r="B563" s="8" t="s">
        <v>4634</v>
      </c>
      <c r="C563" s="131"/>
      <c r="D563" s="131"/>
      <c r="E563" s="131"/>
      <c r="F563" s="131"/>
      <c r="G563" s="131"/>
      <c r="H563" s="131"/>
      <c r="I563" s="131"/>
      <c r="J563" s="131"/>
      <c r="K563" s="131"/>
      <c r="L563" s="131"/>
      <c r="M563" s="131"/>
      <c r="N563" s="131"/>
      <c r="O563" s="124" t="s">
        <v>4394</v>
      </c>
    </row>
    <row r="564" spans="1:15">
      <c r="A564" s="1003" t="s">
        <v>4294</v>
      </c>
      <c r="B564" s="8" t="s">
        <v>4635</v>
      </c>
      <c r="C564" s="131"/>
      <c r="D564" s="131"/>
      <c r="E564" s="131"/>
      <c r="F564" s="131"/>
      <c r="G564" s="131"/>
      <c r="H564" s="131"/>
      <c r="I564" s="131"/>
      <c r="J564" s="131"/>
      <c r="K564" s="131"/>
      <c r="L564" s="131"/>
      <c r="M564" s="131"/>
      <c r="N564" s="131"/>
      <c r="O564" s="124" t="s">
        <v>4295</v>
      </c>
    </row>
    <row r="565" spans="1:15">
      <c r="A565" s="1003" t="s">
        <v>4298</v>
      </c>
      <c r="B565" s="8" t="s">
        <v>4636</v>
      </c>
      <c r="C565" s="131"/>
      <c r="D565" s="131"/>
      <c r="E565" s="131"/>
      <c r="F565" s="131"/>
      <c r="G565" s="131"/>
      <c r="H565" s="131"/>
      <c r="I565" s="131"/>
      <c r="J565" s="131"/>
      <c r="K565" s="131"/>
      <c r="L565" s="131"/>
      <c r="M565" s="131"/>
      <c r="N565" s="131"/>
      <c r="O565" s="124" t="s">
        <v>4299</v>
      </c>
    </row>
    <row r="566" spans="1:15">
      <c r="A566" s="321" t="s">
        <v>4637</v>
      </c>
      <c r="B566" s="8" t="s">
        <v>4638</v>
      </c>
      <c r="C566" s="131"/>
      <c r="D566" s="131"/>
      <c r="E566" s="131"/>
      <c r="F566" s="131"/>
      <c r="G566" s="131"/>
      <c r="H566" s="131"/>
      <c r="I566" s="131"/>
      <c r="J566" s="131"/>
      <c r="K566" s="131"/>
      <c r="L566" s="131"/>
      <c r="M566" s="131"/>
      <c r="N566" s="131"/>
      <c r="O566" s="124" t="s">
        <v>4639</v>
      </c>
    </row>
    <row r="567" spans="1:15">
      <c r="A567" s="321" t="s">
        <v>4321</v>
      </c>
      <c r="B567" s="8" t="s">
        <v>4640</v>
      </c>
      <c r="C567" s="131"/>
      <c r="D567" s="131"/>
      <c r="E567" s="131"/>
      <c r="F567" s="131"/>
      <c r="G567" s="131"/>
      <c r="H567" s="131"/>
      <c r="I567" s="131"/>
      <c r="J567" s="131"/>
      <c r="K567" s="131"/>
      <c r="L567" s="131"/>
      <c r="M567" s="131"/>
      <c r="N567" s="131"/>
      <c r="O567" s="124" t="s">
        <v>4323</v>
      </c>
    </row>
    <row r="568" spans="1:15">
      <c r="A568" s="321" t="s">
        <v>4641</v>
      </c>
      <c r="B568" s="8" t="s">
        <v>4642</v>
      </c>
      <c r="C568" s="131"/>
      <c r="D568" s="131"/>
      <c r="E568" s="131"/>
      <c r="F568" s="131"/>
      <c r="G568" s="131"/>
      <c r="H568" s="131"/>
      <c r="I568" s="131"/>
      <c r="J568" s="131"/>
      <c r="K568" s="131"/>
      <c r="L568" s="131"/>
      <c r="M568" s="131"/>
      <c r="N568" s="131"/>
      <c r="O568" s="124" t="s">
        <v>4304</v>
      </c>
    </row>
    <row r="569" spans="1:15">
      <c r="A569" s="321" t="s">
        <v>4395</v>
      </c>
      <c r="B569" s="8" t="s">
        <v>4643</v>
      </c>
      <c r="C569" s="131"/>
      <c r="D569" s="131"/>
      <c r="E569" s="131"/>
      <c r="F569" s="131"/>
      <c r="G569" s="131"/>
      <c r="H569" s="131"/>
      <c r="I569" s="131"/>
      <c r="J569" s="131"/>
      <c r="K569" s="131"/>
      <c r="L569" s="131"/>
      <c r="M569" s="131"/>
      <c r="N569" s="131"/>
      <c r="O569" s="124" t="s">
        <v>4396</v>
      </c>
    </row>
    <row r="570" spans="1:15">
      <c r="A570" s="321" t="s">
        <v>4305</v>
      </c>
      <c r="B570" s="8" t="s">
        <v>4644</v>
      </c>
      <c r="C570" s="131"/>
      <c r="D570" s="131"/>
      <c r="E570" s="131"/>
      <c r="F570" s="131"/>
      <c r="G570" s="131"/>
      <c r="H570" s="131"/>
      <c r="I570" s="131"/>
      <c r="J570" s="131"/>
      <c r="K570" s="131"/>
      <c r="L570" s="131"/>
      <c r="M570" s="131"/>
      <c r="N570" s="131"/>
      <c r="O570" s="124" t="s">
        <v>4306</v>
      </c>
    </row>
    <row r="571" spans="1:15">
      <c r="A571" s="321" t="s">
        <v>4307</v>
      </c>
      <c r="B571" s="8" t="s">
        <v>4645</v>
      </c>
      <c r="C571" s="131"/>
      <c r="D571" s="131"/>
      <c r="E571" s="131"/>
      <c r="F571" s="131"/>
      <c r="G571" s="131"/>
      <c r="H571" s="131"/>
      <c r="I571" s="131"/>
      <c r="J571" s="131"/>
      <c r="K571" s="131"/>
      <c r="L571" s="131"/>
      <c r="M571" s="131"/>
      <c r="N571" s="131"/>
      <c r="O571" s="124" t="s">
        <v>4308</v>
      </c>
    </row>
    <row r="572" spans="1:15">
      <c r="A572" s="321" t="s">
        <v>4309</v>
      </c>
      <c r="B572" s="8" t="s">
        <v>4646</v>
      </c>
      <c r="C572" s="131"/>
      <c r="D572" s="131"/>
      <c r="E572" s="131"/>
      <c r="F572" s="131"/>
      <c r="G572" s="131"/>
      <c r="H572" s="131"/>
      <c r="I572" s="131"/>
      <c r="J572" s="131"/>
      <c r="K572" s="131"/>
      <c r="L572" s="131"/>
      <c r="M572" s="131"/>
      <c r="N572" s="131"/>
      <c r="O572" s="124" t="s">
        <v>4310</v>
      </c>
    </row>
    <row r="573" spans="1:15">
      <c r="A573" s="321" t="s">
        <v>4311</v>
      </c>
      <c r="B573" s="8" t="s">
        <v>4647</v>
      </c>
      <c r="C573" s="131"/>
      <c r="D573" s="131"/>
      <c r="E573" s="131"/>
      <c r="F573" s="131"/>
      <c r="G573" s="131"/>
      <c r="H573" s="131"/>
      <c r="I573" s="131"/>
      <c r="J573" s="131"/>
      <c r="K573" s="131"/>
      <c r="L573" s="131"/>
      <c r="M573" s="131"/>
      <c r="N573" s="131"/>
      <c r="O573" s="124" t="s">
        <v>4312</v>
      </c>
    </row>
    <row r="574" spans="1:15">
      <c r="A574" s="321" t="s">
        <v>4397</v>
      </c>
      <c r="B574" s="8" t="s">
        <v>4648</v>
      </c>
      <c r="C574" s="131"/>
      <c r="D574" s="131"/>
      <c r="E574" s="131"/>
      <c r="F574" s="131"/>
      <c r="G574" s="131"/>
      <c r="H574" s="131"/>
      <c r="I574" s="131"/>
      <c r="J574" s="131"/>
      <c r="K574" s="131"/>
      <c r="L574" s="131"/>
      <c r="M574" s="131"/>
      <c r="N574" s="131"/>
      <c r="O574" s="124" t="s">
        <v>4398</v>
      </c>
    </row>
    <row r="575" spans="1:15">
      <c r="A575" s="321" t="s">
        <v>4649</v>
      </c>
      <c r="B575" s="8" t="s">
        <v>4650</v>
      </c>
      <c r="C575" s="131"/>
      <c r="D575" s="131"/>
      <c r="E575" s="131"/>
      <c r="F575" s="131"/>
      <c r="G575" s="131"/>
      <c r="H575" s="131"/>
      <c r="I575" s="131"/>
      <c r="J575" s="131"/>
      <c r="K575" s="131"/>
      <c r="L575" s="131"/>
      <c r="M575" s="131"/>
      <c r="N575" s="131"/>
      <c r="O575" s="124" t="s">
        <v>4651</v>
      </c>
    </row>
    <row r="576" spans="1:15">
      <c r="A576" s="1003" t="s">
        <v>4652</v>
      </c>
      <c r="B576" s="8" t="s">
        <v>4653</v>
      </c>
      <c r="C576" s="131"/>
      <c r="D576" s="131"/>
      <c r="E576" s="131"/>
      <c r="F576" s="131"/>
      <c r="G576" s="131"/>
      <c r="H576" s="131"/>
      <c r="I576" s="131"/>
      <c r="J576" s="131"/>
      <c r="K576" s="131"/>
      <c r="L576" s="131"/>
      <c r="M576" s="131"/>
      <c r="N576" s="131"/>
      <c r="O576" s="124" t="s">
        <v>4654</v>
      </c>
    </row>
    <row r="577" spans="1:16">
      <c r="A577" s="1003" t="s">
        <v>4313</v>
      </c>
      <c r="B577" s="8" t="s">
        <v>4655</v>
      </c>
      <c r="C577" s="131"/>
      <c r="D577" s="131"/>
      <c r="E577" s="131"/>
      <c r="F577" s="131"/>
      <c r="G577" s="131"/>
      <c r="H577" s="131"/>
      <c r="I577" s="131"/>
      <c r="J577" s="131"/>
      <c r="K577" s="131"/>
      <c r="L577" s="131"/>
      <c r="M577" s="131"/>
      <c r="N577" s="131"/>
      <c r="O577" s="124" t="s">
        <v>4314</v>
      </c>
    </row>
    <row r="578" spans="1:16">
      <c r="A578" s="1003" t="s">
        <v>4399</v>
      </c>
      <c r="B578" s="8" t="s">
        <v>4656</v>
      </c>
      <c r="C578" s="131"/>
      <c r="D578" s="131"/>
      <c r="E578" s="131"/>
      <c r="F578" s="131"/>
      <c r="G578" s="131"/>
      <c r="H578" s="131"/>
      <c r="I578" s="131"/>
      <c r="J578" s="131"/>
      <c r="K578" s="131"/>
      <c r="L578" s="131"/>
      <c r="M578" s="131"/>
      <c r="N578" s="131"/>
      <c r="O578" s="124" t="s">
        <v>4400</v>
      </c>
    </row>
    <row r="579" spans="1:16">
      <c r="A579" s="1003" t="s">
        <v>4315</v>
      </c>
      <c r="B579" s="8" t="s">
        <v>4657</v>
      </c>
      <c r="C579" s="131"/>
      <c r="D579" s="131"/>
      <c r="E579" s="131"/>
      <c r="F579" s="131"/>
      <c r="G579" s="131"/>
      <c r="H579" s="131"/>
      <c r="I579" s="131"/>
      <c r="J579" s="131"/>
      <c r="K579" s="131"/>
      <c r="L579" s="131"/>
      <c r="M579" s="131"/>
      <c r="N579" s="131"/>
      <c r="O579" s="124" t="s">
        <v>4316</v>
      </c>
    </row>
    <row r="580" spans="1:16">
      <c r="A580" s="1003" t="s">
        <v>4317</v>
      </c>
      <c r="B580" s="8" t="s">
        <v>4658</v>
      </c>
      <c r="C580" s="131"/>
      <c r="D580" s="131"/>
      <c r="E580" s="131"/>
      <c r="F580" s="131"/>
      <c r="G580" s="131"/>
      <c r="H580" s="131"/>
      <c r="I580" s="131"/>
      <c r="J580" s="131"/>
      <c r="K580" s="131"/>
      <c r="L580" s="131"/>
      <c r="M580" s="131"/>
      <c r="N580" s="131"/>
      <c r="O580" s="124" t="s">
        <v>4318</v>
      </c>
    </row>
    <row r="581" spans="1:16">
      <c r="A581" s="1003" t="s">
        <v>4319</v>
      </c>
      <c r="B581" s="8" t="s">
        <v>4659</v>
      </c>
      <c r="C581" s="131"/>
      <c r="D581" s="131"/>
      <c r="E581" s="131"/>
      <c r="F581" s="131"/>
      <c r="G581" s="131"/>
      <c r="H581" s="131"/>
      <c r="I581" s="131"/>
      <c r="J581" s="131"/>
      <c r="K581" s="131"/>
      <c r="L581" s="131"/>
      <c r="M581" s="131"/>
      <c r="N581" s="131"/>
      <c r="O581" s="124" t="s">
        <v>4320</v>
      </c>
    </row>
    <row r="582" spans="1:16">
      <c r="A582" s="1003" t="s">
        <v>4401</v>
      </c>
      <c r="B582" s="8" t="s">
        <v>4660</v>
      </c>
      <c r="C582" s="131"/>
      <c r="D582" s="131"/>
      <c r="E582" s="131"/>
      <c r="F582" s="131"/>
      <c r="G582" s="131"/>
      <c r="H582" s="131"/>
      <c r="I582" s="131"/>
      <c r="J582" s="131"/>
      <c r="K582" s="131"/>
      <c r="L582" s="131"/>
      <c r="M582" s="131"/>
      <c r="N582" s="131"/>
      <c r="O582" s="124" t="s">
        <v>4402</v>
      </c>
    </row>
    <row r="583" spans="1:16">
      <c r="A583" s="1003" t="s">
        <v>4403</v>
      </c>
      <c r="B583" s="8" t="s">
        <v>4661</v>
      </c>
      <c r="C583" s="131"/>
      <c r="D583" s="131"/>
      <c r="E583" s="131"/>
      <c r="F583" s="131"/>
      <c r="G583" s="131"/>
      <c r="H583" s="131"/>
      <c r="I583" s="131"/>
      <c r="J583" s="131"/>
      <c r="K583" s="131"/>
      <c r="L583" s="131"/>
      <c r="M583" s="131"/>
      <c r="N583" s="131"/>
      <c r="O583" s="124" t="s">
        <v>4404</v>
      </c>
    </row>
    <row r="584" spans="1:16">
      <c r="A584" s="1003" t="s">
        <v>4405</v>
      </c>
      <c r="B584" s="8" t="s">
        <v>4662</v>
      </c>
      <c r="C584" s="131"/>
      <c r="D584" s="131"/>
      <c r="E584" s="131"/>
      <c r="F584" s="131"/>
      <c r="G584" s="131"/>
      <c r="H584" s="131"/>
      <c r="I584" s="131"/>
      <c r="J584" s="131"/>
      <c r="K584" s="131"/>
      <c r="L584" s="131"/>
      <c r="M584" s="131"/>
      <c r="N584" s="131"/>
      <c r="O584" s="124" t="s">
        <v>4406</v>
      </c>
    </row>
    <row r="585" spans="1:16">
      <c r="A585" s="1003" t="s">
        <v>4300</v>
      </c>
      <c r="B585" s="8" t="s">
        <v>4663</v>
      </c>
      <c r="C585" s="131"/>
      <c r="D585" s="131"/>
      <c r="E585" s="131"/>
      <c r="F585" s="131"/>
      <c r="G585" s="131"/>
      <c r="H585" s="131"/>
      <c r="I585" s="131"/>
      <c r="J585" s="131"/>
      <c r="K585" s="131"/>
      <c r="L585" s="131"/>
      <c r="M585" s="131"/>
      <c r="N585" s="131"/>
      <c r="O585" s="124" t="s">
        <v>4302</v>
      </c>
    </row>
    <row r="586" spans="1:16">
      <c r="A586" s="1003" t="s">
        <v>4324</v>
      </c>
      <c r="B586" s="8" t="s">
        <v>4664</v>
      </c>
      <c r="C586" s="131"/>
      <c r="D586" s="131"/>
      <c r="E586" s="131"/>
      <c r="F586" s="131"/>
      <c r="G586" s="131"/>
      <c r="H586" s="131"/>
      <c r="I586" s="131"/>
      <c r="J586" s="131"/>
      <c r="K586" s="131"/>
      <c r="L586" s="131"/>
      <c r="M586" s="131"/>
      <c r="N586" s="131"/>
      <c r="O586" s="124" t="s">
        <v>4325</v>
      </c>
    </row>
    <row r="587" spans="1:16">
      <c r="A587" s="1003" t="s">
        <v>4326</v>
      </c>
      <c r="B587" s="8" t="s">
        <v>4665</v>
      </c>
      <c r="C587" s="131"/>
      <c r="D587" s="131"/>
      <c r="E587" s="131"/>
      <c r="F587" s="131"/>
      <c r="G587" s="131"/>
      <c r="H587" s="131"/>
      <c r="I587" s="131"/>
      <c r="J587" s="131"/>
      <c r="K587" s="131"/>
      <c r="L587" s="131"/>
      <c r="M587" s="131"/>
      <c r="N587" s="131"/>
      <c r="O587" s="124" t="s">
        <v>4327</v>
      </c>
    </row>
    <row r="588" spans="1:16">
      <c r="A588" s="1003" t="s">
        <v>4666</v>
      </c>
      <c r="B588" s="8" t="s">
        <v>4667</v>
      </c>
      <c r="C588" s="131"/>
      <c r="D588" s="131"/>
      <c r="E588" s="131"/>
      <c r="F588" s="131"/>
      <c r="G588" s="131"/>
      <c r="H588" s="131"/>
      <c r="I588" s="131"/>
      <c r="J588" s="131"/>
      <c r="K588" s="131"/>
      <c r="L588" s="131"/>
      <c r="M588" s="131"/>
      <c r="N588" s="131"/>
      <c r="O588" s="124" t="s">
        <v>4668</v>
      </c>
    </row>
    <row r="589" spans="1:16">
      <c r="A589" s="1003" t="s">
        <v>4328</v>
      </c>
      <c r="B589" s="8" t="s">
        <v>4669</v>
      </c>
      <c r="C589" s="131"/>
      <c r="D589" s="131"/>
      <c r="E589" s="131"/>
      <c r="F589" s="131"/>
      <c r="G589" s="131"/>
      <c r="H589" s="131"/>
      <c r="I589" s="131"/>
      <c r="J589" s="131"/>
      <c r="K589" s="131"/>
      <c r="L589" s="131"/>
      <c r="M589" s="131"/>
      <c r="N589" s="131"/>
      <c r="O589" s="124" t="s">
        <v>4329</v>
      </c>
    </row>
    <row r="590" spans="1:16">
      <c r="A590" s="1053" t="s">
        <v>4670</v>
      </c>
      <c r="B590" s="8" t="s">
        <v>4671</v>
      </c>
      <c r="C590" s="38"/>
      <c r="D590" s="38"/>
      <c r="E590" s="38"/>
      <c r="F590" s="38"/>
      <c r="G590" s="38"/>
      <c r="H590" s="38"/>
      <c r="I590" s="38"/>
      <c r="J590" s="38"/>
      <c r="K590" s="131"/>
      <c r="L590" s="131"/>
      <c r="M590" s="131"/>
      <c r="N590" s="131"/>
      <c r="P590" s="1014" t="s">
        <v>205</v>
      </c>
    </row>
    <row r="591" spans="1:16">
      <c r="A591" s="1003" t="s">
        <v>4672</v>
      </c>
      <c r="B591" s="8" t="s">
        <v>4673</v>
      </c>
      <c r="C591" s="38"/>
      <c r="D591" s="38"/>
      <c r="E591" s="38"/>
      <c r="F591" s="38"/>
      <c r="G591" s="38"/>
      <c r="H591" s="38"/>
      <c r="I591" s="38"/>
      <c r="J591" s="38"/>
      <c r="K591" s="131"/>
      <c r="L591" s="38"/>
      <c r="M591" s="38"/>
      <c r="N591" s="131"/>
      <c r="P591" s="1014" t="s">
        <v>206</v>
      </c>
    </row>
    <row r="592" spans="1:16">
      <c r="A592" s="1053" t="s">
        <v>4674</v>
      </c>
      <c r="B592" s="8" t="s">
        <v>4675</v>
      </c>
      <c r="C592" s="38"/>
      <c r="D592" s="38"/>
      <c r="E592" s="38"/>
      <c r="F592" s="38"/>
      <c r="G592" s="38"/>
      <c r="H592" s="38"/>
      <c r="I592" s="38"/>
      <c r="J592" s="38"/>
      <c r="K592" s="131"/>
      <c r="L592" s="38"/>
      <c r="M592" s="38"/>
      <c r="N592" s="131"/>
      <c r="P592" s="1014"/>
    </row>
    <row r="593" spans="1:14">
      <c r="K593" s="42" t="s">
        <v>3764</v>
      </c>
      <c r="L593" s="42" t="s">
        <v>3764</v>
      </c>
      <c r="M593" s="42" t="s">
        <v>3764</v>
      </c>
      <c r="N593" s="42" t="s">
        <v>3764</v>
      </c>
    </row>
    <row r="594" spans="1:14">
      <c r="C594" s="42" t="s">
        <v>4676</v>
      </c>
      <c r="D594" s="42" t="s">
        <v>4676</v>
      </c>
      <c r="E594" s="42" t="s">
        <v>4677</v>
      </c>
      <c r="F594" s="42" t="s">
        <v>4677</v>
      </c>
      <c r="G594" s="42" t="s">
        <v>4678</v>
      </c>
      <c r="H594" s="42" t="s">
        <v>4678</v>
      </c>
      <c r="I594" s="42" t="s">
        <v>4679</v>
      </c>
      <c r="J594" s="42" t="s">
        <v>4679</v>
      </c>
      <c r="K594" s="42" t="s">
        <v>4067</v>
      </c>
      <c r="L594" s="42" t="s">
        <v>4067</v>
      </c>
      <c r="M594" s="42" t="s">
        <v>4067</v>
      </c>
      <c r="N594" s="42" t="s">
        <v>4067</v>
      </c>
    </row>
    <row r="595" spans="1:14">
      <c r="C595" s="42"/>
      <c r="D595" s="42" t="s">
        <v>90</v>
      </c>
      <c r="E595" s="42"/>
      <c r="F595" s="42" t="s">
        <v>90</v>
      </c>
      <c r="G595" s="42"/>
      <c r="H595" s="42" t="s">
        <v>90</v>
      </c>
      <c r="I595" s="42"/>
      <c r="J595" s="42" t="s">
        <v>90</v>
      </c>
      <c r="K595" s="42" t="s">
        <v>90</v>
      </c>
      <c r="L595" s="42" t="s">
        <v>90</v>
      </c>
      <c r="M595" s="42" t="s">
        <v>90</v>
      </c>
      <c r="N595" s="42" t="s">
        <v>90</v>
      </c>
    </row>
    <row r="596" spans="1:14">
      <c r="C596" s="41" t="s">
        <v>114</v>
      </c>
      <c r="D596" s="41" t="s">
        <v>91</v>
      </c>
      <c r="E596" s="41" t="s">
        <v>114</v>
      </c>
      <c r="F596" s="41" t="s">
        <v>91</v>
      </c>
      <c r="G596" s="41" t="s">
        <v>114</v>
      </c>
      <c r="H596" s="41" t="s">
        <v>91</v>
      </c>
      <c r="I596" s="41" t="s">
        <v>114</v>
      </c>
      <c r="J596" s="41" t="s">
        <v>91</v>
      </c>
      <c r="K596" s="325" t="s">
        <v>91</v>
      </c>
      <c r="L596" s="325" t="s">
        <v>91</v>
      </c>
      <c r="M596" s="325" t="s">
        <v>91</v>
      </c>
      <c r="N596" s="325" t="s">
        <v>91</v>
      </c>
    </row>
    <row r="597" spans="1:14">
      <c r="C597" s="47" t="s">
        <v>3765</v>
      </c>
      <c r="D597" s="47" t="s">
        <v>3765</v>
      </c>
      <c r="E597" s="47" t="s">
        <v>3765</v>
      </c>
      <c r="F597" s="47" t="s">
        <v>3765</v>
      </c>
      <c r="G597" s="47" t="s">
        <v>3765</v>
      </c>
      <c r="H597" s="47" t="s">
        <v>3765</v>
      </c>
      <c r="I597" s="47" t="s">
        <v>3765</v>
      </c>
      <c r="J597" s="47" t="s">
        <v>3765</v>
      </c>
      <c r="K597" s="47" t="s">
        <v>3765</v>
      </c>
      <c r="L597" s="47" t="s">
        <v>3765</v>
      </c>
      <c r="M597" s="47" t="s">
        <v>3765</v>
      </c>
      <c r="N597" s="47" t="s">
        <v>3765</v>
      </c>
    </row>
    <row r="598" spans="1:14">
      <c r="C598" s="41" t="s">
        <v>4680</v>
      </c>
      <c r="D598" s="41" t="s">
        <v>159</v>
      </c>
      <c r="E598" s="41" t="s">
        <v>4680</v>
      </c>
      <c r="F598" s="41" t="s">
        <v>159</v>
      </c>
      <c r="G598" s="41" t="s">
        <v>4680</v>
      </c>
      <c r="H598" s="41" t="s">
        <v>159</v>
      </c>
      <c r="I598" s="41" t="s">
        <v>4680</v>
      </c>
      <c r="J598" s="41" t="s">
        <v>159</v>
      </c>
      <c r="K598" s="41" t="s">
        <v>176</v>
      </c>
      <c r="L598" s="41" t="s">
        <v>176</v>
      </c>
      <c r="M598" s="41" t="s">
        <v>176</v>
      </c>
      <c r="N598" s="41" t="s">
        <v>176</v>
      </c>
    </row>
    <row r="599" spans="1:14">
      <c r="C599" s="41"/>
      <c r="D599" s="41"/>
      <c r="E599" s="41"/>
      <c r="F599" s="41"/>
      <c r="G599" s="41"/>
      <c r="H599" s="41"/>
      <c r="I599" s="41"/>
      <c r="J599" s="41"/>
      <c r="K599" s="41"/>
      <c r="L599" s="325" t="s">
        <v>4385</v>
      </c>
      <c r="M599" s="325" t="s">
        <v>4386</v>
      </c>
      <c r="N599" s="325" t="s">
        <v>3976</v>
      </c>
    </row>
    <row r="601" spans="1:14">
      <c r="A601" s="1" t="s">
        <v>4681</v>
      </c>
    </row>
    <row r="605" spans="1:14">
      <c r="A605" s="165" t="s">
        <v>4682</v>
      </c>
    </row>
    <row r="607" spans="1:14" ht="15" customHeight="1">
      <c r="C607" s="2202" t="s">
        <v>4683</v>
      </c>
      <c r="D607" s="2198" t="s">
        <v>4684</v>
      </c>
      <c r="E607" s="2200"/>
      <c r="F607" s="2200"/>
      <c r="G607" s="2199"/>
      <c r="H607" s="2202" t="s">
        <v>4286</v>
      </c>
      <c r="I607" s="2202" t="s">
        <v>4287</v>
      </c>
      <c r="J607" s="2202" t="s">
        <v>4288</v>
      </c>
      <c r="K607" s="2202" t="s">
        <v>4289</v>
      </c>
    </row>
    <row r="608" spans="1:14" ht="37.5" customHeight="1">
      <c r="C608" s="2203"/>
      <c r="D608" s="168" t="s">
        <v>4621</v>
      </c>
      <c r="E608" s="168" t="s">
        <v>4622</v>
      </c>
      <c r="F608" s="168" t="s">
        <v>4623</v>
      </c>
      <c r="G608" s="168" t="s">
        <v>4624</v>
      </c>
      <c r="H608" s="2203"/>
      <c r="I608" s="2203"/>
      <c r="J608" s="2203"/>
      <c r="K608" s="2203"/>
    </row>
    <row r="609" spans="1:12">
      <c r="C609" s="8" t="s">
        <v>2965</v>
      </c>
      <c r="D609" s="8" t="s">
        <v>2966</v>
      </c>
      <c r="E609" s="8" t="s">
        <v>2967</v>
      </c>
      <c r="F609" s="8" t="s">
        <v>2969</v>
      </c>
      <c r="G609" s="8" t="s">
        <v>2970</v>
      </c>
      <c r="H609" s="8" t="s">
        <v>2971</v>
      </c>
      <c r="I609" s="8" t="s">
        <v>4685</v>
      </c>
      <c r="J609" s="8" t="s">
        <v>4686</v>
      </c>
      <c r="K609" s="8" t="s">
        <v>2972</v>
      </c>
    </row>
    <row r="610" spans="1:12">
      <c r="A610" s="908" t="s">
        <v>4682</v>
      </c>
      <c r="B610" s="8"/>
      <c r="C610" s="38"/>
      <c r="D610" s="38"/>
      <c r="E610" s="38"/>
      <c r="F610" s="38"/>
      <c r="G610" s="38"/>
      <c r="H610" s="38"/>
      <c r="I610" s="38"/>
      <c r="J610" s="38"/>
      <c r="K610" s="38"/>
    </row>
    <row r="611" spans="1:12">
      <c r="A611" s="321" t="s">
        <v>4290</v>
      </c>
      <c r="B611" s="8" t="s">
        <v>4687</v>
      </c>
      <c r="C611" s="131"/>
      <c r="D611" s="131"/>
      <c r="E611" s="131"/>
      <c r="F611" s="131"/>
      <c r="G611" s="131"/>
      <c r="H611" s="131"/>
      <c r="I611" s="131"/>
      <c r="J611" s="131"/>
      <c r="K611" s="131"/>
      <c r="L611" s="124" t="s">
        <v>4291</v>
      </c>
    </row>
    <row r="612" spans="1:12">
      <c r="A612" s="1003" t="s">
        <v>4292</v>
      </c>
      <c r="B612" s="8" t="s">
        <v>4688</v>
      </c>
      <c r="C612" s="131"/>
      <c r="D612" s="131"/>
      <c r="E612" s="131"/>
      <c r="F612" s="131"/>
      <c r="G612" s="131"/>
      <c r="H612" s="131"/>
      <c r="I612" s="131"/>
      <c r="J612" s="131"/>
      <c r="K612" s="131"/>
      <c r="L612" s="124" t="s">
        <v>4293</v>
      </c>
    </row>
    <row r="613" spans="1:12">
      <c r="A613" s="1003" t="s">
        <v>4389</v>
      </c>
      <c r="B613" s="8" t="s">
        <v>4689</v>
      </c>
      <c r="C613" s="131"/>
      <c r="D613" s="131"/>
      <c r="E613" s="131"/>
      <c r="F613" s="131"/>
      <c r="G613" s="131"/>
      <c r="H613" s="131"/>
      <c r="I613" s="131"/>
      <c r="J613" s="131"/>
      <c r="K613" s="131"/>
      <c r="L613" s="124" t="s">
        <v>4390</v>
      </c>
    </row>
    <row r="614" spans="1:12">
      <c r="A614" s="1003" t="s">
        <v>4391</v>
      </c>
      <c r="B614" s="8" t="s">
        <v>4690</v>
      </c>
      <c r="C614" s="131"/>
      <c r="D614" s="131"/>
      <c r="E614" s="131"/>
      <c r="F614" s="131"/>
      <c r="G614" s="131"/>
      <c r="H614" s="131"/>
      <c r="I614" s="131"/>
      <c r="J614" s="131"/>
      <c r="K614" s="131"/>
      <c r="L614" s="124" t="s">
        <v>4392</v>
      </c>
    </row>
    <row r="615" spans="1:12">
      <c r="A615" s="1003" t="s">
        <v>4393</v>
      </c>
      <c r="B615" s="8" t="s">
        <v>4691</v>
      </c>
      <c r="C615" s="131"/>
      <c r="D615" s="131"/>
      <c r="E615" s="131"/>
      <c r="F615" s="131"/>
      <c r="G615" s="131"/>
      <c r="H615" s="131"/>
      <c r="I615" s="131"/>
      <c r="J615" s="131"/>
      <c r="K615" s="131"/>
      <c r="L615" s="124" t="s">
        <v>4394</v>
      </c>
    </row>
    <row r="616" spans="1:12">
      <c r="A616" s="1003" t="s">
        <v>4294</v>
      </c>
      <c r="B616" s="8" t="s">
        <v>4692</v>
      </c>
      <c r="C616" s="131"/>
      <c r="D616" s="131"/>
      <c r="E616" s="131"/>
      <c r="F616" s="131"/>
      <c r="G616" s="131"/>
      <c r="H616" s="131"/>
      <c r="I616" s="131"/>
      <c r="J616" s="131"/>
      <c r="K616" s="131"/>
      <c r="L616" s="124" t="s">
        <v>4295</v>
      </c>
    </row>
    <row r="617" spans="1:12">
      <c r="A617" s="1003" t="s">
        <v>4298</v>
      </c>
      <c r="B617" s="8" t="s">
        <v>4693</v>
      </c>
      <c r="C617" s="131"/>
      <c r="D617" s="131"/>
      <c r="E617" s="131"/>
      <c r="F617" s="131"/>
      <c r="G617" s="131"/>
      <c r="H617" s="131"/>
      <c r="I617" s="131"/>
      <c r="J617" s="131"/>
      <c r="K617" s="131"/>
      <c r="L617" s="124" t="s">
        <v>4299</v>
      </c>
    </row>
    <row r="618" spans="1:12">
      <c r="A618" s="1003" t="s">
        <v>4637</v>
      </c>
      <c r="B618" s="8" t="s">
        <v>4694</v>
      </c>
      <c r="C618" s="131"/>
      <c r="D618" s="131"/>
      <c r="E618" s="131"/>
      <c r="F618" s="131"/>
      <c r="G618" s="131"/>
      <c r="H618" s="131"/>
      <c r="I618" s="131"/>
      <c r="J618" s="131"/>
      <c r="K618" s="131"/>
      <c r="L618" s="124" t="s">
        <v>4639</v>
      </c>
    </row>
    <row r="619" spans="1:12">
      <c r="A619" s="1003" t="s">
        <v>4321</v>
      </c>
      <c r="B619" s="8" t="s">
        <v>4695</v>
      </c>
      <c r="C619" s="131"/>
      <c r="D619" s="131"/>
      <c r="E619" s="131"/>
      <c r="F619" s="131"/>
      <c r="G619" s="131"/>
      <c r="H619" s="131"/>
      <c r="I619" s="131"/>
      <c r="J619" s="131"/>
      <c r="K619" s="131"/>
      <c r="L619" s="124" t="s">
        <v>4323</v>
      </c>
    </row>
    <row r="620" spans="1:12">
      <c r="A620" s="321" t="s">
        <v>4696</v>
      </c>
      <c r="B620" s="8" t="s">
        <v>4697</v>
      </c>
      <c r="C620" s="131"/>
      <c r="D620" s="131"/>
      <c r="E620" s="131"/>
      <c r="F620" s="131"/>
      <c r="G620" s="131"/>
      <c r="H620" s="131"/>
      <c r="I620" s="131"/>
      <c r="J620" s="131"/>
      <c r="K620" s="131"/>
      <c r="L620" s="124" t="s">
        <v>4698</v>
      </c>
    </row>
    <row r="621" spans="1:12">
      <c r="A621" s="321" t="s">
        <v>4395</v>
      </c>
      <c r="B621" s="8" t="s">
        <v>4699</v>
      </c>
      <c r="C621" s="131"/>
      <c r="D621" s="131"/>
      <c r="E621" s="131"/>
      <c r="F621" s="131"/>
      <c r="G621" s="131"/>
      <c r="H621" s="131"/>
      <c r="I621" s="131"/>
      <c r="J621" s="131"/>
      <c r="K621" s="131"/>
      <c r="L621" s="124" t="s">
        <v>4396</v>
      </c>
    </row>
    <row r="622" spans="1:12">
      <c r="A622" s="321" t="s">
        <v>4305</v>
      </c>
      <c r="B622" s="8" t="s">
        <v>4700</v>
      </c>
      <c r="C622" s="131"/>
      <c r="D622" s="131"/>
      <c r="E622" s="131"/>
      <c r="F622" s="131"/>
      <c r="G622" s="131"/>
      <c r="H622" s="131"/>
      <c r="I622" s="131"/>
      <c r="J622" s="131"/>
      <c r="K622" s="131"/>
      <c r="L622" s="124" t="s">
        <v>4306</v>
      </c>
    </row>
    <row r="623" spans="1:12">
      <c r="A623" s="321" t="s">
        <v>4307</v>
      </c>
      <c r="B623" s="8" t="s">
        <v>4701</v>
      </c>
      <c r="C623" s="131"/>
      <c r="D623" s="131"/>
      <c r="E623" s="131"/>
      <c r="F623" s="131"/>
      <c r="G623" s="131"/>
      <c r="H623" s="131"/>
      <c r="I623" s="131"/>
      <c r="J623" s="131"/>
      <c r="K623" s="131"/>
      <c r="L623" s="124" t="s">
        <v>4308</v>
      </c>
    </row>
    <row r="624" spans="1:12">
      <c r="A624" s="321" t="s">
        <v>4309</v>
      </c>
      <c r="B624" s="8" t="s">
        <v>4702</v>
      </c>
      <c r="C624" s="131"/>
      <c r="D624" s="131"/>
      <c r="E624" s="131"/>
      <c r="F624" s="131"/>
      <c r="G624" s="131"/>
      <c r="H624" s="131"/>
      <c r="I624" s="131"/>
      <c r="J624" s="131"/>
      <c r="K624" s="131"/>
      <c r="L624" s="124" t="s">
        <v>4310</v>
      </c>
    </row>
    <row r="625" spans="1:12">
      <c r="A625" s="321" t="s">
        <v>4311</v>
      </c>
      <c r="B625" s="8" t="s">
        <v>4703</v>
      </c>
      <c r="C625" s="131"/>
      <c r="D625" s="131"/>
      <c r="E625" s="131"/>
      <c r="F625" s="131"/>
      <c r="G625" s="131"/>
      <c r="H625" s="131"/>
      <c r="I625" s="131"/>
      <c r="J625" s="131"/>
      <c r="K625" s="131"/>
      <c r="L625" s="124" t="s">
        <v>4312</v>
      </c>
    </row>
    <row r="626" spans="1:12">
      <c r="A626" s="321" t="s">
        <v>4704</v>
      </c>
      <c r="B626" s="8" t="s">
        <v>4705</v>
      </c>
      <c r="C626" s="131"/>
      <c r="D626" s="131"/>
      <c r="E626" s="131"/>
      <c r="F626" s="131"/>
      <c r="G626" s="131"/>
      <c r="H626" s="131"/>
      <c r="I626" s="131"/>
      <c r="J626" s="131"/>
      <c r="K626" s="131"/>
      <c r="L626" s="124" t="s">
        <v>4706</v>
      </c>
    </row>
    <row r="627" spans="1:12">
      <c r="A627" s="321" t="s">
        <v>4649</v>
      </c>
      <c r="B627" s="8" t="s">
        <v>4707</v>
      </c>
      <c r="C627" s="131"/>
      <c r="D627" s="131"/>
      <c r="E627" s="131"/>
      <c r="F627" s="131"/>
      <c r="G627" s="131"/>
      <c r="H627" s="131"/>
      <c r="I627" s="131"/>
      <c r="J627" s="131"/>
      <c r="K627" s="131"/>
      <c r="L627" s="124" t="s">
        <v>4651</v>
      </c>
    </row>
    <row r="628" spans="1:12">
      <c r="A628" s="321" t="s">
        <v>4652</v>
      </c>
      <c r="B628" s="8" t="s">
        <v>4708</v>
      </c>
      <c r="C628" s="131"/>
      <c r="D628" s="131"/>
      <c r="E628" s="131"/>
      <c r="F628" s="131"/>
      <c r="G628" s="131"/>
      <c r="H628" s="131"/>
      <c r="I628" s="131"/>
      <c r="J628" s="131"/>
      <c r="K628" s="131"/>
      <c r="L628" s="124" t="s">
        <v>4654</v>
      </c>
    </row>
    <row r="629" spans="1:12">
      <c r="A629" s="321" t="s">
        <v>4313</v>
      </c>
      <c r="B629" s="8" t="s">
        <v>4709</v>
      </c>
      <c r="C629" s="131"/>
      <c r="D629" s="131"/>
      <c r="E629" s="131"/>
      <c r="F629" s="131"/>
      <c r="G629" s="131"/>
      <c r="H629" s="131"/>
      <c r="I629" s="131"/>
      <c r="J629" s="131"/>
      <c r="K629" s="131"/>
      <c r="L629" s="124" t="s">
        <v>4314</v>
      </c>
    </row>
    <row r="630" spans="1:12">
      <c r="A630" s="321" t="s">
        <v>4399</v>
      </c>
      <c r="B630" s="8" t="s">
        <v>4710</v>
      </c>
      <c r="C630" s="131"/>
      <c r="D630" s="131"/>
      <c r="E630" s="131"/>
      <c r="F630" s="131"/>
      <c r="G630" s="131"/>
      <c r="H630" s="131"/>
      <c r="I630" s="131"/>
      <c r="J630" s="131"/>
      <c r="K630" s="131"/>
      <c r="L630" s="124" t="s">
        <v>4400</v>
      </c>
    </row>
    <row r="631" spans="1:12">
      <c r="A631" s="1003" t="s">
        <v>4315</v>
      </c>
      <c r="B631" s="8" t="s">
        <v>4711</v>
      </c>
      <c r="C631" s="131"/>
      <c r="D631" s="131"/>
      <c r="E631" s="131"/>
      <c r="F631" s="131"/>
      <c r="G631" s="131"/>
      <c r="H631" s="131"/>
      <c r="I631" s="131"/>
      <c r="J631" s="131"/>
      <c r="K631" s="131"/>
      <c r="L631" s="124" t="s">
        <v>4316</v>
      </c>
    </row>
    <row r="632" spans="1:12">
      <c r="A632" s="1003" t="s">
        <v>4317</v>
      </c>
      <c r="B632" s="8" t="s">
        <v>4712</v>
      </c>
      <c r="C632" s="131"/>
      <c r="D632" s="131"/>
      <c r="E632" s="131"/>
      <c r="F632" s="131"/>
      <c r="G632" s="131"/>
      <c r="H632" s="131"/>
      <c r="I632" s="131"/>
      <c r="J632" s="131"/>
      <c r="K632" s="131"/>
      <c r="L632" s="124" t="s">
        <v>4318</v>
      </c>
    </row>
    <row r="633" spans="1:12">
      <c r="A633" s="1003" t="s">
        <v>4319</v>
      </c>
      <c r="B633" s="8" t="s">
        <v>4713</v>
      </c>
      <c r="C633" s="131"/>
      <c r="D633" s="131"/>
      <c r="E633" s="131"/>
      <c r="F633" s="131"/>
      <c r="G633" s="131"/>
      <c r="H633" s="131"/>
      <c r="I633" s="131"/>
      <c r="J633" s="131"/>
      <c r="K633" s="131"/>
      <c r="L633" s="124" t="s">
        <v>4320</v>
      </c>
    </row>
    <row r="634" spans="1:12">
      <c r="A634" s="1003" t="s">
        <v>4401</v>
      </c>
      <c r="B634" s="8" t="s">
        <v>4714</v>
      </c>
      <c r="C634" s="131"/>
      <c r="D634" s="131"/>
      <c r="E634" s="131"/>
      <c r="F634" s="131"/>
      <c r="G634" s="131"/>
      <c r="H634" s="131"/>
      <c r="I634" s="131"/>
      <c r="J634" s="131"/>
      <c r="K634" s="131"/>
      <c r="L634" s="124" t="s">
        <v>4402</v>
      </c>
    </row>
    <row r="635" spans="1:12">
      <c r="A635" s="1003" t="s">
        <v>4403</v>
      </c>
      <c r="B635" s="8" t="s">
        <v>4715</v>
      </c>
      <c r="C635" s="131"/>
      <c r="D635" s="131"/>
      <c r="E635" s="131"/>
      <c r="F635" s="131"/>
      <c r="G635" s="131"/>
      <c r="H635" s="131"/>
      <c r="I635" s="131"/>
      <c r="J635" s="131"/>
      <c r="K635" s="131"/>
      <c r="L635" s="124" t="s">
        <v>4404</v>
      </c>
    </row>
    <row r="636" spans="1:12">
      <c r="A636" s="1003" t="s">
        <v>4405</v>
      </c>
      <c r="B636" s="8" t="s">
        <v>4716</v>
      </c>
      <c r="C636" s="131"/>
      <c r="D636" s="131"/>
      <c r="E636" s="131"/>
      <c r="F636" s="131"/>
      <c r="G636" s="131"/>
      <c r="H636" s="131"/>
      <c r="I636" s="131"/>
      <c r="J636" s="131"/>
      <c r="K636" s="131"/>
      <c r="L636" s="124" t="s">
        <v>4406</v>
      </c>
    </row>
    <row r="637" spans="1:12">
      <c r="A637" s="1003" t="s">
        <v>4300</v>
      </c>
      <c r="B637" s="8" t="s">
        <v>4717</v>
      </c>
      <c r="C637" s="131"/>
      <c r="D637" s="131"/>
      <c r="E637" s="131"/>
      <c r="F637" s="131"/>
      <c r="G637" s="131"/>
      <c r="H637" s="131"/>
      <c r="I637" s="131"/>
      <c r="J637" s="131"/>
      <c r="K637" s="131"/>
      <c r="L637" s="124" t="s">
        <v>4302</v>
      </c>
    </row>
    <row r="638" spans="1:12">
      <c r="A638" s="1003" t="s">
        <v>4324</v>
      </c>
      <c r="B638" s="8" t="s">
        <v>4718</v>
      </c>
      <c r="C638" s="131"/>
      <c r="D638" s="131"/>
      <c r="E638" s="131"/>
      <c r="F638" s="131"/>
      <c r="G638" s="131"/>
      <c r="H638" s="131"/>
      <c r="I638" s="131"/>
      <c r="J638" s="131"/>
      <c r="K638" s="131"/>
      <c r="L638" s="124" t="s">
        <v>4325</v>
      </c>
    </row>
    <row r="639" spans="1:12">
      <c r="A639" s="1003" t="s">
        <v>4326</v>
      </c>
      <c r="B639" s="8" t="s">
        <v>4719</v>
      </c>
      <c r="C639" s="131"/>
      <c r="D639" s="131"/>
      <c r="E639" s="131"/>
      <c r="F639" s="131"/>
      <c r="G639" s="131"/>
      <c r="H639" s="131"/>
      <c r="I639" s="131"/>
      <c r="J639" s="131"/>
      <c r="K639" s="131"/>
      <c r="L639" s="124" t="s">
        <v>4327</v>
      </c>
    </row>
    <row r="640" spans="1:12">
      <c r="A640" s="1003" t="s">
        <v>4666</v>
      </c>
      <c r="B640" s="8" t="s">
        <v>4720</v>
      </c>
      <c r="C640" s="131"/>
      <c r="D640" s="131"/>
      <c r="E640" s="131"/>
      <c r="F640" s="131"/>
      <c r="G640" s="131"/>
      <c r="H640" s="131"/>
      <c r="I640" s="131"/>
      <c r="J640" s="131"/>
      <c r="K640" s="131"/>
      <c r="L640" s="124" t="s">
        <v>4668</v>
      </c>
    </row>
    <row r="641" spans="1:12">
      <c r="A641" s="321" t="s">
        <v>4328</v>
      </c>
      <c r="B641" s="8" t="s">
        <v>4721</v>
      </c>
      <c r="C641" s="1049"/>
      <c r="D641" s="1049"/>
      <c r="E641" s="1049"/>
      <c r="F641" s="1049"/>
      <c r="G641" s="1049"/>
      <c r="H641" s="1049"/>
      <c r="I641" s="1049"/>
      <c r="J641" s="1049"/>
      <c r="K641" s="1049"/>
      <c r="L641" s="124" t="s">
        <v>4329</v>
      </c>
    </row>
    <row r="642" spans="1:12">
      <c r="H642" s="756" t="s">
        <v>3764</v>
      </c>
      <c r="I642" s="756" t="s">
        <v>3764</v>
      </c>
      <c r="J642" s="756" t="s">
        <v>3764</v>
      </c>
      <c r="K642" s="756" t="s">
        <v>3764</v>
      </c>
    </row>
    <row r="643" spans="1:12">
      <c r="C643" s="42" t="s">
        <v>4069</v>
      </c>
      <c r="D643" s="42" t="s">
        <v>4722</v>
      </c>
      <c r="E643" s="42" t="s">
        <v>4723</v>
      </c>
      <c r="F643" s="42" t="s">
        <v>4724</v>
      </c>
      <c r="G643" s="42" t="s">
        <v>4725</v>
      </c>
      <c r="H643" s="42" t="s">
        <v>4069</v>
      </c>
      <c r="I643" s="42" t="s">
        <v>4069</v>
      </c>
      <c r="J643" s="42" t="s">
        <v>4069</v>
      </c>
      <c r="K643" s="42" t="s">
        <v>4069</v>
      </c>
    </row>
    <row r="644" spans="1:12">
      <c r="C644" s="42"/>
      <c r="D644" s="42" t="s">
        <v>90</v>
      </c>
      <c r="E644" s="42" t="s">
        <v>90</v>
      </c>
      <c r="F644" s="42" t="s">
        <v>90</v>
      </c>
      <c r="G644" s="42" t="s">
        <v>90</v>
      </c>
      <c r="H644" s="42" t="s">
        <v>90</v>
      </c>
      <c r="I644" s="42" t="s">
        <v>90</v>
      </c>
      <c r="J644" s="42" t="s">
        <v>90</v>
      </c>
      <c r="K644" s="42" t="s">
        <v>90</v>
      </c>
    </row>
    <row r="645" spans="1:12">
      <c r="C645" s="99" t="s">
        <v>114</v>
      </c>
      <c r="D645" s="99" t="s">
        <v>91</v>
      </c>
      <c r="E645" s="99" t="s">
        <v>91</v>
      </c>
      <c r="F645" s="99" t="s">
        <v>91</v>
      </c>
      <c r="G645" s="99" t="s">
        <v>91</v>
      </c>
      <c r="H645" s="99" t="s">
        <v>91</v>
      </c>
      <c r="I645" s="99" t="s">
        <v>91</v>
      </c>
      <c r="J645" s="99" t="s">
        <v>91</v>
      </c>
      <c r="K645" s="99" t="s">
        <v>91</v>
      </c>
    </row>
    <row r="646" spans="1:12">
      <c r="C646" s="47" t="s">
        <v>4726</v>
      </c>
      <c r="D646" s="47" t="s">
        <v>3765</v>
      </c>
      <c r="E646" s="47" t="s">
        <v>3765</v>
      </c>
      <c r="F646" s="47" t="s">
        <v>3765</v>
      </c>
      <c r="G646" s="47" t="s">
        <v>3765</v>
      </c>
      <c r="H646" s="47" t="s">
        <v>3765</v>
      </c>
      <c r="I646" s="47" t="s">
        <v>3765</v>
      </c>
      <c r="J646" s="47" t="s">
        <v>3765</v>
      </c>
      <c r="K646" s="47" t="s">
        <v>3765</v>
      </c>
    </row>
    <row r="647" spans="1:12">
      <c r="D647" s="46" t="s">
        <v>159</v>
      </c>
      <c r="E647" s="46" t="s">
        <v>159</v>
      </c>
      <c r="F647" s="46" t="s">
        <v>159</v>
      </c>
      <c r="G647" s="46" t="s">
        <v>159</v>
      </c>
      <c r="H647" s="41" t="s">
        <v>176</v>
      </c>
      <c r="I647" s="41" t="s">
        <v>176</v>
      </c>
      <c r="J647" s="41" t="s">
        <v>176</v>
      </c>
      <c r="K647" s="41" t="s">
        <v>176</v>
      </c>
    </row>
    <row r="648" spans="1:12">
      <c r="I648" s="41" t="s">
        <v>4385</v>
      </c>
      <c r="J648" s="41" t="s">
        <v>4386</v>
      </c>
      <c r="K648" s="41" t="s">
        <v>3976</v>
      </c>
    </row>
    <row r="650" spans="1:12">
      <c r="A650" s="1" t="s">
        <v>4727</v>
      </c>
    </row>
    <row r="651" spans="1:12">
      <c r="A651" s="224" t="s">
        <v>109</v>
      </c>
    </row>
    <row r="652" spans="1:12">
      <c r="A652" s="224" t="s">
        <v>1256</v>
      </c>
    </row>
    <row r="653" spans="1:12">
      <c r="A653" s="224" t="s">
        <v>1252</v>
      </c>
    </row>
    <row r="654" spans="1:12">
      <c r="A654" s="224" t="s">
        <v>4728</v>
      </c>
      <c r="B654" s="262" t="s">
        <v>4729</v>
      </c>
      <c r="C654" s="111" t="s">
        <v>2973</v>
      </c>
      <c r="D654" s="262" t="s">
        <v>6368</v>
      </c>
    </row>
    <row r="656" spans="1:12">
      <c r="A656" s="165" t="s">
        <v>4682</v>
      </c>
    </row>
    <row r="658" spans="1:11" ht="15" customHeight="1">
      <c r="C658" s="2202" t="s">
        <v>4683</v>
      </c>
      <c r="D658" s="2198" t="s">
        <v>4684</v>
      </c>
      <c r="E658" s="2200"/>
      <c r="F658" s="2200"/>
      <c r="G658" s="2199"/>
      <c r="H658" s="2202" t="s">
        <v>4286</v>
      </c>
      <c r="I658" s="2202" t="s">
        <v>4287</v>
      </c>
      <c r="J658" s="2202" t="s">
        <v>4288</v>
      </c>
      <c r="K658" s="2202" t="s">
        <v>4289</v>
      </c>
    </row>
    <row r="659" spans="1:11">
      <c r="C659" s="2203"/>
      <c r="D659" s="168" t="s">
        <v>4621</v>
      </c>
      <c r="E659" s="168" t="s">
        <v>4622</v>
      </c>
      <c r="F659" s="168" t="s">
        <v>4623</v>
      </c>
      <c r="G659" s="168" t="s">
        <v>4624</v>
      </c>
      <c r="H659" s="2203"/>
      <c r="I659" s="2203"/>
      <c r="J659" s="2203"/>
      <c r="K659" s="2203"/>
    </row>
    <row r="660" spans="1:11">
      <c r="C660" s="8" t="s">
        <v>2965</v>
      </c>
      <c r="D660" s="8" t="s">
        <v>2966</v>
      </c>
      <c r="E660" s="8" t="s">
        <v>2967</v>
      </c>
      <c r="F660" s="8" t="s">
        <v>2969</v>
      </c>
      <c r="G660" s="8" t="s">
        <v>2970</v>
      </c>
      <c r="H660" s="8" t="s">
        <v>2971</v>
      </c>
      <c r="I660" s="8" t="s">
        <v>4685</v>
      </c>
      <c r="J660" s="8" t="s">
        <v>4686</v>
      </c>
      <c r="K660" s="8" t="s">
        <v>2972</v>
      </c>
    </row>
    <row r="661" spans="1:11">
      <c r="A661" s="908" t="s">
        <v>4682</v>
      </c>
      <c r="B661" s="8"/>
      <c r="C661" s="38"/>
      <c r="D661" s="38"/>
      <c r="E661" s="38"/>
      <c r="F661" s="38"/>
      <c r="G661" s="38"/>
      <c r="H661" s="38"/>
      <c r="I661" s="38"/>
      <c r="J661" s="38"/>
      <c r="K661" s="38"/>
    </row>
    <row r="662" spans="1:11">
      <c r="A662" s="321" t="s">
        <v>4730</v>
      </c>
      <c r="B662" s="8" t="s">
        <v>4731</v>
      </c>
      <c r="C662" s="1049"/>
      <c r="D662" s="1049"/>
      <c r="E662" s="1049"/>
      <c r="F662" s="1049"/>
      <c r="G662" s="1049"/>
      <c r="H662" s="1049"/>
      <c r="I662" s="1049"/>
      <c r="J662" s="1049"/>
      <c r="K662" s="1049"/>
    </row>
    <row r="663" spans="1:11">
      <c r="H663" s="756" t="s">
        <v>3764</v>
      </c>
      <c r="I663" s="756" t="s">
        <v>3764</v>
      </c>
      <c r="J663" s="756" t="s">
        <v>3764</v>
      </c>
      <c r="K663" s="756" t="s">
        <v>3764</v>
      </c>
    </row>
    <row r="664" spans="1:11">
      <c r="C664" s="42" t="s">
        <v>4069</v>
      </c>
      <c r="D664" s="42" t="s">
        <v>4722</v>
      </c>
      <c r="E664" s="42" t="s">
        <v>4723</v>
      </c>
      <c r="F664" s="42" t="s">
        <v>4724</v>
      </c>
      <c r="G664" s="42" t="s">
        <v>4725</v>
      </c>
      <c r="H664" s="42" t="s">
        <v>4069</v>
      </c>
      <c r="I664" s="42" t="s">
        <v>4069</v>
      </c>
      <c r="J664" s="42" t="s">
        <v>4069</v>
      </c>
      <c r="K664" s="42" t="s">
        <v>4069</v>
      </c>
    </row>
    <row r="665" spans="1:11">
      <c r="C665" s="42"/>
      <c r="D665" s="42" t="s">
        <v>90</v>
      </c>
      <c r="E665" s="42" t="s">
        <v>90</v>
      </c>
      <c r="F665" s="42" t="s">
        <v>90</v>
      </c>
      <c r="G665" s="42" t="s">
        <v>90</v>
      </c>
      <c r="H665" s="42" t="s">
        <v>90</v>
      </c>
      <c r="I665" s="42" t="s">
        <v>90</v>
      </c>
      <c r="J665" s="42" t="s">
        <v>90</v>
      </c>
      <c r="K665" s="42" t="s">
        <v>90</v>
      </c>
    </row>
    <row r="666" spans="1:11">
      <c r="C666" s="99" t="s">
        <v>114</v>
      </c>
      <c r="D666" s="99" t="s">
        <v>91</v>
      </c>
      <c r="E666" s="99" t="s">
        <v>91</v>
      </c>
      <c r="F666" s="99" t="s">
        <v>91</v>
      </c>
      <c r="G666" s="99" t="s">
        <v>91</v>
      </c>
      <c r="H666" s="99" t="s">
        <v>91</v>
      </c>
      <c r="I666" s="99" t="s">
        <v>91</v>
      </c>
      <c r="J666" s="99" t="s">
        <v>91</v>
      </c>
      <c r="K666" s="99" t="s">
        <v>91</v>
      </c>
    </row>
    <row r="667" spans="1:11">
      <c r="C667" s="47" t="s">
        <v>4726</v>
      </c>
      <c r="D667" s="47" t="s">
        <v>3765</v>
      </c>
      <c r="E667" s="47" t="s">
        <v>3765</v>
      </c>
      <c r="F667" s="47" t="s">
        <v>3765</v>
      </c>
      <c r="G667" s="47" t="s">
        <v>3765</v>
      </c>
      <c r="H667" s="47" t="s">
        <v>3765</v>
      </c>
      <c r="I667" s="47" t="s">
        <v>3765</v>
      </c>
      <c r="J667" s="47" t="s">
        <v>3765</v>
      </c>
      <c r="K667" s="47" t="s">
        <v>3765</v>
      </c>
    </row>
    <row r="668" spans="1:11">
      <c r="D668" s="46" t="s">
        <v>159</v>
      </c>
      <c r="E668" s="46" t="s">
        <v>159</v>
      </c>
      <c r="F668" s="46" t="s">
        <v>159</v>
      </c>
      <c r="G668" s="46" t="s">
        <v>159</v>
      </c>
      <c r="H668" s="41" t="s">
        <v>176</v>
      </c>
      <c r="I668" s="41" t="s">
        <v>176</v>
      </c>
      <c r="J668" s="41" t="s">
        <v>176</v>
      </c>
      <c r="K668" s="41" t="s">
        <v>176</v>
      </c>
    </row>
    <row r="669" spans="1:11">
      <c r="I669" s="41" t="s">
        <v>4385</v>
      </c>
      <c r="J669" s="41" t="s">
        <v>4386</v>
      </c>
      <c r="K669" s="41" t="s">
        <v>3976</v>
      </c>
    </row>
    <row r="671" spans="1:11">
      <c r="A671" s="1" t="s">
        <v>4732</v>
      </c>
    </row>
    <row r="675" spans="1:12">
      <c r="A675" s="165" t="s">
        <v>4682</v>
      </c>
    </row>
    <row r="677" spans="1:12" ht="12" customHeight="1">
      <c r="C677" s="2202" t="s">
        <v>4683</v>
      </c>
      <c r="D677" s="2198" t="s">
        <v>4684</v>
      </c>
      <c r="E677" s="2200"/>
      <c r="F677" s="2200"/>
      <c r="G677" s="2199"/>
      <c r="H677" s="2202" t="s">
        <v>4286</v>
      </c>
      <c r="I677" s="2202" t="s">
        <v>4287</v>
      </c>
      <c r="J677" s="2202" t="s">
        <v>4288</v>
      </c>
      <c r="K677" s="2202" t="s">
        <v>4289</v>
      </c>
    </row>
    <row r="678" spans="1:12">
      <c r="C678" s="2203"/>
      <c r="D678" s="168" t="s">
        <v>4621</v>
      </c>
      <c r="E678" s="168" t="s">
        <v>4622</v>
      </c>
      <c r="F678" s="168" t="s">
        <v>4623</v>
      </c>
      <c r="G678" s="168" t="s">
        <v>4624</v>
      </c>
      <c r="H678" s="2203"/>
      <c r="I678" s="2203"/>
      <c r="J678" s="2203"/>
      <c r="K678" s="2203"/>
    </row>
    <row r="679" spans="1:12">
      <c r="C679" s="8" t="s">
        <v>2965</v>
      </c>
      <c r="D679" s="8" t="s">
        <v>2966</v>
      </c>
      <c r="E679" s="8" t="s">
        <v>2967</v>
      </c>
      <c r="F679" s="8" t="s">
        <v>2969</v>
      </c>
      <c r="G679" s="8" t="s">
        <v>2970</v>
      </c>
      <c r="H679" s="8" t="s">
        <v>2971</v>
      </c>
      <c r="I679" s="8" t="s">
        <v>4685</v>
      </c>
      <c r="J679" s="8" t="s">
        <v>4686</v>
      </c>
      <c r="K679" s="8" t="s">
        <v>2972</v>
      </c>
    </row>
    <row r="680" spans="1:12">
      <c r="A680" s="908" t="s">
        <v>4682</v>
      </c>
      <c r="B680" s="8"/>
      <c r="C680" s="38"/>
      <c r="D680" s="38"/>
      <c r="E680" s="38"/>
      <c r="F680" s="38"/>
      <c r="G680" s="38"/>
      <c r="H680" s="38"/>
      <c r="I680" s="38"/>
      <c r="J680" s="38"/>
      <c r="K680" s="38"/>
    </row>
    <row r="681" spans="1:12">
      <c r="A681" s="1053" t="s">
        <v>4733</v>
      </c>
      <c r="B681" s="8" t="s">
        <v>4734</v>
      </c>
      <c r="C681" s="38"/>
      <c r="D681" s="38"/>
      <c r="E681" s="38"/>
      <c r="F681" s="38"/>
      <c r="G681" s="38"/>
      <c r="H681" s="131"/>
      <c r="I681" s="131"/>
      <c r="J681" s="131"/>
      <c r="K681" s="131"/>
      <c r="L681" s="35" t="s">
        <v>205</v>
      </c>
    </row>
    <row r="682" spans="1:12">
      <c r="A682" s="1003" t="s">
        <v>4672</v>
      </c>
      <c r="B682" s="8" t="s">
        <v>4735</v>
      </c>
      <c r="C682" s="38"/>
      <c r="D682" s="38"/>
      <c r="E682" s="38"/>
      <c r="F682" s="38"/>
      <c r="G682" s="38"/>
      <c r="H682" s="131"/>
      <c r="I682" s="38"/>
      <c r="J682" s="38"/>
      <c r="K682" s="131"/>
      <c r="L682" s="35" t="s">
        <v>206</v>
      </c>
    </row>
    <row r="683" spans="1:12">
      <c r="A683" s="1053" t="s">
        <v>4736</v>
      </c>
      <c r="B683" s="8" t="s">
        <v>4737</v>
      </c>
      <c r="C683" s="38"/>
      <c r="D683" s="38"/>
      <c r="E683" s="38"/>
      <c r="F683" s="38"/>
      <c r="G683" s="38"/>
      <c r="H683" s="131"/>
      <c r="I683" s="38"/>
      <c r="J683" s="38"/>
      <c r="K683" s="131"/>
    </row>
    <row r="684" spans="1:12">
      <c r="H684" s="756" t="s">
        <v>3764</v>
      </c>
      <c r="I684" s="756" t="s">
        <v>3764</v>
      </c>
      <c r="J684" s="756" t="s">
        <v>3764</v>
      </c>
      <c r="K684" s="756" t="s">
        <v>3764</v>
      </c>
    </row>
    <row r="685" spans="1:12">
      <c r="C685" s="42" t="s">
        <v>4069</v>
      </c>
      <c r="D685" s="42" t="s">
        <v>4722</v>
      </c>
      <c r="E685" s="42" t="s">
        <v>4723</v>
      </c>
      <c r="F685" s="42" t="s">
        <v>4724</v>
      </c>
      <c r="G685" s="42" t="s">
        <v>4725</v>
      </c>
      <c r="H685" s="42" t="s">
        <v>4069</v>
      </c>
      <c r="I685" s="42" t="s">
        <v>4069</v>
      </c>
      <c r="J685" s="42" t="s">
        <v>4069</v>
      </c>
      <c r="K685" s="42" t="s">
        <v>4069</v>
      </c>
    </row>
    <row r="686" spans="1:12">
      <c r="C686" s="42"/>
      <c r="D686" s="42" t="s">
        <v>90</v>
      </c>
      <c r="E686" s="42" t="s">
        <v>90</v>
      </c>
      <c r="F686" s="42" t="s">
        <v>90</v>
      </c>
      <c r="G686" s="42" t="s">
        <v>90</v>
      </c>
      <c r="H686" s="42" t="s">
        <v>90</v>
      </c>
      <c r="I686" s="42" t="s">
        <v>90</v>
      </c>
      <c r="J686" s="42" t="s">
        <v>90</v>
      </c>
      <c r="K686" s="42" t="s">
        <v>90</v>
      </c>
    </row>
    <row r="687" spans="1:12">
      <c r="C687" s="99" t="s">
        <v>114</v>
      </c>
      <c r="D687" s="99" t="s">
        <v>91</v>
      </c>
      <c r="E687" s="99" t="s">
        <v>91</v>
      </c>
      <c r="F687" s="99" t="s">
        <v>91</v>
      </c>
      <c r="G687" s="99" t="s">
        <v>91</v>
      </c>
      <c r="H687" s="99" t="s">
        <v>91</v>
      </c>
      <c r="I687" s="99" t="s">
        <v>91</v>
      </c>
      <c r="J687" s="99" t="s">
        <v>91</v>
      </c>
      <c r="K687" s="99" t="s">
        <v>91</v>
      </c>
    </row>
    <row r="688" spans="1:12">
      <c r="C688" s="47" t="s">
        <v>4726</v>
      </c>
      <c r="D688" s="47" t="s">
        <v>3765</v>
      </c>
      <c r="E688" s="47" t="s">
        <v>3765</v>
      </c>
      <c r="F688" s="47" t="s">
        <v>3765</v>
      </c>
      <c r="G688" s="47" t="s">
        <v>3765</v>
      </c>
      <c r="H688" s="47" t="s">
        <v>3765</v>
      </c>
      <c r="I688" s="47" t="s">
        <v>3765</v>
      </c>
      <c r="J688" s="47" t="s">
        <v>3765</v>
      </c>
      <c r="K688" s="47" t="s">
        <v>3765</v>
      </c>
    </row>
    <row r="689" spans="1:16">
      <c r="D689" s="46" t="s">
        <v>159</v>
      </c>
      <c r="E689" s="46" t="s">
        <v>159</v>
      </c>
      <c r="F689" s="46" t="s">
        <v>159</v>
      </c>
      <c r="G689" s="46" t="s">
        <v>159</v>
      </c>
      <c r="H689" s="41" t="s">
        <v>176</v>
      </c>
      <c r="I689" s="41" t="s">
        <v>176</v>
      </c>
      <c r="J689" s="41" t="s">
        <v>176</v>
      </c>
      <c r="K689" s="41" t="s">
        <v>176</v>
      </c>
    </row>
    <row r="690" spans="1:16">
      <c r="I690" s="41" t="s">
        <v>4385</v>
      </c>
      <c r="J690" s="41" t="s">
        <v>4386</v>
      </c>
      <c r="K690" s="41" t="s">
        <v>3976</v>
      </c>
    </row>
    <row r="692" spans="1:16">
      <c r="A692" s="1" t="s">
        <v>4738</v>
      </c>
    </row>
    <row r="694" spans="1:16">
      <c r="A694" s="165" t="s">
        <v>4739</v>
      </c>
    </row>
    <row r="696" spans="1:16" ht="15" customHeight="1">
      <c r="C696" s="2198" t="s">
        <v>274</v>
      </c>
      <c r="D696" s="2199"/>
      <c r="E696" s="2198" t="s">
        <v>277</v>
      </c>
      <c r="F696" s="2200"/>
      <c r="G696" s="2200"/>
      <c r="H696" s="2200"/>
      <c r="I696" s="2200"/>
      <c r="J696" s="2200"/>
      <c r="K696" s="2199"/>
      <c r="L696" s="2202" t="s">
        <v>4286</v>
      </c>
      <c r="M696" s="2202" t="s">
        <v>4287</v>
      </c>
      <c r="N696" s="2202" t="s">
        <v>4288</v>
      </c>
      <c r="O696" s="2202" t="s">
        <v>4289</v>
      </c>
    </row>
    <row r="697" spans="1:16" ht="43.2">
      <c r="C697" s="97" t="s">
        <v>4740</v>
      </c>
      <c r="D697" s="97" t="s">
        <v>4741</v>
      </c>
      <c r="E697" s="97" t="s">
        <v>4742</v>
      </c>
      <c r="F697" s="97" t="s">
        <v>4743</v>
      </c>
      <c r="G697" s="97" t="s">
        <v>4744</v>
      </c>
      <c r="H697" s="97" t="s">
        <v>4745</v>
      </c>
      <c r="I697" s="97" t="s">
        <v>4746</v>
      </c>
      <c r="J697" s="97" t="s">
        <v>4747</v>
      </c>
      <c r="K697" s="97" t="s">
        <v>4748</v>
      </c>
      <c r="L697" s="2203"/>
      <c r="M697" s="2203"/>
      <c r="N697" s="2203"/>
      <c r="O697" s="2203"/>
    </row>
    <row r="698" spans="1:16">
      <c r="C698" s="8" t="s">
        <v>2974</v>
      </c>
      <c r="D698" s="8" t="s">
        <v>2975</v>
      </c>
      <c r="E698" s="8" t="s">
        <v>2976</v>
      </c>
      <c r="F698" s="8" t="s">
        <v>2977</v>
      </c>
      <c r="G698" s="8" t="s">
        <v>2978</v>
      </c>
      <c r="H698" s="8" t="s">
        <v>2979</v>
      </c>
      <c r="I698" s="8" t="s">
        <v>2980</v>
      </c>
      <c r="J698" s="8" t="s">
        <v>2981</v>
      </c>
      <c r="K698" s="8" t="s">
        <v>2982</v>
      </c>
      <c r="L698" s="8" t="s">
        <v>2983</v>
      </c>
      <c r="M698" s="8" t="s">
        <v>2984</v>
      </c>
      <c r="N698" s="8" t="s">
        <v>2985</v>
      </c>
      <c r="O698" s="8" t="s">
        <v>2986</v>
      </c>
    </row>
    <row r="699" spans="1:16">
      <c r="A699" s="908" t="s">
        <v>4739</v>
      </c>
      <c r="B699" s="8"/>
      <c r="C699" s="38"/>
      <c r="D699" s="38"/>
      <c r="E699" s="38"/>
      <c r="F699" s="38"/>
      <c r="G699" s="38"/>
      <c r="H699" s="38"/>
      <c r="I699" s="38"/>
      <c r="J699" s="38"/>
      <c r="K699" s="38"/>
      <c r="L699" s="38"/>
      <c r="M699" s="38"/>
      <c r="N699" s="38"/>
      <c r="O699" s="38"/>
    </row>
    <row r="700" spans="1:16">
      <c r="A700" s="1003" t="s">
        <v>4290</v>
      </c>
      <c r="B700" s="8" t="s">
        <v>4749</v>
      </c>
      <c r="C700" s="38"/>
      <c r="D700" s="38"/>
      <c r="E700" s="131"/>
      <c r="F700" s="131"/>
      <c r="G700" s="131"/>
      <c r="H700" s="131"/>
      <c r="I700" s="131"/>
      <c r="J700" s="131"/>
      <c r="K700" s="131"/>
      <c r="L700" s="131"/>
      <c r="M700" s="38"/>
      <c r="N700" s="38"/>
      <c r="O700" s="38"/>
      <c r="P700" s="124" t="s">
        <v>4291</v>
      </c>
    </row>
    <row r="701" spans="1:16">
      <c r="A701" s="1003" t="s">
        <v>4292</v>
      </c>
      <c r="B701" s="8" t="s">
        <v>4750</v>
      </c>
      <c r="C701" s="38"/>
      <c r="D701" s="38"/>
      <c r="E701" s="131"/>
      <c r="F701" s="131"/>
      <c r="G701" s="131"/>
      <c r="H701" s="131"/>
      <c r="I701" s="131"/>
      <c r="J701" s="131"/>
      <c r="K701" s="131"/>
      <c r="L701" s="131"/>
      <c r="M701" s="38"/>
      <c r="N701" s="38"/>
      <c r="O701" s="38"/>
      <c r="P701" s="124" t="s">
        <v>4293</v>
      </c>
    </row>
    <row r="702" spans="1:16">
      <c r="A702" s="1003" t="s">
        <v>4389</v>
      </c>
      <c r="B702" s="8" t="s">
        <v>4751</v>
      </c>
      <c r="C702" s="38"/>
      <c r="D702" s="38"/>
      <c r="E702" s="131"/>
      <c r="F702" s="131"/>
      <c r="G702" s="131"/>
      <c r="H702" s="131"/>
      <c r="I702" s="131"/>
      <c r="J702" s="131"/>
      <c r="K702" s="131"/>
      <c r="L702" s="131"/>
      <c r="M702" s="38"/>
      <c r="N702" s="38"/>
      <c r="O702" s="38"/>
      <c r="P702" s="124" t="s">
        <v>4390</v>
      </c>
    </row>
    <row r="703" spans="1:16">
      <c r="A703" s="1003" t="s">
        <v>4391</v>
      </c>
      <c r="B703" s="8" t="s">
        <v>4752</v>
      </c>
      <c r="C703" s="38"/>
      <c r="D703" s="38"/>
      <c r="E703" s="131"/>
      <c r="F703" s="131"/>
      <c r="G703" s="131"/>
      <c r="H703" s="131"/>
      <c r="I703" s="131"/>
      <c r="J703" s="131"/>
      <c r="K703" s="131"/>
      <c r="L703" s="131"/>
      <c r="M703" s="38"/>
      <c r="N703" s="38"/>
      <c r="O703" s="38"/>
      <c r="P703" s="124" t="s">
        <v>4392</v>
      </c>
    </row>
    <row r="704" spans="1:16">
      <c r="A704" s="321" t="s">
        <v>4393</v>
      </c>
      <c r="B704" s="8" t="s">
        <v>4753</v>
      </c>
      <c r="C704" s="38"/>
      <c r="D704" s="38"/>
      <c r="E704" s="131"/>
      <c r="F704" s="131"/>
      <c r="G704" s="131"/>
      <c r="H704" s="131"/>
      <c r="I704" s="131"/>
      <c r="J704" s="131"/>
      <c r="K704" s="131"/>
      <c r="L704" s="131"/>
      <c r="M704" s="38"/>
      <c r="N704" s="38"/>
      <c r="O704" s="38"/>
      <c r="P704" s="124" t="s">
        <v>4394</v>
      </c>
    </row>
    <row r="705" spans="1:16">
      <c r="A705" s="321" t="s">
        <v>4294</v>
      </c>
      <c r="B705" s="8" t="s">
        <v>4754</v>
      </c>
      <c r="C705" s="38"/>
      <c r="D705" s="38"/>
      <c r="E705" s="131"/>
      <c r="F705" s="131"/>
      <c r="G705" s="131"/>
      <c r="H705" s="131"/>
      <c r="I705" s="131"/>
      <c r="J705" s="131"/>
      <c r="K705" s="131"/>
      <c r="L705" s="131"/>
      <c r="M705" s="38"/>
      <c r="N705" s="38"/>
      <c r="O705" s="38"/>
      <c r="P705" s="124" t="s">
        <v>4295</v>
      </c>
    </row>
    <row r="706" spans="1:16">
      <c r="A706" s="321" t="s">
        <v>4298</v>
      </c>
      <c r="B706" s="8" t="s">
        <v>4755</v>
      </c>
      <c r="C706" s="38"/>
      <c r="D706" s="38"/>
      <c r="E706" s="131"/>
      <c r="F706" s="131"/>
      <c r="G706" s="131"/>
      <c r="H706" s="131"/>
      <c r="I706" s="131"/>
      <c r="J706" s="131"/>
      <c r="K706" s="131"/>
      <c r="L706" s="131"/>
      <c r="M706" s="38"/>
      <c r="N706" s="38"/>
      <c r="O706" s="38"/>
      <c r="P706" s="124" t="s">
        <v>4299</v>
      </c>
    </row>
    <row r="707" spans="1:16">
      <c r="A707" s="321" t="s">
        <v>4637</v>
      </c>
      <c r="B707" s="8" t="s">
        <v>4756</v>
      </c>
      <c r="C707" s="38"/>
      <c r="D707" s="38"/>
      <c r="E707" s="131"/>
      <c r="F707" s="131"/>
      <c r="G707" s="131"/>
      <c r="H707" s="131"/>
      <c r="I707" s="131"/>
      <c r="J707" s="131"/>
      <c r="K707" s="131"/>
      <c r="L707" s="131"/>
      <c r="M707" s="38"/>
      <c r="N707" s="38"/>
      <c r="O707" s="38"/>
      <c r="P707" s="124" t="s">
        <v>4639</v>
      </c>
    </row>
    <row r="708" spans="1:16">
      <c r="A708" s="321" t="s">
        <v>4321</v>
      </c>
      <c r="B708" s="8" t="s">
        <v>4757</v>
      </c>
      <c r="C708" s="38"/>
      <c r="D708" s="38"/>
      <c r="E708" s="131"/>
      <c r="F708" s="131"/>
      <c r="G708" s="131"/>
      <c r="H708" s="131"/>
      <c r="I708" s="131"/>
      <c r="J708" s="131"/>
      <c r="K708" s="131"/>
      <c r="L708" s="131"/>
      <c r="M708" s="38"/>
      <c r="N708" s="38"/>
      <c r="O708" s="38"/>
      <c r="P708" s="124" t="s">
        <v>4323</v>
      </c>
    </row>
    <row r="709" spans="1:16">
      <c r="A709" s="321" t="s">
        <v>4696</v>
      </c>
      <c r="B709" s="8" t="s">
        <v>4758</v>
      </c>
      <c r="C709" s="38"/>
      <c r="D709" s="38"/>
      <c r="E709" s="131"/>
      <c r="F709" s="131"/>
      <c r="G709" s="131"/>
      <c r="H709" s="131"/>
      <c r="I709" s="131"/>
      <c r="J709" s="131"/>
      <c r="K709" s="131"/>
      <c r="L709" s="131"/>
      <c r="M709" s="38"/>
      <c r="N709" s="38"/>
      <c r="O709" s="38"/>
      <c r="P709" s="124" t="s">
        <v>4698</v>
      </c>
    </row>
    <row r="710" spans="1:16">
      <c r="A710" s="321" t="s">
        <v>4395</v>
      </c>
      <c r="B710" s="8" t="s">
        <v>4759</v>
      </c>
      <c r="C710" s="38"/>
      <c r="D710" s="38"/>
      <c r="E710" s="131"/>
      <c r="F710" s="131"/>
      <c r="G710" s="131"/>
      <c r="H710" s="131"/>
      <c r="I710" s="131"/>
      <c r="J710" s="131"/>
      <c r="K710" s="131"/>
      <c r="L710" s="131"/>
      <c r="M710" s="38"/>
      <c r="N710" s="38"/>
      <c r="O710" s="38"/>
      <c r="P710" s="124" t="s">
        <v>4396</v>
      </c>
    </row>
    <row r="711" spans="1:16">
      <c r="A711" s="321" t="s">
        <v>4305</v>
      </c>
      <c r="B711" s="8" t="s">
        <v>4760</v>
      </c>
      <c r="C711" s="38"/>
      <c r="D711" s="38"/>
      <c r="E711" s="131"/>
      <c r="F711" s="131"/>
      <c r="G711" s="131"/>
      <c r="H711" s="131"/>
      <c r="I711" s="131"/>
      <c r="J711" s="131"/>
      <c r="K711" s="131"/>
      <c r="L711" s="131"/>
      <c r="M711" s="38"/>
      <c r="N711" s="38"/>
      <c r="O711" s="38"/>
      <c r="P711" s="124" t="s">
        <v>4306</v>
      </c>
    </row>
    <row r="712" spans="1:16">
      <c r="A712" s="321" t="s">
        <v>4307</v>
      </c>
      <c r="B712" s="8" t="s">
        <v>4761</v>
      </c>
      <c r="C712" s="38"/>
      <c r="D712" s="38"/>
      <c r="E712" s="131"/>
      <c r="F712" s="131"/>
      <c r="G712" s="131"/>
      <c r="H712" s="131"/>
      <c r="I712" s="131"/>
      <c r="J712" s="131"/>
      <c r="K712" s="131"/>
      <c r="L712" s="131"/>
      <c r="M712" s="38"/>
      <c r="N712" s="38"/>
      <c r="O712" s="38"/>
      <c r="P712" s="124" t="s">
        <v>4308</v>
      </c>
    </row>
    <row r="713" spans="1:16">
      <c r="A713" s="321" t="s">
        <v>4309</v>
      </c>
      <c r="B713" s="8" t="s">
        <v>4762</v>
      </c>
      <c r="C713" s="38"/>
      <c r="D713" s="38"/>
      <c r="E713" s="131"/>
      <c r="F713" s="131"/>
      <c r="G713" s="131"/>
      <c r="H713" s="131"/>
      <c r="I713" s="131"/>
      <c r="J713" s="131"/>
      <c r="K713" s="131"/>
      <c r="L713" s="131"/>
      <c r="M713" s="38"/>
      <c r="N713" s="38"/>
      <c r="O713" s="38"/>
      <c r="P713" s="124" t="s">
        <v>4310</v>
      </c>
    </row>
    <row r="714" spans="1:16">
      <c r="A714" s="321" t="s">
        <v>4311</v>
      </c>
      <c r="B714" s="8" t="s">
        <v>4763</v>
      </c>
      <c r="C714" s="38"/>
      <c r="D714" s="38"/>
      <c r="E714" s="131"/>
      <c r="F714" s="131"/>
      <c r="G714" s="131"/>
      <c r="H714" s="131"/>
      <c r="I714" s="131"/>
      <c r="J714" s="131"/>
      <c r="K714" s="131"/>
      <c r="L714" s="131"/>
      <c r="M714" s="38"/>
      <c r="N714" s="38"/>
      <c r="O714" s="38"/>
      <c r="P714" s="124" t="s">
        <v>4312</v>
      </c>
    </row>
    <row r="715" spans="1:16">
      <c r="A715" s="321" t="s">
        <v>4704</v>
      </c>
      <c r="B715" s="8" t="s">
        <v>4764</v>
      </c>
      <c r="C715" s="38"/>
      <c r="D715" s="38"/>
      <c r="E715" s="131"/>
      <c r="F715" s="131"/>
      <c r="G715" s="131"/>
      <c r="H715" s="131"/>
      <c r="I715" s="131"/>
      <c r="J715" s="131"/>
      <c r="K715" s="131"/>
      <c r="L715" s="131"/>
      <c r="M715" s="38"/>
      <c r="N715" s="38"/>
      <c r="O715" s="38"/>
      <c r="P715" s="124" t="s">
        <v>4706</v>
      </c>
    </row>
    <row r="716" spans="1:16">
      <c r="A716" s="321" t="s">
        <v>4649</v>
      </c>
      <c r="B716" s="8" t="s">
        <v>4765</v>
      </c>
      <c r="C716" s="38"/>
      <c r="D716" s="38"/>
      <c r="E716" s="131"/>
      <c r="F716" s="131"/>
      <c r="G716" s="131"/>
      <c r="H716" s="131"/>
      <c r="I716" s="131"/>
      <c r="J716" s="131"/>
      <c r="K716" s="131"/>
      <c r="L716" s="131"/>
      <c r="M716" s="38"/>
      <c r="N716" s="38"/>
      <c r="O716" s="38"/>
      <c r="P716" s="124" t="s">
        <v>4651</v>
      </c>
    </row>
    <row r="717" spans="1:16">
      <c r="A717" s="321" t="s">
        <v>4652</v>
      </c>
      <c r="B717" s="8" t="s">
        <v>4766</v>
      </c>
      <c r="C717" s="38"/>
      <c r="D717" s="38"/>
      <c r="E717" s="131"/>
      <c r="F717" s="131"/>
      <c r="G717" s="131"/>
      <c r="H717" s="131"/>
      <c r="I717" s="131"/>
      <c r="J717" s="131"/>
      <c r="K717" s="131"/>
      <c r="L717" s="131"/>
      <c r="M717" s="38"/>
      <c r="N717" s="38"/>
      <c r="O717" s="38"/>
      <c r="P717" s="124" t="s">
        <v>4654</v>
      </c>
    </row>
    <row r="718" spans="1:16">
      <c r="A718" s="321" t="s">
        <v>4313</v>
      </c>
      <c r="B718" s="8" t="s">
        <v>4767</v>
      </c>
      <c r="C718" s="38"/>
      <c r="D718" s="38"/>
      <c r="E718" s="131"/>
      <c r="F718" s="131"/>
      <c r="G718" s="131"/>
      <c r="H718" s="131"/>
      <c r="I718" s="131"/>
      <c r="J718" s="131"/>
      <c r="K718" s="131"/>
      <c r="L718" s="131"/>
      <c r="M718" s="38"/>
      <c r="N718" s="38"/>
      <c r="O718" s="38"/>
      <c r="P718" s="124" t="s">
        <v>4314</v>
      </c>
    </row>
    <row r="719" spans="1:16">
      <c r="A719" s="321" t="s">
        <v>4399</v>
      </c>
      <c r="B719" s="8" t="s">
        <v>4768</v>
      </c>
      <c r="C719" s="38"/>
      <c r="D719" s="38"/>
      <c r="E719" s="131"/>
      <c r="F719" s="131"/>
      <c r="G719" s="131"/>
      <c r="H719" s="131"/>
      <c r="I719" s="131"/>
      <c r="J719" s="131"/>
      <c r="K719" s="131"/>
      <c r="L719" s="131"/>
      <c r="M719" s="38"/>
      <c r="N719" s="38"/>
      <c r="O719" s="38"/>
      <c r="P719" s="124" t="s">
        <v>4400</v>
      </c>
    </row>
    <row r="720" spans="1:16">
      <c r="A720" s="321" t="s">
        <v>4315</v>
      </c>
      <c r="B720" s="8" t="s">
        <v>4769</v>
      </c>
      <c r="C720" s="38"/>
      <c r="D720" s="38"/>
      <c r="E720" s="131"/>
      <c r="F720" s="131"/>
      <c r="G720" s="131"/>
      <c r="H720" s="131"/>
      <c r="I720" s="131"/>
      <c r="J720" s="131"/>
      <c r="K720" s="131"/>
      <c r="L720" s="131"/>
      <c r="M720" s="38"/>
      <c r="N720" s="38"/>
      <c r="O720" s="38"/>
      <c r="P720" s="124" t="s">
        <v>4316</v>
      </c>
    </row>
    <row r="721" spans="1:16">
      <c r="A721" s="321" t="s">
        <v>4317</v>
      </c>
      <c r="B721" s="8" t="s">
        <v>4770</v>
      </c>
      <c r="C721" s="38"/>
      <c r="D721" s="38"/>
      <c r="E721" s="131"/>
      <c r="F721" s="131"/>
      <c r="G721" s="131"/>
      <c r="H721" s="131"/>
      <c r="I721" s="131"/>
      <c r="J721" s="131"/>
      <c r="K721" s="131"/>
      <c r="L721" s="131"/>
      <c r="M721" s="38"/>
      <c r="N721" s="38"/>
      <c r="O721" s="38"/>
      <c r="P721" s="124" t="s">
        <v>4318</v>
      </c>
    </row>
    <row r="722" spans="1:16">
      <c r="A722" s="321" t="s">
        <v>4319</v>
      </c>
      <c r="B722" s="8" t="s">
        <v>4771</v>
      </c>
      <c r="C722" s="38"/>
      <c r="D722" s="38"/>
      <c r="E722" s="131"/>
      <c r="F722" s="131"/>
      <c r="G722" s="131"/>
      <c r="H722" s="131"/>
      <c r="I722" s="131"/>
      <c r="J722" s="131"/>
      <c r="K722" s="131"/>
      <c r="L722" s="131"/>
      <c r="M722" s="38"/>
      <c r="N722" s="38"/>
      <c r="O722" s="38"/>
      <c r="P722" s="124" t="s">
        <v>4320</v>
      </c>
    </row>
    <row r="723" spans="1:16">
      <c r="A723" s="321" t="s">
        <v>4401</v>
      </c>
      <c r="B723" s="8" t="s">
        <v>4772</v>
      </c>
      <c r="C723" s="38"/>
      <c r="D723" s="38"/>
      <c r="E723" s="131"/>
      <c r="F723" s="131"/>
      <c r="G723" s="131"/>
      <c r="H723" s="131"/>
      <c r="I723" s="131"/>
      <c r="J723" s="131"/>
      <c r="K723" s="131"/>
      <c r="L723" s="131"/>
      <c r="M723" s="38"/>
      <c r="N723" s="38"/>
      <c r="O723" s="38"/>
      <c r="P723" s="124" t="s">
        <v>4402</v>
      </c>
    </row>
    <row r="724" spans="1:16">
      <c r="A724" s="1003" t="s">
        <v>4403</v>
      </c>
      <c r="B724" s="8" t="s">
        <v>4773</v>
      </c>
      <c r="C724" s="38"/>
      <c r="D724" s="38"/>
      <c r="E724" s="131"/>
      <c r="F724" s="131"/>
      <c r="G724" s="131"/>
      <c r="H724" s="131"/>
      <c r="I724" s="131"/>
      <c r="J724" s="131"/>
      <c r="K724" s="131"/>
      <c r="L724" s="131"/>
      <c r="M724" s="38"/>
      <c r="N724" s="38"/>
      <c r="O724" s="38"/>
      <c r="P724" s="124" t="s">
        <v>4404</v>
      </c>
    </row>
    <row r="725" spans="1:16" ht="15" customHeight="1">
      <c r="A725" s="1003" t="s">
        <v>4405</v>
      </c>
      <c r="B725" s="8" t="s">
        <v>4774</v>
      </c>
      <c r="C725" s="38"/>
      <c r="D725" s="38"/>
      <c r="E725" s="131"/>
      <c r="F725" s="131"/>
      <c r="G725" s="131"/>
      <c r="H725" s="131"/>
      <c r="I725" s="131"/>
      <c r="J725" s="131"/>
      <c r="K725" s="131"/>
      <c r="L725" s="131"/>
      <c r="M725" s="38"/>
      <c r="N725" s="38"/>
      <c r="O725" s="38"/>
      <c r="P725" s="124" t="s">
        <v>4406</v>
      </c>
    </row>
    <row r="726" spans="1:16">
      <c r="A726" s="1003" t="s">
        <v>4300</v>
      </c>
      <c r="B726" s="8" t="s">
        <v>4775</v>
      </c>
      <c r="C726" s="38"/>
      <c r="D726" s="38"/>
      <c r="E726" s="131"/>
      <c r="F726" s="131"/>
      <c r="G726" s="131"/>
      <c r="H726" s="131"/>
      <c r="I726" s="131"/>
      <c r="J726" s="131"/>
      <c r="K726" s="131"/>
      <c r="L726" s="131"/>
      <c r="M726" s="38"/>
      <c r="N726" s="38"/>
      <c r="O726" s="38"/>
      <c r="P726" s="124" t="s">
        <v>4302</v>
      </c>
    </row>
    <row r="727" spans="1:16">
      <c r="A727" s="1003" t="s">
        <v>4324</v>
      </c>
      <c r="B727" s="8" t="s">
        <v>4776</v>
      </c>
      <c r="C727" s="38"/>
      <c r="D727" s="38"/>
      <c r="E727" s="131"/>
      <c r="F727" s="131"/>
      <c r="G727" s="131"/>
      <c r="H727" s="131"/>
      <c r="I727" s="131"/>
      <c r="J727" s="131"/>
      <c r="K727" s="131"/>
      <c r="L727" s="131"/>
      <c r="M727" s="38"/>
      <c r="N727" s="38"/>
      <c r="O727" s="38"/>
      <c r="P727" s="124" t="s">
        <v>4325</v>
      </c>
    </row>
    <row r="728" spans="1:16">
      <c r="A728" s="1003" t="s">
        <v>4326</v>
      </c>
      <c r="B728" s="8" t="s">
        <v>4777</v>
      </c>
      <c r="C728" s="38"/>
      <c r="D728" s="38"/>
      <c r="E728" s="131"/>
      <c r="F728" s="131"/>
      <c r="G728" s="131"/>
      <c r="H728" s="131"/>
      <c r="I728" s="131"/>
      <c r="J728" s="131"/>
      <c r="K728" s="131"/>
      <c r="L728" s="131"/>
      <c r="M728" s="38"/>
      <c r="N728" s="38"/>
      <c r="O728" s="38"/>
      <c r="P728" s="124" t="s">
        <v>4327</v>
      </c>
    </row>
    <row r="729" spans="1:16">
      <c r="A729" s="1003" t="s">
        <v>4666</v>
      </c>
      <c r="B729" s="8" t="s">
        <v>4778</v>
      </c>
      <c r="C729" s="38"/>
      <c r="D729" s="38"/>
      <c r="E729" s="131"/>
      <c r="F729" s="131"/>
      <c r="G729" s="131"/>
      <c r="H729" s="131"/>
      <c r="I729" s="131"/>
      <c r="J729" s="131"/>
      <c r="K729" s="131"/>
      <c r="L729" s="131"/>
      <c r="M729" s="38"/>
      <c r="N729" s="38"/>
      <c r="O729" s="38"/>
      <c r="P729" s="124" t="s">
        <v>4668</v>
      </c>
    </row>
    <row r="730" spans="1:16">
      <c r="A730" s="1003" t="s">
        <v>4328</v>
      </c>
      <c r="B730" s="8" t="s">
        <v>4779</v>
      </c>
      <c r="C730" s="38"/>
      <c r="D730" s="38"/>
      <c r="E730" s="131"/>
      <c r="F730" s="131"/>
      <c r="G730" s="131"/>
      <c r="H730" s="131"/>
      <c r="I730" s="131"/>
      <c r="J730" s="131"/>
      <c r="K730" s="131"/>
      <c r="L730" s="131"/>
      <c r="M730" s="38"/>
      <c r="N730" s="38"/>
      <c r="O730" s="38"/>
      <c r="P730" s="124" t="s">
        <v>4329</v>
      </c>
    </row>
    <row r="731" spans="1:16" ht="51.75" customHeight="1">
      <c r="F731" s="42" t="s">
        <v>2415</v>
      </c>
      <c r="H731" s="42" t="s">
        <v>2415</v>
      </c>
      <c r="J731" s="42" t="s">
        <v>2415</v>
      </c>
      <c r="L731" s="42" t="s">
        <v>3764</v>
      </c>
      <c r="M731" s="42" t="s">
        <v>3764</v>
      </c>
      <c r="N731" s="42" t="s">
        <v>3764</v>
      </c>
      <c r="O731" s="42" t="s">
        <v>3764</v>
      </c>
      <c r="P731" s="614"/>
    </row>
    <row r="732" spans="1:16" ht="51.75" customHeight="1">
      <c r="D732" s="42" t="s">
        <v>90</v>
      </c>
      <c r="F732" s="42" t="s">
        <v>90</v>
      </c>
      <c r="G732" s="42" t="s">
        <v>90</v>
      </c>
      <c r="H732" s="42" t="s">
        <v>90</v>
      </c>
      <c r="I732" s="42" t="s">
        <v>90</v>
      </c>
      <c r="J732" s="42" t="s">
        <v>90</v>
      </c>
      <c r="K732" s="42" t="s">
        <v>90</v>
      </c>
      <c r="L732" s="42" t="s">
        <v>90</v>
      </c>
      <c r="M732" s="42" t="s">
        <v>90</v>
      </c>
      <c r="N732" s="42" t="s">
        <v>90</v>
      </c>
      <c r="O732" s="42" t="s">
        <v>90</v>
      </c>
      <c r="P732" s="614"/>
    </row>
    <row r="733" spans="1:16" ht="51.75" customHeight="1">
      <c r="C733" s="42" t="s">
        <v>4780</v>
      </c>
      <c r="D733" s="42" t="s">
        <v>4780</v>
      </c>
      <c r="E733" s="42" t="s">
        <v>4781</v>
      </c>
      <c r="F733" s="42" t="s">
        <v>4782</v>
      </c>
      <c r="H733" s="42" t="s">
        <v>4783</v>
      </c>
      <c r="J733" s="42" t="s">
        <v>4784</v>
      </c>
      <c r="L733" s="42" t="s">
        <v>4071</v>
      </c>
      <c r="M733" s="42" t="s">
        <v>4071</v>
      </c>
      <c r="N733" s="42" t="s">
        <v>4071</v>
      </c>
      <c r="O733" s="42" t="s">
        <v>4071</v>
      </c>
      <c r="P733" s="614"/>
    </row>
    <row r="734" spans="1:16" ht="51.75" customHeight="1">
      <c r="C734" s="41" t="s">
        <v>114</v>
      </c>
      <c r="D734" s="41" t="s">
        <v>91</v>
      </c>
      <c r="E734" s="41" t="s">
        <v>114</v>
      </c>
      <c r="F734" s="41" t="s">
        <v>91</v>
      </c>
      <c r="G734" s="41" t="s">
        <v>141</v>
      </c>
      <c r="H734" s="41" t="s">
        <v>91</v>
      </c>
      <c r="I734" s="41" t="s">
        <v>141</v>
      </c>
      <c r="J734" s="41" t="s">
        <v>91</v>
      </c>
      <c r="K734" s="41" t="s">
        <v>141</v>
      </c>
      <c r="L734" s="41" t="s">
        <v>91</v>
      </c>
      <c r="M734" s="41" t="s">
        <v>91</v>
      </c>
      <c r="N734" s="41" t="s">
        <v>91</v>
      </c>
      <c r="O734" s="41" t="s">
        <v>91</v>
      </c>
    </row>
    <row r="735" spans="1:16">
      <c r="C735" s="47" t="s">
        <v>3765</v>
      </c>
      <c r="D735" s="47" t="s">
        <v>3765</v>
      </c>
      <c r="E735" s="47" t="s">
        <v>3765</v>
      </c>
      <c r="F735" s="47" t="s">
        <v>3765</v>
      </c>
      <c r="G735" s="41" t="s">
        <v>4785</v>
      </c>
      <c r="H735" s="47" t="s">
        <v>3765</v>
      </c>
      <c r="I735" s="41" t="s">
        <v>4786</v>
      </c>
      <c r="J735" s="47" t="s">
        <v>3765</v>
      </c>
      <c r="K735" s="41" t="s">
        <v>4787</v>
      </c>
      <c r="L735" s="47" t="s">
        <v>3765</v>
      </c>
      <c r="M735" s="47" t="s">
        <v>3765</v>
      </c>
      <c r="N735" s="47" t="s">
        <v>3765</v>
      </c>
      <c r="O735" s="47" t="s">
        <v>3765</v>
      </c>
    </row>
    <row r="736" spans="1:16">
      <c r="C736" s="41" t="s">
        <v>4680</v>
      </c>
      <c r="D736" s="41" t="s">
        <v>159</v>
      </c>
      <c r="E736" s="41" t="s">
        <v>4680</v>
      </c>
      <c r="F736" s="41" t="s">
        <v>1217</v>
      </c>
      <c r="G736" s="41"/>
      <c r="H736" s="41" t="s">
        <v>1217</v>
      </c>
      <c r="I736" s="41"/>
      <c r="J736" s="41" t="s">
        <v>1217</v>
      </c>
      <c r="K736" s="41"/>
      <c r="L736" s="41" t="s">
        <v>176</v>
      </c>
      <c r="M736" s="41" t="s">
        <v>176</v>
      </c>
      <c r="N736" s="41" t="s">
        <v>176</v>
      </c>
      <c r="O736" s="41" t="s">
        <v>176</v>
      </c>
    </row>
    <row r="737" spans="1:15">
      <c r="C737" s="41"/>
      <c r="D737" s="41"/>
      <c r="E737" s="41"/>
      <c r="F737" s="41"/>
      <c r="G737" s="41"/>
      <c r="H737" s="41"/>
      <c r="I737" s="41"/>
      <c r="J737" s="41"/>
      <c r="K737" s="41"/>
      <c r="L737" s="41"/>
      <c r="M737" s="41" t="s">
        <v>4385</v>
      </c>
      <c r="N737" s="41" t="s">
        <v>4386</v>
      </c>
      <c r="O737" s="41" t="s">
        <v>3976</v>
      </c>
    </row>
    <row r="738" spans="1:15">
      <c r="C738" s="944"/>
    </row>
    <row r="739" spans="1:15">
      <c r="A739" s="1" t="s">
        <v>4788</v>
      </c>
    </row>
    <row r="740" spans="1:15">
      <c r="A740" s="224" t="s">
        <v>109</v>
      </c>
    </row>
    <row r="741" spans="1:15">
      <c r="A741" s="224" t="s">
        <v>1256</v>
      </c>
    </row>
    <row r="742" spans="1:15">
      <c r="A742" s="224" t="s">
        <v>1252</v>
      </c>
    </row>
    <row r="743" spans="1:15" ht="15" customHeight="1">
      <c r="A743" s="224" t="s">
        <v>4728</v>
      </c>
      <c r="B743" s="906" t="s">
        <v>4729</v>
      </c>
      <c r="C743" s="597" t="s">
        <v>2987</v>
      </c>
      <c r="D743" s="906" t="s">
        <v>6368</v>
      </c>
    </row>
    <row r="745" spans="1:15">
      <c r="A745" s="165" t="s">
        <v>4739</v>
      </c>
    </row>
    <row r="747" spans="1:15" ht="15" customHeight="1">
      <c r="C747" s="2198" t="s">
        <v>274</v>
      </c>
      <c r="D747" s="2199"/>
      <c r="E747" s="2198" t="s">
        <v>277</v>
      </c>
      <c r="F747" s="2200"/>
      <c r="G747" s="2200"/>
      <c r="H747" s="2200"/>
      <c r="I747" s="2200"/>
      <c r="J747" s="2200"/>
      <c r="K747" s="2199"/>
      <c r="L747" s="2202" t="s">
        <v>4286</v>
      </c>
      <c r="M747" s="2202" t="s">
        <v>4287</v>
      </c>
      <c r="N747" s="2202" t="s">
        <v>4288</v>
      </c>
      <c r="O747" s="2202" t="s">
        <v>4289</v>
      </c>
    </row>
    <row r="748" spans="1:15" ht="43.2">
      <c r="C748" s="97" t="s">
        <v>4740</v>
      </c>
      <c r="D748" s="97" t="s">
        <v>4741</v>
      </c>
      <c r="E748" s="97" t="s">
        <v>4742</v>
      </c>
      <c r="F748" s="97" t="s">
        <v>4743</v>
      </c>
      <c r="G748" s="97" t="s">
        <v>4744</v>
      </c>
      <c r="H748" s="97" t="s">
        <v>4745</v>
      </c>
      <c r="I748" s="97" t="s">
        <v>4746</v>
      </c>
      <c r="J748" s="97" t="s">
        <v>4747</v>
      </c>
      <c r="K748" s="97" t="s">
        <v>4748</v>
      </c>
      <c r="L748" s="2203"/>
      <c r="M748" s="2203"/>
      <c r="N748" s="2203"/>
      <c r="O748" s="2203"/>
    </row>
    <row r="749" spans="1:15">
      <c r="C749" s="8" t="s">
        <v>2974</v>
      </c>
      <c r="D749" s="8" t="s">
        <v>2975</v>
      </c>
      <c r="E749" s="8" t="s">
        <v>2976</v>
      </c>
      <c r="F749" s="8" t="s">
        <v>2977</v>
      </c>
      <c r="G749" s="8" t="s">
        <v>2978</v>
      </c>
      <c r="H749" s="8" t="s">
        <v>2979</v>
      </c>
      <c r="I749" s="8" t="s">
        <v>2980</v>
      </c>
      <c r="J749" s="8" t="s">
        <v>2981</v>
      </c>
      <c r="K749" s="8" t="s">
        <v>2982</v>
      </c>
      <c r="L749" s="8" t="s">
        <v>2983</v>
      </c>
      <c r="M749" s="8" t="s">
        <v>2984</v>
      </c>
      <c r="N749" s="8" t="s">
        <v>2985</v>
      </c>
      <c r="O749" s="8" t="s">
        <v>2986</v>
      </c>
    </row>
    <row r="750" spans="1:15">
      <c r="A750" s="908" t="s">
        <v>4739</v>
      </c>
      <c r="B750" s="8"/>
      <c r="C750" s="38"/>
      <c r="D750" s="38"/>
      <c r="E750" s="38"/>
      <c r="F750" s="38"/>
      <c r="G750" s="38"/>
      <c r="H750" s="38"/>
      <c r="I750" s="38"/>
      <c r="J750" s="38"/>
      <c r="K750" s="38"/>
      <c r="L750" s="38"/>
      <c r="M750" s="38"/>
      <c r="N750" s="38"/>
      <c r="O750" s="38"/>
    </row>
    <row r="751" spans="1:15">
      <c r="A751" s="321" t="s">
        <v>4789</v>
      </c>
      <c r="B751" s="8" t="s">
        <v>4790</v>
      </c>
      <c r="C751" s="38"/>
      <c r="D751" s="38"/>
      <c r="E751" s="131"/>
      <c r="F751" s="131"/>
      <c r="G751" s="131"/>
      <c r="H751" s="131"/>
      <c r="I751" s="131"/>
      <c r="J751" s="131"/>
      <c r="K751" s="131"/>
      <c r="L751" s="131"/>
      <c r="M751" s="38"/>
      <c r="N751" s="38"/>
      <c r="O751" s="38"/>
    </row>
    <row r="752" spans="1:15">
      <c r="F752" s="42" t="s">
        <v>2415</v>
      </c>
      <c r="H752" s="42" t="s">
        <v>2415</v>
      </c>
      <c r="J752" s="42" t="s">
        <v>2415</v>
      </c>
      <c r="L752" s="42" t="s">
        <v>3764</v>
      </c>
      <c r="M752" s="42" t="s">
        <v>3764</v>
      </c>
      <c r="N752" s="42" t="s">
        <v>3764</v>
      </c>
      <c r="O752" s="42" t="s">
        <v>3764</v>
      </c>
    </row>
    <row r="753" spans="1:15">
      <c r="C753" s="42" t="s">
        <v>4780</v>
      </c>
      <c r="D753" s="42" t="s">
        <v>4780</v>
      </c>
      <c r="E753" s="42" t="s">
        <v>4781</v>
      </c>
      <c r="F753" s="42" t="s">
        <v>4782</v>
      </c>
      <c r="H753" s="42" t="s">
        <v>4783</v>
      </c>
      <c r="J753" s="42" t="s">
        <v>4784</v>
      </c>
      <c r="L753" s="42" t="s">
        <v>4071</v>
      </c>
      <c r="M753" s="42" t="s">
        <v>4071</v>
      </c>
      <c r="N753" s="42" t="s">
        <v>4071</v>
      </c>
      <c r="O753" s="42" t="s">
        <v>4071</v>
      </c>
    </row>
    <row r="754" spans="1:15">
      <c r="C754" s="42"/>
      <c r="D754" s="42" t="s">
        <v>90</v>
      </c>
      <c r="E754" s="42"/>
      <c r="F754" s="42" t="s">
        <v>90</v>
      </c>
      <c r="G754" s="42" t="s">
        <v>90</v>
      </c>
      <c r="H754" s="42" t="s">
        <v>90</v>
      </c>
      <c r="I754" s="42" t="s">
        <v>90</v>
      </c>
      <c r="J754" s="42" t="s">
        <v>90</v>
      </c>
      <c r="K754" s="42" t="s">
        <v>90</v>
      </c>
      <c r="L754" s="42" t="s">
        <v>90</v>
      </c>
      <c r="M754" s="42" t="s">
        <v>90</v>
      </c>
      <c r="N754" s="42" t="s">
        <v>90</v>
      </c>
      <c r="O754" s="42" t="s">
        <v>90</v>
      </c>
    </row>
    <row r="755" spans="1:15">
      <c r="C755" s="41" t="s">
        <v>114</v>
      </c>
      <c r="D755" s="41" t="s">
        <v>91</v>
      </c>
      <c r="E755" s="41" t="s">
        <v>114</v>
      </c>
      <c r="F755" s="41" t="s">
        <v>91</v>
      </c>
      <c r="G755" s="41" t="s">
        <v>141</v>
      </c>
      <c r="H755" s="41" t="s">
        <v>91</v>
      </c>
      <c r="I755" s="41" t="s">
        <v>141</v>
      </c>
      <c r="J755" s="41" t="s">
        <v>91</v>
      </c>
      <c r="K755" s="41" t="s">
        <v>141</v>
      </c>
      <c r="L755" s="41" t="s">
        <v>91</v>
      </c>
      <c r="M755" s="41" t="s">
        <v>91</v>
      </c>
      <c r="N755" s="41" t="s">
        <v>91</v>
      </c>
      <c r="O755" s="41" t="s">
        <v>91</v>
      </c>
    </row>
    <row r="756" spans="1:15">
      <c r="C756" s="47" t="s">
        <v>3765</v>
      </c>
      <c r="D756" s="47" t="s">
        <v>3765</v>
      </c>
      <c r="E756" s="47" t="s">
        <v>3765</v>
      </c>
      <c r="F756" s="47" t="s">
        <v>3765</v>
      </c>
      <c r="G756" s="41" t="s">
        <v>4785</v>
      </c>
      <c r="H756" s="47" t="s">
        <v>3765</v>
      </c>
      <c r="I756" s="41" t="s">
        <v>4786</v>
      </c>
      <c r="J756" s="47" t="s">
        <v>3765</v>
      </c>
      <c r="K756" s="41" t="s">
        <v>4787</v>
      </c>
      <c r="L756" s="47" t="s">
        <v>3765</v>
      </c>
      <c r="M756" s="47" t="s">
        <v>3765</v>
      </c>
      <c r="N756" s="47" t="s">
        <v>3765</v>
      </c>
      <c r="O756" s="47" t="s">
        <v>3765</v>
      </c>
    </row>
    <row r="757" spans="1:15">
      <c r="C757" s="41" t="s">
        <v>4680</v>
      </c>
      <c r="D757" s="41" t="s">
        <v>159</v>
      </c>
      <c r="E757" s="41" t="s">
        <v>4680</v>
      </c>
      <c r="F757" s="41" t="s">
        <v>1217</v>
      </c>
      <c r="G757" s="41"/>
      <c r="H757" s="41" t="s">
        <v>1217</v>
      </c>
      <c r="I757" s="41"/>
      <c r="J757" s="41" t="s">
        <v>1217</v>
      </c>
      <c r="K757" s="41"/>
      <c r="L757" s="41" t="s">
        <v>176</v>
      </c>
      <c r="M757" s="41" t="s">
        <v>176</v>
      </c>
      <c r="N757" s="41" t="s">
        <v>176</v>
      </c>
      <c r="O757" s="41" t="s">
        <v>176</v>
      </c>
    </row>
    <row r="758" spans="1:15">
      <c r="C758" s="41"/>
      <c r="D758" s="41"/>
      <c r="E758" s="41"/>
      <c r="F758" s="41"/>
      <c r="G758" s="41"/>
      <c r="H758" s="41"/>
      <c r="I758" s="41"/>
      <c r="J758" s="41"/>
      <c r="K758" s="41"/>
      <c r="L758" s="41"/>
      <c r="M758" s="41" t="s">
        <v>4385</v>
      </c>
      <c r="N758" s="41" t="s">
        <v>4386</v>
      </c>
      <c r="O758" s="41" t="s">
        <v>3976</v>
      </c>
    </row>
    <row r="759" spans="1:15">
      <c r="D759" s="41"/>
      <c r="E759" s="41"/>
      <c r="F759" s="41"/>
      <c r="G759" s="41"/>
      <c r="H759" s="41"/>
      <c r="I759" s="41"/>
      <c r="J759" s="41"/>
      <c r="K759" s="41"/>
      <c r="L759" s="41"/>
      <c r="M759" s="41"/>
      <c r="N759" s="41"/>
      <c r="O759" s="41"/>
    </row>
    <row r="760" spans="1:15">
      <c r="A760" s="1" t="s">
        <v>4791</v>
      </c>
    </row>
    <row r="762" spans="1:15">
      <c r="A762" s="165" t="s">
        <v>4792</v>
      </c>
    </row>
    <row r="764" spans="1:15" ht="15" customHeight="1">
      <c r="C764" s="2198" t="s">
        <v>274</v>
      </c>
      <c r="D764" s="2199"/>
      <c r="E764" s="2198" t="s">
        <v>277</v>
      </c>
      <c r="F764" s="2200"/>
      <c r="G764" s="2200"/>
      <c r="H764" s="2200"/>
      <c r="I764" s="2200"/>
      <c r="J764" s="2200"/>
      <c r="K764" s="2199"/>
      <c r="L764" s="2202" t="s">
        <v>4286</v>
      </c>
      <c r="M764" s="2202" t="s">
        <v>4287</v>
      </c>
      <c r="N764" s="2202" t="s">
        <v>4288</v>
      </c>
      <c r="O764" s="2202" t="s">
        <v>4289</v>
      </c>
    </row>
    <row r="765" spans="1:15" ht="43.2">
      <c r="C765" s="168" t="s">
        <v>4740</v>
      </c>
      <c r="D765" s="168" t="s">
        <v>4741</v>
      </c>
      <c r="E765" s="168" t="s">
        <v>4742</v>
      </c>
      <c r="F765" s="168" t="s">
        <v>4743</v>
      </c>
      <c r="G765" s="168" t="s">
        <v>4744</v>
      </c>
      <c r="H765" s="168" t="s">
        <v>4745</v>
      </c>
      <c r="I765" s="168" t="s">
        <v>4746</v>
      </c>
      <c r="J765" s="168" t="s">
        <v>4747</v>
      </c>
      <c r="K765" s="168" t="s">
        <v>4748</v>
      </c>
      <c r="L765" s="2203"/>
      <c r="M765" s="2203"/>
      <c r="N765" s="2203"/>
      <c r="O765" s="2203"/>
    </row>
    <row r="766" spans="1:15">
      <c r="C766" s="8" t="s">
        <v>2974</v>
      </c>
      <c r="D766" s="8" t="s">
        <v>2975</v>
      </c>
      <c r="E766" s="8" t="s">
        <v>2976</v>
      </c>
      <c r="F766" s="8" t="s">
        <v>2977</v>
      </c>
      <c r="G766" s="8" t="s">
        <v>2978</v>
      </c>
      <c r="H766" s="8" t="s">
        <v>2979</v>
      </c>
      <c r="I766" s="8" t="s">
        <v>2980</v>
      </c>
      <c r="J766" s="8" t="s">
        <v>2981</v>
      </c>
      <c r="K766" s="8" t="s">
        <v>2982</v>
      </c>
      <c r="L766" s="8" t="s">
        <v>2983</v>
      </c>
      <c r="M766" s="8" t="s">
        <v>2984</v>
      </c>
      <c r="N766" s="8" t="s">
        <v>2985</v>
      </c>
      <c r="O766" s="8" t="s">
        <v>2986</v>
      </c>
    </row>
    <row r="767" spans="1:15">
      <c r="A767" s="908" t="s">
        <v>4739</v>
      </c>
      <c r="B767" s="8"/>
      <c r="C767" s="38"/>
      <c r="D767" s="38"/>
      <c r="E767" s="38"/>
      <c r="F767" s="38"/>
      <c r="G767" s="38"/>
      <c r="H767" s="38"/>
      <c r="I767" s="38"/>
      <c r="J767" s="38"/>
      <c r="K767" s="38"/>
      <c r="L767" s="38"/>
      <c r="M767" s="38"/>
      <c r="N767" s="38"/>
      <c r="O767" s="38"/>
    </row>
    <row r="768" spans="1:15">
      <c r="A768" s="1051" t="s">
        <v>4793</v>
      </c>
      <c r="B768" s="8" t="s">
        <v>4794</v>
      </c>
      <c r="C768" s="131"/>
      <c r="D768" s="131"/>
      <c r="E768" s="38"/>
      <c r="F768" s="38"/>
      <c r="G768" s="38"/>
      <c r="H768" s="38"/>
      <c r="I768" s="38"/>
      <c r="J768" s="38"/>
      <c r="K768" s="38"/>
      <c r="L768" s="131"/>
      <c r="M768" s="131"/>
      <c r="N768" s="131"/>
      <c r="O768" s="131"/>
    </row>
    <row r="769" spans="3:15">
      <c r="F769" s="42" t="s">
        <v>2415</v>
      </c>
      <c r="H769" s="42" t="s">
        <v>2415</v>
      </c>
      <c r="J769" s="42" t="s">
        <v>2415</v>
      </c>
      <c r="L769" s="42" t="s">
        <v>3764</v>
      </c>
      <c r="M769" s="42" t="s">
        <v>3764</v>
      </c>
      <c r="N769" s="42" t="s">
        <v>3764</v>
      </c>
      <c r="O769" s="42" t="s">
        <v>3764</v>
      </c>
    </row>
    <row r="770" spans="3:15">
      <c r="C770" s="42" t="s">
        <v>4780</v>
      </c>
      <c r="D770" s="42" t="s">
        <v>4780</v>
      </c>
      <c r="E770" s="42" t="s">
        <v>4781</v>
      </c>
      <c r="F770" s="42" t="s">
        <v>4782</v>
      </c>
      <c r="H770" s="42" t="s">
        <v>4783</v>
      </c>
      <c r="J770" s="42" t="s">
        <v>4784</v>
      </c>
      <c r="L770" s="42" t="s">
        <v>4071</v>
      </c>
      <c r="M770" s="42" t="s">
        <v>4071</v>
      </c>
      <c r="N770" s="42" t="s">
        <v>4071</v>
      </c>
      <c r="O770" s="42" t="s">
        <v>4071</v>
      </c>
    </row>
    <row r="771" spans="3:15">
      <c r="C771" s="42"/>
      <c r="D771" s="42" t="s">
        <v>90</v>
      </c>
      <c r="E771" s="42"/>
      <c r="F771" s="42" t="s">
        <v>90</v>
      </c>
      <c r="G771" s="42" t="s">
        <v>90</v>
      </c>
      <c r="H771" s="42" t="s">
        <v>90</v>
      </c>
      <c r="I771" s="42" t="s">
        <v>90</v>
      </c>
      <c r="J771" s="42" t="s">
        <v>90</v>
      </c>
      <c r="K771" s="42" t="s">
        <v>90</v>
      </c>
      <c r="L771" s="42" t="s">
        <v>90</v>
      </c>
      <c r="M771" s="42" t="s">
        <v>90</v>
      </c>
      <c r="N771" s="42" t="s">
        <v>90</v>
      </c>
      <c r="O771" s="42" t="s">
        <v>90</v>
      </c>
    </row>
    <row r="772" spans="3:15">
      <c r="C772" s="41" t="s">
        <v>114</v>
      </c>
      <c r="D772" s="41" t="s">
        <v>91</v>
      </c>
      <c r="E772" s="41" t="s">
        <v>114</v>
      </c>
      <c r="F772" s="41" t="s">
        <v>91</v>
      </c>
      <c r="G772" s="41" t="s">
        <v>141</v>
      </c>
      <c r="H772" s="41" t="s">
        <v>91</v>
      </c>
      <c r="I772" s="41" t="s">
        <v>141</v>
      </c>
      <c r="J772" s="41" t="s">
        <v>91</v>
      </c>
      <c r="K772" s="41" t="s">
        <v>141</v>
      </c>
      <c r="L772" s="41" t="s">
        <v>91</v>
      </c>
      <c r="M772" s="41" t="s">
        <v>91</v>
      </c>
      <c r="N772" s="41" t="s">
        <v>91</v>
      </c>
      <c r="O772" s="41" t="s">
        <v>91</v>
      </c>
    </row>
    <row r="773" spans="3:15">
      <c r="C773" s="47" t="s">
        <v>3765</v>
      </c>
      <c r="D773" s="47" t="s">
        <v>3765</v>
      </c>
      <c r="E773" s="47" t="s">
        <v>3765</v>
      </c>
      <c r="F773" s="47" t="s">
        <v>3765</v>
      </c>
      <c r="G773" s="41" t="s">
        <v>4785</v>
      </c>
      <c r="H773" s="47" t="s">
        <v>3765</v>
      </c>
      <c r="I773" s="41" t="s">
        <v>4786</v>
      </c>
      <c r="J773" s="47" t="s">
        <v>3765</v>
      </c>
      <c r="K773" s="41" t="s">
        <v>4787</v>
      </c>
      <c r="L773" s="47" t="s">
        <v>3765</v>
      </c>
      <c r="M773" s="47" t="s">
        <v>3765</v>
      </c>
      <c r="N773" s="47" t="s">
        <v>3765</v>
      </c>
      <c r="O773" s="47" t="s">
        <v>3765</v>
      </c>
    </row>
    <row r="774" spans="3:15">
      <c r="C774" s="41" t="s">
        <v>4680</v>
      </c>
      <c r="D774" s="41" t="s">
        <v>159</v>
      </c>
      <c r="E774" s="41" t="s">
        <v>4680</v>
      </c>
      <c r="F774" s="41" t="s">
        <v>1217</v>
      </c>
      <c r="G774" s="41"/>
      <c r="H774" s="41" t="s">
        <v>1217</v>
      </c>
      <c r="I774" s="41"/>
      <c r="J774" s="41" t="s">
        <v>1217</v>
      </c>
      <c r="K774" s="41"/>
      <c r="L774" s="41" t="s">
        <v>176</v>
      </c>
      <c r="M774" s="41" t="s">
        <v>176</v>
      </c>
      <c r="N774" s="41" t="s">
        <v>176</v>
      </c>
      <c r="O774" s="41" t="s">
        <v>176</v>
      </c>
    </row>
    <row r="775" spans="3:15">
      <c r="C775" s="41"/>
      <c r="D775" s="41"/>
      <c r="E775" s="41"/>
      <c r="F775" s="41"/>
      <c r="G775" s="41"/>
      <c r="H775" s="41"/>
      <c r="I775" s="41"/>
      <c r="J775" s="41"/>
      <c r="K775" s="41"/>
      <c r="L775" s="41"/>
      <c r="M775" s="41" t="s">
        <v>4385</v>
      </c>
      <c r="N775" s="41" t="s">
        <v>4386</v>
      </c>
      <c r="O775" s="41" t="s">
        <v>3976</v>
      </c>
    </row>
    <row r="776" spans="3:15">
      <c r="C776" s="944"/>
      <c r="D776" s="944"/>
      <c r="E776" s="944"/>
      <c r="F776" s="944"/>
      <c r="G776" s="944"/>
      <c r="H776" s="944"/>
      <c r="I776" s="944"/>
    </row>
    <row r="811" spans="12:12">
      <c r="L811" s="124"/>
    </row>
  </sheetData>
  <mergeCells count="55">
    <mergeCell ref="O764:O765"/>
    <mergeCell ref="C747:D747"/>
    <mergeCell ref="E747:K747"/>
    <mergeCell ref="L747:L748"/>
    <mergeCell ref="M747:M748"/>
    <mergeCell ref="N747:N748"/>
    <mergeCell ref="O747:O748"/>
    <mergeCell ref="C764:D764"/>
    <mergeCell ref="E764:K764"/>
    <mergeCell ref="L764:L765"/>
    <mergeCell ref="M764:M765"/>
    <mergeCell ref="N764:N765"/>
    <mergeCell ref="O696:O697"/>
    <mergeCell ref="C677:C678"/>
    <mergeCell ref="D677:G677"/>
    <mergeCell ref="H677:H678"/>
    <mergeCell ref="I677:I678"/>
    <mergeCell ref="J677:J678"/>
    <mergeCell ref="K677:K678"/>
    <mergeCell ref="C696:D696"/>
    <mergeCell ref="E696:K696"/>
    <mergeCell ref="L696:L697"/>
    <mergeCell ref="M696:M697"/>
    <mergeCell ref="N696:N697"/>
    <mergeCell ref="K658:K659"/>
    <mergeCell ref="C607:C608"/>
    <mergeCell ref="D607:G607"/>
    <mergeCell ref="H607:H608"/>
    <mergeCell ref="I607:I608"/>
    <mergeCell ref="J607:J608"/>
    <mergeCell ref="C658:C659"/>
    <mergeCell ref="D658:G658"/>
    <mergeCell ref="H658:H659"/>
    <mergeCell ref="I658:I659"/>
    <mergeCell ref="J658:J659"/>
    <mergeCell ref="K555:K556"/>
    <mergeCell ref="L555:L556"/>
    <mergeCell ref="M555:M556"/>
    <mergeCell ref="N555:N556"/>
    <mergeCell ref="K607:K608"/>
    <mergeCell ref="C555:D555"/>
    <mergeCell ref="E555:F555"/>
    <mergeCell ref="G555:H555"/>
    <mergeCell ref="C312:G312"/>
    <mergeCell ref="C329:H329"/>
    <mergeCell ref="C378:E378"/>
    <mergeCell ref="C405:H405"/>
    <mergeCell ref="C423:F423"/>
    <mergeCell ref="C438:I438"/>
    <mergeCell ref="C462:E462"/>
    <mergeCell ref="C479:H479"/>
    <mergeCell ref="C498:G498"/>
    <mergeCell ref="C517:E517"/>
    <mergeCell ref="C534:F534"/>
    <mergeCell ref="I555:J555"/>
  </mergeCells>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6"/>
  <dimension ref="A1:AC832"/>
  <sheetViews>
    <sheetView showGridLines="0" zoomScale="80" zoomScaleNormal="80" workbookViewId="0"/>
  </sheetViews>
  <sheetFormatPr defaultColWidth="9.33203125" defaultRowHeight="14.4"/>
  <cols>
    <col min="1" max="1" width="60.5546875" style="35" customWidth="1"/>
    <col min="2" max="2" width="37" style="35" customWidth="1"/>
    <col min="3" max="3" width="45.6640625" style="35" customWidth="1"/>
    <col min="4" max="4" width="39.33203125" style="35" customWidth="1"/>
    <col min="5" max="10" width="13.44140625" style="35" customWidth="1"/>
    <col min="11" max="11" width="31" style="35" customWidth="1"/>
    <col min="12" max="12" width="36.44140625" style="35" customWidth="1"/>
    <col min="13" max="13" width="13.33203125" style="35" customWidth="1"/>
    <col min="14" max="14" width="18.5546875" style="35" customWidth="1"/>
    <col min="15" max="15" width="12.44140625" style="35" customWidth="1"/>
    <col min="16" max="16" width="11" style="35" customWidth="1"/>
    <col min="17" max="17" width="10.5546875" style="35" customWidth="1"/>
    <col min="18" max="18" width="11.5546875" style="35" customWidth="1"/>
    <col min="19" max="236" width="9.33203125" style="35"/>
    <col min="237" max="237" width="2.44140625" style="35" customWidth="1"/>
    <col min="238" max="238" width="3" style="35" customWidth="1"/>
    <col min="239" max="239" width="55" style="35" customWidth="1"/>
    <col min="240" max="245" width="18.5546875" style="35" customWidth="1"/>
    <col min="246" max="246" width="19.5546875" style="35" customWidth="1"/>
    <col min="247" max="249" width="18.5546875" style="35" customWidth="1"/>
    <col min="250" max="251" width="17.5546875" style="35" customWidth="1"/>
    <col min="252" max="253" width="20.5546875" style="35" customWidth="1"/>
    <col min="254" max="254" width="21.6640625" style="35" customWidth="1"/>
    <col min="255" max="256" width="17.5546875" style="35" customWidth="1"/>
    <col min="257" max="257" width="18.6640625" style="35" bestFit="1" customWidth="1"/>
    <col min="258" max="258" width="17.5546875" style="35" customWidth="1"/>
    <col min="259" max="492" width="9.33203125" style="35"/>
    <col min="493" max="493" width="2.44140625" style="35" customWidth="1"/>
    <col min="494" max="494" width="3" style="35" customWidth="1"/>
    <col min="495" max="495" width="55" style="35" customWidth="1"/>
    <col min="496" max="501" width="18.5546875" style="35" customWidth="1"/>
    <col min="502" max="502" width="19.5546875" style="35" customWidth="1"/>
    <col min="503" max="505" width="18.5546875" style="35" customWidth="1"/>
    <col min="506" max="507" width="17.5546875" style="35" customWidth="1"/>
    <col min="508" max="509" width="20.5546875" style="35" customWidth="1"/>
    <col min="510" max="510" width="21.6640625" style="35" customWidth="1"/>
    <col min="511" max="512" width="17.5546875" style="35" customWidth="1"/>
    <col min="513" max="513" width="18.6640625" style="35" bestFit="1" customWidth="1"/>
    <col min="514" max="514" width="17.5546875" style="35" customWidth="1"/>
    <col min="515" max="748" width="9.33203125" style="35"/>
    <col min="749" max="749" width="2.44140625" style="35" customWidth="1"/>
    <col min="750" max="750" width="3" style="35" customWidth="1"/>
    <col min="751" max="751" width="55" style="35" customWidth="1"/>
    <col min="752" max="757" width="18.5546875" style="35" customWidth="1"/>
    <col min="758" max="758" width="19.5546875" style="35" customWidth="1"/>
    <col min="759" max="761" width="18.5546875" style="35" customWidth="1"/>
    <col min="762" max="763" width="17.5546875" style="35" customWidth="1"/>
    <col min="764" max="765" width="20.5546875" style="35" customWidth="1"/>
    <col min="766" max="766" width="21.6640625" style="35" customWidth="1"/>
    <col min="767" max="768" width="17.5546875" style="35" customWidth="1"/>
    <col min="769" max="769" width="18.6640625" style="35" bestFit="1" customWidth="1"/>
    <col min="770" max="770" width="17.5546875" style="35" customWidth="1"/>
    <col min="771" max="1004" width="9.33203125" style="35"/>
    <col min="1005" max="1005" width="2.44140625" style="35" customWidth="1"/>
    <col min="1006" max="1006" width="3" style="35" customWidth="1"/>
    <col min="1007" max="1007" width="55" style="35" customWidth="1"/>
    <col min="1008" max="1013" width="18.5546875" style="35" customWidth="1"/>
    <col min="1014" max="1014" width="19.5546875" style="35" customWidth="1"/>
    <col min="1015" max="1017" width="18.5546875" style="35" customWidth="1"/>
    <col min="1018" max="1019" width="17.5546875" style="35" customWidth="1"/>
    <col min="1020" max="1021" width="20.5546875" style="35" customWidth="1"/>
    <col min="1022" max="1022" width="21.6640625" style="35" customWidth="1"/>
    <col min="1023" max="1024" width="17.5546875" style="35" customWidth="1"/>
    <col min="1025" max="1025" width="18.6640625" style="35" bestFit="1" customWidth="1"/>
    <col min="1026" max="1026" width="17.5546875" style="35" customWidth="1"/>
    <col min="1027" max="1260" width="9.33203125" style="35"/>
    <col min="1261" max="1261" width="2.44140625" style="35" customWidth="1"/>
    <col min="1262" max="1262" width="3" style="35" customWidth="1"/>
    <col min="1263" max="1263" width="55" style="35" customWidth="1"/>
    <col min="1264" max="1269" width="18.5546875" style="35" customWidth="1"/>
    <col min="1270" max="1270" width="19.5546875" style="35" customWidth="1"/>
    <col min="1271" max="1273" width="18.5546875" style="35" customWidth="1"/>
    <col min="1274" max="1275" width="17.5546875" style="35" customWidth="1"/>
    <col min="1276" max="1277" width="20.5546875" style="35" customWidth="1"/>
    <col min="1278" max="1278" width="21.6640625" style="35" customWidth="1"/>
    <col min="1279" max="1280" width="17.5546875" style="35" customWidth="1"/>
    <col min="1281" max="1281" width="18.6640625" style="35" bestFit="1" customWidth="1"/>
    <col min="1282" max="1282" width="17.5546875" style="35" customWidth="1"/>
    <col min="1283" max="1516" width="9.33203125" style="35"/>
    <col min="1517" max="1517" width="2.44140625" style="35" customWidth="1"/>
    <col min="1518" max="1518" width="3" style="35" customWidth="1"/>
    <col min="1519" max="1519" width="55" style="35" customWidth="1"/>
    <col min="1520" max="1525" width="18.5546875" style="35" customWidth="1"/>
    <col min="1526" max="1526" width="19.5546875" style="35" customWidth="1"/>
    <col min="1527" max="1529" width="18.5546875" style="35" customWidth="1"/>
    <col min="1530" max="1531" width="17.5546875" style="35" customWidth="1"/>
    <col min="1532" max="1533" width="20.5546875" style="35" customWidth="1"/>
    <col min="1534" max="1534" width="21.6640625" style="35" customWidth="1"/>
    <col min="1535" max="1536" width="17.5546875" style="35" customWidth="1"/>
    <col min="1537" max="1537" width="18.6640625" style="35" bestFit="1" customWidth="1"/>
    <col min="1538" max="1538" width="17.5546875" style="35" customWidth="1"/>
    <col min="1539" max="1772" width="9.33203125" style="35"/>
    <col min="1773" max="1773" width="2.44140625" style="35" customWidth="1"/>
    <col min="1774" max="1774" width="3" style="35" customWidth="1"/>
    <col min="1775" max="1775" width="55" style="35" customWidth="1"/>
    <col min="1776" max="1781" width="18.5546875" style="35" customWidth="1"/>
    <col min="1782" max="1782" width="19.5546875" style="35" customWidth="1"/>
    <col min="1783" max="1785" width="18.5546875" style="35" customWidth="1"/>
    <col min="1786" max="1787" width="17.5546875" style="35" customWidth="1"/>
    <col min="1788" max="1789" width="20.5546875" style="35" customWidth="1"/>
    <col min="1790" max="1790" width="21.6640625" style="35" customWidth="1"/>
    <col min="1791" max="1792" width="17.5546875" style="35" customWidth="1"/>
    <col min="1793" max="1793" width="18.6640625" style="35" bestFit="1" customWidth="1"/>
    <col min="1794" max="1794" width="17.5546875" style="35" customWidth="1"/>
    <col min="1795" max="2028" width="9.33203125" style="35"/>
    <col min="2029" max="2029" width="2.44140625" style="35" customWidth="1"/>
    <col min="2030" max="2030" width="3" style="35" customWidth="1"/>
    <col min="2031" max="2031" width="55" style="35" customWidth="1"/>
    <col min="2032" max="2037" width="18.5546875" style="35" customWidth="1"/>
    <col min="2038" max="2038" width="19.5546875" style="35" customWidth="1"/>
    <col min="2039" max="2041" width="18.5546875" style="35" customWidth="1"/>
    <col min="2042" max="2043" width="17.5546875" style="35" customWidth="1"/>
    <col min="2044" max="2045" width="20.5546875" style="35" customWidth="1"/>
    <col min="2046" max="2046" width="21.6640625" style="35" customWidth="1"/>
    <col min="2047" max="2048" width="17.5546875" style="35" customWidth="1"/>
    <col min="2049" max="2049" width="18.6640625" style="35" bestFit="1" customWidth="1"/>
    <col min="2050" max="2050" width="17.5546875" style="35" customWidth="1"/>
    <col min="2051" max="2284" width="9.33203125" style="35"/>
    <col min="2285" max="2285" width="2.44140625" style="35" customWidth="1"/>
    <col min="2286" max="2286" width="3" style="35" customWidth="1"/>
    <col min="2287" max="2287" width="55" style="35" customWidth="1"/>
    <col min="2288" max="2293" width="18.5546875" style="35" customWidth="1"/>
    <col min="2294" max="2294" width="19.5546875" style="35" customWidth="1"/>
    <col min="2295" max="2297" width="18.5546875" style="35" customWidth="1"/>
    <col min="2298" max="2299" width="17.5546875" style="35" customWidth="1"/>
    <col min="2300" max="2301" width="20.5546875" style="35" customWidth="1"/>
    <col min="2302" max="2302" width="21.6640625" style="35" customWidth="1"/>
    <col min="2303" max="2304" width="17.5546875" style="35" customWidth="1"/>
    <col min="2305" max="2305" width="18.6640625" style="35" bestFit="1" customWidth="1"/>
    <col min="2306" max="2306" width="17.5546875" style="35" customWidth="1"/>
    <col min="2307" max="2540" width="9.33203125" style="35"/>
    <col min="2541" max="2541" width="2.44140625" style="35" customWidth="1"/>
    <col min="2542" max="2542" width="3" style="35" customWidth="1"/>
    <col min="2543" max="2543" width="55" style="35" customWidth="1"/>
    <col min="2544" max="2549" width="18.5546875" style="35" customWidth="1"/>
    <col min="2550" max="2550" width="19.5546875" style="35" customWidth="1"/>
    <col min="2551" max="2553" width="18.5546875" style="35" customWidth="1"/>
    <col min="2554" max="2555" width="17.5546875" style="35" customWidth="1"/>
    <col min="2556" max="2557" width="20.5546875" style="35" customWidth="1"/>
    <col min="2558" max="2558" width="21.6640625" style="35" customWidth="1"/>
    <col min="2559" max="2560" width="17.5546875" style="35" customWidth="1"/>
    <col min="2561" max="2561" width="18.6640625" style="35" bestFit="1" customWidth="1"/>
    <col min="2562" max="2562" width="17.5546875" style="35" customWidth="1"/>
    <col min="2563" max="2796" width="9.33203125" style="35"/>
    <col min="2797" max="2797" width="2.44140625" style="35" customWidth="1"/>
    <col min="2798" max="2798" width="3" style="35" customWidth="1"/>
    <col min="2799" max="2799" width="55" style="35" customWidth="1"/>
    <col min="2800" max="2805" width="18.5546875" style="35" customWidth="1"/>
    <col min="2806" max="2806" width="19.5546875" style="35" customWidth="1"/>
    <col min="2807" max="2809" width="18.5546875" style="35" customWidth="1"/>
    <col min="2810" max="2811" width="17.5546875" style="35" customWidth="1"/>
    <col min="2812" max="2813" width="20.5546875" style="35" customWidth="1"/>
    <col min="2814" max="2814" width="21.6640625" style="35" customWidth="1"/>
    <col min="2815" max="2816" width="17.5546875" style="35" customWidth="1"/>
    <col min="2817" max="2817" width="18.6640625" style="35" bestFit="1" customWidth="1"/>
    <col min="2818" max="2818" width="17.5546875" style="35" customWidth="1"/>
    <col min="2819" max="3052" width="9.33203125" style="35"/>
    <col min="3053" max="3053" width="2.44140625" style="35" customWidth="1"/>
    <col min="3054" max="3054" width="3" style="35" customWidth="1"/>
    <col min="3055" max="3055" width="55" style="35" customWidth="1"/>
    <col min="3056" max="3061" width="18.5546875" style="35" customWidth="1"/>
    <col min="3062" max="3062" width="19.5546875" style="35" customWidth="1"/>
    <col min="3063" max="3065" width="18.5546875" style="35" customWidth="1"/>
    <col min="3066" max="3067" width="17.5546875" style="35" customWidth="1"/>
    <col min="3068" max="3069" width="20.5546875" style="35" customWidth="1"/>
    <col min="3070" max="3070" width="21.6640625" style="35" customWidth="1"/>
    <col min="3071" max="3072" width="17.5546875" style="35" customWidth="1"/>
    <col min="3073" max="3073" width="18.6640625" style="35" bestFit="1" customWidth="1"/>
    <col min="3074" max="3074" width="17.5546875" style="35" customWidth="1"/>
    <col min="3075" max="3308" width="9.33203125" style="35"/>
    <col min="3309" max="3309" width="2.44140625" style="35" customWidth="1"/>
    <col min="3310" max="3310" width="3" style="35" customWidth="1"/>
    <col min="3311" max="3311" width="55" style="35" customWidth="1"/>
    <col min="3312" max="3317" width="18.5546875" style="35" customWidth="1"/>
    <col min="3318" max="3318" width="19.5546875" style="35" customWidth="1"/>
    <col min="3319" max="3321" width="18.5546875" style="35" customWidth="1"/>
    <col min="3322" max="3323" width="17.5546875" style="35" customWidth="1"/>
    <col min="3324" max="3325" width="20.5546875" style="35" customWidth="1"/>
    <col min="3326" max="3326" width="21.6640625" style="35" customWidth="1"/>
    <col min="3327" max="3328" width="17.5546875" style="35" customWidth="1"/>
    <col min="3329" max="3329" width="18.6640625" style="35" bestFit="1" customWidth="1"/>
    <col min="3330" max="3330" width="17.5546875" style="35" customWidth="1"/>
    <col min="3331" max="3564" width="9.33203125" style="35"/>
    <col min="3565" max="3565" width="2.44140625" style="35" customWidth="1"/>
    <col min="3566" max="3566" width="3" style="35" customWidth="1"/>
    <col min="3567" max="3567" width="55" style="35" customWidth="1"/>
    <col min="3568" max="3573" width="18.5546875" style="35" customWidth="1"/>
    <col min="3574" max="3574" width="19.5546875" style="35" customWidth="1"/>
    <col min="3575" max="3577" width="18.5546875" style="35" customWidth="1"/>
    <col min="3578" max="3579" width="17.5546875" style="35" customWidth="1"/>
    <col min="3580" max="3581" width="20.5546875" style="35" customWidth="1"/>
    <col min="3582" max="3582" width="21.6640625" style="35" customWidth="1"/>
    <col min="3583" max="3584" width="17.5546875" style="35" customWidth="1"/>
    <col min="3585" max="3585" width="18.6640625" style="35" bestFit="1" customWidth="1"/>
    <col min="3586" max="3586" width="17.5546875" style="35" customWidth="1"/>
    <col min="3587" max="3820" width="9.33203125" style="35"/>
    <col min="3821" max="3821" width="2.44140625" style="35" customWidth="1"/>
    <col min="3822" max="3822" width="3" style="35" customWidth="1"/>
    <col min="3823" max="3823" width="55" style="35" customWidth="1"/>
    <col min="3824" max="3829" width="18.5546875" style="35" customWidth="1"/>
    <col min="3830" max="3830" width="19.5546875" style="35" customWidth="1"/>
    <col min="3831" max="3833" width="18.5546875" style="35" customWidth="1"/>
    <col min="3834" max="3835" width="17.5546875" style="35" customWidth="1"/>
    <col min="3836" max="3837" width="20.5546875" style="35" customWidth="1"/>
    <col min="3838" max="3838" width="21.6640625" style="35" customWidth="1"/>
    <col min="3839" max="3840" width="17.5546875" style="35" customWidth="1"/>
    <col min="3841" max="3841" width="18.6640625" style="35" bestFit="1" customWidth="1"/>
    <col min="3842" max="3842" width="17.5546875" style="35" customWidth="1"/>
    <col min="3843" max="4076" width="9.33203125" style="35"/>
    <col min="4077" max="4077" width="2.44140625" style="35" customWidth="1"/>
    <col min="4078" max="4078" width="3" style="35" customWidth="1"/>
    <col min="4079" max="4079" width="55" style="35" customWidth="1"/>
    <col min="4080" max="4085" width="18.5546875" style="35" customWidth="1"/>
    <col min="4086" max="4086" width="19.5546875" style="35" customWidth="1"/>
    <col min="4087" max="4089" width="18.5546875" style="35" customWidth="1"/>
    <col min="4090" max="4091" width="17.5546875" style="35" customWidth="1"/>
    <col min="4092" max="4093" width="20.5546875" style="35" customWidth="1"/>
    <col min="4094" max="4094" width="21.6640625" style="35" customWidth="1"/>
    <col min="4095" max="4096" width="17.5546875" style="35" customWidth="1"/>
    <col min="4097" max="4097" width="18.6640625" style="35" bestFit="1" customWidth="1"/>
    <col min="4098" max="4098" width="17.5546875" style="35" customWidth="1"/>
    <col min="4099" max="4332" width="9.33203125" style="35"/>
    <col min="4333" max="4333" width="2.44140625" style="35" customWidth="1"/>
    <col min="4334" max="4334" width="3" style="35" customWidth="1"/>
    <col min="4335" max="4335" width="55" style="35" customWidth="1"/>
    <col min="4336" max="4341" width="18.5546875" style="35" customWidth="1"/>
    <col min="4342" max="4342" width="19.5546875" style="35" customWidth="1"/>
    <col min="4343" max="4345" width="18.5546875" style="35" customWidth="1"/>
    <col min="4346" max="4347" width="17.5546875" style="35" customWidth="1"/>
    <col min="4348" max="4349" width="20.5546875" style="35" customWidth="1"/>
    <col min="4350" max="4350" width="21.6640625" style="35" customWidth="1"/>
    <col min="4351" max="4352" width="17.5546875" style="35" customWidth="1"/>
    <col min="4353" max="4353" width="18.6640625" style="35" bestFit="1" customWidth="1"/>
    <col min="4354" max="4354" width="17.5546875" style="35" customWidth="1"/>
    <col min="4355" max="4588" width="9.33203125" style="35"/>
    <col min="4589" max="4589" width="2.44140625" style="35" customWidth="1"/>
    <col min="4590" max="4590" width="3" style="35" customWidth="1"/>
    <col min="4591" max="4591" width="55" style="35" customWidth="1"/>
    <col min="4592" max="4597" width="18.5546875" style="35" customWidth="1"/>
    <col min="4598" max="4598" width="19.5546875" style="35" customWidth="1"/>
    <col min="4599" max="4601" width="18.5546875" style="35" customWidth="1"/>
    <col min="4602" max="4603" width="17.5546875" style="35" customWidth="1"/>
    <col min="4604" max="4605" width="20.5546875" style="35" customWidth="1"/>
    <col min="4606" max="4606" width="21.6640625" style="35" customWidth="1"/>
    <col min="4607" max="4608" width="17.5546875" style="35" customWidth="1"/>
    <col min="4609" max="4609" width="18.6640625" style="35" bestFit="1" customWidth="1"/>
    <col min="4610" max="4610" width="17.5546875" style="35" customWidth="1"/>
    <col min="4611" max="4844" width="9.33203125" style="35"/>
    <col min="4845" max="4845" width="2.44140625" style="35" customWidth="1"/>
    <col min="4846" max="4846" width="3" style="35" customWidth="1"/>
    <col min="4847" max="4847" width="55" style="35" customWidth="1"/>
    <col min="4848" max="4853" width="18.5546875" style="35" customWidth="1"/>
    <col min="4854" max="4854" width="19.5546875" style="35" customWidth="1"/>
    <col min="4855" max="4857" width="18.5546875" style="35" customWidth="1"/>
    <col min="4858" max="4859" width="17.5546875" style="35" customWidth="1"/>
    <col min="4860" max="4861" width="20.5546875" style="35" customWidth="1"/>
    <col min="4862" max="4862" width="21.6640625" style="35" customWidth="1"/>
    <col min="4863" max="4864" width="17.5546875" style="35" customWidth="1"/>
    <col min="4865" max="4865" width="18.6640625" style="35" bestFit="1" customWidth="1"/>
    <col min="4866" max="4866" width="17.5546875" style="35" customWidth="1"/>
    <col min="4867" max="5100" width="9.33203125" style="35"/>
    <col min="5101" max="5101" width="2.44140625" style="35" customWidth="1"/>
    <col min="5102" max="5102" width="3" style="35" customWidth="1"/>
    <col min="5103" max="5103" width="55" style="35" customWidth="1"/>
    <col min="5104" max="5109" width="18.5546875" style="35" customWidth="1"/>
    <col min="5110" max="5110" width="19.5546875" style="35" customWidth="1"/>
    <col min="5111" max="5113" width="18.5546875" style="35" customWidth="1"/>
    <col min="5114" max="5115" width="17.5546875" style="35" customWidth="1"/>
    <col min="5116" max="5117" width="20.5546875" style="35" customWidth="1"/>
    <col min="5118" max="5118" width="21.6640625" style="35" customWidth="1"/>
    <col min="5119" max="5120" width="17.5546875" style="35" customWidth="1"/>
    <col min="5121" max="5121" width="18.6640625" style="35" bestFit="1" customWidth="1"/>
    <col min="5122" max="5122" width="17.5546875" style="35" customWidth="1"/>
    <col min="5123" max="5356" width="9.33203125" style="35"/>
    <col min="5357" max="5357" width="2.44140625" style="35" customWidth="1"/>
    <col min="5358" max="5358" width="3" style="35" customWidth="1"/>
    <col min="5359" max="5359" width="55" style="35" customWidth="1"/>
    <col min="5360" max="5365" width="18.5546875" style="35" customWidth="1"/>
    <col min="5366" max="5366" width="19.5546875" style="35" customWidth="1"/>
    <col min="5367" max="5369" width="18.5546875" style="35" customWidth="1"/>
    <col min="5370" max="5371" width="17.5546875" style="35" customWidth="1"/>
    <col min="5372" max="5373" width="20.5546875" style="35" customWidth="1"/>
    <col min="5374" max="5374" width="21.6640625" style="35" customWidth="1"/>
    <col min="5375" max="5376" width="17.5546875" style="35" customWidth="1"/>
    <col min="5377" max="5377" width="18.6640625" style="35" bestFit="1" customWidth="1"/>
    <col min="5378" max="5378" width="17.5546875" style="35" customWidth="1"/>
    <col min="5379" max="5612" width="9.33203125" style="35"/>
    <col min="5613" max="5613" width="2.44140625" style="35" customWidth="1"/>
    <col min="5614" max="5614" width="3" style="35" customWidth="1"/>
    <col min="5615" max="5615" width="55" style="35" customWidth="1"/>
    <col min="5616" max="5621" width="18.5546875" style="35" customWidth="1"/>
    <col min="5622" max="5622" width="19.5546875" style="35" customWidth="1"/>
    <col min="5623" max="5625" width="18.5546875" style="35" customWidth="1"/>
    <col min="5626" max="5627" width="17.5546875" style="35" customWidth="1"/>
    <col min="5628" max="5629" width="20.5546875" style="35" customWidth="1"/>
    <col min="5630" max="5630" width="21.6640625" style="35" customWidth="1"/>
    <col min="5631" max="5632" width="17.5546875" style="35" customWidth="1"/>
    <col min="5633" max="5633" width="18.6640625" style="35" bestFit="1" customWidth="1"/>
    <col min="5634" max="5634" width="17.5546875" style="35" customWidth="1"/>
    <col min="5635" max="5868" width="9.33203125" style="35"/>
    <col min="5869" max="5869" width="2.44140625" style="35" customWidth="1"/>
    <col min="5870" max="5870" width="3" style="35" customWidth="1"/>
    <col min="5871" max="5871" width="55" style="35" customWidth="1"/>
    <col min="5872" max="5877" width="18.5546875" style="35" customWidth="1"/>
    <col min="5878" max="5878" width="19.5546875" style="35" customWidth="1"/>
    <col min="5879" max="5881" width="18.5546875" style="35" customWidth="1"/>
    <col min="5882" max="5883" width="17.5546875" style="35" customWidth="1"/>
    <col min="5884" max="5885" width="20.5546875" style="35" customWidth="1"/>
    <col min="5886" max="5886" width="21.6640625" style="35" customWidth="1"/>
    <col min="5887" max="5888" width="17.5546875" style="35" customWidth="1"/>
    <col min="5889" max="5889" width="18.6640625" style="35" bestFit="1" customWidth="1"/>
    <col min="5890" max="5890" width="17.5546875" style="35" customWidth="1"/>
    <col min="5891" max="6124" width="9.33203125" style="35"/>
    <col min="6125" max="6125" width="2.44140625" style="35" customWidth="1"/>
    <col min="6126" max="6126" width="3" style="35" customWidth="1"/>
    <col min="6127" max="6127" width="55" style="35" customWidth="1"/>
    <col min="6128" max="6133" width="18.5546875" style="35" customWidth="1"/>
    <col min="6134" max="6134" width="19.5546875" style="35" customWidth="1"/>
    <col min="6135" max="6137" width="18.5546875" style="35" customWidth="1"/>
    <col min="6138" max="6139" width="17.5546875" style="35" customWidth="1"/>
    <col min="6140" max="6141" width="20.5546875" style="35" customWidth="1"/>
    <col min="6142" max="6142" width="21.6640625" style="35" customWidth="1"/>
    <col min="6143" max="6144" width="17.5546875" style="35" customWidth="1"/>
    <col min="6145" max="6145" width="18.6640625" style="35" bestFit="1" customWidth="1"/>
    <col min="6146" max="6146" width="17.5546875" style="35" customWidth="1"/>
    <col min="6147" max="6380" width="9.33203125" style="35"/>
    <col min="6381" max="6381" width="2.44140625" style="35" customWidth="1"/>
    <col min="6382" max="6382" width="3" style="35" customWidth="1"/>
    <col min="6383" max="6383" width="55" style="35" customWidth="1"/>
    <col min="6384" max="6389" width="18.5546875" style="35" customWidth="1"/>
    <col min="6390" max="6390" width="19.5546875" style="35" customWidth="1"/>
    <col min="6391" max="6393" width="18.5546875" style="35" customWidth="1"/>
    <col min="6394" max="6395" width="17.5546875" style="35" customWidth="1"/>
    <col min="6396" max="6397" width="20.5546875" style="35" customWidth="1"/>
    <col min="6398" max="6398" width="21.6640625" style="35" customWidth="1"/>
    <col min="6399" max="6400" width="17.5546875" style="35" customWidth="1"/>
    <col min="6401" max="6401" width="18.6640625" style="35" bestFit="1" customWidth="1"/>
    <col min="6402" max="6402" width="17.5546875" style="35" customWidth="1"/>
    <col min="6403" max="6636" width="9.33203125" style="35"/>
    <col min="6637" max="6637" width="2.44140625" style="35" customWidth="1"/>
    <col min="6638" max="6638" width="3" style="35" customWidth="1"/>
    <col min="6639" max="6639" width="55" style="35" customWidth="1"/>
    <col min="6640" max="6645" width="18.5546875" style="35" customWidth="1"/>
    <col min="6646" max="6646" width="19.5546875" style="35" customWidth="1"/>
    <col min="6647" max="6649" width="18.5546875" style="35" customWidth="1"/>
    <col min="6650" max="6651" width="17.5546875" style="35" customWidth="1"/>
    <col min="6652" max="6653" width="20.5546875" style="35" customWidth="1"/>
    <col min="6654" max="6654" width="21.6640625" style="35" customWidth="1"/>
    <col min="6655" max="6656" width="17.5546875" style="35" customWidth="1"/>
    <col min="6657" max="6657" width="18.6640625" style="35" bestFit="1" customWidth="1"/>
    <col min="6658" max="6658" width="17.5546875" style="35" customWidth="1"/>
    <col min="6659" max="6892" width="9.33203125" style="35"/>
    <col min="6893" max="6893" width="2.44140625" style="35" customWidth="1"/>
    <col min="6894" max="6894" width="3" style="35" customWidth="1"/>
    <col min="6895" max="6895" width="55" style="35" customWidth="1"/>
    <col min="6896" max="6901" width="18.5546875" style="35" customWidth="1"/>
    <col min="6902" max="6902" width="19.5546875" style="35" customWidth="1"/>
    <col min="6903" max="6905" width="18.5546875" style="35" customWidth="1"/>
    <col min="6906" max="6907" width="17.5546875" style="35" customWidth="1"/>
    <col min="6908" max="6909" width="20.5546875" style="35" customWidth="1"/>
    <col min="6910" max="6910" width="21.6640625" style="35" customWidth="1"/>
    <col min="6911" max="6912" width="17.5546875" style="35" customWidth="1"/>
    <col min="6913" max="6913" width="18.6640625" style="35" bestFit="1" customWidth="1"/>
    <col min="6914" max="6914" width="17.5546875" style="35" customWidth="1"/>
    <col min="6915" max="7148" width="9.33203125" style="35"/>
    <col min="7149" max="7149" width="2.44140625" style="35" customWidth="1"/>
    <col min="7150" max="7150" width="3" style="35" customWidth="1"/>
    <col min="7151" max="7151" width="55" style="35" customWidth="1"/>
    <col min="7152" max="7157" width="18.5546875" style="35" customWidth="1"/>
    <col min="7158" max="7158" width="19.5546875" style="35" customWidth="1"/>
    <col min="7159" max="7161" width="18.5546875" style="35" customWidth="1"/>
    <col min="7162" max="7163" width="17.5546875" style="35" customWidth="1"/>
    <col min="7164" max="7165" width="20.5546875" style="35" customWidth="1"/>
    <col min="7166" max="7166" width="21.6640625" style="35" customWidth="1"/>
    <col min="7167" max="7168" width="17.5546875" style="35" customWidth="1"/>
    <col min="7169" max="7169" width="18.6640625" style="35" bestFit="1" customWidth="1"/>
    <col min="7170" max="7170" width="17.5546875" style="35" customWidth="1"/>
    <col min="7171" max="7404" width="9.33203125" style="35"/>
    <col min="7405" max="7405" width="2.44140625" style="35" customWidth="1"/>
    <col min="7406" max="7406" width="3" style="35" customWidth="1"/>
    <col min="7407" max="7407" width="55" style="35" customWidth="1"/>
    <col min="7408" max="7413" width="18.5546875" style="35" customWidth="1"/>
    <col min="7414" max="7414" width="19.5546875" style="35" customWidth="1"/>
    <col min="7415" max="7417" width="18.5546875" style="35" customWidth="1"/>
    <col min="7418" max="7419" width="17.5546875" style="35" customWidth="1"/>
    <col min="7420" max="7421" width="20.5546875" style="35" customWidth="1"/>
    <col min="7422" max="7422" width="21.6640625" style="35" customWidth="1"/>
    <col min="7423" max="7424" width="17.5546875" style="35" customWidth="1"/>
    <col min="7425" max="7425" width="18.6640625" style="35" bestFit="1" customWidth="1"/>
    <col min="7426" max="7426" width="17.5546875" style="35" customWidth="1"/>
    <col min="7427" max="7660" width="9.33203125" style="35"/>
    <col min="7661" max="7661" width="2.44140625" style="35" customWidth="1"/>
    <col min="7662" max="7662" width="3" style="35" customWidth="1"/>
    <col min="7663" max="7663" width="55" style="35" customWidth="1"/>
    <col min="7664" max="7669" width="18.5546875" style="35" customWidth="1"/>
    <col min="7670" max="7670" width="19.5546875" style="35" customWidth="1"/>
    <col min="7671" max="7673" width="18.5546875" style="35" customWidth="1"/>
    <col min="7674" max="7675" width="17.5546875" style="35" customWidth="1"/>
    <col min="7676" max="7677" width="20.5546875" style="35" customWidth="1"/>
    <col min="7678" max="7678" width="21.6640625" style="35" customWidth="1"/>
    <col min="7679" max="7680" width="17.5546875" style="35" customWidth="1"/>
    <col min="7681" max="7681" width="18.6640625" style="35" bestFit="1" customWidth="1"/>
    <col min="7682" max="7682" width="17.5546875" style="35" customWidth="1"/>
    <col min="7683" max="7916" width="9.33203125" style="35"/>
    <col min="7917" max="7917" width="2.44140625" style="35" customWidth="1"/>
    <col min="7918" max="7918" width="3" style="35" customWidth="1"/>
    <col min="7919" max="7919" width="55" style="35" customWidth="1"/>
    <col min="7920" max="7925" width="18.5546875" style="35" customWidth="1"/>
    <col min="7926" max="7926" width="19.5546875" style="35" customWidth="1"/>
    <col min="7927" max="7929" width="18.5546875" style="35" customWidth="1"/>
    <col min="7930" max="7931" width="17.5546875" style="35" customWidth="1"/>
    <col min="7932" max="7933" width="20.5546875" style="35" customWidth="1"/>
    <col min="7934" max="7934" width="21.6640625" style="35" customWidth="1"/>
    <col min="7935" max="7936" width="17.5546875" style="35" customWidth="1"/>
    <col min="7937" max="7937" width="18.6640625" style="35" bestFit="1" customWidth="1"/>
    <col min="7938" max="7938" width="17.5546875" style="35" customWidth="1"/>
    <col min="7939" max="8172" width="9.33203125" style="35"/>
    <col min="8173" max="8173" width="2.44140625" style="35" customWidth="1"/>
    <col min="8174" max="8174" width="3" style="35" customWidth="1"/>
    <col min="8175" max="8175" width="55" style="35" customWidth="1"/>
    <col min="8176" max="8181" width="18.5546875" style="35" customWidth="1"/>
    <col min="8182" max="8182" width="19.5546875" style="35" customWidth="1"/>
    <col min="8183" max="8185" width="18.5546875" style="35" customWidth="1"/>
    <col min="8186" max="8187" width="17.5546875" style="35" customWidth="1"/>
    <col min="8188" max="8189" width="20.5546875" style="35" customWidth="1"/>
    <col min="8190" max="8190" width="21.6640625" style="35" customWidth="1"/>
    <col min="8191" max="8192" width="17.5546875" style="35" customWidth="1"/>
    <col min="8193" max="8193" width="18.6640625" style="35" bestFit="1" customWidth="1"/>
    <col min="8194" max="8194" width="17.5546875" style="35" customWidth="1"/>
    <col min="8195" max="8428" width="9.33203125" style="35"/>
    <col min="8429" max="8429" width="2.44140625" style="35" customWidth="1"/>
    <col min="8430" max="8430" width="3" style="35" customWidth="1"/>
    <col min="8431" max="8431" width="55" style="35" customWidth="1"/>
    <col min="8432" max="8437" width="18.5546875" style="35" customWidth="1"/>
    <col min="8438" max="8438" width="19.5546875" style="35" customWidth="1"/>
    <col min="8439" max="8441" width="18.5546875" style="35" customWidth="1"/>
    <col min="8442" max="8443" width="17.5546875" style="35" customWidth="1"/>
    <col min="8444" max="8445" width="20.5546875" style="35" customWidth="1"/>
    <col min="8446" max="8446" width="21.6640625" style="35" customWidth="1"/>
    <col min="8447" max="8448" width="17.5546875" style="35" customWidth="1"/>
    <col min="8449" max="8449" width="18.6640625" style="35" bestFit="1" customWidth="1"/>
    <col min="8450" max="8450" width="17.5546875" style="35" customWidth="1"/>
    <col min="8451" max="8684" width="9.33203125" style="35"/>
    <col min="8685" max="8685" width="2.44140625" style="35" customWidth="1"/>
    <col min="8686" max="8686" width="3" style="35" customWidth="1"/>
    <col min="8687" max="8687" width="55" style="35" customWidth="1"/>
    <col min="8688" max="8693" width="18.5546875" style="35" customWidth="1"/>
    <col min="8694" max="8694" width="19.5546875" style="35" customWidth="1"/>
    <col min="8695" max="8697" width="18.5546875" style="35" customWidth="1"/>
    <col min="8698" max="8699" width="17.5546875" style="35" customWidth="1"/>
    <col min="8700" max="8701" width="20.5546875" style="35" customWidth="1"/>
    <col min="8702" max="8702" width="21.6640625" style="35" customWidth="1"/>
    <col min="8703" max="8704" width="17.5546875" style="35" customWidth="1"/>
    <col min="8705" max="8705" width="18.6640625" style="35" bestFit="1" customWidth="1"/>
    <col min="8706" max="8706" width="17.5546875" style="35" customWidth="1"/>
    <col min="8707" max="8940" width="9.33203125" style="35"/>
    <col min="8941" max="8941" width="2.44140625" style="35" customWidth="1"/>
    <col min="8942" max="8942" width="3" style="35" customWidth="1"/>
    <col min="8943" max="8943" width="55" style="35" customWidth="1"/>
    <col min="8944" max="8949" width="18.5546875" style="35" customWidth="1"/>
    <col min="8950" max="8950" width="19.5546875" style="35" customWidth="1"/>
    <col min="8951" max="8953" width="18.5546875" style="35" customWidth="1"/>
    <col min="8954" max="8955" width="17.5546875" style="35" customWidth="1"/>
    <col min="8956" max="8957" width="20.5546875" style="35" customWidth="1"/>
    <col min="8958" max="8958" width="21.6640625" style="35" customWidth="1"/>
    <col min="8959" max="8960" width="17.5546875" style="35" customWidth="1"/>
    <col min="8961" max="8961" width="18.6640625" style="35" bestFit="1" customWidth="1"/>
    <col min="8962" max="8962" width="17.5546875" style="35" customWidth="1"/>
    <col min="8963" max="9196" width="9.33203125" style="35"/>
    <col min="9197" max="9197" width="2.44140625" style="35" customWidth="1"/>
    <col min="9198" max="9198" width="3" style="35" customWidth="1"/>
    <col min="9199" max="9199" width="55" style="35" customWidth="1"/>
    <col min="9200" max="9205" width="18.5546875" style="35" customWidth="1"/>
    <col min="9206" max="9206" width="19.5546875" style="35" customWidth="1"/>
    <col min="9207" max="9209" width="18.5546875" style="35" customWidth="1"/>
    <col min="9210" max="9211" width="17.5546875" style="35" customWidth="1"/>
    <col min="9212" max="9213" width="20.5546875" style="35" customWidth="1"/>
    <col min="9214" max="9214" width="21.6640625" style="35" customWidth="1"/>
    <col min="9215" max="9216" width="17.5546875" style="35" customWidth="1"/>
    <col min="9217" max="9217" width="18.6640625" style="35" bestFit="1" customWidth="1"/>
    <col min="9218" max="9218" width="17.5546875" style="35" customWidth="1"/>
    <col min="9219" max="9452" width="9.33203125" style="35"/>
    <col min="9453" max="9453" width="2.44140625" style="35" customWidth="1"/>
    <col min="9454" max="9454" width="3" style="35" customWidth="1"/>
    <col min="9455" max="9455" width="55" style="35" customWidth="1"/>
    <col min="9456" max="9461" width="18.5546875" style="35" customWidth="1"/>
    <col min="9462" max="9462" width="19.5546875" style="35" customWidth="1"/>
    <col min="9463" max="9465" width="18.5546875" style="35" customWidth="1"/>
    <col min="9466" max="9467" width="17.5546875" style="35" customWidth="1"/>
    <col min="9468" max="9469" width="20.5546875" style="35" customWidth="1"/>
    <col min="9470" max="9470" width="21.6640625" style="35" customWidth="1"/>
    <col min="9471" max="9472" width="17.5546875" style="35" customWidth="1"/>
    <col min="9473" max="9473" width="18.6640625" style="35" bestFit="1" customWidth="1"/>
    <col min="9474" max="9474" width="17.5546875" style="35" customWidth="1"/>
    <col min="9475" max="9708" width="9.33203125" style="35"/>
    <col min="9709" max="9709" width="2.44140625" style="35" customWidth="1"/>
    <col min="9710" max="9710" width="3" style="35" customWidth="1"/>
    <col min="9711" max="9711" width="55" style="35" customWidth="1"/>
    <col min="9712" max="9717" width="18.5546875" style="35" customWidth="1"/>
    <col min="9718" max="9718" width="19.5546875" style="35" customWidth="1"/>
    <col min="9719" max="9721" width="18.5546875" style="35" customWidth="1"/>
    <col min="9722" max="9723" width="17.5546875" style="35" customWidth="1"/>
    <col min="9724" max="9725" width="20.5546875" style="35" customWidth="1"/>
    <col min="9726" max="9726" width="21.6640625" style="35" customWidth="1"/>
    <col min="9727" max="9728" width="17.5546875" style="35" customWidth="1"/>
    <col min="9729" max="9729" width="18.6640625" style="35" bestFit="1" customWidth="1"/>
    <col min="9730" max="9730" width="17.5546875" style="35" customWidth="1"/>
    <col min="9731" max="9964" width="9.33203125" style="35"/>
    <col min="9965" max="9965" width="2.44140625" style="35" customWidth="1"/>
    <col min="9966" max="9966" width="3" style="35" customWidth="1"/>
    <col min="9967" max="9967" width="55" style="35" customWidth="1"/>
    <col min="9968" max="9973" width="18.5546875" style="35" customWidth="1"/>
    <col min="9974" max="9974" width="19.5546875" style="35" customWidth="1"/>
    <col min="9975" max="9977" width="18.5546875" style="35" customWidth="1"/>
    <col min="9978" max="9979" width="17.5546875" style="35" customWidth="1"/>
    <col min="9980" max="9981" width="20.5546875" style="35" customWidth="1"/>
    <col min="9982" max="9982" width="21.6640625" style="35" customWidth="1"/>
    <col min="9983" max="9984" width="17.5546875" style="35" customWidth="1"/>
    <col min="9985" max="9985" width="18.6640625" style="35" bestFit="1" customWidth="1"/>
    <col min="9986" max="9986" width="17.5546875" style="35" customWidth="1"/>
    <col min="9987" max="10220" width="9.33203125" style="35"/>
    <col min="10221" max="10221" width="2.44140625" style="35" customWidth="1"/>
    <col min="10222" max="10222" width="3" style="35" customWidth="1"/>
    <col min="10223" max="10223" width="55" style="35" customWidth="1"/>
    <col min="10224" max="10229" width="18.5546875" style="35" customWidth="1"/>
    <col min="10230" max="10230" width="19.5546875" style="35" customWidth="1"/>
    <col min="10231" max="10233" width="18.5546875" style="35" customWidth="1"/>
    <col min="10234" max="10235" width="17.5546875" style="35" customWidth="1"/>
    <col min="10236" max="10237" width="20.5546875" style="35" customWidth="1"/>
    <col min="10238" max="10238" width="21.6640625" style="35" customWidth="1"/>
    <col min="10239" max="10240" width="17.5546875" style="35" customWidth="1"/>
    <col min="10241" max="10241" width="18.6640625" style="35" bestFit="1" customWidth="1"/>
    <col min="10242" max="10242" width="17.5546875" style="35" customWidth="1"/>
    <col min="10243" max="10476" width="9.33203125" style="35"/>
    <col min="10477" max="10477" width="2.44140625" style="35" customWidth="1"/>
    <col min="10478" max="10478" width="3" style="35" customWidth="1"/>
    <col min="10479" max="10479" width="55" style="35" customWidth="1"/>
    <col min="10480" max="10485" width="18.5546875" style="35" customWidth="1"/>
    <col min="10486" max="10486" width="19.5546875" style="35" customWidth="1"/>
    <col min="10487" max="10489" width="18.5546875" style="35" customWidth="1"/>
    <col min="10490" max="10491" width="17.5546875" style="35" customWidth="1"/>
    <col min="10492" max="10493" width="20.5546875" style="35" customWidth="1"/>
    <col min="10494" max="10494" width="21.6640625" style="35" customWidth="1"/>
    <col min="10495" max="10496" width="17.5546875" style="35" customWidth="1"/>
    <col min="10497" max="10497" width="18.6640625" style="35" bestFit="1" customWidth="1"/>
    <col min="10498" max="10498" width="17.5546875" style="35" customWidth="1"/>
    <col min="10499" max="10732" width="9.33203125" style="35"/>
    <col min="10733" max="10733" width="2.44140625" style="35" customWidth="1"/>
    <col min="10734" max="10734" width="3" style="35" customWidth="1"/>
    <col min="10735" max="10735" width="55" style="35" customWidth="1"/>
    <col min="10736" max="10741" width="18.5546875" style="35" customWidth="1"/>
    <col min="10742" max="10742" width="19.5546875" style="35" customWidth="1"/>
    <col min="10743" max="10745" width="18.5546875" style="35" customWidth="1"/>
    <col min="10746" max="10747" width="17.5546875" style="35" customWidth="1"/>
    <col min="10748" max="10749" width="20.5546875" style="35" customWidth="1"/>
    <col min="10750" max="10750" width="21.6640625" style="35" customWidth="1"/>
    <col min="10751" max="10752" width="17.5546875" style="35" customWidth="1"/>
    <col min="10753" max="10753" width="18.6640625" style="35" bestFit="1" customWidth="1"/>
    <col min="10754" max="10754" width="17.5546875" style="35" customWidth="1"/>
    <col min="10755" max="10988" width="9.33203125" style="35"/>
    <col min="10989" max="10989" width="2.44140625" style="35" customWidth="1"/>
    <col min="10990" max="10990" width="3" style="35" customWidth="1"/>
    <col min="10991" max="10991" width="55" style="35" customWidth="1"/>
    <col min="10992" max="10997" width="18.5546875" style="35" customWidth="1"/>
    <col min="10998" max="10998" width="19.5546875" style="35" customWidth="1"/>
    <col min="10999" max="11001" width="18.5546875" style="35" customWidth="1"/>
    <col min="11002" max="11003" width="17.5546875" style="35" customWidth="1"/>
    <col min="11004" max="11005" width="20.5546875" style="35" customWidth="1"/>
    <col min="11006" max="11006" width="21.6640625" style="35" customWidth="1"/>
    <col min="11007" max="11008" width="17.5546875" style="35" customWidth="1"/>
    <col min="11009" max="11009" width="18.6640625" style="35" bestFit="1" customWidth="1"/>
    <col min="11010" max="11010" width="17.5546875" style="35" customWidth="1"/>
    <col min="11011" max="11244" width="9.33203125" style="35"/>
    <col min="11245" max="11245" width="2.44140625" style="35" customWidth="1"/>
    <col min="11246" max="11246" width="3" style="35" customWidth="1"/>
    <col min="11247" max="11247" width="55" style="35" customWidth="1"/>
    <col min="11248" max="11253" width="18.5546875" style="35" customWidth="1"/>
    <col min="11254" max="11254" width="19.5546875" style="35" customWidth="1"/>
    <col min="11255" max="11257" width="18.5546875" style="35" customWidth="1"/>
    <col min="11258" max="11259" width="17.5546875" style="35" customWidth="1"/>
    <col min="11260" max="11261" width="20.5546875" style="35" customWidth="1"/>
    <col min="11262" max="11262" width="21.6640625" style="35" customWidth="1"/>
    <col min="11263" max="11264" width="17.5546875" style="35" customWidth="1"/>
    <col min="11265" max="11265" width="18.6640625" style="35" bestFit="1" customWidth="1"/>
    <col min="11266" max="11266" width="17.5546875" style="35" customWidth="1"/>
    <col min="11267" max="11500" width="9.33203125" style="35"/>
    <col min="11501" max="11501" width="2.44140625" style="35" customWidth="1"/>
    <col min="11502" max="11502" width="3" style="35" customWidth="1"/>
    <col min="11503" max="11503" width="55" style="35" customWidth="1"/>
    <col min="11504" max="11509" width="18.5546875" style="35" customWidth="1"/>
    <col min="11510" max="11510" width="19.5546875" style="35" customWidth="1"/>
    <col min="11511" max="11513" width="18.5546875" style="35" customWidth="1"/>
    <col min="11514" max="11515" width="17.5546875" style="35" customWidth="1"/>
    <col min="11516" max="11517" width="20.5546875" style="35" customWidth="1"/>
    <col min="11518" max="11518" width="21.6640625" style="35" customWidth="1"/>
    <col min="11519" max="11520" width="17.5546875" style="35" customWidth="1"/>
    <col min="11521" max="11521" width="18.6640625" style="35" bestFit="1" customWidth="1"/>
    <col min="11522" max="11522" width="17.5546875" style="35" customWidth="1"/>
    <col min="11523" max="11756" width="9.33203125" style="35"/>
    <col min="11757" max="11757" width="2.44140625" style="35" customWidth="1"/>
    <col min="11758" max="11758" width="3" style="35" customWidth="1"/>
    <col min="11759" max="11759" width="55" style="35" customWidth="1"/>
    <col min="11760" max="11765" width="18.5546875" style="35" customWidth="1"/>
    <col min="11766" max="11766" width="19.5546875" style="35" customWidth="1"/>
    <col min="11767" max="11769" width="18.5546875" style="35" customWidth="1"/>
    <col min="11770" max="11771" width="17.5546875" style="35" customWidth="1"/>
    <col min="11772" max="11773" width="20.5546875" style="35" customWidth="1"/>
    <col min="11774" max="11774" width="21.6640625" style="35" customWidth="1"/>
    <col min="11775" max="11776" width="17.5546875" style="35" customWidth="1"/>
    <col min="11777" max="11777" width="18.6640625" style="35" bestFit="1" customWidth="1"/>
    <col min="11778" max="11778" width="17.5546875" style="35" customWidth="1"/>
    <col min="11779" max="12012" width="9.33203125" style="35"/>
    <col min="12013" max="12013" width="2.44140625" style="35" customWidth="1"/>
    <col min="12014" max="12014" width="3" style="35" customWidth="1"/>
    <col min="12015" max="12015" width="55" style="35" customWidth="1"/>
    <col min="12016" max="12021" width="18.5546875" style="35" customWidth="1"/>
    <col min="12022" max="12022" width="19.5546875" style="35" customWidth="1"/>
    <col min="12023" max="12025" width="18.5546875" style="35" customWidth="1"/>
    <col min="12026" max="12027" width="17.5546875" style="35" customWidth="1"/>
    <col min="12028" max="12029" width="20.5546875" style="35" customWidth="1"/>
    <col min="12030" max="12030" width="21.6640625" style="35" customWidth="1"/>
    <col min="12031" max="12032" width="17.5546875" style="35" customWidth="1"/>
    <col min="12033" max="12033" width="18.6640625" style="35" bestFit="1" customWidth="1"/>
    <col min="12034" max="12034" width="17.5546875" style="35" customWidth="1"/>
    <col min="12035" max="12268" width="9.33203125" style="35"/>
    <col min="12269" max="12269" width="2.44140625" style="35" customWidth="1"/>
    <col min="12270" max="12270" width="3" style="35" customWidth="1"/>
    <col min="12271" max="12271" width="55" style="35" customWidth="1"/>
    <col min="12272" max="12277" width="18.5546875" style="35" customWidth="1"/>
    <col min="12278" max="12278" width="19.5546875" style="35" customWidth="1"/>
    <col min="12279" max="12281" width="18.5546875" style="35" customWidth="1"/>
    <col min="12282" max="12283" width="17.5546875" style="35" customWidth="1"/>
    <col min="12284" max="12285" width="20.5546875" style="35" customWidth="1"/>
    <col min="12286" max="12286" width="21.6640625" style="35" customWidth="1"/>
    <col min="12287" max="12288" width="17.5546875" style="35" customWidth="1"/>
    <col min="12289" max="12289" width="18.6640625" style="35" bestFit="1" customWidth="1"/>
    <col min="12290" max="12290" width="17.5546875" style="35" customWidth="1"/>
    <col min="12291" max="12524" width="9.33203125" style="35"/>
    <col min="12525" max="12525" width="2.44140625" style="35" customWidth="1"/>
    <col min="12526" max="12526" width="3" style="35" customWidth="1"/>
    <col min="12527" max="12527" width="55" style="35" customWidth="1"/>
    <col min="12528" max="12533" width="18.5546875" style="35" customWidth="1"/>
    <col min="12534" max="12534" width="19.5546875" style="35" customWidth="1"/>
    <col min="12535" max="12537" width="18.5546875" style="35" customWidth="1"/>
    <col min="12538" max="12539" width="17.5546875" style="35" customWidth="1"/>
    <col min="12540" max="12541" width="20.5546875" style="35" customWidth="1"/>
    <col min="12542" max="12542" width="21.6640625" style="35" customWidth="1"/>
    <col min="12543" max="12544" width="17.5546875" style="35" customWidth="1"/>
    <col min="12545" max="12545" width="18.6640625" style="35" bestFit="1" customWidth="1"/>
    <col min="12546" max="12546" width="17.5546875" style="35" customWidth="1"/>
    <col min="12547" max="12780" width="9.33203125" style="35"/>
    <col min="12781" max="12781" width="2.44140625" style="35" customWidth="1"/>
    <col min="12782" max="12782" width="3" style="35" customWidth="1"/>
    <col min="12783" max="12783" width="55" style="35" customWidth="1"/>
    <col min="12784" max="12789" width="18.5546875" style="35" customWidth="1"/>
    <col min="12790" max="12790" width="19.5546875" style="35" customWidth="1"/>
    <col min="12791" max="12793" width="18.5546875" style="35" customWidth="1"/>
    <col min="12794" max="12795" width="17.5546875" style="35" customWidth="1"/>
    <col min="12796" max="12797" width="20.5546875" style="35" customWidth="1"/>
    <col min="12798" max="12798" width="21.6640625" style="35" customWidth="1"/>
    <col min="12799" max="12800" width="17.5546875" style="35" customWidth="1"/>
    <col min="12801" max="12801" width="18.6640625" style="35" bestFit="1" customWidth="1"/>
    <col min="12802" max="12802" width="17.5546875" style="35" customWidth="1"/>
    <col min="12803" max="13036" width="9.33203125" style="35"/>
    <col min="13037" max="13037" width="2.44140625" style="35" customWidth="1"/>
    <col min="13038" max="13038" width="3" style="35" customWidth="1"/>
    <col min="13039" max="13039" width="55" style="35" customWidth="1"/>
    <col min="13040" max="13045" width="18.5546875" style="35" customWidth="1"/>
    <col min="13046" max="13046" width="19.5546875" style="35" customWidth="1"/>
    <col min="13047" max="13049" width="18.5546875" style="35" customWidth="1"/>
    <col min="13050" max="13051" width="17.5546875" style="35" customWidth="1"/>
    <col min="13052" max="13053" width="20.5546875" style="35" customWidth="1"/>
    <col min="13054" max="13054" width="21.6640625" style="35" customWidth="1"/>
    <col min="13055" max="13056" width="17.5546875" style="35" customWidth="1"/>
    <col min="13057" max="13057" width="18.6640625" style="35" bestFit="1" customWidth="1"/>
    <col min="13058" max="13058" width="17.5546875" style="35" customWidth="1"/>
    <col min="13059" max="13292" width="9.33203125" style="35"/>
    <col min="13293" max="13293" width="2.44140625" style="35" customWidth="1"/>
    <col min="13294" max="13294" width="3" style="35" customWidth="1"/>
    <col min="13295" max="13295" width="55" style="35" customWidth="1"/>
    <col min="13296" max="13301" width="18.5546875" style="35" customWidth="1"/>
    <col min="13302" max="13302" width="19.5546875" style="35" customWidth="1"/>
    <col min="13303" max="13305" width="18.5546875" style="35" customWidth="1"/>
    <col min="13306" max="13307" width="17.5546875" style="35" customWidth="1"/>
    <col min="13308" max="13309" width="20.5546875" style="35" customWidth="1"/>
    <col min="13310" max="13310" width="21.6640625" style="35" customWidth="1"/>
    <col min="13311" max="13312" width="17.5546875" style="35" customWidth="1"/>
    <col min="13313" max="13313" width="18.6640625" style="35" bestFit="1" customWidth="1"/>
    <col min="13314" max="13314" width="17.5546875" style="35" customWidth="1"/>
    <col min="13315" max="13548" width="9.33203125" style="35"/>
    <col min="13549" max="13549" width="2.44140625" style="35" customWidth="1"/>
    <col min="13550" max="13550" width="3" style="35" customWidth="1"/>
    <col min="13551" max="13551" width="55" style="35" customWidth="1"/>
    <col min="13552" max="13557" width="18.5546875" style="35" customWidth="1"/>
    <col min="13558" max="13558" width="19.5546875" style="35" customWidth="1"/>
    <col min="13559" max="13561" width="18.5546875" style="35" customWidth="1"/>
    <col min="13562" max="13563" width="17.5546875" style="35" customWidth="1"/>
    <col min="13564" max="13565" width="20.5546875" style="35" customWidth="1"/>
    <col min="13566" max="13566" width="21.6640625" style="35" customWidth="1"/>
    <col min="13567" max="13568" width="17.5546875" style="35" customWidth="1"/>
    <col min="13569" max="13569" width="18.6640625" style="35" bestFit="1" customWidth="1"/>
    <col min="13570" max="13570" width="17.5546875" style="35" customWidth="1"/>
    <col min="13571" max="13804" width="9.33203125" style="35"/>
    <col min="13805" max="13805" width="2.44140625" style="35" customWidth="1"/>
    <col min="13806" max="13806" width="3" style="35" customWidth="1"/>
    <col min="13807" max="13807" width="55" style="35" customWidth="1"/>
    <col min="13808" max="13813" width="18.5546875" style="35" customWidth="1"/>
    <col min="13814" max="13814" width="19.5546875" style="35" customWidth="1"/>
    <col min="13815" max="13817" width="18.5546875" style="35" customWidth="1"/>
    <col min="13818" max="13819" width="17.5546875" style="35" customWidth="1"/>
    <col min="13820" max="13821" width="20.5546875" style="35" customWidth="1"/>
    <col min="13822" max="13822" width="21.6640625" style="35" customWidth="1"/>
    <col min="13823" max="13824" width="17.5546875" style="35" customWidth="1"/>
    <col min="13825" max="13825" width="18.6640625" style="35" bestFit="1" customWidth="1"/>
    <col min="13826" max="13826" width="17.5546875" style="35" customWidth="1"/>
    <col min="13827" max="14060" width="9.33203125" style="35"/>
    <col min="14061" max="14061" width="2.44140625" style="35" customWidth="1"/>
    <col min="14062" max="14062" width="3" style="35" customWidth="1"/>
    <col min="14063" max="14063" width="55" style="35" customWidth="1"/>
    <col min="14064" max="14069" width="18.5546875" style="35" customWidth="1"/>
    <col min="14070" max="14070" width="19.5546875" style="35" customWidth="1"/>
    <col min="14071" max="14073" width="18.5546875" style="35" customWidth="1"/>
    <col min="14074" max="14075" width="17.5546875" style="35" customWidth="1"/>
    <col min="14076" max="14077" width="20.5546875" style="35" customWidth="1"/>
    <col min="14078" max="14078" width="21.6640625" style="35" customWidth="1"/>
    <col min="14079" max="14080" width="17.5546875" style="35" customWidth="1"/>
    <col min="14081" max="14081" width="18.6640625" style="35" bestFit="1" customWidth="1"/>
    <col min="14082" max="14082" width="17.5546875" style="35" customWidth="1"/>
    <col min="14083" max="14316" width="9.33203125" style="35"/>
    <col min="14317" max="14317" width="2.44140625" style="35" customWidth="1"/>
    <col min="14318" max="14318" width="3" style="35" customWidth="1"/>
    <col min="14319" max="14319" width="55" style="35" customWidth="1"/>
    <col min="14320" max="14325" width="18.5546875" style="35" customWidth="1"/>
    <col min="14326" max="14326" width="19.5546875" style="35" customWidth="1"/>
    <col min="14327" max="14329" width="18.5546875" style="35" customWidth="1"/>
    <col min="14330" max="14331" width="17.5546875" style="35" customWidth="1"/>
    <col min="14332" max="14333" width="20.5546875" style="35" customWidth="1"/>
    <col min="14334" max="14334" width="21.6640625" style="35" customWidth="1"/>
    <col min="14335" max="14336" width="17.5546875" style="35" customWidth="1"/>
    <col min="14337" max="14337" width="18.6640625" style="35" bestFit="1" customWidth="1"/>
    <col min="14338" max="14338" width="17.5546875" style="35" customWidth="1"/>
    <col min="14339" max="14572" width="9.33203125" style="35"/>
    <col min="14573" max="14573" width="2.44140625" style="35" customWidth="1"/>
    <col min="14574" max="14574" width="3" style="35" customWidth="1"/>
    <col min="14575" max="14575" width="55" style="35" customWidth="1"/>
    <col min="14576" max="14581" width="18.5546875" style="35" customWidth="1"/>
    <col min="14582" max="14582" width="19.5546875" style="35" customWidth="1"/>
    <col min="14583" max="14585" width="18.5546875" style="35" customWidth="1"/>
    <col min="14586" max="14587" width="17.5546875" style="35" customWidth="1"/>
    <col min="14588" max="14589" width="20.5546875" style="35" customWidth="1"/>
    <col min="14590" max="14590" width="21.6640625" style="35" customWidth="1"/>
    <col min="14591" max="14592" width="17.5546875" style="35" customWidth="1"/>
    <col min="14593" max="14593" width="18.6640625" style="35" bestFit="1" customWidth="1"/>
    <col min="14594" max="14594" width="17.5546875" style="35" customWidth="1"/>
    <col min="14595" max="14828" width="9.33203125" style="35"/>
    <col min="14829" max="14829" width="2.44140625" style="35" customWidth="1"/>
    <col min="14830" max="14830" width="3" style="35" customWidth="1"/>
    <col min="14831" max="14831" width="55" style="35" customWidth="1"/>
    <col min="14832" max="14837" width="18.5546875" style="35" customWidth="1"/>
    <col min="14838" max="14838" width="19.5546875" style="35" customWidth="1"/>
    <col min="14839" max="14841" width="18.5546875" style="35" customWidth="1"/>
    <col min="14842" max="14843" width="17.5546875" style="35" customWidth="1"/>
    <col min="14844" max="14845" width="20.5546875" style="35" customWidth="1"/>
    <col min="14846" max="14846" width="21.6640625" style="35" customWidth="1"/>
    <col min="14847" max="14848" width="17.5546875" style="35" customWidth="1"/>
    <col min="14849" max="14849" width="18.6640625" style="35" bestFit="1" customWidth="1"/>
    <col min="14850" max="14850" width="17.5546875" style="35" customWidth="1"/>
    <col min="14851" max="15084" width="9.33203125" style="35"/>
    <col min="15085" max="15085" width="2.44140625" style="35" customWidth="1"/>
    <col min="15086" max="15086" width="3" style="35" customWidth="1"/>
    <col min="15087" max="15087" width="55" style="35" customWidth="1"/>
    <col min="15088" max="15093" width="18.5546875" style="35" customWidth="1"/>
    <col min="15094" max="15094" width="19.5546875" style="35" customWidth="1"/>
    <col min="15095" max="15097" width="18.5546875" style="35" customWidth="1"/>
    <col min="15098" max="15099" width="17.5546875" style="35" customWidth="1"/>
    <col min="15100" max="15101" width="20.5546875" style="35" customWidth="1"/>
    <col min="15102" max="15102" width="21.6640625" style="35" customWidth="1"/>
    <col min="15103" max="15104" width="17.5546875" style="35" customWidth="1"/>
    <col min="15105" max="15105" width="18.6640625" style="35" bestFit="1" customWidth="1"/>
    <col min="15106" max="15106" width="17.5546875" style="35" customWidth="1"/>
    <col min="15107" max="15340" width="9.33203125" style="35"/>
    <col min="15341" max="15341" width="2.44140625" style="35" customWidth="1"/>
    <col min="15342" max="15342" width="3" style="35" customWidth="1"/>
    <col min="15343" max="15343" width="55" style="35" customWidth="1"/>
    <col min="15344" max="15349" width="18.5546875" style="35" customWidth="1"/>
    <col min="15350" max="15350" width="19.5546875" style="35" customWidth="1"/>
    <col min="15351" max="15353" width="18.5546875" style="35" customWidth="1"/>
    <col min="15354" max="15355" width="17.5546875" style="35" customWidth="1"/>
    <col min="15356" max="15357" width="20.5546875" style="35" customWidth="1"/>
    <col min="15358" max="15358" width="21.6640625" style="35" customWidth="1"/>
    <col min="15359" max="15360" width="17.5546875" style="35" customWidth="1"/>
    <col min="15361" max="15361" width="18.6640625" style="35" bestFit="1" customWidth="1"/>
    <col min="15362" max="15362" width="17.5546875" style="35" customWidth="1"/>
    <col min="15363" max="15596" width="9.33203125" style="35"/>
    <col min="15597" max="15597" width="2.44140625" style="35" customWidth="1"/>
    <col min="15598" max="15598" width="3" style="35" customWidth="1"/>
    <col min="15599" max="15599" width="55" style="35" customWidth="1"/>
    <col min="15600" max="15605" width="18.5546875" style="35" customWidth="1"/>
    <col min="15606" max="15606" width="19.5546875" style="35" customWidth="1"/>
    <col min="15607" max="15609" width="18.5546875" style="35" customWidth="1"/>
    <col min="15610" max="15611" width="17.5546875" style="35" customWidth="1"/>
    <col min="15612" max="15613" width="20.5546875" style="35" customWidth="1"/>
    <col min="15614" max="15614" width="21.6640625" style="35" customWidth="1"/>
    <col min="15615" max="15616" width="17.5546875" style="35" customWidth="1"/>
    <col min="15617" max="15617" width="18.6640625" style="35" bestFit="1" customWidth="1"/>
    <col min="15618" max="15618" width="17.5546875" style="35" customWidth="1"/>
    <col min="15619" max="15852" width="9.33203125" style="35"/>
    <col min="15853" max="15853" width="2.44140625" style="35" customWidth="1"/>
    <col min="15854" max="15854" width="3" style="35" customWidth="1"/>
    <col min="15855" max="15855" width="55" style="35" customWidth="1"/>
    <col min="15856" max="15861" width="18.5546875" style="35" customWidth="1"/>
    <col min="15862" max="15862" width="19.5546875" style="35" customWidth="1"/>
    <col min="15863" max="15865" width="18.5546875" style="35" customWidth="1"/>
    <col min="15866" max="15867" width="17.5546875" style="35" customWidth="1"/>
    <col min="15868" max="15869" width="20.5546875" style="35" customWidth="1"/>
    <col min="15870" max="15870" width="21.6640625" style="35" customWidth="1"/>
    <col min="15871" max="15872" width="17.5546875" style="35" customWidth="1"/>
    <col min="15873" max="15873" width="18.6640625" style="35" bestFit="1" customWidth="1"/>
    <col min="15874" max="15874" width="17.5546875" style="35" customWidth="1"/>
    <col min="15875" max="16108" width="9.33203125" style="35"/>
    <col min="16109" max="16109" width="2.44140625" style="35" customWidth="1"/>
    <col min="16110" max="16110" width="3" style="35" customWidth="1"/>
    <col min="16111" max="16111" width="55" style="35" customWidth="1"/>
    <col min="16112" max="16117" width="18.5546875" style="35" customWidth="1"/>
    <col min="16118" max="16118" width="19.5546875" style="35" customWidth="1"/>
    <col min="16119" max="16121" width="18.5546875" style="35" customWidth="1"/>
    <col min="16122" max="16123" width="17.5546875" style="35" customWidth="1"/>
    <col min="16124" max="16125" width="20.5546875" style="35" customWidth="1"/>
    <col min="16126" max="16126" width="21.6640625" style="35" customWidth="1"/>
    <col min="16127" max="16128" width="17.5546875" style="35" customWidth="1"/>
    <col min="16129" max="16129" width="18.6640625" style="35" bestFit="1" customWidth="1"/>
    <col min="16130" max="16130" width="17.5546875" style="35" customWidth="1"/>
    <col min="16131" max="16384" width="9.33203125" style="35"/>
  </cols>
  <sheetData>
    <row r="1" spans="1:5">
      <c r="A1" s="1" t="s">
        <v>4795</v>
      </c>
    </row>
    <row r="2" spans="1:5">
      <c r="A2" s="822" t="s">
        <v>1594</v>
      </c>
    </row>
    <row r="4" spans="1:5">
      <c r="A4" s="1" t="s">
        <v>4796</v>
      </c>
      <c r="B4" s="124"/>
      <c r="C4" s="124"/>
      <c r="D4" s="124"/>
      <c r="E4" s="124"/>
    </row>
    <row r="5" spans="1:5">
      <c r="A5"/>
      <c r="B5" s="124"/>
      <c r="C5" s="124"/>
      <c r="D5" s="124"/>
      <c r="E5" s="124"/>
    </row>
    <row r="6" spans="1:5">
      <c r="A6" s="1007" t="s">
        <v>3824</v>
      </c>
      <c r="B6" s="124"/>
      <c r="C6" s="124"/>
      <c r="D6" s="124"/>
      <c r="E6" s="124"/>
    </row>
    <row r="7" spans="1:5">
      <c r="A7"/>
      <c r="B7"/>
      <c r="C7" s="124"/>
      <c r="D7" s="124"/>
      <c r="E7" s="124"/>
    </row>
    <row r="8" spans="1:5">
      <c r="A8"/>
      <c r="B8"/>
      <c r="C8" s="911" t="s">
        <v>3824</v>
      </c>
      <c r="E8" s="124"/>
    </row>
    <row r="9" spans="1:5">
      <c r="A9"/>
      <c r="B9"/>
      <c r="C9" s="298" t="s">
        <v>1304</v>
      </c>
      <c r="E9" s="124"/>
    </row>
    <row r="10" spans="1:5">
      <c r="A10" s="1068" t="s">
        <v>4242</v>
      </c>
      <c r="B10" s="301" t="s">
        <v>3707</v>
      </c>
      <c r="C10" s="1009"/>
      <c r="D10" s="29" t="s">
        <v>4243</v>
      </c>
      <c r="E10" s="16"/>
    </row>
    <row r="11" spans="1:5">
      <c r="A11" s="1068" t="s">
        <v>4244</v>
      </c>
      <c r="B11" s="597" t="s">
        <v>4245</v>
      </c>
      <c r="C11" s="1009"/>
      <c r="D11" s="29" t="s">
        <v>79</v>
      </c>
      <c r="E11" s="29" t="s">
        <v>4246</v>
      </c>
    </row>
    <row r="12" spans="1:5" customFormat="1"/>
    <row r="13" spans="1:5">
      <c r="A13" s="1" t="s">
        <v>4797</v>
      </c>
    </row>
    <row r="14" spans="1:5">
      <c r="A14" s="36" t="s">
        <v>109</v>
      </c>
    </row>
    <row r="15" spans="1:5">
      <c r="A15" s="36" t="s">
        <v>90</v>
      </c>
    </row>
    <row r="16" spans="1:5">
      <c r="A16" s="54" t="s">
        <v>3509</v>
      </c>
      <c r="B16" s="124"/>
    </row>
    <row r="17" spans="1:7">
      <c r="A17" s="36" t="s">
        <v>1411</v>
      </c>
      <c r="B17" s="124"/>
      <c r="C17" s="464"/>
      <c r="D17" s="464"/>
    </row>
    <row r="19" spans="1:7">
      <c r="A19" s="165" t="s">
        <v>4248</v>
      </c>
    </row>
    <row r="21" spans="1:7" ht="28.8">
      <c r="C21" s="97" t="s">
        <v>4249</v>
      </c>
      <c r="D21" s="97" t="s">
        <v>4250</v>
      </c>
      <c r="E21" s="97" t="s">
        <v>4251</v>
      </c>
    </row>
    <row r="22" spans="1:7">
      <c r="C22" s="8" t="s">
        <v>13</v>
      </c>
      <c r="D22" s="8" t="s">
        <v>89</v>
      </c>
      <c r="E22" s="8" t="s">
        <v>107</v>
      </c>
    </row>
    <row r="23" spans="1:7">
      <c r="A23" s="1046" t="s">
        <v>4252</v>
      </c>
      <c r="B23" s="8"/>
      <c r="C23" s="38"/>
      <c r="D23" s="38"/>
      <c r="E23" s="38"/>
    </row>
    <row r="24" spans="1:7">
      <c r="A24" s="1047" t="s">
        <v>4253</v>
      </c>
      <c r="B24" s="8" t="s">
        <v>12</v>
      </c>
      <c r="C24" s="131"/>
      <c r="D24" s="131"/>
      <c r="E24" s="131"/>
      <c r="F24" s="35" t="s">
        <v>302</v>
      </c>
    </row>
    <row r="25" spans="1:7">
      <c r="A25" s="1048" t="s">
        <v>4216</v>
      </c>
      <c r="B25" s="8" t="s">
        <v>72</v>
      </c>
      <c r="C25" s="131"/>
      <c r="D25" s="131"/>
      <c r="E25" s="131"/>
      <c r="F25" s="35" t="s">
        <v>4217</v>
      </c>
    </row>
    <row r="26" spans="1:7">
      <c r="A26" s="1048" t="s">
        <v>4220</v>
      </c>
      <c r="B26" s="8" t="s">
        <v>11</v>
      </c>
      <c r="C26" s="131"/>
      <c r="D26" s="131"/>
      <c r="E26" s="131"/>
      <c r="F26" s="35" t="s">
        <v>4221</v>
      </c>
    </row>
    <row r="27" spans="1:7">
      <c r="A27" s="1048" t="s">
        <v>4222</v>
      </c>
      <c r="B27" s="8" t="s">
        <v>71</v>
      </c>
      <c r="C27" s="131"/>
      <c r="D27" s="131"/>
      <c r="E27" s="131"/>
      <c r="F27" s="35" t="s">
        <v>4223</v>
      </c>
    </row>
    <row r="28" spans="1:7">
      <c r="A28" s="1048" t="s">
        <v>4218</v>
      </c>
      <c r="B28" s="8" t="s">
        <v>70</v>
      </c>
      <c r="C28" s="131"/>
      <c r="D28" s="131"/>
      <c r="E28" s="131"/>
      <c r="F28" s="35" t="s">
        <v>4219</v>
      </c>
    </row>
    <row r="29" spans="1:7">
      <c r="A29" s="1048" t="s">
        <v>4224</v>
      </c>
      <c r="B29" s="8" t="s">
        <v>69</v>
      </c>
      <c r="C29" s="131"/>
      <c r="D29" s="131"/>
      <c r="E29" s="131"/>
      <c r="F29" s="35" t="s">
        <v>4225</v>
      </c>
    </row>
    <row r="30" spans="1:7">
      <c r="A30" s="1048" t="s">
        <v>4254</v>
      </c>
      <c r="B30" s="8" t="s">
        <v>68</v>
      </c>
      <c r="C30" s="131"/>
      <c r="D30" s="131"/>
      <c r="E30" s="131"/>
      <c r="F30" s="35" t="s">
        <v>302</v>
      </c>
      <c r="G30" s="35" t="s">
        <v>206</v>
      </c>
    </row>
    <row r="31" spans="1:7">
      <c r="A31" s="621" t="s">
        <v>4255</v>
      </c>
      <c r="B31" s="8" t="s">
        <v>67</v>
      </c>
      <c r="C31" s="131"/>
      <c r="D31" s="131"/>
      <c r="E31" s="131"/>
      <c r="F31" s="35" t="s">
        <v>4256</v>
      </c>
    </row>
    <row r="32" spans="1:7">
      <c r="A32" s="1047" t="s">
        <v>4257</v>
      </c>
      <c r="B32" s="8" t="s">
        <v>66</v>
      </c>
      <c r="C32" s="131"/>
      <c r="D32" s="131"/>
      <c r="E32" s="131"/>
      <c r="F32" s="35" t="s">
        <v>301</v>
      </c>
    </row>
    <row r="33" spans="1:20">
      <c r="A33" s="1048" t="s">
        <v>4107</v>
      </c>
      <c r="B33" s="8" t="s">
        <v>10</v>
      </c>
      <c r="C33" s="131"/>
      <c r="D33" s="131"/>
      <c r="E33" s="131"/>
      <c r="F33" s="35" t="s">
        <v>4258</v>
      </c>
    </row>
    <row r="34" spans="1:20">
      <c r="A34" s="1048" t="s">
        <v>4259</v>
      </c>
      <c r="B34" s="8" t="s">
        <v>9</v>
      </c>
      <c r="C34" s="131"/>
      <c r="D34" s="131"/>
      <c r="E34" s="131"/>
      <c r="F34" s="35" t="s">
        <v>4260</v>
      </c>
    </row>
    <row r="35" spans="1:20">
      <c r="A35" s="1048" t="s">
        <v>4261</v>
      </c>
      <c r="B35" s="8" t="s">
        <v>65</v>
      </c>
      <c r="C35" s="131"/>
      <c r="D35" s="131"/>
      <c r="E35" s="131"/>
      <c r="F35" s="35" t="s">
        <v>4262</v>
      </c>
    </row>
    <row r="36" spans="1:20">
      <c r="A36" s="1048" t="s">
        <v>4263</v>
      </c>
      <c r="B36" s="8" t="s">
        <v>8</v>
      </c>
      <c r="C36" s="131"/>
      <c r="D36" s="131"/>
      <c r="E36" s="131"/>
      <c r="F36" s="35" t="s">
        <v>4264</v>
      </c>
    </row>
    <row r="37" spans="1:20">
      <c r="A37" s="1048" t="s">
        <v>4265</v>
      </c>
      <c r="B37" s="8" t="s">
        <v>7</v>
      </c>
      <c r="C37" s="131"/>
      <c r="D37" s="131"/>
      <c r="E37" s="131"/>
      <c r="F37" s="35" t="s">
        <v>4266</v>
      </c>
    </row>
    <row r="38" spans="1:20">
      <c r="A38" s="1048" t="s">
        <v>4267</v>
      </c>
      <c r="B38" s="8" t="s">
        <v>64</v>
      </c>
      <c r="C38" s="131"/>
      <c r="D38" s="131"/>
      <c r="E38" s="131"/>
      <c r="F38" s="35" t="s">
        <v>4268</v>
      </c>
    </row>
    <row r="39" spans="1:20">
      <c r="A39" s="1048" t="s">
        <v>4254</v>
      </c>
      <c r="B39" s="8" t="s">
        <v>6</v>
      </c>
      <c r="C39" s="131"/>
      <c r="D39" s="131"/>
      <c r="E39" s="131"/>
      <c r="F39" s="35" t="s">
        <v>301</v>
      </c>
      <c r="G39" s="35" t="s">
        <v>206</v>
      </c>
    </row>
    <row r="40" spans="1:20" s="266" customFormat="1">
      <c r="A40" s="1047" t="s">
        <v>300</v>
      </c>
      <c r="B40" s="8" t="s">
        <v>5</v>
      </c>
      <c r="C40" s="131"/>
      <c r="D40" s="131"/>
      <c r="E40" s="131"/>
      <c r="F40" s="35" t="s">
        <v>4269</v>
      </c>
      <c r="G40" s="35"/>
      <c r="H40" s="35"/>
      <c r="L40" s="35"/>
      <c r="M40" s="35"/>
      <c r="N40" s="35"/>
      <c r="O40" s="35"/>
      <c r="P40" s="35"/>
      <c r="Q40" s="35"/>
      <c r="R40" s="35"/>
      <c r="S40" s="35"/>
      <c r="T40" s="35"/>
    </row>
    <row r="41" spans="1:20" s="266" customFormat="1">
      <c r="A41" s="1048" t="s">
        <v>4254</v>
      </c>
      <c r="B41" s="8" t="s">
        <v>63</v>
      </c>
      <c r="C41" s="131"/>
      <c r="D41" s="131"/>
      <c r="E41" s="131"/>
      <c r="F41" s="35" t="s">
        <v>4269</v>
      </c>
      <c r="G41" s="35" t="s">
        <v>206</v>
      </c>
      <c r="H41" s="35"/>
      <c r="L41" s="35"/>
      <c r="M41" s="35"/>
      <c r="N41" s="35"/>
      <c r="O41" s="35"/>
      <c r="P41" s="35"/>
      <c r="Q41" s="35"/>
      <c r="R41" s="35"/>
      <c r="S41" s="35"/>
      <c r="T41" s="35"/>
    </row>
    <row r="42" spans="1:20" s="266" customFormat="1">
      <c r="A42" s="1047" t="s">
        <v>4270</v>
      </c>
      <c r="B42" s="8" t="s">
        <v>62</v>
      </c>
      <c r="C42" s="131"/>
      <c r="D42" s="131"/>
      <c r="E42" s="131"/>
      <c r="F42" s="35" t="s">
        <v>760</v>
      </c>
      <c r="G42" s="35" t="s">
        <v>205</v>
      </c>
      <c r="H42" s="35"/>
      <c r="L42" s="35"/>
      <c r="M42" s="35"/>
      <c r="N42" s="35"/>
      <c r="O42" s="35"/>
      <c r="P42" s="35"/>
      <c r="Q42" s="35"/>
      <c r="R42" s="35"/>
      <c r="S42" s="35"/>
      <c r="T42" s="35"/>
    </row>
    <row r="43" spans="1:20" s="266" customFormat="1">
      <c r="A43" s="1048" t="s">
        <v>4271</v>
      </c>
      <c r="B43" s="8" t="s">
        <v>61</v>
      </c>
      <c r="C43" s="131"/>
      <c r="D43" s="131"/>
      <c r="E43" s="131"/>
      <c r="F43" s="35" t="s">
        <v>760</v>
      </c>
      <c r="G43" s="35" t="s">
        <v>206</v>
      </c>
      <c r="H43" s="35"/>
      <c r="L43" s="35"/>
      <c r="M43" s="35"/>
      <c r="N43" s="35"/>
      <c r="O43" s="35"/>
      <c r="P43" s="35"/>
      <c r="Q43" s="35"/>
      <c r="R43" s="35"/>
      <c r="S43" s="35"/>
      <c r="T43" s="35"/>
    </row>
    <row r="44" spans="1:20" s="266" customFormat="1">
      <c r="A44" s="1047" t="s">
        <v>4272</v>
      </c>
      <c r="B44" s="8" t="s">
        <v>4</v>
      </c>
      <c r="C44" s="131"/>
      <c r="D44" s="131"/>
      <c r="E44" s="131"/>
      <c r="F44" s="35" t="s">
        <v>760</v>
      </c>
      <c r="G44" s="35"/>
      <c r="H44" s="35"/>
      <c r="L44" s="35"/>
      <c r="M44" s="35"/>
      <c r="N44" s="35"/>
      <c r="O44" s="35"/>
      <c r="P44" s="35"/>
      <c r="Q44" s="35"/>
      <c r="R44" s="35"/>
      <c r="S44" s="35"/>
      <c r="T44" s="35"/>
    </row>
    <row r="45" spans="1:20" s="266" customFormat="1">
      <c r="A45" s="1046" t="s">
        <v>4273</v>
      </c>
      <c r="B45" s="8"/>
      <c r="C45" s="38"/>
      <c r="D45" s="38"/>
      <c r="E45" s="38"/>
      <c r="F45" s="35"/>
      <c r="G45" s="35"/>
      <c r="H45" s="35"/>
      <c r="L45" s="35"/>
      <c r="M45" s="35"/>
      <c r="N45" s="35"/>
      <c r="O45" s="35"/>
      <c r="P45" s="35"/>
      <c r="Q45" s="35"/>
      <c r="R45" s="35"/>
      <c r="S45" s="35"/>
      <c r="T45" s="35"/>
    </row>
    <row r="46" spans="1:20" s="266" customFormat="1">
      <c r="A46" s="1047" t="s">
        <v>4274</v>
      </c>
      <c r="B46" s="8" t="s">
        <v>53</v>
      </c>
      <c r="C46" s="131"/>
      <c r="D46" s="131"/>
      <c r="E46" s="131"/>
      <c r="F46" s="35" t="s">
        <v>4073</v>
      </c>
      <c r="G46" s="35"/>
      <c r="H46" s="35"/>
      <c r="L46" s="35"/>
      <c r="M46" s="35"/>
      <c r="N46" s="35"/>
      <c r="O46" s="35"/>
      <c r="P46" s="35"/>
      <c r="Q46" s="35"/>
      <c r="R46" s="35"/>
      <c r="S46" s="35"/>
      <c r="T46" s="35"/>
    </row>
    <row r="47" spans="1:20" s="266" customFormat="1">
      <c r="A47" s="1048" t="s">
        <v>4275</v>
      </c>
      <c r="B47" s="8" t="s">
        <v>52</v>
      </c>
      <c r="C47" s="131"/>
      <c r="D47" s="131"/>
      <c r="E47" s="131"/>
      <c r="F47" s="35" t="s">
        <v>4067</v>
      </c>
      <c r="G47" s="35"/>
      <c r="H47" s="35"/>
      <c r="L47" s="35"/>
      <c r="M47" s="35"/>
      <c r="N47" s="35"/>
      <c r="O47" s="35"/>
      <c r="P47" s="35"/>
      <c r="Q47" s="35"/>
      <c r="R47" s="35"/>
      <c r="S47" s="35"/>
      <c r="T47" s="35"/>
    </row>
    <row r="48" spans="1:20" s="266" customFormat="1">
      <c r="A48" s="1048" t="s">
        <v>4276</v>
      </c>
      <c r="B48" s="8" t="s">
        <v>51</v>
      </c>
      <c r="C48" s="131"/>
      <c r="D48" s="131"/>
      <c r="E48" s="131"/>
      <c r="F48" s="35" t="s">
        <v>4069</v>
      </c>
      <c r="G48" s="35"/>
      <c r="H48" s="35"/>
      <c r="L48" s="35"/>
      <c r="M48" s="35"/>
      <c r="N48" s="35"/>
      <c r="O48" s="35"/>
      <c r="P48" s="35"/>
      <c r="Q48" s="35"/>
      <c r="R48" s="35"/>
      <c r="S48" s="35"/>
      <c r="T48" s="35"/>
    </row>
    <row r="49" spans="1:22" s="266" customFormat="1">
      <c r="A49" s="1048" t="s">
        <v>4277</v>
      </c>
      <c r="B49" s="8" t="s">
        <v>50</v>
      </c>
      <c r="C49" s="131"/>
      <c r="D49" s="131"/>
      <c r="E49" s="131"/>
      <c r="F49" s="35" t="s">
        <v>4071</v>
      </c>
      <c r="G49" s="35"/>
      <c r="H49" s="35"/>
      <c r="L49" s="35"/>
      <c r="M49" s="35"/>
      <c r="N49" s="35"/>
      <c r="O49" s="35"/>
      <c r="P49" s="35"/>
      <c r="Q49" s="35"/>
      <c r="R49" s="35"/>
      <c r="S49" s="35"/>
      <c r="T49" s="35"/>
    </row>
    <row r="50" spans="1:22" s="266" customFormat="1">
      <c r="A50" s="1048" t="s">
        <v>4271</v>
      </c>
      <c r="B50" s="8" t="s">
        <v>49</v>
      </c>
      <c r="C50" s="1049"/>
      <c r="D50" s="1049"/>
      <c r="E50" s="1049"/>
      <c r="F50" s="35" t="s">
        <v>4073</v>
      </c>
      <c r="G50" s="35" t="s">
        <v>206</v>
      </c>
      <c r="H50" s="35"/>
      <c r="L50" s="35"/>
      <c r="M50" s="35"/>
      <c r="N50" s="35"/>
      <c r="O50" s="35"/>
      <c r="P50" s="35"/>
      <c r="Q50" s="35"/>
      <c r="R50" s="35"/>
      <c r="S50" s="35"/>
      <c r="T50" s="35"/>
    </row>
    <row r="51" spans="1:22" s="266" customFormat="1">
      <c r="A51" s="35"/>
      <c r="B51" s="35"/>
      <c r="C51" s="35" t="s">
        <v>3764</v>
      </c>
      <c r="D51" s="35" t="s">
        <v>3764</v>
      </c>
      <c r="E51" s="35" t="s">
        <v>3764</v>
      </c>
      <c r="F51" s="35"/>
      <c r="G51" s="35"/>
      <c r="H51" s="35"/>
      <c r="L51" s="35"/>
      <c r="M51" s="35"/>
      <c r="N51" s="35"/>
      <c r="O51" s="35"/>
      <c r="P51" s="35"/>
      <c r="Q51" s="35"/>
      <c r="R51" s="35"/>
      <c r="S51" s="35"/>
      <c r="T51" s="35"/>
    </row>
    <row r="52" spans="1:22">
      <c r="C52" s="47" t="s">
        <v>91</v>
      </c>
      <c r="D52" s="47" t="s">
        <v>91</v>
      </c>
      <c r="E52" s="47" t="s">
        <v>91</v>
      </c>
    </row>
    <row r="53" spans="1:22">
      <c r="C53" s="46" t="s">
        <v>3765</v>
      </c>
      <c r="D53" s="46" t="s">
        <v>3765</v>
      </c>
      <c r="E53" s="46" t="s">
        <v>3765</v>
      </c>
    </row>
    <row r="54" spans="1:22">
      <c r="C54" s="99" t="s">
        <v>176</v>
      </c>
      <c r="D54" s="99" t="s">
        <v>176</v>
      </c>
      <c r="E54" s="99" t="s">
        <v>176</v>
      </c>
    </row>
    <row r="55" spans="1:22">
      <c r="C55" s="99"/>
      <c r="D55" s="99" t="s">
        <v>4278</v>
      </c>
      <c r="E55" s="99" t="s">
        <v>3976</v>
      </c>
    </row>
    <row r="57" spans="1:22">
      <c r="A57" s="1" t="s">
        <v>4798</v>
      </c>
    </row>
    <row r="58" spans="1:22">
      <c r="A58" s="36" t="s">
        <v>109</v>
      </c>
    </row>
    <row r="59" spans="1:22">
      <c r="A59" s="36" t="s">
        <v>4217</v>
      </c>
    </row>
    <row r="60" spans="1:22">
      <c r="A60" s="54" t="s">
        <v>3509</v>
      </c>
    </row>
    <row r="61" spans="1:22" s="124" customFormat="1">
      <c r="A61" s="36" t="s">
        <v>1411</v>
      </c>
      <c r="B61" s="35"/>
      <c r="C61" s="35"/>
      <c r="D61" s="35"/>
      <c r="E61" s="35"/>
      <c r="F61" s="35"/>
      <c r="G61" s="35"/>
      <c r="H61" s="35"/>
      <c r="I61" s="35"/>
      <c r="J61" s="35"/>
      <c r="K61" s="35"/>
      <c r="L61" s="35"/>
      <c r="M61" s="35"/>
      <c r="N61" s="35"/>
      <c r="O61" s="35"/>
      <c r="P61" s="35"/>
      <c r="Q61" s="35"/>
      <c r="R61" s="35"/>
      <c r="S61" s="35"/>
      <c r="T61" s="35"/>
      <c r="U61" s="35"/>
      <c r="V61" s="35"/>
    </row>
    <row r="63" spans="1:22">
      <c r="A63" s="165" t="s">
        <v>4280</v>
      </c>
    </row>
    <row r="65" spans="1:12" ht="57.6">
      <c r="C65" s="168" t="s">
        <v>4281</v>
      </c>
      <c r="D65" s="168" t="s">
        <v>4282</v>
      </c>
      <c r="E65" s="168" t="s">
        <v>4283</v>
      </c>
      <c r="F65" s="168" t="s">
        <v>4284</v>
      </c>
      <c r="G65" s="168" t="s">
        <v>4285</v>
      </c>
      <c r="H65" s="168" t="s">
        <v>4286</v>
      </c>
      <c r="I65" s="168" t="s">
        <v>4287</v>
      </c>
      <c r="J65" s="168" t="s">
        <v>4288</v>
      </c>
      <c r="K65" s="168" t="s">
        <v>4289</v>
      </c>
    </row>
    <row r="66" spans="1:12">
      <c r="C66" s="8" t="s">
        <v>88</v>
      </c>
      <c r="D66" s="8" t="s">
        <v>87</v>
      </c>
      <c r="E66" s="8" t="s">
        <v>86</v>
      </c>
      <c r="F66" s="8" t="s">
        <v>85</v>
      </c>
      <c r="G66" s="8" t="s">
        <v>84</v>
      </c>
      <c r="H66" s="8" t="s">
        <v>83</v>
      </c>
      <c r="I66" s="8" t="s">
        <v>82</v>
      </c>
      <c r="J66" s="8" t="s">
        <v>81</v>
      </c>
      <c r="K66" s="8" t="s">
        <v>80</v>
      </c>
    </row>
    <row r="67" spans="1:12">
      <c r="A67" s="1050" t="s">
        <v>4280</v>
      </c>
      <c r="B67" s="8"/>
      <c r="C67" s="38"/>
      <c r="D67" s="38"/>
      <c r="E67" s="38"/>
      <c r="F67" s="38"/>
      <c r="G67" s="38"/>
      <c r="H67" s="38"/>
      <c r="I67" s="38"/>
      <c r="J67" s="38"/>
      <c r="K67" s="38"/>
    </row>
    <row r="68" spans="1:12">
      <c r="A68" s="1003" t="s">
        <v>4290</v>
      </c>
      <c r="B68" s="8" t="s">
        <v>101</v>
      </c>
      <c r="C68" s="38"/>
      <c r="D68" s="131"/>
      <c r="E68" s="131"/>
      <c r="F68" s="131"/>
      <c r="G68" s="131"/>
      <c r="H68" s="131"/>
      <c r="I68" s="131"/>
      <c r="J68" s="131"/>
      <c r="K68" s="131"/>
      <c r="L68" s="35" t="s">
        <v>4291</v>
      </c>
    </row>
    <row r="69" spans="1:12">
      <c r="A69" s="1003" t="s">
        <v>4292</v>
      </c>
      <c r="B69" s="8" t="s">
        <v>44</v>
      </c>
      <c r="C69" s="38"/>
      <c r="D69" s="131"/>
      <c r="E69" s="131"/>
      <c r="F69" s="131"/>
      <c r="G69" s="131"/>
      <c r="H69" s="131"/>
      <c r="I69" s="131"/>
      <c r="J69" s="131"/>
      <c r="K69" s="131"/>
      <c r="L69" s="35" t="s">
        <v>4293</v>
      </c>
    </row>
    <row r="70" spans="1:12">
      <c r="A70" s="1003" t="s">
        <v>4294</v>
      </c>
      <c r="B70" s="8" t="s">
        <v>43</v>
      </c>
      <c r="C70" s="38"/>
      <c r="D70" s="131"/>
      <c r="E70" s="131"/>
      <c r="F70" s="131"/>
      <c r="G70" s="131"/>
      <c r="H70" s="131"/>
      <c r="I70" s="131"/>
      <c r="J70" s="131"/>
      <c r="K70" s="131"/>
      <c r="L70" s="35" t="s">
        <v>4295</v>
      </c>
    </row>
    <row r="71" spans="1:12">
      <c r="A71" s="1003" t="s">
        <v>4296</v>
      </c>
      <c r="B71" s="8" t="s">
        <v>2</v>
      </c>
      <c r="C71" s="38"/>
      <c r="D71" s="131"/>
      <c r="E71" s="131"/>
      <c r="F71" s="131"/>
      <c r="G71" s="131"/>
      <c r="H71" s="131"/>
      <c r="I71" s="131"/>
      <c r="J71" s="131"/>
      <c r="K71" s="131"/>
      <c r="L71" s="35" t="s">
        <v>4297</v>
      </c>
    </row>
    <row r="72" spans="1:12">
      <c r="A72" s="1003" t="s">
        <v>4298</v>
      </c>
      <c r="B72" s="8" t="s">
        <v>42</v>
      </c>
      <c r="C72" s="38"/>
      <c r="D72" s="131"/>
      <c r="E72" s="131"/>
      <c r="F72" s="131"/>
      <c r="G72" s="131"/>
      <c r="H72" s="131"/>
      <c r="I72" s="131"/>
      <c r="J72" s="131"/>
      <c r="K72" s="131"/>
      <c r="L72" s="35" t="s">
        <v>4299</v>
      </c>
    </row>
    <row r="73" spans="1:12">
      <c r="A73" s="321" t="s">
        <v>4300</v>
      </c>
      <c r="B73" s="8" t="s">
        <v>4301</v>
      </c>
      <c r="C73" s="38"/>
      <c r="D73" s="131"/>
      <c r="E73" s="131"/>
      <c r="F73" s="131"/>
      <c r="G73" s="131"/>
      <c r="H73" s="131"/>
      <c r="I73" s="131"/>
      <c r="J73" s="131"/>
      <c r="K73" s="131"/>
      <c r="L73" s="124" t="s">
        <v>4302</v>
      </c>
    </row>
    <row r="74" spans="1:12">
      <c r="A74" s="321" t="s">
        <v>4303</v>
      </c>
      <c r="B74" s="8" t="s">
        <v>41</v>
      </c>
      <c r="C74" s="38"/>
      <c r="D74" s="131"/>
      <c r="E74" s="131"/>
      <c r="F74" s="131"/>
      <c r="G74" s="131"/>
      <c r="H74" s="131"/>
      <c r="I74" s="131"/>
      <c r="J74" s="131"/>
      <c r="K74" s="131"/>
      <c r="L74" s="124" t="s">
        <v>4304</v>
      </c>
    </row>
    <row r="75" spans="1:12">
      <c r="A75" s="321" t="s">
        <v>4305</v>
      </c>
      <c r="B75" s="8" t="s">
        <v>40</v>
      </c>
      <c r="C75" s="38"/>
      <c r="D75" s="131"/>
      <c r="E75" s="131"/>
      <c r="F75" s="131"/>
      <c r="G75" s="131"/>
      <c r="H75" s="131"/>
      <c r="I75" s="131"/>
      <c r="J75" s="131"/>
      <c r="K75" s="131"/>
      <c r="L75" s="35" t="s">
        <v>4306</v>
      </c>
    </row>
    <row r="76" spans="1:12">
      <c r="A76" s="321" t="s">
        <v>4307</v>
      </c>
      <c r="B76" s="8" t="s">
        <v>3899</v>
      </c>
      <c r="C76" s="38"/>
      <c r="D76" s="131"/>
      <c r="E76" s="131"/>
      <c r="F76" s="131"/>
      <c r="G76" s="131"/>
      <c r="H76" s="131"/>
      <c r="I76" s="131"/>
      <c r="J76" s="131"/>
      <c r="K76" s="131"/>
      <c r="L76" s="35" t="s">
        <v>4308</v>
      </c>
    </row>
    <row r="77" spans="1:12">
      <c r="A77" s="321" t="s">
        <v>4309</v>
      </c>
      <c r="B77" s="8" t="s">
        <v>39</v>
      </c>
      <c r="C77" s="38"/>
      <c r="D77" s="131"/>
      <c r="E77" s="131"/>
      <c r="F77" s="131"/>
      <c r="G77" s="131"/>
      <c r="H77" s="131"/>
      <c r="I77" s="131"/>
      <c r="J77" s="131"/>
      <c r="K77" s="131"/>
      <c r="L77" s="35" t="s">
        <v>4310</v>
      </c>
    </row>
    <row r="78" spans="1:12">
      <c r="A78" s="321" t="s">
        <v>4311</v>
      </c>
      <c r="B78" s="8" t="s">
        <v>38</v>
      </c>
      <c r="C78" s="38"/>
      <c r="D78" s="131"/>
      <c r="E78" s="131"/>
      <c r="F78" s="131"/>
      <c r="G78" s="131"/>
      <c r="H78" s="131"/>
      <c r="I78" s="131"/>
      <c r="J78" s="131"/>
      <c r="K78" s="131"/>
      <c r="L78" s="35" t="s">
        <v>4312</v>
      </c>
    </row>
    <row r="79" spans="1:12">
      <c r="A79" s="321" t="s">
        <v>4313</v>
      </c>
      <c r="B79" s="8" t="s">
        <v>37</v>
      </c>
      <c r="C79" s="38"/>
      <c r="D79" s="131"/>
      <c r="E79" s="131"/>
      <c r="F79" s="131"/>
      <c r="G79" s="131"/>
      <c r="H79" s="131"/>
      <c r="I79" s="131"/>
      <c r="J79" s="131"/>
      <c r="K79" s="131"/>
      <c r="L79" s="35" t="s">
        <v>4314</v>
      </c>
    </row>
    <row r="80" spans="1:12">
      <c r="A80" s="321" t="s">
        <v>4315</v>
      </c>
      <c r="B80" s="8" t="s">
        <v>36</v>
      </c>
      <c r="C80" s="38"/>
      <c r="D80" s="131"/>
      <c r="E80" s="131"/>
      <c r="F80" s="131"/>
      <c r="G80" s="131"/>
      <c r="H80" s="131"/>
      <c r="I80" s="131"/>
      <c r="J80" s="131"/>
      <c r="K80" s="131"/>
      <c r="L80" s="35" t="s">
        <v>4316</v>
      </c>
    </row>
    <row r="81" spans="1:13">
      <c r="A81" s="321" t="s">
        <v>4317</v>
      </c>
      <c r="B81" s="8" t="s">
        <v>35</v>
      </c>
      <c r="C81" s="38"/>
      <c r="D81" s="131"/>
      <c r="E81" s="131"/>
      <c r="F81" s="131"/>
      <c r="G81" s="131"/>
      <c r="H81" s="131"/>
      <c r="I81" s="131"/>
      <c r="J81" s="131"/>
      <c r="K81" s="131"/>
      <c r="L81" s="35" t="s">
        <v>4318</v>
      </c>
    </row>
    <row r="82" spans="1:13">
      <c r="A82" s="321" t="s">
        <v>4319</v>
      </c>
      <c r="B82" s="8" t="s">
        <v>34</v>
      </c>
      <c r="C82" s="38"/>
      <c r="D82" s="131"/>
      <c r="E82" s="131"/>
      <c r="F82" s="131"/>
      <c r="G82" s="131"/>
      <c r="H82" s="131"/>
      <c r="I82" s="131"/>
      <c r="J82" s="131"/>
      <c r="K82" s="131"/>
      <c r="L82" s="35" t="s">
        <v>4320</v>
      </c>
    </row>
    <row r="83" spans="1:13">
      <c r="A83" s="321" t="s">
        <v>4321</v>
      </c>
      <c r="B83" s="8" t="s">
        <v>4322</v>
      </c>
      <c r="C83" s="38"/>
      <c r="D83" s="131"/>
      <c r="E83" s="131"/>
      <c r="F83" s="131"/>
      <c r="G83" s="131"/>
      <c r="H83" s="131"/>
      <c r="I83" s="131"/>
      <c r="J83" s="131"/>
      <c r="K83" s="131"/>
      <c r="L83" s="124" t="s">
        <v>4323</v>
      </c>
    </row>
    <row r="84" spans="1:13">
      <c r="A84" s="321" t="s">
        <v>4324</v>
      </c>
      <c r="B84" s="8" t="s">
        <v>33</v>
      </c>
      <c r="C84" s="38"/>
      <c r="D84" s="131"/>
      <c r="E84" s="131"/>
      <c r="F84" s="131"/>
      <c r="G84" s="131"/>
      <c r="H84" s="131"/>
      <c r="I84" s="131"/>
      <c r="J84" s="131"/>
      <c r="K84" s="131"/>
      <c r="L84" s="35" t="s">
        <v>4325</v>
      </c>
    </row>
    <row r="85" spans="1:13">
      <c r="A85" s="1003" t="s">
        <v>4326</v>
      </c>
      <c r="B85" s="8" t="s">
        <v>32</v>
      </c>
      <c r="C85" s="38"/>
      <c r="D85" s="131"/>
      <c r="E85" s="131"/>
      <c r="F85" s="131"/>
      <c r="G85" s="131"/>
      <c r="H85" s="131"/>
      <c r="I85" s="131"/>
      <c r="J85" s="131"/>
      <c r="K85" s="131"/>
      <c r="L85" s="35" t="s">
        <v>4327</v>
      </c>
    </row>
    <row r="86" spans="1:13">
      <c r="A86" s="1003" t="s">
        <v>4328</v>
      </c>
      <c r="B86" s="8" t="s">
        <v>31</v>
      </c>
      <c r="C86" s="38"/>
      <c r="D86" s="131"/>
      <c r="E86" s="131"/>
      <c r="F86" s="131"/>
      <c r="G86" s="131"/>
      <c r="H86" s="131"/>
      <c r="I86" s="131"/>
      <c r="J86" s="131"/>
      <c r="K86" s="131"/>
      <c r="L86" s="35" t="s">
        <v>4329</v>
      </c>
    </row>
    <row r="87" spans="1:13">
      <c r="A87" s="1003" t="s">
        <v>4330</v>
      </c>
      <c r="B87" s="8" t="s">
        <v>30</v>
      </c>
      <c r="C87" s="38"/>
      <c r="D87" s="131"/>
      <c r="E87" s="131"/>
      <c r="F87" s="131"/>
      <c r="G87" s="131"/>
      <c r="H87" s="131"/>
      <c r="I87" s="131"/>
      <c r="J87" s="131"/>
      <c r="K87" s="131"/>
      <c r="L87" s="35" t="s">
        <v>4331</v>
      </c>
    </row>
    <row r="88" spans="1:13">
      <c r="A88" s="1003" t="s">
        <v>4332</v>
      </c>
      <c r="B88" s="8" t="s">
        <v>29</v>
      </c>
      <c r="C88" s="38"/>
      <c r="D88" s="131"/>
      <c r="E88" s="131"/>
      <c r="F88" s="131"/>
      <c r="G88" s="131"/>
      <c r="H88" s="131"/>
      <c r="I88" s="131"/>
      <c r="J88" s="131"/>
      <c r="K88" s="131"/>
      <c r="L88" s="35" t="s">
        <v>4333</v>
      </c>
    </row>
    <row r="89" spans="1:13">
      <c r="A89" s="1003" t="s">
        <v>4334</v>
      </c>
      <c r="B89" s="8" t="s">
        <v>28</v>
      </c>
      <c r="C89" s="38"/>
      <c r="D89" s="131"/>
      <c r="E89" s="131"/>
      <c r="F89" s="131"/>
      <c r="G89" s="131"/>
      <c r="H89" s="131"/>
      <c r="I89" s="131"/>
      <c r="J89" s="131"/>
      <c r="K89" s="131"/>
      <c r="L89" s="35" t="s">
        <v>4335</v>
      </c>
    </row>
    <row r="90" spans="1:13">
      <c r="A90" s="321" t="s">
        <v>4336</v>
      </c>
      <c r="B90" s="8" t="s">
        <v>1</v>
      </c>
      <c r="C90" s="38"/>
      <c r="D90" s="131"/>
      <c r="E90" s="131"/>
      <c r="F90" s="131"/>
      <c r="G90" s="131"/>
      <c r="H90" s="131"/>
      <c r="I90" s="131"/>
      <c r="J90" s="131"/>
      <c r="K90" s="131"/>
      <c r="L90" s="35" t="s">
        <v>4337</v>
      </c>
    </row>
    <row r="91" spans="1:13">
      <c r="A91" s="1051" t="s">
        <v>4338</v>
      </c>
      <c r="B91" s="8" t="s">
        <v>0</v>
      </c>
      <c r="C91" s="38"/>
      <c r="D91" s="131"/>
      <c r="E91" s="131"/>
      <c r="F91" s="131"/>
      <c r="G91" s="38"/>
      <c r="H91" s="131"/>
      <c r="I91" s="131"/>
      <c r="J91" s="131"/>
      <c r="K91" s="131"/>
      <c r="L91" s="35" t="s">
        <v>4339</v>
      </c>
      <c r="M91" s="35" t="s">
        <v>205</v>
      </c>
    </row>
    <row r="92" spans="1:13">
      <c r="A92" s="1052" t="s">
        <v>4340</v>
      </c>
      <c r="B92" s="8" t="s">
        <v>27</v>
      </c>
      <c r="C92" s="131"/>
      <c r="D92" s="38"/>
      <c r="E92" s="38"/>
      <c r="F92" s="38"/>
      <c r="G92" s="38"/>
      <c r="H92" s="38"/>
      <c r="I92" s="38"/>
      <c r="J92" s="38"/>
      <c r="K92" s="38"/>
      <c r="L92" s="35" t="s">
        <v>4341</v>
      </c>
    </row>
    <row r="93" spans="1:13">
      <c r="A93" s="1052" t="s">
        <v>4342</v>
      </c>
      <c r="B93" s="8" t="s">
        <v>26</v>
      </c>
      <c r="C93" s="131"/>
      <c r="D93" s="38"/>
      <c r="E93" s="38"/>
      <c r="F93" s="38"/>
      <c r="G93" s="38"/>
      <c r="H93" s="38"/>
      <c r="I93" s="38"/>
      <c r="J93" s="38"/>
      <c r="K93" s="38"/>
      <c r="L93" s="35" t="s">
        <v>4343</v>
      </c>
    </row>
    <row r="94" spans="1:13">
      <c r="A94" s="1052" t="s">
        <v>4344</v>
      </c>
      <c r="B94" s="8" t="s">
        <v>25</v>
      </c>
      <c r="C94" s="131"/>
      <c r="D94" s="38"/>
      <c r="E94" s="38"/>
      <c r="F94" s="38"/>
      <c r="G94" s="38"/>
      <c r="H94" s="38"/>
      <c r="I94" s="38"/>
      <c r="J94" s="38"/>
      <c r="K94" s="38"/>
      <c r="L94" s="35" t="s">
        <v>4345</v>
      </c>
    </row>
    <row r="95" spans="1:13">
      <c r="A95" s="1052" t="s">
        <v>4346</v>
      </c>
      <c r="B95" s="8" t="s">
        <v>24</v>
      </c>
      <c r="C95" s="131"/>
      <c r="D95" s="38"/>
      <c r="E95" s="38"/>
      <c r="F95" s="38"/>
      <c r="G95" s="38"/>
      <c r="H95" s="38"/>
      <c r="I95" s="38"/>
      <c r="J95" s="38"/>
      <c r="K95" s="38"/>
      <c r="L95" s="35" t="s">
        <v>4347</v>
      </c>
    </row>
    <row r="96" spans="1:13">
      <c r="A96" s="1052" t="s">
        <v>4348</v>
      </c>
      <c r="B96" s="8" t="s">
        <v>23</v>
      </c>
      <c r="C96" s="131"/>
      <c r="D96" s="38"/>
      <c r="E96" s="38"/>
      <c r="F96" s="38"/>
      <c r="G96" s="38"/>
      <c r="H96" s="38"/>
      <c r="I96" s="38"/>
      <c r="J96" s="38"/>
      <c r="K96" s="38"/>
      <c r="L96" s="35" t="s">
        <v>4349</v>
      </c>
    </row>
    <row r="97" spans="1:13">
      <c r="A97" s="1052" t="s">
        <v>4350</v>
      </c>
      <c r="B97" s="8" t="s">
        <v>22</v>
      </c>
      <c r="C97" s="131"/>
      <c r="D97" s="38"/>
      <c r="E97" s="38"/>
      <c r="F97" s="38"/>
      <c r="G97" s="38"/>
      <c r="H97" s="38"/>
      <c r="I97" s="38"/>
      <c r="J97" s="38"/>
      <c r="K97" s="38"/>
      <c r="L97" s="35" t="s">
        <v>4351</v>
      </c>
    </row>
    <row r="98" spans="1:13">
      <c r="A98" s="1052" t="s">
        <v>4352</v>
      </c>
      <c r="B98" s="8" t="s">
        <v>21</v>
      </c>
      <c r="C98" s="131"/>
      <c r="D98" s="38"/>
      <c r="E98" s="38"/>
      <c r="F98" s="38"/>
      <c r="G98" s="38"/>
      <c r="H98" s="38"/>
      <c r="I98" s="38"/>
      <c r="J98" s="38"/>
      <c r="K98" s="38"/>
      <c r="L98" s="35" t="s">
        <v>4353</v>
      </c>
    </row>
    <row r="99" spans="1:13">
      <c r="A99" s="1052" t="s">
        <v>4354</v>
      </c>
      <c r="B99" s="8" t="s">
        <v>20</v>
      </c>
      <c r="C99" s="131"/>
      <c r="D99" s="38"/>
      <c r="E99" s="38"/>
      <c r="F99" s="38"/>
      <c r="G99" s="38"/>
      <c r="H99" s="38"/>
      <c r="I99" s="38"/>
      <c r="J99" s="38"/>
      <c r="K99" s="38"/>
      <c r="L99" s="35" t="s">
        <v>4355</v>
      </c>
    </row>
    <row r="100" spans="1:13">
      <c r="A100" s="1052" t="s">
        <v>4356</v>
      </c>
      <c r="B100" s="8" t="s">
        <v>19</v>
      </c>
      <c r="C100" s="131"/>
      <c r="D100" s="38"/>
      <c r="E100" s="38"/>
      <c r="F100" s="38"/>
      <c r="G100" s="38"/>
      <c r="H100" s="38"/>
      <c r="I100" s="38"/>
      <c r="J100" s="38"/>
      <c r="K100" s="38"/>
      <c r="L100" s="35" t="s">
        <v>4357</v>
      </c>
    </row>
    <row r="101" spans="1:13">
      <c r="A101" s="1052" t="s">
        <v>4358</v>
      </c>
      <c r="B101" s="8" t="s">
        <v>18</v>
      </c>
      <c r="C101" s="131"/>
      <c r="D101" s="38"/>
      <c r="E101" s="38"/>
      <c r="F101" s="38"/>
      <c r="G101" s="38"/>
      <c r="H101" s="38"/>
      <c r="I101" s="38"/>
      <c r="J101" s="38"/>
      <c r="K101" s="38"/>
      <c r="L101" s="35" t="s">
        <v>4359</v>
      </c>
    </row>
    <row r="102" spans="1:13">
      <c r="A102" s="1052" t="s">
        <v>4360</v>
      </c>
      <c r="B102" s="8" t="s">
        <v>77</v>
      </c>
      <c r="C102" s="131"/>
      <c r="D102" s="38"/>
      <c r="E102" s="38"/>
      <c r="F102" s="38"/>
      <c r="G102" s="38"/>
      <c r="H102" s="38"/>
      <c r="I102" s="38"/>
      <c r="J102" s="38"/>
      <c r="K102" s="38"/>
      <c r="L102" s="35" t="s">
        <v>4361</v>
      </c>
    </row>
    <row r="103" spans="1:13">
      <c r="A103" s="1052" t="s">
        <v>4362</v>
      </c>
      <c r="B103" s="8" t="s">
        <v>76</v>
      </c>
      <c r="C103" s="131"/>
      <c r="D103" s="38"/>
      <c r="E103" s="38"/>
      <c r="F103" s="38"/>
      <c r="G103" s="38"/>
      <c r="H103" s="38"/>
      <c r="I103" s="38"/>
      <c r="J103" s="38"/>
      <c r="K103" s="38"/>
      <c r="L103" s="35" t="s">
        <v>4363</v>
      </c>
    </row>
    <row r="104" spans="1:13">
      <c r="A104" s="1052" t="s">
        <v>4364</v>
      </c>
      <c r="B104" s="8" t="s">
        <v>75</v>
      </c>
      <c r="C104" s="131"/>
      <c r="D104" s="38"/>
      <c r="E104" s="38"/>
      <c r="F104" s="38"/>
      <c r="G104" s="38"/>
      <c r="H104" s="38"/>
      <c r="I104" s="38"/>
      <c r="J104" s="38"/>
      <c r="K104" s="38"/>
      <c r="L104" s="35" t="s">
        <v>4365</v>
      </c>
    </row>
    <row r="105" spans="1:13">
      <c r="A105" s="1052" t="s">
        <v>4366</v>
      </c>
      <c r="B105" s="8" t="s">
        <v>74</v>
      </c>
      <c r="C105" s="131"/>
      <c r="D105" s="38"/>
      <c r="E105" s="38"/>
      <c r="F105" s="38"/>
      <c r="G105" s="38"/>
      <c r="H105" s="38"/>
      <c r="I105" s="38"/>
      <c r="J105" s="38"/>
      <c r="K105" s="38"/>
      <c r="L105" s="35" t="s">
        <v>4367</v>
      </c>
    </row>
    <row r="106" spans="1:13">
      <c r="A106" s="1052" t="s">
        <v>4368</v>
      </c>
      <c r="B106" s="8" t="s">
        <v>17</v>
      </c>
      <c r="C106" s="131"/>
      <c r="D106" s="38"/>
      <c r="E106" s="38"/>
      <c r="F106" s="38"/>
      <c r="G106" s="38"/>
      <c r="H106" s="38"/>
      <c r="I106" s="38"/>
      <c r="J106" s="38"/>
      <c r="K106" s="38"/>
      <c r="L106" s="35" t="s">
        <v>4369</v>
      </c>
    </row>
    <row r="107" spans="1:13">
      <c r="A107" s="1052" t="s">
        <v>4370</v>
      </c>
      <c r="B107" s="8" t="s">
        <v>16</v>
      </c>
      <c r="C107" s="131"/>
      <c r="D107" s="38"/>
      <c r="E107" s="38"/>
      <c r="F107" s="38"/>
      <c r="G107" s="38"/>
      <c r="H107" s="38"/>
      <c r="I107" s="38"/>
      <c r="J107" s="38"/>
      <c r="K107" s="38"/>
      <c r="L107" s="35" t="s">
        <v>4371</v>
      </c>
    </row>
    <row r="108" spans="1:13">
      <c r="A108" s="1052" t="s">
        <v>4372</v>
      </c>
      <c r="B108" s="8" t="s">
        <v>15</v>
      </c>
      <c r="C108" s="131"/>
      <c r="D108" s="38"/>
      <c r="E108" s="38"/>
      <c r="F108" s="38"/>
      <c r="G108" s="38"/>
      <c r="H108" s="38"/>
      <c r="I108" s="38"/>
      <c r="J108" s="38"/>
      <c r="K108" s="38"/>
      <c r="L108" s="35" t="s">
        <v>4373</v>
      </c>
    </row>
    <row r="109" spans="1:13">
      <c r="A109" s="909" t="s">
        <v>4374</v>
      </c>
      <c r="B109" s="8" t="s">
        <v>14</v>
      </c>
      <c r="C109" s="131"/>
      <c r="D109" s="38"/>
      <c r="E109" s="38"/>
      <c r="F109" s="38"/>
      <c r="G109" s="38"/>
      <c r="H109" s="38"/>
      <c r="I109" s="38"/>
      <c r="J109" s="38"/>
      <c r="K109" s="38"/>
      <c r="L109" s="35" t="s">
        <v>4375</v>
      </c>
    </row>
    <row r="110" spans="1:13">
      <c r="A110" s="1053" t="s">
        <v>4376</v>
      </c>
      <c r="B110" s="8" t="s">
        <v>73</v>
      </c>
      <c r="C110" s="131"/>
      <c r="D110" s="38"/>
      <c r="E110" s="38"/>
      <c r="F110" s="38"/>
      <c r="G110" s="38"/>
      <c r="H110" s="131"/>
      <c r="I110" s="131"/>
      <c r="J110" s="131"/>
      <c r="K110" s="131"/>
      <c r="L110" s="35" t="s">
        <v>4377</v>
      </c>
      <c r="M110" s="35" t="s">
        <v>205</v>
      </c>
    </row>
    <row r="111" spans="1:13">
      <c r="A111" s="1053" t="s">
        <v>4378</v>
      </c>
      <c r="B111" s="8" t="s">
        <v>95</v>
      </c>
      <c r="C111" s="38"/>
      <c r="D111" s="38"/>
      <c r="E111" s="38"/>
      <c r="F111" s="38"/>
      <c r="G111" s="38"/>
      <c r="H111" s="131"/>
      <c r="I111" s="131"/>
      <c r="J111" s="131"/>
      <c r="K111" s="131"/>
      <c r="M111" s="35" t="s">
        <v>205</v>
      </c>
    </row>
    <row r="112" spans="1:13">
      <c r="A112" s="1003" t="s">
        <v>4379</v>
      </c>
      <c r="B112" s="8" t="s">
        <v>94</v>
      </c>
      <c r="C112" s="38"/>
      <c r="D112" s="38"/>
      <c r="E112" s="38"/>
      <c r="F112" s="38"/>
      <c r="G112" s="38"/>
      <c r="H112" s="131"/>
      <c r="I112" s="38"/>
      <c r="J112" s="38"/>
      <c r="K112" s="131"/>
      <c r="M112" s="35" t="s">
        <v>206</v>
      </c>
    </row>
    <row r="113" spans="1:12">
      <c r="A113" s="1053" t="s">
        <v>4380</v>
      </c>
      <c r="B113" s="8" t="s">
        <v>888</v>
      </c>
      <c r="C113" s="38"/>
      <c r="D113" s="38"/>
      <c r="E113" s="38"/>
      <c r="F113" s="38"/>
      <c r="G113" s="38"/>
      <c r="H113" s="131"/>
      <c r="I113" s="38"/>
      <c r="J113" s="38"/>
      <c r="K113" s="131"/>
    </row>
    <row r="114" spans="1:12">
      <c r="C114" s="42" t="s">
        <v>757</v>
      </c>
      <c r="D114" s="42"/>
      <c r="E114" s="42" t="s">
        <v>4381</v>
      </c>
      <c r="F114" s="42"/>
      <c r="H114" s="42" t="s">
        <v>3764</v>
      </c>
      <c r="I114" s="42" t="s">
        <v>3764</v>
      </c>
      <c r="J114" s="42" t="s">
        <v>3764</v>
      </c>
      <c r="K114" s="42" t="s">
        <v>3764</v>
      </c>
      <c r="L114" s="42"/>
    </row>
    <row r="115" spans="1:12">
      <c r="C115" s="42" t="s">
        <v>90</v>
      </c>
      <c r="D115" s="42" t="s">
        <v>90</v>
      </c>
      <c r="E115" s="42" t="s">
        <v>90</v>
      </c>
      <c r="F115" s="42" t="s">
        <v>90</v>
      </c>
      <c r="G115" s="41"/>
      <c r="H115" s="42" t="s">
        <v>90</v>
      </c>
      <c r="I115" s="42" t="s">
        <v>90</v>
      </c>
      <c r="J115" s="42" t="s">
        <v>90</v>
      </c>
      <c r="K115" s="42" t="s">
        <v>90</v>
      </c>
      <c r="L115" s="42"/>
    </row>
    <row r="116" spans="1:12">
      <c r="C116" s="42" t="s">
        <v>4382</v>
      </c>
    </row>
    <row r="117" spans="1:12">
      <c r="C117" s="41" t="s">
        <v>91</v>
      </c>
      <c r="D117" s="41" t="s">
        <v>91</v>
      </c>
      <c r="E117" s="41" t="s">
        <v>91</v>
      </c>
      <c r="F117" s="41" t="s">
        <v>141</v>
      </c>
      <c r="G117" s="41" t="s">
        <v>4383</v>
      </c>
      <c r="H117" s="41" t="s">
        <v>91</v>
      </c>
      <c r="I117" s="41" t="s">
        <v>91</v>
      </c>
      <c r="J117" s="41" t="s">
        <v>91</v>
      </c>
      <c r="K117" s="41" t="s">
        <v>91</v>
      </c>
      <c r="L117" s="41"/>
    </row>
    <row r="118" spans="1:12">
      <c r="C118" s="46" t="s">
        <v>3765</v>
      </c>
      <c r="D118" s="46" t="s">
        <v>3765</v>
      </c>
      <c r="E118" s="46" t="s">
        <v>3765</v>
      </c>
      <c r="F118" s="46" t="s">
        <v>3765</v>
      </c>
      <c r="G118" s="46"/>
      <c r="H118" s="46" t="s">
        <v>3765</v>
      </c>
      <c r="I118" s="46" t="s">
        <v>3765</v>
      </c>
      <c r="J118" s="46" t="s">
        <v>3765</v>
      </c>
      <c r="K118" s="46" t="s">
        <v>3765</v>
      </c>
      <c r="L118" s="46"/>
    </row>
    <row r="119" spans="1:12">
      <c r="C119" s="41" t="s">
        <v>112</v>
      </c>
      <c r="D119" s="41" t="s">
        <v>159</v>
      </c>
      <c r="E119" s="41" t="s">
        <v>1019</v>
      </c>
      <c r="F119" s="47"/>
      <c r="G119" s="47"/>
      <c r="H119" s="41" t="s">
        <v>176</v>
      </c>
      <c r="I119" s="41" t="s">
        <v>176</v>
      </c>
      <c r="J119" s="41" t="s">
        <v>176</v>
      </c>
      <c r="K119" s="41" t="s">
        <v>176</v>
      </c>
      <c r="L119" s="41"/>
    </row>
    <row r="120" spans="1:12">
      <c r="F120" s="41" t="s">
        <v>4384</v>
      </c>
      <c r="G120" s="41"/>
      <c r="H120" s="41"/>
      <c r="I120" s="41"/>
      <c r="J120" s="41"/>
      <c r="K120" s="41"/>
      <c r="L120" s="41"/>
    </row>
    <row r="121" spans="1:12">
      <c r="F121" s="41"/>
      <c r="G121" s="41"/>
      <c r="H121" s="41"/>
      <c r="I121" s="41" t="s">
        <v>4385</v>
      </c>
      <c r="J121" s="41" t="s">
        <v>4386</v>
      </c>
      <c r="K121" s="41" t="s">
        <v>3976</v>
      </c>
      <c r="L121" s="41"/>
    </row>
    <row r="123" spans="1:12">
      <c r="A123" s="1" t="s">
        <v>4799</v>
      </c>
    </row>
    <row r="124" spans="1:12">
      <c r="A124" s="36" t="s">
        <v>109</v>
      </c>
    </row>
    <row r="125" spans="1:12">
      <c r="A125" s="36" t="s">
        <v>4221</v>
      </c>
    </row>
    <row r="126" spans="1:12">
      <c r="A126" s="36" t="s">
        <v>90</v>
      </c>
    </row>
    <row r="127" spans="1:12">
      <c r="A127" s="54" t="s">
        <v>3509</v>
      </c>
    </row>
    <row r="128" spans="1:12">
      <c r="A128" s="36" t="s">
        <v>1411</v>
      </c>
    </row>
    <row r="130" spans="1:11">
      <c r="A130" s="165" t="s">
        <v>4388</v>
      </c>
    </row>
    <row r="132" spans="1:11" ht="57.6">
      <c r="C132" s="97" t="s">
        <v>4281</v>
      </c>
      <c r="D132" s="97" t="s">
        <v>4282</v>
      </c>
      <c r="E132" s="97" t="s">
        <v>4283</v>
      </c>
      <c r="F132" s="97" t="s">
        <v>4284</v>
      </c>
      <c r="G132" s="97" t="s">
        <v>4286</v>
      </c>
      <c r="H132" s="97" t="s">
        <v>4287</v>
      </c>
      <c r="I132" s="97" t="s">
        <v>4288</v>
      </c>
      <c r="J132" s="97" t="s">
        <v>4289</v>
      </c>
    </row>
    <row r="133" spans="1:11">
      <c r="C133" s="8" t="s">
        <v>137</v>
      </c>
      <c r="D133" s="8" t="s">
        <v>136</v>
      </c>
      <c r="E133" s="8" t="s">
        <v>135</v>
      </c>
      <c r="F133" s="8" t="s">
        <v>134</v>
      </c>
      <c r="G133" s="8" t="s">
        <v>151</v>
      </c>
      <c r="H133" s="8" t="s">
        <v>150</v>
      </c>
      <c r="I133" s="8" t="s">
        <v>148</v>
      </c>
      <c r="J133" s="8" t="s">
        <v>133</v>
      </c>
    </row>
    <row r="134" spans="1:11">
      <c r="A134" s="1050" t="s">
        <v>4388</v>
      </c>
      <c r="B134" s="8"/>
      <c r="C134" s="38"/>
      <c r="D134" s="38"/>
      <c r="E134" s="38"/>
      <c r="F134" s="38"/>
      <c r="G134" s="38"/>
      <c r="H134" s="38"/>
      <c r="I134" s="38"/>
      <c r="J134" s="38"/>
    </row>
    <row r="135" spans="1:11">
      <c r="A135" s="321" t="s">
        <v>4290</v>
      </c>
      <c r="B135" s="8" t="s">
        <v>889</v>
      </c>
      <c r="C135" s="38"/>
      <c r="D135" s="131"/>
      <c r="E135" s="131"/>
      <c r="F135" s="131"/>
      <c r="G135" s="131"/>
      <c r="H135" s="131"/>
      <c r="I135" s="131"/>
      <c r="J135" s="131"/>
      <c r="K135" s="124" t="s">
        <v>4291</v>
      </c>
    </row>
    <row r="136" spans="1:11">
      <c r="A136" s="1003" t="s">
        <v>4292</v>
      </c>
      <c r="B136" s="8" t="s">
        <v>890</v>
      </c>
      <c r="C136" s="38"/>
      <c r="D136" s="131"/>
      <c r="E136" s="131"/>
      <c r="F136" s="131"/>
      <c r="G136" s="131"/>
      <c r="H136" s="131"/>
      <c r="I136" s="131"/>
      <c r="J136" s="131"/>
      <c r="K136" s="124" t="s">
        <v>4293</v>
      </c>
    </row>
    <row r="137" spans="1:11">
      <c r="A137" s="1003" t="s">
        <v>4389</v>
      </c>
      <c r="B137" s="8" t="s">
        <v>891</v>
      </c>
      <c r="C137" s="38"/>
      <c r="D137" s="131"/>
      <c r="E137" s="131"/>
      <c r="F137" s="131"/>
      <c r="G137" s="131"/>
      <c r="H137" s="131"/>
      <c r="I137" s="131"/>
      <c r="J137" s="131"/>
      <c r="K137" s="124" t="s">
        <v>4390</v>
      </c>
    </row>
    <row r="138" spans="1:11">
      <c r="A138" s="1003" t="s">
        <v>4391</v>
      </c>
      <c r="B138" s="8" t="s">
        <v>892</v>
      </c>
      <c r="C138" s="38"/>
      <c r="D138" s="131"/>
      <c r="E138" s="131"/>
      <c r="F138" s="131"/>
      <c r="G138" s="131"/>
      <c r="H138" s="131"/>
      <c r="I138" s="131"/>
      <c r="J138" s="131"/>
      <c r="K138" s="124" t="s">
        <v>4392</v>
      </c>
    </row>
    <row r="139" spans="1:11">
      <c r="A139" s="1003" t="s">
        <v>4393</v>
      </c>
      <c r="B139" s="8" t="s">
        <v>893</v>
      </c>
      <c r="C139" s="38"/>
      <c r="D139" s="131"/>
      <c r="E139" s="131"/>
      <c r="F139" s="131"/>
      <c r="G139" s="131"/>
      <c r="H139" s="131"/>
      <c r="I139" s="131"/>
      <c r="J139" s="131"/>
      <c r="K139" s="124" t="s">
        <v>4394</v>
      </c>
    </row>
    <row r="140" spans="1:11">
      <c r="A140" s="1003" t="s">
        <v>4294</v>
      </c>
      <c r="B140" s="8" t="s">
        <v>894</v>
      </c>
      <c r="C140" s="38"/>
      <c r="D140" s="131"/>
      <c r="E140" s="131"/>
      <c r="F140" s="131"/>
      <c r="G140" s="131"/>
      <c r="H140" s="131"/>
      <c r="I140" s="131"/>
      <c r="J140" s="131"/>
      <c r="K140" s="35" t="s">
        <v>4295</v>
      </c>
    </row>
    <row r="141" spans="1:11">
      <c r="A141" s="1003" t="s">
        <v>4296</v>
      </c>
      <c r="B141" s="8" t="s">
        <v>895</v>
      </c>
      <c r="C141" s="38"/>
      <c r="D141" s="131"/>
      <c r="E141" s="131"/>
      <c r="F141" s="131"/>
      <c r="G141" s="131"/>
      <c r="H141" s="131"/>
      <c r="I141" s="131"/>
      <c r="J141" s="131"/>
      <c r="K141" s="35" t="s">
        <v>4297</v>
      </c>
    </row>
    <row r="142" spans="1:11">
      <c r="A142" s="321" t="s">
        <v>4303</v>
      </c>
      <c r="B142" s="8" t="s">
        <v>896</v>
      </c>
      <c r="C142" s="38"/>
      <c r="D142" s="131"/>
      <c r="E142" s="131"/>
      <c r="F142" s="131"/>
      <c r="G142" s="131"/>
      <c r="H142" s="131"/>
      <c r="I142" s="131"/>
      <c r="J142" s="131"/>
      <c r="K142" s="124" t="s">
        <v>4304</v>
      </c>
    </row>
    <row r="143" spans="1:11">
      <c r="A143" s="1003" t="s">
        <v>4305</v>
      </c>
      <c r="B143" s="8" t="s">
        <v>897</v>
      </c>
      <c r="C143" s="38"/>
      <c r="D143" s="131"/>
      <c r="E143" s="131"/>
      <c r="F143" s="131"/>
      <c r="G143" s="131"/>
      <c r="H143" s="131"/>
      <c r="I143" s="131"/>
      <c r="J143" s="131"/>
      <c r="K143" s="124" t="s">
        <v>4306</v>
      </c>
    </row>
    <row r="144" spans="1:11">
      <c r="A144" s="1003" t="s">
        <v>4395</v>
      </c>
      <c r="B144" s="8" t="s">
        <v>898</v>
      </c>
      <c r="C144" s="38"/>
      <c r="D144" s="131"/>
      <c r="E144" s="131"/>
      <c r="F144" s="131"/>
      <c r="G144" s="131"/>
      <c r="H144" s="131"/>
      <c r="I144" s="131"/>
      <c r="J144" s="131"/>
      <c r="K144" s="35" t="s">
        <v>4396</v>
      </c>
    </row>
    <row r="145" spans="1:12">
      <c r="A145" s="1003" t="s">
        <v>4307</v>
      </c>
      <c r="B145" s="8" t="s">
        <v>899</v>
      </c>
      <c r="C145" s="38"/>
      <c r="D145" s="131"/>
      <c r="E145" s="131"/>
      <c r="F145" s="131"/>
      <c r="G145" s="131"/>
      <c r="H145" s="131"/>
      <c r="I145" s="131"/>
      <c r="J145" s="131"/>
      <c r="K145" s="124" t="s">
        <v>4308</v>
      </c>
    </row>
    <row r="146" spans="1:12">
      <c r="A146" s="1003" t="s">
        <v>4397</v>
      </c>
      <c r="B146" s="8" t="s">
        <v>900</v>
      </c>
      <c r="C146" s="38"/>
      <c r="D146" s="131"/>
      <c r="E146" s="131"/>
      <c r="F146" s="131"/>
      <c r="G146" s="131"/>
      <c r="H146" s="131"/>
      <c r="I146" s="131"/>
      <c r="J146" s="131"/>
      <c r="K146" s="35" t="s">
        <v>4398</v>
      </c>
    </row>
    <row r="147" spans="1:12">
      <c r="A147" s="1003" t="s">
        <v>4399</v>
      </c>
      <c r="B147" s="8" t="s">
        <v>901</v>
      </c>
      <c r="C147" s="38"/>
      <c r="D147" s="131"/>
      <c r="E147" s="131"/>
      <c r="F147" s="131"/>
      <c r="G147" s="131"/>
      <c r="H147" s="131"/>
      <c r="I147" s="131"/>
      <c r="J147" s="131"/>
      <c r="K147" s="124" t="s">
        <v>4400</v>
      </c>
    </row>
    <row r="148" spans="1:12">
      <c r="A148" s="1003" t="s">
        <v>4401</v>
      </c>
      <c r="B148" s="8" t="s">
        <v>902</v>
      </c>
      <c r="C148" s="38"/>
      <c r="D148" s="131"/>
      <c r="E148" s="131"/>
      <c r="F148" s="131"/>
      <c r="G148" s="131"/>
      <c r="H148" s="131"/>
      <c r="I148" s="131"/>
      <c r="J148" s="131"/>
      <c r="K148" s="124" t="s">
        <v>4402</v>
      </c>
    </row>
    <row r="149" spans="1:12">
      <c r="A149" s="1003" t="s">
        <v>4403</v>
      </c>
      <c r="B149" s="8" t="s">
        <v>903</v>
      </c>
      <c r="C149" s="38"/>
      <c r="D149" s="131"/>
      <c r="E149" s="131"/>
      <c r="F149" s="131"/>
      <c r="G149" s="131"/>
      <c r="H149" s="131"/>
      <c r="I149" s="131"/>
      <c r="J149" s="131"/>
      <c r="K149" s="35" t="s">
        <v>4404</v>
      </c>
    </row>
    <row r="150" spans="1:12">
      <c r="A150" s="1003" t="s">
        <v>4405</v>
      </c>
      <c r="B150" s="8" t="s">
        <v>904</v>
      </c>
      <c r="C150" s="38"/>
      <c r="D150" s="131"/>
      <c r="E150" s="131"/>
      <c r="F150" s="131"/>
      <c r="G150" s="131"/>
      <c r="H150" s="131"/>
      <c r="I150" s="131"/>
      <c r="J150" s="131"/>
      <c r="K150" s="124" t="s">
        <v>4406</v>
      </c>
    </row>
    <row r="151" spans="1:12">
      <c r="A151" s="1003" t="s">
        <v>4300</v>
      </c>
      <c r="B151" s="8" t="s">
        <v>713</v>
      </c>
      <c r="C151" s="38"/>
      <c r="D151" s="131"/>
      <c r="E151" s="131"/>
      <c r="F151" s="131"/>
      <c r="G151" s="131"/>
      <c r="H151" s="131"/>
      <c r="I151" s="131"/>
      <c r="J151" s="131"/>
      <c r="K151" s="124" t="s">
        <v>4302</v>
      </c>
    </row>
    <row r="152" spans="1:12">
      <c r="A152" s="1003" t="s">
        <v>4330</v>
      </c>
      <c r="B152" s="8" t="s">
        <v>905</v>
      </c>
      <c r="C152" s="38"/>
      <c r="D152" s="131"/>
      <c r="E152" s="131"/>
      <c r="F152" s="131"/>
      <c r="G152" s="131"/>
      <c r="H152" s="131"/>
      <c r="I152" s="131"/>
      <c r="J152" s="131"/>
      <c r="K152" s="35" t="s">
        <v>4331</v>
      </c>
    </row>
    <row r="153" spans="1:12">
      <c r="A153" s="1003" t="s">
        <v>4332</v>
      </c>
      <c r="B153" s="8" t="s">
        <v>906</v>
      </c>
      <c r="C153" s="38"/>
      <c r="D153" s="131"/>
      <c r="E153" s="131"/>
      <c r="F153" s="131"/>
      <c r="G153" s="131"/>
      <c r="H153" s="131"/>
      <c r="I153" s="131"/>
      <c r="J153" s="131"/>
      <c r="K153" s="35" t="s">
        <v>4333</v>
      </c>
    </row>
    <row r="154" spans="1:12">
      <c r="A154" s="1003" t="s">
        <v>4334</v>
      </c>
      <c r="B154" s="8" t="s">
        <v>907</v>
      </c>
      <c r="C154" s="38"/>
      <c r="D154" s="131"/>
      <c r="E154" s="131"/>
      <c r="F154" s="131"/>
      <c r="G154" s="131"/>
      <c r="H154" s="131"/>
      <c r="I154" s="131"/>
      <c r="J154" s="131"/>
      <c r="K154" s="35" t="s">
        <v>4335</v>
      </c>
    </row>
    <row r="155" spans="1:12">
      <c r="A155" s="1051" t="s">
        <v>4407</v>
      </c>
      <c r="B155" s="8" t="s">
        <v>908</v>
      </c>
      <c r="C155" s="38"/>
      <c r="D155" s="131"/>
      <c r="E155" s="131"/>
      <c r="F155" s="131"/>
      <c r="G155" s="131"/>
      <c r="H155" s="131"/>
      <c r="I155" s="131"/>
      <c r="J155" s="131"/>
      <c r="K155" s="35" t="s">
        <v>4408</v>
      </c>
      <c r="L155" s="35" t="s">
        <v>205</v>
      </c>
    </row>
    <row r="156" spans="1:12">
      <c r="A156" s="1052" t="s">
        <v>4340</v>
      </c>
      <c r="B156" s="8" t="s">
        <v>909</v>
      </c>
      <c r="C156" s="131"/>
      <c r="D156" s="38"/>
      <c r="E156" s="38"/>
      <c r="F156" s="38"/>
      <c r="G156" s="38"/>
      <c r="H156" s="38"/>
      <c r="I156" s="38"/>
      <c r="J156" s="38"/>
      <c r="K156" s="35" t="s">
        <v>4409</v>
      </c>
    </row>
    <row r="157" spans="1:12">
      <c r="A157" s="1052" t="s">
        <v>4342</v>
      </c>
      <c r="B157" s="8" t="s">
        <v>910</v>
      </c>
      <c r="C157" s="131"/>
      <c r="D157" s="38"/>
      <c r="E157" s="38"/>
      <c r="F157" s="38"/>
      <c r="G157" s="38"/>
      <c r="H157" s="38"/>
      <c r="I157" s="38"/>
      <c r="J157" s="38"/>
      <c r="K157" s="35" t="s">
        <v>4410</v>
      </c>
    </row>
    <row r="158" spans="1:12">
      <c r="A158" s="1052" t="s">
        <v>4344</v>
      </c>
      <c r="B158" s="8" t="s">
        <v>911</v>
      </c>
      <c r="C158" s="131"/>
      <c r="D158" s="38"/>
      <c r="E158" s="38"/>
      <c r="F158" s="38"/>
      <c r="G158" s="38"/>
      <c r="H158" s="38"/>
      <c r="I158" s="38"/>
      <c r="J158" s="38"/>
      <c r="K158" s="35" t="s">
        <v>4411</v>
      </c>
    </row>
    <row r="159" spans="1:12">
      <c r="A159" s="1052" t="s">
        <v>4346</v>
      </c>
      <c r="B159" s="8" t="s">
        <v>912</v>
      </c>
      <c r="C159" s="131"/>
      <c r="D159" s="38"/>
      <c r="E159" s="38"/>
      <c r="F159" s="38"/>
      <c r="G159" s="38"/>
      <c r="H159" s="38"/>
      <c r="I159" s="38"/>
      <c r="J159" s="38"/>
      <c r="K159" s="35" t="s">
        <v>4412</v>
      </c>
    </row>
    <row r="160" spans="1:12">
      <c r="A160" s="1052" t="s">
        <v>4348</v>
      </c>
      <c r="B160" s="8" t="s">
        <v>299</v>
      </c>
      <c r="C160" s="131"/>
      <c r="D160" s="38"/>
      <c r="E160" s="38"/>
      <c r="F160" s="38"/>
      <c r="G160" s="38"/>
      <c r="H160" s="38"/>
      <c r="I160" s="38"/>
      <c r="J160" s="38"/>
      <c r="K160" s="35" t="s">
        <v>4349</v>
      </c>
    </row>
    <row r="161" spans="1:12">
      <c r="A161" s="1052" t="s">
        <v>4350</v>
      </c>
      <c r="B161" s="8" t="s">
        <v>298</v>
      </c>
      <c r="C161" s="131"/>
      <c r="D161" s="38"/>
      <c r="E161" s="38"/>
      <c r="F161" s="38"/>
      <c r="G161" s="38"/>
      <c r="H161" s="38"/>
      <c r="I161" s="38"/>
      <c r="J161" s="38"/>
      <c r="K161" s="35" t="s">
        <v>4351</v>
      </c>
    </row>
    <row r="162" spans="1:12">
      <c r="A162" s="1052" t="s">
        <v>4352</v>
      </c>
      <c r="B162" s="8" t="s">
        <v>139</v>
      </c>
      <c r="C162" s="131"/>
      <c r="D162" s="38"/>
      <c r="E162" s="38"/>
      <c r="F162" s="38"/>
      <c r="G162" s="38"/>
      <c r="H162" s="38"/>
      <c r="I162" s="38"/>
      <c r="J162" s="38"/>
      <c r="K162" s="124" t="s">
        <v>4353</v>
      </c>
    </row>
    <row r="163" spans="1:12">
      <c r="A163" s="1052" t="s">
        <v>4354</v>
      </c>
      <c r="B163" s="8" t="s">
        <v>179</v>
      </c>
      <c r="C163" s="131"/>
      <c r="D163" s="38"/>
      <c r="E163" s="38"/>
      <c r="F163" s="38"/>
      <c r="G163" s="38"/>
      <c r="H163" s="38"/>
      <c r="I163" s="38"/>
      <c r="J163" s="38"/>
      <c r="K163" s="124" t="s">
        <v>4355</v>
      </c>
    </row>
    <row r="164" spans="1:12">
      <c r="A164" s="1052" t="s">
        <v>4356</v>
      </c>
      <c r="B164" s="8" t="s">
        <v>178</v>
      </c>
      <c r="C164" s="131"/>
      <c r="D164" s="38"/>
      <c r="E164" s="38"/>
      <c r="F164" s="38"/>
      <c r="G164" s="38"/>
      <c r="H164" s="38"/>
      <c r="I164" s="38"/>
      <c r="J164" s="38"/>
      <c r="K164" s="124" t="s">
        <v>4357</v>
      </c>
    </row>
    <row r="165" spans="1:12">
      <c r="A165" s="1052" t="s">
        <v>4358</v>
      </c>
      <c r="B165" s="8" t="s">
        <v>297</v>
      </c>
      <c r="C165" s="131"/>
      <c r="D165" s="38"/>
      <c r="E165" s="38"/>
      <c r="F165" s="38"/>
      <c r="G165" s="38"/>
      <c r="H165" s="38"/>
      <c r="I165" s="38"/>
      <c r="J165" s="38"/>
      <c r="K165" s="124" t="s">
        <v>4359</v>
      </c>
    </row>
    <row r="166" spans="1:12">
      <c r="A166" s="1052" t="s">
        <v>4360</v>
      </c>
      <c r="B166" s="8" t="s">
        <v>296</v>
      </c>
      <c r="C166" s="131"/>
      <c r="D166" s="38"/>
      <c r="E166" s="38"/>
      <c r="F166" s="38"/>
      <c r="G166" s="38"/>
      <c r="H166" s="38"/>
      <c r="I166" s="38"/>
      <c r="J166" s="38"/>
      <c r="K166" s="124" t="s">
        <v>4361</v>
      </c>
    </row>
    <row r="167" spans="1:12">
      <c r="A167" s="1052" t="s">
        <v>4362</v>
      </c>
      <c r="B167" s="8" t="s">
        <v>295</v>
      </c>
      <c r="C167" s="131"/>
      <c r="D167" s="38"/>
      <c r="E167" s="38"/>
      <c r="F167" s="38"/>
      <c r="G167" s="38"/>
      <c r="H167" s="38"/>
      <c r="I167" s="38"/>
      <c r="J167" s="38"/>
      <c r="K167" s="124" t="s">
        <v>4363</v>
      </c>
    </row>
    <row r="168" spans="1:12">
      <c r="A168" s="1052" t="s">
        <v>4364</v>
      </c>
      <c r="B168" s="8" t="s">
        <v>294</v>
      </c>
      <c r="C168" s="131"/>
      <c r="D168" s="38"/>
      <c r="E168" s="38"/>
      <c r="F168" s="38"/>
      <c r="G168" s="38"/>
      <c r="H168" s="38"/>
      <c r="I168" s="38"/>
      <c r="J168" s="38"/>
      <c r="K168" s="124" t="s">
        <v>4365</v>
      </c>
    </row>
    <row r="169" spans="1:12">
      <c r="A169" s="1052" t="s">
        <v>4366</v>
      </c>
      <c r="B169" s="8" t="s">
        <v>293</v>
      </c>
      <c r="C169" s="131"/>
      <c r="D169" s="38"/>
      <c r="E169" s="38"/>
      <c r="F169" s="38"/>
      <c r="G169" s="38"/>
      <c r="H169" s="38"/>
      <c r="I169" s="38"/>
      <c r="J169" s="38"/>
      <c r="K169" s="124" t="s">
        <v>4367</v>
      </c>
    </row>
    <row r="170" spans="1:12">
      <c r="A170" s="1052" t="s">
        <v>4368</v>
      </c>
      <c r="B170" s="8" t="s">
        <v>292</v>
      </c>
      <c r="C170" s="131"/>
      <c r="D170" s="38"/>
      <c r="E170" s="38"/>
      <c r="F170" s="38"/>
      <c r="G170" s="38"/>
      <c r="H170" s="38"/>
      <c r="I170" s="38"/>
      <c r="J170" s="38"/>
      <c r="K170" s="124" t="s">
        <v>4369</v>
      </c>
    </row>
    <row r="171" spans="1:12">
      <c r="A171" s="1052" t="s">
        <v>4370</v>
      </c>
      <c r="B171" s="8" t="s">
        <v>337</v>
      </c>
      <c r="C171" s="131"/>
      <c r="D171" s="38"/>
      <c r="E171" s="38"/>
      <c r="F171" s="38"/>
      <c r="G171" s="38"/>
      <c r="H171" s="38"/>
      <c r="I171" s="38"/>
      <c r="J171" s="38"/>
      <c r="K171" s="124" t="s">
        <v>4371</v>
      </c>
    </row>
    <row r="172" spans="1:12">
      <c r="A172" s="1052" t="s">
        <v>4372</v>
      </c>
      <c r="B172" s="8" t="s">
        <v>132</v>
      </c>
      <c r="C172" s="131"/>
      <c r="D172" s="38"/>
      <c r="E172" s="38"/>
      <c r="F172" s="38"/>
      <c r="G172" s="38"/>
      <c r="H172" s="38"/>
      <c r="I172" s="38"/>
      <c r="J172" s="38"/>
      <c r="K172" s="124" t="s">
        <v>4373</v>
      </c>
    </row>
    <row r="173" spans="1:12">
      <c r="A173" s="1052" t="s">
        <v>4374</v>
      </c>
      <c r="B173" s="8" t="s">
        <v>291</v>
      </c>
      <c r="C173" s="131"/>
      <c r="D173" s="38"/>
      <c r="E173" s="38"/>
      <c r="F173" s="38"/>
      <c r="G173" s="38"/>
      <c r="H173" s="38"/>
      <c r="I173" s="38"/>
      <c r="J173" s="38"/>
      <c r="K173" s="124" t="s">
        <v>4375</v>
      </c>
    </row>
    <row r="174" spans="1:12">
      <c r="A174" s="1053" t="s">
        <v>4413</v>
      </c>
      <c r="B174" s="8" t="s">
        <v>290</v>
      </c>
      <c r="C174" s="131"/>
      <c r="D174" s="38"/>
      <c r="E174" s="38"/>
      <c r="F174" s="38"/>
      <c r="G174" s="131"/>
      <c r="H174" s="131"/>
      <c r="I174" s="131"/>
      <c r="J174" s="131"/>
      <c r="K174" s="124" t="s">
        <v>4414</v>
      </c>
      <c r="L174" s="35" t="s">
        <v>205</v>
      </c>
    </row>
    <row r="175" spans="1:12">
      <c r="A175" s="1053" t="s">
        <v>4415</v>
      </c>
      <c r="B175" s="8" t="s">
        <v>289</v>
      </c>
      <c r="C175" s="38"/>
      <c r="D175" s="38"/>
      <c r="E175" s="38"/>
      <c r="F175" s="38"/>
      <c r="G175" s="131"/>
      <c r="H175" s="131"/>
      <c r="I175" s="131"/>
      <c r="J175" s="131"/>
      <c r="L175" s="35" t="s">
        <v>205</v>
      </c>
    </row>
    <row r="176" spans="1:12">
      <c r="A176" s="1003" t="s">
        <v>4379</v>
      </c>
      <c r="B176" s="8" t="s">
        <v>288</v>
      </c>
      <c r="C176" s="38"/>
      <c r="D176" s="38"/>
      <c r="E176" s="38"/>
      <c r="F176" s="38"/>
      <c r="G176" s="131"/>
      <c r="H176" s="38"/>
      <c r="I176" s="38"/>
      <c r="J176" s="131"/>
      <c r="L176" s="35" t="s">
        <v>206</v>
      </c>
    </row>
    <row r="177" spans="1:10">
      <c r="A177" s="1053" t="s">
        <v>4416</v>
      </c>
      <c r="B177" s="8" t="s">
        <v>287</v>
      </c>
      <c r="C177" s="38"/>
      <c r="D177" s="38"/>
      <c r="E177" s="38"/>
      <c r="F177" s="38"/>
      <c r="G177" s="131"/>
      <c r="H177" s="38"/>
      <c r="I177" s="38"/>
      <c r="J177" s="131"/>
    </row>
    <row r="178" spans="1:10">
      <c r="C178" s="42" t="s">
        <v>757</v>
      </c>
      <c r="E178" s="42" t="s">
        <v>4381</v>
      </c>
      <c r="F178" s="42"/>
      <c r="G178" s="42" t="s">
        <v>3764</v>
      </c>
      <c r="H178" s="42" t="s">
        <v>3764</v>
      </c>
      <c r="I178" s="42" t="s">
        <v>3764</v>
      </c>
      <c r="J178" s="42" t="s">
        <v>3764</v>
      </c>
    </row>
    <row r="179" spans="1:10">
      <c r="C179" s="42" t="s">
        <v>4382</v>
      </c>
    </row>
    <row r="180" spans="1:10">
      <c r="C180" s="41" t="s">
        <v>91</v>
      </c>
      <c r="D180" s="41" t="s">
        <v>91</v>
      </c>
      <c r="E180" s="41" t="s">
        <v>91</v>
      </c>
      <c r="F180" s="41" t="s">
        <v>141</v>
      </c>
      <c r="G180" s="41" t="s">
        <v>91</v>
      </c>
      <c r="H180" s="41" t="s">
        <v>91</v>
      </c>
      <c r="I180" s="41" t="s">
        <v>91</v>
      </c>
      <c r="J180" s="41" t="s">
        <v>91</v>
      </c>
    </row>
    <row r="181" spans="1:10">
      <c r="C181" s="46" t="s">
        <v>3765</v>
      </c>
      <c r="D181" s="46" t="s">
        <v>3765</v>
      </c>
      <c r="E181" s="46" t="s">
        <v>3765</v>
      </c>
      <c r="F181" s="46" t="s">
        <v>3765</v>
      </c>
      <c r="G181" s="46" t="s">
        <v>3765</v>
      </c>
      <c r="H181" s="46" t="s">
        <v>3765</v>
      </c>
      <c r="I181" s="46" t="s">
        <v>3765</v>
      </c>
      <c r="J181" s="46" t="s">
        <v>3765</v>
      </c>
    </row>
    <row r="182" spans="1:10">
      <c r="C182" s="41" t="s">
        <v>112</v>
      </c>
      <c r="D182" s="41" t="s">
        <v>159</v>
      </c>
      <c r="E182" s="41" t="s">
        <v>1019</v>
      </c>
      <c r="F182" s="47"/>
      <c r="G182" s="41" t="s">
        <v>176</v>
      </c>
      <c r="H182" s="41" t="s">
        <v>176</v>
      </c>
      <c r="I182" s="41" t="s">
        <v>176</v>
      </c>
      <c r="J182" s="41" t="s">
        <v>176</v>
      </c>
    </row>
    <row r="183" spans="1:10">
      <c r="E183" s="47"/>
      <c r="F183" s="41" t="s">
        <v>4384</v>
      </c>
      <c r="G183" s="41"/>
      <c r="H183" s="41" t="s">
        <v>4385</v>
      </c>
      <c r="I183" s="41" t="s">
        <v>4386</v>
      </c>
      <c r="J183" s="41" t="s">
        <v>3976</v>
      </c>
    </row>
    <row r="185" spans="1:10">
      <c r="A185" s="1" t="s">
        <v>4800</v>
      </c>
    </row>
    <row r="186" spans="1:10">
      <c r="A186" s="36" t="s">
        <v>109</v>
      </c>
    </row>
    <row r="187" spans="1:10">
      <c r="A187" s="36" t="s">
        <v>4223</v>
      </c>
    </row>
    <row r="188" spans="1:10">
      <c r="A188" s="54" t="s">
        <v>3509</v>
      </c>
    </row>
    <row r="189" spans="1:10">
      <c r="A189" s="36" t="s">
        <v>1411</v>
      </c>
    </row>
    <row r="191" spans="1:10">
      <c r="A191" s="165" t="s">
        <v>4418</v>
      </c>
    </row>
    <row r="193" spans="1:12" ht="57.6">
      <c r="C193" s="97" t="s">
        <v>4281</v>
      </c>
      <c r="D193" s="97" t="s">
        <v>4282</v>
      </c>
      <c r="E193" s="97" t="s">
        <v>4283</v>
      </c>
      <c r="F193" s="97" t="s">
        <v>4284</v>
      </c>
      <c r="G193" s="97" t="s">
        <v>4285</v>
      </c>
      <c r="H193" s="97" t="s">
        <v>4286</v>
      </c>
      <c r="I193" s="97" t="s">
        <v>4287</v>
      </c>
      <c r="J193" s="97" t="s">
        <v>4288</v>
      </c>
      <c r="K193" s="97" t="s">
        <v>4289</v>
      </c>
    </row>
    <row r="194" spans="1:12">
      <c r="C194" s="8" t="s">
        <v>128</v>
      </c>
      <c r="D194" s="8" t="s">
        <v>127</v>
      </c>
      <c r="E194" s="8" t="s">
        <v>126</v>
      </c>
      <c r="F194" s="8" t="s">
        <v>125</v>
      </c>
      <c r="G194" s="8" t="s">
        <v>124</v>
      </c>
      <c r="H194" s="8" t="s">
        <v>123</v>
      </c>
      <c r="I194" s="8" t="s">
        <v>122</v>
      </c>
      <c r="J194" s="8" t="s">
        <v>121</v>
      </c>
      <c r="K194" s="8" t="s">
        <v>147</v>
      </c>
    </row>
    <row r="195" spans="1:12">
      <c r="A195" s="1050" t="s">
        <v>4418</v>
      </c>
      <c r="B195" s="8"/>
      <c r="C195" s="38"/>
      <c r="D195" s="38"/>
      <c r="E195" s="38"/>
      <c r="F195" s="38"/>
      <c r="G195" s="38"/>
      <c r="H195" s="38"/>
      <c r="I195" s="38"/>
      <c r="J195" s="38"/>
      <c r="K195" s="38"/>
    </row>
    <row r="196" spans="1:12">
      <c r="A196" s="1003" t="s">
        <v>4290</v>
      </c>
      <c r="B196" s="8" t="s">
        <v>286</v>
      </c>
      <c r="C196" s="38"/>
      <c r="D196" s="131"/>
      <c r="E196" s="131"/>
      <c r="F196" s="131"/>
      <c r="G196" s="131"/>
      <c r="H196" s="131"/>
      <c r="I196" s="131"/>
      <c r="J196" s="131"/>
      <c r="K196" s="131"/>
      <c r="L196" s="124" t="s">
        <v>4291</v>
      </c>
    </row>
    <row r="197" spans="1:12">
      <c r="A197" s="1003" t="s">
        <v>4292</v>
      </c>
      <c r="B197" s="8" t="s">
        <v>285</v>
      </c>
      <c r="C197" s="38"/>
      <c r="D197" s="131"/>
      <c r="E197" s="131"/>
      <c r="F197" s="131"/>
      <c r="G197" s="131"/>
      <c r="H197" s="131"/>
      <c r="I197" s="131"/>
      <c r="J197" s="131"/>
      <c r="K197" s="131"/>
      <c r="L197" s="124" t="s">
        <v>4293</v>
      </c>
    </row>
    <row r="198" spans="1:12">
      <c r="A198" s="1003" t="s">
        <v>4389</v>
      </c>
      <c r="B198" s="8" t="s">
        <v>284</v>
      </c>
      <c r="C198" s="38"/>
      <c r="D198" s="131"/>
      <c r="E198" s="131"/>
      <c r="F198" s="131"/>
      <c r="G198" s="131"/>
      <c r="H198" s="131"/>
      <c r="I198" s="131"/>
      <c r="J198" s="131"/>
      <c r="K198" s="131"/>
      <c r="L198" s="124" t="s">
        <v>4390</v>
      </c>
    </row>
    <row r="199" spans="1:12">
      <c r="A199" s="1003" t="s">
        <v>4294</v>
      </c>
      <c r="B199" s="8" t="s">
        <v>283</v>
      </c>
      <c r="C199" s="38"/>
      <c r="D199" s="131"/>
      <c r="E199" s="131"/>
      <c r="F199" s="131"/>
      <c r="G199" s="131"/>
      <c r="H199" s="131"/>
      <c r="I199" s="131"/>
      <c r="J199" s="131"/>
      <c r="K199" s="131"/>
      <c r="L199" s="35" t="s">
        <v>4295</v>
      </c>
    </row>
    <row r="200" spans="1:12">
      <c r="A200" s="1003" t="s">
        <v>4296</v>
      </c>
      <c r="B200" s="8" t="s">
        <v>131</v>
      </c>
      <c r="C200" s="38"/>
      <c r="D200" s="131"/>
      <c r="E200" s="131"/>
      <c r="F200" s="131"/>
      <c r="G200" s="131"/>
      <c r="H200" s="131"/>
      <c r="I200" s="131"/>
      <c r="J200" s="131"/>
      <c r="K200" s="131"/>
      <c r="L200" s="35" t="s">
        <v>4297</v>
      </c>
    </row>
    <row r="201" spans="1:12">
      <c r="A201" s="321" t="s">
        <v>4303</v>
      </c>
      <c r="B201" s="8" t="s">
        <v>282</v>
      </c>
      <c r="C201" s="38"/>
      <c r="D201" s="131"/>
      <c r="E201" s="131"/>
      <c r="F201" s="131"/>
      <c r="G201" s="131"/>
      <c r="H201" s="131"/>
      <c r="I201" s="131"/>
      <c r="J201" s="131"/>
      <c r="K201" s="131"/>
      <c r="L201" s="124" t="s">
        <v>4304</v>
      </c>
    </row>
    <row r="202" spans="1:12">
      <c r="A202" s="1003" t="s">
        <v>4305</v>
      </c>
      <c r="B202" s="8" t="s">
        <v>281</v>
      </c>
      <c r="C202" s="38"/>
      <c r="D202" s="131"/>
      <c r="E202" s="131"/>
      <c r="F202" s="131"/>
      <c r="G202" s="131"/>
      <c r="H202" s="131"/>
      <c r="I202" s="131"/>
      <c r="J202" s="131"/>
      <c r="K202" s="131"/>
      <c r="L202" s="124" t="s">
        <v>4306</v>
      </c>
    </row>
    <row r="203" spans="1:12">
      <c r="A203" s="1003" t="s">
        <v>4307</v>
      </c>
      <c r="B203" s="8" t="s">
        <v>280</v>
      </c>
      <c r="C203" s="38"/>
      <c r="D203" s="131"/>
      <c r="E203" s="131"/>
      <c r="F203" s="131"/>
      <c r="G203" s="131"/>
      <c r="H203" s="131"/>
      <c r="I203" s="131"/>
      <c r="J203" s="131"/>
      <c r="K203" s="131"/>
      <c r="L203" s="124" t="s">
        <v>4308</v>
      </c>
    </row>
    <row r="204" spans="1:12">
      <c r="A204" s="1003" t="s">
        <v>4397</v>
      </c>
      <c r="B204" s="8" t="s">
        <v>279</v>
      </c>
      <c r="C204" s="38"/>
      <c r="D204" s="131"/>
      <c r="E204" s="131"/>
      <c r="F204" s="131"/>
      <c r="G204" s="131"/>
      <c r="H204" s="131"/>
      <c r="I204" s="131"/>
      <c r="J204" s="131"/>
      <c r="K204" s="131"/>
      <c r="L204" s="35" t="s">
        <v>4398</v>
      </c>
    </row>
    <row r="205" spans="1:12">
      <c r="A205" s="1003" t="s">
        <v>4319</v>
      </c>
      <c r="B205" s="8" t="s">
        <v>920</v>
      </c>
      <c r="C205" s="38"/>
      <c r="D205" s="131"/>
      <c r="E205" s="131"/>
      <c r="F205" s="131"/>
      <c r="G205" s="131"/>
      <c r="H205" s="131"/>
      <c r="I205" s="131"/>
      <c r="J205" s="131"/>
      <c r="K205" s="131"/>
      <c r="L205" s="124" t="s">
        <v>4320</v>
      </c>
    </row>
    <row r="206" spans="1:12">
      <c r="A206" s="1003" t="s">
        <v>4403</v>
      </c>
      <c r="B206" s="8" t="s">
        <v>921</v>
      </c>
      <c r="C206" s="38"/>
      <c r="D206" s="131"/>
      <c r="E206" s="131"/>
      <c r="F206" s="131"/>
      <c r="G206" s="131"/>
      <c r="H206" s="131"/>
      <c r="I206" s="131"/>
      <c r="J206" s="131"/>
      <c r="K206" s="131"/>
      <c r="L206" s="35" t="s">
        <v>4404</v>
      </c>
    </row>
    <row r="207" spans="1:12">
      <c r="A207" s="1003" t="s">
        <v>4405</v>
      </c>
      <c r="B207" s="8" t="s">
        <v>922</v>
      </c>
      <c r="C207" s="38"/>
      <c r="D207" s="131"/>
      <c r="E207" s="131"/>
      <c r="F207" s="131"/>
      <c r="G207" s="131"/>
      <c r="H207" s="131"/>
      <c r="I207" s="131"/>
      <c r="J207" s="131"/>
      <c r="K207" s="131"/>
      <c r="L207" s="124" t="s">
        <v>4406</v>
      </c>
    </row>
    <row r="208" spans="1:12">
      <c r="A208" s="1003" t="s">
        <v>4300</v>
      </c>
      <c r="B208" s="8" t="s">
        <v>923</v>
      </c>
      <c r="C208" s="38"/>
      <c r="D208" s="131"/>
      <c r="E208" s="131"/>
      <c r="F208" s="131"/>
      <c r="G208" s="131"/>
      <c r="H208" s="131"/>
      <c r="I208" s="131"/>
      <c r="J208" s="131"/>
      <c r="K208" s="131"/>
      <c r="L208" s="124" t="s">
        <v>4302</v>
      </c>
    </row>
    <row r="209" spans="1:13">
      <c r="A209" s="321" t="s">
        <v>4328</v>
      </c>
      <c r="B209" s="8" t="s">
        <v>924</v>
      </c>
      <c r="C209" s="38"/>
      <c r="D209" s="131"/>
      <c r="E209" s="131"/>
      <c r="F209" s="131"/>
      <c r="G209" s="131"/>
      <c r="H209" s="131"/>
      <c r="I209" s="131"/>
      <c r="J209" s="131"/>
      <c r="K209" s="131"/>
      <c r="L209" s="35" t="s">
        <v>4329</v>
      </c>
    </row>
    <row r="210" spans="1:13">
      <c r="A210" s="1051" t="s">
        <v>4419</v>
      </c>
      <c r="B210" s="8" t="s">
        <v>925</v>
      </c>
      <c r="C210" s="38"/>
      <c r="D210" s="131"/>
      <c r="E210" s="131"/>
      <c r="F210" s="131"/>
      <c r="G210" s="38"/>
      <c r="H210" s="131"/>
      <c r="I210" s="131"/>
      <c r="J210" s="131"/>
      <c r="K210" s="131"/>
      <c r="L210" s="35" t="s">
        <v>4420</v>
      </c>
      <c r="M210" s="35" t="s">
        <v>205</v>
      </c>
    </row>
    <row r="211" spans="1:13">
      <c r="A211" s="1052" t="s">
        <v>4340</v>
      </c>
      <c r="B211" s="8" t="s">
        <v>926</v>
      </c>
      <c r="C211" s="131"/>
      <c r="D211" s="38"/>
      <c r="E211" s="38"/>
      <c r="F211" s="38"/>
      <c r="G211" s="38"/>
      <c r="H211" s="38"/>
      <c r="I211" s="38"/>
      <c r="J211" s="38"/>
      <c r="K211" s="38"/>
      <c r="L211" s="35" t="s">
        <v>4421</v>
      </c>
    </row>
    <row r="212" spans="1:13">
      <c r="A212" s="1052" t="s">
        <v>4342</v>
      </c>
      <c r="B212" s="8" t="s">
        <v>927</v>
      </c>
      <c r="C212" s="131"/>
      <c r="D212" s="38"/>
      <c r="E212" s="38"/>
      <c r="F212" s="38"/>
      <c r="G212" s="38"/>
      <c r="H212" s="38"/>
      <c r="I212" s="38"/>
      <c r="J212" s="38"/>
      <c r="K212" s="38"/>
      <c r="L212" s="35" t="s">
        <v>4422</v>
      </c>
    </row>
    <row r="213" spans="1:13">
      <c r="A213" s="1052" t="s">
        <v>4344</v>
      </c>
      <c r="B213" s="8" t="s">
        <v>928</v>
      </c>
      <c r="C213" s="131"/>
      <c r="D213" s="38"/>
      <c r="E213" s="38"/>
      <c r="F213" s="38"/>
      <c r="G213" s="38"/>
      <c r="H213" s="38"/>
      <c r="I213" s="38"/>
      <c r="J213" s="38"/>
      <c r="K213" s="38"/>
      <c r="L213" s="35" t="s">
        <v>4423</v>
      </c>
    </row>
    <row r="214" spans="1:13">
      <c r="A214" s="1052" t="s">
        <v>4346</v>
      </c>
      <c r="B214" s="8" t="s">
        <v>929</v>
      </c>
      <c r="C214" s="131"/>
      <c r="D214" s="38"/>
      <c r="E214" s="38"/>
      <c r="F214" s="38"/>
      <c r="G214" s="38"/>
      <c r="H214" s="38"/>
      <c r="I214" s="38"/>
      <c r="J214" s="38"/>
      <c r="K214" s="38"/>
      <c r="L214" s="35" t="s">
        <v>4424</v>
      </c>
    </row>
    <row r="215" spans="1:13">
      <c r="A215" s="1052" t="s">
        <v>4348</v>
      </c>
      <c r="B215" s="8" t="s">
        <v>930</v>
      </c>
      <c r="C215" s="131"/>
      <c r="D215" s="38"/>
      <c r="E215" s="38"/>
      <c r="F215" s="38"/>
      <c r="G215" s="38"/>
      <c r="H215" s="38"/>
      <c r="I215" s="38"/>
      <c r="J215" s="38"/>
      <c r="K215" s="38"/>
      <c r="L215" s="35" t="s">
        <v>4349</v>
      </c>
    </row>
    <row r="216" spans="1:13">
      <c r="A216" s="1052" t="s">
        <v>4350</v>
      </c>
      <c r="B216" s="8" t="s">
        <v>938</v>
      </c>
      <c r="C216" s="131"/>
      <c r="D216" s="38"/>
      <c r="E216" s="38"/>
      <c r="F216" s="38"/>
      <c r="G216" s="38"/>
      <c r="H216" s="38"/>
      <c r="I216" s="38"/>
      <c r="J216" s="38"/>
      <c r="K216" s="38"/>
      <c r="L216" s="35" t="s">
        <v>4351</v>
      </c>
    </row>
    <row r="217" spans="1:13">
      <c r="A217" s="1052" t="s">
        <v>4352</v>
      </c>
      <c r="B217" s="8" t="s">
        <v>278</v>
      </c>
      <c r="C217" s="131"/>
      <c r="D217" s="38"/>
      <c r="E217" s="38"/>
      <c r="F217" s="38"/>
      <c r="G217" s="38"/>
      <c r="H217" s="38"/>
      <c r="I217" s="38"/>
      <c r="J217" s="38"/>
      <c r="K217" s="38"/>
      <c r="L217" s="35" t="s">
        <v>4353</v>
      </c>
    </row>
    <row r="218" spans="1:13">
      <c r="A218" s="1052" t="s">
        <v>4354</v>
      </c>
      <c r="B218" s="8" t="s">
        <v>939</v>
      </c>
      <c r="C218" s="131"/>
      <c r="D218" s="38"/>
      <c r="E218" s="38"/>
      <c r="F218" s="38"/>
      <c r="G218" s="38"/>
      <c r="H218" s="38"/>
      <c r="I218" s="38"/>
      <c r="J218" s="38"/>
      <c r="K218" s="38"/>
      <c r="L218" s="35" t="s">
        <v>4355</v>
      </c>
    </row>
    <row r="219" spans="1:13">
      <c r="A219" s="1052" t="s">
        <v>4356</v>
      </c>
      <c r="B219" s="8" t="s">
        <v>940</v>
      </c>
      <c r="C219" s="131"/>
      <c r="D219" s="38"/>
      <c r="E219" s="38"/>
      <c r="F219" s="38"/>
      <c r="G219" s="38"/>
      <c r="H219" s="38"/>
      <c r="I219" s="38"/>
      <c r="J219" s="38"/>
      <c r="K219" s="38"/>
      <c r="L219" s="35" t="s">
        <v>4357</v>
      </c>
    </row>
    <row r="220" spans="1:13">
      <c r="A220" s="1052" t="s">
        <v>4358</v>
      </c>
      <c r="B220" s="8" t="s">
        <v>941</v>
      </c>
      <c r="C220" s="131"/>
      <c r="D220" s="38"/>
      <c r="E220" s="38"/>
      <c r="F220" s="38"/>
      <c r="G220" s="38"/>
      <c r="H220" s="38"/>
      <c r="I220" s="38"/>
      <c r="J220" s="38"/>
      <c r="K220" s="38"/>
      <c r="L220" s="35" t="s">
        <v>4359</v>
      </c>
    </row>
    <row r="221" spans="1:13">
      <c r="A221" s="1052" t="s">
        <v>4360</v>
      </c>
      <c r="B221" s="8" t="s">
        <v>942</v>
      </c>
      <c r="C221" s="131"/>
      <c r="D221" s="38"/>
      <c r="E221" s="38"/>
      <c r="F221" s="38"/>
      <c r="G221" s="38"/>
      <c r="H221" s="38"/>
      <c r="I221" s="38"/>
      <c r="J221" s="38"/>
      <c r="K221" s="38"/>
      <c r="L221" s="35" t="s">
        <v>4361</v>
      </c>
    </row>
    <row r="222" spans="1:13">
      <c r="A222" s="1052" t="s">
        <v>4362</v>
      </c>
      <c r="B222" s="8" t="s">
        <v>943</v>
      </c>
      <c r="C222" s="131"/>
      <c r="D222" s="38"/>
      <c r="E222" s="38"/>
      <c r="F222" s="38"/>
      <c r="G222" s="38"/>
      <c r="H222" s="38"/>
      <c r="I222" s="38"/>
      <c r="J222" s="38"/>
      <c r="K222" s="38"/>
      <c r="L222" s="35" t="s">
        <v>4363</v>
      </c>
    </row>
    <row r="223" spans="1:13">
      <c r="A223" s="1052" t="s">
        <v>4364</v>
      </c>
      <c r="B223" s="8" t="s">
        <v>944</v>
      </c>
      <c r="C223" s="131"/>
      <c r="D223" s="38"/>
      <c r="E223" s="38"/>
      <c r="F223" s="38"/>
      <c r="G223" s="38"/>
      <c r="H223" s="38"/>
      <c r="I223" s="38"/>
      <c r="J223" s="38"/>
      <c r="K223" s="38"/>
      <c r="L223" s="35" t="s">
        <v>4365</v>
      </c>
    </row>
    <row r="224" spans="1:13">
      <c r="A224" s="1052" t="s">
        <v>4366</v>
      </c>
      <c r="B224" s="8" t="s">
        <v>945</v>
      </c>
      <c r="C224" s="131"/>
      <c r="D224" s="38"/>
      <c r="E224" s="38"/>
      <c r="F224" s="38"/>
      <c r="G224" s="38"/>
      <c r="H224" s="38"/>
      <c r="I224" s="38"/>
      <c r="J224" s="38"/>
      <c r="K224" s="38"/>
      <c r="L224" s="35" t="s">
        <v>4367</v>
      </c>
    </row>
    <row r="225" spans="1:13">
      <c r="A225" s="1052" t="s">
        <v>4368</v>
      </c>
      <c r="B225" s="8" t="s">
        <v>946</v>
      </c>
      <c r="C225" s="131"/>
      <c r="D225" s="38"/>
      <c r="E225" s="38"/>
      <c r="F225" s="38"/>
      <c r="G225" s="38"/>
      <c r="H225" s="38"/>
      <c r="I225" s="38"/>
      <c r="J225" s="38"/>
      <c r="K225" s="38"/>
      <c r="L225" s="35" t="s">
        <v>4369</v>
      </c>
    </row>
    <row r="226" spans="1:13">
      <c r="A226" s="1052" t="s">
        <v>4370</v>
      </c>
      <c r="B226" s="8" t="s">
        <v>947</v>
      </c>
      <c r="C226" s="131"/>
      <c r="D226" s="38"/>
      <c r="E226" s="38"/>
      <c r="F226" s="38"/>
      <c r="G226" s="38"/>
      <c r="H226" s="38"/>
      <c r="I226" s="38"/>
      <c r="J226" s="38"/>
      <c r="K226" s="38"/>
      <c r="L226" s="35" t="s">
        <v>4371</v>
      </c>
    </row>
    <row r="227" spans="1:13">
      <c r="A227" s="1052" t="s">
        <v>4372</v>
      </c>
      <c r="B227" s="8" t="s">
        <v>948</v>
      </c>
      <c r="C227" s="131"/>
      <c r="D227" s="38"/>
      <c r="E227" s="38"/>
      <c r="F227" s="38"/>
      <c r="G227" s="38"/>
      <c r="H227" s="38"/>
      <c r="I227" s="38"/>
      <c r="J227" s="38"/>
      <c r="K227" s="38"/>
      <c r="L227" s="35" t="s">
        <v>4373</v>
      </c>
    </row>
    <row r="228" spans="1:13">
      <c r="A228" s="1052" t="s">
        <v>4374</v>
      </c>
      <c r="B228" s="8" t="s">
        <v>949</v>
      </c>
      <c r="C228" s="131"/>
      <c r="D228" s="38"/>
      <c r="E228" s="38"/>
      <c r="F228" s="38"/>
      <c r="G228" s="38"/>
      <c r="H228" s="38"/>
      <c r="I228" s="38"/>
      <c r="J228" s="38"/>
      <c r="K228" s="38"/>
      <c r="L228" s="35" t="s">
        <v>4375</v>
      </c>
    </row>
    <row r="229" spans="1:13">
      <c r="A229" s="1053" t="s">
        <v>4425</v>
      </c>
      <c r="B229" s="8" t="s">
        <v>950</v>
      </c>
      <c r="C229" s="131"/>
      <c r="D229" s="38"/>
      <c r="E229" s="38"/>
      <c r="F229" s="38"/>
      <c r="G229" s="38"/>
      <c r="H229" s="131"/>
      <c r="I229" s="131"/>
      <c r="J229" s="131"/>
      <c r="K229" s="131"/>
      <c r="L229" s="35" t="s">
        <v>4426</v>
      </c>
      <c r="M229" s="35" t="s">
        <v>205</v>
      </c>
    </row>
    <row r="230" spans="1:13">
      <c r="A230" s="1051" t="s">
        <v>4427</v>
      </c>
      <c r="B230" s="8" t="s">
        <v>951</v>
      </c>
      <c r="C230" s="38"/>
      <c r="D230" s="38"/>
      <c r="E230" s="38"/>
      <c r="F230" s="38"/>
      <c r="G230" s="38"/>
      <c r="H230" s="131"/>
      <c r="I230" s="131"/>
      <c r="J230" s="131"/>
      <c r="K230" s="131"/>
      <c r="M230" s="35" t="s">
        <v>205</v>
      </c>
    </row>
    <row r="231" spans="1:13">
      <c r="A231" s="321" t="s">
        <v>4379</v>
      </c>
      <c r="B231" s="8" t="s">
        <v>952</v>
      </c>
      <c r="C231" s="38"/>
      <c r="D231" s="38"/>
      <c r="E231" s="38"/>
      <c r="F231" s="38"/>
      <c r="G231" s="38"/>
      <c r="H231" s="131"/>
      <c r="I231" s="38"/>
      <c r="J231" s="38"/>
      <c r="K231" s="131"/>
      <c r="M231" s="35" t="s">
        <v>206</v>
      </c>
    </row>
    <row r="232" spans="1:13">
      <c r="A232" s="1051" t="s">
        <v>4428</v>
      </c>
      <c r="B232" s="8" t="s">
        <v>953</v>
      </c>
      <c r="C232" s="38"/>
      <c r="D232" s="38"/>
      <c r="E232" s="38"/>
      <c r="F232" s="38"/>
      <c r="G232" s="38"/>
      <c r="H232" s="131"/>
      <c r="I232" s="38"/>
      <c r="J232" s="38"/>
      <c r="K232" s="131"/>
    </row>
    <row r="233" spans="1:13">
      <c r="C233" s="42" t="s">
        <v>757</v>
      </c>
      <c r="D233" s="42"/>
      <c r="E233" s="42" t="s">
        <v>4381</v>
      </c>
      <c r="F233" s="42"/>
      <c r="H233" s="42" t="s">
        <v>3764</v>
      </c>
      <c r="I233" s="42" t="s">
        <v>3764</v>
      </c>
      <c r="J233" s="42" t="s">
        <v>3764</v>
      </c>
      <c r="K233" s="42" t="s">
        <v>3764</v>
      </c>
    </row>
    <row r="234" spans="1:13">
      <c r="C234" s="42" t="s">
        <v>90</v>
      </c>
      <c r="D234" s="42" t="s">
        <v>90</v>
      </c>
      <c r="E234" s="42" t="s">
        <v>90</v>
      </c>
      <c r="F234" s="42" t="s">
        <v>90</v>
      </c>
      <c r="G234" s="41"/>
      <c r="H234" s="42" t="s">
        <v>90</v>
      </c>
      <c r="I234" s="42" t="s">
        <v>90</v>
      </c>
      <c r="J234" s="42" t="s">
        <v>90</v>
      </c>
      <c r="K234" s="42" t="s">
        <v>90</v>
      </c>
    </row>
    <row r="235" spans="1:13">
      <c r="C235" s="42" t="s">
        <v>4382</v>
      </c>
    </row>
    <row r="236" spans="1:13">
      <c r="C236" s="41" t="s">
        <v>91</v>
      </c>
      <c r="D236" s="41" t="s">
        <v>91</v>
      </c>
      <c r="E236" s="41" t="s">
        <v>91</v>
      </c>
      <c r="F236" s="41" t="s">
        <v>141</v>
      </c>
      <c r="G236" s="41" t="s">
        <v>4383</v>
      </c>
      <c r="H236" s="41" t="s">
        <v>91</v>
      </c>
      <c r="I236" s="41" t="s">
        <v>91</v>
      </c>
      <c r="J236" s="41" t="s">
        <v>91</v>
      </c>
      <c r="K236" s="41" t="s">
        <v>91</v>
      </c>
    </row>
    <row r="237" spans="1:13">
      <c r="C237" s="46" t="s">
        <v>3765</v>
      </c>
      <c r="D237" s="46" t="s">
        <v>3765</v>
      </c>
      <c r="E237" s="46" t="s">
        <v>3765</v>
      </c>
      <c r="F237" s="46" t="s">
        <v>3765</v>
      </c>
      <c r="G237" s="46"/>
      <c r="H237" s="46" t="s">
        <v>3765</v>
      </c>
      <c r="I237" s="46" t="s">
        <v>3765</v>
      </c>
      <c r="J237" s="46" t="s">
        <v>3765</v>
      </c>
      <c r="K237" s="46" t="s">
        <v>3765</v>
      </c>
    </row>
    <row r="238" spans="1:13">
      <c r="C238" s="41" t="s">
        <v>112</v>
      </c>
      <c r="D238" s="41" t="s">
        <v>159</v>
      </c>
      <c r="E238" s="41" t="s">
        <v>1019</v>
      </c>
      <c r="F238" s="47"/>
      <c r="G238" s="41"/>
      <c r="H238" s="41" t="s">
        <v>176</v>
      </c>
      <c r="I238" s="41" t="s">
        <v>176</v>
      </c>
      <c r="J238" s="41" t="s">
        <v>176</v>
      </c>
      <c r="K238" s="41" t="s">
        <v>176</v>
      </c>
    </row>
    <row r="239" spans="1:13">
      <c r="C239" s="41"/>
      <c r="D239" s="41"/>
      <c r="E239" s="41"/>
      <c r="F239" s="41" t="s">
        <v>4384</v>
      </c>
      <c r="G239" s="41"/>
      <c r="H239" s="41"/>
      <c r="I239" s="41"/>
      <c r="J239" s="41"/>
      <c r="K239" s="41"/>
      <c r="L239" s="47"/>
    </row>
    <row r="240" spans="1:13">
      <c r="C240" s="47"/>
      <c r="D240" s="41"/>
      <c r="E240" s="41"/>
      <c r="F240" s="41"/>
      <c r="G240" s="41"/>
      <c r="H240" s="41"/>
      <c r="I240" s="41" t="s">
        <v>4385</v>
      </c>
      <c r="J240" s="41" t="s">
        <v>4386</v>
      </c>
      <c r="K240" s="41" t="s">
        <v>3976</v>
      </c>
      <c r="L240" s="41"/>
    </row>
    <row r="242" spans="1:12">
      <c r="A242" s="1" t="s">
        <v>4801</v>
      </c>
    </row>
    <row r="243" spans="1:12">
      <c r="A243" s="36" t="s">
        <v>109</v>
      </c>
    </row>
    <row r="244" spans="1:12">
      <c r="A244" s="36" t="s">
        <v>4219</v>
      </c>
    </row>
    <row r="245" spans="1:12">
      <c r="A245" s="54" t="s">
        <v>3509</v>
      </c>
    </row>
    <row r="246" spans="1:12">
      <c r="A246" s="36" t="s">
        <v>1411</v>
      </c>
    </row>
    <row r="248" spans="1:12">
      <c r="A248" s="165" t="s">
        <v>4430</v>
      </c>
    </row>
    <row r="250" spans="1:12" ht="57.6">
      <c r="C250" s="97" t="s">
        <v>4281</v>
      </c>
      <c r="D250" s="97" t="s">
        <v>4282</v>
      </c>
      <c r="E250" s="97" t="s">
        <v>4283</v>
      </c>
      <c r="F250" s="97" t="s">
        <v>4284</v>
      </c>
      <c r="G250" s="97" t="s">
        <v>4285</v>
      </c>
      <c r="H250" s="97" t="s">
        <v>4286</v>
      </c>
      <c r="I250" s="97" t="s">
        <v>4287</v>
      </c>
      <c r="J250" s="97" t="s">
        <v>4288</v>
      </c>
      <c r="K250" s="97" t="s">
        <v>4289</v>
      </c>
    </row>
    <row r="251" spans="1:12">
      <c r="C251" s="8" t="s">
        <v>120</v>
      </c>
      <c r="D251" s="8" t="s">
        <v>146</v>
      </c>
      <c r="E251" s="8" t="s">
        <v>145</v>
      </c>
      <c r="F251" s="8" t="s">
        <v>144</v>
      </c>
      <c r="G251" s="8" t="s">
        <v>931</v>
      </c>
      <c r="H251" s="8" t="s">
        <v>932</v>
      </c>
      <c r="I251" s="8" t="s">
        <v>933</v>
      </c>
      <c r="J251" s="8" t="s">
        <v>934</v>
      </c>
      <c r="K251" s="8" t="s">
        <v>935</v>
      </c>
    </row>
    <row r="252" spans="1:12">
      <c r="A252" s="1050" t="s">
        <v>4430</v>
      </c>
      <c r="B252" s="8"/>
      <c r="C252" s="38"/>
      <c r="D252" s="38"/>
      <c r="E252" s="38"/>
      <c r="F252" s="38"/>
      <c r="G252" s="38"/>
      <c r="H252" s="38"/>
      <c r="I252" s="38"/>
      <c r="J252" s="38"/>
      <c r="K252" s="38"/>
    </row>
    <row r="253" spans="1:12">
      <c r="A253" s="1003" t="s">
        <v>4290</v>
      </c>
      <c r="B253" s="8" t="s">
        <v>954</v>
      </c>
      <c r="C253" s="38"/>
      <c r="D253" s="131"/>
      <c r="E253" s="131"/>
      <c r="F253" s="131"/>
      <c r="G253" s="131"/>
      <c r="H253" s="131"/>
      <c r="I253" s="131"/>
      <c r="J253" s="131"/>
      <c r="K253" s="131"/>
      <c r="L253" s="35" t="s">
        <v>4291</v>
      </c>
    </row>
    <row r="254" spans="1:12">
      <c r="A254" s="1003" t="s">
        <v>4292</v>
      </c>
      <c r="B254" s="8" t="s">
        <v>961</v>
      </c>
      <c r="C254" s="38"/>
      <c r="D254" s="131"/>
      <c r="E254" s="131"/>
      <c r="F254" s="131"/>
      <c r="G254" s="131"/>
      <c r="H254" s="131"/>
      <c r="I254" s="131"/>
      <c r="J254" s="131"/>
      <c r="K254" s="131"/>
      <c r="L254" s="35" t="s">
        <v>4293</v>
      </c>
    </row>
    <row r="255" spans="1:12">
      <c r="A255" s="321" t="s">
        <v>4294</v>
      </c>
      <c r="B255" s="8" t="s">
        <v>4431</v>
      </c>
      <c r="C255" s="38"/>
      <c r="D255" s="131"/>
      <c r="E255" s="131"/>
      <c r="F255" s="131"/>
      <c r="G255" s="131"/>
      <c r="H255" s="131"/>
      <c r="I255" s="131"/>
      <c r="J255" s="131"/>
      <c r="K255" s="131"/>
      <c r="L255" s="35" t="s">
        <v>4295</v>
      </c>
    </row>
    <row r="256" spans="1:12">
      <c r="A256" s="321" t="s">
        <v>4296</v>
      </c>
      <c r="B256" s="8" t="s">
        <v>962</v>
      </c>
      <c r="C256" s="38"/>
      <c r="D256" s="131"/>
      <c r="E256" s="131"/>
      <c r="F256" s="131"/>
      <c r="G256" s="131"/>
      <c r="H256" s="131"/>
      <c r="I256" s="131"/>
      <c r="J256" s="131"/>
      <c r="K256" s="131"/>
      <c r="L256" s="35" t="s">
        <v>4297</v>
      </c>
    </row>
    <row r="257" spans="1:13">
      <c r="A257" s="321" t="s">
        <v>4303</v>
      </c>
      <c r="B257" s="8" t="s">
        <v>963</v>
      </c>
      <c r="C257" s="38"/>
      <c r="D257" s="131"/>
      <c r="E257" s="131"/>
      <c r="F257" s="131"/>
      <c r="G257" s="131"/>
      <c r="H257" s="131"/>
      <c r="I257" s="131"/>
      <c r="J257" s="131"/>
      <c r="K257" s="131"/>
      <c r="L257" s="124" t="s">
        <v>4304</v>
      </c>
    </row>
    <row r="258" spans="1:13">
      <c r="A258" s="321" t="s">
        <v>4305</v>
      </c>
      <c r="B258" s="8" t="s">
        <v>965</v>
      </c>
      <c r="C258" s="38"/>
      <c r="D258" s="131"/>
      <c r="E258" s="131"/>
      <c r="F258" s="131"/>
      <c r="G258" s="131"/>
      <c r="H258" s="131"/>
      <c r="I258" s="131"/>
      <c r="J258" s="131"/>
      <c r="K258" s="131"/>
      <c r="L258" s="124" t="s">
        <v>4306</v>
      </c>
    </row>
    <row r="259" spans="1:13">
      <c r="A259" s="321" t="s">
        <v>4397</v>
      </c>
      <c r="B259" s="8" t="s">
        <v>966</v>
      </c>
      <c r="C259" s="38"/>
      <c r="D259" s="131"/>
      <c r="E259" s="131"/>
      <c r="F259" s="131"/>
      <c r="G259" s="131"/>
      <c r="H259" s="131"/>
      <c r="I259" s="131"/>
      <c r="J259" s="131"/>
      <c r="K259" s="131"/>
      <c r="L259" s="35" t="s">
        <v>4398</v>
      </c>
    </row>
    <row r="260" spans="1:13">
      <c r="A260" s="321" t="s">
        <v>4313</v>
      </c>
      <c r="B260" s="8" t="s">
        <v>968</v>
      </c>
      <c r="C260" s="38"/>
      <c r="D260" s="131"/>
      <c r="E260" s="131"/>
      <c r="F260" s="131"/>
      <c r="G260" s="131"/>
      <c r="H260" s="131"/>
      <c r="I260" s="131"/>
      <c r="J260" s="131"/>
      <c r="K260" s="131"/>
      <c r="L260" s="124" t="s">
        <v>4314</v>
      </c>
    </row>
    <row r="261" spans="1:13">
      <c r="A261" s="321" t="s">
        <v>4315</v>
      </c>
      <c r="B261" s="8" t="s">
        <v>969</v>
      </c>
      <c r="C261" s="38"/>
      <c r="D261" s="131"/>
      <c r="E261" s="131"/>
      <c r="F261" s="131"/>
      <c r="G261" s="131"/>
      <c r="H261" s="131"/>
      <c r="I261" s="131"/>
      <c r="J261" s="131"/>
      <c r="K261" s="131"/>
      <c r="L261" s="124" t="s">
        <v>4316</v>
      </c>
    </row>
    <row r="262" spans="1:13">
      <c r="A262" s="321" t="s">
        <v>4300</v>
      </c>
      <c r="B262" s="8" t="s">
        <v>4432</v>
      </c>
      <c r="C262" s="38"/>
      <c r="D262" s="131"/>
      <c r="E262" s="131"/>
      <c r="F262" s="131"/>
      <c r="G262" s="131"/>
      <c r="H262" s="131"/>
      <c r="I262" s="131"/>
      <c r="J262" s="131"/>
      <c r="K262" s="131"/>
      <c r="L262" s="124" t="s">
        <v>4302</v>
      </c>
    </row>
    <row r="263" spans="1:13">
      <c r="A263" s="321" t="s">
        <v>4324</v>
      </c>
      <c r="B263" s="8" t="s">
        <v>970</v>
      </c>
      <c r="C263" s="38"/>
      <c r="D263" s="131"/>
      <c r="E263" s="131"/>
      <c r="F263" s="131"/>
      <c r="G263" s="131"/>
      <c r="H263" s="131"/>
      <c r="I263" s="131"/>
      <c r="J263" s="131"/>
      <c r="K263" s="131"/>
      <c r="L263" s="35" t="s">
        <v>4325</v>
      </c>
    </row>
    <row r="264" spans="1:13">
      <c r="A264" s="1051" t="s">
        <v>4433</v>
      </c>
      <c r="B264" s="8" t="s">
        <v>971</v>
      </c>
      <c r="C264" s="38"/>
      <c r="D264" s="131"/>
      <c r="E264" s="131"/>
      <c r="F264" s="131"/>
      <c r="G264" s="38"/>
      <c r="H264" s="131"/>
      <c r="I264" s="131"/>
      <c r="J264" s="131"/>
      <c r="K264" s="131"/>
      <c r="L264" s="35" t="s">
        <v>4434</v>
      </c>
      <c r="M264" s="35" t="s">
        <v>205</v>
      </c>
    </row>
    <row r="265" spans="1:13">
      <c r="A265" s="1052" t="s">
        <v>4340</v>
      </c>
      <c r="B265" s="8" t="s">
        <v>972</v>
      </c>
      <c r="C265" s="131"/>
      <c r="D265" s="38"/>
      <c r="E265" s="38"/>
      <c r="F265" s="38"/>
      <c r="G265" s="38"/>
      <c r="H265" s="38"/>
      <c r="I265" s="38"/>
      <c r="J265" s="38"/>
      <c r="K265" s="38"/>
      <c r="L265" s="35" t="s">
        <v>4435</v>
      </c>
    </row>
    <row r="266" spans="1:13">
      <c r="A266" s="1052" t="s">
        <v>4342</v>
      </c>
      <c r="B266" s="8" t="s">
        <v>973</v>
      </c>
      <c r="C266" s="131"/>
      <c r="D266" s="38"/>
      <c r="E266" s="38"/>
      <c r="F266" s="38"/>
      <c r="G266" s="38"/>
      <c r="H266" s="38"/>
      <c r="I266" s="38"/>
      <c r="J266" s="38"/>
      <c r="K266" s="38"/>
      <c r="L266" s="35" t="s">
        <v>4436</v>
      </c>
    </row>
    <row r="267" spans="1:13">
      <c r="A267" s="1052" t="s">
        <v>4344</v>
      </c>
      <c r="B267" s="8" t="s">
        <v>974</v>
      </c>
      <c r="C267" s="131"/>
      <c r="D267" s="38"/>
      <c r="E267" s="38"/>
      <c r="F267" s="38"/>
      <c r="G267" s="38"/>
      <c r="H267" s="38"/>
      <c r="I267" s="38"/>
      <c r="J267" s="38"/>
      <c r="K267" s="38"/>
      <c r="L267" s="35" t="s">
        <v>4437</v>
      </c>
    </row>
    <row r="268" spans="1:13">
      <c r="A268" s="1052" t="s">
        <v>4346</v>
      </c>
      <c r="B268" s="8" t="s">
        <v>975</v>
      </c>
      <c r="C268" s="131"/>
      <c r="D268" s="38"/>
      <c r="E268" s="38"/>
      <c r="F268" s="38"/>
      <c r="G268" s="38"/>
      <c r="H268" s="38"/>
      <c r="I268" s="38"/>
      <c r="J268" s="38"/>
      <c r="K268" s="38"/>
      <c r="L268" s="35" t="s">
        <v>4438</v>
      </c>
    </row>
    <row r="269" spans="1:13">
      <c r="A269" s="1052" t="s">
        <v>4348</v>
      </c>
      <c r="B269" s="8" t="s">
        <v>4439</v>
      </c>
      <c r="C269" s="131"/>
      <c r="D269" s="38"/>
      <c r="E269" s="38"/>
      <c r="F269" s="38"/>
      <c r="G269" s="38"/>
      <c r="H269" s="38"/>
      <c r="I269" s="38"/>
      <c r="J269" s="38"/>
      <c r="K269" s="38"/>
      <c r="L269" s="35" t="s">
        <v>4349</v>
      </c>
    </row>
    <row r="270" spans="1:13">
      <c r="A270" s="1052" t="s">
        <v>4350</v>
      </c>
      <c r="B270" s="8" t="s">
        <v>4440</v>
      </c>
      <c r="C270" s="131"/>
      <c r="D270" s="38"/>
      <c r="E270" s="38"/>
      <c r="F270" s="38"/>
      <c r="G270" s="38"/>
      <c r="H270" s="38"/>
      <c r="I270" s="38"/>
      <c r="J270" s="38"/>
      <c r="K270" s="38"/>
      <c r="L270" s="35" t="s">
        <v>4351</v>
      </c>
    </row>
    <row r="271" spans="1:13">
      <c r="A271" s="1052" t="s">
        <v>4352</v>
      </c>
      <c r="B271" s="8" t="s">
        <v>4441</v>
      </c>
      <c r="C271" s="131"/>
      <c r="D271" s="38"/>
      <c r="E271" s="38"/>
      <c r="F271" s="38"/>
      <c r="G271" s="38"/>
      <c r="H271" s="38"/>
      <c r="I271" s="38"/>
      <c r="J271" s="38"/>
      <c r="K271" s="38"/>
      <c r="L271" s="35" t="s">
        <v>4353</v>
      </c>
    </row>
    <row r="272" spans="1:13">
      <c r="A272" s="1052" t="s">
        <v>4354</v>
      </c>
      <c r="B272" s="8" t="s">
        <v>2328</v>
      </c>
      <c r="C272" s="131"/>
      <c r="D272" s="38"/>
      <c r="E272" s="38"/>
      <c r="F272" s="38"/>
      <c r="G272" s="38"/>
      <c r="H272" s="38"/>
      <c r="I272" s="38"/>
      <c r="J272" s="38"/>
      <c r="K272" s="38"/>
      <c r="L272" s="35" t="s">
        <v>4355</v>
      </c>
    </row>
    <row r="273" spans="1:13">
      <c r="A273" s="1052" t="s">
        <v>4356</v>
      </c>
      <c r="B273" s="8" t="s">
        <v>4442</v>
      </c>
      <c r="C273" s="131"/>
      <c r="D273" s="38"/>
      <c r="E273" s="38"/>
      <c r="F273" s="38"/>
      <c r="G273" s="38"/>
      <c r="H273" s="38"/>
      <c r="I273" s="38"/>
      <c r="J273" s="38"/>
      <c r="K273" s="38"/>
      <c r="L273" s="35" t="s">
        <v>4357</v>
      </c>
    </row>
    <row r="274" spans="1:13">
      <c r="A274" s="1052" t="s">
        <v>4358</v>
      </c>
      <c r="B274" s="8" t="s">
        <v>4443</v>
      </c>
      <c r="C274" s="131"/>
      <c r="D274" s="38"/>
      <c r="E274" s="38"/>
      <c r="F274" s="38"/>
      <c r="G274" s="38"/>
      <c r="H274" s="38"/>
      <c r="I274" s="38"/>
      <c r="J274" s="38"/>
      <c r="K274" s="38"/>
      <c r="L274" s="35" t="s">
        <v>4359</v>
      </c>
    </row>
    <row r="275" spans="1:13">
      <c r="A275" s="1052" t="s">
        <v>4360</v>
      </c>
      <c r="B275" s="8" t="s">
        <v>4444</v>
      </c>
      <c r="C275" s="131"/>
      <c r="D275" s="38"/>
      <c r="E275" s="38"/>
      <c r="F275" s="38"/>
      <c r="G275" s="38"/>
      <c r="H275" s="38"/>
      <c r="I275" s="38"/>
      <c r="J275" s="38"/>
      <c r="K275" s="38"/>
      <c r="L275" s="35" t="s">
        <v>4361</v>
      </c>
    </row>
    <row r="276" spans="1:13">
      <c r="A276" s="1052" t="s">
        <v>4362</v>
      </c>
      <c r="B276" s="8" t="s">
        <v>4445</v>
      </c>
      <c r="C276" s="131"/>
      <c r="D276" s="38"/>
      <c r="E276" s="38"/>
      <c r="F276" s="38"/>
      <c r="G276" s="38"/>
      <c r="H276" s="38"/>
      <c r="I276" s="38"/>
      <c r="J276" s="38"/>
      <c r="K276" s="38"/>
      <c r="L276" s="35" t="s">
        <v>4363</v>
      </c>
    </row>
    <row r="277" spans="1:13">
      <c r="A277" s="1052" t="s">
        <v>4364</v>
      </c>
      <c r="B277" s="8" t="s">
        <v>4446</v>
      </c>
      <c r="C277" s="131"/>
      <c r="D277" s="38"/>
      <c r="E277" s="38"/>
      <c r="F277" s="38"/>
      <c r="G277" s="38"/>
      <c r="H277" s="38"/>
      <c r="I277" s="38"/>
      <c r="J277" s="38"/>
      <c r="K277" s="38"/>
      <c r="L277" s="35" t="s">
        <v>4365</v>
      </c>
    </row>
    <row r="278" spans="1:13">
      <c r="A278" s="1052" t="s">
        <v>4366</v>
      </c>
      <c r="B278" s="8" t="s">
        <v>4447</v>
      </c>
      <c r="C278" s="131"/>
      <c r="D278" s="38"/>
      <c r="E278" s="38"/>
      <c r="F278" s="38"/>
      <c r="G278" s="38"/>
      <c r="H278" s="38"/>
      <c r="I278" s="38"/>
      <c r="J278" s="38"/>
      <c r="K278" s="38"/>
      <c r="L278" s="35" t="s">
        <v>4367</v>
      </c>
    </row>
    <row r="279" spans="1:13">
      <c r="A279" s="1052" t="s">
        <v>4368</v>
      </c>
      <c r="B279" s="8" t="s">
        <v>4448</v>
      </c>
      <c r="C279" s="131"/>
      <c r="D279" s="38"/>
      <c r="E279" s="38"/>
      <c r="F279" s="38"/>
      <c r="G279" s="38"/>
      <c r="H279" s="38"/>
      <c r="I279" s="38"/>
      <c r="J279" s="38"/>
      <c r="K279" s="38"/>
      <c r="L279" s="35" t="s">
        <v>4369</v>
      </c>
    </row>
    <row r="280" spans="1:13">
      <c r="A280" s="1052" t="s">
        <v>4370</v>
      </c>
      <c r="B280" s="8" t="s">
        <v>4449</v>
      </c>
      <c r="C280" s="131"/>
      <c r="D280" s="38"/>
      <c r="E280" s="38"/>
      <c r="F280" s="38"/>
      <c r="G280" s="38"/>
      <c r="H280" s="38"/>
      <c r="I280" s="38"/>
      <c r="J280" s="38"/>
      <c r="K280" s="38"/>
      <c r="L280" s="35" t="s">
        <v>4371</v>
      </c>
    </row>
    <row r="281" spans="1:13">
      <c r="A281" s="1052" t="s">
        <v>4372</v>
      </c>
      <c r="B281" s="8" t="s">
        <v>4450</v>
      </c>
      <c r="C281" s="131"/>
      <c r="D281" s="38"/>
      <c r="E281" s="38"/>
      <c r="F281" s="38"/>
      <c r="G281" s="38"/>
      <c r="H281" s="38"/>
      <c r="I281" s="38"/>
      <c r="J281" s="38"/>
      <c r="K281" s="38"/>
      <c r="L281" s="35" t="s">
        <v>4373</v>
      </c>
    </row>
    <row r="282" spans="1:13">
      <c r="A282" s="1052" t="s">
        <v>4374</v>
      </c>
      <c r="B282" s="8" t="s">
        <v>2329</v>
      </c>
      <c r="C282" s="131"/>
      <c r="D282" s="38"/>
      <c r="E282" s="38"/>
      <c r="F282" s="38"/>
      <c r="G282" s="38"/>
      <c r="H282" s="38"/>
      <c r="I282" s="38"/>
      <c r="J282" s="38"/>
      <c r="K282" s="38"/>
      <c r="L282" s="35" t="s">
        <v>4375</v>
      </c>
    </row>
    <row r="283" spans="1:13">
      <c r="A283" s="1053" t="s">
        <v>4451</v>
      </c>
      <c r="B283" s="8" t="s">
        <v>2330</v>
      </c>
      <c r="C283" s="131"/>
      <c r="D283" s="38"/>
      <c r="E283" s="38"/>
      <c r="F283" s="38"/>
      <c r="G283" s="38"/>
      <c r="H283" s="131"/>
      <c r="I283" s="131"/>
      <c r="J283" s="131"/>
      <c r="K283" s="131"/>
      <c r="L283" s="35" t="s">
        <v>4452</v>
      </c>
      <c r="M283" s="35" t="s">
        <v>205</v>
      </c>
    </row>
    <row r="284" spans="1:13">
      <c r="A284" s="1051" t="s">
        <v>4453</v>
      </c>
      <c r="B284" s="8" t="s">
        <v>2331</v>
      </c>
      <c r="C284" s="38"/>
      <c r="D284" s="38"/>
      <c r="E284" s="38"/>
      <c r="F284" s="38"/>
      <c r="G284" s="38"/>
      <c r="H284" s="131"/>
      <c r="I284" s="131"/>
      <c r="J284" s="131"/>
      <c r="K284" s="131"/>
      <c r="M284" s="35" t="s">
        <v>205</v>
      </c>
    </row>
    <row r="285" spans="1:13">
      <c r="A285" s="321" t="s">
        <v>4379</v>
      </c>
      <c r="B285" s="8" t="s">
        <v>4454</v>
      </c>
      <c r="C285" s="38"/>
      <c r="D285" s="38"/>
      <c r="E285" s="38"/>
      <c r="F285" s="38"/>
      <c r="G285" s="38"/>
      <c r="H285" s="131"/>
      <c r="I285" s="38"/>
      <c r="J285" s="38"/>
      <c r="K285" s="131"/>
      <c r="M285" s="35" t="s">
        <v>206</v>
      </c>
    </row>
    <row r="286" spans="1:13">
      <c r="A286" s="1051" t="s">
        <v>4455</v>
      </c>
      <c r="B286" s="8" t="s">
        <v>4456</v>
      </c>
      <c r="C286" s="38"/>
      <c r="D286" s="38"/>
      <c r="E286" s="38"/>
      <c r="F286" s="38"/>
      <c r="G286" s="38"/>
      <c r="H286" s="131"/>
      <c r="I286" s="38"/>
      <c r="J286" s="38"/>
      <c r="K286" s="131"/>
    </row>
    <row r="287" spans="1:13">
      <c r="C287" s="42" t="s">
        <v>757</v>
      </c>
      <c r="D287" s="42"/>
      <c r="E287" s="42" t="s">
        <v>4381</v>
      </c>
      <c r="F287" s="42"/>
      <c r="H287" s="42" t="s">
        <v>3764</v>
      </c>
      <c r="I287" s="42" t="s">
        <v>3764</v>
      </c>
      <c r="J287" s="42" t="s">
        <v>3764</v>
      </c>
      <c r="K287" s="42" t="s">
        <v>3764</v>
      </c>
    </row>
    <row r="288" spans="1:13">
      <c r="C288" s="42" t="s">
        <v>90</v>
      </c>
      <c r="D288" s="42" t="s">
        <v>90</v>
      </c>
      <c r="E288" s="42" t="s">
        <v>90</v>
      </c>
      <c r="F288" s="42" t="s">
        <v>90</v>
      </c>
      <c r="G288" s="42"/>
      <c r="H288" s="42" t="s">
        <v>90</v>
      </c>
      <c r="I288" s="42" t="s">
        <v>90</v>
      </c>
      <c r="J288" s="42" t="s">
        <v>90</v>
      </c>
      <c r="K288" s="42" t="s">
        <v>90</v>
      </c>
    </row>
    <row r="289" spans="1:11">
      <c r="C289" s="42" t="s">
        <v>4382</v>
      </c>
    </row>
    <row r="290" spans="1:11">
      <c r="C290" s="41" t="s">
        <v>91</v>
      </c>
      <c r="D290" s="41" t="s">
        <v>91</v>
      </c>
      <c r="E290" s="41" t="s">
        <v>91</v>
      </c>
      <c r="F290" s="41" t="s">
        <v>141</v>
      </c>
      <c r="G290" s="41" t="s">
        <v>4383</v>
      </c>
      <c r="H290" s="41" t="s">
        <v>91</v>
      </c>
      <c r="I290" s="41" t="s">
        <v>91</v>
      </c>
      <c r="J290" s="41" t="s">
        <v>91</v>
      </c>
      <c r="K290" s="41" t="s">
        <v>91</v>
      </c>
    </row>
    <row r="291" spans="1:11">
      <c r="C291" s="46" t="s">
        <v>3765</v>
      </c>
      <c r="D291" s="46" t="s">
        <v>3765</v>
      </c>
      <c r="E291" s="46" t="s">
        <v>3765</v>
      </c>
      <c r="F291" s="46" t="s">
        <v>3765</v>
      </c>
      <c r="G291" s="46"/>
      <c r="H291" s="46" t="s">
        <v>3765</v>
      </c>
      <c r="I291" s="46" t="s">
        <v>3765</v>
      </c>
      <c r="J291" s="46" t="s">
        <v>3765</v>
      </c>
      <c r="K291" s="46" t="s">
        <v>3765</v>
      </c>
    </row>
    <row r="292" spans="1:11">
      <c r="C292" s="41" t="s">
        <v>112</v>
      </c>
      <c r="D292" s="41" t="s">
        <v>159</v>
      </c>
      <c r="E292" s="41" t="s">
        <v>1019</v>
      </c>
      <c r="F292" s="47"/>
      <c r="G292" s="41"/>
      <c r="H292" s="41" t="s">
        <v>176</v>
      </c>
      <c r="I292" s="41" t="s">
        <v>176</v>
      </c>
      <c r="J292" s="41" t="s">
        <v>176</v>
      </c>
      <c r="K292" s="41" t="s">
        <v>176</v>
      </c>
    </row>
    <row r="293" spans="1:11">
      <c r="D293" s="41"/>
      <c r="E293" s="41"/>
      <c r="F293" s="41" t="s">
        <v>4384</v>
      </c>
      <c r="G293" s="41"/>
      <c r="H293" s="41"/>
      <c r="I293" s="41"/>
      <c r="J293" s="41"/>
      <c r="K293" s="41"/>
    </row>
    <row r="294" spans="1:11">
      <c r="F294" s="258"/>
      <c r="G294" s="41"/>
      <c r="H294" s="41"/>
      <c r="I294" s="41" t="s">
        <v>4385</v>
      </c>
      <c r="J294" s="41" t="s">
        <v>4386</v>
      </c>
      <c r="K294" s="41" t="s">
        <v>3976</v>
      </c>
    </row>
    <row r="296" spans="1:11">
      <c r="A296" s="1" t="s">
        <v>4802</v>
      </c>
    </row>
    <row r="297" spans="1:11">
      <c r="A297" s="36" t="s">
        <v>109</v>
      </c>
    </row>
    <row r="298" spans="1:11">
      <c r="A298" s="36" t="s">
        <v>4225</v>
      </c>
    </row>
    <row r="299" spans="1:11">
      <c r="A299" s="36" t="s">
        <v>90</v>
      </c>
    </row>
    <row r="300" spans="1:11">
      <c r="A300" s="54" t="s">
        <v>3509</v>
      </c>
    </row>
    <row r="301" spans="1:11">
      <c r="A301" s="36" t="s">
        <v>1411</v>
      </c>
    </row>
    <row r="303" spans="1:11">
      <c r="A303" s="165" t="s">
        <v>4458</v>
      </c>
    </row>
    <row r="305" spans="1:29" ht="57.6">
      <c r="C305" s="97" t="s">
        <v>4281</v>
      </c>
      <c r="D305" s="97" t="s">
        <v>4282</v>
      </c>
      <c r="E305" s="97" t="s">
        <v>4283</v>
      </c>
      <c r="F305" s="97" t="s">
        <v>4284</v>
      </c>
      <c r="G305" s="97" t="s">
        <v>4286</v>
      </c>
      <c r="H305" s="97" t="s">
        <v>4287</v>
      </c>
      <c r="I305" s="97" t="s">
        <v>4288</v>
      </c>
      <c r="J305" s="97" t="s">
        <v>4289</v>
      </c>
    </row>
    <row r="306" spans="1:29">
      <c r="C306" s="8" t="s">
        <v>936</v>
      </c>
      <c r="D306" s="8" t="s">
        <v>937</v>
      </c>
      <c r="E306" s="8" t="s">
        <v>960</v>
      </c>
      <c r="F306" s="8" t="s">
        <v>964</v>
      </c>
      <c r="G306" s="8" t="s">
        <v>967</v>
      </c>
      <c r="H306" s="8" t="s">
        <v>2499</v>
      </c>
      <c r="I306" s="8" t="s">
        <v>2528</v>
      </c>
      <c r="J306" s="8" t="s">
        <v>2530</v>
      </c>
    </row>
    <row r="307" spans="1:29">
      <c r="A307" s="1050" t="s">
        <v>4458</v>
      </c>
      <c r="B307" s="8"/>
      <c r="C307" s="38"/>
      <c r="D307" s="38"/>
      <c r="E307" s="38"/>
      <c r="F307" s="38"/>
      <c r="G307" s="38"/>
      <c r="H307" s="38"/>
      <c r="I307" s="38"/>
      <c r="J307" s="38"/>
    </row>
    <row r="308" spans="1:29">
      <c r="A308" s="1053" t="s">
        <v>4459</v>
      </c>
      <c r="B308" s="8" t="s">
        <v>4460</v>
      </c>
      <c r="C308" s="131"/>
      <c r="D308" s="131"/>
      <c r="E308" s="131"/>
      <c r="F308" s="131"/>
      <c r="G308" s="131"/>
      <c r="H308" s="131"/>
      <c r="I308" s="131"/>
      <c r="J308" s="131"/>
      <c r="K308" s="35" t="s">
        <v>205</v>
      </c>
    </row>
    <row r="309" spans="1:29">
      <c r="A309" s="1003" t="s">
        <v>4461</v>
      </c>
      <c r="B309" s="8" t="s">
        <v>4462</v>
      </c>
      <c r="C309" s="38"/>
      <c r="D309" s="38"/>
      <c r="E309" s="38"/>
      <c r="F309" s="38"/>
      <c r="G309" s="131"/>
      <c r="H309" s="38"/>
      <c r="I309" s="38"/>
      <c r="J309" s="131"/>
      <c r="K309" s="35" t="s">
        <v>206</v>
      </c>
    </row>
    <row r="310" spans="1:29">
      <c r="A310" s="1053" t="s">
        <v>4463</v>
      </c>
      <c r="B310" s="8" t="s">
        <v>4464</v>
      </c>
      <c r="C310" s="38"/>
      <c r="D310" s="38"/>
      <c r="E310" s="38"/>
      <c r="F310" s="38"/>
      <c r="G310" s="131"/>
      <c r="H310" s="38"/>
      <c r="I310" s="38"/>
      <c r="J310" s="131"/>
    </row>
    <row r="311" spans="1:29">
      <c r="C311" s="42" t="s">
        <v>757</v>
      </c>
      <c r="D311" s="42"/>
      <c r="E311" s="42" t="s">
        <v>4381</v>
      </c>
      <c r="F311" s="42"/>
      <c r="G311" s="42" t="s">
        <v>3764</v>
      </c>
      <c r="H311" s="42" t="s">
        <v>3764</v>
      </c>
      <c r="I311" s="42" t="s">
        <v>3764</v>
      </c>
      <c r="J311" s="42" t="s">
        <v>3764</v>
      </c>
    </row>
    <row r="312" spans="1:29" ht="15" customHeight="1">
      <c r="C312" s="42" t="s">
        <v>4382</v>
      </c>
    </row>
    <row r="313" spans="1:29">
      <c r="C313" s="41" t="s">
        <v>91</v>
      </c>
      <c r="D313" s="41" t="s">
        <v>91</v>
      </c>
      <c r="E313" s="41" t="s">
        <v>91</v>
      </c>
      <c r="F313" s="41" t="s">
        <v>141</v>
      </c>
      <c r="G313" s="41" t="s">
        <v>91</v>
      </c>
      <c r="H313" s="41" t="s">
        <v>91</v>
      </c>
      <c r="I313" s="41" t="s">
        <v>91</v>
      </c>
      <c r="J313" s="41" t="s">
        <v>91</v>
      </c>
    </row>
    <row r="314" spans="1:29">
      <c r="C314" s="46" t="s">
        <v>3765</v>
      </c>
      <c r="D314" s="46" t="s">
        <v>3765</v>
      </c>
      <c r="E314" s="46" t="s">
        <v>3765</v>
      </c>
      <c r="F314" s="46" t="s">
        <v>3765</v>
      </c>
      <c r="G314" s="46" t="s">
        <v>3765</v>
      </c>
      <c r="H314" s="46" t="s">
        <v>3765</v>
      </c>
      <c r="I314" s="46" t="s">
        <v>3765</v>
      </c>
      <c r="J314" s="46" t="s">
        <v>3765</v>
      </c>
    </row>
    <row r="315" spans="1:29">
      <c r="C315" s="41" t="s">
        <v>112</v>
      </c>
      <c r="D315" s="41" t="s">
        <v>159</v>
      </c>
      <c r="E315" s="41" t="s">
        <v>1019</v>
      </c>
      <c r="F315" s="47"/>
      <c r="G315" s="41" t="s">
        <v>176</v>
      </c>
      <c r="H315" s="41" t="s">
        <v>176</v>
      </c>
      <c r="I315" s="41" t="s">
        <v>176</v>
      </c>
      <c r="J315" s="41" t="s">
        <v>176</v>
      </c>
    </row>
    <row r="316" spans="1:29">
      <c r="F316" s="41" t="s">
        <v>4384</v>
      </c>
      <c r="G316" s="41"/>
      <c r="H316" s="41" t="s">
        <v>4385</v>
      </c>
      <c r="I316" s="41" t="s">
        <v>4386</v>
      </c>
      <c r="J316" s="41" t="s">
        <v>3976</v>
      </c>
    </row>
    <row r="318" spans="1:29">
      <c r="A318" s="1" t="s">
        <v>4803</v>
      </c>
    </row>
    <row r="319" spans="1:29">
      <c r="A319" s="36" t="s">
        <v>109</v>
      </c>
    </row>
    <row r="320" spans="1:29">
      <c r="A320" s="36" t="s">
        <v>90</v>
      </c>
      <c r="AC320" s="1054"/>
    </row>
    <row r="321" spans="1:8">
      <c r="A321" s="54" t="s">
        <v>3509</v>
      </c>
    </row>
    <row r="322" spans="1:8">
      <c r="A322" s="36" t="s">
        <v>1411</v>
      </c>
    </row>
    <row r="324" spans="1:8">
      <c r="A324" s="165" t="s">
        <v>4466</v>
      </c>
    </row>
    <row r="326" spans="1:8" ht="15" customHeight="1">
      <c r="C326" s="2198" t="s">
        <v>4466</v>
      </c>
      <c r="D326" s="2200"/>
      <c r="E326" s="2200"/>
      <c r="F326" s="2200"/>
      <c r="G326" s="2199"/>
    </row>
    <row r="327" spans="1:8" ht="57.6">
      <c r="C327" s="97" t="s">
        <v>4467</v>
      </c>
      <c r="D327" s="97" t="s">
        <v>4286</v>
      </c>
      <c r="E327" s="97" t="s">
        <v>4287</v>
      </c>
      <c r="F327" s="97" t="s">
        <v>4288</v>
      </c>
      <c r="G327" s="97" t="s">
        <v>4289</v>
      </c>
    </row>
    <row r="328" spans="1:8">
      <c r="C328" s="8" t="s">
        <v>2850</v>
      </c>
      <c r="D328" s="8" t="s">
        <v>2851</v>
      </c>
      <c r="E328" s="8" t="s">
        <v>2852</v>
      </c>
      <c r="F328" s="8" t="s">
        <v>2853</v>
      </c>
      <c r="G328" s="8" t="s">
        <v>2854</v>
      </c>
    </row>
    <row r="329" spans="1:8">
      <c r="A329" s="1055" t="s">
        <v>2789</v>
      </c>
      <c r="B329" s="8" t="s">
        <v>2332</v>
      </c>
      <c r="C329" s="1049"/>
      <c r="D329" s="1049"/>
      <c r="E329" s="1049"/>
      <c r="F329" s="1049"/>
      <c r="G329" s="1049"/>
      <c r="H329" s="35" t="s">
        <v>4256</v>
      </c>
    </row>
    <row r="330" spans="1:8">
      <c r="C330" s="42" t="s">
        <v>757</v>
      </c>
      <c r="D330" s="42" t="s">
        <v>3764</v>
      </c>
      <c r="E330" s="42" t="s">
        <v>3764</v>
      </c>
      <c r="F330" s="42" t="s">
        <v>3764</v>
      </c>
      <c r="G330" s="42" t="s">
        <v>3764</v>
      </c>
    </row>
    <row r="331" spans="1:8">
      <c r="C331" s="42" t="s">
        <v>4382</v>
      </c>
    </row>
    <row r="332" spans="1:8">
      <c r="C332" s="41" t="s">
        <v>91</v>
      </c>
      <c r="D332" s="41" t="s">
        <v>91</v>
      </c>
      <c r="E332" s="41" t="s">
        <v>91</v>
      </c>
      <c r="F332" s="41" t="s">
        <v>91</v>
      </c>
      <c r="G332" s="41" t="s">
        <v>91</v>
      </c>
    </row>
    <row r="333" spans="1:8">
      <c r="C333" s="46" t="s">
        <v>3765</v>
      </c>
      <c r="D333" s="46" t="s">
        <v>3765</v>
      </c>
      <c r="E333" s="46" t="s">
        <v>3765</v>
      </c>
      <c r="F333" s="46" t="s">
        <v>3765</v>
      </c>
      <c r="G333" s="46" t="s">
        <v>3765</v>
      </c>
    </row>
    <row r="334" spans="1:8">
      <c r="C334" s="41" t="s">
        <v>112</v>
      </c>
      <c r="D334" s="41" t="s">
        <v>176</v>
      </c>
      <c r="E334" s="41" t="s">
        <v>176</v>
      </c>
      <c r="F334" s="41" t="s">
        <v>176</v>
      </c>
      <c r="G334" s="41" t="s">
        <v>176</v>
      </c>
    </row>
    <row r="335" spans="1:8">
      <c r="E335" s="41" t="s">
        <v>4385</v>
      </c>
      <c r="F335" s="41" t="s">
        <v>4386</v>
      </c>
      <c r="G335" s="41" t="s">
        <v>3976</v>
      </c>
    </row>
    <row r="337" spans="1:9">
      <c r="A337" s="1" t="s">
        <v>4804</v>
      </c>
    </row>
    <row r="338" spans="1:9">
      <c r="A338" s="36" t="s">
        <v>109</v>
      </c>
    </row>
    <row r="339" spans="1:9">
      <c r="A339" s="36" t="s">
        <v>90</v>
      </c>
    </row>
    <row r="340" spans="1:9">
      <c r="A340" s="54" t="s">
        <v>3509</v>
      </c>
    </row>
    <row r="341" spans="1:9">
      <c r="A341" s="36" t="s">
        <v>1411</v>
      </c>
    </row>
    <row r="343" spans="1:9">
      <c r="A343" s="165" t="s">
        <v>4469</v>
      </c>
    </row>
    <row r="345" spans="1:9" ht="15" customHeight="1">
      <c r="C345" s="2198" t="s">
        <v>4469</v>
      </c>
      <c r="D345" s="2200"/>
      <c r="E345" s="2200"/>
      <c r="F345" s="2200"/>
      <c r="G345" s="2200"/>
      <c r="H345" s="2199"/>
    </row>
    <row r="346" spans="1:9" ht="78" customHeight="1">
      <c r="C346" s="168" t="s">
        <v>4470</v>
      </c>
      <c r="D346" s="168" t="s">
        <v>4471</v>
      </c>
      <c r="E346" s="168" t="s">
        <v>4472</v>
      </c>
      <c r="F346" s="168" t="s">
        <v>4287</v>
      </c>
      <c r="G346" s="168" t="s">
        <v>4288</v>
      </c>
      <c r="H346" s="168" t="s">
        <v>4473</v>
      </c>
    </row>
    <row r="347" spans="1:9">
      <c r="C347" s="8" t="s">
        <v>2855</v>
      </c>
      <c r="D347" s="8" t="s">
        <v>2856</v>
      </c>
      <c r="E347" s="8" t="s">
        <v>2857</v>
      </c>
      <c r="F347" s="8" t="s">
        <v>2858</v>
      </c>
      <c r="G347" s="8" t="s">
        <v>2859</v>
      </c>
      <c r="H347" s="8" t="s">
        <v>3633</v>
      </c>
    </row>
    <row r="348" spans="1:9">
      <c r="A348" s="1055" t="s">
        <v>4474</v>
      </c>
      <c r="B348" s="8" t="s">
        <v>2335</v>
      </c>
      <c r="C348" s="1049"/>
      <c r="D348" s="1049"/>
      <c r="E348" s="1049"/>
      <c r="F348" s="1049"/>
      <c r="G348" s="1049"/>
      <c r="H348" s="1049"/>
      <c r="I348" s="35" t="s">
        <v>4258</v>
      </c>
    </row>
    <row r="349" spans="1:9">
      <c r="E349" s="42" t="s">
        <v>3764</v>
      </c>
      <c r="F349" s="42" t="s">
        <v>3764</v>
      </c>
      <c r="G349" s="42" t="s">
        <v>3764</v>
      </c>
      <c r="H349" s="42" t="s">
        <v>3764</v>
      </c>
    </row>
    <row r="350" spans="1:9">
      <c r="C350" s="41" t="s">
        <v>114</v>
      </c>
      <c r="D350" s="41" t="s">
        <v>114</v>
      </c>
      <c r="E350" s="41" t="s">
        <v>91</v>
      </c>
      <c r="F350" s="41" t="s">
        <v>91</v>
      </c>
      <c r="G350" s="41" t="s">
        <v>91</v>
      </c>
      <c r="H350" s="41" t="s">
        <v>91</v>
      </c>
    </row>
    <row r="351" spans="1:9">
      <c r="C351" s="46" t="s">
        <v>3765</v>
      </c>
      <c r="D351" s="46" t="s">
        <v>3765</v>
      </c>
      <c r="E351" s="46" t="s">
        <v>3765</v>
      </c>
      <c r="F351" s="46" t="s">
        <v>3765</v>
      </c>
      <c r="G351" s="46" t="s">
        <v>3765</v>
      </c>
      <c r="H351" s="46" t="s">
        <v>3765</v>
      </c>
    </row>
    <row r="352" spans="1:9">
      <c r="C352" s="41" t="s">
        <v>4475</v>
      </c>
      <c r="D352" s="41" t="s">
        <v>4476</v>
      </c>
      <c r="E352" s="41" t="s">
        <v>176</v>
      </c>
      <c r="F352" s="41" t="s">
        <v>176</v>
      </c>
      <c r="G352" s="41" t="s">
        <v>176</v>
      </c>
      <c r="H352" s="41" t="s">
        <v>176</v>
      </c>
    </row>
    <row r="353" spans="1:10">
      <c r="C353" s="41"/>
      <c r="D353" s="41"/>
      <c r="E353" s="41"/>
      <c r="F353" s="41" t="s">
        <v>4385</v>
      </c>
      <c r="G353" s="41" t="s">
        <v>4386</v>
      </c>
      <c r="H353" s="41" t="s">
        <v>3976</v>
      </c>
    </row>
    <row r="355" spans="1:10">
      <c r="A355" s="1" t="s">
        <v>4805</v>
      </c>
    </row>
    <row r="356" spans="1:10">
      <c r="A356" s="36" t="s">
        <v>109</v>
      </c>
    </row>
    <row r="357" spans="1:10">
      <c r="A357" s="54" t="s">
        <v>3509</v>
      </c>
    </row>
    <row r="358" spans="1:10">
      <c r="A358" s="36" t="s">
        <v>1411</v>
      </c>
    </row>
    <row r="360" spans="1:10">
      <c r="A360" s="165" t="s">
        <v>4478</v>
      </c>
    </row>
    <row r="363" spans="1:10" ht="100.8">
      <c r="C363" s="168" t="s">
        <v>4479</v>
      </c>
      <c r="D363" s="168" t="s">
        <v>4480</v>
      </c>
      <c r="E363" s="168" t="s">
        <v>4481</v>
      </c>
      <c r="F363" s="168" t="s">
        <v>4482</v>
      </c>
      <c r="G363" s="168" t="s">
        <v>4287</v>
      </c>
      <c r="H363" s="168" t="s">
        <v>4288</v>
      </c>
      <c r="I363" s="168" t="s">
        <v>4483</v>
      </c>
      <c r="J363" s="177" t="s">
        <v>4484</v>
      </c>
    </row>
    <row r="364" spans="1:10">
      <c r="C364" s="8" t="s">
        <v>3634</v>
      </c>
      <c r="D364" s="8" t="s">
        <v>3641</v>
      </c>
      <c r="E364" s="8" t="s">
        <v>2890</v>
      </c>
      <c r="F364" s="8" t="s">
        <v>2891</v>
      </c>
      <c r="G364" s="8" t="s">
        <v>2892</v>
      </c>
      <c r="H364" s="8" t="s">
        <v>2893</v>
      </c>
      <c r="I364" s="8" t="s">
        <v>2894</v>
      </c>
      <c r="J364" s="8" t="s">
        <v>2895</v>
      </c>
    </row>
    <row r="365" spans="1:10">
      <c r="A365" s="664" t="s">
        <v>4485</v>
      </c>
      <c r="B365" s="1031" t="s">
        <v>2338</v>
      </c>
      <c r="C365" s="1049"/>
      <c r="D365" s="1049"/>
      <c r="E365" s="1049"/>
      <c r="F365" s="1049"/>
      <c r="G365" s="1049"/>
      <c r="H365" s="1049"/>
      <c r="I365" s="1049"/>
      <c r="J365" s="1049"/>
    </row>
    <row r="366" spans="1:10">
      <c r="B366" s="1056"/>
      <c r="C366" s="42" t="s">
        <v>90</v>
      </c>
      <c r="D366" s="42" t="s">
        <v>90</v>
      </c>
      <c r="E366" s="42" t="s">
        <v>90</v>
      </c>
      <c r="F366" s="42" t="s">
        <v>90</v>
      </c>
      <c r="G366" s="42" t="s">
        <v>90</v>
      </c>
      <c r="H366" s="42" t="s">
        <v>90</v>
      </c>
      <c r="I366" s="42" t="s">
        <v>90</v>
      </c>
    </row>
    <row r="367" spans="1:10">
      <c r="B367" s="1056"/>
      <c r="C367" s="42" t="s">
        <v>254</v>
      </c>
      <c r="D367" s="42" t="s">
        <v>254</v>
      </c>
      <c r="E367" s="42" t="s">
        <v>254</v>
      </c>
      <c r="F367" s="42" t="s">
        <v>254</v>
      </c>
      <c r="G367" s="42" t="s">
        <v>254</v>
      </c>
      <c r="H367" s="42" t="s">
        <v>254</v>
      </c>
      <c r="I367" s="42" t="s">
        <v>254</v>
      </c>
    </row>
    <row r="368" spans="1:10">
      <c r="B368" s="1056"/>
      <c r="C368" s="42" t="s">
        <v>4486</v>
      </c>
      <c r="D368" s="42" t="s">
        <v>4487</v>
      </c>
      <c r="E368" s="42" t="s">
        <v>4488</v>
      </c>
      <c r="F368" s="42" t="s">
        <v>4489</v>
      </c>
      <c r="G368" s="42" t="s">
        <v>4489</v>
      </c>
      <c r="H368" s="42" t="s">
        <v>4489</v>
      </c>
      <c r="I368" s="42" t="s">
        <v>4489</v>
      </c>
    </row>
    <row r="369" spans="1:12">
      <c r="C369" s="42" t="s">
        <v>3764</v>
      </c>
      <c r="D369" s="42" t="s">
        <v>3764</v>
      </c>
      <c r="E369" s="42" t="s">
        <v>3764</v>
      </c>
      <c r="F369" s="42" t="s">
        <v>3764</v>
      </c>
      <c r="G369" s="42" t="s">
        <v>3764</v>
      </c>
      <c r="H369" s="42" t="s">
        <v>3764</v>
      </c>
      <c r="I369" s="42" t="s">
        <v>3764</v>
      </c>
      <c r="J369" s="42"/>
    </row>
    <row r="370" spans="1:12">
      <c r="C370" s="41" t="s">
        <v>91</v>
      </c>
      <c r="D370" s="41" t="s">
        <v>91</v>
      </c>
      <c r="E370" s="41" t="s">
        <v>91</v>
      </c>
      <c r="F370" s="99" t="s">
        <v>91</v>
      </c>
      <c r="G370" s="41" t="s">
        <v>91</v>
      </c>
      <c r="H370" s="41" t="s">
        <v>91</v>
      </c>
      <c r="I370" s="41" t="s">
        <v>91</v>
      </c>
      <c r="J370" s="41" t="s">
        <v>79</v>
      </c>
    </row>
    <row r="371" spans="1:12">
      <c r="C371" s="46" t="s">
        <v>3765</v>
      </c>
      <c r="D371" s="46" t="s">
        <v>3765</v>
      </c>
      <c r="E371" s="46" t="s">
        <v>3765</v>
      </c>
      <c r="F371" s="46" t="s">
        <v>3765</v>
      </c>
      <c r="G371" s="46" t="s">
        <v>3765</v>
      </c>
      <c r="H371" s="46" t="s">
        <v>3765</v>
      </c>
      <c r="I371" s="46" t="s">
        <v>3765</v>
      </c>
      <c r="J371" s="41" t="s">
        <v>4490</v>
      </c>
    </row>
    <row r="372" spans="1:12">
      <c r="C372" s="41" t="s">
        <v>176</v>
      </c>
      <c r="D372" s="41" t="s">
        <v>176</v>
      </c>
      <c r="E372" s="41" t="s">
        <v>176</v>
      </c>
      <c r="F372" s="41" t="s">
        <v>176</v>
      </c>
      <c r="G372" s="41" t="s">
        <v>176</v>
      </c>
      <c r="H372" s="41" t="s">
        <v>176</v>
      </c>
      <c r="I372" s="41" t="s">
        <v>176</v>
      </c>
    </row>
    <row r="373" spans="1:12">
      <c r="C373" s="41"/>
      <c r="D373" s="41"/>
      <c r="E373" s="41"/>
      <c r="F373" s="41"/>
      <c r="G373" s="41" t="s">
        <v>4385</v>
      </c>
      <c r="H373" s="41" t="s">
        <v>4386</v>
      </c>
      <c r="I373" s="41" t="s">
        <v>3976</v>
      </c>
      <c r="K373" s="944"/>
    </row>
    <row r="375" spans="1:12">
      <c r="A375" s="1" t="s">
        <v>4806</v>
      </c>
    </row>
    <row r="376" spans="1:12">
      <c r="A376" s="36" t="s">
        <v>109</v>
      </c>
    </row>
    <row r="377" spans="1:12">
      <c r="A377" s="54" t="s">
        <v>3509</v>
      </c>
    </row>
    <row r="378" spans="1:12">
      <c r="A378" s="36" t="s">
        <v>1411</v>
      </c>
    </row>
    <row r="380" spans="1:12">
      <c r="A380" s="165" t="s">
        <v>4492</v>
      </c>
    </row>
    <row r="383" spans="1:12" ht="115.2">
      <c r="C383" s="168" t="s">
        <v>4493</v>
      </c>
      <c r="D383" s="168" t="s">
        <v>4494</v>
      </c>
      <c r="E383" s="168" t="s">
        <v>4495</v>
      </c>
      <c r="F383" s="168" t="s">
        <v>4496</v>
      </c>
      <c r="G383" s="168" t="s">
        <v>4497</v>
      </c>
      <c r="H383" s="168" t="s">
        <v>4498</v>
      </c>
      <c r="I383" s="168" t="s">
        <v>4287</v>
      </c>
      <c r="J383" s="168" t="s">
        <v>4288</v>
      </c>
      <c r="K383" s="168" t="s">
        <v>4499</v>
      </c>
      <c r="L383" s="168" t="s">
        <v>4500</v>
      </c>
    </row>
    <row r="384" spans="1:12">
      <c r="C384" s="8" t="s">
        <v>2896</v>
      </c>
      <c r="D384" s="8" t="s">
        <v>2897</v>
      </c>
      <c r="E384" s="8" t="s">
        <v>2898</v>
      </c>
      <c r="F384" s="8" t="s">
        <v>2899</v>
      </c>
      <c r="G384" s="8" t="s">
        <v>2900</v>
      </c>
      <c r="H384" s="8" t="s">
        <v>2901</v>
      </c>
      <c r="I384" s="8" t="s">
        <v>2902</v>
      </c>
      <c r="J384" s="8" t="s">
        <v>2903</v>
      </c>
      <c r="K384" s="8" t="s">
        <v>2904</v>
      </c>
      <c r="L384" s="8" t="s">
        <v>2905</v>
      </c>
    </row>
    <row r="385" spans="1:12">
      <c r="A385" s="664" t="s">
        <v>4501</v>
      </c>
      <c r="B385" s="1031" t="s">
        <v>2341</v>
      </c>
      <c r="C385" s="1049"/>
      <c r="D385" s="1049"/>
      <c r="E385" s="1049"/>
      <c r="F385" s="1049"/>
      <c r="G385" s="1049"/>
      <c r="H385" s="1049"/>
      <c r="I385" s="1049"/>
      <c r="J385" s="1049"/>
      <c r="K385" s="1049"/>
      <c r="L385" s="1049"/>
    </row>
    <row r="386" spans="1:12">
      <c r="B386" s="1056"/>
      <c r="C386" s="42" t="s">
        <v>90</v>
      </c>
      <c r="D386" s="42" t="s">
        <v>90</v>
      </c>
      <c r="E386" s="42" t="s">
        <v>90</v>
      </c>
      <c r="F386" s="42" t="s">
        <v>90</v>
      </c>
      <c r="G386" s="42" t="s">
        <v>90</v>
      </c>
      <c r="H386" s="42" t="s">
        <v>90</v>
      </c>
      <c r="I386" s="42" t="s">
        <v>90</v>
      </c>
      <c r="J386" s="42" t="s">
        <v>90</v>
      </c>
      <c r="K386" s="42" t="s">
        <v>90</v>
      </c>
      <c r="L386" s="1057"/>
    </row>
    <row r="387" spans="1:12">
      <c r="B387" s="1056"/>
      <c r="C387" s="42" t="s">
        <v>254</v>
      </c>
      <c r="D387" s="42" t="s">
        <v>254</v>
      </c>
      <c r="E387" s="42" t="s">
        <v>254</v>
      </c>
      <c r="F387" s="42" t="s">
        <v>254</v>
      </c>
      <c r="G387" s="42" t="s">
        <v>254</v>
      </c>
      <c r="H387" s="42" t="s">
        <v>254</v>
      </c>
      <c r="I387" s="42" t="s">
        <v>254</v>
      </c>
      <c r="J387" s="42" t="s">
        <v>254</v>
      </c>
      <c r="K387" s="42" t="s">
        <v>254</v>
      </c>
      <c r="L387" s="1057"/>
    </row>
    <row r="388" spans="1:12">
      <c r="B388" s="1056"/>
      <c r="C388" s="42" t="s">
        <v>4502</v>
      </c>
      <c r="D388" s="42" t="s">
        <v>4503</v>
      </c>
      <c r="E388" s="42" t="s">
        <v>4504</v>
      </c>
      <c r="F388" s="42" t="s">
        <v>4505</v>
      </c>
      <c r="G388" s="42" t="s">
        <v>4506</v>
      </c>
      <c r="H388" s="42" t="s">
        <v>4507</v>
      </c>
      <c r="I388" s="42" t="s">
        <v>4507</v>
      </c>
      <c r="J388" s="42" t="s">
        <v>4507</v>
      </c>
      <c r="K388" s="42" t="s">
        <v>4507</v>
      </c>
      <c r="L388" s="1057"/>
    </row>
    <row r="389" spans="1:12">
      <c r="C389" s="42" t="s">
        <v>3764</v>
      </c>
      <c r="D389" s="42" t="s">
        <v>3764</v>
      </c>
      <c r="E389" s="42" t="s">
        <v>3764</v>
      </c>
      <c r="F389" s="42" t="s">
        <v>3764</v>
      </c>
      <c r="G389" s="42" t="s">
        <v>3764</v>
      </c>
      <c r="H389" s="42" t="s">
        <v>3764</v>
      </c>
      <c r="I389" s="42" t="s">
        <v>3764</v>
      </c>
      <c r="J389" s="42" t="s">
        <v>3764</v>
      </c>
      <c r="K389" s="42" t="s">
        <v>3764</v>
      </c>
      <c r="L389" s="42"/>
    </row>
    <row r="390" spans="1:12">
      <c r="C390" s="41" t="s">
        <v>91</v>
      </c>
      <c r="D390" s="41" t="s">
        <v>91</v>
      </c>
      <c r="E390" s="41" t="s">
        <v>91</v>
      </c>
      <c r="F390" s="41" t="s">
        <v>91</v>
      </c>
      <c r="G390" s="41" t="s">
        <v>91</v>
      </c>
      <c r="H390" s="99" t="s">
        <v>91</v>
      </c>
      <c r="I390" s="99" t="s">
        <v>91</v>
      </c>
      <c r="J390" s="41" t="s">
        <v>91</v>
      </c>
      <c r="K390" s="41" t="s">
        <v>91</v>
      </c>
      <c r="L390" s="41" t="s">
        <v>79</v>
      </c>
    </row>
    <row r="391" spans="1:12">
      <c r="C391" s="47" t="s">
        <v>3765</v>
      </c>
      <c r="D391" s="47" t="s">
        <v>3765</v>
      </c>
      <c r="E391" s="47" t="s">
        <v>3765</v>
      </c>
      <c r="F391" s="47" t="s">
        <v>3765</v>
      </c>
      <c r="G391" s="47" t="s">
        <v>3765</v>
      </c>
      <c r="H391" s="47" t="s">
        <v>3765</v>
      </c>
      <c r="I391" s="47" t="s">
        <v>3765</v>
      </c>
      <c r="J391" s="47" t="s">
        <v>3765</v>
      </c>
      <c r="K391" s="47" t="s">
        <v>3765</v>
      </c>
      <c r="L391" s="41" t="s">
        <v>4508</v>
      </c>
    </row>
    <row r="392" spans="1:12">
      <c r="C392" s="41" t="s">
        <v>176</v>
      </c>
      <c r="D392" s="41" t="s">
        <v>176</v>
      </c>
      <c r="E392" s="41" t="s">
        <v>176</v>
      </c>
      <c r="F392" s="41" t="s">
        <v>176</v>
      </c>
      <c r="G392" s="41" t="s">
        <v>176</v>
      </c>
      <c r="H392" s="41" t="s">
        <v>176</v>
      </c>
      <c r="I392" s="41" t="s">
        <v>176</v>
      </c>
      <c r="J392" s="41" t="s">
        <v>176</v>
      </c>
      <c r="K392" s="41" t="s">
        <v>176</v>
      </c>
    </row>
    <row r="393" spans="1:12">
      <c r="C393" s="41"/>
      <c r="D393" s="41"/>
      <c r="E393" s="41"/>
      <c r="F393" s="41"/>
      <c r="G393" s="41"/>
      <c r="H393" s="41"/>
      <c r="I393" s="41" t="s">
        <v>4385</v>
      </c>
      <c r="J393" s="41" t="s">
        <v>4386</v>
      </c>
      <c r="K393" s="41" t="s">
        <v>3976</v>
      </c>
    </row>
    <row r="395" spans="1:12">
      <c r="A395" s="1" t="s">
        <v>4807</v>
      </c>
    </row>
    <row r="396" spans="1:12">
      <c r="A396" s="36" t="s">
        <v>109</v>
      </c>
    </row>
    <row r="397" spans="1:12">
      <c r="A397" s="36" t="s">
        <v>90</v>
      </c>
    </row>
    <row r="398" spans="1:12">
      <c r="A398" s="36" t="s">
        <v>1411</v>
      </c>
    </row>
    <row r="399" spans="1:12">
      <c r="A399" s="54" t="s">
        <v>3509</v>
      </c>
    </row>
    <row r="401" spans="1:6">
      <c r="A401" s="165" t="s">
        <v>4510</v>
      </c>
    </row>
    <row r="403" spans="1:6">
      <c r="C403" s="2198" t="s">
        <v>4510</v>
      </c>
      <c r="D403" s="2200"/>
      <c r="E403" s="2199"/>
    </row>
    <row r="404" spans="1:6" ht="57.6">
      <c r="C404" s="168" t="s">
        <v>4511</v>
      </c>
      <c r="D404" s="168" t="s">
        <v>4512</v>
      </c>
      <c r="E404" s="168" t="s">
        <v>4513</v>
      </c>
    </row>
    <row r="405" spans="1:6">
      <c r="C405" s="8" t="s">
        <v>2906</v>
      </c>
      <c r="D405" s="8" t="s">
        <v>2907</v>
      </c>
      <c r="E405" s="8" t="s">
        <v>3686</v>
      </c>
    </row>
    <row r="406" spans="1:6">
      <c r="A406" s="199" t="s">
        <v>4514</v>
      </c>
      <c r="B406" s="8" t="s">
        <v>2344</v>
      </c>
      <c r="C406" s="131"/>
      <c r="D406" s="131"/>
      <c r="E406" s="131"/>
      <c r="F406" s="35" t="s">
        <v>205</v>
      </c>
    </row>
    <row r="407" spans="1:6">
      <c r="A407" s="1059" t="s">
        <v>4515</v>
      </c>
      <c r="B407" s="8" t="s">
        <v>4516</v>
      </c>
      <c r="C407" s="131"/>
      <c r="D407" s="38"/>
      <c r="E407" s="131"/>
      <c r="F407" s="35" t="s">
        <v>206</v>
      </c>
    </row>
    <row r="408" spans="1:6">
      <c r="A408" s="199" t="s">
        <v>4517</v>
      </c>
      <c r="B408" s="8" t="s">
        <v>4518</v>
      </c>
      <c r="C408" s="1049"/>
      <c r="D408" s="1049"/>
      <c r="E408" s="1049"/>
    </row>
    <row r="409" spans="1:6">
      <c r="C409" s="35" t="s">
        <v>4260</v>
      </c>
      <c r="D409" s="35" t="s">
        <v>4260</v>
      </c>
      <c r="E409" s="35" t="s">
        <v>4260</v>
      </c>
    </row>
    <row r="410" spans="1:6">
      <c r="C410" s="35" t="s">
        <v>3764</v>
      </c>
      <c r="D410" s="35" t="s">
        <v>3764</v>
      </c>
      <c r="E410" s="35" t="s">
        <v>3764</v>
      </c>
    </row>
    <row r="411" spans="1:6">
      <c r="C411" s="99" t="s">
        <v>91</v>
      </c>
      <c r="D411" s="99" t="s">
        <v>91</v>
      </c>
      <c r="E411" s="99" t="s">
        <v>91</v>
      </c>
    </row>
    <row r="412" spans="1:6">
      <c r="C412" s="47" t="s">
        <v>3765</v>
      </c>
      <c r="D412" s="47" t="s">
        <v>3765</v>
      </c>
      <c r="E412" s="47" t="s">
        <v>3765</v>
      </c>
    </row>
    <row r="413" spans="1:6">
      <c r="C413" s="99" t="s">
        <v>176</v>
      </c>
      <c r="D413" s="99" t="s">
        <v>176</v>
      </c>
      <c r="E413" s="99" t="s">
        <v>176</v>
      </c>
    </row>
    <row r="414" spans="1:6">
      <c r="C414" s="99"/>
      <c r="D414" s="99" t="s">
        <v>4278</v>
      </c>
      <c r="E414" s="99" t="s">
        <v>3976</v>
      </c>
    </row>
    <row r="416" spans="1:6">
      <c r="A416" s="1" t="s">
        <v>4808</v>
      </c>
    </row>
    <row r="417" spans="1:8">
      <c r="A417" s="1"/>
    </row>
    <row r="418" spans="1:8">
      <c r="A418" s="49" t="s">
        <v>4520</v>
      </c>
    </row>
    <row r="420" spans="1:8">
      <c r="A420"/>
      <c r="B420"/>
      <c r="C420" s="177" t="s">
        <v>4521</v>
      </c>
    </row>
    <row r="421" spans="1:8">
      <c r="A421"/>
      <c r="B421"/>
      <c r="C421" s="8" t="s">
        <v>4522</v>
      </c>
    </row>
    <row r="422" spans="1:8">
      <c r="A422" s="199" t="s">
        <v>4523</v>
      </c>
      <c r="B422" s="324" t="s">
        <v>4524</v>
      </c>
      <c r="C422" s="1009"/>
      <c r="D422" s="99" t="s">
        <v>114</v>
      </c>
      <c r="E422" s="99" t="s">
        <v>4525</v>
      </c>
      <c r="F422" s="99"/>
    </row>
    <row r="424" spans="1:8">
      <c r="A424" s="1" t="s">
        <v>4809</v>
      </c>
    </row>
    <row r="425" spans="1:8">
      <c r="A425" s="36" t="s">
        <v>109</v>
      </c>
    </row>
    <row r="426" spans="1:8">
      <c r="A426" s="36" t="s">
        <v>90</v>
      </c>
    </row>
    <row r="427" spans="1:8">
      <c r="A427" s="54" t="s">
        <v>3509</v>
      </c>
    </row>
    <row r="428" spans="1:8">
      <c r="A428" s="36" t="s">
        <v>1411</v>
      </c>
    </row>
    <row r="430" spans="1:8">
      <c r="A430" s="165" t="s">
        <v>4527</v>
      </c>
    </row>
    <row r="432" spans="1:8">
      <c r="C432" s="2198" t="s">
        <v>4527</v>
      </c>
      <c r="D432" s="2200"/>
      <c r="E432" s="2200"/>
      <c r="F432" s="2200"/>
      <c r="G432" s="2200"/>
      <c r="H432" s="2199"/>
    </row>
    <row r="433" spans="1:8" ht="72">
      <c r="C433" s="97" t="s">
        <v>4528</v>
      </c>
      <c r="D433" s="97" t="s">
        <v>4529</v>
      </c>
      <c r="E433" s="97" t="s">
        <v>4530</v>
      </c>
      <c r="F433" s="97" t="s">
        <v>4287</v>
      </c>
      <c r="G433" s="97" t="s">
        <v>4288</v>
      </c>
      <c r="H433" s="97" t="s">
        <v>4531</v>
      </c>
    </row>
    <row r="434" spans="1:8">
      <c r="C434" s="8" t="s">
        <v>3687</v>
      </c>
      <c r="D434" s="8" t="s">
        <v>2908</v>
      </c>
      <c r="E434" s="8" t="s">
        <v>2909</v>
      </c>
      <c r="F434" s="8" t="s">
        <v>2910</v>
      </c>
      <c r="G434" s="8" t="s">
        <v>2911</v>
      </c>
      <c r="H434" s="8" t="s">
        <v>2912</v>
      </c>
    </row>
    <row r="435" spans="1:8">
      <c r="A435" s="1058" t="s">
        <v>4532</v>
      </c>
      <c r="B435" s="8" t="s">
        <v>2345</v>
      </c>
      <c r="C435" s="1049"/>
      <c r="D435" s="1049"/>
      <c r="E435" s="1049"/>
      <c r="F435" s="1049"/>
      <c r="G435" s="1049"/>
      <c r="H435" s="1049"/>
    </row>
    <row r="436" spans="1:8">
      <c r="C436" s="42" t="s">
        <v>3764</v>
      </c>
      <c r="D436" s="42" t="s">
        <v>3764</v>
      </c>
      <c r="E436" s="42" t="s">
        <v>3764</v>
      </c>
      <c r="F436" s="42" t="s">
        <v>3764</v>
      </c>
      <c r="G436" s="42" t="s">
        <v>3764</v>
      </c>
      <c r="H436" s="42" t="s">
        <v>3764</v>
      </c>
    </row>
    <row r="437" spans="1:8">
      <c r="C437" s="42" t="s">
        <v>4533</v>
      </c>
      <c r="D437" s="42" t="s">
        <v>4534</v>
      </c>
      <c r="E437" s="42" t="s">
        <v>4262</v>
      </c>
      <c r="F437" s="42" t="s">
        <v>4262</v>
      </c>
      <c r="G437" s="42" t="s">
        <v>4262</v>
      </c>
      <c r="H437" s="42" t="s">
        <v>4262</v>
      </c>
    </row>
    <row r="438" spans="1:8">
      <c r="C438" s="41" t="s">
        <v>91</v>
      </c>
      <c r="D438" s="41" t="s">
        <v>91</v>
      </c>
      <c r="E438" s="41" t="s">
        <v>91</v>
      </c>
      <c r="F438" s="41" t="s">
        <v>91</v>
      </c>
      <c r="G438" s="41" t="s">
        <v>91</v>
      </c>
      <c r="H438" s="41" t="s">
        <v>91</v>
      </c>
    </row>
    <row r="439" spans="1:8">
      <c r="C439" s="47" t="s">
        <v>3765</v>
      </c>
      <c r="D439" s="47" t="s">
        <v>3765</v>
      </c>
      <c r="E439" s="47" t="s">
        <v>3765</v>
      </c>
      <c r="F439" s="47" t="s">
        <v>3765</v>
      </c>
      <c r="G439" s="47" t="s">
        <v>3765</v>
      </c>
      <c r="H439" s="47" t="s">
        <v>3765</v>
      </c>
    </row>
    <row r="440" spans="1:8">
      <c r="C440" s="41" t="s">
        <v>176</v>
      </c>
      <c r="D440" s="41" t="s">
        <v>176</v>
      </c>
      <c r="E440" s="41" t="s">
        <v>176</v>
      </c>
      <c r="F440" s="41" t="s">
        <v>176</v>
      </c>
      <c r="G440" s="41" t="s">
        <v>176</v>
      </c>
      <c r="H440" s="41" t="s">
        <v>176</v>
      </c>
    </row>
    <row r="441" spans="1:8">
      <c r="C441" s="41"/>
      <c r="F441" s="41" t="s">
        <v>4385</v>
      </c>
      <c r="G441" s="41" t="s">
        <v>4386</v>
      </c>
      <c r="H441" s="41" t="s">
        <v>3976</v>
      </c>
    </row>
    <row r="443" spans="1:8">
      <c r="A443" s="1" t="s">
        <v>4810</v>
      </c>
    </row>
    <row r="444" spans="1:8">
      <c r="A444" s="36" t="s">
        <v>109</v>
      </c>
    </row>
    <row r="445" spans="1:8">
      <c r="A445" s="36" t="s">
        <v>90</v>
      </c>
    </row>
    <row r="446" spans="1:8">
      <c r="A446" s="36" t="s">
        <v>3764</v>
      </c>
    </row>
    <row r="447" spans="1:8">
      <c r="A447" s="54" t="s">
        <v>3509</v>
      </c>
    </row>
    <row r="448" spans="1:8">
      <c r="A448" s="36" t="s">
        <v>1411</v>
      </c>
    </row>
    <row r="450" spans="1:7">
      <c r="A450" s="165" t="s">
        <v>4536</v>
      </c>
    </row>
    <row r="452" spans="1:7">
      <c r="C452" s="2198" t="s">
        <v>4536</v>
      </c>
      <c r="D452" s="2200"/>
      <c r="E452" s="2200"/>
      <c r="F452" s="2199"/>
    </row>
    <row r="453" spans="1:7" ht="57.6">
      <c r="C453" s="168" t="s">
        <v>4537</v>
      </c>
      <c r="D453" s="168" t="s">
        <v>4287</v>
      </c>
      <c r="E453" s="168" t="s">
        <v>4288</v>
      </c>
      <c r="F453" s="168" t="s">
        <v>4538</v>
      </c>
    </row>
    <row r="454" spans="1:7">
      <c r="C454" s="8" t="s">
        <v>2913</v>
      </c>
      <c r="D454" s="8" t="s">
        <v>2914</v>
      </c>
      <c r="E454" s="8" t="s">
        <v>2915</v>
      </c>
      <c r="F454" s="8" t="s">
        <v>2916</v>
      </c>
    </row>
    <row r="455" spans="1:7">
      <c r="A455" s="1058" t="s">
        <v>4263</v>
      </c>
      <c r="B455" s="8" t="s">
        <v>2346</v>
      </c>
      <c r="C455" s="1049"/>
      <c r="D455" s="1049"/>
      <c r="E455" s="1049"/>
      <c r="F455" s="1049"/>
      <c r="G455" s="35" t="s">
        <v>4264</v>
      </c>
    </row>
    <row r="456" spans="1:7">
      <c r="C456" s="99" t="s">
        <v>91</v>
      </c>
      <c r="D456" s="99" t="s">
        <v>91</v>
      </c>
      <c r="E456" s="99" t="s">
        <v>91</v>
      </c>
      <c r="F456" s="99" t="s">
        <v>91</v>
      </c>
    </row>
    <row r="457" spans="1:7">
      <c r="C457" s="47" t="s">
        <v>3765</v>
      </c>
      <c r="D457" s="47" t="s">
        <v>3765</v>
      </c>
      <c r="E457" s="47" t="s">
        <v>3765</v>
      </c>
      <c r="F457" s="47" t="s">
        <v>3765</v>
      </c>
    </row>
    <row r="458" spans="1:7">
      <c r="C458" s="99" t="s">
        <v>176</v>
      </c>
      <c r="D458" s="99" t="s">
        <v>176</v>
      </c>
      <c r="E458" s="99" t="s">
        <v>176</v>
      </c>
      <c r="F458" s="99" t="s">
        <v>176</v>
      </c>
    </row>
    <row r="459" spans="1:7">
      <c r="D459" s="99" t="s">
        <v>4385</v>
      </c>
      <c r="E459" s="99" t="s">
        <v>4386</v>
      </c>
      <c r="F459" s="99" t="s">
        <v>3976</v>
      </c>
    </row>
    <row r="461" spans="1:7">
      <c r="A461" s="1" t="s">
        <v>4811</v>
      </c>
    </row>
    <row r="462" spans="1:7">
      <c r="A462" s="36" t="s">
        <v>109</v>
      </c>
    </row>
    <row r="463" spans="1:7">
      <c r="A463" s="36" t="s">
        <v>90</v>
      </c>
    </row>
    <row r="464" spans="1:7">
      <c r="A464" s="54" t="s">
        <v>3509</v>
      </c>
    </row>
    <row r="465" spans="1:11">
      <c r="A465" s="36" t="s">
        <v>1411</v>
      </c>
    </row>
    <row r="467" spans="1:11">
      <c r="A467" s="165" t="s">
        <v>4540</v>
      </c>
    </row>
    <row r="469" spans="1:11">
      <c r="C469" s="2204" t="s">
        <v>4540</v>
      </c>
      <c r="D469" s="2205"/>
      <c r="E469" s="2205"/>
      <c r="F469" s="2205"/>
      <c r="G469" s="2205"/>
      <c r="H469" s="2205"/>
      <c r="I469" s="2206"/>
    </row>
    <row r="470" spans="1:11" ht="72">
      <c r="C470" s="1062" t="s">
        <v>4541</v>
      </c>
      <c r="D470" s="1062" t="s">
        <v>4542</v>
      </c>
      <c r="E470" s="1062" t="s">
        <v>3094</v>
      </c>
      <c r="F470" s="1062" t="s">
        <v>4543</v>
      </c>
      <c r="G470" s="1062" t="s">
        <v>4287</v>
      </c>
      <c r="H470" s="1062" t="s">
        <v>4288</v>
      </c>
      <c r="I470" s="1062" t="s">
        <v>4544</v>
      </c>
    </row>
    <row r="471" spans="1:11">
      <c r="C471" s="8" t="s">
        <v>2917</v>
      </c>
      <c r="D471" s="8" t="s">
        <v>2918</v>
      </c>
      <c r="E471" s="8" t="s">
        <v>2919</v>
      </c>
      <c r="F471" s="8" t="s">
        <v>2920</v>
      </c>
      <c r="G471" s="8" t="s">
        <v>2921</v>
      </c>
      <c r="H471" s="8" t="s">
        <v>2922</v>
      </c>
      <c r="I471" s="8" t="s">
        <v>2923</v>
      </c>
    </row>
    <row r="472" spans="1:11">
      <c r="A472" s="1059" t="s">
        <v>4545</v>
      </c>
      <c r="B472" s="8" t="s">
        <v>2348</v>
      </c>
      <c r="C472" s="131"/>
      <c r="D472" s="131"/>
      <c r="E472" s="131"/>
      <c r="F472" s="131"/>
      <c r="G472" s="131"/>
      <c r="H472" s="131"/>
      <c r="I472" s="131"/>
      <c r="J472" s="35" t="s">
        <v>4546</v>
      </c>
    </row>
    <row r="473" spans="1:11">
      <c r="A473" s="1059" t="s">
        <v>4547</v>
      </c>
      <c r="B473" s="8" t="s">
        <v>4548</v>
      </c>
      <c r="C473" s="131"/>
      <c r="D473" s="131"/>
      <c r="E473" s="131"/>
      <c r="F473" s="131"/>
      <c r="G473" s="131"/>
      <c r="H473" s="131"/>
      <c r="I473" s="131"/>
      <c r="J473" s="35" t="s">
        <v>4549</v>
      </c>
    </row>
    <row r="474" spans="1:11">
      <c r="A474" s="1059" t="s">
        <v>4550</v>
      </c>
      <c r="B474" s="8" t="s">
        <v>4551</v>
      </c>
      <c r="C474" s="131"/>
      <c r="D474" s="131"/>
      <c r="E474" s="131"/>
      <c r="F474" s="131"/>
      <c r="G474" s="131"/>
      <c r="H474" s="131"/>
      <c r="I474" s="131"/>
      <c r="J474" s="35" t="s">
        <v>4552</v>
      </c>
    </row>
    <row r="475" spans="1:11">
      <c r="A475" s="1059" t="s">
        <v>4553</v>
      </c>
      <c r="B475" s="8" t="s">
        <v>4554</v>
      </c>
      <c r="C475" s="131"/>
      <c r="D475" s="131"/>
      <c r="E475" s="131"/>
      <c r="F475" s="131"/>
      <c r="G475" s="131"/>
      <c r="H475" s="131"/>
      <c r="I475" s="131"/>
      <c r="J475" s="35" t="s">
        <v>4555</v>
      </c>
    </row>
    <row r="476" spans="1:11">
      <c r="A476" s="1059" t="s">
        <v>4556</v>
      </c>
      <c r="B476" s="8" t="s">
        <v>4557</v>
      </c>
      <c r="C476" s="131"/>
      <c r="D476" s="131"/>
      <c r="E476" s="131"/>
      <c r="F476" s="131"/>
      <c r="G476" s="131"/>
      <c r="H476" s="131"/>
      <c r="I476" s="131"/>
      <c r="J476" s="35" t="s">
        <v>4558</v>
      </c>
    </row>
    <row r="477" spans="1:11">
      <c r="A477" s="199" t="s">
        <v>129</v>
      </c>
      <c r="B477" s="8" t="s">
        <v>4559</v>
      </c>
      <c r="C477" s="1049"/>
      <c r="D477" s="38"/>
      <c r="E477" s="38"/>
      <c r="F477" s="1049"/>
      <c r="G477" s="1049"/>
      <c r="H477" s="1049"/>
      <c r="I477" s="1049"/>
      <c r="J477" s="35" t="s">
        <v>4266</v>
      </c>
      <c r="K477" s="35" t="s">
        <v>205</v>
      </c>
    </row>
    <row r="478" spans="1:11">
      <c r="C478" s="42" t="s">
        <v>4153</v>
      </c>
      <c r="F478" s="756" t="s">
        <v>3764</v>
      </c>
      <c r="G478" s="756" t="s">
        <v>3764</v>
      </c>
      <c r="H478" s="756" t="s">
        <v>3764</v>
      </c>
      <c r="I478" s="756" t="s">
        <v>3764</v>
      </c>
    </row>
    <row r="479" spans="1:11">
      <c r="C479" s="756" t="s">
        <v>119</v>
      </c>
    </row>
    <row r="480" spans="1:11">
      <c r="C480" s="46" t="s">
        <v>91</v>
      </c>
      <c r="D480" s="46" t="s">
        <v>91</v>
      </c>
      <c r="E480" s="46" t="s">
        <v>114</v>
      </c>
      <c r="F480" s="46" t="s">
        <v>91</v>
      </c>
      <c r="G480" s="46" t="s">
        <v>91</v>
      </c>
      <c r="H480" s="46" t="s">
        <v>91</v>
      </c>
      <c r="I480" s="46" t="s">
        <v>91</v>
      </c>
    </row>
    <row r="481" spans="1:9">
      <c r="C481" s="47" t="s">
        <v>3765</v>
      </c>
      <c r="D481" s="47" t="s">
        <v>3765</v>
      </c>
      <c r="E481" s="47" t="s">
        <v>3765</v>
      </c>
      <c r="F481" s="47" t="s">
        <v>3765</v>
      </c>
      <c r="G481" s="47" t="s">
        <v>3765</v>
      </c>
      <c r="H481" s="47" t="s">
        <v>3765</v>
      </c>
      <c r="I481" s="47" t="s">
        <v>3765</v>
      </c>
    </row>
    <row r="482" spans="1:9">
      <c r="C482" s="46" t="s">
        <v>112</v>
      </c>
      <c r="D482" s="46" t="s">
        <v>4560</v>
      </c>
      <c r="E482" s="46" t="s">
        <v>168</v>
      </c>
      <c r="F482" s="46" t="s">
        <v>176</v>
      </c>
      <c r="G482" s="46" t="s">
        <v>176</v>
      </c>
      <c r="H482" s="46" t="s">
        <v>176</v>
      </c>
      <c r="I482" s="46" t="s">
        <v>176</v>
      </c>
    </row>
    <row r="483" spans="1:9">
      <c r="C483" s="46"/>
      <c r="D483" s="46"/>
      <c r="E483" s="46"/>
      <c r="F483" s="46"/>
      <c r="G483" s="46" t="s">
        <v>4385</v>
      </c>
      <c r="H483" s="46" t="s">
        <v>4386</v>
      </c>
      <c r="I483" s="46" t="s">
        <v>3976</v>
      </c>
    </row>
    <row r="485" spans="1:9">
      <c r="A485" s="1" t="s">
        <v>4812</v>
      </c>
    </row>
    <row r="486" spans="1:9">
      <c r="A486" s="36" t="s">
        <v>109</v>
      </c>
    </row>
    <row r="487" spans="1:9">
      <c r="A487" s="36" t="s">
        <v>90</v>
      </c>
    </row>
    <row r="488" spans="1:9">
      <c r="A488" s="36" t="s">
        <v>4266</v>
      </c>
    </row>
    <row r="489" spans="1:9">
      <c r="A489" s="36" t="s">
        <v>3764</v>
      </c>
    </row>
    <row r="490" spans="1:9">
      <c r="A490" s="54" t="s">
        <v>3509</v>
      </c>
    </row>
    <row r="491" spans="1:9">
      <c r="A491" s="36" t="s">
        <v>1411</v>
      </c>
    </row>
    <row r="493" spans="1:9">
      <c r="A493" s="165" t="s">
        <v>4540</v>
      </c>
    </row>
    <row r="495" spans="1:9">
      <c r="C495" s="2198" t="s">
        <v>4540</v>
      </c>
      <c r="D495" s="2200"/>
      <c r="E495" s="2199"/>
    </row>
    <row r="496" spans="1:9" ht="57.6">
      <c r="C496" s="168" t="s">
        <v>4543</v>
      </c>
      <c r="D496" s="168" t="s">
        <v>4512</v>
      </c>
      <c r="E496" s="168" t="s">
        <v>4544</v>
      </c>
    </row>
    <row r="497" spans="1:6">
      <c r="C497" s="8" t="s">
        <v>2924</v>
      </c>
      <c r="D497" s="8" t="s">
        <v>4562</v>
      </c>
      <c r="E497" s="8" t="s">
        <v>4563</v>
      </c>
    </row>
    <row r="498" spans="1:6">
      <c r="A498" s="199" t="s">
        <v>4514</v>
      </c>
      <c r="B498" s="8" t="s">
        <v>4564</v>
      </c>
      <c r="C498" s="131"/>
      <c r="D498" s="131"/>
      <c r="E498" s="131"/>
      <c r="F498" s="35" t="s">
        <v>205</v>
      </c>
    </row>
    <row r="499" spans="1:6">
      <c r="A499" s="1059" t="s">
        <v>4565</v>
      </c>
      <c r="B499" s="8" t="s">
        <v>4566</v>
      </c>
      <c r="C499" s="131"/>
      <c r="D499" s="38"/>
      <c r="E499" s="131"/>
      <c r="F499" s="35" t="s">
        <v>206</v>
      </c>
    </row>
    <row r="500" spans="1:6">
      <c r="A500" s="199" t="s">
        <v>4517</v>
      </c>
      <c r="B500" s="8" t="s">
        <v>4567</v>
      </c>
      <c r="C500" s="1049"/>
      <c r="D500" s="1049"/>
      <c r="E500" s="1049"/>
    </row>
    <row r="501" spans="1:6">
      <c r="C501" s="99" t="s">
        <v>91</v>
      </c>
      <c r="D501" s="99" t="s">
        <v>91</v>
      </c>
      <c r="E501" s="99" t="s">
        <v>91</v>
      </c>
    </row>
    <row r="502" spans="1:6">
      <c r="C502" s="47" t="s">
        <v>3765</v>
      </c>
      <c r="D502" s="47" t="s">
        <v>3765</v>
      </c>
      <c r="E502" s="47" t="s">
        <v>3765</v>
      </c>
    </row>
    <row r="503" spans="1:6">
      <c r="C503" s="99" t="s">
        <v>176</v>
      </c>
      <c r="D503" s="99" t="s">
        <v>176</v>
      </c>
      <c r="E503" s="99" t="s">
        <v>176</v>
      </c>
    </row>
    <row r="504" spans="1:6">
      <c r="C504" s="99"/>
      <c r="D504" s="99" t="s">
        <v>4278</v>
      </c>
      <c r="E504" s="99" t="s">
        <v>3976</v>
      </c>
    </row>
    <row r="506" spans="1:6">
      <c r="A506" s="1" t="s">
        <v>4813</v>
      </c>
    </row>
    <row r="507" spans="1:6">
      <c r="A507" s="36" t="s">
        <v>109</v>
      </c>
    </row>
    <row r="508" spans="1:6">
      <c r="A508" s="36" t="s">
        <v>90</v>
      </c>
    </row>
    <row r="509" spans="1:6">
      <c r="A509" s="54" t="s">
        <v>3509</v>
      </c>
    </row>
    <row r="510" spans="1:6">
      <c r="A510" s="36" t="s">
        <v>1411</v>
      </c>
    </row>
    <row r="512" spans="1:6">
      <c r="A512" s="165" t="s">
        <v>4569</v>
      </c>
    </row>
    <row r="514" spans="1:9">
      <c r="C514" s="2198" t="s">
        <v>4569</v>
      </c>
      <c r="D514" s="2200"/>
      <c r="E514" s="2200"/>
      <c r="F514" s="2200"/>
      <c r="G514" s="2200"/>
      <c r="H514" s="2199"/>
    </row>
    <row r="515" spans="1:9" ht="100.8">
      <c r="C515" s="168" t="s">
        <v>4570</v>
      </c>
      <c r="D515" s="168" t="s">
        <v>4571</v>
      </c>
      <c r="E515" s="168" t="s">
        <v>4572</v>
      </c>
      <c r="F515" s="168" t="s">
        <v>4287</v>
      </c>
      <c r="G515" s="168" t="s">
        <v>4288</v>
      </c>
      <c r="H515" s="168" t="s">
        <v>4573</v>
      </c>
    </row>
    <row r="516" spans="1:9">
      <c r="C516" s="8" t="s">
        <v>4574</v>
      </c>
      <c r="D516" s="8" t="s">
        <v>2925</v>
      </c>
      <c r="E516" s="8" t="s">
        <v>2926</v>
      </c>
      <c r="F516" s="8" t="s">
        <v>2927</v>
      </c>
      <c r="G516" s="8" t="s">
        <v>2928</v>
      </c>
      <c r="H516" s="8" t="s">
        <v>2929</v>
      </c>
    </row>
    <row r="517" spans="1:9">
      <c r="A517" s="1059" t="s">
        <v>4575</v>
      </c>
      <c r="B517" s="8" t="s">
        <v>4576</v>
      </c>
      <c r="C517" s="131"/>
      <c r="D517" s="131"/>
      <c r="E517" s="131"/>
      <c r="F517" s="131"/>
      <c r="G517" s="131"/>
      <c r="H517" s="131"/>
      <c r="I517" s="35" t="s">
        <v>4577</v>
      </c>
    </row>
    <row r="518" spans="1:9">
      <c r="A518" s="1059" t="s">
        <v>4578</v>
      </c>
      <c r="B518" s="8" t="s">
        <v>4579</v>
      </c>
      <c r="C518" s="131"/>
      <c r="D518" s="131"/>
      <c r="E518" s="131"/>
      <c r="F518" s="131"/>
      <c r="G518" s="131"/>
      <c r="H518" s="131"/>
      <c r="I518" s="35" t="s">
        <v>4580</v>
      </c>
    </row>
    <row r="519" spans="1:9">
      <c r="A519" s="596" t="s">
        <v>129</v>
      </c>
      <c r="B519" s="8" t="s">
        <v>4581</v>
      </c>
      <c r="C519" s="1049"/>
      <c r="D519" s="1049"/>
      <c r="E519" s="1049"/>
      <c r="F519" s="1049"/>
      <c r="G519" s="1049"/>
      <c r="H519" s="1049"/>
      <c r="I519" s="35" t="s">
        <v>4582</v>
      </c>
    </row>
    <row r="520" spans="1:9">
      <c r="E520" s="756" t="s">
        <v>3764</v>
      </c>
      <c r="F520" s="756" t="s">
        <v>3764</v>
      </c>
      <c r="G520" s="756" t="s">
        <v>3764</v>
      </c>
      <c r="H520" s="756" t="s">
        <v>3764</v>
      </c>
    </row>
    <row r="521" spans="1:9">
      <c r="C521" s="46" t="s">
        <v>91</v>
      </c>
      <c r="D521" s="46" t="s">
        <v>141</v>
      </c>
      <c r="E521" s="46" t="s">
        <v>91</v>
      </c>
      <c r="F521" s="46" t="s">
        <v>91</v>
      </c>
      <c r="G521" s="46" t="s">
        <v>91</v>
      </c>
      <c r="H521" s="46" t="s">
        <v>91</v>
      </c>
      <c r="I521" s="46"/>
    </row>
    <row r="522" spans="1:9">
      <c r="C522" s="47" t="s">
        <v>3765</v>
      </c>
      <c r="D522" s="46" t="s">
        <v>3765</v>
      </c>
      <c r="E522" s="46" t="s">
        <v>3765</v>
      </c>
      <c r="F522" s="46" t="s">
        <v>3765</v>
      </c>
      <c r="G522" s="46" t="s">
        <v>3765</v>
      </c>
      <c r="H522" s="46" t="s">
        <v>3765</v>
      </c>
      <c r="I522" s="46"/>
    </row>
    <row r="523" spans="1:9">
      <c r="C523" s="46" t="s">
        <v>159</v>
      </c>
      <c r="D523" s="46"/>
      <c r="E523" s="46" t="s">
        <v>176</v>
      </c>
      <c r="F523" s="46" t="s">
        <v>176</v>
      </c>
      <c r="G523" s="46" t="s">
        <v>176</v>
      </c>
      <c r="H523" s="46" t="s">
        <v>176</v>
      </c>
      <c r="I523" s="46"/>
    </row>
    <row r="524" spans="1:9">
      <c r="D524" s="46" t="s">
        <v>4583</v>
      </c>
      <c r="E524" s="46"/>
      <c r="F524" s="46" t="s">
        <v>4385</v>
      </c>
      <c r="G524" s="46" t="s">
        <v>4386</v>
      </c>
      <c r="H524" s="46" t="s">
        <v>3976</v>
      </c>
      <c r="I524" s="46"/>
    </row>
    <row r="525" spans="1:9">
      <c r="D525" s="46"/>
      <c r="E525" s="46"/>
      <c r="F525" s="46"/>
      <c r="G525" s="46"/>
      <c r="H525" s="46"/>
      <c r="I525" s="46"/>
    </row>
    <row r="526" spans="1:9">
      <c r="A526" s="1" t="s">
        <v>4814</v>
      </c>
      <c r="E526" s="46"/>
      <c r="F526" s="46"/>
      <c r="G526" s="46"/>
      <c r="H526" s="46"/>
      <c r="I526" s="46"/>
    </row>
    <row r="527" spans="1:9">
      <c r="A527" s="36" t="s">
        <v>109</v>
      </c>
      <c r="E527" s="46"/>
      <c r="F527" s="46"/>
      <c r="G527" s="46"/>
      <c r="H527" s="46"/>
      <c r="I527" s="46"/>
    </row>
    <row r="528" spans="1:9">
      <c r="A528" s="36" t="s">
        <v>90</v>
      </c>
      <c r="E528" s="46"/>
      <c r="F528" s="46"/>
      <c r="G528" s="46"/>
      <c r="H528" s="46"/>
      <c r="I528" s="46"/>
    </row>
    <row r="529" spans="1:7">
      <c r="A529" s="36" t="s">
        <v>4585</v>
      </c>
    </row>
    <row r="530" spans="1:7">
      <c r="A530" s="54" t="s">
        <v>3509</v>
      </c>
    </row>
    <row r="531" spans="1:7">
      <c r="A531" s="36" t="s">
        <v>1411</v>
      </c>
    </row>
    <row r="533" spans="1:7">
      <c r="A533" s="165" t="s">
        <v>4586</v>
      </c>
    </row>
    <row r="535" spans="1:7">
      <c r="C535" s="2198" t="s">
        <v>4586</v>
      </c>
      <c r="D535" s="2200"/>
      <c r="E535" s="2200"/>
      <c r="F535" s="2200"/>
      <c r="G535" s="2199"/>
    </row>
    <row r="536" spans="1:7" ht="100.8">
      <c r="C536" s="168" t="s">
        <v>4541</v>
      </c>
      <c r="D536" s="168" t="s">
        <v>4587</v>
      </c>
      <c r="E536" s="168" t="s">
        <v>4287</v>
      </c>
      <c r="F536" s="168" t="s">
        <v>4288</v>
      </c>
      <c r="G536" s="168" t="s">
        <v>4588</v>
      </c>
    </row>
    <row r="537" spans="1:7">
      <c r="C537" s="8" t="s">
        <v>2930</v>
      </c>
      <c r="D537" s="8" t="s">
        <v>2931</v>
      </c>
      <c r="E537" s="8" t="s">
        <v>2932</v>
      </c>
      <c r="F537" s="8" t="s">
        <v>2933</v>
      </c>
      <c r="G537" s="8" t="s">
        <v>2934</v>
      </c>
    </row>
    <row r="538" spans="1:7">
      <c r="A538" s="199" t="s">
        <v>129</v>
      </c>
      <c r="B538" s="8" t="s">
        <v>4589</v>
      </c>
      <c r="C538" s="1049"/>
      <c r="D538" s="1049"/>
      <c r="E538" s="1049"/>
      <c r="F538" s="1049"/>
      <c r="G538" s="1049"/>
    </row>
    <row r="539" spans="1:7">
      <c r="C539" s="42" t="s">
        <v>4153</v>
      </c>
      <c r="D539" s="42" t="s">
        <v>3764</v>
      </c>
      <c r="E539" s="42" t="s">
        <v>3764</v>
      </c>
      <c r="F539" s="42" t="s">
        <v>3764</v>
      </c>
      <c r="G539" s="42" t="s">
        <v>3764</v>
      </c>
    </row>
    <row r="540" spans="1:7">
      <c r="C540" s="42" t="s">
        <v>119</v>
      </c>
      <c r="D540" s="42"/>
      <c r="E540" s="42"/>
      <c r="F540" s="42"/>
      <c r="G540" s="42"/>
    </row>
    <row r="541" spans="1:7">
      <c r="C541" s="41" t="s">
        <v>91</v>
      </c>
      <c r="D541" s="41" t="s">
        <v>91</v>
      </c>
      <c r="E541" s="41" t="s">
        <v>91</v>
      </c>
      <c r="F541" s="41" t="s">
        <v>91</v>
      </c>
      <c r="G541" s="41" t="s">
        <v>91</v>
      </c>
    </row>
    <row r="542" spans="1:7">
      <c r="C542" s="41" t="s">
        <v>3765</v>
      </c>
      <c r="D542" s="41" t="s">
        <v>3765</v>
      </c>
      <c r="E542" s="41" t="s">
        <v>3765</v>
      </c>
      <c r="F542" s="41" t="s">
        <v>3765</v>
      </c>
      <c r="G542" s="41" t="s">
        <v>3765</v>
      </c>
    </row>
    <row r="543" spans="1:7">
      <c r="C543" s="41" t="s">
        <v>112</v>
      </c>
      <c r="D543" s="41" t="s">
        <v>176</v>
      </c>
      <c r="E543" s="41" t="s">
        <v>176</v>
      </c>
      <c r="F543" s="41" t="s">
        <v>176</v>
      </c>
      <c r="G543" s="41" t="s">
        <v>176</v>
      </c>
    </row>
    <row r="544" spans="1:7">
      <c r="C544" s="41"/>
      <c r="D544" s="41"/>
      <c r="E544" s="41" t="s">
        <v>4385</v>
      </c>
      <c r="F544" s="41" t="s">
        <v>4386</v>
      </c>
      <c r="G544" s="41" t="s">
        <v>3976</v>
      </c>
    </row>
    <row r="545" spans="1:7">
      <c r="C545" s="41"/>
      <c r="D545" s="41"/>
      <c r="E545" s="41"/>
      <c r="F545" s="41"/>
      <c r="G545" s="41"/>
    </row>
    <row r="546" spans="1:7">
      <c r="A546" s="1" t="s">
        <v>4815</v>
      </c>
    </row>
    <row r="547" spans="1:7">
      <c r="A547" s="36" t="s">
        <v>109</v>
      </c>
    </row>
    <row r="548" spans="1:7">
      <c r="A548" s="36" t="s">
        <v>90</v>
      </c>
    </row>
    <row r="549" spans="1:7">
      <c r="A549" s="36" t="s">
        <v>4268</v>
      </c>
    </row>
    <row r="550" spans="1:7">
      <c r="A550" s="36" t="s">
        <v>3764</v>
      </c>
    </row>
    <row r="551" spans="1:7">
      <c r="A551" s="54" t="s">
        <v>3509</v>
      </c>
    </row>
    <row r="552" spans="1:7">
      <c r="A552" s="36" t="s">
        <v>1411</v>
      </c>
    </row>
    <row r="554" spans="1:7">
      <c r="A554" s="165" t="s">
        <v>4591</v>
      </c>
    </row>
    <row r="556" spans="1:7">
      <c r="C556" s="2198" t="s">
        <v>4591</v>
      </c>
      <c r="D556" s="2200"/>
      <c r="E556" s="2199"/>
    </row>
    <row r="557" spans="1:7" ht="86.4">
      <c r="C557" s="168" t="s">
        <v>4592</v>
      </c>
      <c r="D557" s="168" t="s">
        <v>4512</v>
      </c>
      <c r="E557" s="168" t="s">
        <v>4593</v>
      </c>
    </row>
    <row r="558" spans="1:7">
      <c r="C558" s="8" t="s">
        <v>2935</v>
      </c>
      <c r="D558" s="8" t="s">
        <v>2936</v>
      </c>
      <c r="E558" s="8" t="s">
        <v>2937</v>
      </c>
    </row>
    <row r="559" spans="1:7">
      <c r="A559" s="199" t="s">
        <v>4514</v>
      </c>
      <c r="B559" s="8" t="s">
        <v>4594</v>
      </c>
      <c r="C559" s="131"/>
      <c r="D559" s="131"/>
      <c r="E559" s="131"/>
      <c r="F559" s="35" t="s">
        <v>205</v>
      </c>
    </row>
    <row r="560" spans="1:7">
      <c r="A560" s="1059" t="s">
        <v>4515</v>
      </c>
      <c r="B560" s="8" t="s">
        <v>4595</v>
      </c>
      <c r="C560" s="131"/>
      <c r="D560" s="38"/>
      <c r="E560" s="131"/>
      <c r="F560" s="35" t="s">
        <v>206</v>
      </c>
    </row>
    <row r="561" spans="1:6">
      <c r="A561" s="199" t="s">
        <v>4517</v>
      </c>
      <c r="B561" s="8" t="s">
        <v>4596</v>
      </c>
      <c r="C561" s="1049"/>
      <c r="D561" s="1049"/>
      <c r="E561" s="1049"/>
    </row>
    <row r="562" spans="1:6">
      <c r="C562" s="99" t="s">
        <v>91</v>
      </c>
      <c r="D562" s="99" t="s">
        <v>91</v>
      </c>
      <c r="E562" s="99" t="s">
        <v>91</v>
      </c>
    </row>
    <row r="563" spans="1:6">
      <c r="C563" s="47" t="s">
        <v>3765</v>
      </c>
      <c r="D563" s="47" t="s">
        <v>3765</v>
      </c>
      <c r="E563" s="47" t="s">
        <v>3765</v>
      </c>
    </row>
    <row r="564" spans="1:6">
      <c r="C564" s="99" t="s">
        <v>176</v>
      </c>
      <c r="D564" s="99" t="s">
        <v>176</v>
      </c>
      <c r="E564" s="99" t="s">
        <v>176</v>
      </c>
    </row>
    <row r="565" spans="1:6">
      <c r="D565" s="99" t="s">
        <v>4278</v>
      </c>
      <c r="E565" s="99" t="s">
        <v>3976</v>
      </c>
    </row>
    <row r="567" spans="1:6">
      <c r="A567" s="1" t="s">
        <v>4816</v>
      </c>
    </row>
    <row r="568" spans="1:6">
      <c r="A568" s="36" t="s">
        <v>109</v>
      </c>
    </row>
    <row r="569" spans="1:6">
      <c r="A569" s="36" t="s">
        <v>90</v>
      </c>
    </row>
    <row r="570" spans="1:6">
      <c r="A570" s="54" t="s">
        <v>3509</v>
      </c>
    </row>
    <row r="571" spans="1:6">
      <c r="A571" s="36" t="s">
        <v>1411</v>
      </c>
    </row>
    <row r="573" spans="1:6">
      <c r="A573" s="165" t="s">
        <v>4598</v>
      </c>
    </row>
    <row r="575" spans="1:6">
      <c r="C575" s="2198" t="s">
        <v>4598</v>
      </c>
      <c r="D575" s="2200"/>
      <c r="E575" s="2200"/>
      <c r="F575" s="2199"/>
    </row>
    <row r="576" spans="1:6" ht="86.4">
      <c r="C576" s="168" t="s">
        <v>4281</v>
      </c>
      <c r="D576" s="168" t="s">
        <v>4599</v>
      </c>
      <c r="E576" s="168" t="s">
        <v>4512</v>
      </c>
      <c r="F576" s="168" t="s">
        <v>4600</v>
      </c>
    </row>
    <row r="577" spans="1:8">
      <c r="C577" s="8" t="s">
        <v>2938</v>
      </c>
      <c r="D577" s="8" t="s">
        <v>2939</v>
      </c>
      <c r="E577" s="8" t="s">
        <v>2940</v>
      </c>
      <c r="F577" s="8" t="s">
        <v>2941</v>
      </c>
    </row>
    <row r="578" spans="1:8">
      <c r="A578" s="1060" t="s">
        <v>4601</v>
      </c>
      <c r="B578" s="8" t="s">
        <v>4602</v>
      </c>
      <c r="C578" s="131"/>
      <c r="D578" s="131"/>
      <c r="E578" s="38"/>
      <c r="F578" s="38"/>
      <c r="G578" s="35" t="s">
        <v>4603</v>
      </c>
    </row>
    <row r="579" spans="1:8">
      <c r="A579" s="1060" t="s">
        <v>4604</v>
      </c>
      <c r="B579" s="8" t="s">
        <v>4605</v>
      </c>
      <c r="C579" s="131"/>
      <c r="D579" s="131"/>
      <c r="E579" s="38"/>
      <c r="F579" s="38"/>
      <c r="G579" s="35" t="s">
        <v>4606</v>
      </c>
    </row>
    <row r="580" spans="1:8">
      <c r="A580" s="1059" t="s">
        <v>1278</v>
      </c>
      <c r="B580" s="8" t="s">
        <v>4607</v>
      </c>
      <c r="C580" s="131"/>
      <c r="D580" s="131"/>
      <c r="E580" s="38"/>
      <c r="F580" s="38"/>
      <c r="G580" s="35" t="s">
        <v>4608</v>
      </c>
    </row>
    <row r="581" spans="1:8">
      <c r="A581" s="1059" t="s">
        <v>4609</v>
      </c>
      <c r="B581" s="8" t="s">
        <v>4610</v>
      </c>
      <c r="C581" s="131"/>
      <c r="D581" s="131"/>
      <c r="E581" s="38"/>
      <c r="F581" s="38"/>
      <c r="G581" s="35" t="s">
        <v>4611</v>
      </c>
    </row>
    <row r="582" spans="1:8">
      <c r="A582" s="1059" t="s">
        <v>4612</v>
      </c>
      <c r="B582" s="8" t="s">
        <v>4613</v>
      </c>
      <c r="C582" s="131"/>
      <c r="D582" s="131"/>
      <c r="E582" s="38"/>
      <c r="F582" s="38"/>
      <c r="G582" s="35" t="s">
        <v>4614</v>
      </c>
    </row>
    <row r="583" spans="1:8">
      <c r="A583" s="199" t="s">
        <v>4514</v>
      </c>
      <c r="B583" s="8" t="s">
        <v>4615</v>
      </c>
      <c r="C583" s="38"/>
      <c r="D583" s="131"/>
      <c r="E583" s="131"/>
      <c r="F583" s="131"/>
      <c r="G583" s="35" t="s">
        <v>4269</v>
      </c>
      <c r="H583" s="35" t="s">
        <v>205</v>
      </c>
    </row>
    <row r="584" spans="1:8">
      <c r="A584" s="1059" t="s">
        <v>4616</v>
      </c>
      <c r="B584" s="8" t="s">
        <v>4617</v>
      </c>
      <c r="C584" s="38"/>
      <c r="D584" s="131"/>
      <c r="E584" s="131"/>
      <c r="F584" s="131"/>
      <c r="G584" s="35" t="s">
        <v>4269</v>
      </c>
      <c r="H584" s="35" t="s">
        <v>206</v>
      </c>
    </row>
    <row r="585" spans="1:8">
      <c r="A585" s="199" t="s">
        <v>4517</v>
      </c>
      <c r="B585" s="8" t="s">
        <v>4618</v>
      </c>
      <c r="C585" s="38"/>
      <c r="D585" s="131"/>
      <c r="E585" s="131"/>
      <c r="F585" s="131"/>
      <c r="G585" s="35" t="s">
        <v>4269</v>
      </c>
    </row>
    <row r="586" spans="1:8">
      <c r="C586" s="42" t="s">
        <v>4382</v>
      </c>
      <c r="D586" s="42" t="s">
        <v>3764</v>
      </c>
      <c r="E586" s="42" t="s">
        <v>3764</v>
      </c>
      <c r="F586" s="42" t="s">
        <v>3764</v>
      </c>
    </row>
    <row r="587" spans="1:8">
      <c r="C587" s="99" t="s">
        <v>91</v>
      </c>
      <c r="D587" s="99" t="s">
        <v>91</v>
      </c>
      <c r="E587" s="99" t="s">
        <v>91</v>
      </c>
      <c r="F587" s="99" t="s">
        <v>91</v>
      </c>
    </row>
    <row r="588" spans="1:8">
      <c r="C588" s="47" t="s">
        <v>3765</v>
      </c>
      <c r="D588" s="47" t="s">
        <v>3765</v>
      </c>
      <c r="E588" s="47" t="s">
        <v>3765</v>
      </c>
      <c r="F588" s="47" t="s">
        <v>3765</v>
      </c>
    </row>
    <row r="589" spans="1:8">
      <c r="C589" s="41" t="s">
        <v>112</v>
      </c>
      <c r="D589" s="41" t="s">
        <v>176</v>
      </c>
      <c r="E589" s="41" t="s">
        <v>176</v>
      </c>
      <c r="F589" s="41" t="s">
        <v>176</v>
      </c>
    </row>
    <row r="590" spans="1:8">
      <c r="E590" s="41" t="s">
        <v>4278</v>
      </c>
      <c r="F590" s="41" t="s">
        <v>3976</v>
      </c>
    </row>
    <row r="592" spans="1:8">
      <c r="A592" s="1" t="s">
        <v>4817</v>
      </c>
    </row>
    <row r="593" spans="1:15">
      <c r="A593" s="36" t="s">
        <v>109</v>
      </c>
    </row>
    <row r="594" spans="1:15">
      <c r="A594" s="54" t="s">
        <v>3509</v>
      </c>
    </row>
    <row r="595" spans="1:15">
      <c r="A595" s="36" t="s">
        <v>1411</v>
      </c>
    </row>
    <row r="596" spans="1:15">
      <c r="A596" s="1061"/>
    </row>
    <row r="597" spans="1:15">
      <c r="A597" s="165" t="s">
        <v>4620</v>
      </c>
    </row>
    <row r="598" spans="1:15">
      <c r="A598" s="1061"/>
    </row>
    <row r="599" spans="1:15" ht="15" customHeight="1">
      <c r="C599" s="2198" t="s">
        <v>4621</v>
      </c>
      <c r="D599" s="2199"/>
      <c r="E599" s="2198" t="s">
        <v>4622</v>
      </c>
      <c r="F599" s="2199"/>
      <c r="G599" s="2198" t="s">
        <v>4623</v>
      </c>
      <c r="H599" s="2199"/>
      <c r="I599" s="2198" t="s">
        <v>4624</v>
      </c>
      <c r="J599" s="2199"/>
      <c r="K599" s="2202" t="s">
        <v>4286</v>
      </c>
      <c r="L599" s="2202" t="s">
        <v>4287</v>
      </c>
      <c r="M599" s="2202" t="s">
        <v>4288</v>
      </c>
      <c r="N599" s="2202" t="s">
        <v>4289</v>
      </c>
    </row>
    <row r="600" spans="1:15" ht="43.2">
      <c r="C600" s="97" t="s">
        <v>4625</v>
      </c>
      <c r="D600" s="97" t="s">
        <v>4626</v>
      </c>
      <c r="E600" s="97" t="s">
        <v>4625</v>
      </c>
      <c r="F600" s="97" t="s">
        <v>4626</v>
      </c>
      <c r="G600" s="97" t="s">
        <v>4625</v>
      </c>
      <c r="H600" s="97" t="s">
        <v>4626</v>
      </c>
      <c r="I600" s="97" t="s">
        <v>4625</v>
      </c>
      <c r="J600" s="97" t="s">
        <v>4626</v>
      </c>
      <c r="K600" s="2203"/>
      <c r="L600" s="2203"/>
      <c r="M600" s="2203"/>
      <c r="N600" s="2203"/>
    </row>
    <row r="601" spans="1:15">
      <c r="C601" s="8" t="s">
        <v>4627</v>
      </c>
      <c r="D601" s="8" t="s">
        <v>4628</v>
      </c>
      <c r="E601" s="8" t="s">
        <v>4629</v>
      </c>
      <c r="F601" s="8" t="s">
        <v>2954</v>
      </c>
      <c r="G601" s="8" t="s">
        <v>2957</v>
      </c>
      <c r="H601" s="8" t="s">
        <v>2958</v>
      </c>
      <c r="I601" s="8" t="s">
        <v>2959</v>
      </c>
      <c r="J601" s="8" t="s">
        <v>2960</v>
      </c>
      <c r="K601" s="8" t="s">
        <v>2961</v>
      </c>
      <c r="L601" s="8" t="s">
        <v>2962</v>
      </c>
      <c r="M601" s="8" t="s">
        <v>2963</v>
      </c>
      <c r="N601" s="8" t="s">
        <v>2964</v>
      </c>
    </row>
    <row r="602" spans="1:15">
      <c r="A602" s="908" t="s">
        <v>4620</v>
      </c>
      <c r="B602" s="8"/>
      <c r="C602" s="38"/>
      <c r="D602" s="38"/>
      <c r="E602" s="38"/>
      <c r="F602" s="38"/>
      <c r="G602" s="38"/>
      <c r="H602" s="38"/>
      <c r="I602" s="38"/>
      <c r="J602" s="38"/>
      <c r="K602" s="38"/>
      <c r="L602" s="38"/>
      <c r="M602" s="38"/>
      <c r="N602" s="38"/>
    </row>
    <row r="603" spans="1:15">
      <c r="A603" s="321" t="s">
        <v>4290</v>
      </c>
      <c r="B603" s="8" t="s">
        <v>4630</v>
      </c>
      <c r="C603" s="131"/>
      <c r="D603" s="131"/>
      <c r="E603" s="131"/>
      <c r="F603" s="131"/>
      <c r="G603" s="131"/>
      <c r="H603" s="131"/>
      <c r="I603" s="131"/>
      <c r="J603" s="131"/>
      <c r="K603" s="131"/>
      <c r="L603" s="131"/>
      <c r="M603" s="131"/>
      <c r="N603" s="131"/>
      <c r="O603" s="124" t="s">
        <v>4291</v>
      </c>
    </row>
    <row r="604" spans="1:15">
      <c r="A604" s="1003" t="s">
        <v>4292</v>
      </c>
      <c r="B604" s="8" t="s">
        <v>4631</v>
      </c>
      <c r="C604" s="131"/>
      <c r="D604" s="131"/>
      <c r="E604" s="131"/>
      <c r="F604" s="131"/>
      <c r="G604" s="131"/>
      <c r="H604" s="131"/>
      <c r="I604" s="131"/>
      <c r="J604" s="131"/>
      <c r="K604" s="131"/>
      <c r="L604" s="131"/>
      <c r="M604" s="131"/>
      <c r="N604" s="131"/>
      <c r="O604" s="124" t="s">
        <v>4293</v>
      </c>
    </row>
    <row r="605" spans="1:15">
      <c r="A605" s="1003" t="s">
        <v>4389</v>
      </c>
      <c r="B605" s="8" t="s">
        <v>4632</v>
      </c>
      <c r="C605" s="131"/>
      <c r="D605" s="131"/>
      <c r="E605" s="131"/>
      <c r="F605" s="131"/>
      <c r="G605" s="131"/>
      <c r="H605" s="131"/>
      <c r="I605" s="131"/>
      <c r="J605" s="131"/>
      <c r="K605" s="131"/>
      <c r="L605" s="131"/>
      <c r="M605" s="131"/>
      <c r="N605" s="131"/>
      <c r="O605" s="124" t="s">
        <v>4390</v>
      </c>
    </row>
    <row r="606" spans="1:15">
      <c r="A606" s="1003" t="s">
        <v>4391</v>
      </c>
      <c r="B606" s="8" t="s">
        <v>4633</v>
      </c>
      <c r="C606" s="131"/>
      <c r="D606" s="131"/>
      <c r="E606" s="131"/>
      <c r="F606" s="131"/>
      <c r="G606" s="131"/>
      <c r="H606" s="131"/>
      <c r="I606" s="131"/>
      <c r="J606" s="131"/>
      <c r="K606" s="131"/>
      <c r="L606" s="131"/>
      <c r="M606" s="131"/>
      <c r="N606" s="131"/>
      <c r="O606" s="124" t="s">
        <v>4392</v>
      </c>
    </row>
    <row r="607" spans="1:15">
      <c r="A607" s="1003" t="s">
        <v>4393</v>
      </c>
      <c r="B607" s="8" t="s">
        <v>4634</v>
      </c>
      <c r="C607" s="131"/>
      <c r="D607" s="131"/>
      <c r="E607" s="131"/>
      <c r="F607" s="131"/>
      <c r="G607" s="131"/>
      <c r="H607" s="131"/>
      <c r="I607" s="131"/>
      <c r="J607" s="131"/>
      <c r="K607" s="131"/>
      <c r="L607" s="131"/>
      <c r="M607" s="131"/>
      <c r="N607" s="131"/>
      <c r="O607" s="124" t="s">
        <v>4394</v>
      </c>
    </row>
    <row r="608" spans="1:15">
      <c r="A608" s="1003" t="s">
        <v>4294</v>
      </c>
      <c r="B608" s="8" t="s">
        <v>4635</v>
      </c>
      <c r="C608" s="131"/>
      <c r="D608" s="131"/>
      <c r="E608" s="131"/>
      <c r="F608" s="131"/>
      <c r="G608" s="131"/>
      <c r="H608" s="131"/>
      <c r="I608" s="131"/>
      <c r="J608" s="131"/>
      <c r="K608" s="131"/>
      <c r="L608" s="131"/>
      <c r="M608" s="131"/>
      <c r="N608" s="131"/>
      <c r="O608" s="35" t="s">
        <v>4295</v>
      </c>
    </row>
    <row r="609" spans="1:15">
      <c r="A609" s="1003" t="s">
        <v>4298</v>
      </c>
      <c r="B609" s="8" t="s">
        <v>4636</v>
      </c>
      <c r="C609" s="131"/>
      <c r="D609" s="131"/>
      <c r="E609" s="131"/>
      <c r="F609" s="131"/>
      <c r="G609" s="131"/>
      <c r="H609" s="131"/>
      <c r="I609" s="131"/>
      <c r="J609" s="131"/>
      <c r="K609" s="131"/>
      <c r="L609" s="131"/>
      <c r="M609" s="131"/>
      <c r="N609" s="131"/>
      <c r="O609" s="124" t="s">
        <v>4299</v>
      </c>
    </row>
    <row r="610" spans="1:15">
      <c r="A610" s="1003" t="s">
        <v>4637</v>
      </c>
      <c r="B610" s="8" t="s">
        <v>4638</v>
      </c>
      <c r="C610" s="131"/>
      <c r="D610" s="131"/>
      <c r="E610" s="131"/>
      <c r="F610" s="131"/>
      <c r="G610" s="131"/>
      <c r="H610" s="131"/>
      <c r="I610" s="131"/>
      <c r="J610" s="131"/>
      <c r="K610" s="131"/>
      <c r="L610" s="131"/>
      <c r="M610" s="131"/>
      <c r="N610" s="131"/>
      <c r="O610" s="124" t="s">
        <v>4639</v>
      </c>
    </row>
    <row r="611" spans="1:15">
      <c r="A611" s="1003" t="s">
        <v>4321</v>
      </c>
      <c r="B611" s="8" t="s">
        <v>4640</v>
      </c>
      <c r="C611" s="131"/>
      <c r="D611" s="131"/>
      <c r="E611" s="131"/>
      <c r="F611" s="131"/>
      <c r="G611" s="131"/>
      <c r="H611" s="131"/>
      <c r="I611" s="131"/>
      <c r="J611" s="131"/>
      <c r="K611" s="131"/>
      <c r="L611" s="131"/>
      <c r="M611" s="131"/>
      <c r="N611" s="131"/>
      <c r="O611" s="124" t="s">
        <v>4323</v>
      </c>
    </row>
    <row r="612" spans="1:15">
      <c r="A612" s="321" t="s">
        <v>4641</v>
      </c>
      <c r="B612" s="8" t="s">
        <v>4642</v>
      </c>
      <c r="C612" s="131"/>
      <c r="D612" s="131"/>
      <c r="E612" s="131"/>
      <c r="F612" s="131"/>
      <c r="G612" s="131"/>
      <c r="H612" s="131"/>
      <c r="I612" s="131"/>
      <c r="J612" s="131"/>
      <c r="K612" s="131"/>
      <c r="L612" s="131"/>
      <c r="M612" s="131"/>
      <c r="N612" s="131"/>
      <c r="O612" s="124" t="s">
        <v>4304</v>
      </c>
    </row>
    <row r="613" spans="1:15">
      <c r="A613" s="321" t="s">
        <v>4395</v>
      </c>
      <c r="B613" s="8" t="s">
        <v>4643</v>
      </c>
      <c r="C613" s="131"/>
      <c r="D613" s="131"/>
      <c r="E613" s="131"/>
      <c r="F613" s="131"/>
      <c r="G613" s="131"/>
      <c r="H613" s="131"/>
      <c r="I613" s="131"/>
      <c r="J613" s="131"/>
      <c r="K613" s="131"/>
      <c r="L613" s="131"/>
      <c r="M613" s="131"/>
      <c r="N613" s="131"/>
      <c r="O613" s="35" t="s">
        <v>4396</v>
      </c>
    </row>
    <row r="614" spans="1:15">
      <c r="A614" s="321" t="s">
        <v>4305</v>
      </c>
      <c r="B614" s="8" t="s">
        <v>4644</v>
      </c>
      <c r="C614" s="131"/>
      <c r="D614" s="131"/>
      <c r="E614" s="131"/>
      <c r="F614" s="131"/>
      <c r="G614" s="131"/>
      <c r="H614" s="131"/>
      <c r="I614" s="131"/>
      <c r="J614" s="131"/>
      <c r="K614" s="131"/>
      <c r="L614" s="131"/>
      <c r="M614" s="131"/>
      <c r="N614" s="131"/>
      <c r="O614" s="124" t="s">
        <v>4306</v>
      </c>
    </row>
    <row r="615" spans="1:15">
      <c r="A615" s="321" t="s">
        <v>4307</v>
      </c>
      <c r="B615" s="8" t="s">
        <v>4645</v>
      </c>
      <c r="C615" s="131"/>
      <c r="D615" s="131"/>
      <c r="E615" s="131"/>
      <c r="F615" s="131"/>
      <c r="G615" s="131"/>
      <c r="H615" s="131"/>
      <c r="I615" s="131"/>
      <c r="J615" s="131"/>
      <c r="K615" s="131"/>
      <c r="L615" s="131"/>
      <c r="M615" s="131"/>
      <c r="N615" s="131"/>
      <c r="O615" s="124" t="s">
        <v>4308</v>
      </c>
    </row>
    <row r="616" spans="1:15">
      <c r="A616" s="321" t="s">
        <v>4309</v>
      </c>
      <c r="B616" s="8" t="s">
        <v>4646</v>
      </c>
      <c r="C616" s="131"/>
      <c r="D616" s="131"/>
      <c r="E616" s="131"/>
      <c r="F616" s="131"/>
      <c r="G616" s="131"/>
      <c r="H616" s="131"/>
      <c r="I616" s="131"/>
      <c r="J616" s="131"/>
      <c r="K616" s="131"/>
      <c r="L616" s="131"/>
      <c r="M616" s="131"/>
      <c r="N616" s="131"/>
      <c r="O616" s="124" t="s">
        <v>4310</v>
      </c>
    </row>
    <row r="617" spans="1:15">
      <c r="A617" s="321" t="s">
        <v>4311</v>
      </c>
      <c r="B617" s="8" t="s">
        <v>4647</v>
      </c>
      <c r="C617" s="131"/>
      <c r="D617" s="131"/>
      <c r="E617" s="131"/>
      <c r="F617" s="131"/>
      <c r="G617" s="131"/>
      <c r="H617" s="131"/>
      <c r="I617" s="131"/>
      <c r="J617" s="131"/>
      <c r="K617" s="131"/>
      <c r="L617" s="131"/>
      <c r="M617" s="131"/>
      <c r="N617" s="131"/>
      <c r="O617" s="35" t="s">
        <v>4312</v>
      </c>
    </row>
    <row r="618" spans="1:15">
      <c r="A618" s="321" t="s">
        <v>4397</v>
      </c>
      <c r="B618" s="8" t="s">
        <v>4648</v>
      </c>
      <c r="C618" s="131"/>
      <c r="D618" s="131"/>
      <c r="E618" s="131"/>
      <c r="F618" s="131"/>
      <c r="G618" s="131"/>
      <c r="H618" s="131"/>
      <c r="I618" s="131"/>
      <c r="J618" s="131"/>
      <c r="K618" s="131"/>
      <c r="L618" s="131"/>
      <c r="M618" s="131"/>
      <c r="N618" s="131"/>
      <c r="O618" s="124" t="s">
        <v>4398</v>
      </c>
    </row>
    <row r="619" spans="1:15">
      <c r="A619" s="1003" t="s">
        <v>4649</v>
      </c>
      <c r="B619" s="8" t="s">
        <v>4650</v>
      </c>
      <c r="C619" s="131"/>
      <c r="D619" s="131"/>
      <c r="E619" s="131"/>
      <c r="F619" s="131"/>
      <c r="G619" s="131"/>
      <c r="H619" s="131"/>
      <c r="I619" s="131"/>
      <c r="J619" s="131"/>
      <c r="K619" s="131"/>
      <c r="L619" s="131"/>
      <c r="M619" s="131"/>
      <c r="N619" s="131"/>
      <c r="O619" s="124" t="s">
        <v>4651</v>
      </c>
    </row>
    <row r="620" spans="1:15">
      <c r="A620" s="1003" t="s">
        <v>4652</v>
      </c>
      <c r="B620" s="8" t="s">
        <v>4653</v>
      </c>
      <c r="C620" s="131"/>
      <c r="D620" s="131"/>
      <c r="E620" s="131"/>
      <c r="F620" s="131"/>
      <c r="G620" s="131"/>
      <c r="H620" s="131"/>
      <c r="I620" s="131"/>
      <c r="J620" s="131"/>
      <c r="K620" s="131"/>
      <c r="L620" s="131"/>
      <c r="M620" s="131"/>
      <c r="N620" s="131"/>
      <c r="O620" s="124" t="s">
        <v>4654</v>
      </c>
    </row>
    <row r="621" spans="1:15">
      <c r="A621" s="1003" t="s">
        <v>4313</v>
      </c>
      <c r="B621" s="8" t="s">
        <v>4655</v>
      </c>
      <c r="C621" s="131"/>
      <c r="D621" s="131"/>
      <c r="E621" s="131"/>
      <c r="F621" s="131"/>
      <c r="G621" s="131"/>
      <c r="H621" s="131"/>
      <c r="I621" s="131"/>
      <c r="J621" s="131"/>
      <c r="K621" s="131"/>
      <c r="L621" s="131"/>
      <c r="M621" s="131"/>
      <c r="N621" s="131"/>
      <c r="O621" s="124" t="s">
        <v>4314</v>
      </c>
    </row>
    <row r="622" spans="1:15">
      <c r="A622" s="1003" t="s">
        <v>4399</v>
      </c>
      <c r="B622" s="8" t="s">
        <v>4656</v>
      </c>
      <c r="C622" s="131"/>
      <c r="D622" s="131"/>
      <c r="E622" s="131"/>
      <c r="F622" s="131"/>
      <c r="G622" s="131"/>
      <c r="H622" s="131"/>
      <c r="I622" s="131"/>
      <c r="J622" s="131"/>
      <c r="K622" s="131"/>
      <c r="L622" s="131"/>
      <c r="M622" s="131"/>
      <c r="N622" s="131"/>
      <c r="O622" s="124" t="s">
        <v>4400</v>
      </c>
    </row>
    <row r="623" spans="1:15">
      <c r="A623" s="1003" t="s">
        <v>4315</v>
      </c>
      <c r="B623" s="8" t="s">
        <v>4657</v>
      </c>
      <c r="C623" s="131"/>
      <c r="D623" s="131"/>
      <c r="E623" s="131"/>
      <c r="F623" s="131"/>
      <c r="G623" s="131"/>
      <c r="H623" s="131"/>
      <c r="I623" s="131"/>
      <c r="J623" s="131"/>
      <c r="K623" s="131"/>
      <c r="L623" s="131"/>
      <c r="M623" s="131"/>
      <c r="N623" s="131"/>
      <c r="O623" s="124" t="s">
        <v>4316</v>
      </c>
    </row>
    <row r="624" spans="1:15">
      <c r="A624" s="1003" t="s">
        <v>4317</v>
      </c>
      <c r="B624" s="8" t="s">
        <v>4658</v>
      </c>
      <c r="C624" s="131"/>
      <c r="D624" s="131"/>
      <c r="E624" s="131"/>
      <c r="F624" s="131"/>
      <c r="G624" s="131"/>
      <c r="H624" s="131"/>
      <c r="I624" s="131"/>
      <c r="J624" s="131"/>
      <c r="K624" s="131"/>
      <c r="L624" s="131"/>
      <c r="M624" s="131"/>
      <c r="N624" s="131"/>
      <c r="O624" s="124" t="s">
        <v>4318</v>
      </c>
    </row>
    <row r="625" spans="1:16">
      <c r="A625" s="1003" t="s">
        <v>4319</v>
      </c>
      <c r="B625" s="8" t="s">
        <v>4659</v>
      </c>
      <c r="C625" s="131"/>
      <c r="D625" s="131"/>
      <c r="E625" s="131"/>
      <c r="F625" s="131"/>
      <c r="G625" s="131"/>
      <c r="H625" s="131"/>
      <c r="I625" s="131"/>
      <c r="J625" s="131"/>
      <c r="K625" s="131"/>
      <c r="L625" s="131"/>
      <c r="M625" s="131"/>
      <c r="N625" s="131"/>
      <c r="O625" s="124" t="s">
        <v>4320</v>
      </c>
    </row>
    <row r="626" spans="1:16">
      <c r="A626" s="1003" t="s">
        <v>4401</v>
      </c>
      <c r="B626" s="8" t="s">
        <v>4660</v>
      </c>
      <c r="C626" s="131"/>
      <c r="D626" s="131"/>
      <c r="E626" s="131"/>
      <c r="F626" s="131"/>
      <c r="G626" s="131"/>
      <c r="H626" s="131"/>
      <c r="I626" s="131"/>
      <c r="J626" s="131"/>
      <c r="K626" s="131"/>
      <c r="L626" s="131"/>
      <c r="M626" s="131"/>
      <c r="N626" s="131"/>
      <c r="O626" s="124" t="s">
        <v>4402</v>
      </c>
    </row>
    <row r="627" spans="1:16">
      <c r="A627" s="1003" t="s">
        <v>4403</v>
      </c>
      <c r="B627" s="8" t="s">
        <v>4661</v>
      </c>
      <c r="C627" s="131"/>
      <c r="D627" s="131"/>
      <c r="E627" s="131"/>
      <c r="F627" s="131"/>
      <c r="G627" s="131"/>
      <c r="H627" s="131"/>
      <c r="I627" s="131"/>
      <c r="J627" s="131"/>
      <c r="K627" s="131"/>
      <c r="L627" s="131"/>
      <c r="M627" s="131"/>
      <c r="N627" s="131"/>
      <c r="O627" s="35" t="s">
        <v>4404</v>
      </c>
    </row>
    <row r="628" spans="1:16">
      <c r="A628" s="1003" t="s">
        <v>4405</v>
      </c>
      <c r="B628" s="8" t="s">
        <v>4662</v>
      </c>
      <c r="C628" s="131"/>
      <c r="D628" s="131"/>
      <c r="E628" s="131"/>
      <c r="F628" s="131"/>
      <c r="G628" s="131"/>
      <c r="H628" s="131"/>
      <c r="I628" s="131"/>
      <c r="J628" s="131"/>
      <c r="K628" s="131"/>
      <c r="L628" s="131"/>
      <c r="M628" s="131"/>
      <c r="N628" s="131"/>
      <c r="O628" s="124" t="s">
        <v>4406</v>
      </c>
    </row>
    <row r="629" spans="1:16">
      <c r="A629" s="1003" t="s">
        <v>4300</v>
      </c>
      <c r="B629" s="8" t="s">
        <v>4663</v>
      </c>
      <c r="C629" s="131"/>
      <c r="D629" s="131"/>
      <c r="E629" s="131"/>
      <c r="F629" s="131"/>
      <c r="G629" s="131"/>
      <c r="H629" s="131"/>
      <c r="I629" s="131"/>
      <c r="J629" s="131"/>
      <c r="K629" s="131"/>
      <c r="L629" s="131"/>
      <c r="M629" s="131"/>
      <c r="N629" s="131"/>
      <c r="O629" s="124" t="s">
        <v>4302</v>
      </c>
    </row>
    <row r="630" spans="1:16">
      <c r="A630" s="1003" t="s">
        <v>4324</v>
      </c>
      <c r="B630" s="8" t="s">
        <v>4664</v>
      </c>
      <c r="C630" s="131"/>
      <c r="D630" s="131"/>
      <c r="E630" s="131"/>
      <c r="F630" s="131"/>
      <c r="G630" s="131"/>
      <c r="H630" s="131"/>
      <c r="I630" s="131"/>
      <c r="J630" s="131"/>
      <c r="K630" s="131"/>
      <c r="L630" s="131"/>
      <c r="M630" s="131"/>
      <c r="N630" s="131"/>
      <c r="O630" s="124" t="s">
        <v>4325</v>
      </c>
    </row>
    <row r="631" spans="1:16">
      <c r="A631" s="1003" t="s">
        <v>4326</v>
      </c>
      <c r="B631" s="8" t="s">
        <v>4665</v>
      </c>
      <c r="C631" s="131"/>
      <c r="D631" s="131"/>
      <c r="E631" s="131"/>
      <c r="F631" s="131"/>
      <c r="G631" s="131"/>
      <c r="H631" s="131"/>
      <c r="I631" s="131"/>
      <c r="J631" s="131"/>
      <c r="K631" s="131"/>
      <c r="L631" s="131"/>
      <c r="M631" s="131"/>
      <c r="N631" s="131"/>
      <c r="O631" s="124" t="s">
        <v>4327</v>
      </c>
    </row>
    <row r="632" spans="1:16">
      <c r="A632" s="1003" t="s">
        <v>4666</v>
      </c>
      <c r="B632" s="8" t="s">
        <v>4667</v>
      </c>
      <c r="C632" s="131"/>
      <c r="D632" s="131"/>
      <c r="E632" s="131"/>
      <c r="F632" s="131"/>
      <c r="G632" s="131"/>
      <c r="H632" s="131"/>
      <c r="I632" s="131"/>
      <c r="J632" s="131"/>
      <c r="K632" s="131"/>
      <c r="L632" s="131"/>
      <c r="M632" s="131"/>
      <c r="N632" s="131"/>
      <c r="O632" s="124" t="s">
        <v>4668</v>
      </c>
    </row>
    <row r="633" spans="1:16">
      <c r="A633" s="1003" t="s">
        <v>4328</v>
      </c>
      <c r="B633" s="8" t="s">
        <v>4669</v>
      </c>
      <c r="C633" s="131"/>
      <c r="D633" s="131"/>
      <c r="E633" s="131"/>
      <c r="F633" s="131"/>
      <c r="G633" s="131"/>
      <c r="H633" s="131"/>
      <c r="I633" s="131"/>
      <c r="J633" s="131"/>
      <c r="K633" s="131"/>
      <c r="L633" s="131"/>
      <c r="M633" s="131"/>
      <c r="N633" s="131"/>
      <c r="O633" s="124" t="s">
        <v>4329</v>
      </c>
    </row>
    <row r="634" spans="1:16">
      <c r="A634" s="1053" t="s">
        <v>4670</v>
      </c>
      <c r="B634" s="8" t="s">
        <v>4671</v>
      </c>
      <c r="C634" s="38"/>
      <c r="D634" s="38"/>
      <c r="E634" s="38"/>
      <c r="F634" s="38"/>
      <c r="G634" s="38"/>
      <c r="H634" s="38"/>
      <c r="I634" s="38"/>
      <c r="J634" s="38"/>
      <c r="K634" s="131"/>
      <c r="L634" s="131"/>
      <c r="M634" s="131"/>
      <c r="N634" s="131"/>
      <c r="P634" s="116" t="s">
        <v>205</v>
      </c>
    </row>
    <row r="635" spans="1:16">
      <c r="A635" s="1003" t="s">
        <v>4672</v>
      </c>
      <c r="B635" s="8" t="s">
        <v>4673</v>
      </c>
      <c r="C635" s="38"/>
      <c r="D635" s="38"/>
      <c r="E635" s="38"/>
      <c r="F635" s="38"/>
      <c r="G635" s="38"/>
      <c r="H635" s="38"/>
      <c r="I635" s="38"/>
      <c r="J635" s="38"/>
      <c r="K635" s="131"/>
      <c r="L635" s="38"/>
      <c r="M635" s="38"/>
      <c r="N635" s="131"/>
      <c r="P635" s="116" t="s">
        <v>206</v>
      </c>
    </row>
    <row r="636" spans="1:16">
      <c r="A636" s="1053" t="s">
        <v>4674</v>
      </c>
      <c r="B636" s="8" t="s">
        <v>4675</v>
      </c>
      <c r="C636" s="38"/>
      <c r="D636" s="38"/>
      <c r="E636" s="38"/>
      <c r="F636" s="38"/>
      <c r="G636" s="38"/>
      <c r="H636" s="38"/>
      <c r="I636" s="38"/>
      <c r="J636" s="38"/>
      <c r="K636" s="131"/>
      <c r="L636" s="38"/>
      <c r="M636" s="38"/>
      <c r="N636" s="131"/>
      <c r="P636" s="116"/>
    </row>
    <row r="637" spans="1:16">
      <c r="K637" s="42" t="s">
        <v>3764</v>
      </c>
      <c r="L637" s="42" t="s">
        <v>3764</v>
      </c>
      <c r="M637" s="42" t="s">
        <v>3764</v>
      </c>
      <c r="N637" s="42" t="s">
        <v>3764</v>
      </c>
    </row>
    <row r="638" spans="1:16">
      <c r="C638" s="42"/>
      <c r="D638" s="42" t="s">
        <v>90</v>
      </c>
      <c r="E638" s="42"/>
      <c r="F638" s="42" t="s">
        <v>90</v>
      </c>
      <c r="G638" s="42"/>
      <c r="H638" s="42" t="s">
        <v>90</v>
      </c>
      <c r="I638" s="42"/>
      <c r="J638" s="42" t="s">
        <v>90</v>
      </c>
      <c r="K638" s="42" t="s">
        <v>90</v>
      </c>
      <c r="L638" s="42" t="s">
        <v>90</v>
      </c>
      <c r="M638" s="42" t="s">
        <v>90</v>
      </c>
      <c r="N638" s="42" t="s">
        <v>90</v>
      </c>
    </row>
    <row r="639" spans="1:16">
      <c r="C639" s="42" t="s">
        <v>4676</v>
      </c>
      <c r="D639" s="42" t="s">
        <v>4676</v>
      </c>
      <c r="E639" s="42" t="s">
        <v>4677</v>
      </c>
      <c r="F639" s="42" t="s">
        <v>4677</v>
      </c>
      <c r="G639" s="42" t="s">
        <v>4678</v>
      </c>
      <c r="H639" s="42" t="s">
        <v>4678</v>
      </c>
      <c r="I639" s="42" t="s">
        <v>4679</v>
      </c>
      <c r="J639" s="42" t="s">
        <v>4679</v>
      </c>
      <c r="K639" s="42" t="s">
        <v>4067</v>
      </c>
      <c r="L639" s="42" t="s">
        <v>4067</v>
      </c>
      <c r="M639" s="42" t="s">
        <v>4067</v>
      </c>
      <c r="N639" s="42" t="s">
        <v>4067</v>
      </c>
    </row>
    <row r="640" spans="1:16">
      <c r="C640" s="41" t="s">
        <v>114</v>
      </c>
      <c r="D640" s="41" t="s">
        <v>91</v>
      </c>
      <c r="E640" s="41" t="s">
        <v>114</v>
      </c>
      <c r="F640" s="41" t="s">
        <v>91</v>
      </c>
      <c r="G640" s="41" t="s">
        <v>114</v>
      </c>
      <c r="H640" s="41" t="s">
        <v>91</v>
      </c>
      <c r="I640" s="41" t="s">
        <v>114</v>
      </c>
      <c r="J640" s="41" t="s">
        <v>91</v>
      </c>
      <c r="K640" s="41" t="s">
        <v>91</v>
      </c>
      <c r="L640" s="41" t="s">
        <v>91</v>
      </c>
      <c r="M640" s="41" t="s">
        <v>91</v>
      </c>
      <c r="N640" s="41" t="s">
        <v>91</v>
      </c>
    </row>
    <row r="641" spans="1:14">
      <c r="C641" s="47" t="s">
        <v>3765</v>
      </c>
      <c r="D641" s="47" t="s">
        <v>3765</v>
      </c>
      <c r="E641" s="47" t="s">
        <v>3765</v>
      </c>
      <c r="F641" s="47" t="s">
        <v>3765</v>
      </c>
      <c r="G641" s="47" t="s">
        <v>3765</v>
      </c>
      <c r="H641" s="47" t="s">
        <v>3765</v>
      </c>
      <c r="I641" s="47" t="s">
        <v>3765</v>
      </c>
      <c r="J641" s="47" t="s">
        <v>3765</v>
      </c>
      <c r="K641" s="47" t="s">
        <v>3765</v>
      </c>
      <c r="L641" s="47" t="s">
        <v>3765</v>
      </c>
      <c r="M641" s="47" t="s">
        <v>3765</v>
      </c>
      <c r="N641" s="47" t="s">
        <v>3765</v>
      </c>
    </row>
    <row r="642" spans="1:14">
      <c r="C642" s="41" t="s">
        <v>4680</v>
      </c>
      <c r="D642" s="41" t="s">
        <v>159</v>
      </c>
      <c r="E642" s="41" t="s">
        <v>4680</v>
      </c>
      <c r="F642" s="41" t="s">
        <v>159</v>
      </c>
      <c r="G642" s="41" t="s">
        <v>4680</v>
      </c>
      <c r="H642" s="41" t="s">
        <v>159</v>
      </c>
      <c r="I642" s="41" t="s">
        <v>4680</v>
      </c>
      <c r="J642" s="41" t="s">
        <v>159</v>
      </c>
      <c r="K642" s="41" t="s">
        <v>176</v>
      </c>
      <c r="L642" s="41" t="s">
        <v>176</v>
      </c>
      <c r="M642" s="41" t="s">
        <v>176</v>
      </c>
      <c r="N642" s="41" t="s">
        <v>176</v>
      </c>
    </row>
    <row r="643" spans="1:14">
      <c r="C643" s="41"/>
      <c r="D643" s="41"/>
      <c r="E643" s="41"/>
      <c r="F643" s="41"/>
      <c r="G643" s="41"/>
      <c r="H643" s="41"/>
      <c r="I643" s="41"/>
      <c r="J643" s="41"/>
      <c r="K643" s="41"/>
      <c r="L643" s="41" t="s">
        <v>4385</v>
      </c>
      <c r="M643" s="41" t="s">
        <v>4386</v>
      </c>
      <c r="N643" s="41" t="s">
        <v>3976</v>
      </c>
    </row>
    <row r="645" spans="1:14">
      <c r="A645" s="1" t="s">
        <v>4818</v>
      </c>
    </row>
    <row r="646" spans="1:14">
      <c r="A646" s="36" t="s">
        <v>109</v>
      </c>
    </row>
    <row r="647" spans="1:14">
      <c r="A647" s="54" t="s">
        <v>3509</v>
      </c>
    </row>
    <row r="648" spans="1:14">
      <c r="A648" s="36" t="s">
        <v>1411</v>
      </c>
    </row>
    <row r="650" spans="1:14">
      <c r="A650" s="165" t="s">
        <v>4682</v>
      </c>
    </row>
    <row r="652" spans="1:14" ht="15" customHeight="1">
      <c r="C652" s="2202" t="s">
        <v>4683</v>
      </c>
      <c r="D652" s="2198" t="s">
        <v>4684</v>
      </c>
      <c r="E652" s="2200"/>
      <c r="F652" s="2200"/>
      <c r="G652" s="2199"/>
      <c r="H652" s="2202" t="s">
        <v>4286</v>
      </c>
      <c r="I652" s="2202" t="s">
        <v>4287</v>
      </c>
      <c r="J652" s="2202" t="s">
        <v>4288</v>
      </c>
      <c r="K652" s="2202" t="s">
        <v>4289</v>
      </c>
    </row>
    <row r="653" spans="1:14" ht="37.5" customHeight="1">
      <c r="C653" s="2203"/>
      <c r="D653" s="97" t="s">
        <v>4621</v>
      </c>
      <c r="E653" s="97" t="s">
        <v>4622</v>
      </c>
      <c r="F653" s="97" t="s">
        <v>4623</v>
      </c>
      <c r="G653" s="97" t="s">
        <v>4624</v>
      </c>
      <c r="H653" s="2203"/>
      <c r="I653" s="2203"/>
      <c r="J653" s="2203"/>
      <c r="K653" s="2203"/>
    </row>
    <row r="654" spans="1:14">
      <c r="C654" s="8" t="s">
        <v>2965</v>
      </c>
      <c r="D654" s="8" t="s">
        <v>2966</v>
      </c>
      <c r="E654" s="8" t="s">
        <v>2967</v>
      </c>
      <c r="F654" s="8" t="s">
        <v>2969</v>
      </c>
      <c r="G654" s="8" t="s">
        <v>2970</v>
      </c>
      <c r="H654" s="8" t="s">
        <v>2971</v>
      </c>
      <c r="I654" s="8" t="s">
        <v>4685</v>
      </c>
      <c r="J654" s="8" t="s">
        <v>4686</v>
      </c>
      <c r="K654" s="8" t="s">
        <v>2972</v>
      </c>
    </row>
    <row r="655" spans="1:14">
      <c r="A655" s="908" t="s">
        <v>4682</v>
      </c>
      <c r="B655" s="8"/>
      <c r="C655" s="38"/>
      <c r="D655" s="38"/>
      <c r="E655" s="38"/>
      <c r="F655" s="38"/>
      <c r="G655" s="38"/>
      <c r="H655" s="38"/>
      <c r="I655" s="38"/>
      <c r="J655" s="38"/>
      <c r="K655" s="38"/>
    </row>
    <row r="656" spans="1:14">
      <c r="A656" s="321" t="s">
        <v>4290</v>
      </c>
      <c r="B656" s="8" t="s">
        <v>4687</v>
      </c>
      <c r="C656" s="131"/>
      <c r="D656" s="131"/>
      <c r="E656" s="131"/>
      <c r="F656" s="131"/>
      <c r="G656" s="131"/>
      <c r="H656" s="131"/>
      <c r="I656" s="131"/>
      <c r="J656" s="131"/>
      <c r="K656" s="131"/>
      <c r="L656" s="124" t="s">
        <v>4291</v>
      </c>
    </row>
    <row r="657" spans="1:12">
      <c r="A657" s="1003" t="s">
        <v>4292</v>
      </c>
      <c r="B657" s="8" t="s">
        <v>4688</v>
      </c>
      <c r="C657" s="131"/>
      <c r="D657" s="131"/>
      <c r="E657" s="131"/>
      <c r="F657" s="131"/>
      <c r="G657" s="131"/>
      <c r="H657" s="131"/>
      <c r="I657" s="131"/>
      <c r="J657" s="131"/>
      <c r="K657" s="131"/>
      <c r="L657" s="124" t="s">
        <v>4293</v>
      </c>
    </row>
    <row r="658" spans="1:12">
      <c r="A658" s="1003" t="s">
        <v>4389</v>
      </c>
      <c r="B658" s="8" t="s">
        <v>4689</v>
      </c>
      <c r="C658" s="131"/>
      <c r="D658" s="131"/>
      <c r="E658" s="131"/>
      <c r="F658" s="131"/>
      <c r="G658" s="131"/>
      <c r="H658" s="131"/>
      <c r="I658" s="131"/>
      <c r="J658" s="131"/>
      <c r="K658" s="131"/>
      <c r="L658" s="124" t="s">
        <v>4390</v>
      </c>
    </row>
    <row r="659" spans="1:12">
      <c r="A659" s="1003" t="s">
        <v>4391</v>
      </c>
      <c r="B659" s="8" t="s">
        <v>4690</v>
      </c>
      <c r="C659" s="131"/>
      <c r="D659" s="131"/>
      <c r="E659" s="131"/>
      <c r="F659" s="131"/>
      <c r="G659" s="131"/>
      <c r="H659" s="131"/>
      <c r="I659" s="131"/>
      <c r="J659" s="131"/>
      <c r="K659" s="131"/>
      <c r="L659" s="124" t="s">
        <v>4392</v>
      </c>
    </row>
    <row r="660" spans="1:12">
      <c r="A660" s="1003" t="s">
        <v>4393</v>
      </c>
      <c r="B660" s="8" t="s">
        <v>4691</v>
      </c>
      <c r="C660" s="131"/>
      <c r="D660" s="131"/>
      <c r="E660" s="131"/>
      <c r="F660" s="131"/>
      <c r="G660" s="131"/>
      <c r="H660" s="131"/>
      <c r="I660" s="131"/>
      <c r="J660" s="131"/>
      <c r="K660" s="131"/>
      <c r="L660" s="124" t="s">
        <v>4394</v>
      </c>
    </row>
    <row r="661" spans="1:12">
      <c r="A661" s="1003" t="s">
        <v>4294</v>
      </c>
      <c r="B661" s="8" t="s">
        <v>4692</v>
      </c>
      <c r="C661" s="131"/>
      <c r="D661" s="131"/>
      <c r="E661" s="131"/>
      <c r="F661" s="131"/>
      <c r="G661" s="131"/>
      <c r="H661" s="131"/>
      <c r="I661" s="131"/>
      <c r="J661" s="131"/>
      <c r="K661" s="131"/>
      <c r="L661" s="35" t="s">
        <v>4295</v>
      </c>
    </row>
    <row r="662" spans="1:12">
      <c r="A662" s="1003" t="s">
        <v>4298</v>
      </c>
      <c r="B662" s="8" t="s">
        <v>4693</v>
      </c>
      <c r="C662" s="131"/>
      <c r="D662" s="131"/>
      <c r="E662" s="131"/>
      <c r="F662" s="131"/>
      <c r="G662" s="131"/>
      <c r="H662" s="131"/>
      <c r="I662" s="131"/>
      <c r="J662" s="131"/>
      <c r="K662" s="131"/>
      <c r="L662" s="124" t="s">
        <v>4299</v>
      </c>
    </row>
    <row r="663" spans="1:12">
      <c r="A663" s="1003" t="s">
        <v>4637</v>
      </c>
      <c r="B663" s="8" t="s">
        <v>4694</v>
      </c>
      <c r="C663" s="131"/>
      <c r="D663" s="131"/>
      <c r="E663" s="131"/>
      <c r="F663" s="131"/>
      <c r="G663" s="131"/>
      <c r="H663" s="131"/>
      <c r="I663" s="131"/>
      <c r="J663" s="131"/>
      <c r="K663" s="131"/>
      <c r="L663" s="124" t="s">
        <v>4639</v>
      </c>
    </row>
    <row r="664" spans="1:12">
      <c r="A664" s="1003" t="s">
        <v>4321</v>
      </c>
      <c r="B664" s="8" t="s">
        <v>4695</v>
      </c>
      <c r="C664" s="131"/>
      <c r="D664" s="131"/>
      <c r="E664" s="131"/>
      <c r="F664" s="131"/>
      <c r="G664" s="131"/>
      <c r="H664" s="131"/>
      <c r="I664" s="131"/>
      <c r="J664" s="131"/>
      <c r="K664" s="131"/>
      <c r="L664" s="124" t="s">
        <v>4323</v>
      </c>
    </row>
    <row r="665" spans="1:12">
      <c r="A665" s="1003" t="s">
        <v>4696</v>
      </c>
      <c r="B665" s="8" t="s">
        <v>4697</v>
      </c>
      <c r="C665" s="131"/>
      <c r="D665" s="131"/>
      <c r="E665" s="131"/>
      <c r="F665" s="131"/>
      <c r="G665" s="131"/>
      <c r="H665" s="131"/>
      <c r="I665" s="131"/>
      <c r="J665" s="131"/>
      <c r="K665" s="131"/>
      <c r="L665" s="124" t="s">
        <v>4698</v>
      </c>
    </row>
    <row r="666" spans="1:12">
      <c r="A666" s="1003" t="s">
        <v>4395</v>
      </c>
      <c r="B666" s="8" t="s">
        <v>4699</v>
      </c>
      <c r="C666" s="131"/>
      <c r="D666" s="131"/>
      <c r="E666" s="131"/>
      <c r="F666" s="131"/>
      <c r="G666" s="131"/>
      <c r="H666" s="131"/>
      <c r="I666" s="131"/>
      <c r="J666" s="131"/>
      <c r="K666" s="131"/>
      <c r="L666" s="35" t="s">
        <v>4396</v>
      </c>
    </row>
    <row r="667" spans="1:12">
      <c r="A667" s="1003" t="s">
        <v>4305</v>
      </c>
      <c r="B667" s="8" t="s">
        <v>4700</v>
      </c>
      <c r="C667" s="131"/>
      <c r="D667" s="131"/>
      <c r="E667" s="131"/>
      <c r="F667" s="131"/>
      <c r="G667" s="131"/>
      <c r="H667" s="131"/>
      <c r="I667" s="131"/>
      <c r="J667" s="131"/>
      <c r="K667" s="131"/>
      <c r="L667" s="124" t="s">
        <v>4306</v>
      </c>
    </row>
    <row r="668" spans="1:12">
      <c r="A668" s="1003" t="s">
        <v>4307</v>
      </c>
      <c r="B668" s="8" t="s">
        <v>4701</v>
      </c>
      <c r="C668" s="131"/>
      <c r="D668" s="131"/>
      <c r="E668" s="131"/>
      <c r="F668" s="131"/>
      <c r="G668" s="131"/>
      <c r="H668" s="131"/>
      <c r="I668" s="131"/>
      <c r="J668" s="131"/>
      <c r="K668" s="131"/>
      <c r="L668" s="124" t="s">
        <v>4308</v>
      </c>
    </row>
    <row r="669" spans="1:12">
      <c r="A669" s="1003" t="s">
        <v>4309</v>
      </c>
      <c r="B669" s="8" t="s">
        <v>4702</v>
      </c>
      <c r="C669" s="131"/>
      <c r="D669" s="131"/>
      <c r="E669" s="131"/>
      <c r="F669" s="131"/>
      <c r="G669" s="131"/>
      <c r="H669" s="131"/>
      <c r="I669" s="131"/>
      <c r="J669" s="131"/>
      <c r="K669" s="131"/>
      <c r="L669" s="124" t="s">
        <v>4310</v>
      </c>
    </row>
    <row r="670" spans="1:12">
      <c r="A670" s="1003" t="s">
        <v>4311</v>
      </c>
      <c r="B670" s="8" t="s">
        <v>4703</v>
      </c>
      <c r="C670" s="131"/>
      <c r="D670" s="131"/>
      <c r="E670" s="131"/>
      <c r="F670" s="131"/>
      <c r="G670" s="131"/>
      <c r="H670" s="131"/>
      <c r="I670" s="131"/>
      <c r="J670" s="131"/>
      <c r="K670" s="131"/>
      <c r="L670" s="35" t="s">
        <v>4312</v>
      </c>
    </row>
    <row r="671" spans="1:12">
      <c r="A671" s="1003" t="s">
        <v>4704</v>
      </c>
      <c r="B671" s="8" t="s">
        <v>4705</v>
      </c>
      <c r="C671" s="131"/>
      <c r="D671" s="131"/>
      <c r="E671" s="131"/>
      <c r="F671" s="131"/>
      <c r="G671" s="131"/>
      <c r="H671" s="131"/>
      <c r="I671" s="131"/>
      <c r="J671" s="131"/>
      <c r="K671" s="131"/>
      <c r="L671" s="124" t="s">
        <v>4706</v>
      </c>
    </row>
    <row r="672" spans="1:12">
      <c r="A672" s="1003" t="s">
        <v>4649</v>
      </c>
      <c r="B672" s="8" t="s">
        <v>4707</v>
      </c>
      <c r="C672" s="131"/>
      <c r="D672" s="131"/>
      <c r="E672" s="131"/>
      <c r="F672" s="131"/>
      <c r="G672" s="131"/>
      <c r="H672" s="131"/>
      <c r="I672" s="131"/>
      <c r="J672" s="131"/>
      <c r="K672" s="131"/>
      <c r="L672" s="124" t="s">
        <v>4651</v>
      </c>
    </row>
    <row r="673" spans="1:12">
      <c r="A673" s="1003" t="s">
        <v>4652</v>
      </c>
      <c r="B673" s="8" t="s">
        <v>4708</v>
      </c>
      <c r="C673" s="131"/>
      <c r="D673" s="131"/>
      <c r="E673" s="131"/>
      <c r="F673" s="131"/>
      <c r="G673" s="131"/>
      <c r="H673" s="131"/>
      <c r="I673" s="131"/>
      <c r="J673" s="131"/>
      <c r="K673" s="131"/>
      <c r="L673" s="124" t="s">
        <v>4654</v>
      </c>
    </row>
    <row r="674" spans="1:12">
      <c r="A674" s="1003" t="s">
        <v>4313</v>
      </c>
      <c r="B674" s="8" t="s">
        <v>4709</v>
      </c>
      <c r="C674" s="131"/>
      <c r="D674" s="131"/>
      <c r="E674" s="131"/>
      <c r="F674" s="131"/>
      <c r="G674" s="131"/>
      <c r="H674" s="131"/>
      <c r="I674" s="131"/>
      <c r="J674" s="131"/>
      <c r="K674" s="131"/>
      <c r="L674" s="124" t="s">
        <v>4314</v>
      </c>
    </row>
    <row r="675" spans="1:12">
      <c r="A675" s="1003" t="s">
        <v>4399</v>
      </c>
      <c r="B675" s="8" t="s">
        <v>4710</v>
      </c>
      <c r="C675" s="131"/>
      <c r="D675" s="131"/>
      <c r="E675" s="131"/>
      <c r="F675" s="131"/>
      <c r="G675" s="131"/>
      <c r="H675" s="131"/>
      <c r="I675" s="131"/>
      <c r="J675" s="131"/>
      <c r="K675" s="131"/>
      <c r="L675" s="124" t="s">
        <v>4400</v>
      </c>
    </row>
    <row r="676" spans="1:12">
      <c r="A676" s="1003" t="s">
        <v>4315</v>
      </c>
      <c r="B676" s="8" t="s">
        <v>4711</v>
      </c>
      <c r="C676" s="131"/>
      <c r="D676" s="131"/>
      <c r="E676" s="131"/>
      <c r="F676" s="131"/>
      <c r="G676" s="131"/>
      <c r="H676" s="131"/>
      <c r="I676" s="131"/>
      <c r="J676" s="131"/>
      <c r="K676" s="131"/>
      <c r="L676" s="124" t="s">
        <v>4316</v>
      </c>
    </row>
    <row r="677" spans="1:12">
      <c r="A677" s="1003" t="s">
        <v>4317</v>
      </c>
      <c r="B677" s="8" t="s">
        <v>4712</v>
      </c>
      <c r="C677" s="131"/>
      <c r="D677" s="131"/>
      <c r="E677" s="131"/>
      <c r="F677" s="131"/>
      <c r="G677" s="131"/>
      <c r="H677" s="131"/>
      <c r="I677" s="131"/>
      <c r="J677" s="131"/>
      <c r="K677" s="131"/>
      <c r="L677" s="124" t="s">
        <v>4318</v>
      </c>
    </row>
    <row r="678" spans="1:12">
      <c r="A678" s="1003" t="s">
        <v>4319</v>
      </c>
      <c r="B678" s="8" t="s">
        <v>4713</v>
      </c>
      <c r="C678" s="131"/>
      <c r="D678" s="131"/>
      <c r="E678" s="131"/>
      <c r="F678" s="131"/>
      <c r="G678" s="131"/>
      <c r="H678" s="131"/>
      <c r="I678" s="131"/>
      <c r="J678" s="131"/>
      <c r="K678" s="131"/>
      <c r="L678" s="124" t="s">
        <v>4320</v>
      </c>
    </row>
    <row r="679" spans="1:12">
      <c r="A679" s="1003" t="s">
        <v>4401</v>
      </c>
      <c r="B679" s="8" t="s">
        <v>4714</v>
      </c>
      <c r="C679" s="131"/>
      <c r="D679" s="131"/>
      <c r="E679" s="131"/>
      <c r="F679" s="131"/>
      <c r="G679" s="131"/>
      <c r="H679" s="131"/>
      <c r="I679" s="131"/>
      <c r="J679" s="131"/>
      <c r="K679" s="131"/>
      <c r="L679" s="124" t="s">
        <v>4402</v>
      </c>
    </row>
    <row r="680" spans="1:12">
      <c r="A680" s="1003" t="s">
        <v>4403</v>
      </c>
      <c r="B680" s="8" t="s">
        <v>4715</v>
      </c>
      <c r="C680" s="131"/>
      <c r="D680" s="131"/>
      <c r="E680" s="131"/>
      <c r="F680" s="131"/>
      <c r="G680" s="131"/>
      <c r="H680" s="131"/>
      <c r="I680" s="131"/>
      <c r="J680" s="131"/>
      <c r="K680" s="131"/>
      <c r="L680" s="35" t="s">
        <v>4404</v>
      </c>
    </row>
    <row r="681" spans="1:12">
      <c r="A681" s="1003" t="s">
        <v>4405</v>
      </c>
      <c r="B681" s="8" t="s">
        <v>4716</v>
      </c>
      <c r="C681" s="131"/>
      <c r="D681" s="131"/>
      <c r="E681" s="131"/>
      <c r="F681" s="131"/>
      <c r="G681" s="131"/>
      <c r="H681" s="131"/>
      <c r="I681" s="131"/>
      <c r="J681" s="131"/>
      <c r="K681" s="131"/>
      <c r="L681" s="124" t="s">
        <v>4406</v>
      </c>
    </row>
    <row r="682" spans="1:12">
      <c r="A682" s="1003" t="s">
        <v>4300</v>
      </c>
      <c r="B682" s="8" t="s">
        <v>4717</v>
      </c>
      <c r="C682" s="131"/>
      <c r="D682" s="131"/>
      <c r="E682" s="131"/>
      <c r="F682" s="131"/>
      <c r="G682" s="131"/>
      <c r="H682" s="131"/>
      <c r="I682" s="131"/>
      <c r="J682" s="131"/>
      <c r="K682" s="131"/>
      <c r="L682" s="124" t="s">
        <v>4302</v>
      </c>
    </row>
    <row r="683" spans="1:12">
      <c r="A683" s="1003" t="s">
        <v>4324</v>
      </c>
      <c r="B683" s="8" t="s">
        <v>4718</v>
      </c>
      <c r="C683" s="131"/>
      <c r="D683" s="131"/>
      <c r="E683" s="131"/>
      <c r="F683" s="131"/>
      <c r="G683" s="131"/>
      <c r="H683" s="131"/>
      <c r="I683" s="131"/>
      <c r="J683" s="131"/>
      <c r="K683" s="131"/>
      <c r="L683" s="124" t="s">
        <v>4325</v>
      </c>
    </row>
    <row r="684" spans="1:12">
      <c r="A684" s="1003" t="s">
        <v>4326</v>
      </c>
      <c r="B684" s="8" t="s">
        <v>4719</v>
      </c>
      <c r="C684" s="131"/>
      <c r="D684" s="131"/>
      <c r="E684" s="131"/>
      <c r="F684" s="131"/>
      <c r="G684" s="131"/>
      <c r="H684" s="131"/>
      <c r="I684" s="131"/>
      <c r="J684" s="131"/>
      <c r="K684" s="131"/>
      <c r="L684" s="124" t="s">
        <v>4327</v>
      </c>
    </row>
    <row r="685" spans="1:12">
      <c r="A685" s="1003" t="s">
        <v>4666</v>
      </c>
      <c r="B685" s="8" t="s">
        <v>4720</v>
      </c>
      <c r="C685" s="131"/>
      <c r="D685" s="131"/>
      <c r="E685" s="131"/>
      <c r="F685" s="131"/>
      <c r="G685" s="131"/>
      <c r="H685" s="131"/>
      <c r="I685" s="131"/>
      <c r="J685" s="131"/>
      <c r="K685" s="131"/>
      <c r="L685" s="124" t="s">
        <v>4668</v>
      </c>
    </row>
    <row r="686" spans="1:12">
      <c r="A686" s="321" t="s">
        <v>4328</v>
      </c>
      <c r="B686" s="8" t="s">
        <v>4721</v>
      </c>
      <c r="C686" s="1049"/>
      <c r="D686" s="1049"/>
      <c r="E686" s="1049"/>
      <c r="F686" s="1049"/>
      <c r="G686" s="1049"/>
      <c r="H686" s="1049"/>
      <c r="I686" s="1049"/>
      <c r="J686" s="1049"/>
      <c r="K686" s="1049"/>
      <c r="L686" s="124" t="s">
        <v>4329</v>
      </c>
    </row>
    <row r="687" spans="1:12">
      <c r="H687" s="756" t="s">
        <v>3764</v>
      </c>
      <c r="I687" s="756" t="s">
        <v>3764</v>
      </c>
      <c r="J687" s="756" t="s">
        <v>3764</v>
      </c>
      <c r="K687" s="756" t="s">
        <v>3764</v>
      </c>
    </row>
    <row r="688" spans="1:12">
      <c r="C688" s="42" t="s">
        <v>4069</v>
      </c>
      <c r="D688" s="42" t="s">
        <v>4722</v>
      </c>
      <c r="E688" s="42" t="s">
        <v>4723</v>
      </c>
      <c r="F688" s="42" t="s">
        <v>4724</v>
      </c>
      <c r="G688" s="42" t="s">
        <v>4725</v>
      </c>
      <c r="H688" s="42" t="s">
        <v>4069</v>
      </c>
      <c r="I688" s="42" t="s">
        <v>4069</v>
      </c>
      <c r="J688" s="42" t="s">
        <v>4069</v>
      </c>
      <c r="K688" s="42" t="s">
        <v>4069</v>
      </c>
    </row>
    <row r="689" spans="1:11">
      <c r="C689" s="42"/>
      <c r="D689" s="42" t="s">
        <v>90</v>
      </c>
      <c r="E689" s="42" t="s">
        <v>90</v>
      </c>
      <c r="F689" s="42" t="s">
        <v>90</v>
      </c>
      <c r="G689" s="42" t="s">
        <v>90</v>
      </c>
      <c r="H689" s="42" t="s">
        <v>90</v>
      </c>
      <c r="I689" s="42" t="s">
        <v>90</v>
      </c>
      <c r="J689" s="42" t="s">
        <v>90</v>
      </c>
      <c r="K689" s="42" t="s">
        <v>90</v>
      </c>
    </row>
    <row r="690" spans="1:11">
      <c r="C690" s="99" t="s">
        <v>114</v>
      </c>
      <c r="D690" s="99" t="s">
        <v>91</v>
      </c>
      <c r="E690" s="99" t="s">
        <v>91</v>
      </c>
      <c r="F690" s="99" t="s">
        <v>91</v>
      </c>
      <c r="G690" s="99" t="s">
        <v>91</v>
      </c>
      <c r="H690" s="99" t="s">
        <v>91</v>
      </c>
      <c r="I690" s="99" t="s">
        <v>91</v>
      </c>
      <c r="J690" s="99" t="s">
        <v>91</v>
      </c>
      <c r="K690" s="99" t="s">
        <v>91</v>
      </c>
    </row>
    <row r="691" spans="1:11">
      <c r="C691" s="47" t="s">
        <v>4726</v>
      </c>
      <c r="D691" s="47" t="s">
        <v>3765</v>
      </c>
      <c r="E691" s="47" t="s">
        <v>3765</v>
      </c>
      <c r="F691" s="47" t="s">
        <v>3765</v>
      </c>
      <c r="G691" s="47" t="s">
        <v>3765</v>
      </c>
      <c r="H691" s="47" t="s">
        <v>3765</v>
      </c>
      <c r="I691" s="47" t="s">
        <v>3765</v>
      </c>
      <c r="J691" s="47" t="s">
        <v>3765</v>
      </c>
      <c r="K691" s="47" t="s">
        <v>3765</v>
      </c>
    </row>
    <row r="692" spans="1:11">
      <c r="D692" s="46" t="s">
        <v>159</v>
      </c>
      <c r="E692" s="46" t="s">
        <v>159</v>
      </c>
      <c r="F692" s="46" t="s">
        <v>159</v>
      </c>
      <c r="G692" s="46" t="s">
        <v>159</v>
      </c>
      <c r="H692" s="41" t="s">
        <v>176</v>
      </c>
      <c r="I692" s="41" t="s">
        <v>176</v>
      </c>
      <c r="J692" s="41" t="s">
        <v>176</v>
      </c>
      <c r="K692" s="41" t="s">
        <v>176</v>
      </c>
    </row>
    <row r="693" spans="1:11">
      <c r="I693" s="41" t="s">
        <v>4385</v>
      </c>
      <c r="J693" s="41" t="s">
        <v>4386</v>
      </c>
      <c r="K693" s="41" t="s">
        <v>3976</v>
      </c>
    </row>
    <row r="695" spans="1:11">
      <c r="A695" s="1" t="s">
        <v>4819</v>
      </c>
    </row>
    <row r="696" spans="1:11">
      <c r="A696" s="224" t="s">
        <v>109</v>
      </c>
    </row>
    <row r="697" spans="1:11">
      <c r="A697" s="54" t="s">
        <v>3509</v>
      </c>
    </row>
    <row r="698" spans="1:11">
      <c r="A698" s="224" t="s">
        <v>1411</v>
      </c>
    </row>
    <row r="699" spans="1:11">
      <c r="A699" s="224" t="s">
        <v>1256</v>
      </c>
    </row>
    <row r="700" spans="1:11">
      <c r="A700" s="224" t="s">
        <v>1252</v>
      </c>
    </row>
    <row r="701" spans="1:11">
      <c r="A701" s="224" t="s">
        <v>4728</v>
      </c>
      <c r="B701" s="262" t="s">
        <v>4729</v>
      </c>
      <c r="C701" s="111" t="s">
        <v>2973</v>
      </c>
      <c r="D701" s="906" t="s">
        <v>6368</v>
      </c>
    </row>
    <row r="703" spans="1:11">
      <c r="A703" s="165" t="s">
        <v>4682</v>
      </c>
    </row>
    <row r="705" spans="1:11" ht="15" customHeight="1">
      <c r="C705" s="2202" t="s">
        <v>4683</v>
      </c>
      <c r="D705" s="2198" t="s">
        <v>4684</v>
      </c>
      <c r="E705" s="2200"/>
      <c r="F705" s="2200"/>
      <c r="G705" s="2199"/>
      <c r="H705" s="2202" t="s">
        <v>4286</v>
      </c>
      <c r="I705" s="2202" t="s">
        <v>4287</v>
      </c>
      <c r="J705" s="2202" t="s">
        <v>4288</v>
      </c>
      <c r="K705" s="2202" t="s">
        <v>4289</v>
      </c>
    </row>
    <row r="706" spans="1:11" ht="28.8">
      <c r="C706" s="2203"/>
      <c r="D706" s="168" t="s">
        <v>4621</v>
      </c>
      <c r="E706" s="168" t="s">
        <v>4622</v>
      </c>
      <c r="F706" s="168" t="s">
        <v>4623</v>
      </c>
      <c r="G706" s="168" t="s">
        <v>4624</v>
      </c>
      <c r="H706" s="2203"/>
      <c r="I706" s="2203"/>
      <c r="J706" s="2203"/>
      <c r="K706" s="2203"/>
    </row>
    <row r="707" spans="1:11">
      <c r="C707" s="8" t="s">
        <v>2965</v>
      </c>
      <c r="D707" s="8" t="s">
        <v>2966</v>
      </c>
      <c r="E707" s="8" t="s">
        <v>2967</v>
      </c>
      <c r="F707" s="8" t="s">
        <v>2969</v>
      </c>
      <c r="G707" s="8" t="s">
        <v>2970</v>
      </c>
      <c r="H707" s="8" t="s">
        <v>2971</v>
      </c>
      <c r="I707" s="8" t="s">
        <v>4685</v>
      </c>
      <c r="J707" s="8" t="s">
        <v>4686</v>
      </c>
      <c r="K707" s="8" t="s">
        <v>2972</v>
      </c>
    </row>
    <row r="708" spans="1:11">
      <c r="A708" s="908" t="s">
        <v>4682</v>
      </c>
      <c r="B708" s="8"/>
      <c r="C708" s="38"/>
      <c r="D708" s="38"/>
      <c r="E708" s="38"/>
      <c r="F708" s="38"/>
      <c r="G708" s="38"/>
      <c r="H708" s="38"/>
      <c r="I708" s="38"/>
      <c r="J708" s="38"/>
      <c r="K708" s="38"/>
    </row>
    <row r="709" spans="1:11">
      <c r="A709" s="321" t="s">
        <v>4730</v>
      </c>
      <c r="B709" s="8" t="s">
        <v>4731</v>
      </c>
      <c r="C709" s="1049"/>
      <c r="D709" s="1049"/>
      <c r="E709" s="1049"/>
      <c r="F709" s="1049"/>
      <c r="G709" s="1049"/>
      <c r="H709" s="1049"/>
      <c r="I709" s="1049"/>
      <c r="J709" s="1049"/>
      <c r="K709" s="1049"/>
    </row>
    <row r="710" spans="1:11">
      <c r="H710" s="756" t="s">
        <v>3764</v>
      </c>
      <c r="I710" s="756" t="s">
        <v>3764</v>
      </c>
      <c r="J710" s="756" t="s">
        <v>3764</v>
      </c>
      <c r="K710" s="756" t="s">
        <v>3764</v>
      </c>
    </row>
    <row r="711" spans="1:11">
      <c r="C711" s="42" t="s">
        <v>4069</v>
      </c>
      <c r="D711" s="42" t="s">
        <v>4722</v>
      </c>
      <c r="E711" s="42" t="s">
        <v>4723</v>
      </c>
      <c r="F711" s="42" t="s">
        <v>4724</v>
      </c>
      <c r="G711" s="42" t="s">
        <v>4725</v>
      </c>
      <c r="H711" s="42" t="s">
        <v>4069</v>
      </c>
      <c r="I711" s="42" t="s">
        <v>4069</v>
      </c>
      <c r="J711" s="42" t="s">
        <v>4069</v>
      </c>
      <c r="K711" s="42" t="s">
        <v>4069</v>
      </c>
    </row>
    <row r="712" spans="1:11">
      <c r="C712" s="42"/>
      <c r="D712" s="42" t="s">
        <v>90</v>
      </c>
      <c r="E712" s="42" t="s">
        <v>90</v>
      </c>
      <c r="F712" s="42" t="s">
        <v>90</v>
      </c>
      <c r="G712" s="42" t="s">
        <v>90</v>
      </c>
      <c r="H712" s="42" t="s">
        <v>90</v>
      </c>
      <c r="I712" s="42" t="s">
        <v>90</v>
      </c>
      <c r="J712" s="42" t="s">
        <v>90</v>
      </c>
      <c r="K712" s="42" t="s">
        <v>90</v>
      </c>
    </row>
    <row r="713" spans="1:11">
      <c r="C713" s="99" t="s">
        <v>114</v>
      </c>
      <c r="D713" s="99" t="s">
        <v>91</v>
      </c>
      <c r="E713" s="99" t="s">
        <v>91</v>
      </c>
      <c r="F713" s="99" t="s">
        <v>91</v>
      </c>
      <c r="G713" s="99" t="s">
        <v>91</v>
      </c>
      <c r="H713" s="99" t="s">
        <v>91</v>
      </c>
      <c r="I713" s="99" t="s">
        <v>91</v>
      </c>
      <c r="J713" s="99" t="s">
        <v>91</v>
      </c>
      <c r="K713" s="99" t="s">
        <v>91</v>
      </c>
    </row>
    <row r="714" spans="1:11">
      <c r="C714" s="47" t="s">
        <v>4726</v>
      </c>
      <c r="D714" s="47" t="s">
        <v>3765</v>
      </c>
      <c r="E714" s="47" t="s">
        <v>3765</v>
      </c>
      <c r="F714" s="47" t="s">
        <v>3765</v>
      </c>
      <c r="G714" s="47" t="s">
        <v>3765</v>
      </c>
      <c r="H714" s="47" t="s">
        <v>3765</v>
      </c>
      <c r="I714" s="47" t="s">
        <v>3765</v>
      </c>
      <c r="J714" s="47" t="s">
        <v>3765</v>
      </c>
      <c r="K714" s="47" t="s">
        <v>3765</v>
      </c>
    </row>
    <row r="715" spans="1:11">
      <c r="D715" s="46" t="s">
        <v>159</v>
      </c>
      <c r="E715" s="46" t="s">
        <v>159</v>
      </c>
      <c r="F715" s="46" t="s">
        <v>159</v>
      </c>
      <c r="G715" s="46" t="s">
        <v>159</v>
      </c>
      <c r="H715" s="41" t="s">
        <v>176</v>
      </c>
      <c r="I715" s="41" t="s">
        <v>176</v>
      </c>
      <c r="J715" s="41" t="s">
        <v>176</v>
      </c>
      <c r="K715" s="41" t="s">
        <v>176</v>
      </c>
    </row>
    <row r="716" spans="1:11">
      <c r="I716" s="41" t="s">
        <v>4385</v>
      </c>
      <c r="J716" s="41" t="s">
        <v>4386</v>
      </c>
      <c r="K716" s="41" t="s">
        <v>3976</v>
      </c>
    </row>
    <row r="718" spans="1:11">
      <c r="A718" s="1" t="s">
        <v>4820</v>
      </c>
    </row>
    <row r="719" spans="1:11">
      <c r="A719" s="224" t="s">
        <v>109</v>
      </c>
    </row>
    <row r="720" spans="1:11">
      <c r="A720" s="54" t="s">
        <v>3509</v>
      </c>
    </row>
    <row r="721" spans="1:12">
      <c r="A721" s="224" t="s">
        <v>1411</v>
      </c>
    </row>
    <row r="723" spans="1:12">
      <c r="A723" s="165" t="s">
        <v>4682</v>
      </c>
    </row>
    <row r="725" spans="1:12" ht="12" customHeight="1">
      <c r="C725" s="2202" t="s">
        <v>4683</v>
      </c>
      <c r="D725" s="2198" t="s">
        <v>4684</v>
      </c>
      <c r="E725" s="2200"/>
      <c r="F725" s="2200"/>
      <c r="G725" s="2199"/>
      <c r="H725" s="2202" t="s">
        <v>4286</v>
      </c>
      <c r="I725" s="2202" t="s">
        <v>4287</v>
      </c>
      <c r="J725" s="2202" t="s">
        <v>4288</v>
      </c>
      <c r="K725" s="2202" t="s">
        <v>4289</v>
      </c>
    </row>
    <row r="726" spans="1:12" ht="28.8">
      <c r="C726" s="2203"/>
      <c r="D726" s="168" t="s">
        <v>4621</v>
      </c>
      <c r="E726" s="168" t="s">
        <v>4622</v>
      </c>
      <c r="F726" s="168" t="s">
        <v>4623</v>
      </c>
      <c r="G726" s="168" t="s">
        <v>4624</v>
      </c>
      <c r="H726" s="2203"/>
      <c r="I726" s="2203"/>
      <c r="J726" s="2203"/>
      <c r="K726" s="2203"/>
    </row>
    <row r="727" spans="1:12">
      <c r="C727" s="8" t="s">
        <v>2965</v>
      </c>
      <c r="D727" s="8" t="s">
        <v>2966</v>
      </c>
      <c r="E727" s="8" t="s">
        <v>2967</v>
      </c>
      <c r="F727" s="8" t="s">
        <v>2969</v>
      </c>
      <c r="G727" s="8" t="s">
        <v>2970</v>
      </c>
      <c r="H727" s="8" t="s">
        <v>2971</v>
      </c>
      <c r="I727" s="8" t="s">
        <v>4685</v>
      </c>
      <c r="J727" s="8" t="s">
        <v>4686</v>
      </c>
      <c r="K727" s="8" t="s">
        <v>2972</v>
      </c>
    </row>
    <row r="728" spans="1:12">
      <c r="A728" s="908" t="s">
        <v>4682</v>
      </c>
      <c r="B728" s="8"/>
      <c r="C728" s="38"/>
      <c r="D728" s="38"/>
      <c r="E728" s="38"/>
      <c r="F728" s="38"/>
      <c r="G728" s="38"/>
      <c r="H728" s="38"/>
      <c r="I728" s="38"/>
      <c r="J728" s="38"/>
      <c r="K728" s="38"/>
    </row>
    <row r="729" spans="1:12">
      <c r="A729" s="1053" t="s">
        <v>4733</v>
      </c>
      <c r="B729" s="8" t="s">
        <v>4734</v>
      </c>
      <c r="C729" s="38"/>
      <c r="D729" s="38"/>
      <c r="E729" s="38"/>
      <c r="F729" s="38"/>
      <c r="G729" s="38"/>
      <c r="H729" s="131"/>
      <c r="I729" s="131"/>
      <c r="J729" s="131"/>
      <c r="K729" s="131"/>
      <c r="L729" s="35" t="s">
        <v>205</v>
      </c>
    </row>
    <row r="730" spans="1:12">
      <c r="A730" s="1003" t="s">
        <v>4672</v>
      </c>
      <c r="B730" s="8" t="s">
        <v>4735</v>
      </c>
      <c r="C730" s="38"/>
      <c r="D730" s="38"/>
      <c r="E730" s="38"/>
      <c r="F730" s="38"/>
      <c r="G730" s="38"/>
      <c r="H730" s="131"/>
      <c r="I730" s="38"/>
      <c r="J730" s="38"/>
      <c r="K730" s="131"/>
      <c r="L730" s="35" t="s">
        <v>206</v>
      </c>
    </row>
    <row r="731" spans="1:12">
      <c r="A731" s="1053" t="s">
        <v>4736</v>
      </c>
      <c r="B731" s="8" t="s">
        <v>4737</v>
      </c>
      <c r="C731" s="38"/>
      <c r="D731" s="38"/>
      <c r="E731" s="38"/>
      <c r="F731" s="38"/>
      <c r="G731" s="38"/>
      <c r="H731" s="131"/>
      <c r="I731" s="38"/>
      <c r="J731" s="38"/>
      <c r="K731" s="131"/>
    </row>
    <row r="732" spans="1:12">
      <c r="H732" s="756" t="s">
        <v>3764</v>
      </c>
      <c r="I732" s="756" t="s">
        <v>3764</v>
      </c>
      <c r="J732" s="756" t="s">
        <v>3764</v>
      </c>
      <c r="K732" s="756" t="s">
        <v>3764</v>
      </c>
    </row>
    <row r="733" spans="1:12">
      <c r="C733" s="42" t="s">
        <v>4069</v>
      </c>
      <c r="D733" s="42" t="s">
        <v>4722</v>
      </c>
      <c r="E733" s="42" t="s">
        <v>4723</v>
      </c>
      <c r="F733" s="42" t="s">
        <v>4724</v>
      </c>
      <c r="G733" s="42" t="s">
        <v>4725</v>
      </c>
      <c r="H733" s="42" t="s">
        <v>4069</v>
      </c>
      <c r="I733" s="42" t="s">
        <v>4069</v>
      </c>
      <c r="J733" s="42" t="s">
        <v>4069</v>
      </c>
      <c r="K733" s="42" t="s">
        <v>4069</v>
      </c>
    </row>
    <row r="734" spans="1:12">
      <c r="C734" s="42"/>
      <c r="D734" s="42" t="s">
        <v>90</v>
      </c>
      <c r="E734" s="42" t="s">
        <v>90</v>
      </c>
      <c r="F734" s="42" t="s">
        <v>90</v>
      </c>
      <c r="G734" s="42" t="s">
        <v>90</v>
      </c>
      <c r="H734" s="42" t="s">
        <v>90</v>
      </c>
      <c r="I734" s="42" t="s">
        <v>90</v>
      </c>
      <c r="J734" s="42" t="s">
        <v>90</v>
      </c>
      <c r="K734" s="42" t="s">
        <v>90</v>
      </c>
    </row>
    <row r="735" spans="1:12">
      <c r="C735" s="99" t="s">
        <v>114</v>
      </c>
      <c r="D735" s="99" t="s">
        <v>91</v>
      </c>
      <c r="E735" s="99" t="s">
        <v>91</v>
      </c>
      <c r="F735" s="99" t="s">
        <v>91</v>
      </c>
      <c r="G735" s="99" t="s">
        <v>91</v>
      </c>
      <c r="H735" s="99" t="s">
        <v>91</v>
      </c>
      <c r="I735" s="99" t="s">
        <v>91</v>
      </c>
      <c r="J735" s="99" t="s">
        <v>91</v>
      </c>
      <c r="K735" s="99" t="s">
        <v>91</v>
      </c>
    </row>
    <row r="736" spans="1:12">
      <c r="C736" s="47" t="s">
        <v>4726</v>
      </c>
      <c r="D736" s="47" t="s">
        <v>3765</v>
      </c>
      <c r="E736" s="47" t="s">
        <v>3765</v>
      </c>
      <c r="F736" s="47" t="s">
        <v>3765</v>
      </c>
      <c r="G736" s="47" t="s">
        <v>3765</v>
      </c>
      <c r="H736" s="47" t="s">
        <v>3765</v>
      </c>
      <c r="I736" s="47" t="s">
        <v>3765</v>
      </c>
      <c r="J736" s="47" t="s">
        <v>3765</v>
      </c>
      <c r="K736" s="47" t="s">
        <v>3765</v>
      </c>
    </row>
    <row r="737" spans="1:16">
      <c r="D737" s="46" t="s">
        <v>159</v>
      </c>
      <c r="E737" s="46" t="s">
        <v>159</v>
      </c>
      <c r="F737" s="46" t="s">
        <v>159</v>
      </c>
      <c r="G737" s="46" t="s">
        <v>159</v>
      </c>
      <c r="H737" s="41" t="s">
        <v>176</v>
      </c>
      <c r="I737" s="41" t="s">
        <v>176</v>
      </c>
      <c r="J737" s="41" t="s">
        <v>176</v>
      </c>
      <c r="K737" s="41" t="s">
        <v>176</v>
      </c>
    </row>
    <row r="738" spans="1:16">
      <c r="I738" s="41" t="s">
        <v>4385</v>
      </c>
      <c r="J738" s="41" t="s">
        <v>4386</v>
      </c>
      <c r="K738" s="41" t="s">
        <v>3976</v>
      </c>
    </row>
    <row r="740" spans="1:16">
      <c r="A740" s="1" t="s">
        <v>4821</v>
      </c>
    </row>
    <row r="741" spans="1:16">
      <c r="A741" s="224" t="s">
        <v>109</v>
      </c>
    </row>
    <row r="742" spans="1:16">
      <c r="A742" s="54" t="s">
        <v>3509</v>
      </c>
    </row>
    <row r="743" spans="1:16">
      <c r="A743" s="224" t="s">
        <v>1411</v>
      </c>
    </row>
    <row r="745" spans="1:16">
      <c r="A745" s="165" t="s">
        <v>4739</v>
      </c>
    </row>
    <row r="747" spans="1:16" ht="15" customHeight="1">
      <c r="C747" s="2198" t="s">
        <v>274</v>
      </c>
      <c r="D747" s="2199"/>
      <c r="E747" s="2198" t="s">
        <v>277</v>
      </c>
      <c r="F747" s="2200"/>
      <c r="G747" s="2200"/>
      <c r="H747" s="2200"/>
      <c r="I747" s="2200"/>
      <c r="J747" s="2200"/>
      <c r="K747" s="2199"/>
      <c r="L747" s="2202" t="s">
        <v>4286</v>
      </c>
      <c r="M747" s="2202" t="s">
        <v>4287</v>
      </c>
      <c r="N747" s="2202" t="s">
        <v>4288</v>
      </c>
      <c r="O747" s="2202" t="s">
        <v>4289</v>
      </c>
    </row>
    <row r="748" spans="1:16" ht="72">
      <c r="C748" s="97" t="s">
        <v>4740</v>
      </c>
      <c r="D748" s="97" t="s">
        <v>4741</v>
      </c>
      <c r="E748" s="97" t="s">
        <v>4742</v>
      </c>
      <c r="F748" s="97" t="s">
        <v>4743</v>
      </c>
      <c r="G748" s="97" t="s">
        <v>4744</v>
      </c>
      <c r="H748" s="97" t="s">
        <v>4745</v>
      </c>
      <c r="I748" s="97" t="s">
        <v>4746</v>
      </c>
      <c r="J748" s="97" t="s">
        <v>4747</v>
      </c>
      <c r="K748" s="97" t="s">
        <v>4748</v>
      </c>
      <c r="L748" s="2203"/>
      <c r="M748" s="2203"/>
      <c r="N748" s="2203"/>
      <c r="O748" s="2203"/>
    </row>
    <row r="749" spans="1:16">
      <c r="C749" s="8" t="s">
        <v>2974</v>
      </c>
      <c r="D749" s="8" t="s">
        <v>2975</v>
      </c>
      <c r="E749" s="8" t="s">
        <v>2976</v>
      </c>
      <c r="F749" s="8" t="s">
        <v>2977</v>
      </c>
      <c r="G749" s="8" t="s">
        <v>2978</v>
      </c>
      <c r="H749" s="8" t="s">
        <v>2979</v>
      </c>
      <c r="I749" s="8" t="s">
        <v>2980</v>
      </c>
      <c r="J749" s="8" t="s">
        <v>2981</v>
      </c>
      <c r="K749" s="8" t="s">
        <v>2982</v>
      </c>
      <c r="L749" s="8" t="s">
        <v>2983</v>
      </c>
      <c r="M749" s="8" t="s">
        <v>2984</v>
      </c>
      <c r="N749" s="8" t="s">
        <v>2985</v>
      </c>
      <c r="O749" s="8" t="s">
        <v>2986</v>
      </c>
    </row>
    <row r="750" spans="1:16">
      <c r="A750" s="908" t="s">
        <v>4739</v>
      </c>
      <c r="B750" s="8"/>
      <c r="C750" s="38"/>
      <c r="D750" s="38"/>
      <c r="E750" s="38"/>
      <c r="F750" s="38"/>
      <c r="G750" s="38"/>
      <c r="H750" s="38"/>
      <c r="I750" s="38"/>
      <c r="J750" s="38"/>
      <c r="K750" s="38"/>
      <c r="L750" s="38"/>
      <c r="M750" s="38"/>
      <c r="N750" s="38"/>
      <c r="O750" s="38"/>
    </row>
    <row r="751" spans="1:16">
      <c r="A751" s="1003" t="s">
        <v>4290</v>
      </c>
      <c r="B751" s="8" t="s">
        <v>4749</v>
      </c>
      <c r="C751" s="38"/>
      <c r="D751" s="38"/>
      <c r="E751" s="131"/>
      <c r="F751" s="131"/>
      <c r="G751" s="131"/>
      <c r="H751" s="131"/>
      <c r="I751" s="131"/>
      <c r="J751" s="131"/>
      <c r="K751" s="131"/>
      <c r="L751" s="131"/>
      <c r="M751" s="38"/>
      <c r="N751" s="38"/>
      <c r="O751" s="38"/>
      <c r="P751" s="124" t="s">
        <v>4291</v>
      </c>
    </row>
    <row r="752" spans="1:16">
      <c r="A752" s="1003" t="s">
        <v>4292</v>
      </c>
      <c r="B752" s="8" t="s">
        <v>4750</v>
      </c>
      <c r="C752" s="38"/>
      <c r="D752" s="38"/>
      <c r="E752" s="131"/>
      <c r="F752" s="131"/>
      <c r="G752" s="131"/>
      <c r="H752" s="131"/>
      <c r="I752" s="131"/>
      <c r="J752" s="131"/>
      <c r="K752" s="131"/>
      <c r="L752" s="131"/>
      <c r="M752" s="38"/>
      <c r="N752" s="38"/>
      <c r="O752" s="38"/>
      <c r="P752" s="124" t="s">
        <v>4293</v>
      </c>
    </row>
    <row r="753" spans="1:16">
      <c r="A753" s="1003" t="s">
        <v>4389</v>
      </c>
      <c r="B753" s="8" t="s">
        <v>4751</v>
      </c>
      <c r="C753" s="38"/>
      <c r="D753" s="38"/>
      <c r="E753" s="131"/>
      <c r="F753" s="131"/>
      <c r="G753" s="131"/>
      <c r="H753" s="131"/>
      <c r="I753" s="131"/>
      <c r="J753" s="131"/>
      <c r="K753" s="131"/>
      <c r="L753" s="131"/>
      <c r="M753" s="38"/>
      <c r="N753" s="38"/>
      <c r="O753" s="38"/>
      <c r="P753" s="124" t="s">
        <v>4390</v>
      </c>
    </row>
    <row r="754" spans="1:16">
      <c r="A754" s="1003" t="s">
        <v>4391</v>
      </c>
      <c r="B754" s="8" t="s">
        <v>4752</v>
      </c>
      <c r="C754" s="38"/>
      <c r="D754" s="38"/>
      <c r="E754" s="131"/>
      <c r="F754" s="131"/>
      <c r="G754" s="131"/>
      <c r="H754" s="131"/>
      <c r="I754" s="131"/>
      <c r="J754" s="131"/>
      <c r="K754" s="131"/>
      <c r="L754" s="131"/>
      <c r="M754" s="38"/>
      <c r="N754" s="38"/>
      <c r="O754" s="38"/>
      <c r="P754" s="124" t="s">
        <v>4392</v>
      </c>
    </row>
    <row r="755" spans="1:16">
      <c r="A755" s="1003" t="s">
        <v>4393</v>
      </c>
      <c r="B755" s="8" t="s">
        <v>4753</v>
      </c>
      <c r="C755" s="38"/>
      <c r="D755" s="38"/>
      <c r="E755" s="131"/>
      <c r="F755" s="131"/>
      <c r="G755" s="131"/>
      <c r="H755" s="131"/>
      <c r="I755" s="131"/>
      <c r="J755" s="131"/>
      <c r="K755" s="131"/>
      <c r="L755" s="131"/>
      <c r="M755" s="38"/>
      <c r="N755" s="38"/>
      <c r="O755" s="38"/>
      <c r="P755" s="124" t="s">
        <v>4394</v>
      </c>
    </row>
    <row r="756" spans="1:16">
      <c r="A756" s="1003" t="s">
        <v>4294</v>
      </c>
      <c r="B756" s="8" t="s">
        <v>4754</v>
      </c>
      <c r="C756" s="38"/>
      <c r="D756" s="38"/>
      <c r="E756" s="131"/>
      <c r="F756" s="131"/>
      <c r="G756" s="131"/>
      <c r="H756" s="131"/>
      <c r="I756" s="131"/>
      <c r="J756" s="131"/>
      <c r="K756" s="131"/>
      <c r="L756" s="131"/>
      <c r="M756" s="38"/>
      <c r="N756" s="38"/>
      <c r="O756" s="38"/>
      <c r="P756" s="35" t="s">
        <v>4295</v>
      </c>
    </row>
    <row r="757" spans="1:16">
      <c r="A757" s="1003" t="s">
        <v>4298</v>
      </c>
      <c r="B757" s="8" t="s">
        <v>4755</v>
      </c>
      <c r="C757" s="38"/>
      <c r="D757" s="38"/>
      <c r="E757" s="131"/>
      <c r="F757" s="131"/>
      <c r="G757" s="131"/>
      <c r="H757" s="131"/>
      <c r="I757" s="131"/>
      <c r="J757" s="131"/>
      <c r="K757" s="131"/>
      <c r="L757" s="131"/>
      <c r="M757" s="38"/>
      <c r="N757" s="38"/>
      <c r="O757" s="38"/>
      <c r="P757" s="124" t="s">
        <v>4299</v>
      </c>
    </row>
    <row r="758" spans="1:16">
      <c r="A758" s="1003" t="s">
        <v>4637</v>
      </c>
      <c r="B758" s="8" t="s">
        <v>4756</v>
      </c>
      <c r="C758" s="38"/>
      <c r="D758" s="38"/>
      <c r="E758" s="131"/>
      <c r="F758" s="131"/>
      <c r="G758" s="131"/>
      <c r="H758" s="131"/>
      <c r="I758" s="131"/>
      <c r="J758" s="131"/>
      <c r="K758" s="131"/>
      <c r="L758" s="131"/>
      <c r="M758" s="38"/>
      <c r="N758" s="38"/>
      <c r="O758" s="38"/>
      <c r="P758" s="124" t="s">
        <v>4639</v>
      </c>
    </row>
    <row r="759" spans="1:16">
      <c r="A759" s="1003" t="s">
        <v>4321</v>
      </c>
      <c r="B759" s="8" t="s">
        <v>4757</v>
      </c>
      <c r="C759" s="38"/>
      <c r="D759" s="38"/>
      <c r="E759" s="131"/>
      <c r="F759" s="131"/>
      <c r="G759" s="131"/>
      <c r="H759" s="131"/>
      <c r="I759" s="131"/>
      <c r="J759" s="131"/>
      <c r="K759" s="131"/>
      <c r="L759" s="131"/>
      <c r="M759" s="38"/>
      <c r="N759" s="38"/>
      <c r="O759" s="38"/>
      <c r="P759" s="124" t="s">
        <v>4323</v>
      </c>
    </row>
    <row r="760" spans="1:16">
      <c r="A760" s="1003" t="s">
        <v>4696</v>
      </c>
      <c r="B760" s="8" t="s">
        <v>4758</v>
      </c>
      <c r="C760" s="38"/>
      <c r="D760" s="38"/>
      <c r="E760" s="131"/>
      <c r="F760" s="131"/>
      <c r="G760" s="131"/>
      <c r="H760" s="131"/>
      <c r="I760" s="131"/>
      <c r="J760" s="131"/>
      <c r="K760" s="131"/>
      <c r="L760" s="131"/>
      <c r="M760" s="38"/>
      <c r="N760" s="38"/>
      <c r="O760" s="38"/>
      <c r="P760" s="124" t="s">
        <v>4698</v>
      </c>
    </row>
    <row r="761" spans="1:16">
      <c r="A761" s="1003" t="s">
        <v>4395</v>
      </c>
      <c r="B761" s="8" t="s">
        <v>4759</v>
      </c>
      <c r="C761" s="38"/>
      <c r="D761" s="38"/>
      <c r="E761" s="131"/>
      <c r="F761" s="131"/>
      <c r="G761" s="131"/>
      <c r="H761" s="131"/>
      <c r="I761" s="131"/>
      <c r="J761" s="131"/>
      <c r="K761" s="131"/>
      <c r="L761" s="131"/>
      <c r="M761" s="38"/>
      <c r="N761" s="38"/>
      <c r="O761" s="38"/>
      <c r="P761" s="35" t="s">
        <v>4396</v>
      </c>
    </row>
    <row r="762" spans="1:16">
      <c r="A762" s="1003" t="s">
        <v>4305</v>
      </c>
      <c r="B762" s="8" t="s">
        <v>4760</v>
      </c>
      <c r="C762" s="38"/>
      <c r="D762" s="38"/>
      <c r="E762" s="131"/>
      <c r="F762" s="131"/>
      <c r="G762" s="131"/>
      <c r="H762" s="131"/>
      <c r="I762" s="131"/>
      <c r="J762" s="131"/>
      <c r="K762" s="131"/>
      <c r="L762" s="131"/>
      <c r="M762" s="38"/>
      <c r="N762" s="38"/>
      <c r="O762" s="38"/>
      <c r="P762" s="124" t="s">
        <v>4306</v>
      </c>
    </row>
    <row r="763" spans="1:16">
      <c r="A763" s="1003" t="s">
        <v>4307</v>
      </c>
      <c r="B763" s="8" t="s">
        <v>4761</v>
      </c>
      <c r="C763" s="38"/>
      <c r="D763" s="38"/>
      <c r="E763" s="131"/>
      <c r="F763" s="131"/>
      <c r="G763" s="131"/>
      <c r="H763" s="131"/>
      <c r="I763" s="131"/>
      <c r="J763" s="131"/>
      <c r="K763" s="131"/>
      <c r="L763" s="131"/>
      <c r="M763" s="38"/>
      <c r="N763" s="38"/>
      <c r="O763" s="38"/>
      <c r="P763" s="124" t="s">
        <v>4308</v>
      </c>
    </row>
    <row r="764" spans="1:16">
      <c r="A764" s="1003" t="s">
        <v>4309</v>
      </c>
      <c r="B764" s="8" t="s">
        <v>4762</v>
      </c>
      <c r="C764" s="38"/>
      <c r="D764" s="38"/>
      <c r="E764" s="131"/>
      <c r="F764" s="131"/>
      <c r="G764" s="131"/>
      <c r="H764" s="131"/>
      <c r="I764" s="131"/>
      <c r="J764" s="131"/>
      <c r="K764" s="131"/>
      <c r="L764" s="131"/>
      <c r="M764" s="38"/>
      <c r="N764" s="38"/>
      <c r="O764" s="38"/>
      <c r="P764" s="124" t="s">
        <v>4310</v>
      </c>
    </row>
    <row r="765" spans="1:16">
      <c r="A765" s="1003" t="s">
        <v>4311</v>
      </c>
      <c r="B765" s="8" t="s">
        <v>4763</v>
      </c>
      <c r="C765" s="38"/>
      <c r="D765" s="38"/>
      <c r="E765" s="131"/>
      <c r="F765" s="131"/>
      <c r="G765" s="131"/>
      <c r="H765" s="131"/>
      <c r="I765" s="131"/>
      <c r="J765" s="131"/>
      <c r="K765" s="131"/>
      <c r="L765" s="131"/>
      <c r="M765" s="38"/>
      <c r="N765" s="38"/>
      <c r="O765" s="38"/>
      <c r="P765" s="35" t="s">
        <v>4312</v>
      </c>
    </row>
    <row r="766" spans="1:16">
      <c r="A766" s="1003" t="s">
        <v>4704</v>
      </c>
      <c r="B766" s="8" t="s">
        <v>4764</v>
      </c>
      <c r="C766" s="38"/>
      <c r="D766" s="38"/>
      <c r="E766" s="131"/>
      <c r="F766" s="131"/>
      <c r="G766" s="131"/>
      <c r="H766" s="131"/>
      <c r="I766" s="131"/>
      <c r="J766" s="131"/>
      <c r="K766" s="131"/>
      <c r="L766" s="131"/>
      <c r="M766" s="38"/>
      <c r="N766" s="38"/>
      <c r="O766" s="38"/>
      <c r="P766" s="124" t="s">
        <v>4706</v>
      </c>
    </row>
    <row r="767" spans="1:16">
      <c r="A767" s="1003" t="s">
        <v>4649</v>
      </c>
      <c r="B767" s="8" t="s">
        <v>4765</v>
      </c>
      <c r="C767" s="38"/>
      <c r="D767" s="38"/>
      <c r="E767" s="131"/>
      <c r="F767" s="131"/>
      <c r="G767" s="131"/>
      <c r="H767" s="131"/>
      <c r="I767" s="131"/>
      <c r="J767" s="131"/>
      <c r="K767" s="131"/>
      <c r="L767" s="131"/>
      <c r="M767" s="38"/>
      <c r="N767" s="38"/>
      <c r="O767" s="38"/>
      <c r="P767" s="124" t="s">
        <v>4651</v>
      </c>
    </row>
    <row r="768" spans="1:16">
      <c r="A768" s="1003" t="s">
        <v>4652</v>
      </c>
      <c r="B768" s="8" t="s">
        <v>4766</v>
      </c>
      <c r="C768" s="38"/>
      <c r="D768" s="38"/>
      <c r="E768" s="131"/>
      <c r="F768" s="131"/>
      <c r="G768" s="131"/>
      <c r="H768" s="131"/>
      <c r="I768" s="131"/>
      <c r="J768" s="131"/>
      <c r="K768" s="131"/>
      <c r="L768" s="131"/>
      <c r="M768" s="38"/>
      <c r="N768" s="38"/>
      <c r="O768" s="38"/>
      <c r="P768" s="124" t="s">
        <v>4654</v>
      </c>
    </row>
    <row r="769" spans="1:16">
      <c r="A769" s="1003" t="s">
        <v>4313</v>
      </c>
      <c r="B769" s="8" t="s">
        <v>4767</v>
      </c>
      <c r="C769" s="38"/>
      <c r="D769" s="38"/>
      <c r="E769" s="131"/>
      <c r="F769" s="131"/>
      <c r="G769" s="131"/>
      <c r="H769" s="131"/>
      <c r="I769" s="131"/>
      <c r="J769" s="131"/>
      <c r="K769" s="131"/>
      <c r="L769" s="131"/>
      <c r="M769" s="38"/>
      <c r="N769" s="38"/>
      <c r="O769" s="38"/>
      <c r="P769" s="124" t="s">
        <v>4314</v>
      </c>
    </row>
    <row r="770" spans="1:16">
      <c r="A770" s="321" t="s">
        <v>4399</v>
      </c>
      <c r="B770" s="8" t="s">
        <v>4768</v>
      </c>
      <c r="C770" s="38"/>
      <c r="D770" s="38"/>
      <c r="E770" s="131"/>
      <c r="F770" s="131"/>
      <c r="G770" s="131"/>
      <c r="H770" s="131"/>
      <c r="I770" s="131"/>
      <c r="J770" s="131"/>
      <c r="K770" s="131"/>
      <c r="L770" s="131"/>
      <c r="M770" s="38"/>
      <c r="N770" s="38"/>
      <c r="O770" s="38"/>
      <c r="P770" s="124" t="s">
        <v>4400</v>
      </c>
    </row>
    <row r="771" spans="1:16">
      <c r="A771" s="1003" t="s">
        <v>4315</v>
      </c>
      <c r="B771" s="8" t="s">
        <v>4769</v>
      </c>
      <c r="C771" s="38"/>
      <c r="D771" s="38"/>
      <c r="E771" s="131"/>
      <c r="F771" s="131"/>
      <c r="G771" s="131"/>
      <c r="H771" s="131"/>
      <c r="I771" s="131"/>
      <c r="J771" s="131"/>
      <c r="K771" s="131"/>
      <c r="L771" s="131"/>
      <c r="M771" s="38"/>
      <c r="N771" s="38"/>
      <c r="O771" s="38"/>
      <c r="P771" s="124" t="s">
        <v>4316</v>
      </c>
    </row>
    <row r="772" spans="1:16">
      <c r="A772" s="1003" t="s">
        <v>4317</v>
      </c>
      <c r="B772" s="8" t="s">
        <v>4770</v>
      </c>
      <c r="C772" s="38"/>
      <c r="D772" s="38"/>
      <c r="E772" s="131"/>
      <c r="F772" s="131"/>
      <c r="G772" s="131"/>
      <c r="H772" s="131"/>
      <c r="I772" s="131"/>
      <c r="J772" s="131"/>
      <c r="K772" s="131"/>
      <c r="L772" s="131"/>
      <c r="M772" s="38"/>
      <c r="N772" s="38"/>
      <c r="O772" s="38"/>
      <c r="P772" s="124" t="s">
        <v>4318</v>
      </c>
    </row>
    <row r="773" spans="1:16">
      <c r="A773" s="1003" t="s">
        <v>4319</v>
      </c>
      <c r="B773" s="8" t="s">
        <v>4771</v>
      </c>
      <c r="C773" s="38"/>
      <c r="D773" s="38"/>
      <c r="E773" s="131"/>
      <c r="F773" s="131"/>
      <c r="G773" s="131"/>
      <c r="H773" s="131"/>
      <c r="I773" s="131"/>
      <c r="J773" s="131"/>
      <c r="K773" s="131"/>
      <c r="L773" s="131"/>
      <c r="M773" s="38"/>
      <c r="N773" s="38"/>
      <c r="O773" s="38"/>
      <c r="P773" s="124" t="s">
        <v>4320</v>
      </c>
    </row>
    <row r="774" spans="1:16">
      <c r="A774" s="1003" t="s">
        <v>4401</v>
      </c>
      <c r="B774" s="8" t="s">
        <v>4772</v>
      </c>
      <c r="C774" s="38"/>
      <c r="D774" s="38"/>
      <c r="E774" s="131"/>
      <c r="F774" s="131"/>
      <c r="G774" s="131"/>
      <c r="H774" s="131"/>
      <c r="I774" s="131"/>
      <c r="J774" s="131"/>
      <c r="K774" s="131"/>
      <c r="L774" s="131"/>
      <c r="M774" s="38"/>
      <c r="N774" s="38"/>
      <c r="O774" s="38"/>
      <c r="P774" s="124" t="s">
        <v>4402</v>
      </c>
    </row>
    <row r="775" spans="1:16">
      <c r="A775" s="1003" t="s">
        <v>4403</v>
      </c>
      <c r="B775" s="8" t="s">
        <v>4773</v>
      </c>
      <c r="C775" s="38"/>
      <c r="D775" s="38"/>
      <c r="E775" s="131"/>
      <c r="F775" s="131"/>
      <c r="G775" s="131"/>
      <c r="H775" s="131"/>
      <c r="I775" s="131"/>
      <c r="J775" s="131"/>
      <c r="K775" s="131"/>
      <c r="L775" s="131"/>
      <c r="M775" s="38"/>
      <c r="N775" s="38"/>
      <c r="O775" s="38"/>
      <c r="P775" s="35" t="s">
        <v>4404</v>
      </c>
    </row>
    <row r="776" spans="1:16" ht="15" customHeight="1">
      <c r="A776" s="1003" t="s">
        <v>4405</v>
      </c>
      <c r="B776" s="8" t="s">
        <v>4774</v>
      </c>
      <c r="C776" s="38"/>
      <c r="D776" s="38"/>
      <c r="E776" s="131"/>
      <c r="F776" s="131"/>
      <c r="G776" s="131"/>
      <c r="H776" s="131"/>
      <c r="I776" s="131"/>
      <c r="J776" s="131"/>
      <c r="K776" s="131"/>
      <c r="L776" s="131"/>
      <c r="M776" s="38"/>
      <c r="N776" s="38"/>
      <c r="O776" s="38"/>
      <c r="P776" s="124" t="s">
        <v>4406</v>
      </c>
    </row>
    <row r="777" spans="1:16">
      <c r="A777" s="1003" t="s">
        <v>4300</v>
      </c>
      <c r="B777" s="8" t="s">
        <v>4775</v>
      </c>
      <c r="C777" s="38"/>
      <c r="D777" s="38"/>
      <c r="E777" s="131"/>
      <c r="F777" s="131"/>
      <c r="G777" s="131"/>
      <c r="H777" s="131"/>
      <c r="I777" s="131"/>
      <c r="J777" s="131"/>
      <c r="K777" s="131"/>
      <c r="L777" s="131"/>
      <c r="M777" s="38"/>
      <c r="N777" s="38"/>
      <c r="O777" s="38"/>
      <c r="P777" s="124" t="s">
        <v>4302</v>
      </c>
    </row>
    <row r="778" spans="1:16">
      <c r="A778" s="1003" t="s">
        <v>4324</v>
      </c>
      <c r="B778" s="8" t="s">
        <v>4776</v>
      </c>
      <c r="C778" s="38"/>
      <c r="D778" s="38"/>
      <c r="E778" s="131"/>
      <c r="F778" s="131"/>
      <c r="G778" s="131"/>
      <c r="H778" s="131"/>
      <c r="I778" s="131"/>
      <c r="J778" s="131"/>
      <c r="K778" s="131"/>
      <c r="L778" s="131"/>
      <c r="M778" s="38"/>
      <c r="N778" s="38"/>
      <c r="O778" s="38"/>
      <c r="P778" s="124" t="s">
        <v>4325</v>
      </c>
    </row>
    <row r="779" spans="1:16">
      <c r="A779" s="1003" t="s">
        <v>4326</v>
      </c>
      <c r="B779" s="8" t="s">
        <v>4777</v>
      </c>
      <c r="C779" s="38"/>
      <c r="D779" s="38"/>
      <c r="E779" s="131"/>
      <c r="F779" s="131"/>
      <c r="G779" s="131"/>
      <c r="H779" s="131"/>
      <c r="I779" s="131"/>
      <c r="J779" s="131"/>
      <c r="K779" s="131"/>
      <c r="L779" s="131"/>
      <c r="M779" s="38"/>
      <c r="N779" s="38"/>
      <c r="O779" s="38"/>
      <c r="P779" s="124" t="s">
        <v>4327</v>
      </c>
    </row>
    <row r="780" spans="1:16">
      <c r="A780" s="1003" t="s">
        <v>4666</v>
      </c>
      <c r="B780" s="8" t="s">
        <v>4778</v>
      </c>
      <c r="C780" s="38"/>
      <c r="D780" s="38"/>
      <c r="E780" s="131"/>
      <c r="F780" s="131"/>
      <c r="G780" s="131"/>
      <c r="H780" s="131"/>
      <c r="I780" s="131"/>
      <c r="J780" s="131"/>
      <c r="K780" s="131"/>
      <c r="L780" s="131"/>
      <c r="M780" s="38"/>
      <c r="N780" s="38"/>
      <c r="O780" s="38"/>
      <c r="P780" s="124" t="s">
        <v>4668</v>
      </c>
    </row>
    <row r="781" spans="1:16">
      <c r="A781" s="1003" t="s">
        <v>4328</v>
      </c>
      <c r="B781" s="8" t="s">
        <v>4779</v>
      </c>
      <c r="C781" s="38"/>
      <c r="D781" s="38"/>
      <c r="E781" s="131"/>
      <c r="F781" s="131"/>
      <c r="G781" s="131"/>
      <c r="H781" s="131"/>
      <c r="I781" s="131"/>
      <c r="J781" s="131"/>
      <c r="K781" s="131"/>
      <c r="L781" s="131"/>
      <c r="M781" s="38"/>
      <c r="N781" s="38"/>
      <c r="O781" s="38"/>
      <c r="P781" s="124" t="s">
        <v>4329</v>
      </c>
    </row>
    <row r="782" spans="1:16" ht="51.75" customHeight="1">
      <c r="F782" s="42" t="s">
        <v>2415</v>
      </c>
      <c r="H782" s="42" t="s">
        <v>2415</v>
      </c>
      <c r="J782" s="42" t="s">
        <v>2415</v>
      </c>
      <c r="L782" s="42" t="s">
        <v>3764</v>
      </c>
      <c r="M782" s="42" t="s">
        <v>3764</v>
      </c>
      <c r="N782" s="42" t="s">
        <v>3764</v>
      </c>
      <c r="O782" s="42" t="s">
        <v>3764</v>
      </c>
      <c r="P782" s="614"/>
    </row>
    <row r="783" spans="1:16" ht="51.75" customHeight="1">
      <c r="D783" s="42" t="s">
        <v>90</v>
      </c>
      <c r="F783" s="42" t="s">
        <v>90</v>
      </c>
      <c r="G783" s="42" t="s">
        <v>90</v>
      </c>
      <c r="H783" s="42" t="s">
        <v>90</v>
      </c>
      <c r="I783" s="42" t="s">
        <v>90</v>
      </c>
      <c r="J783" s="42" t="s">
        <v>90</v>
      </c>
      <c r="K783" s="42" t="s">
        <v>90</v>
      </c>
      <c r="L783" s="42" t="s">
        <v>90</v>
      </c>
      <c r="M783" s="42" t="s">
        <v>90</v>
      </c>
      <c r="N783" s="42" t="s">
        <v>90</v>
      </c>
      <c r="O783" s="42" t="s">
        <v>90</v>
      </c>
      <c r="P783" s="614"/>
    </row>
    <row r="784" spans="1:16" ht="51.75" customHeight="1">
      <c r="C784" s="42" t="s">
        <v>4780</v>
      </c>
      <c r="D784" s="42" t="s">
        <v>4780</v>
      </c>
      <c r="E784" s="42" t="s">
        <v>4781</v>
      </c>
      <c r="F784" s="42" t="s">
        <v>4782</v>
      </c>
      <c r="H784" s="42" t="s">
        <v>4783</v>
      </c>
      <c r="J784" s="42" t="s">
        <v>4784</v>
      </c>
      <c r="L784" s="42" t="s">
        <v>4071</v>
      </c>
      <c r="M784" s="42" t="s">
        <v>4071</v>
      </c>
      <c r="N784" s="42" t="s">
        <v>4071</v>
      </c>
      <c r="O784" s="42" t="s">
        <v>4071</v>
      </c>
      <c r="P784" s="614"/>
    </row>
    <row r="785" spans="1:15" ht="51.75" customHeight="1">
      <c r="C785" s="41" t="s">
        <v>114</v>
      </c>
      <c r="D785" s="41" t="s">
        <v>91</v>
      </c>
      <c r="E785" s="41" t="s">
        <v>114</v>
      </c>
      <c r="F785" s="41" t="s">
        <v>91</v>
      </c>
      <c r="G785" s="41" t="s">
        <v>141</v>
      </c>
      <c r="H785" s="41" t="s">
        <v>91</v>
      </c>
      <c r="I785" s="41" t="s">
        <v>141</v>
      </c>
      <c r="J785" s="41" t="s">
        <v>91</v>
      </c>
      <c r="K785" s="41" t="s">
        <v>141</v>
      </c>
      <c r="L785" s="41" t="s">
        <v>91</v>
      </c>
      <c r="M785" s="41" t="s">
        <v>91</v>
      </c>
      <c r="N785" s="41" t="s">
        <v>91</v>
      </c>
      <c r="O785" s="41" t="s">
        <v>91</v>
      </c>
    </row>
    <row r="786" spans="1:15">
      <c r="C786" s="47" t="s">
        <v>3765</v>
      </c>
      <c r="D786" s="47" t="s">
        <v>3765</v>
      </c>
      <c r="E786" s="47" t="s">
        <v>3765</v>
      </c>
      <c r="F786" s="47" t="s">
        <v>3765</v>
      </c>
      <c r="G786" s="41" t="s">
        <v>4785</v>
      </c>
      <c r="H786" s="47" t="s">
        <v>3765</v>
      </c>
      <c r="I786" s="41" t="s">
        <v>4786</v>
      </c>
      <c r="J786" s="47" t="s">
        <v>3765</v>
      </c>
      <c r="K786" s="41" t="s">
        <v>4787</v>
      </c>
      <c r="L786" s="47" t="s">
        <v>3765</v>
      </c>
      <c r="M786" s="47" t="s">
        <v>3765</v>
      </c>
      <c r="N786" s="47" t="s">
        <v>3765</v>
      </c>
      <c r="O786" s="47" t="s">
        <v>3765</v>
      </c>
    </row>
    <row r="787" spans="1:15">
      <c r="C787" s="41" t="s">
        <v>4680</v>
      </c>
      <c r="D787" s="41" t="s">
        <v>159</v>
      </c>
      <c r="E787" s="41" t="s">
        <v>4680</v>
      </c>
      <c r="F787" s="41" t="s">
        <v>1217</v>
      </c>
      <c r="G787" s="41"/>
      <c r="H787" s="41" t="s">
        <v>1217</v>
      </c>
      <c r="I787" s="41"/>
      <c r="J787" s="41" t="s">
        <v>1217</v>
      </c>
      <c r="K787" s="41"/>
      <c r="L787" s="41" t="s">
        <v>176</v>
      </c>
      <c r="M787" s="41" t="s">
        <v>176</v>
      </c>
      <c r="N787" s="41" t="s">
        <v>176</v>
      </c>
      <c r="O787" s="41" t="s">
        <v>176</v>
      </c>
    </row>
    <row r="788" spans="1:15">
      <c r="C788" s="41"/>
      <c r="D788" s="41"/>
      <c r="E788" s="41"/>
      <c r="F788" s="41"/>
      <c r="G788" s="41"/>
      <c r="H788" s="41"/>
      <c r="I788" s="41"/>
      <c r="J788" s="41"/>
      <c r="K788" s="41"/>
      <c r="L788" s="41"/>
      <c r="M788" s="41" t="s">
        <v>4385</v>
      </c>
      <c r="N788" s="41" t="s">
        <v>4386</v>
      </c>
      <c r="O788" s="41" t="s">
        <v>3976</v>
      </c>
    </row>
    <row r="789" spans="1:15">
      <c r="C789" s="944"/>
    </row>
    <row r="790" spans="1:15">
      <c r="A790" s="1" t="s">
        <v>4822</v>
      </c>
    </row>
    <row r="791" spans="1:15">
      <c r="A791" s="224" t="s">
        <v>109</v>
      </c>
    </row>
    <row r="792" spans="1:15">
      <c r="A792" s="224" t="s">
        <v>1411</v>
      </c>
    </row>
    <row r="793" spans="1:15">
      <c r="A793" s="54" t="s">
        <v>3509</v>
      </c>
    </row>
    <row r="794" spans="1:15">
      <c r="A794" s="224" t="s">
        <v>1256</v>
      </c>
    </row>
    <row r="795" spans="1:15">
      <c r="A795" s="224" t="s">
        <v>1252</v>
      </c>
    </row>
    <row r="796" spans="1:15" ht="15" customHeight="1">
      <c r="A796" s="224" t="s">
        <v>4728</v>
      </c>
      <c r="B796" s="906" t="s">
        <v>4729</v>
      </c>
      <c r="C796" s="597" t="s">
        <v>2987</v>
      </c>
      <c r="D796" s="906" t="s">
        <v>6368</v>
      </c>
    </row>
    <row r="798" spans="1:15">
      <c r="A798" s="165" t="s">
        <v>4739</v>
      </c>
    </row>
    <row r="800" spans="1:15" ht="15" customHeight="1">
      <c r="C800" s="2198" t="s">
        <v>274</v>
      </c>
      <c r="D800" s="2199"/>
      <c r="E800" s="2198" t="s">
        <v>277</v>
      </c>
      <c r="F800" s="2200"/>
      <c r="G800" s="2200"/>
      <c r="H800" s="2200"/>
      <c r="I800" s="2200"/>
      <c r="J800" s="2200"/>
      <c r="K800" s="2199"/>
      <c r="L800" s="2202" t="s">
        <v>4286</v>
      </c>
      <c r="M800" s="2202" t="s">
        <v>4287</v>
      </c>
      <c r="N800" s="2202" t="s">
        <v>4288</v>
      </c>
      <c r="O800" s="2202" t="s">
        <v>4289</v>
      </c>
    </row>
    <row r="801" spans="1:15" ht="72">
      <c r="C801" s="97" t="s">
        <v>4740</v>
      </c>
      <c r="D801" s="97" t="s">
        <v>4741</v>
      </c>
      <c r="E801" s="97" t="s">
        <v>4742</v>
      </c>
      <c r="F801" s="97" t="s">
        <v>4743</v>
      </c>
      <c r="G801" s="97" t="s">
        <v>4744</v>
      </c>
      <c r="H801" s="97" t="s">
        <v>4745</v>
      </c>
      <c r="I801" s="97" t="s">
        <v>4746</v>
      </c>
      <c r="J801" s="97" t="s">
        <v>4747</v>
      </c>
      <c r="K801" s="97" t="s">
        <v>4748</v>
      </c>
      <c r="L801" s="2203"/>
      <c r="M801" s="2203"/>
      <c r="N801" s="2203"/>
      <c r="O801" s="2203"/>
    </row>
    <row r="802" spans="1:15">
      <c r="C802" s="8" t="s">
        <v>2974</v>
      </c>
      <c r="D802" s="8" t="s">
        <v>2975</v>
      </c>
      <c r="E802" s="8" t="s">
        <v>2976</v>
      </c>
      <c r="F802" s="8" t="s">
        <v>2977</v>
      </c>
      <c r="G802" s="8" t="s">
        <v>2978</v>
      </c>
      <c r="H802" s="8" t="s">
        <v>2979</v>
      </c>
      <c r="I802" s="8" t="s">
        <v>2980</v>
      </c>
      <c r="J802" s="8" t="s">
        <v>2981</v>
      </c>
      <c r="K802" s="8" t="s">
        <v>2982</v>
      </c>
      <c r="L802" s="8" t="s">
        <v>2983</v>
      </c>
      <c r="M802" s="8" t="s">
        <v>2984</v>
      </c>
      <c r="N802" s="8" t="s">
        <v>2985</v>
      </c>
      <c r="O802" s="8" t="s">
        <v>2986</v>
      </c>
    </row>
    <row r="803" spans="1:15">
      <c r="A803" s="908" t="s">
        <v>4739</v>
      </c>
      <c r="B803" s="8"/>
      <c r="C803" s="38"/>
      <c r="D803" s="38"/>
      <c r="E803" s="38"/>
      <c r="F803" s="38"/>
      <c r="G803" s="38"/>
      <c r="H803" s="38"/>
      <c r="I803" s="38"/>
      <c r="J803" s="38"/>
      <c r="K803" s="38"/>
      <c r="L803" s="38"/>
      <c r="M803" s="38"/>
      <c r="N803" s="38"/>
      <c r="O803" s="38"/>
    </row>
    <row r="804" spans="1:15">
      <c r="A804" s="321" t="s">
        <v>4789</v>
      </c>
      <c r="B804" s="8" t="s">
        <v>4790</v>
      </c>
      <c r="C804" s="38"/>
      <c r="D804" s="38"/>
      <c r="E804" s="131"/>
      <c r="F804" s="131"/>
      <c r="G804" s="131"/>
      <c r="H804" s="131"/>
      <c r="I804" s="131"/>
      <c r="J804" s="131"/>
      <c r="K804" s="131"/>
      <c r="L804" s="131"/>
      <c r="M804" s="38"/>
      <c r="N804" s="38"/>
      <c r="O804" s="38"/>
    </row>
    <row r="805" spans="1:15">
      <c r="F805" s="42" t="s">
        <v>2415</v>
      </c>
      <c r="H805" s="42" t="s">
        <v>2415</v>
      </c>
      <c r="J805" s="42" t="s">
        <v>2415</v>
      </c>
      <c r="L805" s="42" t="s">
        <v>3764</v>
      </c>
      <c r="M805" s="42" t="s">
        <v>3764</v>
      </c>
      <c r="N805" s="42" t="s">
        <v>3764</v>
      </c>
      <c r="O805" s="42" t="s">
        <v>3764</v>
      </c>
    </row>
    <row r="806" spans="1:15">
      <c r="C806" s="42"/>
      <c r="D806" s="42" t="s">
        <v>90</v>
      </c>
      <c r="E806" s="42"/>
      <c r="F806" s="42" t="s">
        <v>90</v>
      </c>
      <c r="G806" s="42" t="s">
        <v>90</v>
      </c>
      <c r="H806" s="42" t="s">
        <v>90</v>
      </c>
      <c r="I806" s="42" t="s">
        <v>90</v>
      </c>
      <c r="J806" s="42" t="s">
        <v>90</v>
      </c>
      <c r="K806" s="42" t="s">
        <v>90</v>
      </c>
      <c r="L806" s="42" t="s">
        <v>90</v>
      </c>
      <c r="M806" s="42" t="s">
        <v>90</v>
      </c>
      <c r="N806" s="42" t="s">
        <v>90</v>
      </c>
      <c r="O806" s="42" t="s">
        <v>90</v>
      </c>
    </row>
    <row r="807" spans="1:15">
      <c r="C807" s="42" t="s">
        <v>4780</v>
      </c>
      <c r="D807" s="42" t="s">
        <v>4780</v>
      </c>
      <c r="E807" s="42" t="s">
        <v>4781</v>
      </c>
      <c r="F807" s="42" t="s">
        <v>4782</v>
      </c>
      <c r="H807" s="42" t="s">
        <v>4783</v>
      </c>
      <c r="J807" s="42" t="s">
        <v>4784</v>
      </c>
      <c r="L807" s="42" t="s">
        <v>4071</v>
      </c>
      <c r="M807" s="42" t="s">
        <v>4071</v>
      </c>
      <c r="N807" s="42" t="s">
        <v>4071</v>
      </c>
      <c r="O807" s="42" t="s">
        <v>4071</v>
      </c>
    </row>
    <row r="808" spans="1:15">
      <c r="C808" s="41" t="s">
        <v>114</v>
      </c>
      <c r="D808" s="41" t="s">
        <v>91</v>
      </c>
      <c r="E808" s="41" t="s">
        <v>114</v>
      </c>
      <c r="F808" s="41" t="s">
        <v>91</v>
      </c>
      <c r="G808" s="41" t="s">
        <v>141</v>
      </c>
      <c r="H808" s="41" t="s">
        <v>91</v>
      </c>
      <c r="I808" s="41" t="s">
        <v>141</v>
      </c>
      <c r="J808" s="41" t="s">
        <v>91</v>
      </c>
      <c r="K808" s="41" t="s">
        <v>141</v>
      </c>
      <c r="L808" s="41" t="s">
        <v>91</v>
      </c>
      <c r="M808" s="41" t="s">
        <v>91</v>
      </c>
      <c r="N808" s="41" t="s">
        <v>91</v>
      </c>
      <c r="O808" s="41" t="s">
        <v>91</v>
      </c>
    </row>
    <row r="809" spans="1:15">
      <c r="C809" s="47" t="s">
        <v>3765</v>
      </c>
      <c r="D809" s="47" t="s">
        <v>3765</v>
      </c>
      <c r="E809" s="47" t="s">
        <v>3765</v>
      </c>
      <c r="F809" s="47" t="s">
        <v>3765</v>
      </c>
      <c r="G809" s="41" t="s">
        <v>4785</v>
      </c>
      <c r="H809" s="47" t="s">
        <v>3765</v>
      </c>
      <c r="I809" s="41" t="s">
        <v>4786</v>
      </c>
      <c r="J809" s="47" t="s">
        <v>3765</v>
      </c>
      <c r="K809" s="41" t="s">
        <v>4787</v>
      </c>
      <c r="L809" s="47" t="s">
        <v>3765</v>
      </c>
      <c r="M809" s="47" t="s">
        <v>3765</v>
      </c>
      <c r="N809" s="47" t="s">
        <v>3765</v>
      </c>
      <c r="O809" s="47" t="s">
        <v>3765</v>
      </c>
    </row>
    <row r="810" spans="1:15">
      <c r="C810" s="41" t="s">
        <v>4680</v>
      </c>
      <c r="D810" s="41" t="s">
        <v>159</v>
      </c>
      <c r="E810" s="41" t="s">
        <v>4680</v>
      </c>
      <c r="F810" s="41" t="s">
        <v>1217</v>
      </c>
      <c r="G810" s="41"/>
      <c r="H810" s="41" t="s">
        <v>1217</v>
      </c>
      <c r="I810" s="41"/>
      <c r="J810" s="41" t="s">
        <v>1217</v>
      </c>
      <c r="K810" s="41"/>
      <c r="L810" s="41" t="s">
        <v>176</v>
      </c>
      <c r="M810" s="41" t="s">
        <v>176</v>
      </c>
      <c r="N810" s="41" t="s">
        <v>176</v>
      </c>
      <c r="O810" s="41" t="s">
        <v>176</v>
      </c>
    </row>
    <row r="811" spans="1:15">
      <c r="C811" s="41"/>
      <c r="D811" s="41"/>
      <c r="E811" s="41"/>
      <c r="F811" s="41"/>
      <c r="G811" s="41"/>
      <c r="H811" s="41"/>
      <c r="I811" s="41"/>
      <c r="J811" s="41"/>
      <c r="K811" s="41"/>
      <c r="L811" s="41"/>
      <c r="M811" s="41" t="s">
        <v>4385</v>
      </c>
      <c r="N811" s="41" t="s">
        <v>4386</v>
      </c>
      <c r="O811" s="41" t="s">
        <v>3976</v>
      </c>
    </row>
    <row r="812" spans="1:15">
      <c r="D812" s="41"/>
      <c r="E812" s="41"/>
      <c r="F812" s="41"/>
      <c r="G812" s="41"/>
      <c r="H812" s="41"/>
      <c r="I812" s="41"/>
      <c r="J812" s="41"/>
      <c r="K812" s="41"/>
      <c r="L812" s="41"/>
      <c r="M812" s="41"/>
      <c r="N812" s="41"/>
      <c r="O812" s="41"/>
    </row>
    <row r="813" spans="1:15">
      <c r="A813" s="1" t="s">
        <v>4823</v>
      </c>
    </row>
    <row r="814" spans="1:15">
      <c r="A814" s="36" t="s">
        <v>109</v>
      </c>
    </row>
    <row r="815" spans="1:15">
      <c r="A815" s="54" t="s">
        <v>3509</v>
      </c>
    </row>
    <row r="816" spans="1:15">
      <c r="A816" s="36" t="s">
        <v>1411</v>
      </c>
    </row>
    <row r="818" spans="1:15">
      <c r="A818" s="165" t="s">
        <v>4792</v>
      </c>
    </row>
    <row r="820" spans="1:15" ht="15" customHeight="1">
      <c r="C820" s="2198" t="s">
        <v>274</v>
      </c>
      <c r="D820" s="2199"/>
      <c r="E820" s="2198" t="s">
        <v>277</v>
      </c>
      <c r="F820" s="2200"/>
      <c r="G820" s="2200"/>
      <c r="H820" s="2200"/>
      <c r="I820" s="2200"/>
      <c r="J820" s="2200"/>
      <c r="K820" s="2199"/>
      <c r="L820" s="2202" t="s">
        <v>4286</v>
      </c>
      <c r="M820" s="2202" t="s">
        <v>4287</v>
      </c>
      <c r="N820" s="2202" t="s">
        <v>4288</v>
      </c>
      <c r="O820" s="2202" t="s">
        <v>4289</v>
      </c>
    </row>
    <row r="821" spans="1:15" ht="72">
      <c r="C821" s="168" t="s">
        <v>4740</v>
      </c>
      <c r="D821" s="168" t="s">
        <v>4741</v>
      </c>
      <c r="E821" s="168" t="s">
        <v>4742</v>
      </c>
      <c r="F821" s="168" t="s">
        <v>4743</v>
      </c>
      <c r="G821" s="168" t="s">
        <v>4744</v>
      </c>
      <c r="H821" s="168" t="s">
        <v>4745</v>
      </c>
      <c r="I821" s="168" t="s">
        <v>4746</v>
      </c>
      <c r="J821" s="168" t="s">
        <v>4747</v>
      </c>
      <c r="K821" s="168" t="s">
        <v>4748</v>
      </c>
      <c r="L821" s="2203"/>
      <c r="M821" s="2203"/>
      <c r="N821" s="2203"/>
      <c r="O821" s="2203"/>
    </row>
    <row r="822" spans="1:15">
      <c r="C822" s="8" t="s">
        <v>2974</v>
      </c>
      <c r="D822" s="8" t="s">
        <v>2975</v>
      </c>
      <c r="E822" s="8" t="s">
        <v>2976</v>
      </c>
      <c r="F822" s="8" t="s">
        <v>2977</v>
      </c>
      <c r="G822" s="8" t="s">
        <v>2978</v>
      </c>
      <c r="H822" s="8" t="s">
        <v>2979</v>
      </c>
      <c r="I822" s="8" t="s">
        <v>2980</v>
      </c>
      <c r="J822" s="8" t="s">
        <v>2981</v>
      </c>
      <c r="K822" s="8" t="s">
        <v>2982</v>
      </c>
      <c r="L822" s="8" t="s">
        <v>2983</v>
      </c>
      <c r="M822" s="8" t="s">
        <v>2984</v>
      </c>
      <c r="N822" s="8" t="s">
        <v>2985</v>
      </c>
      <c r="O822" s="8" t="s">
        <v>2986</v>
      </c>
    </row>
    <row r="823" spans="1:15">
      <c r="A823" s="908" t="s">
        <v>4739</v>
      </c>
      <c r="B823" s="8"/>
      <c r="C823" s="38"/>
      <c r="D823" s="38"/>
      <c r="E823" s="38"/>
      <c r="F823" s="38"/>
      <c r="G823" s="38"/>
      <c r="H823" s="38"/>
      <c r="I823" s="38"/>
      <c r="J823" s="38"/>
      <c r="K823" s="38"/>
      <c r="L823" s="38"/>
      <c r="M823" s="38"/>
      <c r="N823" s="38"/>
      <c r="O823" s="38"/>
    </row>
    <row r="824" spans="1:15">
      <c r="A824" s="1051" t="s">
        <v>4793</v>
      </c>
      <c r="B824" s="8" t="s">
        <v>4794</v>
      </c>
      <c r="C824" s="1049"/>
      <c r="D824" s="1049"/>
      <c r="E824" s="38"/>
      <c r="F824" s="38"/>
      <c r="G824" s="38"/>
      <c r="H824" s="38"/>
      <c r="I824" s="38"/>
      <c r="J824" s="38"/>
      <c r="K824" s="38"/>
      <c r="L824" s="1049"/>
      <c r="M824" s="1049"/>
      <c r="N824" s="1049"/>
      <c r="O824" s="1049"/>
    </row>
    <row r="825" spans="1:15">
      <c r="F825" s="42" t="s">
        <v>2415</v>
      </c>
      <c r="H825" s="42" t="s">
        <v>2415</v>
      </c>
      <c r="J825" s="42" t="s">
        <v>2415</v>
      </c>
      <c r="L825" s="42" t="s">
        <v>3764</v>
      </c>
      <c r="M825" s="42" t="s">
        <v>3764</v>
      </c>
      <c r="N825" s="42" t="s">
        <v>3764</v>
      </c>
      <c r="O825" s="42" t="s">
        <v>3764</v>
      </c>
    </row>
    <row r="826" spans="1:15">
      <c r="C826" s="42"/>
      <c r="D826" s="42" t="s">
        <v>90</v>
      </c>
      <c r="E826" s="42"/>
      <c r="F826" s="42" t="s">
        <v>90</v>
      </c>
      <c r="G826" s="42" t="s">
        <v>90</v>
      </c>
      <c r="H826" s="42" t="s">
        <v>90</v>
      </c>
      <c r="I826" s="42" t="s">
        <v>90</v>
      </c>
      <c r="J826" s="42" t="s">
        <v>90</v>
      </c>
      <c r="K826" s="42" t="s">
        <v>90</v>
      </c>
      <c r="L826" s="42" t="s">
        <v>90</v>
      </c>
      <c r="M826" s="42" t="s">
        <v>90</v>
      </c>
      <c r="N826" s="42" t="s">
        <v>90</v>
      </c>
      <c r="O826" s="42" t="s">
        <v>90</v>
      </c>
    </row>
    <row r="827" spans="1:15">
      <c r="C827" s="42" t="s">
        <v>4780</v>
      </c>
      <c r="D827" s="42" t="s">
        <v>4780</v>
      </c>
      <c r="E827" s="42" t="s">
        <v>4781</v>
      </c>
      <c r="F827" s="42" t="s">
        <v>4782</v>
      </c>
      <c r="H827" s="42" t="s">
        <v>4783</v>
      </c>
      <c r="J827" s="42" t="s">
        <v>4784</v>
      </c>
      <c r="L827" s="42" t="s">
        <v>4071</v>
      </c>
      <c r="M827" s="42" t="s">
        <v>4071</v>
      </c>
      <c r="N827" s="42" t="s">
        <v>4071</v>
      </c>
      <c r="O827" s="42" t="s">
        <v>4071</v>
      </c>
    </row>
    <row r="828" spans="1:15">
      <c r="C828" s="41" t="s">
        <v>114</v>
      </c>
      <c r="D828" s="41" t="s">
        <v>91</v>
      </c>
      <c r="E828" s="41" t="s">
        <v>114</v>
      </c>
      <c r="F828" s="41" t="s">
        <v>91</v>
      </c>
      <c r="G828" s="41" t="s">
        <v>141</v>
      </c>
      <c r="H828" s="41" t="s">
        <v>91</v>
      </c>
      <c r="I828" s="41" t="s">
        <v>141</v>
      </c>
      <c r="J828" s="41" t="s">
        <v>91</v>
      </c>
      <c r="K828" s="41" t="s">
        <v>141</v>
      </c>
      <c r="L828" s="41" t="s">
        <v>91</v>
      </c>
      <c r="M828" s="41" t="s">
        <v>91</v>
      </c>
      <c r="N828" s="41" t="s">
        <v>91</v>
      </c>
      <c r="O828" s="41" t="s">
        <v>91</v>
      </c>
    </row>
    <row r="829" spans="1:15">
      <c r="C829" s="47" t="s">
        <v>3765</v>
      </c>
      <c r="D829" s="47" t="s">
        <v>3765</v>
      </c>
      <c r="E829" s="47" t="s">
        <v>3765</v>
      </c>
      <c r="F829" s="47" t="s">
        <v>3765</v>
      </c>
      <c r="G829" s="41" t="s">
        <v>4785</v>
      </c>
      <c r="H829" s="47" t="s">
        <v>3765</v>
      </c>
      <c r="I829" s="41" t="s">
        <v>4786</v>
      </c>
      <c r="J829" s="47" t="s">
        <v>3765</v>
      </c>
      <c r="K829" s="41" t="s">
        <v>4787</v>
      </c>
      <c r="L829" s="47" t="s">
        <v>3765</v>
      </c>
      <c r="M829" s="47" t="s">
        <v>3765</v>
      </c>
      <c r="N829" s="47" t="s">
        <v>3765</v>
      </c>
      <c r="O829" s="47" t="s">
        <v>3765</v>
      </c>
    </row>
    <row r="830" spans="1:15">
      <c r="C830" s="41" t="s">
        <v>4680</v>
      </c>
      <c r="D830" s="41" t="s">
        <v>159</v>
      </c>
      <c r="E830" s="41" t="s">
        <v>4680</v>
      </c>
      <c r="F830" s="41" t="s">
        <v>1217</v>
      </c>
      <c r="G830" s="41"/>
      <c r="H830" s="41" t="s">
        <v>1217</v>
      </c>
      <c r="I830" s="41"/>
      <c r="J830" s="41" t="s">
        <v>1217</v>
      </c>
      <c r="K830" s="41"/>
      <c r="L830" s="41" t="s">
        <v>176</v>
      </c>
      <c r="M830" s="41" t="s">
        <v>176</v>
      </c>
      <c r="N830" s="41" t="s">
        <v>176</v>
      </c>
      <c r="O830" s="41" t="s">
        <v>176</v>
      </c>
    </row>
    <row r="831" spans="1:15">
      <c r="C831" s="41"/>
      <c r="D831" s="41"/>
      <c r="E831" s="41"/>
      <c r="F831" s="41"/>
      <c r="G831" s="41"/>
      <c r="H831" s="41"/>
      <c r="I831" s="41"/>
      <c r="J831" s="41"/>
      <c r="K831" s="41"/>
      <c r="L831" s="41"/>
      <c r="M831" s="41" t="s">
        <v>4385</v>
      </c>
      <c r="N831" s="41" t="s">
        <v>4386</v>
      </c>
      <c r="O831" s="41" t="s">
        <v>3976</v>
      </c>
    </row>
    <row r="832" spans="1:15">
      <c r="C832" s="944"/>
      <c r="D832" s="944"/>
      <c r="E832" s="944"/>
      <c r="F832" s="944"/>
      <c r="G832" s="944"/>
      <c r="H832" s="944"/>
      <c r="I832" s="944"/>
    </row>
  </sheetData>
  <mergeCells count="55">
    <mergeCell ref="O820:O821"/>
    <mergeCell ref="C800:D800"/>
    <mergeCell ref="E800:K800"/>
    <mergeCell ref="L800:L801"/>
    <mergeCell ref="M800:M801"/>
    <mergeCell ref="N800:N801"/>
    <mergeCell ref="O800:O801"/>
    <mergeCell ref="C820:D820"/>
    <mergeCell ref="E820:K820"/>
    <mergeCell ref="L820:L821"/>
    <mergeCell ref="M820:M821"/>
    <mergeCell ref="N820:N821"/>
    <mergeCell ref="O747:O748"/>
    <mergeCell ref="C725:C726"/>
    <mergeCell ref="D725:G725"/>
    <mergeCell ref="H725:H726"/>
    <mergeCell ref="I725:I726"/>
    <mergeCell ref="J725:J726"/>
    <mergeCell ref="K725:K726"/>
    <mergeCell ref="C747:D747"/>
    <mergeCell ref="E747:K747"/>
    <mergeCell ref="L747:L748"/>
    <mergeCell ref="M747:M748"/>
    <mergeCell ref="N747:N748"/>
    <mergeCell ref="K705:K706"/>
    <mergeCell ref="C652:C653"/>
    <mergeCell ref="D652:G652"/>
    <mergeCell ref="H652:H653"/>
    <mergeCell ref="I652:I653"/>
    <mergeCell ref="J652:J653"/>
    <mergeCell ref="C705:C706"/>
    <mergeCell ref="D705:G705"/>
    <mergeCell ref="H705:H706"/>
    <mergeCell ref="I705:I706"/>
    <mergeCell ref="J705:J706"/>
    <mergeCell ref="K599:K600"/>
    <mergeCell ref="L599:L600"/>
    <mergeCell ref="M599:M600"/>
    <mergeCell ref="N599:N600"/>
    <mergeCell ref="K652:K653"/>
    <mergeCell ref="C599:D599"/>
    <mergeCell ref="E599:F599"/>
    <mergeCell ref="G599:H599"/>
    <mergeCell ref="C326:G326"/>
    <mergeCell ref="C345:H345"/>
    <mergeCell ref="C403:E403"/>
    <mergeCell ref="C432:H432"/>
    <mergeCell ref="C452:F452"/>
    <mergeCell ref="C469:I469"/>
    <mergeCell ref="C495:E495"/>
    <mergeCell ref="C514:H514"/>
    <mergeCell ref="C535:G535"/>
    <mergeCell ref="C556:E556"/>
    <mergeCell ref="C575:F575"/>
    <mergeCell ref="I599:J599"/>
  </mergeCells>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7"/>
  <dimension ref="A1:AC839"/>
  <sheetViews>
    <sheetView showGridLines="0" zoomScale="80" zoomScaleNormal="80" workbookViewId="0"/>
  </sheetViews>
  <sheetFormatPr defaultColWidth="9.33203125" defaultRowHeight="14.4"/>
  <cols>
    <col min="1" max="1" width="60.5546875" style="35" customWidth="1"/>
    <col min="2" max="2" width="37" style="35" customWidth="1"/>
    <col min="3" max="3" width="45.6640625" style="35" customWidth="1"/>
    <col min="4" max="4" width="39.33203125" style="35" customWidth="1"/>
    <col min="5" max="10" width="13.44140625" style="35" customWidth="1"/>
    <col min="11" max="11" width="31" style="35" customWidth="1"/>
    <col min="12" max="12" width="36.44140625" style="35" customWidth="1"/>
    <col min="13" max="13" width="13.33203125" style="35" customWidth="1"/>
    <col min="14" max="14" width="18.5546875" style="35" customWidth="1"/>
    <col min="15" max="15" width="12.44140625" style="35" customWidth="1"/>
    <col min="16" max="16" width="11" style="35" customWidth="1"/>
    <col min="17" max="17" width="10.5546875" style="35" customWidth="1"/>
    <col min="18" max="18" width="11.5546875" style="35" customWidth="1"/>
    <col min="19" max="236" width="9.33203125" style="35"/>
    <col min="237" max="237" width="2.44140625" style="35" customWidth="1"/>
    <col min="238" max="238" width="3" style="35" customWidth="1"/>
    <col min="239" max="239" width="55" style="35" customWidth="1"/>
    <col min="240" max="245" width="18.5546875" style="35" customWidth="1"/>
    <col min="246" max="246" width="19.5546875" style="35" customWidth="1"/>
    <col min="247" max="249" width="18.5546875" style="35" customWidth="1"/>
    <col min="250" max="251" width="17.5546875" style="35" customWidth="1"/>
    <col min="252" max="253" width="20.5546875" style="35" customWidth="1"/>
    <col min="254" max="254" width="21.6640625" style="35" customWidth="1"/>
    <col min="255" max="256" width="17.5546875" style="35" customWidth="1"/>
    <col min="257" max="257" width="18.6640625" style="35" bestFit="1" customWidth="1"/>
    <col min="258" max="258" width="17.5546875" style="35" customWidth="1"/>
    <col min="259" max="492" width="9.33203125" style="35"/>
    <col min="493" max="493" width="2.44140625" style="35" customWidth="1"/>
    <col min="494" max="494" width="3" style="35" customWidth="1"/>
    <col min="495" max="495" width="55" style="35" customWidth="1"/>
    <col min="496" max="501" width="18.5546875" style="35" customWidth="1"/>
    <col min="502" max="502" width="19.5546875" style="35" customWidth="1"/>
    <col min="503" max="505" width="18.5546875" style="35" customWidth="1"/>
    <col min="506" max="507" width="17.5546875" style="35" customWidth="1"/>
    <col min="508" max="509" width="20.5546875" style="35" customWidth="1"/>
    <col min="510" max="510" width="21.6640625" style="35" customWidth="1"/>
    <col min="511" max="512" width="17.5546875" style="35" customWidth="1"/>
    <col min="513" max="513" width="18.6640625" style="35" bestFit="1" customWidth="1"/>
    <col min="514" max="514" width="17.5546875" style="35" customWidth="1"/>
    <col min="515" max="748" width="9.33203125" style="35"/>
    <col min="749" max="749" width="2.44140625" style="35" customWidth="1"/>
    <col min="750" max="750" width="3" style="35" customWidth="1"/>
    <col min="751" max="751" width="55" style="35" customWidth="1"/>
    <col min="752" max="757" width="18.5546875" style="35" customWidth="1"/>
    <col min="758" max="758" width="19.5546875" style="35" customWidth="1"/>
    <col min="759" max="761" width="18.5546875" style="35" customWidth="1"/>
    <col min="762" max="763" width="17.5546875" style="35" customWidth="1"/>
    <col min="764" max="765" width="20.5546875" style="35" customWidth="1"/>
    <col min="766" max="766" width="21.6640625" style="35" customWidth="1"/>
    <col min="767" max="768" width="17.5546875" style="35" customWidth="1"/>
    <col min="769" max="769" width="18.6640625" style="35" bestFit="1" customWidth="1"/>
    <col min="770" max="770" width="17.5546875" style="35" customWidth="1"/>
    <col min="771" max="1004" width="9.33203125" style="35"/>
    <col min="1005" max="1005" width="2.44140625" style="35" customWidth="1"/>
    <col min="1006" max="1006" width="3" style="35" customWidth="1"/>
    <col min="1007" max="1007" width="55" style="35" customWidth="1"/>
    <col min="1008" max="1013" width="18.5546875" style="35" customWidth="1"/>
    <col min="1014" max="1014" width="19.5546875" style="35" customWidth="1"/>
    <col min="1015" max="1017" width="18.5546875" style="35" customWidth="1"/>
    <col min="1018" max="1019" width="17.5546875" style="35" customWidth="1"/>
    <col min="1020" max="1021" width="20.5546875" style="35" customWidth="1"/>
    <col min="1022" max="1022" width="21.6640625" style="35" customWidth="1"/>
    <col min="1023" max="1024" width="17.5546875" style="35" customWidth="1"/>
    <col min="1025" max="1025" width="18.6640625" style="35" bestFit="1" customWidth="1"/>
    <col min="1026" max="1026" width="17.5546875" style="35" customWidth="1"/>
    <col min="1027" max="1260" width="9.33203125" style="35"/>
    <col min="1261" max="1261" width="2.44140625" style="35" customWidth="1"/>
    <col min="1262" max="1262" width="3" style="35" customWidth="1"/>
    <col min="1263" max="1263" width="55" style="35" customWidth="1"/>
    <col min="1264" max="1269" width="18.5546875" style="35" customWidth="1"/>
    <col min="1270" max="1270" width="19.5546875" style="35" customWidth="1"/>
    <col min="1271" max="1273" width="18.5546875" style="35" customWidth="1"/>
    <col min="1274" max="1275" width="17.5546875" style="35" customWidth="1"/>
    <col min="1276" max="1277" width="20.5546875" style="35" customWidth="1"/>
    <col min="1278" max="1278" width="21.6640625" style="35" customWidth="1"/>
    <col min="1279" max="1280" width="17.5546875" style="35" customWidth="1"/>
    <col min="1281" max="1281" width="18.6640625" style="35" bestFit="1" customWidth="1"/>
    <col min="1282" max="1282" width="17.5546875" style="35" customWidth="1"/>
    <col min="1283" max="1516" width="9.33203125" style="35"/>
    <col min="1517" max="1517" width="2.44140625" style="35" customWidth="1"/>
    <col min="1518" max="1518" width="3" style="35" customWidth="1"/>
    <col min="1519" max="1519" width="55" style="35" customWidth="1"/>
    <col min="1520" max="1525" width="18.5546875" style="35" customWidth="1"/>
    <col min="1526" max="1526" width="19.5546875" style="35" customWidth="1"/>
    <col min="1527" max="1529" width="18.5546875" style="35" customWidth="1"/>
    <col min="1530" max="1531" width="17.5546875" style="35" customWidth="1"/>
    <col min="1532" max="1533" width="20.5546875" style="35" customWidth="1"/>
    <col min="1534" max="1534" width="21.6640625" style="35" customWidth="1"/>
    <col min="1535" max="1536" width="17.5546875" style="35" customWidth="1"/>
    <col min="1537" max="1537" width="18.6640625" style="35" bestFit="1" customWidth="1"/>
    <col min="1538" max="1538" width="17.5546875" style="35" customWidth="1"/>
    <col min="1539" max="1772" width="9.33203125" style="35"/>
    <col min="1773" max="1773" width="2.44140625" style="35" customWidth="1"/>
    <col min="1774" max="1774" width="3" style="35" customWidth="1"/>
    <col min="1775" max="1775" width="55" style="35" customWidth="1"/>
    <col min="1776" max="1781" width="18.5546875" style="35" customWidth="1"/>
    <col min="1782" max="1782" width="19.5546875" style="35" customWidth="1"/>
    <col min="1783" max="1785" width="18.5546875" style="35" customWidth="1"/>
    <col min="1786" max="1787" width="17.5546875" style="35" customWidth="1"/>
    <col min="1788" max="1789" width="20.5546875" style="35" customWidth="1"/>
    <col min="1790" max="1790" width="21.6640625" style="35" customWidth="1"/>
    <col min="1791" max="1792" width="17.5546875" style="35" customWidth="1"/>
    <col min="1793" max="1793" width="18.6640625" style="35" bestFit="1" customWidth="1"/>
    <col min="1794" max="1794" width="17.5546875" style="35" customWidth="1"/>
    <col min="1795" max="2028" width="9.33203125" style="35"/>
    <col min="2029" max="2029" width="2.44140625" style="35" customWidth="1"/>
    <col min="2030" max="2030" width="3" style="35" customWidth="1"/>
    <col min="2031" max="2031" width="55" style="35" customWidth="1"/>
    <col min="2032" max="2037" width="18.5546875" style="35" customWidth="1"/>
    <col min="2038" max="2038" width="19.5546875" style="35" customWidth="1"/>
    <col min="2039" max="2041" width="18.5546875" style="35" customWidth="1"/>
    <col min="2042" max="2043" width="17.5546875" style="35" customWidth="1"/>
    <col min="2044" max="2045" width="20.5546875" style="35" customWidth="1"/>
    <col min="2046" max="2046" width="21.6640625" style="35" customWidth="1"/>
    <col min="2047" max="2048" width="17.5546875" style="35" customWidth="1"/>
    <col min="2049" max="2049" width="18.6640625" style="35" bestFit="1" customWidth="1"/>
    <col min="2050" max="2050" width="17.5546875" style="35" customWidth="1"/>
    <col min="2051" max="2284" width="9.33203125" style="35"/>
    <col min="2285" max="2285" width="2.44140625" style="35" customWidth="1"/>
    <col min="2286" max="2286" width="3" style="35" customWidth="1"/>
    <col min="2287" max="2287" width="55" style="35" customWidth="1"/>
    <col min="2288" max="2293" width="18.5546875" style="35" customWidth="1"/>
    <col min="2294" max="2294" width="19.5546875" style="35" customWidth="1"/>
    <col min="2295" max="2297" width="18.5546875" style="35" customWidth="1"/>
    <col min="2298" max="2299" width="17.5546875" style="35" customWidth="1"/>
    <col min="2300" max="2301" width="20.5546875" style="35" customWidth="1"/>
    <col min="2302" max="2302" width="21.6640625" style="35" customWidth="1"/>
    <col min="2303" max="2304" width="17.5546875" style="35" customWidth="1"/>
    <col min="2305" max="2305" width="18.6640625" style="35" bestFit="1" customWidth="1"/>
    <col min="2306" max="2306" width="17.5546875" style="35" customWidth="1"/>
    <col min="2307" max="2540" width="9.33203125" style="35"/>
    <col min="2541" max="2541" width="2.44140625" style="35" customWidth="1"/>
    <col min="2542" max="2542" width="3" style="35" customWidth="1"/>
    <col min="2543" max="2543" width="55" style="35" customWidth="1"/>
    <col min="2544" max="2549" width="18.5546875" style="35" customWidth="1"/>
    <col min="2550" max="2550" width="19.5546875" style="35" customWidth="1"/>
    <col min="2551" max="2553" width="18.5546875" style="35" customWidth="1"/>
    <col min="2554" max="2555" width="17.5546875" style="35" customWidth="1"/>
    <col min="2556" max="2557" width="20.5546875" style="35" customWidth="1"/>
    <col min="2558" max="2558" width="21.6640625" style="35" customWidth="1"/>
    <col min="2559" max="2560" width="17.5546875" style="35" customWidth="1"/>
    <col min="2561" max="2561" width="18.6640625" style="35" bestFit="1" customWidth="1"/>
    <col min="2562" max="2562" width="17.5546875" style="35" customWidth="1"/>
    <col min="2563" max="2796" width="9.33203125" style="35"/>
    <col min="2797" max="2797" width="2.44140625" style="35" customWidth="1"/>
    <col min="2798" max="2798" width="3" style="35" customWidth="1"/>
    <col min="2799" max="2799" width="55" style="35" customWidth="1"/>
    <col min="2800" max="2805" width="18.5546875" style="35" customWidth="1"/>
    <col min="2806" max="2806" width="19.5546875" style="35" customWidth="1"/>
    <col min="2807" max="2809" width="18.5546875" style="35" customWidth="1"/>
    <col min="2810" max="2811" width="17.5546875" style="35" customWidth="1"/>
    <col min="2812" max="2813" width="20.5546875" style="35" customWidth="1"/>
    <col min="2814" max="2814" width="21.6640625" style="35" customWidth="1"/>
    <col min="2815" max="2816" width="17.5546875" style="35" customWidth="1"/>
    <col min="2817" max="2817" width="18.6640625" style="35" bestFit="1" customWidth="1"/>
    <col min="2818" max="2818" width="17.5546875" style="35" customWidth="1"/>
    <col min="2819" max="3052" width="9.33203125" style="35"/>
    <col min="3053" max="3053" width="2.44140625" style="35" customWidth="1"/>
    <col min="3054" max="3054" width="3" style="35" customWidth="1"/>
    <col min="3055" max="3055" width="55" style="35" customWidth="1"/>
    <col min="3056" max="3061" width="18.5546875" style="35" customWidth="1"/>
    <col min="3062" max="3062" width="19.5546875" style="35" customWidth="1"/>
    <col min="3063" max="3065" width="18.5546875" style="35" customWidth="1"/>
    <col min="3066" max="3067" width="17.5546875" style="35" customWidth="1"/>
    <col min="3068" max="3069" width="20.5546875" style="35" customWidth="1"/>
    <col min="3070" max="3070" width="21.6640625" style="35" customWidth="1"/>
    <col min="3071" max="3072" width="17.5546875" style="35" customWidth="1"/>
    <col min="3073" max="3073" width="18.6640625" style="35" bestFit="1" customWidth="1"/>
    <col min="3074" max="3074" width="17.5546875" style="35" customWidth="1"/>
    <col min="3075" max="3308" width="9.33203125" style="35"/>
    <col min="3309" max="3309" width="2.44140625" style="35" customWidth="1"/>
    <col min="3310" max="3310" width="3" style="35" customWidth="1"/>
    <col min="3311" max="3311" width="55" style="35" customWidth="1"/>
    <col min="3312" max="3317" width="18.5546875" style="35" customWidth="1"/>
    <col min="3318" max="3318" width="19.5546875" style="35" customWidth="1"/>
    <col min="3319" max="3321" width="18.5546875" style="35" customWidth="1"/>
    <col min="3322" max="3323" width="17.5546875" style="35" customWidth="1"/>
    <col min="3324" max="3325" width="20.5546875" style="35" customWidth="1"/>
    <col min="3326" max="3326" width="21.6640625" style="35" customWidth="1"/>
    <col min="3327" max="3328" width="17.5546875" style="35" customWidth="1"/>
    <col min="3329" max="3329" width="18.6640625" style="35" bestFit="1" customWidth="1"/>
    <col min="3330" max="3330" width="17.5546875" style="35" customWidth="1"/>
    <col min="3331" max="3564" width="9.33203125" style="35"/>
    <col min="3565" max="3565" width="2.44140625" style="35" customWidth="1"/>
    <col min="3566" max="3566" width="3" style="35" customWidth="1"/>
    <col min="3567" max="3567" width="55" style="35" customWidth="1"/>
    <col min="3568" max="3573" width="18.5546875" style="35" customWidth="1"/>
    <col min="3574" max="3574" width="19.5546875" style="35" customWidth="1"/>
    <col min="3575" max="3577" width="18.5546875" style="35" customWidth="1"/>
    <col min="3578" max="3579" width="17.5546875" style="35" customWidth="1"/>
    <col min="3580" max="3581" width="20.5546875" style="35" customWidth="1"/>
    <col min="3582" max="3582" width="21.6640625" style="35" customWidth="1"/>
    <col min="3583" max="3584" width="17.5546875" style="35" customWidth="1"/>
    <col min="3585" max="3585" width="18.6640625" style="35" bestFit="1" customWidth="1"/>
    <col min="3586" max="3586" width="17.5546875" style="35" customWidth="1"/>
    <col min="3587" max="3820" width="9.33203125" style="35"/>
    <col min="3821" max="3821" width="2.44140625" style="35" customWidth="1"/>
    <col min="3822" max="3822" width="3" style="35" customWidth="1"/>
    <col min="3823" max="3823" width="55" style="35" customWidth="1"/>
    <col min="3824" max="3829" width="18.5546875" style="35" customWidth="1"/>
    <col min="3830" max="3830" width="19.5546875" style="35" customWidth="1"/>
    <col min="3831" max="3833" width="18.5546875" style="35" customWidth="1"/>
    <col min="3834" max="3835" width="17.5546875" style="35" customWidth="1"/>
    <col min="3836" max="3837" width="20.5546875" style="35" customWidth="1"/>
    <col min="3838" max="3838" width="21.6640625" style="35" customWidth="1"/>
    <col min="3839" max="3840" width="17.5546875" style="35" customWidth="1"/>
    <col min="3841" max="3841" width="18.6640625" style="35" bestFit="1" customWidth="1"/>
    <col min="3842" max="3842" width="17.5546875" style="35" customWidth="1"/>
    <col min="3843" max="4076" width="9.33203125" style="35"/>
    <col min="4077" max="4077" width="2.44140625" style="35" customWidth="1"/>
    <col min="4078" max="4078" width="3" style="35" customWidth="1"/>
    <col min="4079" max="4079" width="55" style="35" customWidth="1"/>
    <col min="4080" max="4085" width="18.5546875" style="35" customWidth="1"/>
    <col min="4086" max="4086" width="19.5546875" style="35" customWidth="1"/>
    <col min="4087" max="4089" width="18.5546875" style="35" customWidth="1"/>
    <col min="4090" max="4091" width="17.5546875" style="35" customWidth="1"/>
    <col min="4092" max="4093" width="20.5546875" style="35" customWidth="1"/>
    <col min="4094" max="4094" width="21.6640625" style="35" customWidth="1"/>
    <col min="4095" max="4096" width="17.5546875" style="35" customWidth="1"/>
    <col min="4097" max="4097" width="18.6640625" style="35" bestFit="1" customWidth="1"/>
    <col min="4098" max="4098" width="17.5546875" style="35" customWidth="1"/>
    <col min="4099" max="4332" width="9.33203125" style="35"/>
    <col min="4333" max="4333" width="2.44140625" style="35" customWidth="1"/>
    <col min="4334" max="4334" width="3" style="35" customWidth="1"/>
    <col min="4335" max="4335" width="55" style="35" customWidth="1"/>
    <col min="4336" max="4341" width="18.5546875" style="35" customWidth="1"/>
    <col min="4342" max="4342" width="19.5546875" style="35" customWidth="1"/>
    <col min="4343" max="4345" width="18.5546875" style="35" customWidth="1"/>
    <col min="4346" max="4347" width="17.5546875" style="35" customWidth="1"/>
    <col min="4348" max="4349" width="20.5546875" style="35" customWidth="1"/>
    <col min="4350" max="4350" width="21.6640625" style="35" customWidth="1"/>
    <col min="4351" max="4352" width="17.5546875" style="35" customWidth="1"/>
    <col min="4353" max="4353" width="18.6640625" style="35" bestFit="1" customWidth="1"/>
    <col min="4354" max="4354" width="17.5546875" style="35" customWidth="1"/>
    <col min="4355" max="4588" width="9.33203125" style="35"/>
    <col min="4589" max="4589" width="2.44140625" style="35" customWidth="1"/>
    <col min="4590" max="4590" width="3" style="35" customWidth="1"/>
    <col min="4591" max="4591" width="55" style="35" customWidth="1"/>
    <col min="4592" max="4597" width="18.5546875" style="35" customWidth="1"/>
    <col min="4598" max="4598" width="19.5546875" style="35" customWidth="1"/>
    <col min="4599" max="4601" width="18.5546875" style="35" customWidth="1"/>
    <col min="4602" max="4603" width="17.5546875" style="35" customWidth="1"/>
    <col min="4604" max="4605" width="20.5546875" style="35" customWidth="1"/>
    <col min="4606" max="4606" width="21.6640625" style="35" customWidth="1"/>
    <col min="4607" max="4608" width="17.5546875" style="35" customWidth="1"/>
    <col min="4609" max="4609" width="18.6640625" style="35" bestFit="1" customWidth="1"/>
    <col min="4610" max="4610" width="17.5546875" style="35" customWidth="1"/>
    <col min="4611" max="4844" width="9.33203125" style="35"/>
    <col min="4845" max="4845" width="2.44140625" style="35" customWidth="1"/>
    <col min="4846" max="4846" width="3" style="35" customWidth="1"/>
    <col min="4847" max="4847" width="55" style="35" customWidth="1"/>
    <col min="4848" max="4853" width="18.5546875" style="35" customWidth="1"/>
    <col min="4854" max="4854" width="19.5546875" style="35" customWidth="1"/>
    <col min="4855" max="4857" width="18.5546875" style="35" customWidth="1"/>
    <col min="4858" max="4859" width="17.5546875" style="35" customWidth="1"/>
    <col min="4860" max="4861" width="20.5546875" style="35" customWidth="1"/>
    <col min="4862" max="4862" width="21.6640625" style="35" customWidth="1"/>
    <col min="4863" max="4864" width="17.5546875" style="35" customWidth="1"/>
    <col min="4865" max="4865" width="18.6640625" style="35" bestFit="1" customWidth="1"/>
    <col min="4866" max="4866" width="17.5546875" style="35" customWidth="1"/>
    <col min="4867" max="5100" width="9.33203125" style="35"/>
    <col min="5101" max="5101" width="2.44140625" style="35" customWidth="1"/>
    <col min="5102" max="5102" width="3" style="35" customWidth="1"/>
    <col min="5103" max="5103" width="55" style="35" customWidth="1"/>
    <col min="5104" max="5109" width="18.5546875" style="35" customWidth="1"/>
    <col min="5110" max="5110" width="19.5546875" style="35" customWidth="1"/>
    <col min="5111" max="5113" width="18.5546875" style="35" customWidth="1"/>
    <col min="5114" max="5115" width="17.5546875" style="35" customWidth="1"/>
    <col min="5116" max="5117" width="20.5546875" style="35" customWidth="1"/>
    <col min="5118" max="5118" width="21.6640625" style="35" customWidth="1"/>
    <col min="5119" max="5120" width="17.5546875" style="35" customWidth="1"/>
    <col min="5121" max="5121" width="18.6640625" style="35" bestFit="1" customWidth="1"/>
    <col min="5122" max="5122" width="17.5546875" style="35" customWidth="1"/>
    <col min="5123" max="5356" width="9.33203125" style="35"/>
    <col min="5357" max="5357" width="2.44140625" style="35" customWidth="1"/>
    <col min="5358" max="5358" width="3" style="35" customWidth="1"/>
    <col min="5359" max="5359" width="55" style="35" customWidth="1"/>
    <col min="5360" max="5365" width="18.5546875" style="35" customWidth="1"/>
    <col min="5366" max="5366" width="19.5546875" style="35" customWidth="1"/>
    <col min="5367" max="5369" width="18.5546875" style="35" customWidth="1"/>
    <col min="5370" max="5371" width="17.5546875" style="35" customWidth="1"/>
    <col min="5372" max="5373" width="20.5546875" style="35" customWidth="1"/>
    <col min="5374" max="5374" width="21.6640625" style="35" customWidth="1"/>
    <col min="5375" max="5376" width="17.5546875" style="35" customWidth="1"/>
    <col min="5377" max="5377" width="18.6640625" style="35" bestFit="1" customWidth="1"/>
    <col min="5378" max="5378" width="17.5546875" style="35" customWidth="1"/>
    <col min="5379" max="5612" width="9.33203125" style="35"/>
    <col min="5613" max="5613" width="2.44140625" style="35" customWidth="1"/>
    <col min="5614" max="5614" width="3" style="35" customWidth="1"/>
    <col min="5615" max="5615" width="55" style="35" customWidth="1"/>
    <col min="5616" max="5621" width="18.5546875" style="35" customWidth="1"/>
    <col min="5622" max="5622" width="19.5546875" style="35" customWidth="1"/>
    <col min="5623" max="5625" width="18.5546875" style="35" customWidth="1"/>
    <col min="5626" max="5627" width="17.5546875" style="35" customWidth="1"/>
    <col min="5628" max="5629" width="20.5546875" style="35" customWidth="1"/>
    <col min="5630" max="5630" width="21.6640625" style="35" customWidth="1"/>
    <col min="5631" max="5632" width="17.5546875" style="35" customWidth="1"/>
    <col min="5633" max="5633" width="18.6640625" style="35" bestFit="1" customWidth="1"/>
    <col min="5634" max="5634" width="17.5546875" style="35" customWidth="1"/>
    <col min="5635" max="5868" width="9.33203125" style="35"/>
    <col min="5869" max="5869" width="2.44140625" style="35" customWidth="1"/>
    <col min="5870" max="5870" width="3" style="35" customWidth="1"/>
    <col min="5871" max="5871" width="55" style="35" customWidth="1"/>
    <col min="5872" max="5877" width="18.5546875" style="35" customWidth="1"/>
    <col min="5878" max="5878" width="19.5546875" style="35" customWidth="1"/>
    <col min="5879" max="5881" width="18.5546875" style="35" customWidth="1"/>
    <col min="5882" max="5883" width="17.5546875" style="35" customWidth="1"/>
    <col min="5884" max="5885" width="20.5546875" style="35" customWidth="1"/>
    <col min="5886" max="5886" width="21.6640625" style="35" customWidth="1"/>
    <col min="5887" max="5888" width="17.5546875" style="35" customWidth="1"/>
    <col min="5889" max="5889" width="18.6640625" style="35" bestFit="1" customWidth="1"/>
    <col min="5890" max="5890" width="17.5546875" style="35" customWidth="1"/>
    <col min="5891" max="6124" width="9.33203125" style="35"/>
    <col min="6125" max="6125" width="2.44140625" style="35" customWidth="1"/>
    <col min="6126" max="6126" width="3" style="35" customWidth="1"/>
    <col min="6127" max="6127" width="55" style="35" customWidth="1"/>
    <col min="6128" max="6133" width="18.5546875" style="35" customWidth="1"/>
    <col min="6134" max="6134" width="19.5546875" style="35" customWidth="1"/>
    <col min="6135" max="6137" width="18.5546875" style="35" customWidth="1"/>
    <col min="6138" max="6139" width="17.5546875" style="35" customWidth="1"/>
    <col min="6140" max="6141" width="20.5546875" style="35" customWidth="1"/>
    <col min="6142" max="6142" width="21.6640625" style="35" customWidth="1"/>
    <col min="6143" max="6144" width="17.5546875" style="35" customWidth="1"/>
    <col min="6145" max="6145" width="18.6640625" style="35" bestFit="1" customWidth="1"/>
    <col min="6146" max="6146" width="17.5546875" style="35" customWidth="1"/>
    <col min="6147" max="6380" width="9.33203125" style="35"/>
    <col min="6381" max="6381" width="2.44140625" style="35" customWidth="1"/>
    <col min="6382" max="6382" width="3" style="35" customWidth="1"/>
    <col min="6383" max="6383" width="55" style="35" customWidth="1"/>
    <col min="6384" max="6389" width="18.5546875" style="35" customWidth="1"/>
    <col min="6390" max="6390" width="19.5546875" style="35" customWidth="1"/>
    <col min="6391" max="6393" width="18.5546875" style="35" customWidth="1"/>
    <col min="6394" max="6395" width="17.5546875" style="35" customWidth="1"/>
    <col min="6396" max="6397" width="20.5546875" style="35" customWidth="1"/>
    <col min="6398" max="6398" width="21.6640625" style="35" customWidth="1"/>
    <col min="6399" max="6400" width="17.5546875" style="35" customWidth="1"/>
    <col min="6401" max="6401" width="18.6640625" style="35" bestFit="1" customWidth="1"/>
    <col min="6402" max="6402" width="17.5546875" style="35" customWidth="1"/>
    <col min="6403" max="6636" width="9.33203125" style="35"/>
    <col min="6637" max="6637" width="2.44140625" style="35" customWidth="1"/>
    <col min="6638" max="6638" width="3" style="35" customWidth="1"/>
    <col min="6639" max="6639" width="55" style="35" customWidth="1"/>
    <col min="6640" max="6645" width="18.5546875" style="35" customWidth="1"/>
    <col min="6646" max="6646" width="19.5546875" style="35" customWidth="1"/>
    <col min="6647" max="6649" width="18.5546875" style="35" customWidth="1"/>
    <col min="6650" max="6651" width="17.5546875" style="35" customWidth="1"/>
    <col min="6652" max="6653" width="20.5546875" style="35" customWidth="1"/>
    <col min="6654" max="6654" width="21.6640625" style="35" customWidth="1"/>
    <col min="6655" max="6656" width="17.5546875" style="35" customWidth="1"/>
    <col min="6657" max="6657" width="18.6640625" style="35" bestFit="1" customWidth="1"/>
    <col min="6658" max="6658" width="17.5546875" style="35" customWidth="1"/>
    <col min="6659" max="6892" width="9.33203125" style="35"/>
    <col min="6893" max="6893" width="2.44140625" style="35" customWidth="1"/>
    <col min="6894" max="6894" width="3" style="35" customWidth="1"/>
    <col min="6895" max="6895" width="55" style="35" customWidth="1"/>
    <col min="6896" max="6901" width="18.5546875" style="35" customWidth="1"/>
    <col min="6902" max="6902" width="19.5546875" style="35" customWidth="1"/>
    <col min="6903" max="6905" width="18.5546875" style="35" customWidth="1"/>
    <col min="6906" max="6907" width="17.5546875" style="35" customWidth="1"/>
    <col min="6908" max="6909" width="20.5546875" style="35" customWidth="1"/>
    <col min="6910" max="6910" width="21.6640625" style="35" customWidth="1"/>
    <col min="6911" max="6912" width="17.5546875" style="35" customWidth="1"/>
    <col min="6913" max="6913" width="18.6640625" style="35" bestFit="1" customWidth="1"/>
    <col min="6914" max="6914" width="17.5546875" style="35" customWidth="1"/>
    <col min="6915" max="7148" width="9.33203125" style="35"/>
    <col min="7149" max="7149" width="2.44140625" style="35" customWidth="1"/>
    <col min="7150" max="7150" width="3" style="35" customWidth="1"/>
    <col min="7151" max="7151" width="55" style="35" customWidth="1"/>
    <col min="7152" max="7157" width="18.5546875" style="35" customWidth="1"/>
    <col min="7158" max="7158" width="19.5546875" style="35" customWidth="1"/>
    <col min="7159" max="7161" width="18.5546875" style="35" customWidth="1"/>
    <col min="7162" max="7163" width="17.5546875" style="35" customWidth="1"/>
    <col min="7164" max="7165" width="20.5546875" style="35" customWidth="1"/>
    <col min="7166" max="7166" width="21.6640625" style="35" customWidth="1"/>
    <col min="7167" max="7168" width="17.5546875" style="35" customWidth="1"/>
    <col min="7169" max="7169" width="18.6640625" style="35" bestFit="1" customWidth="1"/>
    <col min="7170" max="7170" width="17.5546875" style="35" customWidth="1"/>
    <col min="7171" max="7404" width="9.33203125" style="35"/>
    <col min="7405" max="7405" width="2.44140625" style="35" customWidth="1"/>
    <col min="7406" max="7406" width="3" style="35" customWidth="1"/>
    <col min="7407" max="7407" width="55" style="35" customWidth="1"/>
    <col min="7408" max="7413" width="18.5546875" style="35" customWidth="1"/>
    <col min="7414" max="7414" width="19.5546875" style="35" customWidth="1"/>
    <col min="7415" max="7417" width="18.5546875" style="35" customWidth="1"/>
    <col min="7418" max="7419" width="17.5546875" style="35" customWidth="1"/>
    <col min="7420" max="7421" width="20.5546875" style="35" customWidth="1"/>
    <col min="7422" max="7422" width="21.6640625" style="35" customWidth="1"/>
    <col min="7423" max="7424" width="17.5546875" style="35" customWidth="1"/>
    <col min="7425" max="7425" width="18.6640625" style="35" bestFit="1" customWidth="1"/>
    <col min="7426" max="7426" width="17.5546875" style="35" customWidth="1"/>
    <col min="7427" max="7660" width="9.33203125" style="35"/>
    <col min="7661" max="7661" width="2.44140625" style="35" customWidth="1"/>
    <col min="7662" max="7662" width="3" style="35" customWidth="1"/>
    <col min="7663" max="7663" width="55" style="35" customWidth="1"/>
    <col min="7664" max="7669" width="18.5546875" style="35" customWidth="1"/>
    <col min="7670" max="7670" width="19.5546875" style="35" customWidth="1"/>
    <col min="7671" max="7673" width="18.5546875" style="35" customWidth="1"/>
    <col min="7674" max="7675" width="17.5546875" style="35" customWidth="1"/>
    <col min="7676" max="7677" width="20.5546875" style="35" customWidth="1"/>
    <col min="7678" max="7678" width="21.6640625" style="35" customWidth="1"/>
    <col min="7679" max="7680" width="17.5546875" style="35" customWidth="1"/>
    <col min="7681" max="7681" width="18.6640625" style="35" bestFit="1" customWidth="1"/>
    <col min="7682" max="7682" width="17.5546875" style="35" customWidth="1"/>
    <col min="7683" max="7916" width="9.33203125" style="35"/>
    <col min="7917" max="7917" width="2.44140625" style="35" customWidth="1"/>
    <col min="7918" max="7918" width="3" style="35" customWidth="1"/>
    <col min="7919" max="7919" width="55" style="35" customWidth="1"/>
    <col min="7920" max="7925" width="18.5546875" style="35" customWidth="1"/>
    <col min="7926" max="7926" width="19.5546875" style="35" customWidth="1"/>
    <col min="7927" max="7929" width="18.5546875" style="35" customWidth="1"/>
    <col min="7930" max="7931" width="17.5546875" style="35" customWidth="1"/>
    <col min="7932" max="7933" width="20.5546875" style="35" customWidth="1"/>
    <col min="7934" max="7934" width="21.6640625" style="35" customWidth="1"/>
    <col min="7935" max="7936" width="17.5546875" style="35" customWidth="1"/>
    <col min="7937" max="7937" width="18.6640625" style="35" bestFit="1" customWidth="1"/>
    <col min="7938" max="7938" width="17.5546875" style="35" customWidth="1"/>
    <col min="7939" max="8172" width="9.33203125" style="35"/>
    <col min="8173" max="8173" width="2.44140625" style="35" customWidth="1"/>
    <col min="8174" max="8174" width="3" style="35" customWidth="1"/>
    <col min="8175" max="8175" width="55" style="35" customWidth="1"/>
    <col min="8176" max="8181" width="18.5546875" style="35" customWidth="1"/>
    <col min="8182" max="8182" width="19.5546875" style="35" customWidth="1"/>
    <col min="8183" max="8185" width="18.5546875" style="35" customWidth="1"/>
    <col min="8186" max="8187" width="17.5546875" style="35" customWidth="1"/>
    <col min="8188" max="8189" width="20.5546875" style="35" customWidth="1"/>
    <col min="8190" max="8190" width="21.6640625" style="35" customWidth="1"/>
    <col min="8191" max="8192" width="17.5546875" style="35" customWidth="1"/>
    <col min="8193" max="8193" width="18.6640625" style="35" bestFit="1" customWidth="1"/>
    <col min="8194" max="8194" width="17.5546875" style="35" customWidth="1"/>
    <col min="8195" max="8428" width="9.33203125" style="35"/>
    <col min="8429" max="8429" width="2.44140625" style="35" customWidth="1"/>
    <col min="8430" max="8430" width="3" style="35" customWidth="1"/>
    <col min="8431" max="8431" width="55" style="35" customWidth="1"/>
    <col min="8432" max="8437" width="18.5546875" style="35" customWidth="1"/>
    <col min="8438" max="8438" width="19.5546875" style="35" customWidth="1"/>
    <col min="8439" max="8441" width="18.5546875" style="35" customWidth="1"/>
    <col min="8442" max="8443" width="17.5546875" style="35" customWidth="1"/>
    <col min="8444" max="8445" width="20.5546875" style="35" customWidth="1"/>
    <col min="8446" max="8446" width="21.6640625" style="35" customWidth="1"/>
    <col min="8447" max="8448" width="17.5546875" style="35" customWidth="1"/>
    <col min="8449" max="8449" width="18.6640625" style="35" bestFit="1" customWidth="1"/>
    <col min="8450" max="8450" width="17.5546875" style="35" customWidth="1"/>
    <col min="8451" max="8684" width="9.33203125" style="35"/>
    <col min="8685" max="8685" width="2.44140625" style="35" customWidth="1"/>
    <col min="8686" max="8686" width="3" style="35" customWidth="1"/>
    <col min="8687" max="8687" width="55" style="35" customWidth="1"/>
    <col min="8688" max="8693" width="18.5546875" style="35" customWidth="1"/>
    <col min="8694" max="8694" width="19.5546875" style="35" customWidth="1"/>
    <col min="8695" max="8697" width="18.5546875" style="35" customWidth="1"/>
    <col min="8698" max="8699" width="17.5546875" style="35" customWidth="1"/>
    <col min="8700" max="8701" width="20.5546875" style="35" customWidth="1"/>
    <col min="8702" max="8702" width="21.6640625" style="35" customWidth="1"/>
    <col min="8703" max="8704" width="17.5546875" style="35" customWidth="1"/>
    <col min="8705" max="8705" width="18.6640625" style="35" bestFit="1" customWidth="1"/>
    <col min="8706" max="8706" width="17.5546875" style="35" customWidth="1"/>
    <col min="8707" max="8940" width="9.33203125" style="35"/>
    <col min="8941" max="8941" width="2.44140625" style="35" customWidth="1"/>
    <col min="8942" max="8942" width="3" style="35" customWidth="1"/>
    <col min="8943" max="8943" width="55" style="35" customWidth="1"/>
    <col min="8944" max="8949" width="18.5546875" style="35" customWidth="1"/>
    <col min="8950" max="8950" width="19.5546875" style="35" customWidth="1"/>
    <col min="8951" max="8953" width="18.5546875" style="35" customWidth="1"/>
    <col min="8954" max="8955" width="17.5546875" style="35" customWidth="1"/>
    <col min="8956" max="8957" width="20.5546875" style="35" customWidth="1"/>
    <col min="8958" max="8958" width="21.6640625" style="35" customWidth="1"/>
    <col min="8959" max="8960" width="17.5546875" style="35" customWidth="1"/>
    <col min="8961" max="8961" width="18.6640625" style="35" bestFit="1" customWidth="1"/>
    <col min="8962" max="8962" width="17.5546875" style="35" customWidth="1"/>
    <col min="8963" max="9196" width="9.33203125" style="35"/>
    <col min="9197" max="9197" width="2.44140625" style="35" customWidth="1"/>
    <col min="9198" max="9198" width="3" style="35" customWidth="1"/>
    <col min="9199" max="9199" width="55" style="35" customWidth="1"/>
    <col min="9200" max="9205" width="18.5546875" style="35" customWidth="1"/>
    <col min="9206" max="9206" width="19.5546875" style="35" customWidth="1"/>
    <col min="9207" max="9209" width="18.5546875" style="35" customWidth="1"/>
    <col min="9210" max="9211" width="17.5546875" style="35" customWidth="1"/>
    <col min="9212" max="9213" width="20.5546875" style="35" customWidth="1"/>
    <col min="9214" max="9214" width="21.6640625" style="35" customWidth="1"/>
    <col min="9215" max="9216" width="17.5546875" style="35" customWidth="1"/>
    <col min="9217" max="9217" width="18.6640625" style="35" bestFit="1" customWidth="1"/>
    <col min="9218" max="9218" width="17.5546875" style="35" customWidth="1"/>
    <col min="9219" max="9452" width="9.33203125" style="35"/>
    <col min="9453" max="9453" width="2.44140625" style="35" customWidth="1"/>
    <col min="9454" max="9454" width="3" style="35" customWidth="1"/>
    <col min="9455" max="9455" width="55" style="35" customWidth="1"/>
    <col min="9456" max="9461" width="18.5546875" style="35" customWidth="1"/>
    <col min="9462" max="9462" width="19.5546875" style="35" customWidth="1"/>
    <col min="9463" max="9465" width="18.5546875" style="35" customWidth="1"/>
    <col min="9466" max="9467" width="17.5546875" style="35" customWidth="1"/>
    <col min="9468" max="9469" width="20.5546875" style="35" customWidth="1"/>
    <col min="9470" max="9470" width="21.6640625" style="35" customWidth="1"/>
    <col min="9471" max="9472" width="17.5546875" style="35" customWidth="1"/>
    <col min="9473" max="9473" width="18.6640625" style="35" bestFit="1" customWidth="1"/>
    <col min="9474" max="9474" width="17.5546875" style="35" customWidth="1"/>
    <col min="9475" max="9708" width="9.33203125" style="35"/>
    <col min="9709" max="9709" width="2.44140625" style="35" customWidth="1"/>
    <col min="9710" max="9710" width="3" style="35" customWidth="1"/>
    <col min="9711" max="9711" width="55" style="35" customWidth="1"/>
    <col min="9712" max="9717" width="18.5546875" style="35" customWidth="1"/>
    <col min="9718" max="9718" width="19.5546875" style="35" customWidth="1"/>
    <col min="9719" max="9721" width="18.5546875" style="35" customWidth="1"/>
    <col min="9722" max="9723" width="17.5546875" style="35" customWidth="1"/>
    <col min="9724" max="9725" width="20.5546875" style="35" customWidth="1"/>
    <col min="9726" max="9726" width="21.6640625" style="35" customWidth="1"/>
    <col min="9727" max="9728" width="17.5546875" style="35" customWidth="1"/>
    <col min="9729" max="9729" width="18.6640625" style="35" bestFit="1" customWidth="1"/>
    <col min="9730" max="9730" width="17.5546875" style="35" customWidth="1"/>
    <col min="9731" max="9964" width="9.33203125" style="35"/>
    <col min="9965" max="9965" width="2.44140625" style="35" customWidth="1"/>
    <col min="9966" max="9966" width="3" style="35" customWidth="1"/>
    <col min="9967" max="9967" width="55" style="35" customWidth="1"/>
    <col min="9968" max="9973" width="18.5546875" style="35" customWidth="1"/>
    <col min="9974" max="9974" width="19.5546875" style="35" customWidth="1"/>
    <col min="9975" max="9977" width="18.5546875" style="35" customWidth="1"/>
    <col min="9978" max="9979" width="17.5546875" style="35" customWidth="1"/>
    <col min="9980" max="9981" width="20.5546875" style="35" customWidth="1"/>
    <col min="9982" max="9982" width="21.6640625" style="35" customWidth="1"/>
    <col min="9983" max="9984" width="17.5546875" style="35" customWidth="1"/>
    <col min="9985" max="9985" width="18.6640625" style="35" bestFit="1" customWidth="1"/>
    <col min="9986" max="9986" width="17.5546875" style="35" customWidth="1"/>
    <col min="9987" max="10220" width="9.33203125" style="35"/>
    <col min="10221" max="10221" width="2.44140625" style="35" customWidth="1"/>
    <col min="10222" max="10222" width="3" style="35" customWidth="1"/>
    <col min="10223" max="10223" width="55" style="35" customWidth="1"/>
    <col min="10224" max="10229" width="18.5546875" style="35" customWidth="1"/>
    <col min="10230" max="10230" width="19.5546875" style="35" customWidth="1"/>
    <col min="10231" max="10233" width="18.5546875" style="35" customWidth="1"/>
    <col min="10234" max="10235" width="17.5546875" style="35" customWidth="1"/>
    <col min="10236" max="10237" width="20.5546875" style="35" customWidth="1"/>
    <col min="10238" max="10238" width="21.6640625" style="35" customWidth="1"/>
    <col min="10239" max="10240" width="17.5546875" style="35" customWidth="1"/>
    <col min="10241" max="10241" width="18.6640625" style="35" bestFit="1" customWidth="1"/>
    <col min="10242" max="10242" width="17.5546875" style="35" customWidth="1"/>
    <col min="10243" max="10476" width="9.33203125" style="35"/>
    <col min="10477" max="10477" width="2.44140625" style="35" customWidth="1"/>
    <col min="10478" max="10478" width="3" style="35" customWidth="1"/>
    <col min="10479" max="10479" width="55" style="35" customWidth="1"/>
    <col min="10480" max="10485" width="18.5546875" style="35" customWidth="1"/>
    <col min="10486" max="10486" width="19.5546875" style="35" customWidth="1"/>
    <col min="10487" max="10489" width="18.5546875" style="35" customWidth="1"/>
    <col min="10490" max="10491" width="17.5546875" style="35" customWidth="1"/>
    <col min="10492" max="10493" width="20.5546875" style="35" customWidth="1"/>
    <col min="10494" max="10494" width="21.6640625" style="35" customWidth="1"/>
    <col min="10495" max="10496" width="17.5546875" style="35" customWidth="1"/>
    <col min="10497" max="10497" width="18.6640625" style="35" bestFit="1" customWidth="1"/>
    <col min="10498" max="10498" width="17.5546875" style="35" customWidth="1"/>
    <col min="10499" max="10732" width="9.33203125" style="35"/>
    <col min="10733" max="10733" width="2.44140625" style="35" customWidth="1"/>
    <col min="10734" max="10734" width="3" style="35" customWidth="1"/>
    <col min="10735" max="10735" width="55" style="35" customWidth="1"/>
    <col min="10736" max="10741" width="18.5546875" style="35" customWidth="1"/>
    <col min="10742" max="10742" width="19.5546875" style="35" customWidth="1"/>
    <col min="10743" max="10745" width="18.5546875" style="35" customWidth="1"/>
    <col min="10746" max="10747" width="17.5546875" style="35" customWidth="1"/>
    <col min="10748" max="10749" width="20.5546875" style="35" customWidth="1"/>
    <col min="10750" max="10750" width="21.6640625" style="35" customWidth="1"/>
    <col min="10751" max="10752" width="17.5546875" style="35" customWidth="1"/>
    <col min="10753" max="10753" width="18.6640625" style="35" bestFit="1" customWidth="1"/>
    <col min="10754" max="10754" width="17.5546875" style="35" customWidth="1"/>
    <col min="10755" max="10988" width="9.33203125" style="35"/>
    <col min="10989" max="10989" width="2.44140625" style="35" customWidth="1"/>
    <col min="10990" max="10990" width="3" style="35" customWidth="1"/>
    <col min="10991" max="10991" width="55" style="35" customWidth="1"/>
    <col min="10992" max="10997" width="18.5546875" style="35" customWidth="1"/>
    <col min="10998" max="10998" width="19.5546875" style="35" customWidth="1"/>
    <col min="10999" max="11001" width="18.5546875" style="35" customWidth="1"/>
    <col min="11002" max="11003" width="17.5546875" style="35" customWidth="1"/>
    <col min="11004" max="11005" width="20.5546875" style="35" customWidth="1"/>
    <col min="11006" max="11006" width="21.6640625" style="35" customWidth="1"/>
    <col min="11007" max="11008" width="17.5546875" style="35" customWidth="1"/>
    <col min="11009" max="11009" width="18.6640625" style="35" bestFit="1" customWidth="1"/>
    <col min="11010" max="11010" width="17.5546875" style="35" customWidth="1"/>
    <col min="11011" max="11244" width="9.33203125" style="35"/>
    <col min="11245" max="11245" width="2.44140625" style="35" customWidth="1"/>
    <col min="11246" max="11246" width="3" style="35" customWidth="1"/>
    <col min="11247" max="11247" width="55" style="35" customWidth="1"/>
    <col min="11248" max="11253" width="18.5546875" style="35" customWidth="1"/>
    <col min="11254" max="11254" width="19.5546875" style="35" customWidth="1"/>
    <col min="11255" max="11257" width="18.5546875" style="35" customWidth="1"/>
    <col min="11258" max="11259" width="17.5546875" style="35" customWidth="1"/>
    <col min="11260" max="11261" width="20.5546875" style="35" customWidth="1"/>
    <col min="11262" max="11262" width="21.6640625" style="35" customWidth="1"/>
    <col min="11263" max="11264" width="17.5546875" style="35" customWidth="1"/>
    <col min="11265" max="11265" width="18.6640625" style="35" bestFit="1" customWidth="1"/>
    <col min="11266" max="11266" width="17.5546875" style="35" customWidth="1"/>
    <col min="11267" max="11500" width="9.33203125" style="35"/>
    <col min="11501" max="11501" width="2.44140625" style="35" customWidth="1"/>
    <col min="11502" max="11502" width="3" style="35" customWidth="1"/>
    <col min="11503" max="11503" width="55" style="35" customWidth="1"/>
    <col min="11504" max="11509" width="18.5546875" style="35" customWidth="1"/>
    <col min="11510" max="11510" width="19.5546875" style="35" customWidth="1"/>
    <col min="11511" max="11513" width="18.5546875" style="35" customWidth="1"/>
    <col min="11514" max="11515" width="17.5546875" style="35" customWidth="1"/>
    <col min="11516" max="11517" width="20.5546875" style="35" customWidth="1"/>
    <col min="11518" max="11518" width="21.6640625" style="35" customWidth="1"/>
    <col min="11519" max="11520" width="17.5546875" style="35" customWidth="1"/>
    <col min="11521" max="11521" width="18.6640625" style="35" bestFit="1" customWidth="1"/>
    <col min="11522" max="11522" width="17.5546875" style="35" customWidth="1"/>
    <col min="11523" max="11756" width="9.33203125" style="35"/>
    <col min="11757" max="11757" width="2.44140625" style="35" customWidth="1"/>
    <col min="11758" max="11758" width="3" style="35" customWidth="1"/>
    <col min="11759" max="11759" width="55" style="35" customWidth="1"/>
    <col min="11760" max="11765" width="18.5546875" style="35" customWidth="1"/>
    <col min="11766" max="11766" width="19.5546875" style="35" customWidth="1"/>
    <col min="11767" max="11769" width="18.5546875" style="35" customWidth="1"/>
    <col min="11770" max="11771" width="17.5546875" style="35" customWidth="1"/>
    <col min="11772" max="11773" width="20.5546875" style="35" customWidth="1"/>
    <col min="11774" max="11774" width="21.6640625" style="35" customWidth="1"/>
    <col min="11775" max="11776" width="17.5546875" style="35" customWidth="1"/>
    <col min="11777" max="11777" width="18.6640625" style="35" bestFit="1" customWidth="1"/>
    <col min="11778" max="11778" width="17.5546875" style="35" customWidth="1"/>
    <col min="11779" max="12012" width="9.33203125" style="35"/>
    <col min="12013" max="12013" width="2.44140625" style="35" customWidth="1"/>
    <col min="12014" max="12014" width="3" style="35" customWidth="1"/>
    <col min="12015" max="12015" width="55" style="35" customWidth="1"/>
    <col min="12016" max="12021" width="18.5546875" style="35" customWidth="1"/>
    <col min="12022" max="12022" width="19.5546875" style="35" customWidth="1"/>
    <col min="12023" max="12025" width="18.5546875" style="35" customWidth="1"/>
    <col min="12026" max="12027" width="17.5546875" style="35" customWidth="1"/>
    <col min="12028" max="12029" width="20.5546875" style="35" customWidth="1"/>
    <col min="12030" max="12030" width="21.6640625" style="35" customWidth="1"/>
    <col min="12031" max="12032" width="17.5546875" style="35" customWidth="1"/>
    <col min="12033" max="12033" width="18.6640625" style="35" bestFit="1" customWidth="1"/>
    <col min="12034" max="12034" width="17.5546875" style="35" customWidth="1"/>
    <col min="12035" max="12268" width="9.33203125" style="35"/>
    <col min="12269" max="12269" width="2.44140625" style="35" customWidth="1"/>
    <col min="12270" max="12270" width="3" style="35" customWidth="1"/>
    <col min="12271" max="12271" width="55" style="35" customWidth="1"/>
    <col min="12272" max="12277" width="18.5546875" style="35" customWidth="1"/>
    <col min="12278" max="12278" width="19.5546875" style="35" customWidth="1"/>
    <col min="12279" max="12281" width="18.5546875" style="35" customWidth="1"/>
    <col min="12282" max="12283" width="17.5546875" style="35" customWidth="1"/>
    <col min="12284" max="12285" width="20.5546875" style="35" customWidth="1"/>
    <col min="12286" max="12286" width="21.6640625" style="35" customWidth="1"/>
    <col min="12287" max="12288" width="17.5546875" style="35" customWidth="1"/>
    <col min="12289" max="12289" width="18.6640625" style="35" bestFit="1" customWidth="1"/>
    <col min="12290" max="12290" width="17.5546875" style="35" customWidth="1"/>
    <col min="12291" max="12524" width="9.33203125" style="35"/>
    <col min="12525" max="12525" width="2.44140625" style="35" customWidth="1"/>
    <col min="12526" max="12526" width="3" style="35" customWidth="1"/>
    <col min="12527" max="12527" width="55" style="35" customWidth="1"/>
    <col min="12528" max="12533" width="18.5546875" style="35" customWidth="1"/>
    <col min="12534" max="12534" width="19.5546875" style="35" customWidth="1"/>
    <col min="12535" max="12537" width="18.5546875" style="35" customWidth="1"/>
    <col min="12538" max="12539" width="17.5546875" style="35" customWidth="1"/>
    <col min="12540" max="12541" width="20.5546875" style="35" customWidth="1"/>
    <col min="12542" max="12542" width="21.6640625" style="35" customWidth="1"/>
    <col min="12543" max="12544" width="17.5546875" style="35" customWidth="1"/>
    <col min="12545" max="12545" width="18.6640625" style="35" bestFit="1" customWidth="1"/>
    <col min="12546" max="12546" width="17.5546875" style="35" customWidth="1"/>
    <col min="12547" max="12780" width="9.33203125" style="35"/>
    <col min="12781" max="12781" width="2.44140625" style="35" customWidth="1"/>
    <col min="12782" max="12782" width="3" style="35" customWidth="1"/>
    <col min="12783" max="12783" width="55" style="35" customWidth="1"/>
    <col min="12784" max="12789" width="18.5546875" style="35" customWidth="1"/>
    <col min="12790" max="12790" width="19.5546875" style="35" customWidth="1"/>
    <col min="12791" max="12793" width="18.5546875" style="35" customWidth="1"/>
    <col min="12794" max="12795" width="17.5546875" style="35" customWidth="1"/>
    <col min="12796" max="12797" width="20.5546875" style="35" customWidth="1"/>
    <col min="12798" max="12798" width="21.6640625" style="35" customWidth="1"/>
    <col min="12799" max="12800" width="17.5546875" style="35" customWidth="1"/>
    <col min="12801" max="12801" width="18.6640625" style="35" bestFit="1" customWidth="1"/>
    <col min="12802" max="12802" width="17.5546875" style="35" customWidth="1"/>
    <col min="12803" max="13036" width="9.33203125" style="35"/>
    <col min="13037" max="13037" width="2.44140625" style="35" customWidth="1"/>
    <col min="13038" max="13038" width="3" style="35" customWidth="1"/>
    <col min="13039" max="13039" width="55" style="35" customWidth="1"/>
    <col min="13040" max="13045" width="18.5546875" style="35" customWidth="1"/>
    <col min="13046" max="13046" width="19.5546875" style="35" customWidth="1"/>
    <col min="13047" max="13049" width="18.5546875" style="35" customWidth="1"/>
    <col min="13050" max="13051" width="17.5546875" style="35" customWidth="1"/>
    <col min="13052" max="13053" width="20.5546875" style="35" customWidth="1"/>
    <col min="13054" max="13054" width="21.6640625" style="35" customWidth="1"/>
    <col min="13055" max="13056" width="17.5546875" style="35" customWidth="1"/>
    <col min="13057" max="13057" width="18.6640625" style="35" bestFit="1" customWidth="1"/>
    <col min="13058" max="13058" width="17.5546875" style="35" customWidth="1"/>
    <col min="13059" max="13292" width="9.33203125" style="35"/>
    <col min="13293" max="13293" width="2.44140625" style="35" customWidth="1"/>
    <col min="13294" max="13294" width="3" style="35" customWidth="1"/>
    <col min="13295" max="13295" width="55" style="35" customWidth="1"/>
    <col min="13296" max="13301" width="18.5546875" style="35" customWidth="1"/>
    <col min="13302" max="13302" width="19.5546875" style="35" customWidth="1"/>
    <col min="13303" max="13305" width="18.5546875" style="35" customWidth="1"/>
    <col min="13306" max="13307" width="17.5546875" style="35" customWidth="1"/>
    <col min="13308" max="13309" width="20.5546875" style="35" customWidth="1"/>
    <col min="13310" max="13310" width="21.6640625" style="35" customWidth="1"/>
    <col min="13311" max="13312" width="17.5546875" style="35" customWidth="1"/>
    <col min="13313" max="13313" width="18.6640625" style="35" bestFit="1" customWidth="1"/>
    <col min="13314" max="13314" width="17.5546875" style="35" customWidth="1"/>
    <col min="13315" max="13548" width="9.33203125" style="35"/>
    <col min="13549" max="13549" width="2.44140625" style="35" customWidth="1"/>
    <col min="13550" max="13550" width="3" style="35" customWidth="1"/>
    <col min="13551" max="13551" width="55" style="35" customWidth="1"/>
    <col min="13552" max="13557" width="18.5546875" style="35" customWidth="1"/>
    <col min="13558" max="13558" width="19.5546875" style="35" customWidth="1"/>
    <col min="13559" max="13561" width="18.5546875" style="35" customWidth="1"/>
    <col min="13562" max="13563" width="17.5546875" style="35" customWidth="1"/>
    <col min="13564" max="13565" width="20.5546875" style="35" customWidth="1"/>
    <col min="13566" max="13566" width="21.6640625" style="35" customWidth="1"/>
    <col min="13567" max="13568" width="17.5546875" style="35" customWidth="1"/>
    <col min="13569" max="13569" width="18.6640625" style="35" bestFit="1" customWidth="1"/>
    <col min="13570" max="13570" width="17.5546875" style="35" customWidth="1"/>
    <col min="13571" max="13804" width="9.33203125" style="35"/>
    <col min="13805" max="13805" width="2.44140625" style="35" customWidth="1"/>
    <col min="13806" max="13806" width="3" style="35" customWidth="1"/>
    <col min="13807" max="13807" width="55" style="35" customWidth="1"/>
    <col min="13808" max="13813" width="18.5546875" style="35" customWidth="1"/>
    <col min="13814" max="13814" width="19.5546875" style="35" customWidth="1"/>
    <col min="13815" max="13817" width="18.5546875" style="35" customWidth="1"/>
    <col min="13818" max="13819" width="17.5546875" style="35" customWidth="1"/>
    <col min="13820" max="13821" width="20.5546875" style="35" customWidth="1"/>
    <col min="13822" max="13822" width="21.6640625" style="35" customWidth="1"/>
    <col min="13823" max="13824" width="17.5546875" style="35" customWidth="1"/>
    <col min="13825" max="13825" width="18.6640625" style="35" bestFit="1" customWidth="1"/>
    <col min="13826" max="13826" width="17.5546875" style="35" customWidth="1"/>
    <col min="13827" max="14060" width="9.33203125" style="35"/>
    <col min="14061" max="14061" width="2.44140625" style="35" customWidth="1"/>
    <col min="14062" max="14062" width="3" style="35" customWidth="1"/>
    <col min="14063" max="14063" width="55" style="35" customWidth="1"/>
    <col min="14064" max="14069" width="18.5546875" style="35" customWidth="1"/>
    <col min="14070" max="14070" width="19.5546875" style="35" customWidth="1"/>
    <col min="14071" max="14073" width="18.5546875" style="35" customWidth="1"/>
    <col min="14074" max="14075" width="17.5546875" style="35" customWidth="1"/>
    <col min="14076" max="14077" width="20.5546875" style="35" customWidth="1"/>
    <col min="14078" max="14078" width="21.6640625" style="35" customWidth="1"/>
    <col min="14079" max="14080" width="17.5546875" style="35" customWidth="1"/>
    <col min="14081" max="14081" width="18.6640625" style="35" bestFit="1" customWidth="1"/>
    <col min="14082" max="14082" width="17.5546875" style="35" customWidth="1"/>
    <col min="14083" max="14316" width="9.33203125" style="35"/>
    <col min="14317" max="14317" width="2.44140625" style="35" customWidth="1"/>
    <col min="14318" max="14318" width="3" style="35" customWidth="1"/>
    <col min="14319" max="14319" width="55" style="35" customWidth="1"/>
    <col min="14320" max="14325" width="18.5546875" style="35" customWidth="1"/>
    <col min="14326" max="14326" width="19.5546875" style="35" customWidth="1"/>
    <col min="14327" max="14329" width="18.5546875" style="35" customWidth="1"/>
    <col min="14330" max="14331" width="17.5546875" style="35" customWidth="1"/>
    <col min="14332" max="14333" width="20.5546875" style="35" customWidth="1"/>
    <col min="14334" max="14334" width="21.6640625" style="35" customWidth="1"/>
    <col min="14335" max="14336" width="17.5546875" style="35" customWidth="1"/>
    <col min="14337" max="14337" width="18.6640625" style="35" bestFit="1" customWidth="1"/>
    <col min="14338" max="14338" width="17.5546875" style="35" customWidth="1"/>
    <col min="14339" max="14572" width="9.33203125" style="35"/>
    <col min="14573" max="14573" width="2.44140625" style="35" customWidth="1"/>
    <col min="14574" max="14574" width="3" style="35" customWidth="1"/>
    <col min="14575" max="14575" width="55" style="35" customWidth="1"/>
    <col min="14576" max="14581" width="18.5546875" style="35" customWidth="1"/>
    <col min="14582" max="14582" width="19.5546875" style="35" customWidth="1"/>
    <col min="14583" max="14585" width="18.5546875" style="35" customWidth="1"/>
    <col min="14586" max="14587" width="17.5546875" style="35" customWidth="1"/>
    <col min="14588" max="14589" width="20.5546875" style="35" customWidth="1"/>
    <col min="14590" max="14590" width="21.6640625" style="35" customWidth="1"/>
    <col min="14591" max="14592" width="17.5546875" style="35" customWidth="1"/>
    <col min="14593" max="14593" width="18.6640625" style="35" bestFit="1" customWidth="1"/>
    <col min="14594" max="14594" width="17.5546875" style="35" customWidth="1"/>
    <col min="14595" max="14828" width="9.33203125" style="35"/>
    <col min="14829" max="14829" width="2.44140625" style="35" customWidth="1"/>
    <col min="14830" max="14830" width="3" style="35" customWidth="1"/>
    <col min="14831" max="14831" width="55" style="35" customWidth="1"/>
    <col min="14832" max="14837" width="18.5546875" style="35" customWidth="1"/>
    <col min="14838" max="14838" width="19.5546875" style="35" customWidth="1"/>
    <col min="14839" max="14841" width="18.5546875" style="35" customWidth="1"/>
    <col min="14842" max="14843" width="17.5546875" style="35" customWidth="1"/>
    <col min="14844" max="14845" width="20.5546875" style="35" customWidth="1"/>
    <col min="14846" max="14846" width="21.6640625" style="35" customWidth="1"/>
    <col min="14847" max="14848" width="17.5546875" style="35" customWidth="1"/>
    <col min="14849" max="14849" width="18.6640625" style="35" bestFit="1" customWidth="1"/>
    <col min="14850" max="14850" width="17.5546875" style="35" customWidth="1"/>
    <col min="14851" max="15084" width="9.33203125" style="35"/>
    <col min="15085" max="15085" width="2.44140625" style="35" customWidth="1"/>
    <col min="15086" max="15086" width="3" style="35" customWidth="1"/>
    <col min="15087" max="15087" width="55" style="35" customWidth="1"/>
    <col min="15088" max="15093" width="18.5546875" style="35" customWidth="1"/>
    <col min="15094" max="15094" width="19.5546875" style="35" customWidth="1"/>
    <col min="15095" max="15097" width="18.5546875" style="35" customWidth="1"/>
    <col min="15098" max="15099" width="17.5546875" style="35" customWidth="1"/>
    <col min="15100" max="15101" width="20.5546875" style="35" customWidth="1"/>
    <col min="15102" max="15102" width="21.6640625" style="35" customWidth="1"/>
    <col min="15103" max="15104" width="17.5546875" style="35" customWidth="1"/>
    <col min="15105" max="15105" width="18.6640625" style="35" bestFit="1" customWidth="1"/>
    <col min="15106" max="15106" width="17.5546875" style="35" customWidth="1"/>
    <col min="15107" max="15340" width="9.33203125" style="35"/>
    <col min="15341" max="15341" width="2.44140625" style="35" customWidth="1"/>
    <col min="15342" max="15342" width="3" style="35" customWidth="1"/>
    <col min="15343" max="15343" width="55" style="35" customWidth="1"/>
    <col min="15344" max="15349" width="18.5546875" style="35" customWidth="1"/>
    <col min="15350" max="15350" width="19.5546875" style="35" customWidth="1"/>
    <col min="15351" max="15353" width="18.5546875" style="35" customWidth="1"/>
    <col min="15354" max="15355" width="17.5546875" style="35" customWidth="1"/>
    <col min="15356" max="15357" width="20.5546875" style="35" customWidth="1"/>
    <col min="15358" max="15358" width="21.6640625" style="35" customWidth="1"/>
    <col min="15359" max="15360" width="17.5546875" style="35" customWidth="1"/>
    <col min="15361" max="15361" width="18.6640625" style="35" bestFit="1" customWidth="1"/>
    <col min="15362" max="15362" width="17.5546875" style="35" customWidth="1"/>
    <col min="15363" max="15596" width="9.33203125" style="35"/>
    <col min="15597" max="15597" width="2.44140625" style="35" customWidth="1"/>
    <col min="15598" max="15598" width="3" style="35" customWidth="1"/>
    <col min="15599" max="15599" width="55" style="35" customWidth="1"/>
    <col min="15600" max="15605" width="18.5546875" style="35" customWidth="1"/>
    <col min="15606" max="15606" width="19.5546875" style="35" customWidth="1"/>
    <col min="15607" max="15609" width="18.5546875" style="35" customWidth="1"/>
    <col min="15610" max="15611" width="17.5546875" style="35" customWidth="1"/>
    <col min="15612" max="15613" width="20.5546875" style="35" customWidth="1"/>
    <col min="15614" max="15614" width="21.6640625" style="35" customWidth="1"/>
    <col min="15615" max="15616" width="17.5546875" style="35" customWidth="1"/>
    <col min="15617" max="15617" width="18.6640625" style="35" bestFit="1" customWidth="1"/>
    <col min="15618" max="15618" width="17.5546875" style="35" customWidth="1"/>
    <col min="15619" max="15852" width="9.33203125" style="35"/>
    <col min="15853" max="15853" width="2.44140625" style="35" customWidth="1"/>
    <col min="15854" max="15854" width="3" style="35" customWidth="1"/>
    <col min="15855" max="15855" width="55" style="35" customWidth="1"/>
    <col min="15856" max="15861" width="18.5546875" style="35" customWidth="1"/>
    <col min="15862" max="15862" width="19.5546875" style="35" customWidth="1"/>
    <col min="15863" max="15865" width="18.5546875" style="35" customWidth="1"/>
    <col min="15866" max="15867" width="17.5546875" style="35" customWidth="1"/>
    <col min="15868" max="15869" width="20.5546875" style="35" customWidth="1"/>
    <col min="15870" max="15870" width="21.6640625" style="35" customWidth="1"/>
    <col min="15871" max="15872" width="17.5546875" style="35" customWidth="1"/>
    <col min="15873" max="15873" width="18.6640625" style="35" bestFit="1" customWidth="1"/>
    <col min="15874" max="15874" width="17.5546875" style="35" customWidth="1"/>
    <col min="15875" max="16108" width="9.33203125" style="35"/>
    <col min="16109" max="16109" width="2.44140625" style="35" customWidth="1"/>
    <col min="16110" max="16110" width="3" style="35" customWidth="1"/>
    <col min="16111" max="16111" width="55" style="35" customWidth="1"/>
    <col min="16112" max="16117" width="18.5546875" style="35" customWidth="1"/>
    <col min="16118" max="16118" width="19.5546875" style="35" customWidth="1"/>
    <col min="16119" max="16121" width="18.5546875" style="35" customWidth="1"/>
    <col min="16122" max="16123" width="17.5546875" style="35" customWidth="1"/>
    <col min="16124" max="16125" width="20.5546875" style="35" customWidth="1"/>
    <col min="16126" max="16126" width="21.6640625" style="35" customWidth="1"/>
    <col min="16127" max="16128" width="17.5546875" style="35" customWidth="1"/>
    <col min="16129" max="16129" width="18.6640625" style="35" bestFit="1" customWidth="1"/>
    <col min="16130" max="16130" width="17.5546875" style="35" customWidth="1"/>
    <col min="16131" max="16384" width="9.33203125" style="35"/>
  </cols>
  <sheetData>
    <row r="1" spans="1:5">
      <c r="A1" s="1" t="s">
        <v>1703</v>
      </c>
    </row>
    <row r="2" spans="1:5">
      <c r="A2" s="822" t="s">
        <v>1594</v>
      </c>
    </row>
    <row r="4" spans="1:5">
      <c r="A4" s="1" t="s">
        <v>4824</v>
      </c>
    </row>
    <row r="5" spans="1:5">
      <c r="A5" s="36" t="s">
        <v>109</v>
      </c>
    </row>
    <row r="6" spans="1:5" ht="28.8">
      <c r="A6" s="36" t="s">
        <v>304</v>
      </c>
      <c r="B6" s="1063" t="s">
        <v>339</v>
      </c>
      <c r="C6" s="111" t="s">
        <v>156</v>
      </c>
      <c r="D6" s="1064" t="s">
        <v>313</v>
      </c>
    </row>
    <row r="7" spans="1:5">
      <c r="A7" s="36" t="s">
        <v>320</v>
      </c>
      <c r="B7" s="1063" t="s">
        <v>314</v>
      </c>
      <c r="C7" s="111" t="s">
        <v>162</v>
      </c>
      <c r="D7" s="1064" t="s">
        <v>315</v>
      </c>
    </row>
    <row r="8" spans="1:5">
      <c r="A8"/>
      <c r="B8" s="1065"/>
      <c r="C8" s="44"/>
      <c r="D8" s="1066"/>
    </row>
    <row r="9" spans="1:5">
      <c r="A9" s="1007" t="s">
        <v>3824</v>
      </c>
    </row>
    <row r="10" spans="1:5">
      <c r="A10" s="1007"/>
    </row>
    <row r="11" spans="1:5">
      <c r="A11"/>
      <c r="B11"/>
      <c r="C11" s="993" t="s">
        <v>3824</v>
      </c>
    </row>
    <row r="12" spans="1:5">
      <c r="A12"/>
      <c r="B12"/>
      <c r="C12" s="298" t="s">
        <v>1304</v>
      </c>
    </row>
    <row r="13" spans="1:5">
      <c r="A13" s="1029" t="s">
        <v>4242</v>
      </c>
      <c r="B13" s="301" t="s">
        <v>3707</v>
      </c>
      <c r="C13" s="952"/>
      <c r="D13" s="29" t="s">
        <v>4243</v>
      </c>
    </row>
    <row r="14" spans="1:5">
      <c r="A14" s="1029" t="s">
        <v>4244</v>
      </c>
      <c r="B14" s="111" t="s">
        <v>4245</v>
      </c>
      <c r="C14" s="952"/>
      <c r="D14" s="46" t="s">
        <v>79</v>
      </c>
      <c r="E14" s="29" t="s">
        <v>4246</v>
      </c>
    </row>
    <row r="17" spans="1:6">
      <c r="A17" s="1" t="s">
        <v>4825</v>
      </c>
    </row>
    <row r="18" spans="1:6">
      <c r="A18" s="36" t="s">
        <v>109</v>
      </c>
    </row>
    <row r="19" spans="1:6">
      <c r="A19" s="36" t="s">
        <v>90</v>
      </c>
    </row>
    <row r="20" spans="1:6" ht="28.8">
      <c r="A20" s="36" t="s">
        <v>304</v>
      </c>
      <c r="B20" s="1067" t="s">
        <v>339</v>
      </c>
      <c r="C20" s="111" t="s">
        <v>156</v>
      </c>
      <c r="D20" s="247" t="s">
        <v>313</v>
      </c>
    </row>
    <row r="21" spans="1:6">
      <c r="A21" s="36" t="s">
        <v>320</v>
      </c>
      <c r="B21" s="1067" t="s">
        <v>314</v>
      </c>
      <c r="C21" s="111" t="s">
        <v>162</v>
      </c>
      <c r="D21" s="247" t="s">
        <v>315</v>
      </c>
    </row>
    <row r="23" spans="1:6">
      <c r="A23" s="165" t="s">
        <v>4248</v>
      </c>
    </row>
    <row r="25" spans="1:6" ht="28.8">
      <c r="C25" s="168" t="s">
        <v>4249</v>
      </c>
      <c r="D25" s="168" t="s">
        <v>4250</v>
      </c>
      <c r="E25" s="168" t="s">
        <v>4251</v>
      </c>
    </row>
    <row r="26" spans="1:6">
      <c r="C26" s="8" t="s">
        <v>13</v>
      </c>
      <c r="D26" s="8" t="s">
        <v>89</v>
      </c>
      <c r="E26" s="8" t="s">
        <v>107</v>
      </c>
    </row>
    <row r="27" spans="1:6">
      <c r="A27" s="1046" t="s">
        <v>4252</v>
      </c>
      <c r="B27" s="8"/>
      <c r="C27" s="38"/>
      <c r="D27" s="38"/>
      <c r="E27" s="38"/>
    </row>
    <row r="28" spans="1:6">
      <c r="A28" s="1047" t="s">
        <v>4253</v>
      </c>
      <c r="B28" s="8" t="s">
        <v>12</v>
      </c>
      <c r="C28" s="131"/>
      <c r="D28" s="131"/>
      <c r="E28" s="131"/>
      <c r="F28" s="35" t="s">
        <v>302</v>
      </c>
    </row>
    <row r="29" spans="1:6">
      <c r="A29" s="1048" t="s">
        <v>4216</v>
      </c>
      <c r="B29" s="8" t="s">
        <v>72</v>
      </c>
      <c r="C29" s="131"/>
      <c r="D29" s="131"/>
      <c r="E29" s="131"/>
      <c r="F29" s="35" t="s">
        <v>4217</v>
      </c>
    </row>
    <row r="30" spans="1:6">
      <c r="A30" s="1048" t="s">
        <v>4220</v>
      </c>
      <c r="B30" s="8" t="s">
        <v>11</v>
      </c>
      <c r="C30" s="131"/>
      <c r="D30" s="131"/>
      <c r="E30" s="131"/>
      <c r="F30" s="35" t="s">
        <v>4221</v>
      </c>
    </row>
    <row r="31" spans="1:6">
      <c r="A31" s="1048" t="s">
        <v>4222</v>
      </c>
      <c r="B31" s="8" t="s">
        <v>71</v>
      </c>
      <c r="C31" s="131"/>
      <c r="D31" s="131"/>
      <c r="E31" s="131"/>
      <c r="F31" s="35" t="s">
        <v>4223</v>
      </c>
    </row>
    <row r="32" spans="1:6" ht="14.7" customHeight="1">
      <c r="A32" s="1048" t="s">
        <v>4218</v>
      </c>
      <c r="B32" s="8" t="s">
        <v>70</v>
      </c>
      <c r="C32" s="131"/>
      <c r="D32" s="131"/>
      <c r="E32" s="131"/>
      <c r="F32" s="35" t="s">
        <v>4219</v>
      </c>
    </row>
    <row r="33" spans="1:20">
      <c r="A33" s="1048" t="s">
        <v>4224</v>
      </c>
      <c r="B33" s="8" t="s">
        <v>69</v>
      </c>
      <c r="C33" s="131"/>
      <c r="D33" s="131"/>
      <c r="E33" s="131"/>
      <c r="F33" s="35" t="s">
        <v>4225</v>
      </c>
    </row>
    <row r="34" spans="1:20">
      <c r="A34" s="1048" t="s">
        <v>4254</v>
      </c>
      <c r="B34" s="8" t="s">
        <v>68</v>
      </c>
      <c r="C34" s="131"/>
      <c r="D34" s="131"/>
      <c r="E34" s="131"/>
      <c r="F34" s="35" t="s">
        <v>302</v>
      </c>
      <c r="G34" s="35" t="s">
        <v>206</v>
      </c>
    </row>
    <row r="35" spans="1:20">
      <c r="A35" s="621" t="s">
        <v>4255</v>
      </c>
      <c r="B35" s="8" t="s">
        <v>67</v>
      </c>
      <c r="C35" s="131"/>
      <c r="D35" s="131"/>
      <c r="E35" s="131"/>
      <c r="F35" s="35" t="s">
        <v>4256</v>
      </c>
    </row>
    <row r="36" spans="1:20">
      <c r="A36" s="1047" t="s">
        <v>4257</v>
      </c>
      <c r="B36" s="8" t="s">
        <v>66</v>
      </c>
      <c r="C36" s="131"/>
      <c r="D36" s="131"/>
      <c r="E36" s="131"/>
      <c r="F36" s="35" t="s">
        <v>301</v>
      </c>
    </row>
    <row r="37" spans="1:20">
      <c r="A37" s="1048" t="s">
        <v>4107</v>
      </c>
      <c r="B37" s="8" t="s">
        <v>10</v>
      </c>
      <c r="C37" s="131"/>
      <c r="D37" s="131"/>
      <c r="E37" s="131"/>
      <c r="F37" s="35" t="s">
        <v>4258</v>
      </c>
    </row>
    <row r="38" spans="1:20">
      <c r="A38" s="1048" t="s">
        <v>4259</v>
      </c>
      <c r="B38" s="8" t="s">
        <v>9</v>
      </c>
      <c r="C38" s="131"/>
      <c r="D38" s="131"/>
      <c r="E38" s="131"/>
      <c r="F38" s="35" t="s">
        <v>4260</v>
      </c>
    </row>
    <row r="39" spans="1:20">
      <c r="A39" s="1048" t="s">
        <v>4261</v>
      </c>
      <c r="B39" s="8" t="s">
        <v>65</v>
      </c>
      <c r="C39" s="131"/>
      <c r="D39" s="131"/>
      <c r="E39" s="131"/>
      <c r="F39" s="35" t="s">
        <v>4262</v>
      </c>
    </row>
    <row r="40" spans="1:20">
      <c r="A40" s="1048" t="s">
        <v>4263</v>
      </c>
      <c r="B40" s="8" t="s">
        <v>8</v>
      </c>
      <c r="C40" s="131"/>
      <c r="D40" s="131"/>
      <c r="E40" s="131"/>
      <c r="F40" s="35" t="s">
        <v>4264</v>
      </c>
    </row>
    <row r="41" spans="1:20">
      <c r="A41" s="1048" t="s">
        <v>4265</v>
      </c>
      <c r="B41" s="8" t="s">
        <v>7</v>
      </c>
      <c r="C41" s="131"/>
      <c r="D41" s="131"/>
      <c r="E41" s="131"/>
      <c r="F41" s="35" t="s">
        <v>4266</v>
      </c>
    </row>
    <row r="42" spans="1:20">
      <c r="A42" s="1048" t="s">
        <v>4267</v>
      </c>
      <c r="B42" s="8" t="s">
        <v>64</v>
      </c>
      <c r="C42" s="131"/>
      <c r="D42" s="131"/>
      <c r="E42" s="131"/>
      <c r="F42" s="35" t="s">
        <v>4268</v>
      </c>
    </row>
    <row r="43" spans="1:20">
      <c r="A43" s="1048" t="s">
        <v>4254</v>
      </c>
      <c r="B43" s="8" t="s">
        <v>6</v>
      </c>
      <c r="C43" s="131"/>
      <c r="D43" s="131"/>
      <c r="E43" s="131"/>
      <c r="F43" s="35" t="s">
        <v>301</v>
      </c>
      <c r="G43" s="35" t="s">
        <v>206</v>
      </c>
    </row>
    <row r="44" spans="1:20" s="266" customFormat="1">
      <c r="A44" s="1047" t="s">
        <v>300</v>
      </c>
      <c r="B44" s="8" t="s">
        <v>5</v>
      </c>
      <c r="C44" s="131"/>
      <c r="D44" s="131"/>
      <c r="E44" s="131"/>
      <c r="F44" s="35" t="s">
        <v>4269</v>
      </c>
      <c r="G44" s="35"/>
      <c r="H44" s="35"/>
      <c r="L44" s="35"/>
      <c r="M44" s="35"/>
      <c r="N44" s="35"/>
      <c r="O44" s="35"/>
      <c r="P44" s="35"/>
      <c r="Q44" s="35"/>
      <c r="R44" s="35"/>
      <c r="S44" s="35"/>
      <c r="T44" s="35"/>
    </row>
    <row r="45" spans="1:20" s="266" customFormat="1">
      <c r="A45" s="1048" t="s">
        <v>4254</v>
      </c>
      <c r="B45" s="8" t="s">
        <v>63</v>
      </c>
      <c r="C45" s="131"/>
      <c r="D45" s="131"/>
      <c r="E45" s="131"/>
      <c r="F45" s="35" t="s">
        <v>4269</v>
      </c>
      <c r="G45" s="35" t="s">
        <v>206</v>
      </c>
      <c r="H45" s="35"/>
      <c r="L45" s="35"/>
      <c r="M45" s="35"/>
      <c r="N45" s="35"/>
      <c r="O45" s="35"/>
      <c r="P45" s="35"/>
      <c r="Q45" s="35"/>
      <c r="R45" s="35"/>
      <c r="S45" s="35"/>
      <c r="T45" s="35"/>
    </row>
    <row r="46" spans="1:20" s="266" customFormat="1">
      <c r="A46" s="1047" t="s">
        <v>4270</v>
      </c>
      <c r="B46" s="8" t="s">
        <v>62</v>
      </c>
      <c r="C46" s="131"/>
      <c r="D46" s="131"/>
      <c r="E46" s="131"/>
      <c r="F46" s="35" t="s">
        <v>760</v>
      </c>
      <c r="G46" s="35" t="s">
        <v>205</v>
      </c>
      <c r="H46" s="35"/>
      <c r="L46" s="35"/>
      <c r="M46" s="35"/>
      <c r="N46" s="35"/>
      <c r="O46" s="35"/>
      <c r="P46" s="35"/>
      <c r="Q46" s="35"/>
      <c r="R46" s="35"/>
      <c r="S46" s="35"/>
      <c r="T46" s="35"/>
    </row>
    <row r="47" spans="1:20" s="266" customFormat="1">
      <c r="A47" s="1048" t="s">
        <v>4271</v>
      </c>
      <c r="B47" s="8" t="s">
        <v>61</v>
      </c>
      <c r="C47" s="131"/>
      <c r="D47" s="131"/>
      <c r="E47" s="131"/>
      <c r="F47" s="35" t="s">
        <v>760</v>
      </c>
      <c r="G47" s="35" t="s">
        <v>206</v>
      </c>
      <c r="H47" s="35"/>
      <c r="L47" s="35"/>
      <c r="M47" s="35"/>
      <c r="N47" s="35"/>
      <c r="O47" s="35"/>
      <c r="P47" s="35"/>
      <c r="Q47" s="35"/>
      <c r="R47" s="35"/>
      <c r="S47" s="35"/>
      <c r="T47" s="35"/>
    </row>
    <row r="48" spans="1:20" s="266" customFormat="1">
      <c r="A48" s="1047" t="s">
        <v>4272</v>
      </c>
      <c r="B48" s="8" t="s">
        <v>4</v>
      </c>
      <c r="C48" s="131"/>
      <c r="D48" s="131"/>
      <c r="E48" s="131"/>
      <c r="F48" s="35" t="s">
        <v>760</v>
      </c>
      <c r="G48" s="35"/>
      <c r="H48" s="35"/>
      <c r="L48" s="35"/>
      <c r="M48" s="35"/>
      <c r="N48" s="35"/>
      <c r="O48" s="35"/>
      <c r="P48" s="35"/>
      <c r="Q48" s="35"/>
      <c r="R48" s="35"/>
      <c r="S48" s="35"/>
      <c r="T48" s="35"/>
    </row>
    <row r="49" spans="1:22" s="266" customFormat="1">
      <c r="A49" s="1046" t="s">
        <v>4273</v>
      </c>
      <c r="B49" s="8"/>
      <c r="C49" s="38"/>
      <c r="D49" s="38"/>
      <c r="E49" s="38"/>
      <c r="F49" s="35"/>
      <c r="G49" s="35"/>
      <c r="H49" s="35"/>
      <c r="L49" s="35"/>
      <c r="M49" s="35"/>
      <c r="N49" s="35"/>
      <c r="O49" s="35"/>
      <c r="P49" s="35"/>
      <c r="Q49" s="35"/>
      <c r="R49" s="35"/>
      <c r="S49" s="35"/>
      <c r="T49" s="35"/>
    </row>
    <row r="50" spans="1:22" s="266" customFormat="1">
      <c r="A50" s="1047" t="s">
        <v>4274</v>
      </c>
      <c r="B50" s="8" t="s">
        <v>53</v>
      </c>
      <c r="C50" s="131"/>
      <c r="D50" s="131"/>
      <c r="E50" s="131"/>
      <c r="F50" s="35" t="s">
        <v>4073</v>
      </c>
      <c r="G50" s="35"/>
      <c r="H50" s="35"/>
      <c r="L50" s="35"/>
      <c r="M50" s="35"/>
      <c r="N50" s="35"/>
      <c r="O50" s="35"/>
      <c r="P50" s="35"/>
      <c r="Q50" s="35"/>
      <c r="R50" s="35"/>
      <c r="S50" s="35"/>
      <c r="T50" s="35"/>
    </row>
    <row r="51" spans="1:22" s="266" customFormat="1">
      <c r="A51" s="1048" t="s">
        <v>4275</v>
      </c>
      <c r="B51" s="8" t="s">
        <v>52</v>
      </c>
      <c r="C51" s="131"/>
      <c r="D51" s="131"/>
      <c r="E51" s="131"/>
      <c r="F51" s="35" t="s">
        <v>4067</v>
      </c>
      <c r="G51" s="35"/>
      <c r="H51" s="35"/>
      <c r="L51" s="35"/>
      <c r="M51" s="35"/>
      <c r="N51" s="35"/>
      <c r="O51" s="35"/>
      <c r="P51" s="35"/>
      <c r="Q51" s="35"/>
      <c r="R51" s="35"/>
      <c r="S51" s="35"/>
      <c r="T51" s="35"/>
    </row>
    <row r="52" spans="1:22" s="266" customFormat="1">
      <c r="A52" s="1048" t="s">
        <v>4276</v>
      </c>
      <c r="B52" s="8" t="s">
        <v>51</v>
      </c>
      <c r="C52" s="131"/>
      <c r="D52" s="131"/>
      <c r="E52" s="131"/>
      <c r="F52" s="35" t="s">
        <v>4069</v>
      </c>
      <c r="G52" s="35"/>
      <c r="H52" s="35"/>
      <c r="L52" s="35"/>
      <c r="M52" s="35"/>
      <c r="N52" s="35"/>
      <c r="O52" s="35"/>
      <c r="P52" s="35"/>
      <c r="Q52" s="35"/>
      <c r="R52" s="35"/>
      <c r="S52" s="35"/>
      <c r="T52" s="35"/>
    </row>
    <row r="53" spans="1:22" s="266" customFormat="1">
      <c r="A53" s="1048" t="s">
        <v>4277</v>
      </c>
      <c r="B53" s="8" t="s">
        <v>50</v>
      </c>
      <c r="C53" s="131"/>
      <c r="D53" s="131"/>
      <c r="E53" s="131"/>
      <c r="F53" s="35" t="s">
        <v>4071</v>
      </c>
      <c r="G53" s="35"/>
      <c r="H53" s="35"/>
      <c r="L53" s="35"/>
      <c r="M53" s="35"/>
      <c r="N53" s="35"/>
      <c r="O53" s="35"/>
      <c r="P53" s="35"/>
      <c r="Q53" s="35"/>
      <c r="R53" s="35"/>
      <c r="S53" s="35"/>
      <c r="T53" s="35"/>
    </row>
    <row r="54" spans="1:22" s="266" customFormat="1">
      <c r="A54" s="1048" t="s">
        <v>4271</v>
      </c>
      <c r="B54" s="8" t="s">
        <v>49</v>
      </c>
      <c r="C54" s="1049"/>
      <c r="D54" s="1049"/>
      <c r="E54" s="1049"/>
      <c r="F54" s="35" t="s">
        <v>4073</v>
      </c>
      <c r="G54" s="35" t="s">
        <v>206</v>
      </c>
      <c r="H54" s="35"/>
      <c r="L54" s="35"/>
      <c r="M54" s="35"/>
      <c r="N54" s="35"/>
      <c r="O54" s="35"/>
      <c r="P54" s="35"/>
      <c r="Q54" s="35"/>
      <c r="R54" s="35"/>
      <c r="S54" s="35"/>
      <c r="T54" s="35"/>
    </row>
    <row r="55" spans="1:22" s="266" customFormat="1">
      <c r="A55" s="35"/>
      <c r="B55" s="35"/>
      <c r="C55" s="35" t="s">
        <v>3764</v>
      </c>
      <c r="D55" s="35" t="s">
        <v>3764</v>
      </c>
      <c r="E55" s="35" t="s">
        <v>3764</v>
      </c>
      <c r="F55" s="35"/>
      <c r="G55" s="35"/>
      <c r="H55" s="35"/>
      <c r="L55" s="35"/>
      <c r="M55" s="35"/>
      <c r="N55" s="35"/>
      <c r="O55" s="35"/>
      <c r="P55" s="35"/>
      <c r="Q55" s="35"/>
      <c r="R55" s="35"/>
      <c r="S55" s="35"/>
      <c r="T55" s="35"/>
    </row>
    <row r="56" spans="1:22">
      <c r="C56" s="47" t="s">
        <v>91</v>
      </c>
      <c r="D56" s="47" t="s">
        <v>91</v>
      </c>
      <c r="E56" s="47" t="s">
        <v>91</v>
      </c>
    </row>
    <row r="57" spans="1:22">
      <c r="C57" s="46" t="s">
        <v>3765</v>
      </c>
      <c r="D57" s="46" t="s">
        <v>3765</v>
      </c>
      <c r="E57" s="46" t="s">
        <v>3765</v>
      </c>
    </row>
    <row r="58" spans="1:22">
      <c r="C58" s="99" t="s">
        <v>176</v>
      </c>
      <c r="D58" s="99" t="s">
        <v>176</v>
      </c>
      <c r="E58" s="99" t="s">
        <v>176</v>
      </c>
    </row>
    <row r="59" spans="1:22">
      <c r="C59" s="99"/>
      <c r="D59" s="99" t="s">
        <v>4278</v>
      </c>
      <c r="E59" s="99" t="s">
        <v>3976</v>
      </c>
    </row>
    <row r="61" spans="1:22">
      <c r="A61" s="1" t="s">
        <v>4826</v>
      </c>
    </row>
    <row r="62" spans="1:22">
      <c r="A62" s="224" t="s">
        <v>109</v>
      </c>
    </row>
    <row r="63" spans="1:22">
      <c r="A63" s="224" t="s">
        <v>4217</v>
      </c>
    </row>
    <row r="64" spans="1:22" s="124" customFormat="1">
      <c r="A64" s="224" t="s">
        <v>304</v>
      </c>
      <c r="B64" s="262" t="s">
        <v>339</v>
      </c>
      <c r="C64" s="111" t="s">
        <v>156</v>
      </c>
      <c r="D64" s="149" t="s">
        <v>313</v>
      </c>
      <c r="E64" s="35"/>
      <c r="F64" s="35"/>
      <c r="G64" s="35"/>
      <c r="H64" s="35"/>
      <c r="I64" s="35"/>
      <c r="J64" s="35"/>
      <c r="K64" s="35"/>
      <c r="L64" s="35"/>
      <c r="M64" s="35"/>
      <c r="N64" s="35"/>
      <c r="O64" s="35"/>
      <c r="P64" s="35"/>
      <c r="Q64" s="35"/>
      <c r="R64" s="35"/>
      <c r="S64" s="35"/>
      <c r="T64" s="35"/>
      <c r="U64" s="35"/>
      <c r="V64" s="35"/>
    </row>
    <row r="65" spans="1:22" s="124" customFormat="1">
      <c r="A65" s="224" t="s">
        <v>320</v>
      </c>
      <c r="B65" s="262" t="s">
        <v>314</v>
      </c>
      <c r="C65" s="111" t="s">
        <v>162</v>
      </c>
      <c r="D65" s="149" t="s">
        <v>315</v>
      </c>
      <c r="E65" s="35"/>
      <c r="F65" s="35"/>
      <c r="G65" s="35"/>
      <c r="H65" s="35"/>
      <c r="I65" s="35"/>
      <c r="J65" s="35"/>
      <c r="K65" s="35"/>
      <c r="L65" s="35"/>
      <c r="M65" s="35"/>
      <c r="N65" s="35"/>
      <c r="O65" s="35"/>
      <c r="P65" s="35"/>
      <c r="Q65" s="35"/>
      <c r="R65" s="35"/>
      <c r="S65" s="35"/>
      <c r="T65" s="35"/>
      <c r="U65" s="35"/>
      <c r="V65" s="35"/>
    </row>
    <row r="67" spans="1:22">
      <c r="A67" s="165" t="s">
        <v>4280</v>
      </c>
    </row>
    <row r="69" spans="1:22" ht="57.6">
      <c r="C69" s="168" t="s">
        <v>4281</v>
      </c>
      <c r="D69" s="168" t="s">
        <v>4282</v>
      </c>
      <c r="E69" s="168" t="s">
        <v>4283</v>
      </c>
      <c r="F69" s="168" t="s">
        <v>4284</v>
      </c>
      <c r="G69" s="168" t="s">
        <v>4285</v>
      </c>
      <c r="H69" s="168" t="s">
        <v>4286</v>
      </c>
      <c r="I69" s="168" t="s">
        <v>4287</v>
      </c>
      <c r="J69" s="168" t="s">
        <v>4288</v>
      </c>
      <c r="K69" s="168" t="s">
        <v>4289</v>
      </c>
    </row>
    <row r="70" spans="1:22">
      <c r="C70" s="8" t="s">
        <v>88</v>
      </c>
      <c r="D70" s="8" t="s">
        <v>87</v>
      </c>
      <c r="E70" s="8" t="s">
        <v>86</v>
      </c>
      <c r="F70" s="8" t="s">
        <v>85</v>
      </c>
      <c r="G70" s="8" t="s">
        <v>84</v>
      </c>
      <c r="H70" s="8" t="s">
        <v>83</v>
      </c>
      <c r="I70" s="8" t="s">
        <v>82</v>
      </c>
      <c r="J70" s="8" t="s">
        <v>81</v>
      </c>
      <c r="K70" s="8" t="s">
        <v>80</v>
      </c>
    </row>
    <row r="71" spans="1:22">
      <c r="A71" s="1050" t="s">
        <v>4280</v>
      </c>
      <c r="B71" s="8"/>
      <c r="C71" s="38"/>
      <c r="D71" s="38"/>
      <c r="E71" s="38"/>
      <c r="F71" s="38"/>
      <c r="G71" s="38"/>
      <c r="H71" s="38"/>
      <c r="I71" s="38"/>
      <c r="J71" s="38"/>
      <c r="K71" s="38"/>
    </row>
    <row r="72" spans="1:22">
      <c r="A72" s="1003" t="s">
        <v>4290</v>
      </c>
      <c r="B72" s="8" t="s">
        <v>101</v>
      </c>
      <c r="C72" s="38"/>
      <c r="D72" s="131"/>
      <c r="E72" s="131"/>
      <c r="F72" s="131"/>
      <c r="G72" s="131"/>
      <c r="H72" s="131"/>
      <c r="I72" s="131"/>
      <c r="J72" s="131"/>
      <c r="K72" s="131"/>
      <c r="L72" s="35" t="s">
        <v>4291</v>
      </c>
    </row>
    <row r="73" spans="1:22">
      <c r="A73" s="1003" t="s">
        <v>4292</v>
      </c>
      <c r="B73" s="8" t="s">
        <v>44</v>
      </c>
      <c r="C73" s="38"/>
      <c r="D73" s="131"/>
      <c r="E73" s="131"/>
      <c r="F73" s="131"/>
      <c r="G73" s="131"/>
      <c r="H73" s="131"/>
      <c r="I73" s="131"/>
      <c r="J73" s="131"/>
      <c r="K73" s="131"/>
      <c r="L73" s="35" t="s">
        <v>4293</v>
      </c>
    </row>
    <row r="74" spans="1:22">
      <c r="A74" s="1003" t="s">
        <v>4294</v>
      </c>
      <c r="B74" s="8" t="s">
        <v>43</v>
      </c>
      <c r="C74" s="38"/>
      <c r="D74" s="131"/>
      <c r="E74" s="131"/>
      <c r="F74" s="131"/>
      <c r="G74" s="131"/>
      <c r="H74" s="131"/>
      <c r="I74" s="131"/>
      <c r="J74" s="131"/>
      <c r="K74" s="131"/>
      <c r="L74" s="35" t="s">
        <v>4295</v>
      </c>
    </row>
    <row r="75" spans="1:22">
      <c r="A75" s="1003" t="s">
        <v>4296</v>
      </c>
      <c r="B75" s="8" t="s">
        <v>2</v>
      </c>
      <c r="C75" s="38"/>
      <c r="D75" s="131"/>
      <c r="E75" s="131"/>
      <c r="F75" s="131"/>
      <c r="G75" s="131"/>
      <c r="H75" s="131"/>
      <c r="I75" s="131"/>
      <c r="J75" s="131"/>
      <c r="K75" s="131"/>
      <c r="L75" s="35" t="s">
        <v>4297</v>
      </c>
    </row>
    <row r="76" spans="1:22">
      <c r="A76" s="1003" t="s">
        <v>4298</v>
      </c>
      <c r="B76" s="8" t="s">
        <v>42</v>
      </c>
      <c r="C76" s="38"/>
      <c r="D76" s="131"/>
      <c r="E76" s="131"/>
      <c r="F76" s="131"/>
      <c r="G76" s="131"/>
      <c r="H76" s="131"/>
      <c r="I76" s="131"/>
      <c r="J76" s="131"/>
      <c r="K76" s="131"/>
      <c r="L76" s="35" t="s">
        <v>4299</v>
      </c>
    </row>
    <row r="77" spans="1:22">
      <c r="A77" s="321" t="s">
        <v>4300</v>
      </c>
      <c r="B77" s="8" t="s">
        <v>4301</v>
      </c>
      <c r="C77" s="38"/>
      <c r="D77" s="131"/>
      <c r="E77" s="131"/>
      <c r="F77" s="131"/>
      <c r="G77" s="131"/>
      <c r="H77" s="131"/>
      <c r="I77" s="131"/>
      <c r="J77" s="131"/>
      <c r="K77" s="131"/>
      <c r="L77" s="124" t="s">
        <v>4302</v>
      </c>
    </row>
    <row r="78" spans="1:22">
      <c r="A78" s="321" t="s">
        <v>4303</v>
      </c>
      <c r="B78" s="8" t="s">
        <v>41</v>
      </c>
      <c r="C78" s="38"/>
      <c r="D78" s="131"/>
      <c r="E78" s="131"/>
      <c r="F78" s="131"/>
      <c r="G78" s="131"/>
      <c r="H78" s="131"/>
      <c r="I78" s="131"/>
      <c r="J78" s="131"/>
      <c r="K78" s="131"/>
      <c r="L78" s="124" t="s">
        <v>4304</v>
      </c>
    </row>
    <row r="79" spans="1:22">
      <c r="A79" s="321" t="s">
        <v>4305</v>
      </c>
      <c r="B79" s="8" t="s">
        <v>40</v>
      </c>
      <c r="C79" s="38"/>
      <c r="D79" s="131"/>
      <c r="E79" s="131"/>
      <c r="F79" s="131"/>
      <c r="G79" s="131"/>
      <c r="H79" s="131"/>
      <c r="I79" s="131"/>
      <c r="J79" s="131"/>
      <c r="K79" s="131"/>
      <c r="L79" s="35" t="s">
        <v>4306</v>
      </c>
    </row>
    <row r="80" spans="1:22">
      <c r="A80" s="321" t="s">
        <v>4307</v>
      </c>
      <c r="B80" s="8" t="s">
        <v>3899</v>
      </c>
      <c r="C80" s="38"/>
      <c r="D80" s="131"/>
      <c r="E80" s="131"/>
      <c r="F80" s="131"/>
      <c r="G80" s="131"/>
      <c r="H80" s="131"/>
      <c r="I80" s="131"/>
      <c r="J80" s="131"/>
      <c r="K80" s="131"/>
      <c r="L80" s="35" t="s">
        <v>4308</v>
      </c>
    </row>
    <row r="81" spans="1:13">
      <c r="A81" s="321" t="s">
        <v>4309</v>
      </c>
      <c r="B81" s="8" t="s">
        <v>39</v>
      </c>
      <c r="C81" s="38"/>
      <c r="D81" s="131"/>
      <c r="E81" s="131"/>
      <c r="F81" s="131"/>
      <c r="G81" s="131"/>
      <c r="H81" s="131"/>
      <c r="I81" s="131"/>
      <c r="J81" s="131"/>
      <c r="K81" s="131"/>
      <c r="L81" s="35" t="s">
        <v>4310</v>
      </c>
    </row>
    <row r="82" spans="1:13">
      <c r="A82" s="321" t="s">
        <v>4311</v>
      </c>
      <c r="B82" s="8" t="s">
        <v>38</v>
      </c>
      <c r="C82" s="38"/>
      <c r="D82" s="131"/>
      <c r="E82" s="131"/>
      <c r="F82" s="131"/>
      <c r="G82" s="131"/>
      <c r="H82" s="131"/>
      <c r="I82" s="131"/>
      <c r="J82" s="131"/>
      <c r="K82" s="131"/>
      <c r="L82" s="35" t="s">
        <v>4312</v>
      </c>
    </row>
    <row r="83" spans="1:13">
      <c r="A83" s="321" t="s">
        <v>4313</v>
      </c>
      <c r="B83" s="8" t="s">
        <v>37</v>
      </c>
      <c r="C83" s="38"/>
      <c r="D83" s="131"/>
      <c r="E83" s="131"/>
      <c r="F83" s="131"/>
      <c r="G83" s="131"/>
      <c r="H83" s="131"/>
      <c r="I83" s="131"/>
      <c r="J83" s="131"/>
      <c r="K83" s="131"/>
      <c r="L83" s="35" t="s">
        <v>4314</v>
      </c>
    </row>
    <row r="84" spans="1:13">
      <c r="A84" s="321" t="s">
        <v>4315</v>
      </c>
      <c r="B84" s="8" t="s">
        <v>36</v>
      </c>
      <c r="C84" s="38"/>
      <c r="D84" s="131"/>
      <c r="E84" s="131"/>
      <c r="F84" s="131"/>
      <c r="G84" s="131"/>
      <c r="H84" s="131"/>
      <c r="I84" s="131"/>
      <c r="J84" s="131"/>
      <c r="K84" s="131"/>
      <c r="L84" s="35" t="s">
        <v>4316</v>
      </c>
    </row>
    <row r="85" spans="1:13">
      <c r="A85" s="321" t="s">
        <v>4317</v>
      </c>
      <c r="B85" s="8" t="s">
        <v>35</v>
      </c>
      <c r="C85" s="38"/>
      <c r="D85" s="131"/>
      <c r="E85" s="131"/>
      <c r="F85" s="131"/>
      <c r="G85" s="131"/>
      <c r="H85" s="131"/>
      <c r="I85" s="131"/>
      <c r="J85" s="131"/>
      <c r="K85" s="131"/>
      <c r="L85" s="35" t="s">
        <v>4318</v>
      </c>
    </row>
    <row r="86" spans="1:13">
      <c r="A86" s="321" t="s">
        <v>4319</v>
      </c>
      <c r="B86" s="8" t="s">
        <v>34</v>
      </c>
      <c r="C86" s="38"/>
      <c r="D86" s="131"/>
      <c r="E86" s="131"/>
      <c r="F86" s="131"/>
      <c r="G86" s="131"/>
      <c r="H86" s="131"/>
      <c r="I86" s="131"/>
      <c r="J86" s="131"/>
      <c r="K86" s="131"/>
      <c r="L86" s="35" t="s">
        <v>4320</v>
      </c>
    </row>
    <row r="87" spans="1:13">
      <c r="A87" s="321" t="s">
        <v>4321</v>
      </c>
      <c r="B87" s="8" t="s">
        <v>4322</v>
      </c>
      <c r="C87" s="38"/>
      <c r="D87" s="131"/>
      <c r="E87" s="131"/>
      <c r="F87" s="131"/>
      <c r="G87" s="131"/>
      <c r="H87" s="131"/>
      <c r="I87" s="131"/>
      <c r="J87" s="131"/>
      <c r="K87" s="131"/>
      <c r="L87" s="124" t="s">
        <v>4323</v>
      </c>
    </row>
    <row r="88" spans="1:13">
      <c r="A88" s="321" t="s">
        <v>4324</v>
      </c>
      <c r="B88" s="8" t="s">
        <v>33</v>
      </c>
      <c r="C88" s="38"/>
      <c r="D88" s="131"/>
      <c r="E88" s="131"/>
      <c r="F88" s="131"/>
      <c r="G88" s="131"/>
      <c r="H88" s="131"/>
      <c r="I88" s="131"/>
      <c r="J88" s="131"/>
      <c r="K88" s="131"/>
      <c r="L88" s="35" t="s">
        <v>4325</v>
      </c>
    </row>
    <row r="89" spans="1:13">
      <c r="A89" s="1003" t="s">
        <v>4326</v>
      </c>
      <c r="B89" s="8" t="s">
        <v>32</v>
      </c>
      <c r="C89" s="38"/>
      <c r="D89" s="131"/>
      <c r="E89" s="131"/>
      <c r="F89" s="131"/>
      <c r="G89" s="131"/>
      <c r="H89" s="131"/>
      <c r="I89" s="131"/>
      <c r="J89" s="131"/>
      <c r="K89" s="131"/>
      <c r="L89" s="35" t="s">
        <v>4327</v>
      </c>
    </row>
    <row r="90" spans="1:13">
      <c r="A90" s="1003" t="s">
        <v>4328</v>
      </c>
      <c r="B90" s="8" t="s">
        <v>31</v>
      </c>
      <c r="C90" s="38"/>
      <c r="D90" s="131"/>
      <c r="E90" s="131"/>
      <c r="F90" s="131"/>
      <c r="G90" s="131"/>
      <c r="H90" s="131"/>
      <c r="I90" s="131"/>
      <c r="J90" s="131"/>
      <c r="K90" s="131"/>
      <c r="L90" s="35" t="s">
        <v>4329</v>
      </c>
    </row>
    <row r="91" spans="1:13">
      <c r="A91" s="1003" t="s">
        <v>4330</v>
      </c>
      <c r="B91" s="8" t="s">
        <v>30</v>
      </c>
      <c r="C91" s="38"/>
      <c r="D91" s="131"/>
      <c r="E91" s="131"/>
      <c r="F91" s="131"/>
      <c r="G91" s="131"/>
      <c r="H91" s="131"/>
      <c r="I91" s="131"/>
      <c r="J91" s="131"/>
      <c r="K91" s="131"/>
      <c r="L91" s="35" t="s">
        <v>4331</v>
      </c>
    </row>
    <row r="92" spans="1:13">
      <c r="A92" s="1003" t="s">
        <v>4332</v>
      </c>
      <c r="B92" s="8" t="s">
        <v>29</v>
      </c>
      <c r="C92" s="38"/>
      <c r="D92" s="131"/>
      <c r="E92" s="131"/>
      <c r="F92" s="131"/>
      <c r="G92" s="131"/>
      <c r="H92" s="131"/>
      <c r="I92" s="131"/>
      <c r="J92" s="131"/>
      <c r="K92" s="131"/>
      <c r="L92" s="35" t="s">
        <v>4333</v>
      </c>
    </row>
    <row r="93" spans="1:13">
      <c r="A93" s="1003" t="s">
        <v>4334</v>
      </c>
      <c r="B93" s="8" t="s">
        <v>28</v>
      </c>
      <c r="C93" s="38"/>
      <c r="D93" s="131"/>
      <c r="E93" s="131"/>
      <c r="F93" s="131"/>
      <c r="G93" s="131"/>
      <c r="H93" s="131"/>
      <c r="I93" s="131"/>
      <c r="J93" s="131"/>
      <c r="K93" s="131"/>
      <c r="L93" s="35" t="s">
        <v>4335</v>
      </c>
    </row>
    <row r="94" spans="1:13">
      <c r="A94" s="321" t="s">
        <v>4336</v>
      </c>
      <c r="B94" s="8" t="s">
        <v>1</v>
      </c>
      <c r="C94" s="38"/>
      <c r="D94" s="131"/>
      <c r="E94" s="131"/>
      <c r="F94" s="131"/>
      <c r="G94" s="131"/>
      <c r="H94" s="131"/>
      <c r="I94" s="131"/>
      <c r="J94" s="131"/>
      <c r="K94" s="131"/>
      <c r="L94" s="35" t="s">
        <v>4337</v>
      </c>
    </row>
    <row r="95" spans="1:13">
      <c r="A95" s="1051" t="s">
        <v>4338</v>
      </c>
      <c r="B95" s="8" t="s">
        <v>0</v>
      </c>
      <c r="C95" s="38"/>
      <c r="D95" s="131"/>
      <c r="E95" s="131"/>
      <c r="F95" s="131"/>
      <c r="G95" s="38"/>
      <c r="H95" s="131"/>
      <c r="I95" s="131"/>
      <c r="J95" s="131"/>
      <c r="K95" s="131"/>
      <c r="L95" s="35" t="s">
        <v>4339</v>
      </c>
      <c r="M95" s="35" t="s">
        <v>205</v>
      </c>
    </row>
    <row r="96" spans="1:13">
      <c r="A96" s="1052" t="s">
        <v>4340</v>
      </c>
      <c r="B96" s="8" t="s">
        <v>27</v>
      </c>
      <c r="C96" s="131"/>
      <c r="D96" s="38"/>
      <c r="E96" s="38"/>
      <c r="F96" s="38"/>
      <c r="G96" s="38"/>
      <c r="H96" s="38"/>
      <c r="I96" s="38"/>
      <c r="J96" s="38"/>
      <c r="K96" s="38"/>
      <c r="L96" s="35" t="s">
        <v>4341</v>
      </c>
    </row>
    <row r="97" spans="1:12">
      <c r="A97" s="1052" t="s">
        <v>4342</v>
      </c>
      <c r="B97" s="8" t="s">
        <v>26</v>
      </c>
      <c r="C97" s="131"/>
      <c r="D97" s="38"/>
      <c r="E97" s="38"/>
      <c r="F97" s="38"/>
      <c r="G97" s="38"/>
      <c r="H97" s="38"/>
      <c r="I97" s="38"/>
      <c r="J97" s="38"/>
      <c r="K97" s="38"/>
      <c r="L97" s="35" t="s">
        <v>4343</v>
      </c>
    </row>
    <row r="98" spans="1:12">
      <c r="A98" s="1052" t="s">
        <v>4344</v>
      </c>
      <c r="B98" s="8" t="s">
        <v>25</v>
      </c>
      <c r="C98" s="131"/>
      <c r="D98" s="38"/>
      <c r="E98" s="38"/>
      <c r="F98" s="38"/>
      <c r="G98" s="38"/>
      <c r="H98" s="38"/>
      <c r="I98" s="38"/>
      <c r="J98" s="38"/>
      <c r="K98" s="38"/>
      <c r="L98" s="35" t="s">
        <v>4345</v>
      </c>
    </row>
    <row r="99" spans="1:12">
      <c r="A99" s="1052" t="s">
        <v>4346</v>
      </c>
      <c r="B99" s="8" t="s">
        <v>24</v>
      </c>
      <c r="C99" s="131"/>
      <c r="D99" s="38"/>
      <c r="E99" s="38"/>
      <c r="F99" s="38"/>
      <c r="G99" s="38"/>
      <c r="H99" s="38"/>
      <c r="I99" s="38"/>
      <c r="J99" s="38"/>
      <c r="K99" s="38"/>
      <c r="L99" s="35" t="s">
        <v>4347</v>
      </c>
    </row>
    <row r="100" spans="1:12">
      <c r="A100" s="1052" t="s">
        <v>4348</v>
      </c>
      <c r="B100" s="8" t="s">
        <v>23</v>
      </c>
      <c r="C100" s="131"/>
      <c r="D100" s="38"/>
      <c r="E100" s="38"/>
      <c r="F100" s="38"/>
      <c r="G100" s="38"/>
      <c r="H100" s="38"/>
      <c r="I100" s="38"/>
      <c r="J100" s="38"/>
      <c r="K100" s="38"/>
      <c r="L100" s="35" t="s">
        <v>4349</v>
      </c>
    </row>
    <row r="101" spans="1:12">
      <c r="A101" s="1052" t="s">
        <v>4350</v>
      </c>
      <c r="B101" s="8" t="s">
        <v>22</v>
      </c>
      <c r="C101" s="131"/>
      <c r="D101" s="38"/>
      <c r="E101" s="38"/>
      <c r="F101" s="38"/>
      <c r="G101" s="38"/>
      <c r="H101" s="38"/>
      <c r="I101" s="38"/>
      <c r="J101" s="38"/>
      <c r="K101" s="38"/>
      <c r="L101" s="35" t="s">
        <v>4351</v>
      </c>
    </row>
    <row r="102" spans="1:12">
      <c r="A102" s="1052" t="s">
        <v>4352</v>
      </c>
      <c r="B102" s="8" t="s">
        <v>21</v>
      </c>
      <c r="C102" s="131"/>
      <c r="D102" s="38"/>
      <c r="E102" s="38"/>
      <c r="F102" s="38"/>
      <c r="G102" s="38"/>
      <c r="H102" s="38"/>
      <c r="I102" s="38"/>
      <c r="J102" s="38"/>
      <c r="K102" s="38"/>
      <c r="L102" s="35" t="s">
        <v>4353</v>
      </c>
    </row>
    <row r="103" spans="1:12">
      <c r="A103" s="1052" t="s">
        <v>4354</v>
      </c>
      <c r="B103" s="8" t="s">
        <v>20</v>
      </c>
      <c r="C103" s="131"/>
      <c r="D103" s="38"/>
      <c r="E103" s="38"/>
      <c r="F103" s="38"/>
      <c r="G103" s="38"/>
      <c r="H103" s="38"/>
      <c r="I103" s="38"/>
      <c r="J103" s="38"/>
      <c r="K103" s="38"/>
      <c r="L103" s="35" t="s">
        <v>4355</v>
      </c>
    </row>
    <row r="104" spans="1:12">
      <c r="A104" s="1052" t="s">
        <v>4356</v>
      </c>
      <c r="B104" s="8" t="s">
        <v>19</v>
      </c>
      <c r="C104" s="131"/>
      <c r="D104" s="38"/>
      <c r="E104" s="38"/>
      <c r="F104" s="38"/>
      <c r="G104" s="38"/>
      <c r="H104" s="38"/>
      <c r="I104" s="38"/>
      <c r="J104" s="38"/>
      <c r="K104" s="38"/>
      <c r="L104" s="35" t="s">
        <v>4357</v>
      </c>
    </row>
    <row r="105" spans="1:12">
      <c r="A105" s="1052" t="s">
        <v>4358</v>
      </c>
      <c r="B105" s="8" t="s">
        <v>18</v>
      </c>
      <c r="C105" s="131"/>
      <c r="D105" s="38"/>
      <c r="E105" s="38"/>
      <c r="F105" s="38"/>
      <c r="G105" s="38"/>
      <c r="H105" s="38"/>
      <c r="I105" s="38"/>
      <c r="J105" s="38"/>
      <c r="K105" s="38"/>
      <c r="L105" s="35" t="s">
        <v>4359</v>
      </c>
    </row>
    <row r="106" spans="1:12">
      <c r="A106" s="1052" t="s">
        <v>4360</v>
      </c>
      <c r="B106" s="8" t="s">
        <v>77</v>
      </c>
      <c r="C106" s="131"/>
      <c r="D106" s="38"/>
      <c r="E106" s="38"/>
      <c r="F106" s="38"/>
      <c r="G106" s="38"/>
      <c r="H106" s="38"/>
      <c r="I106" s="38"/>
      <c r="J106" s="38"/>
      <c r="K106" s="38"/>
      <c r="L106" s="35" t="s">
        <v>4361</v>
      </c>
    </row>
    <row r="107" spans="1:12">
      <c r="A107" s="1052" t="s">
        <v>4362</v>
      </c>
      <c r="B107" s="8" t="s">
        <v>76</v>
      </c>
      <c r="C107" s="131"/>
      <c r="D107" s="38"/>
      <c r="E107" s="38"/>
      <c r="F107" s="38"/>
      <c r="G107" s="38"/>
      <c r="H107" s="38"/>
      <c r="I107" s="38"/>
      <c r="J107" s="38"/>
      <c r="K107" s="38"/>
      <c r="L107" s="35" t="s">
        <v>4363</v>
      </c>
    </row>
    <row r="108" spans="1:12">
      <c r="A108" s="1052" t="s">
        <v>4364</v>
      </c>
      <c r="B108" s="8" t="s">
        <v>75</v>
      </c>
      <c r="C108" s="131"/>
      <c r="D108" s="38"/>
      <c r="E108" s="38"/>
      <c r="F108" s="38"/>
      <c r="G108" s="38"/>
      <c r="H108" s="38"/>
      <c r="I108" s="38"/>
      <c r="J108" s="38"/>
      <c r="K108" s="38"/>
      <c r="L108" s="35" t="s">
        <v>4365</v>
      </c>
    </row>
    <row r="109" spans="1:12">
      <c r="A109" s="1052" t="s">
        <v>4366</v>
      </c>
      <c r="B109" s="8" t="s">
        <v>74</v>
      </c>
      <c r="C109" s="131"/>
      <c r="D109" s="38"/>
      <c r="E109" s="38"/>
      <c r="F109" s="38"/>
      <c r="G109" s="38"/>
      <c r="H109" s="38"/>
      <c r="I109" s="38"/>
      <c r="J109" s="38"/>
      <c r="K109" s="38"/>
      <c r="L109" s="35" t="s">
        <v>4367</v>
      </c>
    </row>
    <row r="110" spans="1:12">
      <c r="A110" s="1052" t="s">
        <v>4368</v>
      </c>
      <c r="B110" s="8" t="s">
        <v>17</v>
      </c>
      <c r="C110" s="131"/>
      <c r="D110" s="38"/>
      <c r="E110" s="38"/>
      <c r="F110" s="38"/>
      <c r="G110" s="38"/>
      <c r="H110" s="38"/>
      <c r="I110" s="38"/>
      <c r="J110" s="38"/>
      <c r="K110" s="38"/>
      <c r="L110" s="35" t="s">
        <v>4369</v>
      </c>
    </row>
    <row r="111" spans="1:12">
      <c r="A111" s="1052" t="s">
        <v>4370</v>
      </c>
      <c r="B111" s="8" t="s">
        <v>16</v>
      </c>
      <c r="C111" s="131"/>
      <c r="D111" s="38"/>
      <c r="E111" s="38"/>
      <c r="F111" s="38"/>
      <c r="G111" s="38"/>
      <c r="H111" s="38"/>
      <c r="I111" s="38"/>
      <c r="J111" s="38"/>
      <c r="K111" s="38"/>
      <c r="L111" s="35" t="s">
        <v>4371</v>
      </c>
    </row>
    <row r="112" spans="1:12">
      <c r="A112" s="1052" t="s">
        <v>4372</v>
      </c>
      <c r="B112" s="8" t="s">
        <v>15</v>
      </c>
      <c r="C112" s="131"/>
      <c r="D112" s="38"/>
      <c r="E112" s="38"/>
      <c r="F112" s="38"/>
      <c r="G112" s="38"/>
      <c r="H112" s="38"/>
      <c r="I112" s="38"/>
      <c r="J112" s="38"/>
      <c r="K112" s="38"/>
      <c r="L112" s="35" t="s">
        <v>4373</v>
      </c>
    </row>
    <row r="113" spans="1:13">
      <c r="A113" s="909" t="s">
        <v>4374</v>
      </c>
      <c r="B113" s="8" t="s">
        <v>14</v>
      </c>
      <c r="C113" s="131"/>
      <c r="D113" s="38"/>
      <c r="E113" s="38"/>
      <c r="F113" s="38"/>
      <c r="G113" s="38"/>
      <c r="H113" s="38"/>
      <c r="I113" s="38"/>
      <c r="J113" s="38"/>
      <c r="K113" s="38"/>
      <c r="L113" s="35" t="s">
        <v>4375</v>
      </c>
    </row>
    <row r="114" spans="1:13">
      <c r="A114" s="1053" t="s">
        <v>4376</v>
      </c>
      <c r="B114" s="8" t="s">
        <v>73</v>
      </c>
      <c r="C114" s="131"/>
      <c r="D114" s="38"/>
      <c r="E114" s="38"/>
      <c r="F114" s="38"/>
      <c r="G114" s="38"/>
      <c r="H114" s="131"/>
      <c r="I114" s="131"/>
      <c r="J114" s="131"/>
      <c r="K114" s="131"/>
      <c r="L114" s="35" t="s">
        <v>4377</v>
      </c>
      <c r="M114" s="35" t="s">
        <v>205</v>
      </c>
    </row>
    <row r="115" spans="1:13">
      <c r="A115" s="1053" t="s">
        <v>4378</v>
      </c>
      <c r="B115" s="8" t="s">
        <v>95</v>
      </c>
      <c r="C115" s="38"/>
      <c r="D115" s="38"/>
      <c r="E115" s="38"/>
      <c r="F115" s="38"/>
      <c r="G115" s="38"/>
      <c r="H115" s="131"/>
      <c r="I115" s="131"/>
      <c r="J115" s="131"/>
      <c r="K115" s="131"/>
      <c r="M115" s="35" t="s">
        <v>205</v>
      </c>
    </row>
    <row r="116" spans="1:13">
      <c r="A116" s="1003" t="s">
        <v>4379</v>
      </c>
      <c r="B116" s="8" t="s">
        <v>94</v>
      </c>
      <c r="C116" s="38"/>
      <c r="D116" s="38"/>
      <c r="E116" s="38"/>
      <c r="F116" s="38"/>
      <c r="G116" s="38"/>
      <c r="H116" s="131"/>
      <c r="I116" s="38"/>
      <c r="J116" s="38"/>
      <c r="K116" s="131"/>
      <c r="M116" s="35" t="s">
        <v>206</v>
      </c>
    </row>
    <row r="117" spans="1:13">
      <c r="A117" s="1053" t="s">
        <v>4380</v>
      </c>
      <c r="B117" s="8" t="s">
        <v>888</v>
      </c>
      <c r="C117" s="38"/>
      <c r="D117" s="38"/>
      <c r="E117" s="38"/>
      <c r="F117" s="38"/>
      <c r="G117" s="38"/>
      <c r="H117" s="131"/>
      <c r="I117" s="38"/>
      <c r="J117" s="38"/>
      <c r="K117" s="131"/>
    </row>
    <row r="118" spans="1:13">
      <c r="C118" s="42" t="s">
        <v>757</v>
      </c>
      <c r="D118" s="42"/>
      <c r="E118" s="42" t="s">
        <v>4381</v>
      </c>
      <c r="F118" s="42"/>
      <c r="H118" s="42" t="s">
        <v>3764</v>
      </c>
      <c r="I118" s="42" t="s">
        <v>3764</v>
      </c>
      <c r="J118" s="42" t="s">
        <v>3764</v>
      </c>
      <c r="K118" s="42" t="s">
        <v>3764</v>
      </c>
      <c r="L118" s="42"/>
    </row>
    <row r="119" spans="1:13">
      <c r="C119" s="42" t="s">
        <v>90</v>
      </c>
      <c r="D119" s="42" t="s">
        <v>90</v>
      </c>
      <c r="E119" s="42" t="s">
        <v>90</v>
      </c>
      <c r="F119" s="42" t="s">
        <v>90</v>
      </c>
      <c r="G119" s="41"/>
      <c r="H119" s="42" t="s">
        <v>90</v>
      </c>
      <c r="I119" s="42" t="s">
        <v>90</v>
      </c>
      <c r="J119" s="42" t="s">
        <v>90</v>
      </c>
      <c r="K119" s="42" t="s">
        <v>90</v>
      </c>
      <c r="L119" s="42"/>
    </row>
    <row r="120" spans="1:13">
      <c r="C120" s="42" t="s">
        <v>4382</v>
      </c>
    </row>
    <row r="121" spans="1:13">
      <c r="C121" s="41" t="s">
        <v>91</v>
      </c>
      <c r="D121" s="41" t="s">
        <v>91</v>
      </c>
      <c r="E121" s="41" t="s">
        <v>91</v>
      </c>
      <c r="F121" s="41" t="s">
        <v>141</v>
      </c>
      <c r="G121" s="41" t="s">
        <v>4383</v>
      </c>
      <c r="H121" s="41" t="s">
        <v>91</v>
      </c>
      <c r="I121" s="41" t="s">
        <v>91</v>
      </c>
      <c r="J121" s="41" t="s">
        <v>91</v>
      </c>
      <c r="K121" s="41" t="s">
        <v>91</v>
      </c>
      <c r="L121" s="41"/>
    </row>
    <row r="122" spans="1:13">
      <c r="C122" s="46" t="s">
        <v>3765</v>
      </c>
      <c r="D122" s="46" t="s">
        <v>3765</v>
      </c>
      <c r="E122" s="46" t="s">
        <v>3765</v>
      </c>
      <c r="F122" s="46" t="s">
        <v>3765</v>
      </c>
      <c r="G122" s="46"/>
      <c r="H122" s="46" t="s">
        <v>3765</v>
      </c>
      <c r="I122" s="46" t="s">
        <v>3765</v>
      </c>
      <c r="J122" s="46" t="s">
        <v>3765</v>
      </c>
      <c r="K122" s="46" t="s">
        <v>3765</v>
      </c>
      <c r="L122" s="46"/>
    </row>
    <row r="123" spans="1:13">
      <c r="C123" s="41" t="s">
        <v>112</v>
      </c>
      <c r="D123" s="41" t="s">
        <v>159</v>
      </c>
      <c r="E123" s="41" t="s">
        <v>1019</v>
      </c>
      <c r="F123" s="47"/>
      <c r="G123" s="47"/>
      <c r="H123" s="41" t="s">
        <v>176</v>
      </c>
      <c r="I123" s="41" t="s">
        <v>176</v>
      </c>
      <c r="J123" s="41" t="s">
        <v>176</v>
      </c>
      <c r="K123" s="41" t="s">
        <v>176</v>
      </c>
      <c r="L123" s="41"/>
    </row>
    <row r="124" spans="1:13">
      <c r="F124" s="41" t="s">
        <v>4384</v>
      </c>
      <c r="G124" s="41"/>
      <c r="H124" s="41"/>
      <c r="I124" s="41"/>
      <c r="J124" s="41"/>
      <c r="K124" s="41"/>
      <c r="L124" s="41"/>
    </row>
    <row r="125" spans="1:13">
      <c r="F125" s="41"/>
      <c r="G125" s="41"/>
      <c r="H125" s="41"/>
      <c r="I125" s="41" t="s">
        <v>4385</v>
      </c>
      <c r="J125" s="41" t="s">
        <v>4386</v>
      </c>
      <c r="K125" s="41" t="s">
        <v>3976</v>
      </c>
      <c r="L125" s="41"/>
    </row>
    <row r="127" spans="1:13">
      <c r="A127" s="1" t="s">
        <v>4827</v>
      </c>
    </row>
    <row r="128" spans="1:13">
      <c r="A128" s="224" t="s">
        <v>109</v>
      </c>
    </row>
    <row r="129" spans="1:11">
      <c r="A129" s="224" t="s">
        <v>4221</v>
      </c>
    </row>
    <row r="130" spans="1:11">
      <c r="A130" s="224" t="s">
        <v>90</v>
      </c>
    </row>
    <row r="131" spans="1:11">
      <c r="A131" s="224" t="s">
        <v>304</v>
      </c>
      <c r="B131" s="906" t="s">
        <v>339</v>
      </c>
      <c r="C131" s="597" t="s">
        <v>156</v>
      </c>
      <c r="D131" s="941" t="s">
        <v>313</v>
      </c>
    </row>
    <row r="132" spans="1:11">
      <c r="A132" s="224" t="s">
        <v>320</v>
      </c>
      <c r="B132" s="906" t="s">
        <v>314</v>
      </c>
      <c r="C132" s="597" t="s">
        <v>162</v>
      </c>
      <c r="D132" s="941" t="s">
        <v>315</v>
      </c>
    </row>
    <row r="134" spans="1:11">
      <c r="A134" s="165" t="s">
        <v>4388</v>
      </c>
    </row>
    <row r="136" spans="1:11" ht="57.6">
      <c r="C136" s="97" t="s">
        <v>4281</v>
      </c>
      <c r="D136" s="97" t="s">
        <v>4282</v>
      </c>
      <c r="E136" s="97" t="s">
        <v>4283</v>
      </c>
      <c r="F136" s="97" t="s">
        <v>4284</v>
      </c>
      <c r="G136" s="97" t="s">
        <v>4286</v>
      </c>
      <c r="H136" s="97" t="s">
        <v>4287</v>
      </c>
      <c r="I136" s="97" t="s">
        <v>4288</v>
      </c>
      <c r="J136" s="97" t="s">
        <v>4289</v>
      </c>
    </row>
    <row r="137" spans="1:11">
      <c r="C137" s="8" t="s">
        <v>137</v>
      </c>
      <c r="D137" s="8" t="s">
        <v>136</v>
      </c>
      <c r="E137" s="8" t="s">
        <v>135</v>
      </c>
      <c r="F137" s="8" t="s">
        <v>134</v>
      </c>
      <c r="G137" s="8" t="s">
        <v>151</v>
      </c>
      <c r="H137" s="8" t="s">
        <v>150</v>
      </c>
      <c r="I137" s="8" t="s">
        <v>148</v>
      </c>
      <c r="J137" s="8" t="s">
        <v>133</v>
      </c>
    </row>
    <row r="138" spans="1:11">
      <c r="A138" s="1050" t="s">
        <v>4388</v>
      </c>
      <c r="B138" s="8"/>
      <c r="C138" s="38"/>
      <c r="D138" s="38"/>
      <c r="E138" s="38"/>
      <c r="F138" s="38"/>
      <c r="G138" s="38"/>
      <c r="H138" s="38"/>
      <c r="I138" s="38"/>
      <c r="J138" s="38"/>
    </row>
    <row r="139" spans="1:11">
      <c r="A139" s="321" t="s">
        <v>4290</v>
      </c>
      <c r="B139" s="8" t="s">
        <v>889</v>
      </c>
      <c r="C139" s="38"/>
      <c r="D139" s="131"/>
      <c r="E139" s="131"/>
      <c r="F139" s="131"/>
      <c r="G139" s="131"/>
      <c r="H139" s="131"/>
      <c r="I139" s="131"/>
      <c r="J139" s="131"/>
      <c r="K139" s="124" t="s">
        <v>4291</v>
      </c>
    </row>
    <row r="140" spans="1:11">
      <c r="A140" s="1003" t="s">
        <v>4292</v>
      </c>
      <c r="B140" s="8" t="s">
        <v>890</v>
      </c>
      <c r="C140" s="38"/>
      <c r="D140" s="131"/>
      <c r="E140" s="131"/>
      <c r="F140" s="131"/>
      <c r="G140" s="131"/>
      <c r="H140" s="131"/>
      <c r="I140" s="131"/>
      <c r="J140" s="131"/>
      <c r="K140" s="124" t="s">
        <v>4293</v>
      </c>
    </row>
    <row r="141" spans="1:11">
      <c r="A141" s="1003" t="s">
        <v>4389</v>
      </c>
      <c r="B141" s="8" t="s">
        <v>891</v>
      </c>
      <c r="C141" s="38"/>
      <c r="D141" s="131"/>
      <c r="E141" s="131"/>
      <c r="F141" s="131"/>
      <c r="G141" s="131"/>
      <c r="H141" s="131"/>
      <c r="I141" s="131"/>
      <c r="J141" s="131"/>
      <c r="K141" s="124" t="s">
        <v>4390</v>
      </c>
    </row>
    <row r="142" spans="1:11">
      <c r="A142" s="1003" t="s">
        <v>4391</v>
      </c>
      <c r="B142" s="8" t="s">
        <v>892</v>
      </c>
      <c r="C142" s="38"/>
      <c r="D142" s="131"/>
      <c r="E142" s="131"/>
      <c r="F142" s="131"/>
      <c r="G142" s="131"/>
      <c r="H142" s="131"/>
      <c r="I142" s="131"/>
      <c r="J142" s="131"/>
      <c r="K142" s="124" t="s">
        <v>4392</v>
      </c>
    </row>
    <row r="143" spans="1:11">
      <c r="A143" s="1003" t="s">
        <v>4393</v>
      </c>
      <c r="B143" s="8" t="s">
        <v>893</v>
      </c>
      <c r="C143" s="38"/>
      <c r="D143" s="131"/>
      <c r="E143" s="131"/>
      <c r="F143" s="131"/>
      <c r="G143" s="131"/>
      <c r="H143" s="131"/>
      <c r="I143" s="131"/>
      <c r="J143" s="131"/>
      <c r="K143" s="124" t="s">
        <v>4394</v>
      </c>
    </row>
    <row r="144" spans="1:11">
      <c r="A144" s="1003" t="s">
        <v>4294</v>
      </c>
      <c r="B144" s="8" t="s">
        <v>894</v>
      </c>
      <c r="C144" s="38"/>
      <c r="D144" s="131"/>
      <c r="E144" s="131"/>
      <c r="F144" s="131"/>
      <c r="G144" s="131"/>
      <c r="H144" s="131"/>
      <c r="I144" s="131"/>
      <c r="J144" s="131"/>
      <c r="K144" s="35" t="s">
        <v>4295</v>
      </c>
    </row>
    <row r="145" spans="1:12">
      <c r="A145" s="1003" t="s">
        <v>4296</v>
      </c>
      <c r="B145" s="8" t="s">
        <v>895</v>
      </c>
      <c r="C145" s="38"/>
      <c r="D145" s="131"/>
      <c r="E145" s="131"/>
      <c r="F145" s="131"/>
      <c r="G145" s="131"/>
      <c r="H145" s="131"/>
      <c r="I145" s="131"/>
      <c r="J145" s="131"/>
      <c r="K145" s="35" t="s">
        <v>4297</v>
      </c>
    </row>
    <row r="146" spans="1:12">
      <c r="A146" s="321" t="s">
        <v>4303</v>
      </c>
      <c r="B146" s="8" t="s">
        <v>896</v>
      </c>
      <c r="C146" s="38"/>
      <c r="D146" s="131"/>
      <c r="E146" s="131"/>
      <c r="F146" s="131"/>
      <c r="G146" s="131"/>
      <c r="H146" s="131"/>
      <c r="I146" s="131"/>
      <c r="J146" s="131"/>
      <c r="K146" s="124" t="s">
        <v>4304</v>
      </c>
    </row>
    <row r="147" spans="1:12">
      <c r="A147" s="1003" t="s">
        <v>4305</v>
      </c>
      <c r="B147" s="8" t="s">
        <v>897</v>
      </c>
      <c r="C147" s="38"/>
      <c r="D147" s="131"/>
      <c r="E147" s="131"/>
      <c r="F147" s="131"/>
      <c r="G147" s="131"/>
      <c r="H147" s="131"/>
      <c r="I147" s="131"/>
      <c r="J147" s="131"/>
      <c r="K147" s="124" t="s">
        <v>4306</v>
      </c>
    </row>
    <row r="148" spans="1:12">
      <c r="A148" s="1003" t="s">
        <v>4395</v>
      </c>
      <c r="B148" s="8" t="s">
        <v>898</v>
      </c>
      <c r="C148" s="38"/>
      <c r="D148" s="131"/>
      <c r="E148" s="131"/>
      <c r="F148" s="131"/>
      <c r="G148" s="131"/>
      <c r="H148" s="131"/>
      <c r="I148" s="131"/>
      <c r="J148" s="131"/>
      <c r="K148" s="35" t="s">
        <v>4396</v>
      </c>
    </row>
    <row r="149" spans="1:12">
      <c r="A149" s="1003" t="s">
        <v>4307</v>
      </c>
      <c r="B149" s="8" t="s">
        <v>899</v>
      </c>
      <c r="C149" s="38"/>
      <c r="D149" s="131"/>
      <c r="E149" s="131"/>
      <c r="F149" s="131"/>
      <c r="G149" s="131"/>
      <c r="H149" s="131"/>
      <c r="I149" s="131"/>
      <c r="J149" s="131"/>
      <c r="K149" s="124" t="s">
        <v>4308</v>
      </c>
    </row>
    <row r="150" spans="1:12">
      <c r="A150" s="1003" t="s">
        <v>4397</v>
      </c>
      <c r="B150" s="8" t="s">
        <v>900</v>
      </c>
      <c r="C150" s="38"/>
      <c r="D150" s="131"/>
      <c r="E150" s="131"/>
      <c r="F150" s="131"/>
      <c r="G150" s="131"/>
      <c r="H150" s="131"/>
      <c r="I150" s="131"/>
      <c r="J150" s="131"/>
      <c r="K150" s="35" t="s">
        <v>4398</v>
      </c>
    </row>
    <row r="151" spans="1:12">
      <c r="A151" s="1003" t="s">
        <v>4399</v>
      </c>
      <c r="B151" s="8" t="s">
        <v>901</v>
      </c>
      <c r="C151" s="38"/>
      <c r="D151" s="131"/>
      <c r="E151" s="131"/>
      <c r="F151" s="131"/>
      <c r="G151" s="131"/>
      <c r="H151" s="131"/>
      <c r="I151" s="131"/>
      <c r="J151" s="131"/>
      <c r="K151" s="124" t="s">
        <v>4400</v>
      </c>
    </row>
    <row r="152" spans="1:12">
      <c r="A152" s="1003" t="s">
        <v>4401</v>
      </c>
      <c r="B152" s="8" t="s">
        <v>902</v>
      </c>
      <c r="C152" s="38"/>
      <c r="D152" s="131"/>
      <c r="E152" s="131"/>
      <c r="F152" s="131"/>
      <c r="G152" s="131"/>
      <c r="H152" s="131"/>
      <c r="I152" s="131"/>
      <c r="J152" s="131"/>
      <c r="K152" s="124" t="s">
        <v>4402</v>
      </c>
    </row>
    <row r="153" spans="1:12">
      <c r="A153" s="1003" t="s">
        <v>4403</v>
      </c>
      <c r="B153" s="8" t="s">
        <v>903</v>
      </c>
      <c r="C153" s="38"/>
      <c r="D153" s="131"/>
      <c r="E153" s="131"/>
      <c r="F153" s="131"/>
      <c r="G153" s="131"/>
      <c r="H153" s="131"/>
      <c r="I153" s="131"/>
      <c r="J153" s="131"/>
      <c r="K153" s="35" t="s">
        <v>4404</v>
      </c>
    </row>
    <row r="154" spans="1:12">
      <c r="A154" s="1003" t="s">
        <v>4405</v>
      </c>
      <c r="B154" s="8" t="s">
        <v>904</v>
      </c>
      <c r="C154" s="38"/>
      <c r="D154" s="131"/>
      <c r="E154" s="131"/>
      <c r="F154" s="131"/>
      <c r="G154" s="131"/>
      <c r="H154" s="131"/>
      <c r="I154" s="131"/>
      <c r="J154" s="131"/>
      <c r="K154" s="124" t="s">
        <v>4406</v>
      </c>
    </row>
    <row r="155" spans="1:12">
      <c r="A155" s="1003" t="s">
        <v>4300</v>
      </c>
      <c r="B155" s="8" t="s">
        <v>713</v>
      </c>
      <c r="C155" s="38"/>
      <c r="D155" s="131"/>
      <c r="E155" s="131"/>
      <c r="F155" s="131"/>
      <c r="G155" s="131"/>
      <c r="H155" s="131"/>
      <c r="I155" s="131"/>
      <c r="J155" s="131"/>
      <c r="K155" s="124" t="s">
        <v>4302</v>
      </c>
    </row>
    <row r="156" spans="1:12">
      <c r="A156" s="1003" t="s">
        <v>4330</v>
      </c>
      <c r="B156" s="8" t="s">
        <v>905</v>
      </c>
      <c r="C156" s="38"/>
      <c r="D156" s="131"/>
      <c r="E156" s="131"/>
      <c r="F156" s="131"/>
      <c r="G156" s="131"/>
      <c r="H156" s="131"/>
      <c r="I156" s="131"/>
      <c r="J156" s="131"/>
      <c r="K156" s="35" t="s">
        <v>4331</v>
      </c>
    </row>
    <row r="157" spans="1:12">
      <c r="A157" s="1003" t="s">
        <v>4332</v>
      </c>
      <c r="B157" s="8" t="s">
        <v>906</v>
      </c>
      <c r="C157" s="38"/>
      <c r="D157" s="131"/>
      <c r="E157" s="131"/>
      <c r="F157" s="131"/>
      <c r="G157" s="131"/>
      <c r="H157" s="131"/>
      <c r="I157" s="131"/>
      <c r="J157" s="131"/>
      <c r="K157" s="35" t="s">
        <v>4333</v>
      </c>
    </row>
    <row r="158" spans="1:12">
      <c r="A158" s="321" t="s">
        <v>4334</v>
      </c>
      <c r="B158" s="8" t="s">
        <v>907</v>
      </c>
      <c r="C158" s="38"/>
      <c r="D158" s="131"/>
      <c r="E158" s="131"/>
      <c r="F158" s="131"/>
      <c r="G158" s="131"/>
      <c r="H158" s="131"/>
      <c r="I158" s="131"/>
      <c r="J158" s="131"/>
      <c r="K158" s="35" t="s">
        <v>4335</v>
      </c>
    </row>
    <row r="159" spans="1:12">
      <c r="A159" s="1051" t="s">
        <v>4407</v>
      </c>
      <c r="B159" s="8" t="s">
        <v>908</v>
      </c>
      <c r="C159" s="38"/>
      <c r="D159" s="131"/>
      <c r="E159" s="131"/>
      <c r="F159" s="131"/>
      <c r="G159" s="131"/>
      <c r="H159" s="131"/>
      <c r="I159" s="131"/>
      <c r="J159" s="131"/>
      <c r="K159" s="35" t="s">
        <v>4408</v>
      </c>
      <c r="L159" s="35" t="s">
        <v>205</v>
      </c>
    </row>
    <row r="160" spans="1:12">
      <c r="A160" s="1052" t="s">
        <v>4340</v>
      </c>
      <c r="B160" s="8" t="s">
        <v>909</v>
      </c>
      <c r="C160" s="131"/>
      <c r="D160" s="38"/>
      <c r="E160" s="38"/>
      <c r="F160" s="38"/>
      <c r="G160" s="38"/>
      <c r="H160" s="38"/>
      <c r="I160" s="38"/>
      <c r="J160" s="38"/>
      <c r="K160" s="35" t="s">
        <v>4409</v>
      </c>
    </row>
    <row r="161" spans="1:11">
      <c r="A161" s="1052" t="s">
        <v>4342</v>
      </c>
      <c r="B161" s="8" t="s">
        <v>910</v>
      </c>
      <c r="C161" s="131"/>
      <c r="D161" s="38"/>
      <c r="E161" s="38"/>
      <c r="F161" s="38"/>
      <c r="G161" s="38"/>
      <c r="H161" s="38"/>
      <c r="I161" s="38"/>
      <c r="J161" s="38"/>
      <c r="K161" s="35" t="s">
        <v>4410</v>
      </c>
    </row>
    <row r="162" spans="1:11">
      <c r="A162" s="1052" t="s">
        <v>4344</v>
      </c>
      <c r="B162" s="8" t="s">
        <v>911</v>
      </c>
      <c r="C162" s="131"/>
      <c r="D162" s="38"/>
      <c r="E162" s="38"/>
      <c r="F162" s="38"/>
      <c r="G162" s="38"/>
      <c r="H162" s="38"/>
      <c r="I162" s="38"/>
      <c r="J162" s="38"/>
      <c r="K162" s="35" t="s">
        <v>4411</v>
      </c>
    </row>
    <row r="163" spans="1:11">
      <c r="A163" s="1052" t="s">
        <v>4346</v>
      </c>
      <c r="B163" s="8" t="s">
        <v>912</v>
      </c>
      <c r="C163" s="131"/>
      <c r="D163" s="38"/>
      <c r="E163" s="38"/>
      <c r="F163" s="38"/>
      <c r="G163" s="38"/>
      <c r="H163" s="38"/>
      <c r="I163" s="38"/>
      <c r="J163" s="38"/>
      <c r="K163" s="35" t="s">
        <v>4412</v>
      </c>
    </row>
    <row r="164" spans="1:11">
      <c r="A164" s="1052" t="s">
        <v>4348</v>
      </c>
      <c r="B164" s="8" t="s">
        <v>299</v>
      </c>
      <c r="C164" s="131"/>
      <c r="D164" s="38"/>
      <c r="E164" s="38"/>
      <c r="F164" s="38"/>
      <c r="G164" s="38"/>
      <c r="H164" s="38"/>
      <c r="I164" s="38"/>
      <c r="J164" s="38"/>
      <c r="K164" s="35" t="s">
        <v>4349</v>
      </c>
    </row>
    <row r="165" spans="1:11">
      <c r="A165" s="1052" t="s">
        <v>4350</v>
      </c>
      <c r="B165" s="8" t="s">
        <v>298</v>
      </c>
      <c r="C165" s="131"/>
      <c r="D165" s="38"/>
      <c r="E165" s="38"/>
      <c r="F165" s="38"/>
      <c r="G165" s="38"/>
      <c r="H165" s="38"/>
      <c r="I165" s="38"/>
      <c r="J165" s="38"/>
      <c r="K165" s="35" t="s">
        <v>4351</v>
      </c>
    </row>
    <row r="166" spans="1:11">
      <c r="A166" s="1052" t="s">
        <v>4352</v>
      </c>
      <c r="B166" s="8" t="s">
        <v>139</v>
      </c>
      <c r="C166" s="131"/>
      <c r="D166" s="38"/>
      <c r="E166" s="38"/>
      <c r="F166" s="38"/>
      <c r="G166" s="38"/>
      <c r="H166" s="38"/>
      <c r="I166" s="38"/>
      <c r="J166" s="38"/>
      <c r="K166" s="124" t="s">
        <v>4353</v>
      </c>
    </row>
    <row r="167" spans="1:11">
      <c r="A167" s="1052" t="s">
        <v>4354</v>
      </c>
      <c r="B167" s="8" t="s">
        <v>179</v>
      </c>
      <c r="C167" s="131"/>
      <c r="D167" s="38"/>
      <c r="E167" s="38"/>
      <c r="F167" s="38"/>
      <c r="G167" s="38"/>
      <c r="H167" s="38"/>
      <c r="I167" s="38"/>
      <c r="J167" s="38"/>
      <c r="K167" s="124" t="s">
        <v>4355</v>
      </c>
    </row>
    <row r="168" spans="1:11">
      <c r="A168" s="1052" t="s">
        <v>4356</v>
      </c>
      <c r="B168" s="8" t="s">
        <v>178</v>
      </c>
      <c r="C168" s="131"/>
      <c r="D168" s="38"/>
      <c r="E168" s="38"/>
      <c r="F168" s="38"/>
      <c r="G168" s="38"/>
      <c r="H168" s="38"/>
      <c r="I168" s="38"/>
      <c r="J168" s="38"/>
      <c r="K168" s="124" t="s">
        <v>4357</v>
      </c>
    </row>
    <row r="169" spans="1:11">
      <c r="A169" s="1052" t="s">
        <v>4358</v>
      </c>
      <c r="B169" s="8" t="s">
        <v>297</v>
      </c>
      <c r="C169" s="131"/>
      <c r="D169" s="38"/>
      <c r="E169" s="38"/>
      <c r="F169" s="38"/>
      <c r="G169" s="38"/>
      <c r="H169" s="38"/>
      <c r="I169" s="38"/>
      <c r="J169" s="38"/>
      <c r="K169" s="124" t="s">
        <v>4359</v>
      </c>
    </row>
    <row r="170" spans="1:11">
      <c r="A170" s="1052" t="s">
        <v>4360</v>
      </c>
      <c r="B170" s="8" t="s">
        <v>296</v>
      </c>
      <c r="C170" s="131"/>
      <c r="D170" s="38"/>
      <c r="E170" s="38"/>
      <c r="F170" s="38"/>
      <c r="G170" s="38"/>
      <c r="H170" s="38"/>
      <c r="I170" s="38"/>
      <c r="J170" s="38"/>
      <c r="K170" s="124" t="s">
        <v>4361</v>
      </c>
    </row>
    <row r="171" spans="1:11">
      <c r="A171" s="1052" t="s">
        <v>4362</v>
      </c>
      <c r="B171" s="8" t="s">
        <v>295</v>
      </c>
      <c r="C171" s="131"/>
      <c r="D171" s="38"/>
      <c r="E171" s="38"/>
      <c r="F171" s="38"/>
      <c r="G171" s="38"/>
      <c r="H171" s="38"/>
      <c r="I171" s="38"/>
      <c r="J171" s="38"/>
      <c r="K171" s="124" t="s">
        <v>4363</v>
      </c>
    </row>
    <row r="172" spans="1:11">
      <c r="A172" s="1052" t="s">
        <v>4364</v>
      </c>
      <c r="B172" s="8" t="s">
        <v>294</v>
      </c>
      <c r="C172" s="131"/>
      <c r="D172" s="38"/>
      <c r="E172" s="38"/>
      <c r="F172" s="38"/>
      <c r="G172" s="38"/>
      <c r="H172" s="38"/>
      <c r="I172" s="38"/>
      <c r="J172" s="38"/>
      <c r="K172" s="124" t="s">
        <v>4365</v>
      </c>
    </row>
    <row r="173" spans="1:11">
      <c r="A173" s="1052" t="s">
        <v>4366</v>
      </c>
      <c r="B173" s="8" t="s">
        <v>293</v>
      </c>
      <c r="C173" s="131"/>
      <c r="D173" s="38"/>
      <c r="E173" s="38"/>
      <c r="F173" s="38"/>
      <c r="G173" s="38"/>
      <c r="H173" s="38"/>
      <c r="I173" s="38"/>
      <c r="J173" s="38"/>
      <c r="K173" s="124" t="s">
        <v>4367</v>
      </c>
    </row>
    <row r="174" spans="1:11">
      <c r="A174" s="1052" t="s">
        <v>4368</v>
      </c>
      <c r="B174" s="8" t="s">
        <v>292</v>
      </c>
      <c r="C174" s="131"/>
      <c r="D174" s="38"/>
      <c r="E174" s="38"/>
      <c r="F174" s="38"/>
      <c r="G174" s="38"/>
      <c r="H174" s="38"/>
      <c r="I174" s="38"/>
      <c r="J174" s="38"/>
      <c r="K174" s="124" t="s">
        <v>4369</v>
      </c>
    </row>
    <row r="175" spans="1:11">
      <c r="A175" s="1052" t="s">
        <v>4370</v>
      </c>
      <c r="B175" s="8" t="s">
        <v>337</v>
      </c>
      <c r="C175" s="131"/>
      <c r="D175" s="38"/>
      <c r="E175" s="38"/>
      <c r="F175" s="38"/>
      <c r="G175" s="38"/>
      <c r="H175" s="38"/>
      <c r="I175" s="38"/>
      <c r="J175" s="38"/>
      <c r="K175" s="124" t="s">
        <v>4371</v>
      </c>
    </row>
    <row r="176" spans="1:11">
      <c r="A176" s="1052" t="s">
        <v>4372</v>
      </c>
      <c r="B176" s="8" t="s">
        <v>132</v>
      </c>
      <c r="C176" s="131"/>
      <c r="D176" s="38"/>
      <c r="E176" s="38"/>
      <c r="F176" s="38"/>
      <c r="G176" s="38"/>
      <c r="H176" s="38"/>
      <c r="I176" s="38"/>
      <c r="J176" s="38"/>
      <c r="K176" s="124" t="s">
        <v>4373</v>
      </c>
    </row>
    <row r="177" spans="1:12">
      <c r="A177" s="1052" t="s">
        <v>4374</v>
      </c>
      <c r="B177" s="8" t="s">
        <v>291</v>
      </c>
      <c r="C177" s="131"/>
      <c r="D177" s="38"/>
      <c r="E177" s="38"/>
      <c r="F177" s="38"/>
      <c r="G177" s="38"/>
      <c r="H177" s="38"/>
      <c r="I177" s="38"/>
      <c r="J177" s="38"/>
      <c r="K177" s="124" t="s">
        <v>4375</v>
      </c>
    </row>
    <row r="178" spans="1:12">
      <c r="A178" s="1053" t="s">
        <v>4413</v>
      </c>
      <c r="B178" s="8" t="s">
        <v>290</v>
      </c>
      <c r="C178" s="131"/>
      <c r="D178" s="38"/>
      <c r="E178" s="38"/>
      <c r="F178" s="38"/>
      <c r="G178" s="131"/>
      <c r="H178" s="131"/>
      <c r="I178" s="131"/>
      <c r="J178" s="131"/>
      <c r="K178" s="124" t="s">
        <v>4414</v>
      </c>
      <c r="L178" s="35" t="s">
        <v>205</v>
      </c>
    </row>
    <row r="179" spans="1:12">
      <c r="A179" s="1053" t="s">
        <v>4415</v>
      </c>
      <c r="B179" s="8" t="s">
        <v>289</v>
      </c>
      <c r="C179" s="38"/>
      <c r="D179" s="38"/>
      <c r="E179" s="38"/>
      <c r="F179" s="38"/>
      <c r="G179" s="131"/>
      <c r="H179" s="131"/>
      <c r="I179" s="131"/>
      <c r="J179" s="131"/>
      <c r="L179" s="35" t="s">
        <v>205</v>
      </c>
    </row>
    <row r="180" spans="1:12">
      <c r="A180" s="1003" t="s">
        <v>4379</v>
      </c>
      <c r="B180" s="8" t="s">
        <v>288</v>
      </c>
      <c r="C180" s="38"/>
      <c r="D180" s="38"/>
      <c r="E180" s="38"/>
      <c r="F180" s="38"/>
      <c r="G180" s="131"/>
      <c r="H180" s="38"/>
      <c r="I180" s="38"/>
      <c r="J180" s="131"/>
      <c r="L180" s="35" t="s">
        <v>206</v>
      </c>
    </row>
    <row r="181" spans="1:12">
      <c r="A181" s="1053" t="s">
        <v>4416</v>
      </c>
      <c r="B181" s="8" t="s">
        <v>287</v>
      </c>
      <c r="C181" s="38"/>
      <c r="D181" s="38"/>
      <c r="E181" s="38"/>
      <c r="F181" s="38"/>
      <c r="G181" s="131"/>
      <c r="H181" s="38"/>
      <c r="I181" s="38"/>
      <c r="J181" s="131"/>
    </row>
    <row r="182" spans="1:12">
      <c r="C182" s="42" t="s">
        <v>757</v>
      </c>
      <c r="E182" s="42" t="s">
        <v>4381</v>
      </c>
      <c r="F182" s="42"/>
      <c r="G182" s="42" t="s">
        <v>3764</v>
      </c>
      <c r="H182" s="42" t="s">
        <v>3764</v>
      </c>
      <c r="I182" s="42" t="s">
        <v>3764</v>
      </c>
      <c r="J182" s="42" t="s">
        <v>3764</v>
      </c>
    </row>
    <row r="183" spans="1:12">
      <c r="C183" s="42" t="s">
        <v>4382</v>
      </c>
    </row>
    <row r="184" spans="1:12">
      <c r="C184" s="41" t="s">
        <v>91</v>
      </c>
      <c r="D184" s="41" t="s">
        <v>91</v>
      </c>
      <c r="E184" s="41" t="s">
        <v>91</v>
      </c>
      <c r="F184" s="41" t="s">
        <v>141</v>
      </c>
      <c r="G184" s="41" t="s">
        <v>91</v>
      </c>
      <c r="H184" s="41" t="s">
        <v>91</v>
      </c>
      <c r="I184" s="41" t="s">
        <v>91</v>
      </c>
      <c r="J184" s="41" t="s">
        <v>91</v>
      </c>
    </row>
    <row r="185" spans="1:12">
      <c r="C185" s="46" t="s">
        <v>3765</v>
      </c>
      <c r="D185" s="46" t="s">
        <v>3765</v>
      </c>
      <c r="E185" s="46" t="s">
        <v>3765</v>
      </c>
      <c r="F185" s="46" t="s">
        <v>3765</v>
      </c>
      <c r="G185" s="46" t="s">
        <v>3765</v>
      </c>
      <c r="H185" s="46" t="s">
        <v>3765</v>
      </c>
      <c r="I185" s="46" t="s">
        <v>3765</v>
      </c>
      <c r="J185" s="46" t="s">
        <v>3765</v>
      </c>
    </row>
    <row r="186" spans="1:12">
      <c r="C186" s="41" t="s">
        <v>112</v>
      </c>
      <c r="D186" s="41" t="s">
        <v>159</v>
      </c>
      <c r="E186" s="41" t="s">
        <v>1019</v>
      </c>
      <c r="F186" s="47"/>
      <c r="G186" s="41" t="s">
        <v>176</v>
      </c>
      <c r="H186" s="41" t="s">
        <v>176</v>
      </c>
      <c r="I186" s="41" t="s">
        <v>176</v>
      </c>
      <c r="J186" s="41" t="s">
        <v>176</v>
      </c>
    </row>
    <row r="187" spans="1:12">
      <c r="E187" s="47"/>
      <c r="F187" s="41" t="s">
        <v>4384</v>
      </c>
      <c r="G187" s="41"/>
      <c r="H187" s="41" t="s">
        <v>4385</v>
      </c>
      <c r="I187" s="41" t="s">
        <v>4386</v>
      </c>
      <c r="J187" s="41" t="s">
        <v>3976</v>
      </c>
    </row>
    <row r="189" spans="1:12">
      <c r="A189" s="1" t="s">
        <v>4828</v>
      </c>
    </row>
    <row r="190" spans="1:12">
      <c r="A190" s="224" t="s">
        <v>109</v>
      </c>
    </row>
    <row r="191" spans="1:12">
      <c r="A191" s="224" t="s">
        <v>4223</v>
      </c>
    </row>
    <row r="192" spans="1:12">
      <c r="A192" s="224" t="s">
        <v>304</v>
      </c>
      <c r="B192" s="906" t="s">
        <v>339</v>
      </c>
      <c r="C192" s="597" t="s">
        <v>156</v>
      </c>
      <c r="D192" s="941" t="s">
        <v>313</v>
      </c>
    </row>
    <row r="193" spans="1:12">
      <c r="A193" s="224" t="s">
        <v>320</v>
      </c>
      <c r="B193" s="906" t="s">
        <v>314</v>
      </c>
      <c r="C193" s="597" t="s">
        <v>162</v>
      </c>
      <c r="D193" s="941" t="s">
        <v>315</v>
      </c>
    </row>
    <row r="195" spans="1:12">
      <c r="A195" s="165" t="s">
        <v>4418</v>
      </c>
    </row>
    <row r="197" spans="1:12" ht="57.6">
      <c r="C197" s="97" t="s">
        <v>4281</v>
      </c>
      <c r="D197" s="97" t="s">
        <v>4282</v>
      </c>
      <c r="E197" s="97" t="s">
        <v>4283</v>
      </c>
      <c r="F197" s="97" t="s">
        <v>4284</v>
      </c>
      <c r="G197" s="97" t="s">
        <v>4285</v>
      </c>
      <c r="H197" s="97" t="s">
        <v>4286</v>
      </c>
      <c r="I197" s="97" t="s">
        <v>4287</v>
      </c>
      <c r="J197" s="97" t="s">
        <v>4288</v>
      </c>
      <c r="K197" s="97" t="s">
        <v>4289</v>
      </c>
    </row>
    <row r="198" spans="1:12">
      <c r="C198" s="8" t="s">
        <v>128</v>
      </c>
      <c r="D198" s="8" t="s">
        <v>127</v>
      </c>
      <c r="E198" s="8" t="s">
        <v>126</v>
      </c>
      <c r="F198" s="8" t="s">
        <v>125</v>
      </c>
      <c r="G198" s="8" t="s">
        <v>124</v>
      </c>
      <c r="H198" s="8" t="s">
        <v>123</v>
      </c>
      <c r="I198" s="8" t="s">
        <v>122</v>
      </c>
      <c r="J198" s="8" t="s">
        <v>121</v>
      </c>
      <c r="K198" s="8" t="s">
        <v>147</v>
      </c>
    </row>
    <row r="199" spans="1:12">
      <c r="A199" s="1050" t="s">
        <v>4418</v>
      </c>
      <c r="B199" s="8"/>
      <c r="C199" s="38"/>
      <c r="D199" s="38"/>
      <c r="E199" s="38"/>
      <c r="F199" s="38"/>
      <c r="G199" s="38"/>
      <c r="H199" s="38"/>
      <c r="I199" s="38"/>
      <c r="J199" s="38"/>
      <c r="K199" s="38"/>
    </row>
    <row r="200" spans="1:12">
      <c r="A200" s="1003" t="s">
        <v>4290</v>
      </c>
      <c r="B200" s="8" t="s">
        <v>286</v>
      </c>
      <c r="C200" s="38"/>
      <c r="D200" s="131"/>
      <c r="E200" s="131"/>
      <c r="F200" s="131"/>
      <c r="G200" s="131"/>
      <c r="H200" s="131"/>
      <c r="I200" s="131"/>
      <c r="J200" s="131"/>
      <c r="K200" s="131"/>
      <c r="L200" s="124" t="s">
        <v>4291</v>
      </c>
    </row>
    <row r="201" spans="1:12">
      <c r="A201" s="1003" t="s">
        <v>4292</v>
      </c>
      <c r="B201" s="8" t="s">
        <v>285</v>
      </c>
      <c r="C201" s="38"/>
      <c r="D201" s="131"/>
      <c r="E201" s="131"/>
      <c r="F201" s="131"/>
      <c r="G201" s="131"/>
      <c r="H201" s="131"/>
      <c r="I201" s="131"/>
      <c r="J201" s="131"/>
      <c r="K201" s="131"/>
      <c r="L201" s="124" t="s">
        <v>4293</v>
      </c>
    </row>
    <row r="202" spans="1:12">
      <c r="A202" s="1003" t="s">
        <v>4389</v>
      </c>
      <c r="B202" s="8" t="s">
        <v>284</v>
      </c>
      <c r="C202" s="38"/>
      <c r="D202" s="131"/>
      <c r="E202" s="131"/>
      <c r="F202" s="131"/>
      <c r="G202" s="131"/>
      <c r="H202" s="131"/>
      <c r="I202" s="131"/>
      <c r="J202" s="131"/>
      <c r="K202" s="131"/>
      <c r="L202" s="124" t="s">
        <v>4390</v>
      </c>
    </row>
    <row r="203" spans="1:12">
      <c r="A203" s="1003" t="s">
        <v>4294</v>
      </c>
      <c r="B203" s="8" t="s">
        <v>283</v>
      </c>
      <c r="C203" s="38"/>
      <c r="D203" s="131"/>
      <c r="E203" s="131"/>
      <c r="F203" s="131"/>
      <c r="G203" s="131"/>
      <c r="H203" s="131"/>
      <c r="I203" s="131"/>
      <c r="J203" s="131"/>
      <c r="K203" s="131"/>
      <c r="L203" s="35" t="s">
        <v>4295</v>
      </c>
    </row>
    <row r="204" spans="1:12">
      <c r="A204" s="1003" t="s">
        <v>4296</v>
      </c>
      <c r="B204" s="8" t="s">
        <v>131</v>
      </c>
      <c r="C204" s="38"/>
      <c r="D204" s="131"/>
      <c r="E204" s="131"/>
      <c r="F204" s="131"/>
      <c r="G204" s="131"/>
      <c r="H204" s="131"/>
      <c r="I204" s="131"/>
      <c r="J204" s="131"/>
      <c r="K204" s="131"/>
      <c r="L204" s="35" t="s">
        <v>4297</v>
      </c>
    </row>
    <row r="205" spans="1:12">
      <c r="A205" s="321" t="s">
        <v>4303</v>
      </c>
      <c r="B205" s="8" t="s">
        <v>282</v>
      </c>
      <c r="C205" s="38"/>
      <c r="D205" s="131"/>
      <c r="E205" s="131"/>
      <c r="F205" s="131"/>
      <c r="G205" s="131"/>
      <c r="H205" s="131"/>
      <c r="I205" s="131"/>
      <c r="J205" s="131"/>
      <c r="K205" s="131"/>
      <c r="L205" s="124" t="s">
        <v>4304</v>
      </c>
    </row>
    <row r="206" spans="1:12">
      <c r="A206" s="1003" t="s">
        <v>4305</v>
      </c>
      <c r="B206" s="8" t="s">
        <v>281</v>
      </c>
      <c r="C206" s="38"/>
      <c r="D206" s="131"/>
      <c r="E206" s="131"/>
      <c r="F206" s="131"/>
      <c r="G206" s="131"/>
      <c r="H206" s="131"/>
      <c r="I206" s="131"/>
      <c r="J206" s="131"/>
      <c r="K206" s="131"/>
      <c r="L206" s="124" t="s">
        <v>4306</v>
      </c>
    </row>
    <row r="207" spans="1:12">
      <c r="A207" s="1003" t="s">
        <v>4307</v>
      </c>
      <c r="B207" s="8" t="s">
        <v>280</v>
      </c>
      <c r="C207" s="38"/>
      <c r="D207" s="131"/>
      <c r="E207" s="131"/>
      <c r="F207" s="131"/>
      <c r="G207" s="131"/>
      <c r="H207" s="131"/>
      <c r="I207" s="131"/>
      <c r="J207" s="131"/>
      <c r="K207" s="131"/>
      <c r="L207" s="124" t="s">
        <v>4308</v>
      </c>
    </row>
    <row r="208" spans="1:12">
      <c r="A208" s="1003" t="s">
        <v>4397</v>
      </c>
      <c r="B208" s="8" t="s">
        <v>279</v>
      </c>
      <c r="C208" s="38"/>
      <c r="D208" s="131"/>
      <c r="E208" s="131"/>
      <c r="F208" s="131"/>
      <c r="G208" s="131"/>
      <c r="H208" s="131"/>
      <c r="I208" s="131"/>
      <c r="J208" s="131"/>
      <c r="K208" s="131"/>
      <c r="L208" s="35" t="s">
        <v>4398</v>
      </c>
    </row>
    <row r="209" spans="1:13">
      <c r="A209" s="1003" t="s">
        <v>4319</v>
      </c>
      <c r="B209" s="8" t="s">
        <v>920</v>
      </c>
      <c r="C209" s="38"/>
      <c r="D209" s="131"/>
      <c r="E209" s="131"/>
      <c r="F209" s="131"/>
      <c r="G209" s="131"/>
      <c r="H209" s="131"/>
      <c r="I209" s="131"/>
      <c r="J209" s="131"/>
      <c r="K209" s="131"/>
      <c r="L209" s="124" t="s">
        <v>4320</v>
      </c>
    </row>
    <row r="210" spans="1:13">
      <c r="A210" s="1003" t="s">
        <v>4403</v>
      </c>
      <c r="B210" s="8" t="s">
        <v>921</v>
      </c>
      <c r="C210" s="38"/>
      <c r="D210" s="131"/>
      <c r="E210" s="131"/>
      <c r="F210" s="131"/>
      <c r="G210" s="131"/>
      <c r="H210" s="131"/>
      <c r="I210" s="131"/>
      <c r="J210" s="131"/>
      <c r="K210" s="131"/>
      <c r="L210" s="35" t="s">
        <v>4404</v>
      </c>
    </row>
    <row r="211" spans="1:13">
      <c r="A211" s="1003" t="s">
        <v>4405</v>
      </c>
      <c r="B211" s="8" t="s">
        <v>922</v>
      </c>
      <c r="C211" s="38"/>
      <c r="D211" s="131"/>
      <c r="E211" s="131"/>
      <c r="F211" s="131"/>
      <c r="G211" s="131"/>
      <c r="H211" s="131"/>
      <c r="I211" s="131"/>
      <c r="J211" s="131"/>
      <c r="K211" s="131"/>
      <c r="L211" s="124" t="s">
        <v>4406</v>
      </c>
    </row>
    <row r="212" spans="1:13">
      <c r="A212" s="1003" t="s">
        <v>4300</v>
      </c>
      <c r="B212" s="8" t="s">
        <v>923</v>
      </c>
      <c r="C212" s="38"/>
      <c r="D212" s="131"/>
      <c r="E212" s="131"/>
      <c r="F212" s="131"/>
      <c r="G212" s="131"/>
      <c r="H212" s="131"/>
      <c r="I212" s="131"/>
      <c r="J212" s="131"/>
      <c r="K212" s="131"/>
      <c r="L212" s="124" t="s">
        <v>4302</v>
      </c>
    </row>
    <row r="213" spans="1:13">
      <c r="A213" s="321" t="s">
        <v>4328</v>
      </c>
      <c r="B213" s="8" t="s">
        <v>924</v>
      </c>
      <c r="C213" s="38"/>
      <c r="D213" s="131"/>
      <c r="E213" s="131"/>
      <c r="F213" s="131"/>
      <c r="G213" s="131"/>
      <c r="H213" s="131"/>
      <c r="I213" s="131"/>
      <c r="J213" s="131"/>
      <c r="K213" s="131"/>
      <c r="L213" s="35" t="s">
        <v>4329</v>
      </c>
    </row>
    <row r="214" spans="1:13">
      <c r="A214" s="1051" t="s">
        <v>4419</v>
      </c>
      <c r="B214" s="8" t="s">
        <v>925</v>
      </c>
      <c r="C214" s="38"/>
      <c r="D214" s="131"/>
      <c r="E214" s="131"/>
      <c r="F214" s="131"/>
      <c r="G214" s="38"/>
      <c r="H214" s="131"/>
      <c r="I214" s="131"/>
      <c r="J214" s="131"/>
      <c r="K214" s="131"/>
      <c r="L214" s="35" t="s">
        <v>4420</v>
      </c>
      <c r="M214" s="35" t="s">
        <v>205</v>
      </c>
    </row>
    <row r="215" spans="1:13">
      <c r="A215" s="1052" t="s">
        <v>4340</v>
      </c>
      <c r="B215" s="8" t="s">
        <v>926</v>
      </c>
      <c r="C215" s="131"/>
      <c r="D215" s="38"/>
      <c r="E215" s="38"/>
      <c r="F215" s="38"/>
      <c r="G215" s="38"/>
      <c r="H215" s="38"/>
      <c r="I215" s="38"/>
      <c r="J215" s="38"/>
      <c r="K215" s="38"/>
      <c r="L215" s="35" t="s">
        <v>4421</v>
      </c>
    </row>
    <row r="216" spans="1:13">
      <c r="A216" s="1052" t="s">
        <v>4342</v>
      </c>
      <c r="B216" s="8" t="s">
        <v>927</v>
      </c>
      <c r="C216" s="131"/>
      <c r="D216" s="38"/>
      <c r="E216" s="38"/>
      <c r="F216" s="38"/>
      <c r="G216" s="38"/>
      <c r="H216" s="38"/>
      <c r="I216" s="38"/>
      <c r="J216" s="38"/>
      <c r="K216" s="38"/>
      <c r="L216" s="35" t="s">
        <v>4422</v>
      </c>
    </row>
    <row r="217" spans="1:13">
      <c r="A217" s="1052" t="s">
        <v>4344</v>
      </c>
      <c r="B217" s="8" t="s">
        <v>928</v>
      </c>
      <c r="C217" s="131"/>
      <c r="D217" s="38"/>
      <c r="E217" s="38"/>
      <c r="F217" s="38"/>
      <c r="G217" s="38"/>
      <c r="H217" s="38"/>
      <c r="I217" s="38"/>
      <c r="J217" s="38"/>
      <c r="K217" s="38"/>
      <c r="L217" s="35" t="s">
        <v>4423</v>
      </c>
    </row>
    <row r="218" spans="1:13">
      <c r="A218" s="1052" t="s">
        <v>4346</v>
      </c>
      <c r="B218" s="8" t="s">
        <v>929</v>
      </c>
      <c r="C218" s="131"/>
      <c r="D218" s="38"/>
      <c r="E218" s="38"/>
      <c r="F218" s="38"/>
      <c r="G218" s="38"/>
      <c r="H218" s="38"/>
      <c r="I218" s="38"/>
      <c r="J218" s="38"/>
      <c r="K218" s="38"/>
      <c r="L218" s="35" t="s">
        <v>4424</v>
      </c>
    </row>
    <row r="219" spans="1:13">
      <c r="A219" s="1052" t="s">
        <v>4348</v>
      </c>
      <c r="B219" s="8" t="s">
        <v>930</v>
      </c>
      <c r="C219" s="131"/>
      <c r="D219" s="38"/>
      <c r="E219" s="38"/>
      <c r="F219" s="38"/>
      <c r="G219" s="38"/>
      <c r="H219" s="38"/>
      <c r="I219" s="38"/>
      <c r="J219" s="38"/>
      <c r="K219" s="38"/>
      <c r="L219" s="35" t="s">
        <v>4349</v>
      </c>
    </row>
    <row r="220" spans="1:13">
      <c r="A220" s="1052" t="s">
        <v>4350</v>
      </c>
      <c r="B220" s="8" t="s">
        <v>938</v>
      </c>
      <c r="C220" s="131"/>
      <c r="D220" s="38"/>
      <c r="E220" s="38"/>
      <c r="F220" s="38"/>
      <c r="G220" s="38"/>
      <c r="H220" s="38"/>
      <c r="I220" s="38"/>
      <c r="J220" s="38"/>
      <c r="K220" s="38"/>
      <c r="L220" s="35" t="s">
        <v>4351</v>
      </c>
    </row>
    <row r="221" spans="1:13">
      <c r="A221" s="1052" t="s">
        <v>4352</v>
      </c>
      <c r="B221" s="8" t="s">
        <v>278</v>
      </c>
      <c r="C221" s="131"/>
      <c r="D221" s="38"/>
      <c r="E221" s="38"/>
      <c r="F221" s="38"/>
      <c r="G221" s="38"/>
      <c r="H221" s="38"/>
      <c r="I221" s="38"/>
      <c r="J221" s="38"/>
      <c r="K221" s="38"/>
      <c r="L221" s="35" t="s">
        <v>4353</v>
      </c>
    </row>
    <row r="222" spans="1:13">
      <c r="A222" s="1052" t="s">
        <v>4354</v>
      </c>
      <c r="B222" s="8" t="s">
        <v>939</v>
      </c>
      <c r="C222" s="131"/>
      <c r="D222" s="38"/>
      <c r="E222" s="38"/>
      <c r="F222" s="38"/>
      <c r="G222" s="38"/>
      <c r="H222" s="38"/>
      <c r="I222" s="38"/>
      <c r="J222" s="38"/>
      <c r="K222" s="38"/>
      <c r="L222" s="35" t="s">
        <v>4355</v>
      </c>
    </row>
    <row r="223" spans="1:13">
      <c r="A223" s="1052" t="s">
        <v>4356</v>
      </c>
      <c r="B223" s="8" t="s">
        <v>940</v>
      </c>
      <c r="C223" s="131"/>
      <c r="D223" s="38"/>
      <c r="E223" s="38"/>
      <c r="F223" s="38"/>
      <c r="G223" s="38"/>
      <c r="H223" s="38"/>
      <c r="I223" s="38"/>
      <c r="J223" s="38"/>
      <c r="K223" s="38"/>
      <c r="L223" s="35" t="s">
        <v>4357</v>
      </c>
    </row>
    <row r="224" spans="1:13">
      <c r="A224" s="1052" t="s">
        <v>4358</v>
      </c>
      <c r="B224" s="8" t="s">
        <v>941</v>
      </c>
      <c r="C224" s="131"/>
      <c r="D224" s="38"/>
      <c r="E224" s="38"/>
      <c r="F224" s="38"/>
      <c r="G224" s="38"/>
      <c r="H224" s="38"/>
      <c r="I224" s="38"/>
      <c r="J224" s="38"/>
      <c r="K224" s="38"/>
      <c r="L224" s="35" t="s">
        <v>4359</v>
      </c>
    </row>
    <row r="225" spans="1:13">
      <c r="A225" s="1052" t="s">
        <v>4360</v>
      </c>
      <c r="B225" s="8" t="s">
        <v>942</v>
      </c>
      <c r="C225" s="131"/>
      <c r="D225" s="38"/>
      <c r="E225" s="38"/>
      <c r="F225" s="38"/>
      <c r="G225" s="38"/>
      <c r="H225" s="38"/>
      <c r="I225" s="38"/>
      <c r="J225" s="38"/>
      <c r="K225" s="38"/>
      <c r="L225" s="35" t="s">
        <v>4361</v>
      </c>
    </row>
    <row r="226" spans="1:13">
      <c r="A226" s="1052" t="s">
        <v>4362</v>
      </c>
      <c r="B226" s="8" t="s">
        <v>943</v>
      </c>
      <c r="C226" s="131"/>
      <c r="D226" s="38"/>
      <c r="E226" s="38"/>
      <c r="F226" s="38"/>
      <c r="G226" s="38"/>
      <c r="H226" s="38"/>
      <c r="I226" s="38"/>
      <c r="J226" s="38"/>
      <c r="K226" s="38"/>
      <c r="L226" s="35" t="s">
        <v>4363</v>
      </c>
    </row>
    <row r="227" spans="1:13">
      <c r="A227" s="1052" t="s">
        <v>4364</v>
      </c>
      <c r="B227" s="8" t="s">
        <v>944</v>
      </c>
      <c r="C227" s="131"/>
      <c r="D227" s="38"/>
      <c r="E227" s="38"/>
      <c r="F227" s="38"/>
      <c r="G227" s="38"/>
      <c r="H227" s="38"/>
      <c r="I227" s="38"/>
      <c r="J227" s="38"/>
      <c r="K227" s="38"/>
      <c r="L227" s="35" t="s">
        <v>4365</v>
      </c>
    </row>
    <row r="228" spans="1:13">
      <c r="A228" s="1052" t="s">
        <v>4366</v>
      </c>
      <c r="B228" s="8" t="s">
        <v>945</v>
      </c>
      <c r="C228" s="131"/>
      <c r="D228" s="38"/>
      <c r="E228" s="38"/>
      <c r="F228" s="38"/>
      <c r="G228" s="38"/>
      <c r="H228" s="38"/>
      <c r="I228" s="38"/>
      <c r="J228" s="38"/>
      <c r="K228" s="38"/>
      <c r="L228" s="35" t="s">
        <v>4367</v>
      </c>
    </row>
    <row r="229" spans="1:13">
      <c r="A229" s="1052" t="s">
        <v>4368</v>
      </c>
      <c r="B229" s="8" t="s">
        <v>946</v>
      </c>
      <c r="C229" s="131"/>
      <c r="D229" s="38"/>
      <c r="E229" s="38"/>
      <c r="F229" s="38"/>
      <c r="G229" s="38"/>
      <c r="H229" s="38"/>
      <c r="I229" s="38"/>
      <c r="J229" s="38"/>
      <c r="K229" s="38"/>
      <c r="L229" s="35" t="s">
        <v>4369</v>
      </c>
    </row>
    <row r="230" spans="1:13">
      <c r="A230" s="1052" t="s">
        <v>4370</v>
      </c>
      <c r="B230" s="8" t="s">
        <v>947</v>
      </c>
      <c r="C230" s="131"/>
      <c r="D230" s="38"/>
      <c r="E230" s="38"/>
      <c r="F230" s="38"/>
      <c r="G230" s="38"/>
      <c r="H230" s="38"/>
      <c r="I230" s="38"/>
      <c r="J230" s="38"/>
      <c r="K230" s="38"/>
      <c r="L230" s="35" t="s">
        <v>4371</v>
      </c>
    </row>
    <row r="231" spans="1:13">
      <c r="A231" s="1052" t="s">
        <v>4372</v>
      </c>
      <c r="B231" s="8" t="s">
        <v>948</v>
      </c>
      <c r="C231" s="131"/>
      <c r="D231" s="38"/>
      <c r="E231" s="38"/>
      <c r="F231" s="38"/>
      <c r="G231" s="38"/>
      <c r="H231" s="38"/>
      <c r="I231" s="38"/>
      <c r="J231" s="38"/>
      <c r="K231" s="38"/>
      <c r="L231" s="35" t="s">
        <v>4373</v>
      </c>
    </row>
    <row r="232" spans="1:13">
      <c r="A232" s="1052" t="s">
        <v>4374</v>
      </c>
      <c r="B232" s="8" t="s">
        <v>949</v>
      </c>
      <c r="C232" s="131"/>
      <c r="D232" s="38"/>
      <c r="E232" s="38"/>
      <c r="F232" s="38"/>
      <c r="G232" s="38"/>
      <c r="H232" s="38"/>
      <c r="I232" s="38"/>
      <c r="J232" s="38"/>
      <c r="K232" s="38"/>
      <c r="L232" s="35" t="s">
        <v>4375</v>
      </c>
    </row>
    <row r="233" spans="1:13">
      <c r="A233" s="1053" t="s">
        <v>4425</v>
      </c>
      <c r="B233" s="8" t="s">
        <v>950</v>
      </c>
      <c r="C233" s="131"/>
      <c r="D233" s="38"/>
      <c r="E233" s="38"/>
      <c r="F233" s="38"/>
      <c r="G233" s="38"/>
      <c r="H233" s="131"/>
      <c r="I233" s="131"/>
      <c r="J233" s="131"/>
      <c r="K233" s="131"/>
      <c r="L233" s="35" t="s">
        <v>4426</v>
      </c>
      <c r="M233" s="35" t="s">
        <v>205</v>
      </c>
    </row>
    <row r="234" spans="1:13">
      <c r="A234" s="1051" t="s">
        <v>4427</v>
      </c>
      <c r="B234" s="8" t="s">
        <v>951</v>
      </c>
      <c r="C234" s="38"/>
      <c r="D234" s="38"/>
      <c r="E234" s="38"/>
      <c r="F234" s="38"/>
      <c r="G234" s="38"/>
      <c r="H234" s="131"/>
      <c r="I234" s="131"/>
      <c r="J234" s="131"/>
      <c r="K234" s="131"/>
      <c r="M234" s="35" t="s">
        <v>205</v>
      </c>
    </row>
    <row r="235" spans="1:13">
      <c r="A235" s="321" t="s">
        <v>4379</v>
      </c>
      <c r="B235" s="8" t="s">
        <v>952</v>
      </c>
      <c r="C235" s="38"/>
      <c r="D235" s="38"/>
      <c r="E235" s="38"/>
      <c r="F235" s="38"/>
      <c r="G235" s="38"/>
      <c r="H235" s="131"/>
      <c r="I235" s="38"/>
      <c r="J235" s="38"/>
      <c r="K235" s="131"/>
      <c r="M235" s="35" t="s">
        <v>206</v>
      </c>
    </row>
    <row r="236" spans="1:13">
      <c r="A236" s="1051" t="s">
        <v>4428</v>
      </c>
      <c r="B236" s="8" t="s">
        <v>953</v>
      </c>
      <c r="C236" s="38"/>
      <c r="D236" s="38"/>
      <c r="E236" s="38"/>
      <c r="F236" s="38"/>
      <c r="G236" s="38"/>
      <c r="H236" s="131"/>
      <c r="I236" s="38"/>
      <c r="J236" s="38"/>
      <c r="K236" s="131"/>
    </row>
    <row r="237" spans="1:13">
      <c r="C237" s="42" t="s">
        <v>757</v>
      </c>
      <c r="D237" s="42"/>
      <c r="E237" s="42" t="s">
        <v>4381</v>
      </c>
      <c r="F237" s="42"/>
      <c r="H237" s="42" t="s">
        <v>3764</v>
      </c>
      <c r="I237" s="42" t="s">
        <v>3764</v>
      </c>
      <c r="J237" s="42" t="s">
        <v>3764</v>
      </c>
      <c r="K237" s="42" t="s">
        <v>3764</v>
      </c>
    </row>
    <row r="238" spans="1:13">
      <c r="C238" s="42" t="s">
        <v>90</v>
      </c>
      <c r="D238" s="42" t="s">
        <v>90</v>
      </c>
      <c r="E238" s="42" t="s">
        <v>90</v>
      </c>
      <c r="F238" s="42" t="s">
        <v>90</v>
      </c>
      <c r="G238" s="42"/>
      <c r="H238" s="42" t="s">
        <v>90</v>
      </c>
      <c r="I238" s="42" t="s">
        <v>90</v>
      </c>
      <c r="J238" s="42" t="s">
        <v>90</v>
      </c>
      <c r="K238" s="42" t="s">
        <v>90</v>
      </c>
    </row>
    <row r="239" spans="1:13">
      <c r="C239" s="42" t="s">
        <v>4382</v>
      </c>
    </row>
    <row r="240" spans="1:13">
      <c r="C240" s="41" t="s">
        <v>91</v>
      </c>
      <c r="D240" s="41" t="s">
        <v>91</v>
      </c>
      <c r="E240" s="41" t="s">
        <v>91</v>
      </c>
      <c r="F240" s="41" t="s">
        <v>141</v>
      </c>
      <c r="G240" s="41" t="s">
        <v>4383</v>
      </c>
      <c r="H240" s="41" t="s">
        <v>91</v>
      </c>
      <c r="I240" s="41" t="s">
        <v>91</v>
      </c>
      <c r="J240" s="41" t="s">
        <v>91</v>
      </c>
      <c r="K240" s="41" t="s">
        <v>91</v>
      </c>
    </row>
    <row r="241" spans="1:12">
      <c r="C241" s="46" t="s">
        <v>3765</v>
      </c>
      <c r="D241" s="46" t="s">
        <v>3765</v>
      </c>
      <c r="E241" s="46" t="s">
        <v>3765</v>
      </c>
      <c r="F241" s="46" t="s">
        <v>3765</v>
      </c>
      <c r="G241" s="46"/>
      <c r="H241" s="46" t="s">
        <v>3765</v>
      </c>
      <c r="I241" s="46" t="s">
        <v>3765</v>
      </c>
      <c r="J241" s="46" t="s">
        <v>3765</v>
      </c>
      <c r="K241" s="46" t="s">
        <v>3765</v>
      </c>
    </row>
    <row r="242" spans="1:12">
      <c r="C242" s="41" t="s">
        <v>112</v>
      </c>
      <c r="D242" s="41" t="s">
        <v>159</v>
      </c>
      <c r="E242" s="41" t="s">
        <v>1019</v>
      </c>
      <c r="F242" s="47"/>
      <c r="G242" s="41"/>
      <c r="H242" s="41" t="s">
        <v>176</v>
      </c>
      <c r="I242" s="41" t="s">
        <v>176</v>
      </c>
      <c r="J242" s="41" t="s">
        <v>176</v>
      </c>
      <c r="K242" s="41" t="s">
        <v>176</v>
      </c>
    </row>
    <row r="243" spans="1:12">
      <c r="C243" s="41"/>
      <c r="D243" s="41"/>
      <c r="E243" s="41"/>
      <c r="F243" s="41" t="s">
        <v>4384</v>
      </c>
      <c r="G243" s="41"/>
      <c r="H243" s="41"/>
      <c r="I243" s="41"/>
      <c r="J243" s="41"/>
      <c r="K243" s="41"/>
      <c r="L243" s="47"/>
    </row>
    <row r="244" spans="1:12">
      <c r="C244" s="47"/>
      <c r="D244" s="41"/>
      <c r="E244" s="41"/>
      <c r="F244" s="41"/>
      <c r="G244" s="41"/>
      <c r="H244" s="41"/>
      <c r="I244" s="41" t="s">
        <v>4385</v>
      </c>
      <c r="J244" s="41" t="s">
        <v>4386</v>
      </c>
      <c r="K244" s="41" t="s">
        <v>3976</v>
      </c>
      <c r="L244" s="41"/>
    </row>
    <row r="246" spans="1:12">
      <c r="A246" s="1" t="s">
        <v>4829</v>
      </c>
    </row>
    <row r="247" spans="1:12">
      <c r="A247" s="224" t="s">
        <v>109</v>
      </c>
    </row>
    <row r="248" spans="1:12">
      <c r="A248" s="224" t="s">
        <v>4219</v>
      </c>
    </row>
    <row r="249" spans="1:12">
      <c r="A249" s="224" t="s">
        <v>304</v>
      </c>
      <c r="B249" s="906" t="s">
        <v>339</v>
      </c>
      <c r="C249" s="597" t="s">
        <v>156</v>
      </c>
      <c r="D249" s="941" t="s">
        <v>313</v>
      </c>
    </row>
    <row r="250" spans="1:12">
      <c r="A250" s="224" t="s">
        <v>320</v>
      </c>
      <c r="B250" s="906" t="s">
        <v>314</v>
      </c>
      <c r="C250" s="597" t="s">
        <v>162</v>
      </c>
      <c r="D250" s="941" t="s">
        <v>315</v>
      </c>
    </row>
    <row r="252" spans="1:12">
      <c r="A252" s="165" t="s">
        <v>4430</v>
      </c>
    </row>
    <row r="254" spans="1:12" ht="57.6">
      <c r="C254" s="97" t="s">
        <v>4281</v>
      </c>
      <c r="D254" s="97" t="s">
        <v>4282</v>
      </c>
      <c r="E254" s="97" t="s">
        <v>4283</v>
      </c>
      <c r="F254" s="97" t="s">
        <v>4284</v>
      </c>
      <c r="G254" s="97" t="s">
        <v>4285</v>
      </c>
      <c r="H254" s="97" t="s">
        <v>4286</v>
      </c>
      <c r="I254" s="97" t="s">
        <v>4287</v>
      </c>
      <c r="J254" s="97" t="s">
        <v>4288</v>
      </c>
      <c r="K254" s="97" t="s">
        <v>4289</v>
      </c>
    </row>
    <row r="255" spans="1:12">
      <c r="C255" s="8" t="s">
        <v>120</v>
      </c>
      <c r="D255" s="8" t="s">
        <v>146</v>
      </c>
      <c r="E255" s="8" t="s">
        <v>145</v>
      </c>
      <c r="F255" s="8" t="s">
        <v>144</v>
      </c>
      <c r="G255" s="8" t="s">
        <v>931</v>
      </c>
      <c r="H255" s="8" t="s">
        <v>932</v>
      </c>
      <c r="I255" s="8" t="s">
        <v>933</v>
      </c>
      <c r="J255" s="8" t="s">
        <v>934</v>
      </c>
      <c r="K255" s="8" t="s">
        <v>935</v>
      </c>
    </row>
    <row r="256" spans="1:12">
      <c r="A256" s="1050" t="s">
        <v>4430</v>
      </c>
      <c r="B256" s="8"/>
      <c r="C256" s="38"/>
      <c r="D256" s="38"/>
      <c r="E256" s="38"/>
      <c r="F256" s="38"/>
      <c r="G256" s="38"/>
      <c r="H256" s="38"/>
      <c r="I256" s="38"/>
      <c r="J256" s="38"/>
      <c r="K256" s="38"/>
    </row>
    <row r="257" spans="1:13">
      <c r="A257" s="1003" t="s">
        <v>4290</v>
      </c>
      <c r="B257" s="8" t="s">
        <v>954</v>
      </c>
      <c r="C257" s="38"/>
      <c r="D257" s="131"/>
      <c r="E257" s="131"/>
      <c r="F257" s="131"/>
      <c r="G257" s="131"/>
      <c r="H257" s="131"/>
      <c r="I257" s="131"/>
      <c r="J257" s="131"/>
      <c r="K257" s="131"/>
      <c r="L257" s="35" t="s">
        <v>4291</v>
      </c>
    </row>
    <row r="258" spans="1:13">
      <c r="A258" s="1003" t="s">
        <v>4292</v>
      </c>
      <c r="B258" s="8" t="s">
        <v>961</v>
      </c>
      <c r="C258" s="38"/>
      <c r="D258" s="131"/>
      <c r="E258" s="131"/>
      <c r="F258" s="131"/>
      <c r="G258" s="131"/>
      <c r="H258" s="131"/>
      <c r="I258" s="131"/>
      <c r="J258" s="131"/>
      <c r="K258" s="131"/>
      <c r="L258" s="35" t="s">
        <v>4293</v>
      </c>
    </row>
    <row r="259" spans="1:13">
      <c r="A259" s="321" t="s">
        <v>4294</v>
      </c>
      <c r="B259" s="8" t="s">
        <v>4431</v>
      </c>
      <c r="C259" s="38"/>
      <c r="D259" s="131"/>
      <c r="E259" s="131"/>
      <c r="F259" s="131"/>
      <c r="G259" s="131"/>
      <c r="H259" s="131"/>
      <c r="I259" s="131"/>
      <c r="J259" s="131"/>
      <c r="K259" s="131"/>
      <c r="L259" s="35" t="s">
        <v>4295</v>
      </c>
    </row>
    <row r="260" spans="1:13">
      <c r="A260" s="321" t="s">
        <v>4296</v>
      </c>
      <c r="B260" s="8" t="s">
        <v>962</v>
      </c>
      <c r="C260" s="38"/>
      <c r="D260" s="131"/>
      <c r="E260" s="131"/>
      <c r="F260" s="131"/>
      <c r="G260" s="131"/>
      <c r="H260" s="131"/>
      <c r="I260" s="131"/>
      <c r="J260" s="131"/>
      <c r="K260" s="131"/>
      <c r="L260" s="35" t="s">
        <v>4297</v>
      </c>
    </row>
    <row r="261" spans="1:13">
      <c r="A261" s="321" t="s">
        <v>4303</v>
      </c>
      <c r="B261" s="8" t="s">
        <v>963</v>
      </c>
      <c r="C261" s="38"/>
      <c r="D261" s="131"/>
      <c r="E261" s="131"/>
      <c r="F261" s="131"/>
      <c r="G261" s="131"/>
      <c r="H261" s="131"/>
      <c r="I261" s="131"/>
      <c r="J261" s="131"/>
      <c r="K261" s="131"/>
      <c r="L261" s="124" t="s">
        <v>4304</v>
      </c>
    </row>
    <row r="262" spans="1:13">
      <c r="A262" s="321" t="s">
        <v>4305</v>
      </c>
      <c r="B262" s="8" t="s">
        <v>965</v>
      </c>
      <c r="C262" s="38"/>
      <c r="D262" s="131"/>
      <c r="E262" s="131"/>
      <c r="F262" s="131"/>
      <c r="G262" s="131"/>
      <c r="H262" s="131"/>
      <c r="I262" s="131"/>
      <c r="J262" s="131"/>
      <c r="K262" s="131"/>
      <c r="L262" s="124" t="s">
        <v>4306</v>
      </c>
    </row>
    <row r="263" spans="1:13">
      <c r="A263" s="321" t="s">
        <v>4397</v>
      </c>
      <c r="B263" s="8" t="s">
        <v>966</v>
      </c>
      <c r="C263" s="38"/>
      <c r="D263" s="131"/>
      <c r="E263" s="131"/>
      <c r="F263" s="131"/>
      <c r="G263" s="131"/>
      <c r="H263" s="131"/>
      <c r="I263" s="131"/>
      <c r="J263" s="131"/>
      <c r="K263" s="131"/>
      <c r="L263" s="35" t="s">
        <v>4398</v>
      </c>
    </row>
    <row r="264" spans="1:13">
      <c r="A264" s="321" t="s">
        <v>4313</v>
      </c>
      <c r="B264" s="8" t="s">
        <v>968</v>
      </c>
      <c r="C264" s="38"/>
      <c r="D264" s="131"/>
      <c r="E264" s="131"/>
      <c r="F264" s="131"/>
      <c r="G264" s="131"/>
      <c r="H264" s="131"/>
      <c r="I264" s="131"/>
      <c r="J264" s="131"/>
      <c r="K264" s="131"/>
      <c r="L264" s="124" t="s">
        <v>4314</v>
      </c>
    </row>
    <row r="265" spans="1:13">
      <c r="A265" s="321" t="s">
        <v>4315</v>
      </c>
      <c r="B265" s="8" t="s">
        <v>969</v>
      </c>
      <c r="C265" s="38"/>
      <c r="D265" s="131"/>
      <c r="E265" s="131"/>
      <c r="F265" s="131"/>
      <c r="G265" s="131"/>
      <c r="H265" s="131"/>
      <c r="I265" s="131"/>
      <c r="J265" s="131"/>
      <c r="K265" s="131"/>
      <c r="L265" s="124" t="s">
        <v>4316</v>
      </c>
    </row>
    <row r="266" spans="1:13">
      <c r="A266" s="321" t="s">
        <v>4300</v>
      </c>
      <c r="B266" s="8" t="s">
        <v>4432</v>
      </c>
      <c r="C266" s="38"/>
      <c r="D266" s="131"/>
      <c r="E266" s="131"/>
      <c r="F266" s="131"/>
      <c r="G266" s="131"/>
      <c r="H266" s="131"/>
      <c r="I266" s="131"/>
      <c r="J266" s="131"/>
      <c r="K266" s="131"/>
      <c r="L266" s="124" t="s">
        <v>4302</v>
      </c>
    </row>
    <row r="267" spans="1:13">
      <c r="A267" s="321" t="s">
        <v>4324</v>
      </c>
      <c r="B267" s="8" t="s">
        <v>970</v>
      </c>
      <c r="C267" s="38"/>
      <c r="D267" s="131"/>
      <c r="E267" s="131"/>
      <c r="F267" s="131"/>
      <c r="G267" s="131"/>
      <c r="H267" s="131"/>
      <c r="I267" s="131"/>
      <c r="J267" s="131"/>
      <c r="K267" s="131"/>
      <c r="L267" s="35" t="s">
        <v>4325</v>
      </c>
    </row>
    <row r="268" spans="1:13">
      <c r="A268" s="1051" t="s">
        <v>4433</v>
      </c>
      <c r="B268" s="8" t="s">
        <v>971</v>
      </c>
      <c r="C268" s="38"/>
      <c r="D268" s="131"/>
      <c r="E268" s="131"/>
      <c r="F268" s="131"/>
      <c r="G268" s="38"/>
      <c r="H268" s="131"/>
      <c r="I268" s="131"/>
      <c r="J268" s="131"/>
      <c r="K268" s="131"/>
      <c r="L268" s="35" t="s">
        <v>4434</v>
      </c>
      <c r="M268" s="35" t="s">
        <v>205</v>
      </c>
    </row>
    <row r="269" spans="1:13">
      <c r="A269" s="1052" t="s">
        <v>4340</v>
      </c>
      <c r="B269" s="8" t="s">
        <v>972</v>
      </c>
      <c r="C269" s="131"/>
      <c r="D269" s="38"/>
      <c r="E269" s="38"/>
      <c r="F269" s="38"/>
      <c r="G269" s="38"/>
      <c r="H269" s="38"/>
      <c r="I269" s="38"/>
      <c r="J269" s="38"/>
      <c r="K269" s="38"/>
      <c r="L269" s="35" t="s">
        <v>4435</v>
      </c>
    </row>
    <row r="270" spans="1:13">
      <c r="A270" s="1052" t="s">
        <v>4342</v>
      </c>
      <c r="B270" s="8" t="s">
        <v>973</v>
      </c>
      <c r="C270" s="131"/>
      <c r="D270" s="38"/>
      <c r="E270" s="38"/>
      <c r="F270" s="38"/>
      <c r="G270" s="38"/>
      <c r="H270" s="38"/>
      <c r="I270" s="38"/>
      <c r="J270" s="38"/>
      <c r="K270" s="38"/>
      <c r="L270" s="35" t="s">
        <v>4436</v>
      </c>
    </row>
    <row r="271" spans="1:13">
      <c r="A271" s="1052" t="s">
        <v>4344</v>
      </c>
      <c r="B271" s="8" t="s">
        <v>974</v>
      </c>
      <c r="C271" s="131"/>
      <c r="D271" s="38"/>
      <c r="E271" s="38"/>
      <c r="F271" s="38"/>
      <c r="G271" s="38"/>
      <c r="H271" s="38"/>
      <c r="I271" s="38"/>
      <c r="J271" s="38"/>
      <c r="K271" s="38"/>
      <c r="L271" s="35" t="s">
        <v>4437</v>
      </c>
    </row>
    <row r="272" spans="1:13">
      <c r="A272" s="1052" t="s">
        <v>4346</v>
      </c>
      <c r="B272" s="8" t="s">
        <v>975</v>
      </c>
      <c r="C272" s="131"/>
      <c r="D272" s="38"/>
      <c r="E272" s="38"/>
      <c r="F272" s="38"/>
      <c r="G272" s="38"/>
      <c r="H272" s="38"/>
      <c r="I272" s="38"/>
      <c r="J272" s="38"/>
      <c r="K272" s="38"/>
      <c r="L272" s="35" t="s">
        <v>4438</v>
      </c>
    </row>
    <row r="273" spans="1:13">
      <c r="A273" s="1052" t="s">
        <v>4348</v>
      </c>
      <c r="B273" s="8" t="s">
        <v>4439</v>
      </c>
      <c r="C273" s="131"/>
      <c r="D273" s="38"/>
      <c r="E273" s="38"/>
      <c r="F273" s="38"/>
      <c r="G273" s="38"/>
      <c r="H273" s="38"/>
      <c r="I273" s="38"/>
      <c r="J273" s="38"/>
      <c r="K273" s="38"/>
      <c r="L273" s="35" t="s">
        <v>4349</v>
      </c>
    </row>
    <row r="274" spans="1:13">
      <c r="A274" s="1052" t="s">
        <v>4350</v>
      </c>
      <c r="B274" s="8" t="s">
        <v>4440</v>
      </c>
      <c r="C274" s="131"/>
      <c r="D274" s="38"/>
      <c r="E274" s="38"/>
      <c r="F274" s="38"/>
      <c r="G274" s="38"/>
      <c r="H274" s="38"/>
      <c r="I274" s="38"/>
      <c r="J274" s="38"/>
      <c r="K274" s="38"/>
      <c r="L274" s="35" t="s">
        <v>4351</v>
      </c>
    </row>
    <row r="275" spans="1:13">
      <c r="A275" s="1052" t="s">
        <v>4352</v>
      </c>
      <c r="B275" s="8" t="s">
        <v>4441</v>
      </c>
      <c r="C275" s="131"/>
      <c r="D275" s="38"/>
      <c r="E275" s="38"/>
      <c r="F275" s="38"/>
      <c r="G275" s="38"/>
      <c r="H275" s="38"/>
      <c r="I275" s="38"/>
      <c r="J275" s="38"/>
      <c r="K275" s="38"/>
      <c r="L275" s="35" t="s">
        <v>4353</v>
      </c>
    </row>
    <row r="276" spans="1:13">
      <c r="A276" s="1052" t="s">
        <v>4354</v>
      </c>
      <c r="B276" s="8" t="s">
        <v>2328</v>
      </c>
      <c r="C276" s="131"/>
      <c r="D276" s="38"/>
      <c r="E276" s="38"/>
      <c r="F276" s="38"/>
      <c r="G276" s="38"/>
      <c r="H276" s="38"/>
      <c r="I276" s="38"/>
      <c r="J276" s="38"/>
      <c r="K276" s="38"/>
      <c r="L276" s="35" t="s">
        <v>4355</v>
      </c>
    </row>
    <row r="277" spans="1:13">
      <c r="A277" s="1052" t="s">
        <v>4356</v>
      </c>
      <c r="B277" s="8" t="s">
        <v>4442</v>
      </c>
      <c r="C277" s="131"/>
      <c r="D277" s="38"/>
      <c r="E277" s="38"/>
      <c r="F277" s="38"/>
      <c r="G277" s="38"/>
      <c r="H277" s="38"/>
      <c r="I277" s="38"/>
      <c r="J277" s="38"/>
      <c r="K277" s="38"/>
      <c r="L277" s="35" t="s">
        <v>4357</v>
      </c>
    </row>
    <row r="278" spans="1:13">
      <c r="A278" s="1052" t="s">
        <v>4358</v>
      </c>
      <c r="B278" s="8" t="s">
        <v>4443</v>
      </c>
      <c r="C278" s="131"/>
      <c r="D278" s="38"/>
      <c r="E278" s="38"/>
      <c r="F278" s="38"/>
      <c r="G278" s="38"/>
      <c r="H278" s="38"/>
      <c r="I278" s="38"/>
      <c r="J278" s="38"/>
      <c r="K278" s="38"/>
      <c r="L278" s="35" t="s">
        <v>4359</v>
      </c>
    </row>
    <row r="279" spans="1:13">
      <c r="A279" s="1052" t="s">
        <v>4360</v>
      </c>
      <c r="B279" s="8" t="s">
        <v>4444</v>
      </c>
      <c r="C279" s="131"/>
      <c r="D279" s="38"/>
      <c r="E279" s="38"/>
      <c r="F279" s="38"/>
      <c r="G279" s="38"/>
      <c r="H279" s="38"/>
      <c r="I279" s="38"/>
      <c r="J279" s="38"/>
      <c r="K279" s="38"/>
      <c r="L279" s="35" t="s">
        <v>4361</v>
      </c>
    </row>
    <row r="280" spans="1:13">
      <c r="A280" s="1052" t="s">
        <v>4362</v>
      </c>
      <c r="B280" s="8" t="s">
        <v>4445</v>
      </c>
      <c r="C280" s="131"/>
      <c r="D280" s="38"/>
      <c r="E280" s="38"/>
      <c r="F280" s="38"/>
      <c r="G280" s="38"/>
      <c r="H280" s="38"/>
      <c r="I280" s="38"/>
      <c r="J280" s="38"/>
      <c r="K280" s="38"/>
      <c r="L280" s="35" t="s">
        <v>4363</v>
      </c>
    </row>
    <row r="281" spans="1:13">
      <c r="A281" s="1052" t="s">
        <v>4364</v>
      </c>
      <c r="B281" s="8" t="s">
        <v>4446</v>
      </c>
      <c r="C281" s="131"/>
      <c r="D281" s="38"/>
      <c r="E281" s="38"/>
      <c r="F281" s="38"/>
      <c r="G281" s="38"/>
      <c r="H281" s="38"/>
      <c r="I281" s="38"/>
      <c r="J281" s="38"/>
      <c r="K281" s="38"/>
      <c r="L281" s="35" t="s">
        <v>4365</v>
      </c>
    </row>
    <row r="282" spans="1:13">
      <c r="A282" s="1052" t="s">
        <v>4366</v>
      </c>
      <c r="B282" s="8" t="s">
        <v>4447</v>
      </c>
      <c r="C282" s="131"/>
      <c r="D282" s="38"/>
      <c r="E282" s="38"/>
      <c r="F282" s="38"/>
      <c r="G282" s="38"/>
      <c r="H282" s="38"/>
      <c r="I282" s="38"/>
      <c r="J282" s="38"/>
      <c r="K282" s="38"/>
      <c r="L282" s="35" t="s">
        <v>4367</v>
      </c>
    </row>
    <row r="283" spans="1:13">
      <c r="A283" s="1052" t="s">
        <v>4368</v>
      </c>
      <c r="B283" s="8" t="s">
        <v>4448</v>
      </c>
      <c r="C283" s="131"/>
      <c r="D283" s="38"/>
      <c r="E283" s="38"/>
      <c r="F283" s="38"/>
      <c r="G283" s="38"/>
      <c r="H283" s="38"/>
      <c r="I283" s="38"/>
      <c r="J283" s="38"/>
      <c r="K283" s="38"/>
      <c r="L283" s="35" t="s">
        <v>4369</v>
      </c>
    </row>
    <row r="284" spans="1:13">
      <c r="A284" s="1052" t="s">
        <v>4370</v>
      </c>
      <c r="B284" s="8" t="s">
        <v>4449</v>
      </c>
      <c r="C284" s="131"/>
      <c r="D284" s="38"/>
      <c r="E284" s="38"/>
      <c r="F284" s="38"/>
      <c r="G284" s="38"/>
      <c r="H284" s="38"/>
      <c r="I284" s="38"/>
      <c r="J284" s="38"/>
      <c r="K284" s="38"/>
      <c r="L284" s="35" t="s">
        <v>4371</v>
      </c>
    </row>
    <row r="285" spans="1:13">
      <c r="A285" s="1052" t="s">
        <v>4372</v>
      </c>
      <c r="B285" s="8" t="s">
        <v>4450</v>
      </c>
      <c r="C285" s="131"/>
      <c r="D285" s="38"/>
      <c r="E285" s="38"/>
      <c r="F285" s="38"/>
      <c r="G285" s="38"/>
      <c r="H285" s="38"/>
      <c r="I285" s="38"/>
      <c r="J285" s="38"/>
      <c r="K285" s="38"/>
      <c r="L285" s="35" t="s">
        <v>4373</v>
      </c>
    </row>
    <row r="286" spans="1:13">
      <c r="A286" s="1052" t="s">
        <v>4374</v>
      </c>
      <c r="B286" s="8" t="s">
        <v>2329</v>
      </c>
      <c r="C286" s="131"/>
      <c r="D286" s="38"/>
      <c r="E286" s="38"/>
      <c r="F286" s="38"/>
      <c r="G286" s="38"/>
      <c r="H286" s="38"/>
      <c r="I286" s="38"/>
      <c r="J286" s="38"/>
      <c r="K286" s="38"/>
      <c r="L286" s="35" t="s">
        <v>4375</v>
      </c>
    </row>
    <row r="287" spans="1:13">
      <c r="A287" s="1053" t="s">
        <v>4451</v>
      </c>
      <c r="B287" s="8" t="s">
        <v>2330</v>
      </c>
      <c r="C287" s="131"/>
      <c r="D287" s="38"/>
      <c r="E287" s="38"/>
      <c r="F287" s="38"/>
      <c r="G287" s="38"/>
      <c r="H287" s="131"/>
      <c r="I287" s="131"/>
      <c r="J287" s="131"/>
      <c r="K287" s="131"/>
      <c r="L287" s="35" t="s">
        <v>4452</v>
      </c>
      <c r="M287" s="35" t="s">
        <v>205</v>
      </c>
    </row>
    <row r="288" spans="1:13">
      <c r="A288" s="1051" t="s">
        <v>4453</v>
      </c>
      <c r="B288" s="8" t="s">
        <v>2331</v>
      </c>
      <c r="C288" s="38"/>
      <c r="D288" s="38"/>
      <c r="E288" s="38"/>
      <c r="F288" s="38"/>
      <c r="G288" s="38"/>
      <c r="H288" s="131"/>
      <c r="I288" s="131"/>
      <c r="J288" s="131"/>
      <c r="K288" s="131"/>
      <c r="M288" s="35" t="s">
        <v>205</v>
      </c>
    </row>
    <row r="289" spans="1:13">
      <c r="A289" s="321" t="s">
        <v>4379</v>
      </c>
      <c r="B289" s="8" t="s">
        <v>4454</v>
      </c>
      <c r="C289" s="38"/>
      <c r="D289" s="38"/>
      <c r="E289" s="38"/>
      <c r="F289" s="38"/>
      <c r="G289" s="38"/>
      <c r="H289" s="131"/>
      <c r="I289" s="38"/>
      <c r="J289" s="38"/>
      <c r="K289" s="131"/>
      <c r="M289" s="35" t="s">
        <v>206</v>
      </c>
    </row>
    <row r="290" spans="1:13">
      <c r="A290" s="1051" t="s">
        <v>4455</v>
      </c>
      <c r="B290" s="8" t="s">
        <v>4456</v>
      </c>
      <c r="C290" s="38"/>
      <c r="D290" s="38"/>
      <c r="E290" s="38"/>
      <c r="F290" s="38"/>
      <c r="G290" s="38"/>
      <c r="H290" s="131"/>
      <c r="I290" s="38"/>
      <c r="J290" s="38"/>
      <c r="K290" s="131"/>
    </row>
    <row r="291" spans="1:13">
      <c r="C291" s="42" t="s">
        <v>757</v>
      </c>
      <c r="D291" s="42"/>
      <c r="E291" s="42" t="s">
        <v>4381</v>
      </c>
      <c r="F291" s="42"/>
      <c r="H291" s="42" t="s">
        <v>3764</v>
      </c>
      <c r="I291" s="42" t="s">
        <v>3764</v>
      </c>
      <c r="J291" s="42" t="s">
        <v>3764</v>
      </c>
      <c r="K291" s="42" t="s">
        <v>3764</v>
      </c>
    </row>
    <row r="292" spans="1:13">
      <c r="C292" s="42" t="s">
        <v>90</v>
      </c>
      <c r="D292" s="42" t="s">
        <v>90</v>
      </c>
      <c r="E292" s="42" t="s">
        <v>90</v>
      </c>
      <c r="F292" s="42" t="s">
        <v>90</v>
      </c>
      <c r="G292" s="42"/>
      <c r="H292" s="42" t="s">
        <v>90</v>
      </c>
      <c r="I292" s="42" t="s">
        <v>90</v>
      </c>
      <c r="J292" s="42" t="s">
        <v>90</v>
      </c>
      <c r="K292" s="42" t="s">
        <v>90</v>
      </c>
    </row>
    <row r="293" spans="1:13">
      <c r="C293" s="42" t="s">
        <v>4382</v>
      </c>
    </row>
    <row r="294" spans="1:13">
      <c r="C294" s="41" t="s">
        <v>91</v>
      </c>
      <c r="D294" s="41" t="s">
        <v>91</v>
      </c>
      <c r="E294" s="41" t="s">
        <v>91</v>
      </c>
      <c r="F294" s="41" t="s">
        <v>141</v>
      </c>
      <c r="G294" s="41" t="s">
        <v>4383</v>
      </c>
      <c r="H294" s="41" t="s">
        <v>91</v>
      </c>
      <c r="I294" s="41" t="s">
        <v>91</v>
      </c>
      <c r="J294" s="41" t="s">
        <v>91</v>
      </c>
      <c r="K294" s="41" t="s">
        <v>91</v>
      </c>
    </row>
    <row r="295" spans="1:13">
      <c r="C295" s="46" t="s">
        <v>3765</v>
      </c>
      <c r="D295" s="46" t="s">
        <v>3765</v>
      </c>
      <c r="E295" s="46" t="s">
        <v>3765</v>
      </c>
      <c r="F295" s="46" t="s">
        <v>3765</v>
      </c>
      <c r="G295" s="46"/>
      <c r="H295" s="46" t="s">
        <v>3765</v>
      </c>
      <c r="I295" s="46" t="s">
        <v>3765</v>
      </c>
      <c r="J295" s="46" t="s">
        <v>3765</v>
      </c>
      <c r="K295" s="46" t="s">
        <v>3765</v>
      </c>
    </row>
    <row r="296" spans="1:13">
      <c r="C296" s="41" t="s">
        <v>112</v>
      </c>
      <c r="D296" s="41" t="s">
        <v>159</v>
      </c>
      <c r="E296" s="41" t="s">
        <v>1019</v>
      </c>
      <c r="F296" s="47"/>
      <c r="G296" s="41"/>
      <c r="H296" s="41" t="s">
        <v>176</v>
      </c>
      <c r="I296" s="41" t="s">
        <v>176</v>
      </c>
      <c r="J296" s="41" t="s">
        <v>176</v>
      </c>
      <c r="K296" s="41" t="s">
        <v>176</v>
      </c>
    </row>
    <row r="297" spans="1:13">
      <c r="D297" s="41"/>
      <c r="E297" s="41"/>
      <c r="F297" s="41" t="s">
        <v>4384</v>
      </c>
      <c r="G297" s="41"/>
      <c r="H297" s="41"/>
      <c r="I297" s="41"/>
      <c r="J297" s="41"/>
      <c r="K297" s="41"/>
    </row>
    <row r="298" spans="1:13">
      <c r="F298" s="258"/>
      <c r="G298" s="41"/>
      <c r="H298" s="41"/>
      <c r="I298" s="41" t="s">
        <v>4385</v>
      </c>
      <c r="J298" s="41" t="s">
        <v>4386</v>
      </c>
      <c r="K298" s="41" t="s">
        <v>3976</v>
      </c>
    </row>
    <row r="300" spans="1:13">
      <c r="A300" s="1" t="s">
        <v>4830</v>
      </c>
    </row>
    <row r="301" spans="1:13">
      <c r="A301" s="224" t="s">
        <v>109</v>
      </c>
    </row>
    <row r="302" spans="1:13">
      <c r="A302" s="224" t="s">
        <v>4225</v>
      </c>
    </row>
    <row r="303" spans="1:13">
      <c r="A303" s="224" t="s">
        <v>90</v>
      </c>
    </row>
    <row r="304" spans="1:13">
      <c r="A304" s="224" t="s">
        <v>304</v>
      </c>
      <c r="B304" s="906" t="s">
        <v>339</v>
      </c>
      <c r="C304" s="597" t="s">
        <v>156</v>
      </c>
      <c r="D304" s="941" t="s">
        <v>313</v>
      </c>
    </row>
    <row r="305" spans="1:11">
      <c r="A305" s="224" t="s">
        <v>320</v>
      </c>
      <c r="B305" s="906" t="s">
        <v>314</v>
      </c>
      <c r="C305" s="597" t="s">
        <v>162</v>
      </c>
      <c r="D305" s="941" t="s">
        <v>315</v>
      </c>
    </row>
    <row r="307" spans="1:11">
      <c r="A307" s="165" t="s">
        <v>4458</v>
      </c>
    </row>
    <row r="309" spans="1:11" ht="57.6">
      <c r="C309" s="97" t="s">
        <v>4281</v>
      </c>
      <c r="D309" s="97" t="s">
        <v>4282</v>
      </c>
      <c r="E309" s="97" t="s">
        <v>4283</v>
      </c>
      <c r="F309" s="97" t="s">
        <v>4284</v>
      </c>
      <c r="G309" s="97" t="s">
        <v>4286</v>
      </c>
      <c r="H309" s="97" t="s">
        <v>4287</v>
      </c>
      <c r="I309" s="97" t="s">
        <v>4288</v>
      </c>
      <c r="J309" s="97" t="s">
        <v>4289</v>
      </c>
    </row>
    <row r="310" spans="1:11">
      <c r="C310" s="8" t="s">
        <v>936</v>
      </c>
      <c r="D310" s="8" t="s">
        <v>937</v>
      </c>
      <c r="E310" s="8" t="s">
        <v>960</v>
      </c>
      <c r="F310" s="8" t="s">
        <v>964</v>
      </c>
      <c r="G310" s="8" t="s">
        <v>967</v>
      </c>
      <c r="H310" s="8" t="s">
        <v>2499</v>
      </c>
      <c r="I310" s="8" t="s">
        <v>2528</v>
      </c>
      <c r="J310" s="8" t="s">
        <v>2530</v>
      </c>
    </row>
    <row r="311" spans="1:11">
      <c r="A311" s="1050" t="s">
        <v>4458</v>
      </c>
      <c r="B311" s="8"/>
      <c r="C311" s="38"/>
      <c r="D311" s="38"/>
      <c r="E311" s="38"/>
      <c r="F311" s="38"/>
      <c r="G311" s="38"/>
      <c r="H311" s="38"/>
      <c r="I311" s="38"/>
      <c r="J311" s="38"/>
    </row>
    <row r="312" spans="1:11">
      <c r="A312" s="1053" t="s">
        <v>4459</v>
      </c>
      <c r="B312" s="8" t="s">
        <v>4460</v>
      </c>
      <c r="C312" s="131"/>
      <c r="D312" s="131"/>
      <c r="E312" s="131"/>
      <c r="F312" s="131"/>
      <c r="G312" s="131"/>
      <c r="H312" s="131"/>
      <c r="I312" s="131"/>
      <c r="J312" s="131"/>
      <c r="K312" s="35" t="s">
        <v>205</v>
      </c>
    </row>
    <row r="313" spans="1:11">
      <c r="A313" s="1003" t="s">
        <v>4461</v>
      </c>
      <c r="B313" s="8" t="s">
        <v>4462</v>
      </c>
      <c r="C313" s="38"/>
      <c r="D313" s="38"/>
      <c r="E313" s="38"/>
      <c r="F313" s="38"/>
      <c r="G313" s="131"/>
      <c r="H313" s="38"/>
      <c r="I313" s="38"/>
      <c r="J313" s="131"/>
      <c r="K313" s="35" t="s">
        <v>206</v>
      </c>
    </row>
    <row r="314" spans="1:11">
      <c r="A314" s="1053" t="s">
        <v>4463</v>
      </c>
      <c r="B314" s="8" t="s">
        <v>4464</v>
      </c>
      <c r="C314" s="38"/>
      <c r="D314" s="38"/>
      <c r="E314" s="38"/>
      <c r="F314" s="38"/>
      <c r="G314" s="131"/>
      <c r="H314" s="38"/>
      <c r="I314" s="38"/>
      <c r="J314" s="131"/>
    </row>
    <row r="315" spans="1:11">
      <c r="C315" s="42" t="s">
        <v>757</v>
      </c>
      <c r="D315" s="42"/>
      <c r="E315" s="42" t="s">
        <v>4381</v>
      </c>
      <c r="F315" s="42"/>
      <c r="G315" s="42" t="s">
        <v>3764</v>
      </c>
      <c r="H315" s="42" t="s">
        <v>3764</v>
      </c>
      <c r="I315" s="42" t="s">
        <v>3764</v>
      </c>
      <c r="J315" s="42" t="s">
        <v>3764</v>
      </c>
    </row>
    <row r="316" spans="1:11" ht="15" customHeight="1">
      <c r="C316" s="42" t="s">
        <v>4382</v>
      </c>
    </row>
    <row r="317" spans="1:11">
      <c r="C317" s="41" t="s">
        <v>91</v>
      </c>
      <c r="D317" s="41" t="s">
        <v>91</v>
      </c>
      <c r="E317" s="41" t="s">
        <v>91</v>
      </c>
      <c r="F317" s="41" t="s">
        <v>141</v>
      </c>
      <c r="G317" s="41" t="s">
        <v>91</v>
      </c>
      <c r="H317" s="41" t="s">
        <v>91</v>
      </c>
      <c r="I317" s="41" t="s">
        <v>91</v>
      </c>
      <c r="J317" s="41" t="s">
        <v>91</v>
      </c>
    </row>
    <row r="318" spans="1:11">
      <c r="C318" s="46" t="s">
        <v>3765</v>
      </c>
      <c r="D318" s="46" t="s">
        <v>3765</v>
      </c>
      <c r="E318" s="46" t="s">
        <v>3765</v>
      </c>
      <c r="F318" s="46" t="s">
        <v>3765</v>
      </c>
      <c r="G318" s="46" t="s">
        <v>3765</v>
      </c>
      <c r="H318" s="46" t="s">
        <v>3765</v>
      </c>
      <c r="I318" s="46" t="s">
        <v>3765</v>
      </c>
      <c r="J318" s="46" t="s">
        <v>3765</v>
      </c>
    </row>
    <row r="319" spans="1:11">
      <c r="C319" s="41" t="s">
        <v>112</v>
      </c>
      <c r="D319" s="41" t="s">
        <v>159</v>
      </c>
      <c r="E319" s="41" t="s">
        <v>1019</v>
      </c>
      <c r="F319" s="47"/>
      <c r="G319" s="41" t="s">
        <v>176</v>
      </c>
      <c r="H319" s="41" t="s">
        <v>176</v>
      </c>
      <c r="I319" s="41" t="s">
        <v>176</v>
      </c>
      <c r="J319" s="41" t="s">
        <v>176</v>
      </c>
    </row>
    <row r="320" spans="1:11">
      <c r="F320" s="41" t="s">
        <v>4384</v>
      </c>
      <c r="G320" s="41"/>
      <c r="H320" s="41" t="s">
        <v>4385</v>
      </c>
      <c r="I320" s="41" t="s">
        <v>4386</v>
      </c>
      <c r="J320" s="41" t="s">
        <v>3976</v>
      </c>
    </row>
    <row r="322" spans="1:29">
      <c r="A322" s="1" t="s">
        <v>4831</v>
      </c>
    </row>
    <row r="323" spans="1:29">
      <c r="A323" s="224" t="s">
        <v>109</v>
      </c>
    </row>
    <row r="324" spans="1:29">
      <c r="A324" s="224" t="s">
        <v>90</v>
      </c>
      <c r="AC324" s="1054"/>
    </row>
    <row r="325" spans="1:29">
      <c r="A325" s="224" t="s">
        <v>304</v>
      </c>
      <c r="B325" s="906" t="s">
        <v>339</v>
      </c>
      <c r="C325" s="597" t="s">
        <v>156</v>
      </c>
      <c r="D325" s="941" t="s">
        <v>313</v>
      </c>
    </row>
    <row r="326" spans="1:29">
      <c r="A326" s="224" t="s">
        <v>320</v>
      </c>
      <c r="B326" s="906" t="s">
        <v>314</v>
      </c>
      <c r="C326" s="597" t="s">
        <v>162</v>
      </c>
      <c r="D326" s="941" t="s">
        <v>315</v>
      </c>
    </row>
    <row r="328" spans="1:29">
      <c r="A328" s="165" t="s">
        <v>4466</v>
      </c>
    </row>
    <row r="330" spans="1:29" ht="15" customHeight="1">
      <c r="C330" s="2198" t="s">
        <v>4466</v>
      </c>
      <c r="D330" s="2200"/>
      <c r="E330" s="2200"/>
      <c r="F330" s="2200"/>
      <c r="G330" s="2199"/>
    </row>
    <row r="331" spans="1:29" ht="57.6">
      <c r="C331" s="168" t="s">
        <v>4467</v>
      </c>
      <c r="D331" s="168" t="s">
        <v>4286</v>
      </c>
      <c r="E331" s="168" t="s">
        <v>4287</v>
      </c>
      <c r="F331" s="168" t="s">
        <v>4288</v>
      </c>
      <c r="G331" s="168" t="s">
        <v>4289</v>
      </c>
    </row>
    <row r="332" spans="1:29">
      <c r="C332" s="8" t="s">
        <v>2850</v>
      </c>
      <c r="D332" s="8" t="s">
        <v>2851</v>
      </c>
      <c r="E332" s="8" t="s">
        <v>2852</v>
      </c>
      <c r="F332" s="8" t="s">
        <v>2853</v>
      </c>
      <c r="G332" s="8" t="s">
        <v>2854</v>
      </c>
    </row>
    <row r="333" spans="1:29">
      <c r="A333" s="1055" t="s">
        <v>2789</v>
      </c>
      <c r="B333" s="8" t="s">
        <v>2332</v>
      </c>
      <c r="C333" s="1049"/>
      <c r="D333" s="1049"/>
      <c r="E333" s="1049"/>
      <c r="F333" s="1049"/>
      <c r="G333" s="1049"/>
      <c r="H333" s="35" t="s">
        <v>4256</v>
      </c>
    </row>
    <row r="334" spans="1:29">
      <c r="C334" s="42" t="s">
        <v>757</v>
      </c>
      <c r="D334" s="42" t="s">
        <v>3764</v>
      </c>
      <c r="E334" s="42" t="s">
        <v>3764</v>
      </c>
      <c r="F334" s="42" t="s">
        <v>3764</v>
      </c>
      <c r="G334" s="42" t="s">
        <v>3764</v>
      </c>
    </row>
    <row r="335" spans="1:29">
      <c r="C335" s="42" t="s">
        <v>4382</v>
      </c>
    </row>
    <row r="336" spans="1:29">
      <c r="C336" s="41" t="s">
        <v>91</v>
      </c>
      <c r="D336" s="41" t="s">
        <v>91</v>
      </c>
      <c r="E336" s="41" t="s">
        <v>91</v>
      </c>
      <c r="F336" s="41" t="s">
        <v>91</v>
      </c>
      <c r="G336" s="41" t="s">
        <v>91</v>
      </c>
    </row>
    <row r="337" spans="1:9">
      <c r="C337" s="46" t="s">
        <v>3765</v>
      </c>
      <c r="D337" s="46" t="s">
        <v>3765</v>
      </c>
      <c r="E337" s="46" t="s">
        <v>3765</v>
      </c>
      <c r="F337" s="46" t="s">
        <v>3765</v>
      </c>
      <c r="G337" s="46" t="s">
        <v>3765</v>
      </c>
    </row>
    <row r="338" spans="1:9">
      <c r="C338" s="41" t="s">
        <v>112</v>
      </c>
      <c r="D338" s="41" t="s">
        <v>176</v>
      </c>
      <c r="E338" s="41" t="s">
        <v>176</v>
      </c>
      <c r="F338" s="41" t="s">
        <v>176</v>
      </c>
      <c r="G338" s="41" t="s">
        <v>176</v>
      </c>
    </row>
    <row r="339" spans="1:9">
      <c r="E339" s="41" t="s">
        <v>4385</v>
      </c>
      <c r="F339" s="41" t="s">
        <v>4386</v>
      </c>
      <c r="G339" s="41" t="s">
        <v>3976</v>
      </c>
    </row>
    <row r="341" spans="1:9">
      <c r="A341" s="1" t="s">
        <v>4832</v>
      </c>
    </row>
    <row r="342" spans="1:9">
      <c r="A342" s="224" t="s">
        <v>109</v>
      </c>
    </row>
    <row r="343" spans="1:9">
      <c r="A343" s="224" t="s">
        <v>90</v>
      </c>
    </row>
    <row r="344" spans="1:9">
      <c r="A344" s="224" t="s">
        <v>304</v>
      </c>
      <c r="B344" s="262" t="s">
        <v>339</v>
      </c>
      <c r="C344" s="111" t="s">
        <v>156</v>
      </c>
      <c r="D344" s="149" t="s">
        <v>313</v>
      </c>
    </row>
    <row r="345" spans="1:9">
      <c r="A345" s="224" t="s">
        <v>320</v>
      </c>
      <c r="B345" s="262" t="s">
        <v>314</v>
      </c>
      <c r="C345" s="111" t="s">
        <v>162</v>
      </c>
      <c r="D345" s="149" t="s">
        <v>315</v>
      </c>
    </row>
    <row r="347" spans="1:9">
      <c r="A347" s="165" t="s">
        <v>4469</v>
      </c>
    </row>
    <row r="349" spans="1:9" ht="15" customHeight="1">
      <c r="C349" s="2198" t="s">
        <v>4469</v>
      </c>
      <c r="D349" s="2200"/>
      <c r="E349" s="2200"/>
      <c r="F349" s="2200"/>
      <c r="G349" s="2200"/>
      <c r="H349" s="2199"/>
    </row>
    <row r="350" spans="1:9" ht="78" customHeight="1">
      <c r="C350" s="168" t="s">
        <v>4470</v>
      </c>
      <c r="D350" s="168" t="s">
        <v>4471</v>
      </c>
      <c r="E350" s="168" t="s">
        <v>4472</v>
      </c>
      <c r="F350" s="168" t="s">
        <v>4287</v>
      </c>
      <c r="G350" s="168" t="s">
        <v>4288</v>
      </c>
      <c r="H350" s="168" t="s">
        <v>4473</v>
      </c>
    </row>
    <row r="351" spans="1:9">
      <c r="C351" s="8" t="s">
        <v>2855</v>
      </c>
      <c r="D351" s="8" t="s">
        <v>2856</v>
      </c>
      <c r="E351" s="8" t="s">
        <v>2857</v>
      </c>
      <c r="F351" s="8" t="s">
        <v>2858</v>
      </c>
      <c r="G351" s="8" t="s">
        <v>2859</v>
      </c>
      <c r="H351" s="8" t="s">
        <v>3633</v>
      </c>
    </row>
    <row r="352" spans="1:9">
      <c r="A352" s="1055" t="s">
        <v>4474</v>
      </c>
      <c r="B352" s="8" t="s">
        <v>2335</v>
      </c>
      <c r="C352" s="1049"/>
      <c r="D352" s="1049"/>
      <c r="E352" s="1049"/>
      <c r="F352" s="1049"/>
      <c r="G352" s="1049"/>
      <c r="H352" s="1049"/>
      <c r="I352" s="35" t="s">
        <v>4258</v>
      </c>
    </row>
    <row r="353" spans="1:10">
      <c r="E353" s="42" t="s">
        <v>3764</v>
      </c>
      <c r="F353" s="42" t="s">
        <v>3764</v>
      </c>
      <c r="G353" s="42" t="s">
        <v>3764</v>
      </c>
      <c r="H353" s="42" t="s">
        <v>3764</v>
      </c>
    </row>
    <row r="354" spans="1:10">
      <c r="C354" s="41" t="s">
        <v>114</v>
      </c>
      <c r="D354" s="41" t="s">
        <v>114</v>
      </c>
      <c r="E354" s="41" t="s">
        <v>91</v>
      </c>
      <c r="F354" s="41" t="s">
        <v>91</v>
      </c>
      <c r="G354" s="41" t="s">
        <v>91</v>
      </c>
      <c r="H354" s="41" t="s">
        <v>91</v>
      </c>
    </row>
    <row r="355" spans="1:10">
      <c r="C355" s="46" t="s">
        <v>3765</v>
      </c>
      <c r="D355" s="46" t="s">
        <v>3765</v>
      </c>
      <c r="E355" s="46" t="s">
        <v>3765</v>
      </c>
      <c r="F355" s="46" t="s">
        <v>3765</v>
      </c>
      <c r="G355" s="46" t="s">
        <v>3765</v>
      </c>
      <c r="H355" s="46" t="s">
        <v>3765</v>
      </c>
    </row>
    <row r="356" spans="1:10">
      <c r="C356" s="41" t="s">
        <v>4475</v>
      </c>
      <c r="D356" s="41" t="s">
        <v>4476</v>
      </c>
      <c r="E356" s="41" t="s">
        <v>176</v>
      </c>
      <c r="F356" s="41" t="s">
        <v>176</v>
      </c>
      <c r="G356" s="41" t="s">
        <v>176</v>
      </c>
      <c r="H356" s="41" t="s">
        <v>176</v>
      </c>
    </row>
    <row r="357" spans="1:10">
      <c r="C357" s="41"/>
      <c r="D357" s="41"/>
      <c r="E357" s="41"/>
      <c r="F357" s="41" t="s">
        <v>4385</v>
      </c>
      <c r="G357" s="41" t="s">
        <v>4386</v>
      </c>
      <c r="H357" s="41" t="s">
        <v>3976</v>
      </c>
    </row>
    <row r="359" spans="1:10">
      <c r="A359" s="1" t="s">
        <v>4833</v>
      </c>
    </row>
    <row r="360" spans="1:10">
      <c r="A360" s="224" t="s">
        <v>109</v>
      </c>
    </row>
    <row r="361" spans="1:10">
      <c r="A361" s="224" t="s">
        <v>304</v>
      </c>
      <c r="B361" s="262" t="s">
        <v>339</v>
      </c>
      <c r="C361" s="111" t="s">
        <v>156</v>
      </c>
      <c r="D361" s="149" t="s">
        <v>313</v>
      </c>
    </row>
    <row r="362" spans="1:10">
      <c r="A362" s="224" t="s">
        <v>320</v>
      </c>
      <c r="B362" s="262" t="s">
        <v>314</v>
      </c>
      <c r="C362" s="111" t="s">
        <v>162</v>
      </c>
      <c r="D362" s="149" t="s">
        <v>315</v>
      </c>
    </row>
    <row r="364" spans="1:10">
      <c r="A364" s="165" t="s">
        <v>4478</v>
      </c>
    </row>
    <row r="367" spans="1:10" ht="100.8">
      <c r="C367" s="168" t="s">
        <v>4479</v>
      </c>
      <c r="D367" s="168" t="s">
        <v>4480</v>
      </c>
      <c r="E367" s="168" t="s">
        <v>4481</v>
      </c>
      <c r="F367" s="168" t="s">
        <v>4482</v>
      </c>
      <c r="G367" s="168" t="s">
        <v>4287</v>
      </c>
      <c r="H367" s="168" t="s">
        <v>4288</v>
      </c>
      <c r="I367" s="168" t="s">
        <v>4483</v>
      </c>
      <c r="J367" s="177" t="s">
        <v>4484</v>
      </c>
    </row>
    <row r="368" spans="1:10">
      <c r="C368" s="8" t="s">
        <v>3634</v>
      </c>
      <c r="D368" s="8" t="s">
        <v>3641</v>
      </c>
      <c r="E368" s="8" t="s">
        <v>2890</v>
      </c>
      <c r="F368" s="8" t="s">
        <v>2891</v>
      </c>
      <c r="G368" s="8" t="s">
        <v>2892</v>
      </c>
      <c r="H368" s="8" t="s">
        <v>2893</v>
      </c>
      <c r="I368" s="8" t="s">
        <v>2894</v>
      </c>
      <c r="J368" s="8" t="s">
        <v>2895</v>
      </c>
    </row>
    <row r="369" spans="1:11">
      <c r="A369" s="664" t="s">
        <v>4485</v>
      </c>
      <c r="B369" s="1031" t="s">
        <v>2338</v>
      </c>
      <c r="C369" s="1049"/>
      <c r="D369" s="1049"/>
      <c r="E369" s="1049"/>
      <c r="F369" s="1049"/>
      <c r="G369" s="1049"/>
      <c r="H369" s="1049"/>
      <c r="I369" s="1049"/>
      <c r="J369" s="1049"/>
    </row>
    <row r="370" spans="1:11">
      <c r="C370" s="42" t="s">
        <v>90</v>
      </c>
      <c r="D370" s="42" t="s">
        <v>90</v>
      </c>
      <c r="E370" s="42" t="s">
        <v>90</v>
      </c>
      <c r="F370" s="42" t="s">
        <v>90</v>
      </c>
      <c r="G370" s="42" t="s">
        <v>90</v>
      </c>
      <c r="H370" s="42" t="s">
        <v>90</v>
      </c>
      <c r="I370" s="42" t="s">
        <v>90</v>
      </c>
    </row>
    <row r="371" spans="1:11">
      <c r="C371" s="42" t="s">
        <v>254</v>
      </c>
      <c r="D371" s="42" t="s">
        <v>254</v>
      </c>
      <c r="E371" s="42" t="s">
        <v>254</v>
      </c>
      <c r="F371" s="42" t="s">
        <v>254</v>
      </c>
      <c r="G371" s="42" t="s">
        <v>254</v>
      </c>
      <c r="H371" s="42" t="s">
        <v>254</v>
      </c>
      <c r="I371" s="42" t="s">
        <v>254</v>
      </c>
    </row>
    <row r="372" spans="1:11">
      <c r="C372" s="42" t="s">
        <v>4486</v>
      </c>
      <c r="D372" s="42" t="s">
        <v>4487</v>
      </c>
      <c r="E372" s="42" t="s">
        <v>4488</v>
      </c>
      <c r="F372" s="42" t="s">
        <v>4489</v>
      </c>
      <c r="G372" s="42" t="s">
        <v>4489</v>
      </c>
      <c r="H372" s="42" t="s">
        <v>4489</v>
      </c>
      <c r="I372" s="42" t="s">
        <v>4489</v>
      </c>
    </row>
    <row r="373" spans="1:11">
      <c r="C373" s="42" t="s">
        <v>3764</v>
      </c>
      <c r="D373" s="42" t="s">
        <v>3764</v>
      </c>
      <c r="E373" s="42" t="s">
        <v>3764</v>
      </c>
      <c r="F373" s="42" t="s">
        <v>3764</v>
      </c>
      <c r="G373" s="42" t="s">
        <v>3764</v>
      </c>
      <c r="H373" s="42" t="s">
        <v>3764</v>
      </c>
      <c r="I373" s="42" t="s">
        <v>3764</v>
      </c>
      <c r="J373" s="42"/>
    </row>
    <row r="374" spans="1:11">
      <c r="C374" s="41" t="s">
        <v>91</v>
      </c>
      <c r="D374" s="41" t="s">
        <v>91</v>
      </c>
      <c r="E374" s="41" t="s">
        <v>91</v>
      </c>
      <c r="F374" s="99" t="s">
        <v>91</v>
      </c>
      <c r="G374" s="41" t="s">
        <v>91</v>
      </c>
      <c r="H374" s="41" t="s">
        <v>91</v>
      </c>
      <c r="I374" s="41" t="s">
        <v>91</v>
      </c>
      <c r="J374" s="41" t="s">
        <v>79</v>
      </c>
    </row>
    <row r="375" spans="1:11">
      <c r="C375" s="46" t="s">
        <v>3765</v>
      </c>
      <c r="D375" s="46" t="s">
        <v>3765</v>
      </c>
      <c r="E375" s="46" t="s">
        <v>3765</v>
      </c>
      <c r="F375" s="46" t="s">
        <v>3765</v>
      </c>
      <c r="G375" s="46" t="s">
        <v>3765</v>
      </c>
      <c r="H375" s="46" t="s">
        <v>3765</v>
      </c>
      <c r="I375" s="46" t="s">
        <v>3765</v>
      </c>
      <c r="J375" s="41" t="s">
        <v>4490</v>
      </c>
    </row>
    <row r="376" spans="1:11">
      <c r="C376" s="41" t="s">
        <v>176</v>
      </c>
      <c r="D376" s="41" t="s">
        <v>176</v>
      </c>
      <c r="E376" s="41" t="s">
        <v>176</v>
      </c>
      <c r="F376" s="41" t="s">
        <v>176</v>
      </c>
      <c r="G376" s="41" t="s">
        <v>176</v>
      </c>
      <c r="H376" s="41" t="s">
        <v>176</v>
      </c>
      <c r="I376" s="41" t="s">
        <v>176</v>
      </c>
    </row>
    <row r="377" spans="1:11">
      <c r="C377" s="41"/>
      <c r="D377" s="41"/>
      <c r="E377" s="41"/>
      <c r="F377" s="41"/>
      <c r="G377" s="41" t="s">
        <v>4385</v>
      </c>
      <c r="H377" s="41" t="s">
        <v>4386</v>
      </c>
      <c r="I377" s="41" t="s">
        <v>3976</v>
      </c>
      <c r="K377" s="944"/>
    </row>
    <row r="379" spans="1:11">
      <c r="A379" s="1" t="s">
        <v>4834</v>
      </c>
    </row>
    <row r="380" spans="1:11">
      <c r="A380" s="224" t="s">
        <v>109</v>
      </c>
    </row>
    <row r="381" spans="1:11">
      <c r="A381" s="224" t="s">
        <v>304</v>
      </c>
      <c r="B381" s="262" t="s">
        <v>339</v>
      </c>
      <c r="C381" s="111" t="s">
        <v>156</v>
      </c>
      <c r="D381" s="149" t="s">
        <v>313</v>
      </c>
    </row>
    <row r="382" spans="1:11">
      <c r="A382" s="224" t="s">
        <v>320</v>
      </c>
      <c r="B382" s="262" t="s">
        <v>314</v>
      </c>
      <c r="C382" s="111" t="s">
        <v>162</v>
      </c>
      <c r="D382" s="149" t="s">
        <v>315</v>
      </c>
    </row>
    <row r="384" spans="1:11">
      <c r="A384" s="165" t="s">
        <v>4492</v>
      </c>
    </row>
    <row r="387" spans="1:12" ht="115.2">
      <c r="C387" s="168" t="s">
        <v>4493</v>
      </c>
      <c r="D387" s="168" t="s">
        <v>4494</v>
      </c>
      <c r="E387" s="168" t="s">
        <v>4495</v>
      </c>
      <c r="F387" s="168" t="s">
        <v>4496</v>
      </c>
      <c r="G387" s="168" t="s">
        <v>4497</v>
      </c>
      <c r="H387" s="168" t="s">
        <v>4498</v>
      </c>
      <c r="I387" s="168" t="s">
        <v>4287</v>
      </c>
      <c r="J387" s="168" t="s">
        <v>4288</v>
      </c>
      <c r="K387" s="168" t="s">
        <v>4499</v>
      </c>
      <c r="L387" s="168" t="s">
        <v>4500</v>
      </c>
    </row>
    <row r="388" spans="1:12">
      <c r="C388" s="8" t="s">
        <v>2896</v>
      </c>
      <c r="D388" s="8" t="s">
        <v>2897</v>
      </c>
      <c r="E388" s="8" t="s">
        <v>2898</v>
      </c>
      <c r="F388" s="8" t="s">
        <v>2899</v>
      </c>
      <c r="G388" s="8" t="s">
        <v>2900</v>
      </c>
      <c r="H388" s="8" t="s">
        <v>2901</v>
      </c>
      <c r="I388" s="8" t="s">
        <v>2902</v>
      </c>
      <c r="J388" s="8" t="s">
        <v>2903</v>
      </c>
      <c r="K388" s="8" t="s">
        <v>2904</v>
      </c>
      <c r="L388" s="8" t="s">
        <v>2905</v>
      </c>
    </row>
    <row r="389" spans="1:12">
      <c r="A389" s="664" t="s">
        <v>4501</v>
      </c>
      <c r="B389" s="1031" t="s">
        <v>2341</v>
      </c>
      <c r="C389" s="1049"/>
      <c r="D389" s="1049"/>
      <c r="E389" s="1049"/>
      <c r="F389" s="1049"/>
      <c r="G389" s="1049"/>
      <c r="H389" s="1049"/>
      <c r="I389" s="1049"/>
      <c r="J389" s="1049"/>
      <c r="K389" s="1049"/>
      <c r="L389" s="1049"/>
    </row>
    <row r="390" spans="1:12">
      <c r="C390" s="42" t="s">
        <v>90</v>
      </c>
      <c r="D390" s="42" t="s">
        <v>90</v>
      </c>
      <c r="E390" s="42" t="s">
        <v>90</v>
      </c>
      <c r="F390" s="42" t="s">
        <v>90</v>
      </c>
      <c r="G390" s="42" t="s">
        <v>90</v>
      </c>
      <c r="H390" s="42" t="s">
        <v>90</v>
      </c>
      <c r="I390" s="42" t="s">
        <v>90</v>
      </c>
      <c r="J390" s="42" t="s">
        <v>90</v>
      </c>
      <c r="K390" s="42" t="s">
        <v>90</v>
      </c>
      <c r="L390" s="1057"/>
    </row>
    <row r="391" spans="1:12">
      <c r="C391" s="42" t="s">
        <v>254</v>
      </c>
      <c r="D391" s="42" t="s">
        <v>254</v>
      </c>
      <c r="E391" s="42" t="s">
        <v>254</v>
      </c>
      <c r="F391" s="42" t="s">
        <v>254</v>
      </c>
      <c r="G391" s="42" t="s">
        <v>254</v>
      </c>
      <c r="H391" s="42" t="s">
        <v>254</v>
      </c>
      <c r="I391" s="42" t="s">
        <v>254</v>
      </c>
      <c r="J391" s="42" t="s">
        <v>254</v>
      </c>
      <c r="K391" s="42" t="s">
        <v>254</v>
      </c>
      <c r="L391" s="1057"/>
    </row>
    <row r="392" spans="1:12">
      <c r="C392" s="42" t="s">
        <v>4502</v>
      </c>
      <c r="D392" s="42" t="s">
        <v>4503</v>
      </c>
      <c r="E392" s="42" t="s">
        <v>4504</v>
      </c>
      <c r="F392" s="42" t="s">
        <v>4505</v>
      </c>
      <c r="G392" s="42" t="s">
        <v>4506</v>
      </c>
      <c r="H392" s="42" t="s">
        <v>4507</v>
      </c>
      <c r="I392" s="42" t="s">
        <v>4507</v>
      </c>
      <c r="J392" s="42" t="s">
        <v>4507</v>
      </c>
      <c r="K392" s="42" t="s">
        <v>4507</v>
      </c>
      <c r="L392" s="1057"/>
    </row>
    <row r="393" spans="1:12">
      <c r="C393" s="42" t="s">
        <v>3764</v>
      </c>
      <c r="D393" s="42" t="s">
        <v>3764</v>
      </c>
      <c r="E393" s="42" t="s">
        <v>3764</v>
      </c>
      <c r="F393" s="42" t="s">
        <v>3764</v>
      </c>
      <c r="G393" s="42" t="s">
        <v>3764</v>
      </c>
      <c r="H393" s="42" t="s">
        <v>3764</v>
      </c>
      <c r="I393" s="42" t="s">
        <v>3764</v>
      </c>
      <c r="J393" s="42" t="s">
        <v>3764</v>
      </c>
      <c r="K393" s="42" t="s">
        <v>3764</v>
      </c>
      <c r="L393" s="42"/>
    </row>
    <row r="394" spans="1:12">
      <c r="C394" s="41" t="s">
        <v>91</v>
      </c>
      <c r="D394" s="41" t="s">
        <v>91</v>
      </c>
      <c r="E394" s="41" t="s">
        <v>91</v>
      </c>
      <c r="F394" s="41" t="s">
        <v>91</v>
      </c>
      <c r="G394" s="41" t="s">
        <v>91</v>
      </c>
      <c r="H394" s="99" t="s">
        <v>91</v>
      </c>
      <c r="I394" s="99" t="s">
        <v>91</v>
      </c>
      <c r="J394" s="41" t="s">
        <v>91</v>
      </c>
      <c r="K394" s="41" t="s">
        <v>91</v>
      </c>
      <c r="L394" s="41" t="s">
        <v>79</v>
      </c>
    </row>
    <row r="395" spans="1:12">
      <c r="C395" s="47" t="s">
        <v>3765</v>
      </c>
      <c r="D395" s="47" t="s">
        <v>3765</v>
      </c>
      <c r="E395" s="47" t="s">
        <v>3765</v>
      </c>
      <c r="F395" s="47" t="s">
        <v>3765</v>
      </c>
      <c r="G395" s="47" t="s">
        <v>3765</v>
      </c>
      <c r="H395" s="47" t="s">
        <v>3765</v>
      </c>
      <c r="I395" s="47" t="s">
        <v>3765</v>
      </c>
      <c r="J395" s="47" t="s">
        <v>3765</v>
      </c>
      <c r="K395" s="47" t="s">
        <v>3765</v>
      </c>
      <c r="L395" s="41" t="s">
        <v>4508</v>
      </c>
    </row>
    <row r="396" spans="1:12">
      <c r="C396" s="41" t="s">
        <v>176</v>
      </c>
      <c r="D396" s="41" t="s">
        <v>176</v>
      </c>
      <c r="E396" s="41" t="s">
        <v>176</v>
      </c>
      <c r="F396" s="41" t="s">
        <v>176</v>
      </c>
      <c r="G396" s="41" t="s">
        <v>176</v>
      </c>
      <c r="H396" s="41" t="s">
        <v>176</v>
      </c>
      <c r="I396" s="41" t="s">
        <v>176</v>
      </c>
      <c r="J396" s="41" t="s">
        <v>176</v>
      </c>
      <c r="K396" s="41" t="s">
        <v>176</v>
      </c>
    </row>
    <row r="397" spans="1:12">
      <c r="C397" s="41"/>
      <c r="D397" s="41"/>
      <c r="E397" s="41"/>
      <c r="F397" s="41"/>
      <c r="G397" s="41"/>
      <c r="H397" s="41"/>
      <c r="I397" s="41" t="s">
        <v>4385</v>
      </c>
      <c r="J397" s="41" t="s">
        <v>4386</v>
      </c>
      <c r="K397" s="41" t="s">
        <v>3976</v>
      </c>
    </row>
    <row r="399" spans="1:12">
      <c r="A399" s="1" t="s">
        <v>4835</v>
      </c>
    </row>
    <row r="400" spans="1:12">
      <c r="A400" s="224" t="s">
        <v>109</v>
      </c>
    </row>
    <row r="401" spans="1:6">
      <c r="A401" s="224" t="s">
        <v>90</v>
      </c>
    </row>
    <row r="402" spans="1:6">
      <c r="A402" s="224" t="s">
        <v>304</v>
      </c>
      <c r="B402" s="262" t="s">
        <v>339</v>
      </c>
      <c r="C402" s="111" t="s">
        <v>156</v>
      </c>
      <c r="D402" s="149" t="s">
        <v>313</v>
      </c>
    </row>
    <row r="403" spans="1:6">
      <c r="A403" s="224" t="s">
        <v>320</v>
      </c>
      <c r="B403" s="262" t="s">
        <v>314</v>
      </c>
      <c r="C403" s="111" t="s">
        <v>162</v>
      </c>
      <c r="D403" s="149" t="s">
        <v>315</v>
      </c>
    </row>
    <row r="405" spans="1:6">
      <c r="A405" s="165" t="s">
        <v>4510</v>
      </c>
    </row>
    <row r="407" spans="1:6">
      <c r="C407" s="2198" t="s">
        <v>4510</v>
      </c>
      <c r="D407" s="2200"/>
      <c r="E407" s="2199"/>
    </row>
    <row r="408" spans="1:6" ht="57.6">
      <c r="C408" s="168" t="s">
        <v>4511</v>
      </c>
      <c r="D408" s="168" t="s">
        <v>4512</v>
      </c>
      <c r="E408" s="168" t="s">
        <v>4513</v>
      </c>
    </row>
    <row r="409" spans="1:6">
      <c r="C409" s="8" t="s">
        <v>2906</v>
      </c>
      <c r="D409" s="8" t="s">
        <v>2907</v>
      </c>
      <c r="E409" s="8" t="s">
        <v>3686</v>
      </c>
    </row>
    <row r="410" spans="1:6">
      <c r="A410" s="199" t="s">
        <v>4514</v>
      </c>
      <c r="B410" s="8" t="s">
        <v>2344</v>
      </c>
      <c r="C410" s="131"/>
      <c r="D410" s="131"/>
      <c r="E410" s="131"/>
      <c r="F410" s="35" t="s">
        <v>205</v>
      </c>
    </row>
    <row r="411" spans="1:6">
      <c r="A411" s="1059" t="s">
        <v>4515</v>
      </c>
      <c r="B411" s="8" t="s">
        <v>4516</v>
      </c>
      <c r="C411" s="131"/>
      <c r="D411" s="38"/>
      <c r="E411" s="131"/>
      <c r="F411" s="35" t="s">
        <v>206</v>
      </c>
    </row>
    <row r="412" spans="1:6">
      <c r="A412" s="199" t="s">
        <v>4517</v>
      </c>
      <c r="B412" s="8" t="s">
        <v>4518</v>
      </c>
      <c r="C412" s="1049"/>
      <c r="D412" s="1049"/>
      <c r="E412" s="1049"/>
    </row>
    <row r="413" spans="1:6">
      <c r="C413" s="35" t="s">
        <v>4260</v>
      </c>
      <c r="D413" s="35" t="s">
        <v>4260</v>
      </c>
      <c r="E413" s="35" t="s">
        <v>4260</v>
      </c>
    </row>
    <row r="414" spans="1:6">
      <c r="C414" s="35" t="s">
        <v>3764</v>
      </c>
      <c r="D414" s="35" t="s">
        <v>3764</v>
      </c>
      <c r="E414" s="35" t="s">
        <v>3764</v>
      </c>
    </row>
    <row r="415" spans="1:6">
      <c r="C415" s="99" t="s">
        <v>91</v>
      </c>
      <c r="D415" s="99" t="s">
        <v>91</v>
      </c>
      <c r="E415" s="99" t="s">
        <v>91</v>
      </c>
    </row>
    <row r="416" spans="1:6">
      <c r="C416" s="47" t="s">
        <v>3765</v>
      </c>
      <c r="D416" s="47" t="s">
        <v>3765</v>
      </c>
      <c r="E416" s="47" t="s">
        <v>3765</v>
      </c>
    </row>
    <row r="417" spans="1:6">
      <c r="C417" s="99" t="s">
        <v>176</v>
      </c>
      <c r="D417" s="99" t="s">
        <v>176</v>
      </c>
      <c r="E417" s="99" t="s">
        <v>176</v>
      </c>
    </row>
    <row r="418" spans="1:6">
      <c r="C418" s="99"/>
      <c r="D418" s="99" t="s">
        <v>4278</v>
      </c>
      <c r="E418" s="99" t="s">
        <v>3976</v>
      </c>
    </row>
    <row r="419" spans="1:6">
      <c r="C419" s="99"/>
      <c r="D419" s="99"/>
      <c r="E419" s="99"/>
    </row>
    <row r="420" spans="1:6">
      <c r="A420" s="1" t="s">
        <v>4836</v>
      </c>
    </row>
    <row r="421" spans="1:6">
      <c r="A421" s="224" t="s">
        <v>109</v>
      </c>
    </row>
    <row r="422" spans="1:6">
      <c r="A422" s="224" t="s">
        <v>304</v>
      </c>
      <c r="B422" s="262" t="s">
        <v>339</v>
      </c>
      <c r="C422" s="111" t="s">
        <v>156</v>
      </c>
      <c r="D422" s="149" t="s">
        <v>313</v>
      </c>
    </row>
    <row r="423" spans="1:6">
      <c r="A423" s="224" t="s">
        <v>320</v>
      </c>
      <c r="B423" s="262" t="s">
        <v>314</v>
      </c>
      <c r="C423" s="111" t="s">
        <v>162</v>
      </c>
      <c r="D423" s="149" t="s">
        <v>315</v>
      </c>
    </row>
    <row r="424" spans="1:6">
      <c r="A424" s="266"/>
      <c r="B424" s="124"/>
      <c r="C424" s="44"/>
      <c r="D424" s="220"/>
    </row>
    <row r="425" spans="1:6">
      <c r="A425" s="165" t="s">
        <v>4520</v>
      </c>
      <c r="B425" s="124"/>
      <c r="C425" s="44"/>
      <c r="D425" s="220"/>
    </row>
    <row r="427" spans="1:6">
      <c r="C427" s="177" t="s">
        <v>4521</v>
      </c>
      <c r="D427" s="99"/>
      <c r="E427" s="99"/>
    </row>
    <row r="428" spans="1:6">
      <c r="C428" s="8" t="s">
        <v>4522</v>
      </c>
      <c r="D428" s="99"/>
      <c r="E428" s="99"/>
    </row>
    <row r="429" spans="1:6">
      <c r="A429" s="199" t="s">
        <v>4523</v>
      </c>
      <c r="B429" s="324" t="s">
        <v>4524</v>
      </c>
      <c r="C429" s="1009"/>
      <c r="D429" s="99" t="s">
        <v>114</v>
      </c>
      <c r="E429" s="99" t="s">
        <v>4525</v>
      </c>
      <c r="F429" s="99"/>
    </row>
    <row r="431" spans="1:6">
      <c r="A431" s="1" t="s">
        <v>4837</v>
      </c>
    </row>
    <row r="432" spans="1:6">
      <c r="A432" s="224" t="s">
        <v>109</v>
      </c>
    </row>
    <row r="433" spans="1:8">
      <c r="A433" s="224" t="s">
        <v>90</v>
      </c>
    </row>
    <row r="434" spans="1:8">
      <c r="A434" s="224" t="s">
        <v>304</v>
      </c>
      <c r="B434" s="906" t="s">
        <v>339</v>
      </c>
      <c r="C434" s="597" t="s">
        <v>156</v>
      </c>
      <c r="D434" s="941" t="s">
        <v>313</v>
      </c>
    </row>
    <row r="435" spans="1:8">
      <c r="A435" s="224" t="s">
        <v>320</v>
      </c>
      <c r="B435" s="906" t="s">
        <v>314</v>
      </c>
      <c r="C435" s="597" t="s">
        <v>162</v>
      </c>
      <c r="D435" s="941" t="s">
        <v>315</v>
      </c>
    </row>
    <row r="437" spans="1:8">
      <c r="A437" s="165" t="s">
        <v>4527</v>
      </c>
    </row>
    <row r="439" spans="1:8">
      <c r="C439" s="2198" t="s">
        <v>4527</v>
      </c>
      <c r="D439" s="2200"/>
      <c r="E439" s="2200"/>
      <c r="F439" s="2200"/>
      <c r="G439" s="2200"/>
      <c r="H439" s="2199"/>
    </row>
    <row r="440" spans="1:8" ht="72">
      <c r="C440" s="97" t="s">
        <v>4528</v>
      </c>
      <c r="D440" s="97" t="s">
        <v>4529</v>
      </c>
      <c r="E440" s="97" t="s">
        <v>4530</v>
      </c>
      <c r="F440" s="97" t="s">
        <v>4287</v>
      </c>
      <c r="G440" s="97" t="s">
        <v>4288</v>
      </c>
      <c r="H440" s="97" t="s">
        <v>4531</v>
      </c>
    </row>
    <row r="441" spans="1:8">
      <c r="C441" s="8" t="s">
        <v>3687</v>
      </c>
      <c r="D441" s="8" t="s">
        <v>2908</v>
      </c>
      <c r="E441" s="8" t="s">
        <v>2909</v>
      </c>
      <c r="F441" s="8" t="s">
        <v>2910</v>
      </c>
      <c r="G441" s="8" t="s">
        <v>2911</v>
      </c>
      <c r="H441" s="8" t="s">
        <v>2912</v>
      </c>
    </row>
    <row r="442" spans="1:8">
      <c r="A442" s="1058" t="s">
        <v>4532</v>
      </c>
      <c r="B442" s="8" t="s">
        <v>2345</v>
      </c>
      <c r="C442" s="1049"/>
      <c r="D442" s="1049"/>
      <c r="E442" s="1049"/>
      <c r="F442" s="1049"/>
      <c r="G442" s="1049"/>
      <c r="H442" s="1049"/>
    </row>
    <row r="443" spans="1:8">
      <c r="C443" s="42" t="s">
        <v>3764</v>
      </c>
      <c r="D443" s="42" t="s">
        <v>3764</v>
      </c>
      <c r="E443" s="42" t="s">
        <v>3764</v>
      </c>
      <c r="F443" s="42" t="s">
        <v>3764</v>
      </c>
      <c r="G443" s="42" t="s">
        <v>3764</v>
      </c>
      <c r="H443" s="42" t="s">
        <v>3764</v>
      </c>
    </row>
    <row r="444" spans="1:8">
      <c r="C444" s="42" t="s">
        <v>4533</v>
      </c>
      <c r="D444" s="42" t="s">
        <v>4534</v>
      </c>
      <c r="E444" s="42" t="s">
        <v>4262</v>
      </c>
      <c r="F444" s="42" t="s">
        <v>4262</v>
      </c>
      <c r="G444" s="42" t="s">
        <v>4262</v>
      </c>
      <c r="H444" s="42" t="s">
        <v>4262</v>
      </c>
    </row>
    <row r="445" spans="1:8">
      <c r="C445" s="41" t="s">
        <v>91</v>
      </c>
      <c r="D445" s="41" t="s">
        <v>91</v>
      </c>
      <c r="E445" s="41" t="s">
        <v>91</v>
      </c>
      <c r="F445" s="41" t="s">
        <v>91</v>
      </c>
      <c r="G445" s="41" t="s">
        <v>91</v>
      </c>
      <c r="H445" s="41" t="s">
        <v>91</v>
      </c>
    </row>
    <row r="446" spans="1:8">
      <c r="C446" s="47" t="s">
        <v>3765</v>
      </c>
      <c r="D446" s="47" t="s">
        <v>3765</v>
      </c>
      <c r="E446" s="47" t="s">
        <v>3765</v>
      </c>
      <c r="F446" s="47" t="s">
        <v>3765</v>
      </c>
      <c r="G446" s="47" t="s">
        <v>3765</v>
      </c>
      <c r="H446" s="47" t="s">
        <v>3765</v>
      </c>
    </row>
    <row r="447" spans="1:8">
      <c r="C447" s="41" t="s">
        <v>176</v>
      </c>
      <c r="D447" s="41" t="s">
        <v>176</v>
      </c>
      <c r="E447" s="41" t="s">
        <v>176</v>
      </c>
      <c r="F447" s="41" t="s">
        <v>176</v>
      </c>
      <c r="G447" s="41" t="s">
        <v>176</v>
      </c>
      <c r="H447" s="41" t="s">
        <v>176</v>
      </c>
    </row>
    <row r="448" spans="1:8">
      <c r="C448" s="41"/>
      <c r="F448" s="41" t="s">
        <v>4385</v>
      </c>
      <c r="G448" s="41" t="s">
        <v>4386</v>
      </c>
      <c r="H448" s="41" t="s">
        <v>3976</v>
      </c>
    </row>
    <row r="450" spans="1:7">
      <c r="A450" s="1" t="s">
        <v>4838</v>
      </c>
    </row>
    <row r="451" spans="1:7">
      <c r="A451" s="224" t="s">
        <v>109</v>
      </c>
    </row>
    <row r="452" spans="1:7">
      <c r="A452" s="224" t="s">
        <v>90</v>
      </c>
    </row>
    <row r="453" spans="1:7">
      <c r="A453" s="224" t="s">
        <v>3764</v>
      </c>
    </row>
    <row r="454" spans="1:7">
      <c r="A454" s="224" t="s">
        <v>304</v>
      </c>
      <c r="B454" s="262" t="s">
        <v>339</v>
      </c>
      <c r="C454" s="111" t="s">
        <v>156</v>
      </c>
      <c r="D454" s="149" t="s">
        <v>313</v>
      </c>
    </row>
    <row r="455" spans="1:7">
      <c r="A455" s="224" t="s">
        <v>320</v>
      </c>
      <c r="B455" s="262" t="s">
        <v>314</v>
      </c>
      <c r="C455" s="111" t="s">
        <v>162</v>
      </c>
      <c r="D455" s="149" t="s">
        <v>315</v>
      </c>
    </row>
    <row r="457" spans="1:7">
      <c r="A457" s="165" t="s">
        <v>4536</v>
      </c>
    </row>
    <row r="459" spans="1:7">
      <c r="C459" s="2198" t="s">
        <v>4536</v>
      </c>
      <c r="D459" s="2200"/>
      <c r="E459" s="2200"/>
      <c r="F459" s="2199"/>
    </row>
    <row r="460" spans="1:7" ht="57.6">
      <c r="C460" s="168" t="s">
        <v>4537</v>
      </c>
      <c r="D460" s="168" t="s">
        <v>4287</v>
      </c>
      <c r="E460" s="168" t="s">
        <v>4288</v>
      </c>
      <c r="F460" s="168" t="s">
        <v>4538</v>
      </c>
    </row>
    <row r="461" spans="1:7">
      <c r="C461" s="8" t="s">
        <v>2913</v>
      </c>
      <c r="D461" s="8" t="s">
        <v>2914</v>
      </c>
      <c r="E461" s="8" t="s">
        <v>2915</v>
      </c>
      <c r="F461" s="8" t="s">
        <v>2916</v>
      </c>
    </row>
    <row r="462" spans="1:7">
      <c r="A462" s="1058" t="s">
        <v>4263</v>
      </c>
      <c r="B462" s="8" t="s">
        <v>2346</v>
      </c>
      <c r="C462" s="1049"/>
      <c r="D462" s="1049"/>
      <c r="E462" s="1049"/>
      <c r="F462" s="1049"/>
      <c r="G462" s="35" t="s">
        <v>4264</v>
      </c>
    </row>
    <row r="463" spans="1:7">
      <c r="C463" s="99" t="s">
        <v>91</v>
      </c>
      <c r="D463" s="99" t="s">
        <v>91</v>
      </c>
      <c r="E463" s="99" t="s">
        <v>91</v>
      </c>
      <c r="F463" s="99" t="s">
        <v>91</v>
      </c>
    </row>
    <row r="464" spans="1:7">
      <c r="C464" s="47" t="s">
        <v>3765</v>
      </c>
      <c r="D464" s="47" t="s">
        <v>3765</v>
      </c>
      <c r="E464" s="47" t="s">
        <v>3765</v>
      </c>
      <c r="F464" s="47" t="s">
        <v>3765</v>
      </c>
    </row>
    <row r="465" spans="1:10">
      <c r="C465" s="99" t="s">
        <v>176</v>
      </c>
      <c r="D465" s="99" t="s">
        <v>176</v>
      </c>
      <c r="E465" s="99" t="s">
        <v>176</v>
      </c>
      <c r="F465" s="99" t="s">
        <v>176</v>
      </c>
    </row>
    <row r="466" spans="1:10">
      <c r="D466" s="99" t="s">
        <v>4385</v>
      </c>
      <c r="E466" s="99" t="s">
        <v>4386</v>
      </c>
      <c r="F466" s="99" t="s">
        <v>3976</v>
      </c>
    </row>
    <row r="468" spans="1:10">
      <c r="A468" s="1" t="s">
        <v>4839</v>
      </c>
    </row>
    <row r="469" spans="1:10">
      <c r="A469" s="224" t="s">
        <v>109</v>
      </c>
    </row>
    <row r="470" spans="1:10">
      <c r="A470" s="224" t="s">
        <v>90</v>
      </c>
    </row>
    <row r="471" spans="1:10">
      <c r="A471" s="224" t="s">
        <v>304</v>
      </c>
      <c r="B471" s="262" t="s">
        <v>339</v>
      </c>
      <c r="C471" s="111" t="s">
        <v>156</v>
      </c>
      <c r="D471" s="149" t="s">
        <v>313</v>
      </c>
    </row>
    <row r="472" spans="1:10">
      <c r="A472" s="224" t="s">
        <v>320</v>
      </c>
      <c r="B472" s="262" t="s">
        <v>314</v>
      </c>
      <c r="C472" s="111" t="s">
        <v>162</v>
      </c>
      <c r="D472" s="149" t="s">
        <v>315</v>
      </c>
    </row>
    <row r="474" spans="1:10">
      <c r="A474" s="165" t="s">
        <v>4540</v>
      </c>
    </row>
    <row r="476" spans="1:10">
      <c r="C476" s="2198" t="s">
        <v>4540</v>
      </c>
      <c r="D476" s="2200"/>
      <c r="E476" s="2200"/>
      <c r="F476" s="2200"/>
      <c r="G476" s="2200"/>
      <c r="H476" s="2200"/>
      <c r="I476" s="2200"/>
    </row>
    <row r="477" spans="1:10" ht="57.6">
      <c r="C477" s="168" t="s">
        <v>4840</v>
      </c>
      <c r="D477" s="168" t="s">
        <v>4542</v>
      </c>
      <c r="E477" s="168" t="s">
        <v>3094</v>
      </c>
      <c r="F477" s="168" t="s">
        <v>4543</v>
      </c>
      <c r="G477" s="168" t="s">
        <v>4287</v>
      </c>
      <c r="H477" s="168" t="s">
        <v>4288</v>
      </c>
      <c r="I477" s="168" t="s">
        <v>4544</v>
      </c>
    </row>
    <row r="478" spans="1:10">
      <c r="C478" s="8" t="s">
        <v>2917</v>
      </c>
      <c r="D478" s="8" t="s">
        <v>2918</v>
      </c>
      <c r="E478" s="8" t="s">
        <v>2919</v>
      </c>
      <c r="F478" s="8" t="s">
        <v>2920</v>
      </c>
      <c r="G478" s="8" t="s">
        <v>2921</v>
      </c>
      <c r="H478" s="8" t="s">
        <v>2922</v>
      </c>
      <c r="I478" s="8" t="s">
        <v>2923</v>
      </c>
    </row>
    <row r="479" spans="1:10">
      <c r="A479" s="1059" t="s">
        <v>4545</v>
      </c>
      <c r="B479" s="8" t="s">
        <v>2348</v>
      </c>
      <c r="C479" s="131"/>
      <c r="D479" s="131"/>
      <c r="E479" s="131"/>
      <c r="F479" s="131"/>
      <c r="G479" s="131"/>
      <c r="H479" s="131"/>
      <c r="I479" s="131"/>
      <c r="J479" s="35" t="s">
        <v>4546</v>
      </c>
    </row>
    <row r="480" spans="1:10">
      <c r="A480" s="1059" t="s">
        <v>4547</v>
      </c>
      <c r="B480" s="8" t="s">
        <v>4548</v>
      </c>
      <c r="C480" s="131"/>
      <c r="D480" s="131"/>
      <c r="E480" s="131"/>
      <c r="F480" s="131"/>
      <c r="G480" s="131"/>
      <c r="H480" s="131"/>
      <c r="I480" s="131"/>
      <c r="J480" s="35" t="s">
        <v>4549</v>
      </c>
    </row>
    <row r="481" spans="1:11">
      <c r="A481" s="1059" t="s">
        <v>4550</v>
      </c>
      <c r="B481" s="8" t="s">
        <v>4551</v>
      </c>
      <c r="C481" s="131"/>
      <c r="D481" s="131"/>
      <c r="E481" s="131"/>
      <c r="F481" s="131"/>
      <c r="G481" s="131"/>
      <c r="H481" s="131"/>
      <c r="I481" s="131"/>
      <c r="J481" s="35" t="s">
        <v>4552</v>
      </c>
    </row>
    <row r="482" spans="1:11">
      <c r="A482" s="1059" t="s">
        <v>4553</v>
      </c>
      <c r="B482" s="8" t="s">
        <v>4554</v>
      </c>
      <c r="C482" s="131"/>
      <c r="D482" s="131"/>
      <c r="E482" s="131"/>
      <c r="F482" s="131"/>
      <c r="G482" s="131"/>
      <c r="H482" s="131"/>
      <c r="I482" s="131"/>
      <c r="J482" s="35" t="s">
        <v>4555</v>
      </c>
    </row>
    <row r="483" spans="1:11">
      <c r="A483" s="1059" t="s">
        <v>4556</v>
      </c>
      <c r="B483" s="8" t="s">
        <v>4557</v>
      </c>
      <c r="C483" s="131"/>
      <c r="D483" s="131"/>
      <c r="E483" s="131"/>
      <c r="F483" s="131"/>
      <c r="G483" s="131"/>
      <c r="H483" s="131"/>
      <c r="I483" s="131"/>
      <c r="J483" s="35" t="s">
        <v>4558</v>
      </c>
    </row>
    <row r="484" spans="1:11">
      <c r="A484" s="199" t="s">
        <v>129</v>
      </c>
      <c r="B484" s="8" t="s">
        <v>4559</v>
      </c>
      <c r="C484" s="1049"/>
      <c r="D484" s="38"/>
      <c r="E484" s="38"/>
      <c r="F484" s="1049"/>
      <c r="G484" s="1049"/>
      <c r="H484" s="1049"/>
      <c r="I484" s="1049"/>
      <c r="J484" s="35" t="s">
        <v>4266</v>
      </c>
      <c r="K484" s="35" t="s">
        <v>205</v>
      </c>
    </row>
    <row r="485" spans="1:11">
      <c r="C485" s="42" t="s">
        <v>4153</v>
      </c>
      <c r="F485" s="756" t="s">
        <v>3764</v>
      </c>
      <c r="G485" s="756" t="s">
        <v>3764</v>
      </c>
      <c r="H485" s="756" t="s">
        <v>3764</v>
      </c>
      <c r="I485" s="756" t="s">
        <v>3764</v>
      </c>
    </row>
    <row r="486" spans="1:11">
      <c r="C486" s="756" t="s">
        <v>119</v>
      </c>
    </row>
    <row r="487" spans="1:11">
      <c r="C487" s="46" t="s">
        <v>91</v>
      </c>
      <c r="D487" s="46" t="s">
        <v>91</v>
      </c>
      <c r="E487" s="46" t="s">
        <v>114</v>
      </c>
      <c r="F487" s="46" t="s">
        <v>91</v>
      </c>
      <c r="G487" s="46" t="s">
        <v>91</v>
      </c>
      <c r="H487" s="46" t="s">
        <v>91</v>
      </c>
      <c r="I487" s="46" t="s">
        <v>91</v>
      </c>
    </row>
    <row r="488" spans="1:11">
      <c r="C488" s="47" t="s">
        <v>3765</v>
      </c>
      <c r="D488" s="47" t="s">
        <v>3765</v>
      </c>
      <c r="E488" s="47" t="s">
        <v>3765</v>
      </c>
      <c r="F488" s="47" t="s">
        <v>3765</v>
      </c>
      <c r="G488" s="47" t="s">
        <v>3765</v>
      </c>
      <c r="H488" s="47" t="s">
        <v>3765</v>
      </c>
      <c r="I488" s="47" t="s">
        <v>3765</v>
      </c>
    </row>
    <row r="489" spans="1:11">
      <c r="C489" s="46" t="s">
        <v>112</v>
      </c>
      <c r="D489" s="46" t="s">
        <v>4560</v>
      </c>
      <c r="E489" s="46" t="s">
        <v>168</v>
      </c>
      <c r="F489" s="46" t="s">
        <v>176</v>
      </c>
      <c r="G489" s="46" t="s">
        <v>176</v>
      </c>
      <c r="H489" s="46" t="s">
        <v>176</v>
      </c>
      <c r="I489" s="46" t="s">
        <v>176</v>
      </c>
    </row>
    <row r="490" spans="1:11">
      <c r="C490" s="46"/>
      <c r="D490" s="46"/>
      <c r="E490" s="46"/>
      <c r="F490" s="46"/>
      <c r="G490" s="46" t="s">
        <v>4385</v>
      </c>
      <c r="H490" s="46" t="s">
        <v>4386</v>
      </c>
      <c r="I490" s="46" t="s">
        <v>3976</v>
      </c>
    </row>
    <row r="492" spans="1:11">
      <c r="A492" s="1" t="s">
        <v>4841</v>
      </c>
    </row>
    <row r="493" spans="1:11">
      <c r="A493" s="224" t="s">
        <v>109</v>
      </c>
    </row>
    <row r="494" spans="1:11">
      <c r="A494" s="224" t="s">
        <v>90</v>
      </c>
    </row>
    <row r="495" spans="1:11">
      <c r="A495" s="224" t="s">
        <v>4266</v>
      </c>
    </row>
    <row r="496" spans="1:11">
      <c r="A496" s="224" t="s">
        <v>3764</v>
      </c>
    </row>
    <row r="497" spans="1:6">
      <c r="A497" s="224" t="s">
        <v>304</v>
      </c>
      <c r="B497" s="262" t="s">
        <v>339</v>
      </c>
      <c r="C497" s="111" t="s">
        <v>156</v>
      </c>
      <c r="D497" s="149" t="s">
        <v>313</v>
      </c>
    </row>
    <row r="498" spans="1:6">
      <c r="A498" s="224" t="s">
        <v>320</v>
      </c>
      <c r="B498" s="262" t="s">
        <v>314</v>
      </c>
      <c r="C498" s="111" t="s">
        <v>162</v>
      </c>
      <c r="D498" s="149" t="s">
        <v>315</v>
      </c>
    </row>
    <row r="500" spans="1:6">
      <c r="A500" s="165" t="s">
        <v>4540</v>
      </c>
    </row>
    <row r="502" spans="1:6">
      <c r="C502" s="2198" t="s">
        <v>4540</v>
      </c>
      <c r="D502" s="2200"/>
      <c r="E502" s="2199"/>
    </row>
    <row r="503" spans="1:6" ht="57.6">
      <c r="C503" s="168" t="s">
        <v>4543</v>
      </c>
      <c r="D503" s="168" t="s">
        <v>4512</v>
      </c>
      <c r="E503" s="168" t="s">
        <v>4544</v>
      </c>
    </row>
    <row r="504" spans="1:6">
      <c r="C504" s="8" t="s">
        <v>2924</v>
      </c>
      <c r="D504" s="8" t="s">
        <v>4562</v>
      </c>
      <c r="E504" s="8" t="s">
        <v>4563</v>
      </c>
    </row>
    <row r="505" spans="1:6">
      <c r="A505" s="199" t="s">
        <v>4514</v>
      </c>
      <c r="B505" s="8" t="s">
        <v>4564</v>
      </c>
      <c r="C505" s="131"/>
      <c r="D505" s="131"/>
      <c r="E505" s="131"/>
      <c r="F505" s="35" t="s">
        <v>205</v>
      </c>
    </row>
    <row r="506" spans="1:6">
      <c r="A506" s="1059" t="s">
        <v>4565</v>
      </c>
      <c r="B506" s="8" t="s">
        <v>4566</v>
      </c>
      <c r="C506" s="131"/>
      <c r="D506" s="38"/>
      <c r="E506" s="131"/>
      <c r="F506" s="35" t="s">
        <v>206</v>
      </c>
    </row>
    <row r="507" spans="1:6">
      <c r="A507" s="199" t="s">
        <v>4517</v>
      </c>
      <c r="B507" s="8" t="s">
        <v>4567</v>
      </c>
      <c r="C507" s="1049"/>
      <c r="D507" s="1049"/>
      <c r="E507" s="1049"/>
    </row>
    <row r="508" spans="1:6">
      <c r="C508" s="99" t="s">
        <v>91</v>
      </c>
      <c r="D508" s="99" t="s">
        <v>91</v>
      </c>
      <c r="E508" s="99" t="s">
        <v>91</v>
      </c>
    </row>
    <row r="509" spans="1:6">
      <c r="C509" s="47" t="s">
        <v>3765</v>
      </c>
      <c r="D509" s="47" t="s">
        <v>3765</v>
      </c>
      <c r="E509" s="47" t="s">
        <v>3765</v>
      </c>
    </row>
    <row r="510" spans="1:6">
      <c r="C510" s="99" t="s">
        <v>176</v>
      </c>
      <c r="D510" s="99" t="s">
        <v>176</v>
      </c>
      <c r="E510" s="99" t="s">
        <v>176</v>
      </c>
    </row>
    <row r="511" spans="1:6">
      <c r="C511" s="99"/>
      <c r="D511" s="99" t="s">
        <v>4278</v>
      </c>
      <c r="E511" s="99" t="s">
        <v>3976</v>
      </c>
    </row>
    <row r="513" spans="1:9">
      <c r="A513" s="1" t="s">
        <v>4842</v>
      </c>
    </row>
    <row r="514" spans="1:9">
      <c r="A514" s="224" t="s">
        <v>109</v>
      </c>
    </row>
    <row r="515" spans="1:9">
      <c r="A515" s="224" t="s">
        <v>90</v>
      </c>
    </row>
    <row r="516" spans="1:9">
      <c r="A516" s="224" t="s">
        <v>304</v>
      </c>
      <c r="B516" s="262" t="s">
        <v>339</v>
      </c>
      <c r="C516" s="111" t="s">
        <v>156</v>
      </c>
      <c r="D516" s="149" t="s">
        <v>313</v>
      </c>
    </row>
    <row r="517" spans="1:9">
      <c r="A517" s="224" t="s">
        <v>320</v>
      </c>
      <c r="B517" s="262" t="s">
        <v>314</v>
      </c>
      <c r="C517" s="111" t="s">
        <v>162</v>
      </c>
      <c r="D517" s="149" t="s">
        <v>315</v>
      </c>
    </row>
    <row r="519" spans="1:9">
      <c r="A519" s="165" t="s">
        <v>4569</v>
      </c>
    </row>
    <row r="521" spans="1:9">
      <c r="C521" s="2198" t="s">
        <v>4569</v>
      </c>
      <c r="D521" s="2200"/>
      <c r="E521" s="2200"/>
      <c r="F521" s="2200"/>
      <c r="G521" s="2200"/>
      <c r="H521" s="2199"/>
    </row>
    <row r="522" spans="1:9" ht="100.8">
      <c r="C522" s="168" t="s">
        <v>4570</v>
      </c>
      <c r="D522" s="168" t="s">
        <v>4571</v>
      </c>
      <c r="E522" s="168" t="s">
        <v>4572</v>
      </c>
      <c r="F522" s="168" t="s">
        <v>4287</v>
      </c>
      <c r="G522" s="168" t="s">
        <v>4288</v>
      </c>
      <c r="H522" s="168" t="s">
        <v>4573</v>
      </c>
    </row>
    <row r="523" spans="1:9">
      <c r="C523" s="8" t="s">
        <v>4574</v>
      </c>
      <c r="D523" s="8" t="s">
        <v>2925</v>
      </c>
      <c r="E523" s="8" t="s">
        <v>2926</v>
      </c>
      <c r="F523" s="8" t="s">
        <v>2927</v>
      </c>
      <c r="G523" s="8" t="s">
        <v>2928</v>
      </c>
      <c r="H523" s="8" t="s">
        <v>2929</v>
      </c>
    </row>
    <row r="524" spans="1:9">
      <c r="A524" s="1059" t="s">
        <v>4575</v>
      </c>
      <c r="B524" s="8" t="s">
        <v>4576</v>
      </c>
      <c r="C524" s="131"/>
      <c r="D524" s="131"/>
      <c r="E524" s="131"/>
      <c r="F524" s="131"/>
      <c r="G524" s="131"/>
      <c r="H524" s="131"/>
      <c r="I524" s="35" t="s">
        <v>4577</v>
      </c>
    </row>
    <row r="525" spans="1:9">
      <c r="A525" s="1059" t="s">
        <v>4578</v>
      </c>
      <c r="B525" s="8" t="s">
        <v>4579</v>
      </c>
      <c r="C525" s="131"/>
      <c r="D525" s="131"/>
      <c r="E525" s="131"/>
      <c r="F525" s="131"/>
      <c r="G525" s="131"/>
      <c r="H525" s="131"/>
      <c r="I525" s="35" t="s">
        <v>4580</v>
      </c>
    </row>
    <row r="526" spans="1:9">
      <c r="A526" s="596" t="s">
        <v>129</v>
      </c>
      <c r="B526" s="8" t="s">
        <v>4581</v>
      </c>
      <c r="C526" s="1049"/>
      <c r="D526" s="1049"/>
      <c r="E526" s="1049"/>
      <c r="F526" s="1049"/>
      <c r="G526" s="1049"/>
      <c r="H526" s="1049"/>
      <c r="I526" s="35" t="s">
        <v>4582</v>
      </c>
    </row>
    <row r="527" spans="1:9">
      <c r="E527" s="756" t="s">
        <v>3764</v>
      </c>
      <c r="F527" s="756" t="s">
        <v>3764</v>
      </c>
      <c r="G527" s="756" t="s">
        <v>3764</v>
      </c>
      <c r="H527" s="756" t="s">
        <v>3764</v>
      </c>
    </row>
    <row r="528" spans="1:9">
      <c r="C528" s="46" t="s">
        <v>91</v>
      </c>
      <c r="D528" s="46" t="s">
        <v>141</v>
      </c>
      <c r="E528" s="46" t="s">
        <v>91</v>
      </c>
      <c r="F528" s="46" t="s">
        <v>91</v>
      </c>
      <c r="G528" s="46" t="s">
        <v>91</v>
      </c>
      <c r="H528" s="46" t="s">
        <v>91</v>
      </c>
      <c r="I528" s="46"/>
    </row>
    <row r="529" spans="1:9">
      <c r="C529" s="47" t="s">
        <v>3765</v>
      </c>
      <c r="D529" s="46" t="s">
        <v>3765</v>
      </c>
      <c r="E529" s="46" t="s">
        <v>3765</v>
      </c>
      <c r="F529" s="46" t="s">
        <v>3765</v>
      </c>
      <c r="G529" s="46" t="s">
        <v>3765</v>
      </c>
      <c r="H529" s="46" t="s">
        <v>3765</v>
      </c>
      <c r="I529" s="46"/>
    </row>
    <row r="530" spans="1:9">
      <c r="C530" s="46" t="s">
        <v>159</v>
      </c>
      <c r="D530" s="46"/>
      <c r="E530" s="46" t="s">
        <v>176</v>
      </c>
      <c r="F530" s="46" t="s">
        <v>176</v>
      </c>
      <c r="G530" s="46" t="s">
        <v>176</v>
      </c>
      <c r="H530" s="46" t="s">
        <v>176</v>
      </c>
      <c r="I530" s="46"/>
    </row>
    <row r="531" spans="1:9">
      <c r="D531" s="46" t="s">
        <v>4583</v>
      </c>
      <c r="E531" s="46"/>
      <c r="F531" s="46" t="s">
        <v>4385</v>
      </c>
      <c r="G531" s="46" t="s">
        <v>4386</v>
      </c>
      <c r="H531" s="46" t="s">
        <v>3976</v>
      </c>
      <c r="I531" s="46"/>
    </row>
    <row r="532" spans="1:9">
      <c r="D532" s="46"/>
      <c r="E532" s="46"/>
      <c r="F532" s="46"/>
      <c r="G532" s="46"/>
      <c r="H532" s="46"/>
      <c r="I532" s="46"/>
    </row>
    <row r="533" spans="1:9">
      <c r="A533" s="1" t="s">
        <v>4843</v>
      </c>
      <c r="E533" s="46"/>
      <c r="F533" s="46"/>
      <c r="G533" s="46"/>
      <c r="H533" s="46"/>
      <c r="I533" s="46"/>
    </row>
    <row r="534" spans="1:9">
      <c r="A534" s="224" t="s">
        <v>109</v>
      </c>
      <c r="E534" s="46"/>
      <c r="F534" s="46"/>
      <c r="G534" s="46"/>
      <c r="H534" s="46"/>
      <c r="I534" s="46"/>
    </row>
    <row r="535" spans="1:9">
      <c r="A535" s="224" t="s">
        <v>90</v>
      </c>
      <c r="E535" s="46"/>
      <c r="F535" s="46"/>
      <c r="G535" s="46"/>
      <c r="H535" s="46"/>
      <c r="I535" s="46"/>
    </row>
    <row r="536" spans="1:9">
      <c r="A536" s="224" t="s">
        <v>4585</v>
      </c>
    </row>
    <row r="537" spans="1:9">
      <c r="A537" s="224" t="s">
        <v>304</v>
      </c>
      <c r="B537" s="262" t="s">
        <v>339</v>
      </c>
      <c r="C537" s="111" t="s">
        <v>156</v>
      </c>
      <c r="D537" s="149" t="s">
        <v>313</v>
      </c>
    </row>
    <row r="538" spans="1:9">
      <c r="A538" s="224" t="s">
        <v>320</v>
      </c>
      <c r="B538" s="262" t="s">
        <v>314</v>
      </c>
      <c r="C538" s="111" t="s">
        <v>162</v>
      </c>
      <c r="D538" s="149" t="s">
        <v>315</v>
      </c>
    </row>
    <row r="540" spans="1:9">
      <c r="A540" s="165" t="s">
        <v>4586</v>
      </c>
    </row>
    <row r="542" spans="1:9">
      <c r="C542" s="2198" t="s">
        <v>4586</v>
      </c>
      <c r="D542" s="2200"/>
      <c r="E542" s="2200"/>
      <c r="F542" s="2200"/>
      <c r="G542" s="2199"/>
    </row>
    <row r="543" spans="1:9" ht="100.8">
      <c r="C543" s="168" t="s">
        <v>4541</v>
      </c>
      <c r="D543" s="168" t="s">
        <v>4587</v>
      </c>
      <c r="E543" s="168" t="s">
        <v>4287</v>
      </c>
      <c r="F543" s="168" t="s">
        <v>4288</v>
      </c>
      <c r="G543" s="168" t="s">
        <v>4588</v>
      </c>
    </row>
    <row r="544" spans="1:9">
      <c r="C544" s="8" t="s">
        <v>2930</v>
      </c>
      <c r="D544" s="8" t="s">
        <v>2931</v>
      </c>
      <c r="E544" s="8" t="s">
        <v>2932</v>
      </c>
      <c r="F544" s="8" t="s">
        <v>2933</v>
      </c>
      <c r="G544" s="8" t="s">
        <v>2934</v>
      </c>
    </row>
    <row r="545" spans="1:7">
      <c r="A545" s="199" t="s">
        <v>129</v>
      </c>
      <c r="B545" s="8" t="s">
        <v>4589</v>
      </c>
      <c r="C545" s="1049"/>
      <c r="D545" s="1049"/>
      <c r="E545" s="1049"/>
      <c r="F545" s="1049"/>
      <c r="G545" s="1049"/>
    </row>
    <row r="546" spans="1:7">
      <c r="C546" s="42" t="s">
        <v>4153</v>
      </c>
      <c r="D546" s="42" t="s">
        <v>3764</v>
      </c>
      <c r="E546" s="42" t="s">
        <v>3764</v>
      </c>
      <c r="F546" s="42" t="s">
        <v>3764</v>
      </c>
      <c r="G546" s="42" t="s">
        <v>3764</v>
      </c>
    </row>
    <row r="547" spans="1:7">
      <c r="C547" s="42" t="s">
        <v>119</v>
      </c>
      <c r="D547" s="42"/>
      <c r="E547" s="42"/>
      <c r="F547" s="42"/>
      <c r="G547" s="42"/>
    </row>
    <row r="548" spans="1:7">
      <c r="C548" s="41" t="s">
        <v>91</v>
      </c>
      <c r="D548" s="41" t="s">
        <v>91</v>
      </c>
      <c r="E548" s="41" t="s">
        <v>91</v>
      </c>
      <c r="F548" s="41" t="s">
        <v>91</v>
      </c>
      <c r="G548" s="41" t="s">
        <v>91</v>
      </c>
    </row>
    <row r="549" spans="1:7">
      <c r="C549" s="41" t="s">
        <v>3765</v>
      </c>
      <c r="D549" s="41" t="s">
        <v>3765</v>
      </c>
      <c r="E549" s="41" t="s">
        <v>3765</v>
      </c>
      <c r="F549" s="41" t="s">
        <v>3765</v>
      </c>
      <c r="G549" s="41" t="s">
        <v>3765</v>
      </c>
    </row>
    <row r="550" spans="1:7">
      <c r="C550" s="41" t="s">
        <v>112</v>
      </c>
      <c r="D550" s="41" t="s">
        <v>176</v>
      </c>
      <c r="E550" s="41" t="s">
        <v>176</v>
      </c>
      <c r="F550" s="41" t="s">
        <v>176</v>
      </c>
      <c r="G550" s="41" t="s">
        <v>176</v>
      </c>
    </row>
    <row r="551" spans="1:7">
      <c r="C551" s="41"/>
      <c r="D551" s="41"/>
      <c r="E551" s="41" t="s">
        <v>4385</v>
      </c>
      <c r="F551" s="41" t="s">
        <v>4386</v>
      </c>
      <c r="G551" s="41" t="s">
        <v>3976</v>
      </c>
    </row>
    <row r="552" spans="1:7">
      <c r="C552" s="41"/>
      <c r="D552" s="41"/>
      <c r="E552" s="41"/>
      <c r="F552" s="41"/>
      <c r="G552" s="41"/>
    </row>
    <row r="553" spans="1:7">
      <c r="A553" s="1" t="s">
        <v>4844</v>
      </c>
    </row>
    <row r="554" spans="1:7">
      <c r="A554" s="224" t="s">
        <v>109</v>
      </c>
    </row>
    <row r="555" spans="1:7">
      <c r="A555" s="224" t="s">
        <v>90</v>
      </c>
    </row>
    <row r="556" spans="1:7">
      <c r="A556" s="224" t="s">
        <v>4268</v>
      </c>
    </row>
    <row r="557" spans="1:7">
      <c r="A557" s="224" t="s">
        <v>3764</v>
      </c>
    </row>
    <row r="558" spans="1:7">
      <c r="A558" s="224" t="s">
        <v>304</v>
      </c>
      <c r="B558" s="262" t="s">
        <v>339</v>
      </c>
      <c r="C558" s="111" t="s">
        <v>156</v>
      </c>
      <c r="D558" s="149" t="s">
        <v>313</v>
      </c>
    </row>
    <row r="559" spans="1:7">
      <c r="A559" s="224" t="s">
        <v>320</v>
      </c>
      <c r="B559" s="262" t="s">
        <v>314</v>
      </c>
      <c r="C559" s="111" t="s">
        <v>162</v>
      </c>
      <c r="D559" s="149" t="s">
        <v>315</v>
      </c>
    </row>
    <row r="561" spans="1:6">
      <c r="A561" s="165" t="s">
        <v>4591</v>
      </c>
    </row>
    <row r="563" spans="1:6">
      <c r="C563" s="2198" t="s">
        <v>4591</v>
      </c>
      <c r="D563" s="2200"/>
      <c r="E563" s="2199"/>
    </row>
    <row r="564" spans="1:6" ht="86.4">
      <c r="C564" s="168" t="s">
        <v>4592</v>
      </c>
      <c r="D564" s="168" t="s">
        <v>4512</v>
      </c>
      <c r="E564" s="168" t="s">
        <v>4593</v>
      </c>
    </row>
    <row r="565" spans="1:6">
      <c r="C565" s="8" t="s">
        <v>2935</v>
      </c>
      <c r="D565" s="8" t="s">
        <v>2936</v>
      </c>
      <c r="E565" s="8" t="s">
        <v>2937</v>
      </c>
    </row>
    <row r="566" spans="1:6">
      <c r="A566" s="199" t="s">
        <v>4514</v>
      </c>
      <c r="B566" s="8" t="s">
        <v>4594</v>
      </c>
      <c r="C566" s="131"/>
      <c r="D566" s="131"/>
      <c r="E566" s="131"/>
      <c r="F566" s="35" t="s">
        <v>205</v>
      </c>
    </row>
    <row r="567" spans="1:6">
      <c r="A567" s="1059" t="s">
        <v>4515</v>
      </c>
      <c r="B567" s="8" t="s">
        <v>4595</v>
      </c>
      <c r="C567" s="131"/>
      <c r="D567" s="38"/>
      <c r="E567" s="131"/>
      <c r="F567" s="35" t="s">
        <v>206</v>
      </c>
    </row>
    <row r="568" spans="1:6">
      <c r="A568" s="199" t="s">
        <v>4517</v>
      </c>
      <c r="B568" s="8" t="s">
        <v>4596</v>
      </c>
      <c r="C568" s="1049"/>
      <c r="D568" s="1049"/>
      <c r="E568" s="1049"/>
    </row>
    <row r="569" spans="1:6">
      <c r="C569" s="99" t="s">
        <v>91</v>
      </c>
      <c r="D569" s="99" t="s">
        <v>91</v>
      </c>
      <c r="E569" s="99" t="s">
        <v>91</v>
      </c>
    </row>
    <row r="570" spans="1:6">
      <c r="C570" s="47" t="s">
        <v>3765</v>
      </c>
      <c r="D570" s="47" t="s">
        <v>3765</v>
      </c>
      <c r="E570" s="47" t="s">
        <v>3765</v>
      </c>
    </row>
    <row r="571" spans="1:6">
      <c r="C571" s="99" t="s">
        <v>176</v>
      </c>
      <c r="D571" s="99" t="s">
        <v>176</v>
      </c>
      <c r="E571" s="99" t="s">
        <v>176</v>
      </c>
    </row>
    <row r="572" spans="1:6">
      <c r="D572" s="99" t="s">
        <v>4278</v>
      </c>
      <c r="E572" s="99" t="s">
        <v>3976</v>
      </c>
    </row>
    <row r="574" spans="1:6">
      <c r="A574" s="1" t="s">
        <v>4845</v>
      </c>
    </row>
    <row r="575" spans="1:6">
      <c r="A575" s="224" t="s">
        <v>109</v>
      </c>
    </row>
    <row r="576" spans="1:6">
      <c r="A576" s="224" t="s">
        <v>90</v>
      </c>
    </row>
    <row r="577" spans="1:8">
      <c r="A577" s="224" t="s">
        <v>304</v>
      </c>
      <c r="B577" s="262" t="s">
        <v>339</v>
      </c>
      <c r="C577" s="111" t="s">
        <v>156</v>
      </c>
      <c r="D577" s="149" t="s">
        <v>313</v>
      </c>
    </row>
    <row r="578" spans="1:8">
      <c r="A578" s="224" t="s">
        <v>320</v>
      </c>
      <c r="B578" s="262" t="s">
        <v>314</v>
      </c>
      <c r="C578" s="111" t="s">
        <v>162</v>
      </c>
      <c r="D578" s="149" t="s">
        <v>315</v>
      </c>
    </row>
    <row r="580" spans="1:8">
      <c r="A580" s="165" t="s">
        <v>4598</v>
      </c>
    </row>
    <row r="582" spans="1:8">
      <c r="C582" s="2198" t="s">
        <v>4598</v>
      </c>
      <c r="D582" s="2200"/>
      <c r="E582" s="2200"/>
      <c r="F582" s="2199"/>
    </row>
    <row r="583" spans="1:8" ht="86.4">
      <c r="C583" s="168" t="s">
        <v>4281</v>
      </c>
      <c r="D583" s="168" t="s">
        <v>4599</v>
      </c>
      <c r="E583" s="168" t="s">
        <v>4512</v>
      </c>
      <c r="F583" s="168" t="s">
        <v>4600</v>
      </c>
    </row>
    <row r="584" spans="1:8">
      <c r="C584" s="8" t="s">
        <v>2938</v>
      </c>
      <c r="D584" s="8" t="s">
        <v>2939</v>
      </c>
      <c r="E584" s="8" t="s">
        <v>2940</v>
      </c>
      <c r="F584" s="8" t="s">
        <v>2941</v>
      </c>
    </row>
    <row r="585" spans="1:8">
      <c r="A585" s="1060" t="s">
        <v>4601</v>
      </c>
      <c r="B585" s="8" t="s">
        <v>4602</v>
      </c>
      <c r="C585" s="131"/>
      <c r="D585" s="131"/>
      <c r="E585" s="38"/>
      <c r="F585" s="38"/>
      <c r="G585" s="35" t="s">
        <v>4603</v>
      </c>
    </row>
    <row r="586" spans="1:8">
      <c r="A586" s="1059" t="s">
        <v>4604</v>
      </c>
      <c r="B586" s="8" t="s">
        <v>4605</v>
      </c>
      <c r="C586" s="131"/>
      <c r="D586" s="131"/>
      <c r="E586" s="38"/>
      <c r="F586" s="38"/>
      <c r="G586" s="35" t="s">
        <v>4606</v>
      </c>
    </row>
    <row r="587" spans="1:8">
      <c r="A587" s="1059" t="s">
        <v>1278</v>
      </c>
      <c r="B587" s="8" t="s">
        <v>4607</v>
      </c>
      <c r="C587" s="131"/>
      <c r="D587" s="131"/>
      <c r="E587" s="38"/>
      <c r="F587" s="38"/>
      <c r="G587" s="35" t="s">
        <v>4608</v>
      </c>
    </row>
    <row r="588" spans="1:8">
      <c r="A588" s="1059" t="s">
        <v>4609</v>
      </c>
      <c r="B588" s="8" t="s">
        <v>4610</v>
      </c>
      <c r="C588" s="131"/>
      <c r="D588" s="131"/>
      <c r="E588" s="38"/>
      <c r="F588" s="38"/>
      <c r="G588" s="35" t="s">
        <v>4611</v>
      </c>
    </row>
    <row r="589" spans="1:8">
      <c r="A589" s="1059" t="s">
        <v>4612</v>
      </c>
      <c r="B589" s="8" t="s">
        <v>4613</v>
      </c>
      <c r="C589" s="131"/>
      <c r="D589" s="131"/>
      <c r="E589" s="38"/>
      <c r="F589" s="38"/>
      <c r="G589" s="35" t="s">
        <v>4614</v>
      </c>
    </row>
    <row r="590" spans="1:8">
      <c r="A590" s="199" t="s">
        <v>4514</v>
      </c>
      <c r="B590" s="8" t="s">
        <v>4615</v>
      </c>
      <c r="C590" s="38"/>
      <c r="D590" s="131"/>
      <c r="E590" s="131"/>
      <c r="F590" s="131"/>
      <c r="G590" s="35" t="s">
        <v>4269</v>
      </c>
      <c r="H590" s="35" t="s">
        <v>205</v>
      </c>
    </row>
    <row r="591" spans="1:8">
      <c r="A591" s="1059" t="s">
        <v>4616</v>
      </c>
      <c r="B591" s="8" t="s">
        <v>4617</v>
      </c>
      <c r="C591" s="38"/>
      <c r="D591" s="131"/>
      <c r="E591" s="131"/>
      <c r="F591" s="131"/>
      <c r="G591" s="35" t="s">
        <v>4269</v>
      </c>
      <c r="H591" s="35" t="s">
        <v>206</v>
      </c>
    </row>
    <row r="592" spans="1:8">
      <c r="A592" s="199" t="s">
        <v>4517</v>
      </c>
      <c r="B592" s="8" t="s">
        <v>4618</v>
      </c>
      <c r="C592" s="38"/>
      <c r="D592" s="131"/>
      <c r="E592" s="131"/>
      <c r="F592" s="131"/>
      <c r="G592" s="35" t="s">
        <v>4269</v>
      </c>
    </row>
    <row r="593" spans="1:14">
      <c r="C593" s="42" t="s">
        <v>4382</v>
      </c>
      <c r="D593" s="42" t="s">
        <v>3764</v>
      </c>
      <c r="E593" s="42" t="s">
        <v>3764</v>
      </c>
      <c r="F593" s="42" t="s">
        <v>3764</v>
      </c>
    </row>
    <row r="594" spans="1:14">
      <c r="C594" s="99" t="s">
        <v>91</v>
      </c>
      <c r="D594" s="99" t="s">
        <v>91</v>
      </c>
      <c r="E594" s="99" t="s">
        <v>91</v>
      </c>
      <c r="F594" s="99" t="s">
        <v>91</v>
      </c>
    </row>
    <row r="595" spans="1:14">
      <c r="C595" s="47" t="s">
        <v>3765</v>
      </c>
      <c r="D595" s="47" t="s">
        <v>3765</v>
      </c>
      <c r="E595" s="47" t="s">
        <v>3765</v>
      </c>
      <c r="F595" s="47" t="s">
        <v>3765</v>
      </c>
    </row>
    <row r="596" spans="1:14">
      <c r="C596" s="41" t="s">
        <v>112</v>
      </c>
      <c r="D596" s="41" t="s">
        <v>176</v>
      </c>
      <c r="E596" s="41" t="s">
        <v>176</v>
      </c>
      <c r="F596" s="41" t="s">
        <v>176</v>
      </c>
    </row>
    <row r="597" spans="1:14">
      <c r="E597" s="41" t="s">
        <v>4278</v>
      </c>
      <c r="F597" s="41" t="s">
        <v>3976</v>
      </c>
    </row>
    <row r="599" spans="1:14">
      <c r="A599" s="1" t="s">
        <v>4846</v>
      </c>
    </row>
    <row r="600" spans="1:14">
      <c r="A600" s="224" t="s">
        <v>109</v>
      </c>
    </row>
    <row r="601" spans="1:14">
      <c r="A601" s="224" t="s">
        <v>304</v>
      </c>
      <c r="B601" s="906" t="s">
        <v>339</v>
      </c>
      <c r="C601" s="597" t="s">
        <v>156</v>
      </c>
      <c r="D601" s="941" t="s">
        <v>313</v>
      </c>
    </row>
    <row r="602" spans="1:14">
      <c r="A602" s="224" t="s">
        <v>320</v>
      </c>
      <c r="B602" s="906" t="s">
        <v>314</v>
      </c>
      <c r="C602" s="597" t="s">
        <v>162</v>
      </c>
      <c r="D602" s="941" t="s">
        <v>315</v>
      </c>
    </row>
    <row r="603" spans="1:14">
      <c r="A603" s="1061"/>
    </row>
    <row r="604" spans="1:14">
      <c r="A604" s="165" t="s">
        <v>4620</v>
      </c>
    </row>
    <row r="605" spans="1:14">
      <c r="A605" s="1061"/>
    </row>
    <row r="606" spans="1:14" ht="15" customHeight="1">
      <c r="C606" s="2198" t="s">
        <v>4621</v>
      </c>
      <c r="D606" s="2199"/>
      <c r="E606" s="2198" t="s">
        <v>4622</v>
      </c>
      <c r="F606" s="2199"/>
      <c r="G606" s="2198" t="s">
        <v>4623</v>
      </c>
      <c r="H606" s="2199"/>
      <c r="I606" s="2198" t="s">
        <v>4624</v>
      </c>
      <c r="J606" s="2199"/>
      <c r="K606" s="2202" t="s">
        <v>4286</v>
      </c>
      <c r="L606" s="2202" t="s">
        <v>4287</v>
      </c>
      <c r="M606" s="2202" t="s">
        <v>4288</v>
      </c>
      <c r="N606" s="2202" t="s">
        <v>4289</v>
      </c>
    </row>
    <row r="607" spans="1:14" ht="43.2">
      <c r="C607" s="97" t="s">
        <v>4625</v>
      </c>
      <c r="D607" s="97" t="s">
        <v>4626</v>
      </c>
      <c r="E607" s="97" t="s">
        <v>4625</v>
      </c>
      <c r="F607" s="97" t="s">
        <v>4626</v>
      </c>
      <c r="G607" s="97" t="s">
        <v>4625</v>
      </c>
      <c r="H607" s="97" t="s">
        <v>4626</v>
      </c>
      <c r="I607" s="97" t="s">
        <v>4625</v>
      </c>
      <c r="J607" s="97" t="s">
        <v>4626</v>
      </c>
      <c r="K607" s="2203"/>
      <c r="L607" s="2203"/>
      <c r="M607" s="2203"/>
      <c r="N607" s="2203"/>
    </row>
    <row r="608" spans="1:14">
      <c r="C608" s="8" t="s">
        <v>4627</v>
      </c>
      <c r="D608" s="8" t="s">
        <v>4628</v>
      </c>
      <c r="E608" s="8" t="s">
        <v>4629</v>
      </c>
      <c r="F608" s="8" t="s">
        <v>2954</v>
      </c>
      <c r="G608" s="8" t="s">
        <v>2957</v>
      </c>
      <c r="H608" s="8" t="s">
        <v>2958</v>
      </c>
      <c r="I608" s="8" t="s">
        <v>2959</v>
      </c>
      <c r="J608" s="8" t="s">
        <v>2960</v>
      </c>
      <c r="K608" s="8" t="s">
        <v>2961</v>
      </c>
      <c r="L608" s="8" t="s">
        <v>2962</v>
      </c>
      <c r="M608" s="8" t="s">
        <v>2963</v>
      </c>
      <c r="N608" s="8" t="s">
        <v>2964</v>
      </c>
    </row>
    <row r="609" spans="1:15">
      <c r="A609" s="908" t="s">
        <v>4620</v>
      </c>
      <c r="B609" s="8"/>
      <c r="C609" s="38"/>
      <c r="D609" s="38"/>
      <c r="E609" s="38"/>
      <c r="F609" s="38"/>
      <c r="G609" s="38"/>
      <c r="H609" s="38"/>
      <c r="I609" s="38"/>
      <c r="J609" s="38"/>
      <c r="K609" s="38"/>
      <c r="L609" s="38"/>
      <c r="M609" s="38"/>
      <c r="N609" s="38"/>
    </row>
    <row r="610" spans="1:15">
      <c r="A610" s="321" t="s">
        <v>4290</v>
      </c>
      <c r="B610" s="8" t="s">
        <v>4630</v>
      </c>
      <c r="C610" s="131"/>
      <c r="D610" s="131"/>
      <c r="E610" s="131"/>
      <c r="F610" s="131"/>
      <c r="G610" s="131"/>
      <c r="H610" s="131"/>
      <c r="I610" s="131"/>
      <c r="J610" s="131"/>
      <c r="K610" s="131"/>
      <c r="L610" s="131"/>
      <c r="M610" s="131"/>
      <c r="N610" s="131"/>
      <c r="O610" s="124" t="s">
        <v>4291</v>
      </c>
    </row>
    <row r="611" spans="1:15">
      <c r="A611" s="1003" t="s">
        <v>4292</v>
      </c>
      <c r="B611" s="8" t="s">
        <v>4631</v>
      </c>
      <c r="C611" s="131"/>
      <c r="D611" s="131"/>
      <c r="E611" s="131"/>
      <c r="F611" s="131"/>
      <c r="G611" s="131"/>
      <c r="H611" s="131"/>
      <c r="I611" s="131"/>
      <c r="J611" s="131"/>
      <c r="K611" s="131"/>
      <c r="L611" s="131"/>
      <c r="M611" s="131"/>
      <c r="N611" s="131"/>
      <c r="O611" s="124" t="s">
        <v>4293</v>
      </c>
    </row>
    <row r="612" spans="1:15">
      <c r="A612" s="1003" t="s">
        <v>4389</v>
      </c>
      <c r="B612" s="8" t="s">
        <v>4632</v>
      </c>
      <c r="C612" s="131"/>
      <c r="D612" s="131"/>
      <c r="E612" s="131"/>
      <c r="F612" s="131"/>
      <c r="G612" s="131"/>
      <c r="H612" s="131"/>
      <c r="I612" s="131"/>
      <c r="J612" s="131"/>
      <c r="K612" s="131"/>
      <c r="L612" s="131"/>
      <c r="M612" s="131"/>
      <c r="N612" s="131"/>
      <c r="O612" s="124" t="s">
        <v>4390</v>
      </c>
    </row>
    <row r="613" spans="1:15">
      <c r="A613" s="1003" t="s">
        <v>4391</v>
      </c>
      <c r="B613" s="8" t="s">
        <v>4633</v>
      </c>
      <c r="C613" s="131"/>
      <c r="D613" s="131"/>
      <c r="E613" s="131"/>
      <c r="F613" s="131"/>
      <c r="G613" s="131"/>
      <c r="H613" s="131"/>
      <c r="I613" s="131"/>
      <c r="J613" s="131"/>
      <c r="K613" s="131"/>
      <c r="L613" s="131"/>
      <c r="M613" s="131"/>
      <c r="N613" s="131"/>
      <c r="O613" s="124" t="s">
        <v>4392</v>
      </c>
    </row>
    <row r="614" spans="1:15">
      <c r="A614" s="1003" t="s">
        <v>4393</v>
      </c>
      <c r="B614" s="8" t="s">
        <v>4634</v>
      </c>
      <c r="C614" s="131"/>
      <c r="D614" s="131"/>
      <c r="E614" s="131"/>
      <c r="F614" s="131"/>
      <c r="G614" s="131"/>
      <c r="H614" s="131"/>
      <c r="I614" s="131"/>
      <c r="J614" s="131"/>
      <c r="K614" s="131"/>
      <c r="L614" s="131"/>
      <c r="M614" s="131"/>
      <c r="N614" s="131"/>
      <c r="O614" s="124" t="s">
        <v>4394</v>
      </c>
    </row>
    <row r="615" spans="1:15">
      <c r="A615" s="1003" t="s">
        <v>4294</v>
      </c>
      <c r="B615" s="8" t="s">
        <v>4635</v>
      </c>
      <c r="C615" s="131"/>
      <c r="D615" s="131"/>
      <c r="E615" s="131"/>
      <c r="F615" s="131"/>
      <c r="G615" s="131"/>
      <c r="H615" s="131"/>
      <c r="I615" s="131"/>
      <c r="J615" s="131"/>
      <c r="K615" s="131"/>
      <c r="L615" s="131"/>
      <c r="M615" s="131"/>
      <c r="N615" s="131"/>
      <c r="O615" s="35" t="s">
        <v>4295</v>
      </c>
    </row>
    <row r="616" spans="1:15">
      <c r="A616" s="1003" t="s">
        <v>4298</v>
      </c>
      <c r="B616" s="8" t="s">
        <v>4636</v>
      </c>
      <c r="C616" s="131"/>
      <c r="D616" s="131"/>
      <c r="E616" s="131"/>
      <c r="F616" s="131"/>
      <c r="G616" s="131"/>
      <c r="H616" s="131"/>
      <c r="I616" s="131"/>
      <c r="J616" s="131"/>
      <c r="K616" s="131"/>
      <c r="L616" s="131"/>
      <c r="M616" s="131"/>
      <c r="N616" s="131"/>
      <c r="O616" s="124" t="s">
        <v>4299</v>
      </c>
    </row>
    <row r="617" spans="1:15">
      <c r="A617" s="1003" t="s">
        <v>4637</v>
      </c>
      <c r="B617" s="8" t="s">
        <v>4638</v>
      </c>
      <c r="C617" s="131"/>
      <c r="D617" s="131"/>
      <c r="E617" s="131"/>
      <c r="F617" s="131"/>
      <c r="G617" s="131"/>
      <c r="H617" s="131"/>
      <c r="I617" s="131"/>
      <c r="J617" s="131"/>
      <c r="K617" s="131"/>
      <c r="L617" s="131"/>
      <c r="M617" s="131"/>
      <c r="N617" s="131"/>
      <c r="O617" s="124" t="s">
        <v>4639</v>
      </c>
    </row>
    <row r="618" spans="1:15">
      <c r="A618" s="1003" t="s">
        <v>4321</v>
      </c>
      <c r="B618" s="8" t="s">
        <v>4640</v>
      </c>
      <c r="C618" s="131"/>
      <c r="D618" s="131"/>
      <c r="E618" s="131"/>
      <c r="F618" s="131"/>
      <c r="G618" s="131"/>
      <c r="H618" s="131"/>
      <c r="I618" s="131"/>
      <c r="J618" s="131"/>
      <c r="K618" s="131"/>
      <c r="L618" s="131"/>
      <c r="M618" s="131"/>
      <c r="N618" s="131"/>
      <c r="O618" s="124" t="s">
        <v>4323</v>
      </c>
    </row>
    <row r="619" spans="1:15">
      <c r="A619" s="321" t="s">
        <v>4641</v>
      </c>
      <c r="B619" s="8" t="s">
        <v>4642</v>
      </c>
      <c r="C619" s="131"/>
      <c r="D619" s="131"/>
      <c r="E619" s="131"/>
      <c r="F619" s="131"/>
      <c r="G619" s="131"/>
      <c r="H619" s="131"/>
      <c r="I619" s="131"/>
      <c r="J619" s="131"/>
      <c r="K619" s="131"/>
      <c r="L619" s="131"/>
      <c r="M619" s="131"/>
      <c r="N619" s="131"/>
      <c r="O619" s="124" t="s">
        <v>4304</v>
      </c>
    </row>
    <row r="620" spans="1:15">
      <c r="A620" s="321" t="s">
        <v>4395</v>
      </c>
      <c r="B620" s="8" t="s">
        <v>4643</v>
      </c>
      <c r="C620" s="131"/>
      <c r="D620" s="131"/>
      <c r="E620" s="131"/>
      <c r="F620" s="131"/>
      <c r="G620" s="131"/>
      <c r="H620" s="131"/>
      <c r="I620" s="131"/>
      <c r="J620" s="131"/>
      <c r="K620" s="131"/>
      <c r="L620" s="131"/>
      <c r="M620" s="131"/>
      <c r="N620" s="131"/>
      <c r="O620" s="35" t="s">
        <v>4396</v>
      </c>
    </row>
    <row r="621" spans="1:15">
      <c r="A621" s="321" t="s">
        <v>4305</v>
      </c>
      <c r="B621" s="8" t="s">
        <v>4644</v>
      </c>
      <c r="C621" s="131"/>
      <c r="D621" s="131"/>
      <c r="E621" s="131"/>
      <c r="F621" s="131"/>
      <c r="G621" s="131"/>
      <c r="H621" s="131"/>
      <c r="I621" s="131"/>
      <c r="J621" s="131"/>
      <c r="K621" s="131"/>
      <c r="L621" s="131"/>
      <c r="M621" s="131"/>
      <c r="N621" s="131"/>
      <c r="O621" s="124" t="s">
        <v>4306</v>
      </c>
    </row>
    <row r="622" spans="1:15">
      <c r="A622" s="321" t="s">
        <v>4307</v>
      </c>
      <c r="B622" s="8" t="s">
        <v>4645</v>
      </c>
      <c r="C622" s="131"/>
      <c r="D622" s="131"/>
      <c r="E622" s="131"/>
      <c r="F622" s="131"/>
      <c r="G622" s="131"/>
      <c r="H622" s="131"/>
      <c r="I622" s="131"/>
      <c r="J622" s="131"/>
      <c r="K622" s="131"/>
      <c r="L622" s="131"/>
      <c r="M622" s="131"/>
      <c r="N622" s="131"/>
      <c r="O622" s="124" t="s">
        <v>4308</v>
      </c>
    </row>
    <row r="623" spans="1:15">
      <c r="A623" s="321" t="s">
        <v>4309</v>
      </c>
      <c r="B623" s="8" t="s">
        <v>4646</v>
      </c>
      <c r="C623" s="131"/>
      <c r="D623" s="131"/>
      <c r="E623" s="131"/>
      <c r="F623" s="131"/>
      <c r="G623" s="131"/>
      <c r="H623" s="131"/>
      <c r="I623" s="131"/>
      <c r="J623" s="131"/>
      <c r="K623" s="131"/>
      <c r="L623" s="131"/>
      <c r="M623" s="131"/>
      <c r="N623" s="131"/>
      <c r="O623" s="124" t="s">
        <v>4310</v>
      </c>
    </row>
    <row r="624" spans="1:15">
      <c r="A624" s="321" t="s">
        <v>4311</v>
      </c>
      <c r="B624" s="8" t="s">
        <v>4647</v>
      </c>
      <c r="C624" s="131"/>
      <c r="D624" s="131"/>
      <c r="E624" s="131"/>
      <c r="F624" s="131"/>
      <c r="G624" s="131"/>
      <c r="H624" s="131"/>
      <c r="I624" s="131"/>
      <c r="J624" s="131"/>
      <c r="K624" s="131"/>
      <c r="L624" s="131"/>
      <c r="M624" s="131"/>
      <c r="N624" s="131"/>
      <c r="O624" s="35" t="s">
        <v>4312</v>
      </c>
    </row>
    <row r="625" spans="1:15">
      <c r="A625" s="321" t="s">
        <v>4397</v>
      </c>
      <c r="B625" s="8" t="s">
        <v>4648</v>
      </c>
      <c r="C625" s="131"/>
      <c r="D625" s="131"/>
      <c r="E625" s="131"/>
      <c r="F625" s="131"/>
      <c r="G625" s="131"/>
      <c r="H625" s="131"/>
      <c r="I625" s="131"/>
      <c r="J625" s="131"/>
      <c r="K625" s="131"/>
      <c r="L625" s="131"/>
      <c r="M625" s="131"/>
      <c r="N625" s="131"/>
      <c r="O625" s="124" t="s">
        <v>4398</v>
      </c>
    </row>
    <row r="626" spans="1:15">
      <c r="A626" s="1003" t="s">
        <v>4649</v>
      </c>
      <c r="B626" s="8" t="s">
        <v>4650</v>
      </c>
      <c r="C626" s="131"/>
      <c r="D626" s="131"/>
      <c r="E626" s="131"/>
      <c r="F626" s="131"/>
      <c r="G626" s="131"/>
      <c r="H626" s="131"/>
      <c r="I626" s="131"/>
      <c r="J626" s="131"/>
      <c r="K626" s="131"/>
      <c r="L626" s="131"/>
      <c r="M626" s="131"/>
      <c r="N626" s="131"/>
      <c r="O626" s="124" t="s">
        <v>4651</v>
      </c>
    </row>
    <row r="627" spans="1:15">
      <c r="A627" s="1003" t="s">
        <v>4652</v>
      </c>
      <c r="B627" s="8" t="s">
        <v>4653</v>
      </c>
      <c r="C627" s="131"/>
      <c r="D627" s="131"/>
      <c r="E627" s="131"/>
      <c r="F627" s="131"/>
      <c r="G627" s="131"/>
      <c r="H627" s="131"/>
      <c r="I627" s="131"/>
      <c r="J627" s="131"/>
      <c r="K627" s="131"/>
      <c r="L627" s="131"/>
      <c r="M627" s="131"/>
      <c r="N627" s="131"/>
      <c r="O627" s="124" t="s">
        <v>4654</v>
      </c>
    </row>
    <row r="628" spans="1:15">
      <c r="A628" s="1003" t="s">
        <v>4313</v>
      </c>
      <c r="B628" s="8" t="s">
        <v>4655</v>
      </c>
      <c r="C628" s="131"/>
      <c r="D628" s="131"/>
      <c r="E628" s="131"/>
      <c r="F628" s="131"/>
      <c r="G628" s="131"/>
      <c r="H628" s="131"/>
      <c r="I628" s="131"/>
      <c r="J628" s="131"/>
      <c r="K628" s="131"/>
      <c r="L628" s="131"/>
      <c r="M628" s="131"/>
      <c r="N628" s="131"/>
      <c r="O628" s="124" t="s">
        <v>4314</v>
      </c>
    </row>
    <row r="629" spans="1:15">
      <c r="A629" s="1003" t="s">
        <v>4399</v>
      </c>
      <c r="B629" s="8" t="s">
        <v>4656</v>
      </c>
      <c r="C629" s="131"/>
      <c r="D629" s="131"/>
      <c r="E629" s="131"/>
      <c r="F629" s="131"/>
      <c r="G629" s="131"/>
      <c r="H629" s="131"/>
      <c r="I629" s="131"/>
      <c r="J629" s="131"/>
      <c r="K629" s="131"/>
      <c r="L629" s="131"/>
      <c r="M629" s="131"/>
      <c r="N629" s="131"/>
      <c r="O629" s="124" t="s">
        <v>4400</v>
      </c>
    </row>
    <row r="630" spans="1:15">
      <c r="A630" s="1003" t="s">
        <v>4315</v>
      </c>
      <c r="B630" s="8" t="s">
        <v>4657</v>
      </c>
      <c r="C630" s="131"/>
      <c r="D630" s="131"/>
      <c r="E630" s="131"/>
      <c r="F630" s="131"/>
      <c r="G630" s="131"/>
      <c r="H630" s="131"/>
      <c r="I630" s="131"/>
      <c r="J630" s="131"/>
      <c r="K630" s="131"/>
      <c r="L630" s="131"/>
      <c r="M630" s="131"/>
      <c r="N630" s="131"/>
      <c r="O630" s="124" t="s">
        <v>4316</v>
      </c>
    </row>
    <row r="631" spans="1:15">
      <c r="A631" s="1003" t="s">
        <v>4317</v>
      </c>
      <c r="B631" s="8" t="s">
        <v>4658</v>
      </c>
      <c r="C631" s="131"/>
      <c r="D631" s="131"/>
      <c r="E631" s="131"/>
      <c r="F631" s="131"/>
      <c r="G631" s="131"/>
      <c r="H631" s="131"/>
      <c r="I631" s="131"/>
      <c r="J631" s="131"/>
      <c r="K631" s="131"/>
      <c r="L631" s="131"/>
      <c r="M631" s="131"/>
      <c r="N631" s="131"/>
      <c r="O631" s="124" t="s">
        <v>4318</v>
      </c>
    </row>
    <row r="632" spans="1:15">
      <c r="A632" s="1003" t="s">
        <v>4319</v>
      </c>
      <c r="B632" s="8" t="s">
        <v>4659</v>
      </c>
      <c r="C632" s="131"/>
      <c r="D632" s="131"/>
      <c r="E632" s="131"/>
      <c r="F632" s="131"/>
      <c r="G632" s="131"/>
      <c r="H632" s="131"/>
      <c r="I632" s="131"/>
      <c r="J632" s="131"/>
      <c r="K632" s="131"/>
      <c r="L632" s="131"/>
      <c r="M632" s="131"/>
      <c r="N632" s="131"/>
      <c r="O632" s="124" t="s">
        <v>4320</v>
      </c>
    </row>
    <row r="633" spans="1:15">
      <c r="A633" s="1003" t="s">
        <v>4401</v>
      </c>
      <c r="B633" s="8" t="s">
        <v>4660</v>
      </c>
      <c r="C633" s="131"/>
      <c r="D633" s="131"/>
      <c r="E633" s="131"/>
      <c r="F633" s="131"/>
      <c r="G633" s="131"/>
      <c r="H633" s="131"/>
      <c r="I633" s="131"/>
      <c r="J633" s="131"/>
      <c r="K633" s="131"/>
      <c r="L633" s="131"/>
      <c r="M633" s="131"/>
      <c r="N633" s="131"/>
      <c r="O633" s="124" t="s">
        <v>4402</v>
      </c>
    </row>
    <row r="634" spans="1:15">
      <c r="A634" s="1003" t="s">
        <v>4403</v>
      </c>
      <c r="B634" s="8" t="s">
        <v>4661</v>
      </c>
      <c r="C634" s="131"/>
      <c r="D634" s="131"/>
      <c r="E634" s="131"/>
      <c r="F634" s="131"/>
      <c r="G634" s="131"/>
      <c r="H634" s="131"/>
      <c r="I634" s="131"/>
      <c r="J634" s="131"/>
      <c r="K634" s="131"/>
      <c r="L634" s="131"/>
      <c r="M634" s="131"/>
      <c r="N634" s="131"/>
      <c r="O634" s="35" t="s">
        <v>4404</v>
      </c>
    </row>
    <row r="635" spans="1:15">
      <c r="A635" s="1003" t="s">
        <v>4405</v>
      </c>
      <c r="B635" s="8" t="s">
        <v>4662</v>
      </c>
      <c r="C635" s="131"/>
      <c r="D635" s="131"/>
      <c r="E635" s="131"/>
      <c r="F635" s="131"/>
      <c r="G635" s="131"/>
      <c r="H635" s="131"/>
      <c r="I635" s="131"/>
      <c r="J635" s="131"/>
      <c r="K635" s="131"/>
      <c r="L635" s="131"/>
      <c r="M635" s="131"/>
      <c r="N635" s="131"/>
      <c r="O635" s="124" t="s">
        <v>4406</v>
      </c>
    </row>
    <row r="636" spans="1:15">
      <c r="A636" s="1003" t="s">
        <v>4300</v>
      </c>
      <c r="B636" s="8" t="s">
        <v>4663</v>
      </c>
      <c r="C636" s="131"/>
      <c r="D636" s="131"/>
      <c r="E636" s="131"/>
      <c r="F636" s="131"/>
      <c r="G636" s="131"/>
      <c r="H636" s="131"/>
      <c r="I636" s="131"/>
      <c r="J636" s="131"/>
      <c r="K636" s="131"/>
      <c r="L636" s="131"/>
      <c r="M636" s="131"/>
      <c r="N636" s="131"/>
      <c r="O636" s="124" t="s">
        <v>4302</v>
      </c>
    </row>
    <row r="637" spans="1:15">
      <c r="A637" s="1003" t="s">
        <v>4324</v>
      </c>
      <c r="B637" s="8" t="s">
        <v>4664</v>
      </c>
      <c r="C637" s="131"/>
      <c r="D637" s="131"/>
      <c r="E637" s="131"/>
      <c r="F637" s="131"/>
      <c r="G637" s="131"/>
      <c r="H637" s="131"/>
      <c r="I637" s="131"/>
      <c r="J637" s="131"/>
      <c r="K637" s="131"/>
      <c r="L637" s="131"/>
      <c r="M637" s="131"/>
      <c r="N637" s="131"/>
      <c r="O637" s="124" t="s">
        <v>4325</v>
      </c>
    </row>
    <row r="638" spans="1:15">
      <c r="A638" s="1003" t="s">
        <v>4326</v>
      </c>
      <c r="B638" s="8" t="s">
        <v>4665</v>
      </c>
      <c r="C638" s="131"/>
      <c r="D638" s="131"/>
      <c r="E638" s="131"/>
      <c r="F638" s="131"/>
      <c r="G638" s="131"/>
      <c r="H638" s="131"/>
      <c r="I638" s="131"/>
      <c r="J638" s="131"/>
      <c r="K638" s="131"/>
      <c r="L638" s="131"/>
      <c r="M638" s="131"/>
      <c r="N638" s="131"/>
      <c r="O638" s="124" t="s">
        <v>4327</v>
      </c>
    </row>
    <row r="639" spans="1:15">
      <c r="A639" s="1003" t="s">
        <v>4666</v>
      </c>
      <c r="B639" s="8" t="s">
        <v>4667</v>
      </c>
      <c r="C639" s="131"/>
      <c r="D639" s="131"/>
      <c r="E639" s="131"/>
      <c r="F639" s="131"/>
      <c r="G639" s="131"/>
      <c r="H639" s="131"/>
      <c r="I639" s="131"/>
      <c r="J639" s="131"/>
      <c r="K639" s="131"/>
      <c r="L639" s="131"/>
      <c r="M639" s="131"/>
      <c r="N639" s="131"/>
      <c r="O639" s="124" t="s">
        <v>4668</v>
      </c>
    </row>
    <row r="640" spans="1:15">
      <c r="A640" s="1003" t="s">
        <v>4328</v>
      </c>
      <c r="B640" s="8" t="s">
        <v>4669</v>
      </c>
      <c r="C640" s="131"/>
      <c r="D640" s="131"/>
      <c r="E640" s="131"/>
      <c r="F640" s="131"/>
      <c r="G640" s="131"/>
      <c r="H640" s="131"/>
      <c r="I640" s="131"/>
      <c r="J640" s="131"/>
      <c r="K640" s="131"/>
      <c r="L640" s="131"/>
      <c r="M640" s="131"/>
      <c r="N640" s="131"/>
      <c r="O640" s="124" t="s">
        <v>4329</v>
      </c>
    </row>
    <row r="641" spans="1:16">
      <c r="A641" s="1053" t="s">
        <v>4670</v>
      </c>
      <c r="B641" s="8" t="s">
        <v>4671</v>
      </c>
      <c r="C641" s="38"/>
      <c r="D641" s="38"/>
      <c r="E641" s="38"/>
      <c r="F641" s="38"/>
      <c r="G641" s="38"/>
      <c r="H641" s="38"/>
      <c r="I641" s="38"/>
      <c r="J641" s="38"/>
      <c r="K641" s="131"/>
      <c r="L641" s="131"/>
      <c r="M641" s="131"/>
      <c r="N641" s="131"/>
      <c r="P641" s="1014" t="s">
        <v>205</v>
      </c>
    </row>
    <row r="642" spans="1:16">
      <c r="A642" s="1003" t="s">
        <v>4672</v>
      </c>
      <c r="B642" s="8" t="s">
        <v>4673</v>
      </c>
      <c r="C642" s="38"/>
      <c r="D642" s="38"/>
      <c r="E642" s="38"/>
      <c r="F642" s="38"/>
      <c r="G642" s="38"/>
      <c r="H642" s="38"/>
      <c r="I642" s="38"/>
      <c r="J642" s="38"/>
      <c r="K642" s="131"/>
      <c r="L642" s="38"/>
      <c r="M642" s="38"/>
      <c r="N642" s="131"/>
      <c r="P642" s="1014" t="s">
        <v>206</v>
      </c>
    </row>
    <row r="643" spans="1:16">
      <c r="A643" s="1053" t="s">
        <v>4674</v>
      </c>
      <c r="B643" s="8" t="s">
        <v>4675</v>
      </c>
      <c r="C643" s="38"/>
      <c r="D643" s="38"/>
      <c r="E643" s="38"/>
      <c r="F643" s="38"/>
      <c r="G643" s="38"/>
      <c r="H643" s="38"/>
      <c r="I643" s="38"/>
      <c r="J643" s="38"/>
      <c r="K643" s="131"/>
      <c r="L643" s="38"/>
      <c r="M643" s="38"/>
      <c r="N643" s="131"/>
      <c r="P643" s="1014"/>
    </row>
    <row r="644" spans="1:16">
      <c r="K644" s="42" t="s">
        <v>3764</v>
      </c>
      <c r="L644" s="42" t="s">
        <v>3764</v>
      </c>
      <c r="M644" s="42" t="s">
        <v>3764</v>
      </c>
      <c r="N644" s="42" t="s">
        <v>3764</v>
      </c>
    </row>
    <row r="645" spans="1:16">
      <c r="C645" s="42"/>
      <c r="D645" s="42" t="s">
        <v>90</v>
      </c>
      <c r="E645" s="42"/>
      <c r="F645" s="42" t="s">
        <v>90</v>
      </c>
      <c r="G645" s="42"/>
      <c r="H645" s="42" t="s">
        <v>90</v>
      </c>
      <c r="I645" s="42"/>
      <c r="J645" s="42" t="s">
        <v>90</v>
      </c>
      <c r="K645" s="42" t="s">
        <v>90</v>
      </c>
      <c r="L645" s="42" t="s">
        <v>90</v>
      </c>
      <c r="M645" s="42" t="s">
        <v>90</v>
      </c>
      <c r="N645" s="42" t="s">
        <v>90</v>
      </c>
    </row>
    <row r="646" spans="1:16">
      <c r="C646" s="42" t="s">
        <v>4676</v>
      </c>
      <c r="D646" s="42" t="s">
        <v>4676</v>
      </c>
      <c r="E646" s="42" t="s">
        <v>4677</v>
      </c>
      <c r="F646" s="42" t="s">
        <v>4677</v>
      </c>
      <c r="G646" s="42" t="s">
        <v>4678</v>
      </c>
      <c r="H646" s="42" t="s">
        <v>4678</v>
      </c>
      <c r="I646" s="42" t="s">
        <v>4679</v>
      </c>
      <c r="J646" s="42" t="s">
        <v>4679</v>
      </c>
      <c r="K646" s="42" t="s">
        <v>4067</v>
      </c>
      <c r="L646" s="42" t="s">
        <v>4067</v>
      </c>
      <c r="M646" s="42" t="s">
        <v>4067</v>
      </c>
      <c r="N646" s="42" t="s">
        <v>4067</v>
      </c>
    </row>
    <row r="647" spans="1:16">
      <c r="C647" s="41" t="s">
        <v>114</v>
      </c>
      <c r="D647" s="41" t="s">
        <v>91</v>
      </c>
      <c r="E647" s="41" t="s">
        <v>114</v>
      </c>
      <c r="F647" s="41" t="s">
        <v>91</v>
      </c>
      <c r="G647" s="41" t="s">
        <v>114</v>
      </c>
      <c r="H647" s="41" t="s">
        <v>91</v>
      </c>
      <c r="I647" s="41" t="s">
        <v>114</v>
      </c>
      <c r="J647" s="41" t="s">
        <v>91</v>
      </c>
      <c r="K647" s="41" t="s">
        <v>91</v>
      </c>
      <c r="L647" s="41" t="s">
        <v>91</v>
      </c>
      <c r="M647" s="325" t="s">
        <v>91</v>
      </c>
      <c r="N647" s="325" t="s">
        <v>91</v>
      </c>
    </row>
    <row r="648" spans="1:16">
      <c r="C648" s="47" t="s">
        <v>3765</v>
      </c>
      <c r="D648" s="47" t="s">
        <v>3765</v>
      </c>
      <c r="E648" s="47" t="s">
        <v>3765</v>
      </c>
      <c r="F648" s="47" t="s">
        <v>3765</v>
      </c>
      <c r="G648" s="47" t="s">
        <v>3765</v>
      </c>
      <c r="H648" s="47" t="s">
        <v>3765</v>
      </c>
      <c r="I648" s="47" t="s">
        <v>3765</v>
      </c>
      <c r="J648" s="47" t="s">
        <v>3765</v>
      </c>
      <c r="K648" s="47" t="s">
        <v>3765</v>
      </c>
      <c r="L648" s="47" t="s">
        <v>3765</v>
      </c>
      <c r="M648" s="47" t="s">
        <v>3765</v>
      </c>
      <c r="N648" s="47" t="s">
        <v>3765</v>
      </c>
    </row>
    <row r="649" spans="1:16">
      <c r="C649" s="41" t="s">
        <v>4680</v>
      </c>
      <c r="D649" s="41" t="s">
        <v>159</v>
      </c>
      <c r="E649" s="41" t="s">
        <v>4680</v>
      </c>
      <c r="F649" s="41" t="s">
        <v>159</v>
      </c>
      <c r="G649" s="41" t="s">
        <v>4680</v>
      </c>
      <c r="H649" s="41" t="s">
        <v>159</v>
      </c>
      <c r="I649" s="41" t="s">
        <v>4680</v>
      </c>
      <c r="J649" s="41" t="s">
        <v>159</v>
      </c>
      <c r="K649" s="41" t="s">
        <v>176</v>
      </c>
      <c r="L649" s="41" t="s">
        <v>176</v>
      </c>
      <c r="M649" s="41" t="s">
        <v>176</v>
      </c>
      <c r="N649" s="41" t="s">
        <v>176</v>
      </c>
    </row>
    <row r="650" spans="1:16">
      <c r="C650" s="41"/>
      <c r="D650" s="41"/>
      <c r="E650" s="41"/>
      <c r="F650" s="41"/>
      <c r="G650" s="41"/>
      <c r="H650" s="41"/>
      <c r="I650" s="41"/>
      <c r="J650" s="41"/>
      <c r="K650" s="41"/>
      <c r="L650" s="41" t="s">
        <v>4385</v>
      </c>
      <c r="M650" s="325" t="s">
        <v>4386</v>
      </c>
      <c r="N650" s="325" t="s">
        <v>3976</v>
      </c>
    </row>
    <row r="652" spans="1:16">
      <c r="A652" s="1" t="s">
        <v>4847</v>
      </c>
    </row>
    <row r="653" spans="1:16">
      <c r="A653" s="224" t="s">
        <v>109</v>
      </c>
    </row>
    <row r="654" spans="1:16">
      <c r="A654" s="224" t="s">
        <v>304</v>
      </c>
      <c r="B654" s="906" t="s">
        <v>339</v>
      </c>
      <c r="C654" s="597" t="s">
        <v>156</v>
      </c>
      <c r="D654" s="941" t="s">
        <v>313</v>
      </c>
    </row>
    <row r="655" spans="1:16">
      <c r="A655" s="224" t="s">
        <v>320</v>
      </c>
      <c r="B655" s="906" t="s">
        <v>314</v>
      </c>
      <c r="C655" s="597" t="s">
        <v>162</v>
      </c>
      <c r="D655" s="941" t="s">
        <v>315</v>
      </c>
    </row>
    <row r="657" spans="1:12">
      <c r="A657" s="165" t="s">
        <v>4682</v>
      </c>
    </row>
    <row r="659" spans="1:12" ht="15" customHeight="1">
      <c r="C659" s="2202" t="s">
        <v>4683</v>
      </c>
      <c r="D659" s="2198" t="s">
        <v>4684</v>
      </c>
      <c r="E659" s="2200"/>
      <c r="F659" s="2200"/>
      <c r="G659" s="2199"/>
      <c r="H659" s="2202" t="s">
        <v>4286</v>
      </c>
      <c r="I659" s="2202" t="s">
        <v>4287</v>
      </c>
      <c r="J659" s="2202" t="s">
        <v>4288</v>
      </c>
      <c r="K659" s="2202" t="s">
        <v>4289</v>
      </c>
    </row>
    <row r="660" spans="1:12" ht="37.5" customHeight="1">
      <c r="C660" s="2203"/>
      <c r="D660" s="168" t="s">
        <v>4621</v>
      </c>
      <c r="E660" s="168" t="s">
        <v>4622</v>
      </c>
      <c r="F660" s="168" t="s">
        <v>4623</v>
      </c>
      <c r="G660" s="168" t="s">
        <v>4624</v>
      </c>
      <c r="H660" s="2203"/>
      <c r="I660" s="2203"/>
      <c r="J660" s="2203"/>
      <c r="K660" s="2203"/>
    </row>
    <row r="661" spans="1:12">
      <c r="C661" s="8" t="s">
        <v>2965</v>
      </c>
      <c r="D661" s="8" t="s">
        <v>2966</v>
      </c>
      <c r="E661" s="8" t="s">
        <v>2967</v>
      </c>
      <c r="F661" s="8" t="s">
        <v>2969</v>
      </c>
      <c r="G661" s="8" t="s">
        <v>2970</v>
      </c>
      <c r="H661" s="8" t="s">
        <v>2971</v>
      </c>
      <c r="I661" s="8" t="s">
        <v>4685</v>
      </c>
      <c r="J661" s="8" t="s">
        <v>4686</v>
      </c>
      <c r="K661" s="8" t="s">
        <v>2972</v>
      </c>
    </row>
    <row r="662" spans="1:12">
      <c r="A662" s="908" t="s">
        <v>4682</v>
      </c>
      <c r="B662" s="8"/>
      <c r="C662" s="38"/>
      <c r="D662" s="38"/>
      <c r="E662" s="38"/>
      <c r="F662" s="38"/>
      <c r="G662" s="38"/>
      <c r="H662" s="38"/>
      <c r="I662" s="38"/>
      <c r="J662" s="38"/>
      <c r="K662" s="38"/>
    </row>
    <row r="663" spans="1:12">
      <c r="A663" s="321" t="s">
        <v>4290</v>
      </c>
      <c r="B663" s="8" t="s">
        <v>4687</v>
      </c>
      <c r="C663" s="131"/>
      <c r="D663" s="131"/>
      <c r="E663" s="131"/>
      <c r="F663" s="131"/>
      <c r="G663" s="131"/>
      <c r="H663" s="131"/>
      <c r="I663" s="131"/>
      <c r="J663" s="131"/>
      <c r="K663" s="131"/>
      <c r="L663" s="124" t="s">
        <v>4291</v>
      </c>
    </row>
    <row r="664" spans="1:12">
      <c r="A664" s="1003" t="s">
        <v>4292</v>
      </c>
      <c r="B664" s="8" t="s">
        <v>4688</v>
      </c>
      <c r="C664" s="131"/>
      <c r="D664" s="131"/>
      <c r="E664" s="131"/>
      <c r="F664" s="131"/>
      <c r="G664" s="131"/>
      <c r="H664" s="131"/>
      <c r="I664" s="131"/>
      <c r="J664" s="131"/>
      <c r="K664" s="131"/>
      <c r="L664" s="124" t="s">
        <v>4293</v>
      </c>
    </row>
    <row r="665" spans="1:12">
      <c r="A665" s="1003" t="s">
        <v>4389</v>
      </c>
      <c r="B665" s="8" t="s">
        <v>4689</v>
      </c>
      <c r="C665" s="131"/>
      <c r="D665" s="131"/>
      <c r="E665" s="131"/>
      <c r="F665" s="131"/>
      <c r="G665" s="131"/>
      <c r="H665" s="131"/>
      <c r="I665" s="131"/>
      <c r="J665" s="131"/>
      <c r="K665" s="131"/>
      <c r="L665" s="124" t="s">
        <v>4390</v>
      </c>
    </row>
    <row r="666" spans="1:12">
      <c r="A666" s="1003" t="s">
        <v>4391</v>
      </c>
      <c r="B666" s="8" t="s">
        <v>4690</v>
      </c>
      <c r="C666" s="131"/>
      <c r="D666" s="131"/>
      <c r="E666" s="131"/>
      <c r="F666" s="131"/>
      <c r="G666" s="131"/>
      <c r="H666" s="131"/>
      <c r="I666" s="131"/>
      <c r="J666" s="131"/>
      <c r="K666" s="131"/>
      <c r="L666" s="124" t="s">
        <v>4392</v>
      </c>
    </row>
    <row r="667" spans="1:12">
      <c r="A667" s="1003" t="s">
        <v>4393</v>
      </c>
      <c r="B667" s="8" t="s">
        <v>4691</v>
      </c>
      <c r="C667" s="131"/>
      <c r="D667" s="131"/>
      <c r="E667" s="131"/>
      <c r="F667" s="131"/>
      <c r="G667" s="131"/>
      <c r="H667" s="131"/>
      <c r="I667" s="131"/>
      <c r="J667" s="131"/>
      <c r="K667" s="131"/>
      <c r="L667" s="124" t="s">
        <v>4394</v>
      </c>
    </row>
    <row r="668" spans="1:12">
      <c r="A668" s="1003" t="s">
        <v>4294</v>
      </c>
      <c r="B668" s="8" t="s">
        <v>4692</v>
      </c>
      <c r="C668" s="131"/>
      <c r="D668" s="131"/>
      <c r="E668" s="131"/>
      <c r="F668" s="131"/>
      <c r="G668" s="131"/>
      <c r="H668" s="131"/>
      <c r="I668" s="131"/>
      <c r="J668" s="131"/>
      <c r="K668" s="131"/>
      <c r="L668" s="35" t="s">
        <v>4295</v>
      </c>
    </row>
    <row r="669" spans="1:12">
      <c r="A669" s="1003" t="s">
        <v>4298</v>
      </c>
      <c r="B669" s="8" t="s">
        <v>4693</v>
      </c>
      <c r="C669" s="131"/>
      <c r="D669" s="131"/>
      <c r="E669" s="131"/>
      <c r="F669" s="131"/>
      <c r="G669" s="131"/>
      <c r="H669" s="131"/>
      <c r="I669" s="131"/>
      <c r="J669" s="131"/>
      <c r="K669" s="131"/>
      <c r="L669" s="124" t="s">
        <v>4299</v>
      </c>
    </row>
    <row r="670" spans="1:12">
      <c r="A670" s="1003" t="s">
        <v>4637</v>
      </c>
      <c r="B670" s="8" t="s">
        <v>4694</v>
      </c>
      <c r="C670" s="131"/>
      <c r="D670" s="131"/>
      <c r="E670" s="131"/>
      <c r="F670" s="131"/>
      <c r="G670" s="131"/>
      <c r="H670" s="131"/>
      <c r="I670" s="131"/>
      <c r="J670" s="131"/>
      <c r="K670" s="131"/>
      <c r="L670" s="124" t="s">
        <v>4639</v>
      </c>
    </row>
    <row r="671" spans="1:12">
      <c r="A671" s="1003" t="s">
        <v>4321</v>
      </c>
      <c r="B671" s="8" t="s">
        <v>4695</v>
      </c>
      <c r="C671" s="131"/>
      <c r="D671" s="131"/>
      <c r="E671" s="131"/>
      <c r="F671" s="131"/>
      <c r="G671" s="131"/>
      <c r="H671" s="131"/>
      <c r="I671" s="131"/>
      <c r="J671" s="131"/>
      <c r="K671" s="131"/>
      <c r="L671" s="124" t="s">
        <v>4323</v>
      </c>
    </row>
    <row r="672" spans="1:12">
      <c r="A672" s="1003" t="s">
        <v>4696</v>
      </c>
      <c r="B672" s="8" t="s">
        <v>4697</v>
      </c>
      <c r="C672" s="131"/>
      <c r="D672" s="131"/>
      <c r="E672" s="131"/>
      <c r="F672" s="131"/>
      <c r="G672" s="131"/>
      <c r="H672" s="131"/>
      <c r="I672" s="131"/>
      <c r="J672" s="131"/>
      <c r="K672" s="131"/>
      <c r="L672" s="124" t="s">
        <v>4698</v>
      </c>
    </row>
    <row r="673" spans="1:12">
      <c r="A673" s="1003" t="s">
        <v>4395</v>
      </c>
      <c r="B673" s="8" t="s">
        <v>4699</v>
      </c>
      <c r="C673" s="131"/>
      <c r="D673" s="131"/>
      <c r="E673" s="131"/>
      <c r="F673" s="131"/>
      <c r="G673" s="131"/>
      <c r="H673" s="131"/>
      <c r="I673" s="131"/>
      <c r="J673" s="131"/>
      <c r="K673" s="131"/>
      <c r="L673" s="35" t="s">
        <v>4396</v>
      </c>
    </row>
    <row r="674" spans="1:12">
      <c r="A674" s="1003" t="s">
        <v>4305</v>
      </c>
      <c r="B674" s="8" t="s">
        <v>4700</v>
      </c>
      <c r="C674" s="131"/>
      <c r="D674" s="131"/>
      <c r="E674" s="131"/>
      <c r="F674" s="131"/>
      <c r="G674" s="131"/>
      <c r="H674" s="131"/>
      <c r="I674" s="131"/>
      <c r="J674" s="131"/>
      <c r="K674" s="131"/>
      <c r="L674" s="124" t="s">
        <v>4306</v>
      </c>
    </row>
    <row r="675" spans="1:12">
      <c r="A675" s="1003" t="s">
        <v>4307</v>
      </c>
      <c r="B675" s="8" t="s">
        <v>4701</v>
      </c>
      <c r="C675" s="131"/>
      <c r="D675" s="131"/>
      <c r="E675" s="131"/>
      <c r="F675" s="131"/>
      <c r="G675" s="131"/>
      <c r="H675" s="131"/>
      <c r="I675" s="131"/>
      <c r="J675" s="131"/>
      <c r="K675" s="131"/>
      <c r="L675" s="124" t="s">
        <v>4308</v>
      </c>
    </row>
    <row r="676" spans="1:12">
      <c r="A676" s="1003" t="s">
        <v>4309</v>
      </c>
      <c r="B676" s="8" t="s">
        <v>4702</v>
      </c>
      <c r="C676" s="131"/>
      <c r="D676" s="131"/>
      <c r="E676" s="131"/>
      <c r="F676" s="131"/>
      <c r="G676" s="131"/>
      <c r="H676" s="131"/>
      <c r="I676" s="131"/>
      <c r="J676" s="131"/>
      <c r="K676" s="131"/>
      <c r="L676" s="124" t="s">
        <v>4310</v>
      </c>
    </row>
    <row r="677" spans="1:12">
      <c r="A677" s="1003" t="s">
        <v>4311</v>
      </c>
      <c r="B677" s="8" t="s">
        <v>4703</v>
      </c>
      <c r="C677" s="131"/>
      <c r="D677" s="131"/>
      <c r="E677" s="131"/>
      <c r="F677" s="131"/>
      <c r="G677" s="131"/>
      <c r="H677" s="131"/>
      <c r="I677" s="131"/>
      <c r="J677" s="131"/>
      <c r="K677" s="131"/>
      <c r="L677" s="35" t="s">
        <v>4312</v>
      </c>
    </row>
    <row r="678" spans="1:12">
      <c r="A678" s="1003" t="s">
        <v>4704</v>
      </c>
      <c r="B678" s="8" t="s">
        <v>4705</v>
      </c>
      <c r="C678" s="131"/>
      <c r="D678" s="131"/>
      <c r="E678" s="131"/>
      <c r="F678" s="131"/>
      <c r="G678" s="131"/>
      <c r="H678" s="131"/>
      <c r="I678" s="131"/>
      <c r="J678" s="131"/>
      <c r="K678" s="131"/>
      <c r="L678" s="124" t="s">
        <v>4706</v>
      </c>
    </row>
    <row r="679" spans="1:12">
      <c r="A679" s="1003" t="s">
        <v>4649</v>
      </c>
      <c r="B679" s="8" t="s">
        <v>4707</v>
      </c>
      <c r="C679" s="131"/>
      <c r="D679" s="131"/>
      <c r="E679" s="131"/>
      <c r="F679" s="131"/>
      <c r="G679" s="131"/>
      <c r="H679" s="131"/>
      <c r="I679" s="131"/>
      <c r="J679" s="131"/>
      <c r="K679" s="131"/>
      <c r="L679" s="124" t="s">
        <v>4651</v>
      </c>
    </row>
    <row r="680" spans="1:12">
      <c r="A680" s="1003" t="s">
        <v>4652</v>
      </c>
      <c r="B680" s="8" t="s">
        <v>4708</v>
      </c>
      <c r="C680" s="131"/>
      <c r="D680" s="131"/>
      <c r="E680" s="131"/>
      <c r="F680" s="131"/>
      <c r="G680" s="131"/>
      <c r="H680" s="131"/>
      <c r="I680" s="131"/>
      <c r="J680" s="131"/>
      <c r="K680" s="131"/>
      <c r="L680" s="124" t="s">
        <v>4654</v>
      </c>
    </row>
    <row r="681" spans="1:12">
      <c r="A681" s="1003" t="s">
        <v>4313</v>
      </c>
      <c r="B681" s="8" t="s">
        <v>4709</v>
      </c>
      <c r="C681" s="131"/>
      <c r="D681" s="131"/>
      <c r="E681" s="131"/>
      <c r="F681" s="131"/>
      <c r="G681" s="131"/>
      <c r="H681" s="131"/>
      <c r="I681" s="131"/>
      <c r="J681" s="131"/>
      <c r="K681" s="131"/>
      <c r="L681" s="124" t="s">
        <v>4314</v>
      </c>
    </row>
    <row r="682" spans="1:12">
      <c r="A682" s="1003" t="s">
        <v>4399</v>
      </c>
      <c r="B682" s="8" t="s">
        <v>4710</v>
      </c>
      <c r="C682" s="131"/>
      <c r="D682" s="131"/>
      <c r="E682" s="131"/>
      <c r="F682" s="131"/>
      <c r="G682" s="131"/>
      <c r="H682" s="131"/>
      <c r="I682" s="131"/>
      <c r="J682" s="131"/>
      <c r="K682" s="131"/>
      <c r="L682" s="124" t="s">
        <v>4400</v>
      </c>
    </row>
    <row r="683" spans="1:12">
      <c r="A683" s="1003" t="s">
        <v>4315</v>
      </c>
      <c r="B683" s="8" t="s">
        <v>4711</v>
      </c>
      <c r="C683" s="131"/>
      <c r="D683" s="131"/>
      <c r="E683" s="131"/>
      <c r="F683" s="131"/>
      <c r="G683" s="131"/>
      <c r="H683" s="131"/>
      <c r="I683" s="131"/>
      <c r="J683" s="131"/>
      <c r="K683" s="131"/>
      <c r="L683" s="124" t="s">
        <v>4316</v>
      </c>
    </row>
    <row r="684" spans="1:12">
      <c r="A684" s="1003" t="s">
        <v>4317</v>
      </c>
      <c r="B684" s="8" t="s">
        <v>4712</v>
      </c>
      <c r="C684" s="131"/>
      <c r="D684" s="131"/>
      <c r="E684" s="131"/>
      <c r="F684" s="131"/>
      <c r="G684" s="131"/>
      <c r="H684" s="131"/>
      <c r="I684" s="131"/>
      <c r="J684" s="131"/>
      <c r="K684" s="131"/>
      <c r="L684" s="124" t="s">
        <v>4318</v>
      </c>
    </row>
    <row r="685" spans="1:12">
      <c r="A685" s="1003" t="s">
        <v>4319</v>
      </c>
      <c r="B685" s="8" t="s">
        <v>4713</v>
      </c>
      <c r="C685" s="131"/>
      <c r="D685" s="131"/>
      <c r="E685" s="131"/>
      <c r="F685" s="131"/>
      <c r="G685" s="131"/>
      <c r="H685" s="131"/>
      <c r="I685" s="131"/>
      <c r="J685" s="131"/>
      <c r="K685" s="131"/>
      <c r="L685" s="124" t="s">
        <v>4320</v>
      </c>
    </row>
    <row r="686" spans="1:12">
      <c r="A686" s="1003" t="s">
        <v>4401</v>
      </c>
      <c r="B686" s="8" t="s">
        <v>4714</v>
      </c>
      <c r="C686" s="131"/>
      <c r="D686" s="131"/>
      <c r="E686" s="131"/>
      <c r="F686" s="131"/>
      <c r="G686" s="131"/>
      <c r="H686" s="131"/>
      <c r="I686" s="131"/>
      <c r="J686" s="131"/>
      <c r="K686" s="131"/>
      <c r="L686" s="124" t="s">
        <v>4402</v>
      </c>
    </row>
    <row r="687" spans="1:12">
      <c r="A687" s="1003" t="s">
        <v>4403</v>
      </c>
      <c r="B687" s="8" t="s">
        <v>4715</v>
      </c>
      <c r="C687" s="131"/>
      <c r="D687" s="131"/>
      <c r="E687" s="131"/>
      <c r="F687" s="131"/>
      <c r="G687" s="131"/>
      <c r="H687" s="131"/>
      <c r="I687" s="131"/>
      <c r="J687" s="131"/>
      <c r="K687" s="131"/>
      <c r="L687" s="35" t="s">
        <v>4404</v>
      </c>
    </row>
    <row r="688" spans="1:12">
      <c r="A688" s="1003" t="s">
        <v>4405</v>
      </c>
      <c r="B688" s="8" t="s">
        <v>4716</v>
      </c>
      <c r="C688" s="131"/>
      <c r="D688" s="131"/>
      <c r="E688" s="131"/>
      <c r="F688" s="131"/>
      <c r="G688" s="131"/>
      <c r="H688" s="131"/>
      <c r="I688" s="131"/>
      <c r="J688" s="131"/>
      <c r="K688" s="131"/>
      <c r="L688" s="124" t="s">
        <v>4406</v>
      </c>
    </row>
    <row r="689" spans="1:12">
      <c r="A689" s="1003" t="s">
        <v>4300</v>
      </c>
      <c r="B689" s="8" t="s">
        <v>4717</v>
      </c>
      <c r="C689" s="131"/>
      <c r="D689" s="131"/>
      <c r="E689" s="131"/>
      <c r="F689" s="131"/>
      <c r="G689" s="131"/>
      <c r="H689" s="131"/>
      <c r="I689" s="131"/>
      <c r="J689" s="131"/>
      <c r="K689" s="131"/>
      <c r="L689" s="124" t="s">
        <v>4302</v>
      </c>
    </row>
    <row r="690" spans="1:12">
      <c r="A690" s="1003" t="s">
        <v>4324</v>
      </c>
      <c r="B690" s="8" t="s">
        <v>4718</v>
      </c>
      <c r="C690" s="131"/>
      <c r="D690" s="131"/>
      <c r="E690" s="131"/>
      <c r="F690" s="131"/>
      <c r="G690" s="131"/>
      <c r="H690" s="131"/>
      <c r="I690" s="131"/>
      <c r="J690" s="131"/>
      <c r="K690" s="131"/>
      <c r="L690" s="124" t="s">
        <v>4325</v>
      </c>
    </row>
    <row r="691" spans="1:12">
      <c r="A691" s="1003" t="s">
        <v>4326</v>
      </c>
      <c r="B691" s="8" t="s">
        <v>4719</v>
      </c>
      <c r="C691" s="131"/>
      <c r="D691" s="131"/>
      <c r="E691" s="131"/>
      <c r="F691" s="131"/>
      <c r="G691" s="131"/>
      <c r="H691" s="131"/>
      <c r="I691" s="131"/>
      <c r="J691" s="131"/>
      <c r="K691" s="131"/>
      <c r="L691" s="124" t="s">
        <v>4327</v>
      </c>
    </row>
    <row r="692" spans="1:12">
      <c r="A692" s="1003" t="s">
        <v>4666</v>
      </c>
      <c r="B692" s="8" t="s">
        <v>4720</v>
      </c>
      <c r="C692" s="131"/>
      <c r="D692" s="131"/>
      <c r="E692" s="131"/>
      <c r="F692" s="131"/>
      <c r="G692" s="131"/>
      <c r="H692" s="131"/>
      <c r="I692" s="131"/>
      <c r="J692" s="131"/>
      <c r="K692" s="131"/>
      <c r="L692" s="124" t="s">
        <v>4668</v>
      </c>
    </row>
    <row r="693" spans="1:12">
      <c r="A693" s="321" t="s">
        <v>4328</v>
      </c>
      <c r="B693" s="8" t="s">
        <v>4721</v>
      </c>
      <c r="C693" s="1049"/>
      <c r="D693" s="1049"/>
      <c r="E693" s="1049"/>
      <c r="F693" s="1049"/>
      <c r="G693" s="1049"/>
      <c r="H693" s="1049"/>
      <c r="I693" s="1049"/>
      <c r="J693" s="1049"/>
      <c r="K693" s="1049"/>
      <c r="L693" s="124" t="s">
        <v>4329</v>
      </c>
    </row>
    <row r="694" spans="1:12">
      <c r="H694" s="756" t="s">
        <v>3764</v>
      </c>
      <c r="I694" s="756" t="s">
        <v>3764</v>
      </c>
      <c r="J694" s="756" t="s">
        <v>3764</v>
      </c>
      <c r="K694" s="756" t="s">
        <v>3764</v>
      </c>
    </row>
    <row r="695" spans="1:12">
      <c r="C695" s="42" t="s">
        <v>4069</v>
      </c>
      <c r="D695" s="42" t="s">
        <v>4722</v>
      </c>
      <c r="E695" s="42" t="s">
        <v>4723</v>
      </c>
      <c r="F695" s="42" t="s">
        <v>4724</v>
      </c>
      <c r="G695" s="42" t="s">
        <v>4725</v>
      </c>
      <c r="H695" s="42" t="s">
        <v>4069</v>
      </c>
      <c r="I695" s="42" t="s">
        <v>4069</v>
      </c>
      <c r="J695" s="42" t="s">
        <v>4069</v>
      </c>
      <c r="K695" s="42" t="s">
        <v>4069</v>
      </c>
    </row>
    <row r="696" spans="1:12">
      <c r="C696" s="42"/>
      <c r="D696" s="42" t="s">
        <v>90</v>
      </c>
      <c r="E696" s="42" t="s">
        <v>90</v>
      </c>
      <c r="F696" s="42" t="s">
        <v>90</v>
      </c>
      <c r="G696" s="42" t="s">
        <v>90</v>
      </c>
      <c r="H696" s="42" t="s">
        <v>90</v>
      </c>
      <c r="I696" s="42" t="s">
        <v>90</v>
      </c>
      <c r="J696" s="42" t="s">
        <v>90</v>
      </c>
      <c r="K696" s="42" t="s">
        <v>90</v>
      </c>
    </row>
    <row r="697" spans="1:12">
      <c r="C697" s="99" t="s">
        <v>114</v>
      </c>
      <c r="D697" s="99" t="s">
        <v>91</v>
      </c>
      <c r="E697" s="99" t="s">
        <v>91</v>
      </c>
      <c r="F697" s="99" t="s">
        <v>91</v>
      </c>
      <c r="G697" s="99" t="s">
        <v>91</v>
      </c>
      <c r="H697" s="99" t="s">
        <v>91</v>
      </c>
      <c r="I697" s="99" t="s">
        <v>91</v>
      </c>
      <c r="J697" s="99" t="s">
        <v>91</v>
      </c>
      <c r="K697" s="99" t="s">
        <v>91</v>
      </c>
    </row>
    <row r="698" spans="1:12">
      <c r="C698" s="47" t="s">
        <v>4726</v>
      </c>
      <c r="D698" s="47" t="s">
        <v>3765</v>
      </c>
      <c r="E698" s="47" t="s">
        <v>3765</v>
      </c>
      <c r="F698" s="47" t="s">
        <v>3765</v>
      </c>
      <c r="G698" s="47" t="s">
        <v>3765</v>
      </c>
      <c r="H698" s="47" t="s">
        <v>3765</v>
      </c>
      <c r="I698" s="47" t="s">
        <v>3765</v>
      </c>
      <c r="J698" s="47" t="s">
        <v>3765</v>
      </c>
      <c r="K698" s="47" t="s">
        <v>3765</v>
      </c>
    </row>
    <row r="699" spans="1:12">
      <c r="D699" s="46" t="s">
        <v>159</v>
      </c>
      <c r="E699" s="46" t="s">
        <v>159</v>
      </c>
      <c r="F699" s="46" t="s">
        <v>159</v>
      </c>
      <c r="G699" s="46" t="s">
        <v>159</v>
      </c>
      <c r="H699" s="41" t="s">
        <v>176</v>
      </c>
      <c r="I699" s="41" t="s">
        <v>176</v>
      </c>
      <c r="J699" s="41" t="s">
        <v>176</v>
      </c>
      <c r="K699" s="41" t="s">
        <v>176</v>
      </c>
    </row>
    <row r="700" spans="1:12">
      <c r="I700" s="41" t="s">
        <v>4385</v>
      </c>
      <c r="J700" s="41" t="s">
        <v>4386</v>
      </c>
      <c r="K700" s="41" t="s">
        <v>3976</v>
      </c>
    </row>
    <row r="702" spans="1:12">
      <c r="A702" s="1" t="s">
        <v>4848</v>
      </c>
    </row>
    <row r="703" spans="1:12">
      <c r="A703" s="224" t="s">
        <v>109</v>
      </c>
    </row>
    <row r="704" spans="1:12">
      <c r="A704" s="224" t="s">
        <v>1256</v>
      </c>
    </row>
    <row r="705" spans="1:11">
      <c r="A705" s="224" t="s">
        <v>304</v>
      </c>
      <c r="B705" s="262" t="s">
        <v>339</v>
      </c>
      <c r="C705" s="111" t="s">
        <v>156</v>
      </c>
      <c r="D705" s="149" t="s">
        <v>313</v>
      </c>
    </row>
    <row r="706" spans="1:11">
      <c r="A706" s="224" t="s">
        <v>320</v>
      </c>
      <c r="B706" s="262" t="s">
        <v>314</v>
      </c>
      <c r="C706" s="111" t="s">
        <v>162</v>
      </c>
      <c r="D706" s="149" t="s">
        <v>315</v>
      </c>
    </row>
    <row r="707" spans="1:11">
      <c r="A707" s="224" t="s">
        <v>1252</v>
      </c>
    </row>
    <row r="708" spans="1:11">
      <c r="A708" s="224" t="s">
        <v>4728</v>
      </c>
      <c r="B708" s="262" t="s">
        <v>4729</v>
      </c>
      <c r="C708" s="111" t="s">
        <v>2973</v>
      </c>
      <c r="D708" s="149" t="s">
        <v>6368</v>
      </c>
    </row>
    <row r="710" spans="1:11">
      <c r="A710" s="165" t="s">
        <v>4849</v>
      </c>
    </row>
    <row r="712" spans="1:11" ht="15" customHeight="1">
      <c r="C712" s="2202" t="s">
        <v>4683</v>
      </c>
      <c r="D712" s="2198" t="s">
        <v>4684</v>
      </c>
      <c r="E712" s="2200"/>
      <c r="F712" s="2200"/>
      <c r="G712" s="2199"/>
      <c r="H712" s="2202" t="s">
        <v>4286</v>
      </c>
      <c r="I712" s="2202" t="s">
        <v>4287</v>
      </c>
      <c r="J712" s="2202" t="s">
        <v>4288</v>
      </c>
      <c r="K712" s="2202" t="s">
        <v>4289</v>
      </c>
    </row>
    <row r="713" spans="1:11" ht="28.8">
      <c r="C713" s="2203"/>
      <c r="D713" s="168" t="s">
        <v>4621</v>
      </c>
      <c r="E713" s="168" t="s">
        <v>4622</v>
      </c>
      <c r="F713" s="168" t="s">
        <v>4623</v>
      </c>
      <c r="G713" s="168" t="s">
        <v>4624</v>
      </c>
      <c r="H713" s="2203"/>
      <c r="I713" s="2203"/>
      <c r="J713" s="2203"/>
      <c r="K713" s="2203"/>
    </row>
    <row r="714" spans="1:11">
      <c r="C714" s="8" t="s">
        <v>2965</v>
      </c>
      <c r="D714" s="8" t="s">
        <v>2966</v>
      </c>
      <c r="E714" s="8" t="s">
        <v>2967</v>
      </c>
      <c r="F714" s="8" t="s">
        <v>2969</v>
      </c>
      <c r="G714" s="8" t="s">
        <v>2970</v>
      </c>
      <c r="H714" s="8" t="s">
        <v>2971</v>
      </c>
      <c r="I714" s="8" t="s">
        <v>4685</v>
      </c>
      <c r="J714" s="8" t="s">
        <v>4686</v>
      </c>
      <c r="K714" s="8" t="s">
        <v>2972</v>
      </c>
    </row>
    <row r="715" spans="1:11">
      <c r="A715" s="908" t="s">
        <v>4682</v>
      </c>
      <c r="B715" s="8"/>
      <c r="C715" s="38"/>
      <c r="D715" s="38"/>
      <c r="E715" s="38"/>
      <c r="F715" s="38"/>
      <c r="G715" s="38"/>
      <c r="H715" s="38"/>
      <c r="I715" s="38"/>
      <c r="J715" s="38"/>
      <c r="K715" s="38"/>
    </row>
    <row r="716" spans="1:11">
      <c r="A716" s="321" t="s">
        <v>4730</v>
      </c>
      <c r="B716" s="8" t="s">
        <v>4731</v>
      </c>
      <c r="C716" s="1049"/>
      <c r="D716" s="1049"/>
      <c r="E716" s="1049"/>
      <c r="F716" s="1049"/>
      <c r="G716" s="1049"/>
      <c r="H716" s="1049"/>
      <c r="I716" s="1049"/>
      <c r="J716" s="1049"/>
      <c r="K716" s="1049"/>
    </row>
    <row r="717" spans="1:11">
      <c r="H717" s="756" t="s">
        <v>3764</v>
      </c>
      <c r="I717" s="756" t="s">
        <v>3764</v>
      </c>
      <c r="J717" s="756" t="s">
        <v>3764</v>
      </c>
      <c r="K717" s="756" t="s">
        <v>3764</v>
      </c>
    </row>
    <row r="718" spans="1:11">
      <c r="C718" s="42" t="s">
        <v>4069</v>
      </c>
      <c r="D718" s="42" t="s">
        <v>4722</v>
      </c>
      <c r="E718" s="42" t="s">
        <v>4723</v>
      </c>
      <c r="F718" s="42" t="s">
        <v>4724</v>
      </c>
      <c r="G718" s="42" t="s">
        <v>4725</v>
      </c>
      <c r="H718" s="42" t="s">
        <v>4069</v>
      </c>
      <c r="I718" s="42" t="s">
        <v>4069</v>
      </c>
      <c r="J718" s="42" t="s">
        <v>4069</v>
      </c>
      <c r="K718" s="42" t="s">
        <v>4069</v>
      </c>
    </row>
    <row r="719" spans="1:11">
      <c r="C719" s="42"/>
      <c r="D719" s="42" t="s">
        <v>90</v>
      </c>
      <c r="E719" s="42" t="s">
        <v>90</v>
      </c>
      <c r="F719" s="42" t="s">
        <v>90</v>
      </c>
      <c r="G719" s="42" t="s">
        <v>90</v>
      </c>
      <c r="H719" s="42" t="s">
        <v>90</v>
      </c>
      <c r="I719" s="42" t="s">
        <v>90</v>
      </c>
      <c r="J719" s="42" t="s">
        <v>90</v>
      </c>
      <c r="K719" s="42" t="s">
        <v>90</v>
      </c>
    </row>
    <row r="720" spans="1:11">
      <c r="C720" s="99" t="s">
        <v>114</v>
      </c>
      <c r="D720" s="99" t="s">
        <v>91</v>
      </c>
      <c r="E720" s="99" t="s">
        <v>91</v>
      </c>
      <c r="F720" s="99" t="s">
        <v>91</v>
      </c>
      <c r="G720" s="99" t="s">
        <v>91</v>
      </c>
      <c r="H720" s="99" t="s">
        <v>91</v>
      </c>
      <c r="I720" s="99" t="s">
        <v>91</v>
      </c>
      <c r="J720" s="99" t="s">
        <v>91</v>
      </c>
      <c r="K720" s="99" t="s">
        <v>91</v>
      </c>
    </row>
    <row r="721" spans="1:12">
      <c r="C721" s="47" t="s">
        <v>4726</v>
      </c>
      <c r="D721" s="47" t="s">
        <v>3765</v>
      </c>
      <c r="E721" s="47" t="s">
        <v>3765</v>
      </c>
      <c r="F721" s="47" t="s">
        <v>3765</v>
      </c>
      <c r="G721" s="47" t="s">
        <v>3765</v>
      </c>
      <c r="H721" s="47" t="s">
        <v>3765</v>
      </c>
      <c r="I721" s="47" t="s">
        <v>3765</v>
      </c>
      <c r="J721" s="47" t="s">
        <v>3765</v>
      </c>
      <c r="K721" s="47" t="s">
        <v>3765</v>
      </c>
    </row>
    <row r="722" spans="1:12">
      <c r="D722" s="46" t="s">
        <v>159</v>
      </c>
      <c r="E722" s="46" t="s">
        <v>159</v>
      </c>
      <c r="F722" s="46" t="s">
        <v>159</v>
      </c>
      <c r="G722" s="46" t="s">
        <v>159</v>
      </c>
      <c r="H722" s="41" t="s">
        <v>176</v>
      </c>
      <c r="I722" s="41" t="s">
        <v>176</v>
      </c>
      <c r="J722" s="41" t="s">
        <v>176</v>
      </c>
      <c r="K722" s="41" t="s">
        <v>176</v>
      </c>
    </row>
    <row r="723" spans="1:12">
      <c r="I723" s="41" t="s">
        <v>4385</v>
      </c>
      <c r="J723" s="41" t="s">
        <v>4386</v>
      </c>
      <c r="K723" s="41" t="s">
        <v>3976</v>
      </c>
    </row>
    <row r="725" spans="1:12">
      <c r="A725" s="1" t="s">
        <v>4850</v>
      </c>
    </row>
    <row r="726" spans="1:12">
      <c r="A726" s="224" t="s">
        <v>109</v>
      </c>
    </row>
    <row r="727" spans="1:12">
      <c r="A727" s="224" t="s">
        <v>304</v>
      </c>
      <c r="B727" s="262" t="s">
        <v>339</v>
      </c>
      <c r="C727" s="111" t="s">
        <v>156</v>
      </c>
      <c r="D727" s="149" t="s">
        <v>313</v>
      </c>
    </row>
    <row r="728" spans="1:12">
      <c r="A728" s="224" t="s">
        <v>320</v>
      </c>
      <c r="B728" s="262" t="s">
        <v>314</v>
      </c>
      <c r="C728" s="111" t="s">
        <v>162</v>
      </c>
      <c r="D728" s="149" t="s">
        <v>315</v>
      </c>
    </row>
    <row r="730" spans="1:12">
      <c r="A730" s="165" t="s">
        <v>4851</v>
      </c>
    </row>
    <row r="732" spans="1:12" ht="12" customHeight="1">
      <c r="C732" s="2202" t="s">
        <v>4683</v>
      </c>
      <c r="D732" s="2198" t="s">
        <v>4684</v>
      </c>
      <c r="E732" s="2200"/>
      <c r="F732" s="2200"/>
      <c r="G732" s="2199"/>
      <c r="H732" s="2202" t="s">
        <v>4286</v>
      </c>
      <c r="I732" s="2202" t="s">
        <v>4287</v>
      </c>
      <c r="J732" s="2202" t="s">
        <v>4288</v>
      </c>
      <c r="K732" s="2202" t="s">
        <v>4289</v>
      </c>
    </row>
    <row r="733" spans="1:12" ht="28.8">
      <c r="C733" s="2203"/>
      <c r="D733" s="168" t="s">
        <v>4621</v>
      </c>
      <c r="E733" s="168" t="s">
        <v>4622</v>
      </c>
      <c r="F733" s="168" t="s">
        <v>4623</v>
      </c>
      <c r="G733" s="168" t="s">
        <v>4624</v>
      </c>
      <c r="H733" s="2203"/>
      <c r="I733" s="2203"/>
      <c r="J733" s="2203"/>
      <c r="K733" s="2203"/>
    </row>
    <row r="734" spans="1:12">
      <c r="C734" s="8" t="s">
        <v>2965</v>
      </c>
      <c r="D734" s="8" t="s">
        <v>2966</v>
      </c>
      <c r="E734" s="8" t="s">
        <v>2967</v>
      </c>
      <c r="F734" s="8" t="s">
        <v>2969</v>
      </c>
      <c r="G734" s="8" t="s">
        <v>2970</v>
      </c>
      <c r="H734" s="8" t="s">
        <v>2971</v>
      </c>
      <c r="I734" s="8" t="s">
        <v>4685</v>
      </c>
      <c r="J734" s="8" t="s">
        <v>4686</v>
      </c>
      <c r="K734" s="8" t="s">
        <v>2972</v>
      </c>
    </row>
    <row r="735" spans="1:12">
      <c r="A735" s="908" t="s">
        <v>4682</v>
      </c>
      <c r="B735" s="8"/>
      <c r="C735" s="38"/>
      <c r="D735" s="38"/>
      <c r="E735" s="38"/>
      <c r="F735" s="38"/>
      <c r="G735" s="38"/>
      <c r="H735" s="38"/>
      <c r="I735" s="38"/>
      <c r="J735" s="38"/>
      <c r="K735" s="38"/>
    </row>
    <row r="736" spans="1:12">
      <c r="A736" s="1053" t="s">
        <v>4733</v>
      </c>
      <c r="B736" s="8" t="s">
        <v>4734</v>
      </c>
      <c r="C736" s="38"/>
      <c r="D736" s="38"/>
      <c r="E736" s="38"/>
      <c r="F736" s="38"/>
      <c r="G736" s="38"/>
      <c r="H736" s="131"/>
      <c r="I736" s="131"/>
      <c r="J736" s="131"/>
      <c r="K736" s="131"/>
      <c r="L736" s="35" t="s">
        <v>205</v>
      </c>
    </row>
    <row r="737" spans="1:12">
      <c r="A737" s="1003" t="s">
        <v>4672</v>
      </c>
      <c r="B737" s="8" t="s">
        <v>4735</v>
      </c>
      <c r="C737" s="38"/>
      <c r="D737" s="38"/>
      <c r="E737" s="38"/>
      <c r="F737" s="38"/>
      <c r="G737" s="38"/>
      <c r="H737" s="131"/>
      <c r="I737" s="38"/>
      <c r="J737" s="38"/>
      <c r="K737" s="131"/>
      <c r="L737" s="35" t="s">
        <v>206</v>
      </c>
    </row>
    <row r="738" spans="1:12">
      <c r="A738" s="1053" t="s">
        <v>4736</v>
      </c>
      <c r="B738" s="8" t="s">
        <v>4737</v>
      </c>
      <c r="C738" s="38"/>
      <c r="D738" s="38"/>
      <c r="E738" s="38"/>
      <c r="F738" s="38"/>
      <c r="G738" s="38"/>
      <c r="H738" s="131"/>
      <c r="I738" s="38"/>
      <c r="J738" s="38"/>
      <c r="K738" s="131"/>
    </row>
    <row r="739" spans="1:12">
      <c r="H739" s="756" t="s">
        <v>3764</v>
      </c>
      <c r="I739" s="756" t="s">
        <v>3764</v>
      </c>
      <c r="J739" s="756" t="s">
        <v>3764</v>
      </c>
      <c r="K739" s="756" t="s">
        <v>3764</v>
      </c>
    </row>
    <row r="740" spans="1:12">
      <c r="C740" s="42" t="s">
        <v>4069</v>
      </c>
      <c r="D740" s="42" t="s">
        <v>4722</v>
      </c>
      <c r="E740" s="42" t="s">
        <v>4723</v>
      </c>
      <c r="F740" s="42" t="s">
        <v>4724</v>
      </c>
      <c r="G740" s="42" t="s">
        <v>4725</v>
      </c>
      <c r="H740" s="42" t="s">
        <v>4069</v>
      </c>
      <c r="I740" s="42" t="s">
        <v>4069</v>
      </c>
      <c r="J740" s="42" t="s">
        <v>4069</v>
      </c>
      <c r="K740" s="42" t="s">
        <v>4069</v>
      </c>
    </row>
    <row r="741" spans="1:12">
      <c r="C741" s="42"/>
      <c r="D741" s="42" t="s">
        <v>90</v>
      </c>
      <c r="E741" s="42" t="s">
        <v>90</v>
      </c>
      <c r="F741" s="42" t="s">
        <v>90</v>
      </c>
      <c r="G741" s="42" t="s">
        <v>90</v>
      </c>
      <c r="H741" s="42" t="s">
        <v>90</v>
      </c>
      <c r="I741" s="42" t="s">
        <v>90</v>
      </c>
      <c r="J741" s="42" t="s">
        <v>90</v>
      </c>
      <c r="K741" s="42" t="s">
        <v>90</v>
      </c>
    </row>
    <row r="742" spans="1:12">
      <c r="C742" s="99" t="s">
        <v>114</v>
      </c>
      <c r="D742" s="99" t="s">
        <v>91</v>
      </c>
      <c r="E742" s="99" t="s">
        <v>91</v>
      </c>
      <c r="F742" s="99" t="s">
        <v>91</v>
      </c>
      <c r="G742" s="99" t="s">
        <v>91</v>
      </c>
      <c r="H742" s="99" t="s">
        <v>91</v>
      </c>
      <c r="I742" s="99" t="s">
        <v>91</v>
      </c>
      <c r="J742" s="99" t="s">
        <v>91</v>
      </c>
      <c r="K742" s="99" t="s">
        <v>91</v>
      </c>
    </row>
    <row r="743" spans="1:12">
      <c r="C743" s="47" t="s">
        <v>4726</v>
      </c>
      <c r="D743" s="47" t="s">
        <v>3765</v>
      </c>
      <c r="E743" s="47" t="s">
        <v>3765</v>
      </c>
      <c r="F743" s="47" t="s">
        <v>3765</v>
      </c>
      <c r="G743" s="47" t="s">
        <v>3765</v>
      </c>
      <c r="H743" s="47" t="s">
        <v>3765</v>
      </c>
      <c r="I743" s="47" t="s">
        <v>3765</v>
      </c>
      <c r="J743" s="47" t="s">
        <v>3765</v>
      </c>
      <c r="K743" s="47" t="s">
        <v>3765</v>
      </c>
    </row>
    <row r="744" spans="1:12">
      <c r="D744" s="46" t="s">
        <v>159</v>
      </c>
      <c r="E744" s="46" t="s">
        <v>159</v>
      </c>
      <c r="F744" s="46" t="s">
        <v>159</v>
      </c>
      <c r="G744" s="46" t="s">
        <v>159</v>
      </c>
      <c r="H744" s="41" t="s">
        <v>176</v>
      </c>
      <c r="I744" s="41" t="s">
        <v>176</v>
      </c>
      <c r="J744" s="41" t="s">
        <v>176</v>
      </c>
      <c r="K744" s="41" t="s">
        <v>176</v>
      </c>
    </row>
    <row r="745" spans="1:12">
      <c r="I745" s="41" t="s">
        <v>4385</v>
      </c>
      <c r="J745" s="41" t="s">
        <v>4386</v>
      </c>
      <c r="K745" s="41" t="s">
        <v>3976</v>
      </c>
    </row>
    <row r="747" spans="1:12">
      <c r="A747" s="1" t="s">
        <v>4852</v>
      </c>
    </row>
    <row r="748" spans="1:12">
      <c r="A748" s="224" t="s">
        <v>109</v>
      </c>
    </row>
    <row r="749" spans="1:12">
      <c r="A749" s="224" t="s">
        <v>304</v>
      </c>
      <c r="B749" s="906" t="s">
        <v>339</v>
      </c>
      <c r="C749" s="597" t="s">
        <v>156</v>
      </c>
      <c r="D749" s="941" t="s">
        <v>313</v>
      </c>
    </row>
    <row r="750" spans="1:12">
      <c r="A750" s="224" t="s">
        <v>320</v>
      </c>
      <c r="B750" s="906" t="s">
        <v>314</v>
      </c>
      <c r="C750" s="597" t="s">
        <v>162</v>
      </c>
      <c r="D750" s="941" t="s">
        <v>315</v>
      </c>
    </row>
    <row r="752" spans="1:12">
      <c r="A752" s="165" t="s">
        <v>4739</v>
      </c>
    </row>
    <row r="754" spans="1:16" ht="15" customHeight="1">
      <c r="C754" s="2198" t="s">
        <v>274</v>
      </c>
      <c r="D754" s="2199"/>
      <c r="E754" s="2198" t="s">
        <v>277</v>
      </c>
      <c r="F754" s="2200"/>
      <c r="G754" s="2200"/>
      <c r="H754" s="2200"/>
      <c r="I754" s="2200"/>
      <c r="J754" s="2200"/>
      <c r="K754" s="2199"/>
      <c r="L754" s="2202" t="s">
        <v>4286</v>
      </c>
      <c r="M754" s="2202" t="s">
        <v>4287</v>
      </c>
      <c r="N754" s="2202" t="s">
        <v>4288</v>
      </c>
      <c r="O754" s="2202" t="s">
        <v>4289</v>
      </c>
    </row>
    <row r="755" spans="1:16" ht="72">
      <c r="C755" s="97" t="s">
        <v>4740</v>
      </c>
      <c r="D755" s="97" t="s">
        <v>4741</v>
      </c>
      <c r="E755" s="97" t="s">
        <v>4742</v>
      </c>
      <c r="F755" s="97" t="s">
        <v>4743</v>
      </c>
      <c r="G755" s="97" t="s">
        <v>4744</v>
      </c>
      <c r="H755" s="97" t="s">
        <v>4745</v>
      </c>
      <c r="I755" s="97" t="s">
        <v>4746</v>
      </c>
      <c r="J755" s="97" t="s">
        <v>4747</v>
      </c>
      <c r="K755" s="97" t="s">
        <v>4748</v>
      </c>
      <c r="L755" s="2203"/>
      <c r="M755" s="2203"/>
      <c r="N755" s="2203"/>
      <c r="O755" s="2203"/>
    </row>
    <row r="756" spans="1:16">
      <c r="C756" s="8" t="s">
        <v>2974</v>
      </c>
      <c r="D756" s="8" t="s">
        <v>2975</v>
      </c>
      <c r="E756" s="8" t="s">
        <v>2976</v>
      </c>
      <c r="F756" s="8" t="s">
        <v>2977</v>
      </c>
      <c r="G756" s="8" t="s">
        <v>2978</v>
      </c>
      <c r="H756" s="8" t="s">
        <v>2979</v>
      </c>
      <c r="I756" s="8" t="s">
        <v>2980</v>
      </c>
      <c r="J756" s="8" t="s">
        <v>2981</v>
      </c>
      <c r="K756" s="8" t="s">
        <v>2982</v>
      </c>
      <c r="L756" s="8" t="s">
        <v>2983</v>
      </c>
      <c r="M756" s="8" t="s">
        <v>2984</v>
      </c>
      <c r="N756" s="8" t="s">
        <v>2985</v>
      </c>
      <c r="O756" s="8" t="s">
        <v>2986</v>
      </c>
    </row>
    <row r="757" spans="1:16">
      <c r="A757" s="908" t="s">
        <v>4739</v>
      </c>
      <c r="B757" s="8"/>
      <c r="C757" s="38"/>
      <c r="D757" s="38"/>
      <c r="E757" s="38"/>
      <c r="F757" s="38"/>
      <c r="G757" s="38"/>
      <c r="H757" s="38"/>
      <c r="I757" s="38"/>
      <c r="J757" s="38"/>
      <c r="K757" s="38"/>
      <c r="L757" s="38"/>
      <c r="M757" s="38"/>
      <c r="N757" s="38"/>
      <c r="O757" s="38"/>
    </row>
    <row r="758" spans="1:16">
      <c r="A758" s="1003" t="s">
        <v>4290</v>
      </c>
      <c r="B758" s="8" t="s">
        <v>4749</v>
      </c>
      <c r="C758" s="38"/>
      <c r="D758" s="38"/>
      <c r="E758" s="131"/>
      <c r="F758" s="131"/>
      <c r="G758" s="131"/>
      <c r="H758" s="131"/>
      <c r="I758" s="131"/>
      <c r="J758" s="131"/>
      <c r="K758" s="131"/>
      <c r="L758" s="131"/>
      <c r="M758" s="38"/>
      <c r="N758" s="38"/>
      <c r="O758" s="38"/>
      <c r="P758" s="124" t="s">
        <v>4291</v>
      </c>
    </row>
    <row r="759" spans="1:16">
      <c r="A759" s="1003" t="s">
        <v>4292</v>
      </c>
      <c r="B759" s="8" t="s">
        <v>4750</v>
      </c>
      <c r="C759" s="38"/>
      <c r="D759" s="38"/>
      <c r="E759" s="131"/>
      <c r="F759" s="131"/>
      <c r="G759" s="131"/>
      <c r="H759" s="131"/>
      <c r="I759" s="131"/>
      <c r="J759" s="131"/>
      <c r="K759" s="131"/>
      <c r="L759" s="131"/>
      <c r="M759" s="38"/>
      <c r="N759" s="38"/>
      <c r="O759" s="38"/>
      <c r="P759" s="124" t="s">
        <v>4293</v>
      </c>
    </row>
    <row r="760" spans="1:16">
      <c r="A760" s="1003" t="s">
        <v>4389</v>
      </c>
      <c r="B760" s="8" t="s">
        <v>4751</v>
      </c>
      <c r="C760" s="38"/>
      <c r="D760" s="38"/>
      <c r="E760" s="131"/>
      <c r="F760" s="131"/>
      <c r="G760" s="131"/>
      <c r="H760" s="131"/>
      <c r="I760" s="131"/>
      <c r="J760" s="131"/>
      <c r="K760" s="131"/>
      <c r="L760" s="131"/>
      <c r="M760" s="38"/>
      <c r="N760" s="38"/>
      <c r="O760" s="38"/>
      <c r="P760" s="124" t="s">
        <v>4390</v>
      </c>
    </row>
    <row r="761" spans="1:16">
      <c r="A761" s="1003" t="s">
        <v>4391</v>
      </c>
      <c r="B761" s="8" t="s">
        <v>4752</v>
      </c>
      <c r="C761" s="38"/>
      <c r="D761" s="38"/>
      <c r="E761" s="131"/>
      <c r="F761" s="131"/>
      <c r="G761" s="131"/>
      <c r="H761" s="131"/>
      <c r="I761" s="131"/>
      <c r="J761" s="131"/>
      <c r="K761" s="131"/>
      <c r="L761" s="131"/>
      <c r="M761" s="38"/>
      <c r="N761" s="38"/>
      <c r="O761" s="38"/>
      <c r="P761" s="124" t="s">
        <v>4392</v>
      </c>
    </row>
    <row r="762" spans="1:16">
      <c r="A762" s="1003" t="s">
        <v>4393</v>
      </c>
      <c r="B762" s="8" t="s">
        <v>4753</v>
      </c>
      <c r="C762" s="38"/>
      <c r="D762" s="38"/>
      <c r="E762" s="131"/>
      <c r="F762" s="131"/>
      <c r="G762" s="131"/>
      <c r="H762" s="131"/>
      <c r="I762" s="131"/>
      <c r="J762" s="131"/>
      <c r="K762" s="131"/>
      <c r="L762" s="131"/>
      <c r="M762" s="38"/>
      <c r="N762" s="38"/>
      <c r="O762" s="38"/>
      <c r="P762" s="124" t="s">
        <v>4394</v>
      </c>
    </row>
    <row r="763" spans="1:16">
      <c r="A763" s="1003" t="s">
        <v>4294</v>
      </c>
      <c r="B763" s="8" t="s">
        <v>4754</v>
      </c>
      <c r="C763" s="38"/>
      <c r="D763" s="38"/>
      <c r="E763" s="131"/>
      <c r="F763" s="131"/>
      <c r="G763" s="131"/>
      <c r="H763" s="131"/>
      <c r="I763" s="131"/>
      <c r="J763" s="131"/>
      <c r="K763" s="131"/>
      <c r="L763" s="131"/>
      <c r="M763" s="38"/>
      <c r="N763" s="38"/>
      <c r="O763" s="38"/>
      <c r="P763" s="35" t="s">
        <v>4295</v>
      </c>
    </row>
    <row r="764" spans="1:16">
      <c r="A764" s="1003" t="s">
        <v>4298</v>
      </c>
      <c r="B764" s="8" t="s">
        <v>4755</v>
      </c>
      <c r="C764" s="38"/>
      <c r="D764" s="38"/>
      <c r="E764" s="131"/>
      <c r="F764" s="131"/>
      <c r="G764" s="131"/>
      <c r="H764" s="131"/>
      <c r="I764" s="131"/>
      <c r="J764" s="131"/>
      <c r="K764" s="131"/>
      <c r="L764" s="131"/>
      <c r="M764" s="38"/>
      <c r="N764" s="38"/>
      <c r="O764" s="38"/>
      <c r="P764" s="124" t="s">
        <v>4299</v>
      </c>
    </row>
    <row r="765" spans="1:16">
      <c r="A765" s="1003" t="s">
        <v>4637</v>
      </c>
      <c r="B765" s="8" t="s">
        <v>4756</v>
      </c>
      <c r="C765" s="38"/>
      <c r="D765" s="38"/>
      <c r="E765" s="131"/>
      <c r="F765" s="131"/>
      <c r="G765" s="131"/>
      <c r="H765" s="131"/>
      <c r="I765" s="131"/>
      <c r="J765" s="131"/>
      <c r="K765" s="131"/>
      <c r="L765" s="131"/>
      <c r="M765" s="38"/>
      <c r="N765" s="38"/>
      <c r="O765" s="38"/>
      <c r="P765" s="124" t="s">
        <v>4639</v>
      </c>
    </row>
    <row r="766" spans="1:16">
      <c r="A766" s="1003" t="s">
        <v>4321</v>
      </c>
      <c r="B766" s="8" t="s">
        <v>4757</v>
      </c>
      <c r="C766" s="38"/>
      <c r="D766" s="38"/>
      <c r="E766" s="131"/>
      <c r="F766" s="131"/>
      <c r="G766" s="131"/>
      <c r="H766" s="131"/>
      <c r="I766" s="131"/>
      <c r="J766" s="131"/>
      <c r="K766" s="131"/>
      <c r="L766" s="131"/>
      <c r="M766" s="38"/>
      <c r="N766" s="38"/>
      <c r="O766" s="38"/>
      <c r="P766" s="124" t="s">
        <v>4323</v>
      </c>
    </row>
    <row r="767" spans="1:16">
      <c r="A767" s="1003" t="s">
        <v>4696</v>
      </c>
      <c r="B767" s="8" t="s">
        <v>4758</v>
      </c>
      <c r="C767" s="38"/>
      <c r="D767" s="38"/>
      <c r="E767" s="131"/>
      <c r="F767" s="131"/>
      <c r="G767" s="131"/>
      <c r="H767" s="131"/>
      <c r="I767" s="131"/>
      <c r="J767" s="131"/>
      <c r="K767" s="131"/>
      <c r="L767" s="131"/>
      <c r="M767" s="38"/>
      <c r="N767" s="38"/>
      <c r="O767" s="38"/>
      <c r="P767" s="124" t="s">
        <v>4698</v>
      </c>
    </row>
    <row r="768" spans="1:16">
      <c r="A768" s="1003" t="s">
        <v>4395</v>
      </c>
      <c r="B768" s="8" t="s">
        <v>4759</v>
      </c>
      <c r="C768" s="38"/>
      <c r="D768" s="38"/>
      <c r="E768" s="131"/>
      <c r="F768" s="131"/>
      <c r="G768" s="131"/>
      <c r="H768" s="131"/>
      <c r="I768" s="131"/>
      <c r="J768" s="131"/>
      <c r="K768" s="131"/>
      <c r="L768" s="131"/>
      <c r="M768" s="38"/>
      <c r="N768" s="38"/>
      <c r="O768" s="38"/>
      <c r="P768" s="35" t="s">
        <v>4396</v>
      </c>
    </row>
    <row r="769" spans="1:16">
      <c r="A769" s="1003" t="s">
        <v>4305</v>
      </c>
      <c r="B769" s="8" t="s">
        <v>4760</v>
      </c>
      <c r="C769" s="38"/>
      <c r="D769" s="38"/>
      <c r="E769" s="131"/>
      <c r="F769" s="131"/>
      <c r="G769" s="131"/>
      <c r="H769" s="131"/>
      <c r="I769" s="131"/>
      <c r="J769" s="131"/>
      <c r="K769" s="131"/>
      <c r="L769" s="131"/>
      <c r="M769" s="38"/>
      <c r="N769" s="38"/>
      <c r="O769" s="38"/>
      <c r="P769" s="124" t="s">
        <v>4306</v>
      </c>
    </row>
    <row r="770" spans="1:16">
      <c r="A770" s="1003" t="s">
        <v>4307</v>
      </c>
      <c r="B770" s="8" t="s">
        <v>4761</v>
      </c>
      <c r="C770" s="38"/>
      <c r="D770" s="38"/>
      <c r="E770" s="131"/>
      <c r="F770" s="131"/>
      <c r="G770" s="131"/>
      <c r="H770" s="131"/>
      <c r="I770" s="131"/>
      <c r="J770" s="131"/>
      <c r="K770" s="131"/>
      <c r="L770" s="131"/>
      <c r="M770" s="38"/>
      <c r="N770" s="38"/>
      <c r="O770" s="38"/>
      <c r="P770" s="124" t="s">
        <v>4308</v>
      </c>
    </row>
    <row r="771" spans="1:16">
      <c r="A771" s="1003" t="s">
        <v>4309</v>
      </c>
      <c r="B771" s="8" t="s">
        <v>4762</v>
      </c>
      <c r="C771" s="38"/>
      <c r="D771" s="38"/>
      <c r="E771" s="131"/>
      <c r="F771" s="131"/>
      <c r="G771" s="131"/>
      <c r="H771" s="131"/>
      <c r="I771" s="131"/>
      <c r="J771" s="131"/>
      <c r="K771" s="131"/>
      <c r="L771" s="131"/>
      <c r="M771" s="38"/>
      <c r="N771" s="38"/>
      <c r="O771" s="38"/>
      <c r="P771" s="124" t="s">
        <v>4310</v>
      </c>
    </row>
    <row r="772" spans="1:16">
      <c r="A772" s="1003" t="s">
        <v>4311</v>
      </c>
      <c r="B772" s="8" t="s">
        <v>4763</v>
      </c>
      <c r="C772" s="38"/>
      <c r="D772" s="38"/>
      <c r="E772" s="131"/>
      <c r="F772" s="131"/>
      <c r="G772" s="131"/>
      <c r="H772" s="131"/>
      <c r="I772" s="131"/>
      <c r="J772" s="131"/>
      <c r="K772" s="131"/>
      <c r="L772" s="131"/>
      <c r="M772" s="38"/>
      <c r="N772" s="38"/>
      <c r="O772" s="38"/>
      <c r="P772" s="35" t="s">
        <v>4312</v>
      </c>
    </row>
    <row r="773" spans="1:16">
      <c r="A773" s="1003" t="s">
        <v>4704</v>
      </c>
      <c r="B773" s="8" t="s">
        <v>4764</v>
      </c>
      <c r="C773" s="38"/>
      <c r="D773" s="38"/>
      <c r="E773" s="131"/>
      <c r="F773" s="131"/>
      <c r="G773" s="131"/>
      <c r="H773" s="131"/>
      <c r="I773" s="131"/>
      <c r="J773" s="131"/>
      <c r="K773" s="131"/>
      <c r="L773" s="131"/>
      <c r="M773" s="38"/>
      <c r="N773" s="38"/>
      <c r="O773" s="38"/>
      <c r="P773" s="124" t="s">
        <v>4706</v>
      </c>
    </row>
    <row r="774" spans="1:16">
      <c r="A774" s="1003" t="s">
        <v>4649</v>
      </c>
      <c r="B774" s="8" t="s">
        <v>4765</v>
      </c>
      <c r="C774" s="38"/>
      <c r="D774" s="38"/>
      <c r="E774" s="131"/>
      <c r="F774" s="131"/>
      <c r="G774" s="131"/>
      <c r="H774" s="131"/>
      <c r="I774" s="131"/>
      <c r="J774" s="131"/>
      <c r="K774" s="131"/>
      <c r="L774" s="131"/>
      <c r="M774" s="38"/>
      <c r="N774" s="38"/>
      <c r="O774" s="38"/>
      <c r="P774" s="124" t="s">
        <v>4651</v>
      </c>
    </row>
    <row r="775" spans="1:16">
      <c r="A775" s="1003" t="s">
        <v>4652</v>
      </c>
      <c r="B775" s="8" t="s">
        <v>4766</v>
      </c>
      <c r="C775" s="38"/>
      <c r="D775" s="38"/>
      <c r="E775" s="131"/>
      <c r="F775" s="131"/>
      <c r="G775" s="131"/>
      <c r="H775" s="131"/>
      <c r="I775" s="131"/>
      <c r="J775" s="131"/>
      <c r="K775" s="131"/>
      <c r="L775" s="131"/>
      <c r="M775" s="38"/>
      <c r="N775" s="38"/>
      <c r="O775" s="38"/>
      <c r="P775" s="124" t="s">
        <v>4654</v>
      </c>
    </row>
    <row r="776" spans="1:16">
      <c r="A776" s="1003" t="s">
        <v>4313</v>
      </c>
      <c r="B776" s="8" t="s">
        <v>4767</v>
      </c>
      <c r="C776" s="38"/>
      <c r="D776" s="38"/>
      <c r="E776" s="131"/>
      <c r="F776" s="131"/>
      <c r="G776" s="131"/>
      <c r="H776" s="131"/>
      <c r="I776" s="131"/>
      <c r="J776" s="131"/>
      <c r="K776" s="131"/>
      <c r="L776" s="131"/>
      <c r="M776" s="38"/>
      <c r="N776" s="38"/>
      <c r="O776" s="38"/>
      <c r="P776" s="124" t="s">
        <v>4314</v>
      </c>
    </row>
    <row r="777" spans="1:16">
      <c r="A777" s="321" t="s">
        <v>4399</v>
      </c>
      <c r="B777" s="8" t="s">
        <v>4768</v>
      </c>
      <c r="C777" s="38"/>
      <c r="D777" s="38"/>
      <c r="E777" s="131"/>
      <c r="F777" s="131"/>
      <c r="G777" s="131"/>
      <c r="H777" s="131"/>
      <c r="I777" s="131"/>
      <c r="J777" s="131"/>
      <c r="K777" s="131"/>
      <c r="L777" s="131"/>
      <c r="M777" s="38"/>
      <c r="N777" s="38"/>
      <c r="O777" s="38"/>
      <c r="P777" s="124" t="s">
        <v>4400</v>
      </c>
    </row>
    <row r="778" spans="1:16">
      <c r="A778" s="1003" t="s">
        <v>4315</v>
      </c>
      <c r="B778" s="8" t="s">
        <v>4769</v>
      </c>
      <c r="C778" s="38"/>
      <c r="D778" s="38"/>
      <c r="E778" s="131"/>
      <c r="F778" s="131"/>
      <c r="G778" s="131"/>
      <c r="H778" s="131"/>
      <c r="I778" s="131"/>
      <c r="J778" s="131"/>
      <c r="K778" s="131"/>
      <c r="L778" s="131"/>
      <c r="M778" s="38"/>
      <c r="N778" s="38"/>
      <c r="O778" s="38"/>
      <c r="P778" s="124" t="s">
        <v>4316</v>
      </c>
    </row>
    <row r="779" spans="1:16">
      <c r="A779" s="1003" t="s">
        <v>4317</v>
      </c>
      <c r="B779" s="8" t="s">
        <v>4770</v>
      </c>
      <c r="C779" s="38"/>
      <c r="D779" s="38"/>
      <c r="E779" s="131"/>
      <c r="F779" s="131"/>
      <c r="G779" s="131"/>
      <c r="H779" s="131"/>
      <c r="I779" s="131"/>
      <c r="J779" s="131"/>
      <c r="K779" s="131"/>
      <c r="L779" s="131"/>
      <c r="M779" s="38"/>
      <c r="N779" s="38"/>
      <c r="O779" s="38"/>
      <c r="P779" s="124" t="s">
        <v>4318</v>
      </c>
    </row>
    <row r="780" spans="1:16">
      <c r="A780" s="1003" t="s">
        <v>4319</v>
      </c>
      <c r="B780" s="8" t="s">
        <v>4771</v>
      </c>
      <c r="C780" s="38"/>
      <c r="D780" s="38"/>
      <c r="E780" s="131"/>
      <c r="F780" s="131"/>
      <c r="G780" s="131"/>
      <c r="H780" s="131"/>
      <c r="I780" s="131"/>
      <c r="J780" s="131"/>
      <c r="K780" s="131"/>
      <c r="L780" s="131"/>
      <c r="M780" s="38"/>
      <c r="N780" s="38"/>
      <c r="O780" s="38"/>
      <c r="P780" s="124" t="s">
        <v>4320</v>
      </c>
    </row>
    <row r="781" spans="1:16">
      <c r="A781" s="1003" t="s">
        <v>4401</v>
      </c>
      <c r="B781" s="8" t="s">
        <v>4772</v>
      </c>
      <c r="C781" s="38"/>
      <c r="D781" s="38"/>
      <c r="E781" s="131"/>
      <c r="F781" s="131"/>
      <c r="G781" s="131"/>
      <c r="H781" s="131"/>
      <c r="I781" s="131"/>
      <c r="J781" s="131"/>
      <c r="K781" s="131"/>
      <c r="L781" s="131"/>
      <c r="M781" s="38"/>
      <c r="N781" s="38"/>
      <c r="O781" s="38"/>
      <c r="P781" s="124" t="s">
        <v>4402</v>
      </c>
    </row>
    <row r="782" spans="1:16">
      <c r="A782" s="1003" t="s">
        <v>4403</v>
      </c>
      <c r="B782" s="8" t="s">
        <v>4773</v>
      </c>
      <c r="C782" s="38"/>
      <c r="D782" s="38"/>
      <c r="E782" s="131"/>
      <c r="F782" s="131"/>
      <c r="G782" s="131"/>
      <c r="H782" s="131"/>
      <c r="I782" s="131"/>
      <c r="J782" s="131"/>
      <c r="K782" s="131"/>
      <c r="L782" s="131"/>
      <c r="M782" s="38"/>
      <c r="N782" s="38"/>
      <c r="O782" s="38"/>
      <c r="P782" s="35" t="s">
        <v>4404</v>
      </c>
    </row>
    <row r="783" spans="1:16" ht="15" customHeight="1">
      <c r="A783" s="1003" t="s">
        <v>4405</v>
      </c>
      <c r="B783" s="8" t="s">
        <v>4774</v>
      </c>
      <c r="C783" s="38"/>
      <c r="D783" s="38"/>
      <c r="E783" s="131"/>
      <c r="F783" s="131"/>
      <c r="G783" s="131"/>
      <c r="H783" s="131"/>
      <c r="I783" s="131"/>
      <c r="J783" s="131"/>
      <c r="K783" s="131"/>
      <c r="L783" s="131"/>
      <c r="M783" s="38"/>
      <c r="N783" s="38"/>
      <c r="O783" s="38"/>
      <c r="P783" s="124" t="s">
        <v>4406</v>
      </c>
    </row>
    <row r="784" spans="1:16">
      <c r="A784" s="1003" t="s">
        <v>4300</v>
      </c>
      <c r="B784" s="8" t="s">
        <v>4775</v>
      </c>
      <c r="C784" s="38"/>
      <c r="D784" s="38"/>
      <c r="E784" s="131"/>
      <c r="F784" s="131"/>
      <c r="G784" s="131"/>
      <c r="H784" s="131"/>
      <c r="I784" s="131"/>
      <c r="J784" s="131"/>
      <c r="K784" s="131"/>
      <c r="L784" s="131"/>
      <c r="M784" s="38"/>
      <c r="N784" s="38"/>
      <c r="O784" s="38"/>
      <c r="P784" s="124" t="s">
        <v>4302</v>
      </c>
    </row>
    <row r="785" spans="1:16">
      <c r="A785" s="1003" t="s">
        <v>4324</v>
      </c>
      <c r="B785" s="8" t="s">
        <v>4776</v>
      </c>
      <c r="C785" s="38"/>
      <c r="D785" s="38"/>
      <c r="E785" s="131"/>
      <c r="F785" s="131"/>
      <c r="G785" s="131"/>
      <c r="H785" s="131"/>
      <c r="I785" s="131"/>
      <c r="J785" s="131"/>
      <c r="K785" s="131"/>
      <c r="L785" s="131"/>
      <c r="M785" s="38"/>
      <c r="N785" s="38"/>
      <c r="O785" s="38"/>
      <c r="P785" s="124" t="s">
        <v>4325</v>
      </c>
    </row>
    <row r="786" spans="1:16">
      <c r="A786" s="1003" t="s">
        <v>4326</v>
      </c>
      <c r="B786" s="8" t="s">
        <v>4777</v>
      </c>
      <c r="C786" s="38"/>
      <c r="D786" s="38"/>
      <c r="E786" s="131"/>
      <c r="F786" s="131"/>
      <c r="G786" s="131"/>
      <c r="H786" s="131"/>
      <c r="I786" s="131"/>
      <c r="J786" s="131"/>
      <c r="K786" s="131"/>
      <c r="L786" s="131"/>
      <c r="M786" s="38"/>
      <c r="N786" s="38"/>
      <c r="O786" s="38"/>
      <c r="P786" s="124" t="s">
        <v>4327</v>
      </c>
    </row>
    <row r="787" spans="1:16">
      <c r="A787" s="1003" t="s">
        <v>4666</v>
      </c>
      <c r="B787" s="8" t="s">
        <v>4778</v>
      </c>
      <c r="C787" s="38"/>
      <c r="D787" s="38"/>
      <c r="E787" s="131"/>
      <c r="F787" s="131"/>
      <c r="G787" s="131"/>
      <c r="H787" s="131"/>
      <c r="I787" s="131"/>
      <c r="J787" s="131"/>
      <c r="K787" s="131"/>
      <c r="L787" s="131"/>
      <c r="M787" s="38"/>
      <c r="N787" s="38"/>
      <c r="O787" s="38"/>
      <c r="P787" s="124" t="s">
        <v>4668</v>
      </c>
    </row>
    <row r="788" spans="1:16">
      <c r="A788" s="1003" t="s">
        <v>4328</v>
      </c>
      <c r="B788" s="8" t="s">
        <v>4779</v>
      </c>
      <c r="C788" s="38"/>
      <c r="D788" s="38"/>
      <c r="E788" s="131"/>
      <c r="F788" s="131"/>
      <c r="G788" s="131"/>
      <c r="H788" s="131"/>
      <c r="I788" s="131"/>
      <c r="J788" s="131"/>
      <c r="K788" s="131"/>
      <c r="L788" s="131"/>
      <c r="M788" s="38"/>
      <c r="N788" s="38"/>
      <c r="O788" s="38"/>
      <c r="P788" s="124" t="s">
        <v>4329</v>
      </c>
    </row>
    <row r="789" spans="1:16" ht="51.75" customHeight="1">
      <c r="F789" s="42" t="s">
        <v>2415</v>
      </c>
      <c r="H789" s="42" t="s">
        <v>2415</v>
      </c>
      <c r="J789" s="42" t="s">
        <v>2415</v>
      </c>
      <c r="L789" s="42" t="s">
        <v>3764</v>
      </c>
      <c r="M789" s="42" t="s">
        <v>3764</v>
      </c>
      <c r="N789" s="42" t="s">
        <v>3764</v>
      </c>
      <c r="O789" s="42" t="s">
        <v>3764</v>
      </c>
      <c r="P789" s="614"/>
    </row>
    <row r="790" spans="1:16" ht="51.75" customHeight="1">
      <c r="D790" s="42" t="s">
        <v>90</v>
      </c>
      <c r="F790" s="42" t="s">
        <v>90</v>
      </c>
      <c r="G790" s="42" t="s">
        <v>90</v>
      </c>
      <c r="H790" s="42" t="s">
        <v>90</v>
      </c>
      <c r="I790" s="42" t="s">
        <v>90</v>
      </c>
      <c r="J790" s="42" t="s">
        <v>90</v>
      </c>
      <c r="K790" s="42" t="s">
        <v>90</v>
      </c>
      <c r="L790" s="42" t="s">
        <v>90</v>
      </c>
      <c r="M790" s="42" t="s">
        <v>90</v>
      </c>
      <c r="N790" s="42" t="s">
        <v>90</v>
      </c>
      <c r="O790" s="42" t="s">
        <v>90</v>
      </c>
      <c r="P790" s="614"/>
    </row>
    <row r="791" spans="1:16" ht="51.75" customHeight="1">
      <c r="C791" s="42" t="s">
        <v>4780</v>
      </c>
      <c r="D791" s="42" t="s">
        <v>4780</v>
      </c>
      <c r="E791" s="42" t="s">
        <v>4781</v>
      </c>
      <c r="F791" s="42" t="s">
        <v>4782</v>
      </c>
      <c r="H791" s="42" t="s">
        <v>4783</v>
      </c>
      <c r="J791" s="42" t="s">
        <v>4784</v>
      </c>
      <c r="L791" s="42" t="s">
        <v>4071</v>
      </c>
      <c r="M791" s="42" t="s">
        <v>4071</v>
      </c>
      <c r="N791" s="42" t="s">
        <v>4071</v>
      </c>
      <c r="O791" s="42" t="s">
        <v>4071</v>
      </c>
      <c r="P791" s="614"/>
    </row>
    <row r="792" spans="1:16" ht="51.75" customHeight="1">
      <c r="C792" s="41" t="s">
        <v>114</v>
      </c>
      <c r="D792" s="41" t="s">
        <v>91</v>
      </c>
      <c r="E792" s="41" t="s">
        <v>114</v>
      </c>
      <c r="F792" s="41" t="s">
        <v>91</v>
      </c>
      <c r="G792" s="41" t="s">
        <v>141</v>
      </c>
      <c r="H792" s="41" t="s">
        <v>91</v>
      </c>
      <c r="I792" s="41" t="s">
        <v>141</v>
      </c>
      <c r="J792" s="41" t="s">
        <v>91</v>
      </c>
      <c r="K792" s="41" t="s">
        <v>141</v>
      </c>
      <c r="L792" s="41" t="s">
        <v>91</v>
      </c>
      <c r="M792" s="41" t="s">
        <v>91</v>
      </c>
      <c r="N792" s="41" t="s">
        <v>91</v>
      </c>
      <c r="O792" s="41" t="s">
        <v>91</v>
      </c>
    </row>
    <row r="793" spans="1:16">
      <c r="C793" s="47" t="s">
        <v>3765</v>
      </c>
      <c r="D793" s="47" t="s">
        <v>3765</v>
      </c>
      <c r="E793" s="47" t="s">
        <v>3765</v>
      </c>
      <c r="F793" s="47" t="s">
        <v>3765</v>
      </c>
      <c r="G793" s="41" t="s">
        <v>4785</v>
      </c>
      <c r="H793" s="47" t="s">
        <v>3765</v>
      </c>
      <c r="I793" s="41" t="s">
        <v>4786</v>
      </c>
      <c r="J793" s="47" t="s">
        <v>3765</v>
      </c>
      <c r="K793" s="41" t="s">
        <v>4787</v>
      </c>
      <c r="L793" s="47" t="s">
        <v>3765</v>
      </c>
      <c r="M793" s="47" t="s">
        <v>3765</v>
      </c>
      <c r="N793" s="47" t="s">
        <v>3765</v>
      </c>
      <c r="O793" s="47" t="s">
        <v>3765</v>
      </c>
    </row>
    <row r="794" spans="1:16">
      <c r="C794" s="41" t="s">
        <v>4680</v>
      </c>
      <c r="D794" s="41" t="s">
        <v>159</v>
      </c>
      <c r="E794" s="41" t="s">
        <v>4680</v>
      </c>
      <c r="F794" s="41" t="s">
        <v>1217</v>
      </c>
      <c r="G794" s="41"/>
      <c r="H794" s="41" t="s">
        <v>1217</v>
      </c>
      <c r="I794" s="41"/>
      <c r="J794" s="41" t="s">
        <v>1217</v>
      </c>
      <c r="K794" s="41"/>
      <c r="L794" s="41" t="s">
        <v>176</v>
      </c>
      <c r="M794" s="41" t="s">
        <v>176</v>
      </c>
      <c r="N794" s="41" t="s">
        <v>176</v>
      </c>
      <c r="O794" s="41" t="s">
        <v>176</v>
      </c>
    </row>
    <row r="795" spans="1:16">
      <c r="C795" s="41"/>
      <c r="D795" s="41"/>
      <c r="E795" s="41"/>
      <c r="F795" s="41"/>
      <c r="G795" s="41"/>
      <c r="H795" s="41"/>
      <c r="I795" s="41"/>
      <c r="J795" s="41"/>
      <c r="K795" s="41"/>
      <c r="L795" s="41"/>
      <c r="M795" s="41" t="s">
        <v>4385</v>
      </c>
      <c r="N795" s="41" t="s">
        <v>4386</v>
      </c>
      <c r="O795" s="41" t="s">
        <v>3976</v>
      </c>
    </row>
    <row r="796" spans="1:16">
      <c r="C796" s="944"/>
    </row>
    <row r="797" spans="1:16">
      <c r="A797" s="1" t="s">
        <v>4853</v>
      </c>
    </row>
    <row r="798" spans="1:16">
      <c r="A798" s="224" t="s">
        <v>109</v>
      </c>
    </row>
    <row r="799" spans="1:16">
      <c r="A799" s="224" t="s">
        <v>1256</v>
      </c>
    </row>
    <row r="800" spans="1:16" ht="15" customHeight="1">
      <c r="A800" s="224" t="s">
        <v>304</v>
      </c>
      <c r="B800" s="906" t="s">
        <v>339</v>
      </c>
      <c r="C800" s="597" t="s">
        <v>156</v>
      </c>
      <c r="D800" s="941" t="s">
        <v>313</v>
      </c>
    </row>
    <row r="801" spans="1:15" ht="15" customHeight="1">
      <c r="A801" s="224" t="s">
        <v>320</v>
      </c>
      <c r="B801" s="906" t="s">
        <v>314</v>
      </c>
      <c r="C801" s="597" t="s">
        <v>162</v>
      </c>
      <c r="D801" s="941" t="s">
        <v>315</v>
      </c>
    </row>
    <row r="802" spans="1:15" ht="15" customHeight="1">
      <c r="A802" s="224" t="s">
        <v>1252</v>
      </c>
    </row>
    <row r="803" spans="1:15" ht="15" customHeight="1">
      <c r="A803" s="224" t="s">
        <v>4728</v>
      </c>
      <c r="B803" s="906" t="s">
        <v>4729</v>
      </c>
      <c r="C803" s="597" t="s">
        <v>2987</v>
      </c>
      <c r="D803" s="149" t="s">
        <v>6368</v>
      </c>
    </row>
    <row r="804" spans="1:15" ht="15" customHeight="1"/>
    <row r="805" spans="1:15">
      <c r="A805" s="165" t="s">
        <v>4854</v>
      </c>
    </row>
    <row r="807" spans="1:15" ht="15" customHeight="1">
      <c r="C807" s="2198" t="s">
        <v>274</v>
      </c>
      <c r="D807" s="2199"/>
      <c r="E807" s="2198" t="s">
        <v>277</v>
      </c>
      <c r="F807" s="2200"/>
      <c r="G807" s="2200"/>
      <c r="H807" s="2200"/>
      <c r="I807" s="2200"/>
      <c r="J807" s="2200"/>
      <c r="K807" s="2199"/>
      <c r="L807" s="2202" t="s">
        <v>4286</v>
      </c>
      <c r="M807" s="2202" t="s">
        <v>4287</v>
      </c>
      <c r="N807" s="2202" t="s">
        <v>4288</v>
      </c>
      <c r="O807" s="2202" t="s">
        <v>4289</v>
      </c>
    </row>
    <row r="808" spans="1:15" ht="72">
      <c r="C808" s="97" t="s">
        <v>4740</v>
      </c>
      <c r="D808" s="97" t="s">
        <v>4741</v>
      </c>
      <c r="E808" s="97" t="s">
        <v>4742</v>
      </c>
      <c r="F808" s="97" t="s">
        <v>4743</v>
      </c>
      <c r="G808" s="97" t="s">
        <v>4744</v>
      </c>
      <c r="H808" s="97" t="s">
        <v>4745</v>
      </c>
      <c r="I808" s="97" t="s">
        <v>4746</v>
      </c>
      <c r="J808" s="97" t="s">
        <v>4747</v>
      </c>
      <c r="K808" s="97" t="s">
        <v>4748</v>
      </c>
      <c r="L808" s="2203"/>
      <c r="M808" s="2203"/>
      <c r="N808" s="2203"/>
      <c r="O808" s="2203"/>
    </row>
    <row r="809" spans="1:15">
      <c r="C809" s="8" t="s">
        <v>2974</v>
      </c>
      <c r="D809" s="8" t="s">
        <v>2975</v>
      </c>
      <c r="E809" s="8" t="s">
        <v>2976</v>
      </c>
      <c r="F809" s="8" t="s">
        <v>2977</v>
      </c>
      <c r="G809" s="8" t="s">
        <v>2978</v>
      </c>
      <c r="H809" s="8" t="s">
        <v>2979</v>
      </c>
      <c r="I809" s="8" t="s">
        <v>2980</v>
      </c>
      <c r="J809" s="8" t="s">
        <v>2981</v>
      </c>
      <c r="K809" s="8" t="s">
        <v>2982</v>
      </c>
      <c r="L809" s="8" t="s">
        <v>2983</v>
      </c>
      <c r="M809" s="8" t="s">
        <v>2984</v>
      </c>
      <c r="N809" s="8" t="s">
        <v>2985</v>
      </c>
      <c r="O809" s="8" t="s">
        <v>2986</v>
      </c>
    </row>
    <row r="810" spans="1:15">
      <c r="A810" s="908" t="s">
        <v>4739</v>
      </c>
      <c r="B810" s="8"/>
      <c r="C810" s="38"/>
      <c r="D810" s="38"/>
      <c r="E810" s="38"/>
      <c r="F810" s="38"/>
      <c r="G810" s="38"/>
      <c r="H810" s="38"/>
      <c r="I810" s="38"/>
      <c r="J810" s="38"/>
      <c r="K810" s="38"/>
      <c r="L810" s="38"/>
      <c r="M810" s="38"/>
      <c r="N810" s="38"/>
      <c r="O810" s="38"/>
    </row>
    <row r="811" spans="1:15">
      <c r="A811" s="321" t="s">
        <v>4789</v>
      </c>
      <c r="B811" s="8" t="s">
        <v>4790</v>
      </c>
      <c r="C811" s="38"/>
      <c r="D811" s="38"/>
      <c r="E811" s="131"/>
      <c r="F811" s="131"/>
      <c r="G811" s="131"/>
      <c r="H811" s="131"/>
      <c r="I811" s="131"/>
      <c r="J811" s="131"/>
      <c r="K811" s="131"/>
      <c r="L811" s="131"/>
      <c r="M811" s="38"/>
      <c r="N811" s="38"/>
      <c r="O811" s="38"/>
    </row>
    <row r="812" spans="1:15">
      <c r="F812" s="42" t="s">
        <v>2415</v>
      </c>
      <c r="H812" s="42" t="s">
        <v>2415</v>
      </c>
      <c r="J812" s="42" t="s">
        <v>2415</v>
      </c>
      <c r="L812" s="42" t="s">
        <v>3764</v>
      </c>
      <c r="M812" s="42" t="s">
        <v>3764</v>
      </c>
      <c r="N812" s="42" t="s">
        <v>3764</v>
      </c>
      <c r="O812" s="42" t="s">
        <v>3764</v>
      </c>
    </row>
    <row r="813" spans="1:15">
      <c r="C813" s="42"/>
      <c r="D813" s="42" t="s">
        <v>90</v>
      </c>
      <c r="E813" s="42"/>
      <c r="F813" s="42" t="s">
        <v>90</v>
      </c>
      <c r="G813" s="42" t="s">
        <v>90</v>
      </c>
      <c r="H813" s="42" t="s">
        <v>90</v>
      </c>
      <c r="I813" s="42" t="s">
        <v>90</v>
      </c>
      <c r="J813" s="42" t="s">
        <v>90</v>
      </c>
      <c r="K813" s="42" t="s">
        <v>90</v>
      </c>
      <c r="L813" s="42" t="s">
        <v>90</v>
      </c>
      <c r="M813" s="42" t="s">
        <v>90</v>
      </c>
      <c r="N813" s="42" t="s">
        <v>90</v>
      </c>
      <c r="O813" s="42" t="s">
        <v>90</v>
      </c>
    </row>
    <row r="814" spans="1:15">
      <c r="C814" s="42" t="s">
        <v>4780</v>
      </c>
      <c r="D814" s="42" t="s">
        <v>4780</v>
      </c>
      <c r="E814" s="42" t="s">
        <v>4781</v>
      </c>
      <c r="F814" s="42" t="s">
        <v>4782</v>
      </c>
      <c r="H814" s="42" t="s">
        <v>4783</v>
      </c>
      <c r="J814" s="42" t="s">
        <v>4784</v>
      </c>
      <c r="L814" s="42" t="s">
        <v>4071</v>
      </c>
      <c r="M814" s="42" t="s">
        <v>4071</v>
      </c>
      <c r="N814" s="42" t="s">
        <v>4071</v>
      </c>
      <c r="O814" s="42" t="s">
        <v>4071</v>
      </c>
    </row>
    <row r="815" spans="1:15">
      <c r="C815" s="41" t="s">
        <v>114</v>
      </c>
      <c r="D815" s="41" t="s">
        <v>91</v>
      </c>
      <c r="E815" s="41" t="s">
        <v>114</v>
      </c>
      <c r="F815" s="41" t="s">
        <v>91</v>
      </c>
      <c r="G815" s="41" t="s">
        <v>141</v>
      </c>
      <c r="H815" s="41" t="s">
        <v>91</v>
      </c>
      <c r="I815" s="41" t="s">
        <v>141</v>
      </c>
      <c r="J815" s="41" t="s">
        <v>91</v>
      </c>
      <c r="K815" s="41" t="s">
        <v>141</v>
      </c>
      <c r="L815" s="41" t="s">
        <v>91</v>
      </c>
      <c r="M815" s="41" t="s">
        <v>91</v>
      </c>
      <c r="N815" s="41" t="s">
        <v>91</v>
      </c>
      <c r="O815" s="41" t="s">
        <v>91</v>
      </c>
    </row>
    <row r="816" spans="1:15">
      <c r="C816" s="47" t="s">
        <v>3765</v>
      </c>
      <c r="D816" s="47" t="s">
        <v>3765</v>
      </c>
      <c r="E816" s="47" t="s">
        <v>3765</v>
      </c>
      <c r="F816" s="47" t="s">
        <v>3765</v>
      </c>
      <c r="G816" s="41" t="s">
        <v>4785</v>
      </c>
      <c r="H816" s="47" t="s">
        <v>3765</v>
      </c>
      <c r="I816" s="41" t="s">
        <v>4786</v>
      </c>
      <c r="J816" s="47" t="s">
        <v>3765</v>
      </c>
      <c r="K816" s="41" t="s">
        <v>4787</v>
      </c>
      <c r="L816" s="47" t="s">
        <v>3765</v>
      </c>
      <c r="M816" s="47" t="s">
        <v>3765</v>
      </c>
      <c r="N816" s="47" t="s">
        <v>3765</v>
      </c>
      <c r="O816" s="47" t="s">
        <v>3765</v>
      </c>
    </row>
    <row r="817" spans="1:15">
      <c r="C817" s="41" t="s">
        <v>4680</v>
      </c>
      <c r="D817" s="41" t="s">
        <v>159</v>
      </c>
      <c r="E817" s="41" t="s">
        <v>4680</v>
      </c>
      <c r="F817" s="41" t="s">
        <v>1217</v>
      </c>
      <c r="G817" s="41"/>
      <c r="H817" s="41" t="s">
        <v>1217</v>
      </c>
      <c r="I817" s="41"/>
      <c r="J817" s="41" t="s">
        <v>1217</v>
      </c>
      <c r="K817" s="41"/>
      <c r="L817" s="41" t="s">
        <v>176</v>
      </c>
      <c r="M817" s="41" t="s">
        <v>176</v>
      </c>
      <c r="N817" s="41" t="s">
        <v>176</v>
      </c>
      <c r="O817" s="41" t="s">
        <v>176</v>
      </c>
    </row>
    <row r="818" spans="1:15">
      <c r="C818" s="41"/>
      <c r="D818" s="41"/>
      <c r="E818" s="41"/>
      <c r="F818" s="41"/>
      <c r="G818" s="41"/>
      <c r="H818" s="41"/>
      <c r="I818" s="41"/>
      <c r="J818" s="41"/>
      <c r="K818" s="41"/>
      <c r="L818" s="41"/>
      <c r="M818" s="41" t="s">
        <v>4385</v>
      </c>
      <c r="N818" s="41" t="s">
        <v>4386</v>
      </c>
      <c r="O818" s="41" t="s">
        <v>3976</v>
      </c>
    </row>
    <row r="819" spans="1:15">
      <c r="D819" s="41"/>
      <c r="E819" s="41"/>
      <c r="F819" s="41"/>
      <c r="G819" s="41"/>
      <c r="H819" s="41"/>
      <c r="I819" s="41"/>
      <c r="J819" s="41"/>
      <c r="K819" s="41"/>
      <c r="L819" s="41"/>
      <c r="M819" s="41"/>
      <c r="N819" s="41"/>
      <c r="O819" s="41"/>
    </row>
    <row r="820" spans="1:15">
      <c r="A820" s="1" t="s">
        <v>4855</v>
      </c>
    </row>
    <row r="821" spans="1:15">
      <c r="A821" s="224" t="s">
        <v>109</v>
      </c>
    </row>
    <row r="822" spans="1:15">
      <c r="A822" s="224" t="s">
        <v>304</v>
      </c>
      <c r="B822" s="906" t="s">
        <v>339</v>
      </c>
      <c r="C822" s="597" t="s">
        <v>156</v>
      </c>
      <c r="D822" s="192" t="s">
        <v>313</v>
      </c>
    </row>
    <row r="823" spans="1:15">
      <c r="A823" s="224" t="s">
        <v>320</v>
      </c>
      <c r="B823" s="906" t="s">
        <v>314</v>
      </c>
      <c r="C823" s="597" t="s">
        <v>162</v>
      </c>
      <c r="D823" s="192" t="s">
        <v>315</v>
      </c>
    </row>
    <row r="825" spans="1:15">
      <c r="A825" s="165" t="s">
        <v>4792</v>
      </c>
    </row>
    <row r="827" spans="1:15" ht="15" customHeight="1">
      <c r="C827" s="2198" t="s">
        <v>274</v>
      </c>
      <c r="D827" s="2199"/>
      <c r="E827" s="2198" t="s">
        <v>277</v>
      </c>
      <c r="F827" s="2200"/>
      <c r="G827" s="2200"/>
      <c r="H827" s="2200"/>
      <c r="I827" s="2200"/>
      <c r="J827" s="2200"/>
      <c r="K827" s="2199"/>
      <c r="L827" s="2202" t="s">
        <v>4286</v>
      </c>
      <c r="M827" s="2202" t="s">
        <v>4287</v>
      </c>
      <c r="N827" s="2202" t="s">
        <v>4288</v>
      </c>
      <c r="O827" s="2202" t="s">
        <v>4289</v>
      </c>
    </row>
    <row r="828" spans="1:15" ht="72">
      <c r="C828" s="168" t="s">
        <v>4740</v>
      </c>
      <c r="D828" s="168" t="s">
        <v>4741</v>
      </c>
      <c r="E828" s="168" t="s">
        <v>4742</v>
      </c>
      <c r="F828" s="168" t="s">
        <v>4743</v>
      </c>
      <c r="G828" s="168" t="s">
        <v>4744</v>
      </c>
      <c r="H828" s="168" t="s">
        <v>4745</v>
      </c>
      <c r="I828" s="168" t="s">
        <v>4746</v>
      </c>
      <c r="J828" s="168" t="s">
        <v>4747</v>
      </c>
      <c r="K828" s="168" t="s">
        <v>4748</v>
      </c>
      <c r="L828" s="2203"/>
      <c r="M828" s="2203"/>
      <c r="N828" s="2203"/>
      <c r="O828" s="2203"/>
    </row>
    <row r="829" spans="1:15">
      <c r="C829" s="8" t="s">
        <v>2974</v>
      </c>
      <c r="D829" s="8" t="s">
        <v>2975</v>
      </c>
      <c r="E829" s="8" t="s">
        <v>2976</v>
      </c>
      <c r="F829" s="8" t="s">
        <v>2977</v>
      </c>
      <c r="G829" s="8" t="s">
        <v>2978</v>
      </c>
      <c r="H829" s="8" t="s">
        <v>2979</v>
      </c>
      <c r="I829" s="8" t="s">
        <v>2980</v>
      </c>
      <c r="J829" s="8" t="s">
        <v>2981</v>
      </c>
      <c r="K829" s="8" t="s">
        <v>2982</v>
      </c>
      <c r="L829" s="8" t="s">
        <v>2983</v>
      </c>
      <c r="M829" s="8" t="s">
        <v>2984</v>
      </c>
      <c r="N829" s="8" t="s">
        <v>2985</v>
      </c>
      <c r="O829" s="8" t="s">
        <v>2986</v>
      </c>
    </row>
    <row r="830" spans="1:15">
      <c r="A830" s="908" t="s">
        <v>4739</v>
      </c>
      <c r="B830" s="8"/>
      <c r="C830" s="38"/>
      <c r="D830" s="38"/>
      <c r="E830" s="38"/>
      <c r="F830" s="38"/>
      <c r="G830" s="38"/>
      <c r="H830" s="38"/>
      <c r="I830" s="38"/>
      <c r="J830" s="38"/>
      <c r="K830" s="38"/>
      <c r="L830" s="38"/>
      <c r="M830" s="38"/>
      <c r="N830" s="38"/>
      <c r="O830" s="38"/>
    </row>
    <row r="831" spans="1:15">
      <c r="A831" s="1051" t="s">
        <v>4793</v>
      </c>
      <c r="B831" s="8" t="s">
        <v>4794</v>
      </c>
      <c r="C831" s="131"/>
      <c r="D831" s="131"/>
      <c r="E831" s="38"/>
      <c r="F831" s="38"/>
      <c r="G831" s="38"/>
      <c r="H831" s="38"/>
      <c r="I831" s="38"/>
      <c r="J831" s="38"/>
      <c r="K831" s="38"/>
      <c r="L831" s="131"/>
      <c r="M831" s="131"/>
      <c r="N831" s="131"/>
      <c r="O831" s="131"/>
    </row>
    <row r="832" spans="1:15">
      <c r="F832" s="42" t="s">
        <v>2415</v>
      </c>
      <c r="H832" s="42" t="s">
        <v>2415</v>
      </c>
      <c r="J832" s="42" t="s">
        <v>2415</v>
      </c>
      <c r="L832" s="42" t="s">
        <v>3764</v>
      </c>
      <c r="M832" s="42" t="s">
        <v>3764</v>
      </c>
      <c r="N832" s="42" t="s">
        <v>3764</v>
      </c>
      <c r="O832" s="42" t="s">
        <v>3764</v>
      </c>
    </row>
    <row r="833" spans="3:15">
      <c r="C833" s="42"/>
      <c r="D833" s="42" t="s">
        <v>90</v>
      </c>
      <c r="E833" s="42"/>
      <c r="F833" s="42" t="s">
        <v>90</v>
      </c>
      <c r="G833" s="42" t="s">
        <v>90</v>
      </c>
      <c r="H833" s="42" t="s">
        <v>90</v>
      </c>
      <c r="I833" s="42" t="s">
        <v>90</v>
      </c>
      <c r="J833" s="42" t="s">
        <v>90</v>
      </c>
      <c r="K833" s="42" t="s">
        <v>90</v>
      </c>
      <c r="L833" s="42" t="s">
        <v>90</v>
      </c>
      <c r="M833" s="42" t="s">
        <v>90</v>
      </c>
      <c r="N833" s="42" t="s">
        <v>90</v>
      </c>
      <c r="O833" s="42" t="s">
        <v>90</v>
      </c>
    </row>
    <row r="834" spans="3:15">
      <c r="C834" s="42" t="s">
        <v>4780</v>
      </c>
      <c r="D834" s="42" t="s">
        <v>4780</v>
      </c>
      <c r="E834" s="42" t="s">
        <v>4781</v>
      </c>
      <c r="F834" s="42" t="s">
        <v>4782</v>
      </c>
      <c r="H834" s="42" t="s">
        <v>4783</v>
      </c>
      <c r="J834" s="42" t="s">
        <v>4784</v>
      </c>
      <c r="L834" s="42" t="s">
        <v>4071</v>
      </c>
      <c r="M834" s="42" t="s">
        <v>4071</v>
      </c>
      <c r="N834" s="42" t="s">
        <v>4071</v>
      </c>
      <c r="O834" s="42" t="s">
        <v>4071</v>
      </c>
    </row>
    <row r="835" spans="3:15">
      <c r="C835" s="41" t="s">
        <v>114</v>
      </c>
      <c r="D835" s="41" t="s">
        <v>91</v>
      </c>
      <c r="E835" s="41" t="s">
        <v>114</v>
      </c>
      <c r="F835" s="41" t="s">
        <v>91</v>
      </c>
      <c r="G835" s="41" t="s">
        <v>141</v>
      </c>
      <c r="H835" s="41" t="s">
        <v>91</v>
      </c>
      <c r="I835" s="41" t="s">
        <v>141</v>
      </c>
      <c r="J835" s="41" t="s">
        <v>91</v>
      </c>
      <c r="K835" s="41" t="s">
        <v>141</v>
      </c>
      <c r="L835" s="41" t="s">
        <v>91</v>
      </c>
      <c r="M835" s="41" t="s">
        <v>91</v>
      </c>
      <c r="N835" s="41" t="s">
        <v>91</v>
      </c>
      <c r="O835" s="41" t="s">
        <v>91</v>
      </c>
    </row>
    <row r="836" spans="3:15">
      <c r="C836" s="47" t="s">
        <v>3765</v>
      </c>
      <c r="D836" s="47" t="s">
        <v>3765</v>
      </c>
      <c r="E836" s="47" t="s">
        <v>3765</v>
      </c>
      <c r="F836" s="47" t="s">
        <v>3765</v>
      </c>
      <c r="G836" s="41" t="s">
        <v>4785</v>
      </c>
      <c r="H836" s="47" t="s">
        <v>3765</v>
      </c>
      <c r="I836" s="41" t="s">
        <v>4786</v>
      </c>
      <c r="J836" s="47" t="s">
        <v>3765</v>
      </c>
      <c r="K836" s="41" t="s">
        <v>4787</v>
      </c>
      <c r="L836" s="47" t="s">
        <v>3765</v>
      </c>
      <c r="M836" s="47" t="s">
        <v>3765</v>
      </c>
      <c r="N836" s="47" t="s">
        <v>3765</v>
      </c>
      <c r="O836" s="47" t="s">
        <v>3765</v>
      </c>
    </row>
    <row r="837" spans="3:15">
      <c r="C837" s="41" t="s">
        <v>4680</v>
      </c>
      <c r="D837" s="41" t="s">
        <v>159</v>
      </c>
      <c r="E837" s="41" t="s">
        <v>4680</v>
      </c>
      <c r="F837" s="41" t="s">
        <v>1217</v>
      </c>
      <c r="G837" s="41"/>
      <c r="H837" s="41" t="s">
        <v>1217</v>
      </c>
      <c r="I837" s="41"/>
      <c r="J837" s="41" t="s">
        <v>1217</v>
      </c>
      <c r="K837" s="41"/>
      <c r="L837" s="41" t="s">
        <v>176</v>
      </c>
      <c r="M837" s="41" t="s">
        <v>176</v>
      </c>
      <c r="N837" s="41" t="s">
        <v>176</v>
      </c>
      <c r="O837" s="41" t="s">
        <v>176</v>
      </c>
    </row>
    <row r="838" spans="3:15">
      <c r="C838" s="41"/>
      <c r="D838" s="41"/>
      <c r="E838" s="41"/>
      <c r="F838" s="41"/>
      <c r="G838" s="41"/>
      <c r="H838" s="41"/>
      <c r="I838" s="41"/>
      <c r="J838" s="41"/>
      <c r="K838" s="41"/>
      <c r="L838" s="41"/>
      <c r="M838" s="41" t="s">
        <v>4385</v>
      </c>
      <c r="N838" s="41" t="s">
        <v>4386</v>
      </c>
      <c r="O838" s="41" t="s">
        <v>3976</v>
      </c>
    </row>
    <row r="839" spans="3:15">
      <c r="C839" s="944"/>
      <c r="D839" s="944"/>
      <c r="E839" s="944"/>
      <c r="F839" s="944"/>
      <c r="G839" s="944"/>
      <c r="H839" s="944"/>
      <c r="I839" s="944"/>
    </row>
  </sheetData>
  <mergeCells count="55">
    <mergeCell ref="O827:O828"/>
    <mergeCell ref="C807:D807"/>
    <mergeCell ref="E807:K807"/>
    <mergeCell ref="L807:L808"/>
    <mergeCell ref="M807:M808"/>
    <mergeCell ref="N807:N808"/>
    <mergeCell ref="O807:O808"/>
    <mergeCell ref="C827:D827"/>
    <mergeCell ref="E827:K827"/>
    <mergeCell ref="L827:L828"/>
    <mergeCell ref="M827:M828"/>
    <mergeCell ref="N827:N828"/>
    <mergeCell ref="O754:O755"/>
    <mergeCell ref="C732:C733"/>
    <mergeCell ref="D732:G732"/>
    <mergeCell ref="H732:H733"/>
    <mergeCell ref="I732:I733"/>
    <mergeCell ref="J732:J733"/>
    <mergeCell ref="K732:K733"/>
    <mergeCell ref="C754:D754"/>
    <mergeCell ref="E754:K754"/>
    <mergeCell ref="L754:L755"/>
    <mergeCell ref="M754:M755"/>
    <mergeCell ref="N754:N755"/>
    <mergeCell ref="K712:K713"/>
    <mergeCell ref="C659:C660"/>
    <mergeCell ref="D659:G659"/>
    <mergeCell ref="H659:H660"/>
    <mergeCell ref="I659:I660"/>
    <mergeCell ref="J659:J660"/>
    <mergeCell ref="C712:C713"/>
    <mergeCell ref="D712:G712"/>
    <mergeCell ref="H712:H713"/>
    <mergeCell ref="I712:I713"/>
    <mergeCell ref="J712:J713"/>
    <mergeCell ref="K606:K607"/>
    <mergeCell ref="L606:L607"/>
    <mergeCell ref="M606:M607"/>
    <mergeCell ref="N606:N607"/>
    <mergeCell ref="K659:K660"/>
    <mergeCell ref="C606:D606"/>
    <mergeCell ref="E606:F606"/>
    <mergeCell ref="G606:H606"/>
    <mergeCell ref="C330:G330"/>
    <mergeCell ref="C349:H349"/>
    <mergeCell ref="C407:E407"/>
    <mergeCell ref="C439:H439"/>
    <mergeCell ref="C459:F459"/>
    <mergeCell ref="C476:I476"/>
    <mergeCell ref="C502:E502"/>
    <mergeCell ref="C521:H521"/>
    <mergeCell ref="C542:G542"/>
    <mergeCell ref="C563:E563"/>
    <mergeCell ref="C582:F582"/>
    <mergeCell ref="I606:J606"/>
  </mergeCells>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8"/>
  <dimension ref="A1:O83"/>
  <sheetViews>
    <sheetView showGridLines="0" topLeftCell="A28" zoomScale="80" zoomScaleNormal="80" workbookViewId="0">
      <selection activeCell="C42" sqref="C42"/>
    </sheetView>
  </sheetViews>
  <sheetFormatPr defaultColWidth="9.33203125" defaultRowHeight="14.4"/>
  <cols>
    <col min="1" max="1" width="65.33203125" style="124" customWidth="1"/>
    <col min="2" max="2" width="9.33203125" style="124"/>
    <col min="3" max="3" width="17.44140625" style="124" customWidth="1"/>
    <col min="4" max="4" width="47.5546875" style="124" customWidth="1"/>
    <col min="5" max="5" width="18.6640625" style="124" customWidth="1"/>
    <col min="6" max="8" width="17.44140625" style="124" customWidth="1"/>
    <col min="9" max="9" width="16.5546875" style="124" customWidth="1"/>
    <col min="10" max="248" width="9.33203125" style="124"/>
    <col min="249" max="249" width="54.5546875" style="124" customWidth="1"/>
    <col min="250" max="250" width="28.44140625" style="124" customWidth="1"/>
    <col min="251" max="251" width="9.33203125" style="124"/>
    <col min="252" max="252" width="18.5546875" style="124" customWidth="1"/>
    <col min="253" max="253" width="21.5546875" style="124" customWidth="1"/>
    <col min="254" max="504" width="9.33203125" style="124"/>
    <col min="505" max="505" width="54.5546875" style="124" customWidth="1"/>
    <col min="506" max="506" width="28.44140625" style="124" customWidth="1"/>
    <col min="507" max="507" width="9.33203125" style="124"/>
    <col min="508" max="508" width="18.5546875" style="124" customWidth="1"/>
    <col min="509" max="509" width="21.5546875" style="124" customWidth="1"/>
    <col min="510" max="760" width="9.33203125" style="124"/>
    <col min="761" max="761" width="54.5546875" style="124" customWidth="1"/>
    <col min="762" max="762" width="28.44140625" style="124" customWidth="1"/>
    <col min="763" max="763" width="9.33203125" style="124"/>
    <col min="764" max="764" width="18.5546875" style="124" customWidth="1"/>
    <col min="765" max="765" width="21.5546875" style="124" customWidth="1"/>
    <col min="766" max="1016" width="9.33203125" style="124"/>
    <col min="1017" max="1017" width="54.5546875" style="124" customWidth="1"/>
    <col min="1018" max="1018" width="28.44140625" style="124" customWidth="1"/>
    <col min="1019" max="1019" width="9.33203125" style="124"/>
    <col min="1020" max="1020" width="18.5546875" style="124" customWidth="1"/>
    <col min="1021" max="1021" width="21.5546875" style="124" customWidth="1"/>
    <col min="1022" max="1272" width="9.33203125" style="124"/>
    <col min="1273" max="1273" width="54.5546875" style="124" customWidth="1"/>
    <col min="1274" max="1274" width="28.44140625" style="124" customWidth="1"/>
    <col min="1275" max="1275" width="9.33203125" style="124"/>
    <col min="1276" max="1276" width="18.5546875" style="124" customWidth="1"/>
    <col min="1277" max="1277" width="21.5546875" style="124" customWidth="1"/>
    <col min="1278" max="1528" width="9.33203125" style="124"/>
    <col min="1529" max="1529" width="54.5546875" style="124" customWidth="1"/>
    <col min="1530" max="1530" width="28.44140625" style="124" customWidth="1"/>
    <col min="1531" max="1531" width="9.33203125" style="124"/>
    <col min="1532" max="1532" width="18.5546875" style="124" customWidth="1"/>
    <col min="1533" max="1533" width="21.5546875" style="124" customWidth="1"/>
    <col min="1534" max="1784" width="9.33203125" style="124"/>
    <col min="1785" max="1785" width="54.5546875" style="124" customWidth="1"/>
    <col min="1786" max="1786" width="28.44140625" style="124" customWidth="1"/>
    <col min="1787" max="1787" width="9.33203125" style="124"/>
    <col min="1788" max="1788" width="18.5546875" style="124" customWidth="1"/>
    <col min="1789" max="1789" width="21.5546875" style="124" customWidth="1"/>
    <col min="1790" max="2040" width="9.33203125" style="124"/>
    <col min="2041" max="2041" width="54.5546875" style="124" customWidth="1"/>
    <col min="2042" max="2042" width="28.44140625" style="124" customWidth="1"/>
    <col min="2043" max="2043" width="9.33203125" style="124"/>
    <col min="2044" max="2044" width="18.5546875" style="124" customWidth="1"/>
    <col min="2045" max="2045" width="21.5546875" style="124" customWidth="1"/>
    <col min="2046" max="2296" width="9.33203125" style="124"/>
    <col min="2297" max="2297" width="54.5546875" style="124" customWidth="1"/>
    <col min="2298" max="2298" width="28.44140625" style="124" customWidth="1"/>
    <col min="2299" max="2299" width="9.33203125" style="124"/>
    <col min="2300" max="2300" width="18.5546875" style="124" customWidth="1"/>
    <col min="2301" max="2301" width="21.5546875" style="124" customWidth="1"/>
    <col min="2302" max="2552" width="9.33203125" style="124"/>
    <col min="2553" max="2553" width="54.5546875" style="124" customWidth="1"/>
    <col min="2554" max="2554" width="28.44140625" style="124" customWidth="1"/>
    <col min="2555" max="2555" width="9.33203125" style="124"/>
    <col min="2556" max="2556" width="18.5546875" style="124" customWidth="1"/>
    <col min="2557" max="2557" width="21.5546875" style="124" customWidth="1"/>
    <col min="2558" max="2808" width="9.33203125" style="124"/>
    <col min="2809" max="2809" width="54.5546875" style="124" customWidth="1"/>
    <col min="2810" max="2810" width="28.44140625" style="124" customWidth="1"/>
    <col min="2811" max="2811" width="9.33203125" style="124"/>
    <col min="2812" max="2812" width="18.5546875" style="124" customWidth="1"/>
    <col min="2813" max="2813" width="21.5546875" style="124" customWidth="1"/>
    <col min="2814" max="3064" width="9.33203125" style="124"/>
    <col min="3065" max="3065" width="54.5546875" style="124" customWidth="1"/>
    <col min="3066" max="3066" width="28.44140625" style="124" customWidth="1"/>
    <col min="3067" max="3067" width="9.33203125" style="124"/>
    <col min="3068" max="3068" width="18.5546875" style="124" customWidth="1"/>
    <col min="3069" max="3069" width="21.5546875" style="124" customWidth="1"/>
    <col min="3070" max="3320" width="9.33203125" style="124"/>
    <col min="3321" max="3321" width="54.5546875" style="124" customWidth="1"/>
    <col min="3322" max="3322" width="28.44140625" style="124" customWidth="1"/>
    <col min="3323" max="3323" width="9.33203125" style="124"/>
    <col min="3324" max="3324" width="18.5546875" style="124" customWidth="1"/>
    <col min="3325" max="3325" width="21.5546875" style="124" customWidth="1"/>
    <col min="3326" max="3576" width="9.33203125" style="124"/>
    <col min="3577" max="3577" width="54.5546875" style="124" customWidth="1"/>
    <col min="3578" max="3578" width="28.44140625" style="124" customWidth="1"/>
    <col min="3579" max="3579" width="9.33203125" style="124"/>
    <col min="3580" max="3580" width="18.5546875" style="124" customWidth="1"/>
    <col min="3581" max="3581" width="21.5546875" style="124" customWidth="1"/>
    <col min="3582" max="3832" width="9.33203125" style="124"/>
    <col min="3833" max="3833" width="54.5546875" style="124" customWidth="1"/>
    <col min="3834" max="3834" width="28.44140625" style="124" customWidth="1"/>
    <col min="3835" max="3835" width="9.33203125" style="124"/>
    <col min="3836" max="3836" width="18.5546875" style="124" customWidth="1"/>
    <col min="3837" max="3837" width="21.5546875" style="124" customWidth="1"/>
    <col min="3838" max="4088" width="9.33203125" style="124"/>
    <col min="4089" max="4089" width="54.5546875" style="124" customWidth="1"/>
    <col min="4090" max="4090" width="28.44140625" style="124" customWidth="1"/>
    <col min="4091" max="4091" width="9.33203125" style="124"/>
    <col min="4092" max="4092" width="18.5546875" style="124" customWidth="1"/>
    <col min="4093" max="4093" width="21.5546875" style="124" customWidth="1"/>
    <col min="4094" max="4344" width="9.33203125" style="124"/>
    <col min="4345" max="4345" width="54.5546875" style="124" customWidth="1"/>
    <col min="4346" max="4346" width="28.44140625" style="124" customWidth="1"/>
    <col min="4347" max="4347" width="9.33203125" style="124"/>
    <col min="4348" max="4348" width="18.5546875" style="124" customWidth="1"/>
    <col min="4349" max="4349" width="21.5546875" style="124" customWidth="1"/>
    <col min="4350" max="4600" width="9.33203125" style="124"/>
    <col min="4601" max="4601" width="54.5546875" style="124" customWidth="1"/>
    <col min="4602" max="4602" width="28.44140625" style="124" customWidth="1"/>
    <col min="4603" max="4603" width="9.33203125" style="124"/>
    <col min="4604" max="4604" width="18.5546875" style="124" customWidth="1"/>
    <col min="4605" max="4605" width="21.5546875" style="124" customWidth="1"/>
    <col min="4606" max="4856" width="9.33203125" style="124"/>
    <col min="4857" max="4857" width="54.5546875" style="124" customWidth="1"/>
    <col min="4858" max="4858" width="28.44140625" style="124" customWidth="1"/>
    <col min="4859" max="4859" width="9.33203125" style="124"/>
    <col min="4860" max="4860" width="18.5546875" style="124" customWidth="1"/>
    <col min="4861" max="4861" width="21.5546875" style="124" customWidth="1"/>
    <col min="4862" max="5112" width="9.33203125" style="124"/>
    <col min="5113" max="5113" width="54.5546875" style="124" customWidth="1"/>
    <col min="5114" max="5114" width="28.44140625" style="124" customWidth="1"/>
    <col min="5115" max="5115" width="9.33203125" style="124"/>
    <col min="5116" max="5116" width="18.5546875" style="124" customWidth="1"/>
    <col min="5117" max="5117" width="21.5546875" style="124" customWidth="1"/>
    <col min="5118" max="5368" width="9.33203125" style="124"/>
    <col min="5369" max="5369" width="54.5546875" style="124" customWidth="1"/>
    <col min="5370" max="5370" width="28.44140625" style="124" customWidth="1"/>
    <col min="5371" max="5371" width="9.33203125" style="124"/>
    <col min="5372" max="5372" width="18.5546875" style="124" customWidth="1"/>
    <col min="5373" max="5373" width="21.5546875" style="124" customWidth="1"/>
    <col min="5374" max="5624" width="9.33203125" style="124"/>
    <col min="5625" max="5625" width="54.5546875" style="124" customWidth="1"/>
    <col min="5626" max="5626" width="28.44140625" style="124" customWidth="1"/>
    <col min="5627" max="5627" width="9.33203125" style="124"/>
    <col min="5628" max="5628" width="18.5546875" style="124" customWidth="1"/>
    <col min="5629" max="5629" width="21.5546875" style="124" customWidth="1"/>
    <col min="5630" max="5880" width="9.33203125" style="124"/>
    <col min="5881" max="5881" width="54.5546875" style="124" customWidth="1"/>
    <col min="5882" max="5882" width="28.44140625" style="124" customWidth="1"/>
    <col min="5883" max="5883" width="9.33203125" style="124"/>
    <col min="5884" max="5884" width="18.5546875" style="124" customWidth="1"/>
    <col min="5885" max="5885" width="21.5546875" style="124" customWidth="1"/>
    <col min="5886" max="6136" width="9.33203125" style="124"/>
    <col min="6137" max="6137" width="54.5546875" style="124" customWidth="1"/>
    <col min="6138" max="6138" width="28.44140625" style="124" customWidth="1"/>
    <col min="6139" max="6139" width="9.33203125" style="124"/>
    <col min="6140" max="6140" width="18.5546875" style="124" customWidth="1"/>
    <col min="6141" max="6141" width="21.5546875" style="124" customWidth="1"/>
    <col min="6142" max="6392" width="9.33203125" style="124"/>
    <col min="6393" max="6393" width="54.5546875" style="124" customWidth="1"/>
    <col min="6394" max="6394" width="28.44140625" style="124" customWidth="1"/>
    <col min="6395" max="6395" width="9.33203125" style="124"/>
    <col min="6396" max="6396" width="18.5546875" style="124" customWidth="1"/>
    <col min="6397" max="6397" width="21.5546875" style="124" customWidth="1"/>
    <col min="6398" max="6648" width="9.33203125" style="124"/>
    <col min="6649" max="6649" width="54.5546875" style="124" customWidth="1"/>
    <col min="6650" max="6650" width="28.44140625" style="124" customWidth="1"/>
    <col min="6651" max="6651" width="9.33203125" style="124"/>
    <col min="6652" max="6652" width="18.5546875" style="124" customWidth="1"/>
    <col min="6653" max="6653" width="21.5546875" style="124" customWidth="1"/>
    <col min="6654" max="6904" width="9.33203125" style="124"/>
    <col min="6905" max="6905" width="54.5546875" style="124" customWidth="1"/>
    <col min="6906" max="6906" width="28.44140625" style="124" customWidth="1"/>
    <col min="6907" max="6907" width="9.33203125" style="124"/>
    <col min="6908" max="6908" width="18.5546875" style="124" customWidth="1"/>
    <col min="6909" max="6909" width="21.5546875" style="124" customWidth="1"/>
    <col min="6910" max="7160" width="9.33203125" style="124"/>
    <col min="7161" max="7161" width="54.5546875" style="124" customWidth="1"/>
    <col min="7162" max="7162" width="28.44140625" style="124" customWidth="1"/>
    <col min="7163" max="7163" width="9.33203125" style="124"/>
    <col min="7164" max="7164" width="18.5546875" style="124" customWidth="1"/>
    <col min="7165" max="7165" width="21.5546875" style="124" customWidth="1"/>
    <col min="7166" max="7416" width="9.33203125" style="124"/>
    <col min="7417" max="7417" width="54.5546875" style="124" customWidth="1"/>
    <col min="7418" max="7418" width="28.44140625" style="124" customWidth="1"/>
    <col min="7419" max="7419" width="9.33203125" style="124"/>
    <col min="7420" max="7420" width="18.5546875" style="124" customWidth="1"/>
    <col min="7421" max="7421" width="21.5546875" style="124" customWidth="1"/>
    <col min="7422" max="7672" width="9.33203125" style="124"/>
    <col min="7673" max="7673" width="54.5546875" style="124" customWidth="1"/>
    <col min="7674" max="7674" width="28.44140625" style="124" customWidth="1"/>
    <col min="7675" max="7675" width="9.33203125" style="124"/>
    <col min="7676" max="7676" width="18.5546875" style="124" customWidth="1"/>
    <col min="7677" max="7677" width="21.5546875" style="124" customWidth="1"/>
    <col min="7678" max="7928" width="9.33203125" style="124"/>
    <col min="7929" max="7929" width="54.5546875" style="124" customWidth="1"/>
    <col min="7930" max="7930" width="28.44140625" style="124" customWidth="1"/>
    <col min="7931" max="7931" width="9.33203125" style="124"/>
    <col min="7932" max="7932" width="18.5546875" style="124" customWidth="1"/>
    <col min="7933" max="7933" width="21.5546875" style="124" customWidth="1"/>
    <col min="7934" max="8184" width="9.33203125" style="124"/>
    <col min="8185" max="8185" width="54.5546875" style="124" customWidth="1"/>
    <col min="8186" max="8186" width="28.44140625" style="124" customWidth="1"/>
    <col min="8187" max="8187" width="9.33203125" style="124"/>
    <col min="8188" max="8188" width="18.5546875" style="124" customWidth="1"/>
    <col min="8189" max="8189" width="21.5546875" style="124" customWidth="1"/>
    <col min="8190" max="8440" width="9.33203125" style="124"/>
    <col min="8441" max="8441" width="54.5546875" style="124" customWidth="1"/>
    <col min="8442" max="8442" width="28.44140625" style="124" customWidth="1"/>
    <col min="8443" max="8443" width="9.33203125" style="124"/>
    <col min="8444" max="8444" width="18.5546875" style="124" customWidth="1"/>
    <col min="8445" max="8445" width="21.5546875" style="124" customWidth="1"/>
    <col min="8446" max="8696" width="9.33203125" style="124"/>
    <col min="8697" max="8697" width="54.5546875" style="124" customWidth="1"/>
    <col min="8698" max="8698" width="28.44140625" style="124" customWidth="1"/>
    <col min="8699" max="8699" width="9.33203125" style="124"/>
    <col min="8700" max="8700" width="18.5546875" style="124" customWidth="1"/>
    <col min="8701" max="8701" width="21.5546875" style="124" customWidth="1"/>
    <col min="8702" max="8952" width="9.33203125" style="124"/>
    <col min="8953" max="8953" width="54.5546875" style="124" customWidth="1"/>
    <col min="8954" max="8954" width="28.44140625" style="124" customWidth="1"/>
    <col min="8955" max="8955" width="9.33203125" style="124"/>
    <col min="8956" max="8956" width="18.5546875" style="124" customWidth="1"/>
    <col min="8957" max="8957" width="21.5546875" style="124" customWidth="1"/>
    <col min="8958" max="9208" width="9.33203125" style="124"/>
    <col min="9209" max="9209" width="54.5546875" style="124" customWidth="1"/>
    <col min="9210" max="9210" width="28.44140625" style="124" customWidth="1"/>
    <col min="9211" max="9211" width="9.33203125" style="124"/>
    <col min="9212" max="9212" width="18.5546875" style="124" customWidth="1"/>
    <col min="9213" max="9213" width="21.5546875" style="124" customWidth="1"/>
    <col min="9214" max="9464" width="9.33203125" style="124"/>
    <col min="9465" max="9465" width="54.5546875" style="124" customWidth="1"/>
    <col min="9466" max="9466" width="28.44140625" style="124" customWidth="1"/>
    <col min="9467" max="9467" width="9.33203125" style="124"/>
    <col min="9468" max="9468" width="18.5546875" style="124" customWidth="1"/>
    <col min="9469" max="9469" width="21.5546875" style="124" customWidth="1"/>
    <col min="9470" max="9720" width="9.33203125" style="124"/>
    <col min="9721" max="9721" width="54.5546875" style="124" customWidth="1"/>
    <col min="9722" max="9722" width="28.44140625" style="124" customWidth="1"/>
    <col min="9723" max="9723" width="9.33203125" style="124"/>
    <col min="9724" max="9724" width="18.5546875" style="124" customWidth="1"/>
    <col min="9725" max="9725" width="21.5546875" style="124" customWidth="1"/>
    <col min="9726" max="9976" width="9.33203125" style="124"/>
    <col min="9977" max="9977" width="54.5546875" style="124" customWidth="1"/>
    <col min="9978" max="9978" width="28.44140625" style="124" customWidth="1"/>
    <col min="9979" max="9979" width="9.33203125" style="124"/>
    <col min="9980" max="9980" width="18.5546875" style="124" customWidth="1"/>
    <col min="9981" max="9981" width="21.5546875" style="124" customWidth="1"/>
    <col min="9982" max="10232" width="9.33203125" style="124"/>
    <col min="10233" max="10233" width="54.5546875" style="124" customWidth="1"/>
    <col min="10234" max="10234" width="28.44140625" style="124" customWidth="1"/>
    <col min="10235" max="10235" width="9.33203125" style="124"/>
    <col min="10236" max="10236" width="18.5546875" style="124" customWidth="1"/>
    <col min="10237" max="10237" width="21.5546875" style="124" customWidth="1"/>
    <col min="10238" max="10488" width="9.33203125" style="124"/>
    <col min="10489" max="10489" width="54.5546875" style="124" customWidth="1"/>
    <col min="10490" max="10490" width="28.44140625" style="124" customWidth="1"/>
    <col min="10491" max="10491" width="9.33203125" style="124"/>
    <col min="10492" max="10492" width="18.5546875" style="124" customWidth="1"/>
    <col min="10493" max="10493" width="21.5546875" style="124" customWidth="1"/>
    <col min="10494" max="10744" width="9.33203125" style="124"/>
    <col min="10745" max="10745" width="54.5546875" style="124" customWidth="1"/>
    <col min="10746" max="10746" width="28.44140625" style="124" customWidth="1"/>
    <col min="10747" max="10747" width="9.33203125" style="124"/>
    <col min="10748" max="10748" width="18.5546875" style="124" customWidth="1"/>
    <col min="10749" max="10749" width="21.5546875" style="124" customWidth="1"/>
    <col min="10750" max="11000" width="9.33203125" style="124"/>
    <col min="11001" max="11001" width="54.5546875" style="124" customWidth="1"/>
    <col min="11002" max="11002" width="28.44140625" style="124" customWidth="1"/>
    <col min="11003" max="11003" width="9.33203125" style="124"/>
    <col min="11004" max="11004" width="18.5546875" style="124" customWidth="1"/>
    <col min="11005" max="11005" width="21.5546875" style="124" customWidth="1"/>
    <col min="11006" max="11256" width="9.33203125" style="124"/>
    <col min="11257" max="11257" width="54.5546875" style="124" customWidth="1"/>
    <col min="11258" max="11258" width="28.44140625" style="124" customWidth="1"/>
    <col min="11259" max="11259" width="9.33203125" style="124"/>
    <col min="11260" max="11260" width="18.5546875" style="124" customWidth="1"/>
    <col min="11261" max="11261" width="21.5546875" style="124" customWidth="1"/>
    <col min="11262" max="11512" width="9.33203125" style="124"/>
    <col min="11513" max="11513" width="54.5546875" style="124" customWidth="1"/>
    <col min="11514" max="11514" width="28.44140625" style="124" customWidth="1"/>
    <col min="11515" max="11515" width="9.33203125" style="124"/>
    <col min="11516" max="11516" width="18.5546875" style="124" customWidth="1"/>
    <col min="11517" max="11517" width="21.5546875" style="124" customWidth="1"/>
    <col min="11518" max="11768" width="9.33203125" style="124"/>
    <col min="11769" max="11769" width="54.5546875" style="124" customWidth="1"/>
    <col min="11770" max="11770" width="28.44140625" style="124" customWidth="1"/>
    <col min="11771" max="11771" width="9.33203125" style="124"/>
    <col min="11772" max="11772" width="18.5546875" style="124" customWidth="1"/>
    <col min="11773" max="11773" width="21.5546875" style="124" customWidth="1"/>
    <col min="11774" max="12024" width="9.33203125" style="124"/>
    <col min="12025" max="12025" width="54.5546875" style="124" customWidth="1"/>
    <col min="12026" max="12026" width="28.44140625" style="124" customWidth="1"/>
    <col min="12027" max="12027" width="9.33203125" style="124"/>
    <col min="12028" max="12028" width="18.5546875" style="124" customWidth="1"/>
    <col min="12029" max="12029" width="21.5546875" style="124" customWidth="1"/>
    <col min="12030" max="12280" width="9.33203125" style="124"/>
    <col min="12281" max="12281" width="54.5546875" style="124" customWidth="1"/>
    <col min="12282" max="12282" width="28.44140625" style="124" customWidth="1"/>
    <col min="12283" max="12283" width="9.33203125" style="124"/>
    <col min="12284" max="12284" width="18.5546875" style="124" customWidth="1"/>
    <col min="12285" max="12285" width="21.5546875" style="124" customWidth="1"/>
    <col min="12286" max="12536" width="9.33203125" style="124"/>
    <col min="12537" max="12537" width="54.5546875" style="124" customWidth="1"/>
    <col min="12538" max="12538" width="28.44140625" style="124" customWidth="1"/>
    <col min="12539" max="12539" width="9.33203125" style="124"/>
    <col min="12540" max="12540" width="18.5546875" style="124" customWidth="1"/>
    <col min="12541" max="12541" width="21.5546875" style="124" customWidth="1"/>
    <col min="12542" max="12792" width="9.33203125" style="124"/>
    <col min="12793" max="12793" width="54.5546875" style="124" customWidth="1"/>
    <col min="12794" max="12794" width="28.44140625" style="124" customWidth="1"/>
    <col min="12795" max="12795" width="9.33203125" style="124"/>
    <col min="12796" max="12796" width="18.5546875" style="124" customWidth="1"/>
    <col min="12797" max="12797" width="21.5546875" style="124" customWidth="1"/>
    <col min="12798" max="13048" width="9.33203125" style="124"/>
    <col min="13049" max="13049" width="54.5546875" style="124" customWidth="1"/>
    <col min="13050" max="13050" width="28.44140625" style="124" customWidth="1"/>
    <col min="13051" max="13051" width="9.33203125" style="124"/>
    <col min="13052" max="13052" width="18.5546875" style="124" customWidth="1"/>
    <col min="13053" max="13053" width="21.5546875" style="124" customWidth="1"/>
    <col min="13054" max="13304" width="9.33203125" style="124"/>
    <col min="13305" max="13305" width="54.5546875" style="124" customWidth="1"/>
    <col min="13306" max="13306" width="28.44140625" style="124" customWidth="1"/>
    <col min="13307" max="13307" width="9.33203125" style="124"/>
    <col min="13308" max="13308" width="18.5546875" style="124" customWidth="1"/>
    <col min="13309" max="13309" width="21.5546875" style="124" customWidth="1"/>
    <col min="13310" max="13560" width="9.33203125" style="124"/>
    <col min="13561" max="13561" width="54.5546875" style="124" customWidth="1"/>
    <col min="13562" max="13562" width="28.44140625" style="124" customWidth="1"/>
    <col min="13563" max="13563" width="9.33203125" style="124"/>
    <col min="13564" max="13564" width="18.5546875" style="124" customWidth="1"/>
    <col min="13565" max="13565" width="21.5546875" style="124" customWidth="1"/>
    <col min="13566" max="13816" width="9.33203125" style="124"/>
    <col min="13817" max="13817" width="54.5546875" style="124" customWidth="1"/>
    <col min="13818" max="13818" width="28.44140625" style="124" customWidth="1"/>
    <col min="13819" max="13819" width="9.33203125" style="124"/>
    <col min="13820" max="13820" width="18.5546875" style="124" customWidth="1"/>
    <col min="13821" max="13821" width="21.5546875" style="124" customWidth="1"/>
    <col min="13822" max="14072" width="9.33203125" style="124"/>
    <col min="14073" max="14073" width="54.5546875" style="124" customWidth="1"/>
    <col min="14074" max="14074" width="28.44140625" style="124" customWidth="1"/>
    <col min="14075" max="14075" width="9.33203125" style="124"/>
    <col min="14076" max="14076" width="18.5546875" style="124" customWidth="1"/>
    <col min="14077" max="14077" width="21.5546875" style="124" customWidth="1"/>
    <col min="14078" max="14328" width="9.33203125" style="124"/>
    <col min="14329" max="14329" width="54.5546875" style="124" customWidth="1"/>
    <col min="14330" max="14330" width="28.44140625" style="124" customWidth="1"/>
    <col min="14331" max="14331" width="9.33203125" style="124"/>
    <col min="14332" max="14332" width="18.5546875" style="124" customWidth="1"/>
    <col min="14333" max="14333" width="21.5546875" style="124" customWidth="1"/>
    <col min="14334" max="14584" width="9.33203125" style="124"/>
    <col min="14585" max="14585" width="54.5546875" style="124" customWidth="1"/>
    <col min="14586" max="14586" width="28.44140625" style="124" customWidth="1"/>
    <col min="14587" max="14587" width="9.33203125" style="124"/>
    <col min="14588" max="14588" width="18.5546875" style="124" customWidth="1"/>
    <col min="14589" max="14589" width="21.5546875" style="124" customWidth="1"/>
    <col min="14590" max="14840" width="9.33203125" style="124"/>
    <col min="14841" max="14841" width="54.5546875" style="124" customWidth="1"/>
    <col min="14842" max="14842" width="28.44140625" style="124" customWidth="1"/>
    <col min="14843" max="14843" width="9.33203125" style="124"/>
    <col min="14844" max="14844" width="18.5546875" style="124" customWidth="1"/>
    <col min="14845" max="14845" width="21.5546875" style="124" customWidth="1"/>
    <col min="14846" max="15096" width="9.33203125" style="124"/>
    <col min="15097" max="15097" width="54.5546875" style="124" customWidth="1"/>
    <col min="15098" max="15098" width="28.44140625" style="124" customWidth="1"/>
    <col min="15099" max="15099" width="9.33203125" style="124"/>
    <col min="15100" max="15100" width="18.5546875" style="124" customWidth="1"/>
    <col min="15101" max="15101" width="21.5546875" style="124" customWidth="1"/>
    <col min="15102" max="15352" width="9.33203125" style="124"/>
    <col min="15353" max="15353" width="54.5546875" style="124" customWidth="1"/>
    <col min="15354" max="15354" width="28.44140625" style="124" customWidth="1"/>
    <col min="15355" max="15355" width="9.33203125" style="124"/>
    <col min="15356" max="15356" width="18.5546875" style="124" customWidth="1"/>
    <col min="15357" max="15357" width="21.5546875" style="124" customWidth="1"/>
    <col min="15358" max="15608" width="9.33203125" style="124"/>
    <col min="15609" max="15609" width="54.5546875" style="124" customWidth="1"/>
    <col min="15610" max="15610" width="28.44140625" style="124" customWidth="1"/>
    <col min="15611" max="15611" width="9.33203125" style="124"/>
    <col min="15612" max="15612" width="18.5546875" style="124" customWidth="1"/>
    <col min="15613" max="15613" width="21.5546875" style="124" customWidth="1"/>
    <col min="15614" max="15864" width="9.33203125" style="124"/>
    <col min="15865" max="15865" width="54.5546875" style="124" customWidth="1"/>
    <col min="15866" max="15866" width="28.44140625" style="124" customWidth="1"/>
    <col min="15867" max="15867" width="9.33203125" style="124"/>
    <col min="15868" max="15868" width="18.5546875" style="124" customWidth="1"/>
    <col min="15869" max="15869" width="21.5546875" style="124" customWidth="1"/>
    <col min="15870" max="16120" width="9.33203125" style="124"/>
    <col min="16121" max="16121" width="54.5546875" style="124" customWidth="1"/>
    <col min="16122" max="16122" width="28.44140625" style="124" customWidth="1"/>
    <col min="16123" max="16123" width="9.33203125" style="124"/>
    <col min="16124" max="16124" width="18.5546875" style="124" customWidth="1"/>
    <col min="16125" max="16125" width="21.5546875" style="124" customWidth="1"/>
    <col min="16126" max="16384" width="9.33203125" style="124"/>
  </cols>
  <sheetData>
    <row r="1" spans="1:15">
      <c r="A1" s="1" t="s">
        <v>1598</v>
      </c>
    </row>
    <row r="2" spans="1:15">
      <c r="A2" s="822" t="s">
        <v>1597</v>
      </c>
    </row>
    <row r="3" spans="1:15">
      <c r="C3" s="35"/>
    </row>
    <row r="4" spans="1:15">
      <c r="A4" s="1" t="s">
        <v>4856</v>
      </c>
      <c r="C4" s="35"/>
    </row>
    <row r="5" spans="1:15">
      <c r="C5" s="35"/>
    </row>
    <row r="6" spans="1:15">
      <c r="A6" s="165" t="s">
        <v>4857</v>
      </c>
    </row>
    <row r="7" spans="1:15">
      <c r="A7" s="266"/>
    </row>
    <row r="8" spans="1:15" ht="15" thickBot="1">
      <c r="C8" s="1069" t="s">
        <v>4858</v>
      </c>
    </row>
    <row r="9" spans="1:15">
      <c r="C9" s="168" t="s">
        <v>13</v>
      </c>
    </row>
    <row r="10" spans="1:15" ht="15.6">
      <c r="A10" s="664" t="s">
        <v>4859</v>
      </c>
      <c r="B10" s="168" t="s">
        <v>12</v>
      </c>
      <c r="C10" s="1049"/>
      <c r="E10" s="124" t="s">
        <v>90</v>
      </c>
      <c r="F10" s="124" t="s">
        <v>2145</v>
      </c>
      <c r="G10" s="124" t="s">
        <v>4860</v>
      </c>
      <c r="H10" s="47" t="s">
        <v>91</v>
      </c>
      <c r="I10" s="41" t="s">
        <v>185</v>
      </c>
      <c r="J10" s="47" t="s">
        <v>3261</v>
      </c>
      <c r="K10" s="47"/>
      <c r="L10" s="47"/>
      <c r="O10" s="47"/>
    </row>
    <row r="12" spans="1:15">
      <c r="A12" s="1" t="s">
        <v>4861</v>
      </c>
    </row>
    <row r="13" spans="1:15">
      <c r="A13" s="36" t="s">
        <v>109</v>
      </c>
    </row>
    <row r="14" spans="1:15">
      <c r="A14" s="36" t="s">
        <v>90</v>
      </c>
    </row>
    <row r="16" spans="1:15">
      <c r="A16" s="165" t="s">
        <v>4862</v>
      </c>
    </row>
    <row r="18" spans="1:10" ht="25.5" customHeight="1">
      <c r="C18" s="2207" t="s">
        <v>4862</v>
      </c>
      <c r="D18" s="2208"/>
    </row>
    <row r="19" spans="1:10" ht="90" customHeight="1">
      <c r="C19" s="168" t="s">
        <v>4863</v>
      </c>
      <c r="D19" s="168" t="s">
        <v>4864</v>
      </c>
    </row>
    <row r="20" spans="1:10">
      <c r="C20" s="168" t="s">
        <v>89</v>
      </c>
      <c r="D20" s="168" t="s">
        <v>107</v>
      </c>
    </row>
    <row r="21" spans="1:10">
      <c r="A21" s="664" t="s">
        <v>4865</v>
      </c>
      <c r="B21" s="168" t="s">
        <v>72</v>
      </c>
      <c r="C21" s="1049"/>
      <c r="D21" s="1049"/>
      <c r="E21" s="42" t="s">
        <v>2304</v>
      </c>
      <c r="I21" s="42"/>
      <c r="J21" s="35"/>
    </row>
    <row r="22" spans="1:10">
      <c r="A22" s="664" t="s">
        <v>4046</v>
      </c>
      <c r="B22" s="168" t="s">
        <v>11</v>
      </c>
      <c r="C22" s="1049"/>
      <c r="D22" s="1049"/>
      <c r="E22" s="42" t="s">
        <v>2305</v>
      </c>
      <c r="I22" s="42"/>
      <c r="J22" s="35"/>
    </row>
    <row r="23" spans="1:10">
      <c r="A23" s="664" t="s">
        <v>4866</v>
      </c>
      <c r="B23" s="168" t="s">
        <v>71</v>
      </c>
      <c r="C23" s="1049"/>
      <c r="D23" s="1049"/>
      <c r="E23" s="42" t="s">
        <v>2306</v>
      </c>
      <c r="I23" s="42"/>
      <c r="J23" s="35"/>
    </row>
    <row r="24" spans="1:10">
      <c r="A24" s="1070" t="s">
        <v>4867</v>
      </c>
      <c r="B24" s="168" t="s">
        <v>70</v>
      </c>
      <c r="C24" s="1049"/>
      <c r="D24" s="1049"/>
      <c r="E24" s="42" t="s">
        <v>2307</v>
      </c>
      <c r="I24" s="42"/>
      <c r="J24" s="35"/>
    </row>
    <row r="25" spans="1:10">
      <c r="A25" s="1070" t="s">
        <v>4868</v>
      </c>
      <c r="B25" s="168" t="s">
        <v>69</v>
      </c>
      <c r="C25" s="1049"/>
      <c r="D25" s="1049"/>
      <c r="E25" s="42" t="s">
        <v>2308</v>
      </c>
      <c r="I25" s="42"/>
      <c r="J25" s="35"/>
    </row>
    <row r="26" spans="1:10">
      <c r="A26" s="1070" t="s">
        <v>4869</v>
      </c>
      <c r="B26" s="168" t="s">
        <v>68</v>
      </c>
      <c r="C26" s="1049"/>
      <c r="D26" s="1049"/>
      <c r="E26" s="42" t="s">
        <v>2309</v>
      </c>
      <c r="I26" s="42"/>
      <c r="J26" s="35"/>
    </row>
    <row r="27" spans="1:10">
      <c r="A27" s="1070" t="s">
        <v>4870</v>
      </c>
      <c r="B27" s="168" t="s">
        <v>67</v>
      </c>
      <c r="C27" s="1049"/>
      <c r="D27" s="1049"/>
      <c r="E27" s="42" t="s">
        <v>2310</v>
      </c>
      <c r="I27" s="42"/>
      <c r="J27" s="35"/>
    </row>
    <row r="28" spans="1:10">
      <c r="A28" s="1070" t="s">
        <v>4871</v>
      </c>
      <c r="B28" s="168" t="s">
        <v>66</v>
      </c>
      <c r="C28" s="1049"/>
      <c r="D28" s="1049"/>
      <c r="E28" s="42" t="s">
        <v>2311</v>
      </c>
      <c r="I28" s="42"/>
      <c r="J28" s="35"/>
    </row>
    <row r="29" spans="1:10">
      <c r="A29" s="1070" t="s">
        <v>4872</v>
      </c>
      <c r="B29" s="168" t="s">
        <v>10</v>
      </c>
      <c r="C29" s="1049"/>
      <c r="D29" s="1049"/>
      <c r="E29" s="42" t="s">
        <v>2312</v>
      </c>
      <c r="I29" s="42"/>
      <c r="J29" s="35"/>
    </row>
    <row r="30" spans="1:10">
      <c r="A30" s="1070" t="s">
        <v>4873</v>
      </c>
      <c r="B30" s="168" t="s">
        <v>9</v>
      </c>
      <c r="C30" s="1049"/>
      <c r="D30" s="1049"/>
      <c r="E30" s="42" t="s">
        <v>2313</v>
      </c>
      <c r="I30" s="42"/>
      <c r="J30" s="35"/>
    </row>
    <row r="31" spans="1:10">
      <c r="A31" s="1070" t="s">
        <v>4874</v>
      </c>
      <c r="B31" s="168" t="s">
        <v>65</v>
      </c>
      <c r="C31" s="1049"/>
      <c r="D31" s="1049"/>
      <c r="E31" s="42" t="s">
        <v>2314</v>
      </c>
      <c r="I31" s="42"/>
      <c r="J31" s="35"/>
    </row>
    <row r="32" spans="1:10">
      <c r="A32" s="1070" t="s">
        <v>4875</v>
      </c>
      <c r="B32" s="168" t="s">
        <v>8</v>
      </c>
      <c r="C32" s="1049"/>
      <c r="D32" s="1049"/>
      <c r="E32" s="42" t="s">
        <v>2315</v>
      </c>
      <c r="I32" s="42"/>
      <c r="J32" s="35"/>
    </row>
    <row r="33" spans="1:15">
      <c r="A33" s="268" t="s">
        <v>2786</v>
      </c>
      <c r="B33" s="168" t="s">
        <v>7</v>
      </c>
      <c r="C33" s="1049"/>
      <c r="D33" s="1049"/>
      <c r="E33" s="42" t="s">
        <v>2316</v>
      </c>
      <c r="I33" s="42"/>
      <c r="J33" s="35"/>
    </row>
    <row r="34" spans="1:15">
      <c r="A34" s="1070" t="s">
        <v>2787</v>
      </c>
      <c r="B34" s="168" t="s">
        <v>64</v>
      </c>
      <c r="C34" s="1049"/>
      <c r="D34" s="1049"/>
      <c r="E34" s="42" t="s">
        <v>2317</v>
      </c>
      <c r="I34" s="42"/>
      <c r="J34" s="35"/>
    </row>
    <row r="35" spans="1:15">
      <c r="A35" s="1070" t="s">
        <v>2788</v>
      </c>
      <c r="B35" s="168" t="s">
        <v>6</v>
      </c>
      <c r="C35" s="1049"/>
      <c r="D35" s="1049"/>
      <c r="E35" s="42" t="s">
        <v>2318</v>
      </c>
      <c r="I35" s="42"/>
      <c r="J35" s="35"/>
    </row>
    <row r="36" spans="1:15">
      <c r="A36" s="1070" t="s">
        <v>2789</v>
      </c>
      <c r="B36" s="168" t="s">
        <v>5</v>
      </c>
      <c r="C36" s="1049"/>
      <c r="D36" s="1049"/>
      <c r="E36" s="124" t="s">
        <v>2319</v>
      </c>
      <c r="I36" s="42"/>
      <c r="J36" s="35"/>
    </row>
    <row r="37" spans="1:15">
      <c r="D37" s="124" t="s">
        <v>4153</v>
      </c>
    </row>
    <row r="38" spans="1:15" ht="16.5" customHeight="1">
      <c r="C38" s="124" t="s">
        <v>275</v>
      </c>
      <c r="D38" s="124" t="s">
        <v>113</v>
      </c>
    </row>
    <row r="39" spans="1:15">
      <c r="C39" s="47" t="s">
        <v>91</v>
      </c>
      <c r="D39" s="47" t="s">
        <v>91</v>
      </c>
    </row>
    <row r="40" spans="1:15">
      <c r="C40" s="47" t="s">
        <v>92</v>
      </c>
      <c r="D40" s="47" t="s">
        <v>112</v>
      </c>
      <c r="F40" s="35"/>
      <c r="G40" s="47"/>
      <c r="H40" s="47"/>
      <c r="I40" s="47"/>
      <c r="J40" s="47"/>
      <c r="K40" s="47"/>
      <c r="M40" s="47"/>
      <c r="N40" s="47"/>
      <c r="O40" s="47"/>
    </row>
    <row r="41" spans="1:15">
      <c r="C41" s="47" t="s">
        <v>97</v>
      </c>
      <c r="D41" s="47" t="s">
        <v>116</v>
      </c>
    </row>
    <row r="42" spans="1:15">
      <c r="C42" s="47" t="s">
        <v>183</v>
      </c>
      <c r="D42" s="47"/>
    </row>
    <row r="44" spans="1:15">
      <c r="A44" s="1" t="s">
        <v>4876</v>
      </c>
    </row>
    <row r="46" spans="1:15">
      <c r="A46" s="165" t="s">
        <v>4877</v>
      </c>
    </row>
    <row r="47" spans="1:15">
      <c r="A47" s="266"/>
    </row>
    <row r="48" spans="1:15">
      <c r="A48" s="266"/>
      <c r="C48" s="168" t="s">
        <v>88</v>
      </c>
    </row>
    <row r="49" spans="1:10" ht="15.6">
      <c r="A49" s="664" t="s">
        <v>4878</v>
      </c>
      <c r="B49" s="168" t="s">
        <v>61</v>
      </c>
      <c r="C49" s="1049"/>
      <c r="D49" s="124" t="s">
        <v>4860</v>
      </c>
      <c r="E49" s="124" t="s">
        <v>90</v>
      </c>
      <c r="G49" s="124" t="s">
        <v>2350</v>
      </c>
      <c r="H49" s="47" t="s">
        <v>91</v>
      </c>
      <c r="I49" s="41" t="s">
        <v>185</v>
      </c>
      <c r="J49" s="47" t="s">
        <v>3261</v>
      </c>
    </row>
    <row r="51" spans="1:10">
      <c r="A51" s="1" t="s">
        <v>4879</v>
      </c>
    </row>
    <row r="52" spans="1:10">
      <c r="A52" s="36" t="s">
        <v>109</v>
      </c>
    </row>
    <row r="53" spans="1:10">
      <c r="A53" s="36" t="s">
        <v>90</v>
      </c>
    </row>
    <row r="55" spans="1:10">
      <c r="A55" s="165" t="s">
        <v>4880</v>
      </c>
    </row>
    <row r="57" spans="1:10" ht="93" customHeight="1">
      <c r="C57" s="942" t="s">
        <v>4863</v>
      </c>
      <c r="D57" s="942" t="s">
        <v>4881</v>
      </c>
    </row>
    <row r="58" spans="1:10">
      <c r="C58" s="168" t="s">
        <v>87</v>
      </c>
      <c r="D58" s="168" t="s">
        <v>86</v>
      </c>
    </row>
    <row r="59" spans="1:10">
      <c r="A59" s="664" t="s">
        <v>4882</v>
      </c>
      <c r="B59" s="168" t="s">
        <v>4</v>
      </c>
      <c r="C59" s="1049"/>
      <c r="D59" s="38"/>
      <c r="E59" s="35" t="s">
        <v>4883</v>
      </c>
      <c r="F59" s="35" t="s">
        <v>4884</v>
      </c>
    </row>
    <row r="60" spans="1:10">
      <c r="A60" s="664" t="s">
        <v>4885</v>
      </c>
      <c r="B60" s="168" t="s">
        <v>60</v>
      </c>
      <c r="C60" s="1049"/>
      <c r="D60" s="38"/>
      <c r="E60" s="35" t="s">
        <v>4886</v>
      </c>
      <c r="F60" s="35" t="s">
        <v>4884</v>
      </c>
    </row>
    <row r="61" spans="1:10">
      <c r="A61" s="664" t="s">
        <v>4887</v>
      </c>
      <c r="B61" s="168" t="s">
        <v>59</v>
      </c>
      <c r="C61" s="1049"/>
      <c r="D61" s="38"/>
      <c r="E61" s="35" t="s">
        <v>1258</v>
      </c>
      <c r="F61" s="35" t="s">
        <v>4884</v>
      </c>
    </row>
    <row r="62" spans="1:10">
      <c r="A62" s="664" t="s">
        <v>4888</v>
      </c>
      <c r="B62" s="168" t="s">
        <v>58</v>
      </c>
      <c r="C62" s="1049"/>
      <c r="D62" s="38"/>
      <c r="E62" s="35" t="s">
        <v>4889</v>
      </c>
      <c r="F62" s="35" t="s">
        <v>4884</v>
      </c>
    </row>
    <row r="63" spans="1:10">
      <c r="A63" s="664" t="s">
        <v>4880</v>
      </c>
      <c r="B63" s="168" t="s">
        <v>57</v>
      </c>
      <c r="C63" s="38"/>
      <c r="D63" s="1049"/>
      <c r="E63" s="35" t="s">
        <v>2350</v>
      </c>
      <c r="F63" s="35" t="s">
        <v>4884</v>
      </c>
    </row>
    <row r="64" spans="1:10">
      <c r="C64" s="42" t="s">
        <v>275</v>
      </c>
      <c r="D64" s="35"/>
    </row>
    <row r="65" spans="1:8">
      <c r="C65" s="41" t="s">
        <v>91</v>
      </c>
      <c r="D65" s="41" t="s">
        <v>91</v>
      </c>
    </row>
    <row r="66" spans="1:8">
      <c r="C66" s="41" t="s">
        <v>92</v>
      </c>
      <c r="D66" s="41" t="s">
        <v>159</v>
      </c>
    </row>
    <row r="67" spans="1:8">
      <c r="C67" s="41" t="s">
        <v>97</v>
      </c>
      <c r="D67" s="41"/>
    </row>
    <row r="68" spans="1:8">
      <c r="C68" s="41" t="s">
        <v>183</v>
      </c>
      <c r="D68" s="41" t="s">
        <v>183</v>
      </c>
    </row>
    <row r="69" spans="1:8">
      <c r="C69" s="41"/>
      <c r="D69" s="41"/>
    </row>
    <row r="70" spans="1:8">
      <c r="A70" s="1" t="s">
        <v>4890</v>
      </c>
      <c r="C70" s="41"/>
      <c r="D70" s="41"/>
    </row>
    <row r="71" spans="1:8">
      <c r="A71" s="36" t="s">
        <v>109</v>
      </c>
    </row>
    <row r="72" spans="1:8">
      <c r="A72" s="36" t="s">
        <v>90</v>
      </c>
    </row>
    <row r="73" spans="1:8">
      <c r="A73" s="49"/>
    </row>
    <row r="74" spans="1:8">
      <c r="A74" s="165" t="s">
        <v>4891</v>
      </c>
    </row>
    <row r="76" spans="1:8">
      <c r="B76" s="1071"/>
      <c r="C76" s="168" t="s">
        <v>85</v>
      </c>
    </row>
    <row r="77" spans="1:8">
      <c r="A77" s="1070" t="s">
        <v>4892</v>
      </c>
      <c r="B77" s="168" t="s">
        <v>53</v>
      </c>
      <c r="C77" s="1049"/>
      <c r="D77" s="124" t="s">
        <v>4860</v>
      </c>
      <c r="E77" s="47" t="s">
        <v>91</v>
      </c>
      <c r="F77" s="47" t="s">
        <v>3261</v>
      </c>
      <c r="G77" s="41" t="s">
        <v>185</v>
      </c>
      <c r="H77" s="47"/>
    </row>
    <row r="78" spans="1:8">
      <c r="A78" s="1070" t="s">
        <v>177</v>
      </c>
      <c r="B78" s="168" t="s">
        <v>52</v>
      </c>
      <c r="C78" s="1049"/>
      <c r="D78" s="35" t="s">
        <v>4893</v>
      </c>
      <c r="E78" s="47" t="s">
        <v>91</v>
      </c>
      <c r="F78" s="47" t="s">
        <v>176</v>
      </c>
      <c r="G78" s="41" t="s">
        <v>185</v>
      </c>
      <c r="H78" s="47"/>
    </row>
    <row r="79" spans="1:8">
      <c r="A79" s="1070" t="s">
        <v>4894</v>
      </c>
      <c r="B79" s="168" t="s">
        <v>51</v>
      </c>
      <c r="C79" s="1049"/>
      <c r="D79" s="124" t="s">
        <v>4895</v>
      </c>
      <c r="E79" s="47" t="s">
        <v>91</v>
      </c>
      <c r="F79" s="47" t="s">
        <v>3261</v>
      </c>
      <c r="G79" s="41" t="s">
        <v>185</v>
      </c>
      <c r="H79" s="47"/>
    </row>
    <row r="80" spans="1:8">
      <c r="A80" s="1070" t="s">
        <v>4896</v>
      </c>
      <c r="B80" s="168" t="s">
        <v>50</v>
      </c>
      <c r="C80" s="1049"/>
      <c r="D80" s="124" t="s">
        <v>3516</v>
      </c>
      <c r="E80" s="47" t="s">
        <v>91</v>
      </c>
      <c r="F80" s="47" t="s">
        <v>3261</v>
      </c>
      <c r="G80" s="41" t="s">
        <v>185</v>
      </c>
      <c r="H80" s="47"/>
    </row>
    <row r="81" spans="1:8">
      <c r="A81" s="1070" t="s">
        <v>4897</v>
      </c>
      <c r="B81" s="168" t="s">
        <v>49</v>
      </c>
      <c r="C81" s="1049"/>
      <c r="D81" s="124" t="s">
        <v>4898</v>
      </c>
      <c r="E81" s="47" t="s">
        <v>91</v>
      </c>
      <c r="F81" s="47" t="s">
        <v>3261</v>
      </c>
      <c r="G81" s="41" t="s">
        <v>185</v>
      </c>
      <c r="H81" s="47"/>
    </row>
    <row r="82" spans="1:8">
      <c r="A82" s="1070" t="s">
        <v>4899</v>
      </c>
      <c r="B82" s="168" t="s">
        <v>48</v>
      </c>
      <c r="C82" s="1049"/>
      <c r="D82" s="124" t="s">
        <v>4900</v>
      </c>
      <c r="E82" s="47" t="s">
        <v>91</v>
      </c>
      <c r="F82" s="47" t="s">
        <v>3261</v>
      </c>
      <c r="G82" s="41" t="s">
        <v>185</v>
      </c>
      <c r="H82" s="47"/>
    </row>
    <row r="83" spans="1:8">
      <c r="A83" s="1072" t="s">
        <v>3260</v>
      </c>
      <c r="B83" s="168" t="s">
        <v>101</v>
      </c>
      <c r="C83" s="1049"/>
      <c r="E83" s="47" t="s">
        <v>91</v>
      </c>
      <c r="F83" s="47" t="s">
        <v>3261</v>
      </c>
      <c r="G83" s="41" t="s">
        <v>185</v>
      </c>
      <c r="H83" s="47"/>
    </row>
  </sheetData>
  <mergeCells count="1">
    <mergeCell ref="C18:D1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9"/>
  <dimension ref="A1:Q116"/>
  <sheetViews>
    <sheetView showGridLines="0" topLeftCell="A35" zoomScale="80" zoomScaleNormal="80" workbookViewId="0">
      <selection activeCell="C48" sqref="C48"/>
    </sheetView>
  </sheetViews>
  <sheetFormatPr defaultColWidth="9.33203125" defaultRowHeight="14.4"/>
  <cols>
    <col min="1" max="1" width="57.5546875" style="124" customWidth="1"/>
    <col min="2" max="2" width="9.33203125" style="124"/>
    <col min="3" max="3" width="37.44140625" style="124" customWidth="1"/>
    <col min="4" max="4" width="18.44140625" style="124" customWidth="1"/>
    <col min="5" max="5" width="25.5546875" style="124" customWidth="1"/>
    <col min="6" max="6" width="39.44140625" style="124" customWidth="1"/>
    <col min="7" max="7" width="11.44140625" style="124" customWidth="1"/>
    <col min="8" max="8" width="17.6640625" style="124" customWidth="1"/>
    <col min="9" max="9" width="19.6640625" style="124" customWidth="1"/>
    <col min="10" max="10" width="18.44140625" style="124" customWidth="1"/>
    <col min="11" max="11" width="16" style="124" customWidth="1"/>
    <col min="12" max="244" width="9.33203125" style="124"/>
    <col min="245" max="245" width="49" style="124" customWidth="1"/>
    <col min="246" max="246" width="25.6640625" style="124" customWidth="1"/>
    <col min="247" max="247" width="20" style="124" customWidth="1"/>
    <col min="248" max="248" width="21" style="124" customWidth="1"/>
    <col min="249" max="249" width="9.33203125" style="124"/>
    <col min="250" max="250" width="16.44140625" style="124" customWidth="1"/>
    <col min="251" max="251" width="14" style="124" customWidth="1"/>
    <col min="252" max="252" width="9.33203125" style="124"/>
    <col min="253" max="253" width="14.44140625" style="124" customWidth="1"/>
    <col min="254" max="254" width="16" style="124" customWidth="1"/>
    <col min="255" max="500" width="9.33203125" style="124"/>
    <col min="501" max="501" width="49" style="124" customWidth="1"/>
    <col min="502" max="502" width="25.6640625" style="124" customWidth="1"/>
    <col min="503" max="503" width="20" style="124" customWidth="1"/>
    <col min="504" max="504" width="21" style="124" customWidth="1"/>
    <col min="505" max="505" width="9.33203125" style="124"/>
    <col min="506" max="506" width="16.44140625" style="124" customWidth="1"/>
    <col min="507" max="507" width="14" style="124" customWidth="1"/>
    <col min="508" max="508" width="9.33203125" style="124"/>
    <col min="509" max="509" width="14.44140625" style="124" customWidth="1"/>
    <col min="510" max="510" width="16" style="124" customWidth="1"/>
    <col min="511" max="756" width="9.33203125" style="124"/>
    <col min="757" max="757" width="49" style="124" customWidth="1"/>
    <col min="758" max="758" width="25.6640625" style="124" customWidth="1"/>
    <col min="759" max="759" width="20" style="124" customWidth="1"/>
    <col min="760" max="760" width="21" style="124" customWidth="1"/>
    <col min="761" max="761" width="9.33203125" style="124"/>
    <col min="762" max="762" width="16.44140625" style="124" customWidth="1"/>
    <col min="763" max="763" width="14" style="124" customWidth="1"/>
    <col min="764" max="764" width="9.33203125" style="124"/>
    <col min="765" max="765" width="14.44140625" style="124" customWidth="1"/>
    <col min="766" max="766" width="16" style="124" customWidth="1"/>
    <col min="767" max="1012" width="9.33203125" style="124"/>
    <col min="1013" max="1013" width="49" style="124" customWidth="1"/>
    <col min="1014" max="1014" width="25.6640625" style="124" customWidth="1"/>
    <col min="1015" max="1015" width="20" style="124" customWidth="1"/>
    <col min="1016" max="1016" width="21" style="124" customWidth="1"/>
    <col min="1017" max="1017" width="9.33203125" style="124"/>
    <col min="1018" max="1018" width="16.44140625" style="124" customWidth="1"/>
    <col min="1019" max="1019" width="14" style="124" customWidth="1"/>
    <col min="1020" max="1020" width="9.33203125" style="124"/>
    <col min="1021" max="1021" width="14.44140625" style="124" customWidth="1"/>
    <col min="1022" max="1022" width="16" style="124" customWidth="1"/>
    <col min="1023" max="1268" width="9.33203125" style="124"/>
    <col min="1269" max="1269" width="49" style="124" customWidth="1"/>
    <col min="1270" max="1270" width="25.6640625" style="124" customWidth="1"/>
    <col min="1271" max="1271" width="20" style="124" customWidth="1"/>
    <col min="1272" max="1272" width="21" style="124" customWidth="1"/>
    <col min="1273" max="1273" width="9.33203125" style="124"/>
    <col min="1274" max="1274" width="16.44140625" style="124" customWidth="1"/>
    <col min="1275" max="1275" width="14" style="124" customWidth="1"/>
    <col min="1276" max="1276" width="9.33203125" style="124"/>
    <col min="1277" max="1277" width="14.44140625" style="124" customWidth="1"/>
    <col min="1278" max="1278" width="16" style="124" customWidth="1"/>
    <col min="1279" max="1524" width="9.33203125" style="124"/>
    <col min="1525" max="1525" width="49" style="124" customWidth="1"/>
    <col min="1526" max="1526" width="25.6640625" style="124" customWidth="1"/>
    <col min="1527" max="1527" width="20" style="124" customWidth="1"/>
    <col min="1528" max="1528" width="21" style="124" customWidth="1"/>
    <col min="1529" max="1529" width="9.33203125" style="124"/>
    <col min="1530" max="1530" width="16.44140625" style="124" customWidth="1"/>
    <col min="1531" max="1531" width="14" style="124" customWidth="1"/>
    <col min="1532" max="1532" width="9.33203125" style="124"/>
    <col min="1533" max="1533" width="14.44140625" style="124" customWidth="1"/>
    <col min="1534" max="1534" width="16" style="124" customWidth="1"/>
    <col min="1535" max="1780" width="9.33203125" style="124"/>
    <col min="1781" max="1781" width="49" style="124" customWidth="1"/>
    <col min="1782" max="1782" width="25.6640625" style="124" customWidth="1"/>
    <col min="1783" max="1783" width="20" style="124" customWidth="1"/>
    <col min="1784" max="1784" width="21" style="124" customWidth="1"/>
    <col min="1785" max="1785" width="9.33203125" style="124"/>
    <col min="1786" max="1786" width="16.44140625" style="124" customWidth="1"/>
    <col min="1787" max="1787" width="14" style="124" customWidth="1"/>
    <col min="1788" max="1788" width="9.33203125" style="124"/>
    <col min="1789" max="1789" width="14.44140625" style="124" customWidth="1"/>
    <col min="1790" max="1790" width="16" style="124" customWidth="1"/>
    <col min="1791" max="2036" width="9.33203125" style="124"/>
    <col min="2037" max="2037" width="49" style="124" customWidth="1"/>
    <col min="2038" max="2038" width="25.6640625" style="124" customWidth="1"/>
    <col min="2039" max="2039" width="20" style="124" customWidth="1"/>
    <col min="2040" max="2040" width="21" style="124" customWidth="1"/>
    <col min="2041" max="2041" width="9.33203125" style="124"/>
    <col min="2042" max="2042" width="16.44140625" style="124" customWidth="1"/>
    <col min="2043" max="2043" width="14" style="124" customWidth="1"/>
    <col min="2044" max="2044" width="9.33203125" style="124"/>
    <col min="2045" max="2045" width="14.44140625" style="124" customWidth="1"/>
    <col min="2046" max="2046" width="16" style="124" customWidth="1"/>
    <col min="2047" max="2292" width="9.33203125" style="124"/>
    <col min="2293" max="2293" width="49" style="124" customWidth="1"/>
    <col min="2294" max="2294" width="25.6640625" style="124" customWidth="1"/>
    <col min="2295" max="2295" width="20" style="124" customWidth="1"/>
    <col min="2296" max="2296" width="21" style="124" customWidth="1"/>
    <col min="2297" max="2297" width="9.33203125" style="124"/>
    <col min="2298" max="2298" width="16.44140625" style="124" customWidth="1"/>
    <col min="2299" max="2299" width="14" style="124" customWidth="1"/>
    <col min="2300" max="2300" width="9.33203125" style="124"/>
    <col min="2301" max="2301" width="14.44140625" style="124" customWidth="1"/>
    <col min="2302" max="2302" width="16" style="124" customWidth="1"/>
    <col min="2303" max="2548" width="9.33203125" style="124"/>
    <col min="2549" max="2549" width="49" style="124" customWidth="1"/>
    <col min="2550" max="2550" width="25.6640625" style="124" customWidth="1"/>
    <col min="2551" max="2551" width="20" style="124" customWidth="1"/>
    <col min="2552" max="2552" width="21" style="124" customWidth="1"/>
    <col min="2553" max="2553" width="9.33203125" style="124"/>
    <col min="2554" max="2554" width="16.44140625" style="124" customWidth="1"/>
    <col min="2555" max="2555" width="14" style="124" customWidth="1"/>
    <col min="2556" max="2556" width="9.33203125" style="124"/>
    <col min="2557" max="2557" width="14.44140625" style="124" customWidth="1"/>
    <col min="2558" max="2558" width="16" style="124" customWidth="1"/>
    <col min="2559" max="2804" width="9.33203125" style="124"/>
    <col min="2805" max="2805" width="49" style="124" customWidth="1"/>
    <col min="2806" max="2806" width="25.6640625" style="124" customWidth="1"/>
    <col min="2807" max="2807" width="20" style="124" customWidth="1"/>
    <col min="2808" max="2808" width="21" style="124" customWidth="1"/>
    <col min="2809" max="2809" width="9.33203125" style="124"/>
    <col min="2810" max="2810" width="16.44140625" style="124" customWidth="1"/>
    <col min="2811" max="2811" width="14" style="124" customWidth="1"/>
    <col min="2812" max="2812" width="9.33203125" style="124"/>
    <col min="2813" max="2813" width="14.44140625" style="124" customWidth="1"/>
    <col min="2814" max="2814" width="16" style="124" customWidth="1"/>
    <col min="2815" max="3060" width="9.33203125" style="124"/>
    <col min="3061" max="3061" width="49" style="124" customWidth="1"/>
    <col min="3062" max="3062" width="25.6640625" style="124" customWidth="1"/>
    <col min="3063" max="3063" width="20" style="124" customWidth="1"/>
    <col min="3064" max="3064" width="21" style="124" customWidth="1"/>
    <col min="3065" max="3065" width="9.33203125" style="124"/>
    <col min="3066" max="3066" width="16.44140625" style="124" customWidth="1"/>
    <col min="3067" max="3067" width="14" style="124" customWidth="1"/>
    <col min="3068" max="3068" width="9.33203125" style="124"/>
    <col min="3069" max="3069" width="14.44140625" style="124" customWidth="1"/>
    <col min="3070" max="3070" width="16" style="124" customWidth="1"/>
    <col min="3071" max="3316" width="9.33203125" style="124"/>
    <col min="3317" max="3317" width="49" style="124" customWidth="1"/>
    <col min="3318" max="3318" width="25.6640625" style="124" customWidth="1"/>
    <col min="3319" max="3319" width="20" style="124" customWidth="1"/>
    <col min="3320" max="3320" width="21" style="124" customWidth="1"/>
    <col min="3321" max="3321" width="9.33203125" style="124"/>
    <col min="3322" max="3322" width="16.44140625" style="124" customWidth="1"/>
    <col min="3323" max="3323" width="14" style="124" customWidth="1"/>
    <col min="3324" max="3324" width="9.33203125" style="124"/>
    <col min="3325" max="3325" width="14.44140625" style="124" customWidth="1"/>
    <col min="3326" max="3326" width="16" style="124" customWidth="1"/>
    <col min="3327" max="3572" width="9.33203125" style="124"/>
    <col min="3573" max="3573" width="49" style="124" customWidth="1"/>
    <col min="3574" max="3574" width="25.6640625" style="124" customWidth="1"/>
    <col min="3575" max="3575" width="20" style="124" customWidth="1"/>
    <col min="3576" max="3576" width="21" style="124" customWidth="1"/>
    <col min="3577" max="3577" width="9.33203125" style="124"/>
    <col min="3578" max="3578" width="16.44140625" style="124" customWidth="1"/>
    <col min="3579" max="3579" width="14" style="124" customWidth="1"/>
    <col min="3580" max="3580" width="9.33203125" style="124"/>
    <col min="3581" max="3581" width="14.44140625" style="124" customWidth="1"/>
    <col min="3582" max="3582" width="16" style="124" customWidth="1"/>
    <col min="3583" max="3828" width="9.33203125" style="124"/>
    <col min="3829" max="3829" width="49" style="124" customWidth="1"/>
    <col min="3830" max="3830" width="25.6640625" style="124" customWidth="1"/>
    <col min="3831" max="3831" width="20" style="124" customWidth="1"/>
    <col min="3832" max="3832" width="21" style="124" customWidth="1"/>
    <col min="3833" max="3833" width="9.33203125" style="124"/>
    <col min="3834" max="3834" width="16.44140625" style="124" customWidth="1"/>
    <col min="3835" max="3835" width="14" style="124" customWidth="1"/>
    <col min="3836" max="3836" width="9.33203125" style="124"/>
    <col min="3837" max="3837" width="14.44140625" style="124" customWidth="1"/>
    <col min="3838" max="3838" width="16" style="124" customWidth="1"/>
    <col min="3839" max="4084" width="9.33203125" style="124"/>
    <col min="4085" max="4085" width="49" style="124" customWidth="1"/>
    <col min="4086" max="4086" width="25.6640625" style="124" customWidth="1"/>
    <col min="4087" max="4087" width="20" style="124" customWidth="1"/>
    <col min="4088" max="4088" width="21" style="124" customWidth="1"/>
    <col min="4089" max="4089" width="9.33203125" style="124"/>
    <col min="4090" max="4090" width="16.44140625" style="124" customWidth="1"/>
    <col min="4091" max="4091" width="14" style="124" customWidth="1"/>
    <col min="4092" max="4092" width="9.33203125" style="124"/>
    <col min="4093" max="4093" width="14.44140625" style="124" customWidth="1"/>
    <col min="4094" max="4094" width="16" style="124" customWidth="1"/>
    <col min="4095" max="4340" width="9.33203125" style="124"/>
    <col min="4341" max="4341" width="49" style="124" customWidth="1"/>
    <col min="4342" max="4342" width="25.6640625" style="124" customWidth="1"/>
    <col min="4343" max="4343" width="20" style="124" customWidth="1"/>
    <col min="4344" max="4344" width="21" style="124" customWidth="1"/>
    <col min="4345" max="4345" width="9.33203125" style="124"/>
    <col min="4346" max="4346" width="16.44140625" style="124" customWidth="1"/>
    <col min="4347" max="4347" width="14" style="124" customWidth="1"/>
    <col min="4348" max="4348" width="9.33203125" style="124"/>
    <col min="4349" max="4349" width="14.44140625" style="124" customWidth="1"/>
    <col min="4350" max="4350" width="16" style="124" customWidth="1"/>
    <col min="4351" max="4596" width="9.33203125" style="124"/>
    <col min="4597" max="4597" width="49" style="124" customWidth="1"/>
    <col min="4598" max="4598" width="25.6640625" style="124" customWidth="1"/>
    <col min="4599" max="4599" width="20" style="124" customWidth="1"/>
    <col min="4600" max="4600" width="21" style="124" customWidth="1"/>
    <col min="4601" max="4601" width="9.33203125" style="124"/>
    <col min="4602" max="4602" width="16.44140625" style="124" customWidth="1"/>
    <col min="4603" max="4603" width="14" style="124" customWidth="1"/>
    <col min="4604" max="4604" width="9.33203125" style="124"/>
    <col min="4605" max="4605" width="14.44140625" style="124" customWidth="1"/>
    <col min="4606" max="4606" width="16" style="124" customWidth="1"/>
    <col min="4607" max="4852" width="9.33203125" style="124"/>
    <col min="4853" max="4853" width="49" style="124" customWidth="1"/>
    <col min="4854" max="4854" width="25.6640625" style="124" customWidth="1"/>
    <col min="4855" max="4855" width="20" style="124" customWidth="1"/>
    <col min="4856" max="4856" width="21" style="124" customWidth="1"/>
    <col min="4857" max="4857" width="9.33203125" style="124"/>
    <col min="4858" max="4858" width="16.44140625" style="124" customWidth="1"/>
    <col min="4859" max="4859" width="14" style="124" customWidth="1"/>
    <col min="4860" max="4860" width="9.33203125" style="124"/>
    <col min="4861" max="4861" width="14.44140625" style="124" customWidth="1"/>
    <col min="4862" max="4862" width="16" style="124" customWidth="1"/>
    <col min="4863" max="5108" width="9.33203125" style="124"/>
    <col min="5109" max="5109" width="49" style="124" customWidth="1"/>
    <col min="5110" max="5110" width="25.6640625" style="124" customWidth="1"/>
    <col min="5111" max="5111" width="20" style="124" customWidth="1"/>
    <col min="5112" max="5112" width="21" style="124" customWidth="1"/>
    <col min="5113" max="5113" width="9.33203125" style="124"/>
    <col min="5114" max="5114" width="16.44140625" style="124" customWidth="1"/>
    <col min="5115" max="5115" width="14" style="124" customWidth="1"/>
    <col min="5116" max="5116" width="9.33203125" style="124"/>
    <col min="5117" max="5117" width="14.44140625" style="124" customWidth="1"/>
    <col min="5118" max="5118" width="16" style="124" customWidth="1"/>
    <col min="5119" max="5364" width="9.33203125" style="124"/>
    <col min="5365" max="5365" width="49" style="124" customWidth="1"/>
    <col min="5366" max="5366" width="25.6640625" style="124" customWidth="1"/>
    <col min="5367" max="5367" width="20" style="124" customWidth="1"/>
    <col min="5368" max="5368" width="21" style="124" customWidth="1"/>
    <col min="5369" max="5369" width="9.33203125" style="124"/>
    <col min="5370" max="5370" width="16.44140625" style="124" customWidth="1"/>
    <col min="5371" max="5371" width="14" style="124" customWidth="1"/>
    <col min="5372" max="5372" width="9.33203125" style="124"/>
    <col min="5373" max="5373" width="14.44140625" style="124" customWidth="1"/>
    <col min="5374" max="5374" width="16" style="124" customWidth="1"/>
    <col min="5375" max="5620" width="9.33203125" style="124"/>
    <col min="5621" max="5621" width="49" style="124" customWidth="1"/>
    <col min="5622" max="5622" width="25.6640625" style="124" customWidth="1"/>
    <col min="5623" max="5623" width="20" style="124" customWidth="1"/>
    <col min="5624" max="5624" width="21" style="124" customWidth="1"/>
    <col min="5625" max="5625" width="9.33203125" style="124"/>
    <col min="5626" max="5626" width="16.44140625" style="124" customWidth="1"/>
    <col min="5627" max="5627" width="14" style="124" customWidth="1"/>
    <col min="5628" max="5628" width="9.33203125" style="124"/>
    <col min="5629" max="5629" width="14.44140625" style="124" customWidth="1"/>
    <col min="5630" max="5630" width="16" style="124" customWidth="1"/>
    <col min="5631" max="5876" width="9.33203125" style="124"/>
    <col min="5877" max="5877" width="49" style="124" customWidth="1"/>
    <col min="5878" max="5878" width="25.6640625" style="124" customWidth="1"/>
    <col min="5879" max="5879" width="20" style="124" customWidth="1"/>
    <col min="5880" max="5880" width="21" style="124" customWidth="1"/>
    <col min="5881" max="5881" width="9.33203125" style="124"/>
    <col min="5882" max="5882" width="16.44140625" style="124" customWidth="1"/>
    <col min="5883" max="5883" width="14" style="124" customWidth="1"/>
    <col min="5884" max="5884" width="9.33203125" style="124"/>
    <col min="5885" max="5885" width="14.44140625" style="124" customWidth="1"/>
    <col min="5886" max="5886" width="16" style="124" customWidth="1"/>
    <col min="5887" max="6132" width="9.33203125" style="124"/>
    <col min="6133" max="6133" width="49" style="124" customWidth="1"/>
    <col min="6134" max="6134" width="25.6640625" style="124" customWidth="1"/>
    <col min="6135" max="6135" width="20" style="124" customWidth="1"/>
    <col min="6136" max="6136" width="21" style="124" customWidth="1"/>
    <col min="6137" max="6137" width="9.33203125" style="124"/>
    <col min="6138" max="6138" width="16.44140625" style="124" customWidth="1"/>
    <col min="6139" max="6139" width="14" style="124" customWidth="1"/>
    <col min="6140" max="6140" width="9.33203125" style="124"/>
    <col min="6141" max="6141" width="14.44140625" style="124" customWidth="1"/>
    <col min="6142" max="6142" width="16" style="124" customWidth="1"/>
    <col min="6143" max="6388" width="9.33203125" style="124"/>
    <col min="6389" max="6389" width="49" style="124" customWidth="1"/>
    <col min="6390" max="6390" width="25.6640625" style="124" customWidth="1"/>
    <col min="6391" max="6391" width="20" style="124" customWidth="1"/>
    <col min="6392" max="6392" width="21" style="124" customWidth="1"/>
    <col min="6393" max="6393" width="9.33203125" style="124"/>
    <col min="6394" max="6394" width="16.44140625" style="124" customWidth="1"/>
    <col min="6395" max="6395" width="14" style="124" customWidth="1"/>
    <col min="6396" max="6396" width="9.33203125" style="124"/>
    <col min="6397" max="6397" width="14.44140625" style="124" customWidth="1"/>
    <col min="6398" max="6398" width="16" style="124" customWidth="1"/>
    <col min="6399" max="6644" width="9.33203125" style="124"/>
    <col min="6645" max="6645" width="49" style="124" customWidth="1"/>
    <col min="6646" max="6646" width="25.6640625" style="124" customWidth="1"/>
    <col min="6647" max="6647" width="20" style="124" customWidth="1"/>
    <col min="6648" max="6648" width="21" style="124" customWidth="1"/>
    <col min="6649" max="6649" width="9.33203125" style="124"/>
    <col min="6650" max="6650" width="16.44140625" style="124" customWidth="1"/>
    <col min="6651" max="6651" width="14" style="124" customWidth="1"/>
    <col min="6652" max="6652" width="9.33203125" style="124"/>
    <col min="6653" max="6653" width="14.44140625" style="124" customWidth="1"/>
    <col min="6654" max="6654" width="16" style="124" customWidth="1"/>
    <col min="6655" max="6900" width="9.33203125" style="124"/>
    <col min="6901" max="6901" width="49" style="124" customWidth="1"/>
    <col min="6902" max="6902" width="25.6640625" style="124" customWidth="1"/>
    <col min="6903" max="6903" width="20" style="124" customWidth="1"/>
    <col min="6904" max="6904" width="21" style="124" customWidth="1"/>
    <col min="6905" max="6905" width="9.33203125" style="124"/>
    <col min="6906" max="6906" width="16.44140625" style="124" customWidth="1"/>
    <col min="6907" max="6907" width="14" style="124" customWidth="1"/>
    <col min="6908" max="6908" width="9.33203125" style="124"/>
    <col min="6909" max="6909" width="14.44140625" style="124" customWidth="1"/>
    <col min="6910" max="6910" width="16" style="124" customWidth="1"/>
    <col min="6911" max="7156" width="9.33203125" style="124"/>
    <col min="7157" max="7157" width="49" style="124" customWidth="1"/>
    <col min="7158" max="7158" width="25.6640625" style="124" customWidth="1"/>
    <col min="7159" max="7159" width="20" style="124" customWidth="1"/>
    <col min="7160" max="7160" width="21" style="124" customWidth="1"/>
    <col min="7161" max="7161" width="9.33203125" style="124"/>
    <col min="7162" max="7162" width="16.44140625" style="124" customWidth="1"/>
    <col min="7163" max="7163" width="14" style="124" customWidth="1"/>
    <col min="7164" max="7164" width="9.33203125" style="124"/>
    <col min="7165" max="7165" width="14.44140625" style="124" customWidth="1"/>
    <col min="7166" max="7166" width="16" style="124" customWidth="1"/>
    <col min="7167" max="7412" width="9.33203125" style="124"/>
    <col min="7413" max="7413" width="49" style="124" customWidth="1"/>
    <col min="7414" max="7414" width="25.6640625" style="124" customWidth="1"/>
    <col min="7415" max="7415" width="20" style="124" customWidth="1"/>
    <col min="7416" max="7416" width="21" style="124" customWidth="1"/>
    <col min="7417" max="7417" width="9.33203125" style="124"/>
    <col min="7418" max="7418" width="16.44140625" style="124" customWidth="1"/>
    <col min="7419" max="7419" width="14" style="124" customWidth="1"/>
    <col min="7420" max="7420" width="9.33203125" style="124"/>
    <col min="7421" max="7421" width="14.44140625" style="124" customWidth="1"/>
    <col min="7422" max="7422" width="16" style="124" customWidth="1"/>
    <col min="7423" max="7668" width="9.33203125" style="124"/>
    <col min="7669" max="7669" width="49" style="124" customWidth="1"/>
    <col min="7670" max="7670" width="25.6640625" style="124" customWidth="1"/>
    <col min="7671" max="7671" width="20" style="124" customWidth="1"/>
    <col min="7672" max="7672" width="21" style="124" customWidth="1"/>
    <col min="7673" max="7673" width="9.33203125" style="124"/>
    <col min="7674" max="7674" width="16.44140625" style="124" customWidth="1"/>
    <col min="7675" max="7675" width="14" style="124" customWidth="1"/>
    <col min="7676" max="7676" width="9.33203125" style="124"/>
    <col min="7677" max="7677" width="14.44140625" style="124" customWidth="1"/>
    <col min="7678" max="7678" width="16" style="124" customWidth="1"/>
    <col min="7679" max="7924" width="9.33203125" style="124"/>
    <col min="7925" max="7925" width="49" style="124" customWidth="1"/>
    <col min="7926" max="7926" width="25.6640625" style="124" customWidth="1"/>
    <col min="7927" max="7927" width="20" style="124" customWidth="1"/>
    <col min="7928" max="7928" width="21" style="124" customWidth="1"/>
    <col min="7929" max="7929" width="9.33203125" style="124"/>
    <col min="7930" max="7930" width="16.44140625" style="124" customWidth="1"/>
    <col min="7931" max="7931" width="14" style="124" customWidth="1"/>
    <col min="7932" max="7932" width="9.33203125" style="124"/>
    <col min="7933" max="7933" width="14.44140625" style="124" customWidth="1"/>
    <col min="7934" max="7934" width="16" style="124" customWidth="1"/>
    <col min="7935" max="8180" width="9.33203125" style="124"/>
    <col min="8181" max="8181" width="49" style="124" customWidth="1"/>
    <col min="8182" max="8182" width="25.6640625" style="124" customWidth="1"/>
    <col min="8183" max="8183" width="20" style="124" customWidth="1"/>
    <col min="8184" max="8184" width="21" style="124" customWidth="1"/>
    <col min="8185" max="8185" width="9.33203125" style="124"/>
    <col min="8186" max="8186" width="16.44140625" style="124" customWidth="1"/>
    <col min="8187" max="8187" width="14" style="124" customWidth="1"/>
    <col min="8188" max="8188" width="9.33203125" style="124"/>
    <col min="8189" max="8189" width="14.44140625" style="124" customWidth="1"/>
    <col min="8190" max="8190" width="16" style="124" customWidth="1"/>
    <col min="8191" max="8436" width="9.33203125" style="124"/>
    <col min="8437" max="8437" width="49" style="124" customWidth="1"/>
    <col min="8438" max="8438" width="25.6640625" style="124" customWidth="1"/>
    <col min="8439" max="8439" width="20" style="124" customWidth="1"/>
    <col min="8440" max="8440" width="21" style="124" customWidth="1"/>
    <col min="8441" max="8441" width="9.33203125" style="124"/>
    <col min="8442" max="8442" width="16.44140625" style="124" customWidth="1"/>
    <col min="8443" max="8443" width="14" style="124" customWidth="1"/>
    <col min="8444" max="8444" width="9.33203125" style="124"/>
    <col min="8445" max="8445" width="14.44140625" style="124" customWidth="1"/>
    <col min="8446" max="8446" width="16" style="124" customWidth="1"/>
    <col min="8447" max="8692" width="9.33203125" style="124"/>
    <col min="8693" max="8693" width="49" style="124" customWidth="1"/>
    <col min="8694" max="8694" width="25.6640625" style="124" customWidth="1"/>
    <col min="8695" max="8695" width="20" style="124" customWidth="1"/>
    <col min="8696" max="8696" width="21" style="124" customWidth="1"/>
    <col min="8697" max="8697" width="9.33203125" style="124"/>
    <col min="8698" max="8698" width="16.44140625" style="124" customWidth="1"/>
    <col min="8699" max="8699" width="14" style="124" customWidth="1"/>
    <col min="8700" max="8700" width="9.33203125" style="124"/>
    <col min="8701" max="8701" width="14.44140625" style="124" customWidth="1"/>
    <col min="8702" max="8702" width="16" style="124" customWidth="1"/>
    <col min="8703" max="8948" width="9.33203125" style="124"/>
    <col min="8949" max="8949" width="49" style="124" customWidth="1"/>
    <col min="8950" max="8950" width="25.6640625" style="124" customWidth="1"/>
    <col min="8951" max="8951" width="20" style="124" customWidth="1"/>
    <col min="8952" max="8952" width="21" style="124" customWidth="1"/>
    <col min="8953" max="8953" width="9.33203125" style="124"/>
    <col min="8954" max="8954" width="16.44140625" style="124" customWidth="1"/>
    <col min="8955" max="8955" width="14" style="124" customWidth="1"/>
    <col min="8956" max="8956" width="9.33203125" style="124"/>
    <col min="8957" max="8957" width="14.44140625" style="124" customWidth="1"/>
    <col min="8958" max="8958" width="16" style="124" customWidth="1"/>
    <col min="8959" max="9204" width="9.33203125" style="124"/>
    <col min="9205" max="9205" width="49" style="124" customWidth="1"/>
    <col min="9206" max="9206" width="25.6640625" style="124" customWidth="1"/>
    <col min="9207" max="9207" width="20" style="124" customWidth="1"/>
    <col min="9208" max="9208" width="21" style="124" customWidth="1"/>
    <col min="9209" max="9209" width="9.33203125" style="124"/>
    <col min="9210" max="9210" width="16.44140625" style="124" customWidth="1"/>
    <col min="9211" max="9211" width="14" style="124" customWidth="1"/>
    <col min="9212" max="9212" width="9.33203125" style="124"/>
    <col min="9213" max="9213" width="14.44140625" style="124" customWidth="1"/>
    <col min="9214" max="9214" width="16" style="124" customWidth="1"/>
    <col min="9215" max="9460" width="9.33203125" style="124"/>
    <col min="9461" max="9461" width="49" style="124" customWidth="1"/>
    <col min="9462" max="9462" width="25.6640625" style="124" customWidth="1"/>
    <col min="9463" max="9463" width="20" style="124" customWidth="1"/>
    <col min="9464" max="9464" width="21" style="124" customWidth="1"/>
    <col min="9465" max="9465" width="9.33203125" style="124"/>
    <col min="9466" max="9466" width="16.44140625" style="124" customWidth="1"/>
    <col min="9467" max="9467" width="14" style="124" customWidth="1"/>
    <col min="9468" max="9468" width="9.33203125" style="124"/>
    <col min="9469" max="9469" width="14.44140625" style="124" customWidth="1"/>
    <col min="9470" max="9470" width="16" style="124" customWidth="1"/>
    <col min="9471" max="9716" width="9.33203125" style="124"/>
    <col min="9717" max="9717" width="49" style="124" customWidth="1"/>
    <col min="9718" max="9718" width="25.6640625" style="124" customWidth="1"/>
    <col min="9719" max="9719" width="20" style="124" customWidth="1"/>
    <col min="9720" max="9720" width="21" style="124" customWidth="1"/>
    <col min="9721" max="9721" width="9.33203125" style="124"/>
    <col min="9722" max="9722" width="16.44140625" style="124" customWidth="1"/>
    <col min="9723" max="9723" width="14" style="124" customWidth="1"/>
    <col min="9724" max="9724" width="9.33203125" style="124"/>
    <col min="9725" max="9725" width="14.44140625" style="124" customWidth="1"/>
    <col min="9726" max="9726" width="16" style="124" customWidth="1"/>
    <col min="9727" max="9972" width="9.33203125" style="124"/>
    <col min="9973" max="9973" width="49" style="124" customWidth="1"/>
    <col min="9974" max="9974" width="25.6640625" style="124" customWidth="1"/>
    <col min="9975" max="9975" width="20" style="124" customWidth="1"/>
    <col min="9976" max="9976" width="21" style="124" customWidth="1"/>
    <col min="9977" max="9977" width="9.33203125" style="124"/>
    <col min="9978" max="9978" width="16.44140625" style="124" customWidth="1"/>
    <col min="9979" max="9979" width="14" style="124" customWidth="1"/>
    <col min="9980" max="9980" width="9.33203125" style="124"/>
    <col min="9981" max="9981" width="14.44140625" style="124" customWidth="1"/>
    <col min="9982" max="9982" width="16" style="124" customWidth="1"/>
    <col min="9983" max="10228" width="9.33203125" style="124"/>
    <col min="10229" max="10229" width="49" style="124" customWidth="1"/>
    <col min="10230" max="10230" width="25.6640625" style="124" customWidth="1"/>
    <col min="10231" max="10231" width="20" style="124" customWidth="1"/>
    <col min="10232" max="10232" width="21" style="124" customWidth="1"/>
    <col min="10233" max="10233" width="9.33203125" style="124"/>
    <col min="10234" max="10234" width="16.44140625" style="124" customWidth="1"/>
    <col min="10235" max="10235" width="14" style="124" customWidth="1"/>
    <col min="10236" max="10236" width="9.33203125" style="124"/>
    <col min="10237" max="10237" width="14.44140625" style="124" customWidth="1"/>
    <col min="10238" max="10238" width="16" style="124" customWidth="1"/>
    <col min="10239" max="10484" width="9.33203125" style="124"/>
    <col min="10485" max="10485" width="49" style="124" customWidth="1"/>
    <col min="10486" max="10486" width="25.6640625" style="124" customWidth="1"/>
    <col min="10487" max="10487" width="20" style="124" customWidth="1"/>
    <col min="10488" max="10488" width="21" style="124" customWidth="1"/>
    <col min="10489" max="10489" width="9.33203125" style="124"/>
    <col min="10490" max="10490" width="16.44140625" style="124" customWidth="1"/>
    <col min="10491" max="10491" width="14" style="124" customWidth="1"/>
    <col min="10492" max="10492" width="9.33203125" style="124"/>
    <col min="10493" max="10493" width="14.44140625" style="124" customWidth="1"/>
    <col min="10494" max="10494" width="16" style="124" customWidth="1"/>
    <col min="10495" max="10740" width="9.33203125" style="124"/>
    <col min="10741" max="10741" width="49" style="124" customWidth="1"/>
    <col min="10742" max="10742" width="25.6640625" style="124" customWidth="1"/>
    <col min="10743" max="10743" width="20" style="124" customWidth="1"/>
    <col min="10744" max="10744" width="21" style="124" customWidth="1"/>
    <col min="10745" max="10745" width="9.33203125" style="124"/>
    <col min="10746" max="10746" width="16.44140625" style="124" customWidth="1"/>
    <col min="10747" max="10747" width="14" style="124" customWidth="1"/>
    <col min="10748" max="10748" width="9.33203125" style="124"/>
    <col min="10749" max="10749" width="14.44140625" style="124" customWidth="1"/>
    <col min="10750" max="10750" width="16" style="124" customWidth="1"/>
    <col min="10751" max="10996" width="9.33203125" style="124"/>
    <col min="10997" max="10997" width="49" style="124" customWidth="1"/>
    <col min="10998" max="10998" width="25.6640625" style="124" customWidth="1"/>
    <col min="10999" max="10999" width="20" style="124" customWidth="1"/>
    <col min="11000" max="11000" width="21" style="124" customWidth="1"/>
    <col min="11001" max="11001" width="9.33203125" style="124"/>
    <col min="11002" max="11002" width="16.44140625" style="124" customWidth="1"/>
    <col min="11003" max="11003" width="14" style="124" customWidth="1"/>
    <col min="11004" max="11004" width="9.33203125" style="124"/>
    <col min="11005" max="11005" width="14.44140625" style="124" customWidth="1"/>
    <col min="11006" max="11006" width="16" style="124" customWidth="1"/>
    <col min="11007" max="11252" width="9.33203125" style="124"/>
    <col min="11253" max="11253" width="49" style="124" customWidth="1"/>
    <col min="11254" max="11254" width="25.6640625" style="124" customWidth="1"/>
    <col min="11255" max="11255" width="20" style="124" customWidth="1"/>
    <col min="11256" max="11256" width="21" style="124" customWidth="1"/>
    <col min="11257" max="11257" width="9.33203125" style="124"/>
    <col min="11258" max="11258" width="16.44140625" style="124" customWidth="1"/>
    <col min="11259" max="11259" width="14" style="124" customWidth="1"/>
    <col min="11260" max="11260" width="9.33203125" style="124"/>
    <col min="11261" max="11261" width="14.44140625" style="124" customWidth="1"/>
    <col min="11262" max="11262" width="16" style="124" customWidth="1"/>
    <col min="11263" max="11508" width="9.33203125" style="124"/>
    <col min="11509" max="11509" width="49" style="124" customWidth="1"/>
    <col min="11510" max="11510" width="25.6640625" style="124" customWidth="1"/>
    <col min="11511" max="11511" width="20" style="124" customWidth="1"/>
    <col min="11512" max="11512" width="21" style="124" customWidth="1"/>
    <col min="11513" max="11513" width="9.33203125" style="124"/>
    <col min="11514" max="11514" width="16.44140625" style="124" customWidth="1"/>
    <col min="11515" max="11515" width="14" style="124" customWidth="1"/>
    <col min="11516" max="11516" width="9.33203125" style="124"/>
    <col min="11517" max="11517" width="14.44140625" style="124" customWidth="1"/>
    <col min="11518" max="11518" width="16" style="124" customWidth="1"/>
    <col min="11519" max="11764" width="9.33203125" style="124"/>
    <col min="11765" max="11765" width="49" style="124" customWidth="1"/>
    <col min="11766" max="11766" width="25.6640625" style="124" customWidth="1"/>
    <col min="11767" max="11767" width="20" style="124" customWidth="1"/>
    <col min="11768" max="11768" width="21" style="124" customWidth="1"/>
    <col min="11769" max="11769" width="9.33203125" style="124"/>
    <col min="11770" max="11770" width="16.44140625" style="124" customWidth="1"/>
    <col min="11771" max="11771" width="14" style="124" customWidth="1"/>
    <col min="11772" max="11772" width="9.33203125" style="124"/>
    <col min="11773" max="11773" width="14.44140625" style="124" customWidth="1"/>
    <col min="11774" max="11774" width="16" style="124" customWidth="1"/>
    <col min="11775" max="12020" width="9.33203125" style="124"/>
    <col min="12021" max="12021" width="49" style="124" customWidth="1"/>
    <col min="12022" max="12022" width="25.6640625" style="124" customWidth="1"/>
    <col min="12023" max="12023" width="20" style="124" customWidth="1"/>
    <col min="12024" max="12024" width="21" style="124" customWidth="1"/>
    <col min="12025" max="12025" width="9.33203125" style="124"/>
    <col min="12026" max="12026" width="16.44140625" style="124" customWidth="1"/>
    <col min="12027" max="12027" width="14" style="124" customWidth="1"/>
    <col min="12028" max="12028" width="9.33203125" style="124"/>
    <col min="12029" max="12029" width="14.44140625" style="124" customWidth="1"/>
    <col min="12030" max="12030" width="16" style="124" customWidth="1"/>
    <col min="12031" max="12276" width="9.33203125" style="124"/>
    <col min="12277" max="12277" width="49" style="124" customWidth="1"/>
    <col min="12278" max="12278" width="25.6640625" style="124" customWidth="1"/>
    <col min="12279" max="12279" width="20" style="124" customWidth="1"/>
    <col min="12280" max="12280" width="21" style="124" customWidth="1"/>
    <col min="12281" max="12281" width="9.33203125" style="124"/>
    <col min="12282" max="12282" width="16.44140625" style="124" customWidth="1"/>
    <col min="12283" max="12283" width="14" style="124" customWidth="1"/>
    <col min="12284" max="12284" width="9.33203125" style="124"/>
    <col min="12285" max="12285" width="14.44140625" style="124" customWidth="1"/>
    <col min="12286" max="12286" width="16" style="124" customWidth="1"/>
    <col min="12287" max="12532" width="9.33203125" style="124"/>
    <col min="12533" max="12533" width="49" style="124" customWidth="1"/>
    <col min="12534" max="12534" width="25.6640625" style="124" customWidth="1"/>
    <col min="12535" max="12535" width="20" style="124" customWidth="1"/>
    <col min="12536" max="12536" width="21" style="124" customWidth="1"/>
    <col min="12537" max="12537" width="9.33203125" style="124"/>
    <col min="12538" max="12538" width="16.44140625" style="124" customWidth="1"/>
    <col min="12539" max="12539" width="14" style="124" customWidth="1"/>
    <col min="12540" max="12540" width="9.33203125" style="124"/>
    <col min="12541" max="12541" width="14.44140625" style="124" customWidth="1"/>
    <col min="12542" max="12542" width="16" style="124" customWidth="1"/>
    <col min="12543" max="12788" width="9.33203125" style="124"/>
    <col min="12789" max="12789" width="49" style="124" customWidth="1"/>
    <col min="12790" max="12790" width="25.6640625" style="124" customWidth="1"/>
    <col min="12791" max="12791" width="20" style="124" customWidth="1"/>
    <col min="12792" max="12792" width="21" style="124" customWidth="1"/>
    <col min="12793" max="12793" width="9.33203125" style="124"/>
    <col min="12794" max="12794" width="16.44140625" style="124" customWidth="1"/>
    <col min="12795" max="12795" width="14" style="124" customWidth="1"/>
    <col min="12796" max="12796" width="9.33203125" style="124"/>
    <col min="12797" max="12797" width="14.44140625" style="124" customWidth="1"/>
    <col min="12798" max="12798" width="16" style="124" customWidth="1"/>
    <col min="12799" max="13044" width="9.33203125" style="124"/>
    <col min="13045" max="13045" width="49" style="124" customWidth="1"/>
    <col min="13046" max="13046" width="25.6640625" style="124" customWidth="1"/>
    <col min="13047" max="13047" width="20" style="124" customWidth="1"/>
    <col min="13048" max="13048" width="21" style="124" customWidth="1"/>
    <col min="13049" max="13049" width="9.33203125" style="124"/>
    <col min="13050" max="13050" width="16.44140625" style="124" customWidth="1"/>
    <col min="13051" max="13051" width="14" style="124" customWidth="1"/>
    <col min="13052" max="13052" width="9.33203125" style="124"/>
    <col min="13053" max="13053" width="14.44140625" style="124" customWidth="1"/>
    <col min="13054" max="13054" width="16" style="124" customWidth="1"/>
    <col min="13055" max="13300" width="9.33203125" style="124"/>
    <col min="13301" max="13301" width="49" style="124" customWidth="1"/>
    <col min="13302" max="13302" width="25.6640625" style="124" customWidth="1"/>
    <col min="13303" max="13303" width="20" style="124" customWidth="1"/>
    <col min="13304" max="13304" width="21" style="124" customWidth="1"/>
    <col min="13305" max="13305" width="9.33203125" style="124"/>
    <col min="13306" max="13306" width="16.44140625" style="124" customWidth="1"/>
    <col min="13307" max="13307" width="14" style="124" customWidth="1"/>
    <col min="13308" max="13308" width="9.33203125" style="124"/>
    <col min="13309" max="13309" width="14.44140625" style="124" customWidth="1"/>
    <col min="13310" max="13310" width="16" style="124" customWidth="1"/>
    <col min="13311" max="13556" width="9.33203125" style="124"/>
    <col min="13557" max="13557" width="49" style="124" customWidth="1"/>
    <col min="13558" max="13558" width="25.6640625" style="124" customWidth="1"/>
    <col min="13559" max="13559" width="20" style="124" customWidth="1"/>
    <col min="13560" max="13560" width="21" style="124" customWidth="1"/>
    <col min="13561" max="13561" width="9.33203125" style="124"/>
    <col min="13562" max="13562" width="16.44140625" style="124" customWidth="1"/>
    <col min="13563" max="13563" width="14" style="124" customWidth="1"/>
    <col min="13564" max="13564" width="9.33203125" style="124"/>
    <col min="13565" max="13565" width="14.44140625" style="124" customWidth="1"/>
    <col min="13566" max="13566" width="16" style="124" customWidth="1"/>
    <col min="13567" max="13812" width="9.33203125" style="124"/>
    <col min="13813" max="13813" width="49" style="124" customWidth="1"/>
    <col min="13814" max="13814" width="25.6640625" style="124" customWidth="1"/>
    <col min="13815" max="13815" width="20" style="124" customWidth="1"/>
    <col min="13816" max="13816" width="21" style="124" customWidth="1"/>
    <col min="13817" max="13817" width="9.33203125" style="124"/>
    <col min="13818" max="13818" width="16.44140625" style="124" customWidth="1"/>
    <col min="13819" max="13819" width="14" style="124" customWidth="1"/>
    <col min="13820" max="13820" width="9.33203125" style="124"/>
    <col min="13821" max="13821" width="14.44140625" style="124" customWidth="1"/>
    <col min="13822" max="13822" width="16" style="124" customWidth="1"/>
    <col min="13823" max="14068" width="9.33203125" style="124"/>
    <col min="14069" max="14069" width="49" style="124" customWidth="1"/>
    <col min="14070" max="14070" width="25.6640625" style="124" customWidth="1"/>
    <col min="14071" max="14071" width="20" style="124" customWidth="1"/>
    <col min="14072" max="14072" width="21" style="124" customWidth="1"/>
    <col min="14073" max="14073" width="9.33203125" style="124"/>
    <col min="14074" max="14074" width="16.44140625" style="124" customWidth="1"/>
    <col min="14075" max="14075" width="14" style="124" customWidth="1"/>
    <col min="14076" max="14076" width="9.33203125" style="124"/>
    <col min="14077" max="14077" width="14.44140625" style="124" customWidth="1"/>
    <col min="14078" max="14078" width="16" style="124" customWidth="1"/>
    <col min="14079" max="14324" width="9.33203125" style="124"/>
    <col min="14325" max="14325" width="49" style="124" customWidth="1"/>
    <col min="14326" max="14326" width="25.6640625" style="124" customWidth="1"/>
    <col min="14327" max="14327" width="20" style="124" customWidth="1"/>
    <col min="14328" max="14328" width="21" style="124" customWidth="1"/>
    <col min="14329" max="14329" width="9.33203125" style="124"/>
    <col min="14330" max="14330" width="16.44140625" style="124" customWidth="1"/>
    <col min="14331" max="14331" width="14" style="124" customWidth="1"/>
    <col min="14332" max="14332" width="9.33203125" style="124"/>
    <col min="14333" max="14333" width="14.44140625" style="124" customWidth="1"/>
    <col min="14334" max="14334" width="16" style="124" customWidth="1"/>
    <col min="14335" max="14580" width="9.33203125" style="124"/>
    <col min="14581" max="14581" width="49" style="124" customWidth="1"/>
    <col min="14582" max="14582" width="25.6640625" style="124" customWidth="1"/>
    <col min="14583" max="14583" width="20" style="124" customWidth="1"/>
    <col min="14584" max="14584" width="21" style="124" customWidth="1"/>
    <col min="14585" max="14585" width="9.33203125" style="124"/>
    <col min="14586" max="14586" width="16.44140625" style="124" customWidth="1"/>
    <col min="14587" max="14587" width="14" style="124" customWidth="1"/>
    <col min="14588" max="14588" width="9.33203125" style="124"/>
    <col min="14589" max="14589" width="14.44140625" style="124" customWidth="1"/>
    <col min="14590" max="14590" width="16" style="124" customWidth="1"/>
    <col min="14591" max="14836" width="9.33203125" style="124"/>
    <col min="14837" max="14837" width="49" style="124" customWidth="1"/>
    <col min="14838" max="14838" width="25.6640625" style="124" customWidth="1"/>
    <col min="14839" max="14839" width="20" style="124" customWidth="1"/>
    <col min="14840" max="14840" width="21" style="124" customWidth="1"/>
    <col min="14841" max="14841" width="9.33203125" style="124"/>
    <col min="14842" max="14842" width="16.44140625" style="124" customWidth="1"/>
    <col min="14843" max="14843" width="14" style="124" customWidth="1"/>
    <col min="14844" max="14844" width="9.33203125" style="124"/>
    <col min="14845" max="14845" width="14.44140625" style="124" customWidth="1"/>
    <col min="14846" max="14846" width="16" style="124" customWidth="1"/>
    <col min="14847" max="15092" width="9.33203125" style="124"/>
    <col min="15093" max="15093" width="49" style="124" customWidth="1"/>
    <col min="15094" max="15094" width="25.6640625" style="124" customWidth="1"/>
    <col min="15095" max="15095" width="20" style="124" customWidth="1"/>
    <col min="15096" max="15096" width="21" style="124" customWidth="1"/>
    <col min="15097" max="15097" width="9.33203125" style="124"/>
    <col min="15098" max="15098" width="16.44140625" style="124" customWidth="1"/>
    <col min="15099" max="15099" width="14" style="124" customWidth="1"/>
    <col min="15100" max="15100" width="9.33203125" style="124"/>
    <col min="15101" max="15101" width="14.44140625" style="124" customWidth="1"/>
    <col min="15102" max="15102" width="16" style="124" customWidth="1"/>
    <col min="15103" max="15348" width="9.33203125" style="124"/>
    <col min="15349" max="15349" width="49" style="124" customWidth="1"/>
    <col min="15350" max="15350" width="25.6640625" style="124" customWidth="1"/>
    <col min="15351" max="15351" width="20" style="124" customWidth="1"/>
    <col min="15352" max="15352" width="21" style="124" customWidth="1"/>
    <col min="15353" max="15353" width="9.33203125" style="124"/>
    <col min="15354" max="15354" width="16.44140625" style="124" customWidth="1"/>
    <col min="15355" max="15355" width="14" style="124" customWidth="1"/>
    <col min="15356" max="15356" width="9.33203125" style="124"/>
    <col min="15357" max="15357" width="14.44140625" style="124" customWidth="1"/>
    <col min="15358" max="15358" width="16" style="124" customWidth="1"/>
    <col min="15359" max="15604" width="9.33203125" style="124"/>
    <col min="15605" max="15605" width="49" style="124" customWidth="1"/>
    <col min="15606" max="15606" width="25.6640625" style="124" customWidth="1"/>
    <col min="15607" max="15607" width="20" style="124" customWidth="1"/>
    <col min="15608" max="15608" width="21" style="124" customWidth="1"/>
    <col min="15609" max="15609" width="9.33203125" style="124"/>
    <col min="15610" max="15610" width="16.44140625" style="124" customWidth="1"/>
    <col min="15611" max="15611" width="14" style="124" customWidth="1"/>
    <col min="15612" max="15612" width="9.33203125" style="124"/>
    <col min="15613" max="15613" width="14.44140625" style="124" customWidth="1"/>
    <col min="15614" max="15614" width="16" style="124" customWidth="1"/>
    <col min="15615" max="15860" width="9.33203125" style="124"/>
    <col min="15861" max="15861" width="49" style="124" customWidth="1"/>
    <col min="15862" max="15862" width="25.6640625" style="124" customWidth="1"/>
    <col min="15863" max="15863" width="20" style="124" customWidth="1"/>
    <col min="15864" max="15864" width="21" style="124" customWidth="1"/>
    <col min="15865" max="15865" width="9.33203125" style="124"/>
    <col min="15866" max="15866" width="16.44140625" style="124" customWidth="1"/>
    <col min="15867" max="15867" width="14" style="124" customWidth="1"/>
    <col min="15868" max="15868" width="9.33203125" style="124"/>
    <col min="15869" max="15869" width="14.44140625" style="124" customWidth="1"/>
    <col min="15870" max="15870" width="16" style="124" customWidth="1"/>
    <col min="15871" max="16116" width="9.33203125" style="124"/>
    <col min="16117" max="16117" width="49" style="124" customWidth="1"/>
    <col min="16118" max="16118" width="25.6640625" style="124" customWidth="1"/>
    <col min="16119" max="16119" width="20" style="124" customWidth="1"/>
    <col min="16120" max="16120" width="21" style="124" customWidth="1"/>
    <col min="16121" max="16121" width="9.33203125" style="124"/>
    <col min="16122" max="16122" width="16.44140625" style="124" customWidth="1"/>
    <col min="16123" max="16123" width="14" style="124" customWidth="1"/>
    <col min="16124" max="16124" width="9.33203125" style="124"/>
    <col min="16125" max="16125" width="14.44140625" style="124" customWidth="1"/>
    <col min="16126" max="16126" width="16" style="124" customWidth="1"/>
    <col min="16127" max="16384" width="9.33203125" style="124"/>
  </cols>
  <sheetData>
    <row r="1" spans="1:13">
      <c r="A1" s="1" t="s">
        <v>1601</v>
      </c>
    </row>
    <row r="2" spans="1:13">
      <c r="A2" s="1007" t="s">
        <v>1600</v>
      </c>
      <c r="C2" s="822"/>
    </row>
    <row r="4" spans="1:13">
      <c r="A4" s="1" t="s">
        <v>4901</v>
      </c>
    </row>
    <row r="5" spans="1:13">
      <c r="A5" s="1"/>
    </row>
    <row r="6" spans="1:13">
      <c r="A6" s="165" t="s">
        <v>4858</v>
      </c>
    </row>
    <row r="7" spans="1:13">
      <c r="A7" s="427"/>
    </row>
    <row r="8" spans="1:13">
      <c r="C8" s="2207" t="s">
        <v>4858</v>
      </c>
      <c r="D8" s="2208"/>
    </row>
    <row r="9" spans="1:13">
      <c r="C9" s="942" t="s">
        <v>4902</v>
      </c>
      <c r="D9" s="942" t="s">
        <v>4903</v>
      </c>
    </row>
    <row r="10" spans="1:13" ht="15.6">
      <c r="C10" s="942" t="s">
        <v>4904</v>
      </c>
      <c r="D10" s="942" t="s">
        <v>4905</v>
      </c>
    </row>
    <row r="11" spans="1:13">
      <c r="C11" s="168" t="s">
        <v>13</v>
      </c>
      <c r="D11" s="168" t="s">
        <v>89</v>
      </c>
    </row>
    <row r="12" spans="1:13">
      <c r="A12" s="691" t="s">
        <v>4857</v>
      </c>
      <c r="B12" s="168" t="s">
        <v>12</v>
      </c>
      <c r="C12" s="1049"/>
      <c r="D12" s="1049"/>
      <c r="E12" s="42" t="s">
        <v>4860</v>
      </c>
      <c r="F12" s="42" t="s">
        <v>2145</v>
      </c>
      <c r="G12" s="42" t="s">
        <v>90</v>
      </c>
      <c r="H12" s="806" t="s">
        <v>91</v>
      </c>
      <c r="I12" s="41" t="s">
        <v>185</v>
      </c>
      <c r="J12" s="806" t="s">
        <v>3261</v>
      </c>
      <c r="K12" s="47"/>
      <c r="M12" s="603"/>
    </row>
    <row r="13" spans="1:13" ht="51" customHeight="1">
      <c r="C13" s="166" t="s">
        <v>4906</v>
      </c>
      <c r="D13" s="166" t="s">
        <v>4907</v>
      </c>
    </row>
    <row r="14" spans="1:13">
      <c r="C14" s="266"/>
      <c r="D14" s="35"/>
    </row>
    <row r="15" spans="1:13">
      <c r="A15" s="1" t="s">
        <v>4908</v>
      </c>
    </row>
    <row r="16" spans="1:13">
      <c r="A16" s="36" t="s">
        <v>109</v>
      </c>
    </row>
    <row r="17" spans="1:15">
      <c r="A17" s="36" t="s">
        <v>90</v>
      </c>
    </row>
    <row r="19" spans="1:15">
      <c r="A19" s="165" t="s">
        <v>4862</v>
      </c>
    </row>
    <row r="21" spans="1:15">
      <c r="C21" s="2207" t="s">
        <v>4862</v>
      </c>
      <c r="D21" s="2209"/>
      <c r="E21" s="2209"/>
      <c r="F21" s="2208"/>
    </row>
    <row r="22" spans="1:15">
      <c r="C22" s="2207" t="s">
        <v>4902</v>
      </c>
      <c r="D22" s="2208"/>
      <c r="E22" s="2207" t="s">
        <v>4903</v>
      </c>
      <c r="F22" s="2208"/>
    </row>
    <row r="23" spans="1:15" ht="51.75" customHeight="1">
      <c r="C23" s="942" t="s">
        <v>4909</v>
      </c>
      <c r="D23" s="942" t="s">
        <v>4864</v>
      </c>
      <c r="E23" s="942" t="s">
        <v>4863</v>
      </c>
      <c r="F23" s="942" t="s">
        <v>4864</v>
      </c>
    </row>
    <row r="24" spans="1:15">
      <c r="C24" s="168" t="s">
        <v>107</v>
      </c>
      <c r="D24" s="168" t="s">
        <v>88</v>
      </c>
      <c r="E24" s="168" t="s">
        <v>87</v>
      </c>
      <c r="F24" s="168" t="s">
        <v>86</v>
      </c>
    </row>
    <row r="25" spans="1:15">
      <c r="A25" s="664" t="s">
        <v>4865</v>
      </c>
      <c r="B25" s="168" t="s">
        <v>72</v>
      </c>
      <c r="C25" s="1049"/>
      <c r="D25" s="1049"/>
      <c r="E25" s="1049"/>
      <c r="F25" s="1049"/>
      <c r="G25" s="42" t="s">
        <v>2304</v>
      </c>
      <c r="M25" s="42"/>
      <c r="N25" s="35"/>
      <c r="O25" s="35"/>
    </row>
    <row r="26" spans="1:15">
      <c r="A26" s="664" t="s">
        <v>4046</v>
      </c>
      <c r="B26" s="168" t="s">
        <v>11</v>
      </c>
      <c r="C26" s="1049"/>
      <c r="D26" s="1049"/>
      <c r="E26" s="1049"/>
      <c r="F26" s="1049"/>
      <c r="G26" s="42" t="s">
        <v>2305</v>
      </c>
      <c r="M26" s="42"/>
      <c r="N26" s="35"/>
      <c r="O26" s="35"/>
    </row>
    <row r="27" spans="1:15">
      <c r="A27" s="664" t="s">
        <v>4866</v>
      </c>
      <c r="B27" s="168" t="s">
        <v>71</v>
      </c>
      <c r="C27" s="1049"/>
      <c r="D27" s="1049"/>
      <c r="E27" s="1049"/>
      <c r="F27" s="1049"/>
      <c r="G27" s="42" t="s">
        <v>2306</v>
      </c>
      <c r="M27" s="42"/>
      <c r="N27" s="35"/>
      <c r="O27" s="35"/>
    </row>
    <row r="28" spans="1:15">
      <c r="A28" s="1070" t="s">
        <v>4867</v>
      </c>
      <c r="B28" s="168" t="s">
        <v>70</v>
      </c>
      <c r="C28" s="1049"/>
      <c r="D28" s="1049"/>
      <c r="E28" s="1049"/>
      <c r="F28" s="1049"/>
      <c r="G28" s="42" t="s">
        <v>2307</v>
      </c>
      <c r="M28" s="42"/>
      <c r="N28" s="35"/>
      <c r="O28" s="35"/>
    </row>
    <row r="29" spans="1:15">
      <c r="A29" s="1070" t="s">
        <v>4868</v>
      </c>
      <c r="B29" s="168" t="s">
        <v>69</v>
      </c>
      <c r="C29" s="1049"/>
      <c r="D29" s="1049"/>
      <c r="E29" s="1049"/>
      <c r="F29" s="1049"/>
      <c r="G29" s="42" t="s">
        <v>2308</v>
      </c>
      <c r="M29" s="42"/>
      <c r="N29" s="35"/>
      <c r="O29" s="35"/>
    </row>
    <row r="30" spans="1:15">
      <c r="A30" s="1070" t="s">
        <v>4869</v>
      </c>
      <c r="B30" s="168" t="s">
        <v>68</v>
      </c>
      <c r="C30" s="1049"/>
      <c r="D30" s="1049"/>
      <c r="E30" s="1049"/>
      <c r="F30" s="1049"/>
      <c r="G30" s="42" t="s">
        <v>2309</v>
      </c>
      <c r="M30" s="42"/>
      <c r="N30" s="35"/>
      <c r="O30" s="35"/>
    </row>
    <row r="31" spans="1:15">
      <c r="A31" s="1070" t="s">
        <v>4870</v>
      </c>
      <c r="B31" s="168" t="s">
        <v>67</v>
      </c>
      <c r="C31" s="1049"/>
      <c r="D31" s="1049"/>
      <c r="E31" s="1049"/>
      <c r="F31" s="1049"/>
      <c r="G31" s="42" t="s">
        <v>2310</v>
      </c>
      <c r="M31" s="42"/>
      <c r="N31" s="35"/>
      <c r="O31" s="35"/>
    </row>
    <row r="32" spans="1:15">
      <c r="A32" s="1070" t="s">
        <v>4871</v>
      </c>
      <c r="B32" s="168" t="s">
        <v>66</v>
      </c>
      <c r="C32" s="1049"/>
      <c r="D32" s="1049"/>
      <c r="E32" s="1049"/>
      <c r="F32" s="1049"/>
      <c r="G32" s="42" t="s">
        <v>2311</v>
      </c>
      <c r="M32" s="42"/>
      <c r="N32" s="35"/>
      <c r="O32" s="35"/>
    </row>
    <row r="33" spans="1:15">
      <c r="A33" s="1070" t="s">
        <v>4872</v>
      </c>
      <c r="B33" s="168" t="s">
        <v>10</v>
      </c>
      <c r="C33" s="1049"/>
      <c r="D33" s="1049"/>
      <c r="E33" s="1049"/>
      <c r="F33" s="1049"/>
      <c r="G33" s="42" t="s">
        <v>2312</v>
      </c>
      <c r="M33" s="42"/>
      <c r="N33" s="35"/>
      <c r="O33" s="35"/>
    </row>
    <row r="34" spans="1:15">
      <c r="A34" s="1070" t="s">
        <v>4873</v>
      </c>
      <c r="B34" s="168" t="s">
        <v>9</v>
      </c>
      <c r="C34" s="1049"/>
      <c r="D34" s="1049"/>
      <c r="E34" s="1049"/>
      <c r="F34" s="1049"/>
      <c r="G34" s="42" t="s">
        <v>2313</v>
      </c>
      <c r="M34" s="42"/>
      <c r="N34" s="35"/>
      <c r="O34" s="35"/>
    </row>
    <row r="35" spans="1:15">
      <c r="A35" s="1070" t="s">
        <v>4874</v>
      </c>
      <c r="B35" s="168" t="s">
        <v>65</v>
      </c>
      <c r="C35" s="1049"/>
      <c r="D35" s="1049"/>
      <c r="E35" s="1049"/>
      <c r="F35" s="1049"/>
      <c r="G35" s="42" t="s">
        <v>2314</v>
      </c>
      <c r="M35" s="42"/>
      <c r="N35" s="35"/>
      <c r="O35" s="35"/>
    </row>
    <row r="36" spans="1:15">
      <c r="A36" s="1070" t="s">
        <v>4875</v>
      </c>
      <c r="B36" s="168" t="s">
        <v>8</v>
      </c>
      <c r="C36" s="1049"/>
      <c r="D36" s="1049"/>
      <c r="E36" s="1049"/>
      <c r="F36" s="1049"/>
      <c r="G36" s="42" t="s">
        <v>2315</v>
      </c>
      <c r="M36" s="42"/>
      <c r="N36" s="35"/>
      <c r="O36" s="35"/>
    </row>
    <row r="37" spans="1:15">
      <c r="A37" s="268" t="s">
        <v>2786</v>
      </c>
      <c r="B37" s="168" t="s">
        <v>7</v>
      </c>
      <c r="C37" s="1049"/>
      <c r="D37" s="1049"/>
      <c r="E37" s="1049"/>
      <c r="F37" s="1049"/>
      <c r="G37" s="42" t="s">
        <v>2316</v>
      </c>
      <c r="M37" s="42"/>
      <c r="N37" s="35"/>
      <c r="O37" s="35"/>
    </row>
    <row r="38" spans="1:15">
      <c r="A38" s="1070" t="s">
        <v>2787</v>
      </c>
      <c r="B38" s="168" t="s">
        <v>64</v>
      </c>
      <c r="C38" s="1049"/>
      <c r="D38" s="1049"/>
      <c r="E38" s="1049"/>
      <c r="F38" s="1049"/>
      <c r="G38" s="42" t="s">
        <v>2317</v>
      </c>
      <c r="M38" s="42"/>
      <c r="N38" s="35"/>
      <c r="O38" s="35"/>
    </row>
    <row r="39" spans="1:15">
      <c r="A39" s="1070" t="s">
        <v>2788</v>
      </c>
      <c r="B39" s="168" t="s">
        <v>6</v>
      </c>
      <c r="C39" s="1049"/>
      <c r="D39" s="1049"/>
      <c r="E39" s="1049"/>
      <c r="F39" s="1049"/>
      <c r="G39" s="42" t="s">
        <v>2318</v>
      </c>
      <c r="M39" s="42"/>
      <c r="N39" s="35"/>
      <c r="O39" s="35"/>
    </row>
    <row r="40" spans="1:15">
      <c r="A40" s="1070" t="s">
        <v>2789</v>
      </c>
      <c r="B40" s="168" t="s">
        <v>5</v>
      </c>
      <c r="C40" s="1049"/>
      <c r="D40" s="1049"/>
      <c r="E40" s="1049"/>
      <c r="F40" s="1049"/>
      <c r="G40" s="42" t="s">
        <v>2319</v>
      </c>
      <c r="M40" s="42"/>
      <c r="N40" s="35"/>
      <c r="O40" s="35"/>
    </row>
    <row r="41" spans="1:15" ht="28.8">
      <c r="C41" s="166" t="s">
        <v>275</v>
      </c>
      <c r="D41" s="166" t="s">
        <v>113</v>
      </c>
      <c r="E41" s="166" t="s">
        <v>275</v>
      </c>
      <c r="F41" s="166" t="s">
        <v>113</v>
      </c>
    </row>
    <row r="42" spans="1:15">
      <c r="C42" s="166"/>
      <c r="D42" s="166" t="s">
        <v>4153</v>
      </c>
      <c r="E42" s="166"/>
      <c r="F42" s="166" t="s">
        <v>4153</v>
      </c>
    </row>
    <row r="43" spans="1:15">
      <c r="C43" s="166" t="s">
        <v>4906</v>
      </c>
      <c r="D43" s="166" t="s">
        <v>4906</v>
      </c>
      <c r="E43" s="166" t="s">
        <v>4907</v>
      </c>
      <c r="F43" s="166" t="s">
        <v>4907</v>
      </c>
    </row>
    <row r="44" spans="1:15">
      <c r="C44" s="33" t="s">
        <v>91</v>
      </c>
      <c r="D44" s="33" t="s">
        <v>91</v>
      </c>
      <c r="E44" s="33" t="s">
        <v>91</v>
      </c>
      <c r="F44" s="33" t="s">
        <v>91</v>
      </c>
    </row>
    <row r="45" spans="1:15" ht="28.8">
      <c r="C45" s="33" t="s">
        <v>92</v>
      </c>
      <c r="D45" s="33" t="s">
        <v>112</v>
      </c>
      <c r="E45" s="33" t="s">
        <v>92</v>
      </c>
      <c r="F45" s="33" t="s">
        <v>112</v>
      </c>
    </row>
    <row r="46" spans="1:15" ht="43.2">
      <c r="C46" s="33" t="s">
        <v>97</v>
      </c>
      <c r="D46" s="33"/>
      <c r="E46" s="33" t="s">
        <v>97</v>
      </c>
      <c r="F46" s="33"/>
    </row>
    <row r="47" spans="1:15">
      <c r="C47" s="33" t="s">
        <v>116</v>
      </c>
      <c r="D47" s="33" t="s">
        <v>116</v>
      </c>
      <c r="E47" s="33" t="s">
        <v>116</v>
      </c>
      <c r="F47" s="33" t="s">
        <v>116</v>
      </c>
    </row>
    <row r="48" spans="1:15" ht="43.2">
      <c r="C48" s="33" t="s">
        <v>183</v>
      </c>
      <c r="D48" s="33"/>
      <c r="E48" s="33" t="s">
        <v>183</v>
      </c>
      <c r="F48" s="166"/>
      <c r="G48" s="166"/>
      <c r="H48" s="166"/>
    </row>
    <row r="49" spans="1:17">
      <c r="G49" s="166"/>
      <c r="H49" s="166"/>
    </row>
    <row r="50" spans="1:17">
      <c r="E50" s="166"/>
      <c r="F50" s="166"/>
      <c r="G50" s="166"/>
    </row>
    <row r="51" spans="1:17">
      <c r="A51" s="1" t="s">
        <v>4910</v>
      </c>
      <c r="E51" s="166"/>
      <c r="F51" s="166"/>
    </row>
    <row r="52" spans="1:17">
      <c r="A52" s="1"/>
      <c r="E52" s="166"/>
      <c r="F52" s="166"/>
    </row>
    <row r="53" spans="1:17">
      <c r="A53" s="165" t="s">
        <v>4877</v>
      </c>
      <c r="E53" s="166"/>
      <c r="F53" s="166"/>
    </row>
    <row r="54" spans="1:17">
      <c r="E54" s="166"/>
      <c r="F54" s="166"/>
    </row>
    <row r="55" spans="1:17">
      <c r="C55" s="942" t="s">
        <v>4902</v>
      </c>
      <c r="D55" s="942" t="s">
        <v>4903</v>
      </c>
    </row>
    <row r="56" spans="1:17" ht="15.6">
      <c r="C56" s="942" t="s">
        <v>4911</v>
      </c>
      <c r="D56" s="942" t="s">
        <v>4912</v>
      </c>
    </row>
    <row r="57" spans="1:17">
      <c r="C57" s="168" t="s">
        <v>85</v>
      </c>
      <c r="D57" s="168" t="s">
        <v>84</v>
      </c>
    </row>
    <row r="58" spans="1:17">
      <c r="A58" s="691" t="s">
        <v>4877</v>
      </c>
      <c r="B58" s="168" t="s">
        <v>61</v>
      </c>
      <c r="C58" s="1049"/>
      <c r="D58" s="1049"/>
      <c r="E58" s="313" t="s">
        <v>90</v>
      </c>
      <c r="F58" s="35" t="s">
        <v>2350</v>
      </c>
      <c r="G58" s="35" t="s">
        <v>4860</v>
      </c>
      <c r="H58" s="806" t="s">
        <v>91</v>
      </c>
      <c r="I58" s="41" t="s">
        <v>185</v>
      </c>
      <c r="J58" s="806" t="s">
        <v>3261</v>
      </c>
      <c r="K58" s="47"/>
      <c r="Q58" s="1073"/>
    </row>
    <row r="59" spans="1:17">
      <c r="C59" s="166" t="s">
        <v>4906</v>
      </c>
      <c r="D59" s="166" t="s">
        <v>4907</v>
      </c>
    </row>
    <row r="61" spans="1:17">
      <c r="A61" s="1" t="s">
        <v>4913</v>
      </c>
    </row>
    <row r="62" spans="1:17">
      <c r="A62" s="36" t="s">
        <v>109</v>
      </c>
    </row>
    <row r="63" spans="1:17">
      <c r="A63" s="36" t="s">
        <v>90</v>
      </c>
    </row>
    <row r="65" spans="1:13">
      <c r="A65" s="165" t="s">
        <v>4880</v>
      </c>
    </row>
    <row r="67" spans="1:13">
      <c r="C67" s="2207" t="s">
        <v>4902</v>
      </c>
      <c r="D67" s="2208"/>
      <c r="E67" s="2207" t="s">
        <v>4903</v>
      </c>
      <c r="F67" s="2208"/>
    </row>
    <row r="68" spans="1:13" ht="56.25" customHeight="1">
      <c r="C68" s="942" t="s">
        <v>4863</v>
      </c>
      <c r="D68" s="942" t="s">
        <v>4881</v>
      </c>
      <c r="E68" s="942" t="s">
        <v>4863</v>
      </c>
      <c r="F68" s="942" t="s">
        <v>4881</v>
      </c>
    </row>
    <row r="69" spans="1:13">
      <c r="C69" s="168" t="s">
        <v>83</v>
      </c>
      <c r="D69" s="168" t="s">
        <v>82</v>
      </c>
      <c r="E69" s="168" t="s">
        <v>81</v>
      </c>
      <c r="F69" s="168" t="s">
        <v>80</v>
      </c>
    </row>
    <row r="70" spans="1:13">
      <c r="A70" s="664" t="s">
        <v>4882</v>
      </c>
      <c r="B70" s="168" t="s">
        <v>4</v>
      </c>
      <c r="C70" s="1049"/>
      <c r="D70" s="38"/>
      <c r="E70" s="1049"/>
      <c r="F70" s="38"/>
      <c r="G70" s="35" t="s">
        <v>4883</v>
      </c>
      <c r="H70" s="35" t="s">
        <v>4884</v>
      </c>
      <c r="M70" s="35"/>
    </row>
    <row r="71" spans="1:13">
      <c r="A71" s="664" t="s">
        <v>4885</v>
      </c>
      <c r="B71" s="168" t="s">
        <v>60</v>
      </c>
      <c r="C71" s="1049"/>
      <c r="D71" s="38"/>
      <c r="E71" s="1049"/>
      <c r="F71" s="38"/>
      <c r="G71" s="35" t="s">
        <v>4886</v>
      </c>
      <c r="H71" s="35" t="s">
        <v>4884</v>
      </c>
      <c r="M71" s="35"/>
    </row>
    <row r="72" spans="1:13">
      <c r="A72" s="664" t="s">
        <v>4887</v>
      </c>
      <c r="B72" s="168" t="s">
        <v>59</v>
      </c>
      <c r="C72" s="1049"/>
      <c r="D72" s="38"/>
      <c r="E72" s="1049"/>
      <c r="F72" s="38"/>
      <c r="G72" s="35" t="s">
        <v>1258</v>
      </c>
      <c r="H72" s="35" t="s">
        <v>4884</v>
      </c>
      <c r="M72" s="35"/>
    </row>
    <row r="73" spans="1:13">
      <c r="A73" s="664" t="s">
        <v>4888</v>
      </c>
      <c r="B73" s="168" t="s">
        <v>58</v>
      </c>
      <c r="C73" s="1049"/>
      <c r="D73" s="38"/>
      <c r="E73" s="1049"/>
      <c r="F73" s="38"/>
      <c r="G73" s="35" t="s">
        <v>4889</v>
      </c>
      <c r="H73" s="35" t="s">
        <v>4884</v>
      </c>
      <c r="M73" s="35"/>
    </row>
    <row r="74" spans="1:13">
      <c r="A74" s="664" t="s">
        <v>4880</v>
      </c>
      <c r="B74" s="168" t="s">
        <v>57</v>
      </c>
      <c r="C74" s="38"/>
      <c r="D74" s="1049"/>
      <c r="E74" s="38"/>
      <c r="F74" s="1049"/>
      <c r="G74" s="35" t="s">
        <v>2350</v>
      </c>
      <c r="H74" s="35" t="s">
        <v>4884</v>
      </c>
      <c r="M74" s="35"/>
    </row>
    <row r="75" spans="1:13" ht="28.8">
      <c r="C75" s="166" t="s">
        <v>275</v>
      </c>
      <c r="D75" s="166"/>
      <c r="E75" s="166" t="s">
        <v>275</v>
      </c>
      <c r="F75" s="166"/>
    </row>
    <row r="76" spans="1:13">
      <c r="C76" s="166" t="s">
        <v>4906</v>
      </c>
      <c r="D76" s="166" t="s">
        <v>4906</v>
      </c>
      <c r="E76" s="166" t="s">
        <v>4907</v>
      </c>
      <c r="F76" s="166" t="s">
        <v>4907</v>
      </c>
    </row>
    <row r="77" spans="1:13">
      <c r="C77" s="33" t="s">
        <v>91</v>
      </c>
      <c r="D77" s="33" t="s">
        <v>91</v>
      </c>
      <c r="E77" s="33" t="s">
        <v>91</v>
      </c>
      <c r="F77" s="33" t="s">
        <v>91</v>
      </c>
    </row>
    <row r="78" spans="1:13">
      <c r="C78" s="33" t="s">
        <v>92</v>
      </c>
      <c r="D78" s="33" t="s">
        <v>159</v>
      </c>
      <c r="E78" s="33" t="s">
        <v>92</v>
      </c>
      <c r="F78" s="33" t="s">
        <v>159</v>
      </c>
    </row>
    <row r="79" spans="1:13" ht="43.2">
      <c r="C79" s="33" t="s">
        <v>97</v>
      </c>
      <c r="D79" s="33"/>
      <c r="E79" s="33" t="s">
        <v>97</v>
      </c>
      <c r="F79" s="33"/>
      <c r="L79" s="1006"/>
    </row>
    <row r="80" spans="1:13" ht="66" customHeight="1">
      <c r="C80" s="33" t="s">
        <v>183</v>
      </c>
      <c r="D80" s="33" t="s">
        <v>183</v>
      </c>
      <c r="E80" s="33" t="s">
        <v>183</v>
      </c>
      <c r="F80" s="33" t="s">
        <v>183</v>
      </c>
    </row>
    <row r="83" spans="1:9">
      <c r="A83" s="1" t="s">
        <v>4914</v>
      </c>
    </row>
    <row r="84" spans="1:9">
      <c r="A84" s="36" t="s">
        <v>109</v>
      </c>
    </row>
    <row r="85" spans="1:9">
      <c r="A85" s="36" t="s">
        <v>90</v>
      </c>
    </row>
    <row r="87" spans="1:9">
      <c r="A87" s="165" t="s">
        <v>4891</v>
      </c>
    </row>
    <row r="89" spans="1:9">
      <c r="C89" s="168" t="s">
        <v>137</v>
      </c>
    </row>
    <row r="90" spans="1:9">
      <c r="A90" s="1070" t="s">
        <v>4892</v>
      </c>
      <c r="B90" s="168" t="s">
        <v>53</v>
      </c>
      <c r="C90" s="1049"/>
      <c r="D90" s="35" t="s">
        <v>4860</v>
      </c>
      <c r="E90" s="99" t="s">
        <v>91</v>
      </c>
      <c r="F90" s="325" t="s">
        <v>3261</v>
      </c>
      <c r="G90" s="41" t="s">
        <v>185</v>
      </c>
      <c r="I90" s="806"/>
    </row>
    <row r="91" spans="1:9">
      <c r="A91" s="1070" t="s">
        <v>177</v>
      </c>
      <c r="B91" s="168" t="s">
        <v>52</v>
      </c>
      <c r="C91" s="1049"/>
      <c r="D91" s="35" t="s">
        <v>4893</v>
      </c>
      <c r="E91" s="99" t="s">
        <v>91</v>
      </c>
      <c r="F91" s="325" t="s">
        <v>176</v>
      </c>
      <c r="G91" s="41" t="s">
        <v>185</v>
      </c>
      <c r="I91" s="806"/>
    </row>
    <row r="92" spans="1:9">
      <c r="A92" s="1070" t="s">
        <v>4894</v>
      </c>
      <c r="B92" s="168" t="s">
        <v>51</v>
      </c>
      <c r="C92" s="1049"/>
      <c r="D92" s="35" t="s">
        <v>4895</v>
      </c>
      <c r="E92" s="99" t="s">
        <v>91</v>
      </c>
      <c r="F92" s="325" t="s">
        <v>3261</v>
      </c>
      <c r="G92" s="41" t="s">
        <v>185</v>
      </c>
      <c r="I92" s="806"/>
    </row>
    <row r="93" spans="1:9">
      <c r="A93" s="1070" t="s">
        <v>4896</v>
      </c>
      <c r="B93" s="168" t="s">
        <v>50</v>
      </c>
      <c r="C93" s="1049"/>
      <c r="D93" s="35" t="s">
        <v>3516</v>
      </c>
      <c r="E93" s="99" t="s">
        <v>91</v>
      </c>
      <c r="F93" s="325" t="s">
        <v>3261</v>
      </c>
      <c r="G93" s="41" t="s">
        <v>185</v>
      </c>
      <c r="I93" s="806"/>
    </row>
    <row r="94" spans="1:9">
      <c r="A94" s="1070" t="s">
        <v>4897</v>
      </c>
      <c r="B94" s="168" t="s">
        <v>49</v>
      </c>
      <c r="C94" s="1049"/>
      <c r="D94" s="35" t="s">
        <v>4898</v>
      </c>
      <c r="E94" s="99" t="s">
        <v>91</v>
      </c>
      <c r="F94" s="325" t="s">
        <v>3261</v>
      </c>
      <c r="G94" s="41" t="s">
        <v>185</v>
      </c>
      <c r="I94" s="806"/>
    </row>
    <row r="95" spans="1:9">
      <c r="A95" s="1070" t="s">
        <v>4899</v>
      </c>
      <c r="B95" s="168" t="s">
        <v>48</v>
      </c>
      <c r="C95" s="1049"/>
      <c r="D95" s="35" t="s">
        <v>4900</v>
      </c>
      <c r="E95" s="99" t="s">
        <v>91</v>
      </c>
      <c r="F95" s="325" t="s">
        <v>3261</v>
      </c>
      <c r="G95" s="41" t="s">
        <v>185</v>
      </c>
      <c r="I95" s="806"/>
    </row>
    <row r="96" spans="1:9">
      <c r="A96" s="1072" t="s">
        <v>3260</v>
      </c>
      <c r="B96" s="168" t="s">
        <v>101</v>
      </c>
      <c r="C96" s="1049"/>
      <c r="D96" s="35"/>
      <c r="E96" s="99" t="s">
        <v>91</v>
      </c>
      <c r="F96" s="325" t="s">
        <v>3261</v>
      </c>
      <c r="G96" s="41" t="s">
        <v>185</v>
      </c>
      <c r="I96" s="47"/>
    </row>
    <row r="97" spans="1:12">
      <c r="C97" s="944"/>
      <c r="E97" s="944"/>
      <c r="F97" s="35"/>
      <c r="G97" s="35"/>
      <c r="H97" s="35"/>
      <c r="I97" s="35"/>
    </row>
    <row r="98" spans="1:12">
      <c r="A98" s="1" t="s">
        <v>4915</v>
      </c>
      <c r="C98" s="944"/>
      <c r="D98" s="944"/>
      <c r="E98" s="944"/>
      <c r="F98" s="35"/>
      <c r="G98" s="35"/>
      <c r="H98" s="35"/>
      <c r="I98" s="35"/>
    </row>
    <row r="99" spans="1:12">
      <c r="A99" s="36" t="s">
        <v>109</v>
      </c>
      <c r="C99" s="944"/>
      <c r="D99" s="944"/>
      <c r="E99" s="944"/>
      <c r="F99" s="35"/>
      <c r="G99" s="35"/>
      <c r="H99" s="35"/>
      <c r="I99" s="35"/>
      <c r="J99" s="35"/>
      <c r="K99" s="35"/>
      <c r="L99" s="35"/>
    </row>
    <row r="100" spans="1:12">
      <c r="A100" s="36" t="s">
        <v>90</v>
      </c>
      <c r="B100" s="944"/>
      <c r="C100" s="944"/>
      <c r="D100" s="944"/>
      <c r="E100" s="944"/>
      <c r="F100" s="35"/>
      <c r="G100" s="35"/>
      <c r="H100" s="35"/>
      <c r="I100" s="35"/>
      <c r="J100" s="35"/>
      <c r="K100" s="35"/>
      <c r="L100" s="1074"/>
    </row>
    <row r="101" spans="1:12">
      <c r="A101" s="944"/>
      <c r="B101" s="944"/>
      <c r="C101" s="944"/>
      <c r="D101" s="944"/>
      <c r="E101" s="944"/>
      <c r="F101" s="35"/>
      <c r="G101" s="35"/>
      <c r="H101" s="35"/>
      <c r="I101" s="35"/>
      <c r="J101" s="35"/>
      <c r="K101" s="35"/>
      <c r="L101" s="1074"/>
    </row>
    <row r="102" spans="1:12">
      <c r="A102" s="165" t="s">
        <v>4916</v>
      </c>
      <c r="B102" s="944"/>
      <c r="C102" s="944"/>
      <c r="D102" s="944"/>
      <c r="E102" s="944"/>
      <c r="F102" s="35"/>
      <c r="G102" s="35"/>
      <c r="H102" s="35"/>
      <c r="I102" s="35"/>
      <c r="J102" s="35"/>
      <c r="K102" s="35"/>
      <c r="L102" s="1074"/>
    </row>
    <row r="103" spans="1:12">
      <c r="B103" s="944"/>
      <c r="C103" s="944"/>
      <c r="D103" s="944"/>
      <c r="E103" s="944"/>
      <c r="F103" s="35"/>
      <c r="G103" s="35"/>
      <c r="H103" s="35"/>
      <c r="I103" s="35"/>
      <c r="J103" s="35"/>
      <c r="K103" s="35"/>
      <c r="L103" s="1074"/>
    </row>
    <row r="104" spans="1:12">
      <c r="B104" s="944"/>
      <c r="C104" s="942" t="s">
        <v>4902</v>
      </c>
      <c r="D104" s="942" t="s">
        <v>4903</v>
      </c>
      <c r="E104" s="944"/>
      <c r="F104" s="35"/>
      <c r="G104" s="35"/>
      <c r="H104" s="35"/>
      <c r="I104" s="35"/>
      <c r="J104" s="35"/>
      <c r="K104" s="35"/>
      <c r="L104" s="1074"/>
    </row>
    <row r="105" spans="1:12">
      <c r="A105" s="53"/>
      <c r="B105" s="944"/>
      <c r="C105" s="168" t="s">
        <v>136</v>
      </c>
      <c r="D105" s="168" t="s">
        <v>135</v>
      </c>
      <c r="G105" s="35"/>
      <c r="H105" s="35"/>
      <c r="I105" s="35"/>
      <c r="J105" s="35"/>
      <c r="K105" s="1074"/>
    </row>
    <row r="106" spans="1:12">
      <c r="A106" s="268" t="s">
        <v>4917</v>
      </c>
      <c r="B106" s="168" t="s">
        <v>36</v>
      </c>
      <c r="C106" s="1049"/>
      <c r="D106" s="1049"/>
      <c r="E106" s="35" t="s">
        <v>4860</v>
      </c>
      <c r="F106" s="99" t="s">
        <v>91</v>
      </c>
      <c r="G106" s="99" t="s">
        <v>3261</v>
      </c>
      <c r="H106" s="41" t="s">
        <v>185</v>
      </c>
      <c r="I106" s="35"/>
      <c r="J106" s="35"/>
      <c r="K106" s="1074"/>
    </row>
    <row r="107" spans="1:12">
      <c r="A107" s="958" t="s">
        <v>4918</v>
      </c>
      <c r="B107" s="168" t="s">
        <v>35</v>
      </c>
      <c r="C107" s="1049"/>
      <c r="D107" s="1049"/>
      <c r="E107" s="35" t="s">
        <v>196</v>
      </c>
      <c r="F107" s="99" t="s">
        <v>91</v>
      </c>
      <c r="G107" s="99" t="s">
        <v>176</v>
      </c>
      <c r="H107" s="41" t="s">
        <v>185</v>
      </c>
    </row>
    <row r="108" spans="1:12">
      <c r="A108" s="958" t="s">
        <v>4919</v>
      </c>
      <c r="B108" s="168" t="s">
        <v>34</v>
      </c>
      <c r="C108" s="1049"/>
      <c r="D108" s="1049"/>
      <c r="E108" s="124" t="s">
        <v>4895</v>
      </c>
      <c r="F108" s="99" t="s">
        <v>91</v>
      </c>
      <c r="G108" s="99" t="s">
        <v>3261</v>
      </c>
      <c r="H108" s="41" t="s">
        <v>185</v>
      </c>
    </row>
    <row r="109" spans="1:12">
      <c r="A109" s="958" t="s">
        <v>4920</v>
      </c>
      <c r="B109" s="168" t="s">
        <v>33</v>
      </c>
      <c r="C109" s="1049"/>
      <c r="D109" s="1049"/>
      <c r="E109" s="124" t="s">
        <v>3516</v>
      </c>
      <c r="F109" s="99" t="s">
        <v>91</v>
      </c>
      <c r="G109" s="99" t="s">
        <v>3261</v>
      </c>
      <c r="H109" s="41" t="s">
        <v>185</v>
      </c>
    </row>
    <row r="110" spans="1:12">
      <c r="A110" s="958" t="s">
        <v>4921</v>
      </c>
      <c r="B110" s="168" t="s">
        <v>32</v>
      </c>
      <c r="C110" s="1049"/>
      <c r="D110" s="1049"/>
      <c r="E110" s="124" t="s">
        <v>4898</v>
      </c>
      <c r="F110" s="99" t="s">
        <v>91</v>
      </c>
      <c r="G110" s="99" t="s">
        <v>3261</v>
      </c>
      <c r="H110" s="41" t="s">
        <v>185</v>
      </c>
    </row>
    <row r="111" spans="1:12">
      <c r="A111" s="958" t="s">
        <v>4922</v>
      </c>
      <c r="B111" s="168" t="s">
        <v>31</v>
      </c>
      <c r="C111" s="1049"/>
      <c r="D111" s="1049"/>
      <c r="E111" s="124" t="s">
        <v>4923</v>
      </c>
      <c r="F111" s="99" t="s">
        <v>91</v>
      </c>
      <c r="G111" s="99" t="s">
        <v>3261</v>
      </c>
      <c r="H111" s="41" t="s">
        <v>185</v>
      </c>
    </row>
    <row r="112" spans="1:12">
      <c r="A112" s="958" t="s">
        <v>4924</v>
      </c>
      <c r="B112" s="168" t="s">
        <v>30</v>
      </c>
      <c r="C112" s="1049"/>
      <c r="D112" s="1049"/>
      <c r="F112" s="99" t="s">
        <v>91</v>
      </c>
      <c r="G112" s="99" t="s">
        <v>3261</v>
      </c>
      <c r="H112" s="41" t="s">
        <v>185</v>
      </c>
    </row>
    <row r="113" spans="1:4">
      <c r="A113" s="944"/>
      <c r="B113" s="944"/>
      <c r="C113" s="166" t="s">
        <v>4906</v>
      </c>
      <c r="D113" s="166" t="s">
        <v>4907</v>
      </c>
    </row>
    <row r="114" spans="1:4">
      <c r="A114" s="944"/>
      <c r="B114" s="944"/>
    </row>
    <row r="115" spans="1:4">
      <c r="A115" s="944"/>
      <c r="B115" s="944"/>
    </row>
    <row r="116" spans="1:4">
      <c r="A116" s="944"/>
      <c r="B116" s="944"/>
    </row>
  </sheetData>
  <mergeCells count="6">
    <mergeCell ref="C8:D8"/>
    <mergeCell ref="C21:F21"/>
    <mergeCell ref="C22:D22"/>
    <mergeCell ref="E22:F22"/>
    <mergeCell ref="C67:D67"/>
    <mergeCell ref="E67:F67"/>
  </mergeCells>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70"/>
  <dimension ref="A1:J58"/>
  <sheetViews>
    <sheetView showGridLines="0" zoomScale="80" zoomScaleNormal="80" workbookViewId="0"/>
  </sheetViews>
  <sheetFormatPr defaultColWidth="11.44140625" defaultRowHeight="14.4"/>
  <cols>
    <col min="1" max="1" width="64" style="193" customWidth="1"/>
    <col min="2" max="2" width="7.44140625" style="193" customWidth="1"/>
    <col min="3" max="5" width="22.5546875" style="193" customWidth="1"/>
    <col min="6" max="6" width="35.6640625" style="193" customWidth="1"/>
    <col min="7" max="7" width="28.44140625" style="193" customWidth="1"/>
    <col min="8" max="8" width="35" style="193" customWidth="1"/>
    <col min="9" max="9" width="18.6640625" style="193" customWidth="1"/>
    <col min="10" max="16384" width="11.44140625" style="193"/>
  </cols>
  <sheetData>
    <row r="1" spans="1:10">
      <c r="A1" s="1" t="s">
        <v>4925</v>
      </c>
      <c r="B1" s="124"/>
    </row>
    <row r="2" spans="1:10">
      <c r="A2" s="1007" t="s">
        <v>1603</v>
      </c>
      <c r="B2" s="164"/>
      <c r="C2" s="166"/>
      <c r="D2" s="166"/>
      <c r="E2" s="166"/>
      <c r="F2" s="166"/>
    </row>
    <row r="4" spans="1:10">
      <c r="A4" s="1" t="s">
        <v>4926</v>
      </c>
    </row>
    <row r="5" spans="1:10">
      <c r="A5" s="36" t="s">
        <v>109</v>
      </c>
    </row>
    <row r="6" spans="1:10">
      <c r="A6" s="36" t="s">
        <v>90</v>
      </c>
    </row>
    <row r="8" spans="1:10">
      <c r="A8" s="1007" t="s">
        <v>4927</v>
      </c>
      <c r="B8" s="164"/>
      <c r="C8" s="164"/>
    </row>
    <row r="10" spans="1:10">
      <c r="A10" s="163"/>
      <c r="B10" s="172"/>
      <c r="C10" s="942" t="s">
        <v>4928</v>
      </c>
      <c r="D10" s="942" t="s">
        <v>4929</v>
      </c>
      <c r="E10" s="942" t="s">
        <v>4930</v>
      </c>
    </row>
    <row r="11" spans="1:10">
      <c r="A11" s="163"/>
      <c r="B11" s="172"/>
      <c r="C11" s="672" t="s">
        <v>13</v>
      </c>
      <c r="D11" s="672" t="s">
        <v>89</v>
      </c>
      <c r="E11" s="672" t="s">
        <v>107</v>
      </c>
    </row>
    <row r="12" spans="1:10" ht="28.8">
      <c r="A12" s="1075" t="s">
        <v>3412</v>
      </c>
      <c r="B12" s="1076"/>
      <c r="C12" s="38"/>
      <c r="D12" s="38"/>
      <c r="E12" s="38"/>
    </row>
    <row r="13" spans="1:10">
      <c r="A13" s="1036" t="s">
        <v>3413</v>
      </c>
      <c r="B13" s="1076" t="s">
        <v>12</v>
      </c>
      <c r="C13" s="1049"/>
      <c r="D13" s="1049"/>
      <c r="E13" s="1049"/>
      <c r="F13" s="201" t="s">
        <v>91</v>
      </c>
      <c r="G13" s="201" t="s">
        <v>175</v>
      </c>
      <c r="H13" s="201" t="s">
        <v>1341</v>
      </c>
      <c r="I13" s="201" t="s">
        <v>1340</v>
      </c>
      <c r="J13" s="173"/>
    </row>
    <row r="14" spans="1:10">
      <c r="A14" s="1036" t="s">
        <v>3414</v>
      </c>
      <c r="B14" s="1076" t="s">
        <v>72</v>
      </c>
      <c r="C14" s="1049"/>
      <c r="D14" s="1049"/>
      <c r="E14" s="1049"/>
      <c r="F14" s="201" t="s">
        <v>91</v>
      </c>
      <c r="G14" s="201" t="s">
        <v>175</v>
      </c>
      <c r="H14" s="201" t="s">
        <v>3415</v>
      </c>
      <c r="I14" s="201" t="s">
        <v>1340</v>
      </c>
      <c r="J14" s="173"/>
    </row>
    <row r="15" spans="1:10" ht="28.8">
      <c r="A15" s="1036" t="s">
        <v>3416</v>
      </c>
      <c r="B15" s="1076" t="s">
        <v>11</v>
      </c>
      <c r="C15" s="1049"/>
      <c r="D15" s="1049"/>
      <c r="E15" s="1049"/>
      <c r="F15" s="201" t="s">
        <v>91</v>
      </c>
      <c r="G15" s="201" t="s">
        <v>175</v>
      </c>
      <c r="H15" s="201" t="s">
        <v>1350</v>
      </c>
      <c r="I15" s="201" t="s">
        <v>1340</v>
      </c>
      <c r="J15" s="173"/>
    </row>
    <row r="16" spans="1:10">
      <c r="A16" s="1036" t="s">
        <v>3417</v>
      </c>
      <c r="B16" s="1076" t="s">
        <v>71</v>
      </c>
      <c r="C16" s="1049"/>
      <c r="D16" s="1049"/>
      <c r="E16" s="1049"/>
      <c r="F16" s="201" t="s">
        <v>91</v>
      </c>
      <c r="G16" s="201" t="s">
        <v>175</v>
      </c>
      <c r="H16" s="201" t="s">
        <v>1354</v>
      </c>
      <c r="I16" s="201" t="s">
        <v>1340</v>
      </c>
      <c r="J16" s="173"/>
    </row>
    <row r="17" spans="1:10">
      <c r="A17" s="1036" t="s">
        <v>3418</v>
      </c>
      <c r="B17" s="1076" t="s">
        <v>70</v>
      </c>
      <c r="C17" s="1049"/>
      <c r="D17" s="1049"/>
      <c r="E17" s="1049"/>
      <c r="F17" s="201" t="s">
        <v>91</v>
      </c>
      <c r="G17" s="201" t="s">
        <v>175</v>
      </c>
      <c r="H17" s="201" t="s">
        <v>3419</v>
      </c>
      <c r="I17" s="201" t="s">
        <v>1340</v>
      </c>
      <c r="J17" s="173"/>
    </row>
    <row r="18" spans="1:10">
      <c r="A18" s="1036" t="s">
        <v>1361</v>
      </c>
      <c r="B18" s="1076" t="s">
        <v>69</v>
      </c>
      <c r="C18" s="1049"/>
      <c r="D18" s="1049"/>
      <c r="E18" s="1049"/>
      <c r="F18" s="201" t="s">
        <v>91</v>
      </c>
      <c r="G18" s="201" t="s">
        <v>175</v>
      </c>
      <c r="H18" s="201" t="s">
        <v>1363</v>
      </c>
      <c r="I18" s="201" t="s">
        <v>1340</v>
      </c>
      <c r="J18" s="173"/>
    </row>
    <row r="19" spans="1:10">
      <c r="A19" s="1036" t="s">
        <v>3420</v>
      </c>
      <c r="B19" s="1076" t="s">
        <v>68</v>
      </c>
      <c r="C19" s="1049"/>
      <c r="D19" s="1049"/>
      <c r="E19" s="1049"/>
      <c r="F19" s="201" t="s">
        <v>91</v>
      </c>
      <c r="G19" s="201" t="s">
        <v>175</v>
      </c>
      <c r="H19" s="201" t="s">
        <v>3421</v>
      </c>
      <c r="I19" s="201" t="s">
        <v>1340</v>
      </c>
      <c r="J19" s="173"/>
    </row>
    <row r="20" spans="1:10">
      <c r="A20" s="1036" t="s">
        <v>4931</v>
      </c>
      <c r="B20" s="1076" t="s">
        <v>67</v>
      </c>
      <c r="C20" s="1049"/>
      <c r="D20" s="1049"/>
      <c r="E20" s="1049"/>
      <c r="F20" s="201" t="s">
        <v>91</v>
      </c>
      <c r="G20" s="201" t="s">
        <v>175</v>
      </c>
      <c r="H20" s="201" t="s">
        <v>3423</v>
      </c>
      <c r="I20" s="201" t="s">
        <v>1340</v>
      </c>
      <c r="J20" s="173"/>
    </row>
    <row r="21" spans="1:10">
      <c r="A21" s="1036" t="s">
        <v>1367</v>
      </c>
      <c r="B21" s="1076" t="s">
        <v>66</v>
      </c>
      <c r="C21" s="1049"/>
      <c r="D21" s="1049"/>
      <c r="E21" s="1049"/>
      <c r="F21" s="201" t="s">
        <v>91</v>
      </c>
      <c r="G21" s="201" t="s">
        <v>175</v>
      </c>
      <c r="H21" s="201" t="s">
        <v>1369</v>
      </c>
      <c r="I21" s="201" t="s">
        <v>1340</v>
      </c>
      <c r="J21" s="173"/>
    </row>
    <row r="22" spans="1:10">
      <c r="A22" s="1036" t="s">
        <v>3424</v>
      </c>
      <c r="B22" s="1076" t="s">
        <v>10</v>
      </c>
      <c r="C22" s="1049"/>
      <c r="D22" s="1049"/>
      <c r="E22" s="1049"/>
      <c r="F22" s="201" t="s">
        <v>91</v>
      </c>
      <c r="G22" s="201" t="s">
        <v>175</v>
      </c>
      <c r="H22" s="201" t="s">
        <v>3425</v>
      </c>
      <c r="I22" s="201" t="s">
        <v>1340</v>
      </c>
      <c r="J22" s="173"/>
    </row>
    <row r="23" spans="1:10" ht="28.8">
      <c r="A23" s="1036" t="s">
        <v>3426</v>
      </c>
      <c r="B23" s="1076" t="s">
        <v>9</v>
      </c>
      <c r="C23" s="1049"/>
      <c r="D23" s="1049"/>
      <c r="E23" s="1049"/>
      <c r="F23" s="201" t="s">
        <v>91</v>
      </c>
      <c r="G23" s="201" t="s">
        <v>175</v>
      </c>
      <c r="H23" s="201" t="s">
        <v>3427</v>
      </c>
      <c r="I23" s="201" t="s">
        <v>1340</v>
      </c>
      <c r="J23" s="173"/>
    </row>
    <row r="24" spans="1:10">
      <c r="A24" s="1036" t="s">
        <v>4932</v>
      </c>
      <c r="B24" s="1076" t="s">
        <v>65</v>
      </c>
      <c r="C24" s="1049"/>
      <c r="D24" s="1049"/>
      <c r="E24" s="1049"/>
      <c r="F24" s="201" t="s">
        <v>91</v>
      </c>
      <c r="G24" s="201" t="s">
        <v>175</v>
      </c>
      <c r="H24" s="201" t="s">
        <v>3495</v>
      </c>
      <c r="I24" s="201" t="s">
        <v>1340</v>
      </c>
      <c r="J24" s="173"/>
    </row>
    <row r="25" spans="1:10">
      <c r="A25" s="201"/>
      <c r="B25" s="201"/>
      <c r="C25" s="201"/>
      <c r="D25" s="737" t="s">
        <v>2777</v>
      </c>
      <c r="E25" s="737" t="s">
        <v>130</v>
      </c>
      <c r="F25" s="201"/>
      <c r="G25" s="201"/>
      <c r="H25" s="201"/>
      <c r="I25" s="201"/>
      <c r="J25" s="173"/>
    </row>
    <row r="29" spans="1:10">
      <c r="A29" s="1" t="s">
        <v>4933</v>
      </c>
    </row>
    <row r="30" spans="1:10">
      <c r="A30" s="36" t="s">
        <v>109</v>
      </c>
    </row>
    <row r="31" spans="1:10">
      <c r="A31" s="36" t="s">
        <v>90</v>
      </c>
    </row>
    <row r="32" spans="1:10">
      <c r="I32" s="173"/>
    </row>
    <row r="33" spans="1:9">
      <c r="A33" s="1007" t="s">
        <v>4934</v>
      </c>
      <c r="I33" s="173"/>
    </row>
    <row r="34" spans="1:9">
      <c r="A34" s="1007"/>
      <c r="I34" s="173"/>
    </row>
    <row r="35" spans="1:9">
      <c r="A35" s="703"/>
      <c r="C35" s="942" t="s">
        <v>4930</v>
      </c>
      <c r="I35" s="173"/>
    </row>
    <row r="36" spans="1:9">
      <c r="C36" s="672" t="s">
        <v>107</v>
      </c>
    </row>
    <row r="37" spans="1:9" ht="28.8">
      <c r="A37" s="1075" t="s">
        <v>4934</v>
      </c>
      <c r="B37" s="1076"/>
      <c r="C37" s="38"/>
      <c r="D37" s="201"/>
      <c r="E37" s="201"/>
      <c r="F37" s="201"/>
      <c r="G37" s="201"/>
      <c r="H37" s="173"/>
    </row>
    <row r="38" spans="1:9" ht="28.8">
      <c r="A38" s="1036" t="s">
        <v>4935</v>
      </c>
      <c r="B38" s="672" t="s">
        <v>8</v>
      </c>
      <c r="C38" s="1049"/>
      <c r="D38" s="1077" t="s">
        <v>91</v>
      </c>
      <c r="E38" s="1077" t="s">
        <v>1405</v>
      </c>
      <c r="F38" s="1077"/>
      <c r="H38" s="173"/>
    </row>
    <row r="39" spans="1:9">
      <c r="A39" s="1036" t="s">
        <v>4936</v>
      </c>
      <c r="B39" s="1078" t="s">
        <v>7</v>
      </c>
      <c r="C39" s="1049"/>
      <c r="D39" s="1077" t="s">
        <v>91</v>
      </c>
      <c r="E39" s="1077" t="s">
        <v>100</v>
      </c>
      <c r="F39" s="1077" t="s">
        <v>2164</v>
      </c>
      <c r="G39" s="1077" t="s">
        <v>3467</v>
      </c>
      <c r="H39" s="173"/>
    </row>
    <row r="40" spans="1:9">
      <c r="A40" s="1086" t="s">
        <v>3468</v>
      </c>
      <c r="B40" s="672" t="s">
        <v>64</v>
      </c>
      <c r="C40" s="1049"/>
      <c r="D40" s="1077" t="s">
        <v>91</v>
      </c>
      <c r="E40" s="1077" t="s">
        <v>3469</v>
      </c>
      <c r="F40" s="1077"/>
      <c r="G40" s="173"/>
      <c r="H40" s="173"/>
    </row>
    <row r="41" spans="1:9">
      <c r="A41" s="1036" t="s">
        <v>3470</v>
      </c>
      <c r="B41" s="1078" t="s">
        <v>6</v>
      </c>
      <c r="C41" s="1049"/>
      <c r="D41" s="1077" t="s">
        <v>91</v>
      </c>
      <c r="E41" s="1077" t="s">
        <v>175</v>
      </c>
      <c r="F41" s="1077" t="s">
        <v>1340</v>
      </c>
      <c r="G41" s="1077" t="s">
        <v>1402</v>
      </c>
      <c r="H41" s="173"/>
    </row>
    <row r="42" spans="1:9">
      <c r="A42" s="1036" t="s">
        <v>4937</v>
      </c>
      <c r="B42" s="672" t="s">
        <v>5</v>
      </c>
      <c r="C42" s="1049"/>
      <c r="D42" s="1077" t="s">
        <v>91</v>
      </c>
      <c r="E42" s="1077" t="s">
        <v>4938</v>
      </c>
      <c r="F42" s="1077"/>
      <c r="G42" s="173"/>
      <c r="H42" s="173"/>
    </row>
    <row r="43" spans="1:9">
      <c r="A43" s="1036" t="s">
        <v>4939</v>
      </c>
      <c r="B43" s="1078" t="s">
        <v>63</v>
      </c>
      <c r="C43" s="1049"/>
      <c r="D43" s="1077" t="s">
        <v>91</v>
      </c>
      <c r="E43" s="1077" t="s">
        <v>175</v>
      </c>
      <c r="F43" s="1077" t="s">
        <v>3423</v>
      </c>
      <c r="G43" s="1077" t="s">
        <v>1340</v>
      </c>
      <c r="H43" s="173"/>
    </row>
    <row r="44" spans="1:9">
      <c r="A44" s="1075" t="s">
        <v>4940</v>
      </c>
      <c r="B44" s="1078"/>
      <c r="C44" s="38"/>
      <c r="D44" s="1077"/>
      <c r="E44" s="1077"/>
      <c r="F44" s="1077"/>
      <c r="G44" s="1077"/>
      <c r="H44" s="173"/>
    </row>
    <row r="45" spans="1:9">
      <c r="A45" s="1036" t="s">
        <v>4941</v>
      </c>
      <c r="B45" s="672" t="s">
        <v>62</v>
      </c>
      <c r="C45" s="1049"/>
      <c r="D45" s="1077" t="s">
        <v>91</v>
      </c>
      <c r="E45" s="201" t="s">
        <v>1405</v>
      </c>
      <c r="F45" s="782" t="s">
        <v>4942</v>
      </c>
      <c r="G45" s="173"/>
      <c r="H45" s="173"/>
    </row>
    <row r="46" spans="1:9">
      <c r="A46" s="1036" t="s">
        <v>4943</v>
      </c>
      <c r="B46" s="672" t="s">
        <v>61</v>
      </c>
      <c r="C46" s="1049"/>
      <c r="D46" s="1077" t="s">
        <v>91</v>
      </c>
      <c r="E46" s="201" t="s">
        <v>1405</v>
      </c>
      <c r="F46" s="201" t="s">
        <v>4944</v>
      </c>
      <c r="G46" s="173"/>
      <c r="H46" s="173"/>
    </row>
    <row r="47" spans="1:9">
      <c r="A47" s="1036" t="s">
        <v>4945</v>
      </c>
      <c r="B47" s="672" t="s">
        <v>4</v>
      </c>
      <c r="C47" s="1049"/>
      <c r="D47" s="1077" t="s">
        <v>91</v>
      </c>
      <c r="E47" s="201" t="s">
        <v>1405</v>
      </c>
      <c r="F47" s="201" t="s">
        <v>4946</v>
      </c>
      <c r="G47" s="1079"/>
      <c r="H47" s="173"/>
    </row>
    <row r="48" spans="1:9">
      <c r="A48" s="1086" t="s">
        <v>4947</v>
      </c>
      <c r="B48" s="672" t="s">
        <v>60</v>
      </c>
      <c r="C48" s="1049"/>
      <c r="D48" s="1077" t="s">
        <v>91</v>
      </c>
      <c r="E48" s="201" t="s">
        <v>1405</v>
      </c>
      <c r="F48" s="201" t="s">
        <v>4948</v>
      </c>
      <c r="G48" s="173"/>
      <c r="H48" s="173"/>
    </row>
    <row r="49" spans="1:9">
      <c r="A49" s="1036" t="s">
        <v>4949</v>
      </c>
      <c r="B49" s="672" t="s">
        <v>59</v>
      </c>
      <c r="C49" s="1049"/>
      <c r="D49" s="1077" t="s">
        <v>91</v>
      </c>
      <c r="E49" s="201" t="s">
        <v>1405</v>
      </c>
      <c r="F49" s="201" t="s">
        <v>4950</v>
      </c>
      <c r="G49" s="173"/>
      <c r="H49" s="173"/>
    </row>
    <row r="50" spans="1:9">
      <c r="A50" s="1036" t="s">
        <v>4951</v>
      </c>
      <c r="B50" s="672" t="s">
        <v>58</v>
      </c>
      <c r="C50" s="1049"/>
      <c r="D50" s="1077" t="s">
        <v>91</v>
      </c>
      <c r="E50" s="201" t="s">
        <v>1405</v>
      </c>
      <c r="F50" s="201" t="s">
        <v>4952</v>
      </c>
      <c r="G50" s="173"/>
      <c r="H50" s="173"/>
    </row>
    <row r="51" spans="1:9">
      <c r="A51" s="1036" t="s">
        <v>4953</v>
      </c>
      <c r="B51" s="672" t="s">
        <v>57</v>
      </c>
      <c r="C51" s="1049"/>
      <c r="D51" s="1077" t="s">
        <v>91</v>
      </c>
      <c r="E51" s="201" t="s">
        <v>1405</v>
      </c>
      <c r="F51" s="201" t="s">
        <v>4954</v>
      </c>
      <c r="G51" s="173"/>
      <c r="H51" s="173"/>
    </row>
    <row r="52" spans="1:9">
      <c r="A52" s="201"/>
      <c r="B52" s="201"/>
      <c r="C52" s="737" t="s">
        <v>130</v>
      </c>
      <c r="D52" s="201"/>
      <c r="E52" s="201"/>
      <c r="F52" s="201"/>
      <c r="G52" s="201"/>
      <c r="H52" s="173"/>
    </row>
    <row r="56" spans="1:9">
      <c r="I56" s="173"/>
    </row>
    <row r="57" spans="1:9">
      <c r="A57" s="703"/>
      <c r="I57" s="173"/>
    </row>
    <row r="58" spans="1:9">
      <c r="A58" s="703"/>
      <c r="I58" s="173"/>
    </row>
  </sheetData>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71"/>
  <dimension ref="A1:H33"/>
  <sheetViews>
    <sheetView showGridLines="0" topLeftCell="D1" zoomScale="80" zoomScaleNormal="80" workbookViewId="0"/>
  </sheetViews>
  <sheetFormatPr defaultColWidth="11.44140625" defaultRowHeight="14.4"/>
  <cols>
    <col min="1" max="1" width="64" style="193" customWidth="1"/>
    <col min="2" max="2" width="7.44140625" style="193" customWidth="1"/>
    <col min="3" max="3" width="22.5546875" style="193" customWidth="1"/>
    <col min="4" max="4" width="35.6640625" style="193" customWidth="1"/>
    <col min="5" max="5" width="28.44140625" style="193" customWidth="1"/>
    <col min="6" max="6" width="35" style="193" customWidth="1"/>
    <col min="7" max="7" width="18.6640625" style="193" customWidth="1"/>
    <col min="8" max="16384" width="11.44140625" style="193"/>
  </cols>
  <sheetData>
    <row r="1" spans="1:8">
      <c r="A1" s="1" t="s">
        <v>4955</v>
      </c>
      <c r="B1" s="124"/>
    </row>
    <row r="2" spans="1:8">
      <c r="A2" s="1007" t="s">
        <v>4956</v>
      </c>
      <c r="B2" s="164"/>
      <c r="C2" s="166"/>
      <c r="D2" s="166"/>
    </row>
    <row r="4" spans="1:8">
      <c r="A4" s="1" t="s">
        <v>4957</v>
      </c>
    </row>
    <row r="5" spans="1:8">
      <c r="A5" s="36" t="s">
        <v>109</v>
      </c>
    </row>
    <row r="6" spans="1:8">
      <c r="A6" s="36" t="s">
        <v>90</v>
      </c>
    </row>
    <row r="8" spans="1:8">
      <c r="A8" s="1007" t="s">
        <v>4927</v>
      </c>
      <c r="B8" s="164"/>
    </row>
    <row r="10" spans="1:8">
      <c r="A10" s="163"/>
      <c r="B10" s="172"/>
      <c r="C10" s="942" t="s">
        <v>4930</v>
      </c>
    </row>
    <row r="11" spans="1:8">
      <c r="A11" s="163"/>
      <c r="B11" s="172"/>
      <c r="C11" s="672" t="s">
        <v>107</v>
      </c>
    </row>
    <row r="12" spans="1:8" ht="28.8">
      <c r="A12" s="1075" t="s">
        <v>4934</v>
      </c>
      <c r="B12" s="1076"/>
      <c r="C12" s="38"/>
      <c r="D12" s="201"/>
      <c r="E12" s="201"/>
      <c r="F12" s="201"/>
      <c r="G12" s="201"/>
      <c r="H12" s="173"/>
    </row>
    <row r="13" spans="1:8" ht="28.8">
      <c r="A13" s="1036" t="s">
        <v>4935</v>
      </c>
      <c r="B13" s="672" t="s">
        <v>8</v>
      </c>
      <c r="C13" s="1049"/>
      <c r="D13" s="1077" t="s">
        <v>91</v>
      </c>
      <c r="E13" s="1077" t="s">
        <v>1405</v>
      </c>
      <c r="F13" s="1077"/>
      <c r="H13" s="201"/>
    </row>
    <row r="14" spans="1:8">
      <c r="A14" s="1036" t="s">
        <v>4936</v>
      </c>
      <c r="B14" s="1078" t="s">
        <v>7</v>
      </c>
      <c r="C14" s="1049"/>
      <c r="D14" s="1077" t="s">
        <v>91</v>
      </c>
      <c r="E14" s="1077" t="s">
        <v>100</v>
      </c>
      <c r="F14" s="1077" t="s">
        <v>2164</v>
      </c>
      <c r="G14" s="1077" t="s">
        <v>3467</v>
      </c>
      <c r="H14" s="201"/>
    </row>
    <row r="15" spans="1:8">
      <c r="A15" s="1086" t="s">
        <v>3468</v>
      </c>
      <c r="B15" s="672" t="s">
        <v>64</v>
      </c>
      <c r="C15" s="1049"/>
      <c r="D15" s="1077" t="s">
        <v>91</v>
      </c>
      <c r="E15" s="1077" t="s">
        <v>3469</v>
      </c>
      <c r="F15" s="1077"/>
      <c r="G15" s="173"/>
      <c r="H15" s="201"/>
    </row>
    <row r="16" spans="1:8">
      <c r="A16" s="1036" t="s">
        <v>3470</v>
      </c>
      <c r="B16" s="1078" t="s">
        <v>6</v>
      </c>
      <c r="C16" s="1049"/>
      <c r="D16" s="1077" t="s">
        <v>91</v>
      </c>
      <c r="E16" s="1077" t="s">
        <v>175</v>
      </c>
      <c r="F16" s="1077" t="s">
        <v>1340</v>
      </c>
      <c r="G16" s="1077" t="s">
        <v>1402</v>
      </c>
      <c r="H16" s="201"/>
    </row>
    <row r="17" spans="1:8">
      <c r="A17" s="1036" t="s">
        <v>4937</v>
      </c>
      <c r="B17" s="672" t="s">
        <v>5</v>
      </c>
      <c r="C17" s="1049"/>
      <c r="D17" s="1077" t="s">
        <v>91</v>
      </c>
      <c r="E17" s="1077" t="s">
        <v>4958</v>
      </c>
      <c r="F17" s="1077"/>
      <c r="G17" s="173"/>
      <c r="H17" s="201"/>
    </row>
    <row r="18" spans="1:8">
      <c r="A18" s="1036" t="s">
        <v>4939</v>
      </c>
      <c r="B18" s="1078" t="s">
        <v>63</v>
      </c>
      <c r="C18" s="1049"/>
      <c r="D18" s="1077" t="s">
        <v>91</v>
      </c>
      <c r="E18" s="1077" t="s">
        <v>175</v>
      </c>
      <c r="F18" s="1077" t="s">
        <v>3423</v>
      </c>
      <c r="G18" s="1077" t="s">
        <v>1340</v>
      </c>
      <c r="H18" s="201"/>
    </row>
    <row r="19" spans="1:8">
      <c r="A19" s="1075" t="s">
        <v>4940</v>
      </c>
      <c r="B19" s="1078"/>
      <c r="C19" s="38"/>
      <c r="D19" s="1077"/>
      <c r="E19" s="1077"/>
      <c r="F19" s="1077"/>
      <c r="G19" s="1077"/>
      <c r="H19" s="201"/>
    </row>
    <row r="20" spans="1:8">
      <c r="A20" s="1036" t="s">
        <v>4941</v>
      </c>
      <c r="B20" s="672" t="s">
        <v>62</v>
      </c>
      <c r="C20" s="1049"/>
      <c r="D20" s="1077" t="s">
        <v>91</v>
      </c>
      <c r="E20" s="201" t="s">
        <v>1405</v>
      </c>
      <c r="F20" s="782" t="s">
        <v>4942</v>
      </c>
      <c r="G20" s="173"/>
      <c r="H20" s="201"/>
    </row>
    <row r="21" spans="1:8">
      <c r="A21" s="1036" t="s">
        <v>4943</v>
      </c>
      <c r="B21" s="672" t="s">
        <v>61</v>
      </c>
      <c r="C21" s="1049"/>
      <c r="D21" s="1077" t="s">
        <v>91</v>
      </c>
      <c r="E21" s="201" t="s">
        <v>1405</v>
      </c>
      <c r="F21" s="201" t="s">
        <v>4944</v>
      </c>
      <c r="G21" s="173"/>
      <c r="H21" s="173"/>
    </row>
    <row r="22" spans="1:8">
      <c r="A22" s="1036" t="s">
        <v>4945</v>
      </c>
      <c r="B22" s="672" t="s">
        <v>4</v>
      </c>
      <c r="C22" s="1049"/>
      <c r="D22" s="1077" t="s">
        <v>91</v>
      </c>
      <c r="E22" s="201" t="s">
        <v>1405</v>
      </c>
      <c r="F22" s="201" t="s">
        <v>4946</v>
      </c>
      <c r="G22" s="1079"/>
      <c r="H22" s="173"/>
    </row>
    <row r="23" spans="1:8">
      <c r="A23" s="1086" t="s">
        <v>4947</v>
      </c>
      <c r="B23" s="672" t="s">
        <v>60</v>
      </c>
      <c r="C23" s="1049"/>
      <c r="D23" s="1077" t="s">
        <v>91</v>
      </c>
      <c r="E23" s="201" t="s">
        <v>1405</v>
      </c>
      <c r="F23" s="201" t="s">
        <v>4948</v>
      </c>
      <c r="G23" s="173"/>
      <c r="H23" s="173"/>
    </row>
    <row r="24" spans="1:8">
      <c r="A24" s="1036" t="s">
        <v>4949</v>
      </c>
      <c r="B24" s="672" t="s">
        <v>59</v>
      </c>
      <c r="C24" s="1049"/>
      <c r="D24" s="1077" t="s">
        <v>91</v>
      </c>
      <c r="E24" s="201" t="s">
        <v>1405</v>
      </c>
      <c r="F24" s="201" t="s">
        <v>4950</v>
      </c>
      <c r="G24" s="173"/>
      <c r="H24" s="173"/>
    </row>
    <row r="25" spans="1:8">
      <c r="A25" s="1036" t="s">
        <v>4951</v>
      </c>
      <c r="B25" s="672" t="s">
        <v>58</v>
      </c>
      <c r="C25" s="1049"/>
      <c r="D25" s="1077" t="s">
        <v>91</v>
      </c>
      <c r="E25" s="201" t="s">
        <v>1405</v>
      </c>
      <c r="F25" s="201" t="s">
        <v>4952</v>
      </c>
      <c r="G25" s="173"/>
      <c r="H25" s="173"/>
    </row>
    <row r="26" spans="1:8">
      <c r="A26" s="1036" t="s">
        <v>4953</v>
      </c>
      <c r="B26" s="672" t="s">
        <v>57</v>
      </c>
      <c r="C26" s="1049"/>
      <c r="D26" s="1077" t="s">
        <v>91</v>
      </c>
      <c r="E26" s="201" t="s">
        <v>1405</v>
      </c>
      <c r="F26" s="201" t="s">
        <v>4954</v>
      </c>
      <c r="G26" s="173"/>
      <c r="H26" s="173"/>
    </row>
    <row r="27" spans="1:8">
      <c r="C27" s="737" t="s">
        <v>130</v>
      </c>
    </row>
    <row r="31" spans="1:8">
      <c r="G31" s="173"/>
    </row>
    <row r="32" spans="1:8">
      <c r="A32" s="703"/>
      <c r="G32" s="173"/>
    </row>
    <row r="33" spans="1:7">
      <c r="A33" s="703"/>
      <c r="G33" s="173"/>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72"/>
  <dimension ref="A1:H26"/>
  <sheetViews>
    <sheetView showGridLines="0" zoomScale="80" zoomScaleNormal="80" workbookViewId="0"/>
  </sheetViews>
  <sheetFormatPr defaultColWidth="11.44140625" defaultRowHeight="14.4"/>
  <cols>
    <col min="1" max="1" width="65.6640625" style="193" customWidth="1"/>
    <col min="2" max="2" width="7.44140625" style="193" customWidth="1"/>
    <col min="3" max="4" width="14.5546875" style="193" customWidth="1"/>
    <col min="5" max="5" width="54" style="193" customWidth="1"/>
    <col min="6" max="6" width="10.5546875" style="193" customWidth="1"/>
    <col min="7" max="7" width="11.44140625" style="193" customWidth="1"/>
    <col min="8" max="16384" width="11.44140625" style="193"/>
  </cols>
  <sheetData>
    <row r="1" spans="1:6">
      <c r="A1" s="1" t="s">
        <v>1607</v>
      </c>
      <c r="B1" s="124"/>
    </row>
    <row r="2" spans="1:6">
      <c r="A2" s="1007" t="s">
        <v>1606</v>
      </c>
      <c r="B2" s="703"/>
      <c r="C2" s="166"/>
      <c r="D2" s="166"/>
      <c r="E2" s="166"/>
      <c r="F2" s="166"/>
    </row>
    <row r="3" spans="1:6">
      <c r="A3" s="164"/>
    </row>
    <row r="4" spans="1:6">
      <c r="A4" s="1" t="s">
        <v>4959</v>
      </c>
      <c r="B4" s="164"/>
      <c r="D4" s="164"/>
      <c r="F4" s="737"/>
    </row>
    <row r="5" spans="1:6">
      <c r="A5" s="36" t="s">
        <v>109</v>
      </c>
      <c r="B5" s="164"/>
      <c r="D5" s="164"/>
      <c r="F5" s="737"/>
    </row>
    <row r="6" spans="1:6">
      <c r="A6" s="36" t="s">
        <v>90</v>
      </c>
      <c r="B6" s="164"/>
      <c r="D6" s="164"/>
      <c r="F6" s="737"/>
    </row>
    <row r="8" spans="1:6">
      <c r="A8" s="1007" t="s">
        <v>1606</v>
      </c>
      <c r="B8" s="164"/>
      <c r="C8" s="164"/>
    </row>
    <row r="9" spans="1:6">
      <c r="A9" s="164"/>
      <c r="B9" s="164"/>
      <c r="C9" s="164"/>
    </row>
    <row r="10" spans="1:6">
      <c r="A10" s="164"/>
      <c r="B10" s="172"/>
      <c r="C10" s="942" t="s">
        <v>3767</v>
      </c>
    </row>
    <row r="11" spans="1:6">
      <c r="A11" s="194"/>
      <c r="B11" s="172"/>
      <c r="C11" s="168" t="s">
        <v>13</v>
      </c>
    </row>
    <row r="12" spans="1:6" ht="28.8">
      <c r="A12" s="1035" t="s">
        <v>4960</v>
      </c>
      <c r="B12" s="168"/>
      <c r="C12" s="38"/>
    </row>
    <row r="13" spans="1:6">
      <c r="A13" s="1036" t="s">
        <v>4961</v>
      </c>
      <c r="B13" s="168" t="s">
        <v>12</v>
      </c>
      <c r="C13" s="1049"/>
      <c r="D13" s="1077" t="s">
        <v>91</v>
      </c>
      <c r="E13" s="201" t="s">
        <v>4962</v>
      </c>
      <c r="F13" s="173"/>
    </row>
    <row r="14" spans="1:6">
      <c r="A14" s="1036" t="s">
        <v>4963</v>
      </c>
      <c r="B14" s="168" t="s">
        <v>72</v>
      </c>
      <c r="C14" s="1049"/>
      <c r="D14" s="1077" t="s">
        <v>91</v>
      </c>
      <c r="E14" s="201" t="s">
        <v>4964</v>
      </c>
      <c r="F14" s="173"/>
    </row>
    <row r="15" spans="1:6">
      <c r="A15" s="1036" t="s">
        <v>4965</v>
      </c>
      <c r="B15" s="168" t="s">
        <v>11</v>
      </c>
      <c r="C15" s="1049"/>
      <c r="D15" s="1077" t="s">
        <v>91</v>
      </c>
      <c r="E15" s="201" t="s">
        <v>4966</v>
      </c>
      <c r="F15" s="173"/>
    </row>
    <row r="16" spans="1:6" ht="28.8">
      <c r="A16" s="1035" t="s">
        <v>4967</v>
      </c>
      <c r="B16" s="168"/>
      <c r="C16" s="38"/>
    </row>
    <row r="17" spans="1:8">
      <c r="A17" s="1036" t="s">
        <v>4968</v>
      </c>
      <c r="B17" s="168" t="s">
        <v>71</v>
      </c>
      <c r="C17" s="1049"/>
      <c r="D17" s="1077" t="s">
        <v>91</v>
      </c>
      <c r="E17" s="201" t="s">
        <v>2546</v>
      </c>
      <c r="F17" s="1077" t="s">
        <v>4969</v>
      </c>
    </row>
    <row r="18" spans="1:8" ht="28.8">
      <c r="A18" s="1036" t="s">
        <v>4970</v>
      </c>
      <c r="B18" s="168" t="s">
        <v>70</v>
      </c>
      <c r="C18" s="1049"/>
      <c r="D18" s="1077" t="s">
        <v>91</v>
      </c>
      <c r="E18" s="201" t="s">
        <v>111</v>
      </c>
      <c r="F18" s="1077" t="s">
        <v>4969</v>
      </c>
    </row>
    <row r="19" spans="1:8" ht="28.8">
      <c r="A19" s="1035" t="s">
        <v>4971</v>
      </c>
      <c r="B19" s="168" t="s">
        <v>69</v>
      </c>
      <c r="C19" s="1049"/>
      <c r="D19" s="201" t="s">
        <v>91</v>
      </c>
      <c r="E19" s="201" t="s">
        <v>1405</v>
      </c>
      <c r="F19" s="782" t="s">
        <v>4972</v>
      </c>
      <c r="G19" s="202"/>
    </row>
    <row r="20" spans="1:8">
      <c r="A20" s="1035" t="s">
        <v>4973</v>
      </c>
      <c r="B20" s="168"/>
      <c r="C20" s="38"/>
      <c r="D20" s="201"/>
      <c r="E20" s="201"/>
      <c r="F20" s="201"/>
      <c r="G20" s="202"/>
    </row>
    <row r="21" spans="1:8">
      <c r="A21" s="1036" t="s">
        <v>2536</v>
      </c>
      <c r="B21" s="168" t="s">
        <v>68</v>
      </c>
      <c r="C21" s="1049"/>
      <c r="D21" s="173" t="s">
        <v>91</v>
      </c>
      <c r="E21" s="173" t="s">
        <v>2546</v>
      </c>
      <c r="F21" s="173" t="s">
        <v>2547</v>
      </c>
      <c r="G21" s="173"/>
      <c r="H21" s="173"/>
    </row>
    <row r="22" spans="1:8">
      <c r="A22" s="1036" t="s">
        <v>4974</v>
      </c>
      <c r="B22" s="168" t="s">
        <v>67</v>
      </c>
      <c r="C22" s="1049"/>
      <c r="D22" s="173" t="s">
        <v>91</v>
      </c>
      <c r="E22" s="173" t="s">
        <v>2546</v>
      </c>
      <c r="F22" s="173" t="s">
        <v>2548</v>
      </c>
      <c r="G22" s="173"/>
      <c r="H22" s="173"/>
    </row>
    <row r="23" spans="1:8">
      <c r="A23" s="1036" t="s">
        <v>4975</v>
      </c>
      <c r="B23" s="168" t="s">
        <v>66</v>
      </c>
      <c r="C23" s="1049"/>
      <c r="D23" s="173" t="s">
        <v>91</v>
      </c>
      <c r="E23" s="173" t="s">
        <v>2546</v>
      </c>
      <c r="F23" s="173" t="s">
        <v>2549</v>
      </c>
      <c r="G23" s="173"/>
      <c r="H23" s="173"/>
    </row>
    <row r="24" spans="1:8">
      <c r="A24" s="1036" t="s">
        <v>303</v>
      </c>
      <c r="B24" s="168" t="s">
        <v>10</v>
      </c>
      <c r="C24" s="1049"/>
      <c r="D24" s="173" t="s">
        <v>91</v>
      </c>
      <c r="E24" s="173" t="s">
        <v>2546</v>
      </c>
      <c r="F24" s="173" t="s">
        <v>4976</v>
      </c>
      <c r="G24" s="173"/>
      <c r="H24" s="173"/>
    </row>
    <row r="25" spans="1:8">
      <c r="C25" s="193" t="s">
        <v>130</v>
      </c>
    </row>
    <row r="26" spans="1:8">
      <c r="B26" s="164"/>
      <c r="D26" s="164"/>
      <c r="F26" s="737"/>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004C-C6D1-4A79-90EA-95F610076DD4}">
  <sheetPr>
    <tabColor rgb="FFFFC000"/>
  </sheetPr>
  <dimension ref="A1:G22"/>
  <sheetViews>
    <sheetView showGridLines="0" zoomScale="85" zoomScaleNormal="85" workbookViewId="0">
      <selection activeCell="E20" sqref="E8:E20"/>
    </sheetView>
  </sheetViews>
  <sheetFormatPr defaultColWidth="9.33203125" defaultRowHeight="14.4"/>
  <cols>
    <col min="1" max="1" width="23.5546875" customWidth="1"/>
    <col min="2" max="2" width="98.6640625" bestFit="1" customWidth="1"/>
    <col min="3" max="3" width="7.44140625" bestFit="1" customWidth="1"/>
    <col min="4" max="4" width="6.33203125" bestFit="1" customWidth="1"/>
    <col min="5" max="5" width="93.5546875" bestFit="1" customWidth="1"/>
    <col min="6" max="6" width="15.6640625" customWidth="1"/>
    <col min="7" max="7" width="23.44140625" customWidth="1"/>
  </cols>
  <sheetData>
    <row r="1" spans="1:7">
      <c r="A1" s="88" t="s">
        <v>6568</v>
      </c>
    </row>
    <row r="2" spans="1:7">
      <c r="A2" s="39" t="s">
        <v>6569</v>
      </c>
      <c r="B2" s="372"/>
      <c r="C2" s="373"/>
      <c r="D2" s="374"/>
      <c r="E2" s="374"/>
      <c r="F2" s="374"/>
    </row>
    <row r="3" spans="1:7">
      <c r="B3" s="374"/>
      <c r="C3" s="374"/>
      <c r="D3" s="374"/>
      <c r="E3" s="374"/>
      <c r="F3" s="374"/>
    </row>
    <row r="4" spans="1:7">
      <c r="A4" s="88" t="s">
        <v>6570</v>
      </c>
      <c r="B4" s="374"/>
      <c r="C4" s="374"/>
      <c r="D4" s="374"/>
      <c r="E4" s="374"/>
      <c r="F4" s="374"/>
    </row>
    <row r="5" spans="1:7">
      <c r="A5" s="377"/>
      <c r="B5" s="374"/>
      <c r="C5" s="374"/>
      <c r="D5" s="374"/>
      <c r="E5" s="374"/>
      <c r="F5" s="374"/>
    </row>
    <row r="6" spans="1:7">
      <c r="A6" s="375" t="s">
        <v>1468</v>
      </c>
      <c r="B6" s="374"/>
      <c r="C6" s="374"/>
      <c r="D6" s="374"/>
      <c r="E6" s="374"/>
      <c r="F6" s="374"/>
    </row>
    <row r="7" spans="1:7">
      <c r="C7" s="377"/>
      <c r="D7" s="2308" t="s">
        <v>13</v>
      </c>
      <c r="E7" s="374"/>
      <c r="F7" s="374"/>
      <c r="G7" s="383"/>
    </row>
    <row r="8" spans="1:7">
      <c r="B8" s="2309" t="s">
        <v>1728</v>
      </c>
      <c r="C8" s="2308"/>
      <c r="D8" s="175"/>
      <c r="E8" s="374"/>
      <c r="F8" s="374"/>
      <c r="G8" s="383"/>
    </row>
    <row r="9" spans="1:7">
      <c r="B9" s="2311" t="s">
        <v>1729</v>
      </c>
      <c r="C9" s="2308" t="s">
        <v>12</v>
      </c>
      <c r="D9" s="2312"/>
      <c r="E9" s="383" t="s">
        <v>1730</v>
      </c>
      <c r="F9" s="383"/>
      <c r="G9" s="383"/>
    </row>
    <row r="10" spans="1:7">
      <c r="B10" s="2311" t="s">
        <v>6571</v>
      </c>
      <c r="C10" s="2308" t="s">
        <v>6555</v>
      </c>
      <c r="D10" s="2312"/>
      <c r="E10" s="383" t="s">
        <v>1734</v>
      </c>
      <c r="F10" s="383"/>
      <c r="G10" s="383"/>
    </row>
    <row r="11" spans="1:7">
      <c r="B11" s="2311" t="s">
        <v>1835</v>
      </c>
      <c r="C11" s="2308" t="s">
        <v>9</v>
      </c>
      <c r="D11" s="2312"/>
      <c r="E11" s="383" t="s">
        <v>1741</v>
      </c>
      <c r="F11" s="383"/>
      <c r="G11" s="383"/>
    </row>
    <row r="12" spans="1:7">
      <c r="B12" s="2311" t="s">
        <v>6556</v>
      </c>
      <c r="C12" s="2308" t="s">
        <v>6557</v>
      </c>
      <c r="D12" s="2312"/>
      <c r="E12" s="383" t="s">
        <v>1744</v>
      </c>
      <c r="F12" s="383"/>
      <c r="G12" s="383"/>
    </row>
    <row r="13" spans="1:7">
      <c r="B13" s="2311" t="s">
        <v>1745</v>
      </c>
      <c r="C13" s="2308" t="s">
        <v>64</v>
      </c>
      <c r="D13" s="2312"/>
      <c r="E13" s="1542" t="s">
        <v>1746</v>
      </c>
      <c r="F13" s="383"/>
      <c r="G13" s="383"/>
    </row>
    <row r="14" spans="1:7">
      <c r="B14" s="2311" t="s">
        <v>1749</v>
      </c>
      <c r="C14" s="2308" t="s">
        <v>5</v>
      </c>
      <c r="D14" s="2312"/>
      <c r="E14" s="1542" t="s">
        <v>1750</v>
      </c>
      <c r="F14" s="383"/>
      <c r="G14" s="383"/>
    </row>
    <row r="15" spans="1:7">
      <c r="B15" s="2311" t="s">
        <v>1836</v>
      </c>
      <c r="C15" s="2308" t="s">
        <v>60</v>
      </c>
      <c r="D15" s="2312"/>
      <c r="E15" s="1542" t="s">
        <v>1757</v>
      </c>
      <c r="F15" s="383"/>
      <c r="G15" s="383"/>
    </row>
    <row r="16" spans="1:7">
      <c r="B16" s="2311" t="s">
        <v>1837</v>
      </c>
      <c r="C16" s="2308" t="s">
        <v>3</v>
      </c>
      <c r="D16" s="2312"/>
      <c r="E16" s="1542" t="s">
        <v>1767</v>
      </c>
      <c r="F16" s="383"/>
      <c r="G16" s="383"/>
    </row>
    <row r="17" spans="2:7">
      <c r="B17" s="2315" t="s">
        <v>6354</v>
      </c>
      <c r="C17" s="2308" t="s">
        <v>44</v>
      </c>
      <c r="D17" s="2312"/>
      <c r="E17" s="383" t="s">
        <v>1784</v>
      </c>
      <c r="F17" s="383"/>
      <c r="G17" s="383"/>
    </row>
    <row r="18" spans="2:7">
      <c r="B18" s="2311" t="s">
        <v>1808</v>
      </c>
      <c r="C18" s="2308" t="s">
        <v>28</v>
      </c>
      <c r="D18" s="2312"/>
      <c r="E18" s="1542" t="s">
        <v>6442</v>
      </c>
      <c r="F18" s="383"/>
      <c r="G18" s="383"/>
    </row>
    <row r="19" spans="2:7">
      <c r="B19" s="2311" t="s">
        <v>1809</v>
      </c>
      <c r="C19" s="2308" t="s">
        <v>1</v>
      </c>
      <c r="D19" s="2312"/>
      <c r="E19" s="383" t="s">
        <v>1810</v>
      </c>
      <c r="F19" s="383"/>
      <c r="G19" s="383"/>
    </row>
    <row r="20" spans="2:7">
      <c r="B20" s="2311" t="s">
        <v>6559</v>
      </c>
      <c r="C20" s="2308" t="s">
        <v>6560</v>
      </c>
      <c r="D20" s="2312"/>
      <c r="E20" s="383" t="s">
        <v>6561</v>
      </c>
      <c r="F20" s="383"/>
    </row>
    <row r="21" spans="2:7">
      <c r="F21" s="383"/>
    </row>
    <row r="22" spans="2:7">
      <c r="F22" s="387"/>
    </row>
  </sheetData>
  <pageMargins left="0.7" right="0.7" top="0.75" bottom="0.75" header="0.3" footer="0.3"/>
  <pageSetup paperSize="9"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7C57-D1AA-4747-B65E-2C01DC03773A}">
  <sheetPr codeName="Sheet89">
    <tabColor rgb="FFFFC000"/>
  </sheetPr>
  <dimension ref="A1:Q210"/>
  <sheetViews>
    <sheetView showGridLines="0" zoomScale="80" zoomScaleNormal="80" workbookViewId="0"/>
  </sheetViews>
  <sheetFormatPr defaultColWidth="11.44140625" defaultRowHeight="14.4"/>
  <cols>
    <col min="1" max="1" width="68.33203125" style="1681" customWidth="1"/>
    <col min="2" max="4" width="13.6640625" style="1681" customWidth="1"/>
    <col min="5" max="5" width="40.33203125" style="1681" customWidth="1"/>
    <col min="6" max="6" width="34.5546875" style="1681" customWidth="1"/>
    <col min="7" max="7" width="40.44140625" style="1681" customWidth="1"/>
    <col min="8" max="8" width="14.5546875" style="1681" customWidth="1"/>
    <col min="9" max="9" width="11.5546875" style="1681" customWidth="1"/>
    <col min="10" max="10" width="12.44140625" style="1681" customWidth="1"/>
    <col min="11" max="16384" width="11.44140625" style="1681"/>
  </cols>
  <sheetData>
    <row r="1" spans="1:11">
      <c r="A1" s="1" t="s">
        <v>1610</v>
      </c>
      <c r="B1" s="1647"/>
    </row>
    <row r="2" spans="1:11">
      <c r="A2" s="1007" t="s">
        <v>1609</v>
      </c>
      <c r="D2" s="164"/>
      <c r="E2" s="166"/>
      <c r="F2" s="166"/>
      <c r="G2" s="166"/>
      <c r="H2" s="166"/>
    </row>
    <row r="3" spans="1:11">
      <c r="D3" s="164"/>
    </row>
    <row r="4" spans="1:11">
      <c r="A4" s="1" t="s">
        <v>4977</v>
      </c>
      <c r="D4" s="164"/>
    </row>
    <row r="5" spans="1:11">
      <c r="A5" s="36" t="s">
        <v>109</v>
      </c>
      <c r="D5" s="164"/>
    </row>
    <row r="6" spans="1:11">
      <c r="A6" s="36" t="s">
        <v>90</v>
      </c>
      <c r="D6" s="164"/>
    </row>
    <row r="7" spans="1:11">
      <c r="A7" s="36" t="s">
        <v>98</v>
      </c>
      <c r="D7" s="164"/>
    </row>
    <row r="8" spans="1:11">
      <c r="A8" s="36" t="s">
        <v>4978</v>
      </c>
      <c r="D8" s="164"/>
    </row>
    <row r="9" spans="1:11">
      <c r="B9" s="164"/>
      <c r="D9" s="164"/>
    </row>
    <row r="10" spans="1:11">
      <c r="A10" s="1007" t="s">
        <v>1609</v>
      </c>
      <c r="B10" s="164"/>
      <c r="D10" s="164"/>
    </row>
    <row r="11" spans="1:11">
      <c r="A11" s="1007" t="s">
        <v>4979</v>
      </c>
      <c r="B11" s="164"/>
      <c r="D11" s="164"/>
    </row>
    <row r="12" spans="1:11">
      <c r="A12" s="164"/>
      <c r="B12" s="164"/>
      <c r="D12" s="164"/>
    </row>
    <row r="13" spans="1:11">
      <c r="A13" s="164"/>
      <c r="B13" s="164"/>
      <c r="D13" s="164"/>
    </row>
    <row r="14" spans="1:11" ht="43.2">
      <c r="B14" s="172"/>
      <c r="C14" s="1710" t="s">
        <v>4980</v>
      </c>
      <c r="D14" s="1710" t="s">
        <v>4981</v>
      </c>
    </row>
    <row r="15" spans="1:11">
      <c r="B15" s="172"/>
      <c r="C15" s="1711" t="s">
        <v>13</v>
      </c>
      <c r="D15" s="1711" t="s">
        <v>89</v>
      </c>
    </row>
    <row r="16" spans="1:11">
      <c r="A16" s="1712" t="s">
        <v>4982</v>
      </c>
      <c r="B16" s="1711" t="s">
        <v>12</v>
      </c>
      <c r="C16" s="1713"/>
      <c r="D16" s="1713"/>
      <c r="E16" s="164" t="s">
        <v>2777</v>
      </c>
      <c r="F16" s="164"/>
      <c r="G16" s="164"/>
      <c r="H16" s="164"/>
      <c r="K16" s="164"/>
    </row>
    <row r="17" spans="1:11">
      <c r="A17" s="1712" t="s">
        <v>4983</v>
      </c>
      <c r="B17" s="1711" t="s">
        <v>72</v>
      </c>
      <c r="C17" s="1713"/>
      <c r="D17" s="1713"/>
      <c r="E17" s="202" t="s">
        <v>4984</v>
      </c>
      <c r="F17" s="202"/>
      <c r="G17" s="1080" t="s">
        <v>130</v>
      </c>
      <c r="H17" s="202"/>
      <c r="K17" s="164"/>
    </row>
    <row r="18" spans="1:11">
      <c r="A18" s="1712" t="s">
        <v>4985</v>
      </c>
      <c r="B18" s="1711" t="s">
        <v>11</v>
      </c>
      <c r="C18" s="1713"/>
      <c r="D18" s="1713"/>
      <c r="E18" s="202" t="s">
        <v>4986</v>
      </c>
      <c r="F18" s="202"/>
      <c r="G18" s="1080" t="s">
        <v>130</v>
      </c>
      <c r="H18" s="202"/>
      <c r="K18" s="164"/>
    </row>
    <row r="19" spans="1:11">
      <c r="A19" s="1712" t="s">
        <v>4987</v>
      </c>
      <c r="B19" s="1711" t="s">
        <v>71</v>
      </c>
      <c r="C19" s="1713"/>
      <c r="D19" s="1713"/>
      <c r="E19" s="202" t="s">
        <v>4988</v>
      </c>
      <c r="F19" s="202"/>
      <c r="G19" s="1080" t="s">
        <v>130</v>
      </c>
      <c r="H19" s="202"/>
      <c r="K19" s="164"/>
    </row>
    <row r="20" spans="1:11">
      <c r="A20" s="1712" t="s">
        <v>4989</v>
      </c>
      <c r="B20" s="1711" t="s">
        <v>70</v>
      </c>
      <c r="C20" s="1713"/>
      <c r="D20" s="1713"/>
      <c r="E20" s="202"/>
      <c r="F20" s="202" t="s">
        <v>113</v>
      </c>
      <c r="G20" s="1080" t="s">
        <v>130</v>
      </c>
      <c r="H20" s="202"/>
      <c r="K20" s="164"/>
    </row>
    <row r="21" spans="1:11" ht="28.8">
      <c r="A21" s="1712" t="s">
        <v>4990</v>
      </c>
      <c r="B21" s="1711" t="s">
        <v>69</v>
      </c>
      <c r="C21" s="1713"/>
      <c r="D21" s="1713"/>
      <c r="E21" s="202" t="s">
        <v>4991</v>
      </c>
      <c r="F21" s="202" t="s">
        <v>4992</v>
      </c>
      <c r="G21" s="1080" t="s">
        <v>130</v>
      </c>
      <c r="H21" s="202"/>
      <c r="K21" s="164"/>
    </row>
    <row r="22" spans="1:11" ht="28.8">
      <c r="A22" s="1712" t="s">
        <v>4993</v>
      </c>
      <c r="B22" s="1711" t="s">
        <v>68</v>
      </c>
      <c r="C22" s="1713"/>
      <c r="D22" s="1713"/>
      <c r="E22" s="202" t="s">
        <v>4994</v>
      </c>
      <c r="F22" s="202" t="s">
        <v>4992</v>
      </c>
      <c r="G22" s="1080" t="s">
        <v>130</v>
      </c>
      <c r="H22" s="202"/>
      <c r="K22" s="164"/>
    </row>
    <row r="23" spans="1:11">
      <c r="A23" s="1712" t="s">
        <v>4995</v>
      </c>
      <c r="B23" s="1711" t="s">
        <v>67</v>
      </c>
      <c r="C23" s="1713"/>
      <c r="D23" s="1713"/>
      <c r="E23" s="202" t="s">
        <v>4996</v>
      </c>
      <c r="F23" s="202" t="s">
        <v>4992</v>
      </c>
      <c r="G23" s="1080" t="s">
        <v>130</v>
      </c>
      <c r="H23" s="202"/>
      <c r="K23" s="164"/>
    </row>
    <row r="24" spans="1:11" ht="28.8">
      <c r="A24" s="1730" t="s">
        <v>6371</v>
      </c>
      <c r="B24" s="1711" t="s">
        <v>66</v>
      </c>
      <c r="C24" s="1713"/>
      <c r="D24" s="1713"/>
      <c r="E24" s="202" t="s">
        <v>4997</v>
      </c>
      <c r="F24" s="202" t="s">
        <v>4992</v>
      </c>
      <c r="G24" s="1080" t="s">
        <v>130</v>
      </c>
      <c r="H24" s="202"/>
      <c r="K24" s="164"/>
    </row>
    <row r="25" spans="1:11" ht="28.8">
      <c r="A25" s="1712" t="s">
        <v>4998</v>
      </c>
      <c r="B25" s="1711" t="s">
        <v>10</v>
      </c>
      <c r="C25" s="1713"/>
      <c r="D25" s="1713"/>
      <c r="E25" s="202" t="s">
        <v>4999</v>
      </c>
      <c r="F25" s="202" t="s">
        <v>4992</v>
      </c>
      <c r="G25" s="1080" t="s">
        <v>130</v>
      </c>
      <c r="H25" s="202"/>
      <c r="K25" s="164"/>
    </row>
    <row r="26" spans="1:11">
      <c r="A26" s="1712" t="s">
        <v>5000</v>
      </c>
      <c r="B26" s="1711" t="s">
        <v>9</v>
      </c>
      <c r="C26" s="1713"/>
      <c r="D26" s="1713"/>
      <c r="E26" s="202" t="s">
        <v>5001</v>
      </c>
      <c r="F26" s="202" t="s">
        <v>4992</v>
      </c>
      <c r="G26" s="1080" t="s">
        <v>130</v>
      </c>
      <c r="H26" s="202"/>
      <c r="K26" s="164"/>
    </row>
    <row r="27" spans="1:11">
      <c r="A27" s="1712" t="s">
        <v>5002</v>
      </c>
      <c r="B27" s="1711" t="s">
        <v>65</v>
      </c>
      <c r="C27" s="1713"/>
      <c r="D27" s="1713"/>
      <c r="G27" s="164"/>
      <c r="H27" s="164"/>
      <c r="I27" s="164"/>
      <c r="J27" s="164"/>
      <c r="K27" s="164"/>
    </row>
    <row r="28" spans="1:11">
      <c r="A28" s="164"/>
      <c r="B28" s="164"/>
      <c r="C28" s="164" t="s">
        <v>2350</v>
      </c>
      <c r="D28" s="164" t="s">
        <v>2145</v>
      </c>
    </row>
    <row r="29" spans="1:11">
      <c r="A29" s="164"/>
      <c r="B29" s="164"/>
      <c r="C29" s="173" t="s">
        <v>153</v>
      </c>
      <c r="D29" s="173" t="s">
        <v>153</v>
      </c>
      <c r="I29" s="164"/>
      <c r="J29" s="164"/>
      <c r="K29" s="164"/>
    </row>
    <row r="30" spans="1:11">
      <c r="A30" s="164"/>
      <c r="B30" s="164"/>
      <c r="C30" s="173" t="s">
        <v>91</v>
      </c>
      <c r="D30" s="173" t="s">
        <v>91</v>
      </c>
    </row>
    <row r="31" spans="1:11">
      <c r="A31" s="164"/>
      <c r="B31" s="164"/>
      <c r="C31" s="173" t="s">
        <v>92</v>
      </c>
      <c r="D31" s="173" t="s">
        <v>92</v>
      </c>
      <c r="I31" s="164"/>
      <c r="J31" s="164"/>
      <c r="K31" s="164"/>
    </row>
    <row r="32" spans="1:11">
      <c r="A32" s="164"/>
      <c r="B32" s="164"/>
      <c r="C32" s="41" t="s">
        <v>97</v>
      </c>
      <c r="D32" s="41" t="s">
        <v>97</v>
      </c>
    </row>
    <row r="33" spans="1:5">
      <c r="A33" s="164"/>
      <c r="B33" s="164"/>
      <c r="C33" s="41"/>
      <c r="D33" s="41"/>
    </row>
    <row r="34" spans="1:5">
      <c r="A34" s="1" t="s">
        <v>5003</v>
      </c>
      <c r="B34" s="164"/>
      <c r="D34" s="173"/>
    </row>
    <row r="35" spans="1:5">
      <c r="A35" s="36" t="s">
        <v>109</v>
      </c>
      <c r="B35" s="164"/>
    </row>
    <row r="36" spans="1:5">
      <c r="A36" s="36" t="s">
        <v>90</v>
      </c>
      <c r="B36" s="164"/>
      <c r="D36" s="164"/>
    </row>
    <row r="37" spans="1:5">
      <c r="A37" s="36" t="s">
        <v>98</v>
      </c>
      <c r="B37" s="164"/>
      <c r="D37" s="164"/>
    </row>
    <row r="38" spans="1:5">
      <c r="A38" s="36" t="s">
        <v>4978</v>
      </c>
      <c r="B38" s="194"/>
      <c r="C38" s="164"/>
    </row>
    <row r="39" spans="1:5">
      <c r="B39" s="194"/>
      <c r="C39" s="164"/>
    </row>
    <row r="40" spans="1:5">
      <c r="A40" s="165" t="s">
        <v>5004</v>
      </c>
    </row>
    <row r="41" spans="1:5">
      <c r="A41" s="165"/>
    </row>
    <row r="42" spans="1:5" ht="43.2">
      <c r="C42" s="1710" t="s">
        <v>5005</v>
      </c>
      <c r="D42" s="1710" t="s">
        <v>5006</v>
      </c>
    </row>
    <row r="43" spans="1:5">
      <c r="C43" s="1711" t="s">
        <v>107</v>
      </c>
      <c r="D43" s="1711" t="s">
        <v>88</v>
      </c>
    </row>
    <row r="44" spans="1:5">
      <c r="A44" s="1712" t="s">
        <v>4982</v>
      </c>
      <c r="B44" s="1711" t="s">
        <v>8</v>
      </c>
      <c r="C44" s="1713"/>
      <c r="D44" s="1713"/>
      <c r="E44" s="164" t="s">
        <v>2777</v>
      </c>
    </row>
    <row r="45" spans="1:5">
      <c r="A45" s="1712" t="s">
        <v>5002</v>
      </c>
      <c r="B45" s="1711" t="s">
        <v>7</v>
      </c>
      <c r="C45" s="1713"/>
      <c r="D45" s="1713"/>
    </row>
    <row r="46" spans="1:5">
      <c r="C46" s="164" t="s">
        <v>2350</v>
      </c>
      <c r="D46" s="164" t="s">
        <v>2145</v>
      </c>
    </row>
    <row r="47" spans="1:5">
      <c r="C47" s="173" t="s">
        <v>91</v>
      </c>
      <c r="D47" s="173" t="s">
        <v>91</v>
      </c>
    </row>
    <row r="48" spans="1:5">
      <c r="C48" s="173" t="s">
        <v>100</v>
      </c>
      <c r="D48" s="173" t="s">
        <v>100</v>
      </c>
    </row>
    <row r="49" spans="1:4">
      <c r="C49" s="41" t="s">
        <v>2143</v>
      </c>
      <c r="D49" s="41" t="s">
        <v>2143</v>
      </c>
    </row>
    <row r="50" spans="1:4">
      <c r="C50" s="173" t="s">
        <v>340</v>
      </c>
      <c r="D50" s="173" t="s">
        <v>340</v>
      </c>
    </row>
    <row r="51" spans="1:4">
      <c r="C51" s="173" t="s">
        <v>5007</v>
      </c>
      <c r="D51" s="173" t="s">
        <v>5007</v>
      </c>
    </row>
    <row r="52" spans="1:4">
      <c r="C52" s="173" t="s">
        <v>93</v>
      </c>
      <c r="D52" s="173" t="s">
        <v>93</v>
      </c>
    </row>
    <row r="54" spans="1:4">
      <c r="A54" s="1" t="s">
        <v>6372</v>
      </c>
    </row>
    <row r="55" spans="1:4">
      <c r="A55" s="36" t="s">
        <v>109</v>
      </c>
    </row>
    <row r="56" spans="1:4">
      <c r="A56" s="36" t="s">
        <v>90</v>
      </c>
    </row>
    <row r="57" spans="1:4">
      <c r="A57" s="36" t="s">
        <v>98</v>
      </c>
    </row>
    <row r="58" spans="1:4">
      <c r="A58" s="36" t="s">
        <v>5008</v>
      </c>
    </row>
    <row r="59" spans="1:4">
      <c r="B59" s="164"/>
      <c r="D59" s="164"/>
    </row>
    <row r="60" spans="1:4">
      <c r="A60" s="1007" t="s">
        <v>5009</v>
      </c>
      <c r="B60" s="164"/>
      <c r="D60" s="164"/>
    </row>
    <row r="61" spans="1:4">
      <c r="A61" s="1007" t="s">
        <v>6373</v>
      </c>
      <c r="B61" s="164"/>
      <c r="D61" s="164"/>
    </row>
    <row r="62" spans="1:4">
      <c r="B62" s="164"/>
      <c r="D62" s="164"/>
    </row>
    <row r="63" spans="1:4">
      <c r="B63" s="164"/>
      <c r="D63" s="164"/>
    </row>
    <row r="64" spans="1:4" ht="43.2">
      <c r="B64" s="172"/>
      <c r="C64" s="1710" t="s">
        <v>4980</v>
      </c>
      <c r="D64" s="1710" t="s">
        <v>4981</v>
      </c>
    </row>
    <row r="65" spans="1:8">
      <c r="B65" s="172"/>
      <c r="C65" s="1711" t="s">
        <v>87</v>
      </c>
      <c r="D65" s="1711" t="s">
        <v>86</v>
      </c>
    </row>
    <row r="66" spans="1:8">
      <c r="A66" s="1712" t="s">
        <v>4982</v>
      </c>
      <c r="B66" s="1711" t="s">
        <v>64</v>
      </c>
      <c r="C66" s="1713"/>
      <c r="D66" s="1713"/>
      <c r="E66" s="164" t="s">
        <v>2777</v>
      </c>
      <c r="F66" s="164"/>
      <c r="G66" s="164"/>
      <c r="H66" s="164"/>
    </row>
    <row r="67" spans="1:8">
      <c r="A67" s="1712" t="s">
        <v>4983</v>
      </c>
      <c r="B67" s="1711" t="s">
        <v>6</v>
      </c>
      <c r="C67" s="1713"/>
      <c r="D67" s="1713"/>
      <c r="E67" s="1080" t="s">
        <v>4984</v>
      </c>
      <c r="F67" s="1080"/>
      <c r="G67" s="1080" t="s">
        <v>130</v>
      </c>
      <c r="H67" s="164"/>
    </row>
    <row r="68" spans="1:8">
      <c r="A68" s="1712" t="s">
        <v>4985</v>
      </c>
      <c r="B68" s="1711" t="s">
        <v>5</v>
      </c>
      <c r="C68" s="1713"/>
      <c r="D68" s="1713"/>
      <c r="E68" s="1080" t="s">
        <v>4986</v>
      </c>
      <c r="F68" s="1080"/>
      <c r="G68" s="1080" t="s">
        <v>130</v>
      </c>
      <c r="H68" s="164"/>
    </row>
    <row r="69" spans="1:8">
      <c r="A69" s="1712" t="s">
        <v>4987</v>
      </c>
      <c r="B69" s="1711" t="s">
        <v>63</v>
      </c>
      <c r="C69" s="1713"/>
      <c r="D69" s="1713"/>
      <c r="E69" s="1080" t="s">
        <v>4988</v>
      </c>
      <c r="F69" s="1080"/>
      <c r="G69" s="1080" t="s">
        <v>130</v>
      </c>
      <c r="H69" s="164"/>
    </row>
    <row r="70" spans="1:8">
      <c r="A70" s="1712" t="s">
        <v>6374</v>
      </c>
      <c r="B70" s="1711" t="s">
        <v>62</v>
      </c>
      <c r="C70" s="1713"/>
      <c r="D70" s="1713"/>
      <c r="E70" s="1080" t="s">
        <v>6375</v>
      </c>
      <c r="F70" s="1080" t="s">
        <v>4382</v>
      </c>
      <c r="G70" s="1080" t="s">
        <v>130</v>
      </c>
      <c r="H70" s="164"/>
    </row>
    <row r="71" spans="1:8">
      <c r="A71" s="1712" t="s">
        <v>6376</v>
      </c>
      <c r="B71" s="1711" t="s">
        <v>61</v>
      </c>
      <c r="C71" s="1713"/>
      <c r="D71" s="1713"/>
      <c r="E71" s="1080" t="s">
        <v>6375</v>
      </c>
      <c r="F71" s="1080" t="s">
        <v>119</v>
      </c>
      <c r="G71" s="1080" t="s">
        <v>130</v>
      </c>
      <c r="H71" s="164"/>
    </row>
    <row r="72" spans="1:8" ht="28.8">
      <c r="A72" s="1712" t="s">
        <v>6377</v>
      </c>
      <c r="B72" s="1711" t="s">
        <v>4</v>
      </c>
      <c r="C72" s="1713"/>
      <c r="D72" s="1713"/>
      <c r="E72" s="1080" t="s">
        <v>4991</v>
      </c>
      <c r="F72" s="1080" t="s">
        <v>5010</v>
      </c>
      <c r="G72" s="1080" t="s">
        <v>130</v>
      </c>
      <c r="H72" s="164"/>
    </row>
    <row r="73" spans="1:8" ht="28.8">
      <c r="A73" s="1712" t="s">
        <v>6378</v>
      </c>
      <c r="B73" s="1711" t="s">
        <v>60</v>
      </c>
      <c r="C73" s="1713"/>
      <c r="D73" s="1713"/>
      <c r="E73" s="1080" t="s">
        <v>4994</v>
      </c>
      <c r="F73" s="1080" t="s">
        <v>5010</v>
      </c>
      <c r="G73" s="1080" t="s">
        <v>130</v>
      </c>
      <c r="H73" s="164"/>
    </row>
    <row r="74" spans="1:8" ht="28.8">
      <c r="A74" s="1712" t="s">
        <v>6379</v>
      </c>
      <c r="B74" s="1711" t="s">
        <v>59</v>
      </c>
      <c r="C74" s="1713"/>
      <c r="D74" s="1713"/>
      <c r="E74" s="202" t="s">
        <v>4996</v>
      </c>
      <c r="F74" s="1080" t="s">
        <v>5010</v>
      </c>
      <c r="G74" s="1080" t="s">
        <v>130</v>
      </c>
      <c r="H74" s="164"/>
    </row>
    <row r="75" spans="1:8" ht="28.8">
      <c r="A75" s="1712" t="s">
        <v>6380</v>
      </c>
      <c r="B75" s="1711" t="s">
        <v>58</v>
      </c>
      <c r="C75" s="1713"/>
      <c r="D75" s="1713"/>
      <c r="E75" s="1080" t="s">
        <v>4997</v>
      </c>
      <c r="F75" s="1080" t="s">
        <v>5010</v>
      </c>
      <c r="G75" s="1080" t="s">
        <v>130</v>
      </c>
      <c r="H75" s="164"/>
    </row>
    <row r="76" spans="1:8" ht="28.8">
      <c r="A76" s="1712" t="s">
        <v>6381</v>
      </c>
      <c r="B76" s="1711" t="s">
        <v>57</v>
      </c>
      <c r="C76" s="1713"/>
      <c r="D76" s="1713"/>
      <c r="E76" s="1080" t="s">
        <v>4999</v>
      </c>
      <c r="F76" s="1080" t="s">
        <v>5010</v>
      </c>
      <c r="G76" s="1080" t="s">
        <v>130</v>
      </c>
      <c r="H76" s="164"/>
    </row>
    <row r="77" spans="1:8">
      <c r="A77" s="1712" t="s">
        <v>5000</v>
      </c>
      <c r="B77" s="1711" t="s">
        <v>56</v>
      </c>
      <c r="C77" s="1713"/>
      <c r="D77" s="1713"/>
      <c r="E77" s="202" t="s">
        <v>5001</v>
      </c>
      <c r="F77" s="1080"/>
      <c r="G77" s="1080"/>
      <c r="H77" s="164"/>
    </row>
    <row r="78" spans="1:8">
      <c r="A78" s="1712" t="s">
        <v>5002</v>
      </c>
      <c r="B78" s="1711" t="s">
        <v>55</v>
      </c>
      <c r="C78" s="1713"/>
      <c r="D78" s="1713"/>
      <c r="E78" s="164"/>
      <c r="F78" s="164"/>
      <c r="G78" s="164"/>
      <c r="H78" s="164"/>
    </row>
    <row r="79" spans="1:8" ht="43.2">
      <c r="A79" s="164"/>
      <c r="B79" s="164"/>
      <c r="C79" s="737" t="s">
        <v>2350</v>
      </c>
      <c r="D79" s="737" t="s">
        <v>2145</v>
      </c>
    </row>
    <row r="80" spans="1:8">
      <c r="A80" s="164"/>
      <c r="B80" s="164"/>
      <c r="C80" s="173" t="s">
        <v>91</v>
      </c>
      <c r="D80" s="173" t="s">
        <v>91</v>
      </c>
    </row>
    <row r="81" spans="1:4">
      <c r="A81" s="164"/>
      <c r="B81" s="164"/>
      <c r="C81" s="173" t="s">
        <v>92</v>
      </c>
      <c r="D81" s="173" t="s">
        <v>92</v>
      </c>
    </row>
    <row r="82" spans="1:4">
      <c r="A82" s="164"/>
      <c r="B82" s="164"/>
      <c r="C82" s="173" t="s">
        <v>97</v>
      </c>
      <c r="D82" s="173" t="s">
        <v>97</v>
      </c>
    </row>
    <row r="83" spans="1:4">
      <c r="A83" s="164"/>
      <c r="B83" s="164"/>
      <c r="C83" s="173" t="s">
        <v>2614</v>
      </c>
      <c r="D83" s="173" t="s">
        <v>2614</v>
      </c>
    </row>
    <row r="84" spans="1:4">
      <c r="A84" s="164"/>
      <c r="B84" s="164"/>
      <c r="C84" s="173"/>
      <c r="D84" s="173"/>
    </row>
    <row r="85" spans="1:4">
      <c r="A85" s="164"/>
      <c r="B85" s="164"/>
    </row>
    <row r="87" spans="1:4">
      <c r="A87" s="1" t="s">
        <v>6382</v>
      </c>
    </row>
    <row r="88" spans="1:4">
      <c r="A88" s="36" t="s">
        <v>109</v>
      </c>
    </row>
    <row r="89" spans="1:4">
      <c r="A89" s="36" t="s">
        <v>90</v>
      </c>
    </row>
    <row r="90" spans="1:4">
      <c r="A90" s="36" t="s">
        <v>98</v>
      </c>
    </row>
    <row r="91" spans="1:4">
      <c r="A91" s="36" t="s">
        <v>5008</v>
      </c>
      <c r="B91" s="164"/>
      <c r="D91" s="164"/>
    </row>
    <row r="92" spans="1:4">
      <c r="B92" s="164"/>
      <c r="D92" s="164"/>
    </row>
    <row r="93" spans="1:4">
      <c r="A93" s="165" t="s">
        <v>6383</v>
      </c>
      <c r="B93" s="164"/>
      <c r="D93" s="164"/>
    </row>
    <row r="94" spans="1:4">
      <c r="A94" s="165"/>
      <c r="B94" s="164"/>
      <c r="D94" s="164"/>
    </row>
    <row r="95" spans="1:4" ht="43.2">
      <c r="C95" s="1710" t="s">
        <v>5005</v>
      </c>
      <c r="D95" s="1710" t="s">
        <v>5006</v>
      </c>
    </row>
    <row r="96" spans="1:4">
      <c r="C96" s="1714" t="s">
        <v>85</v>
      </c>
      <c r="D96" s="1714" t="s">
        <v>84</v>
      </c>
    </row>
    <row r="97" spans="1:5">
      <c r="A97" s="1715" t="s">
        <v>4982</v>
      </c>
      <c r="B97" s="1716" t="s">
        <v>54</v>
      </c>
      <c r="C97" s="1717"/>
      <c r="D97" s="1717"/>
      <c r="E97" s="164" t="s">
        <v>2777</v>
      </c>
    </row>
    <row r="98" spans="1:5">
      <c r="A98" s="1718" t="s">
        <v>5002</v>
      </c>
      <c r="B98" s="1716" t="s">
        <v>3</v>
      </c>
      <c r="C98" s="1713"/>
      <c r="D98" s="1713"/>
    </row>
    <row r="99" spans="1:5" ht="43.2">
      <c r="C99" s="737" t="s">
        <v>2350</v>
      </c>
      <c r="D99" s="737" t="s">
        <v>2145</v>
      </c>
    </row>
    <row r="100" spans="1:5">
      <c r="C100" s="173" t="s">
        <v>91</v>
      </c>
      <c r="D100" s="173" t="s">
        <v>91</v>
      </c>
    </row>
    <row r="101" spans="1:5">
      <c r="C101" s="173" t="s">
        <v>100</v>
      </c>
      <c r="D101" s="173" t="s">
        <v>100</v>
      </c>
    </row>
    <row r="102" spans="1:5">
      <c r="C102" s="173" t="s">
        <v>2143</v>
      </c>
      <c r="D102" s="173" t="s">
        <v>2143</v>
      </c>
    </row>
    <row r="103" spans="1:5">
      <c r="C103" s="173" t="s">
        <v>340</v>
      </c>
      <c r="D103" s="173" t="s">
        <v>340</v>
      </c>
    </row>
    <row r="104" spans="1:5">
      <c r="C104" s="173" t="s">
        <v>5007</v>
      </c>
      <c r="D104" s="173" t="s">
        <v>5007</v>
      </c>
    </row>
    <row r="105" spans="1:5" ht="12" customHeight="1">
      <c r="C105" s="173" t="s">
        <v>93</v>
      </c>
      <c r="D105" s="173" t="s">
        <v>93</v>
      </c>
    </row>
    <row r="107" spans="1:5">
      <c r="A107" s="1" t="s">
        <v>5011</v>
      </c>
      <c r="B107" s="164"/>
      <c r="D107" s="164"/>
    </row>
    <row r="108" spans="1:5">
      <c r="A108" s="36" t="s">
        <v>109</v>
      </c>
      <c r="B108" s="164"/>
      <c r="D108" s="164"/>
    </row>
    <row r="109" spans="1:5">
      <c r="A109" s="36" t="s">
        <v>90</v>
      </c>
      <c r="B109" s="164"/>
      <c r="D109" s="164"/>
    </row>
    <row r="110" spans="1:5">
      <c r="A110" s="194"/>
    </row>
    <row r="111" spans="1:5">
      <c r="A111" s="1007" t="s">
        <v>5009</v>
      </c>
    </row>
    <row r="112" spans="1:5">
      <c r="A112" s="1007" t="s">
        <v>5012</v>
      </c>
    </row>
    <row r="114" spans="1:11">
      <c r="A114" s="164"/>
      <c r="B114" s="172"/>
      <c r="C114" s="1710" t="s">
        <v>5013</v>
      </c>
      <c r="D114" s="164"/>
      <c r="E114" s="164"/>
      <c r="F114" s="164"/>
      <c r="G114" s="164"/>
      <c r="H114" s="164"/>
      <c r="I114" s="164"/>
      <c r="J114" s="164"/>
    </row>
    <row r="115" spans="1:11">
      <c r="A115" s="164"/>
      <c r="B115" s="172"/>
      <c r="C115" s="1716" t="s">
        <v>83</v>
      </c>
      <c r="D115" s="164"/>
      <c r="E115" s="164"/>
      <c r="F115" s="164"/>
      <c r="G115" s="164"/>
      <c r="H115" s="164"/>
      <c r="I115" s="164"/>
      <c r="J115" s="164"/>
    </row>
    <row r="116" spans="1:11">
      <c r="A116" s="1719" t="s">
        <v>5014</v>
      </c>
      <c r="B116" s="1716" t="s">
        <v>53</v>
      </c>
      <c r="C116" s="1720"/>
      <c r="D116" s="164" t="s">
        <v>130</v>
      </c>
      <c r="E116" s="173" t="s">
        <v>91</v>
      </c>
      <c r="F116" s="173" t="s">
        <v>5015</v>
      </c>
      <c r="G116" s="41"/>
      <c r="H116" s="41"/>
      <c r="I116" s="164"/>
    </row>
    <row r="117" spans="1:11">
      <c r="B117" s="1081"/>
      <c r="C117" s="1721"/>
      <c r="D117" s="164"/>
      <c r="E117" s="164"/>
      <c r="F117" s="173"/>
      <c r="G117" s="173"/>
      <c r="H117" s="41"/>
      <c r="I117" s="41"/>
      <c r="J117" s="42"/>
    </row>
    <row r="118" spans="1:11">
      <c r="A118" s="1" t="s">
        <v>5016</v>
      </c>
      <c r="B118" s="1081"/>
      <c r="C118" s="1721"/>
      <c r="D118" s="164"/>
      <c r="E118" s="164"/>
      <c r="F118" s="173"/>
      <c r="G118" s="173"/>
      <c r="H118" s="201"/>
      <c r="I118" s="201"/>
      <c r="J118" s="164"/>
    </row>
    <row r="119" spans="1:11">
      <c r="A119" s="36" t="s">
        <v>109</v>
      </c>
      <c r="B119" s="1081"/>
      <c r="C119" s="1721"/>
      <c r="D119" s="164"/>
      <c r="E119" s="202"/>
      <c r="F119" s="164"/>
      <c r="G119" s="164"/>
      <c r="H119" s="173"/>
      <c r="I119" s="173"/>
      <c r="J119" s="201"/>
      <c r="K119" s="201"/>
    </row>
    <row r="120" spans="1:11">
      <c r="A120" s="36" t="s">
        <v>130</v>
      </c>
      <c r="B120" s="1081"/>
      <c r="C120" s="1721"/>
      <c r="D120" s="164"/>
      <c r="E120" s="202"/>
      <c r="F120" s="164"/>
      <c r="G120" s="164"/>
      <c r="H120" s="173"/>
      <c r="I120" s="173"/>
      <c r="J120" s="201"/>
      <c r="K120" s="201"/>
    </row>
    <row r="121" spans="1:11">
      <c r="A121" s="36" t="s">
        <v>90</v>
      </c>
    </row>
    <row r="122" spans="1:11">
      <c r="B122" s="164"/>
      <c r="D122" s="164"/>
    </row>
    <row r="123" spans="1:11" s="164" customFormat="1">
      <c r="A123" s="1007" t="s">
        <v>5017</v>
      </c>
    </row>
    <row r="124" spans="1:11" s="164" customFormat="1"/>
    <row r="125" spans="1:11">
      <c r="A125" s="194"/>
      <c r="B125" s="1082"/>
      <c r="C125" s="1710" t="s">
        <v>5013</v>
      </c>
      <c r="D125" s="1710" t="s">
        <v>5018</v>
      </c>
    </row>
    <row r="126" spans="1:11">
      <c r="A126" s="194"/>
      <c r="B126" s="1082"/>
      <c r="C126" s="1722" t="s">
        <v>82</v>
      </c>
      <c r="D126" s="1722" t="s">
        <v>81</v>
      </c>
    </row>
    <row r="127" spans="1:11">
      <c r="A127" s="1723" t="s">
        <v>5019</v>
      </c>
      <c r="B127" s="1716" t="s">
        <v>52</v>
      </c>
      <c r="C127" s="1720"/>
      <c r="D127" s="1720"/>
      <c r="E127" s="202" t="s">
        <v>113</v>
      </c>
      <c r="F127" s="1077" t="s">
        <v>91</v>
      </c>
      <c r="G127" s="201" t="s">
        <v>112</v>
      </c>
      <c r="H127" s="173"/>
      <c r="I127" s="201"/>
    </row>
    <row r="128" spans="1:11">
      <c r="A128" s="1723" t="s">
        <v>6287</v>
      </c>
      <c r="B128" s="1716" t="s">
        <v>51</v>
      </c>
      <c r="C128" s="1720"/>
      <c r="D128" s="1720"/>
      <c r="E128" s="164"/>
      <c r="F128" s="1077" t="s">
        <v>91</v>
      </c>
      <c r="G128" s="201" t="s">
        <v>1189</v>
      </c>
      <c r="H128" s="201" t="s">
        <v>2294</v>
      </c>
      <c r="I128" s="201"/>
    </row>
    <row r="129" spans="1:17">
      <c r="A129" s="1723" t="s">
        <v>5020</v>
      </c>
      <c r="B129" s="1716" t="s">
        <v>50</v>
      </c>
      <c r="C129" s="1720"/>
      <c r="D129" s="1720"/>
      <c r="E129" s="164"/>
      <c r="F129" s="1077" t="s">
        <v>91</v>
      </c>
      <c r="G129" s="201" t="s">
        <v>111</v>
      </c>
      <c r="H129" s="201" t="s">
        <v>5021</v>
      </c>
      <c r="I129" s="201"/>
    </row>
    <row r="130" spans="1:17">
      <c r="A130" s="1681" t="s">
        <v>5022</v>
      </c>
      <c r="B130" s="1716" t="s">
        <v>49</v>
      </c>
      <c r="C130" s="1724"/>
      <c r="D130" s="1724"/>
      <c r="E130" s="164"/>
      <c r="F130" s="1077" t="s">
        <v>91</v>
      </c>
      <c r="G130" s="201" t="s">
        <v>5023</v>
      </c>
      <c r="H130" s="201"/>
      <c r="I130" s="201"/>
    </row>
    <row r="131" spans="1:17">
      <c r="A131" s="1723" t="s">
        <v>5024</v>
      </c>
      <c r="B131" s="1716" t="s">
        <v>48</v>
      </c>
      <c r="C131" s="1720"/>
      <c r="D131" s="1720"/>
      <c r="E131" s="164"/>
      <c r="F131" s="1077" t="s">
        <v>91</v>
      </c>
      <c r="G131" s="201" t="s">
        <v>5023</v>
      </c>
      <c r="H131" s="201" t="s">
        <v>93</v>
      </c>
      <c r="I131" s="201"/>
    </row>
    <row r="132" spans="1:17" ht="43.2">
      <c r="A132" s="1725"/>
      <c r="B132" s="1725"/>
      <c r="C132" s="737" t="s">
        <v>2350</v>
      </c>
      <c r="D132" s="737" t="s">
        <v>2145</v>
      </c>
      <c r="G132" s="286"/>
    </row>
    <row r="134" spans="1:17">
      <c r="A134" s="1" t="s">
        <v>5025</v>
      </c>
    </row>
    <row r="135" spans="1:17">
      <c r="A135" s="36" t="s">
        <v>109</v>
      </c>
    </row>
    <row r="136" spans="1:17">
      <c r="A136" s="36" t="s">
        <v>130</v>
      </c>
      <c r="B136" s="164"/>
      <c r="D136" s="164"/>
    </row>
    <row r="137" spans="1:17">
      <c r="A137" s="36" t="s">
        <v>90</v>
      </c>
      <c r="B137" s="164"/>
      <c r="D137" s="164"/>
    </row>
    <row r="138" spans="1:17">
      <c r="A138" s="36" t="s">
        <v>1401</v>
      </c>
      <c r="B138" s="194"/>
      <c r="C138" s="194"/>
    </row>
    <row r="140" spans="1:17">
      <c r="A140" s="1007" t="s">
        <v>5026</v>
      </c>
      <c r="D140" s="1725"/>
      <c r="E140" s="286"/>
      <c r="J140" s="286"/>
    </row>
    <row r="141" spans="1:17">
      <c r="A141" s="164"/>
      <c r="D141" s="1725"/>
      <c r="E141" s="286"/>
      <c r="M141" s="286"/>
    </row>
    <row r="142" spans="1:17" s="194" customFormat="1">
      <c r="B142" s="1082"/>
      <c r="C142" s="1710" t="s">
        <v>5013</v>
      </c>
      <c r="D142" s="1710" t="s">
        <v>5018</v>
      </c>
      <c r="L142" s="1681"/>
      <c r="M142" s="286"/>
      <c r="N142" s="1681"/>
      <c r="O142" s="1681"/>
      <c r="P142" s="1681"/>
      <c r="Q142" s="1681"/>
    </row>
    <row r="143" spans="1:17" s="194" customFormat="1">
      <c r="B143" s="1082"/>
      <c r="C143" s="1716" t="s">
        <v>80</v>
      </c>
      <c r="D143" s="1716" t="s">
        <v>137</v>
      </c>
      <c r="L143" s="1681"/>
      <c r="M143" s="286"/>
      <c r="N143" s="1681"/>
      <c r="O143" s="1681"/>
      <c r="P143" s="1681"/>
      <c r="Q143" s="1681"/>
    </row>
    <row r="144" spans="1:17" s="194" customFormat="1">
      <c r="A144" s="1726" t="s">
        <v>5027</v>
      </c>
      <c r="B144" s="1727" t="s">
        <v>47</v>
      </c>
      <c r="C144" s="1713"/>
      <c r="D144" s="1713"/>
      <c r="E144" s="201" t="s">
        <v>91</v>
      </c>
      <c r="F144" s="201" t="s">
        <v>1405</v>
      </c>
      <c r="G144" s="201" t="s">
        <v>97</v>
      </c>
      <c r="H144" s="201"/>
      <c r="I144" s="201"/>
      <c r="J144" s="201" t="s">
        <v>4944</v>
      </c>
      <c r="K144" s="1681"/>
      <c r="L144" s="286"/>
      <c r="M144" s="1681"/>
      <c r="N144" s="1681"/>
      <c r="P144" s="1681"/>
      <c r="Q144" s="1681"/>
    </row>
    <row r="145" spans="1:17">
      <c r="A145" s="1728" t="s">
        <v>2655</v>
      </c>
      <c r="B145" s="1727" t="s">
        <v>46</v>
      </c>
      <c r="C145" s="1713"/>
      <c r="D145" s="1713"/>
      <c r="E145" s="201" t="s">
        <v>91</v>
      </c>
      <c r="F145" s="201" t="s">
        <v>1405</v>
      </c>
      <c r="G145" s="173" t="s">
        <v>2143</v>
      </c>
      <c r="H145" s="201" t="s">
        <v>340</v>
      </c>
      <c r="I145" s="201" t="s">
        <v>93</v>
      </c>
      <c r="J145" s="201" t="s">
        <v>4944</v>
      </c>
      <c r="L145" s="286"/>
    </row>
    <row r="146" spans="1:17" ht="43.2">
      <c r="B146" s="164"/>
      <c r="C146" s="737" t="s">
        <v>2350</v>
      </c>
      <c r="D146" s="737" t="s">
        <v>2145</v>
      </c>
      <c r="H146" s="194"/>
      <c r="M146" s="286"/>
    </row>
    <row r="147" spans="1:17">
      <c r="B147" s="164"/>
    </row>
    <row r="148" spans="1:17">
      <c r="B148" s="164"/>
    </row>
    <row r="149" spans="1:17">
      <c r="B149" s="164"/>
      <c r="C149" s="164"/>
    </row>
    <row r="150" spans="1:17">
      <c r="B150" s="164"/>
    </row>
    <row r="151" spans="1:17">
      <c r="B151" s="194"/>
      <c r="C151" s="194"/>
      <c r="D151" s="194"/>
      <c r="E151" s="194"/>
      <c r="F151" s="194"/>
      <c r="G151" s="194"/>
      <c r="H151" s="194"/>
      <c r="I151" s="194"/>
      <c r="J151" s="194"/>
      <c r="K151" s="194"/>
      <c r="L151" s="194"/>
      <c r="M151" s="194"/>
      <c r="N151" s="194"/>
      <c r="O151" s="194"/>
      <c r="P151" s="194"/>
      <c r="Q151" s="194"/>
    </row>
    <row r="152" spans="1:17">
      <c r="P152" s="194"/>
      <c r="Q152" s="194"/>
    </row>
    <row r="194" spans="1:16">
      <c r="P194" s="201"/>
    </row>
    <row r="195" spans="1:16">
      <c r="P195" s="201"/>
    </row>
    <row r="196" spans="1:16">
      <c r="P196" s="201"/>
    </row>
    <row r="197" spans="1:16">
      <c r="P197" s="201"/>
    </row>
    <row r="198" spans="1:16">
      <c r="P198" s="201"/>
    </row>
    <row r="199" spans="1:16">
      <c r="P199" s="201"/>
    </row>
    <row r="200" spans="1:16">
      <c r="P200" s="201"/>
    </row>
    <row r="201" spans="1:16" s="1083" customFormat="1">
      <c r="P201" s="476"/>
    </row>
    <row r="202" spans="1:16">
      <c r="B202" s="164"/>
      <c r="N202" s="201"/>
      <c r="O202" s="201"/>
      <c r="P202" s="201"/>
    </row>
    <row r="204" spans="1:16">
      <c r="G204" s="1729"/>
      <c r="I204" s="1729"/>
    </row>
    <row r="205" spans="1:16">
      <c r="A205" s="1083"/>
      <c r="D205" s="1083"/>
      <c r="E205" s="1083"/>
      <c r="F205" s="1083"/>
      <c r="G205" s="202"/>
      <c r="H205" s="1083"/>
      <c r="I205" s="202"/>
      <c r="J205" s="1083"/>
      <c r="K205" s="1083"/>
      <c r="L205" s="1083"/>
      <c r="M205" s="1083"/>
      <c r="N205" s="1083"/>
      <c r="O205" s="1083"/>
      <c r="P205" s="1083"/>
    </row>
    <row r="206" spans="1:16">
      <c r="G206" s="1729"/>
      <c r="I206" s="1729"/>
    </row>
    <row r="207" spans="1:16">
      <c r="G207" s="1729"/>
      <c r="I207" s="1729"/>
    </row>
    <row r="208" spans="1:16">
      <c r="G208" s="1729"/>
      <c r="I208" s="1729"/>
    </row>
    <row r="209" spans="7:9">
      <c r="G209" s="1729"/>
      <c r="I209" s="1729"/>
    </row>
    <row r="210" spans="7:9">
      <c r="G210" s="194"/>
      <c r="I210" s="194"/>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4"/>
  <dimension ref="A1:M50"/>
  <sheetViews>
    <sheetView showGridLines="0" topLeftCell="B1" zoomScale="80" zoomScaleNormal="80" workbookViewId="0"/>
  </sheetViews>
  <sheetFormatPr defaultColWidth="9.33203125" defaultRowHeight="14.4"/>
  <cols>
    <col min="1" max="1" width="67.5546875" style="124" bestFit="1" customWidth="1"/>
    <col min="2" max="2" width="14" style="124" customWidth="1"/>
    <col min="3" max="5" width="9.33203125" style="124"/>
    <col min="6" max="6" width="19" style="124" customWidth="1"/>
    <col min="7" max="7" width="24.5546875" style="124" customWidth="1"/>
    <col min="8" max="8" width="60.33203125" style="124" customWidth="1"/>
    <col min="9" max="9" width="64.33203125" style="124" customWidth="1"/>
    <col min="10" max="16384" width="9.33203125" style="124"/>
  </cols>
  <sheetData>
    <row r="1" spans="1:11">
      <c r="A1" s="1" t="s">
        <v>1613</v>
      </c>
    </row>
    <row r="2" spans="1:11">
      <c r="A2" s="1007" t="s">
        <v>1612</v>
      </c>
      <c r="B2" s="35"/>
      <c r="C2" s="511"/>
      <c r="D2" s="511"/>
      <c r="E2" s="511"/>
    </row>
    <row r="3" spans="1:11">
      <c r="A3" s="266"/>
      <c r="B3" s="35"/>
      <c r="C3" s="511"/>
      <c r="D3" s="511"/>
      <c r="E3" s="511"/>
    </row>
    <row r="4" spans="1:11">
      <c r="A4" s="1" t="s">
        <v>5028</v>
      </c>
      <c r="B4" s="35"/>
      <c r="C4" s="511"/>
      <c r="D4" s="511"/>
      <c r="E4" s="511"/>
    </row>
    <row r="5" spans="1:11">
      <c r="A5" s="36" t="s">
        <v>109</v>
      </c>
      <c r="B5" s="508"/>
      <c r="C5" s="508"/>
      <c r="D5" s="508"/>
      <c r="E5" s="511"/>
    </row>
    <row r="6" spans="1:11">
      <c r="A6" s="36" t="s">
        <v>130</v>
      </c>
      <c r="B6" s="508"/>
      <c r="C6" s="508"/>
      <c r="D6" s="508"/>
      <c r="E6" s="508"/>
    </row>
    <row r="7" spans="1:11">
      <c r="A7" s="36" t="s">
        <v>90</v>
      </c>
      <c r="B7" s="508"/>
      <c r="C7" s="508"/>
      <c r="D7" s="508"/>
      <c r="E7" s="508"/>
    </row>
    <row r="8" spans="1:11">
      <c r="A8" s="36" t="s">
        <v>4978</v>
      </c>
      <c r="B8" s="508"/>
      <c r="C8" s="508"/>
      <c r="D8" s="508"/>
      <c r="E8" s="508"/>
    </row>
    <row r="9" spans="1:11">
      <c r="A9" s="36" t="s">
        <v>165</v>
      </c>
      <c r="B9" s="1067" t="s">
        <v>164</v>
      </c>
      <c r="C9" s="663" t="s">
        <v>108</v>
      </c>
      <c r="D9" s="247" t="s">
        <v>5029</v>
      </c>
      <c r="E9" s="508"/>
    </row>
    <row r="10" spans="1:11">
      <c r="A10" s="508"/>
      <c r="B10" s="756"/>
      <c r="C10" s="511"/>
      <c r="D10" s="1084"/>
      <c r="E10" s="509"/>
    </row>
    <row r="11" spans="1:11">
      <c r="A11" s="293" t="s">
        <v>5030</v>
      </c>
      <c r="B11" s="35"/>
      <c r="C11" s="1084"/>
      <c r="D11" s="1084"/>
      <c r="E11" s="509"/>
    </row>
    <row r="12" spans="1:11">
      <c r="A12" s="508"/>
      <c r="B12" s="35"/>
      <c r="C12" s="1084"/>
      <c r="D12" s="1084"/>
      <c r="E12" s="1084"/>
    </row>
    <row r="13" spans="1:11" ht="57.6">
      <c r="A13" s="248"/>
      <c r="B13" s="35"/>
      <c r="C13" s="942" t="s">
        <v>5031</v>
      </c>
      <c r="D13" s="942" t="s">
        <v>5032</v>
      </c>
      <c r="E13" s="508"/>
    </row>
    <row r="14" spans="1:11">
      <c r="A14" s="248"/>
      <c r="B14" s="35"/>
      <c r="C14" s="168" t="s">
        <v>13</v>
      </c>
      <c r="D14" s="168" t="s">
        <v>89</v>
      </c>
    </row>
    <row r="15" spans="1:11">
      <c r="A15" s="1035" t="s">
        <v>5033</v>
      </c>
      <c r="B15" s="168" t="s">
        <v>12</v>
      </c>
      <c r="C15" s="252"/>
      <c r="D15" s="252"/>
      <c r="E15" s="35"/>
      <c r="F15" s="35"/>
      <c r="G15" s="47" t="s">
        <v>91</v>
      </c>
      <c r="H15" s="41" t="s">
        <v>112</v>
      </c>
      <c r="J15" s="41"/>
      <c r="K15" s="41"/>
    </row>
    <row r="16" spans="1:11">
      <c r="A16" s="1671" t="s">
        <v>5034</v>
      </c>
      <c r="B16" s="168" t="s">
        <v>72</v>
      </c>
      <c r="C16" s="252"/>
      <c r="D16" s="252"/>
      <c r="E16" s="35"/>
      <c r="F16" s="35"/>
      <c r="G16" s="47" t="s">
        <v>91</v>
      </c>
      <c r="H16" s="41" t="s">
        <v>1189</v>
      </c>
      <c r="I16" s="41" t="s">
        <v>2294</v>
      </c>
      <c r="K16" s="41"/>
    </row>
    <row r="17" spans="1:11">
      <c r="A17" s="1035" t="s">
        <v>5035</v>
      </c>
      <c r="B17" s="168" t="s">
        <v>11</v>
      </c>
      <c r="C17" s="252"/>
      <c r="D17" s="252"/>
      <c r="E17" s="35"/>
      <c r="F17" s="35"/>
      <c r="G17" s="47" t="s">
        <v>91</v>
      </c>
      <c r="H17" s="41" t="s">
        <v>111</v>
      </c>
      <c r="I17" s="41" t="s">
        <v>5021</v>
      </c>
      <c r="K17" s="41"/>
    </row>
    <row r="18" spans="1:11">
      <c r="A18" s="1035" t="s">
        <v>5036</v>
      </c>
      <c r="B18" s="168" t="s">
        <v>71</v>
      </c>
      <c r="C18" s="252"/>
      <c r="D18" s="252"/>
      <c r="E18" s="42" t="s">
        <v>98</v>
      </c>
      <c r="F18" s="35"/>
      <c r="G18" s="47" t="s">
        <v>91</v>
      </c>
      <c r="H18" s="41" t="s">
        <v>92</v>
      </c>
      <c r="I18" s="41" t="s">
        <v>97</v>
      </c>
      <c r="K18" s="41"/>
    </row>
    <row r="19" spans="1:11">
      <c r="A19" s="1035" t="s">
        <v>5037</v>
      </c>
      <c r="B19" s="168" t="s">
        <v>70</v>
      </c>
      <c r="C19" s="252"/>
      <c r="D19" s="252"/>
      <c r="E19" s="42" t="s">
        <v>2176</v>
      </c>
      <c r="F19" s="42"/>
      <c r="G19" s="47" t="s">
        <v>91</v>
      </c>
      <c r="H19" s="41" t="s">
        <v>92</v>
      </c>
      <c r="I19" s="41" t="s">
        <v>97</v>
      </c>
      <c r="K19" s="47"/>
    </row>
    <row r="20" spans="1:11">
      <c r="A20" s="660" t="s">
        <v>5014</v>
      </c>
      <c r="B20" s="168" t="s">
        <v>69</v>
      </c>
      <c r="C20" s="252"/>
      <c r="D20" s="252"/>
      <c r="E20" s="35"/>
      <c r="F20" s="42"/>
      <c r="G20" s="47" t="s">
        <v>91</v>
      </c>
      <c r="H20" s="173" t="s">
        <v>5015</v>
      </c>
      <c r="I20" s="41"/>
      <c r="J20" s="41"/>
    </row>
    <row r="21" spans="1:11">
      <c r="A21" s="1075" t="s">
        <v>129</v>
      </c>
      <c r="B21" s="168" t="s">
        <v>68</v>
      </c>
      <c r="C21" s="252"/>
      <c r="D21" s="252"/>
      <c r="E21" s="35"/>
      <c r="F21" s="35"/>
      <c r="G21" s="47" t="s">
        <v>91</v>
      </c>
      <c r="H21" s="41" t="s">
        <v>5038</v>
      </c>
      <c r="I21" s="41"/>
    </row>
    <row r="22" spans="1:11">
      <c r="A22" s="508"/>
      <c r="B22" s="508"/>
      <c r="C22" s="274" t="s">
        <v>113</v>
      </c>
      <c r="D22" s="274" t="s">
        <v>4992</v>
      </c>
      <c r="E22" s="508"/>
    </row>
    <row r="23" spans="1:11">
      <c r="A23" s="508"/>
      <c r="B23" s="508"/>
      <c r="C23" s="508"/>
      <c r="D23" s="508"/>
      <c r="E23" s="508"/>
    </row>
    <row r="24" spans="1:11">
      <c r="A24" s="1" t="s">
        <v>5039</v>
      </c>
      <c r="E24" s="508"/>
    </row>
    <row r="25" spans="1:11">
      <c r="A25" s="36" t="s">
        <v>109</v>
      </c>
      <c r="E25" s="508"/>
    </row>
    <row r="26" spans="1:11">
      <c r="A26" s="36" t="s">
        <v>130</v>
      </c>
      <c r="E26" s="508"/>
    </row>
    <row r="27" spans="1:11">
      <c r="A27" s="36" t="s">
        <v>90</v>
      </c>
      <c r="B27" s="508"/>
      <c r="C27" s="508"/>
      <c r="D27" s="508"/>
      <c r="E27" s="508"/>
    </row>
    <row r="28" spans="1:11">
      <c r="A28" s="36" t="s">
        <v>5008</v>
      </c>
      <c r="B28" s="508"/>
      <c r="C28" s="508"/>
      <c r="D28" s="508"/>
    </row>
    <row r="29" spans="1:11">
      <c r="A29" s="36" t="s">
        <v>165</v>
      </c>
      <c r="B29" s="1067" t="s">
        <v>164</v>
      </c>
      <c r="C29" s="663" t="s">
        <v>108</v>
      </c>
      <c r="D29" s="247" t="s">
        <v>5029</v>
      </c>
      <c r="E29" s="508"/>
    </row>
    <row r="30" spans="1:11">
      <c r="B30" s="508"/>
      <c r="C30" s="508"/>
      <c r="D30" s="508"/>
      <c r="E30" s="508"/>
    </row>
    <row r="31" spans="1:11">
      <c r="A31" s="293" t="s">
        <v>5040</v>
      </c>
      <c r="B31" s="508"/>
      <c r="C31" s="508"/>
      <c r="D31" s="508"/>
      <c r="E31" s="508"/>
    </row>
    <row r="32" spans="1:11">
      <c r="A32" s="1085"/>
      <c r="B32" s="508"/>
      <c r="C32" s="508"/>
      <c r="D32" s="508"/>
      <c r="E32" s="508"/>
    </row>
    <row r="33" spans="1:13" ht="57.6">
      <c r="A33" s="243"/>
      <c r="B33" s="508"/>
      <c r="C33" s="942" t="s">
        <v>5041</v>
      </c>
      <c r="D33" s="942" t="s">
        <v>5042</v>
      </c>
      <c r="E33" s="942" t="s">
        <v>5043</v>
      </c>
    </row>
    <row r="34" spans="1:13">
      <c r="A34" s="243"/>
      <c r="B34" s="508"/>
      <c r="C34" s="168" t="s">
        <v>107</v>
      </c>
      <c r="D34" s="168" t="s">
        <v>88</v>
      </c>
      <c r="E34" s="168" t="s">
        <v>87</v>
      </c>
    </row>
    <row r="35" spans="1:13">
      <c r="A35" s="1035" t="s">
        <v>1187</v>
      </c>
      <c r="B35" s="168" t="s">
        <v>67</v>
      </c>
      <c r="C35" s="252"/>
      <c r="D35" s="252"/>
      <c r="E35" s="252"/>
      <c r="F35" s="35"/>
      <c r="G35" s="35"/>
      <c r="H35" s="47" t="s">
        <v>91</v>
      </c>
      <c r="I35" s="41" t="s">
        <v>112</v>
      </c>
      <c r="K35" s="41"/>
      <c r="L35" s="41"/>
    </row>
    <row r="36" spans="1:13">
      <c r="A36" s="1035" t="s">
        <v>5034</v>
      </c>
      <c r="B36" s="168" t="s">
        <v>66</v>
      </c>
      <c r="C36" s="252"/>
      <c r="D36" s="252"/>
      <c r="E36" s="252"/>
      <c r="F36" s="35"/>
      <c r="G36" s="35"/>
      <c r="H36" s="47" t="s">
        <v>91</v>
      </c>
      <c r="I36" s="41" t="s">
        <v>1189</v>
      </c>
      <c r="J36" s="41" t="s">
        <v>2294</v>
      </c>
      <c r="L36" s="41"/>
    </row>
    <row r="37" spans="1:13">
      <c r="A37" s="1035" t="s">
        <v>5035</v>
      </c>
      <c r="B37" s="168" t="s">
        <v>10</v>
      </c>
      <c r="C37" s="252"/>
      <c r="D37" s="252"/>
      <c r="E37" s="252"/>
      <c r="F37" s="35"/>
      <c r="G37" s="35"/>
      <c r="H37" s="47" t="s">
        <v>91</v>
      </c>
      <c r="I37" s="41" t="s">
        <v>111</v>
      </c>
      <c r="J37" s="41" t="s">
        <v>5021</v>
      </c>
      <c r="L37" s="41"/>
    </row>
    <row r="38" spans="1:13">
      <c r="A38" s="1035" t="s">
        <v>5044</v>
      </c>
      <c r="B38" s="168" t="s">
        <v>9</v>
      </c>
      <c r="C38" s="252"/>
      <c r="D38" s="252"/>
      <c r="E38" s="252"/>
      <c r="F38" s="42" t="s">
        <v>98</v>
      </c>
      <c r="G38" s="35"/>
      <c r="H38" s="47" t="s">
        <v>91</v>
      </c>
      <c r="I38" s="41" t="s">
        <v>92</v>
      </c>
      <c r="J38" s="41" t="s">
        <v>97</v>
      </c>
      <c r="L38" s="41"/>
      <c r="M38" s="41"/>
    </row>
    <row r="39" spans="1:13">
      <c r="A39" s="1035" t="s">
        <v>5037</v>
      </c>
      <c r="B39" s="168" t="s">
        <v>65</v>
      </c>
      <c r="C39" s="252"/>
      <c r="D39" s="252"/>
      <c r="E39" s="252"/>
      <c r="F39" s="42" t="s">
        <v>2176</v>
      </c>
      <c r="G39" s="42"/>
      <c r="H39" s="47" t="s">
        <v>91</v>
      </c>
      <c r="I39" s="41" t="s">
        <v>92</v>
      </c>
      <c r="J39" s="41" t="s">
        <v>97</v>
      </c>
      <c r="L39" s="47"/>
    </row>
    <row r="40" spans="1:13">
      <c r="A40" s="660" t="s">
        <v>5014</v>
      </c>
      <c r="B40" s="168" t="s">
        <v>8</v>
      </c>
      <c r="C40" s="252"/>
      <c r="D40" s="252"/>
      <c r="E40" s="252"/>
      <c r="F40" s="35"/>
      <c r="G40" s="42"/>
      <c r="H40" s="47" t="s">
        <v>91</v>
      </c>
      <c r="I40" s="173" t="s">
        <v>5015</v>
      </c>
      <c r="J40" s="41"/>
      <c r="K40" s="41"/>
    </row>
    <row r="41" spans="1:13">
      <c r="A41" s="1075" t="s">
        <v>129</v>
      </c>
      <c r="B41" s="168" t="s">
        <v>7</v>
      </c>
      <c r="C41" s="252"/>
      <c r="D41" s="252"/>
      <c r="E41" s="252"/>
      <c r="F41" s="35"/>
      <c r="G41" s="35"/>
      <c r="H41" s="47" t="s">
        <v>91</v>
      </c>
      <c r="I41" s="41" t="s">
        <v>5038</v>
      </c>
      <c r="J41" s="41"/>
    </row>
    <row r="42" spans="1:13">
      <c r="A42" s="1"/>
      <c r="C42" s="274" t="s">
        <v>4382</v>
      </c>
      <c r="D42" s="35" t="s">
        <v>119</v>
      </c>
      <c r="E42" s="35" t="s">
        <v>5010</v>
      </c>
    </row>
    <row r="45" spans="1:13">
      <c r="B45" s="508"/>
      <c r="C45" s="508"/>
      <c r="D45" s="508"/>
    </row>
    <row r="46" spans="1:13">
      <c r="B46" s="508"/>
      <c r="C46" s="508"/>
      <c r="D46" s="508"/>
    </row>
    <row r="50" spans="2:4">
      <c r="B50" s="508"/>
      <c r="C50" s="508"/>
      <c r="D50" s="508"/>
    </row>
  </sheetData>
  <pageMargins left="0.7" right="0.7" top="0.75" bottom="0.75" header="0.3" footer="0.3"/>
  <pageSetup paperSize="9" orientation="portrait" verticalDpi="9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7">
    <tabColor rgb="FFFFC000"/>
  </sheetPr>
  <dimension ref="A1:T64"/>
  <sheetViews>
    <sheetView showGridLines="0" topLeftCell="A10" zoomScale="80" zoomScaleNormal="80" workbookViewId="0">
      <selection activeCell="B13" sqref="B13"/>
    </sheetView>
  </sheetViews>
  <sheetFormatPr defaultColWidth="9.33203125" defaultRowHeight="14.4"/>
  <cols>
    <col min="1" max="1" width="43.33203125" style="254" customWidth="1"/>
    <col min="2" max="3" width="14.5546875" style="254" customWidth="1"/>
    <col min="4" max="4" width="22.5546875" style="254" customWidth="1"/>
    <col min="5" max="6" width="21.33203125" style="254" customWidth="1"/>
    <col min="7" max="7" width="18.33203125" style="254" customWidth="1"/>
    <col min="8" max="15" width="14.5546875" style="193" customWidth="1"/>
    <col min="16" max="16" width="18" style="193" customWidth="1"/>
    <col min="17" max="18" width="14.5546875" style="193" customWidth="1"/>
    <col min="19" max="19" width="19.44140625" style="193" customWidth="1"/>
    <col min="20" max="20" width="18.6640625" style="193" customWidth="1"/>
    <col min="21" max="21" width="14" style="193" customWidth="1"/>
    <col min="22" max="16384" width="9.33203125" style="193"/>
  </cols>
  <sheetData>
    <row r="1" spans="1:18">
      <c r="A1" s="1" t="s">
        <v>1616</v>
      </c>
      <c r="B1" s="124"/>
      <c r="G1" s="193"/>
    </row>
    <row r="2" spans="1:18">
      <c r="A2" s="945" t="s">
        <v>1615</v>
      </c>
      <c r="H2" s="254"/>
      <c r="I2" s="254"/>
      <c r="J2" s="254"/>
      <c r="K2" s="1087"/>
      <c r="L2" s="1087"/>
    </row>
    <row r="3" spans="1:18">
      <c r="A3" s="193"/>
      <c r="B3" s="1087"/>
      <c r="C3" s="1087"/>
      <c r="D3" s="1087"/>
      <c r="E3" s="1087"/>
      <c r="G3" s="193"/>
    </row>
    <row r="4" spans="1:18">
      <c r="A4" s="1" t="s">
        <v>5045</v>
      </c>
      <c r="B4" s="1087"/>
      <c r="C4" s="1087"/>
      <c r="D4" s="1087"/>
      <c r="E4" s="1087"/>
      <c r="G4" s="193"/>
    </row>
    <row r="5" spans="1:18">
      <c r="A5" s="36" t="s">
        <v>109</v>
      </c>
      <c r="B5" s="1087"/>
      <c r="C5" s="1087"/>
      <c r="D5" s="1087"/>
      <c r="E5" s="1087"/>
      <c r="G5" s="193"/>
    </row>
    <row r="6" spans="1:18">
      <c r="A6" s="880" t="s">
        <v>3207</v>
      </c>
      <c r="B6" s="1087"/>
      <c r="C6" s="1087"/>
      <c r="D6" s="1087"/>
      <c r="E6" s="1087"/>
      <c r="G6" s="193"/>
    </row>
    <row r="7" spans="1:18">
      <c r="A7" s="193"/>
      <c r="B7" s="287"/>
      <c r="C7" s="287"/>
      <c r="D7" s="287"/>
      <c r="E7" s="287"/>
      <c r="G7" s="193"/>
    </row>
    <row r="8" spans="1:18">
      <c r="A8" s="1546" t="s">
        <v>5549</v>
      </c>
      <c r="B8" s="1087"/>
      <c r="C8" s="1087"/>
      <c r="D8" s="1087"/>
      <c r="E8" s="1087"/>
      <c r="F8" s="193"/>
      <c r="G8" s="193"/>
    </row>
    <row r="9" spans="1:18">
      <c r="A9" s="164"/>
      <c r="B9" s="1087"/>
      <c r="C9" s="1087"/>
      <c r="D9" s="1087"/>
      <c r="E9" s="1087"/>
      <c r="F9" s="193"/>
      <c r="G9" s="193"/>
    </row>
    <row r="10" spans="1:18" s="287" customFormat="1" ht="100.8">
      <c r="A10" s="176" t="s">
        <v>5046</v>
      </c>
      <c r="B10" s="176" t="s">
        <v>3189</v>
      </c>
      <c r="C10" s="1288" t="s">
        <v>5047</v>
      </c>
      <c r="D10" s="1549" t="s">
        <v>5971</v>
      </c>
      <c r="E10" s="1549" t="s">
        <v>5970</v>
      </c>
      <c r="F10" s="1244" t="s">
        <v>5048</v>
      </c>
      <c r="G10" s="1244" t="s">
        <v>5049</v>
      </c>
      <c r="H10" s="1244" t="s">
        <v>5050</v>
      </c>
      <c r="I10" s="1244" t="s">
        <v>3191</v>
      </c>
      <c r="J10" s="1244" t="s">
        <v>3192</v>
      </c>
      <c r="K10" s="1244" t="s">
        <v>3193</v>
      </c>
      <c r="L10" s="1244" t="s">
        <v>3194</v>
      </c>
      <c r="M10" s="1244" t="s">
        <v>149</v>
      </c>
      <c r="N10" s="1244" t="s">
        <v>171</v>
      </c>
      <c r="O10" s="1244" t="s">
        <v>3196</v>
      </c>
      <c r="P10" s="1244" t="s">
        <v>3197</v>
      </c>
      <c r="Q10" s="1244" t="s">
        <v>3198</v>
      </c>
      <c r="R10" s="1244" t="s">
        <v>5051</v>
      </c>
    </row>
    <row r="11" spans="1:18" s="287" customFormat="1">
      <c r="A11" s="1245" t="s">
        <v>89</v>
      </c>
      <c r="B11" s="1245" t="s">
        <v>107</v>
      </c>
      <c r="C11" s="1256" t="s">
        <v>88</v>
      </c>
      <c r="D11" s="1562" t="s">
        <v>1044</v>
      </c>
      <c r="E11" s="1562" t="s">
        <v>5964</v>
      </c>
      <c r="F11" s="1245" t="s">
        <v>87</v>
      </c>
      <c r="G11" s="1245" t="s">
        <v>86</v>
      </c>
      <c r="H11" s="1245" t="s">
        <v>85</v>
      </c>
      <c r="I11" s="1245" t="s">
        <v>84</v>
      </c>
      <c r="J11" s="1245" t="s">
        <v>83</v>
      </c>
      <c r="K11" s="1245" t="s">
        <v>82</v>
      </c>
      <c r="L11" s="1245" t="s">
        <v>81</v>
      </c>
      <c r="M11" s="1245" t="s">
        <v>80</v>
      </c>
      <c r="N11" s="1245" t="s">
        <v>137</v>
      </c>
      <c r="O11" s="1245" t="s">
        <v>136</v>
      </c>
      <c r="P11" s="1245" t="s">
        <v>135</v>
      </c>
      <c r="Q11" s="1245" t="s">
        <v>134</v>
      </c>
      <c r="R11" s="1245" t="s">
        <v>151</v>
      </c>
    </row>
    <row r="12" spans="1:18" s="287" customFormat="1">
      <c r="A12" s="1248"/>
      <c r="B12" s="1248"/>
      <c r="C12" s="1257"/>
      <c r="D12" s="1563"/>
      <c r="E12" s="1563"/>
      <c r="F12" s="1172"/>
      <c r="G12" s="1172"/>
      <c r="H12" s="1172"/>
      <c r="I12" s="1172"/>
      <c r="J12" s="1172"/>
      <c r="K12" s="1172"/>
      <c r="L12" s="1172"/>
      <c r="M12" s="1172"/>
      <c r="N12" s="1172"/>
      <c r="O12" s="1172"/>
      <c r="P12" s="1172"/>
      <c r="Q12" s="1249"/>
      <c r="R12" s="1248"/>
    </row>
    <row r="13" spans="1:18" s="287" customFormat="1" ht="72">
      <c r="A13" s="166" t="s">
        <v>349</v>
      </c>
      <c r="B13" s="166" t="s">
        <v>349</v>
      </c>
      <c r="C13" s="166" t="s">
        <v>349</v>
      </c>
      <c r="D13" s="33" t="s">
        <v>5967</v>
      </c>
      <c r="E13" s="33" t="s">
        <v>5969</v>
      </c>
      <c r="F13" s="33" t="s">
        <v>5052</v>
      </c>
      <c r="G13" s="33" t="s">
        <v>5053</v>
      </c>
      <c r="H13" s="33" t="s">
        <v>79</v>
      </c>
      <c r="I13" s="33" t="s">
        <v>79</v>
      </c>
      <c r="J13" s="33" t="s">
        <v>79</v>
      </c>
      <c r="K13" s="33" t="s">
        <v>78</v>
      </c>
      <c r="L13" s="33" t="s">
        <v>78</v>
      </c>
      <c r="M13" s="33" t="s">
        <v>5054</v>
      </c>
      <c r="N13" s="33" t="s">
        <v>91</v>
      </c>
      <c r="O13" s="33" t="s">
        <v>3201</v>
      </c>
      <c r="P13" s="33" t="s">
        <v>91</v>
      </c>
      <c r="Q13" s="33" t="s">
        <v>91</v>
      </c>
      <c r="R13" s="33" t="s">
        <v>91</v>
      </c>
    </row>
    <row r="14" spans="1:18" s="287" customFormat="1" ht="43.2">
      <c r="A14" s="254" t="s">
        <v>5055</v>
      </c>
      <c r="B14" s="254" t="s">
        <v>3202</v>
      </c>
      <c r="C14" s="254" t="s">
        <v>5056</v>
      </c>
      <c r="D14" s="254"/>
      <c r="E14" s="193"/>
      <c r="F14" s="282"/>
      <c r="G14" s="282"/>
      <c r="H14" s="33" t="s">
        <v>3203</v>
      </c>
      <c r="I14" s="33" t="s">
        <v>170</v>
      </c>
      <c r="J14" s="33" t="s">
        <v>3204</v>
      </c>
      <c r="K14" s="33" t="s">
        <v>2566</v>
      </c>
      <c r="L14" s="33" t="s">
        <v>2567</v>
      </c>
      <c r="M14" s="282"/>
      <c r="N14" s="33" t="s">
        <v>90</v>
      </c>
      <c r="O14" s="282"/>
      <c r="P14" s="33" t="s">
        <v>792</v>
      </c>
      <c r="Q14" s="33" t="s">
        <v>792</v>
      </c>
      <c r="R14" s="282"/>
    </row>
    <row r="15" spans="1:18" s="287" customFormat="1">
      <c r="A15" s="282"/>
      <c r="B15" s="282"/>
      <c r="C15" s="282"/>
      <c r="D15" s="282"/>
      <c r="E15" s="282"/>
      <c r="F15" s="282"/>
      <c r="G15" s="282"/>
      <c r="H15" s="33"/>
      <c r="I15" s="33"/>
      <c r="J15" s="33"/>
      <c r="K15" s="33"/>
      <c r="L15" s="33"/>
      <c r="M15" s="282"/>
      <c r="N15" s="33" t="s">
        <v>169</v>
      </c>
      <c r="O15" s="282"/>
      <c r="P15" s="33" t="s">
        <v>90</v>
      </c>
      <c r="Q15" s="33" t="s">
        <v>90</v>
      </c>
      <c r="R15" s="33" t="s">
        <v>90</v>
      </c>
    </row>
    <row r="16" spans="1:18" s="287" customFormat="1" ht="28.8">
      <c r="A16" s="282"/>
      <c r="B16" s="282"/>
      <c r="C16" s="282"/>
      <c r="D16" s="282"/>
      <c r="E16" s="282"/>
      <c r="F16" s="282"/>
      <c r="G16" s="282"/>
      <c r="H16" s="33"/>
      <c r="I16" s="33"/>
      <c r="J16" s="33"/>
      <c r="K16" s="33"/>
      <c r="L16" s="33"/>
      <c r="M16" s="282"/>
      <c r="N16" s="33"/>
      <c r="O16" s="282"/>
      <c r="P16" s="33" t="s">
        <v>1019</v>
      </c>
      <c r="Q16" s="33" t="s">
        <v>5057</v>
      </c>
      <c r="R16" s="33" t="s">
        <v>112</v>
      </c>
    </row>
    <row r="17" spans="1:18" s="287" customFormat="1">
      <c r="A17" s="282"/>
      <c r="B17" s="282"/>
      <c r="C17" s="282"/>
      <c r="D17" s="282"/>
      <c r="E17" s="282"/>
      <c r="F17" s="282"/>
      <c r="G17" s="282"/>
      <c r="H17" s="1088"/>
      <c r="I17" s="1088"/>
      <c r="J17" s="1088"/>
      <c r="K17" s="1088"/>
      <c r="L17" s="1088"/>
      <c r="M17" s="282"/>
      <c r="N17" s="33"/>
      <c r="O17" s="282"/>
      <c r="P17" s="33"/>
      <c r="Q17" s="33"/>
      <c r="R17" s="33"/>
    </row>
    <row r="18" spans="1:18" s="287" customFormat="1">
      <c r="G18" s="282"/>
      <c r="H18" s="282"/>
      <c r="I18" s="282"/>
      <c r="J18" s="282"/>
      <c r="K18" s="282"/>
      <c r="L18" s="282"/>
      <c r="M18" s="282"/>
      <c r="N18" s="282"/>
      <c r="O18" s="282"/>
      <c r="P18" s="282"/>
      <c r="Q18" s="282"/>
      <c r="R18" s="282"/>
    </row>
    <row r="19" spans="1:18" s="287" customFormat="1">
      <c r="F19" s="282"/>
      <c r="G19" s="282"/>
      <c r="H19" s="282"/>
      <c r="I19" s="282"/>
      <c r="J19" s="282"/>
      <c r="K19" s="282"/>
      <c r="L19" s="282"/>
      <c r="M19" s="282"/>
      <c r="N19" s="282"/>
      <c r="O19" s="282"/>
      <c r="P19" s="282"/>
      <c r="Q19" s="282"/>
      <c r="R19" s="33"/>
    </row>
    <row r="20" spans="1:18">
      <c r="A20" s="1" t="s">
        <v>5058</v>
      </c>
      <c r="B20" s="282"/>
      <c r="C20" s="282"/>
      <c r="D20" s="282"/>
      <c r="E20" s="282"/>
      <c r="G20" s="193"/>
    </row>
    <row r="21" spans="1:18">
      <c r="A21" s="1089" t="s">
        <v>109</v>
      </c>
      <c r="G21" s="193"/>
    </row>
    <row r="22" spans="1:18">
      <c r="A22" s="880" t="s">
        <v>3207</v>
      </c>
      <c r="G22" s="193"/>
    </row>
    <row r="23" spans="1:18">
      <c r="A23"/>
      <c r="B23" s="1250"/>
      <c r="C23" s="1251"/>
      <c r="D23" s="1251"/>
      <c r="E23" s="1251"/>
      <c r="F23" s="1252"/>
    </row>
    <row r="24" spans="1:18">
      <c r="A24" s="1705" t="s">
        <v>5550</v>
      </c>
      <c r="B24" s="1250"/>
      <c r="C24" s="1251"/>
      <c r="D24" s="1251"/>
      <c r="E24" s="1251"/>
      <c r="F24" s="1252"/>
    </row>
    <row r="25" spans="1:18">
      <c r="A25"/>
      <c r="B25" s="1250"/>
      <c r="C25" s="1251"/>
      <c r="D25" s="1251"/>
      <c r="E25" s="1251"/>
      <c r="F25" s="1252"/>
    </row>
    <row r="26" spans="1:18" ht="100.8">
      <c r="A26" s="176" t="s">
        <v>5046</v>
      </c>
      <c r="B26" s="176" t="s">
        <v>3189</v>
      </c>
      <c r="C26" s="1244" t="s">
        <v>5047</v>
      </c>
      <c r="D26" s="1549" t="s">
        <v>5972</v>
      </c>
      <c r="E26" s="1549" t="s">
        <v>5970</v>
      </c>
      <c r="F26" s="1244" t="s">
        <v>5048</v>
      </c>
      <c r="G26" s="1244" t="s">
        <v>5049</v>
      </c>
      <c r="H26" s="1090" t="s">
        <v>5050</v>
      </c>
      <c r="I26" s="1244" t="s">
        <v>3192</v>
      </c>
      <c r="J26" s="1246" t="s">
        <v>3193</v>
      </c>
      <c r="K26" s="1244" t="s">
        <v>3194</v>
      </c>
      <c r="L26" s="1244" t="s">
        <v>149</v>
      </c>
      <c r="M26" s="1244" t="s">
        <v>5059</v>
      </c>
      <c r="N26" s="1244" t="s">
        <v>4188</v>
      </c>
      <c r="O26" s="1244" t="s">
        <v>3198</v>
      </c>
      <c r="P26" s="1244" t="s">
        <v>5051</v>
      </c>
      <c r="Q26"/>
      <c r="R26"/>
    </row>
    <row r="27" spans="1:18">
      <c r="A27" s="1245" t="s">
        <v>148</v>
      </c>
      <c r="B27" s="1245" t="s">
        <v>133</v>
      </c>
      <c r="C27" s="1245" t="s">
        <v>128</v>
      </c>
      <c r="D27" s="1562" t="s">
        <v>5965</v>
      </c>
      <c r="E27" s="1562" t="s">
        <v>5966</v>
      </c>
      <c r="F27" s="1245" t="s">
        <v>127</v>
      </c>
      <c r="G27" s="1245" t="s">
        <v>126</v>
      </c>
      <c r="H27" s="1245" t="s">
        <v>125</v>
      </c>
      <c r="I27" s="1245" t="s">
        <v>124</v>
      </c>
      <c r="J27" s="1245" t="s">
        <v>123</v>
      </c>
      <c r="K27" s="1245" t="s">
        <v>122</v>
      </c>
      <c r="L27" s="1245" t="s">
        <v>121</v>
      </c>
      <c r="M27" s="1245" t="s">
        <v>147</v>
      </c>
      <c r="N27" s="1245" t="s">
        <v>120</v>
      </c>
      <c r="O27" s="1245" t="s">
        <v>146</v>
      </c>
      <c r="P27" s="1245" t="s">
        <v>145</v>
      </c>
      <c r="Q27"/>
      <c r="R27"/>
    </row>
    <row r="28" spans="1:18">
      <c r="A28" s="1248"/>
      <c r="B28" s="1248"/>
      <c r="C28" s="1172"/>
      <c r="D28" s="1563"/>
      <c r="E28" s="1564"/>
      <c r="F28" s="1172"/>
      <c r="G28" s="1172"/>
      <c r="H28" s="1172"/>
      <c r="I28" s="1172"/>
      <c r="J28" s="1172"/>
      <c r="K28" s="1172"/>
      <c r="L28" s="1172"/>
      <c r="M28" s="1172"/>
      <c r="N28" s="1172"/>
      <c r="O28" s="1172"/>
      <c r="P28" s="1172"/>
      <c r="Q28"/>
      <c r="R28"/>
    </row>
    <row r="29" spans="1:18" ht="57.6">
      <c r="A29" s="166" t="s">
        <v>349</v>
      </c>
      <c r="B29" s="166" t="s">
        <v>349</v>
      </c>
      <c r="C29" s="166" t="s">
        <v>349</v>
      </c>
      <c r="D29" s="33" t="s">
        <v>5535</v>
      </c>
      <c r="E29" s="33" t="s">
        <v>5969</v>
      </c>
      <c r="F29" s="33" t="s">
        <v>5052</v>
      </c>
      <c r="G29" s="33" t="s">
        <v>5053</v>
      </c>
      <c r="H29" s="33" t="s">
        <v>79</v>
      </c>
      <c r="I29" s="33" t="s">
        <v>79</v>
      </c>
      <c r="J29" s="33" t="s">
        <v>78</v>
      </c>
      <c r="K29" s="33" t="s">
        <v>78</v>
      </c>
      <c r="L29" s="33" t="s">
        <v>5054</v>
      </c>
      <c r="M29" s="33" t="s">
        <v>91</v>
      </c>
      <c r="N29" s="33" t="s">
        <v>91</v>
      </c>
      <c r="O29" s="33" t="s">
        <v>91</v>
      </c>
      <c r="P29" s="33" t="s">
        <v>91</v>
      </c>
      <c r="Q29"/>
      <c r="R29"/>
    </row>
    <row r="30" spans="1:18" ht="43.2">
      <c r="A30" s="254" t="s">
        <v>5055</v>
      </c>
      <c r="B30" s="254" t="s">
        <v>3202</v>
      </c>
      <c r="C30" s="254" t="s">
        <v>5056</v>
      </c>
      <c r="E30" s="193"/>
      <c r="F30" s="282"/>
      <c r="G30" s="282"/>
      <c r="H30" s="33" t="s">
        <v>3203</v>
      </c>
      <c r="I30" s="33" t="s">
        <v>3204</v>
      </c>
      <c r="J30" s="33" t="s">
        <v>2566</v>
      </c>
      <c r="K30" s="33" t="s">
        <v>2567</v>
      </c>
      <c r="L30" s="282"/>
      <c r="M30" s="33" t="s">
        <v>90</v>
      </c>
      <c r="N30" s="33" t="s">
        <v>90</v>
      </c>
      <c r="O30" s="33" t="s">
        <v>792</v>
      </c>
      <c r="P30" s="33"/>
      <c r="Q30"/>
      <c r="R30"/>
    </row>
    <row r="31" spans="1:18">
      <c r="A31" s="282"/>
      <c r="B31" s="282"/>
      <c r="C31" s="282"/>
      <c r="D31" s="282"/>
      <c r="E31" s="282"/>
      <c r="F31" s="282"/>
      <c r="G31" s="282"/>
      <c r="H31" s="33"/>
      <c r="I31" s="33"/>
      <c r="J31" s="33"/>
      <c r="K31" s="33"/>
      <c r="L31" s="282"/>
      <c r="M31" s="33" t="s">
        <v>169</v>
      </c>
      <c r="N31" s="33" t="s">
        <v>169</v>
      </c>
      <c r="O31" s="33" t="s">
        <v>90</v>
      </c>
      <c r="P31" s="33" t="s">
        <v>90</v>
      </c>
      <c r="Q31"/>
      <c r="R31"/>
    </row>
    <row r="32" spans="1:18" ht="129.6">
      <c r="A32" s="282"/>
      <c r="B32" s="282"/>
      <c r="C32" s="282"/>
      <c r="D32" s="282"/>
      <c r="E32" s="282"/>
      <c r="F32" s="282"/>
      <c r="G32" s="282"/>
      <c r="H32" s="33"/>
      <c r="I32" s="33"/>
      <c r="J32" s="33"/>
      <c r="K32" s="33"/>
      <c r="L32" s="282"/>
      <c r="M32" s="33"/>
      <c r="N32" s="33" t="s">
        <v>4204</v>
      </c>
      <c r="O32" s="33" t="s">
        <v>5057</v>
      </c>
      <c r="P32" s="33" t="s">
        <v>112</v>
      </c>
      <c r="Q32"/>
      <c r="R32"/>
    </row>
    <row r="33" spans="1:20">
      <c r="A33" s="282"/>
      <c r="B33" s="282"/>
      <c r="C33" s="282"/>
      <c r="D33" s="282"/>
      <c r="E33" s="282"/>
      <c r="F33" s="282"/>
      <c r="G33" s="282"/>
      <c r="H33" s="1088"/>
      <c r="I33" s="1088"/>
      <c r="J33" s="1088"/>
      <c r="K33" s="1088"/>
      <c r="L33" s="282"/>
      <c r="M33" s="33"/>
      <c r="N33" s="33"/>
      <c r="O33" s="33"/>
      <c r="P33" s="33"/>
      <c r="Q33"/>
      <c r="R33"/>
    </row>
    <row r="34" spans="1:20">
      <c r="A34" s="282"/>
      <c r="B34" s="282"/>
      <c r="C34" s="282"/>
      <c r="D34" s="282"/>
      <c r="E34" s="282"/>
      <c r="F34" s="282"/>
      <c r="G34" s="282"/>
      <c r="H34" s="282"/>
      <c r="I34" s="282"/>
      <c r="J34" s="282"/>
      <c r="K34" s="282"/>
      <c r="L34" s="282"/>
      <c r="M34" s="282"/>
      <c r="N34" s="282"/>
      <c r="O34" s="282"/>
      <c r="P34" s="282"/>
      <c r="Q34"/>
      <c r="R34"/>
    </row>
    <row r="35" spans="1:20">
      <c r="A35" s="282"/>
      <c r="B35" s="282"/>
      <c r="C35" s="282"/>
      <c r="D35" s="282"/>
      <c r="E35" s="193"/>
      <c r="F35" s="193"/>
      <c r="G35" s="193"/>
    </row>
    <row r="36" spans="1:20" s="287" customFormat="1">
      <c r="A36" s="282"/>
      <c r="B36" s="282"/>
      <c r="C36" s="282"/>
      <c r="D36" s="282"/>
      <c r="E36" s="254"/>
      <c r="F36" s="254"/>
      <c r="G36" s="254"/>
      <c r="H36" s="254"/>
      <c r="R36" s="254"/>
      <c r="S36" s="254"/>
      <c r="T36" s="254"/>
    </row>
    <row r="37" spans="1:20">
      <c r="A37" s="282"/>
      <c r="B37" s="282"/>
      <c r="C37" s="282"/>
      <c r="D37" s="282"/>
      <c r="E37" s="193"/>
      <c r="F37" s="193"/>
      <c r="G37" s="193"/>
    </row>
    <row r="38" spans="1:20">
      <c r="A38" s="282"/>
      <c r="B38" s="282"/>
      <c r="C38" s="282"/>
      <c r="D38" s="282"/>
      <c r="E38" s="193"/>
      <c r="F38" s="193"/>
      <c r="G38" s="193"/>
    </row>
    <row r="39" spans="1:20">
      <c r="B39" s="193"/>
      <c r="C39" s="193"/>
      <c r="D39" s="193"/>
      <c r="E39" s="193"/>
      <c r="F39" s="193"/>
      <c r="G39" s="193"/>
      <c r="P39" s="254"/>
    </row>
    <row r="40" spans="1:20">
      <c r="B40" s="193"/>
      <c r="C40" s="193"/>
      <c r="D40" s="193"/>
      <c r="E40" s="193"/>
      <c r="F40" s="193"/>
      <c r="R40" s="254"/>
    </row>
    <row r="41" spans="1:20">
      <c r="H41" s="254"/>
      <c r="I41" s="254"/>
      <c r="R41" s="254"/>
    </row>
    <row r="42" spans="1:20">
      <c r="H42" s="254"/>
      <c r="I42" s="254"/>
      <c r="J42" s="254"/>
      <c r="K42" s="254"/>
      <c r="L42" s="254"/>
      <c r="M42" s="254"/>
      <c r="N42" s="254"/>
      <c r="O42" s="254"/>
      <c r="P42" s="254"/>
      <c r="Q42" s="254"/>
      <c r="R42" s="254"/>
    </row>
    <row r="43" spans="1:20">
      <c r="A43" s="193"/>
      <c r="H43" s="254"/>
      <c r="I43" s="254"/>
      <c r="J43" s="254"/>
      <c r="K43" s="254"/>
      <c r="L43" s="254"/>
      <c r="M43" s="254"/>
      <c r="N43" s="254"/>
      <c r="O43" s="254"/>
      <c r="P43" s="254"/>
      <c r="Q43" s="254"/>
      <c r="R43" s="254"/>
    </row>
    <row r="44" spans="1:20">
      <c r="A44" s="193"/>
      <c r="B44" s="193"/>
      <c r="C44" s="193"/>
      <c r="D44" s="193"/>
      <c r="E44" s="193"/>
      <c r="F44" s="193"/>
      <c r="G44" s="193"/>
    </row>
    <row r="45" spans="1:20">
      <c r="A45" s="193"/>
      <c r="B45" s="193"/>
      <c r="C45" s="193"/>
      <c r="D45" s="193"/>
      <c r="E45" s="193"/>
      <c r="F45" s="193"/>
      <c r="G45" s="193"/>
    </row>
    <row r="46" spans="1:20">
      <c r="B46" s="193"/>
      <c r="C46" s="193"/>
      <c r="D46" s="193"/>
      <c r="E46" s="193"/>
      <c r="F46" s="193"/>
      <c r="G46" s="193"/>
    </row>
    <row r="47" spans="1:20">
      <c r="G47" s="193"/>
    </row>
    <row r="48" spans="1:20">
      <c r="G48" s="193"/>
    </row>
    <row r="49" spans="1:8">
      <c r="G49" s="193"/>
    </row>
    <row r="50" spans="1:8">
      <c r="H50" s="254"/>
    </row>
    <row r="51" spans="1:8">
      <c r="G51" s="193"/>
    </row>
    <row r="52" spans="1:8">
      <c r="G52" s="193"/>
    </row>
    <row r="53" spans="1:8">
      <c r="G53" s="193"/>
    </row>
    <row r="54" spans="1:8">
      <c r="G54" s="193"/>
    </row>
    <row r="55" spans="1:8" s="287" customFormat="1"/>
    <row r="56" spans="1:8" s="287" customFormat="1"/>
    <row r="57" spans="1:8" s="287" customFormat="1"/>
    <row r="58" spans="1:8" s="287" customFormat="1"/>
    <row r="59" spans="1:8" s="287" customFormat="1"/>
    <row r="60" spans="1:8" s="287" customFormat="1"/>
    <row r="61" spans="1:8" s="287" customFormat="1"/>
    <row r="62" spans="1:8">
      <c r="A62" s="193"/>
      <c r="B62" s="193"/>
      <c r="C62" s="193"/>
      <c r="D62" s="193"/>
      <c r="E62" s="193"/>
      <c r="F62" s="193"/>
      <c r="G62" s="193"/>
    </row>
    <row r="63" spans="1:8">
      <c r="A63" s="193"/>
      <c r="B63" s="193"/>
      <c r="C63" s="193"/>
      <c r="D63" s="193"/>
      <c r="E63" s="193"/>
      <c r="F63" s="193"/>
      <c r="G63" s="193"/>
    </row>
    <row r="64" spans="1:8">
      <c r="F64" s="193"/>
      <c r="G64" s="193"/>
    </row>
  </sheetData>
  <phoneticPr fontId="43" type="noConversion"/>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8">
    <tabColor rgb="FFFFC000"/>
  </sheetPr>
  <dimension ref="A1:AA51"/>
  <sheetViews>
    <sheetView showGridLines="0" topLeftCell="A25" zoomScale="80" zoomScaleNormal="80" workbookViewId="0">
      <selection activeCell="A36" sqref="A36"/>
    </sheetView>
  </sheetViews>
  <sheetFormatPr defaultColWidth="9.33203125" defaultRowHeight="14.4"/>
  <cols>
    <col min="1" max="1" width="41.6640625" style="254" customWidth="1"/>
    <col min="2" max="2" width="17.33203125" style="254" customWidth="1"/>
    <col min="3" max="3" width="24.6640625" style="254" customWidth="1"/>
    <col min="4" max="4" width="25.33203125" style="254" customWidth="1"/>
    <col min="5" max="10" width="21.33203125" style="193" customWidth="1"/>
    <col min="11" max="11" width="50" style="193" customWidth="1"/>
    <col min="12" max="12" width="14.5546875" style="193" customWidth="1"/>
    <col min="13" max="13" width="31.6640625" style="193" customWidth="1"/>
    <col min="14" max="14" width="27.5546875" style="193" customWidth="1"/>
    <col min="15" max="16384" width="9.33203125" style="193"/>
  </cols>
  <sheetData>
    <row r="1" spans="1:23">
      <c r="A1" s="1" t="s">
        <v>1619</v>
      </c>
      <c r="B1" s="124"/>
      <c r="E1" s="254"/>
      <c r="F1" s="254"/>
    </row>
    <row r="2" spans="1:23">
      <c r="A2" s="945" t="s">
        <v>1618</v>
      </c>
      <c r="E2" s="254"/>
      <c r="F2" s="254"/>
    </row>
    <row r="3" spans="1:23">
      <c r="A3" s="193"/>
      <c r="E3" s="254"/>
      <c r="F3" s="254"/>
    </row>
    <row r="4" spans="1:23">
      <c r="A4" s="1" t="s">
        <v>5060</v>
      </c>
      <c r="E4" s="254"/>
      <c r="F4" s="254"/>
    </row>
    <row r="5" spans="1:23">
      <c r="A5" s="1089" t="s">
        <v>109</v>
      </c>
      <c r="E5" s="254"/>
      <c r="F5" s="254"/>
    </row>
    <row r="6" spans="1:23">
      <c r="A6" s="1089" t="s">
        <v>3207</v>
      </c>
      <c r="E6" s="254"/>
      <c r="F6" s="254"/>
    </row>
    <row r="7" spans="1:23">
      <c r="A7" s="193"/>
      <c r="B7" s="287"/>
      <c r="C7" s="1092"/>
      <c r="D7" s="1092"/>
      <c r="E7" s="1092"/>
      <c r="F7" s="1092"/>
      <c r="G7" s="254"/>
      <c r="H7" s="254"/>
      <c r="I7" s="254"/>
      <c r="J7" s="1093"/>
      <c r="K7" s="1087"/>
      <c r="L7" s="1093"/>
    </row>
    <row r="8" spans="1:23">
      <c r="A8" s="1546" t="s">
        <v>5549</v>
      </c>
      <c r="E8" s="254"/>
      <c r="F8" s="254"/>
      <c r="G8" s="254"/>
      <c r="H8" s="254"/>
      <c r="I8" s="254"/>
      <c r="J8" s="1093"/>
      <c r="K8" s="1087"/>
      <c r="L8" s="1093"/>
    </row>
    <row r="9" spans="1:23">
      <c r="A9" s="477"/>
      <c r="B9" s="477"/>
      <c r="C9" s="477"/>
      <c r="D9" s="477"/>
      <c r="E9" s="477"/>
      <c r="F9" s="477"/>
    </row>
    <row r="10" spans="1:23" s="164" customFormat="1" ht="43.2">
      <c r="A10" s="1261" t="s">
        <v>5046</v>
      </c>
      <c r="B10" s="176" t="s">
        <v>3189</v>
      </c>
      <c r="C10" s="942" t="s">
        <v>5047</v>
      </c>
      <c r="D10" s="942" t="s">
        <v>5061</v>
      </c>
      <c r="E10" s="1549" t="s">
        <v>5971</v>
      </c>
      <c r="F10" s="1549" t="s">
        <v>5970</v>
      </c>
      <c r="G10" s="942" t="s">
        <v>5062</v>
      </c>
      <c r="H10" s="1094" t="s">
        <v>149</v>
      </c>
      <c r="I10" s="1094" t="s">
        <v>5063</v>
      </c>
      <c r="J10" s="942" t="s">
        <v>5064</v>
      </c>
      <c r="K10" s="942" t="s">
        <v>5065</v>
      </c>
      <c r="L10" s="254"/>
      <c r="M10" s="193"/>
      <c r="N10" s="193"/>
      <c r="O10" s="193"/>
      <c r="P10" s="193"/>
      <c r="Q10" s="193"/>
      <c r="R10" s="193"/>
      <c r="S10" s="193"/>
      <c r="T10" s="193"/>
      <c r="U10" s="193"/>
      <c r="V10" s="193"/>
      <c r="W10" s="193"/>
    </row>
    <row r="11" spans="1:23" s="666" customFormat="1">
      <c r="A11" s="168" t="s">
        <v>89</v>
      </c>
      <c r="B11" s="168" t="s">
        <v>107</v>
      </c>
      <c r="C11" s="168" t="s">
        <v>88</v>
      </c>
      <c r="D11" s="168" t="s">
        <v>87</v>
      </c>
      <c r="E11" s="1562" t="s">
        <v>360</v>
      </c>
      <c r="F11" s="1562" t="s">
        <v>1062</v>
      </c>
      <c r="G11" s="168" t="s">
        <v>82</v>
      </c>
      <c r="H11" s="168" t="s">
        <v>81</v>
      </c>
      <c r="I11" s="168" t="s">
        <v>80</v>
      </c>
      <c r="J11" s="168" t="s">
        <v>137</v>
      </c>
      <c r="K11" s="168" t="s">
        <v>136</v>
      </c>
      <c r="L11" s="254"/>
      <c r="M11" s="193"/>
      <c r="N11" s="193"/>
      <c r="O11" s="193"/>
      <c r="P11" s="193"/>
      <c r="Q11" s="193"/>
      <c r="R11" s="193"/>
      <c r="S11" s="193"/>
      <c r="T11" s="193"/>
      <c r="U11" s="193"/>
      <c r="V11" s="193"/>
      <c r="W11" s="193"/>
    </row>
    <row r="12" spans="1:23" s="666" customFormat="1">
      <c r="A12" s="1259"/>
      <c r="B12" s="1259"/>
      <c r="C12" s="1259"/>
      <c r="D12" s="1259"/>
      <c r="E12" s="1475"/>
      <c r="F12" s="1475"/>
      <c r="G12" s="1259"/>
      <c r="H12" s="1259"/>
      <c r="I12" s="1259"/>
      <c r="J12" s="1259"/>
      <c r="K12" s="1259"/>
      <c r="L12" s="254"/>
      <c r="M12" s="193"/>
      <c r="N12" s="193"/>
      <c r="O12" s="193"/>
      <c r="P12" s="193"/>
      <c r="Q12" s="193"/>
      <c r="R12" s="193"/>
      <c r="S12" s="193"/>
      <c r="T12" s="193"/>
      <c r="U12" s="193"/>
      <c r="V12" s="193"/>
      <c r="W12" s="193"/>
    </row>
    <row r="13" spans="1:23" ht="43.2">
      <c r="A13" s="166" t="s">
        <v>349</v>
      </c>
      <c r="B13" s="166" t="s">
        <v>349</v>
      </c>
      <c r="C13" s="166" t="s">
        <v>349</v>
      </c>
      <c r="D13" s="282" t="s">
        <v>5066</v>
      </c>
      <c r="E13" s="33" t="s">
        <v>5967</v>
      </c>
      <c r="F13" s="33" t="s">
        <v>5969</v>
      </c>
      <c r="G13" s="33" t="s">
        <v>141</v>
      </c>
      <c r="H13" s="33" t="s">
        <v>5054</v>
      </c>
      <c r="I13" s="33" t="s">
        <v>91</v>
      </c>
      <c r="J13" s="33" t="s">
        <v>91</v>
      </c>
      <c r="K13" s="33" t="s">
        <v>79</v>
      </c>
      <c r="L13" s="254"/>
    </row>
    <row r="14" spans="1:23" ht="72">
      <c r="A14" s="1092" t="s">
        <v>5055</v>
      </c>
      <c r="B14" s="1092" t="s">
        <v>3202</v>
      </c>
      <c r="C14" s="1092" t="s">
        <v>5056</v>
      </c>
      <c r="D14" s="166" t="s">
        <v>5067</v>
      </c>
      <c r="E14" s="166"/>
      <c r="F14" s="166"/>
      <c r="G14" s="33" t="s">
        <v>5068</v>
      </c>
      <c r="H14" s="282"/>
      <c r="I14" s="33" t="s">
        <v>792</v>
      </c>
      <c r="J14" s="33" t="s">
        <v>90</v>
      </c>
      <c r="K14" s="33" t="s">
        <v>5069</v>
      </c>
      <c r="L14" s="254"/>
    </row>
    <row r="15" spans="1:23">
      <c r="A15" s="282"/>
      <c r="B15" s="282"/>
      <c r="C15" s="282"/>
      <c r="D15" s="166"/>
      <c r="E15" s="166"/>
      <c r="F15" s="166"/>
      <c r="G15" s="33"/>
      <c r="H15" s="282"/>
      <c r="I15" s="33" t="s">
        <v>90</v>
      </c>
      <c r="J15" s="33" t="s">
        <v>112</v>
      </c>
      <c r="K15" s="33"/>
      <c r="L15" s="254"/>
    </row>
    <row r="16" spans="1:23">
      <c r="A16" s="282"/>
      <c r="B16" s="282"/>
      <c r="C16" s="282"/>
      <c r="D16" s="282"/>
      <c r="E16" s="282"/>
      <c r="F16" s="282"/>
      <c r="G16" s="33"/>
      <c r="H16" s="282"/>
      <c r="I16" s="33" t="s">
        <v>5057</v>
      </c>
      <c r="J16" s="33"/>
      <c r="K16" s="33"/>
      <c r="L16" s="254"/>
    </row>
    <row r="17" spans="1:26">
      <c r="A17" s="282"/>
      <c r="B17" s="282"/>
      <c r="C17" s="282"/>
      <c r="D17" s="282"/>
      <c r="E17" s="282"/>
      <c r="F17" s="282"/>
      <c r="G17" s="282"/>
      <c r="H17" s="33"/>
      <c r="I17" s="33"/>
      <c r="J17" s="33"/>
      <c r="K17" s="33"/>
      <c r="L17" s="254"/>
    </row>
    <row r="18" spans="1:26">
      <c r="A18" s="1" t="s">
        <v>5070</v>
      </c>
      <c r="B18" s="282"/>
      <c r="C18" s="282"/>
      <c r="D18" s="282"/>
      <c r="E18" s="282"/>
      <c r="F18" s="282"/>
    </row>
    <row r="19" spans="1:26">
      <c r="A19" s="1089" t="s">
        <v>109</v>
      </c>
      <c r="B19" s="287"/>
      <c r="C19" s="1092"/>
      <c r="D19" s="1092"/>
      <c r="E19" s="1092"/>
      <c r="F19" s="1092"/>
    </row>
    <row r="20" spans="1:26">
      <c r="A20" s="1089" t="s">
        <v>3207</v>
      </c>
      <c r="B20" s="287"/>
      <c r="C20" s="1092"/>
      <c r="D20" s="1092"/>
      <c r="E20" s="1092"/>
      <c r="F20" s="1092"/>
      <c r="G20" s="254"/>
      <c r="H20" s="254"/>
      <c r="I20" s="254"/>
      <c r="J20" s="1093"/>
      <c r="K20" s="1087"/>
      <c r="L20" s="1093"/>
    </row>
    <row r="21" spans="1:26">
      <c r="A21" s="193"/>
      <c r="B21" s="287"/>
      <c r="C21" s="287"/>
      <c r="D21" s="287"/>
      <c r="E21" s="287"/>
      <c r="F21" s="287"/>
      <c r="L21" s="254"/>
      <c r="M21" s="254"/>
    </row>
    <row r="22" spans="1:26">
      <c r="A22" s="1546" t="s">
        <v>5550</v>
      </c>
      <c r="B22" s="1096"/>
      <c r="E22" s="254"/>
      <c r="F22" s="254"/>
    </row>
    <row r="23" spans="1:26">
      <c r="A23" s="1096"/>
      <c r="B23" s="1096"/>
      <c r="E23" s="254"/>
      <c r="F23" s="254"/>
    </row>
    <row r="24" spans="1:26" s="164" customFormat="1" ht="43.2">
      <c r="A24" s="1261" t="s">
        <v>5046</v>
      </c>
      <c r="B24" s="176" t="s">
        <v>3189</v>
      </c>
      <c r="C24" s="942" t="s">
        <v>5047</v>
      </c>
      <c r="D24" s="942" t="s">
        <v>5061</v>
      </c>
      <c r="E24" s="1549" t="s">
        <v>5972</v>
      </c>
      <c r="F24" s="1549" t="s">
        <v>5970</v>
      </c>
      <c r="G24" s="942" t="s">
        <v>5062</v>
      </c>
      <c r="H24" s="1094" t="s">
        <v>149</v>
      </c>
      <c r="I24" s="1094" t="s">
        <v>5063</v>
      </c>
      <c r="J24" s="942" t="s">
        <v>5064</v>
      </c>
      <c r="K24" s="942" t="s">
        <v>5065</v>
      </c>
      <c r="L24" s="254"/>
      <c r="M24" s="254"/>
      <c r="N24" s="254"/>
      <c r="O24" s="254"/>
      <c r="P24" s="254"/>
      <c r="Q24" s="254"/>
      <c r="R24" s="254"/>
      <c r="S24" s="193"/>
      <c r="T24" s="254"/>
      <c r="U24" s="254"/>
      <c r="V24" s="254"/>
      <c r="W24" s="254"/>
      <c r="X24" s="254"/>
      <c r="Y24" s="254"/>
      <c r="Z24" s="254"/>
    </row>
    <row r="25" spans="1:26" s="666" customFormat="1">
      <c r="A25" s="168" t="s">
        <v>135</v>
      </c>
      <c r="B25" s="168" t="s">
        <v>134</v>
      </c>
      <c r="C25" s="168" t="s">
        <v>151</v>
      </c>
      <c r="D25" s="168" t="s">
        <v>150</v>
      </c>
      <c r="E25" s="1562" t="s">
        <v>6178</v>
      </c>
      <c r="F25" s="1562" t="s">
        <v>5968</v>
      </c>
      <c r="G25" s="168" t="s">
        <v>126</v>
      </c>
      <c r="H25" s="168" t="s">
        <v>125</v>
      </c>
      <c r="I25" s="168" t="s">
        <v>124</v>
      </c>
      <c r="J25" s="168" t="s">
        <v>123</v>
      </c>
      <c r="K25" s="168" t="s">
        <v>122</v>
      </c>
      <c r="L25" s="254"/>
      <c r="M25" s="254"/>
      <c r="N25" s="254"/>
      <c r="O25" s="254"/>
      <c r="P25" s="254"/>
      <c r="Q25" s="254"/>
      <c r="R25" s="254"/>
      <c r="S25" s="193"/>
      <c r="T25" s="254"/>
      <c r="U25" s="254"/>
      <c r="V25" s="254"/>
      <c r="W25" s="254"/>
      <c r="X25" s="254"/>
      <c r="Y25" s="254"/>
      <c r="Z25" s="254"/>
    </row>
    <row r="26" spans="1:26" s="666" customFormat="1">
      <c r="A26" s="1259"/>
      <c r="B26" s="1259"/>
      <c r="C26" s="1259"/>
      <c r="D26" s="1259"/>
      <c r="E26" s="1475"/>
      <c r="F26" s="1475"/>
      <c r="G26" s="1259"/>
      <c r="H26" s="1259"/>
      <c r="I26" s="1259"/>
      <c r="J26" s="1259"/>
      <c r="K26" s="1259"/>
      <c r="L26" s="254"/>
      <c r="M26" s="254"/>
      <c r="N26" s="254"/>
      <c r="O26" s="254"/>
      <c r="P26" s="254"/>
      <c r="Q26" s="254"/>
      <c r="R26" s="254"/>
      <c r="S26" s="193"/>
      <c r="T26" s="254"/>
      <c r="U26" s="254"/>
      <c r="V26" s="254"/>
      <c r="W26" s="254"/>
      <c r="X26" s="254"/>
      <c r="Y26" s="254"/>
      <c r="Z26" s="254"/>
    </row>
    <row r="27" spans="1:26" ht="43.2">
      <c r="A27" s="166" t="s">
        <v>349</v>
      </c>
      <c r="B27" s="166" t="s">
        <v>349</v>
      </c>
      <c r="C27" s="166" t="s">
        <v>349</v>
      </c>
      <c r="D27" s="282" t="s">
        <v>5066</v>
      </c>
      <c r="E27" s="33" t="s">
        <v>5535</v>
      </c>
      <c r="F27" s="33" t="s">
        <v>5969</v>
      </c>
      <c r="G27" s="33" t="s">
        <v>141</v>
      </c>
      <c r="H27" s="33" t="s">
        <v>5054</v>
      </c>
      <c r="I27" s="33" t="s">
        <v>91</v>
      </c>
      <c r="J27" s="33" t="s">
        <v>91</v>
      </c>
      <c r="K27" s="33" t="s">
        <v>79</v>
      </c>
      <c r="L27" s="254"/>
      <c r="M27" s="254"/>
      <c r="N27" s="254"/>
      <c r="O27" s="254"/>
      <c r="P27" s="254"/>
      <c r="Q27" s="254"/>
      <c r="R27" s="254"/>
      <c r="T27" s="254"/>
      <c r="U27" s="254"/>
      <c r="V27" s="254"/>
      <c r="W27" s="254"/>
      <c r="X27" s="254"/>
      <c r="Y27" s="254"/>
      <c r="Z27" s="254"/>
    </row>
    <row r="28" spans="1:26" ht="72">
      <c r="A28" s="1092" t="s">
        <v>5055</v>
      </c>
      <c r="B28" s="1092" t="s">
        <v>3202</v>
      </c>
      <c r="C28" s="1092" t="s">
        <v>5056</v>
      </c>
      <c r="D28" s="166" t="s">
        <v>5067</v>
      </c>
      <c r="E28" s="166"/>
      <c r="F28" s="166"/>
      <c r="G28" s="33" t="s">
        <v>5068</v>
      </c>
      <c r="H28" s="282"/>
      <c r="I28" s="33" t="s">
        <v>792</v>
      </c>
      <c r="J28" s="33" t="s">
        <v>90</v>
      </c>
      <c r="K28" s="33" t="s">
        <v>5069</v>
      </c>
      <c r="L28" s="254"/>
      <c r="M28" s="254"/>
      <c r="N28" s="254"/>
      <c r="O28" s="254"/>
      <c r="P28" s="254"/>
      <c r="Q28" s="254"/>
      <c r="R28" s="254"/>
      <c r="T28" s="254"/>
      <c r="U28" s="254"/>
      <c r="V28" s="254"/>
      <c r="W28" s="254"/>
      <c r="X28" s="254"/>
      <c r="Y28" s="254"/>
      <c r="Z28" s="254"/>
    </row>
    <row r="29" spans="1:26">
      <c r="A29" s="282"/>
      <c r="B29" s="282"/>
      <c r="C29" s="282"/>
      <c r="D29" s="166"/>
      <c r="E29" s="166"/>
      <c r="F29" s="166"/>
      <c r="G29" s="33"/>
      <c r="H29" s="282"/>
      <c r="I29" s="33" t="s">
        <v>90</v>
      </c>
      <c r="J29" s="33" t="s">
        <v>112</v>
      </c>
      <c r="K29" s="33"/>
      <c r="L29" s="254"/>
      <c r="M29" s="254"/>
      <c r="N29" s="254"/>
      <c r="O29" s="254"/>
      <c r="P29" s="254"/>
      <c r="Q29" s="254"/>
      <c r="R29" s="254"/>
      <c r="T29" s="254"/>
      <c r="U29" s="254"/>
      <c r="V29" s="254"/>
      <c r="W29" s="254"/>
      <c r="X29" s="254"/>
      <c r="Y29" s="254"/>
      <c r="Z29" s="254"/>
    </row>
    <row r="30" spans="1:26">
      <c r="A30" s="282"/>
      <c r="B30" s="282"/>
      <c r="C30" s="282"/>
      <c r="D30" s="282"/>
      <c r="E30" s="282"/>
      <c r="F30" s="282"/>
      <c r="G30" s="33"/>
      <c r="H30" s="282"/>
      <c r="I30" s="33" t="s">
        <v>5057</v>
      </c>
      <c r="J30" s="33"/>
      <c r="K30" s="33"/>
      <c r="L30" s="254"/>
      <c r="M30" s="254"/>
      <c r="N30" s="254"/>
      <c r="O30" s="254"/>
      <c r="P30" s="254"/>
      <c r="Q30" s="254"/>
      <c r="R30" s="254"/>
      <c r="T30" s="254"/>
      <c r="U30" s="254"/>
      <c r="V30" s="254"/>
      <c r="W30" s="254"/>
      <c r="X30" s="254"/>
      <c r="Y30" s="254"/>
      <c r="Z30" s="254"/>
    </row>
    <row r="31" spans="1:26">
      <c r="A31" s="282"/>
      <c r="B31" s="282"/>
      <c r="C31" s="282"/>
      <c r="D31" s="33"/>
      <c r="E31" s="33"/>
      <c r="F31" s="33"/>
      <c r="G31" s="33"/>
      <c r="H31" s="33"/>
      <c r="I31" s="254"/>
      <c r="J31" s="254"/>
      <c r="K31" s="254"/>
      <c r="L31" s="254"/>
      <c r="M31" s="254"/>
      <c r="N31" s="254"/>
      <c r="O31" s="254"/>
      <c r="Q31" s="254"/>
      <c r="R31" s="254"/>
      <c r="S31" s="254"/>
      <c r="T31" s="254"/>
      <c r="U31" s="254"/>
      <c r="V31" s="254"/>
      <c r="W31" s="254"/>
    </row>
    <row r="32" spans="1:26">
      <c r="A32" s="1" t="s">
        <v>5071</v>
      </c>
      <c r="B32" s="193"/>
      <c r="C32" s="193"/>
      <c r="D32" s="193"/>
      <c r="G32" s="1092"/>
      <c r="H32" s="257"/>
      <c r="J32" s="201"/>
      <c r="K32" s="257"/>
      <c r="L32" s="257"/>
      <c r="M32" s="254"/>
    </row>
    <row r="33" spans="1:27">
      <c r="A33" s="1089" t="s">
        <v>109</v>
      </c>
      <c r="B33" s="193"/>
      <c r="C33" s="193"/>
      <c r="D33" s="193"/>
      <c r="E33" s="1092"/>
      <c r="F33" s="1092"/>
      <c r="H33" s="201"/>
      <c r="I33" s="257"/>
      <c r="J33" s="257"/>
      <c r="K33" s="254"/>
    </row>
    <row r="34" spans="1:27">
      <c r="A34" s="1089" t="s">
        <v>3207</v>
      </c>
      <c r="B34" s="193"/>
      <c r="C34" s="193"/>
      <c r="D34" s="193"/>
      <c r="E34" s="1092"/>
      <c r="F34" s="1092"/>
      <c r="H34" s="201"/>
      <c r="I34" s="257"/>
      <c r="J34" s="257"/>
      <c r="K34" s="254"/>
    </row>
    <row r="35" spans="1:27">
      <c r="A35" s="193"/>
      <c r="B35" s="193"/>
      <c r="C35" s="193"/>
      <c r="D35" s="193"/>
      <c r="E35" s="254"/>
      <c r="F35" s="254"/>
      <c r="J35" s="751"/>
      <c r="K35" s="254"/>
    </row>
    <row r="36" spans="1:27">
      <c r="A36" s="165" t="s">
        <v>5072</v>
      </c>
      <c r="B36" s="193"/>
      <c r="C36" s="193"/>
      <c r="D36" s="193"/>
      <c r="E36" s="287"/>
      <c r="F36" s="287"/>
      <c r="G36" s="201"/>
      <c r="H36" s="257"/>
      <c r="I36" s="257"/>
      <c r="J36" s="254"/>
      <c r="K36" s="254"/>
      <c r="L36" s="254"/>
      <c r="M36" s="254"/>
      <c r="N36" s="254"/>
      <c r="O36" s="254"/>
      <c r="P36" s="254"/>
      <c r="R36" s="254"/>
      <c r="S36" s="254"/>
      <c r="T36" s="254"/>
      <c r="U36" s="254"/>
      <c r="V36" s="254"/>
      <c r="W36" s="254"/>
      <c r="X36" s="254"/>
    </row>
    <row r="37" spans="1:27">
      <c r="A37" s="193"/>
      <c r="E37" s="254"/>
      <c r="F37" s="254"/>
      <c r="G37" s="254"/>
      <c r="M37" s="254"/>
      <c r="N37" s="254"/>
      <c r="O37" s="254"/>
      <c r="P37" s="254"/>
      <c r="Q37" s="254"/>
      <c r="R37" s="254"/>
      <c r="S37" s="254"/>
      <c r="U37" s="254"/>
      <c r="V37" s="254"/>
      <c r="W37" s="254"/>
      <c r="X37" s="254"/>
      <c r="Y37" s="254"/>
      <c r="Z37" s="254"/>
      <c r="AA37" s="254"/>
    </row>
    <row r="38" spans="1:27" ht="43.2">
      <c r="A38" s="942" t="s">
        <v>5061</v>
      </c>
      <c r="B38" s="942" t="s">
        <v>5073</v>
      </c>
      <c r="C38" s="942" t="s">
        <v>5074</v>
      </c>
      <c r="D38" s="942" t="s">
        <v>5075</v>
      </c>
      <c r="E38" s="942" t="s">
        <v>5076</v>
      </c>
      <c r="F38" s="176" t="s">
        <v>2399</v>
      </c>
      <c r="G38" s="942" t="s">
        <v>2400</v>
      </c>
      <c r="H38" s="942" t="s">
        <v>2401</v>
      </c>
      <c r="J38" s="254"/>
      <c r="K38" s="254"/>
      <c r="L38" s="254"/>
      <c r="M38" s="254"/>
      <c r="N38" s="254"/>
      <c r="O38" s="254"/>
      <c r="P38" s="254"/>
      <c r="Q38" s="254"/>
      <c r="R38" s="254"/>
      <c r="T38" s="254"/>
      <c r="U38" s="254"/>
      <c r="V38" s="254"/>
      <c r="W38" s="254"/>
      <c r="X38" s="254"/>
    </row>
    <row r="39" spans="1:27">
      <c r="A39" s="168" t="s">
        <v>121</v>
      </c>
      <c r="B39" s="168" t="s">
        <v>120</v>
      </c>
      <c r="C39" s="168" t="s">
        <v>146</v>
      </c>
      <c r="D39" s="168" t="s">
        <v>145</v>
      </c>
      <c r="E39" s="168" t="s">
        <v>144</v>
      </c>
      <c r="F39" s="177" t="s">
        <v>931</v>
      </c>
      <c r="G39" s="168" t="s">
        <v>932</v>
      </c>
      <c r="H39" s="168" t="s">
        <v>933</v>
      </c>
      <c r="J39" s="254"/>
      <c r="K39" s="254"/>
      <c r="L39" s="254"/>
      <c r="M39" s="254"/>
      <c r="N39" s="254"/>
      <c r="O39" s="254"/>
      <c r="P39" s="254"/>
      <c r="Q39" s="254"/>
      <c r="R39" s="254"/>
      <c r="T39" s="254"/>
      <c r="U39" s="254"/>
      <c r="V39" s="254"/>
      <c r="W39" s="254"/>
      <c r="X39" s="254"/>
    </row>
    <row r="40" spans="1:27">
      <c r="A40" s="252"/>
      <c r="B40" s="252"/>
      <c r="C40" s="252"/>
      <c r="D40" s="252"/>
      <c r="E40" s="252"/>
      <c r="F40" s="252"/>
      <c r="G40" s="252"/>
      <c r="H40" s="252"/>
      <c r="J40" s="254"/>
      <c r="K40" s="254"/>
      <c r="L40" s="254"/>
      <c r="M40" s="254"/>
      <c r="N40" s="254"/>
      <c r="O40" s="254"/>
      <c r="P40" s="254"/>
      <c r="Q40" s="254"/>
      <c r="R40" s="254"/>
      <c r="T40" s="254"/>
      <c r="U40" s="254"/>
      <c r="V40" s="254"/>
      <c r="W40" s="254"/>
      <c r="X40" s="254"/>
    </row>
    <row r="41" spans="1:27" ht="43.2">
      <c r="A41" s="166" t="s">
        <v>349</v>
      </c>
      <c r="B41" s="33" t="s">
        <v>79</v>
      </c>
      <c r="C41" s="33" t="s">
        <v>5077</v>
      </c>
      <c r="D41" s="33" t="s">
        <v>3688</v>
      </c>
      <c r="E41" s="33" t="s">
        <v>79</v>
      </c>
      <c r="F41" s="12" t="s">
        <v>2517</v>
      </c>
      <c r="G41" s="33" t="s">
        <v>2518</v>
      </c>
      <c r="H41" s="41" t="s">
        <v>79</v>
      </c>
      <c r="J41" s="254"/>
      <c r="K41" s="254"/>
      <c r="L41" s="254"/>
      <c r="M41" s="254"/>
      <c r="N41" s="254"/>
      <c r="O41" s="254"/>
      <c r="P41" s="254"/>
      <c r="Q41" s="254"/>
      <c r="R41" s="254"/>
      <c r="T41" s="254"/>
      <c r="U41" s="254"/>
      <c r="V41" s="254"/>
      <c r="W41" s="254"/>
      <c r="X41" s="254"/>
    </row>
    <row r="42" spans="1:27" ht="28.8">
      <c r="A42" s="254" t="s">
        <v>5067</v>
      </c>
      <c r="B42" s="33" t="s">
        <v>5078</v>
      </c>
      <c r="C42" s="282"/>
      <c r="D42" s="282"/>
      <c r="E42" s="33" t="s">
        <v>2412</v>
      </c>
      <c r="F42" s="33"/>
      <c r="G42" s="33"/>
      <c r="H42" s="41" t="s">
        <v>2413</v>
      </c>
      <c r="J42" s="254"/>
      <c r="K42" s="254"/>
      <c r="L42" s="254"/>
      <c r="M42" s="254"/>
      <c r="N42" s="254"/>
      <c r="O42" s="254"/>
      <c r="P42" s="254"/>
      <c r="Q42" s="254"/>
      <c r="R42" s="254"/>
      <c r="T42" s="254"/>
      <c r="U42" s="254"/>
      <c r="V42" s="254"/>
      <c r="W42" s="254"/>
      <c r="X42" s="254"/>
    </row>
    <row r="43" spans="1:27">
      <c r="A43" s="166"/>
      <c r="B43" s="287"/>
      <c r="C43" s="287"/>
      <c r="D43" s="287"/>
      <c r="E43" s="287"/>
      <c r="F43" s="257"/>
      <c r="G43" s="201"/>
      <c r="H43" s="257"/>
      <c r="J43" s="257"/>
      <c r="K43" s="254"/>
      <c r="L43" s="254"/>
      <c r="M43" s="254"/>
      <c r="N43" s="254"/>
      <c r="O43" s="254"/>
      <c r="P43" s="254"/>
      <c r="Q43" s="254"/>
      <c r="S43" s="254"/>
      <c r="T43" s="254"/>
      <c r="U43" s="254"/>
      <c r="V43" s="254"/>
      <c r="W43" s="254"/>
      <c r="X43" s="254"/>
      <c r="Y43" s="254"/>
    </row>
    <row r="44" spans="1:27">
      <c r="A44" s="193"/>
      <c r="B44" s="287"/>
      <c r="C44" s="287"/>
      <c r="D44" s="287"/>
      <c r="E44" s="287"/>
      <c r="F44" s="287"/>
      <c r="H44" s="201"/>
      <c r="I44" s="257"/>
      <c r="J44" s="257"/>
      <c r="K44" s="254"/>
      <c r="L44" s="254"/>
      <c r="M44" s="254"/>
      <c r="N44" s="254"/>
      <c r="O44" s="254"/>
      <c r="P44" s="254"/>
      <c r="Q44" s="254"/>
      <c r="S44" s="254"/>
      <c r="T44" s="254"/>
      <c r="U44" s="254"/>
      <c r="V44" s="254"/>
      <c r="W44" s="254"/>
      <c r="X44" s="254"/>
      <c r="Y44" s="254"/>
    </row>
    <row r="45" spans="1:27">
      <c r="A45" s="193"/>
      <c r="B45" s="287"/>
      <c r="C45" s="287"/>
      <c r="D45" s="287"/>
      <c r="E45" s="287"/>
      <c r="F45" s="287"/>
      <c r="H45" s="201"/>
      <c r="I45" s="257"/>
      <c r="J45" s="257"/>
      <c r="K45" s="254"/>
      <c r="L45" s="254"/>
      <c r="M45" s="254"/>
      <c r="N45" s="254"/>
      <c r="O45" s="254"/>
      <c r="P45" s="254"/>
      <c r="Q45" s="254"/>
      <c r="S45" s="254"/>
      <c r="T45" s="254"/>
      <c r="U45" s="254"/>
      <c r="V45" s="254"/>
      <c r="W45" s="254"/>
      <c r="X45" s="254"/>
      <c r="Y45" s="254"/>
    </row>
    <row r="46" spans="1:27">
      <c r="A46" s="193"/>
      <c r="B46" s="193"/>
      <c r="C46" s="193"/>
      <c r="D46" s="193"/>
      <c r="E46" s="287"/>
      <c r="F46" s="287"/>
      <c r="G46" s="287"/>
      <c r="H46" s="287"/>
      <c r="I46" s="287"/>
      <c r="J46" s="287"/>
      <c r="K46" s="254"/>
      <c r="L46" s="254"/>
      <c r="M46" s="254"/>
      <c r="N46" s="254"/>
      <c r="O46" s="254"/>
      <c r="P46" s="254"/>
      <c r="Q46" s="254"/>
      <c r="R46" s="254"/>
      <c r="S46" s="254"/>
      <c r="T46" s="254"/>
      <c r="U46" s="254"/>
      <c r="W46" s="254"/>
      <c r="X46" s="254"/>
      <c r="Y46" s="254"/>
      <c r="Z46" s="254"/>
      <c r="AA46" s="254"/>
    </row>
    <row r="47" spans="1:27">
      <c r="A47" s="193"/>
      <c r="B47" s="193"/>
      <c r="C47" s="193"/>
      <c r="D47" s="193"/>
      <c r="E47" s="287"/>
      <c r="F47" s="287"/>
      <c r="G47" s="287"/>
      <c r="H47" s="287"/>
      <c r="I47" s="254"/>
      <c r="J47" s="254"/>
      <c r="K47" s="254"/>
      <c r="L47" s="254"/>
      <c r="M47" s="254"/>
      <c r="N47" s="254"/>
      <c r="O47" s="254"/>
      <c r="P47" s="254"/>
      <c r="Q47" s="254"/>
      <c r="R47" s="254"/>
      <c r="S47" s="254"/>
      <c r="U47" s="254"/>
      <c r="V47" s="254"/>
      <c r="W47" s="254"/>
      <c r="X47" s="254"/>
      <c r="Y47" s="254"/>
      <c r="Z47" s="254"/>
      <c r="AA47" s="254"/>
    </row>
    <row r="48" spans="1:27">
      <c r="A48" s="193"/>
      <c r="B48" s="193"/>
      <c r="C48" s="193"/>
      <c r="D48" s="193"/>
      <c r="E48" s="254"/>
      <c r="F48" s="254"/>
      <c r="G48" s="254"/>
      <c r="H48" s="254"/>
      <c r="I48" s="254"/>
      <c r="J48" s="254"/>
      <c r="K48" s="254"/>
      <c r="L48" s="254"/>
      <c r="M48" s="254"/>
      <c r="N48" s="254"/>
      <c r="O48" s="254"/>
      <c r="P48" s="254"/>
      <c r="Q48" s="254"/>
      <c r="R48" s="254"/>
      <c r="S48" s="254"/>
      <c r="U48" s="254"/>
      <c r="V48" s="254"/>
      <c r="W48" s="254"/>
      <c r="X48" s="254"/>
      <c r="Y48" s="254"/>
      <c r="Z48" s="254"/>
      <c r="AA48" s="254"/>
    </row>
    <row r="49" spans="1:27">
      <c r="A49" s="193"/>
      <c r="B49" s="287"/>
      <c r="C49" s="193"/>
      <c r="D49" s="193"/>
      <c r="E49" s="254"/>
      <c r="F49" s="254"/>
      <c r="G49" s="254"/>
      <c r="H49" s="254"/>
      <c r="I49" s="254"/>
      <c r="J49" s="254"/>
      <c r="K49" s="254"/>
      <c r="L49" s="254"/>
      <c r="M49" s="254"/>
      <c r="N49" s="254"/>
      <c r="O49" s="254"/>
      <c r="P49" s="254"/>
      <c r="Q49" s="254"/>
      <c r="R49" s="254"/>
      <c r="S49" s="254"/>
      <c r="U49" s="254"/>
      <c r="V49" s="254"/>
      <c r="W49" s="254"/>
      <c r="X49" s="254"/>
      <c r="Y49" s="254"/>
      <c r="Z49" s="254"/>
      <c r="AA49" s="254"/>
    </row>
    <row r="50" spans="1:27">
      <c r="A50" s="193"/>
      <c r="E50" s="254"/>
      <c r="F50" s="254"/>
    </row>
    <row r="51" spans="1:27">
      <c r="A51" s="193"/>
      <c r="E51" s="254"/>
      <c r="F51" s="254"/>
    </row>
  </sheetData>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9">
    <tabColor rgb="FFFFC000"/>
  </sheetPr>
  <dimension ref="A1:AW28"/>
  <sheetViews>
    <sheetView showGridLines="0" zoomScale="80" zoomScaleNormal="80" workbookViewId="0"/>
  </sheetViews>
  <sheetFormatPr defaultColWidth="9.33203125" defaultRowHeight="14.4"/>
  <cols>
    <col min="1" max="1" width="18.5546875" style="193" customWidth="1"/>
    <col min="2" max="5" width="18.5546875" style="254" customWidth="1"/>
    <col min="6" max="8" width="11.6640625" style="254" customWidth="1"/>
    <col min="9" max="9" width="13.33203125" style="254" customWidth="1"/>
    <col min="10" max="15" width="11.6640625" style="254" customWidth="1"/>
    <col min="16" max="16" width="15.33203125" style="254" customWidth="1"/>
    <col min="17" max="23" width="11.6640625" style="254" customWidth="1"/>
    <col min="24" max="25" width="12.33203125" style="254" customWidth="1"/>
    <col min="26" max="26" width="11.6640625" style="254" customWidth="1"/>
    <col min="27" max="27" width="16.88671875" style="254" customWidth="1"/>
    <col min="28" max="30" width="11.6640625" style="254" customWidth="1"/>
    <col min="31" max="31" width="18.6640625" style="254" customWidth="1"/>
    <col min="32" max="32" width="16.6640625" style="254" customWidth="1"/>
    <col min="33" max="33" width="15.88671875" style="254" customWidth="1"/>
    <col min="34" max="34" width="16.44140625" style="254" customWidth="1"/>
    <col min="35" max="35" width="12.6640625" style="254" customWidth="1"/>
    <col min="36" max="36" width="15.33203125" style="254" customWidth="1"/>
    <col min="40" max="43" width="15.5546875" style="254" customWidth="1"/>
    <col min="44" max="44" width="15.5546875" style="193" customWidth="1"/>
    <col min="45" max="16384" width="9.33203125" style="193"/>
  </cols>
  <sheetData>
    <row r="1" spans="1:49">
      <c r="A1" s="1" t="s">
        <v>1622</v>
      </c>
      <c r="B1" s="124"/>
    </row>
    <row r="2" spans="1:49">
      <c r="A2" s="945" t="s">
        <v>1621</v>
      </c>
    </row>
    <row r="4" spans="1:49">
      <c r="A4" s="1" t="s">
        <v>5079</v>
      </c>
    </row>
    <row r="5" spans="1:49">
      <c r="A5" s="36" t="s">
        <v>109</v>
      </c>
    </row>
    <row r="6" spans="1:49">
      <c r="A6" s="36" t="s">
        <v>3208</v>
      </c>
    </row>
    <row r="8" spans="1:49">
      <c r="A8" s="293" t="s">
        <v>1621</v>
      </c>
    </row>
    <row r="9" spans="1:49">
      <c r="AD9" s="193"/>
      <c r="AN9" s="193"/>
      <c r="AO9" s="193"/>
      <c r="AP9" s="193"/>
      <c r="AQ9" s="193"/>
    </row>
    <row r="10" spans="1:49" ht="86.4">
      <c r="A10" s="1095" t="s">
        <v>5046</v>
      </c>
      <c r="B10" s="942" t="s">
        <v>5080</v>
      </c>
      <c r="C10" s="1095" t="s">
        <v>5081</v>
      </c>
      <c r="D10" s="1095" t="s">
        <v>5082</v>
      </c>
      <c r="E10" s="1095" t="s">
        <v>164</v>
      </c>
      <c r="F10" s="942" t="s">
        <v>5083</v>
      </c>
      <c r="G10" s="942" t="s">
        <v>5048</v>
      </c>
      <c r="H10" s="1094" t="s">
        <v>3192</v>
      </c>
      <c r="I10" s="1095" t="s">
        <v>5084</v>
      </c>
      <c r="J10" s="1095" t="s">
        <v>5085</v>
      </c>
      <c r="K10" s="1095" t="s">
        <v>3193</v>
      </c>
      <c r="L10" s="1095" t="s">
        <v>3194</v>
      </c>
      <c r="M10" s="942" t="s">
        <v>149</v>
      </c>
      <c r="N10" s="942" t="s">
        <v>3196</v>
      </c>
      <c r="O10" s="1095" t="s">
        <v>5086</v>
      </c>
      <c r="P10" s="1704" t="s">
        <v>6387</v>
      </c>
      <c r="Q10" s="1094" t="s">
        <v>5087</v>
      </c>
      <c r="R10" s="1094" t="s">
        <v>5088</v>
      </c>
      <c r="S10" s="1094" t="s">
        <v>5089</v>
      </c>
      <c r="T10" s="1094" t="s">
        <v>5090</v>
      </c>
      <c r="U10" s="1094" t="s">
        <v>5091</v>
      </c>
      <c r="V10" s="1094" t="s">
        <v>5092</v>
      </c>
      <c r="W10" s="1094" t="s">
        <v>5093</v>
      </c>
      <c r="X10" s="1094" t="s">
        <v>5094</v>
      </c>
      <c r="Y10" s="1107" t="s">
        <v>5138</v>
      </c>
      <c r="Z10" s="1094" t="s">
        <v>5095</v>
      </c>
      <c r="AA10" s="1706" t="s">
        <v>6360</v>
      </c>
      <c r="AB10" s="1094" t="s">
        <v>5096</v>
      </c>
      <c r="AC10" s="1094" t="s">
        <v>5097</v>
      </c>
      <c r="AD10" s="1094" t="s">
        <v>5098</v>
      </c>
      <c r="AE10" s="1107" t="s">
        <v>6359</v>
      </c>
      <c r="AF10" s="1107" t="s">
        <v>5136</v>
      </c>
      <c r="AG10" s="1107" t="s">
        <v>5137</v>
      </c>
      <c r="AH10" s="1107" t="s">
        <v>5139</v>
      </c>
      <c r="AI10" s="1107" t="s">
        <v>5140</v>
      </c>
      <c r="AJ10" s="1107" t="s">
        <v>5141</v>
      </c>
      <c r="AP10" s="193"/>
      <c r="AQ10" s="193"/>
    </row>
    <row r="11" spans="1:49" s="164" customFormat="1">
      <c r="A11" s="168" t="s">
        <v>13</v>
      </c>
      <c r="B11" s="168" t="s">
        <v>89</v>
      </c>
      <c r="C11" s="168" t="s">
        <v>107</v>
      </c>
      <c r="D11" s="168" t="s">
        <v>88</v>
      </c>
      <c r="E11" s="168" t="s">
        <v>85</v>
      </c>
      <c r="F11" s="168" t="s">
        <v>87</v>
      </c>
      <c r="G11" s="168" t="s">
        <v>86</v>
      </c>
      <c r="H11" s="168" t="s">
        <v>84</v>
      </c>
      <c r="I11" s="168" t="s">
        <v>83</v>
      </c>
      <c r="J11" s="168" t="s">
        <v>82</v>
      </c>
      <c r="K11" s="168" t="s">
        <v>81</v>
      </c>
      <c r="L11" s="168" t="s">
        <v>80</v>
      </c>
      <c r="M11" s="168" t="s">
        <v>137</v>
      </c>
      <c r="N11" s="168" t="s">
        <v>136</v>
      </c>
      <c r="O11" s="168" t="s">
        <v>135</v>
      </c>
      <c r="P11" s="168" t="s">
        <v>134</v>
      </c>
      <c r="Q11" s="168" t="s">
        <v>151</v>
      </c>
      <c r="R11" s="168" t="s">
        <v>150</v>
      </c>
      <c r="S11" s="168" t="s">
        <v>148</v>
      </c>
      <c r="T11" s="168" t="s">
        <v>133</v>
      </c>
      <c r="U11" s="168" t="s">
        <v>128</v>
      </c>
      <c r="V11" s="168" t="s">
        <v>127</v>
      </c>
      <c r="W11" s="168" t="s">
        <v>126</v>
      </c>
      <c r="X11" s="168" t="s">
        <v>125</v>
      </c>
      <c r="Y11" s="2016" t="s">
        <v>2710</v>
      </c>
      <c r="Z11" s="2016" t="s">
        <v>124</v>
      </c>
      <c r="AA11" s="2016" t="s">
        <v>123</v>
      </c>
      <c r="AB11" s="2016" t="s">
        <v>933</v>
      </c>
      <c r="AC11" s="2016" t="s">
        <v>934</v>
      </c>
      <c r="AD11" s="2016" t="s">
        <v>935</v>
      </c>
      <c r="AE11" s="2016" t="s">
        <v>936</v>
      </c>
      <c r="AF11" s="2016" t="s">
        <v>937</v>
      </c>
      <c r="AG11" s="2016" t="s">
        <v>960</v>
      </c>
      <c r="AH11" s="2016" t="s">
        <v>964</v>
      </c>
      <c r="AI11" s="2016" t="s">
        <v>967</v>
      </c>
      <c r="AJ11" s="2016" t="s">
        <v>2499</v>
      </c>
    </row>
    <row r="12" spans="1:49">
      <c r="A12" s="1091"/>
      <c r="B12" s="1091"/>
      <c r="C12" s="1091"/>
      <c r="D12" s="1091"/>
      <c r="E12" s="1091"/>
      <c r="F12" s="1091"/>
      <c r="G12" s="1091"/>
      <c r="H12" s="1091"/>
      <c r="I12" s="1091"/>
      <c r="J12" s="1091"/>
      <c r="K12" s="1091"/>
      <c r="L12" s="1091"/>
      <c r="M12" s="1091"/>
      <c r="N12" s="1091"/>
      <c r="O12" s="1091"/>
      <c r="P12" s="1091"/>
      <c r="Q12" s="1091"/>
      <c r="R12" s="1091"/>
      <c r="S12" s="1091"/>
      <c r="T12" s="1091"/>
      <c r="U12" s="1091"/>
      <c r="V12" s="1091"/>
      <c r="W12" s="1091"/>
      <c r="X12" s="1091"/>
      <c r="Y12" s="1106"/>
      <c r="Z12" s="1091"/>
      <c r="AA12" s="1091"/>
      <c r="AB12" s="1091"/>
      <c r="AC12" s="1091"/>
      <c r="AD12" s="1091"/>
      <c r="AE12" s="1106"/>
      <c r="AF12" s="1106"/>
      <c r="AG12" s="1106"/>
      <c r="AH12" s="1106"/>
      <c r="AI12" s="1106"/>
      <c r="AJ12" s="1106"/>
      <c r="AP12" s="193"/>
      <c r="AQ12" s="193"/>
    </row>
    <row r="13" spans="1:49" ht="100.8">
      <c r="A13" s="166" t="s">
        <v>349</v>
      </c>
      <c r="B13" s="166" t="s">
        <v>349</v>
      </c>
      <c r="C13" s="166" t="s">
        <v>5099</v>
      </c>
      <c r="D13" s="166" t="s">
        <v>5099</v>
      </c>
      <c r="E13" s="166" t="s">
        <v>349</v>
      </c>
      <c r="F13" s="33" t="s">
        <v>114</v>
      </c>
      <c r="G13" s="33" t="s">
        <v>5052</v>
      </c>
      <c r="H13" s="33" t="s">
        <v>79</v>
      </c>
      <c r="I13" s="33" t="s">
        <v>5100</v>
      </c>
      <c r="J13" s="33" t="s">
        <v>79</v>
      </c>
      <c r="K13" s="33" t="s">
        <v>78</v>
      </c>
      <c r="L13" s="33" t="s">
        <v>78</v>
      </c>
      <c r="M13" s="33" t="s">
        <v>5054</v>
      </c>
      <c r="N13" s="33" t="s">
        <v>3201</v>
      </c>
      <c r="O13" s="33" t="s">
        <v>91</v>
      </c>
      <c r="P13" s="33" t="s">
        <v>91</v>
      </c>
      <c r="Q13" s="33" t="s">
        <v>91</v>
      </c>
      <c r="R13" s="33" t="s">
        <v>141</v>
      </c>
      <c r="S13" s="33" t="s">
        <v>91</v>
      </c>
      <c r="T13" s="33" t="s">
        <v>141</v>
      </c>
      <c r="U13" s="33" t="s">
        <v>91</v>
      </c>
      <c r="V13" s="33" t="s">
        <v>141</v>
      </c>
      <c r="W13" s="33" t="s">
        <v>91</v>
      </c>
      <c r="X13" s="33" t="s">
        <v>91</v>
      </c>
      <c r="Y13" s="33" t="s">
        <v>91</v>
      </c>
      <c r="Z13" s="33" t="s">
        <v>114</v>
      </c>
      <c r="AA13" s="33" t="s">
        <v>79</v>
      </c>
      <c r="AB13" s="33" t="s">
        <v>141</v>
      </c>
      <c r="AC13" s="33" t="s">
        <v>141</v>
      </c>
      <c r="AD13" s="33" t="s">
        <v>5101</v>
      </c>
      <c r="AE13" s="162" t="s">
        <v>5553</v>
      </c>
      <c r="AF13" s="33" t="s">
        <v>141</v>
      </c>
      <c r="AG13" s="33" t="s">
        <v>141</v>
      </c>
      <c r="AH13" s="33" t="s">
        <v>141</v>
      </c>
      <c r="AI13" s="33" t="s">
        <v>141</v>
      </c>
      <c r="AJ13" s="33" t="s">
        <v>141</v>
      </c>
      <c r="AP13" s="193"/>
      <c r="AQ13" s="193"/>
    </row>
    <row r="14" spans="1:49" ht="86.4">
      <c r="A14" s="193" t="s">
        <v>5055</v>
      </c>
      <c r="B14" s="193" t="s">
        <v>5102</v>
      </c>
      <c r="C14" s="193" t="s">
        <v>5103</v>
      </c>
      <c r="D14" s="193" t="s">
        <v>5104</v>
      </c>
      <c r="E14" s="193" t="s">
        <v>165</v>
      </c>
      <c r="F14" s="33" t="s">
        <v>5105</v>
      </c>
      <c r="G14" s="282"/>
      <c r="H14" s="33" t="s">
        <v>3204</v>
      </c>
      <c r="I14" s="282"/>
      <c r="J14" s="33" t="s">
        <v>5106</v>
      </c>
      <c r="K14" s="33" t="s">
        <v>2566</v>
      </c>
      <c r="L14" s="33" t="s">
        <v>2567</v>
      </c>
      <c r="M14" s="282"/>
      <c r="N14" s="282"/>
      <c r="O14" s="33" t="s">
        <v>5107</v>
      </c>
      <c r="P14" s="33" t="s">
        <v>5108</v>
      </c>
      <c r="Q14" s="33" t="s">
        <v>5109</v>
      </c>
      <c r="R14" s="33" t="s">
        <v>5110</v>
      </c>
      <c r="S14" s="33" t="s">
        <v>5111</v>
      </c>
      <c r="T14" s="33" t="s">
        <v>5111</v>
      </c>
      <c r="U14" s="33" t="s">
        <v>5112</v>
      </c>
      <c r="V14" s="33" t="s">
        <v>5112</v>
      </c>
      <c r="W14" s="33" t="s">
        <v>5113</v>
      </c>
      <c r="X14" s="33" t="s">
        <v>5114</v>
      </c>
      <c r="Y14" s="162" t="s">
        <v>5973</v>
      </c>
      <c r="Z14" s="33" t="s">
        <v>5115</v>
      </c>
      <c r="AA14" s="33" t="s">
        <v>5116</v>
      </c>
      <c r="AB14" s="33" t="s">
        <v>5117</v>
      </c>
      <c r="AC14" s="33" t="s">
        <v>5118</v>
      </c>
      <c r="AD14" s="282"/>
      <c r="AE14" s="33"/>
      <c r="AF14" s="162" t="s">
        <v>5557</v>
      </c>
      <c r="AG14" s="162" t="s">
        <v>5558</v>
      </c>
      <c r="AH14" s="162" t="s">
        <v>5554</v>
      </c>
      <c r="AI14" s="162" t="s">
        <v>5555</v>
      </c>
      <c r="AJ14" s="162" t="s">
        <v>5556</v>
      </c>
      <c r="AR14" s="254"/>
      <c r="AS14" s="254"/>
      <c r="AT14" s="254"/>
      <c r="AU14" s="254"/>
      <c r="AV14" s="254"/>
      <c r="AW14" s="254"/>
    </row>
    <row r="15" spans="1:49" ht="72">
      <c r="A15" s="282"/>
      <c r="B15" s="282"/>
      <c r="C15" s="282"/>
      <c r="D15" s="282"/>
      <c r="E15" s="193" t="s">
        <v>5119</v>
      </c>
      <c r="F15" s="282"/>
      <c r="G15" s="282"/>
      <c r="H15" s="282"/>
      <c r="I15" s="282"/>
      <c r="J15" s="282"/>
      <c r="K15" s="282"/>
      <c r="L15" s="33"/>
      <c r="M15" s="33"/>
      <c r="N15" s="33"/>
      <c r="O15" s="33" t="s">
        <v>90</v>
      </c>
      <c r="P15" s="33" t="s">
        <v>90</v>
      </c>
      <c r="Q15" s="33" t="s">
        <v>5120</v>
      </c>
      <c r="R15" s="33"/>
      <c r="S15" s="33" t="s">
        <v>5120</v>
      </c>
      <c r="T15" s="33" t="s">
        <v>5120</v>
      </c>
      <c r="U15" s="33" t="s">
        <v>5120</v>
      </c>
      <c r="V15" s="33" t="s">
        <v>5120</v>
      </c>
      <c r="W15" s="33" t="s">
        <v>5120</v>
      </c>
      <c r="X15" s="33" t="s">
        <v>5120</v>
      </c>
      <c r="Z15" s="33"/>
      <c r="AA15" s="33"/>
      <c r="AD15" s="282"/>
      <c r="AK15" s="254"/>
      <c r="AL15" s="254"/>
      <c r="AM15" s="254"/>
      <c r="AN15" s="282"/>
      <c r="AO15" s="282"/>
      <c r="AR15" s="254"/>
      <c r="AS15" s="254"/>
      <c r="AT15" s="254"/>
      <c r="AU15" s="254"/>
      <c r="AV15" s="254"/>
      <c r="AW15" s="254"/>
    </row>
    <row r="16" spans="1:49" ht="28.8">
      <c r="A16" s="282"/>
      <c r="B16" s="282"/>
      <c r="C16" s="282"/>
      <c r="D16" s="282"/>
      <c r="E16" s="282"/>
      <c r="F16" s="282"/>
      <c r="G16" s="282"/>
      <c r="H16" s="282"/>
      <c r="I16" s="282"/>
      <c r="J16" s="282"/>
      <c r="K16" s="282"/>
      <c r="L16" s="1098"/>
      <c r="M16" s="1098"/>
      <c r="N16" s="1098"/>
      <c r="O16" s="33" t="s">
        <v>5121</v>
      </c>
      <c r="P16" s="33" t="s">
        <v>5121</v>
      </c>
      <c r="Q16" s="33" t="s">
        <v>90</v>
      </c>
      <c r="R16" s="33"/>
      <c r="S16" s="33" t="s">
        <v>90</v>
      </c>
      <c r="T16" s="33"/>
      <c r="U16" s="33" t="s">
        <v>90</v>
      </c>
      <c r="V16" s="33"/>
      <c r="W16" s="33" t="s">
        <v>90</v>
      </c>
      <c r="X16" s="33" t="s">
        <v>90</v>
      </c>
      <c r="Y16" s="282"/>
      <c r="Z16" s="33"/>
      <c r="AA16" s="33"/>
      <c r="AB16" s="282"/>
      <c r="AC16" s="282"/>
      <c r="AD16" s="282"/>
      <c r="AE16" s="282"/>
      <c r="AH16" s="282"/>
      <c r="AI16" s="282"/>
      <c r="AJ16" s="282"/>
      <c r="AN16" s="282"/>
      <c r="AO16" s="282"/>
      <c r="AR16" s="254"/>
    </row>
    <row r="17" spans="1:44">
      <c r="A17" s="282"/>
      <c r="B17" s="282"/>
      <c r="C17" s="282"/>
      <c r="D17" s="282"/>
      <c r="E17" s="282"/>
      <c r="F17" s="282"/>
      <c r="G17" s="282"/>
      <c r="H17" s="282"/>
      <c r="I17" s="282"/>
      <c r="J17" s="282"/>
      <c r="K17" s="282"/>
      <c r="L17" s="282"/>
      <c r="M17" s="282"/>
      <c r="N17" s="282"/>
      <c r="O17" s="33"/>
      <c r="P17" s="33"/>
      <c r="Q17" s="33"/>
      <c r="R17" s="33"/>
      <c r="S17" s="33"/>
      <c r="T17" s="33"/>
      <c r="U17" s="33"/>
      <c r="V17" s="33"/>
      <c r="W17" s="33"/>
      <c r="X17" s="33"/>
      <c r="Y17" s="282"/>
      <c r="Z17" s="33"/>
      <c r="AA17" s="33"/>
      <c r="AB17" s="282"/>
      <c r="AC17" s="282"/>
      <c r="AD17" s="282"/>
      <c r="AE17" s="282"/>
      <c r="AF17" s="282"/>
      <c r="AG17" s="282"/>
      <c r="AH17" s="282"/>
      <c r="AI17" s="282"/>
      <c r="AJ17" s="282"/>
      <c r="AR17" s="254"/>
    </row>
    <row r="18" spans="1:44">
      <c r="O18" s="33"/>
      <c r="P18" s="33"/>
      <c r="Q18" s="33"/>
      <c r="R18" s="33"/>
      <c r="S18" s="33"/>
      <c r="T18" s="33"/>
      <c r="U18" s="33"/>
      <c r="V18" s="33"/>
      <c r="W18" s="33"/>
      <c r="X18" s="33"/>
      <c r="Y18" s="33"/>
      <c r="Z18" s="33"/>
      <c r="AA18" s="33"/>
    </row>
    <row r="19" spans="1:44">
      <c r="O19" s="33"/>
      <c r="P19" s="33"/>
      <c r="Q19" s="33"/>
      <c r="R19" s="33"/>
      <c r="S19" s="33"/>
      <c r="T19" s="33"/>
      <c r="U19" s="33"/>
      <c r="V19" s="33"/>
      <c r="W19" s="33"/>
      <c r="X19" s="33"/>
      <c r="Y19" s="33"/>
      <c r="Z19" s="33"/>
      <c r="AA19" s="33"/>
    </row>
    <row r="22" spans="1:44">
      <c r="B22" s="282"/>
      <c r="C22" s="282"/>
      <c r="D22" s="282"/>
      <c r="E22" s="282"/>
      <c r="F22" s="282"/>
      <c r="G22" s="282"/>
      <c r="H22" s="282"/>
      <c r="I22" s="282"/>
      <c r="J22" s="282"/>
      <c r="K22" s="282"/>
      <c r="L22" s="282"/>
      <c r="M22" s="282"/>
      <c r="N22" s="282"/>
      <c r="O22" s="282"/>
      <c r="P22" s="33"/>
      <c r="Q22" s="33"/>
      <c r="R22" s="33"/>
      <c r="S22" s="33"/>
      <c r="T22" s="33"/>
      <c r="U22" s="33"/>
      <c r="V22" s="33"/>
      <c r="W22" s="33"/>
      <c r="X22" s="33"/>
      <c r="Y22" s="33"/>
      <c r="Z22" s="33"/>
      <c r="AA22" s="33"/>
      <c r="AB22" s="282"/>
      <c r="AC22" s="282"/>
      <c r="AD22" s="282"/>
      <c r="AE22" s="282"/>
      <c r="AF22" s="282"/>
      <c r="AG22" s="282"/>
      <c r="AH22" s="282"/>
      <c r="AI22" s="282"/>
      <c r="AJ22" s="282"/>
      <c r="AR22" s="254"/>
    </row>
    <row r="23" spans="1:44">
      <c r="A23" s="282"/>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Q23" s="193"/>
    </row>
    <row r="24" spans="1:44">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P24" s="193"/>
      <c r="AQ24" s="193"/>
    </row>
    <row r="25" spans="1:44">
      <c r="A25" s="254"/>
      <c r="M25" s="287"/>
      <c r="N25" s="287"/>
      <c r="O25" s="1077"/>
      <c r="P25" s="1077"/>
      <c r="Q25" s="257"/>
      <c r="R25" s="257"/>
      <c r="S25" s="257"/>
      <c r="T25" s="257"/>
      <c r="U25" s="257"/>
      <c r="V25" s="257"/>
      <c r="W25" s="257"/>
      <c r="X25" s="257"/>
      <c r="Y25" s="257"/>
      <c r="AO25" s="193"/>
      <c r="AP25" s="193"/>
      <c r="AQ25" s="193"/>
    </row>
    <row r="26" spans="1:44">
      <c r="A26" s="254"/>
      <c r="M26" s="287"/>
      <c r="N26" s="287"/>
      <c r="O26" s="1077"/>
      <c r="P26" s="1077"/>
      <c r="Q26" s="257"/>
      <c r="R26" s="257"/>
      <c r="S26" s="257"/>
      <c r="T26" s="257"/>
      <c r="U26" s="257"/>
      <c r="V26" s="257"/>
      <c r="W26" s="257"/>
      <c r="X26" s="257"/>
      <c r="Y26" s="257"/>
      <c r="AO26" s="193"/>
      <c r="AP26" s="193"/>
      <c r="AQ26" s="193"/>
    </row>
    <row r="27" spans="1:44">
      <c r="A27" s="254"/>
      <c r="M27" s="287"/>
      <c r="N27" s="287"/>
      <c r="O27" s="1077"/>
      <c r="P27" s="1077"/>
      <c r="Q27" s="257"/>
      <c r="R27" s="257"/>
      <c r="S27" s="257"/>
      <c r="T27" s="257"/>
      <c r="U27" s="257"/>
      <c r="V27" s="257"/>
      <c r="W27" s="257"/>
      <c r="X27" s="257"/>
      <c r="Y27" s="257"/>
      <c r="AO27" s="193"/>
      <c r="AP27" s="193"/>
      <c r="AQ27" s="193"/>
    </row>
    <row r="28" spans="1:44">
      <c r="A28" s="254"/>
      <c r="M28" s="287"/>
      <c r="N28" s="287"/>
      <c r="O28" s="1077"/>
      <c r="P28" s="1077"/>
      <c r="Q28" s="257"/>
      <c r="R28" s="257"/>
      <c r="S28" s="257"/>
      <c r="T28" s="257"/>
      <c r="U28" s="257"/>
      <c r="V28" s="257"/>
      <c r="W28" s="257"/>
      <c r="X28" s="257"/>
      <c r="Y28" s="257"/>
      <c r="AO28" s="193"/>
      <c r="AP28" s="193"/>
      <c r="AQ28" s="193"/>
    </row>
  </sheetData>
  <phoneticPr fontId="43" type="noConversion"/>
  <pageMargins left="0.7" right="0.7" top="0.75" bottom="0.75" header="0.3" footer="0.3"/>
  <pageSetup paperSize="9" orientation="portrait" verticalDpi="90"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80">
    <tabColor rgb="FFFFC000"/>
  </sheetPr>
  <dimension ref="A1:AQ30"/>
  <sheetViews>
    <sheetView showGridLines="0" zoomScale="80" zoomScaleNormal="80" workbookViewId="0"/>
  </sheetViews>
  <sheetFormatPr defaultColWidth="9.33203125" defaultRowHeight="14.4"/>
  <cols>
    <col min="1" max="1" width="20.44140625" style="193" customWidth="1"/>
    <col min="2" max="6" width="20.44140625" style="254" customWidth="1"/>
    <col min="7" max="7" width="28.109375" style="254" customWidth="1"/>
    <col min="8" max="13" width="20.44140625" style="254" customWidth="1"/>
    <col min="14" max="15" width="15.5546875" style="254" customWidth="1"/>
    <col min="16" max="17" width="25.5546875" style="254" customWidth="1"/>
    <col min="18" max="18" width="27" style="254" customWidth="1"/>
    <col min="19" max="19" width="15.5546875" style="254" customWidth="1"/>
    <col min="20" max="20" width="24.5546875" style="254" customWidth="1"/>
    <col min="21" max="43" width="15.5546875" style="254" customWidth="1"/>
    <col min="44" max="44" width="15.5546875" style="193" customWidth="1"/>
    <col min="45" max="16384" width="9.33203125" style="193"/>
  </cols>
  <sheetData>
    <row r="1" spans="1:43">
      <c r="A1" s="1" t="s">
        <v>1625</v>
      </c>
      <c r="B1" s="124"/>
      <c r="AP1" s="193"/>
      <c r="AQ1" s="193"/>
    </row>
    <row r="2" spans="1:43">
      <c r="A2" s="945" t="s">
        <v>1624</v>
      </c>
      <c r="H2" s="1096"/>
      <c r="AP2" s="193"/>
      <c r="AQ2" s="193"/>
    </row>
    <row r="3" spans="1:43">
      <c r="AO3" s="193"/>
      <c r="AP3" s="193"/>
      <c r="AQ3" s="193"/>
    </row>
    <row r="4" spans="1:43">
      <c r="A4" s="1" t="s">
        <v>5122</v>
      </c>
      <c r="AO4" s="193"/>
      <c r="AP4" s="193"/>
      <c r="AQ4" s="193"/>
    </row>
    <row r="5" spans="1:43">
      <c r="A5" s="1089" t="s">
        <v>109</v>
      </c>
      <c r="AO5" s="193"/>
      <c r="AP5" s="193"/>
      <c r="AQ5" s="193"/>
    </row>
    <row r="6" spans="1:43">
      <c r="A6" s="1089" t="s">
        <v>3208</v>
      </c>
      <c r="AO6" s="193"/>
      <c r="AP6" s="193"/>
      <c r="AQ6" s="193"/>
    </row>
    <row r="7" spans="1:43">
      <c r="AO7" s="193"/>
      <c r="AP7" s="193"/>
      <c r="AQ7" s="193"/>
    </row>
    <row r="8" spans="1:43">
      <c r="A8" s="945" t="s">
        <v>1624</v>
      </c>
      <c r="AO8" s="193"/>
      <c r="AP8" s="193"/>
      <c r="AQ8" s="193"/>
    </row>
    <row r="9" spans="1:43">
      <c r="A9" s="945"/>
      <c r="B9" s="945"/>
      <c r="AP9" s="193"/>
      <c r="AQ9" s="193"/>
    </row>
    <row r="10" spans="1:43">
      <c r="B10" s="193"/>
      <c r="AP10" s="193"/>
      <c r="AQ10" s="193"/>
    </row>
    <row r="11" spans="1:43" ht="43.2">
      <c r="A11" s="943" t="s">
        <v>152</v>
      </c>
      <c r="B11" s="1095" t="s">
        <v>5046</v>
      </c>
      <c r="C11" s="942" t="s">
        <v>5080</v>
      </c>
      <c r="D11" s="1095" t="s">
        <v>5081</v>
      </c>
      <c r="E11" s="1095" t="s">
        <v>5082</v>
      </c>
      <c r="F11" s="942" t="s">
        <v>5061</v>
      </c>
      <c r="G11" s="942" t="s">
        <v>5123</v>
      </c>
      <c r="H11" s="942" t="s">
        <v>5062</v>
      </c>
      <c r="I11" s="942" t="s">
        <v>5124</v>
      </c>
      <c r="J11" s="942" t="s">
        <v>5125</v>
      </c>
      <c r="K11" s="942" t="s">
        <v>5126</v>
      </c>
      <c r="L11" s="942" t="s">
        <v>5127</v>
      </c>
      <c r="M11" s="942" t="s">
        <v>5065</v>
      </c>
      <c r="N11" s="1097" t="s">
        <v>5128</v>
      </c>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row>
    <row r="12" spans="1:43">
      <c r="A12" s="1099" t="s">
        <v>1304</v>
      </c>
      <c r="B12" s="1100" t="s">
        <v>13</v>
      </c>
      <c r="C12" s="1100" t="s">
        <v>89</v>
      </c>
      <c r="D12" s="1100" t="s">
        <v>107</v>
      </c>
      <c r="E12" s="1100" t="s">
        <v>88</v>
      </c>
      <c r="F12" s="1100" t="s">
        <v>87</v>
      </c>
      <c r="G12" s="1100" t="s">
        <v>136</v>
      </c>
      <c r="H12" s="1100" t="s">
        <v>82</v>
      </c>
      <c r="I12" s="1100" t="s">
        <v>81</v>
      </c>
      <c r="J12" s="1100" t="s">
        <v>80</v>
      </c>
      <c r="K12" s="1100" t="s">
        <v>137</v>
      </c>
      <c r="L12" s="1100" t="s">
        <v>134</v>
      </c>
      <c r="M12" s="1100" t="s">
        <v>151</v>
      </c>
      <c r="N12" s="1100" t="s">
        <v>145</v>
      </c>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row>
    <row r="13" spans="1:43">
      <c r="A13" s="1101"/>
      <c r="B13" s="1101"/>
      <c r="C13" s="1101"/>
      <c r="D13" s="1101"/>
      <c r="E13" s="1101"/>
      <c r="F13" s="1101"/>
      <c r="G13" s="1101"/>
      <c r="H13" s="1101"/>
      <c r="I13" s="1101"/>
      <c r="J13" s="1101"/>
      <c r="K13" s="1101"/>
      <c r="L13" s="1101"/>
      <c r="M13" s="1101"/>
      <c r="N13" s="1101"/>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row>
    <row r="14" spans="1:43" ht="43.2">
      <c r="A14" s="2" t="s">
        <v>350</v>
      </c>
      <c r="B14" s="166" t="s">
        <v>348</v>
      </c>
      <c r="C14" s="166" t="s">
        <v>348</v>
      </c>
      <c r="D14" s="166" t="s">
        <v>1066</v>
      </c>
      <c r="E14" s="166" t="s">
        <v>1066</v>
      </c>
      <c r="F14" s="166" t="s">
        <v>5129</v>
      </c>
      <c r="G14" s="166" t="s">
        <v>1066</v>
      </c>
      <c r="H14" s="33" t="s">
        <v>141</v>
      </c>
      <c r="I14" s="33" t="s">
        <v>91</v>
      </c>
      <c r="J14" s="33" t="s">
        <v>5130</v>
      </c>
      <c r="K14" s="33" t="s">
        <v>79</v>
      </c>
      <c r="L14" s="33" t="s">
        <v>91</v>
      </c>
      <c r="M14" s="33" t="s">
        <v>79</v>
      </c>
      <c r="N14" s="33" t="s">
        <v>79</v>
      </c>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row>
    <row r="15" spans="1:43" ht="187.2">
      <c r="A15" s="275" t="s">
        <v>5131</v>
      </c>
      <c r="B15" s="1092" t="s">
        <v>5055</v>
      </c>
      <c r="C15" s="1092" t="s">
        <v>5102</v>
      </c>
      <c r="D15" s="1092" t="s">
        <v>5103</v>
      </c>
      <c r="E15" s="1092" t="s">
        <v>5104</v>
      </c>
      <c r="F15" s="1092" t="s">
        <v>5067</v>
      </c>
      <c r="G15" s="1092" t="s">
        <v>5132</v>
      </c>
      <c r="H15" s="33" t="s">
        <v>5068</v>
      </c>
      <c r="I15" s="33" t="s">
        <v>5113</v>
      </c>
      <c r="J15" s="33"/>
      <c r="K15" s="33" t="s">
        <v>5133</v>
      </c>
      <c r="L15" s="33" t="s">
        <v>5108</v>
      </c>
      <c r="M15" s="33" t="s">
        <v>5069</v>
      </c>
      <c r="N15" s="33" t="s">
        <v>2447</v>
      </c>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row>
    <row r="16" spans="1:43" ht="43.2">
      <c r="A16" s="282"/>
      <c r="B16" s="282"/>
      <c r="C16" s="282"/>
      <c r="D16" s="282"/>
      <c r="E16" s="282"/>
      <c r="F16" s="166"/>
      <c r="G16" s="166"/>
      <c r="H16" s="33"/>
      <c r="I16" s="33" t="s">
        <v>5120</v>
      </c>
      <c r="J16" s="33"/>
      <c r="K16" s="33"/>
      <c r="L16" s="33" t="s">
        <v>90</v>
      </c>
      <c r="M16" s="3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row>
    <row r="17" spans="1:43">
      <c r="B17" s="193"/>
      <c r="C17" s="282"/>
      <c r="D17" s="282"/>
      <c r="E17" s="282"/>
      <c r="F17" s="282"/>
      <c r="G17" s="282"/>
      <c r="H17" s="1098"/>
      <c r="I17" s="33" t="s">
        <v>90</v>
      </c>
      <c r="J17" s="33"/>
      <c r="K17" s="33"/>
      <c r="L17" s="33" t="s">
        <v>5121</v>
      </c>
      <c r="M17" s="3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row>
    <row r="18" spans="1:43">
      <c r="B18" s="193"/>
      <c r="F18" s="1092"/>
      <c r="H18" s="1102"/>
      <c r="I18" s="257"/>
      <c r="J18" s="562"/>
      <c r="K18" s="562"/>
      <c r="L18" s="201"/>
      <c r="M18" s="201"/>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row>
    <row r="19" spans="1:43">
      <c r="A19" s="1" t="s">
        <v>5134</v>
      </c>
      <c r="E19" s="1092"/>
      <c r="G19" s="562"/>
      <c r="H19" s="562"/>
      <c r="I19" s="562"/>
      <c r="J19" s="201"/>
      <c r="K19" s="201"/>
      <c r="L19" s="201"/>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row>
    <row r="20" spans="1:43">
      <c r="A20" s="1089" t="s">
        <v>109</v>
      </c>
      <c r="E20" s="1092"/>
      <c r="G20" s="562"/>
      <c r="H20" s="562"/>
      <c r="I20" s="562"/>
      <c r="J20" s="201"/>
      <c r="K20" s="201"/>
      <c r="L20" s="201"/>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row>
    <row r="21" spans="1:43">
      <c r="A21" s="1089" t="s">
        <v>3208</v>
      </c>
      <c r="G21" s="562"/>
      <c r="H21" s="257"/>
      <c r="I21" s="562"/>
      <c r="J21" s="562"/>
      <c r="K21" s="193"/>
      <c r="L21" s="193"/>
      <c r="M21" s="257"/>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row>
    <row r="22" spans="1:4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row>
    <row r="23" spans="1:43">
      <c r="A23" s="945" t="s">
        <v>5135</v>
      </c>
      <c r="AO23" s="193"/>
      <c r="AP23" s="193"/>
      <c r="AQ23" s="193"/>
    </row>
    <row r="24" spans="1:43">
      <c r="AK24" s="193"/>
      <c r="AL24" s="193"/>
      <c r="AM24" s="193"/>
      <c r="AN24" s="193"/>
      <c r="AO24" s="193"/>
      <c r="AP24" s="193"/>
      <c r="AQ24" s="193"/>
    </row>
    <row r="25" spans="1:43" ht="43.2">
      <c r="A25" s="1103" t="s">
        <v>5061</v>
      </c>
      <c r="B25" s="1103" t="s">
        <v>5073</v>
      </c>
      <c r="C25" s="1103" t="s">
        <v>5074</v>
      </c>
      <c r="D25" s="1103" t="s">
        <v>5075</v>
      </c>
      <c r="E25" s="1103" t="s">
        <v>5076</v>
      </c>
      <c r="F25" s="1104" t="s">
        <v>2399</v>
      </c>
      <c r="G25" s="1103" t="s">
        <v>2400</v>
      </c>
      <c r="H25" s="1103" t="s">
        <v>2401</v>
      </c>
      <c r="T25" s="193"/>
      <c r="Z25" s="193"/>
      <c r="AA25" s="193"/>
      <c r="AB25" s="193"/>
      <c r="AC25" s="193"/>
      <c r="AD25" s="193"/>
      <c r="AE25" s="193"/>
      <c r="AF25" s="193"/>
      <c r="AG25" s="193"/>
      <c r="AH25" s="193"/>
      <c r="AI25" s="193"/>
      <c r="AJ25" s="193"/>
      <c r="AK25" s="193"/>
      <c r="AL25" s="193"/>
      <c r="AM25" s="193"/>
      <c r="AN25" s="193"/>
      <c r="AO25" s="193"/>
      <c r="AP25" s="193"/>
      <c r="AQ25" s="193"/>
    </row>
    <row r="26" spans="1:43">
      <c r="A26" s="1100" t="s">
        <v>150</v>
      </c>
      <c r="B26" s="1100" t="s">
        <v>133</v>
      </c>
      <c r="C26" s="1100" t="s">
        <v>128</v>
      </c>
      <c r="D26" s="1100" t="s">
        <v>127</v>
      </c>
      <c r="E26" s="1100" t="s">
        <v>126</v>
      </c>
      <c r="F26" s="1105" t="s">
        <v>125</v>
      </c>
      <c r="G26" s="1100" t="s">
        <v>124</v>
      </c>
      <c r="H26" s="1100" t="s">
        <v>123</v>
      </c>
      <c r="T26" s="193"/>
      <c r="Z26" s="193"/>
      <c r="AA26" s="193"/>
      <c r="AB26" s="193"/>
      <c r="AC26" s="193"/>
      <c r="AD26" s="193"/>
      <c r="AE26" s="193"/>
      <c r="AF26" s="193"/>
      <c r="AG26" s="193"/>
      <c r="AH26" s="193"/>
      <c r="AI26" s="193"/>
      <c r="AJ26" s="193"/>
      <c r="AK26" s="193"/>
      <c r="AL26" s="193"/>
      <c r="AM26" s="193"/>
      <c r="AN26" s="193"/>
      <c r="AO26" s="193"/>
      <c r="AP26" s="193"/>
      <c r="AQ26" s="193"/>
    </row>
    <row r="27" spans="1:43">
      <c r="A27" s="1101"/>
      <c r="B27" s="1101"/>
      <c r="C27" s="1101"/>
      <c r="D27" s="1101"/>
      <c r="E27" s="1101"/>
      <c r="F27" s="1101"/>
      <c r="G27" s="1101"/>
      <c r="H27" s="1101"/>
      <c r="T27" s="193"/>
      <c r="Z27" s="193"/>
      <c r="AA27" s="193"/>
      <c r="AB27" s="193"/>
      <c r="AC27" s="193"/>
      <c r="AD27" s="193"/>
      <c r="AE27" s="193"/>
      <c r="AF27" s="193"/>
      <c r="AG27" s="193"/>
      <c r="AH27" s="193"/>
      <c r="AI27" s="193"/>
      <c r="AJ27" s="193"/>
      <c r="AK27" s="193"/>
      <c r="AL27" s="193"/>
      <c r="AM27" s="193"/>
      <c r="AN27" s="193"/>
      <c r="AO27" s="193"/>
      <c r="AP27" s="193"/>
      <c r="AQ27" s="193"/>
    </row>
    <row r="28" spans="1:43" ht="43.2">
      <c r="A28" s="166" t="s">
        <v>349</v>
      </c>
      <c r="B28" s="33" t="s">
        <v>79</v>
      </c>
      <c r="C28" s="33" t="s">
        <v>5077</v>
      </c>
      <c r="D28" s="33" t="s">
        <v>3688</v>
      </c>
      <c r="E28" s="33" t="s">
        <v>79</v>
      </c>
      <c r="F28" s="12" t="s">
        <v>2517</v>
      </c>
      <c r="G28" s="33" t="s">
        <v>2518</v>
      </c>
      <c r="H28" s="41" t="s">
        <v>79</v>
      </c>
      <c r="T28" s="193"/>
      <c r="Z28" s="193"/>
      <c r="AA28" s="193"/>
      <c r="AB28" s="193"/>
      <c r="AC28" s="193"/>
      <c r="AD28" s="193"/>
      <c r="AE28" s="193"/>
      <c r="AF28" s="193"/>
      <c r="AG28" s="193"/>
      <c r="AH28" s="193"/>
      <c r="AI28" s="193"/>
      <c r="AJ28" s="193"/>
      <c r="AK28" s="193"/>
      <c r="AL28" s="193"/>
      <c r="AM28" s="193"/>
      <c r="AN28" s="193"/>
      <c r="AO28" s="193"/>
      <c r="AP28" s="193"/>
      <c r="AQ28" s="193"/>
    </row>
    <row r="29" spans="1:43">
      <c r="A29" s="193" t="s">
        <v>5067</v>
      </c>
      <c r="B29" s="33" t="s">
        <v>5078</v>
      </c>
      <c r="C29" s="282"/>
      <c r="D29" s="282"/>
      <c r="E29" s="33" t="s">
        <v>2412</v>
      </c>
      <c r="F29" s="33"/>
      <c r="G29" s="33"/>
      <c r="H29" s="41" t="s">
        <v>2413</v>
      </c>
      <c r="T29" s="193"/>
      <c r="Z29" s="193"/>
      <c r="AA29" s="193"/>
      <c r="AB29" s="193"/>
      <c r="AC29" s="193"/>
      <c r="AD29" s="193"/>
      <c r="AE29" s="193"/>
      <c r="AF29" s="193"/>
      <c r="AG29" s="193"/>
      <c r="AH29" s="193"/>
      <c r="AI29" s="193"/>
      <c r="AJ29" s="193"/>
      <c r="AK29" s="193"/>
      <c r="AL29" s="193"/>
      <c r="AM29" s="193"/>
      <c r="AN29" s="193"/>
      <c r="AO29" s="193"/>
      <c r="AP29" s="193"/>
      <c r="AQ29" s="193"/>
    </row>
    <row r="30" spans="1:43">
      <c r="B30" s="193"/>
      <c r="C30" s="193"/>
      <c r="D30" s="193"/>
      <c r="E30" s="193"/>
      <c r="F30" s="193"/>
      <c r="G30" s="193"/>
      <c r="H30" s="193"/>
      <c r="I30" s="193"/>
      <c r="U30" s="193"/>
      <c r="AA30" s="193"/>
      <c r="AB30" s="193"/>
      <c r="AC30" s="193"/>
      <c r="AD30" s="193"/>
      <c r="AE30" s="193"/>
      <c r="AF30" s="193"/>
      <c r="AG30" s="193"/>
      <c r="AH30" s="193"/>
      <c r="AI30" s="193"/>
      <c r="AJ30" s="193"/>
      <c r="AK30" s="193"/>
      <c r="AL30" s="193"/>
      <c r="AM30" s="193"/>
      <c r="AN30" s="193"/>
      <c r="AO30" s="193"/>
      <c r="AP30" s="193"/>
      <c r="AQ30" s="193"/>
    </row>
  </sheetData>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81">
    <tabColor rgb="FFFFC000"/>
  </sheetPr>
  <dimension ref="A1:AA44"/>
  <sheetViews>
    <sheetView showGridLines="0" zoomScale="80" zoomScaleNormal="80" workbookViewId="0"/>
  </sheetViews>
  <sheetFormatPr defaultColWidth="9.33203125" defaultRowHeight="14.4"/>
  <cols>
    <col min="1" max="1" width="20.44140625" style="193" customWidth="1"/>
    <col min="2" max="11" width="20.44140625" style="254" customWidth="1"/>
    <col min="12" max="12" width="22.33203125" style="254" customWidth="1"/>
    <col min="13" max="21" width="15.5546875" style="254" customWidth="1"/>
    <col min="22" max="256" width="9.33203125" style="193"/>
    <col min="257" max="257" width="18.33203125" style="193" customWidth="1"/>
    <col min="258" max="277" width="15.5546875" style="193" customWidth="1"/>
    <col min="278" max="512" width="9.33203125" style="193"/>
    <col min="513" max="513" width="18.33203125" style="193" customWidth="1"/>
    <col min="514" max="533" width="15.5546875" style="193" customWidth="1"/>
    <col min="534" max="768" width="9.33203125" style="193"/>
    <col min="769" max="769" width="18.33203125" style="193" customWidth="1"/>
    <col min="770" max="789" width="15.5546875" style="193" customWidth="1"/>
    <col min="790" max="1024" width="9.33203125" style="193"/>
    <col min="1025" max="1025" width="18.33203125" style="193" customWidth="1"/>
    <col min="1026" max="1045" width="15.5546875" style="193" customWidth="1"/>
    <col min="1046" max="1280" width="9.33203125" style="193"/>
    <col min="1281" max="1281" width="18.33203125" style="193" customWidth="1"/>
    <col min="1282" max="1301" width="15.5546875" style="193" customWidth="1"/>
    <col min="1302" max="1536" width="9.33203125" style="193"/>
    <col min="1537" max="1537" width="18.33203125" style="193" customWidth="1"/>
    <col min="1538" max="1557" width="15.5546875" style="193" customWidth="1"/>
    <col min="1558" max="1792" width="9.33203125" style="193"/>
    <col min="1793" max="1793" width="18.33203125" style="193" customWidth="1"/>
    <col min="1794" max="1813" width="15.5546875" style="193" customWidth="1"/>
    <col min="1814" max="2048" width="9.33203125" style="193"/>
    <col min="2049" max="2049" width="18.33203125" style="193" customWidth="1"/>
    <col min="2050" max="2069" width="15.5546875" style="193" customWidth="1"/>
    <col min="2070" max="2304" width="9.33203125" style="193"/>
    <col min="2305" max="2305" width="18.33203125" style="193" customWidth="1"/>
    <col min="2306" max="2325" width="15.5546875" style="193" customWidth="1"/>
    <col min="2326" max="2560" width="9.33203125" style="193"/>
    <col min="2561" max="2561" width="18.33203125" style="193" customWidth="1"/>
    <col min="2562" max="2581" width="15.5546875" style="193" customWidth="1"/>
    <col min="2582" max="2816" width="9.33203125" style="193"/>
    <col min="2817" max="2817" width="18.33203125" style="193" customWidth="1"/>
    <col min="2818" max="2837" width="15.5546875" style="193" customWidth="1"/>
    <col min="2838" max="3072" width="9.33203125" style="193"/>
    <col min="3073" max="3073" width="18.33203125" style="193" customWidth="1"/>
    <col min="3074" max="3093" width="15.5546875" style="193" customWidth="1"/>
    <col min="3094" max="3328" width="9.33203125" style="193"/>
    <col min="3329" max="3329" width="18.33203125" style="193" customWidth="1"/>
    <col min="3330" max="3349" width="15.5546875" style="193" customWidth="1"/>
    <col min="3350" max="3584" width="9.33203125" style="193"/>
    <col min="3585" max="3585" width="18.33203125" style="193" customWidth="1"/>
    <col min="3586" max="3605" width="15.5546875" style="193" customWidth="1"/>
    <col min="3606" max="3840" width="9.33203125" style="193"/>
    <col min="3841" max="3841" width="18.33203125" style="193" customWidth="1"/>
    <col min="3842" max="3861" width="15.5546875" style="193" customWidth="1"/>
    <col min="3862" max="4096" width="9.33203125" style="193"/>
    <col min="4097" max="4097" width="18.33203125" style="193" customWidth="1"/>
    <col min="4098" max="4117" width="15.5546875" style="193" customWidth="1"/>
    <col min="4118" max="4352" width="9.33203125" style="193"/>
    <col min="4353" max="4353" width="18.33203125" style="193" customWidth="1"/>
    <col min="4354" max="4373" width="15.5546875" style="193" customWidth="1"/>
    <col min="4374" max="4608" width="9.33203125" style="193"/>
    <col min="4609" max="4609" width="18.33203125" style="193" customWidth="1"/>
    <col min="4610" max="4629" width="15.5546875" style="193" customWidth="1"/>
    <col min="4630" max="4864" width="9.33203125" style="193"/>
    <col min="4865" max="4865" width="18.33203125" style="193" customWidth="1"/>
    <col min="4866" max="4885" width="15.5546875" style="193" customWidth="1"/>
    <col min="4886" max="5120" width="9.33203125" style="193"/>
    <col min="5121" max="5121" width="18.33203125" style="193" customWidth="1"/>
    <col min="5122" max="5141" width="15.5546875" style="193" customWidth="1"/>
    <col min="5142" max="5376" width="9.33203125" style="193"/>
    <col min="5377" max="5377" width="18.33203125" style="193" customWidth="1"/>
    <col min="5378" max="5397" width="15.5546875" style="193" customWidth="1"/>
    <col min="5398" max="5632" width="9.33203125" style="193"/>
    <col min="5633" max="5633" width="18.33203125" style="193" customWidth="1"/>
    <col min="5634" max="5653" width="15.5546875" style="193" customWidth="1"/>
    <col min="5654" max="5888" width="9.33203125" style="193"/>
    <col min="5889" max="5889" width="18.33203125" style="193" customWidth="1"/>
    <col min="5890" max="5909" width="15.5546875" style="193" customWidth="1"/>
    <col min="5910" max="6144" width="9.33203125" style="193"/>
    <col min="6145" max="6145" width="18.33203125" style="193" customWidth="1"/>
    <col min="6146" max="6165" width="15.5546875" style="193" customWidth="1"/>
    <col min="6166" max="6400" width="9.33203125" style="193"/>
    <col min="6401" max="6401" width="18.33203125" style="193" customWidth="1"/>
    <col min="6402" max="6421" width="15.5546875" style="193" customWidth="1"/>
    <col min="6422" max="6656" width="9.33203125" style="193"/>
    <col min="6657" max="6657" width="18.33203125" style="193" customWidth="1"/>
    <col min="6658" max="6677" width="15.5546875" style="193" customWidth="1"/>
    <col min="6678" max="6912" width="9.33203125" style="193"/>
    <col min="6913" max="6913" width="18.33203125" style="193" customWidth="1"/>
    <col min="6914" max="6933" width="15.5546875" style="193" customWidth="1"/>
    <col min="6934" max="7168" width="9.33203125" style="193"/>
    <col min="7169" max="7169" width="18.33203125" style="193" customWidth="1"/>
    <col min="7170" max="7189" width="15.5546875" style="193" customWidth="1"/>
    <col min="7190" max="7424" width="9.33203125" style="193"/>
    <col min="7425" max="7425" width="18.33203125" style="193" customWidth="1"/>
    <col min="7426" max="7445" width="15.5546875" style="193" customWidth="1"/>
    <col min="7446" max="7680" width="9.33203125" style="193"/>
    <col min="7681" max="7681" width="18.33203125" style="193" customWidth="1"/>
    <col min="7682" max="7701" width="15.5546875" style="193" customWidth="1"/>
    <col min="7702" max="7936" width="9.33203125" style="193"/>
    <col min="7937" max="7937" width="18.33203125" style="193" customWidth="1"/>
    <col min="7938" max="7957" width="15.5546875" style="193" customWidth="1"/>
    <col min="7958" max="8192" width="9.33203125" style="193"/>
    <col min="8193" max="8193" width="18.33203125" style="193" customWidth="1"/>
    <col min="8194" max="8213" width="15.5546875" style="193" customWidth="1"/>
    <col min="8214" max="8448" width="9.33203125" style="193"/>
    <col min="8449" max="8449" width="18.33203125" style="193" customWidth="1"/>
    <col min="8450" max="8469" width="15.5546875" style="193" customWidth="1"/>
    <col min="8470" max="8704" width="9.33203125" style="193"/>
    <col min="8705" max="8705" width="18.33203125" style="193" customWidth="1"/>
    <col min="8706" max="8725" width="15.5546875" style="193" customWidth="1"/>
    <col min="8726" max="8960" width="9.33203125" style="193"/>
    <col min="8961" max="8961" width="18.33203125" style="193" customWidth="1"/>
    <col min="8962" max="8981" width="15.5546875" style="193" customWidth="1"/>
    <col min="8982" max="9216" width="9.33203125" style="193"/>
    <col min="9217" max="9217" width="18.33203125" style="193" customWidth="1"/>
    <col min="9218" max="9237" width="15.5546875" style="193" customWidth="1"/>
    <col min="9238" max="9472" width="9.33203125" style="193"/>
    <col min="9473" max="9473" width="18.33203125" style="193" customWidth="1"/>
    <col min="9474" max="9493" width="15.5546875" style="193" customWidth="1"/>
    <col min="9494" max="9728" width="9.33203125" style="193"/>
    <col min="9729" max="9729" width="18.33203125" style="193" customWidth="1"/>
    <col min="9730" max="9749" width="15.5546875" style="193" customWidth="1"/>
    <col min="9750" max="9984" width="9.33203125" style="193"/>
    <col min="9985" max="9985" width="18.33203125" style="193" customWidth="1"/>
    <col min="9986" max="10005" width="15.5546875" style="193" customWidth="1"/>
    <col min="10006" max="10240" width="9.33203125" style="193"/>
    <col min="10241" max="10241" width="18.33203125" style="193" customWidth="1"/>
    <col min="10242" max="10261" width="15.5546875" style="193" customWidth="1"/>
    <col min="10262" max="10496" width="9.33203125" style="193"/>
    <col min="10497" max="10497" width="18.33203125" style="193" customWidth="1"/>
    <col min="10498" max="10517" width="15.5546875" style="193" customWidth="1"/>
    <col min="10518" max="10752" width="9.33203125" style="193"/>
    <col min="10753" max="10753" width="18.33203125" style="193" customWidth="1"/>
    <col min="10754" max="10773" width="15.5546875" style="193" customWidth="1"/>
    <col min="10774" max="11008" width="9.33203125" style="193"/>
    <col min="11009" max="11009" width="18.33203125" style="193" customWidth="1"/>
    <col min="11010" max="11029" width="15.5546875" style="193" customWidth="1"/>
    <col min="11030" max="11264" width="9.33203125" style="193"/>
    <col min="11265" max="11265" width="18.33203125" style="193" customWidth="1"/>
    <col min="11266" max="11285" width="15.5546875" style="193" customWidth="1"/>
    <col min="11286" max="11520" width="9.33203125" style="193"/>
    <col min="11521" max="11521" width="18.33203125" style="193" customWidth="1"/>
    <col min="11522" max="11541" width="15.5546875" style="193" customWidth="1"/>
    <col min="11542" max="11776" width="9.33203125" style="193"/>
    <col min="11777" max="11777" width="18.33203125" style="193" customWidth="1"/>
    <col min="11778" max="11797" width="15.5546875" style="193" customWidth="1"/>
    <col min="11798" max="12032" width="9.33203125" style="193"/>
    <col min="12033" max="12033" width="18.33203125" style="193" customWidth="1"/>
    <col min="12034" max="12053" width="15.5546875" style="193" customWidth="1"/>
    <col min="12054" max="12288" width="9.33203125" style="193"/>
    <col min="12289" max="12289" width="18.33203125" style="193" customWidth="1"/>
    <col min="12290" max="12309" width="15.5546875" style="193" customWidth="1"/>
    <col min="12310" max="12544" width="9.33203125" style="193"/>
    <col min="12545" max="12545" width="18.33203125" style="193" customWidth="1"/>
    <col min="12546" max="12565" width="15.5546875" style="193" customWidth="1"/>
    <col min="12566" max="12800" width="9.33203125" style="193"/>
    <col min="12801" max="12801" width="18.33203125" style="193" customWidth="1"/>
    <col min="12802" max="12821" width="15.5546875" style="193" customWidth="1"/>
    <col min="12822" max="13056" width="9.33203125" style="193"/>
    <col min="13057" max="13057" width="18.33203125" style="193" customWidth="1"/>
    <col min="13058" max="13077" width="15.5546875" style="193" customWidth="1"/>
    <col min="13078" max="13312" width="9.33203125" style="193"/>
    <col min="13313" max="13313" width="18.33203125" style="193" customWidth="1"/>
    <col min="13314" max="13333" width="15.5546875" style="193" customWidth="1"/>
    <col min="13334" max="13568" width="9.33203125" style="193"/>
    <col min="13569" max="13569" width="18.33203125" style="193" customWidth="1"/>
    <col min="13570" max="13589" width="15.5546875" style="193" customWidth="1"/>
    <col min="13590" max="13824" width="9.33203125" style="193"/>
    <col min="13825" max="13825" width="18.33203125" style="193" customWidth="1"/>
    <col min="13826" max="13845" width="15.5546875" style="193" customWidth="1"/>
    <col min="13846" max="14080" width="9.33203125" style="193"/>
    <col min="14081" max="14081" width="18.33203125" style="193" customWidth="1"/>
    <col min="14082" max="14101" width="15.5546875" style="193" customWidth="1"/>
    <col min="14102" max="14336" width="9.33203125" style="193"/>
    <col min="14337" max="14337" width="18.33203125" style="193" customWidth="1"/>
    <col min="14338" max="14357" width="15.5546875" style="193" customWidth="1"/>
    <col min="14358" max="14592" width="9.33203125" style="193"/>
    <col min="14593" max="14593" width="18.33203125" style="193" customWidth="1"/>
    <col min="14594" max="14613" width="15.5546875" style="193" customWidth="1"/>
    <col min="14614" max="14848" width="9.33203125" style="193"/>
    <col min="14849" max="14849" width="18.33203125" style="193" customWidth="1"/>
    <col min="14850" max="14869" width="15.5546875" style="193" customWidth="1"/>
    <col min="14870" max="15104" width="9.33203125" style="193"/>
    <col min="15105" max="15105" width="18.33203125" style="193" customWidth="1"/>
    <col min="15106" max="15125" width="15.5546875" style="193" customWidth="1"/>
    <col min="15126" max="15360" width="9.33203125" style="193"/>
    <col min="15361" max="15361" width="18.33203125" style="193" customWidth="1"/>
    <col min="15362" max="15381" width="15.5546875" style="193" customWidth="1"/>
    <col min="15382" max="15616" width="9.33203125" style="193"/>
    <col min="15617" max="15617" width="18.33203125" style="193" customWidth="1"/>
    <col min="15618" max="15637" width="15.5546875" style="193" customWidth="1"/>
    <col min="15638" max="15872" width="9.33203125" style="193"/>
    <col min="15873" max="15873" width="18.33203125" style="193" customWidth="1"/>
    <col min="15874" max="15893" width="15.5546875" style="193" customWidth="1"/>
    <col min="15894" max="16128" width="9.33203125" style="193"/>
    <col min="16129" max="16129" width="18.33203125" style="193" customWidth="1"/>
    <col min="16130" max="16149" width="15.5546875" style="193" customWidth="1"/>
    <col min="16150" max="16384" width="9.33203125" style="193"/>
  </cols>
  <sheetData>
    <row r="1" spans="1:21">
      <c r="A1" s="1" t="s">
        <v>5142</v>
      </c>
      <c r="B1" s="124"/>
    </row>
    <row r="2" spans="1:21">
      <c r="A2" s="945" t="s">
        <v>5143</v>
      </c>
    </row>
    <row r="4" spans="1:21">
      <c r="A4" s="1" t="s">
        <v>5144</v>
      </c>
    </row>
    <row r="5" spans="1:21">
      <c r="A5" s="880" t="s">
        <v>109</v>
      </c>
    </row>
    <row r="6" spans="1:21">
      <c r="A6" s="880" t="s">
        <v>90</v>
      </c>
    </row>
    <row r="8" spans="1:21">
      <c r="A8" s="945" t="s">
        <v>5145</v>
      </c>
    </row>
    <row r="9" spans="1:21">
      <c r="A9" s="164"/>
    </row>
    <row r="10" spans="1:21" ht="72">
      <c r="A10" s="1103" t="s">
        <v>5061</v>
      </c>
      <c r="B10" s="1103" t="s">
        <v>5146</v>
      </c>
      <c r="C10" s="1103" t="s">
        <v>5147</v>
      </c>
      <c r="D10" s="1103" t="s">
        <v>5148</v>
      </c>
      <c r="E10" s="1103" t="s">
        <v>5149</v>
      </c>
      <c r="F10" s="1103" t="s">
        <v>5150</v>
      </c>
      <c r="G10" s="1103" t="s">
        <v>5151</v>
      </c>
      <c r="H10" s="1103" t="s">
        <v>5152</v>
      </c>
      <c r="I10" s="1103" t="s">
        <v>5153</v>
      </c>
      <c r="J10" s="1103" t="s">
        <v>5154</v>
      </c>
      <c r="K10" s="1103" t="s">
        <v>5155</v>
      </c>
      <c r="L10" s="1108" t="s">
        <v>149</v>
      </c>
      <c r="O10" s="193"/>
      <c r="P10" s="193"/>
      <c r="Q10" s="193"/>
      <c r="R10" s="193"/>
      <c r="S10" s="193"/>
      <c r="T10" s="193"/>
      <c r="U10" s="193"/>
    </row>
    <row r="11" spans="1:21">
      <c r="A11" s="1100" t="s">
        <v>88</v>
      </c>
      <c r="B11" s="1100" t="s">
        <v>86</v>
      </c>
      <c r="C11" s="1100" t="s">
        <v>85</v>
      </c>
      <c r="D11" s="1100" t="s">
        <v>84</v>
      </c>
      <c r="E11" s="1100" t="s">
        <v>83</v>
      </c>
      <c r="F11" s="1100" t="s">
        <v>82</v>
      </c>
      <c r="G11" s="1100" t="s">
        <v>81</v>
      </c>
      <c r="H11" s="1100" t="s">
        <v>80</v>
      </c>
      <c r="I11" s="1100" t="s">
        <v>137</v>
      </c>
      <c r="J11" s="1100" t="s">
        <v>136</v>
      </c>
      <c r="K11" s="1100" t="s">
        <v>135</v>
      </c>
      <c r="L11" s="1100" t="s">
        <v>5169</v>
      </c>
      <c r="O11" s="193"/>
      <c r="P11" s="193"/>
      <c r="Q11" s="193"/>
      <c r="R11" s="193"/>
      <c r="S11" s="193"/>
      <c r="T11" s="193"/>
      <c r="U11" s="193"/>
    </row>
    <row r="12" spans="1:21">
      <c r="A12" s="1106"/>
      <c r="B12" s="1106"/>
      <c r="C12" s="1106"/>
      <c r="D12" s="1106"/>
      <c r="E12" s="1106"/>
      <c r="F12" s="1106"/>
      <c r="G12" s="1106"/>
      <c r="H12" s="1106"/>
      <c r="I12" s="1106"/>
      <c r="J12" s="1106"/>
      <c r="K12" s="1106"/>
      <c r="L12" s="1106"/>
      <c r="O12" s="193"/>
      <c r="P12" s="193"/>
      <c r="Q12" s="193"/>
      <c r="R12" s="193"/>
      <c r="S12" s="193"/>
      <c r="T12" s="193"/>
      <c r="U12" s="193"/>
    </row>
    <row r="13" spans="1:21" ht="57.6">
      <c r="A13" s="166" t="s">
        <v>5156</v>
      </c>
      <c r="B13" s="33" t="s">
        <v>91</v>
      </c>
      <c r="C13" s="33" t="s">
        <v>91</v>
      </c>
      <c r="D13" s="33" t="s">
        <v>91</v>
      </c>
      <c r="E13" s="33" t="s">
        <v>91</v>
      </c>
      <c r="F13" s="33" t="s">
        <v>91</v>
      </c>
      <c r="G13" s="33" t="s">
        <v>91</v>
      </c>
      <c r="H13" s="33" t="s">
        <v>91</v>
      </c>
      <c r="I13" s="33" t="s">
        <v>91</v>
      </c>
      <c r="J13" s="33" t="s">
        <v>91</v>
      </c>
      <c r="K13" s="33" t="s">
        <v>91</v>
      </c>
      <c r="L13" s="33" t="s">
        <v>143</v>
      </c>
      <c r="O13" s="193"/>
      <c r="P13" s="193"/>
      <c r="Q13" s="193"/>
      <c r="R13" s="193"/>
      <c r="S13" s="193"/>
      <c r="T13" s="193"/>
      <c r="U13" s="193"/>
    </row>
    <row r="14" spans="1:21" ht="43.2">
      <c r="A14" s="282" t="s">
        <v>5067</v>
      </c>
      <c r="B14" s="33" t="s">
        <v>100</v>
      </c>
      <c r="C14" s="33" t="s">
        <v>100</v>
      </c>
      <c r="D14" s="33" t="s">
        <v>100</v>
      </c>
      <c r="E14" s="33" t="s">
        <v>100</v>
      </c>
      <c r="F14" s="33" t="s">
        <v>100</v>
      </c>
      <c r="G14" s="33" t="s">
        <v>1405</v>
      </c>
      <c r="H14" s="33" t="s">
        <v>5157</v>
      </c>
      <c r="I14" s="33" t="s">
        <v>5157</v>
      </c>
      <c r="J14" s="33" t="s">
        <v>100</v>
      </c>
      <c r="K14" s="33" t="s">
        <v>5157</v>
      </c>
      <c r="O14" s="193"/>
      <c r="P14" s="193"/>
      <c r="Q14" s="193"/>
      <c r="R14" s="193"/>
      <c r="S14" s="193"/>
      <c r="T14" s="193"/>
      <c r="U14" s="193"/>
    </row>
    <row r="15" spans="1:21" ht="28.8">
      <c r="B15" s="33" t="s">
        <v>2145</v>
      </c>
      <c r="C15" s="33" t="s">
        <v>2145</v>
      </c>
      <c r="D15" s="33" t="s">
        <v>2350</v>
      </c>
      <c r="E15" s="33"/>
      <c r="F15" s="33"/>
      <c r="G15" s="33" t="s">
        <v>2160</v>
      </c>
      <c r="H15" s="33" t="s">
        <v>5158</v>
      </c>
      <c r="I15" s="33" t="s">
        <v>5159</v>
      </c>
      <c r="J15" s="33" t="s">
        <v>5160</v>
      </c>
      <c r="K15" s="33"/>
      <c r="Q15" s="193"/>
      <c r="R15" s="193"/>
      <c r="S15" s="193"/>
      <c r="T15" s="193"/>
      <c r="U15" s="193"/>
    </row>
    <row r="16" spans="1:21" ht="57.6">
      <c r="A16" s="282"/>
      <c r="B16" s="33" t="s">
        <v>2798</v>
      </c>
      <c r="C16" s="33" t="s">
        <v>2804</v>
      </c>
      <c r="D16" s="33" t="s">
        <v>2143</v>
      </c>
      <c r="E16" s="33"/>
      <c r="F16" s="33" t="s">
        <v>2143</v>
      </c>
      <c r="G16" s="282"/>
      <c r="H16" s="282"/>
      <c r="I16" s="282"/>
      <c r="J16" s="282"/>
      <c r="K16" s="282"/>
      <c r="Q16" s="193"/>
      <c r="R16" s="193"/>
      <c r="S16" s="193"/>
      <c r="T16" s="193"/>
      <c r="U16" s="193"/>
    </row>
    <row r="17" spans="1:25" ht="72">
      <c r="A17" s="282"/>
      <c r="B17" s="33" t="s">
        <v>340</v>
      </c>
      <c r="C17" s="33" t="s">
        <v>340</v>
      </c>
      <c r="D17" s="33" t="s">
        <v>340</v>
      </c>
      <c r="E17" s="33"/>
      <c r="F17" s="33" t="s">
        <v>340</v>
      </c>
      <c r="G17" s="33" t="s">
        <v>340</v>
      </c>
      <c r="H17" s="33"/>
      <c r="I17" s="33"/>
      <c r="J17" s="33"/>
      <c r="K17" s="33"/>
      <c r="U17" s="193"/>
    </row>
    <row r="18" spans="1:25">
      <c r="A18" s="282"/>
      <c r="B18" s="33" t="s">
        <v>93</v>
      </c>
      <c r="C18" s="33" t="s">
        <v>93</v>
      </c>
      <c r="D18" s="33" t="s">
        <v>93</v>
      </c>
      <c r="E18" s="33" t="s">
        <v>93</v>
      </c>
      <c r="F18" s="33" t="s">
        <v>93</v>
      </c>
      <c r="G18" s="33" t="s">
        <v>93</v>
      </c>
      <c r="H18" s="33" t="s">
        <v>93</v>
      </c>
      <c r="I18" s="33" t="s">
        <v>93</v>
      </c>
      <c r="J18" s="33" t="s">
        <v>93</v>
      </c>
      <c r="K18" s="33" t="s">
        <v>93</v>
      </c>
      <c r="U18" s="193"/>
    </row>
    <row r="19" spans="1:25" ht="57.6">
      <c r="A19" s="282"/>
      <c r="B19" s="33" t="s">
        <v>2605</v>
      </c>
      <c r="C19" s="33" t="s">
        <v>2605</v>
      </c>
      <c r="D19" s="33" t="s">
        <v>2605</v>
      </c>
      <c r="E19" s="33" t="s">
        <v>5161</v>
      </c>
      <c r="G19" s="282"/>
      <c r="H19" s="282"/>
      <c r="I19" s="282"/>
      <c r="J19" s="282"/>
      <c r="K19" s="282"/>
      <c r="M19" s="287"/>
      <c r="V19" s="254"/>
      <c r="W19" s="254"/>
      <c r="X19" s="254"/>
    </row>
    <row r="20" spans="1:25">
      <c r="A20" s="254"/>
      <c r="B20" s="193"/>
      <c r="C20" s="193"/>
      <c r="D20" s="193"/>
      <c r="E20" s="193"/>
      <c r="G20" s="193"/>
      <c r="H20" s="193"/>
      <c r="I20" s="193"/>
      <c r="J20" s="193"/>
      <c r="K20" s="193"/>
      <c r="L20" s="193"/>
      <c r="M20" s="193"/>
      <c r="N20" s="193"/>
      <c r="V20" s="254"/>
      <c r="W20" s="254"/>
      <c r="X20" s="254"/>
    </row>
    <row r="26" spans="1:25">
      <c r="A26" s="1" t="s">
        <v>5162</v>
      </c>
      <c r="C26" s="174"/>
      <c r="D26" s="174"/>
      <c r="E26" s="174"/>
      <c r="F26" s="174"/>
      <c r="G26" s="174"/>
      <c r="M26" s="193"/>
      <c r="N26" s="193"/>
      <c r="O26" s="193"/>
      <c r="V26" s="254"/>
      <c r="W26" s="254"/>
      <c r="X26" s="254"/>
      <c r="Y26" s="254"/>
    </row>
    <row r="27" spans="1:25">
      <c r="C27" s="174"/>
      <c r="D27" s="174"/>
      <c r="E27" s="174"/>
      <c r="F27" s="174"/>
      <c r="G27" s="174"/>
      <c r="M27" s="193"/>
      <c r="N27" s="193"/>
      <c r="O27" s="193"/>
      <c r="V27" s="254"/>
      <c r="W27" s="254"/>
      <c r="X27" s="254"/>
      <c r="Y27" s="254"/>
    </row>
    <row r="28" spans="1:25">
      <c r="A28" s="945" t="s">
        <v>5135</v>
      </c>
      <c r="C28" s="174"/>
      <c r="D28" s="174"/>
      <c r="E28" s="174"/>
      <c r="F28" s="174"/>
      <c r="G28" s="174"/>
      <c r="M28" s="193"/>
      <c r="N28" s="193"/>
      <c r="O28" s="193"/>
      <c r="V28" s="254"/>
      <c r="W28" s="254"/>
      <c r="X28" s="254"/>
      <c r="Y28" s="254"/>
    </row>
    <row r="29" spans="1:25">
      <c r="A29" s="945"/>
      <c r="H29" s="193"/>
      <c r="I29" s="193"/>
      <c r="J29" s="193"/>
      <c r="K29" s="193"/>
      <c r="L29" s="193"/>
      <c r="M29" s="193"/>
      <c r="N29" s="193"/>
      <c r="O29" s="193"/>
      <c r="V29" s="254"/>
      <c r="W29" s="254"/>
      <c r="X29" s="254"/>
      <c r="Y29" s="254"/>
    </row>
    <row r="30" spans="1:25" ht="43.2">
      <c r="A30" s="1103" t="s">
        <v>5061</v>
      </c>
      <c r="B30" s="1103" t="s">
        <v>5073</v>
      </c>
      <c r="C30" s="1103" t="s">
        <v>5074</v>
      </c>
      <c r="D30" s="1103" t="s">
        <v>5075</v>
      </c>
      <c r="E30" s="1103" t="s">
        <v>5076</v>
      </c>
      <c r="F30" s="1104" t="s">
        <v>2399</v>
      </c>
      <c r="G30" s="1103" t="s">
        <v>2400</v>
      </c>
      <c r="H30" s="1103" t="s">
        <v>2401</v>
      </c>
      <c r="S30" s="193"/>
      <c r="V30" s="254"/>
      <c r="W30" s="254"/>
      <c r="X30" s="254"/>
    </row>
    <row r="31" spans="1:25">
      <c r="A31" s="1100" t="s">
        <v>134</v>
      </c>
      <c r="B31" s="1100" t="s">
        <v>150</v>
      </c>
      <c r="C31" s="1100" t="s">
        <v>148</v>
      </c>
      <c r="D31" s="1100" t="s">
        <v>133</v>
      </c>
      <c r="E31" s="1100" t="s">
        <v>128</v>
      </c>
      <c r="F31" s="1105" t="s">
        <v>127</v>
      </c>
      <c r="G31" s="1100" t="s">
        <v>126</v>
      </c>
      <c r="H31" s="1100" t="s">
        <v>125</v>
      </c>
      <c r="S31" s="193"/>
      <c r="V31" s="254"/>
      <c r="W31" s="254"/>
      <c r="X31" s="254"/>
    </row>
    <row r="32" spans="1:25">
      <c r="A32" s="1101"/>
      <c r="B32" s="1101"/>
      <c r="C32" s="1101"/>
      <c r="D32" s="1101"/>
      <c r="E32" s="1101"/>
      <c r="F32" s="1101"/>
      <c r="G32" s="1101"/>
      <c r="H32" s="1101"/>
      <c r="S32" s="193"/>
      <c r="V32" s="254"/>
      <c r="W32" s="254"/>
      <c r="X32" s="254"/>
    </row>
    <row r="33" spans="1:27" ht="43.2">
      <c r="A33" s="166" t="s">
        <v>349</v>
      </c>
      <c r="B33" s="33" t="s">
        <v>79</v>
      </c>
      <c r="C33" s="33" t="s">
        <v>5077</v>
      </c>
      <c r="D33" s="33" t="s">
        <v>3688</v>
      </c>
      <c r="E33" s="33" t="s">
        <v>79</v>
      </c>
      <c r="F33" s="12" t="s">
        <v>2517</v>
      </c>
      <c r="G33" s="33" t="s">
        <v>2518</v>
      </c>
      <c r="H33" s="41" t="s">
        <v>79</v>
      </c>
      <c r="S33" s="193"/>
      <c r="V33" s="254"/>
      <c r="W33" s="254"/>
      <c r="X33" s="254"/>
    </row>
    <row r="34" spans="1:27">
      <c r="A34" s="282" t="s">
        <v>5067</v>
      </c>
      <c r="B34" s="33" t="s">
        <v>5078</v>
      </c>
      <c r="C34" s="282"/>
      <c r="D34" s="282"/>
      <c r="E34" s="33" t="s">
        <v>2412</v>
      </c>
      <c r="F34" s="33"/>
      <c r="G34" s="282"/>
      <c r="H34" s="41" t="s">
        <v>2413</v>
      </c>
      <c r="S34" s="193"/>
      <c r="V34" s="254"/>
      <c r="W34" s="254"/>
      <c r="X34" s="254"/>
    </row>
    <row r="35" spans="1:27">
      <c r="B35" s="193"/>
      <c r="C35" s="193"/>
      <c r="D35" s="193"/>
      <c r="E35" s="193"/>
      <c r="F35" s="193"/>
      <c r="S35" s="193"/>
      <c r="V35" s="254"/>
      <c r="W35" s="254"/>
      <c r="X35" s="254"/>
    </row>
    <row r="36" spans="1:27">
      <c r="B36" s="287"/>
      <c r="C36" s="287"/>
      <c r="E36" s="287"/>
      <c r="F36" s="287"/>
      <c r="S36" s="193"/>
      <c r="V36" s="254"/>
      <c r="W36" s="254"/>
      <c r="X36" s="254"/>
    </row>
    <row r="37" spans="1:27">
      <c r="C37" s="193"/>
      <c r="D37" s="193"/>
      <c r="E37" s="193"/>
      <c r="G37" s="193"/>
      <c r="H37" s="193"/>
      <c r="I37" s="287"/>
      <c r="W37" s="254"/>
      <c r="X37" s="254"/>
      <c r="Y37" s="254"/>
      <c r="Z37" s="254"/>
      <c r="AA37" s="254"/>
    </row>
    <row r="38" spans="1:27">
      <c r="B38" s="193"/>
      <c r="C38" s="193"/>
      <c r="D38" s="287"/>
      <c r="E38" s="287"/>
      <c r="F38" s="287"/>
      <c r="G38" s="287"/>
      <c r="H38" s="287"/>
      <c r="U38" s="193"/>
      <c r="V38" s="254"/>
      <c r="W38" s="254"/>
      <c r="X38" s="254"/>
      <c r="Y38" s="254"/>
      <c r="Z38" s="254"/>
    </row>
    <row r="39" spans="1:27">
      <c r="B39" s="193"/>
      <c r="C39" s="193"/>
      <c r="D39" s="287"/>
      <c r="E39" s="287"/>
      <c r="F39" s="287"/>
      <c r="G39" s="287"/>
      <c r="H39" s="287"/>
      <c r="U39" s="193"/>
      <c r="V39" s="254"/>
      <c r="W39" s="254"/>
      <c r="X39" s="254"/>
      <c r="Y39" s="254"/>
      <c r="Z39" s="254"/>
    </row>
    <row r="40" spans="1:27">
      <c r="B40" s="193"/>
      <c r="C40" s="193"/>
      <c r="D40" s="193"/>
      <c r="E40" s="287"/>
      <c r="F40" s="287"/>
      <c r="G40" s="287"/>
      <c r="S40" s="193"/>
      <c r="V40" s="254"/>
      <c r="W40" s="254"/>
      <c r="X40" s="254"/>
      <c r="Y40" s="254"/>
      <c r="Z40" s="254"/>
    </row>
    <row r="41" spans="1:27">
      <c r="B41" s="193"/>
      <c r="C41" s="193"/>
      <c r="D41" s="193"/>
      <c r="S41" s="193"/>
      <c r="V41" s="254"/>
      <c r="W41" s="254"/>
      <c r="X41" s="254"/>
      <c r="Y41" s="254"/>
      <c r="Z41" s="254"/>
    </row>
    <row r="42" spans="1:27">
      <c r="B42" s="193"/>
      <c r="C42" s="193"/>
      <c r="D42" s="193"/>
      <c r="S42" s="193"/>
      <c r="V42" s="254"/>
      <c r="W42" s="254"/>
      <c r="X42" s="254"/>
      <c r="Y42" s="254"/>
      <c r="Z42" s="254"/>
    </row>
    <row r="43" spans="1:27">
      <c r="A43" s="194"/>
      <c r="B43" s="193"/>
      <c r="C43" s="193"/>
      <c r="D43" s="193"/>
      <c r="F43" s="193"/>
      <c r="G43" s="193"/>
      <c r="H43" s="193"/>
      <c r="I43" s="193"/>
      <c r="J43" s="193"/>
      <c r="K43" s="193"/>
      <c r="L43" s="193"/>
      <c r="M43" s="193"/>
      <c r="N43" s="193"/>
      <c r="O43" s="193"/>
      <c r="P43" s="193"/>
      <c r="Q43" s="193"/>
      <c r="R43" s="193"/>
      <c r="S43" s="193"/>
      <c r="T43" s="193"/>
      <c r="U43" s="193"/>
    </row>
    <row r="44" spans="1:27">
      <c r="U44" s="193"/>
    </row>
  </sheetData>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82">
    <tabColor rgb="FFFFC000"/>
  </sheetPr>
  <dimension ref="A1:AB36"/>
  <sheetViews>
    <sheetView showGridLines="0" zoomScale="80" zoomScaleNormal="80" workbookViewId="0"/>
  </sheetViews>
  <sheetFormatPr defaultColWidth="9.33203125" defaultRowHeight="14.4"/>
  <cols>
    <col min="1" max="1" width="20" style="193" customWidth="1"/>
    <col min="2" max="12" width="20" style="254" customWidth="1"/>
    <col min="13" max="19" width="15.5546875" style="254" customWidth="1"/>
    <col min="20" max="254" width="9.33203125" style="193"/>
    <col min="255" max="255" width="18.33203125" style="193" customWidth="1"/>
    <col min="256" max="275" width="15.5546875" style="193" customWidth="1"/>
    <col min="276" max="510" width="9.33203125" style="193"/>
    <col min="511" max="511" width="18.33203125" style="193" customWidth="1"/>
    <col min="512" max="531" width="15.5546875" style="193" customWidth="1"/>
    <col min="532" max="766" width="9.33203125" style="193"/>
    <col min="767" max="767" width="18.33203125" style="193" customWidth="1"/>
    <col min="768" max="787" width="15.5546875" style="193" customWidth="1"/>
    <col min="788" max="1022" width="9.33203125" style="193"/>
    <col min="1023" max="1023" width="18.33203125" style="193" customWidth="1"/>
    <col min="1024" max="1043" width="15.5546875" style="193" customWidth="1"/>
    <col min="1044" max="1278" width="9.33203125" style="193"/>
    <col min="1279" max="1279" width="18.33203125" style="193" customWidth="1"/>
    <col min="1280" max="1299" width="15.5546875" style="193" customWidth="1"/>
    <col min="1300" max="1534" width="9.33203125" style="193"/>
    <col min="1535" max="1535" width="18.33203125" style="193" customWidth="1"/>
    <col min="1536" max="1555" width="15.5546875" style="193" customWidth="1"/>
    <col min="1556" max="1790" width="9.33203125" style="193"/>
    <col min="1791" max="1791" width="18.33203125" style="193" customWidth="1"/>
    <col min="1792" max="1811" width="15.5546875" style="193" customWidth="1"/>
    <col min="1812" max="2046" width="9.33203125" style="193"/>
    <col min="2047" max="2047" width="18.33203125" style="193" customWidth="1"/>
    <col min="2048" max="2067" width="15.5546875" style="193" customWidth="1"/>
    <col min="2068" max="2302" width="9.33203125" style="193"/>
    <col min="2303" max="2303" width="18.33203125" style="193" customWidth="1"/>
    <col min="2304" max="2323" width="15.5546875" style="193" customWidth="1"/>
    <col min="2324" max="2558" width="9.33203125" style="193"/>
    <col min="2559" max="2559" width="18.33203125" style="193" customWidth="1"/>
    <col min="2560" max="2579" width="15.5546875" style="193" customWidth="1"/>
    <col min="2580" max="2814" width="9.33203125" style="193"/>
    <col min="2815" max="2815" width="18.33203125" style="193" customWidth="1"/>
    <col min="2816" max="2835" width="15.5546875" style="193" customWidth="1"/>
    <col min="2836" max="3070" width="9.33203125" style="193"/>
    <col min="3071" max="3071" width="18.33203125" style="193" customWidth="1"/>
    <col min="3072" max="3091" width="15.5546875" style="193" customWidth="1"/>
    <col min="3092" max="3326" width="9.33203125" style="193"/>
    <col min="3327" max="3327" width="18.33203125" style="193" customWidth="1"/>
    <col min="3328" max="3347" width="15.5546875" style="193" customWidth="1"/>
    <col min="3348" max="3582" width="9.33203125" style="193"/>
    <col min="3583" max="3583" width="18.33203125" style="193" customWidth="1"/>
    <col min="3584" max="3603" width="15.5546875" style="193" customWidth="1"/>
    <col min="3604" max="3838" width="9.33203125" style="193"/>
    <col min="3839" max="3839" width="18.33203125" style="193" customWidth="1"/>
    <col min="3840" max="3859" width="15.5546875" style="193" customWidth="1"/>
    <col min="3860" max="4094" width="9.33203125" style="193"/>
    <col min="4095" max="4095" width="18.33203125" style="193" customWidth="1"/>
    <col min="4096" max="4115" width="15.5546875" style="193" customWidth="1"/>
    <col min="4116" max="4350" width="9.33203125" style="193"/>
    <col min="4351" max="4351" width="18.33203125" style="193" customWidth="1"/>
    <col min="4352" max="4371" width="15.5546875" style="193" customWidth="1"/>
    <col min="4372" max="4606" width="9.33203125" style="193"/>
    <col min="4607" max="4607" width="18.33203125" style="193" customWidth="1"/>
    <col min="4608" max="4627" width="15.5546875" style="193" customWidth="1"/>
    <col min="4628" max="4862" width="9.33203125" style="193"/>
    <col min="4863" max="4863" width="18.33203125" style="193" customWidth="1"/>
    <col min="4864" max="4883" width="15.5546875" style="193" customWidth="1"/>
    <col min="4884" max="5118" width="9.33203125" style="193"/>
    <col min="5119" max="5119" width="18.33203125" style="193" customWidth="1"/>
    <col min="5120" max="5139" width="15.5546875" style="193" customWidth="1"/>
    <col min="5140" max="5374" width="9.33203125" style="193"/>
    <col min="5375" max="5375" width="18.33203125" style="193" customWidth="1"/>
    <col min="5376" max="5395" width="15.5546875" style="193" customWidth="1"/>
    <col min="5396" max="5630" width="9.33203125" style="193"/>
    <col min="5631" max="5631" width="18.33203125" style="193" customWidth="1"/>
    <col min="5632" max="5651" width="15.5546875" style="193" customWidth="1"/>
    <col min="5652" max="5886" width="9.33203125" style="193"/>
    <col min="5887" max="5887" width="18.33203125" style="193" customWidth="1"/>
    <col min="5888" max="5907" width="15.5546875" style="193" customWidth="1"/>
    <col min="5908" max="6142" width="9.33203125" style="193"/>
    <col min="6143" max="6143" width="18.33203125" style="193" customWidth="1"/>
    <col min="6144" max="6163" width="15.5546875" style="193" customWidth="1"/>
    <col min="6164" max="6398" width="9.33203125" style="193"/>
    <col min="6399" max="6399" width="18.33203125" style="193" customWidth="1"/>
    <col min="6400" max="6419" width="15.5546875" style="193" customWidth="1"/>
    <col min="6420" max="6654" width="9.33203125" style="193"/>
    <col min="6655" max="6655" width="18.33203125" style="193" customWidth="1"/>
    <col min="6656" max="6675" width="15.5546875" style="193" customWidth="1"/>
    <col min="6676" max="6910" width="9.33203125" style="193"/>
    <col min="6911" max="6911" width="18.33203125" style="193" customWidth="1"/>
    <col min="6912" max="6931" width="15.5546875" style="193" customWidth="1"/>
    <col min="6932" max="7166" width="9.33203125" style="193"/>
    <col min="7167" max="7167" width="18.33203125" style="193" customWidth="1"/>
    <col min="7168" max="7187" width="15.5546875" style="193" customWidth="1"/>
    <col min="7188" max="7422" width="9.33203125" style="193"/>
    <col min="7423" max="7423" width="18.33203125" style="193" customWidth="1"/>
    <col min="7424" max="7443" width="15.5546875" style="193" customWidth="1"/>
    <col min="7444" max="7678" width="9.33203125" style="193"/>
    <col min="7679" max="7679" width="18.33203125" style="193" customWidth="1"/>
    <col min="7680" max="7699" width="15.5546875" style="193" customWidth="1"/>
    <col min="7700" max="7934" width="9.33203125" style="193"/>
    <col min="7935" max="7935" width="18.33203125" style="193" customWidth="1"/>
    <col min="7936" max="7955" width="15.5546875" style="193" customWidth="1"/>
    <col min="7956" max="8190" width="9.33203125" style="193"/>
    <col min="8191" max="8191" width="18.33203125" style="193" customWidth="1"/>
    <col min="8192" max="8211" width="15.5546875" style="193" customWidth="1"/>
    <col min="8212" max="8446" width="9.33203125" style="193"/>
    <col min="8447" max="8447" width="18.33203125" style="193" customWidth="1"/>
    <col min="8448" max="8467" width="15.5546875" style="193" customWidth="1"/>
    <col min="8468" max="8702" width="9.33203125" style="193"/>
    <col min="8703" max="8703" width="18.33203125" style="193" customWidth="1"/>
    <col min="8704" max="8723" width="15.5546875" style="193" customWidth="1"/>
    <col min="8724" max="8958" width="9.33203125" style="193"/>
    <col min="8959" max="8959" width="18.33203125" style="193" customWidth="1"/>
    <col min="8960" max="8979" width="15.5546875" style="193" customWidth="1"/>
    <col min="8980" max="9214" width="9.33203125" style="193"/>
    <col min="9215" max="9215" width="18.33203125" style="193" customWidth="1"/>
    <col min="9216" max="9235" width="15.5546875" style="193" customWidth="1"/>
    <col min="9236" max="9470" width="9.33203125" style="193"/>
    <col min="9471" max="9471" width="18.33203125" style="193" customWidth="1"/>
    <col min="9472" max="9491" width="15.5546875" style="193" customWidth="1"/>
    <col min="9492" max="9726" width="9.33203125" style="193"/>
    <col min="9727" max="9727" width="18.33203125" style="193" customWidth="1"/>
    <col min="9728" max="9747" width="15.5546875" style="193" customWidth="1"/>
    <col min="9748" max="9982" width="9.33203125" style="193"/>
    <col min="9983" max="9983" width="18.33203125" style="193" customWidth="1"/>
    <col min="9984" max="10003" width="15.5546875" style="193" customWidth="1"/>
    <col min="10004" max="10238" width="9.33203125" style="193"/>
    <col min="10239" max="10239" width="18.33203125" style="193" customWidth="1"/>
    <col min="10240" max="10259" width="15.5546875" style="193" customWidth="1"/>
    <col min="10260" max="10494" width="9.33203125" style="193"/>
    <col min="10495" max="10495" width="18.33203125" style="193" customWidth="1"/>
    <col min="10496" max="10515" width="15.5546875" style="193" customWidth="1"/>
    <col min="10516" max="10750" width="9.33203125" style="193"/>
    <col min="10751" max="10751" width="18.33203125" style="193" customWidth="1"/>
    <col min="10752" max="10771" width="15.5546875" style="193" customWidth="1"/>
    <col min="10772" max="11006" width="9.33203125" style="193"/>
    <col min="11007" max="11007" width="18.33203125" style="193" customWidth="1"/>
    <col min="11008" max="11027" width="15.5546875" style="193" customWidth="1"/>
    <col min="11028" max="11262" width="9.33203125" style="193"/>
    <col min="11263" max="11263" width="18.33203125" style="193" customWidth="1"/>
    <col min="11264" max="11283" width="15.5546875" style="193" customWidth="1"/>
    <col min="11284" max="11518" width="9.33203125" style="193"/>
    <col min="11519" max="11519" width="18.33203125" style="193" customWidth="1"/>
    <col min="11520" max="11539" width="15.5546875" style="193" customWidth="1"/>
    <col min="11540" max="11774" width="9.33203125" style="193"/>
    <col min="11775" max="11775" width="18.33203125" style="193" customWidth="1"/>
    <col min="11776" max="11795" width="15.5546875" style="193" customWidth="1"/>
    <col min="11796" max="12030" width="9.33203125" style="193"/>
    <col min="12031" max="12031" width="18.33203125" style="193" customWidth="1"/>
    <col min="12032" max="12051" width="15.5546875" style="193" customWidth="1"/>
    <col min="12052" max="12286" width="9.33203125" style="193"/>
    <col min="12287" max="12287" width="18.33203125" style="193" customWidth="1"/>
    <col min="12288" max="12307" width="15.5546875" style="193" customWidth="1"/>
    <col min="12308" max="12542" width="9.33203125" style="193"/>
    <col min="12543" max="12543" width="18.33203125" style="193" customWidth="1"/>
    <col min="12544" max="12563" width="15.5546875" style="193" customWidth="1"/>
    <col min="12564" max="12798" width="9.33203125" style="193"/>
    <col min="12799" max="12799" width="18.33203125" style="193" customWidth="1"/>
    <col min="12800" max="12819" width="15.5546875" style="193" customWidth="1"/>
    <col min="12820" max="13054" width="9.33203125" style="193"/>
    <col min="13055" max="13055" width="18.33203125" style="193" customWidth="1"/>
    <col min="13056" max="13075" width="15.5546875" style="193" customWidth="1"/>
    <col min="13076" max="13310" width="9.33203125" style="193"/>
    <col min="13311" max="13311" width="18.33203125" style="193" customWidth="1"/>
    <col min="13312" max="13331" width="15.5546875" style="193" customWidth="1"/>
    <col min="13332" max="13566" width="9.33203125" style="193"/>
    <col min="13567" max="13567" width="18.33203125" style="193" customWidth="1"/>
    <col min="13568" max="13587" width="15.5546875" style="193" customWidth="1"/>
    <col min="13588" max="13822" width="9.33203125" style="193"/>
    <col min="13823" max="13823" width="18.33203125" style="193" customWidth="1"/>
    <col min="13824" max="13843" width="15.5546875" style="193" customWidth="1"/>
    <col min="13844" max="14078" width="9.33203125" style="193"/>
    <col min="14079" max="14079" width="18.33203125" style="193" customWidth="1"/>
    <col min="14080" max="14099" width="15.5546875" style="193" customWidth="1"/>
    <col min="14100" max="14334" width="9.33203125" style="193"/>
    <col min="14335" max="14335" width="18.33203125" style="193" customWidth="1"/>
    <col min="14336" max="14355" width="15.5546875" style="193" customWidth="1"/>
    <col min="14356" max="14590" width="9.33203125" style="193"/>
    <col min="14591" max="14591" width="18.33203125" style="193" customWidth="1"/>
    <col min="14592" max="14611" width="15.5546875" style="193" customWidth="1"/>
    <col min="14612" max="14846" width="9.33203125" style="193"/>
    <col min="14847" max="14847" width="18.33203125" style="193" customWidth="1"/>
    <col min="14848" max="14867" width="15.5546875" style="193" customWidth="1"/>
    <col min="14868" max="15102" width="9.33203125" style="193"/>
    <col min="15103" max="15103" width="18.33203125" style="193" customWidth="1"/>
    <col min="15104" max="15123" width="15.5546875" style="193" customWidth="1"/>
    <col min="15124" max="15358" width="9.33203125" style="193"/>
    <col min="15359" max="15359" width="18.33203125" style="193" customWidth="1"/>
    <col min="15360" max="15379" width="15.5546875" style="193" customWidth="1"/>
    <col min="15380" max="15614" width="9.33203125" style="193"/>
    <col min="15615" max="15615" width="18.33203125" style="193" customWidth="1"/>
    <col min="15616" max="15635" width="15.5546875" style="193" customWidth="1"/>
    <col min="15636" max="15870" width="9.33203125" style="193"/>
    <col min="15871" max="15871" width="18.33203125" style="193" customWidth="1"/>
    <col min="15872" max="15891" width="15.5546875" style="193" customWidth="1"/>
    <col min="15892" max="16126" width="9.33203125" style="193"/>
    <col min="16127" max="16127" width="18.33203125" style="193" customWidth="1"/>
    <col min="16128" max="16147" width="15.5546875" style="193" customWidth="1"/>
    <col min="16148" max="16384" width="9.33203125" style="193"/>
  </cols>
  <sheetData>
    <row r="1" spans="1:19">
      <c r="A1" s="1" t="s">
        <v>5163</v>
      </c>
      <c r="B1" s="124"/>
    </row>
    <row r="2" spans="1:19">
      <c r="A2" s="1007" t="s">
        <v>5143</v>
      </c>
    </row>
    <row r="4" spans="1:19">
      <c r="A4" s="1" t="s">
        <v>5164</v>
      </c>
    </row>
    <row r="5" spans="1:19">
      <c r="A5" s="880" t="s">
        <v>109</v>
      </c>
    </row>
    <row r="6" spans="1:19">
      <c r="A6" s="880" t="s">
        <v>90</v>
      </c>
      <c r="C6" s="166"/>
      <c r="D6" s="166"/>
      <c r="S6" s="193"/>
    </row>
    <row r="7" spans="1:19">
      <c r="B7" s="193"/>
      <c r="C7" s="193"/>
      <c r="D7" s="193"/>
      <c r="E7" s="193"/>
      <c r="F7" s="193"/>
      <c r="G7" s="193"/>
      <c r="H7" s="193"/>
      <c r="I7" s="193"/>
      <c r="J7" s="193"/>
      <c r="K7" s="193"/>
      <c r="L7" s="193"/>
      <c r="M7" s="193"/>
      <c r="N7" s="193"/>
      <c r="O7" s="193"/>
      <c r="P7" s="193"/>
      <c r="Q7" s="193"/>
      <c r="R7" s="193"/>
      <c r="S7" s="193"/>
    </row>
    <row r="8" spans="1:19">
      <c r="A8" s="1007" t="s">
        <v>5145</v>
      </c>
      <c r="B8" s="193"/>
      <c r="C8" s="193"/>
      <c r="D8" s="193"/>
      <c r="E8" s="193"/>
      <c r="F8" s="193"/>
      <c r="G8" s="193"/>
      <c r="H8" s="193"/>
      <c r="I8" s="193"/>
      <c r="J8" s="193"/>
      <c r="K8" s="193"/>
      <c r="L8" s="193"/>
      <c r="M8" s="193"/>
      <c r="N8" s="193"/>
      <c r="O8" s="193"/>
      <c r="P8" s="193"/>
      <c r="Q8" s="193"/>
      <c r="R8" s="193"/>
      <c r="S8" s="193"/>
    </row>
    <row r="9" spans="1:19">
      <c r="B9" s="193"/>
      <c r="C9" s="193"/>
      <c r="D9" s="193"/>
      <c r="E9" s="193"/>
      <c r="F9" s="193"/>
      <c r="G9" s="193"/>
      <c r="H9" s="193"/>
      <c r="I9" s="193"/>
      <c r="J9" s="193"/>
      <c r="K9" s="193"/>
      <c r="L9" s="193"/>
      <c r="M9" s="193"/>
      <c r="N9" s="193"/>
      <c r="O9" s="193"/>
      <c r="P9" s="193"/>
      <c r="Q9" s="193"/>
      <c r="R9" s="193"/>
      <c r="S9" s="193"/>
    </row>
    <row r="10" spans="1:19" ht="72">
      <c r="A10" s="1103" t="s">
        <v>2085</v>
      </c>
      <c r="B10" s="1103" t="s">
        <v>5061</v>
      </c>
      <c r="C10" s="1103" t="s">
        <v>5165</v>
      </c>
      <c r="D10" s="1103" t="s">
        <v>5146</v>
      </c>
      <c r="E10" s="1103" t="s">
        <v>5147</v>
      </c>
      <c r="F10" s="1103" t="s">
        <v>5148</v>
      </c>
      <c r="G10" s="1103" t="s">
        <v>5149</v>
      </c>
      <c r="H10" s="1103" t="s">
        <v>5150</v>
      </c>
      <c r="I10" s="1103" t="s">
        <v>5151</v>
      </c>
      <c r="J10" s="1103" t="s">
        <v>5152</v>
      </c>
      <c r="K10" s="1103" t="s">
        <v>5153</v>
      </c>
      <c r="L10" s="1103" t="s">
        <v>5154</v>
      </c>
      <c r="M10" s="1103" t="s">
        <v>5155</v>
      </c>
      <c r="N10" s="1108" t="s">
        <v>149</v>
      </c>
      <c r="O10" s="193"/>
      <c r="P10" s="193"/>
      <c r="R10" s="193"/>
      <c r="S10" s="193"/>
    </row>
    <row r="11" spans="1:19">
      <c r="A11" s="1100" t="s">
        <v>89</v>
      </c>
      <c r="B11" s="1100" t="s">
        <v>88</v>
      </c>
      <c r="C11" s="1100" t="s">
        <v>13</v>
      </c>
      <c r="D11" s="1100" t="s">
        <v>86</v>
      </c>
      <c r="E11" s="1100" t="s">
        <v>85</v>
      </c>
      <c r="F11" s="1100" t="s">
        <v>84</v>
      </c>
      <c r="G11" s="1100" t="s">
        <v>83</v>
      </c>
      <c r="H11" s="1100" t="s">
        <v>82</v>
      </c>
      <c r="I11" s="1100" t="s">
        <v>81</v>
      </c>
      <c r="J11" s="1100" t="s">
        <v>80</v>
      </c>
      <c r="K11" s="1100" t="s">
        <v>137</v>
      </c>
      <c r="L11" s="1100" t="s">
        <v>136</v>
      </c>
      <c r="M11" s="1100" t="s">
        <v>135</v>
      </c>
      <c r="N11" s="1100" t="s">
        <v>5169</v>
      </c>
      <c r="O11" s="193"/>
      <c r="P11" s="193"/>
      <c r="R11" s="193"/>
      <c r="S11" s="193"/>
    </row>
    <row r="12" spans="1:19">
      <c r="A12" s="1101"/>
      <c r="B12" s="1106"/>
      <c r="C12" s="1106"/>
      <c r="D12" s="1106"/>
      <c r="E12" s="1106"/>
      <c r="F12" s="1106"/>
      <c r="G12" s="1106"/>
      <c r="H12" s="1106"/>
      <c r="I12" s="1106"/>
      <c r="J12" s="1106"/>
      <c r="K12" s="1106"/>
      <c r="L12" s="1106"/>
      <c r="M12" s="1106"/>
      <c r="N12" s="1106"/>
      <c r="O12" s="193"/>
      <c r="P12" s="193"/>
      <c r="R12" s="193"/>
      <c r="S12" s="193"/>
    </row>
    <row r="13" spans="1:19" ht="57.6">
      <c r="A13" s="166" t="s">
        <v>349</v>
      </c>
      <c r="B13" s="166" t="s">
        <v>5166</v>
      </c>
      <c r="C13" s="41" t="s">
        <v>79</v>
      </c>
      <c r="D13" s="33" t="s">
        <v>91</v>
      </c>
      <c r="E13" s="33" t="s">
        <v>91</v>
      </c>
      <c r="F13" s="33" t="s">
        <v>91</v>
      </c>
      <c r="G13" s="33" t="s">
        <v>91</v>
      </c>
      <c r="H13" s="33" t="s">
        <v>91</v>
      </c>
      <c r="I13" s="33" t="s">
        <v>91</v>
      </c>
      <c r="J13" s="33" t="s">
        <v>91</v>
      </c>
      <c r="K13" s="33" t="s">
        <v>91</v>
      </c>
      <c r="L13" s="33" t="s">
        <v>91</v>
      </c>
      <c r="M13" s="33" t="s">
        <v>91</v>
      </c>
      <c r="N13" s="33" t="s">
        <v>143</v>
      </c>
      <c r="O13" s="193"/>
      <c r="P13" s="193"/>
      <c r="R13" s="193"/>
      <c r="S13" s="193"/>
    </row>
    <row r="14" spans="1:19" ht="43.2">
      <c r="A14" s="166" t="s">
        <v>2087</v>
      </c>
      <c r="B14" s="166" t="s">
        <v>5067</v>
      </c>
      <c r="C14" s="41" t="s">
        <v>5167</v>
      </c>
      <c r="D14" s="33" t="s">
        <v>100</v>
      </c>
      <c r="E14" s="33" t="s">
        <v>100</v>
      </c>
      <c r="F14" s="33" t="s">
        <v>100</v>
      </c>
      <c r="G14" s="33" t="s">
        <v>100</v>
      </c>
      <c r="H14" s="33" t="s">
        <v>100</v>
      </c>
      <c r="I14" s="33" t="s">
        <v>1405</v>
      </c>
      <c r="J14" s="33" t="s">
        <v>5157</v>
      </c>
      <c r="K14" s="33" t="s">
        <v>5157</v>
      </c>
      <c r="L14" s="33" t="s">
        <v>100</v>
      </c>
      <c r="M14" s="33" t="s">
        <v>5157</v>
      </c>
      <c r="O14" s="193"/>
      <c r="P14" s="193"/>
      <c r="R14" s="193"/>
      <c r="S14" s="193"/>
    </row>
    <row r="15" spans="1:19" ht="28.8">
      <c r="B15" s="193"/>
      <c r="C15" s="33"/>
      <c r="D15" s="33" t="s">
        <v>2145</v>
      </c>
      <c r="E15" s="33" t="s">
        <v>2145</v>
      </c>
      <c r="F15" s="33" t="s">
        <v>2350</v>
      </c>
      <c r="G15" s="33"/>
      <c r="H15" s="33"/>
      <c r="I15" s="33" t="s">
        <v>2160</v>
      </c>
      <c r="J15" s="33" t="s">
        <v>5158</v>
      </c>
      <c r="K15" s="33" t="s">
        <v>5159</v>
      </c>
      <c r="L15" s="33" t="s">
        <v>5160</v>
      </c>
      <c r="M15" s="33"/>
      <c r="R15" s="193"/>
      <c r="S15" s="193"/>
    </row>
    <row r="16" spans="1:19" ht="72">
      <c r="A16" s="282"/>
      <c r="B16" s="193"/>
      <c r="C16" s="33"/>
      <c r="D16" s="33" t="s">
        <v>2798</v>
      </c>
      <c r="E16" s="33" t="s">
        <v>2804</v>
      </c>
      <c r="F16" s="33" t="s">
        <v>2143</v>
      </c>
      <c r="G16" s="33"/>
      <c r="H16" s="33" t="s">
        <v>2143</v>
      </c>
      <c r="I16" s="33" t="s">
        <v>340</v>
      </c>
      <c r="J16" s="33"/>
      <c r="K16" s="33"/>
      <c r="L16" s="33"/>
      <c r="M16" s="33"/>
      <c r="R16" s="193"/>
      <c r="S16" s="193"/>
    </row>
    <row r="17" spans="1:28" ht="72">
      <c r="A17" s="282"/>
      <c r="B17" s="193"/>
      <c r="C17" s="33"/>
      <c r="D17" s="33" t="s">
        <v>340</v>
      </c>
      <c r="E17" s="33" t="s">
        <v>340</v>
      </c>
      <c r="F17" s="33" t="s">
        <v>340</v>
      </c>
      <c r="G17" s="33"/>
      <c r="H17" s="33" t="s">
        <v>340</v>
      </c>
      <c r="I17" s="33" t="s">
        <v>93</v>
      </c>
      <c r="J17" s="33" t="s">
        <v>93</v>
      </c>
      <c r="K17" s="33" t="s">
        <v>93</v>
      </c>
      <c r="L17" s="33" t="s">
        <v>93</v>
      </c>
      <c r="M17" s="33" t="s">
        <v>93</v>
      </c>
      <c r="T17" s="254"/>
      <c r="U17" s="254"/>
    </row>
    <row r="18" spans="1:28">
      <c r="A18" s="282"/>
      <c r="B18" s="193"/>
      <c r="C18" s="33"/>
      <c r="D18" s="33" t="s">
        <v>93</v>
      </c>
      <c r="E18" s="33" t="s">
        <v>93</v>
      </c>
      <c r="F18" s="33" t="s">
        <v>93</v>
      </c>
      <c r="G18" s="33" t="s">
        <v>93</v>
      </c>
      <c r="H18" s="33" t="s">
        <v>93</v>
      </c>
      <c r="I18" s="282"/>
      <c r="J18" s="282"/>
      <c r="K18" s="282"/>
      <c r="L18" s="282"/>
      <c r="M18" s="282"/>
      <c r="T18" s="254"/>
      <c r="U18" s="254"/>
    </row>
    <row r="19" spans="1:28" ht="57.6">
      <c r="A19" s="282"/>
      <c r="B19" s="193"/>
      <c r="C19" s="33"/>
      <c r="D19" s="33" t="s">
        <v>2605</v>
      </c>
      <c r="E19" s="33" t="s">
        <v>2605</v>
      </c>
      <c r="F19" s="33" t="s">
        <v>2605</v>
      </c>
      <c r="G19" s="33" t="s">
        <v>5161</v>
      </c>
      <c r="I19" s="282"/>
      <c r="J19" s="282"/>
      <c r="K19" s="282"/>
      <c r="L19" s="282"/>
      <c r="M19" s="282"/>
      <c r="T19" s="254"/>
      <c r="U19" s="254"/>
      <c r="V19" s="254"/>
      <c r="W19" s="254"/>
      <c r="X19" s="254"/>
      <c r="Y19" s="254"/>
    </row>
    <row r="20" spans="1:28">
      <c r="A20" s="282"/>
      <c r="B20" s="193"/>
      <c r="C20" s="33"/>
      <c r="D20" s="33"/>
      <c r="E20" s="33"/>
      <c r="F20" s="33"/>
      <c r="G20" s="33"/>
      <c r="I20" s="282"/>
      <c r="J20" s="282"/>
      <c r="K20" s="282"/>
      <c r="L20" s="282"/>
      <c r="M20" s="282"/>
      <c r="T20" s="254"/>
      <c r="U20" s="254"/>
      <c r="V20" s="254"/>
      <c r="W20" s="254"/>
      <c r="X20" s="254"/>
      <c r="Y20" s="254"/>
    </row>
    <row r="21" spans="1:28">
      <c r="C21" s="193"/>
      <c r="G21" s="193"/>
      <c r="H21" s="193"/>
      <c r="I21" s="193"/>
      <c r="J21" s="193"/>
      <c r="K21" s="193"/>
      <c r="L21" s="193"/>
      <c r="M21" s="193"/>
      <c r="N21" s="193"/>
      <c r="O21" s="193"/>
      <c r="P21" s="193"/>
      <c r="Q21" s="193"/>
      <c r="T21" s="254"/>
      <c r="U21" s="254"/>
      <c r="V21" s="254"/>
      <c r="W21" s="254"/>
      <c r="X21" s="254"/>
      <c r="Y21" s="254"/>
      <c r="Z21" s="254"/>
      <c r="AA21" s="254"/>
      <c r="AB21" s="254"/>
    </row>
    <row r="22" spans="1:28">
      <c r="A22" s="1" t="s">
        <v>5168</v>
      </c>
      <c r="B22" s="193"/>
      <c r="T22" s="254"/>
      <c r="U22" s="254"/>
      <c r="W22" s="254"/>
      <c r="X22" s="254"/>
      <c r="Y22" s="254"/>
      <c r="Z22" s="254"/>
      <c r="AA22" s="254"/>
    </row>
    <row r="23" spans="1:28">
      <c r="B23" s="193"/>
      <c r="C23" s="193"/>
      <c r="D23" s="193"/>
      <c r="E23" s="193"/>
      <c r="F23" s="193"/>
      <c r="G23" s="193"/>
      <c r="H23" s="193"/>
      <c r="I23" s="193"/>
      <c r="J23" s="193"/>
      <c r="T23" s="254"/>
      <c r="U23" s="254"/>
      <c r="W23" s="254"/>
      <c r="X23" s="254"/>
      <c r="Y23" s="254"/>
      <c r="Z23" s="254"/>
      <c r="AA23" s="254"/>
    </row>
    <row r="24" spans="1:28">
      <c r="A24" s="945" t="s">
        <v>5135</v>
      </c>
      <c r="B24" s="193"/>
      <c r="C24" s="193"/>
      <c r="D24" s="193"/>
      <c r="E24" s="193"/>
      <c r="F24" s="193"/>
      <c r="G24" s="193"/>
      <c r="H24" s="193"/>
      <c r="I24" s="193"/>
      <c r="J24" s="193"/>
      <c r="T24" s="254"/>
      <c r="U24" s="254"/>
      <c r="W24" s="254"/>
      <c r="X24" s="254"/>
      <c r="Y24" s="254"/>
      <c r="Z24" s="254"/>
      <c r="AA24" s="254"/>
    </row>
    <row r="25" spans="1:28">
      <c r="B25" s="193"/>
      <c r="C25" s="193"/>
      <c r="D25" s="193"/>
      <c r="E25" s="193"/>
      <c r="F25" s="193"/>
      <c r="G25" s="193"/>
      <c r="H25" s="193"/>
      <c r="I25" s="193"/>
      <c r="J25" s="193"/>
      <c r="T25" s="254"/>
      <c r="U25" s="254"/>
      <c r="W25" s="254"/>
      <c r="X25" s="254"/>
      <c r="Y25" s="254"/>
      <c r="Z25" s="254"/>
      <c r="AA25" s="254"/>
    </row>
    <row r="26" spans="1:28" ht="43.2">
      <c r="A26" s="1103" t="s">
        <v>5061</v>
      </c>
      <c r="B26" s="1103" t="s">
        <v>5073</v>
      </c>
      <c r="C26" s="1103" t="s">
        <v>5074</v>
      </c>
      <c r="D26" s="1103" t="s">
        <v>5075</v>
      </c>
      <c r="E26" s="1103" t="s">
        <v>5076</v>
      </c>
      <c r="F26" s="1104" t="s">
        <v>2399</v>
      </c>
      <c r="G26" s="1103" t="s">
        <v>2400</v>
      </c>
      <c r="H26" s="1103" t="s">
        <v>2401</v>
      </c>
      <c r="T26" s="254"/>
      <c r="V26" s="254"/>
      <c r="W26" s="254"/>
      <c r="X26" s="254"/>
      <c r="Y26" s="254"/>
      <c r="Z26" s="254"/>
    </row>
    <row r="27" spans="1:28">
      <c r="A27" s="1100" t="s">
        <v>134</v>
      </c>
      <c r="B27" s="1100" t="s">
        <v>150</v>
      </c>
      <c r="C27" s="1100" t="s">
        <v>148</v>
      </c>
      <c r="D27" s="1100" t="s">
        <v>133</v>
      </c>
      <c r="E27" s="1100" t="s">
        <v>128</v>
      </c>
      <c r="F27" s="1105" t="s">
        <v>127</v>
      </c>
      <c r="G27" s="1100" t="s">
        <v>126</v>
      </c>
      <c r="H27" s="1100" t="s">
        <v>125</v>
      </c>
      <c r="T27" s="254"/>
      <c r="V27" s="254"/>
      <c r="W27" s="254"/>
      <c r="X27" s="254"/>
      <c r="Y27" s="254"/>
      <c r="Z27" s="254"/>
    </row>
    <row r="28" spans="1:28">
      <c r="A28" s="1101"/>
      <c r="B28" s="1101"/>
      <c r="C28" s="1101"/>
      <c r="D28" s="1101"/>
      <c r="E28" s="1101"/>
      <c r="F28" s="1101"/>
      <c r="G28" s="1101"/>
      <c r="H28" s="1101"/>
      <c r="T28" s="254"/>
      <c r="V28" s="254"/>
      <c r="W28" s="254"/>
      <c r="X28" s="254"/>
      <c r="Y28" s="254"/>
      <c r="Z28" s="254"/>
    </row>
    <row r="29" spans="1:28" ht="43.2">
      <c r="A29" s="166" t="s">
        <v>349</v>
      </c>
      <c r="B29" s="33" t="s">
        <v>79</v>
      </c>
      <c r="C29" s="33" t="s">
        <v>5077</v>
      </c>
      <c r="D29" s="33" t="s">
        <v>3688</v>
      </c>
      <c r="E29" s="33" t="s">
        <v>79</v>
      </c>
      <c r="F29" s="33" t="s">
        <v>2525</v>
      </c>
      <c r="G29" s="33" t="s">
        <v>2518</v>
      </c>
      <c r="H29" s="41" t="s">
        <v>79</v>
      </c>
      <c r="T29" s="254"/>
      <c r="V29" s="254"/>
      <c r="W29" s="254"/>
      <c r="X29" s="254"/>
      <c r="Y29" s="254"/>
      <c r="Z29" s="254"/>
    </row>
    <row r="30" spans="1:28">
      <c r="A30" s="282" t="s">
        <v>5067</v>
      </c>
      <c r="B30" s="33" t="s">
        <v>5078</v>
      </c>
      <c r="C30" s="282"/>
      <c r="D30" s="282"/>
      <c r="E30" s="33" t="s">
        <v>2412</v>
      </c>
      <c r="F30" s="282"/>
      <c r="G30" s="282"/>
      <c r="H30" s="41" t="s">
        <v>2413</v>
      </c>
      <c r="T30" s="254"/>
      <c r="V30" s="254"/>
      <c r="W30" s="254"/>
      <c r="X30" s="254"/>
      <c r="Y30" s="254"/>
      <c r="Z30" s="254"/>
    </row>
    <row r="31" spans="1:28">
      <c r="B31" s="193"/>
      <c r="C31" s="193"/>
      <c r="D31" s="193"/>
      <c r="E31" s="193"/>
      <c r="F31" s="193"/>
      <c r="G31" s="193"/>
      <c r="H31" s="287"/>
      <c r="I31" s="287"/>
      <c r="T31" s="254"/>
      <c r="V31" s="254"/>
      <c r="W31" s="254"/>
      <c r="X31" s="254"/>
      <c r="Y31" s="254"/>
      <c r="Z31" s="254"/>
    </row>
    <row r="32" spans="1:28">
      <c r="C32" s="193"/>
      <c r="D32" s="193"/>
      <c r="E32" s="193"/>
      <c r="F32" s="287"/>
      <c r="G32" s="287"/>
      <c r="S32" s="193"/>
      <c r="T32" s="254"/>
      <c r="U32" s="254"/>
      <c r="V32" s="254"/>
      <c r="W32" s="254"/>
      <c r="X32" s="254"/>
      <c r="Y32" s="254"/>
      <c r="Z32" s="254"/>
    </row>
    <row r="33" spans="2:26">
      <c r="C33" s="193"/>
      <c r="D33" s="193"/>
      <c r="E33" s="193"/>
      <c r="S33" s="193"/>
      <c r="T33" s="254"/>
      <c r="U33" s="254"/>
      <c r="V33" s="254"/>
      <c r="W33" s="254"/>
      <c r="X33" s="254"/>
      <c r="Y33" s="254"/>
      <c r="Z33" s="254"/>
    </row>
    <row r="34" spans="2:26">
      <c r="C34" s="193"/>
      <c r="D34" s="193"/>
      <c r="E34" s="193"/>
      <c r="S34" s="193"/>
      <c r="T34" s="254"/>
      <c r="U34" s="254"/>
      <c r="V34" s="254"/>
      <c r="W34" s="254"/>
      <c r="X34" s="254"/>
      <c r="Y34" s="254"/>
      <c r="Z34" s="254"/>
    </row>
    <row r="35" spans="2:26">
      <c r="B35" s="193"/>
      <c r="S35" s="193"/>
    </row>
    <row r="36" spans="2:26">
      <c r="S36" s="193"/>
    </row>
  </sheetData>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83"/>
  <dimension ref="A1:Q28"/>
  <sheetViews>
    <sheetView showGridLines="0" zoomScale="80" zoomScaleNormal="80" workbookViewId="0"/>
  </sheetViews>
  <sheetFormatPr defaultColWidth="9.33203125" defaultRowHeight="14.4"/>
  <cols>
    <col min="1" max="1" width="35.33203125" style="124" customWidth="1"/>
    <col min="2" max="13" width="19" style="124" customWidth="1"/>
    <col min="14" max="14" width="18" style="124" customWidth="1"/>
    <col min="15" max="15" width="14.44140625" style="124" customWidth="1"/>
    <col min="16" max="16" width="13.5546875" style="124" customWidth="1"/>
    <col min="17" max="17" width="21.44140625" style="124" customWidth="1"/>
    <col min="18" max="16384" width="9.33203125" style="124"/>
  </cols>
  <sheetData>
    <row r="1" spans="1:17">
      <c r="A1" s="1" t="s">
        <v>5170</v>
      </c>
    </row>
    <row r="2" spans="1:17">
      <c r="A2" s="1007" t="s">
        <v>5171</v>
      </c>
    </row>
    <row r="4" spans="1:17">
      <c r="A4" s="1" t="s">
        <v>5172</v>
      </c>
      <c r="B4" s="508"/>
      <c r="C4" s="508"/>
      <c r="D4" s="508"/>
      <c r="E4" s="508"/>
      <c r="F4" s="508"/>
      <c r="G4" s="508"/>
      <c r="H4" s="508"/>
      <c r="I4" s="508"/>
      <c r="J4" s="508"/>
    </row>
    <row r="5" spans="1:17">
      <c r="A5" s="194"/>
      <c r="B5" s="508"/>
      <c r="C5" s="508"/>
      <c r="D5" s="508"/>
      <c r="E5" s="508"/>
      <c r="F5" s="508"/>
      <c r="G5" s="508"/>
      <c r="H5" s="508"/>
      <c r="I5" s="508"/>
      <c r="J5" s="508"/>
      <c r="K5" s="508"/>
    </row>
    <row r="6" spans="1:17">
      <c r="A6" s="1007" t="s">
        <v>5171</v>
      </c>
      <c r="B6" s="508"/>
      <c r="C6" s="508"/>
      <c r="D6" s="508"/>
      <c r="E6" s="508"/>
      <c r="F6" s="508"/>
      <c r="G6" s="508"/>
      <c r="H6" s="508"/>
      <c r="I6" s="508"/>
      <c r="J6" s="508"/>
      <c r="K6" s="508"/>
    </row>
    <row r="7" spans="1:17">
      <c r="A7" s="508"/>
      <c r="B7" s="508"/>
      <c r="C7" s="508"/>
      <c r="D7" s="508"/>
      <c r="E7" s="508"/>
      <c r="F7" s="508"/>
      <c r="G7" s="508"/>
      <c r="H7" s="508"/>
      <c r="I7" s="508"/>
      <c r="J7" s="508"/>
      <c r="K7" s="508"/>
    </row>
    <row r="8" spans="1:17" ht="72">
      <c r="A8" s="1109" t="s">
        <v>152</v>
      </c>
      <c r="B8" s="1110" t="s">
        <v>5173</v>
      </c>
      <c r="C8" s="1110" t="s">
        <v>5174</v>
      </c>
      <c r="D8" s="1110" t="s">
        <v>5175</v>
      </c>
      <c r="E8" s="1110" t="s">
        <v>5176</v>
      </c>
      <c r="F8" s="1110" t="s">
        <v>5177</v>
      </c>
      <c r="G8" s="1707" t="s">
        <v>6361</v>
      </c>
      <c r="H8" s="1110" t="s">
        <v>5178</v>
      </c>
      <c r="I8" s="1110" t="s">
        <v>5179</v>
      </c>
      <c r="J8" s="1110" t="s">
        <v>5180</v>
      </c>
      <c r="K8" s="1110" t="s">
        <v>5181</v>
      </c>
      <c r="L8" s="1110" t="s">
        <v>5182</v>
      </c>
      <c r="M8" s="1110" t="s">
        <v>5183</v>
      </c>
      <c r="N8" s="1110" t="s">
        <v>5184</v>
      </c>
      <c r="O8" s="1110" t="s">
        <v>5185</v>
      </c>
      <c r="P8" s="1110" t="s">
        <v>5186</v>
      </c>
      <c r="Q8" s="1110" t="s">
        <v>5187</v>
      </c>
    </row>
    <row r="9" spans="1:17">
      <c r="A9" s="1111" t="s">
        <v>1304</v>
      </c>
      <c r="B9" s="1112" t="s">
        <v>107</v>
      </c>
      <c r="C9" s="1112" t="s">
        <v>88</v>
      </c>
      <c r="D9" s="1112" t="s">
        <v>86</v>
      </c>
      <c r="E9" s="1112" t="s">
        <v>85</v>
      </c>
      <c r="F9" s="1112" t="s">
        <v>84</v>
      </c>
      <c r="G9" s="1112" t="s">
        <v>83</v>
      </c>
      <c r="H9" s="1112" t="s">
        <v>82</v>
      </c>
      <c r="I9" s="1112" t="s">
        <v>81</v>
      </c>
      <c r="J9" s="1112" t="s">
        <v>80</v>
      </c>
      <c r="K9" s="1112" t="s">
        <v>137</v>
      </c>
      <c r="L9" s="1112" t="s">
        <v>136</v>
      </c>
      <c r="M9" s="1112" t="s">
        <v>135</v>
      </c>
      <c r="N9" s="1112" t="s">
        <v>134</v>
      </c>
      <c r="O9" s="1112" t="s">
        <v>151</v>
      </c>
      <c r="P9" s="1112" t="s">
        <v>150</v>
      </c>
      <c r="Q9" s="1112" t="s">
        <v>148</v>
      </c>
    </row>
    <row r="10" spans="1:17">
      <c r="A10" s="1113"/>
      <c r="B10" s="1114"/>
      <c r="C10" s="1114"/>
      <c r="D10" s="1115"/>
      <c r="E10" s="1115"/>
      <c r="F10" s="1115"/>
      <c r="G10" s="1115"/>
      <c r="H10" s="1115"/>
      <c r="I10" s="1115"/>
      <c r="J10" s="1115"/>
      <c r="K10" s="1115"/>
      <c r="L10" s="1115"/>
      <c r="M10" s="1115"/>
      <c r="N10" s="1115"/>
      <c r="O10" s="1115"/>
      <c r="P10" s="1115"/>
      <c r="Q10" s="1115"/>
    </row>
    <row r="11" spans="1:17">
      <c r="A11" s="407" t="s">
        <v>350</v>
      </c>
      <c r="B11" s="407" t="s">
        <v>5188</v>
      </c>
      <c r="C11" s="407" t="s">
        <v>348</v>
      </c>
      <c r="D11" s="124" t="s">
        <v>348</v>
      </c>
      <c r="E11" s="41" t="s">
        <v>5189</v>
      </c>
      <c r="F11" s="41" t="s">
        <v>79</v>
      </c>
      <c r="G11" s="41" t="s">
        <v>5190</v>
      </c>
      <c r="H11" s="41" t="s">
        <v>5191</v>
      </c>
      <c r="I11" s="41" t="s">
        <v>5192</v>
      </c>
      <c r="J11" s="41" t="s">
        <v>91</v>
      </c>
      <c r="K11" s="41" t="s">
        <v>91</v>
      </c>
      <c r="L11" s="41" t="s">
        <v>91</v>
      </c>
      <c r="M11" s="41" t="s">
        <v>91</v>
      </c>
      <c r="N11" s="41" t="s">
        <v>5193</v>
      </c>
      <c r="O11" s="41" t="s">
        <v>91</v>
      </c>
      <c r="P11" s="41" t="s">
        <v>5194</v>
      </c>
      <c r="Q11" s="41" t="s">
        <v>5195</v>
      </c>
    </row>
    <row r="12" spans="1:17">
      <c r="A12" s="124" t="s">
        <v>5196</v>
      </c>
      <c r="B12" s="124" t="s">
        <v>5197</v>
      </c>
      <c r="C12" s="124" t="s">
        <v>1290</v>
      </c>
      <c r="D12" s="124" t="s">
        <v>165</v>
      </c>
      <c r="F12" s="41" t="s">
        <v>5198</v>
      </c>
      <c r="G12" s="41"/>
      <c r="J12" s="41" t="s">
        <v>90</v>
      </c>
      <c r="K12" s="41" t="s">
        <v>90</v>
      </c>
      <c r="L12" s="41" t="s">
        <v>90</v>
      </c>
      <c r="M12" s="41" t="s">
        <v>792</v>
      </c>
      <c r="N12" s="41"/>
      <c r="O12" s="41" t="s">
        <v>90</v>
      </c>
    </row>
    <row r="13" spans="1:17">
      <c r="D13" s="277" t="s">
        <v>5119</v>
      </c>
      <c r="J13" s="41" t="s">
        <v>5199</v>
      </c>
      <c r="K13" s="41" t="s">
        <v>5200</v>
      </c>
      <c r="L13" s="41" t="s">
        <v>1116</v>
      </c>
      <c r="M13" s="41" t="s">
        <v>90</v>
      </c>
      <c r="N13" s="41"/>
      <c r="O13" s="41" t="s">
        <v>100</v>
      </c>
    </row>
    <row r="14" spans="1:17">
      <c r="J14" s="41"/>
      <c r="K14" s="41"/>
      <c r="L14" s="41"/>
      <c r="M14" s="41" t="s">
        <v>159</v>
      </c>
      <c r="N14" s="41"/>
      <c r="O14" s="41" t="s">
        <v>2143</v>
      </c>
    </row>
    <row r="15" spans="1:17">
      <c r="I15" s="1116"/>
      <c r="K15" s="41"/>
      <c r="L15" s="41"/>
      <c r="M15" s="41" t="s">
        <v>93</v>
      </c>
      <c r="N15" s="41"/>
      <c r="O15" s="41" t="s">
        <v>340</v>
      </c>
    </row>
    <row r="16" spans="1:17">
      <c r="M16" s="47"/>
      <c r="N16" s="41"/>
    </row>
    <row r="19" spans="1:17">
      <c r="L19" s="41"/>
      <c r="M19" s="41"/>
      <c r="N19" s="41"/>
      <c r="O19" s="41"/>
      <c r="P19" s="41"/>
      <c r="Q19" s="41"/>
    </row>
    <row r="20" spans="1:17">
      <c r="A20" s="1" t="s">
        <v>5201</v>
      </c>
    </row>
    <row r="22" spans="1:17">
      <c r="A22" s="1007" t="s">
        <v>5202</v>
      </c>
      <c r="B22" s="508"/>
      <c r="C22" s="508"/>
      <c r="D22" s="508"/>
      <c r="E22" s="508"/>
      <c r="F22" s="508"/>
      <c r="G22" s="508"/>
      <c r="H22" s="508"/>
      <c r="I22" s="508"/>
      <c r="J22" s="508"/>
      <c r="K22" s="508"/>
    </row>
    <row r="23" spans="1:17">
      <c r="A23" s="508"/>
      <c r="B23" s="508"/>
      <c r="C23" s="508"/>
      <c r="D23" s="508"/>
      <c r="E23" s="508"/>
      <c r="F23" s="508"/>
      <c r="G23" s="508"/>
      <c r="H23" s="508"/>
      <c r="I23" s="508"/>
      <c r="J23" s="508"/>
      <c r="K23" s="508"/>
    </row>
    <row r="24" spans="1:17" ht="43.2">
      <c r="A24" s="1110" t="s">
        <v>5173</v>
      </c>
      <c r="B24" s="1110" t="s">
        <v>5203</v>
      </c>
      <c r="C24" s="1110" t="s">
        <v>5204</v>
      </c>
      <c r="D24" s="1110" t="s">
        <v>5205</v>
      </c>
      <c r="E24" s="1110" t="s">
        <v>5206</v>
      </c>
      <c r="F24" s="1110" t="s">
        <v>5207</v>
      </c>
      <c r="G24" s="1110" t="s">
        <v>5076</v>
      </c>
      <c r="H24" s="1110" t="s">
        <v>2399</v>
      </c>
      <c r="I24" s="1110" t="s">
        <v>2400</v>
      </c>
      <c r="J24" s="1110" t="s">
        <v>2401</v>
      </c>
    </row>
    <row r="25" spans="1:17">
      <c r="A25" s="1112" t="s">
        <v>133</v>
      </c>
      <c r="B25" s="1112" t="s">
        <v>127</v>
      </c>
      <c r="C25" s="1112" t="s">
        <v>126</v>
      </c>
      <c r="D25" s="1112" t="s">
        <v>125</v>
      </c>
      <c r="E25" s="1112" t="s">
        <v>124</v>
      </c>
      <c r="F25" s="1112" t="s">
        <v>123</v>
      </c>
      <c r="G25" s="1112" t="s">
        <v>122</v>
      </c>
      <c r="H25" s="1112" t="s">
        <v>121</v>
      </c>
      <c r="I25" s="1112" t="s">
        <v>147</v>
      </c>
      <c r="J25" s="1112" t="s">
        <v>120</v>
      </c>
    </row>
    <row r="26" spans="1:17">
      <c r="A26" s="1114"/>
      <c r="B26" s="1114"/>
      <c r="C26" s="1114"/>
      <c r="D26" s="1114"/>
      <c r="E26" s="1114"/>
      <c r="F26" s="1115"/>
      <c r="G26" s="1115"/>
      <c r="H26" s="1115"/>
      <c r="I26" s="1115"/>
      <c r="J26" s="1117"/>
    </row>
    <row r="27" spans="1:17" ht="28.8">
      <c r="A27" s="407" t="s">
        <v>349</v>
      </c>
      <c r="B27" s="41" t="s">
        <v>5208</v>
      </c>
      <c r="C27" s="41" t="s">
        <v>79</v>
      </c>
      <c r="D27" s="41" t="s">
        <v>79</v>
      </c>
      <c r="E27" s="41" t="s">
        <v>5209</v>
      </c>
      <c r="F27" s="41" t="s">
        <v>5210</v>
      </c>
      <c r="G27" s="41" t="s">
        <v>79</v>
      </c>
      <c r="H27" s="12" t="s">
        <v>2517</v>
      </c>
      <c r="I27" s="33" t="s">
        <v>2518</v>
      </c>
      <c r="J27" s="41" t="s">
        <v>79</v>
      </c>
    </row>
    <row r="28" spans="1:17">
      <c r="A28" s="124" t="s">
        <v>5197</v>
      </c>
      <c r="C28" s="41" t="s">
        <v>5211</v>
      </c>
      <c r="D28" s="41" t="s">
        <v>5212</v>
      </c>
      <c r="G28" s="41" t="s">
        <v>2412</v>
      </c>
      <c r="H28" s="41"/>
      <c r="I28" s="282"/>
      <c r="J28" s="41" t="s">
        <v>2413</v>
      </c>
    </row>
  </sheetData>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84"/>
  <dimension ref="A1:U28"/>
  <sheetViews>
    <sheetView showGridLines="0" zoomScale="80" zoomScaleNormal="80" workbookViewId="0"/>
  </sheetViews>
  <sheetFormatPr defaultColWidth="9.33203125" defaultRowHeight="14.4"/>
  <cols>
    <col min="1" max="1" width="29.33203125" style="124" bestFit="1" customWidth="1"/>
    <col min="2" max="2" width="35.5546875" style="124" customWidth="1"/>
    <col min="3" max="3" width="33" style="124" customWidth="1"/>
    <col min="4" max="7" width="14.6640625" style="124" customWidth="1"/>
    <col min="8" max="8" width="31.44140625" style="124" bestFit="1" customWidth="1"/>
    <col min="9" max="10" width="14.6640625" style="124" customWidth="1"/>
    <col min="11" max="11" width="22.5546875" style="124" customWidth="1"/>
    <col min="12" max="12" width="20.5546875" style="124" customWidth="1"/>
    <col min="13" max="14" width="16.5546875" style="124" customWidth="1"/>
    <col min="15" max="15" width="18.44140625" style="124" customWidth="1"/>
    <col min="16" max="16" width="14.33203125" style="124" customWidth="1"/>
    <col min="17" max="17" width="18" style="124" customWidth="1"/>
    <col min="18" max="18" width="28.6640625" style="124" customWidth="1"/>
    <col min="19" max="19" width="22.5546875" style="124" customWidth="1"/>
    <col min="20" max="16384" width="9.33203125" style="124"/>
  </cols>
  <sheetData>
    <row r="1" spans="1:21">
      <c r="A1" s="1" t="s">
        <v>5213</v>
      </c>
    </row>
    <row r="2" spans="1:21">
      <c r="A2" s="1007" t="s">
        <v>5171</v>
      </c>
      <c r="B2" s="508"/>
      <c r="C2" s="508"/>
      <c r="D2" s="508"/>
      <c r="E2" s="508"/>
      <c r="F2" s="508"/>
      <c r="G2" s="508"/>
      <c r="H2" s="508"/>
      <c r="I2" s="508"/>
      <c r="J2" s="508"/>
      <c r="K2" s="508"/>
    </row>
    <row r="3" spans="1:21">
      <c r="A3" s="1085"/>
      <c r="B3" s="508"/>
      <c r="C3" s="508"/>
      <c r="D3" s="508"/>
      <c r="E3" s="508"/>
      <c r="F3" s="508"/>
      <c r="G3" s="508"/>
      <c r="H3" s="508"/>
      <c r="I3" s="508"/>
      <c r="J3" s="508"/>
      <c r="K3" s="508"/>
      <c r="L3" s="508"/>
      <c r="M3" s="508"/>
      <c r="N3" s="508"/>
      <c r="O3" s="508"/>
      <c r="P3" s="508"/>
      <c r="Q3" s="508"/>
      <c r="R3" s="508"/>
      <c r="S3" s="508"/>
      <c r="T3" s="508"/>
      <c r="U3" s="508"/>
    </row>
    <row r="4" spans="1:21">
      <c r="A4" s="1" t="s">
        <v>5214</v>
      </c>
      <c r="B4" s="508"/>
      <c r="C4" s="508"/>
      <c r="D4" s="508"/>
      <c r="E4" s="508"/>
      <c r="F4" s="508"/>
      <c r="G4" s="508"/>
      <c r="H4" s="508"/>
      <c r="I4" s="508"/>
      <c r="J4" s="508"/>
      <c r="K4" s="508"/>
      <c r="L4" s="508"/>
      <c r="M4" s="508"/>
      <c r="N4" s="508"/>
      <c r="O4" s="508"/>
      <c r="P4" s="508"/>
      <c r="Q4" s="508"/>
      <c r="R4" s="508"/>
      <c r="S4" s="508"/>
      <c r="T4" s="508"/>
    </row>
    <row r="5" spans="1:21">
      <c r="A5" s="1"/>
      <c r="B5" s="508"/>
      <c r="C5" s="508"/>
      <c r="D5" s="508"/>
      <c r="E5" s="508"/>
      <c r="F5" s="508"/>
      <c r="G5" s="508"/>
      <c r="H5" s="508"/>
      <c r="I5" s="508"/>
      <c r="J5" s="508"/>
      <c r="K5" s="508"/>
      <c r="L5" s="508"/>
      <c r="M5" s="508"/>
      <c r="N5" s="508"/>
      <c r="O5" s="508"/>
      <c r="P5" s="508"/>
      <c r="Q5" s="508"/>
      <c r="R5" s="508"/>
      <c r="S5" s="508"/>
      <c r="T5" s="508"/>
      <c r="U5" s="508"/>
    </row>
    <row r="6" spans="1:21">
      <c r="A6" s="165" t="s">
        <v>5171</v>
      </c>
      <c r="B6" s="508"/>
      <c r="C6" s="508"/>
      <c r="D6" s="508"/>
      <c r="E6" s="508"/>
      <c r="F6" s="508"/>
      <c r="G6" s="508"/>
      <c r="H6" s="508"/>
      <c r="I6" s="508"/>
      <c r="J6" s="508"/>
      <c r="K6" s="508"/>
      <c r="L6" s="508"/>
      <c r="M6" s="508"/>
      <c r="N6" s="508"/>
      <c r="O6" s="508"/>
      <c r="P6" s="508"/>
      <c r="Q6" s="508"/>
      <c r="R6" s="508"/>
      <c r="S6" s="508"/>
      <c r="T6" s="508"/>
      <c r="U6" s="508"/>
    </row>
    <row r="7" spans="1:21">
      <c r="A7" s="508"/>
      <c r="B7" s="508"/>
      <c r="C7" s="508"/>
      <c r="D7" s="508"/>
      <c r="E7" s="508"/>
      <c r="F7" s="508"/>
      <c r="G7" s="508"/>
      <c r="H7" s="508"/>
      <c r="I7" s="508"/>
      <c r="J7" s="508"/>
      <c r="K7" s="508"/>
    </row>
    <row r="8" spans="1:21" ht="86.4">
      <c r="A8" s="1109" t="s">
        <v>152</v>
      </c>
      <c r="B8" s="1118" t="s">
        <v>2085</v>
      </c>
      <c r="C8" s="1110" t="s">
        <v>5173</v>
      </c>
      <c r="D8" s="1110" t="s">
        <v>5174</v>
      </c>
      <c r="E8" s="1110" t="s">
        <v>5175</v>
      </c>
      <c r="F8" s="1110" t="s">
        <v>5165</v>
      </c>
      <c r="G8" s="1110" t="s">
        <v>5176</v>
      </c>
      <c r="H8" s="1110" t="s">
        <v>5177</v>
      </c>
      <c r="I8" s="1110" t="s">
        <v>5215</v>
      </c>
      <c r="J8" s="1110" t="s">
        <v>5178</v>
      </c>
      <c r="K8" s="1110" t="s">
        <v>5179</v>
      </c>
      <c r="L8" s="1110" t="s">
        <v>5180</v>
      </c>
      <c r="M8" s="1110" t="s">
        <v>5181</v>
      </c>
      <c r="N8" s="1110" t="s">
        <v>5182</v>
      </c>
      <c r="O8" s="1110" t="s">
        <v>5183</v>
      </c>
      <c r="P8" s="1110" t="s">
        <v>5184</v>
      </c>
      <c r="Q8" s="1110" t="s">
        <v>5185</v>
      </c>
      <c r="R8" s="1110" t="s">
        <v>5186</v>
      </c>
      <c r="S8" s="1110" t="s">
        <v>5187</v>
      </c>
      <c r="T8" s="1116"/>
    </row>
    <row r="9" spans="1:21">
      <c r="A9" s="1111" t="s">
        <v>1304</v>
      </c>
      <c r="B9" s="1112" t="s">
        <v>89</v>
      </c>
      <c r="C9" s="1112" t="s">
        <v>107</v>
      </c>
      <c r="D9" s="1112" t="s">
        <v>88</v>
      </c>
      <c r="E9" s="1112" t="s">
        <v>86</v>
      </c>
      <c r="F9" s="1112" t="s">
        <v>13</v>
      </c>
      <c r="G9" s="1112" t="s">
        <v>85</v>
      </c>
      <c r="H9" s="1112" t="s">
        <v>84</v>
      </c>
      <c r="I9" s="1112" t="s">
        <v>83</v>
      </c>
      <c r="J9" s="1112" t="s">
        <v>82</v>
      </c>
      <c r="K9" s="1112" t="s">
        <v>81</v>
      </c>
      <c r="L9" s="1112" t="s">
        <v>80</v>
      </c>
      <c r="M9" s="1112" t="s">
        <v>137</v>
      </c>
      <c r="N9" s="1112" t="s">
        <v>136</v>
      </c>
      <c r="O9" s="1112" t="s">
        <v>135</v>
      </c>
      <c r="P9" s="1112" t="s">
        <v>134</v>
      </c>
      <c r="Q9" s="1112" t="s">
        <v>151</v>
      </c>
      <c r="R9" s="1112" t="s">
        <v>150</v>
      </c>
      <c r="S9" s="1112" t="s">
        <v>148</v>
      </c>
      <c r="T9" s="1116"/>
    </row>
    <row r="10" spans="1:21">
      <c r="A10" s="1113"/>
      <c r="B10" s="1114"/>
      <c r="C10" s="1114"/>
      <c r="D10" s="1114"/>
      <c r="E10" s="1115"/>
      <c r="F10" s="1114"/>
      <c r="G10" s="1115"/>
      <c r="H10" s="1115"/>
      <c r="I10" s="1115"/>
      <c r="J10" s="1115"/>
      <c r="K10" s="1115"/>
      <c r="L10" s="1115"/>
      <c r="M10" s="1115"/>
      <c r="N10" s="1115"/>
      <c r="O10" s="1115"/>
      <c r="P10" s="1115"/>
      <c r="Q10" s="1115"/>
      <c r="R10" s="1115"/>
      <c r="S10" s="1115"/>
      <c r="T10" s="1116"/>
    </row>
    <row r="11" spans="1:21">
      <c r="A11" s="407" t="s">
        <v>350</v>
      </c>
      <c r="B11" s="407" t="s">
        <v>348</v>
      </c>
      <c r="C11" s="407" t="s">
        <v>5216</v>
      </c>
      <c r="D11" s="407" t="s">
        <v>348</v>
      </c>
      <c r="E11" s="124" t="s">
        <v>348</v>
      </c>
      <c r="F11" s="41" t="s">
        <v>79</v>
      </c>
      <c r="G11" s="41" t="s">
        <v>5189</v>
      </c>
      <c r="H11" s="41" t="s">
        <v>79</v>
      </c>
      <c r="I11" s="41" t="s">
        <v>5190</v>
      </c>
      <c r="J11" s="41" t="s">
        <v>5191</v>
      </c>
      <c r="K11" s="41" t="s">
        <v>5192</v>
      </c>
      <c r="L11" s="41" t="s">
        <v>91</v>
      </c>
      <c r="M11" s="41" t="s">
        <v>91</v>
      </c>
      <c r="N11" s="41" t="s">
        <v>91</v>
      </c>
      <c r="O11" s="41" t="s">
        <v>91</v>
      </c>
      <c r="P11" s="41" t="s">
        <v>5193</v>
      </c>
      <c r="Q11" s="41" t="s">
        <v>91</v>
      </c>
      <c r="R11" s="41" t="s">
        <v>5194</v>
      </c>
      <c r="S11" s="41" t="s">
        <v>5195</v>
      </c>
      <c r="U11" s="1116"/>
    </row>
    <row r="12" spans="1:21">
      <c r="A12" s="124" t="s">
        <v>5196</v>
      </c>
      <c r="B12" s="124" t="s">
        <v>2087</v>
      </c>
      <c r="C12" s="124" t="s">
        <v>5197</v>
      </c>
      <c r="D12" s="124" t="s">
        <v>1290</v>
      </c>
      <c r="E12" s="124" t="s">
        <v>165</v>
      </c>
      <c r="F12" s="41" t="s">
        <v>5167</v>
      </c>
      <c r="H12" s="41" t="s">
        <v>5198</v>
      </c>
      <c r="I12" s="41"/>
      <c r="K12" s="1116"/>
      <c r="L12" s="41" t="s">
        <v>90</v>
      </c>
      <c r="M12" s="41" t="s">
        <v>90</v>
      </c>
      <c r="N12" s="41" t="s">
        <v>90</v>
      </c>
      <c r="O12" s="41" t="s">
        <v>792</v>
      </c>
      <c r="P12" s="41"/>
      <c r="Q12" s="41" t="s">
        <v>90</v>
      </c>
    </row>
    <row r="13" spans="1:21">
      <c r="E13" s="277" t="s">
        <v>5119</v>
      </c>
      <c r="L13" s="41" t="s">
        <v>5199</v>
      </c>
      <c r="M13" s="41" t="s">
        <v>5200</v>
      </c>
      <c r="N13" s="41" t="s">
        <v>1116</v>
      </c>
      <c r="O13" s="41" t="s">
        <v>90</v>
      </c>
      <c r="P13" s="41"/>
      <c r="Q13" s="41" t="s">
        <v>100</v>
      </c>
    </row>
    <row r="14" spans="1:21">
      <c r="L14" s="41"/>
      <c r="M14" s="41"/>
      <c r="N14" s="41"/>
      <c r="O14" s="41" t="s">
        <v>159</v>
      </c>
      <c r="P14" s="41"/>
      <c r="Q14" s="41" t="s">
        <v>2143</v>
      </c>
    </row>
    <row r="15" spans="1:21">
      <c r="K15" s="1116"/>
      <c r="M15" s="41"/>
      <c r="N15" s="41"/>
      <c r="O15" s="41" t="s">
        <v>93</v>
      </c>
      <c r="P15" s="41"/>
      <c r="Q15" s="41" t="s">
        <v>340</v>
      </c>
    </row>
    <row r="16" spans="1:21">
      <c r="M16" s="47"/>
      <c r="P16" s="41"/>
      <c r="Q16" s="41" t="s">
        <v>93</v>
      </c>
    </row>
    <row r="17" spans="1:16">
      <c r="O17" s="47"/>
      <c r="P17" s="41"/>
    </row>
    <row r="20" spans="1:16">
      <c r="A20" s="1" t="s">
        <v>5217</v>
      </c>
    </row>
    <row r="21" spans="1:16">
      <c r="A21" s="1"/>
    </row>
    <row r="22" spans="1:16">
      <c r="A22" s="165" t="s">
        <v>5202</v>
      </c>
    </row>
    <row r="24" spans="1:16" ht="43.2">
      <c r="A24" s="1110" t="s">
        <v>5173</v>
      </c>
      <c r="B24" s="1110" t="s">
        <v>5203</v>
      </c>
      <c r="C24" s="1110" t="s">
        <v>5204</v>
      </c>
      <c r="D24" s="1110" t="s">
        <v>5205</v>
      </c>
      <c r="E24" s="1110" t="s">
        <v>5206</v>
      </c>
      <c r="F24" s="1110" t="s">
        <v>5207</v>
      </c>
      <c r="G24" s="1110" t="s">
        <v>5076</v>
      </c>
      <c r="H24" s="1110" t="s">
        <v>2399</v>
      </c>
      <c r="I24" s="1110" t="s">
        <v>2400</v>
      </c>
      <c r="J24" s="1110" t="s">
        <v>2401</v>
      </c>
    </row>
    <row r="25" spans="1:16">
      <c r="A25" s="1112" t="s">
        <v>133</v>
      </c>
      <c r="B25" s="1112" t="s">
        <v>127</v>
      </c>
      <c r="C25" s="1112" t="s">
        <v>126</v>
      </c>
      <c r="D25" s="1112" t="s">
        <v>125</v>
      </c>
      <c r="E25" s="1112" t="s">
        <v>124</v>
      </c>
      <c r="F25" s="1112" t="s">
        <v>123</v>
      </c>
      <c r="G25" s="1112" t="s">
        <v>122</v>
      </c>
      <c r="H25" s="1112" t="s">
        <v>121</v>
      </c>
      <c r="I25" s="1112" t="s">
        <v>147</v>
      </c>
      <c r="J25" s="1112" t="s">
        <v>120</v>
      </c>
    </row>
    <row r="26" spans="1:16">
      <c r="A26" s="1114"/>
      <c r="B26" s="1114"/>
      <c r="C26" s="1114"/>
      <c r="D26" s="1114"/>
      <c r="E26" s="1114"/>
      <c r="F26" s="1115"/>
      <c r="G26" s="1115"/>
      <c r="H26" s="1115"/>
      <c r="I26" s="1115"/>
      <c r="J26" s="1117"/>
    </row>
    <row r="27" spans="1:16" ht="43.2">
      <c r="A27" s="407" t="s">
        <v>349</v>
      </c>
      <c r="B27" s="41" t="s">
        <v>5208</v>
      </c>
      <c r="C27" s="41" t="s">
        <v>79</v>
      </c>
      <c r="D27" s="41" t="s">
        <v>79</v>
      </c>
      <c r="E27" s="41" t="s">
        <v>5209</v>
      </c>
      <c r="F27" s="41" t="s">
        <v>5210</v>
      </c>
      <c r="G27" s="41" t="s">
        <v>79</v>
      </c>
      <c r="H27" s="33" t="s">
        <v>2525</v>
      </c>
      <c r="I27" s="33" t="s">
        <v>2518</v>
      </c>
      <c r="J27" s="41" t="s">
        <v>79</v>
      </c>
    </row>
    <row r="28" spans="1:16">
      <c r="A28" s="124" t="s">
        <v>5197</v>
      </c>
      <c r="C28" s="41" t="s">
        <v>5211</v>
      </c>
      <c r="D28" s="41" t="s">
        <v>5212</v>
      </c>
      <c r="G28" s="41" t="s">
        <v>2412</v>
      </c>
      <c r="H28" s="282"/>
      <c r="I28" s="282"/>
      <c r="J28" s="41" t="s">
        <v>2413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43037-F57C-40C5-87B8-F53B5C210CF6}">
  <sheetPr>
    <tabColor rgb="FFFFC000"/>
  </sheetPr>
  <dimension ref="A1:G84"/>
  <sheetViews>
    <sheetView showGridLines="0" zoomScale="80" zoomScaleNormal="80" workbookViewId="0">
      <selection activeCell="E79" sqref="E8:E79"/>
    </sheetView>
  </sheetViews>
  <sheetFormatPr defaultColWidth="9.33203125" defaultRowHeight="14.4"/>
  <cols>
    <col min="1" max="1" width="24" customWidth="1"/>
    <col min="2" max="2" width="90.5546875" customWidth="1"/>
    <col min="3" max="3" width="7.44140625" bestFit="1" customWidth="1"/>
    <col min="4" max="4" width="6.33203125" bestFit="1" customWidth="1"/>
    <col min="5" max="5" width="93.5546875" bestFit="1" customWidth="1"/>
    <col min="6" max="6" width="15.6640625" customWidth="1"/>
    <col min="7" max="7" width="23.44140625" customWidth="1"/>
  </cols>
  <sheetData>
    <row r="1" spans="1:7">
      <c r="A1" s="88" t="s">
        <v>6572</v>
      </c>
    </row>
    <row r="2" spans="1:7">
      <c r="A2" s="39" t="s">
        <v>6573</v>
      </c>
      <c r="B2" s="372"/>
      <c r="C2" s="373"/>
      <c r="D2" s="374"/>
      <c r="E2" s="374"/>
      <c r="F2" s="374"/>
    </row>
    <row r="3" spans="1:7">
      <c r="A3" s="375"/>
      <c r="B3" s="374"/>
      <c r="C3" s="374"/>
      <c r="D3" s="374"/>
      <c r="E3" s="374"/>
      <c r="F3" s="374"/>
    </row>
    <row r="4" spans="1:7">
      <c r="A4" s="88" t="s">
        <v>6574</v>
      </c>
      <c r="B4" s="374"/>
      <c r="C4" s="374"/>
      <c r="D4" s="374"/>
      <c r="E4" s="374"/>
      <c r="F4" s="374"/>
    </row>
    <row r="5" spans="1:7">
      <c r="B5" s="374"/>
      <c r="C5" s="374"/>
      <c r="D5" s="374"/>
      <c r="E5" s="374"/>
      <c r="F5" s="374"/>
    </row>
    <row r="6" spans="1:7">
      <c r="A6" s="376" t="s">
        <v>1468</v>
      </c>
      <c r="B6" s="374"/>
      <c r="C6" s="374"/>
      <c r="D6" s="374"/>
      <c r="E6" s="374"/>
      <c r="F6" s="374"/>
    </row>
    <row r="7" spans="1:7">
      <c r="C7" s="377"/>
      <c r="D7" s="2308" t="s">
        <v>13</v>
      </c>
      <c r="E7" s="374"/>
      <c r="F7" s="374"/>
    </row>
    <row r="8" spans="1:7">
      <c r="B8" s="2309" t="s">
        <v>1728</v>
      </c>
      <c r="C8" s="2310"/>
      <c r="D8" s="175"/>
      <c r="E8" s="374"/>
      <c r="F8" s="374"/>
    </row>
    <row r="9" spans="1:7">
      <c r="B9" s="2311" t="s">
        <v>1902</v>
      </c>
      <c r="C9" s="2308" t="s">
        <v>12</v>
      </c>
      <c r="D9" s="2312"/>
      <c r="E9" s="383" t="s">
        <v>1730</v>
      </c>
      <c r="F9" s="383"/>
      <c r="G9" s="383"/>
    </row>
    <row r="10" spans="1:7">
      <c r="B10" s="2311" t="s">
        <v>1731</v>
      </c>
      <c r="C10" s="2308" t="s">
        <v>72</v>
      </c>
      <c r="D10" s="2312"/>
      <c r="E10" s="383" t="s">
        <v>1732</v>
      </c>
      <c r="F10" s="383"/>
      <c r="G10" s="383"/>
    </row>
    <row r="11" spans="1:7">
      <c r="B11" s="2311" t="s">
        <v>6575</v>
      </c>
      <c r="C11" s="2308" t="s">
        <v>6555</v>
      </c>
      <c r="D11" s="2312"/>
      <c r="E11" s="383" t="s">
        <v>1904</v>
      </c>
      <c r="F11" s="383"/>
      <c r="G11" s="383"/>
    </row>
    <row r="12" spans="1:7">
      <c r="B12" s="2311" t="s">
        <v>6246</v>
      </c>
      <c r="C12" s="2308" t="s">
        <v>71</v>
      </c>
      <c r="D12" s="2312"/>
      <c r="E12" s="383" t="s">
        <v>1735</v>
      </c>
      <c r="F12" s="383"/>
      <c r="G12" s="383"/>
    </row>
    <row r="13" spans="1:7">
      <c r="B13" s="2311" t="s">
        <v>1905</v>
      </c>
      <c r="C13" s="2308" t="s">
        <v>70</v>
      </c>
      <c r="D13" s="2312"/>
      <c r="E13" s="383" t="s">
        <v>1906</v>
      </c>
      <c r="F13" s="383"/>
      <c r="G13" s="383"/>
    </row>
    <row r="14" spans="1:7">
      <c r="B14" s="2321" t="s">
        <v>1736</v>
      </c>
      <c r="C14" s="2308" t="s">
        <v>69</v>
      </c>
      <c r="D14" s="2312"/>
      <c r="E14" s="1542" t="s">
        <v>6415</v>
      </c>
      <c r="F14" s="383"/>
      <c r="G14" s="383"/>
    </row>
    <row r="15" spans="1:7">
      <c r="B15" s="2311" t="s">
        <v>1740</v>
      </c>
      <c r="C15" s="2308" t="s">
        <v>9</v>
      </c>
      <c r="D15" s="2312"/>
      <c r="E15" s="383" t="s">
        <v>1907</v>
      </c>
      <c r="F15" s="383"/>
      <c r="G15" s="383"/>
    </row>
    <row r="16" spans="1:7">
      <c r="B16" s="2311" t="s">
        <v>6576</v>
      </c>
      <c r="C16" s="2308" t="s">
        <v>6557</v>
      </c>
      <c r="D16" s="2312"/>
      <c r="E16" s="383" t="s">
        <v>1909</v>
      </c>
      <c r="F16" s="383"/>
      <c r="G16" s="383"/>
    </row>
    <row r="17" spans="2:7">
      <c r="B17" s="2311" t="s">
        <v>1745</v>
      </c>
      <c r="C17" s="2308" t="s">
        <v>64</v>
      </c>
      <c r="D17" s="2312"/>
      <c r="E17" s="383" t="s">
        <v>1910</v>
      </c>
      <c r="F17" s="383"/>
      <c r="G17" s="383"/>
    </row>
    <row r="18" spans="2:7">
      <c r="B18" s="2314" t="s">
        <v>6266</v>
      </c>
      <c r="C18" s="2318" t="s">
        <v>6117</v>
      </c>
      <c r="D18" s="2312"/>
      <c r="E18" s="1552" t="s">
        <v>6075</v>
      </c>
      <c r="F18" s="383"/>
      <c r="G18" s="383"/>
    </row>
    <row r="19" spans="2:7">
      <c r="B19" s="2311" t="s">
        <v>1747</v>
      </c>
      <c r="C19" s="2308" t="s">
        <v>6</v>
      </c>
      <c r="D19" s="2312"/>
      <c r="E19" s="383" t="s">
        <v>1911</v>
      </c>
      <c r="F19" s="383"/>
      <c r="G19" s="383"/>
    </row>
    <row r="20" spans="2:7">
      <c r="B20" s="2311" t="s">
        <v>1749</v>
      </c>
      <c r="C20" s="2308" t="s">
        <v>5</v>
      </c>
      <c r="D20" s="2312"/>
      <c r="E20" s="383" t="s">
        <v>1912</v>
      </c>
      <c r="F20" s="383"/>
      <c r="G20" s="383"/>
    </row>
    <row r="21" spans="2:7">
      <c r="B21" s="2311" t="s">
        <v>1751</v>
      </c>
      <c r="C21" s="2308" t="s">
        <v>62</v>
      </c>
      <c r="D21" s="2312"/>
      <c r="E21" s="383" t="s">
        <v>1752</v>
      </c>
      <c r="F21" s="383"/>
      <c r="G21" s="383"/>
    </row>
    <row r="22" spans="2:7">
      <c r="B22" s="2311" t="s">
        <v>1753</v>
      </c>
      <c r="C22" s="2308" t="s">
        <v>61</v>
      </c>
      <c r="D22" s="2312"/>
      <c r="E22" s="383" t="s">
        <v>1913</v>
      </c>
      <c r="F22" s="383"/>
      <c r="G22" s="383"/>
    </row>
    <row r="23" spans="2:7">
      <c r="B23" s="2311" t="s">
        <v>1755</v>
      </c>
      <c r="C23" s="2308" t="s">
        <v>4</v>
      </c>
      <c r="D23" s="2312"/>
      <c r="E23" s="383" t="s">
        <v>1914</v>
      </c>
      <c r="F23" s="383"/>
      <c r="G23" s="383"/>
    </row>
    <row r="24" spans="2:7">
      <c r="B24" s="2311" t="s">
        <v>1756</v>
      </c>
      <c r="C24" s="2308" t="s">
        <v>60</v>
      </c>
      <c r="D24" s="2312"/>
      <c r="E24" s="383" t="s">
        <v>1915</v>
      </c>
      <c r="F24" s="383"/>
      <c r="G24" s="383"/>
    </row>
    <row r="25" spans="2:7">
      <c r="B25" s="2311" t="s">
        <v>1916</v>
      </c>
      <c r="C25" s="2308" t="s">
        <v>59</v>
      </c>
      <c r="D25" s="2312"/>
      <c r="E25" s="383" t="s">
        <v>1759</v>
      </c>
      <c r="F25" s="383"/>
      <c r="G25" s="383"/>
    </row>
    <row r="26" spans="2:7">
      <c r="B26" s="2311" t="s">
        <v>1760</v>
      </c>
      <c r="C26" s="2308" t="s">
        <v>58</v>
      </c>
      <c r="D26" s="2312"/>
      <c r="E26" s="383" t="s">
        <v>1761</v>
      </c>
      <c r="F26" s="383"/>
      <c r="G26" s="383"/>
    </row>
    <row r="27" spans="2:7">
      <c r="B27" s="2311" t="s">
        <v>1762</v>
      </c>
      <c r="C27" s="2308" t="s">
        <v>57</v>
      </c>
      <c r="D27" s="2312"/>
      <c r="E27" s="383" t="s">
        <v>1763</v>
      </c>
      <c r="F27" s="383"/>
      <c r="G27" s="383"/>
    </row>
    <row r="28" spans="2:7">
      <c r="B28" s="2315" t="s">
        <v>5518</v>
      </c>
      <c r="C28" s="2318" t="s">
        <v>6079</v>
      </c>
      <c r="D28" s="2312"/>
      <c r="E28" s="1552" t="s">
        <v>5947</v>
      </c>
      <c r="F28" s="383"/>
      <c r="G28" s="383"/>
    </row>
    <row r="29" spans="2:7">
      <c r="B29" s="2315" t="s">
        <v>6272</v>
      </c>
      <c r="C29" s="2318" t="s">
        <v>6080</v>
      </c>
      <c r="D29" s="2308"/>
      <c r="E29" s="1552" t="s">
        <v>5944</v>
      </c>
      <c r="F29" s="383"/>
      <c r="G29" s="383"/>
    </row>
    <row r="30" spans="2:7">
      <c r="B30" s="2311" t="s">
        <v>1764</v>
      </c>
      <c r="C30" s="2308" t="s">
        <v>54</v>
      </c>
      <c r="D30" s="2312"/>
      <c r="E30" s="383" t="s">
        <v>1765</v>
      </c>
    </row>
    <row r="31" spans="2:7">
      <c r="B31" s="2311" t="s">
        <v>1766</v>
      </c>
      <c r="C31" s="2308" t="s">
        <v>3</v>
      </c>
      <c r="D31" s="2312"/>
      <c r="E31" s="383" t="s">
        <v>1917</v>
      </c>
    </row>
    <row r="32" spans="2:7">
      <c r="B32" s="2316" t="s">
        <v>6351</v>
      </c>
      <c r="C32" s="2308" t="s">
        <v>53</v>
      </c>
      <c r="D32" s="2312"/>
      <c r="E32" s="1542" t="s">
        <v>6405</v>
      </c>
    </row>
    <row r="33" spans="2:7">
      <c r="B33" s="2311" t="s">
        <v>1768</v>
      </c>
      <c r="C33" s="2308" t="s">
        <v>52</v>
      </c>
      <c r="D33" s="2312"/>
      <c r="E33" s="1542" t="s">
        <v>6416</v>
      </c>
    </row>
    <row r="34" spans="2:7">
      <c r="B34" s="2311" t="s">
        <v>1769</v>
      </c>
      <c r="C34" s="2308" t="s">
        <v>51</v>
      </c>
      <c r="D34" s="2312"/>
      <c r="E34" s="383" t="s">
        <v>1770</v>
      </c>
    </row>
    <row r="35" spans="2:7">
      <c r="B35" s="2311" t="s">
        <v>1771</v>
      </c>
      <c r="C35" s="2308" t="s">
        <v>50</v>
      </c>
      <c r="D35" s="2312"/>
      <c r="E35" s="1542" t="s">
        <v>6417</v>
      </c>
    </row>
    <row r="36" spans="2:7">
      <c r="B36" s="2311" t="s">
        <v>1772</v>
      </c>
      <c r="C36" s="2308" t="s">
        <v>49</v>
      </c>
      <c r="D36" s="2312"/>
      <c r="E36" s="1542" t="s">
        <v>6418</v>
      </c>
    </row>
    <row r="37" spans="2:7">
      <c r="B37" s="2311" t="s">
        <v>1773</v>
      </c>
      <c r="C37" s="2308" t="s">
        <v>48</v>
      </c>
      <c r="D37" s="2312"/>
      <c r="E37" s="1542" t="s">
        <v>6407</v>
      </c>
    </row>
    <row r="38" spans="2:7">
      <c r="B38" s="2311" t="s">
        <v>1774</v>
      </c>
      <c r="C38" s="2308" t="s">
        <v>47</v>
      </c>
      <c r="D38" s="2312"/>
      <c r="E38" s="1542" t="s">
        <v>6406</v>
      </c>
    </row>
    <row r="39" spans="2:7">
      <c r="B39" s="2311" t="s">
        <v>1775</v>
      </c>
      <c r="C39" s="2308" t="s">
        <v>46</v>
      </c>
      <c r="D39" s="2312"/>
      <c r="E39" s="383" t="s">
        <v>1776</v>
      </c>
    </row>
    <row r="40" spans="2:7">
      <c r="B40" s="2311" t="s">
        <v>1777</v>
      </c>
      <c r="C40" s="2308" t="s">
        <v>45</v>
      </c>
      <c r="D40" s="2312"/>
      <c r="E40" s="383" t="s">
        <v>1778</v>
      </c>
    </row>
    <row r="41" spans="2:7">
      <c r="B41" s="2311" t="s">
        <v>1779</v>
      </c>
      <c r="C41" s="2308" t="s">
        <v>102</v>
      </c>
      <c r="D41" s="2312"/>
      <c r="E41" s="383" t="s">
        <v>1780</v>
      </c>
    </row>
    <row r="42" spans="2:7">
      <c r="B42" s="2311" t="s">
        <v>1781</v>
      </c>
      <c r="C42" s="2308" t="s">
        <v>101</v>
      </c>
      <c r="D42" s="2312"/>
      <c r="E42" s="383" t="s">
        <v>1782</v>
      </c>
    </row>
    <row r="43" spans="2:7">
      <c r="B43" s="2311" t="s">
        <v>1918</v>
      </c>
      <c r="C43" s="2308" t="s">
        <v>44</v>
      </c>
      <c r="D43" s="2312"/>
      <c r="E43" s="383" t="s">
        <v>1919</v>
      </c>
      <c r="F43" s="383"/>
      <c r="G43" s="383"/>
    </row>
    <row r="44" spans="2:7">
      <c r="B44" s="2311" t="s">
        <v>1920</v>
      </c>
      <c r="C44" s="2308" t="s">
        <v>2</v>
      </c>
      <c r="D44" s="2312"/>
      <c r="E44" s="1542" t="s">
        <v>6411</v>
      </c>
      <c r="G44" s="383"/>
    </row>
    <row r="45" spans="2:7">
      <c r="B45" s="2311" t="s">
        <v>1789</v>
      </c>
      <c r="C45" s="2308" t="s">
        <v>41</v>
      </c>
      <c r="D45" s="2312"/>
      <c r="E45" s="383" t="s">
        <v>1790</v>
      </c>
      <c r="F45" s="383"/>
      <c r="G45" s="383"/>
    </row>
    <row r="46" spans="2:7">
      <c r="B46" s="2311" t="s">
        <v>1791</v>
      </c>
      <c r="C46" s="2308" t="s">
        <v>40</v>
      </c>
      <c r="D46" s="2312"/>
      <c r="E46" s="383" t="s">
        <v>1792</v>
      </c>
      <c r="F46" s="383"/>
      <c r="G46" s="383"/>
    </row>
    <row r="47" spans="2:7">
      <c r="B47" s="2317" t="s">
        <v>5924</v>
      </c>
      <c r="C47" s="2308" t="s">
        <v>39</v>
      </c>
      <c r="D47" s="2312"/>
      <c r="E47" s="1552" t="s">
        <v>5925</v>
      </c>
      <c r="F47" s="383"/>
      <c r="G47" s="383"/>
    </row>
    <row r="48" spans="2:7">
      <c r="B48" s="2311" t="s">
        <v>1793</v>
      </c>
      <c r="C48" s="2308" t="s">
        <v>36</v>
      </c>
      <c r="D48" s="2312"/>
      <c r="E48" s="383" t="s">
        <v>1794</v>
      </c>
      <c r="F48" s="383"/>
      <c r="G48" s="383"/>
    </row>
    <row r="49" spans="2:7">
      <c r="B49" s="2311" t="s">
        <v>1795</v>
      </c>
      <c r="C49" s="2308" t="s">
        <v>35</v>
      </c>
      <c r="D49" s="2312"/>
      <c r="E49" s="383" t="s">
        <v>1796</v>
      </c>
      <c r="F49" s="383"/>
      <c r="G49" s="383"/>
    </row>
    <row r="50" spans="2:7">
      <c r="B50" s="2311" t="s">
        <v>1797</v>
      </c>
      <c r="C50" s="2308" t="s">
        <v>34</v>
      </c>
      <c r="D50" s="2312"/>
      <c r="E50" s="383" t="s">
        <v>1798</v>
      </c>
      <c r="F50" s="383"/>
      <c r="G50" s="383"/>
    </row>
    <row r="51" spans="2:7">
      <c r="B51" s="2311" t="s">
        <v>1799</v>
      </c>
      <c r="C51" s="2308" t="s">
        <v>33</v>
      </c>
      <c r="D51" s="2312"/>
      <c r="E51" s="383" t="s">
        <v>1800</v>
      </c>
      <c r="F51" s="383"/>
      <c r="G51" s="383"/>
    </row>
    <row r="52" spans="2:7">
      <c r="B52" s="2311" t="s">
        <v>1801</v>
      </c>
      <c r="C52" s="2308" t="s">
        <v>32</v>
      </c>
      <c r="D52" s="2312"/>
      <c r="E52" s="383" t="s">
        <v>1802</v>
      </c>
      <c r="F52" s="383"/>
      <c r="G52" s="383"/>
    </row>
    <row r="53" spans="2:7">
      <c r="B53" s="2311" t="s">
        <v>1803</v>
      </c>
      <c r="C53" s="2308" t="s">
        <v>31</v>
      </c>
      <c r="D53" s="2312"/>
      <c r="E53" s="383" t="s">
        <v>1804</v>
      </c>
      <c r="F53" s="383"/>
      <c r="G53" s="383"/>
    </row>
    <row r="54" spans="2:7">
      <c r="B54" s="2311" t="s">
        <v>1805</v>
      </c>
      <c r="C54" s="2308" t="s">
        <v>30</v>
      </c>
      <c r="D54" s="2312"/>
      <c r="E54" s="383" t="s">
        <v>1806</v>
      </c>
      <c r="F54" s="383"/>
      <c r="G54" s="383"/>
    </row>
    <row r="55" spans="2:7">
      <c r="B55" s="2315" t="s">
        <v>6048</v>
      </c>
      <c r="C55" s="2318" t="s">
        <v>6061</v>
      </c>
      <c r="D55" s="2319"/>
      <c r="E55" s="1552" t="s">
        <v>6076</v>
      </c>
      <c r="F55" s="383"/>
      <c r="G55" s="383"/>
    </row>
    <row r="56" spans="2:7">
      <c r="B56" s="2315" t="s">
        <v>6049</v>
      </c>
      <c r="C56" s="2318" t="s">
        <v>6062</v>
      </c>
      <c r="D56" s="2319"/>
      <c r="E56" s="1552" t="s">
        <v>5910</v>
      </c>
      <c r="F56" s="383"/>
      <c r="G56" s="383"/>
    </row>
    <row r="57" spans="2:7">
      <c r="B57" s="2315" t="s">
        <v>6050</v>
      </c>
      <c r="C57" s="2318" t="s">
        <v>6063</v>
      </c>
      <c r="D57" s="2319"/>
      <c r="E57" s="1552" t="s">
        <v>5911</v>
      </c>
      <c r="F57" s="383"/>
      <c r="G57" s="383"/>
    </row>
    <row r="58" spans="2:7">
      <c r="B58" s="2315" t="s">
        <v>6051</v>
      </c>
      <c r="C58" s="2318" t="s">
        <v>6064</v>
      </c>
      <c r="D58" s="2319"/>
      <c r="E58" s="1552" t="s">
        <v>5912</v>
      </c>
      <c r="F58" s="383"/>
      <c r="G58" s="383"/>
    </row>
    <row r="59" spans="2:7">
      <c r="B59" s="2315" t="s">
        <v>6052</v>
      </c>
      <c r="C59" s="2318" t="s">
        <v>6065</v>
      </c>
      <c r="D59" s="2319"/>
      <c r="E59" s="1552" t="s">
        <v>5913</v>
      </c>
      <c r="F59" s="383"/>
      <c r="G59" s="383"/>
    </row>
    <row r="60" spans="2:7">
      <c r="B60" s="2315" t="s">
        <v>6053</v>
      </c>
      <c r="C60" s="2318" t="s">
        <v>6066</v>
      </c>
      <c r="D60" s="2319"/>
      <c r="E60" s="1552" t="s">
        <v>5914</v>
      </c>
      <c r="F60" s="383"/>
      <c r="G60" s="383"/>
    </row>
    <row r="61" spans="2:7">
      <c r="B61" s="2315" t="s">
        <v>6054</v>
      </c>
      <c r="C61" s="2318" t="s">
        <v>6067</v>
      </c>
      <c r="D61" s="2319"/>
      <c r="E61" s="1552" t="s">
        <v>5915</v>
      </c>
      <c r="F61" s="383"/>
      <c r="G61" s="383"/>
    </row>
    <row r="62" spans="2:7">
      <c r="B62" s="2315" t="s">
        <v>6055</v>
      </c>
      <c r="C62" s="2318" t="s">
        <v>6068</v>
      </c>
      <c r="D62" s="2319"/>
      <c r="E62" s="1552" t="s">
        <v>5916</v>
      </c>
      <c r="F62" s="383"/>
      <c r="G62" s="383"/>
    </row>
    <row r="63" spans="2:7">
      <c r="B63" s="2315" t="s">
        <v>6056</v>
      </c>
      <c r="C63" s="2318" t="s">
        <v>6069</v>
      </c>
      <c r="D63" s="2319"/>
      <c r="E63" s="1552" t="s">
        <v>5917</v>
      </c>
      <c r="F63" s="383"/>
      <c r="G63" s="383"/>
    </row>
    <row r="64" spans="2:7">
      <c r="B64" s="2311" t="s">
        <v>1921</v>
      </c>
      <c r="C64" s="2308" t="s">
        <v>29</v>
      </c>
      <c r="D64" s="2312"/>
      <c r="E64" s="1542" t="s">
        <v>6408</v>
      </c>
      <c r="F64" s="383"/>
      <c r="G64" s="383"/>
    </row>
    <row r="65" spans="2:7">
      <c r="B65" s="2311" t="s">
        <v>1808</v>
      </c>
      <c r="C65" s="2308" t="s">
        <v>28</v>
      </c>
      <c r="D65" s="2312"/>
      <c r="E65" s="1542" t="s">
        <v>6442</v>
      </c>
      <c r="F65" s="383"/>
      <c r="G65" s="383"/>
    </row>
    <row r="66" spans="2:7">
      <c r="B66" s="2311" t="s">
        <v>1809</v>
      </c>
      <c r="C66" s="2308" t="s">
        <v>1</v>
      </c>
      <c r="D66" s="2312"/>
      <c r="E66" s="383" t="s">
        <v>1810</v>
      </c>
      <c r="F66" s="383"/>
      <c r="G66" s="383"/>
    </row>
    <row r="67" spans="2:7">
      <c r="B67" s="2311" t="s">
        <v>1922</v>
      </c>
      <c r="C67" s="2308" t="s">
        <v>0</v>
      </c>
      <c r="D67" s="2312"/>
      <c r="E67" s="383" t="s">
        <v>1812</v>
      </c>
      <c r="F67" s="383"/>
      <c r="G67" s="383"/>
    </row>
    <row r="68" spans="2:7">
      <c r="B68" s="2311" t="s">
        <v>1813</v>
      </c>
      <c r="C68" s="2308" t="s">
        <v>27</v>
      </c>
      <c r="D68" s="2312"/>
      <c r="E68" s="383" t="s">
        <v>1814</v>
      </c>
      <c r="F68" s="383"/>
      <c r="G68" s="383"/>
    </row>
    <row r="69" spans="2:7">
      <c r="B69" s="2311" t="s">
        <v>1815</v>
      </c>
      <c r="C69" s="2308" t="s">
        <v>26</v>
      </c>
      <c r="D69" s="2312"/>
      <c r="E69" s="383" t="s">
        <v>1816</v>
      </c>
      <c r="F69" s="383"/>
      <c r="G69" s="383"/>
    </row>
    <row r="70" spans="2:7">
      <c r="B70" s="2311" t="s">
        <v>1817</v>
      </c>
      <c r="C70" s="2308" t="s">
        <v>25</v>
      </c>
      <c r="D70" s="2312"/>
      <c r="E70" s="383" t="s">
        <v>1818</v>
      </c>
      <c r="F70" s="383"/>
      <c r="G70" s="383"/>
    </row>
    <row r="71" spans="2:7">
      <c r="B71" s="2311" t="s">
        <v>1819</v>
      </c>
      <c r="C71" s="2308" t="s">
        <v>24</v>
      </c>
      <c r="D71" s="2312"/>
      <c r="E71" s="1542" t="s">
        <v>6273</v>
      </c>
      <c r="G71" s="383"/>
    </row>
    <row r="72" spans="2:7">
      <c r="B72" s="2311" t="s">
        <v>1820</v>
      </c>
      <c r="C72" s="2308" t="s">
        <v>23</v>
      </c>
      <c r="D72" s="2312"/>
      <c r="E72" s="1542" t="s">
        <v>6274</v>
      </c>
      <c r="G72" s="383"/>
    </row>
    <row r="73" spans="2:7">
      <c r="B73" s="2311" t="s">
        <v>1821</v>
      </c>
      <c r="C73" s="2308" t="s">
        <v>22</v>
      </c>
      <c r="D73" s="2312"/>
      <c r="E73" s="1542" t="s">
        <v>6275</v>
      </c>
      <c r="G73" s="383"/>
    </row>
    <row r="74" spans="2:7">
      <c r="B74" s="2311" t="s">
        <v>1822</v>
      </c>
      <c r="C74" s="2308" t="s">
        <v>21</v>
      </c>
      <c r="D74" s="2312"/>
      <c r="E74" s="1542" t="s">
        <v>6276</v>
      </c>
      <c r="G74" s="383"/>
    </row>
    <row r="75" spans="2:7">
      <c r="B75" s="2311" t="s">
        <v>1823</v>
      </c>
      <c r="C75" s="2308" t="s">
        <v>20</v>
      </c>
      <c r="D75" s="2312"/>
      <c r="E75" s="383" t="s">
        <v>1824</v>
      </c>
      <c r="F75" s="383"/>
      <c r="G75" s="383"/>
    </row>
    <row r="76" spans="2:7">
      <c r="B76" s="2311" t="s">
        <v>1825</v>
      </c>
      <c r="C76" s="2308" t="s">
        <v>19</v>
      </c>
      <c r="D76" s="2312"/>
      <c r="E76" s="383" t="s">
        <v>1826</v>
      </c>
      <c r="F76" s="383"/>
      <c r="G76" s="383"/>
    </row>
    <row r="77" spans="2:7">
      <c r="B77" s="2311" t="s">
        <v>6559</v>
      </c>
      <c r="C77" s="2308" t="s">
        <v>6560</v>
      </c>
      <c r="D77" s="2312"/>
      <c r="E77" s="383" t="s">
        <v>6577</v>
      </c>
      <c r="F77" s="383"/>
      <c r="G77" s="383"/>
    </row>
    <row r="78" spans="2:7">
      <c r="B78" s="2311" t="s">
        <v>6562</v>
      </c>
      <c r="C78" s="2308" t="s">
        <v>6563</v>
      </c>
      <c r="D78" s="2312"/>
      <c r="E78" s="383" t="s">
        <v>6564</v>
      </c>
      <c r="F78" s="383"/>
      <c r="G78" s="383"/>
    </row>
    <row r="79" spans="2:7">
      <c r="B79" s="2311" t="s">
        <v>6565</v>
      </c>
      <c r="C79" s="2308" t="s">
        <v>6566</v>
      </c>
      <c r="D79" s="2312"/>
      <c r="E79" s="383" t="s">
        <v>6567</v>
      </c>
      <c r="F79" s="383"/>
      <c r="G79" s="383"/>
    </row>
    <row r="80" spans="2:7">
      <c r="F80" s="383"/>
    </row>
    <row r="81" spans="1:6">
      <c r="A81" s="392"/>
      <c r="F81" s="383"/>
    </row>
    <row r="82" spans="1:6">
      <c r="A82" s="392"/>
      <c r="F82" s="383"/>
    </row>
    <row r="83" spans="1:6">
      <c r="A83" s="392"/>
    </row>
    <row r="84" spans="1:6">
      <c r="A84" s="392"/>
    </row>
  </sheetData>
  <pageMargins left="0.7" right="0.7" top="0.75" bottom="0.75" header="0.3" footer="0.3"/>
  <pageSetup paperSize="9"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5">
    <tabColor rgb="FFFFC000"/>
  </sheetPr>
  <dimension ref="A1:AB32"/>
  <sheetViews>
    <sheetView showGridLines="0" topLeftCell="D1" zoomScale="80" zoomScaleNormal="80" workbookViewId="0"/>
  </sheetViews>
  <sheetFormatPr defaultColWidth="11.44140625" defaultRowHeight="14.4"/>
  <cols>
    <col min="1" max="1" width="24.5546875" style="44" customWidth="1"/>
    <col min="2" max="2" width="26.33203125" style="44" customWidth="1"/>
    <col min="3" max="3" width="19.5546875" style="44" customWidth="1"/>
    <col min="4" max="4" width="17.33203125" style="277" customWidth="1"/>
    <col min="5" max="5" width="24.5546875" style="277" customWidth="1"/>
    <col min="6" max="6" width="17.5546875" style="277" customWidth="1"/>
    <col min="7" max="7" width="15.33203125" style="277" customWidth="1"/>
    <col min="8" max="8" width="15.44140625" style="1119" customWidth="1"/>
    <col min="9" max="9" width="34.33203125" style="1119" customWidth="1"/>
    <col min="10" max="10" width="19.44140625" style="1119" customWidth="1"/>
    <col min="11" max="11" width="19" style="1119" customWidth="1"/>
    <col min="12" max="12" width="27.6640625" style="1119" customWidth="1"/>
    <col min="13" max="13" width="25.6640625" style="1119" customWidth="1"/>
    <col min="14" max="14" width="14.33203125" style="1119" customWidth="1"/>
    <col min="15" max="15" width="19.6640625" style="1119" customWidth="1"/>
    <col min="16" max="17" width="21.5546875" style="98" customWidth="1"/>
    <col min="18" max="18" width="17.44140625" style="98" customWidth="1"/>
    <col min="19" max="19" width="12.5546875" style="98" customWidth="1"/>
    <col min="20" max="20" width="20.6640625" style="98" customWidth="1"/>
    <col min="21" max="21" width="10.6640625" style="98" customWidth="1"/>
    <col min="22" max="22" width="14.5546875" style="98" customWidth="1"/>
    <col min="23" max="23" width="15" style="1120" customWidth="1"/>
    <col min="24" max="24" width="14.5546875" style="277" customWidth="1"/>
    <col min="25" max="25" width="12.6640625" style="277" customWidth="1"/>
    <col min="26" max="26" width="18.44140625" style="220" customWidth="1"/>
    <col min="27" max="27" width="16.6640625" style="277" customWidth="1"/>
    <col min="28" max="16384" width="11.44140625" style="277"/>
  </cols>
  <sheetData>
    <row r="1" spans="1:28">
      <c r="A1" s="1" t="s">
        <v>5218</v>
      </c>
    </row>
    <row r="2" spans="1:28" ht="15" customHeight="1">
      <c r="A2" s="1007" t="s">
        <v>1631</v>
      </c>
      <c r="B2" s="277"/>
      <c r="C2" s="277"/>
      <c r="H2" s="277"/>
      <c r="I2" s="277"/>
      <c r="J2" s="277"/>
      <c r="K2" s="277"/>
      <c r="L2" s="277"/>
      <c r="M2" s="277"/>
      <c r="N2" s="277"/>
      <c r="O2" s="277"/>
      <c r="P2" s="277"/>
      <c r="Q2" s="277"/>
      <c r="R2" s="277"/>
      <c r="S2" s="277"/>
      <c r="T2" s="277"/>
      <c r="U2" s="277"/>
      <c r="V2" s="277"/>
      <c r="W2" s="277"/>
      <c r="Z2" s="277"/>
    </row>
    <row r="3" spans="1:28" ht="15" customHeight="1">
      <c r="A3" s="277"/>
      <c r="B3" s="277"/>
      <c r="C3" s="277"/>
      <c r="H3" s="277"/>
      <c r="I3" s="277"/>
      <c r="J3" s="277"/>
      <c r="K3" s="277"/>
      <c r="L3" s="277"/>
      <c r="M3" s="277"/>
      <c r="N3" s="277"/>
      <c r="O3" s="277"/>
      <c r="P3" s="277"/>
      <c r="Q3" s="277"/>
      <c r="R3" s="277"/>
      <c r="S3" s="277"/>
      <c r="T3" s="277"/>
      <c r="U3" s="277"/>
      <c r="V3" s="277"/>
      <c r="W3" s="277"/>
      <c r="Z3" s="277"/>
    </row>
    <row r="4" spans="1:28">
      <c r="A4" s="1" t="s">
        <v>5219</v>
      </c>
      <c r="B4" s="277"/>
      <c r="C4" s="277"/>
      <c r="H4" s="277"/>
      <c r="I4" s="277"/>
      <c r="J4" s="277"/>
      <c r="K4" s="277"/>
      <c r="L4" s="277"/>
      <c r="M4" s="277"/>
      <c r="N4" s="277"/>
      <c r="O4" s="277"/>
      <c r="P4" s="277"/>
      <c r="Q4" s="277"/>
      <c r="R4" s="277"/>
      <c r="S4" s="277"/>
      <c r="T4" s="277"/>
      <c r="U4" s="277"/>
      <c r="V4" s="277"/>
      <c r="W4" s="277"/>
      <c r="Z4" s="277"/>
      <c r="AB4" s="220"/>
    </row>
    <row r="5" spans="1:28">
      <c r="A5" s="277"/>
      <c r="B5" s="277"/>
      <c r="C5" s="277"/>
      <c r="H5" s="277"/>
      <c r="I5" s="277"/>
      <c r="J5" s="277"/>
      <c r="K5" s="277"/>
      <c r="L5" s="277"/>
      <c r="M5" s="277"/>
      <c r="N5" s="277"/>
      <c r="O5" s="277"/>
      <c r="P5" s="277"/>
      <c r="Q5" s="277"/>
      <c r="R5" s="277"/>
      <c r="S5" s="277"/>
      <c r="T5" s="277"/>
      <c r="U5" s="277"/>
      <c r="V5" s="277"/>
      <c r="W5" s="277"/>
      <c r="Z5" s="277"/>
      <c r="AB5" s="220"/>
    </row>
    <row r="6" spans="1:28">
      <c r="A6" s="1007" t="s">
        <v>1631</v>
      </c>
      <c r="B6" s="277"/>
      <c r="C6" s="277"/>
      <c r="H6" s="277"/>
      <c r="I6" s="277"/>
      <c r="J6" s="277"/>
      <c r="K6" s="277"/>
      <c r="L6" s="277"/>
      <c r="M6" s="277"/>
      <c r="N6" s="277"/>
      <c r="O6" s="277"/>
      <c r="P6" s="277"/>
      <c r="Q6" s="277"/>
      <c r="R6" s="277"/>
      <c r="S6" s="277"/>
      <c r="T6" s="277"/>
      <c r="U6" s="277"/>
      <c r="V6" s="277"/>
      <c r="W6" s="277"/>
      <c r="Z6" s="277"/>
      <c r="AB6" s="220"/>
    </row>
    <row r="7" spans="1:28">
      <c r="A7" s="277"/>
      <c r="B7" s="277"/>
      <c r="C7" s="277"/>
      <c r="H7" s="277"/>
      <c r="I7" s="277"/>
      <c r="J7" s="277"/>
      <c r="K7" s="277"/>
      <c r="L7" s="277"/>
      <c r="M7" s="277"/>
      <c r="N7" s="277"/>
      <c r="O7" s="277"/>
      <c r="P7" s="277"/>
      <c r="Q7" s="277"/>
      <c r="R7" s="277"/>
      <c r="S7" s="277"/>
      <c r="T7" s="277"/>
      <c r="U7" s="277"/>
      <c r="V7" s="277"/>
      <c r="W7" s="277"/>
      <c r="Z7" s="277"/>
      <c r="AB7" s="220"/>
    </row>
    <row r="8" spans="1:28">
      <c r="C8" s="277"/>
      <c r="G8" s="1119"/>
      <c r="O8" s="98"/>
      <c r="V8" s="1120"/>
      <c r="W8" s="277"/>
      <c r="Y8" s="220"/>
      <c r="Z8" s="277"/>
      <c r="AB8" s="220"/>
    </row>
    <row r="9" spans="1:28" ht="43.2">
      <c r="A9" s="2211" t="s">
        <v>2085</v>
      </c>
      <c r="B9" s="2211" t="s">
        <v>1043</v>
      </c>
      <c r="C9" s="2211" t="s">
        <v>5220</v>
      </c>
      <c r="D9" s="2211" t="s">
        <v>1976</v>
      </c>
      <c r="E9" s="2212" t="s">
        <v>5221</v>
      </c>
      <c r="F9" s="2218" t="s">
        <v>5222</v>
      </c>
      <c r="G9" s="2212" t="s">
        <v>5223</v>
      </c>
      <c r="H9" s="2213" t="s">
        <v>5224</v>
      </c>
      <c r="I9" s="2213"/>
      <c r="J9" s="2213"/>
      <c r="K9" s="2213"/>
      <c r="L9" s="2213"/>
      <c r="M9" s="2213"/>
      <c r="N9" s="2213"/>
      <c r="O9" s="2213"/>
      <c r="P9" s="1121"/>
      <c r="Q9" s="2214" t="s">
        <v>5225</v>
      </c>
      <c r="R9" s="2215"/>
      <c r="S9" s="2215"/>
      <c r="T9" s="2215"/>
      <c r="U9" s="2215"/>
      <c r="V9" s="2216"/>
      <c r="W9" s="2154" t="s">
        <v>5226</v>
      </c>
      <c r="X9" s="2217"/>
      <c r="Y9" s="1122" t="s">
        <v>5227</v>
      </c>
      <c r="Z9" s="2210" t="s">
        <v>5261</v>
      </c>
      <c r="AA9" s="2210" t="s">
        <v>6176</v>
      </c>
    </row>
    <row r="10" spans="1:28" ht="86.4">
      <c r="A10" s="2211"/>
      <c r="B10" s="2211"/>
      <c r="C10" s="2211"/>
      <c r="D10" s="2211"/>
      <c r="E10" s="2212"/>
      <c r="F10" s="2218"/>
      <c r="G10" s="2212"/>
      <c r="H10" s="1123" t="s">
        <v>5228</v>
      </c>
      <c r="I10" s="1123" t="s">
        <v>5229</v>
      </c>
      <c r="J10" s="1123" t="s">
        <v>5230</v>
      </c>
      <c r="K10" s="1123" t="s">
        <v>5231</v>
      </c>
      <c r="L10" s="1328" t="s">
        <v>5591</v>
      </c>
      <c r="M10" s="1124" t="s">
        <v>5232</v>
      </c>
      <c r="N10" s="1123" t="s">
        <v>5233</v>
      </c>
      <c r="O10" s="1123" t="s">
        <v>5234</v>
      </c>
      <c r="P10" s="1124" t="s">
        <v>5235</v>
      </c>
      <c r="Q10" s="1125" t="s">
        <v>5236</v>
      </c>
      <c r="R10" s="1125" t="s">
        <v>5237</v>
      </c>
      <c r="S10" s="1125" t="s">
        <v>5238</v>
      </c>
      <c r="T10" s="1118" t="s">
        <v>5239</v>
      </c>
      <c r="U10" s="1126" t="s">
        <v>5240</v>
      </c>
      <c r="V10" s="1124" t="s">
        <v>5241</v>
      </c>
      <c r="W10" s="1124" t="s">
        <v>770</v>
      </c>
      <c r="X10" s="1124" t="s">
        <v>5242</v>
      </c>
      <c r="Y10" s="1127" t="s">
        <v>5243</v>
      </c>
      <c r="Z10" s="2210"/>
      <c r="AA10" s="2210"/>
    </row>
    <row r="11" spans="1:28">
      <c r="A11" s="1128" t="s">
        <v>89</v>
      </c>
      <c r="B11" s="1128" t="s">
        <v>13</v>
      </c>
      <c r="C11" s="1128" t="s">
        <v>88</v>
      </c>
      <c r="D11" s="1128" t="s">
        <v>87</v>
      </c>
      <c r="E11" s="1128" t="s">
        <v>86</v>
      </c>
      <c r="F11" s="1128" t="s">
        <v>85</v>
      </c>
      <c r="G11" s="1128" t="s">
        <v>84</v>
      </c>
      <c r="H11" s="1128" t="s">
        <v>83</v>
      </c>
      <c r="I11" s="1128" t="s">
        <v>82</v>
      </c>
      <c r="J11" s="1128" t="s">
        <v>81</v>
      </c>
      <c r="K11" s="1128" t="s">
        <v>80</v>
      </c>
      <c r="L11" s="1128" t="s">
        <v>137</v>
      </c>
      <c r="M11" s="1128" t="s">
        <v>136</v>
      </c>
      <c r="N11" s="1128" t="s">
        <v>135</v>
      </c>
      <c r="O11" s="1128" t="s">
        <v>134</v>
      </c>
      <c r="P11" s="1129" t="s">
        <v>151</v>
      </c>
      <c r="Q11" s="1128" t="s">
        <v>150</v>
      </c>
      <c r="R11" s="1128" t="s">
        <v>148</v>
      </c>
      <c r="S11" s="1128" t="s">
        <v>133</v>
      </c>
      <c r="T11" s="1128" t="s">
        <v>128</v>
      </c>
      <c r="U11" s="1128" t="s">
        <v>127</v>
      </c>
      <c r="V11" s="1128" t="s">
        <v>126</v>
      </c>
      <c r="W11" s="1128" t="s">
        <v>125</v>
      </c>
      <c r="X11" s="1128" t="s">
        <v>124</v>
      </c>
      <c r="Y11" s="1128" t="s">
        <v>123</v>
      </c>
      <c r="Z11" s="1128" t="s">
        <v>122</v>
      </c>
      <c r="AA11" s="1128" t="s">
        <v>121</v>
      </c>
    </row>
    <row r="12" spans="1:28">
      <c r="A12" s="1130"/>
      <c r="B12" s="1131"/>
      <c r="C12" s="1131"/>
      <c r="D12" s="1132"/>
      <c r="E12" s="1131"/>
      <c r="F12" s="1132"/>
      <c r="G12" s="1132"/>
      <c r="H12" s="1132"/>
      <c r="I12" s="1132"/>
      <c r="J12" s="1132"/>
      <c r="K12" s="1133"/>
      <c r="L12" s="1133"/>
      <c r="M12" s="1133"/>
      <c r="N12" s="1133"/>
      <c r="O12" s="1133"/>
      <c r="P12" s="1132"/>
      <c r="Q12" s="1132"/>
      <c r="R12" s="1133"/>
      <c r="S12" s="1133"/>
      <c r="T12" s="1133"/>
      <c r="U12" s="1132"/>
      <c r="V12" s="1133"/>
      <c r="W12" s="1132"/>
      <c r="X12" s="1133"/>
      <c r="Y12" s="1131"/>
      <c r="Z12" s="1131"/>
      <c r="AA12" s="1131"/>
    </row>
    <row r="13" spans="1:28">
      <c r="A13" s="35" t="s">
        <v>349</v>
      </c>
      <c r="B13" s="41" t="s">
        <v>3688</v>
      </c>
      <c r="C13" s="41" t="s">
        <v>79</v>
      </c>
      <c r="D13" s="41" t="s">
        <v>5244</v>
      </c>
      <c r="E13" s="41" t="s">
        <v>79</v>
      </c>
      <c r="F13" s="41" t="s">
        <v>5245</v>
      </c>
      <c r="G13" s="41" t="s">
        <v>79</v>
      </c>
      <c r="H13" s="41" t="s">
        <v>91</v>
      </c>
      <c r="I13" s="41" t="s">
        <v>91</v>
      </c>
      <c r="J13" s="41" t="s">
        <v>91</v>
      </c>
      <c r="K13" s="41" t="s">
        <v>91</v>
      </c>
      <c r="L13" s="41" t="s">
        <v>91</v>
      </c>
      <c r="M13" s="41" t="s">
        <v>91</v>
      </c>
      <c r="N13" s="41" t="s">
        <v>91</v>
      </c>
      <c r="O13" s="41" t="s">
        <v>91</v>
      </c>
      <c r="P13" s="41" t="s">
        <v>1993</v>
      </c>
      <c r="Q13" s="41" t="s">
        <v>141</v>
      </c>
      <c r="R13" s="41" t="s">
        <v>141</v>
      </c>
      <c r="S13" s="41" t="s">
        <v>141</v>
      </c>
      <c r="T13" s="41" t="s">
        <v>79</v>
      </c>
      <c r="U13" s="41" t="s">
        <v>5246</v>
      </c>
      <c r="V13" s="41" t="s">
        <v>141</v>
      </c>
      <c r="W13" s="41" t="s">
        <v>5247</v>
      </c>
      <c r="X13" s="41" t="s">
        <v>78</v>
      </c>
      <c r="Y13" s="41" t="s">
        <v>5248</v>
      </c>
      <c r="Z13" s="146" t="s">
        <v>5534</v>
      </c>
      <c r="AA13" s="17" t="s">
        <v>586</v>
      </c>
    </row>
    <row r="14" spans="1:28">
      <c r="A14" s="124" t="s">
        <v>2087</v>
      </c>
      <c r="B14" s="41"/>
      <c r="C14" s="41" t="s">
        <v>1974</v>
      </c>
      <c r="D14" s="41"/>
      <c r="E14" s="41" t="s">
        <v>2058</v>
      </c>
      <c r="F14" s="41"/>
      <c r="G14" s="41" t="s">
        <v>3662</v>
      </c>
      <c r="H14" s="41" t="s">
        <v>1168</v>
      </c>
      <c r="I14" s="41" t="s">
        <v>5249</v>
      </c>
      <c r="J14" s="41" t="s">
        <v>1179</v>
      </c>
      <c r="K14" s="41" t="s">
        <v>1179</v>
      </c>
      <c r="L14" s="41" t="s">
        <v>1179</v>
      </c>
      <c r="M14" s="41" t="s">
        <v>5250</v>
      </c>
      <c r="N14" s="41" t="s">
        <v>5250</v>
      </c>
      <c r="O14" s="41" t="s">
        <v>5250</v>
      </c>
      <c r="P14" s="41"/>
      <c r="Q14" s="41" t="s">
        <v>5251</v>
      </c>
      <c r="R14" s="41" t="s">
        <v>5252</v>
      </c>
      <c r="S14" s="41" t="s">
        <v>5253</v>
      </c>
      <c r="T14" s="41" t="s">
        <v>5254</v>
      </c>
      <c r="U14" s="41"/>
      <c r="V14" s="41" t="s">
        <v>5255</v>
      </c>
      <c r="W14" s="41"/>
      <c r="X14" s="41" t="s">
        <v>5256</v>
      </c>
      <c r="Y14" s="41"/>
      <c r="Z14" s="277"/>
    </row>
    <row r="15" spans="1:28">
      <c r="A15" s="277"/>
      <c r="B15" s="41"/>
      <c r="C15" s="41"/>
      <c r="D15" s="41"/>
      <c r="E15" s="41"/>
      <c r="F15" s="41"/>
      <c r="G15" s="41"/>
      <c r="H15" s="41" t="s">
        <v>100</v>
      </c>
      <c r="I15" s="41" t="s">
        <v>100</v>
      </c>
      <c r="J15" s="41" t="s">
        <v>100</v>
      </c>
      <c r="K15" s="41" t="s">
        <v>112</v>
      </c>
      <c r="L15" s="41" t="s">
        <v>2546</v>
      </c>
      <c r="M15" s="41" t="s">
        <v>5257</v>
      </c>
      <c r="N15" s="41" t="s">
        <v>5258</v>
      </c>
      <c r="O15" s="41" t="s">
        <v>90</v>
      </c>
      <c r="P15" s="41"/>
      <c r="Q15" s="41"/>
      <c r="R15" s="41"/>
      <c r="S15" s="41"/>
      <c r="T15" s="41"/>
      <c r="U15" s="41"/>
      <c r="V15" s="41"/>
      <c r="W15" s="41"/>
      <c r="X15" s="41"/>
      <c r="Y15" s="41"/>
      <c r="Z15" s="277"/>
    </row>
    <row r="16" spans="1:28">
      <c r="A16" s="277"/>
      <c r="B16" s="41"/>
      <c r="C16" s="41"/>
      <c r="D16" s="41"/>
      <c r="E16" s="41"/>
      <c r="F16" s="1134"/>
      <c r="G16" s="41"/>
      <c r="H16" s="41"/>
      <c r="I16" s="41"/>
      <c r="J16" s="41"/>
      <c r="K16" s="41" t="s">
        <v>130</v>
      </c>
      <c r="L16" s="41" t="s">
        <v>130</v>
      </c>
      <c r="M16" s="41" t="s">
        <v>90</v>
      </c>
      <c r="N16" s="41" t="s">
        <v>90</v>
      </c>
      <c r="O16" s="41"/>
      <c r="P16" s="41"/>
      <c r="Q16" s="41"/>
      <c r="R16" s="41"/>
      <c r="S16" s="41"/>
      <c r="T16" s="4"/>
      <c r="U16" s="1134"/>
      <c r="V16" s="4"/>
      <c r="W16" s="1134"/>
      <c r="X16" s="1135"/>
      <c r="Y16" s="41"/>
      <c r="Z16" s="277"/>
    </row>
    <row r="17" spans="2:26">
      <c r="B17" s="41"/>
      <c r="C17" s="41"/>
      <c r="D17" s="41"/>
      <c r="E17" s="41"/>
      <c r="F17" s="41"/>
      <c r="G17" s="41"/>
      <c r="H17" s="41"/>
      <c r="I17" s="41"/>
      <c r="J17" s="41"/>
      <c r="K17" s="41" t="s">
        <v>113</v>
      </c>
      <c r="L17" s="41"/>
      <c r="M17" s="41"/>
      <c r="N17" s="41"/>
      <c r="O17" s="41"/>
      <c r="P17" s="41"/>
      <c r="Q17" s="41"/>
      <c r="R17" s="41"/>
      <c r="S17" s="41"/>
      <c r="T17" s="4"/>
      <c r="U17" s="41"/>
      <c r="V17" s="4"/>
      <c r="W17" s="41"/>
      <c r="X17" s="1135"/>
      <c r="Y17" s="41"/>
      <c r="Z17" s="277"/>
    </row>
    <row r="18" spans="2:26">
      <c r="B18" s="41"/>
      <c r="C18" s="41"/>
      <c r="D18" s="41"/>
      <c r="E18" s="41"/>
      <c r="F18" s="41"/>
      <c r="G18" s="41"/>
      <c r="H18" s="41"/>
      <c r="I18" s="41"/>
      <c r="J18" s="41"/>
      <c r="K18" s="41" t="s">
        <v>116</v>
      </c>
      <c r="L18" s="41"/>
      <c r="M18" s="41"/>
      <c r="N18" s="41"/>
      <c r="O18" s="41"/>
      <c r="P18" s="41"/>
      <c r="Q18" s="41"/>
      <c r="R18" s="41"/>
      <c r="S18" s="41"/>
      <c r="T18" s="47"/>
      <c r="U18" s="41"/>
      <c r="V18" s="47"/>
      <c r="W18" s="41"/>
      <c r="X18" s="1135"/>
      <c r="Y18" s="41"/>
      <c r="Z18" s="277"/>
    </row>
    <row r="19" spans="2:26">
      <c r="B19" s="277"/>
      <c r="C19" s="277"/>
      <c r="F19" s="1119"/>
      <c r="G19" s="1119"/>
      <c r="K19" s="125"/>
      <c r="N19" s="98"/>
      <c r="O19" s="98"/>
      <c r="U19" s="1120"/>
      <c r="V19" s="277"/>
      <c r="W19" s="277"/>
      <c r="X19" s="220"/>
      <c r="Y19" s="44"/>
      <c r="Z19" s="277"/>
    </row>
    <row r="20" spans="2:26">
      <c r="C20" s="277"/>
      <c r="G20" s="1119"/>
      <c r="O20" s="98"/>
      <c r="V20" s="1120"/>
      <c r="W20" s="277"/>
      <c r="Y20" s="220"/>
      <c r="Z20" s="277"/>
    </row>
    <row r="21" spans="2:26">
      <c r="C21" s="277"/>
      <c r="G21" s="1119"/>
      <c r="O21" s="98"/>
      <c r="V21" s="1120"/>
      <c r="W21" s="277"/>
      <c r="Y21" s="220"/>
      <c r="Z21" s="277"/>
    </row>
    <row r="22" spans="2:26">
      <c r="C22" s="277"/>
      <c r="G22" s="1119"/>
      <c r="O22" s="98"/>
      <c r="V22" s="1120"/>
      <c r="W22" s="277"/>
      <c r="Y22" s="220"/>
      <c r="Z22" s="277"/>
    </row>
    <row r="23" spans="2:26">
      <c r="C23" s="277"/>
      <c r="G23" s="1119"/>
      <c r="O23" s="98"/>
      <c r="V23" s="1120"/>
      <c r="W23" s="277"/>
      <c r="Y23" s="220"/>
      <c r="Z23" s="277"/>
    </row>
    <row r="24" spans="2:26">
      <c r="C24" s="277"/>
      <c r="G24" s="1119"/>
      <c r="O24" s="98"/>
      <c r="V24" s="1120"/>
      <c r="W24" s="277"/>
      <c r="Y24" s="220"/>
      <c r="Z24" s="277"/>
    </row>
    <row r="25" spans="2:26">
      <c r="C25" s="277"/>
      <c r="G25" s="1119"/>
      <c r="O25" s="98"/>
      <c r="V25" s="1120"/>
      <c r="W25" s="277"/>
      <c r="Y25" s="220"/>
      <c r="Z25" s="277"/>
    </row>
    <row r="26" spans="2:26">
      <c r="K26" s="4"/>
    </row>
    <row r="27" spans="2:26">
      <c r="K27" s="4"/>
    </row>
    <row r="28" spans="2:26">
      <c r="K28" s="253"/>
    </row>
    <row r="29" spans="2:26">
      <c r="K29" s="33"/>
    </row>
    <row r="30" spans="2:26">
      <c r="K30" s="27"/>
    </row>
    <row r="31" spans="2:26">
      <c r="K31" s="27"/>
    </row>
    <row r="32" spans="2:26">
      <c r="K32" s="27"/>
    </row>
  </sheetData>
  <mergeCells count="12">
    <mergeCell ref="Z9:Z10"/>
    <mergeCell ref="AA9:AA10"/>
    <mergeCell ref="A9:A10"/>
    <mergeCell ref="B9:B10"/>
    <mergeCell ref="C9:C10"/>
    <mergeCell ref="D9:D10"/>
    <mergeCell ref="E9:E10"/>
    <mergeCell ref="G9:G10"/>
    <mergeCell ref="H9:O9"/>
    <mergeCell ref="Q9:V9"/>
    <mergeCell ref="W9:X9"/>
    <mergeCell ref="F9:F10"/>
  </mergeCells>
  <phoneticPr fontId="43" type="noConversion"/>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6">
    <tabColor rgb="FFFFC000"/>
  </sheetPr>
  <dimension ref="A1:X25"/>
  <sheetViews>
    <sheetView showGridLines="0" zoomScale="80" zoomScaleNormal="80" workbookViewId="0"/>
  </sheetViews>
  <sheetFormatPr defaultColWidth="11.44140625" defaultRowHeight="14.4"/>
  <cols>
    <col min="1" max="1" width="24.5546875" style="44" customWidth="1"/>
    <col min="2" max="2" width="26.33203125" style="44" customWidth="1"/>
    <col min="3" max="3" width="19.5546875" style="44" customWidth="1"/>
    <col min="4" max="4" width="17.33203125" style="277" customWidth="1"/>
    <col min="5" max="5" width="24.5546875" style="277" customWidth="1"/>
    <col min="6" max="6" width="17.5546875" style="277" customWidth="1"/>
    <col min="7" max="12" width="15.33203125" style="277" customWidth="1"/>
    <col min="13" max="13" width="21.5546875" style="98" customWidth="1"/>
    <col min="14" max="14" width="17.44140625" style="98" customWidth="1"/>
    <col min="15" max="15" width="12.5546875" style="98" customWidth="1"/>
    <col min="16" max="16" width="20.6640625" style="98" customWidth="1"/>
    <col min="17" max="17" width="10.6640625" style="98" customWidth="1"/>
    <col min="18" max="18" width="14.5546875" style="98" customWidth="1"/>
    <col min="19" max="19" width="15" style="1120" customWidth="1"/>
    <col min="20" max="20" width="14.5546875" style="277" customWidth="1"/>
    <col min="21" max="21" width="12.6640625" style="277" customWidth="1"/>
    <col min="22" max="22" width="22.44140625" style="220" customWidth="1"/>
    <col min="23" max="16384" width="11.44140625" style="277"/>
  </cols>
  <sheetData>
    <row r="1" spans="1:24">
      <c r="A1" s="1" t="s">
        <v>5259</v>
      </c>
    </row>
    <row r="2" spans="1:24" ht="15" customHeight="1">
      <c r="A2" s="1007" t="s">
        <v>1631</v>
      </c>
      <c r="B2" s="277"/>
      <c r="C2" s="277"/>
      <c r="M2" s="277"/>
      <c r="N2" s="277"/>
      <c r="O2" s="277"/>
      <c r="P2" s="277"/>
      <c r="Q2" s="277"/>
      <c r="R2" s="277"/>
      <c r="S2" s="277"/>
      <c r="V2" s="277"/>
    </row>
    <row r="3" spans="1:24" ht="15" customHeight="1">
      <c r="A3" s="277"/>
      <c r="B3" s="277"/>
      <c r="C3" s="277"/>
      <c r="M3" s="277"/>
      <c r="N3" s="277"/>
      <c r="O3" s="277"/>
      <c r="P3" s="277"/>
      <c r="Q3" s="277"/>
      <c r="R3" s="277"/>
      <c r="S3" s="277"/>
      <c r="V3" s="277"/>
    </row>
    <row r="4" spans="1:24">
      <c r="A4" s="1" t="s">
        <v>5260</v>
      </c>
      <c r="B4" s="277"/>
      <c r="C4" s="277"/>
      <c r="M4" s="277"/>
      <c r="N4" s="277"/>
      <c r="O4" s="277"/>
      <c r="P4" s="277"/>
      <c r="Q4" s="277"/>
      <c r="R4" s="277"/>
      <c r="S4" s="277"/>
      <c r="V4" s="277"/>
      <c r="X4" s="220"/>
    </row>
    <row r="5" spans="1:24">
      <c r="A5" s="277"/>
      <c r="B5" s="277"/>
      <c r="C5" s="277"/>
      <c r="M5" s="277"/>
      <c r="N5" s="277"/>
      <c r="O5" s="277"/>
      <c r="P5" s="277"/>
      <c r="Q5" s="277"/>
      <c r="R5" s="277"/>
      <c r="S5" s="277"/>
      <c r="V5" s="277"/>
      <c r="X5" s="220"/>
    </row>
    <row r="6" spans="1:24">
      <c r="A6" s="1007" t="s">
        <v>1631</v>
      </c>
      <c r="B6" s="277"/>
      <c r="C6" s="277"/>
      <c r="M6" s="277"/>
      <c r="N6" s="277"/>
      <c r="O6" s="277"/>
      <c r="P6" s="277"/>
      <c r="Q6" s="277"/>
      <c r="R6" s="277"/>
      <c r="S6" s="277"/>
      <c r="V6" s="277"/>
      <c r="X6" s="220"/>
    </row>
    <row r="7" spans="1:24">
      <c r="A7" s="277"/>
      <c r="B7" s="277"/>
      <c r="C7" s="277"/>
      <c r="M7" s="277"/>
      <c r="N7" s="277"/>
      <c r="O7" s="277"/>
      <c r="P7" s="277"/>
      <c r="Q7" s="277"/>
      <c r="R7" s="277"/>
      <c r="S7" s="277"/>
      <c r="V7" s="277"/>
      <c r="X7" s="220"/>
    </row>
    <row r="8" spans="1:24">
      <c r="C8" s="277"/>
      <c r="G8" s="1119"/>
      <c r="H8" s="1119"/>
      <c r="I8" s="1119"/>
      <c r="J8" s="1119"/>
      <c r="K8" s="1119"/>
      <c r="L8" s="1119"/>
      <c r="R8" s="1120"/>
      <c r="S8" s="277"/>
      <c r="U8" s="220"/>
      <c r="V8" s="277"/>
      <c r="X8" s="220"/>
    </row>
    <row r="9" spans="1:24" ht="28.8">
      <c r="A9" s="2211" t="s">
        <v>2085</v>
      </c>
      <c r="B9" s="2219" t="s">
        <v>1043</v>
      </c>
      <c r="C9" s="2219" t="s">
        <v>5220</v>
      </c>
      <c r="D9" s="2219" t="s">
        <v>1976</v>
      </c>
      <c r="E9" s="2218" t="s">
        <v>5221</v>
      </c>
      <c r="F9" s="2218" t="s">
        <v>5222</v>
      </c>
      <c r="G9" s="2212" t="s">
        <v>5223</v>
      </c>
      <c r="H9" s="2214" t="s">
        <v>5225</v>
      </c>
      <c r="I9" s="2215"/>
      <c r="J9" s="2215"/>
      <c r="K9" s="2215"/>
      <c r="L9" s="2215"/>
      <c r="M9" s="2216"/>
      <c r="N9" s="2154" t="s">
        <v>5226</v>
      </c>
      <c r="O9" s="2217"/>
      <c r="P9" s="1122" t="s">
        <v>5227</v>
      </c>
      <c r="Q9" s="220"/>
      <c r="R9" s="277"/>
      <c r="S9" s="277"/>
      <c r="V9" s="277"/>
    </row>
    <row r="10" spans="1:24" ht="57.6">
      <c r="A10" s="2211"/>
      <c r="B10" s="2219"/>
      <c r="C10" s="2219"/>
      <c r="D10" s="2219"/>
      <c r="E10" s="2218"/>
      <c r="F10" s="2218"/>
      <c r="G10" s="2212"/>
      <c r="H10" s="1125" t="s">
        <v>5236</v>
      </c>
      <c r="I10" s="1125" t="s">
        <v>5237</v>
      </c>
      <c r="J10" s="1125" t="s">
        <v>5238</v>
      </c>
      <c r="K10" s="1118" t="s">
        <v>5239</v>
      </c>
      <c r="L10" s="1126" t="s">
        <v>5240</v>
      </c>
      <c r="M10" s="1124" t="s">
        <v>5241</v>
      </c>
      <c r="N10" s="1124" t="s">
        <v>770</v>
      </c>
      <c r="O10" s="1124" t="s">
        <v>5242</v>
      </c>
      <c r="P10" s="1127" t="s">
        <v>5243</v>
      </c>
      <c r="Q10"/>
      <c r="R10"/>
      <c r="S10"/>
      <c r="V10" s="277"/>
    </row>
    <row r="11" spans="1:24">
      <c r="A11" s="1128" t="s">
        <v>89</v>
      </c>
      <c r="B11" s="1128" t="s">
        <v>13</v>
      </c>
      <c r="C11" s="1128" t="s">
        <v>88</v>
      </c>
      <c r="D11" s="1128" t="s">
        <v>87</v>
      </c>
      <c r="E11" s="1128" t="s">
        <v>86</v>
      </c>
      <c r="F11" s="1128" t="s">
        <v>85</v>
      </c>
      <c r="G11" s="1128" t="s">
        <v>84</v>
      </c>
      <c r="H11" s="1128" t="s">
        <v>150</v>
      </c>
      <c r="I11" s="1128" t="s">
        <v>148</v>
      </c>
      <c r="J11" s="1128" t="s">
        <v>133</v>
      </c>
      <c r="K11" s="1128" t="s">
        <v>128</v>
      </c>
      <c r="L11" s="1128" t="s">
        <v>127</v>
      </c>
      <c r="M11" s="1128" t="s">
        <v>126</v>
      </c>
      <c r="N11" s="1128" t="s">
        <v>125</v>
      </c>
      <c r="O11" s="1128" t="s">
        <v>124</v>
      </c>
      <c r="P11" s="1128" t="s">
        <v>123</v>
      </c>
      <c r="Q11"/>
      <c r="R11"/>
      <c r="S11"/>
      <c r="V11" s="277"/>
    </row>
    <row r="12" spans="1:24">
      <c r="A12" s="1130"/>
      <c r="B12" s="1131"/>
      <c r="C12" s="1131"/>
      <c r="D12" s="1132"/>
      <c r="E12" s="1131"/>
      <c r="F12" s="1132"/>
      <c r="G12" s="1132"/>
      <c r="H12" s="1132"/>
      <c r="I12" s="1133"/>
      <c r="J12" s="1133"/>
      <c r="K12" s="1133"/>
      <c r="L12" s="1132"/>
      <c r="M12" s="1133"/>
      <c r="N12" s="1132"/>
      <c r="O12" s="1133"/>
      <c r="P12" s="1131"/>
      <c r="Q12"/>
      <c r="R12"/>
      <c r="S12"/>
      <c r="V12" s="277"/>
    </row>
    <row r="13" spans="1:24">
      <c r="A13" s="35" t="s">
        <v>349</v>
      </c>
      <c r="B13" s="41" t="s">
        <v>3688</v>
      </c>
      <c r="C13" s="41" t="s">
        <v>79</v>
      </c>
      <c r="D13" s="41" t="s">
        <v>5244</v>
      </c>
      <c r="E13" s="41" t="s">
        <v>79</v>
      </c>
      <c r="F13" s="41" t="s">
        <v>5245</v>
      </c>
      <c r="G13" s="41" t="s">
        <v>79</v>
      </c>
      <c r="H13" s="41" t="s">
        <v>141</v>
      </c>
      <c r="I13" s="41" t="s">
        <v>141</v>
      </c>
      <c r="J13" s="41" t="s">
        <v>141</v>
      </c>
      <c r="K13" s="41" t="s">
        <v>79</v>
      </c>
      <c r="L13" s="41" t="s">
        <v>5246</v>
      </c>
      <c r="M13" s="41" t="s">
        <v>141</v>
      </c>
      <c r="N13" s="41" t="s">
        <v>5247</v>
      </c>
      <c r="O13" s="41" t="s">
        <v>78</v>
      </c>
      <c r="P13" s="41" t="s">
        <v>5248</v>
      </c>
      <c r="Q13" s="41"/>
      <c r="R13" s="277"/>
      <c r="S13" s="277"/>
      <c r="V13" s="277"/>
    </row>
    <row r="14" spans="1:24">
      <c r="A14" s="124" t="s">
        <v>2087</v>
      </c>
      <c r="B14" s="41"/>
      <c r="C14" s="41" t="s">
        <v>1974</v>
      </c>
      <c r="D14" s="41"/>
      <c r="E14" s="41" t="s">
        <v>2058</v>
      </c>
      <c r="F14" s="41"/>
      <c r="G14" s="41" t="s">
        <v>3662</v>
      </c>
      <c r="H14" s="41" t="s">
        <v>5251</v>
      </c>
      <c r="I14" s="41" t="s">
        <v>5252</v>
      </c>
      <c r="J14" s="41" t="s">
        <v>5253</v>
      </c>
      <c r="K14" s="41" t="s">
        <v>5254</v>
      </c>
      <c r="L14" s="41"/>
      <c r="M14" s="41" t="s">
        <v>5255</v>
      </c>
      <c r="N14" s="41"/>
      <c r="O14" s="41" t="s">
        <v>5256</v>
      </c>
      <c r="P14" s="41"/>
      <c r="Q14" s="536"/>
      <c r="R14" s="277"/>
      <c r="S14" s="277"/>
      <c r="V14" s="277"/>
    </row>
    <row r="15" spans="1:24">
      <c r="A15" s="277"/>
      <c r="B15" s="41"/>
      <c r="C15" s="41"/>
      <c r="D15" s="41"/>
      <c r="E15" s="41"/>
      <c r="F15" s="41"/>
      <c r="G15" s="41"/>
      <c r="H15" s="41"/>
      <c r="I15" s="41"/>
      <c r="J15" s="41"/>
      <c r="K15" s="41"/>
      <c r="L15" s="41"/>
      <c r="M15" s="41"/>
      <c r="N15" s="41"/>
      <c r="O15" s="41"/>
      <c r="P15" s="41"/>
      <c r="Q15" s="41"/>
      <c r="R15" s="41"/>
      <c r="S15" s="41"/>
      <c r="T15" s="41"/>
      <c r="U15" s="41"/>
      <c r="V15" s="277"/>
    </row>
    <row r="16" spans="1:24">
      <c r="A16" s="277"/>
      <c r="B16" s="41"/>
      <c r="C16" s="41"/>
      <c r="D16" s="41"/>
      <c r="E16" s="41"/>
      <c r="F16" s="1134"/>
      <c r="G16" s="41"/>
      <c r="H16" s="41"/>
      <c r="I16" s="41"/>
      <c r="J16" s="41"/>
      <c r="K16" s="41"/>
      <c r="L16" s="41"/>
      <c r="M16" s="41"/>
      <c r="N16" s="41"/>
      <c r="O16" s="41"/>
      <c r="P16" s="4"/>
      <c r="Q16" s="1134"/>
      <c r="R16" s="4"/>
      <c r="S16" s="1134"/>
      <c r="T16" s="1135"/>
      <c r="U16" s="41"/>
      <c r="V16" s="277"/>
    </row>
    <row r="17" spans="2:22">
      <c r="B17" s="41"/>
      <c r="C17" s="41"/>
      <c r="D17" s="41"/>
      <c r="E17" s="41"/>
      <c r="F17" s="41"/>
      <c r="G17" s="41"/>
      <c r="H17" s="41"/>
      <c r="I17" s="41"/>
      <c r="J17" s="41"/>
      <c r="K17" s="41"/>
      <c r="L17" s="41"/>
      <c r="M17" s="41"/>
      <c r="N17" s="41"/>
      <c r="O17" s="41"/>
      <c r="P17" s="4"/>
      <c r="Q17" s="41"/>
      <c r="R17" s="4"/>
      <c r="S17" s="41"/>
      <c r="T17" s="1135"/>
      <c r="U17" s="41"/>
      <c r="V17" s="277"/>
    </row>
    <row r="18" spans="2:22">
      <c r="B18" s="41"/>
      <c r="C18" s="41"/>
      <c r="D18" s="41"/>
      <c r="E18" s="41"/>
      <c r="F18" s="41"/>
      <c r="G18" s="41"/>
      <c r="H18" s="41"/>
      <c r="I18" s="41"/>
      <c r="J18" s="41"/>
      <c r="K18" s="41"/>
      <c r="L18" s="41"/>
      <c r="M18" s="41"/>
      <c r="N18" s="41"/>
      <c r="O18" s="41"/>
      <c r="P18" s="47"/>
      <c r="Q18" s="41"/>
      <c r="R18" s="47"/>
      <c r="S18" s="41"/>
      <c r="T18" s="1135"/>
      <c r="U18" s="41"/>
      <c r="V18" s="277"/>
    </row>
    <row r="19" spans="2:22">
      <c r="B19" s="277"/>
      <c r="C19" s="277"/>
      <c r="F19" s="1119"/>
      <c r="G19" s="1119"/>
      <c r="H19" s="1119"/>
      <c r="I19" s="1119"/>
      <c r="J19" s="1119"/>
      <c r="K19" s="1119"/>
      <c r="L19" s="1119"/>
      <c r="Q19" s="1120"/>
      <c r="R19" s="277"/>
      <c r="S19" s="277"/>
      <c r="T19" s="220"/>
      <c r="U19" s="44"/>
      <c r="V19" s="277"/>
    </row>
    <row r="20" spans="2:22">
      <c r="C20" s="277"/>
      <c r="G20" s="1119"/>
      <c r="H20" s="1119"/>
      <c r="I20" s="1119"/>
      <c r="J20" s="1119"/>
      <c r="K20" s="1119"/>
      <c r="L20" s="1119"/>
      <c r="R20" s="1120"/>
      <c r="S20" s="277"/>
      <c r="U20" s="220"/>
      <c r="V20" s="277"/>
    </row>
    <row r="21" spans="2:22">
      <c r="C21" s="277"/>
      <c r="G21" s="1119"/>
      <c r="H21" s="1119"/>
      <c r="I21" s="1119"/>
      <c r="J21" s="1119"/>
      <c r="K21" s="1119"/>
      <c r="L21" s="1119"/>
      <c r="R21" s="1120"/>
      <c r="S21" s="277"/>
      <c r="U21" s="220"/>
      <c r="V21" s="277"/>
    </row>
    <row r="22" spans="2:22">
      <c r="C22" s="277"/>
      <c r="G22" s="1119"/>
      <c r="H22" s="1119"/>
      <c r="I22" s="1119"/>
      <c r="J22" s="1119"/>
      <c r="K22" s="1119"/>
      <c r="L22" s="1119"/>
      <c r="R22" s="1120"/>
      <c r="S22" s="277"/>
      <c r="U22" s="220"/>
      <c r="V22" s="277"/>
    </row>
    <row r="23" spans="2:22">
      <c r="C23" s="277"/>
      <c r="G23" s="1119"/>
      <c r="H23" s="1119"/>
      <c r="I23" s="1119"/>
      <c r="J23" s="1119"/>
      <c r="K23" s="1119"/>
      <c r="L23" s="1119"/>
      <c r="R23" s="1120"/>
      <c r="S23" s="277"/>
      <c r="U23" s="220"/>
      <c r="V23" s="277"/>
    </row>
    <row r="24" spans="2:22">
      <c r="C24" s="277"/>
      <c r="G24" s="1119"/>
      <c r="H24" s="1119"/>
      <c r="I24" s="1119"/>
      <c r="J24" s="1119"/>
      <c r="K24" s="1119"/>
      <c r="L24" s="1119"/>
      <c r="R24" s="1120"/>
      <c r="S24" s="277"/>
      <c r="U24" s="220"/>
      <c r="V24" s="277"/>
    </row>
    <row r="25" spans="2:22">
      <c r="C25" s="277"/>
      <c r="G25" s="1119"/>
      <c r="H25" s="1119"/>
      <c r="I25" s="1119"/>
      <c r="J25" s="1119"/>
      <c r="K25" s="1119"/>
      <c r="L25" s="1119"/>
      <c r="R25" s="1120"/>
      <c r="S25" s="277"/>
      <c r="U25" s="220"/>
      <c r="V25" s="277"/>
    </row>
  </sheetData>
  <mergeCells count="9">
    <mergeCell ref="G9:G10"/>
    <mergeCell ref="H9:M9"/>
    <mergeCell ref="N9:O9"/>
    <mergeCell ref="F9:F10"/>
    <mergeCell ref="A9:A10"/>
    <mergeCell ref="B9:B10"/>
    <mergeCell ref="C9:C10"/>
    <mergeCell ref="D9:D10"/>
    <mergeCell ref="E9:E10"/>
  </mergeCells>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7">
    <tabColor rgb="FFFFC000"/>
  </sheetPr>
  <dimension ref="A1:Z28"/>
  <sheetViews>
    <sheetView showGridLines="0" topLeftCell="Q1" zoomScale="80" zoomScaleNormal="80" workbookViewId="0"/>
  </sheetViews>
  <sheetFormatPr defaultColWidth="11.44140625" defaultRowHeight="14.4"/>
  <cols>
    <col min="1" max="1" width="22.44140625" style="1139" customWidth="1"/>
    <col min="2" max="2" width="12.6640625" style="1139" customWidth="1"/>
    <col min="3" max="3" width="21.6640625" style="1139" customWidth="1"/>
    <col min="4" max="4" width="14.5546875" style="1140" customWidth="1"/>
    <col min="5" max="5" width="18.6640625" style="1140" customWidth="1"/>
    <col min="6" max="10" width="14.5546875" style="1140" customWidth="1"/>
    <col min="11" max="13" width="11.44140625" style="1139" customWidth="1"/>
    <col min="14" max="14" width="13" style="1139" customWidth="1"/>
    <col min="15" max="15" width="13.5546875" style="1141" customWidth="1"/>
    <col min="16" max="16" width="14.33203125" style="1141" customWidth="1"/>
    <col min="17" max="17" width="11.44140625" style="1142" customWidth="1"/>
    <col min="18" max="18" width="23.44140625" style="1142" customWidth="1"/>
    <col min="19" max="21" width="11.44140625" style="1139" customWidth="1"/>
    <col min="22" max="22" width="18.5546875" style="1139" customWidth="1"/>
    <col min="23" max="25" width="11.44140625" style="1139" customWidth="1"/>
    <col min="26" max="26" width="22.33203125" style="1139" customWidth="1"/>
    <col min="27" max="27" width="12" style="1139" customWidth="1"/>
    <col min="28" max="16384" width="11.44140625" style="1139"/>
  </cols>
  <sheetData>
    <row r="1" spans="1:26">
      <c r="A1" s="1138" t="s">
        <v>1635</v>
      </c>
    </row>
    <row r="2" spans="1:26">
      <c r="A2" s="1143" t="s">
        <v>1634</v>
      </c>
      <c r="B2" s="1144"/>
      <c r="H2" s="1145"/>
      <c r="I2" s="1145"/>
      <c r="J2" s="1145"/>
      <c r="K2" s="1145"/>
      <c r="L2" s="1145"/>
      <c r="M2" s="1145"/>
      <c r="N2" s="1145"/>
      <c r="O2" s="1145"/>
      <c r="P2" s="1139"/>
      <c r="Q2" s="1139"/>
      <c r="R2" s="1139"/>
    </row>
    <row r="3" spans="1:26">
      <c r="A3" s="1146"/>
      <c r="B3" s="1144"/>
      <c r="H3" s="1145"/>
      <c r="I3" s="1145"/>
      <c r="J3" s="1145"/>
      <c r="K3" s="1145"/>
      <c r="L3" s="1145"/>
      <c r="M3" s="1145"/>
      <c r="N3" s="1145"/>
      <c r="O3" s="1145"/>
      <c r="P3" s="1139"/>
      <c r="Q3" s="1139"/>
      <c r="R3" s="1139"/>
    </row>
    <row r="4" spans="1:26">
      <c r="A4" s="1138" t="s">
        <v>5262</v>
      </c>
      <c r="B4" s="1144"/>
      <c r="H4" s="1145"/>
      <c r="I4" s="1145"/>
      <c r="J4" s="1145"/>
      <c r="K4" s="1145"/>
      <c r="L4" s="1145"/>
      <c r="M4" s="1145"/>
      <c r="N4" s="1145"/>
      <c r="O4" s="1145"/>
      <c r="P4" s="1139"/>
      <c r="Q4" s="1139"/>
      <c r="R4" s="1139"/>
    </row>
    <row r="5" spans="1:26">
      <c r="A5" s="1147" t="s">
        <v>109</v>
      </c>
      <c r="B5" s="1144"/>
      <c r="H5" s="1145"/>
      <c r="I5" s="1145"/>
      <c r="J5" s="1145"/>
      <c r="K5" s="1145"/>
      <c r="L5" s="1145"/>
      <c r="M5" s="1145"/>
      <c r="N5" s="1145"/>
      <c r="O5" s="1145"/>
      <c r="P5" s="1139"/>
      <c r="Q5" s="1139"/>
      <c r="R5" s="1139"/>
    </row>
    <row r="6" spans="1:26">
      <c r="A6" s="1147" t="s">
        <v>3509</v>
      </c>
      <c r="B6" s="1144"/>
      <c r="H6" s="1145"/>
      <c r="I6" s="1145"/>
      <c r="J6" s="1145"/>
      <c r="K6" s="1145"/>
      <c r="L6" s="1145"/>
      <c r="M6" s="1145"/>
      <c r="N6" s="1145"/>
      <c r="O6" s="1145"/>
      <c r="P6" s="1139"/>
      <c r="Q6" s="1139"/>
      <c r="R6" s="1139"/>
    </row>
    <row r="7" spans="1:26">
      <c r="B7" s="1144"/>
      <c r="H7" s="1145"/>
      <c r="I7" s="1145"/>
      <c r="J7" s="1145"/>
      <c r="K7" s="1145"/>
      <c r="L7" s="1145"/>
      <c r="M7" s="1145"/>
      <c r="N7" s="1145"/>
      <c r="O7" s="1145"/>
      <c r="P7" s="1139"/>
      <c r="Q7" s="1139"/>
      <c r="R7" s="1139"/>
    </row>
    <row r="8" spans="1:26" s="277" customFormat="1" ht="14.7" customHeight="1">
      <c r="A8" s="1007" t="s">
        <v>1634</v>
      </c>
      <c r="B8" s="1148"/>
      <c r="D8" s="1149"/>
      <c r="E8" s="1149"/>
      <c r="F8" s="1149"/>
      <c r="G8" s="1149"/>
      <c r="H8" s="1150"/>
      <c r="I8" s="1150"/>
      <c r="J8" s="1150"/>
      <c r="K8" s="1150"/>
      <c r="L8" s="1150"/>
      <c r="M8" s="1150"/>
      <c r="N8" s="1150"/>
      <c r="O8" s="1150"/>
      <c r="W8" s="1139"/>
      <c r="X8" s="1139"/>
      <c r="Y8" s="1139"/>
      <c r="Z8" s="1139"/>
    </row>
    <row r="9" spans="1:26" s="277" customFormat="1">
      <c r="D9" s="1149"/>
      <c r="E9" s="1149"/>
      <c r="F9" s="1149"/>
      <c r="G9" s="1149"/>
      <c r="H9" s="1150"/>
      <c r="I9" s="1150"/>
      <c r="J9" s="1150"/>
      <c r="K9" s="1150"/>
      <c r="L9" s="1150"/>
      <c r="M9" s="1150"/>
      <c r="N9" s="1150"/>
      <c r="O9" s="1150"/>
    </row>
    <row r="10" spans="1:26" s="277" customFormat="1" ht="14.7" customHeight="1">
      <c r="A10" s="2031" t="s">
        <v>2085</v>
      </c>
      <c r="B10" s="2031" t="s">
        <v>5263</v>
      </c>
      <c r="C10" s="2031" t="s">
        <v>5264</v>
      </c>
      <c r="D10" s="2031" t="s">
        <v>2086</v>
      </c>
      <c r="E10" s="2228" t="s">
        <v>6362</v>
      </c>
      <c r="F10" s="2229"/>
      <c r="G10" s="2229"/>
      <c r="H10" s="2229"/>
      <c r="I10" s="2229"/>
      <c r="J10" s="2229"/>
      <c r="K10" s="2229"/>
      <c r="L10" s="2229"/>
      <c r="M10" s="2229"/>
      <c r="N10" s="2229"/>
      <c r="O10" s="2229"/>
      <c r="P10" s="2229"/>
      <c r="Q10" s="2229"/>
      <c r="R10" s="2229"/>
      <c r="S10" s="2229"/>
      <c r="T10" s="2229"/>
      <c r="U10" s="2229"/>
      <c r="V10" s="2230"/>
      <c r="W10" s="2220" t="s">
        <v>5265</v>
      </c>
      <c r="X10" s="2221"/>
      <c r="Y10" s="2222"/>
      <c r="Z10" s="1491" t="s">
        <v>5807</v>
      </c>
    </row>
    <row r="11" spans="1:26" s="277" customFormat="1" ht="43.35" customHeight="1">
      <c r="A11" s="2058"/>
      <c r="B11" s="2058"/>
      <c r="C11" s="2058"/>
      <c r="D11" s="2058"/>
      <c r="E11" s="2031" t="s">
        <v>5266</v>
      </c>
      <c r="F11" s="2031" t="s">
        <v>5267</v>
      </c>
      <c r="G11" s="2031" t="s">
        <v>5268</v>
      </c>
      <c r="H11" s="2031" t="s">
        <v>5269</v>
      </c>
      <c r="I11" s="2031" t="s">
        <v>5270</v>
      </c>
      <c r="J11" s="2031" t="s">
        <v>5271</v>
      </c>
      <c r="K11" s="2047" t="s">
        <v>5272</v>
      </c>
      <c r="L11" s="2047" t="s">
        <v>5273</v>
      </c>
      <c r="M11" s="2031" t="s">
        <v>5274</v>
      </c>
      <c r="N11" s="2225" t="s">
        <v>5275</v>
      </c>
      <c r="O11" s="2225"/>
      <c r="P11" s="2225"/>
      <c r="Q11" s="2225" t="s">
        <v>5276</v>
      </c>
      <c r="R11" s="2225"/>
      <c r="S11" s="2225"/>
      <c r="T11" s="2225" t="s">
        <v>5277</v>
      </c>
      <c r="U11" s="2225"/>
      <c r="V11" s="2225"/>
      <c r="W11" s="2226" t="s">
        <v>5278</v>
      </c>
      <c r="X11" s="2226" t="s">
        <v>5279</v>
      </c>
      <c r="Y11" s="2211" t="s">
        <v>5280</v>
      </c>
      <c r="Z11" s="2223" t="s">
        <v>5592</v>
      </c>
    </row>
    <row r="12" spans="1:26" s="277" customFormat="1" ht="72">
      <c r="A12" s="2227"/>
      <c r="B12" s="2227"/>
      <c r="C12" s="2227"/>
      <c r="D12" s="2227"/>
      <c r="E12" s="2227"/>
      <c r="F12" s="2227"/>
      <c r="G12" s="2227"/>
      <c r="H12" s="2227"/>
      <c r="I12" s="2227"/>
      <c r="J12" s="2227"/>
      <c r="K12" s="2108"/>
      <c r="L12" s="2108"/>
      <c r="M12" s="2108"/>
      <c r="N12" s="1124" t="s">
        <v>1996</v>
      </c>
      <c r="O12" s="1124" t="s">
        <v>5281</v>
      </c>
      <c r="P12" s="1124" t="s">
        <v>5282</v>
      </c>
      <c r="Q12" s="1124" t="s">
        <v>5283</v>
      </c>
      <c r="R12" s="1124" t="s">
        <v>5284</v>
      </c>
      <c r="S12" s="1124" t="s">
        <v>5285</v>
      </c>
      <c r="T12" s="1124" t="s">
        <v>5286</v>
      </c>
      <c r="U12" s="1124" t="s">
        <v>5287</v>
      </c>
      <c r="V12" s="1124" t="s">
        <v>5288</v>
      </c>
      <c r="W12" s="2226"/>
      <c r="X12" s="2226"/>
      <c r="Y12" s="2211"/>
      <c r="Z12" s="2224"/>
    </row>
    <row r="13" spans="1:26" s="277" customFormat="1">
      <c r="A13" s="1128" t="s">
        <v>89</v>
      </c>
      <c r="B13" s="1128" t="s">
        <v>88</v>
      </c>
      <c r="C13" s="1128" t="s">
        <v>87</v>
      </c>
      <c r="D13" s="1128" t="s">
        <v>13</v>
      </c>
      <c r="E13" s="1128" t="s">
        <v>86</v>
      </c>
      <c r="F13" s="1128" t="s">
        <v>85</v>
      </c>
      <c r="G13" s="1128" t="s">
        <v>84</v>
      </c>
      <c r="H13" s="1128" t="s">
        <v>83</v>
      </c>
      <c r="I13" s="1128" t="s">
        <v>82</v>
      </c>
      <c r="J13" s="1128" t="s">
        <v>81</v>
      </c>
      <c r="K13" s="1128" t="s">
        <v>80</v>
      </c>
      <c r="L13" s="1128" t="s">
        <v>137</v>
      </c>
      <c r="M13" s="1128" t="s">
        <v>136</v>
      </c>
      <c r="N13" s="1128" t="s">
        <v>135</v>
      </c>
      <c r="O13" s="1128" t="s">
        <v>134</v>
      </c>
      <c r="P13" s="1128" t="s">
        <v>151</v>
      </c>
      <c r="Q13" s="1128" t="s">
        <v>150</v>
      </c>
      <c r="R13" s="1128" t="s">
        <v>148</v>
      </c>
      <c r="S13" s="1128" t="s">
        <v>133</v>
      </c>
      <c r="T13" s="1128" t="s">
        <v>128</v>
      </c>
      <c r="U13" s="1128" t="s">
        <v>127</v>
      </c>
      <c r="V13" s="1128" t="s">
        <v>126</v>
      </c>
      <c r="W13" s="1128" t="s">
        <v>125</v>
      </c>
      <c r="X13" s="1128" t="s">
        <v>124</v>
      </c>
      <c r="Y13" s="324" t="s">
        <v>123</v>
      </c>
      <c r="Z13" s="1128" t="s">
        <v>122</v>
      </c>
    </row>
    <row r="14" spans="1:26" s="277" customFormat="1">
      <c r="A14" s="1130"/>
      <c r="B14" s="1130"/>
      <c r="C14" s="1130"/>
      <c r="D14" s="1131"/>
      <c r="E14" s="1151"/>
      <c r="F14" s="1151"/>
      <c r="G14" s="1151"/>
      <c r="H14" s="1151"/>
      <c r="I14" s="1132"/>
      <c r="J14" s="1132"/>
      <c r="K14" s="1132"/>
      <c r="L14" s="1133"/>
      <c r="M14" s="1133"/>
      <c r="N14" s="1132"/>
      <c r="O14" s="1132"/>
      <c r="P14" s="1132"/>
      <c r="Q14" s="1132"/>
      <c r="R14" s="1132"/>
      <c r="S14" s="1132"/>
      <c r="T14" s="1132"/>
      <c r="U14" s="1132"/>
      <c r="V14" s="1132"/>
      <c r="W14" s="1151"/>
      <c r="X14" s="1151"/>
      <c r="Y14" s="1155"/>
      <c r="Z14" s="1156"/>
    </row>
    <row r="15" spans="1:26" s="277" customFormat="1">
      <c r="A15" s="35" t="s">
        <v>349</v>
      </c>
      <c r="B15" s="124" t="s">
        <v>5099</v>
      </c>
      <c r="C15" s="35" t="s">
        <v>5099</v>
      </c>
      <c r="D15" s="41" t="s">
        <v>79</v>
      </c>
      <c r="E15" s="41" t="s">
        <v>91</v>
      </c>
      <c r="F15" s="41" t="s">
        <v>91</v>
      </c>
      <c r="G15" s="41" t="s">
        <v>91</v>
      </c>
      <c r="H15" s="41" t="s">
        <v>91</v>
      </c>
      <c r="I15" s="41" t="s">
        <v>91</v>
      </c>
      <c r="J15" s="41" t="s">
        <v>91</v>
      </c>
      <c r="K15" s="41" t="s">
        <v>91</v>
      </c>
      <c r="L15" s="41" t="s">
        <v>91</v>
      </c>
      <c r="M15" s="41" t="s">
        <v>91</v>
      </c>
      <c r="N15" s="1152" t="s">
        <v>79</v>
      </c>
      <c r="O15" s="1152" t="s">
        <v>79</v>
      </c>
      <c r="P15" s="1152" t="s">
        <v>79</v>
      </c>
      <c r="Q15" s="41" t="s">
        <v>5289</v>
      </c>
      <c r="R15" s="41" t="s">
        <v>78</v>
      </c>
      <c r="S15" s="41" t="s">
        <v>78</v>
      </c>
      <c r="T15" s="41" t="s">
        <v>78</v>
      </c>
      <c r="U15" s="41" t="s">
        <v>91</v>
      </c>
      <c r="V15" s="1152" t="s">
        <v>79</v>
      </c>
      <c r="W15" s="41" t="s">
        <v>91</v>
      </c>
      <c r="X15" s="41" t="s">
        <v>91</v>
      </c>
      <c r="Y15" s="41" t="s">
        <v>91</v>
      </c>
      <c r="Z15" s="41" t="s">
        <v>91</v>
      </c>
    </row>
    <row r="16" spans="1:26" s="277" customFormat="1">
      <c r="A16" s="124" t="s">
        <v>2087</v>
      </c>
      <c r="B16" s="124" t="s">
        <v>304</v>
      </c>
      <c r="C16" s="124" t="s">
        <v>320</v>
      </c>
      <c r="D16" s="41" t="s">
        <v>1974</v>
      </c>
      <c r="E16" s="41" t="s">
        <v>176</v>
      </c>
      <c r="F16" s="41" t="s">
        <v>176</v>
      </c>
      <c r="G16" s="41" t="s">
        <v>176</v>
      </c>
      <c r="H16" s="41" t="s">
        <v>176</v>
      </c>
      <c r="I16" s="41" t="s">
        <v>176</v>
      </c>
      <c r="J16" s="41" t="s">
        <v>176</v>
      </c>
      <c r="K16" s="41" t="s">
        <v>176</v>
      </c>
      <c r="L16" s="41" t="s">
        <v>3261</v>
      </c>
      <c r="M16" s="1152" t="s">
        <v>175</v>
      </c>
      <c r="N16" s="1152" t="s">
        <v>5290</v>
      </c>
      <c r="O16" s="41" t="s">
        <v>5291</v>
      </c>
      <c r="P16" s="41" t="s">
        <v>5292</v>
      </c>
      <c r="Q16" s="41"/>
      <c r="R16" s="41" t="s">
        <v>5293</v>
      </c>
      <c r="S16" s="41" t="s">
        <v>5294</v>
      </c>
      <c r="T16" s="41" t="s">
        <v>5295</v>
      </c>
      <c r="U16" s="41"/>
      <c r="V16" s="41" t="s">
        <v>5296</v>
      </c>
      <c r="W16" s="41" t="s">
        <v>5297</v>
      </c>
      <c r="X16" s="41" t="s">
        <v>5298</v>
      </c>
      <c r="Y16" s="41" t="s">
        <v>5299</v>
      </c>
      <c r="Z16" s="41" t="s">
        <v>3664</v>
      </c>
    </row>
    <row r="17" spans="2:26" s="277" customFormat="1">
      <c r="B17" s="277" t="s">
        <v>5300</v>
      </c>
      <c r="E17" s="41" t="s">
        <v>3753</v>
      </c>
      <c r="F17" s="41" t="s">
        <v>208</v>
      </c>
      <c r="G17" s="41" t="s">
        <v>207</v>
      </c>
      <c r="H17" s="41" t="s">
        <v>3757</v>
      </c>
      <c r="I17" s="41" t="s">
        <v>3759</v>
      </c>
      <c r="J17" s="41" t="s">
        <v>202</v>
      </c>
      <c r="K17" s="41"/>
      <c r="L17" s="41"/>
      <c r="M17" s="1152" t="s">
        <v>3256</v>
      </c>
      <c r="N17" s="1152"/>
      <c r="O17" s="41"/>
      <c r="P17" s="41"/>
      <c r="Q17" s="124"/>
      <c r="R17" s="41"/>
      <c r="S17" s="41"/>
      <c r="T17" s="41"/>
      <c r="U17" s="41" t="s">
        <v>176</v>
      </c>
      <c r="V17" s="41"/>
      <c r="W17" s="41" t="s">
        <v>1168</v>
      </c>
      <c r="X17" s="41" t="s">
        <v>1168</v>
      </c>
      <c r="Y17" s="41" t="s">
        <v>1168</v>
      </c>
      <c r="Z17" s="41" t="s">
        <v>90</v>
      </c>
    </row>
    <row r="18" spans="2:26" s="277" customFormat="1">
      <c r="E18" s="41" t="s">
        <v>3764</v>
      </c>
      <c r="F18" s="41" t="s">
        <v>3764</v>
      </c>
      <c r="G18" s="41" t="s">
        <v>3764</v>
      </c>
      <c r="H18" s="41" t="s">
        <v>3764</v>
      </c>
      <c r="I18" s="41" t="s">
        <v>3764</v>
      </c>
      <c r="J18" s="41" t="s">
        <v>201</v>
      </c>
      <c r="K18" s="41"/>
      <c r="L18" s="41"/>
      <c r="M18" s="1152" t="s">
        <v>3257</v>
      </c>
      <c r="N18" s="1152"/>
      <c r="O18" s="41"/>
      <c r="P18" s="41"/>
      <c r="Q18" s="41"/>
      <c r="R18" s="41"/>
      <c r="S18" s="41"/>
      <c r="T18" s="41"/>
      <c r="U18" s="41" t="s">
        <v>3773</v>
      </c>
      <c r="V18" s="41"/>
      <c r="W18" s="525"/>
      <c r="X18" s="525"/>
      <c r="Z18" s="41" t="s">
        <v>176</v>
      </c>
    </row>
    <row r="19" spans="2:26" s="277" customFormat="1">
      <c r="E19" s="41" t="s">
        <v>185</v>
      </c>
      <c r="F19" s="41" t="s">
        <v>185</v>
      </c>
      <c r="G19" s="41" t="s">
        <v>185</v>
      </c>
      <c r="H19" s="41" t="s">
        <v>185</v>
      </c>
      <c r="I19" s="41" t="s">
        <v>185</v>
      </c>
      <c r="J19" s="41" t="s">
        <v>185</v>
      </c>
      <c r="K19" s="41" t="s">
        <v>185</v>
      </c>
      <c r="L19" s="41" t="s">
        <v>185</v>
      </c>
      <c r="M19" s="1152"/>
      <c r="N19" s="1152"/>
      <c r="O19" s="41"/>
      <c r="P19" s="41"/>
      <c r="Q19" s="41"/>
      <c r="R19" s="41"/>
      <c r="S19" s="41"/>
      <c r="T19" s="41"/>
      <c r="U19" s="41"/>
      <c r="V19" s="41"/>
      <c r="W19" s="525"/>
      <c r="X19" s="525"/>
      <c r="Z19" s="41"/>
    </row>
    <row r="20" spans="2:26" s="277" customFormat="1">
      <c r="E20" s="41" t="s">
        <v>90</v>
      </c>
      <c r="F20" s="41" t="s">
        <v>90</v>
      </c>
      <c r="G20" s="41" t="s">
        <v>90</v>
      </c>
      <c r="H20" s="41" t="s">
        <v>90</v>
      </c>
      <c r="I20" s="41" t="s">
        <v>90</v>
      </c>
      <c r="J20" s="41" t="s">
        <v>90</v>
      </c>
      <c r="K20" s="41" t="s">
        <v>90</v>
      </c>
      <c r="L20" s="41" t="s">
        <v>90</v>
      </c>
      <c r="M20" s="41" t="s">
        <v>90</v>
      </c>
      <c r="Q20" s="1120"/>
      <c r="R20" s="1120"/>
      <c r="S20" s="124"/>
      <c r="T20" s="124"/>
      <c r="U20" s="41" t="s">
        <v>90</v>
      </c>
      <c r="W20" s="525"/>
      <c r="X20" s="525"/>
    </row>
    <row r="21" spans="2:26" s="277" customFormat="1">
      <c r="B21" s="41"/>
      <c r="F21" s="1149"/>
      <c r="G21" s="1149"/>
      <c r="H21" s="1149"/>
      <c r="I21" s="1149"/>
      <c r="J21" s="1149"/>
      <c r="K21" s="1149"/>
      <c r="L21" s="1149"/>
      <c r="Q21" s="1120"/>
      <c r="R21" s="1120"/>
      <c r="S21" s="124"/>
      <c r="T21" s="124"/>
      <c r="W21" s="525"/>
      <c r="X21" s="525"/>
    </row>
    <row r="22" spans="2:26" s="277" customFormat="1">
      <c r="C22" s="1149"/>
      <c r="D22" s="1149"/>
      <c r="E22" s="1149"/>
      <c r="F22" s="1149"/>
      <c r="G22" s="1149"/>
      <c r="H22" s="1149"/>
      <c r="I22" s="1149"/>
      <c r="J22" s="1149"/>
      <c r="O22" s="1120"/>
      <c r="P22" s="1120"/>
      <c r="Q22" s="124"/>
      <c r="R22" s="124"/>
      <c r="W22" s="525"/>
      <c r="X22" s="525"/>
    </row>
    <row r="23" spans="2:26">
      <c r="D23" s="1139"/>
      <c r="K23" s="1140"/>
      <c r="O23" s="1139"/>
      <c r="Q23" s="1141"/>
      <c r="S23" s="1142"/>
      <c r="V23" s="1153"/>
      <c r="W23" s="1153"/>
    </row>
    <row r="25" spans="2:26">
      <c r="B25" s="1154"/>
      <c r="C25" s="1154"/>
      <c r="D25" s="1154"/>
    </row>
    <row r="26" spans="2:26">
      <c r="Z26" s="41"/>
    </row>
    <row r="27" spans="2:26">
      <c r="C27" s="1140"/>
      <c r="J27" s="1139"/>
      <c r="N27" s="1141"/>
      <c r="P27" s="1142"/>
      <c r="R27" s="1139"/>
      <c r="Z27" s="41"/>
    </row>
    <row r="28" spans="2:26">
      <c r="Z28" s="41"/>
    </row>
  </sheetData>
  <mergeCells count="22">
    <mergeCell ref="A10:A12"/>
    <mergeCell ref="B10:B12"/>
    <mergeCell ref="C10:C12"/>
    <mergeCell ref="D10:D12"/>
    <mergeCell ref="E10:V10"/>
    <mergeCell ref="E11:E12"/>
    <mergeCell ref="F11:F12"/>
    <mergeCell ref="G11:G12"/>
    <mergeCell ref="H11:H12"/>
    <mergeCell ref="I11:I12"/>
    <mergeCell ref="J11:J12"/>
    <mergeCell ref="K11:K12"/>
    <mergeCell ref="L11:L12"/>
    <mergeCell ref="M11:M12"/>
    <mergeCell ref="W10:Y10"/>
    <mergeCell ref="Z11:Z12"/>
    <mergeCell ref="N11:P11"/>
    <mergeCell ref="T11:V11"/>
    <mergeCell ref="W11:W12"/>
    <mergeCell ref="X11:X12"/>
    <mergeCell ref="Y11:Y12"/>
    <mergeCell ref="Q11:S11"/>
  </mergeCells>
  <phoneticPr fontId="43" type="noConversion"/>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8">
    <tabColor rgb="FFFFC000"/>
  </sheetPr>
  <dimension ref="A1:N17"/>
  <sheetViews>
    <sheetView showGridLines="0" zoomScale="80" zoomScaleNormal="80" workbookViewId="0"/>
  </sheetViews>
  <sheetFormatPr defaultColWidth="11.44140625" defaultRowHeight="14.4"/>
  <cols>
    <col min="1" max="3" width="17" style="1139" customWidth="1"/>
    <col min="4" max="4" width="19.44140625" style="1139" customWidth="1"/>
    <col min="5" max="5" width="14.6640625" style="1139" customWidth="1"/>
    <col min="6" max="6" width="20" style="1139" customWidth="1"/>
    <col min="7" max="7" width="18" style="1157" customWidth="1"/>
    <col min="8" max="8" width="17.6640625" style="1157" customWidth="1"/>
    <col min="9" max="11" width="11.44140625" style="1139"/>
    <col min="12" max="12" width="14.6640625" style="1139" customWidth="1"/>
    <col min="13" max="16384" width="11.44140625" style="1139"/>
  </cols>
  <sheetData>
    <row r="1" spans="1:14">
      <c r="A1" s="1138" t="s">
        <v>1638</v>
      </c>
    </row>
    <row r="2" spans="1:14" s="1158" customFormat="1">
      <c r="A2" s="1143" t="s">
        <v>1637</v>
      </c>
      <c r="B2" s="1139"/>
      <c r="C2" s="1139"/>
      <c r="D2" s="1139"/>
      <c r="E2" s="1139"/>
      <c r="F2" s="1139"/>
      <c r="G2" s="1157"/>
      <c r="H2" s="1157"/>
      <c r="I2" s="1139"/>
      <c r="J2" s="1139"/>
      <c r="K2" s="1139"/>
      <c r="L2" s="1139"/>
      <c r="M2" s="1139"/>
      <c r="N2" s="1139"/>
    </row>
    <row r="3" spans="1:14" s="1158" customFormat="1">
      <c r="A3" s="44"/>
      <c r="B3" s="1139"/>
      <c r="C3" s="1139"/>
      <c r="D3" s="1139"/>
      <c r="E3" s="1139"/>
      <c r="F3" s="1139"/>
      <c r="G3" s="1157"/>
      <c r="H3" s="1157"/>
      <c r="I3" s="1139"/>
      <c r="J3" s="1139"/>
      <c r="K3" s="1159"/>
      <c r="L3" s="1159"/>
      <c r="M3" s="1159"/>
      <c r="N3" s="1159"/>
    </row>
    <row r="4" spans="1:14" s="1158" customFormat="1">
      <c r="A4" s="1160" t="s">
        <v>5301</v>
      </c>
      <c r="B4" s="1139"/>
      <c r="C4" s="1139"/>
      <c r="D4" s="1139"/>
      <c r="E4" s="1139"/>
      <c r="F4" s="1139"/>
      <c r="G4" s="1157"/>
      <c r="H4" s="1157"/>
      <c r="I4" s="1139"/>
      <c r="J4" s="1139"/>
      <c r="K4" s="1159"/>
      <c r="L4" s="1159"/>
      <c r="M4" s="1159"/>
      <c r="N4" s="1159"/>
    </row>
    <row r="5" spans="1:14" s="1158" customFormat="1">
      <c r="A5" s="1147" t="s">
        <v>109</v>
      </c>
      <c r="B5" s="1139"/>
      <c r="C5" s="1139"/>
      <c r="D5" s="1139"/>
      <c r="E5" s="1139"/>
      <c r="F5" s="1139"/>
      <c r="G5" s="1157"/>
      <c r="H5" s="1157"/>
      <c r="I5" s="1139"/>
      <c r="J5" s="1139"/>
      <c r="K5" s="1159"/>
      <c r="L5" s="1159"/>
      <c r="M5" s="1159"/>
      <c r="N5" s="1159"/>
    </row>
    <row r="6" spans="1:14" s="1158" customFormat="1">
      <c r="A6" s="1161" t="s">
        <v>3506</v>
      </c>
      <c r="B6" s="1139"/>
      <c r="C6" s="1139"/>
      <c r="D6" s="1139"/>
      <c r="E6" s="1139"/>
      <c r="F6" s="1139"/>
      <c r="G6" s="1157"/>
      <c r="H6" s="1157"/>
      <c r="I6" s="1139"/>
      <c r="J6" s="1139"/>
      <c r="K6" s="1159"/>
      <c r="L6" s="1159"/>
      <c r="M6" s="1159"/>
      <c r="N6" s="1159"/>
    </row>
    <row r="7" spans="1:14" s="1158" customFormat="1">
      <c r="A7" s="277"/>
      <c r="B7" s="1139"/>
      <c r="C7" s="1139"/>
      <c r="D7" s="1139"/>
      <c r="E7" s="1139"/>
      <c r="F7" s="1139"/>
      <c r="G7" s="1157"/>
      <c r="H7" s="1157"/>
      <c r="I7" s="1139"/>
      <c r="J7" s="1139"/>
      <c r="K7" s="1159"/>
      <c r="L7" s="1159"/>
      <c r="M7" s="1159"/>
      <c r="N7" s="1159"/>
    </row>
    <row r="8" spans="1:14" s="1158" customFormat="1">
      <c r="A8" s="1143" t="s">
        <v>1637</v>
      </c>
      <c r="B8" s="1162"/>
      <c r="C8" s="1162"/>
      <c r="D8" s="1163"/>
      <c r="E8" s="1163"/>
      <c r="F8" s="1163"/>
      <c r="G8" s="1163"/>
      <c r="H8" s="1163"/>
      <c r="I8" s="1163"/>
      <c r="J8" s="1163"/>
      <c r="M8" s="1164"/>
      <c r="N8" s="1164"/>
    </row>
    <row r="9" spans="1:14">
      <c r="D9" s="1140"/>
      <c r="E9" s="1140"/>
      <c r="F9" s="1140"/>
    </row>
    <row r="10" spans="1:14" ht="43.2">
      <c r="A10" s="1124" t="s">
        <v>2085</v>
      </c>
      <c r="B10" s="1123" t="s">
        <v>2086</v>
      </c>
      <c r="C10" s="1125" t="s">
        <v>5302</v>
      </c>
      <c r="D10" s="1123" t="s">
        <v>5303</v>
      </c>
      <c r="E10" s="1125" t="s">
        <v>5304</v>
      </c>
      <c r="F10" s="1125" t="s">
        <v>5305</v>
      </c>
      <c r="G10" s="1329" t="s">
        <v>5306</v>
      </c>
      <c r="H10" s="1492" t="s">
        <v>5808</v>
      </c>
      <c r="I10" s="1157"/>
    </row>
    <row r="11" spans="1:14">
      <c r="A11" s="1128" t="s">
        <v>89</v>
      </c>
      <c r="B11" s="1128" t="s">
        <v>13</v>
      </c>
      <c r="C11" s="1128" t="s">
        <v>88</v>
      </c>
      <c r="D11" s="1128" t="s">
        <v>87</v>
      </c>
      <c r="E11" s="1128" t="s">
        <v>86</v>
      </c>
      <c r="F11" s="1128" t="s">
        <v>85</v>
      </c>
      <c r="G11" s="1258" t="s">
        <v>84</v>
      </c>
      <c r="H11" s="1331" t="s">
        <v>2707</v>
      </c>
      <c r="I11" s="1157"/>
    </row>
    <row r="12" spans="1:14">
      <c r="A12" s="1130"/>
      <c r="B12" s="1131"/>
      <c r="C12" s="1131"/>
      <c r="D12" s="1165"/>
      <c r="E12" s="1165"/>
      <c r="F12" s="1165"/>
      <c r="G12" s="1330"/>
      <c r="H12" s="1331"/>
      <c r="I12" s="1157"/>
    </row>
    <row r="13" spans="1:14">
      <c r="A13" s="274" t="s">
        <v>349</v>
      </c>
      <c r="B13" s="1154" t="s">
        <v>79</v>
      </c>
      <c r="C13" s="1154" t="s">
        <v>5307</v>
      </c>
      <c r="D13" s="1154" t="s">
        <v>5308</v>
      </c>
      <c r="E13" s="1154" t="s">
        <v>91</v>
      </c>
      <c r="F13" s="1154" t="s">
        <v>91</v>
      </c>
      <c r="G13" s="1154" t="s">
        <v>91</v>
      </c>
      <c r="H13" s="41" t="s">
        <v>91</v>
      </c>
      <c r="I13" s="1157"/>
    </row>
    <row r="14" spans="1:14">
      <c r="A14" s="1142" t="s">
        <v>2087</v>
      </c>
      <c r="B14" s="1154" t="s">
        <v>1974</v>
      </c>
      <c r="E14" s="1154" t="s">
        <v>5297</v>
      </c>
      <c r="F14" s="1154" t="s">
        <v>5298</v>
      </c>
      <c r="G14" s="1154" t="s">
        <v>5299</v>
      </c>
      <c r="H14" s="41" t="s">
        <v>3664</v>
      </c>
      <c r="I14" s="1157"/>
    </row>
    <row r="15" spans="1:14">
      <c r="E15" s="1154" t="s">
        <v>90</v>
      </c>
      <c r="F15" s="1154" t="s">
        <v>90</v>
      </c>
      <c r="G15" s="1154" t="s">
        <v>90</v>
      </c>
      <c r="H15" s="41" t="s">
        <v>90</v>
      </c>
      <c r="I15" s="1157"/>
    </row>
    <row r="16" spans="1:14">
      <c r="E16" s="1154"/>
      <c r="F16" s="1154"/>
      <c r="G16" s="1154"/>
      <c r="H16" s="41" t="s">
        <v>176</v>
      </c>
    </row>
    <row r="17" spans="8:8">
      <c r="H17" s="41"/>
    </row>
  </sheetData>
  <pageMargins left="0.7" right="0.7" top="0.75" bottom="0.75" header="0.3" footer="0.3"/>
  <pageSetup paperSize="9" orientation="portrait" verticalDpi="90"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9">
    <tabColor rgb="FFFFC000"/>
  </sheetPr>
  <dimension ref="A1:AC23"/>
  <sheetViews>
    <sheetView showGridLines="0" zoomScale="80" zoomScaleNormal="80" workbookViewId="0"/>
  </sheetViews>
  <sheetFormatPr defaultColWidth="11.44140625" defaultRowHeight="14.4"/>
  <cols>
    <col min="1" max="2" width="19.44140625" style="277" customWidth="1"/>
    <col min="3" max="5" width="16.5546875" style="277" customWidth="1"/>
    <col min="6" max="18" width="12.5546875" style="277" customWidth="1"/>
    <col min="19" max="19" width="12.44140625" style="277" customWidth="1"/>
    <col min="20" max="20" width="14.33203125" style="277" customWidth="1"/>
    <col min="21" max="21" width="10.5546875" style="277" customWidth="1"/>
    <col min="22" max="22" width="13.5546875" style="277" customWidth="1"/>
    <col min="23" max="23" width="25.33203125" style="277" customWidth="1"/>
    <col min="24" max="25" width="23.6640625" style="277" customWidth="1"/>
    <col min="26" max="16384" width="11.44140625" style="277"/>
  </cols>
  <sheetData>
    <row r="1" spans="1:25">
      <c r="A1" s="1" t="s">
        <v>1641</v>
      </c>
      <c r="B1" s="1"/>
    </row>
    <row r="2" spans="1:25">
      <c r="A2" s="1007" t="s">
        <v>1640</v>
      </c>
      <c r="B2" s="1007"/>
      <c r="C2" s="98"/>
      <c r="D2" s="98"/>
      <c r="E2" s="98"/>
      <c r="M2" s="98"/>
      <c r="N2" s="98"/>
      <c r="O2" s="98"/>
      <c r="P2" s="98"/>
      <c r="Q2" s="98"/>
      <c r="R2" s="98"/>
      <c r="S2" s="98"/>
      <c r="T2" s="98"/>
      <c r="U2" s="98"/>
      <c r="V2" s="98"/>
    </row>
    <row r="3" spans="1:25">
      <c r="C3" s="98"/>
      <c r="D3" s="98"/>
      <c r="E3" s="98"/>
      <c r="M3" s="98"/>
      <c r="N3" s="98"/>
      <c r="O3" s="98"/>
      <c r="P3" s="98"/>
      <c r="Q3" s="98"/>
      <c r="R3" s="98"/>
      <c r="S3" s="98"/>
      <c r="T3" s="98"/>
      <c r="U3" s="98"/>
      <c r="V3" s="98"/>
    </row>
    <row r="4" spans="1:25">
      <c r="A4" s="1" t="s">
        <v>5309</v>
      </c>
      <c r="B4" s="1"/>
      <c r="C4" s="98"/>
      <c r="D4" s="98"/>
      <c r="E4" s="98"/>
      <c r="M4" s="98"/>
      <c r="N4" s="98"/>
      <c r="O4" s="98"/>
      <c r="P4" s="98"/>
      <c r="Q4" s="98"/>
      <c r="R4" s="98"/>
      <c r="S4" s="98"/>
      <c r="T4" s="98"/>
      <c r="U4" s="98"/>
      <c r="V4" s="98"/>
    </row>
    <row r="5" spans="1:25">
      <c r="C5" s="98"/>
      <c r="D5" s="98"/>
      <c r="E5" s="98"/>
      <c r="M5" s="98"/>
      <c r="N5" s="98"/>
      <c r="O5" s="98"/>
      <c r="P5" s="98"/>
      <c r="Q5" s="98"/>
      <c r="R5" s="98"/>
      <c r="S5" s="98"/>
      <c r="T5" s="98"/>
      <c r="U5" s="98"/>
      <c r="V5" s="98"/>
    </row>
    <row r="6" spans="1:25">
      <c r="A6" s="1007" t="s">
        <v>1640</v>
      </c>
      <c r="B6" s="1007"/>
      <c r="C6" s="98"/>
      <c r="D6" s="98"/>
      <c r="E6" s="98"/>
      <c r="M6" s="98"/>
      <c r="N6" s="98"/>
      <c r="O6" s="98"/>
      <c r="P6" s="98"/>
      <c r="Q6" s="98"/>
      <c r="R6" s="98"/>
      <c r="S6" s="98"/>
      <c r="T6" s="98"/>
      <c r="U6" s="98"/>
      <c r="V6" s="98"/>
    </row>
    <row r="7" spans="1:25">
      <c r="C7" s="98"/>
      <c r="D7" s="98"/>
      <c r="E7" s="98"/>
      <c r="F7" s="98"/>
      <c r="G7" s="98"/>
      <c r="H7" s="98"/>
      <c r="I7" s="98"/>
      <c r="J7" s="98"/>
      <c r="K7" s="98"/>
      <c r="L7" s="98"/>
      <c r="M7" s="98"/>
      <c r="N7" s="98"/>
      <c r="O7" s="98"/>
      <c r="P7" s="98"/>
      <c r="Q7" s="98"/>
      <c r="R7" s="98"/>
      <c r="S7" s="98"/>
      <c r="T7" s="98"/>
      <c r="U7" s="98"/>
      <c r="V7" s="98"/>
    </row>
    <row r="8" spans="1:25" ht="70.5" customHeight="1">
      <c r="A8" s="2226" t="s">
        <v>2085</v>
      </c>
      <c r="B8" s="2231" t="s">
        <v>2086</v>
      </c>
      <c r="C8" s="2211" t="s">
        <v>5310</v>
      </c>
      <c r="D8" s="2214" t="s">
        <v>5311</v>
      </c>
      <c r="E8" s="2216"/>
      <c r="F8" s="2226" t="s">
        <v>5312</v>
      </c>
      <c r="G8" s="2226"/>
      <c r="H8" s="2226"/>
      <c r="I8" s="2226" t="s">
        <v>5313</v>
      </c>
      <c r="J8" s="2226"/>
      <c r="K8" s="2226"/>
      <c r="L8" s="2226" t="s">
        <v>5314</v>
      </c>
      <c r="M8" s="2226"/>
      <c r="N8" s="2226"/>
      <c r="O8" s="2226" t="s">
        <v>5315</v>
      </c>
      <c r="P8" s="2226"/>
      <c r="Q8" s="2226"/>
      <c r="R8" s="2226" t="s">
        <v>5316</v>
      </c>
      <c r="S8" s="2226"/>
      <c r="T8" s="2226"/>
      <c r="U8" s="2154" t="s">
        <v>5317</v>
      </c>
      <c r="V8" s="2217"/>
      <c r="W8" s="1044" t="s">
        <v>5318</v>
      </c>
      <c r="X8" s="1044" t="s">
        <v>5319</v>
      </c>
      <c r="Y8" s="1127" t="s">
        <v>5320</v>
      </c>
    </row>
    <row r="9" spans="1:25" ht="57.6">
      <c r="A9" s="2226"/>
      <c r="B9" s="2231"/>
      <c r="C9" s="2211"/>
      <c r="D9" s="1124" t="s">
        <v>5321</v>
      </c>
      <c r="E9" s="1124" t="s">
        <v>5322</v>
      </c>
      <c r="F9" s="1127" t="s">
        <v>5321</v>
      </c>
      <c r="G9" s="1127" t="s">
        <v>5322</v>
      </c>
      <c r="H9" s="1127" t="s">
        <v>5323</v>
      </c>
      <c r="I9" s="1127" t="s">
        <v>5321</v>
      </c>
      <c r="J9" s="1127" t="s">
        <v>5322</v>
      </c>
      <c r="K9" s="1127" t="s">
        <v>5323</v>
      </c>
      <c r="L9" s="1127" t="s">
        <v>5321</v>
      </c>
      <c r="M9" s="1127" t="s">
        <v>5322</v>
      </c>
      <c r="N9" s="1127" t="s">
        <v>5323</v>
      </c>
      <c r="O9" s="1127" t="s">
        <v>5321</v>
      </c>
      <c r="P9" s="1127" t="s">
        <v>5322</v>
      </c>
      <c r="Q9" s="1127" t="s">
        <v>5323</v>
      </c>
      <c r="R9" s="1127" t="s">
        <v>5321</v>
      </c>
      <c r="S9" s="1127" t="s">
        <v>5322</v>
      </c>
      <c r="T9" s="1127" t="s">
        <v>5323</v>
      </c>
      <c r="U9" s="1127" t="s">
        <v>5321</v>
      </c>
      <c r="V9" s="1127" t="s">
        <v>5322</v>
      </c>
      <c r="W9" s="1127" t="s">
        <v>5321</v>
      </c>
      <c r="X9" s="1127" t="s">
        <v>5321</v>
      </c>
      <c r="Y9" s="1127" t="s">
        <v>5321</v>
      </c>
    </row>
    <row r="10" spans="1:25">
      <c r="A10" s="1128" t="s">
        <v>89</v>
      </c>
      <c r="B10" s="1659" t="s">
        <v>13</v>
      </c>
      <c r="C10" s="1128" t="s">
        <v>88</v>
      </c>
      <c r="D10" s="1166" t="s">
        <v>87</v>
      </c>
      <c r="E10" s="1166" t="s">
        <v>86</v>
      </c>
      <c r="F10" s="1128" t="s">
        <v>85</v>
      </c>
      <c r="G10" s="1128" t="s">
        <v>84</v>
      </c>
      <c r="H10" s="1128" t="s">
        <v>83</v>
      </c>
      <c r="I10" s="1128" t="s">
        <v>82</v>
      </c>
      <c r="J10" s="1128" t="s">
        <v>81</v>
      </c>
      <c r="K10" s="1128" t="s">
        <v>80</v>
      </c>
      <c r="L10" s="1128" t="s">
        <v>137</v>
      </c>
      <c r="M10" s="1128" t="s">
        <v>136</v>
      </c>
      <c r="N10" s="1128" t="s">
        <v>135</v>
      </c>
      <c r="O10" s="1128" t="s">
        <v>134</v>
      </c>
      <c r="P10" s="1128" t="s">
        <v>151</v>
      </c>
      <c r="Q10" s="1128" t="s">
        <v>150</v>
      </c>
      <c r="R10" s="1128" t="s">
        <v>148</v>
      </c>
      <c r="S10" s="1128" t="s">
        <v>133</v>
      </c>
      <c r="T10" s="1128" t="s">
        <v>128</v>
      </c>
      <c r="U10" s="1166" t="s">
        <v>127</v>
      </c>
      <c r="V10" s="1166" t="s">
        <v>126</v>
      </c>
      <c r="W10" s="1166" t="s">
        <v>125</v>
      </c>
      <c r="X10" s="1166" t="s">
        <v>124</v>
      </c>
      <c r="Y10" s="1166" t="s">
        <v>123</v>
      </c>
    </row>
    <row r="11" spans="1:25">
      <c r="A11" s="1167"/>
      <c r="B11" s="1731"/>
      <c r="C11" s="1168"/>
      <c r="D11" s="1168"/>
      <c r="E11" s="1169"/>
      <c r="F11" s="1169"/>
      <c r="G11" s="1169"/>
      <c r="H11" s="1169"/>
      <c r="I11" s="1169"/>
      <c r="J11" s="1169"/>
      <c r="K11" s="1169"/>
      <c r="L11" s="1169"/>
      <c r="M11" s="1169"/>
      <c r="N11" s="1169"/>
      <c r="O11" s="1169"/>
      <c r="P11" s="1169"/>
      <c r="Q11" s="1169"/>
      <c r="R11" s="1169"/>
      <c r="S11" s="1169"/>
      <c r="T11" s="1169"/>
      <c r="U11" s="1169"/>
      <c r="V11" s="1169"/>
      <c r="W11" s="1169"/>
      <c r="X11" s="1169"/>
      <c r="Y11" s="1169"/>
    </row>
    <row r="12" spans="1:25">
      <c r="A12" s="35" t="s">
        <v>349</v>
      </c>
      <c r="B12" s="1154" t="s">
        <v>79</v>
      </c>
      <c r="C12" s="41" t="s">
        <v>5324</v>
      </c>
      <c r="D12" s="41" t="s">
        <v>91</v>
      </c>
      <c r="E12" s="41" t="s">
        <v>91</v>
      </c>
      <c r="F12" s="41" t="s">
        <v>91</v>
      </c>
      <c r="G12" s="41" t="s">
        <v>91</v>
      </c>
      <c r="H12" s="41" t="s">
        <v>141</v>
      </c>
      <c r="I12" s="41" t="s">
        <v>91</v>
      </c>
      <c r="J12" s="41" t="s">
        <v>91</v>
      </c>
      <c r="K12" s="41" t="s">
        <v>141</v>
      </c>
      <c r="L12" s="41" t="s">
        <v>91</v>
      </c>
      <c r="M12" s="41" t="s">
        <v>91</v>
      </c>
      <c r="N12" s="41" t="s">
        <v>141</v>
      </c>
      <c r="O12" s="41" t="s">
        <v>91</v>
      </c>
      <c r="P12" s="41" t="s">
        <v>91</v>
      </c>
      <c r="Q12" s="41" t="s">
        <v>141</v>
      </c>
      <c r="R12" s="41" t="s">
        <v>91</v>
      </c>
      <c r="S12" s="41" t="s">
        <v>91</v>
      </c>
      <c r="T12" s="41" t="s">
        <v>141</v>
      </c>
      <c r="U12" s="41" t="s">
        <v>91</v>
      </c>
      <c r="V12" s="41" t="s">
        <v>91</v>
      </c>
      <c r="W12" s="41" t="s">
        <v>91</v>
      </c>
      <c r="X12" s="41" t="s">
        <v>91</v>
      </c>
      <c r="Y12" s="41" t="s">
        <v>91</v>
      </c>
    </row>
    <row r="13" spans="1:25">
      <c r="A13" s="124" t="s">
        <v>2087</v>
      </c>
      <c r="B13" s="1154" t="s">
        <v>1974</v>
      </c>
      <c r="D13" s="41" t="s">
        <v>92</v>
      </c>
      <c r="E13" s="41" t="s">
        <v>92</v>
      </c>
      <c r="F13" s="41" t="s">
        <v>92</v>
      </c>
      <c r="G13" s="41" t="s">
        <v>92</v>
      </c>
      <c r="H13" s="41" t="s">
        <v>2147</v>
      </c>
      <c r="I13" s="41" t="s">
        <v>92</v>
      </c>
      <c r="J13" s="41" t="s">
        <v>92</v>
      </c>
      <c r="K13" s="41" t="s">
        <v>2149</v>
      </c>
      <c r="L13" s="41" t="s">
        <v>92</v>
      </c>
      <c r="M13" s="41" t="s">
        <v>92</v>
      </c>
      <c r="N13" s="41" t="s">
        <v>1264</v>
      </c>
      <c r="O13" s="41" t="s">
        <v>92</v>
      </c>
      <c r="P13" s="41" t="s">
        <v>92</v>
      </c>
      <c r="Q13" s="41" t="s">
        <v>2154</v>
      </c>
      <c r="R13" s="41" t="s">
        <v>92</v>
      </c>
      <c r="S13" s="41" t="s">
        <v>92</v>
      </c>
      <c r="T13" s="41" t="s">
        <v>1258</v>
      </c>
      <c r="U13" s="41" t="s">
        <v>92</v>
      </c>
      <c r="V13" s="41" t="s">
        <v>92</v>
      </c>
      <c r="W13" s="41" t="s">
        <v>92</v>
      </c>
      <c r="X13" s="41" t="s">
        <v>92</v>
      </c>
      <c r="Y13" s="41" t="s">
        <v>92</v>
      </c>
    </row>
    <row r="14" spans="1:25">
      <c r="D14" s="41" t="s">
        <v>97</v>
      </c>
      <c r="E14" s="41" t="s">
        <v>97</v>
      </c>
      <c r="F14" s="41" t="s">
        <v>2147</v>
      </c>
      <c r="G14" s="41" t="s">
        <v>2147</v>
      </c>
      <c r="H14" s="41" t="s">
        <v>5325</v>
      </c>
      <c r="I14" s="41" t="s">
        <v>2149</v>
      </c>
      <c r="J14" s="41" t="s">
        <v>2149</v>
      </c>
      <c r="K14" s="41" t="s">
        <v>5325</v>
      </c>
      <c r="L14" s="41" t="s">
        <v>1264</v>
      </c>
      <c r="M14" s="41" t="s">
        <v>1264</v>
      </c>
      <c r="N14" s="41" t="s">
        <v>5325</v>
      </c>
      <c r="O14" s="41" t="s">
        <v>2185</v>
      </c>
      <c r="P14" s="41" t="s">
        <v>2185</v>
      </c>
      <c r="Q14" s="41" t="s">
        <v>5325</v>
      </c>
      <c r="R14" s="41" t="s">
        <v>1258</v>
      </c>
      <c r="S14" s="41" t="s">
        <v>1258</v>
      </c>
      <c r="T14" s="41" t="s">
        <v>5325</v>
      </c>
      <c r="U14" s="41" t="s">
        <v>97</v>
      </c>
      <c r="V14" s="41" t="s">
        <v>97</v>
      </c>
      <c r="W14" s="41" t="s">
        <v>97</v>
      </c>
      <c r="X14" s="41" t="s">
        <v>97</v>
      </c>
      <c r="Y14" s="41" t="s">
        <v>97</v>
      </c>
    </row>
    <row r="15" spans="1:25">
      <c r="D15" s="41"/>
      <c r="E15" s="41" t="s">
        <v>3511</v>
      </c>
      <c r="F15" s="41" t="s">
        <v>97</v>
      </c>
      <c r="G15" s="41" t="s">
        <v>97</v>
      </c>
      <c r="H15" s="41"/>
      <c r="I15" s="41" t="s">
        <v>97</v>
      </c>
      <c r="J15" s="41" t="s">
        <v>97</v>
      </c>
      <c r="K15" s="41"/>
      <c r="L15" s="41" t="s">
        <v>97</v>
      </c>
      <c r="M15" s="41" t="s">
        <v>97</v>
      </c>
      <c r="N15" s="41"/>
      <c r="O15" s="41" t="s">
        <v>97</v>
      </c>
      <c r="P15" s="41" t="s">
        <v>97</v>
      </c>
      <c r="Q15" s="41"/>
      <c r="R15" s="41" t="s">
        <v>97</v>
      </c>
      <c r="S15" s="41" t="s">
        <v>97</v>
      </c>
      <c r="T15" s="41"/>
      <c r="V15" s="41" t="s">
        <v>3511</v>
      </c>
    </row>
    <row r="16" spans="1:25" ht="57.6">
      <c r="D16" s="41" t="s">
        <v>90</v>
      </c>
      <c r="E16" s="41" t="s">
        <v>90</v>
      </c>
      <c r="F16" s="41"/>
      <c r="G16" s="41" t="s">
        <v>3511</v>
      </c>
      <c r="H16" s="41" t="s">
        <v>3511</v>
      </c>
      <c r="I16" s="41"/>
      <c r="J16" s="41" t="s">
        <v>3511</v>
      </c>
      <c r="K16" s="41" t="s">
        <v>3511</v>
      </c>
      <c r="L16" s="41"/>
      <c r="M16" s="41" t="s">
        <v>3511</v>
      </c>
      <c r="N16" s="41" t="s">
        <v>3511</v>
      </c>
      <c r="O16" s="41"/>
      <c r="P16" s="41" t="s">
        <v>3511</v>
      </c>
      <c r="Q16" s="41" t="s">
        <v>3511</v>
      </c>
      <c r="R16" s="41"/>
      <c r="S16" s="41" t="s">
        <v>3511</v>
      </c>
      <c r="T16" s="41" t="s">
        <v>3511</v>
      </c>
      <c r="U16" s="41" t="s">
        <v>2618</v>
      </c>
      <c r="V16" s="448" t="s">
        <v>2618</v>
      </c>
      <c r="W16" s="448" t="s">
        <v>2640</v>
      </c>
      <c r="X16" s="448" t="s">
        <v>2644</v>
      </c>
      <c r="Y16" s="448" t="s">
        <v>2647</v>
      </c>
    </row>
    <row r="17" spans="3:29">
      <c r="D17" s="41"/>
      <c r="E17" s="41"/>
      <c r="F17" s="41" t="s">
        <v>153</v>
      </c>
      <c r="G17" s="41" t="s">
        <v>153</v>
      </c>
      <c r="H17" s="41"/>
      <c r="I17" s="41" t="s">
        <v>153</v>
      </c>
      <c r="J17" s="41" t="s">
        <v>153</v>
      </c>
      <c r="K17" s="41"/>
      <c r="L17" s="41" t="s">
        <v>153</v>
      </c>
      <c r="M17" s="41" t="s">
        <v>153</v>
      </c>
      <c r="N17" s="41"/>
      <c r="O17" s="41" t="s">
        <v>153</v>
      </c>
      <c r="P17" s="41" t="s">
        <v>153</v>
      </c>
      <c r="Q17" s="41"/>
      <c r="R17" s="41" t="s">
        <v>153</v>
      </c>
      <c r="S17" s="41" t="s">
        <v>153</v>
      </c>
      <c r="T17" s="41"/>
      <c r="U17" s="41"/>
      <c r="V17" s="448"/>
      <c r="W17" s="448"/>
      <c r="X17" s="448"/>
      <c r="Y17" s="448"/>
    </row>
    <row r="18" spans="3:29">
      <c r="D18" s="41"/>
      <c r="E18" s="41"/>
      <c r="F18" s="41" t="s">
        <v>90</v>
      </c>
      <c r="G18" s="41" t="s">
        <v>90</v>
      </c>
      <c r="H18" s="41"/>
      <c r="I18" s="41" t="s">
        <v>90</v>
      </c>
      <c r="J18" s="41" t="s">
        <v>90</v>
      </c>
      <c r="K18" s="41"/>
      <c r="L18" s="41" t="s">
        <v>90</v>
      </c>
      <c r="M18" s="41" t="s">
        <v>90</v>
      </c>
      <c r="N18" s="41"/>
      <c r="O18" s="41" t="s">
        <v>90</v>
      </c>
      <c r="P18" s="41" t="s">
        <v>90</v>
      </c>
      <c r="Q18" s="41"/>
      <c r="R18" s="41" t="s">
        <v>90</v>
      </c>
      <c r="S18" s="41" t="s">
        <v>90</v>
      </c>
      <c r="T18" s="41"/>
      <c r="U18" s="41" t="s">
        <v>90</v>
      </c>
      <c r="V18" s="41" t="s">
        <v>90</v>
      </c>
      <c r="W18" s="41" t="s">
        <v>90</v>
      </c>
      <c r="X18" s="41" t="s">
        <v>90</v>
      </c>
      <c r="Y18" s="41" t="s">
        <v>90</v>
      </c>
      <c r="Z18" s="41"/>
    </row>
    <row r="19" spans="3:29">
      <c r="D19" s="41"/>
      <c r="E19" s="41"/>
      <c r="F19" s="41"/>
      <c r="G19" s="41"/>
      <c r="H19" s="41"/>
      <c r="I19" s="41"/>
      <c r="J19" s="41"/>
      <c r="K19" s="41"/>
      <c r="L19" s="41"/>
      <c r="M19" s="41"/>
      <c r="N19" s="41"/>
      <c r="O19" s="41"/>
      <c r="P19" s="41"/>
      <c r="Q19" s="41"/>
      <c r="R19" s="41"/>
      <c r="S19" s="41"/>
      <c r="T19" s="41"/>
      <c r="U19" s="41"/>
      <c r="V19" s="41"/>
      <c r="W19" s="41"/>
      <c r="X19" s="41"/>
      <c r="Y19" s="41"/>
      <c r="Z19" s="41"/>
    </row>
    <row r="20" spans="3:29">
      <c r="D20" s="41"/>
      <c r="E20" s="41"/>
      <c r="F20" s="41"/>
      <c r="G20" s="41"/>
      <c r="H20" s="41"/>
      <c r="I20" s="41"/>
      <c r="J20" s="41"/>
      <c r="K20" s="41"/>
      <c r="L20" s="41"/>
      <c r="M20" s="41"/>
      <c r="N20" s="41"/>
      <c r="O20" s="41"/>
      <c r="P20" s="41"/>
      <c r="Q20" s="41"/>
      <c r="R20" s="41"/>
      <c r="S20" s="41"/>
      <c r="T20" s="41"/>
      <c r="U20" s="41"/>
      <c r="V20" s="41"/>
      <c r="W20" s="41"/>
      <c r="X20" s="41"/>
      <c r="Y20" s="41"/>
      <c r="Z20" s="41"/>
      <c r="AA20" s="41"/>
    </row>
    <row r="21" spans="3:29">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row>
    <row r="22" spans="3:29">
      <c r="C22" s="98"/>
      <c r="D22" s="98"/>
      <c r="E22" s="98"/>
      <c r="AC22" s="41"/>
    </row>
    <row r="23" spans="3:29">
      <c r="C23" s="98"/>
      <c r="D23" s="98"/>
      <c r="E23" s="98"/>
      <c r="U23" s="41"/>
      <c r="V23" s="41"/>
      <c r="W23" s="41"/>
      <c r="X23" s="41"/>
      <c r="Y23" s="41"/>
      <c r="Z23" s="41"/>
      <c r="AA23" s="41"/>
      <c r="AB23" s="41"/>
      <c r="AC23" s="41"/>
    </row>
  </sheetData>
  <mergeCells count="10">
    <mergeCell ref="O8:Q8"/>
    <mergeCell ref="R8:T8"/>
    <mergeCell ref="U8:V8"/>
    <mergeCell ref="A8:A9"/>
    <mergeCell ref="C8:C9"/>
    <mergeCell ref="D8:E8"/>
    <mergeCell ref="F8:H8"/>
    <mergeCell ref="I8:K8"/>
    <mergeCell ref="L8:N8"/>
    <mergeCell ref="B8:B9"/>
  </mergeCells>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91">
    <tabColor rgb="FFFFC000"/>
  </sheetPr>
  <dimension ref="A1:V32"/>
  <sheetViews>
    <sheetView showGridLines="0" topLeftCell="N1" zoomScale="80" zoomScaleNormal="80" workbookViewId="0"/>
  </sheetViews>
  <sheetFormatPr defaultColWidth="11.44140625" defaultRowHeight="14.4"/>
  <cols>
    <col min="1" max="18" width="20" style="193" customWidth="1"/>
    <col min="19" max="19" width="15.5546875" style="193" customWidth="1"/>
    <col min="20" max="20" width="21.6640625" style="193" customWidth="1"/>
    <col min="21" max="21" width="12.44140625" style="193" customWidth="1"/>
    <col min="22" max="22" width="16.6640625" style="193" customWidth="1"/>
    <col min="23" max="16384" width="11.44140625" style="193"/>
  </cols>
  <sheetData>
    <row r="1" spans="1:22">
      <c r="A1" s="1" t="s">
        <v>1644</v>
      </c>
      <c r="B1" s="1"/>
      <c r="C1" s="124"/>
    </row>
    <row r="2" spans="1:22">
      <c r="A2" s="1007" t="s">
        <v>1643</v>
      </c>
      <c r="B2" s="1007"/>
      <c r="D2" s="286"/>
      <c r="F2" s="166"/>
      <c r="G2" s="166"/>
      <c r="H2" s="166"/>
      <c r="I2" s="166"/>
      <c r="J2" s="166"/>
      <c r="K2" s="166"/>
      <c r="L2" s="166"/>
      <c r="M2" s="166"/>
    </row>
    <row r="3" spans="1:22">
      <c r="A3" s="277"/>
      <c r="B3" s="277"/>
      <c r="D3" s="286"/>
      <c r="F3" s="166"/>
      <c r="G3" s="166"/>
      <c r="H3" s="166"/>
      <c r="I3" s="166"/>
      <c r="J3" s="166"/>
      <c r="K3" s="166"/>
      <c r="L3" s="166"/>
      <c r="M3" s="166"/>
    </row>
    <row r="4" spans="1:22">
      <c r="A4" s="1" t="s">
        <v>5326</v>
      </c>
      <c r="B4" s="1"/>
      <c r="D4" s="286"/>
      <c r="F4" s="166"/>
      <c r="G4" s="166"/>
      <c r="H4" s="166"/>
      <c r="I4" s="166"/>
      <c r="J4" s="166"/>
      <c r="K4" s="166"/>
      <c r="L4" s="166"/>
      <c r="M4" s="166"/>
    </row>
    <row r="5" spans="1:22">
      <c r="A5" s="1147" t="s">
        <v>109</v>
      </c>
      <c r="B5" s="1"/>
      <c r="D5" s="286"/>
      <c r="F5" s="166"/>
      <c r="G5" s="166"/>
      <c r="H5" s="166"/>
      <c r="I5" s="166"/>
      <c r="J5" s="166"/>
      <c r="K5" s="166"/>
      <c r="L5" s="166"/>
      <c r="M5" s="166"/>
    </row>
    <row r="6" spans="1:22">
      <c r="A6" s="1161" t="s">
        <v>5327</v>
      </c>
      <c r="B6" s="1"/>
      <c r="D6" s="286"/>
      <c r="F6" s="166"/>
      <c r="G6" s="166"/>
      <c r="H6" s="166"/>
      <c r="I6" s="166"/>
      <c r="J6" s="166"/>
      <c r="K6" s="166"/>
      <c r="L6" s="166"/>
      <c r="M6" s="166"/>
    </row>
    <row r="7" spans="1:22">
      <c r="A7" s="277"/>
      <c r="B7" s="277"/>
      <c r="D7" s="286"/>
      <c r="F7" s="166"/>
      <c r="G7" s="166"/>
      <c r="H7" s="166"/>
      <c r="I7" s="166"/>
      <c r="J7" s="166"/>
      <c r="K7" s="166"/>
      <c r="L7" s="166"/>
      <c r="M7" s="166"/>
    </row>
    <row r="8" spans="1:22">
      <c r="A8" s="1007" t="s">
        <v>1643</v>
      </c>
      <c r="B8" s="1007"/>
      <c r="C8" s="1007"/>
      <c r="E8" s="286"/>
      <c r="H8" s="166"/>
      <c r="I8" s="166"/>
      <c r="J8" s="166"/>
      <c r="K8" s="166"/>
      <c r="L8" s="166"/>
      <c r="M8" s="166"/>
      <c r="N8" s="166"/>
    </row>
    <row r="9" spans="1:22">
      <c r="A9" s="1007"/>
      <c r="B9" s="1007"/>
      <c r="C9" s="1007"/>
      <c r="E9" s="286"/>
      <c r="H9" s="166"/>
      <c r="I9" s="166"/>
      <c r="J9" s="166"/>
      <c r="K9" s="166"/>
      <c r="L9" s="166"/>
      <c r="M9" s="166"/>
      <c r="N9" s="166"/>
    </row>
    <row r="10" spans="1:22">
      <c r="A10" s="2234" t="s">
        <v>152</v>
      </c>
      <c r="B10" s="2232" t="s">
        <v>5328</v>
      </c>
      <c r="C10" s="2233" t="s">
        <v>5329</v>
      </c>
      <c r="D10" s="2232" t="s">
        <v>5330</v>
      </c>
      <c r="E10" s="2232" t="s">
        <v>5331</v>
      </c>
      <c r="F10" s="2238" t="s">
        <v>5612</v>
      </c>
      <c r="G10" s="2239"/>
      <c r="H10" s="2239"/>
      <c r="I10" s="2239"/>
      <c r="J10" s="2239"/>
      <c r="K10" s="2240"/>
      <c r="L10" s="2245" t="s">
        <v>5598</v>
      </c>
      <c r="M10" s="2246"/>
      <c r="N10" s="2247" t="s">
        <v>5599</v>
      </c>
      <c r="O10" s="2247"/>
      <c r="P10" s="2247"/>
      <c r="Q10" s="2247"/>
      <c r="R10" s="2247"/>
      <c r="S10" s="2247"/>
      <c r="T10" s="2247"/>
      <c r="U10" s="2247"/>
      <c r="V10" s="2242" t="s">
        <v>5600</v>
      </c>
    </row>
    <row r="11" spans="1:22" ht="14.4" customHeight="1">
      <c r="A11" s="2234"/>
      <c r="B11" s="2232"/>
      <c r="C11" s="2233"/>
      <c r="D11" s="2232"/>
      <c r="E11" s="2232"/>
      <c r="F11" s="2235" t="s">
        <v>5611</v>
      </c>
      <c r="G11" s="2236"/>
      <c r="H11" s="2236"/>
      <c r="I11" s="2237"/>
      <c r="J11" s="2241" t="s">
        <v>5596</v>
      </c>
      <c r="K11" s="2241" t="s">
        <v>5597</v>
      </c>
      <c r="L11" s="2247" t="s">
        <v>5601</v>
      </c>
      <c r="M11" s="2247"/>
      <c r="N11" s="2245" t="s">
        <v>5602</v>
      </c>
      <c r="O11" s="2248"/>
      <c r="P11" s="2247" t="s">
        <v>5603</v>
      </c>
      <c r="Q11" s="2247"/>
      <c r="R11" s="2247"/>
      <c r="S11" s="2247"/>
      <c r="T11" s="2249" t="s">
        <v>5604</v>
      </c>
      <c r="U11" s="2249"/>
      <c r="V11" s="2243"/>
    </row>
    <row r="12" spans="1:22" ht="57.6">
      <c r="A12" s="2234"/>
      <c r="B12" s="2232"/>
      <c r="C12" s="2233"/>
      <c r="D12" s="2232"/>
      <c r="E12" s="2232"/>
      <c r="F12" s="1343" t="s">
        <v>5332</v>
      </c>
      <c r="G12" s="1337" t="s">
        <v>5594</v>
      </c>
      <c r="H12" s="1343" t="s">
        <v>5333</v>
      </c>
      <c r="I12" s="1337" t="s">
        <v>5595</v>
      </c>
      <c r="J12" s="2241"/>
      <c r="K12" s="2241"/>
      <c r="L12" s="1341" t="s">
        <v>5605</v>
      </c>
      <c r="M12" s="1373" t="s">
        <v>5606</v>
      </c>
      <c r="N12" s="1374" t="s">
        <v>2432</v>
      </c>
      <c r="O12" s="1374" t="s">
        <v>2405</v>
      </c>
      <c r="P12" s="1339" t="s">
        <v>5335</v>
      </c>
      <c r="Q12" s="1374" t="s">
        <v>5607</v>
      </c>
      <c r="R12" s="1342" t="s">
        <v>5608</v>
      </c>
      <c r="S12" s="1339" t="s">
        <v>5350</v>
      </c>
      <c r="T12" s="1374" t="s">
        <v>6305</v>
      </c>
      <c r="U12" s="1339" t="s">
        <v>5609</v>
      </c>
      <c r="V12" s="2244"/>
    </row>
    <row r="13" spans="1:22">
      <c r="A13" s="1171" t="s">
        <v>1304</v>
      </c>
      <c r="B13" s="1171" t="s">
        <v>13</v>
      </c>
      <c r="C13" s="1628" t="s">
        <v>6345</v>
      </c>
      <c r="D13" s="1171" t="s">
        <v>107</v>
      </c>
      <c r="E13" s="1171" t="s">
        <v>86</v>
      </c>
      <c r="F13" s="1171" t="s">
        <v>89</v>
      </c>
      <c r="G13" s="1654" t="s">
        <v>6332</v>
      </c>
      <c r="H13" s="1171" t="s">
        <v>87</v>
      </c>
      <c r="I13" s="1654" t="s">
        <v>6333</v>
      </c>
      <c r="J13" s="1654" t="s">
        <v>6334</v>
      </c>
      <c r="K13" s="1654" t="s">
        <v>6335</v>
      </c>
      <c r="L13" s="1373" t="s">
        <v>6336</v>
      </c>
      <c r="M13" s="1373" t="s">
        <v>6337</v>
      </c>
      <c r="N13" s="1373" t="s">
        <v>6338</v>
      </c>
      <c r="O13" s="1373" t="s">
        <v>6339</v>
      </c>
      <c r="P13" s="1373" t="s">
        <v>6340</v>
      </c>
      <c r="Q13" s="1373" t="s">
        <v>6341</v>
      </c>
      <c r="R13" s="1373" t="s">
        <v>6342</v>
      </c>
      <c r="S13" s="1373" t="s">
        <v>6343</v>
      </c>
      <c r="T13" s="1373" t="s">
        <v>6344</v>
      </c>
      <c r="U13" s="1338" t="s">
        <v>133</v>
      </c>
      <c r="V13" s="1340" t="s">
        <v>128</v>
      </c>
    </row>
    <row r="14" spans="1:22">
      <c r="A14" s="1172"/>
      <c r="B14" s="1172"/>
      <c r="C14" s="1372"/>
      <c r="D14" s="1172"/>
      <c r="E14" s="1172"/>
      <c r="F14" s="1173"/>
      <c r="G14" s="1336"/>
      <c r="H14" s="1173"/>
      <c r="I14" s="1336"/>
      <c r="J14" s="1336"/>
      <c r="K14" s="1336"/>
      <c r="L14" s="1313"/>
      <c r="M14" s="1313"/>
      <c r="N14" s="1313"/>
      <c r="O14" s="1313"/>
      <c r="P14" s="1313"/>
      <c r="Q14" s="1313"/>
      <c r="R14" s="1313"/>
      <c r="S14" s="1313"/>
      <c r="T14" s="1313"/>
      <c r="U14" s="1313"/>
      <c r="V14" s="1313"/>
    </row>
    <row r="15" spans="1:22" ht="57.6">
      <c r="A15" s="166" t="s">
        <v>350</v>
      </c>
      <c r="B15" s="166" t="s">
        <v>348</v>
      </c>
      <c r="C15" s="166" t="s">
        <v>348</v>
      </c>
      <c r="D15" s="166" t="s">
        <v>348</v>
      </c>
      <c r="E15" s="166" t="s">
        <v>348</v>
      </c>
      <c r="F15" s="33" t="s">
        <v>79</v>
      </c>
      <c r="G15" s="162" t="s">
        <v>5699</v>
      </c>
      <c r="H15" s="33" t="s">
        <v>79</v>
      </c>
      <c r="I15" s="162" t="s">
        <v>5700</v>
      </c>
      <c r="J15" s="33" t="s">
        <v>79</v>
      </c>
      <c r="K15" s="33" t="s">
        <v>79</v>
      </c>
      <c r="L15" s="162" t="s">
        <v>5691</v>
      </c>
      <c r="M15" s="33" t="s">
        <v>5336</v>
      </c>
      <c r="N15" s="33" t="s">
        <v>78</v>
      </c>
      <c r="O15" s="33" t="s">
        <v>78</v>
      </c>
      <c r="P15" s="33" t="s">
        <v>143</v>
      </c>
      <c r="Q15" s="33" t="s">
        <v>91</v>
      </c>
      <c r="R15" s="33" t="s">
        <v>91</v>
      </c>
      <c r="S15" s="33" t="s">
        <v>91</v>
      </c>
      <c r="T15" s="33" t="s">
        <v>91</v>
      </c>
      <c r="U15" s="33" t="s">
        <v>79</v>
      </c>
      <c r="V15" s="33" t="s">
        <v>79</v>
      </c>
    </row>
    <row r="16" spans="1:22" ht="72">
      <c r="A16" s="282" t="s">
        <v>5337</v>
      </c>
      <c r="B16" s="282" t="s">
        <v>5338</v>
      </c>
      <c r="C16" s="282" t="s">
        <v>1290</v>
      </c>
      <c r="D16" s="282" t="s">
        <v>5339</v>
      </c>
      <c r="E16" s="282" t="s">
        <v>5340</v>
      </c>
      <c r="F16" s="33" t="s">
        <v>3661</v>
      </c>
      <c r="G16" s="33"/>
      <c r="H16" s="33" t="s">
        <v>1309</v>
      </c>
      <c r="I16" s="33"/>
      <c r="J16" s="162" t="s">
        <v>5690</v>
      </c>
      <c r="K16" s="162" t="s">
        <v>6509</v>
      </c>
      <c r="N16" s="33" t="s">
        <v>2433</v>
      </c>
      <c r="O16" s="33" t="s">
        <v>2417</v>
      </c>
      <c r="Q16" s="33" t="s">
        <v>5341</v>
      </c>
      <c r="R16" s="33" t="s">
        <v>1386</v>
      </c>
      <c r="S16" s="33" t="s">
        <v>90</v>
      </c>
      <c r="T16" s="33" t="s">
        <v>5342</v>
      </c>
      <c r="U16" s="33" t="s">
        <v>5343</v>
      </c>
      <c r="V16" s="162" t="s">
        <v>5692</v>
      </c>
    </row>
    <row r="17" spans="1:20">
      <c r="A17" s="282"/>
      <c r="B17" s="282"/>
      <c r="C17" s="282"/>
      <c r="D17" s="282"/>
      <c r="E17" s="282"/>
      <c r="F17" s="282"/>
      <c r="G17" s="282"/>
      <c r="H17" s="282"/>
      <c r="I17" s="282"/>
      <c r="J17" s="282"/>
      <c r="K17" s="282"/>
      <c r="Q17" s="33" t="s">
        <v>5344</v>
      </c>
      <c r="R17" s="33" t="s">
        <v>90</v>
      </c>
      <c r="S17" s="33" t="s">
        <v>5344</v>
      </c>
      <c r="T17" s="33" t="s">
        <v>5344</v>
      </c>
    </row>
    <row r="18" spans="1:20">
      <c r="A18" s="282"/>
      <c r="B18" s="282"/>
      <c r="C18" s="282"/>
      <c r="D18" s="282"/>
      <c r="E18" s="282"/>
      <c r="F18" s="282"/>
      <c r="G18" s="282"/>
      <c r="H18" s="282"/>
      <c r="I18" s="282"/>
      <c r="J18" s="282"/>
      <c r="K18" s="282"/>
      <c r="R18" s="33" t="s">
        <v>5344</v>
      </c>
      <c r="T18" s="27" t="s">
        <v>130</v>
      </c>
    </row>
    <row r="19" spans="1:20">
      <c r="A19" s="282"/>
      <c r="B19" s="282"/>
      <c r="C19" s="282"/>
      <c r="D19" s="282"/>
      <c r="E19" s="282"/>
      <c r="F19" s="282"/>
      <c r="G19" s="282"/>
      <c r="H19" s="282"/>
      <c r="I19" s="282"/>
      <c r="J19" s="282"/>
      <c r="K19" s="282"/>
      <c r="L19" s="173"/>
      <c r="Q19" s="33" t="s">
        <v>90</v>
      </c>
      <c r="R19" s="33"/>
      <c r="S19" s="183" t="s">
        <v>6514</v>
      </c>
      <c r="T19" s="33" t="s">
        <v>90</v>
      </c>
    </row>
    <row r="20" spans="1:20">
      <c r="A20"/>
      <c r="B20" s="282"/>
      <c r="C20" s="282"/>
      <c r="D20" s="282"/>
      <c r="E20" s="282"/>
      <c r="F20" s="282"/>
      <c r="G20" s="282"/>
      <c r="H20" s="282"/>
      <c r="I20" s="282"/>
      <c r="J20" s="282"/>
      <c r="K20" s="282"/>
    </row>
    <row r="21" spans="1:20">
      <c r="A21"/>
      <c r="B21" s="282"/>
      <c r="C21" s="282"/>
      <c r="D21" s="282"/>
      <c r="E21" s="282"/>
      <c r="F21" s="282"/>
      <c r="G21" s="282"/>
      <c r="H21" s="282"/>
      <c r="I21" s="282"/>
      <c r="J21" s="282"/>
      <c r="K21" s="282"/>
    </row>
    <row r="22" spans="1:20">
      <c r="A22"/>
      <c r="D22" s="282"/>
      <c r="E22" s="282"/>
      <c r="F22" s="282"/>
      <c r="G22" s="282"/>
      <c r="H22" s="282"/>
      <c r="I22" s="282"/>
      <c r="J22" s="282"/>
      <c r="K22" s="282"/>
      <c r="L22" s="33"/>
      <c r="M22" s="33"/>
      <c r="N22" s="282"/>
      <c r="O22" s="33"/>
      <c r="P22" s="33"/>
      <c r="Q22" s="33"/>
      <c r="R22" s="33"/>
      <c r="S22" s="33"/>
      <c r="T22" s="33"/>
    </row>
    <row r="23" spans="1:20">
      <c r="A23"/>
      <c r="N23" s="33"/>
      <c r="O23" s="33"/>
      <c r="P23" s="33"/>
      <c r="Q23" s="33"/>
      <c r="R23" s="33"/>
    </row>
    <row r="24" spans="1:20">
      <c r="A24"/>
      <c r="N24" s="33"/>
      <c r="O24" s="33"/>
      <c r="P24" s="33"/>
      <c r="Q24" s="33"/>
      <c r="R24" s="33"/>
    </row>
    <row r="25" spans="1:20">
      <c r="A25"/>
      <c r="O25" s="33"/>
      <c r="P25" s="33"/>
      <c r="Q25" s="33"/>
      <c r="R25" s="33"/>
      <c r="S25" s="33"/>
    </row>
    <row r="26" spans="1:20">
      <c r="A26"/>
      <c r="O26" s="33"/>
      <c r="P26" s="33"/>
      <c r="Q26" s="33"/>
      <c r="R26" s="33"/>
      <c r="S26" s="33"/>
    </row>
    <row r="27" spans="1:20">
      <c r="A27"/>
    </row>
    <row r="28" spans="1:20">
      <c r="A28"/>
    </row>
    <row r="29" spans="1:20">
      <c r="A29"/>
    </row>
    <row r="30" spans="1:20">
      <c r="A30" s="1681"/>
      <c r="B30" s="1681"/>
      <c r="C30" s="1681"/>
      <c r="D30" s="1681"/>
      <c r="E30" s="1681"/>
      <c r="F30" s="1681"/>
      <c r="G30" s="1681"/>
      <c r="H30" s="173"/>
      <c r="I30" s="173"/>
      <c r="J30" s="1681"/>
      <c r="K30" s="33"/>
      <c r="L30" s="33"/>
      <c r="M30" s="33"/>
      <c r="N30" s="33"/>
      <c r="O30" s="33"/>
      <c r="P30" s="33"/>
      <c r="Q30" s="1681"/>
    </row>
    <row r="31" spans="1:20">
      <c r="A31" s="1681"/>
      <c r="B31" s="1681"/>
      <c r="C31" s="1681"/>
      <c r="D31" s="1681"/>
      <c r="E31" s="1681"/>
      <c r="F31" s="1681"/>
      <c r="G31" s="1681"/>
      <c r="H31" s="173"/>
      <c r="I31" s="173"/>
      <c r="J31" s="1681"/>
      <c r="K31" s="33"/>
      <c r="L31" s="33"/>
      <c r="M31" s="33"/>
      <c r="N31" s="33"/>
      <c r="O31" s="33"/>
      <c r="P31" s="33"/>
      <c r="Q31" s="1681"/>
    </row>
    <row r="32" spans="1:20">
      <c r="A32" s="1681"/>
      <c r="B32" s="1681"/>
      <c r="C32" s="1681"/>
      <c r="D32" s="1681"/>
      <c r="E32" s="1681"/>
      <c r="F32" s="1681"/>
      <c r="G32" s="1681"/>
      <c r="H32" s="1681"/>
      <c r="I32" s="1681"/>
      <c r="J32" s="1681"/>
      <c r="K32" s="33"/>
      <c r="L32" s="33"/>
      <c r="M32" s="33"/>
      <c r="N32" s="33"/>
      <c r="O32" s="33"/>
      <c r="P32" s="33"/>
      <c r="Q32" s="1681"/>
    </row>
  </sheetData>
  <mergeCells count="16">
    <mergeCell ref="F11:I11"/>
    <mergeCell ref="F10:K10"/>
    <mergeCell ref="J11:J12"/>
    <mergeCell ref="V10:V12"/>
    <mergeCell ref="L10:M10"/>
    <mergeCell ref="N10:U10"/>
    <mergeCell ref="L11:M11"/>
    <mergeCell ref="N11:O11"/>
    <mergeCell ref="P11:S11"/>
    <mergeCell ref="T11:U11"/>
    <mergeCell ref="K11:K12"/>
    <mergeCell ref="E10:E12"/>
    <mergeCell ref="D10:D12"/>
    <mergeCell ref="B10:B12"/>
    <mergeCell ref="C10:C12"/>
    <mergeCell ref="A10:A12"/>
  </mergeCells>
  <pageMargins left="0.7" right="0.7" top="0.75" bottom="0.75" header="0.3" footer="0.3"/>
  <pageSetup paperSize="9"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92">
    <tabColor rgb="FFFFC000"/>
  </sheetPr>
  <dimension ref="A1:AB152"/>
  <sheetViews>
    <sheetView showGridLines="0" topLeftCell="O1" zoomScale="80" zoomScaleNormal="80" workbookViewId="0"/>
  </sheetViews>
  <sheetFormatPr defaultColWidth="11.44140625" defaultRowHeight="14.4"/>
  <cols>
    <col min="1" max="3" width="26" style="193" customWidth="1"/>
    <col min="4" max="4" width="28.33203125" style="193" customWidth="1"/>
    <col min="5" max="5" width="26" style="193" customWidth="1"/>
    <col min="6" max="6" width="27.6640625" style="193" customWidth="1"/>
    <col min="7" max="15" width="26" style="193" customWidth="1"/>
    <col min="16" max="16" width="12.44140625" style="193" customWidth="1"/>
    <col min="17" max="17" width="18.6640625" style="193" customWidth="1"/>
    <col min="18" max="18" width="17.33203125" style="193" customWidth="1"/>
    <col min="19" max="20" width="15.5546875" style="193" customWidth="1"/>
    <col min="21" max="21" width="26.44140625" style="193" customWidth="1"/>
    <col min="22" max="22" width="23.44140625" style="193" customWidth="1"/>
    <col min="23" max="24" width="18" style="193" customWidth="1"/>
    <col min="25" max="25" width="18.6640625" style="193" customWidth="1"/>
    <col min="26" max="26" width="19.5546875" style="193" customWidth="1"/>
    <col min="27" max="27" width="18.6640625" style="193" customWidth="1"/>
    <col min="28" max="28" width="14.6640625" style="193" customWidth="1"/>
    <col min="29" max="16384" width="11.44140625" style="193"/>
  </cols>
  <sheetData>
    <row r="1" spans="1:28">
      <c r="A1" s="1" t="s">
        <v>1647</v>
      </c>
      <c r="B1" s="1"/>
      <c r="C1" s="124"/>
    </row>
    <row r="2" spans="1:28">
      <c r="A2" s="1007" t="s">
        <v>1646</v>
      </c>
      <c r="B2" s="1007"/>
      <c r="D2" s="164"/>
      <c r="Q2" s="166"/>
      <c r="R2" s="166"/>
      <c r="S2" s="166"/>
      <c r="T2" s="166"/>
    </row>
    <row r="3" spans="1:28">
      <c r="A3" s="277"/>
      <c r="B3" s="277"/>
      <c r="D3" s="164"/>
      <c r="Q3" s="166"/>
      <c r="R3" s="166"/>
      <c r="S3" s="166"/>
      <c r="T3" s="166"/>
    </row>
    <row r="4" spans="1:28">
      <c r="A4" s="1" t="s">
        <v>5345</v>
      </c>
      <c r="B4" s="1"/>
      <c r="D4" s="164"/>
      <c r="Q4" s="166"/>
      <c r="R4" s="166"/>
      <c r="S4" s="166"/>
      <c r="T4" s="166"/>
    </row>
    <row r="5" spans="1:28">
      <c r="A5" s="1147" t="s">
        <v>109</v>
      </c>
      <c r="B5" s="1"/>
      <c r="D5" s="164"/>
      <c r="Q5" s="166"/>
      <c r="R5" s="166"/>
      <c r="S5" s="166"/>
      <c r="T5" s="166"/>
    </row>
    <row r="6" spans="1:28">
      <c r="A6" s="1161" t="s">
        <v>5346</v>
      </c>
      <c r="B6" s="1"/>
      <c r="D6" s="164"/>
      <c r="Q6" s="166"/>
      <c r="R6" s="166"/>
      <c r="S6" s="166"/>
      <c r="T6" s="166"/>
    </row>
    <row r="7" spans="1:28">
      <c r="A7" s="277"/>
      <c r="B7" s="277"/>
      <c r="D7" s="164"/>
      <c r="Q7" s="166"/>
      <c r="R7" s="166"/>
      <c r="S7" s="166"/>
      <c r="T7" s="166"/>
    </row>
    <row r="8" spans="1:28">
      <c r="A8" s="1007" t="s">
        <v>1646</v>
      </c>
      <c r="B8" s="1007"/>
      <c r="D8" s="164"/>
      <c r="Q8" s="166"/>
      <c r="R8" s="166"/>
      <c r="S8" s="166"/>
      <c r="T8" s="166"/>
    </row>
    <row r="9" spans="1:28">
      <c r="A9" s="1007"/>
      <c r="B9" s="1007"/>
      <c r="D9" s="164"/>
      <c r="Q9" s="166"/>
      <c r="R9" s="166"/>
      <c r="S9" s="166"/>
      <c r="T9" s="166"/>
    </row>
    <row r="10" spans="1:28">
      <c r="A10" s="2234" t="s">
        <v>152</v>
      </c>
      <c r="B10" s="2232" t="s">
        <v>5328</v>
      </c>
      <c r="C10" s="2233" t="s">
        <v>5329</v>
      </c>
      <c r="D10" s="2232" t="s">
        <v>5347</v>
      </c>
      <c r="E10" s="2232" t="s">
        <v>5348</v>
      </c>
      <c r="F10" s="2238" t="s">
        <v>5612</v>
      </c>
      <c r="G10" s="2239"/>
      <c r="H10" s="2239"/>
      <c r="I10" s="2239"/>
      <c r="J10" s="2239"/>
      <c r="K10" s="2240"/>
      <c r="L10" s="2256" t="s">
        <v>5598</v>
      </c>
      <c r="M10" s="2256"/>
      <c r="N10" s="2256"/>
      <c r="O10" s="2245" t="s">
        <v>5599</v>
      </c>
      <c r="P10" s="2258"/>
      <c r="Q10" s="2258"/>
      <c r="R10" s="2258"/>
      <c r="S10" s="2258"/>
      <c r="T10" s="2258"/>
      <c r="U10" s="2258"/>
      <c r="V10" s="2258"/>
      <c r="W10" s="2258"/>
      <c r="X10" s="2258"/>
      <c r="Y10" s="2258"/>
      <c r="Z10" s="2258"/>
      <c r="AA10" s="2258"/>
      <c r="AB10" s="2257" t="s">
        <v>5600</v>
      </c>
    </row>
    <row r="11" spans="1:28" ht="15" customHeight="1">
      <c r="A11" s="2234"/>
      <c r="B11" s="2232"/>
      <c r="C11" s="2233"/>
      <c r="D11" s="2232"/>
      <c r="E11" s="2232"/>
      <c r="F11" s="2250" t="s">
        <v>5611</v>
      </c>
      <c r="G11" s="2251"/>
      <c r="H11" s="2251"/>
      <c r="I11" s="2252"/>
      <c r="J11" s="2241" t="s">
        <v>5596</v>
      </c>
      <c r="K11" s="2241" t="s">
        <v>5597</v>
      </c>
      <c r="L11" s="2253" t="s">
        <v>5601</v>
      </c>
      <c r="M11" s="2254"/>
      <c r="N11" s="2255"/>
      <c r="O11" s="2245" t="s">
        <v>5602</v>
      </c>
      <c r="P11" s="2248"/>
      <c r="Q11" s="2247" t="s">
        <v>5603</v>
      </c>
      <c r="R11" s="2247"/>
      <c r="S11" s="2247"/>
      <c r="T11" s="2247"/>
      <c r="U11" s="2245" t="s">
        <v>5616</v>
      </c>
      <c r="V11" s="2258"/>
      <c r="W11" s="2258"/>
      <c r="X11" s="2258"/>
      <c r="Y11" s="2258"/>
      <c r="Z11" s="2258"/>
      <c r="AA11" s="1338" t="s">
        <v>5604</v>
      </c>
      <c r="AB11" s="2257"/>
    </row>
    <row r="12" spans="1:28" ht="43.2">
      <c r="A12" s="2234"/>
      <c r="B12" s="2232"/>
      <c r="C12" s="2233"/>
      <c r="D12" s="2232"/>
      <c r="E12" s="2232"/>
      <c r="F12" s="1345" t="s">
        <v>5610</v>
      </c>
      <c r="G12" s="1346" t="s">
        <v>5613</v>
      </c>
      <c r="H12" s="1343" t="s">
        <v>5349</v>
      </c>
      <c r="I12" s="1337" t="s">
        <v>5614</v>
      </c>
      <c r="J12" s="2241"/>
      <c r="K12" s="2241"/>
      <c r="L12" s="1375" t="s">
        <v>5605</v>
      </c>
      <c r="M12" s="1337" t="s">
        <v>5615</v>
      </c>
      <c r="N12" s="1375" t="s">
        <v>6306</v>
      </c>
      <c r="O12" s="1374" t="s">
        <v>5617</v>
      </c>
      <c r="P12" s="1339" t="s">
        <v>2405</v>
      </c>
      <c r="Q12" s="1374" t="s">
        <v>5335</v>
      </c>
      <c r="R12" s="1339" t="s">
        <v>5618</v>
      </c>
      <c r="S12" s="1342" t="s">
        <v>5619</v>
      </c>
      <c r="T12" s="1339" t="s">
        <v>5350</v>
      </c>
      <c r="U12" s="1310" t="s">
        <v>5351</v>
      </c>
      <c r="V12" s="1339" t="s">
        <v>5352</v>
      </c>
      <c r="W12" s="1339" t="s">
        <v>5353</v>
      </c>
      <c r="X12" s="1339" t="s">
        <v>5354</v>
      </c>
      <c r="Y12" s="1339" t="s">
        <v>5355</v>
      </c>
      <c r="Z12" s="1339" t="s">
        <v>5356</v>
      </c>
      <c r="AA12" s="1342" t="s">
        <v>5620</v>
      </c>
      <c r="AB12" s="2257"/>
    </row>
    <row r="13" spans="1:28">
      <c r="A13" s="1171" t="s">
        <v>1304</v>
      </c>
      <c r="B13" s="1171" t="s">
        <v>13</v>
      </c>
      <c r="C13" s="1628" t="s">
        <v>6345</v>
      </c>
      <c r="D13" s="1171" t="s">
        <v>107</v>
      </c>
      <c r="E13" s="1171" t="s">
        <v>86</v>
      </c>
      <c r="F13" s="1174" t="s">
        <v>89</v>
      </c>
      <c r="G13" s="1652" t="s">
        <v>6332</v>
      </c>
      <c r="H13" s="1171" t="s">
        <v>87</v>
      </c>
      <c r="I13" s="1654" t="s">
        <v>6333</v>
      </c>
      <c r="J13" s="1654" t="s">
        <v>6334</v>
      </c>
      <c r="K13" s="1654" t="s">
        <v>6335</v>
      </c>
      <c r="L13" s="1654" t="s">
        <v>6336</v>
      </c>
      <c r="M13" s="1654" t="s">
        <v>6337</v>
      </c>
      <c r="N13" s="1654" t="s">
        <v>6338</v>
      </c>
      <c r="O13" s="1373" t="s">
        <v>6339</v>
      </c>
      <c r="P13" s="1373" t="s">
        <v>6340</v>
      </c>
      <c r="Q13" s="1373" t="s">
        <v>6341</v>
      </c>
      <c r="R13" s="1373" t="s">
        <v>6342</v>
      </c>
      <c r="S13" s="1695" t="s">
        <v>6343</v>
      </c>
      <c r="T13" s="1695" t="s">
        <v>6344</v>
      </c>
      <c r="U13" s="1695" t="s">
        <v>6346</v>
      </c>
      <c r="V13" s="1697" t="s">
        <v>6347</v>
      </c>
      <c r="W13" s="1697" t="s">
        <v>6348</v>
      </c>
      <c r="X13" s="1697" t="s">
        <v>6349</v>
      </c>
      <c r="Y13" s="1697" t="s">
        <v>6350</v>
      </c>
      <c r="Z13" s="1696" t="s">
        <v>124</v>
      </c>
      <c r="AA13" s="1696" t="s">
        <v>123</v>
      </c>
      <c r="AB13" s="1696" t="s">
        <v>122</v>
      </c>
    </row>
    <row r="14" spans="1:28">
      <c r="A14" s="1172"/>
      <c r="B14" s="1172"/>
      <c r="C14" s="1173"/>
      <c r="D14" s="1173"/>
      <c r="E14" s="1173"/>
      <c r="F14" s="1173"/>
      <c r="G14" s="1336"/>
      <c r="H14" s="1173"/>
      <c r="I14" s="1336"/>
      <c r="J14" s="1336"/>
      <c r="K14" s="1336"/>
      <c r="L14" s="1336"/>
      <c r="M14" s="1336"/>
      <c r="N14" s="1336"/>
      <c r="O14" s="1313"/>
      <c r="P14" s="1313"/>
      <c r="Q14" s="1313"/>
      <c r="R14" s="1313"/>
      <c r="S14" s="1313"/>
      <c r="T14" s="1313"/>
      <c r="U14" s="1313"/>
      <c r="V14" s="1313"/>
      <c r="W14" s="1313"/>
      <c r="X14" s="1313"/>
      <c r="Y14" s="1313"/>
      <c r="Z14" s="1313"/>
      <c r="AA14" s="1313"/>
      <c r="AB14" s="1313"/>
    </row>
    <row r="15" spans="1:28" ht="57.6">
      <c r="A15" s="166" t="s">
        <v>350</v>
      </c>
      <c r="B15" s="282" t="s">
        <v>348</v>
      </c>
      <c r="C15" s="282" t="s">
        <v>348</v>
      </c>
      <c r="D15" s="282" t="s">
        <v>348</v>
      </c>
      <c r="E15" s="282" t="s">
        <v>348</v>
      </c>
      <c r="F15" s="33" t="s">
        <v>79</v>
      </c>
      <c r="G15" s="162" t="s">
        <v>5699</v>
      </c>
      <c r="H15" s="33" t="s">
        <v>79</v>
      </c>
      <c r="I15" s="162" t="s">
        <v>5700</v>
      </c>
      <c r="J15" s="33" t="s">
        <v>79</v>
      </c>
      <c r="K15" s="33" t="s">
        <v>79</v>
      </c>
      <c r="L15" s="162" t="s">
        <v>5693</v>
      </c>
      <c r="M15" s="162" t="s">
        <v>5694</v>
      </c>
      <c r="N15" s="162" t="s">
        <v>6155</v>
      </c>
      <c r="O15" s="33" t="s">
        <v>78</v>
      </c>
      <c r="P15" s="33" t="s">
        <v>78</v>
      </c>
      <c r="Q15" s="33" t="s">
        <v>143</v>
      </c>
      <c r="R15" s="33" t="s">
        <v>91</v>
      </c>
      <c r="S15" s="33" t="s">
        <v>91</v>
      </c>
      <c r="T15" s="33" t="s">
        <v>91</v>
      </c>
      <c r="U15" s="33" t="s">
        <v>79</v>
      </c>
      <c r="V15" s="33" t="s">
        <v>79</v>
      </c>
      <c r="W15" s="33" t="s">
        <v>79</v>
      </c>
      <c r="X15" s="33" t="s">
        <v>79</v>
      </c>
      <c r="Y15" s="33" t="s">
        <v>5357</v>
      </c>
      <c r="Z15" s="33" t="s">
        <v>5358</v>
      </c>
      <c r="AA15" s="33" t="s">
        <v>91</v>
      </c>
      <c r="AB15" s="33" t="s">
        <v>79</v>
      </c>
    </row>
    <row r="16" spans="1:28" ht="76.5" customHeight="1">
      <c r="A16" s="282" t="s">
        <v>5359</v>
      </c>
      <c r="B16" s="282" t="s">
        <v>5338</v>
      </c>
      <c r="C16" s="282" t="s">
        <v>1290</v>
      </c>
      <c r="D16" s="282" t="s">
        <v>5339</v>
      </c>
      <c r="E16" s="282" t="s">
        <v>5340</v>
      </c>
      <c r="F16" s="33" t="s">
        <v>3661</v>
      </c>
      <c r="G16" s="33"/>
      <c r="H16" s="33" t="s">
        <v>1309</v>
      </c>
      <c r="I16" s="33"/>
      <c r="J16" s="162" t="s">
        <v>5690</v>
      </c>
      <c r="K16" s="162" t="s">
        <v>6509</v>
      </c>
      <c r="L16" s="33"/>
      <c r="M16" s="33"/>
      <c r="N16" s="33"/>
      <c r="O16" s="33" t="s">
        <v>2433</v>
      </c>
      <c r="P16" s="33" t="s">
        <v>2417</v>
      </c>
      <c r="R16" s="33" t="s">
        <v>1326</v>
      </c>
      <c r="S16" s="162" t="s">
        <v>5695</v>
      </c>
      <c r="T16" s="33" t="s">
        <v>90</v>
      </c>
      <c r="U16" s="33" t="s">
        <v>5360</v>
      </c>
      <c r="V16" s="33" t="s">
        <v>5361</v>
      </c>
      <c r="W16" s="33" t="s">
        <v>5362</v>
      </c>
      <c r="X16" s="33" t="s">
        <v>5362</v>
      </c>
      <c r="Y16" s="282"/>
      <c r="Z16" s="282"/>
      <c r="AB16" s="162" t="s">
        <v>5692</v>
      </c>
    </row>
    <row r="17" spans="1:27" ht="43.2">
      <c r="A17" s="282"/>
      <c r="B17" s="282"/>
      <c r="C17" s="282"/>
      <c r="D17" s="282"/>
      <c r="E17" s="282"/>
      <c r="F17" s="282"/>
      <c r="G17" s="282"/>
      <c r="H17" s="282"/>
      <c r="I17" s="282"/>
      <c r="J17" s="282"/>
      <c r="K17" s="282"/>
      <c r="L17" s="282"/>
      <c r="M17" s="282"/>
      <c r="N17" s="282"/>
      <c r="R17" s="33" t="s">
        <v>5344</v>
      </c>
      <c r="S17" s="33" t="s">
        <v>5344</v>
      </c>
      <c r="T17" s="33" t="s">
        <v>5344</v>
      </c>
      <c r="U17" s="33" t="s">
        <v>5363</v>
      </c>
      <c r="V17" s="33" t="s">
        <v>5364</v>
      </c>
      <c r="W17" s="33" t="s">
        <v>5365</v>
      </c>
      <c r="X17" s="33" t="s">
        <v>5366</v>
      </c>
      <c r="AA17" s="33" t="s">
        <v>2546</v>
      </c>
    </row>
    <row r="18" spans="1:27">
      <c r="E18" s="164"/>
      <c r="R18" s="33" t="s">
        <v>90</v>
      </c>
      <c r="S18" s="33" t="s">
        <v>90</v>
      </c>
      <c r="T18" s="33" t="s">
        <v>6514</v>
      </c>
      <c r="AA18" s="33" t="s">
        <v>90</v>
      </c>
    </row>
    <row r="19" spans="1:27">
      <c r="E19" s="164"/>
      <c r="P19" s="33"/>
      <c r="Q19" s="33"/>
      <c r="R19" s="33"/>
      <c r="S19" s="33"/>
      <c r="U19" s="166"/>
      <c r="V19" s="166"/>
      <c r="W19" s="166"/>
    </row>
    <row r="20" spans="1:27">
      <c r="A20"/>
      <c r="E20" s="164"/>
      <c r="P20" s="33"/>
      <c r="Q20" s="33"/>
      <c r="R20" s="33"/>
      <c r="S20" s="33"/>
      <c r="T20" s="166"/>
      <c r="U20" s="166"/>
      <c r="V20" s="166"/>
      <c r="W20" s="166"/>
    </row>
    <row r="21" spans="1:27">
      <c r="A21"/>
      <c r="E21" s="164"/>
      <c r="P21" s="33"/>
      <c r="Q21" s="33"/>
      <c r="R21" s="33"/>
      <c r="S21" s="33"/>
      <c r="T21" s="166"/>
      <c r="U21" s="166"/>
      <c r="V21" s="166"/>
      <c r="W21" s="166"/>
    </row>
    <row r="22" spans="1:27">
      <c r="A22"/>
      <c r="R22" s="33"/>
      <c r="S22" s="33"/>
      <c r="T22" s="33"/>
      <c r="U22" s="33"/>
      <c r="V22" s="166"/>
      <c r="W22" s="166"/>
      <c r="X22" s="166"/>
      <c r="Y22" s="166"/>
    </row>
    <row r="23" spans="1:27">
      <c r="A23"/>
    </row>
    <row r="24" spans="1:27" ht="14.4" customHeight="1">
      <c r="A24"/>
    </row>
    <row r="25" spans="1:27">
      <c r="A25"/>
    </row>
    <row r="26" spans="1:27">
      <c r="A26"/>
    </row>
    <row r="27" spans="1:27" ht="14.4" customHeight="1">
      <c r="A27"/>
    </row>
    <row r="28" spans="1:27">
      <c r="A28"/>
    </row>
    <row r="55" ht="16.2" customHeight="1"/>
    <row r="56" ht="16.2" customHeight="1"/>
    <row r="57" ht="53.4" customHeight="1"/>
    <row r="58" ht="40.950000000000003" customHeight="1"/>
    <row r="59" ht="15" customHeight="1"/>
    <row r="61" ht="16.2" customHeight="1"/>
    <row r="62" ht="16.2" customHeight="1"/>
    <row r="63" ht="53.4" customHeight="1"/>
    <row r="64" ht="40.950000000000003" customHeight="1"/>
    <row r="65" spans="2:2" ht="15" customHeight="1"/>
    <row r="66" spans="2:2" ht="78.599999999999994" customHeight="1">
      <c r="B66" s="2260"/>
    </row>
    <row r="67" spans="2:2" ht="28.2" customHeight="1">
      <c r="B67" s="2260"/>
    </row>
    <row r="68" spans="2:2" ht="78.599999999999994" customHeight="1">
      <c r="B68" s="2260"/>
    </row>
    <row r="69" spans="2:2" ht="28.2" customHeight="1">
      <c r="B69" s="2260"/>
    </row>
    <row r="70" spans="2:2" ht="40.950000000000003" customHeight="1">
      <c r="B70" s="2260"/>
    </row>
    <row r="71" spans="2:2" ht="15.6" customHeight="1">
      <c r="B71" s="2260"/>
    </row>
    <row r="72" spans="2:2" ht="28.2" customHeight="1">
      <c r="B72" s="2260"/>
    </row>
    <row r="73" spans="2:2" ht="28.2" customHeight="1">
      <c r="B73" s="2260"/>
    </row>
    <row r="74" spans="2:2" ht="28.2" customHeight="1">
      <c r="B74" s="2260"/>
    </row>
    <row r="75" spans="2:2" ht="40.950000000000003" customHeight="1">
      <c r="B75" s="2260"/>
    </row>
    <row r="76" spans="2:2" ht="15.6" customHeight="1">
      <c r="B76" s="2260"/>
    </row>
    <row r="77" spans="2:2" ht="40.950000000000003" customHeight="1">
      <c r="B77" s="2260"/>
    </row>
    <row r="78" spans="2:2" ht="28.2" customHeight="1">
      <c r="B78" s="2260"/>
    </row>
    <row r="79" spans="2:2" ht="28.2" customHeight="1">
      <c r="B79" s="2260"/>
    </row>
    <row r="80" spans="2:2" ht="28.2" customHeight="1">
      <c r="B80" s="2260"/>
    </row>
    <row r="81" spans="2:2" ht="15.6" customHeight="1">
      <c r="B81" s="2260"/>
    </row>
    <row r="82" spans="2:2" ht="15.6" customHeight="1">
      <c r="B82" s="2260"/>
    </row>
    <row r="83" spans="2:2" ht="15.6" customHeight="1">
      <c r="B83" s="2260"/>
    </row>
    <row r="84" spans="2:2" ht="28.2" customHeight="1">
      <c r="B84" s="2260"/>
    </row>
    <row r="85" spans="2:2" ht="16.2" customHeight="1">
      <c r="B85" s="2260"/>
    </row>
    <row r="86" spans="2:2" ht="28.2" customHeight="1">
      <c r="B86" s="2259"/>
    </row>
    <row r="87" spans="2:2" ht="15.6" customHeight="1">
      <c r="B87" s="2259"/>
    </row>
    <row r="88" spans="2:2" ht="15.6" customHeight="1">
      <c r="B88" s="2259"/>
    </row>
    <row r="89" spans="2:2" ht="15.6" customHeight="1">
      <c r="B89" s="2259"/>
    </row>
    <row r="90" spans="2:2" ht="15.6" customHeight="1">
      <c r="B90" s="2259"/>
    </row>
    <row r="91" spans="2:2" ht="15.6" customHeight="1">
      <c r="B91" s="2259"/>
    </row>
    <row r="92" spans="2:2" ht="15.6" customHeight="1">
      <c r="B92" s="2259"/>
    </row>
    <row r="93" spans="2:2" ht="15.6" customHeight="1">
      <c r="B93" s="2259"/>
    </row>
    <row r="94" spans="2:2" ht="15.6" customHeight="1">
      <c r="B94" s="2259"/>
    </row>
    <row r="95" spans="2:2" ht="28.2" customHeight="1">
      <c r="B95" s="2259"/>
    </row>
    <row r="96" spans="2:2" ht="28.2" customHeight="1">
      <c r="B96" s="2260"/>
    </row>
    <row r="97" spans="2:2" ht="15.6" customHeight="1">
      <c r="B97" s="2260"/>
    </row>
    <row r="98" spans="2:2" ht="15.6" customHeight="1">
      <c r="B98" s="2260"/>
    </row>
    <row r="99" spans="2:2" ht="15.6" customHeight="1">
      <c r="B99" s="2260"/>
    </row>
    <row r="100" spans="2:2" ht="15.6" customHeight="1">
      <c r="B100" s="2260"/>
    </row>
    <row r="101" spans="2:2" ht="15" customHeight="1">
      <c r="B101" s="2260"/>
    </row>
    <row r="102" spans="2:2" ht="78.599999999999994" customHeight="1">
      <c r="B102" s="2260"/>
    </row>
    <row r="103" spans="2:2" ht="15.6" customHeight="1">
      <c r="B103" s="2260"/>
    </row>
    <row r="104" spans="2:2" ht="15.6" customHeight="1">
      <c r="B104" s="2260"/>
    </row>
    <row r="105" spans="2:2" ht="15.6" customHeight="1">
      <c r="B105" s="2260"/>
    </row>
    <row r="106" spans="2:2" ht="28.2" customHeight="1">
      <c r="B106" s="2260"/>
    </row>
    <row r="107" spans="2:2" ht="15" customHeight="1">
      <c r="B107" s="2260"/>
    </row>
    <row r="108" spans="2:2" ht="40.950000000000003" customHeight="1">
      <c r="B108" s="1682"/>
    </row>
    <row r="109" spans="2:2" ht="41.4" customHeight="1">
      <c r="B109" s="2260"/>
    </row>
    <row r="110" spans="2:2" ht="15" customHeight="1">
      <c r="B110" s="2260"/>
    </row>
    <row r="111" spans="2:2" ht="16.2" customHeight="1">
      <c r="B111" s="2260"/>
    </row>
    <row r="112" spans="2:2" ht="15" customHeight="1">
      <c r="B112" s="2260"/>
    </row>
    <row r="113" spans="2:2" ht="40.950000000000003" customHeight="1">
      <c r="B113" s="2259"/>
    </row>
    <row r="114" spans="2:2" ht="14.4" customHeight="1">
      <c r="B114" s="2259"/>
    </row>
    <row r="115" spans="2:2" ht="78.599999999999994" customHeight="1">
      <c r="B115" s="2259"/>
    </row>
    <row r="116" spans="2:2" ht="28.2" customHeight="1">
      <c r="B116" s="2259"/>
    </row>
    <row r="117" spans="2:2" ht="53.4" customHeight="1">
      <c r="B117" s="2259"/>
    </row>
    <row r="118" spans="2:2" ht="28.95" customHeight="1">
      <c r="B118" s="2259"/>
    </row>
    <row r="119" spans="2:2" ht="15" customHeight="1">
      <c r="B119" s="2259"/>
    </row>
    <row r="120" spans="2:2" ht="53.4" customHeight="1">
      <c r="B120" s="2259"/>
    </row>
    <row r="121" spans="2:2" ht="28.2" customHeight="1">
      <c r="B121" s="2259"/>
    </row>
    <row r="122" spans="2:2" ht="28.2" customHeight="1">
      <c r="B122" s="2259"/>
    </row>
    <row r="123" spans="2:2" ht="15.6" customHeight="1">
      <c r="B123" s="2259"/>
    </row>
    <row r="124" spans="2:2" ht="28.2" customHeight="1">
      <c r="B124" s="2259"/>
    </row>
    <row r="125" spans="2:2" ht="28.2" customHeight="1">
      <c r="B125" s="2259"/>
    </row>
    <row r="126" spans="2:2" ht="28.2" customHeight="1">
      <c r="B126" s="2259"/>
    </row>
    <row r="127" spans="2:2" ht="28.2" customHeight="1">
      <c r="B127" s="2259"/>
    </row>
    <row r="128" spans="2:2" ht="40.950000000000003" customHeight="1">
      <c r="B128" s="2259"/>
    </row>
    <row r="129" spans="2:2" ht="15.6" customHeight="1">
      <c r="B129" s="2259"/>
    </row>
    <row r="130" spans="2:2" ht="40.950000000000003" customHeight="1">
      <c r="B130" s="2259"/>
    </row>
    <row r="131" spans="2:2" ht="28.2" customHeight="1">
      <c r="B131" s="2259"/>
    </row>
    <row r="132" spans="2:2" ht="28.2" customHeight="1">
      <c r="B132" s="2259"/>
    </row>
    <row r="133" spans="2:2" ht="28.2" customHeight="1">
      <c r="B133" s="2259"/>
    </row>
    <row r="134" spans="2:2" ht="15.6" customHeight="1">
      <c r="B134" s="2259"/>
    </row>
    <row r="135" spans="2:2" ht="15.6" customHeight="1">
      <c r="B135" s="2259"/>
    </row>
    <row r="136" spans="2:2" ht="15.6" customHeight="1">
      <c r="B136" s="2259"/>
    </row>
    <row r="137" spans="2:2" ht="28.2" customHeight="1">
      <c r="B137" s="2259"/>
    </row>
    <row r="138" spans="2:2" ht="28.2" customHeight="1">
      <c r="B138" s="2259"/>
    </row>
    <row r="139" spans="2:2" ht="31.95" customHeight="1">
      <c r="B139" s="1682"/>
    </row>
    <row r="140" spans="2:2" ht="31.95" customHeight="1">
      <c r="B140" s="1682"/>
    </row>
    <row r="141" spans="2:2" ht="31.95" customHeight="1">
      <c r="B141" s="1682"/>
    </row>
    <row r="142" spans="2:2" ht="31.95" customHeight="1">
      <c r="B142" s="1682"/>
    </row>
    <row r="143" spans="2:2" ht="31.95" customHeight="1">
      <c r="B143" s="1682"/>
    </row>
    <row r="144" spans="2:2" ht="54" customHeight="1">
      <c r="B144" s="2259"/>
    </row>
    <row r="145" spans="2:6" ht="15" customHeight="1">
      <c r="B145" s="2259"/>
    </row>
    <row r="146" spans="2:6" ht="15.6" customHeight="1"/>
    <row r="147" spans="2:6" ht="28.2" customHeight="1"/>
    <row r="148" spans="2:6" ht="28.2" customHeight="1"/>
    <row r="150" spans="2:6">
      <c r="C150"/>
      <c r="D150"/>
    </row>
    <row r="151" spans="2:6">
      <c r="C151"/>
      <c r="D151"/>
      <c r="E151"/>
      <c r="F151"/>
    </row>
    <row r="152" spans="2:6">
      <c r="C152"/>
      <c r="D152"/>
      <c r="E152"/>
      <c r="F152"/>
    </row>
  </sheetData>
  <mergeCells count="31">
    <mergeCell ref="B144:B145"/>
    <mergeCell ref="B128:B138"/>
    <mergeCell ref="B118:B119"/>
    <mergeCell ref="B120:B127"/>
    <mergeCell ref="B116:B117"/>
    <mergeCell ref="B111:B112"/>
    <mergeCell ref="B113:B115"/>
    <mergeCell ref="B109:B110"/>
    <mergeCell ref="B102:B107"/>
    <mergeCell ref="B96:B101"/>
    <mergeCell ref="B86:B95"/>
    <mergeCell ref="B75:B85"/>
    <mergeCell ref="B70:B74"/>
    <mergeCell ref="B68:B69"/>
    <mergeCell ref="B66:B67"/>
    <mergeCell ref="L11:N11"/>
    <mergeCell ref="L10:N10"/>
    <mergeCell ref="AB10:AB12"/>
    <mergeCell ref="O11:P11"/>
    <mergeCell ref="Q11:T11"/>
    <mergeCell ref="U11:Z11"/>
    <mergeCell ref="O10:AA10"/>
    <mergeCell ref="A10:A12"/>
    <mergeCell ref="J11:J12"/>
    <mergeCell ref="K11:K12"/>
    <mergeCell ref="F11:I11"/>
    <mergeCell ref="F10:K10"/>
    <mergeCell ref="B10:B12"/>
    <mergeCell ref="E10:E12"/>
    <mergeCell ref="D10:D12"/>
    <mergeCell ref="C10:C12"/>
  </mergeCells>
  <phoneticPr fontId="43" type="noConversion"/>
  <pageMargins left="0.7" right="0.7" top="0.75" bottom="0.75" header="0.3" footer="0.3"/>
  <pageSetup paperSize="9"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93">
    <tabColor rgb="FF00B0F0"/>
  </sheetPr>
  <dimension ref="A1:U130"/>
  <sheetViews>
    <sheetView showGridLines="0" topLeftCell="M1" zoomScale="80" zoomScaleNormal="80" workbookViewId="0"/>
  </sheetViews>
  <sheetFormatPr defaultColWidth="10.6640625" defaultRowHeight="14.4"/>
  <cols>
    <col min="1" max="1" width="19" customWidth="1"/>
    <col min="2" max="7" width="21.5546875" customWidth="1"/>
    <col min="8" max="22" width="20.6640625" customWidth="1"/>
  </cols>
  <sheetData>
    <row r="1" spans="1:21">
      <c r="A1" s="1" t="s">
        <v>1648</v>
      </c>
    </row>
    <row r="2" spans="1:21">
      <c r="A2" s="1007" t="s">
        <v>5631</v>
      </c>
    </row>
    <row r="3" spans="1:21">
      <c r="A3" s="1007"/>
    </row>
    <row r="4" spans="1:21">
      <c r="A4" s="1" t="s">
        <v>5367</v>
      </c>
    </row>
    <row r="5" spans="1:21">
      <c r="A5" s="1147" t="s">
        <v>109</v>
      </c>
    </row>
    <row r="6" spans="1:21">
      <c r="A6" s="1161" t="s">
        <v>5696</v>
      </c>
    </row>
    <row r="7" spans="1:21">
      <c r="A7" s="1"/>
    </row>
    <row r="8" spans="1:21">
      <c r="A8" s="1007" t="s">
        <v>5631</v>
      </c>
    </row>
    <row r="9" spans="1:21">
      <c r="A9" s="1007"/>
    </row>
    <row r="11" spans="1:21">
      <c r="A11" s="2261" t="s">
        <v>152</v>
      </c>
      <c r="B11" s="2267" t="s">
        <v>5621</v>
      </c>
      <c r="C11" s="2267" t="s">
        <v>5632</v>
      </c>
      <c r="D11" s="2267" t="s">
        <v>5633</v>
      </c>
      <c r="E11" s="2265" t="s">
        <v>5612</v>
      </c>
      <c r="F11" s="2266"/>
      <c r="G11" s="2266"/>
      <c r="H11" s="2266"/>
      <c r="I11" s="2266"/>
      <c r="J11" s="2246"/>
      <c r="K11" s="2245" t="s">
        <v>5599</v>
      </c>
      <c r="L11" s="2258"/>
      <c r="M11" s="2258"/>
      <c r="N11" s="2258"/>
      <c r="O11" s="2258"/>
      <c r="P11" s="2258"/>
      <c r="Q11" s="2258"/>
      <c r="R11" s="2258"/>
      <c r="S11" s="2258"/>
      <c r="T11" s="2248"/>
      <c r="U11" s="2247" t="s">
        <v>5600</v>
      </c>
    </row>
    <row r="12" spans="1:21" ht="14.7" customHeight="1">
      <c r="A12" s="2261"/>
      <c r="B12" s="2267"/>
      <c r="C12" s="2267"/>
      <c r="D12" s="2267"/>
      <c r="E12" s="2262" t="s">
        <v>5611</v>
      </c>
      <c r="F12" s="2263"/>
      <c r="G12" s="2263"/>
      <c r="H12" s="2264"/>
      <c r="I12" s="2186" t="s">
        <v>5596</v>
      </c>
      <c r="J12" s="2186" t="s">
        <v>5597</v>
      </c>
      <c r="K12" s="2186" t="s">
        <v>5334</v>
      </c>
      <c r="L12" s="2245" t="s">
        <v>5602</v>
      </c>
      <c r="M12" s="2248"/>
      <c r="N12" s="2245" t="s">
        <v>5626</v>
      </c>
      <c r="O12" s="2258"/>
      <c r="P12" s="2258"/>
      <c r="Q12" s="2258"/>
      <c r="R12" s="2258"/>
      <c r="S12" s="2248"/>
      <c r="T12" s="1791" t="s">
        <v>5604</v>
      </c>
      <c r="U12" s="2247"/>
    </row>
    <row r="13" spans="1:21" ht="43.5" customHeight="1">
      <c r="A13" s="2261"/>
      <c r="B13" s="2267"/>
      <c r="C13" s="2267"/>
      <c r="D13" s="2267"/>
      <c r="E13" s="1791" t="s">
        <v>5622</v>
      </c>
      <c r="F13" s="1793" t="s">
        <v>5623</v>
      </c>
      <c r="G13" s="1793" t="s">
        <v>5624</v>
      </c>
      <c r="H13" s="1793" t="s">
        <v>5625</v>
      </c>
      <c r="I13" s="2186"/>
      <c r="J13" s="2186"/>
      <c r="K13" s="2186"/>
      <c r="L13" s="1793" t="s">
        <v>5627</v>
      </c>
      <c r="M13" s="1793" t="s">
        <v>5628</v>
      </c>
      <c r="N13" s="1793" t="s">
        <v>5335</v>
      </c>
      <c r="O13" s="1793" t="s">
        <v>5372</v>
      </c>
      <c r="P13" s="1793" t="s">
        <v>5629</v>
      </c>
      <c r="Q13" s="1793" t="s">
        <v>5630</v>
      </c>
      <c r="R13" s="1793" t="s">
        <v>5373</v>
      </c>
      <c r="S13" s="1793" t="s">
        <v>5374</v>
      </c>
      <c r="T13" s="1793" t="s">
        <v>6307</v>
      </c>
      <c r="U13" s="2247"/>
    </row>
    <row r="14" spans="1:21">
      <c r="A14" s="1171" t="s">
        <v>1304</v>
      </c>
      <c r="B14" s="1338" t="s">
        <v>13</v>
      </c>
      <c r="C14" s="1338" t="s">
        <v>107</v>
      </c>
      <c r="D14" s="1338" t="s">
        <v>86</v>
      </c>
      <c r="E14" s="1338" t="s">
        <v>89</v>
      </c>
      <c r="F14" s="1338" t="s">
        <v>88</v>
      </c>
      <c r="G14" s="1338" t="s">
        <v>87</v>
      </c>
      <c r="H14" s="1338" t="s">
        <v>85</v>
      </c>
      <c r="I14" s="1338" t="s">
        <v>84</v>
      </c>
      <c r="J14" s="1338" t="s">
        <v>83</v>
      </c>
      <c r="K14" s="1338" t="s">
        <v>82</v>
      </c>
      <c r="L14" s="1338" t="s">
        <v>81</v>
      </c>
      <c r="M14" s="1338" t="s">
        <v>80</v>
      </c>
      <c r="N14" s="1338" t="s">
        <v>137</v>
      </c>
      <c r="O14" s="1338" t="s">
        <v>136</v>
      </c>
      <c r="P14" s="1338" t="s">
        <v>135</v>
      </c>
      <c r="Q14" s="1338" t="s">
        <v>134</v>
      </c>
      <c r="R14" s="1338" t="s">
        <v>151</v>
      </c>
      <c r="S14" s="1338" t="s">
        <v>150</v>
      </c>
      <c r="T14" s="1338" t="s">
        <v>148</v>
      </c>
      <c r="U14" s="1338" t="s">
        <v>133</v>
      </c>
    </row>
    <row r="15" spans="1:21">
      <c r="A15" s="1172"/>
      <c r="B15" s="1333"/>
      <c r="C15" s="1333"/>
      <c r="D15" s="1333"/>
      <c r="E15" s="1333"/>
      <c r="F15" s="1333"/>
      <c r="G15" s="1333"/>
      <c r="H15" s="1333"/>
      <c r="I15" s="1333"/>
      <c r="J15" s="1333"/>
      <c r="K15" s="1313"/>
      <c r="L15" s="1313"/>
      <c r="M15" s="1313"/>
      <c r="N15" s="1313"/>
      <c r="O15" s="1313"/>
      <c r="P15" s="1313"/>
      <c r="Q15" s="1313"/>
      <c r="R15" s="1313"/>
      <c r="S15" s="1313"/>
      <c r="T15" s="1313"/>
      <c r="U15" s="1313"/>
    </row>
    <row r="16" spans="1:21" ht="72">
      <c r="A16" s="166" t="s">
        <v>350</v>
      </c>
      <c r="B16" s="282" t="s">
        <v>348</v>
      </c>
      <c r="C16" s="282" t="s">
        <v>348</v>
      </c>
      <c r="D16" s="282" t="s">
        <v>348</v>
      </c>
      <c r="E16" s="33" t="s">
        <v>79</v>
      </c>
      <c r="F16" s="162" t="s">
        <v>5701</v>
      </c>
      <c r="G16" s="33" t="s">
        <v>79</v>
      </c>
      <c r="H16" s="162" t="s">
        <v>5699</v>
      </c>
      <c r="I16" s="33" t="s">
        <v>79</v>
      </c>
      <c r="J16" s="33" t="s">
        <v>79</v>
      </c>
      <c r="K16" s="162" t="s">
        <v>5697</v>
      </c>
      <c r="L16" s="33" t="s">
        <v>78</v>
      </c>
      <c r="M16" s="33" t="s">
        <v>78</v>
      </c>
      <c r="N16" s="33" t="s">
        <v>143</v>
      </c>
      <c r="O16" s="33" t="s">
        <v>79</v>
      </c>
      <c r="P16" s="33" t="s">
        <v>91</v>
      </c>
      <c r="Q16" s="33" t="s">
        <v>91</v>
      </c>
      <c r="R16" s="33" t="s">
        <v>91</v>
      </c>
      <c r="S16" s="33" t="s">
        <v>91</v>
      </c>
      <c r="T16" s="33" t="s">
        <v>91</v>
      </c>
      <c r="U16" s="33" t="s">
        <v>79</v>
      </c>
    </row>
    <row r="17" spans="1:21" ht="72">
      <c r="A17" s="282" t="s">
        <v>5369</v>
      </c>
      <c r="B17" s="282" t="s">
        <v>5338</v>
      </c>
      <c r="C17" s="282" t="s">
        <v>5340</v>
      </c>
      <c r="D17" s="282" t="s">
        <v>5339</v>
      </c>
      <c r="E17" s="33" t="s">
        <v>1309</v>
      </c>
      <c r="F17" s="139"/>
      <c r="G17" s="33" t="s">
        <v>3661</v>
      </c>
      <c r="H17" s="139"/>
      <c r="I17" s="162" t="s">
        <v>5690</v>
      </c>
      <c r="J17" s="162" t="s">
        <v>6509</v>
      </c>
      <c r="L17" s="33" t="s">
        <v>2433</v>
      </c>
      <c r="M17" s="33" t="s">
        <v>5376</v>
      </c>
      <c r="O17" s="33" t="s">
        <v>2448</v>
      </c>
      <c r="P17" s="33" t="s">
        <v>5341</v>
      </c>
      <c r="Q17" s="33" t="s">
        <v>1386</v>
      </c>
      <c r="R17" s="33" t="s">
        <v>792</v>
      </c>
      <c r="S17" s="33" t="s">
        <v>1155</v>
      </c>
      <c r="U17" s="162" t="s">
        <v>5692</v>
      </c>
    </row>
    <row r="18" spans="1:21">
      <c r="B18" s="139"/>
      <c r="C18" s="139"/>
      <c r="D18" s="139"/>
      <c r="E18" s="139"/>
      <c r="F18" s="139"/>
      <c r="G18" s="139"/>
      <c r="H18" s="139"/>
      <c r="I18" s="139"/>
      <c r="J18" s="139"/>
      <c r="P18" s="33" t="s">
        <v>5344</v>
      </c>
      <c r="Q18" s="33" t="s">
        <v>90</v>
      </c>
      <c r="R18" s="33" t="s">
        <v>92</v>
      </c>
      <c r="S18" s="33" t="s">
        <v>100</v>
      </c>
      <c r="T18" s="33" t="s">
        <v>2546</v>
      </c>
    </row>
    <row r="19" spans="1:21" ht="28.8">
      <c r="B19" s="139"/>
      <c r="C19" s="139"/>
      <c r="D19" s="139"/>
      <c r="E19" s="139"/>
      <c r="G19" s="139"/>
      <c r="H19" s="139"/>
      <c r="I19" s="139"/>
      <c r="J19" s="139"/>
      <c r="P19" s="193"/>
      <c r="Q19" s="193"/>
      <c r="R19" s="33" t="s">
        <v>1118</v>
      </c>
      <c r="S19" s="193"/>
    </row>
    <row r="20" spans="1:21" ht="43.2">
      <c r="B20" s="139"/>
      <c r="C20" s="139"/>
      <c r="D20" s="139"/>
      <c r="E20" s="139"/>
      <c r="F20" s="139"/>
      <c r="G20" s="139"/>
      <c r="H20" s="139"/>
      <c r="I20" s="139"/>
      <c r="J20" s="139"/>
      <c r="P20" s="33" t="s">
        <v>90</v>
      </c>
      <c r="Q20" s="33" t="s">
        <v>5344</v>
      </c>
      <c r="R20" s="33" t="s">
        <v>1150</v>
      </c>
      <c r="S20" s="33" t="s">
        <v>1120</v>
      </c>
      <c r="T20" s="33" t="s">
        <v>90</v>
      </c>
    </row>
    <row r="21" spans="1:21">
      <c r="B21" s="139"/>
      <c r="C21" s="139"/>
      <c r="D21" s="139"/>
      <c r="E21" s="139"/>
      <c r="F21" s="139"/>
      <c r="G21" s="139"/>
      <c r="H21" s="139"/>
      <c r="I21" s="139"/>
      <c r="J21" s="139"/>
      <c r="R21" s="33" t="s">
        <v>1168</v>
      </c>
      <c r="S21" s="33" t="s">
        <v>1168</v>
      </c>
    </row>
    <row r="22" spans="1:21">
      <c r="B22" s="139"/>
      <c r="C22" s="139"/>
      <c r="D22" s="139"/>
      <c r="E22" s="139"/>
      <c r="F22" s="139"/>
      <c r="G22" s="139"/>
      <c r="H22" s="139"/>
      <c r="I22" s="139"/>
      <c r="J22" s="139"/>
      <c r="K22" s="139"/>
      <c r="L22" s="139"/>
    </row>
    <row r="23" spans="1:21" ht="63" customHeight="1">
      <c r="B23" s="139"/>
      <c r="C23" s="139"/>
      <c r="D23" s="139"/>
      <c r="E23" s="139"/>
      <c r="F23" s="139"/>
      <c r="G23" s="139"/>
      <c r="H23" s="139"/>
      <c r="I23" s="139"/>
      <c r="J23" s="139"/>
      <c r="K23" s="139"/>
      <c r="L23" s="139"/>
    </row>
    <row r="24" spans="1:21">
      <c r="B24" s="139"/>
      <c r="C24" s="139"/>
      <c r="D24" s="139"/>
      <c r="E24" s="139"/>
      <c r="F24" s="139"/>
      <c r="G24" s="139"/>
      <c r="H24" s="139"/>
      <c r="I24" s="139"/>
      <c r="J24" s="139"/>
      <c r="K24" s="139"/>
      <c r="L24" s="139"/>
    </row>
    <row r="25" spans="1:21">
      <c r="B25" s="21"/>
      <c r="C25" s="21"/>
      <c r="D25" s="21"/>
      <c r="E25" s="21"/>
      <c r="F25" s="21"/>
      <c r="G25" s="21"/>
      <c r="H25" s="21"/>
      <c r="I25" s="21"/>
      <c r="J25" s="21"/>
      <c r="K25" s="21"/>
      <c r="L25" s="21"/>
    </row>
    <row r="27" spans="1:21" ht="63" customHeight="1">
      <c r="B27" s="1683"/>
      <c r="C27" s="1683"/>
      <c r="D27" s="1683"/>
    </row>
    <row r="28" spans="1:21">
      <c r="B28" s="1683"/>
      <c r="C28" s="1683"/>
      <c r="D28" s="1683"/>
    </row>
    <row r="29" spans="1:21">
      <c r="B29" s="1683"/>
      <c r="C29" s="1683"/>
      <c r="D29" s="1683"/>
    </row>
    <row r="30" spans="1:21">
      <c r="B30" s="1683"/>
      <c r="C30" s="1683"/>
      <c r="D30" s="1683"/>
    </row>
    <row r="31" spans="1:21">
      <c r="B31" s="1683"/>
      <c r="C31" s="1683"/>
      <c r="D31" s="1683"/>
    </row>
    <row r="32" spans="1:21">
      <c r="B32" s="1683"/>
      <c r="C32" s="1683"/>
      <c r="D32" s="1683"/>
    </row>
    <row r="33" spans="1:4">
      <c r="B33" s="1683"/>
      <c r="C33" s="1683"/>
      <c r="D33" s="1683"/>
    </row>
    <row r="34" spans="1:4">
      <c r="B34" s="1683"/>
      <c r="C34" s="1683"/>
      <c r="D34" s="1683"/>
    </row>
    <row r="35" spans="1:4">
      <c r="B35" s="1683"/>
      <c r="C35" s="1683"/>
      <c r="D35" s="1683"/>
    </row>
    <row r="36" spans="1:4" ht="15.6">
      <c r="A36" s="1682"/>
      <c r="B36" s="1683"/>
      <c r="C36" s="1683"/>
      <c r="D36" s="1683"/>
    </row>
    <row r="37" spans="1:4" ht="15.6">
      <c r="A37" s="1682"/>
      <c r="B37" s="1683"/>
      <c r="C37" s="1683"/>
      <c r="D37" s="1683"/>
    </row>
    <row r="38" spans="1:4" ht="15.6">
      <c r="A38" s="1682"/>
      <c r="B38" s="1683"/>
      <c r="C38" s="1683"/>
      <c r="D38" s="1683"/>
    </row>
    <row r="39" spans="1:4" ht="15.6">
      <c r="A39" s="1682"/>
      <c r="B39" s="1683"/>
      <c r="C39" s="1683"/>
      <c r="D39" s="1683"/>
    </row>
    <row r="40" spans="1:4" ht="15.6">
      <c r="A40" s="1682"/>
      <c r="B40" s="1683"/>
      <c r="C40" s="1683"/>
      <c r="D40" s="1683"/>
    </row>
    <row r="41" spans="1:4" ht="15.6">
      <c r="A41" s="1682"/>
      <c r="B41" s="1683"/>
      <c r="C41" s="1683"/>
      <c r="D41" s="1683"/>
    </row>
    <row r="42" spans="1:4" ht="15.6">
      <c r="A42" s="1682"/>
      <c r="B42" s="1683"/>
      <c r="C42" s="1683"/>
      <c r="D42" s="1683"/>
    </row>
    <row r="43" spans="1:4" ht="15.6">
      <c r="A43" s="1682"/>
      <c r="B43" s="1683"/>
      <c r="C43" s="1683"/>
      <c r="D43" s="1683"/>
    </row>
    <row r="44" spans="1:4" ht="15.6">
      <c r="A44" s="1682"/>
      <c r="B44" s="1683"/>
      <c r="C44" s="1683"/>
      <c r="D44" s="1683"/>
    </row>
    <row r="45" spans="1:4" ht="15.6" customHeight="1">
      <c r="A45" s="1682"/>
      <c r="B45" s="1683"/>
      <c r="C45" s="1683"/>
      <c r="D45" s="1683"/>
    </row>
    <row r="46" spans="1:4" ht="15.6">
      <c r="A46" s="1682"/>
      <c r="B46" s="1683"/>
      <c r="C46" s="1683"/>
      <c r="D46" s="1683"/>
    </row>
    <row r="47" spans="1:4" ht="15.6">
      <c r="A47" s="1682"/>
      <c r="B47" s="1683"/>
      <c r="C47" s="1683"/>
      <c r="D47" s="1683"/>
    </row>
    <row r="48" spans="1:4" ht="15.6">
      <c r="A48" s="1682"/>
      <c r="B48" s="1683"/>
      <c r="C48" s="1683"/>
      <c r="D48" s="1683"/>
    </row>
    <row r="49" spans="1:4" ht="15.6">
      <c r="A49" s="1682"/>
      <c r="B49" s="1683"/>
      <c r="C49" s="1683"/>
      <c r="D49" s="1683"/>
    </row>
    <row r="50" spans="1:4" ht="15.6">
      <c r="A50" s="1682"/>
      <c r="B50" s="1683"/>
      <c r="C50" s="1683"/>
      <c r="D50" s="1683"/>
    </row>
    <row r="51" spans="1:4">
      <c r="B51" s="1683"/>
      <c r="C51" s="1683"/>
      <c r="D51" s="1683"/>
    </row>
    <row r="52" spans="1:4">
      <c r="B52" s="1683"/>
      <c r="C52" s="1683"/>
      <c r="D52" s="1683"/>
    </row>
    <row r="53" spans="1:4">
      <c r="B53" s="1683"/>
      <c r="C53" s="1683"/>
      <c r="D53" s="1683"/>
    </row>
    <row r="54" spans="1:4">
      <c r="B54" s="1683"/>
      <c r="C54" s="1683"/>
      <c r="D54" s="1683"/>
    </row>
    <row r="55" spans="1:4">
      <c r="B55" s="1683"/>
      <c r="C55" s="1683"/>
      <c r="D55" s="1683"/>
    </row>
    <row r="56" spans="1:4">
      <c r="B56" s="1683"/>
      <c r="C56" s="1683"/>
      <c r="D56" s="1683"/>
    </row>
    <row r="57" spans="1:4">
      <c r="B57" s="1683"/>
      <c r="C57" s="1683"/>
      <c r="D57" s="1683"/>
    </row>
    <row r="58" spans="1:4">
      <c r="B58" s="1683"/>
      <c r="C58" s="1683"/>
      <c r="D58" s="1683"/>
    </row>
    <row r="59" spans="1:4">
      <c r="B59" s="1683"/>
      <c r="C59" s="1683"/>
      <c r="D59" s="1683"/>
    </row>
    <row r="60" spans="1:4">
      <c r="B60" s="1683"/>
      <c r="C60" s="1683"/>
      <c r="D60" s="1683"/>
    </row>
    <row r="61" spans="1:4">
      <c r="B61" s="1683"/>
      <c r="C61" s="1683"/>
      <c r="D61" s="1683"/>
    </row>
    <row r="62" spans="1:4">
      <c r="B62" s="1683"/>
      <c r="C62" s="1683"/>
      <c r="D62" s="1683"/>
    </row>
    <row r="63" spans="1:4">
      <c r="B63" s="1683"/>
      <c r="C63" s="1683"/>
      <c r="D63" s="1683"/>
    </row>
    <row r="64" spans="1:4">
      <c r="B64" s="1683"/>
      <c r="C64" s="1683"/>
      <c r="D64" s="1683"/>
    </row>
    <row r="65" spans="2:4">
      <c r="B65" s="1683"/>
      <c r="C65" s="1683"/>
      <c r="D65" s="1683"/>
    </row>
    <row r="66" spans="2:4">
      <c r="B66" s="1683"/>
      <c r="C66" s="1683"/>
      <c r="D66" s="1683"/>
    </row>
    <row r="108" spans="4:4">
      <c r="D108" s="1683"/>
    </row>
    <row r="109" spans="4:4">
      <c r="D109" s="1683"/>
    </row>
    <row r="110" spans="4:4">
      <c r="D110" s="1683"/>
    </row>
    <row r="111" spans="4:4">
      <c r="D111" s="1683"/>
    </row>
    <row r="112" spans="4:4">
      <c r="D112" s="1683"/>
    </row>
    <row r="113" spans="1:4">
      <c r="D113" s="1683"/>
    </row>
    <row r="114" spans="1:4">
      <c r="D114" s="1683"/>
    </row>
    <row r="115" spans="1:4">
      <c r="D115" s="1683"/>
    </row>
    <row r="116" spans="1:4" ht="15.6">
      <c r="A116" s="1682"/>
      <c r="D116" s="1683"/>
    </row>
    <row r="117" spans="1:4" ht="15.6">
      <c r="A117" s="1682"/>
      <c r="D117" s="1683"/>
    </row>
    <row r="118" spans="1:4" ht="15.6">
      <c r="A118" s="1682"/>
      <c r="D118" s="1683"/>
    </row>
    <row r="119" spans="1:4" ht="15.6">
      <c r="A119" s="1682"/>
      <c r="D119" s="1683"/>
    </row>
    <row r="120" spans="1:4" ht="15.6">
      <c r="A120" s="1682"/>
      <c r="D120" s="1683"/>
    </row>
    <row r="121" spans="1:4" ht="15.6">
      <c r="A121" s="1682"/>
      <c r="D121" s="1683"/>
    </row>
    <row r="122" spans="1:4" ht="15.6">
      <c r="A122" s="1682"/>
      <c r="D122" s="1683"/>
    </row>
    <row r="123" spans="1:4" ht="15.6">
      <c r="A123" s="1682"/>
      <c r="D123" s="1683"/>
    </row>
    <row r="124" spans="1:4" ht="15.6">
      <c r="A124" s="1682"/>
      <c r="D124" s="1683"/>
    </row>
    <row r="125" spans="1:4" ht="15.6" customHeight="1">
      <c r="A125" s="1682"/>
      <c r="D125" s="1683"/>
    </row>
    <row r="126" spans="1:4" ht="15.6">
      <c r="A126" s="1682"/>
      <c r="D126" s="1683"/>
    </row>
    <row r="127" spans="1:4" ht="15.6">
      <c r="A127" s="1682"/>
      <c r="D127" s="1683"/>
    </row>
    <row r="128" spans="1:4" ht="15.6">
      <c r="A128" s="1682"/>
      <c r="D128" s="1683"/>
    </row>
    <row r="129" spans="1:4" ht="15.6">
      <c r="A129" s="1682"/>
      <c r="D129" s="1683"/>
    </row>
    <row r="130" spans="1:4" ht="15.6">
      <c r="A130" s="1682"/>
      <c r="D130" s="1683"/>
    </row>
  </sheetData>
  <mergeCells count="13">
    <mergeCell ref="K11:T11"/>
    <mergeCell ref="U11:U13"/>
    <mergeCell ref="K12:K13"/>
    <mergeCell ref="L12:M12"/>
    <mergeCell ref="N12:S12"/>
    <mergeCell ref="A11:A13"/>
    <mergeCell ref="I12:I13"/>
    <mergeCell ref="J12:J13"/>
    <mergeCell ref="E12:H12"/>
    <mergeCell ref="E11:J11"/>
    <mergeCell ref="B11:B13"/>
    <mergeCell ref="C11:C13"/>
    <mergeCell ref="D11:D13"/>
  </mergeCells>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95">
    <tabColor rgb="FF00B0F0"/>
  </sheetPr>
  <dimension ref="A1:Z53"/>
  <sheetViews>
    <sheetView showGridLines="0" topLeftCell="P1" zoomScale="80" zoomScaleNormal="80" workbookViewId="0"/>
  </sheetViews>
  <sheetFormatPr defaultColWidth="10.6640625" defaultRowHeight="14.4"/>
  <cols>
    <col min="1" max="1" width="18.6640625" customWidth="1"/>
    <col min="2" max="7" width="21.5546875" customWidth="1"/>
    <col min="8" max="26" width="20.6640625" customWidth="1"/>
  </cols>
  <sheetData>
    <row r="1" spans="1:24">
      <c r="A1" s="1" t="s">
        <v>1650</v>
      </c>
    </row>
    <row r="2" spans="1:24">
      <c r="A2" s="1007" t="s">
        <v>5638</v>
      </c>
    </row>
    <row r="4" spans="1:24">
      <c r="A4" s="1" t="s">
        <v>5371</v>
      </c>
    </row>
    <row r="5" spans="1:24">
      <c r="A5" s="1147" t="s">
        <v>109</v>
      </c>
    </row>
    <row r="6" spans="1:24">
      <c r="A6" s="1161" t="s">
        <v>5698</v>
      </c>
    </row>
    <row r="7" spans="1:24">
      <c r="A7" s="1"/>
    </row>
    <row r="8" spans="1:24">
      <c r="A8" s="1007" t="s">
        <v>5638</v>
      </c>
    </row>
    <row r="10" spans="1:24">
      <c r="A10" s="2234" t="s">
        <v>152</v>
      </c>
      <c r="B10" s="2267" t="s">
        <v>6309</v>
      </c>
      <c r="C10" s="2267" t="s">
        <v>5639</v>
      </c>
      <c r="D10" s="2267" t="s">
        <v>6480</v>
      </c>
      <c r="E10" s="2265" t="s">
        <v>5612</v>
      </c>
      <c r="F10" s="2266"/>
      <c r="G10" s="2266"/>
      <c r="H10" s="2266"/>
      <c r="I10" s="2266"/>
      <c r="J10" s="2246"/>
      <c r="K10" s="2245" t="s">
        <v>5598</v>
      </c>
      <c r="L10" s="2248"/>
      <c r="M10" s="2245" t="s">
        <v>5599</v>
      </c>
      <c r="N10" s="2258"/>
      <c r="O10" s="2258"/>
      <c r="P10" s="2258"/>
      <c r="Q10" s="2258"/>
      <c r="R10" s="2266"/>
      <c r="S10" s="2266"/>
      <c r="T10" s="2266"/>
      <c r="U10" s="2248"/>
      <c r="V10" s="1790"/>
      <c r="W10" s="2247" t="s">
        <v>5600</v>
      </c>
    </row>
    <row r="11" spans="1:24" ht="14.7" customHeight="1">
      <c r="A11" s="2234"/>
      <c r="B11" s="2267"/>
      <c r="C11" s="2267"/>
      <c r="D11" s="2267"/>
      <c r="E11" s="2262" t="s">
        <v>5611</v>
      </c>
      <c r="F11" s="2263"/>
      <c r="G11" s="2263"/>
      <c r="H11" s="2264"/>
      <c r="I11" s="2190" t="s">
        <v>5596</v>
      </c>
      <c r="J11" s="2190" t="s">
        <v>5597</v>
      </c>
      <c r="K11" s="2247" t="s">
        <v>5601</v>
      </c>
      <c r="L11" s="2247"/>
      <c r="M11" s="2245" t="s">
        <v>5635</v>
      </c>
      <c r="N11" s="2248"/>
      <c r="O11" s="2245" t="s">
        <v>5603</v>
      </c>
      <c r="P11" s="2258"/>
      <c r="Q11" s="2248"/>
      <c r="R11" s="1794"/>
      <c r="S11" s="2245" t="s">
        <v>5604</v>
      </c>
      <c r="T11" s="2266"/>
      <c r="U11" s="2246"/>
      <c r="V11" s="1790"/>
      <c r="W11" s="2247"/>
    </row>
    <row r="12" spans="1:24" ht="28.8">
      <c r="A12" s="2234"/>
      <c r="B12" s="2267"/>
      <c r="C12" s="2267"/>
      <c r="D12" s="2267"/>
      <c r="E12" s="1793" t="s">
        <v>6312</v>
      </c>
      <c r="F12" s="1793" t="s">
        <v>5634</v>
      </c>
      <c r="G12" s="1793" t="s">
        <v>6311</v>
      </c>
      <c r="H12" s="1793" t="s">
        <v>6310</v>
      </c>
      <c r="I12" s="2268"/>
      <c r="J12" s="2268"/>
      <c r="K12" s="1793" t="s">
        <v>5898</v>
      </c>
      <c r="L12" s="1793" t="s">
        <v>5899</v>
      </c>
      <c r="M12" s="1793" t="s">
        <v>5617</v>
      </c>
      <c r="N12" s="1793" t="s">
        <v>5636</v>
      </c>
      <c r="O12" s="1793" t="s">
        <v>5335</v>
      </c>
      <c r="P12" s="1793" t="s">
        <v>5637</v>
      </c>
      <c r="Q12" s="1793" t="s">
        <v>5151</v>
      </c>
      <c r="R12" s="1793" t="s">
        <v>6308</v>
      </c>
      <c r="S12" s="1793" t="s">
        <v>6242</v>
      </c>
      <c r="T12" s="1793" t="s">
        <v>6243</v>
      </c>
      <c r="U12" s="1793" t="s">
        <v>6244</v>
      </c>
      <c r="V12" s="1793" t="s">
        <v>164</v>
      </c>
      <c r="W12" s="2247"/>
    </row>
    <row r="13" spans="1:24">
      <c r="A13" s="1171" t="s">
        <v>1304</v>
      </c>
      <c r="B13" s="1338" t="s">
        <v>13</v>
      </c>
      <c r="C13" s="1338" t="s">
        <v>107</v>
      </c>
      <c r="D13" s="1338" t="s">
        <v>86</v>
      </c>
      <c r="E13" s="1338" t="s">
        <v>89</v>
      </c>
      <c r="F13" s="1338" t="s">
        <v>88</v>
      </c>
      <c r="G13" s="1338" t="s">
        <v>87</v>
      </c>
      <c r="H13" s="1338" t="s">
        <v>85</v>
      </c>
      <c r="I13" s="1338" t="s">
        <v>84</v>
      </c>
      <c r="J13" s="1338" t="s">
        <v>83</v>
      </c>
      <c r="K13" s="1338" t="s">
        <v>82</v>
      </c>
      <c r="L13" s="1338" t="s">
        <v>81</v>
      </c>
      <c r="M13" s="1338" t="s">
        <v>80</v>
      </c>
      <c r="N13" s="1338" t="s">
        <v>137</v>
      </c>
      <c r="O13" s="1338" t="s">
        <v>136</v>
      </c>
      <c r="P13" s="1791" t="s">
        <v>135</v>
      </c>
      <c r="Q13" s="1791" t="s">
        <v>134</v>
      </c>
      <c r="R13" s="1791" t="s">
        <v>151</v>
      </c>
      <c r="S13" s="1791" t="s">
        <v>150</v>
      </c>
      <c r="T13" s="1792" t="s">
        <v>148</v>
      </c>
      <c r="U13" s="1791" t="s">
        <v>133</v>
      </c>
      <c r="V13" s="1791" t="s">
        <v>128</v>
      </c>
      <c r="W13" s="1791" t="s">
        <v>127</v>
      </c>
      <c r="X13" s="21"/>
    </row>
    <row r="14" spans="1:24">
      <c r="A14" s="1172"/>
      <c r="B14" s="1333"/>
      <c r="C14" s="1333"/>
      <c r="D14" s="1333"/>
      <c r="E14" s="1333"/>
      <c r="F14" s="1333"/>
      <c r="G14" s="1333"/>
      <c r="H14" s="1333"/>
      <c r="I14" s="1333"/>
      <c r="J14" s="1333"/>
      <c r="K14" s="1313"/>
      <c r="L14" s="1313"/>
      <c r="M14" s="1313"/>
      <c r="N14" s="1313"/>
      <c r="O14" s="1313"/>
      <c r="P14" s="1333"/>
      <c r="Q14" s="1333"/>
      <c r="R14" s="1333"/>
      <c r="S14" s="1333"/>
      <c r="T14" s="1333"/>
      <c r="U14" s="1333"/>
      <c r="V14" s="1333"/>
      <c r="W14" s="1333"/>
      <c r="X14" s="21"/>
    </row>
    <row r="15" spans="1:24" ht="57.6">
      <c r="A15" s="166" t="s">
        <v>350</v>
      </c>
      <c r="B15" s="282" t="s">
        <v>348</v>
      </c>
      <c r="C15" s="282" t="s">
        <v>348</v>
      </c>
      <c r="D15" s="282" t="s">
        <v>348</v>
      </c>
      <c r="E15" s="33" t="s">
        <v>79</v>
      </c>
      <c r="F15" s="162" t="s">
        <v>5699</v>
      </c>
      <c r="G15" s="33" t="s">
        <v>79</v>
      </c>
      <c r="H15" s="162" t="s">
        <v>5702</v>
      </c>
      <c r="I15" s="33" t="s">
        <v>79</v>
      </c>
      <c r="J15" s="33" t="s">
        <v>79</v>
      </c>
      <c r="K15" s="162" t="s">
        <v>5703</v>
      </c>
      <c r="L15" s="33" t="s">
        <v>5368</v>
      </c>
      <c r="M15" s="33" t="s">
        <v>78</v>
      </c>
      <c r="N15" s="33" t="s">
        <v>78</v>
      </c>
      <c r="O15" s="33" t="s">
        <v>5054</v>
      </c>
      <c r="P15" s="33" t="s">
        <v>91</v>
      </c>
      <c r="Q15" s="33" t="s">
        <v>91</v>
      </c>
      <c r="R15" s="12" t="s">
        <v>91</v>
      </c>
      <c r="S15" s="27" t="s">
        <v>91</v>
      </c>
      <c r="T15" s="4" t="s">
        <v>91</v>
      </c>
      <c r="U15" s="33" t="s">
        <v>91</v>
      </c>
      <c r="V15" s="162" t="s">
        <v>6443</v>
      </c>
      <c r="W15" s="33" t="s">
        <v>79</v>
      </c>
    </row>
    <row r="16" spans="1:24" ht="72">
      <c r="A16" s="282" t="s">
        <v>5375</v>
      </c>
      <c r="B16" s="282" t="s">
        <v>5338</v>
      </c>
      <c r="C16" s="282" t="s">
        <v>5339</v>
      </c>
      <c r="D16" s="282" t="s">
        <v>5340</v>
      </c>
      <c r="E16" s="33" t="s">
        <v>3661</v>
      </c>
      <c r="F16" s="139"/>
      <c r="G16" s="33" t="s">
        <v>1309</v>
      </c>
      <c r="H16" s="139"/>
      <c r="I16" s="162" t="s">
        <v>5690</v>
      </c>
      <c r="J16" s="162" t="s">
        <v>6509</v>
      </c>
      <c r="M16" s="33" t="s">
        <v>2566</v>
      </c>
      <c r="N16" s="33" t="s">
        <v>2567</v>
      </c>
      <c r="P16" s="33" t="s">
        <v>5113</v>
      </c>
      <c r="Q16" s="33" t="s">
        <v>1327</v>
      </c>
      <c r="R16" s="12" t="s">
        <v>90</v>
      </c>
      <c r="S16" s="27" t="s">
        <v>6510</v>
      </c>
      <c r="T16" s="4" t="s">
        <v>112</v>
      </c>
      <c r="U16" s="12" t="s">
        <v>90</v>
      </c>
      <c r="V16" s="12"/>
      <c r="W16" s="162" t="s">
        <v>5692</v>
      </c>
    </row>
    <row r="17" spans="2:26" ht="43.2">
      <c r="B17" s="139"/>
      <c r="C17" s="139"/>
      <c r="D17" s="139"/>
      <c r="E17" s="139"/>
      <c r="F17" s="139"/>
      <c r="G17" s="139"/>
      <c r="H17" s="139"/>
      <c r="I17" s="139"/>
      <c r="J17" s="139"/>
      <c r="P17" s="33" t="s">
        <v>5120</v>
      </c>
      <c r="Q17" s="12" t="s">
        <v>5704</v>
      </c>
      <c r="R17" s="12" t="s">
        <v>100</v>
      </c>
      <c r="S17" s="12" t="s">
        <v>5344</v>
      </c>
      <c r="T17" s="27" t="s">
        <v>115</v>
      </c>
      <c r="U17" s="4" t="s">
        <v>1189</v>
      </c>
    </row>
    <row r="18" spans="2:26">
      <c r="B18" s="139"/>
      <c r="C18" s="139"/>
      <c r="D18" s="139"/>
      <c r="E18" s="139"/>
      <c r="F18" s="139"/>
      <c r="G18" s="139"/>
      <c r="H18" s="139"/>
      <c r="I18" s="139"/>
      <c r="J18" s="139"/>
      <c r="P18" s="33" t="s">
        <v>90</v>
      </c>
      <c r="Q18" s="33" t="s">
        <v>90</v>
      </c>
      <c r="R18" s="33"/>
      <c r="S18" s="27" t="s">
        <v>130</v>
      </c>
      <c r="T18" s="33"/>
      <c r="U18" s="253" t="s">
        <v>130</v>
      </c>
      <c r="V18" s="12"/>
    </row>
    <row r="19" spans="2:26" ht="43.2">
      <c r="B19" s="139"/>
      <c r="C19" s="139"/>
      <c r="D19" s="139"/>
      <c r="E19" s="139"/>
      <c r="F19" s="139"/>
      <c r="G19" s="139"/>
      <c r="H19" s="139"/>
      <c r="I19" s="139"/>
      <c r="J19" s="139"/>
      <c r="K19" s="139"/>
      <c r="L19" s="139"/>
      <c r="R19" s="12" t="s">
        <v>2143</v>
      </c>
      <c r="S19" s="27" t="s">
        <v>6511</v>
      </c>
      <c r="T19" s="27" t="s">
        <v>113</v>
      </c>
      <c r="U19" s="27" t="s">
        <v>115</v>
      </c>
    </row>
    <row r="20" spans="2:26" ht="72">
      <c r="B20" s="139"/>
      <c r="C20" s="139"/>
      <c r="D20" s="139"/>
      <c r="E20" s="139"/>
      <c r="F20" s="139"/>
      <c r="G20" s="139"/>
      <c r="H20" s="139"/>
      <c r="I20" s="139"/>
      <c r="J20" s="139"/>
      <c r="K20" s="139"/>
      <c r="L20" s="139"/>
      <c r="R20" s="12" t="s">
        <v>340</v>
      </c>
      <c r="S20" s="12" t="s">
        <v>90</v>
      </c>
      <c r="T20" s="27"/>
    </row>
    <row r="21" spans="2:26">
      <c r="B21" s="21"/>
      <c r="C21" s="21"/>
      <c r="D21" s="21"/>
      <c r="E21" s="21"/>
      <c r="F21" s="21"/>
      <c r="G21" s="21"/>
      <c r="H21" s="21"/>
      <c r="I21" s="21"/>
      <c r="J21" s="21"/>
      <c r="K21" s="21"/>
      <c r="L21" s="21"/>
      <c r="R21" s="257" t="s">
        <v>93</v>
      </c>
      <c r="U21" s="27"/>
    </row>
    <row r="22" spans="2:26" ht="40.950000000000003" customHeight="1">
      <c r="K22" s="21"/>
      <c r="L22" s="21"/>
    </row>
    <row r="23" spans="2:26">
      <c r="K23" s="21"/>
      <c r="L23" s="21"/>
    </row>
    <row r="24" spans="2:26">
      <c r="K24" s="21"/>
      <c r="L24" s="21"/>
    </row>
    <row r="25" spans="2:26">
      <c r="K25" s="21"/>
      <c r="L25" s="21"/>
    </row>
    <row r="27" spans="2:26">
      <c r="P27" s="42"/>
      <c r="Q27" s="35"/>
      <c r="X27" s="47"/>
    </row>
    <row r="28" spans="2:26">
      <c r="Z28" s="173"/>
    </row>
    <row r="31" spans="2:26">
      <c r="G31" s="193"/>
      <c r="H31" s="193"/>
    </row>
    <row r="32" spans="2:26">
      <c r="G32" s="33"/>
      <c r="H32" s="33"/>
    </row>
    <row r="35" spans="23:23">
      <c r="W35" s="31"/>
    </row>
    <row r="38" spans="23:23" ht="14.4" customHeight="1"/>
    <row r="39" spans="23:23" ht="15" customHeight="1"/>
    <row r="40" spans="23:23" ht="14.4" customHeight="1"/>
    <row r="41" spans="23:23" ht="15" customHeight="1"/>
    <row r="44" spans="23:23" ht="14.4" customHeight="1"/>
    <row r="45" spans="23:23" ht="15" customHeight="1"/>
    <row r="46" spans="23:23" ht="16.2" customHeight="1"/>
    <row r="47" spans="23:23" ht="15" customHeight="1"/>
    <row r="48" spans="23:23" ht="14.4" customHeight="1"/>
    <row r="49" ht="15" customHeight="1"/>
    <row r="52" ht="14.4" customHeight="1"/>
    <row r="53" ht="15" customHeight="1"/>
  </sheetData>
  <mergeCells count="15">
    <mergeCell ref="A10:A12"/>
    <mergeCell ref="E11:H11"/>
    <mergeCell ref="I11:I12"/>
    <mergeCell ref="J11:J12"/>
    <mergeCell ref="E10:J10"/>
    <mergeCell ref="D10:D12"/>
    <mergeCell ref="C10:C12"/>
    <mergeCell ref="B10:B12"/>
    <mergeCell ref="K10:L10"/>
    <mergeCell ref="M10:U10"/>
    <mergeCell ref="W10:W12"/>
    <mergeCell ref="K11:L11"/>
    <mergeCell ref="M11:N11"/>
    <mergeCell ref="O11:Q11"/>
    <mergeCell ref="S11:U11"/>
  </mergeCells>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7">
    <tabColor rgb="FF00B0F0"/>
  </sheetPr>
  <dimension ref="A1:P21"/>
  <sheetViews>
    <sheetView showGridLines="0" zoomScale="80" zoomScaleNormal="80" workbookViewId="0"/>
  </sheetViews>
  <sheetFormatPr defaultColWidth="10.6640625" defaultRowHeight="14.4"/>
  <cols>
    <col min="1" max="1" width="17" customWidth="1"/>
    <col min="2" max="7" width="21.5546875" customWidth="1"/>
    <col min="8" max="22" width="20.6640625" customWidth="1"/>
  </cols>
  <sheetData>
    <row r="1" spans="1:16">
      <c r="A1" s="1" t="s">
        <v>5644</v>
      </c>
    </row>
    <row r="2" spans="1:16">
      <c r="A2" s="39" t="s">
        <v>5645</v>
      </c>
    </row>
    <row r="3" spans="1:16">
      <c r="A3" s="39"/>
    </row>
    <row r="4" spans="1:16">
      <c r="A4" s="1" t="s">
        <v>5646</v>
      </c>
    </row>
    <row r="5" spans="1:16">
      <c r="A5" s="1147" t="s">
        <v>109</v>
      </c>
    </row>
    <row r="6" spans="1:16">
      <c r="A6" s="1161" t="s">
        <v>5727</v>
      </c>
    </row>
    <row r="7" spans="1:16">
      <c r="A7" s="1"/>
    </row>
    <row r="8" spans="1:16">
      <c r="A8" s="39" t="s">
        <v>5645</v>
      </c>
    </row>
    <row r="9" spans="1:16">
      <c r="K9" s="21"/>
      <c r="L9" s="21"/>
    </row>
    <row r="10" spans="1:16" ht="14.7" customHeight="1">
      <c r="A10" s="2269" t="s">
        <v>152</v>
      </c>
      <c r="B10" s="2186" t="s">
        <v>5621</v>
      </c>
      <c r="C10" s="2186" t="s">
        <v>5647</v>
      </c>
      <c r="D10" s="2186" t="s">
        <v>5649</v>
      </c>
      <c r="E10" s="2262" t="s">
        <v>5611</v>
      </c>
      <c r="F10" s="2263"/>
      <c r="G10" s="2263"/>
      <c r="H10" s="2264"/>
      <c r="I10" s="2186" t="s">
        <v>5596</v>
      </c>
      <c r="J10" s="2186" t="s">
        <v>5597</v>
      </c>
      <c r="K10" s="2245" t="s">
        <v>5598</v>
      </c>
      <c r="L10" s="2248"/>
      <c r="M10" s="2245" t="s">
        <v>5599</v>
      </c>
      <c r="N10" s="2258"/>
      <c r="O10" s="2258"/>
      <c r="P10" s="2186" t="s">
        <v>5600</v>
      </c>
    </row>
    <row r="11" spans="1:16" ht="28.8">
      <c r="A11" s="2270"/>
      <c r="B11" s="2186"/>
      <c r="C11" s="2186"/>
      <c r="D11" s="2186"/>
      <c r="E11" s="1338" t="s">
        <v>5641</v>
      </c>
      <c r="F11" s="1339" t="s">
        <v>5642</v>
      </c>
      <c r="G11" s="1339" t="s">
        <v>5648</v>
      </c>
      <c r="H11" s="1339" t="s">
        <v>5650</v>
      </c>
      <c r="I11" s="2186"/>
      <c r="J11" s="2186"/>
      <c r="K11" s="1793" t="s">
        <v>5898</v>
      </c>
      <c r="L11" s="1793" t="s">
        <v>5899</v>
      </c>
      <c r="M11" s="1339" t="s">
        <v>5335</v>
      </c>
      <c r="N11" s="1338" t="s">
        <v>5643</v>
      </c>
      <c r="O11" s="1339" t="s">
        <v>3588</v>
      </c>
      <c r="P11" s="2186"/>
    </row>
    <row r="12" spans="1:16">
      <c r="A12" s="1171" t="s">
        <v>1304</v>
      </c>
      <c r="B12" s="1338" t="s">
        <v>13</v>
      </c>
      <c r="C12" s="1338" t="s">
        <v>107</v>
      </c>
      <c r="D12" s="1338" t="s">
        <v>86</v>
      </c>
      <c r="E12" s="1338" t="s">
        <v>89</v>
      </c>
      <c r="F12" s="1338" t="s">
        <v>88</v>
      </c>
      <c r="G12" s="1338" t="s">
        <v>87</v>
      </c>
      <c r="H12" s="1338" t="s">
        <v>85</v>
      </c>
      <c r="I12" s="1338" t="s">
        <v>84</v>
      </c>
      <c r="J12" s="1338" t="s">
        <v>83</v>
      </c>
      <c r="K12" s="1338" t="s">
        <v>82</v>
      </c>
      <c r="L12" s="1338" t="s">
        <v>81</v>
      </c>
      <c r="M12" s="1338" t="s">
        <v>80</v>
      </c>
      <c r="N12" s="1338" t="s">
        <v>137</v>
      </c>
      <c r="O12" s="1338" t="s">
        <v>136</v>
      </c>
      <c r="P12" s="1338" t="s">
        <v>135</v>
      </c>
    </row>
    <row r="13" spans="1:16">
      <c r="A13" s="1172"/>
      <c r="B13" s="1333"/>
      <c r="C13" s="1333"/>
      <c r="D13" s="1333"/>
      <c r="E13" s="1333"/>
      <c r="F13" s="1333"/>
      <c r="G13" s="1333"/>
      <c r="H13" s="1333"/>
      <c r="I13" s="1333"/>
      <c r="J13" s="1333"/>
      <c r="K13" s="1313"/>
      <c r="L13" s="1313"/>
      <c r="M13" s="1313"/>
      <c r="N13" s="1313"/>
      <c r="O13" s="1313"/>
      <c r="P13" s="1313"/>
    </row>
    <row r="14" spans="1:16" ht="57.6">
      <c r="A14" s="166" t="s">
        <v>350</v>
      </c>
      <c r="B14" s="282" t="s">
        <v>348</v>
      </c>
      <c r="C14" s="282" t="s">
        <v>348</v>
      </c>
      <c r="D14" s="282" t="s">
        <v>348</v>
      </c>
      <c r="E14" s="33" t="s">
        <v>79</v>
      </c>
      <c r="F14" s="162" t="s">
        <v>5708</v>
      </c>
      <c r="G14" s="33" t="s">
        <v>79</v>
      </c>
      <c r="H14" s="162" t="s">
        <v>5710</v>
      </c>
      <c r="I14" s="33" t="s">
        <v>79</v>
      </c>
      <c r="J14" s="33" t="s">
        <v>79</v>
      </c>
      <c r="K14" s="162" t="s">
        <v>5711</v>
      </c>
      <c r="L14" s="162" t="s">
        <v>5712</v>
      </c>
      <c r="M14" s="33" t="s">
        <v>143</v>
      </c>
      <c r="N14" s="33" t="s">
        <v>78</v>
      </c>
      <c r="O14" s="33" t="s">
        <v>91</v>
      </c>
      <c r="P14" s="33" t="s">
        <v>79</v>
      </c>
    </row>
    <row r="15" spans="1:16" ht="57.6">
      <c r="A15" s="1741" t="s">
        <v>6432</v>
      </c>
      <c r="B15" s="282" t="s">
        <v>5338</v>
      </c>
      <c r="C15" s="1377" t="s">
        <v>5706</v>
      </c>
      <c r="D15" s="1377" t="s">
        <v>5707</v>
      </c>
      <c r="E15" s="162" t="s">
        <v>5705</v>
      </c>
      <c r="F15" s="93"/>
      <c r="G15" s="162" t="s">
        <v>5709</v>
      </c>
      <c r="H15" s="93"/>
      <c r="I15" s="162" t="s">
        <v>5690</v>
      </c>
      <c r="J15" s="162" t="s">
        <v>6509</v>
      </c>
      <c r="N15" s="33" t="s">
        <v>2433</v>
      </c>
      <c r="O15" s="33" t="s">
        <v>5341</v>
      </c>
      <c r="P15" s="162" t="s">
        <v>5692</v>
      </c>
    </row>
    <row r="16" spans="1:16">
      <c r="B16" s="93"/>
      <c r="C16" s="93"/>
      <c r="D16" s="93"/>
      <c r="E16" s="93"/>
      <c r="F16" s="93"/>
      <c r="G16" s="93"/>
      <c r="H16" s="93"/>
      <c r="I16" s="93"/>
      <c r="J16" s="93"/>
      <c r="O16" s="33" t="s">
        <v>5344</v>
      </c>
    </row>
    <row r="17" spans="2:15">
      <c r="B17" s="93"/>
      <c r="C17" s="93"/>
      <c r="D17" s="93"/>
      <c r="E17" s="93"/>
      <c r="F17" s="93"/>
      <c r="G17" s="93"/>
      <c r="H17" s="93"/>
      <c r="I17" s="93"/>
      <c r="J17" s="93"/>
      <c r="O17" s="193"/>
    </row>
    <row r="18" spans="2:15">
      <c r="B18" s="93"/>
      <c r="C18" s="93"/>
      <c r="D18" s="93"/>
      <c r="E18" s="93"/>
      <c r="F18" s="93"/>
      <c r="G18" s="93"/>
      <c r="H18" s="93"/>
      <c r="I18" s="93"/>
      <c r="J18" s="93"/>
      <c r="O18" s="33" t="s">
        <v>90</v>
      </c>
    </row>
    <row r="19" spans="2:15">
      <c r="B19" s="93"/>
      <c r="C19" s="93"/>
      <c r="D19" s="93"/>
      <c r="E19" s="93"/>
      <c r="F19" s="93"/>
      <c r="G19" s="93"/>
      <c r="H19" s="93"/>
      <c r="I19" s="93"/>
      <c r="J19" s="93"/>
      <c r="K19" s="93"/>
      <c r="L19" s="93"/>
    </row>
    <row r="20" spans="2:15">
      <c r="B20" s="93"/>
      <c r="C20" s="93"/>
      <c r="D20" s="93"/>
      <c r="E20" s="93"/>
      <c r="F20" s="93"/>
      <c r="G20" s="93"/>
      <c r="H20" s="93"/>
      <c r="I20" s="93"/>
      <c r="J20" s="93"/>
      <c r="K20" s="93"/>
      <c r="L20" s="93"/>
    </row>
    <row r="21" spans="2:15">
      <c r="B21" s="93"/>
      <c r="C21" s="93"/>
      <c r="D21" s="93"/>
      <c r="E21" s="93"/>
      <c r="F21" s="93"/>
      <c r="G21" s="93"/>
      <c r="H21" s="93"/>
      <c r="I21" s="93"/>
      <c r="J21" s="93"/>
      <c r="K21" s="93"/>
      <c r="L21" s="93"/>
    </row>
  </sheetData>
  <mergeCells count="10">
    <mergeCell ref="A10:A11"/>
    <mergeCell ref="C10:C11"/>
    <mergeCell ref="D10:D11"/>
    <mergeCell ref="E10:H10"/>
    <mergeCell ref="B10:B11"/>
    <mergeCell ref="I10:I11"/>
    <mergeCell ref="J10:J11"/>
    <mergeCell ref="K10:L10"/>
    <mergeCell ref="M10:O10"/>
    <mergeCell ref="P10:P1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7D845-E3C4-4BF9-ADF1-353378502015}">
  <sheetPr>
    <tabColor rgb="FFFFC000"/>
  </sheetPr>
  <dimension ref="A1:G22"/>
  <sheetViews>
    <sheetView showGridLines="0" zoomScale="85" zoomScaleNormal="85" workbookViewId="0">
      <selection activeCell="E8" sqref="E8:E20"/>
    </sheetView>
  </sheetViews>
  <sheetFormatPr defaultColWidth="9.33203125" defaultRowHeight="14.4"/>
  <cols>
    <col min="1" max="1" width="23.5546875" customWidth="1"/>
    <col min="2" max="2" width="98.6640625" bestFit="1" customWidth="1"/>
    <col min="3" max="3" width="7.44140625" bestFit="1" customWidth="1"/>
    <col min="4" max="4" width="6.33203125" bestFit="1" customWidth="1"/>
    <col min="5" max="5" width="93.5546875" bestFit="1" customWidth="1"/>
    <col min="6" max="6" width="15.6640625" customWidth="1"/>
    <col min="7" max="7" width="23.44140625" customWidth="1"/>
  </cols>
  <sheetData>
    <row r="1" spans="1:7">
      <c r="A1" s="88" t="s">
        <v>6578</v>
      </c>
    </row>
    <row r="2" spans="1:7">
      <c r="A2" s="39" t="s">
        <v>6579</v>
      </c>
      <c r="B2" s="372"/>
      <c r="C2" s="373"/>
      <c r="D2" s="374"/>
      <c r="E2" s="374"/>
      <c r="F2" s="374"/>
    </row>
    <row r="3" spans="1:7">
      <c r="B3" s="374"/>
      <c r="C3" s="374"/>
      <c r="D3" s="374"/>
      <c r="E3" s="374"/>
      <c r="F3" s="374"/>
    </row>
    <row r="4" spans="1:7">
      <c r="A4" s="88" t="s">
        <v>6580</v>
      </c>
      <c r="B4" s="374"/>
      <c r="C4" s="374"/>
      <c r="D4" s="374"/>
      <c r="E4" s="374"/>
      <c r="F4" s="374"/>
    </row>
    <row r="5" spans="1:7">
      <c r="A5" s="377"/>
      <c r="B5" s="374"/>
      <c r="C5" s="374"/>
      <c r="D5" s="374"/>
      <c r="E5" s="374"/>
      <c r="F5" s="374"/>
    </row>
    <row r="6" spans="1:7">
      <c r="A6" s="375" t="s">
        <v>1468</v>
      </c>
      <c r="B6" s="374"/>
      <c r="C6" s="374"/>
      <c r="D6" s="374"/>
      <c r="E6" s="374"/>
      <c r="F6" s="374"/>
    </row>
    <row r="7" spans="1:7">
      <c r="C7" s="377"/>
      <c r="D7" s="2308" t="s">
        <v>13</v>
      </c>
      <c r="E7" s="374"/>
      <c r="F7" s="374"/>
      <c r="G7" s="383"/>
    </row>
    <row r="8" spans="1:7">
      <c r="B8" s="2309" t="s">
        <v>1728</v>
      </c>
      <c r="C8" s="2308"/>
      <c r="D8" s="175"/>
      <c r="E8" s="374"/>
      <c r="F8" s="374"/>
      <c r="G8" s="383"/>
    </row>
    <row r="9" spans="1:7">
      <c r="B9" s="2311" t="s">
        <v>1902</v>
      </c>
      <c r="C9" s="2308" t="s">
        <v>12</v>
      </c>
      <c r="D9" s="2312"/>
      <c r="E9" s="383" t="s">
        <v>1730</v>
      </c>
      <c r="F9" s="383"/>
      <c r="G9" s="383"/>
    </row>
    <row r="10" spans="1:7">
      <c r="B10" s="2311" t="s">
        <v>6581</v>
      </c>
      <c r="C10" s="2308" t="s">
        <v>6555</v>
      </c>
      <c r="D10" s="2312"/>
      <c r="E10" s="383" t="s">
        <v>1904</v>
      </c>
      <c r="F10" s="383"/>
      <c r="G10" s="383"/>
    </row>
    <row r="11" spans="1:7">
      <c r="B11" s="2311" t="s">
        <v>1835</v>
      </c>
      <c r="C11" s="2308" t="s">
        <v>9</v>
      </c>
      <c r="D11" s="2312"/>
      <c r="E11" s="383" t="s">
        <v>1907</v>
      </c>
      <c r="F11" s="383"/>
      <c r="G11" s="383"/>
    </row>
    <row r="12" spans="1:7">
      <c r="B12" s="2311" t="s">
        <v>6576</v>
      </c>
      <c r="C12" s="2308" t="s">
        <v>6557</v>
      </c>
      <c r="D12" s="2312"/>
      <c r="E12" s="383" t="s">
        <v>1909</v>
      </c>
      <c r="F12" s="383"/>
      <c r="G12" s="383"/>
    </row>
    <row r="13" spans="1:7">
      <c r="B13" s="2311" t="s">
        <v>1745</v>
      </c>
      <c r="C13" s="2308" t="s">
        <v>64</v>
      </c>
      <c r="D13" s="2312"/>
      <c r="E13" s="383" t="s">
        <v>1910</v>
      </c>
      <c r="F13" s="383"/>
      <c r="G13" s="383"/>
    </row>
    <row r="14" spans="1:7">
      <c r="B14" s="2311" t="s">
        <v>1749</v>
      </c>
      <c r="C14" s="2308" t="s">
        <v>5</v>
      </c>
      <c r="D14" s="2312"/>
      <c r="E14" s="383" t="s">
        <v>1912</v>
      </c>
      <c r="F14" s="383"/>
      <c r="G14" s="383"/>
    </row>
    <row r="15" spans="1:7">
      <c r="B15" s="2311" t="s">
        <v>1836</v>
      </c>
      <c r="C15" s="2308" t="s">
        <v>60</v>
      </c>
      <c r="D15" s="2312"/>
      <c r="E15" s="383" t="s">
        <v>1915</v>
      </c>
      <c r="F15" s="383"/>
      <c r="G15" s="383"/>
    </row>
    <row r="16" spans="1:7">
      <c r="B16" s="2311" t="s">
        <v>1837</v>
      </c>
      <c r="C16" s="2308" t="s">
        <v>3</v>
      </c>
      <c r="D16" s="2312"/>
      <c r="E16" s="383" t="s">
        <v>1917</v>
      </c>
      <c r="F16" s="383"/>
      <c r="G16" s="383"/>
    </row>
    <row r="17" spans="2:7">
      <c r="B17" s="2315" t="s">
        <v>6354</v>
      </c>
      <c r="C17" s="2308" t="s">
        <v>44</v>
      </c>
      <c r="D17" s="2312"/>
      <c r="E17" s="383" t="s">
        <v>1919</v>
      </c>
      <c r="F17" s="383"/>
      <c r="G17" s="383"/>
    </row>
    <row r="18" spans="2:7">
      <c r="B18" s="2311" t="s">
        <v>1808</v>
      </c>
      <c r="C18" s="2308" t="s">
        <v>28</v>
      </c>
      <c r="D18" s="2312"/>
      <c r="E18" s="1542" t="s">
        <v>6442</v>
      </c>
      <c r="F18" s="383"/>
      <c r="G18" s="383"/>
    </row>
    <row r="19" spans="2:7">
      <c r="B19" s="2311" t="s">
        <v>1809</v>
      </c>
      <c r="C19" s="2308" t="s">
        <v>1</v>
      </c>
      <c r="D19" s="2312"/>
      <c r="E19" s="383" t="s">
        <v>1810</v>
      </c>
      <c r="F19" s="383"/>
      <c r="G19" s="383"/>
    </row>
    <row r="20" spans="2:7">
      <c r="B20" s="2311" t="s">
        <v>6559</v>
      </c>
      <c r="C20" s="2308" t="s">
        <v>6560</v>
      </c>
      <c r="D20" s="2312"/>
      <c r="E20" s="383" t="s">
        <v>6577</v>
      </c>
      <c r="F20" s="383"/>
    </row>
    <row r="21" spans="2:7">
      <c r="F21" s="383"/>
    </row>
    <row r="22" spans="2:7">
      <c r="F22" s="387"/>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8">
    <tabColor rgb="FFFFC000"/>
  </sheetPr>
  <dimension ref="A1:AO54"/>
  <sheetViews>
    <sheetView showGridLines="0" topLeftCell="Q1" zoomScale="80" zoomScaleNormal="80" workbookViewId="0"/>
  </sheetViews>
  <sheetFormatPr defaultColWidth="11.44140625" defaultRowHeight="14.4"/>
  <cols>
    <col min="1" max="2" width="18.44140625" style="286" customWidth="1"/>
    <col min="3" max="28" width="18.44140625" style="1175" customWidth="1"/>
    <col min="29" max="30" width="18.44140625" style="286" customWidth="1"/>
    <col min="31" max="34" width="18.44140625" style="1175" customWidth="1"/>
    <col min="35" max="35" width="18.44140625" style="286" customWidth="1"/>
    <col min="36" max="36" width="18.44140625" style="1175" customWidth="1"/>
    <col min="37" max="37" width="18.44140625" style="286" customWidth="1"/>
    <col min="38" max="38" width="24" style="286" customWidth="1"/>
    <col min="39" max="39" width="12.44140625" style="164" bestFit="1" customWidth="1"/>
    <col min="40" max="40" width="13.44140625" style="164" bestFit="1" customWidth="1"/>
    <col min="41" max="41" width="15.6640625" style="286" bestFit="1" customWidth="1"/>
    <col min="42" max="44" width="21" style="286" customWidth="1"/>
    <col min="45" max="16384" width="11.44140625" style="286"/>
  </cols>
  <sheetData>
    <row r="1" spans="1:41">
      <c r="A1" s="1" t="s">
        <v>6263</v>
      </c>
    </row>
    <row r="2" spans="1:41">
      <c r="A2" s="1651" t="s">
        <v>6265</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176"/>
      <c r="AD2" s="1176"/>
      <c r="AJ2" s="1177"/>
      <c r="AK2" s="1176"/>
    </row>
    <row r="3" spans="1:41">
      <c r="A3" s="277"/>
      <c r="B3" s="194"/>
      <c r="C3" s="286"/>
      <c r="D3" s="286"/>
      <c r="E3" s="286"/>
      <c r="F3" s="286"/>
      <c r="G3" s="286"/>
      <c r="H3" s="286"/>
      <c r="I3" s="286"/>
      <c r="J3" s="286"/>
      <c r="K3" s="286"/>
      <c r="L3" s="286"/>
      <c r="M3" s="286"/>
      <c r="N3" s="286"/>
      <c r="O3" s="286"/>
      <c r="P3" s="286"/>
      <c r="Q3" s="286"/>
      <c r="R3" s="286"/>
      <c r="S3" s="286"/>
      <c r="T3" s="286"/>
      <c r="U3" s="286"/>
      <c r="V3" s="286"/>
      <c r="W3" s="286"/>
      <c r="Z3" s="286"/>
      <c r="AA3" s="286"/>
      <c r="AB3" s="286"/>
      <c r="AC3" s="1175"/>
      <c r="AD3" s="1175"/>
      <c r="AG3" s="286"/>
      <c r="AH3" s="286"/>
      <c r="AJ3" s="286"/>
      <c r="AM3" s="286"/>
      <c r="AN3" s="286"/>
    </row>
    <row r="4" spans="1:41">
      <c r="A4" s="1" t="s">
        <v>6262</v>
      </c>
      <c r="C4" s="286"/>
      <c r="D4" s="286"/>
      <c r="E4" s="286"/>
      <c r="H4" s="286"/>
      <c r="I4" s="286"/>
      <c r="J4" s="286"/>
      <c r="K4" s="286"/>
      <c r="L4" s="286"/>
      <c r="M4" s="286"/>
      <c r="N4" s="286"/>
      <c r="O4" s="286"/>
      <c r="P4" s="286"/>
      <c r="Q4" s="286"/>
      <c r="R4" s="286"/>
      <c r="S4" s="286"/>
      <c r="T4" s="286"/>
      <c r="U4" s="286"/>
      <c r="V4" s="286"/>
      <c r="W4" s="286"/>
      <c r="X4" s="286"/>
      <c r="Y4" s="286"/>
      <c r="Z4" s="286"/>
      <c r="AA4" s="286"/>
      <c r="AB4" s="286"/>
    </row>
    <row r="5" spans="1:41">
      <c r="A5" s="277"/>
      <c r="C5" s="286"/>
      <c r="D5" s="286"/>
      <c r="E5" s="286"/>
      <c r="F5" s="286"/>
      <c r="G5" s="286"/>
      <c r="H5" s="286"/>
      <c r="I5" s="286"/>
      <c r="J5" s="286"/>
    </row>
    <row r="6" spans="1:41">
      <c r="A6" s="1007" t="s">
        <v>6247</v>
      </c>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row>
    <row r="7" spans="1:41">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E7" s="286"/>
      <c r="AI7" s="1175"/>
      <c r="AJ7" s="286"/>
      <c r="AK7" s="1175"/>
      <c r="AM7" s="286"/>
      <c r="AO7" s="164"/>
    </row>
    <row r="8" spans="1:41" ht="86.4">
      <c r="A8" s="1170" t="s">
        <v>152</v>
      </c>
      <c r="B8" s="1378" t="s">
        <v>6146</v>
      </c>
      <c r="C8" s="1345" t="s">
        <v>5689</v>
      </c>
      <c r="D8" s="1343" t="s">
        <v>5377</v>
      </c>
      <c r="E8" s="1349" t="s">
        <v>5651</v>
      </c>
      <c r="F8" s="1379" t="s">
        <v>5652</v>
      </c>
      <c r="G8" s="1347" t="s">
        <v>2399</v>
      </c>
      <c r="H8" s="1347" t="s">
        <v>5378</v>
      </c>
      <c r="I8" s="1347" t="s">
        <v>1043</v>
      </c>
      <c r="J8" s="1379" t="s">
        <v>5653</v>
      </c>
      <c r="K8" s="1349" t="s">
        <v>140</v>
      </c>
      <c r="L8" s="1349" t="s">
        <v>2118</v>
      </c>
      <c r="M8" s="1349" t="s">
        <v>5654</v>
      </c>
      <c r="N8" s="1349" t="s">
        <v>96</v>
      </c>
      <c r="O8" s="1349" t="s">
        <v>2131</v>
      </c>
      <c r="P8" s="1349" t="s">
        <v>2134</v>
      </c>
      <c r="Q8" s="1349" t="s">
        <v>5713</v>
      </c>
      <c r="R8" s="1349" t="s">
        <v>6467</v>
      </c>
      <c r="S8" s="1349" t="s">
        <v>5655</v>
      </c>
      <c r="T8" s="1349" t="s">
        <v>5656</v>
      </c>
      <c r="U8" s="1349" t="s">
        <v>6468</v>
      </c>
      <c r="V8" s="1349" t="s">
        <v>6147</v>
      </c>
      <c r="W8" s="1349" t="s">
        <v>5657</v>
      </c>
      <c r="X8" s="1347" t="s">
        <v>149</v>
      </c>
      <c r="Y8" s="1347" t="s">
        <v>5658</v>
      </c>
      <c r="Z8" s="1349" t="s">
        <v>5659</v>
      </c>
      <c r="AA8" s="1349" t="s">
        <v>5660</v>
      </c>
      <c r="AB8" s="1349" t="s">
        <v>5661</v>
      </c>
      <c r="AE8" s="286"/>
      <c r="AF8" s="286"/>
      <c r="AG8" s="286"/>
      <c r="AH8" s="286"/>
      <c r="AJ8" s="286"/>
      <c r="AM8" s="286"/>
      <c r="AN8" s="286"/>
    </row>
    <row r="9" spans="1:41">
      <c r="A9" s="1171" t="s">
        <v>1304</v>
      </c>
      <c r="B9" s="1178" t="s">
        <v>89</v>
      </c>
      <c r="C9" s="1652" t="s">
        <v>80</v>
      </c>
      <c r="D9" s="1178" t="s">
        <v>13</v>
      </c>
      <c r="E9" s="1653" t="s">
        <v>2706</v>
      </c>
      <c r="F9" s="1652" t="s">
        <v>84</v>
      </c>
      <c r="G9" s="1654" t="s">
        <v>83</v>
      </c>
      <c r="H9" s="1652" t="s">
        <v>82</v>
      </c>
      <c r="I9" s="1654" t="s">
        <v>88</v>
      </c>
      <c r="J9" s="1652" t="s">
        <v>81</v>
      </c>
      <c r="K9" s="1653" t="s">
        <v>150</v>
      </c>
      <c r="L9" s="1653" t="s">
        <v>148</v>
      </c>
      <c r="M9" s="1653" t="s">
        <v>133</v>
      </c>
      <c r="N9" s="1653" t="s">
        <v>128</v>
      </c>
      <c r="O9" s="1653" t="s">
        <v>127</v>
      </c>
      <c r="P9" s="1653" t="s">
        <v>126</v>
      </c>
      <c r="Q9" s="1653" t="s">
        <v>125</v>
      </c>
      <c r="R9" s="1653" t="s">
        <v>124</v>
      </c>
      <c r="S9" s="1653" t="s">
        <v>123</v>
      </c>
      <c r="T9" s="1653" t="s">
        <v>122</v>
      </c>
      <c r="U9" s="1653" t="s">
        <v>121</v>
      </c>
      <c r="V9" s="1653" t="s">
        <v>147</v>
      </c>
      <c r="W9" s="1653" t="s">
        <v>120</v>
      </c>
      <c r="X9" s="1654" t="s">
        <v>134</v>
      </c>
      <c r="Y9" s="1652" t="s">
        <v>135</v>
      </c>
      <c r="Z9" s="1653" t="s">
        <v>146</v>
      </c>
      <c r="AA9" s="1653" t="s">
        <v>145</v>
      </c>
      <c r="AB9" s="1653" t="s">
        <v>144</v>
      </c>
      <c r="AE9" s="286"/>
      <c r="AF9" s="286"/>
      <c r="AG9" s="286"/>
      <c r="AH9" s="286"/>
      <c r="AJ9" s="286"/>
      <c r="AM9" s="286"/>
      <c r="AN9" s="286"/>
    </row>
    <row r="10" spans="1:41">
      <c r="A10" s="1172"/>
      <c r="B10" s="1179"/>
      <c r="C10" s="1179"/>
      <c r="D10" s="1179"/>
      <c r="E10" s="1313"/>
      <c r="F10" s="1313"/>
      <c r="G10" s="1313"/>
      <c r="H10" s="1313"/>
      <c r="I10" s="1313"/>
      <c r="J10" s="1313"/>
      <c r="K10" s="1313"/>
      <c r="L10" s="1313"/>
      <c r="M10" s="1313"/>
      <c r="N10" s="1313"/>
      <c r="O10" s="1313"/>
      <c r="P10" s="1313"/>
      <c r="Q10" s="1313"/>
      <c r="R10" s="1313"/>
      <c r="S10" s="1313"/>
      <c r="T10" s="1313"/>
      <c r="U10" s="1313"/>
      <c r="V10" s="1313"/>
      <c r="W10" s="1313"/>
      <c r="X10" s="1313"/>
      <c r="Y10" s="1313"/>
      <c r="Z10" s="1313"/>
      <c r="AA10" s="1313"/>
      <c r="AB10" s="1313"/>
      <c r="AE10" s="286"/>
      <c r="AF10" s="286"/>
      <c r="AG10" s="286"/>
      <c r="AH10" s="286"/>
      <c r="AJ10" s="286"/>
      <c r="AM10" s="286"/>
      <c r="AN10" s="286"/>
    </row>
    <row r="11" spans="1:41" ht="57.6">
      <c r="A11" s="166" t="s">
        <v>350</v>
      </c>
      <c r="B11" s="166" t="s">
        <v>348</v>
      </c>
      <c r="C11" s="166" t="s">
        <v>348</v>
      </c>
      <c r="D11" s="33" t="s">
        <v>79</v>
      </c>
      <c r="E11" s="33" t="s">
        <v>79</v>
      </c>
      <c r="F11" s="33" t="s">
        <v>79</v>
      </c>
      <c r="G11" s="12" t="s">
        <v>2517</v>
      </c>
      <c r="H11" s="33" t="s">
        <v>1306</v>
      </c>
      <c r="I11" s="33" t="s">
        <v>3688</v>
      </c>
      <c r="J11" s="33" t="s">
        <v>79</v>
      </c>
      <c r="K11" s="33" t="s">
        <v>91</v>
      </c>
      <c r="L11" s="33" t="s">
        <v>91</v>
      </c>
      <c r="M11" s="33" t="s">
        <v>91</v>
      </c>
      <c r="N11" s="33" t="s">
        <v>91</v>
      </c>
      <c r="O11" s="33" t="s">
        <v>91</v>
      </c>
      <c r="P11" s="33" t="s">
        <v>91</v>
      </c>
      <c r="Q11" s="33" t="s">
        <v>91</v>
      </c>
      <c r="R11" s="33" t="s">
        <v>91</v>
      </c>
      <c r="S11" s="33" t="s">
        <v>91</v>
      </c>
      <c r="T11" s="33" t="s">
        <v>91</v>
      </c>
      <c r="U11" s="33" t="s">
        <v>79</v>
      </c>
      <c r="V11" s="33" t="s">
        <v>91</v>
      </c>
      <c r="W11" s="33" t="s">
        <v>91</v>
      </c>
      <c r="X11" s="33" t="s">
        <v>143</v>
      </c>
      <c r="Y11" s="33" t="s">
        <v>91</v>
      </c>
      <c r="Z11" s="33" t="s">
        <v>91</v>
      </c>
      <c r="AA11" s="33" t="s">
        <v>91</v>
      </c>
      <c r="AB11" s="33" t="s">
        <v>91</v>
      </c>
      <c r="AE11" s="286"/>
      <c r="AF11" s="286"/>
      <c r="AG11" s="286"/>
      <c r="AH11" s="286"/>
      <c r="AJ11" s="286"/>
      <c r="AM11" s="286"/>
      <c r="AN11" s="286"/>
    </row>
    <row r="12" spans="1:41" ht="43.2">
      <c r="A12" s="282" t="s">
        <v>5379</v>
      </c>
      <c r="B12" s="171" t="s">
        <v>5380</v>
      </c>
      <c r="C12" s="171" t="s">
        <v>2087</v>
      </c>
      <c r="D12" s="33" t="s">
        <v>5381</v>
      </c>
      <c r="E12" s="33" t="s">
        <v>2024</v>
      </c>
      <c r="F12" s="33" t="s">
        <v>2412</v>
      </c>
      <c r="G12" s="33"/>
      <c r="H12" s="33"/>
      <c r="I12" s="33"/>
      <c r="J12" s="33" t="s">
        <v>5382</v>
      </c>
      <c r="K12" s="33" t="s">
        <v>90</v>
      </c>
      <c r="L12" s="33" t="s">
        <v>90</v>
      </c>
      <c r="M12" s="33" t="s">
        <v>90</v>
      </c>
      <c r="N12" s="33" t="s">
        <v>90</v>
      </c>
      <c r="O12" s="33" t="s">
        <v>90</v>
      </c>
      <c r="P12" s="33" t="s">
        <v>90</v>
      </c>
      <c r="Q12" s="33" t="s">
        <v>90</v>
      </c>
      <c r="R12" s="33" t="s">
        <v>90</v>
      </c>
      <c r="S12" s="33" t="s">
        <v>90</v>
      </c>
      <c r="T12" s="33" t="s">
        <v>90</v>
      </c>
      <c r="U12" s="162" t="s">
        <v>5714</v>
      </c>
      <c r="V12" s="33" t="s">
        <v>90</v>
      </c>
      <c r="W12" s="33" t="s">
        <v>90</v>
      </c>
      <c r="X12" s="33"/>
      <c r="Y12" s="33" t="s">
        <v>90</v>
      </c>
      <c r="Z12" s="33" t="s">
        <v>90</v>
      </c>
      <c r="AA12" s="33" t="s">
        <v>90</v>
      </c>
      <c r="AB12" s="33" t="s">
        <v>90</v>
      </c>
      <c r="AE12" s="286"/>
      <c r="AF12" s="286"/>
      <c r="AG12" s="286"/>
      <c r="AH12" s="286"/>
      <c r="AJ12" s="286"/>
      <c r="AM12" s="286"/>
      <c r="AN12" s="286"/>
    </row>
    <row r="13" spans="1:41" ht="28.8">
      <c r="A13" s="171"/>
      <c r="B13" s="171"/>
      <c r="C13" s="171"/>
      <c r="D13" s="286"/>
      <c r="E13" s="286"/>
      <c r="F13" s="286"/>
      <c r="G13" s="286"/>
      <c r="H13" s="286"/>
      <c r="I13" s="286"/>
      <c r="J13" s="286"/>
      <c r="K13" s="33" t="s">
        <v>159</v>
      </c>
      <c r="L13" s="33" t="s">
        <v>159</v>
      </c>
      <c r="M13" s="33" t="s">
        <v>159</v>
      </c>
      <c r="N13" s="33" t="s">
        <v>159</v>
      </c>
      <c r="O13" s="33" t="s">
        <v>159</v>
      </c>
      <c r="P13" s="33" t="s">
        <v>159</v>
      </c>
      <c r="Q13" s="33" t="s">
        <v>159</v>
      </c>
      <c r="R13" s="33" t="s">
        <v>159</v>
      </c>
      <c r="S13" s="33" t="s">
        <v>159</v>
      </c>
      <c r="T13" s="33" t="s">
        <v>159</v>
      </c>
      <c r="U13" s="286"/>
      <c r="V13" s="33" t="s">
        <v>159</v>
      </c>
      <c r="W13" s="33" t="s">
        <v>5344</v>
      </c>
      <c r="X13" s="286"/>
      <c r="Y13" s="33" t="s">
        <v>159</v>
      </c>
      <c r="Z13" s="1602" t="s">
        <v>6149</v>
      </c>
      <c r="AA13" s="162" t="s">
        <v>6449</v>
      </c>
      <c r="AB13" s="33" t="s">
        <v>159</v>
      </c>
      <c r="AE13" s="286"/>
      <c r="AF13" s="286"/>
      <c r="AG13" s="286"/>
      <c r="AH13" s="286"/>
      <c r="AJ13" s="286"/>
      <c r="AM13" s="286"/>
      <c r="AN13" s="286"/>
    </row>
    <row r="14" spans="1:41" ht="57.6">
      <c r="A14" s="171"/>
      <c r="B14" s="171"/>
      <c r="C14" s="171"/>
      <c r="D14" s="286"/>
      <c r="E14" s="286"/>
      <c r="F14" s="286"/>
      <c r="G14" s="286"/>
      <c r="H14" s="286"/>
      <c r="I14" s="286"/>
      <c r="J14" s="286"/>
      <c r="K14" s="33" t="s">
        <v>5717</v>
      </c>
      <c r="L14" s="33" t="s">
        <v>5718</v>
      </c>
      <c r="M14" s="33" t="s">
        <v>5719</v>
      </c>
      <c r="N14" s="33" t="s">
        <v>5720</v>
      </c>
      <c r="O14" s="33" t="s">
        <v>5721</v>
      </c>
      <c r="P14" s="33" t="s">
        <v>5722</v>
      </c>
      <c r="Q14" s="162" t="s">
        <v>5723</v>
      </c>
      <c r="R14" s="162" t="s">
        <v>5724</v>
      </c>
      <c r="S14" s="162" t="s">
        <v>5725</v>
      </c>
      <c r="T14" s="162" t="s">
        <v>5726</v>
      </c>
      <c r="U14" s="171"/>
      <c r="V14" s="162" t="s">
        <v>6459</v>
      </c>
      <c r="W14" s="162" t="s">
        <v>6148</v>
      </c>
      <c r="X14" s="286"/>
      <c r="Y14" s="286"/>
      <c r="Z14" s="33" t="s">
        <v>5715</v>
      </c>
      <c r="AA14" s="1602" t="s">
        <v>6149</v>
      </c>
      <c r="AB14" s="27" t="s">
        <v>2614</v>
      </c>
      <c r="AE14" s="286"/>
      <c r="AF14" s="286"/>
      <c r="AG14" s="286"/>
      <c r="AH14" s="286"/>
      <c r="AJ14" s="286"/>
      <c r="AM14" s="286"/>
      <c r="AN14" s="286"/>
    </row>
    <row r="15" spans="1:41" ht="42" customHeight="1">
      <c r="C15" s="286"/>
      <c r="D15" s="286"/>
      <c r="E15" s="286"/>
      <c r="F15" s="286"/>
      <c r="G15" s="286"/>
      <c r="H15" s="286"/>
      <c r="I15" s="286"/>
      <c r="J15" s="286"/>
      <c r="K15" s="286"/>
      <c r="L15" s="286"/>
      <c r="M15" s="286"/>
      <c r="N15" s="286"/>
      <c r="O15" s="286"/>
      <c r="P15" s="286"/>
      <c r="Q15" s="286"/>
      <c r="R15" s="286"/>
      <c r="S15" s="286"/>
      <c r="T15" s="286"/>
      <c r="U15" s="286"/>
      <c r="V15" s="286"/>
      <c r="X15" s="286"/>
      <c r="Y15" s="286"/>
      <c r="Z15" s="286"/>
      <c r="AB15" s="286"/>
      <c r="AE15" s="286"/>
      <c r="AF15" s="286"/>
      <c r="AG15" s="286"/>
      <c r="AH15" s="286"/>
      <c r="AJ15" s="286"/>
      <c r="AM15" s="286"/>
      <c r="AN15" s="286"/>
    </row>
    <row r="16" spans="1:41">
      <c r="C16" s="286"/>
      <c r="D16" s="286"/>
      <c r="E16" s="286"/>
      <c r="F16" s="286"/>
      <c r="G16" s="286"/>
      <c r="H16" s="286"/>
      <c r="I16" s="286"/>
      <c r="J16" s="286"/>
      <c r="L16" s="286"/>
      <c r="M16" s="286"/>
      <c r="N16" s="286"/>
      <c r="O16" s="286"/>
      <c r="P16" s="286"/>
      <c r="Q16" s="286"/>
      <c r="R16" s="286"/>
      <c r="S16" s="286"/>
      <c r="T16" s="286"/>
      <c r="U16" s="286"/>
      <c r="V16" s="286"/>
      <c r="X16" s="33"/>
      <c r="Z16" s="286"/>
      <c r="AA16" s="33"/>
      <c r="AB16" s="286"/>
      <c r="AC16" s="1175"/>
      <c r="AE16" s="286"/>
      <c r="AF16" s="286"/>
      <c r="AG16" s="286"/>
      <c r="AH16" s="286"/>
      <c r="AJ16" s="286"/>
      <c r="AM16" s="286"/>
      <c r="AN16" s="286"/>
    </row>
    <row r="17" spans="1:29" s="286" customFormat="1">
      <c r="V17" s="59"/>
      <c r="AA17" s="41"/>
      <c r="AC17" s="1175"/>
    </row>
    <row r="18" spans="1:29">
      <c r="V18" s="35"/>
      <c r="AA18" s="41"/>
      <c r="AB18" s="41"/>
    </row>
    <row r="19" spans="1:29">
      <c r="AA19" s="41"/>
      <c r="AB19" s="41"/>
    </row>
    <row r="20" spans="1:29">
      <c r="AA20" s="286"/>
      <c r="AB20" s="286"/>
    </row>
    <row r="21" spans="1:29">
      <c r="AA21" s="286"/>
      <c r="AB21" s="286"/>
    </row>
    <row r="22" spans="1:29">
      <c r="AA22" s="286"/>
      <c r="AB22" s="286"/>
    </row>
    <row r="23" spans="1:29">
      <c r="AA23" s="286"/>
      <c r="AB23" s="286"/>
    </row>
    <row r="24" spans="1:29">
      <c r="A24" s="1680"/>
      <c r="B24" s="1680"/>
      <c r="C24" s="1680"/>
      <c r="D24" s="1680"/>
      <c r="E24" s="1680"/>
      <c r="F24" s="1680"/>
      <c r="G24" s="1680"/>
      <c r="H24" s="1680"/>
      <c r="I24" s="1680"/>
      <c r="J24" s="1680"/>
      <c r="K24" s="1680"/>
      <c r="L24" s="1680"/>
      <c r="M24" s="1680"/>
      <c r="N24" s="1680"/>
      <c r="O24" s="1680"/>
      <c r="P24" s="1680"/>
      <c r="Q24" s="1680"/>
      <c r="R24" s="1680"/>
      <c r="S24" s="1680"/>
      <c r="T24" s="1680"/>
      <c r="U24" s="1680"/>
      <c r="V24" s="1680"/>
      <c r="W24" s="1680"/>
      <c r="X24" s="1680"/>
      <c r="Y24" s="1680"/>
      <c r="AA24" s="286"/>
      <c r="AB24" s="286"/>
    </row>
    <row r="25" spans="1:29">
      <c r="AA25" s="286"/>
      <c r="AB25" s="286"/>
    </row>
    <row r="26" spans="1:29">
      <c r="AA26" s="286"/>
      <c r="AB26" s="286"/>
    </row>
    <row r="27" spans="1:29">
      <c r="AA27" s="286"/>
      <c r="AB27" s="286"/>
    </row>
    <row r="28" spans="1:29">
      <c r="AA28" s="286"/>
      <c r="AB28" s="286"/>
    </row>
    <row r="29" spans="1:29">
      <c r="AA29" s="286"/>
      <c r="AB29" s="286"/>
    </row>
    <row r="30" spans="1:29">
      <c r="AA30" s="286"/>
      <c r="AB30" s="286"/>
    </row>
    <row r="31" spans="1:29">
      <c r="AA31" s="286"/>
      <c r="AB31" s="286"/>
    </row>
    <row r="32" spans="1:29">
      <c r="AA32" s="286"/>
      <c r="AB32" s="286"/>
    </row>
    <row r="33" spans="27:28">
      <c r="AA33" s="286"/>
      <c r="AB33" s="286"/>
    </row>
    <row r="34" spans="27:28">
      <c r="AA34" s="286"/>
      <c r="AB34" s="286"/>
    </row>
    <row r="35" spans="27:28">
      <c r="AA35" s="286"/>
      <c r="AB35" s="286"/>
    </row>
    <row r="36" spans="27:28">
      <c r="AA36" s="286"/>
      <c r="AB36" s="286"/>
    </row>
    <row r="37" spans="27:28">
      <c r="AA37" s="286"/>
      <c r="AB37" s="286"/>
    </row>
    <row r="38" spans="27:28">
      <c r="AA38" s="286"/>
      <c r="AB38" s="286"/>
    </row>
    <row r="39" spans="27:28">
      <c r="AA39" s="286"/>
      <c r="AB39" s="286"/>
    </row>
    <row r="40" spans="27:28">
      <c r="AA40" s="286"/>
      <c r="AB40" s="286"/>
    </row>
    <row r="41" spans="27:28">
      <c r="AA41" s="286"/>
      <c r="AB41" s="286"/>
    </row>
    <row r="42" spans="27:28">
      <c r="AA42" s="286"/>
      <c r="AB42" s="286"/>
    </row>
    <row r="43" spans="27:28">
      <c r="AA43" s="286"/>
      <c r="AB43" s="286"/>
    </row>
    <row r="44" spans="27:28">
      <c r="AA44" s="286"/>
      <c r="AB44" s="286"/>
    </row>
    <row r="45" spans="27:28">
      <c r="AA45" s="286"/>
      <c r="AB45" s="286"/>
    </row>
    <row r="46" spans="27:28">
      <c r="AA46" s="286"/>
      <c r="AB46" s="286"/>
    </row>
    <row r="47" spans="27:28">
      <c r="AA47" s="286"/>
      <c r="AB47" s="286"/>
    </row>
    <row r="48" spans="27:28">
      <c r="AA48" s="286"/>
      <c r="AB48" s="286"/>
    </row>
    <row r="49" spans="27:28">
      <c r="AA49" s="286"/>
      <c r="AB49" s="286"/>
    </row>
    <row r="50" spans="27:28">
      <c r="AA50" s="286"/>
      <c r="AB50" s="286"/>
    </row>
    <row r="51" spans="27:28">
      <c r="AA51" s="286"/>
      <c r="AB51" s="286"/>
    </row>
    <row r="52" spans="27:28">
      <c r="AA52" s="286"/>
      <c r="AB52" s="286"/>
    </row>
    <row r="53" spans="27:28">
      <c r="AA53" s="286"/>
      <c r="AB53" s="286"/>
    </row>
    <row r="54" spans="27:28">
      <c r="AA54" s="286"/>
      <c r="AB54" s="286"/>
    </row>
  </sheetData>
  <phoneticPr fontId="43" type="noConversion"/>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9">
    <tabColor rgb="FF00B0F0"/>
  </sheetPr>
  <dimension ref="A1:I48"/>
  <sheetViews>
    <sheetView zoomScale="80" zoomScaleNormal="80" workbookViewId="0"/>
  </sheetViews>
  <sheetFormatPr defaultRowHeight="14.4"/>
  <cols>
    <col min="1" max="1" width="20.5546875" customWidth="1"/>
    <col min="2" max="2" width="13.6640625" customWidth="1"/>
    <col min="3" max="3" width="19.33203125" customWidth="1"/>
    <col min="4" max="4" width="18" customWidth="1"/>
    <col min="5" max="5" width="18.33203125" customWidth="1"/>
    <col min="6" max="6" width="8.44140625" bestFit="1" customWidth="1"/>
    <col min="10" max="10" width="32.6640625" customWidth="1"/>
  </cols>
  <sheetData>
    <row r="1" spans="1:8">
      <c r="A1" s="20" t="s">
        <v>5675</v>
      </c>
      <c r="B1" s="21"/>
      <c r="C1" s="21"/>
    </row>
    <row r="2" spans="1:8">
      <c r="A2" s="1746" t="s">
        <v>5679</v>
      </c>
      <c r="B2" s="21"/>
      <c r="C2" s="21"/>
    </row>
    <row r="3" spans="1:8">
      <c r="A3" s="21"/>
      <c r="B3" s="21"/>
      <c r="C3" s="21"/>
    </row>
    <row r="4" spans="1:8">
      <c r="A4" s="20" t="s">
        <v>5681</v>
      </c>
      <c r="B4" s="1352"/>
      <c r="C4" s="1352"/>
      <c r="D4" s="1352"/>
      <c r="E4" s="1352"/>
      <c r="F4" s="1352"/>
    </row>
    <row r="5" spans="1:8">
      <c r="A5" s="1361" t="s">
        <v>5662</v>
      </c>
      <c r="B5" s="139"/>
      <c r="C5" s="1361"/>
      <c r="D5" s="1361"/>
      <c r="E5" s="21"/>
    </row>
    <row r="6" spans="1:8">
      <c r="A6" s="1361"/>
      <c r="B6" s="21"/>
      <c r="C6" s="21"/>
    </row>
    <row r="7" spans="1:8">
      <c r="A7" s="1354" t="s">
        <v>5663</v>
      </c>
      <c r="B7" s="1354" t="s">
        <v>5664</v>
      </c>
      <c r="C7" s="1354" t="s">
        <v>5665</v>
      </c>
    </row>
    <row r="8" spans="1:8">
      <c r="A8" s="1354" t="s">
        <v>13</v>
      </c>
      <c r="B8" s="1354" t="s">
        <v>107</v>
      </c>
      <c r="C8" s="1354" t="s">
        <v>88</v>
      </c>
    </row>
    <row r="9" spans="1:8">
      <c r="A9" s="1368"/>
      <c r="B9" s="1368"/>
      <c r="C9" s="1370"/>
      <c r="D9" s="21"/>
      <c r="E9" s="21"/>
      <c r="F9" s="21"/>
    </row>
    <row r="10" spans="1:8" ht="28.8">
      <c r="A10" s="19" t="s">
        <v>349</v>
      </c>
      <c r="B10" s="27" t="s">
        <v>91</v>
      </c>
      <c r="C10" s="27" t="s">
        <v>141</v>
      </c>
      <c r="D10" s="21"/>
      <c r="E10" s="21"/>
      <c r="F10" s="21"/>
    </row>
    <row r="11" spans="1:8" ht="28.8">
      <c r="A11" s="288" t="s">
        <v>2229</v>
      </c>
      <c r="B11" s="27" t="s">
        <v>90</v>
      </c>
      <c r="C11" s="27" t="s">
        <v>6088</v>
      </c>
      <c r="D11" s="21"/>
      <c r="E11" s="21"/>
      <c r="F11" s="21"/>
    </row>
    <row r="12" spans="1:8">
      <c r="A12" s="288" t="s">
        <v>2722</v>
      </c>
      <c r="B12" s="27" t="s">
        <v>159</v>
      </c>
      <c r="C12" s="1382"/>
      <c r="D12" s="21"/>
      <c r="E12" s="21"/>
      <c r="F12" s="21"/>
    </row>
    <row r="13" spans="1:8" ht="43.2">
      <c r="A13" s="21"/>
      <c r="B13" s="27" t="s">
        <v>2614</v>
      </c>
      <c r="C13" s="1352"/>
      <c r="D13" s="1352"/>
      <c r="E13" s="1352"/>
      <c r="F13" s="1352"/>
      <c r="G13" s="1352"/>
      <c r="H13" s="21"/>
    </row>
    <row r="14" spans="1:8">
      <c r="A14" s="21"/>
      <c r="B14" s="1352"/>
      <c r="C14" s="1352"/>
      <c r="D14" s="1352"/>
      <c r="E14" s="1352"/>
      <c r="F14" s="1352"/>
      <c r="G14" s="1352"/>
      <c r="H14" s="21"/>
    </row>
    <row r="15" spans="1:8">
      <c r="A15" s="20" t="s">
        <v>5682</v>
      </c>
      <c r="B15" s="1352"/>
      <c r="C15" s="1352"/>
      <c r="D15" s="1352"/>
      <c r="E15" s="1352"/>
      <c r="F15" s="1352"/>
      <c r="G15" s="1352"/>
      <c r="H15" s="21"/>
    </row>
    <row r="16" spans="1:8">
      <c r="A16" s="1361" t="s">
        <v>5666</v>
      </c>
      <c r="B16" s="21"/>
      <c r="C16" s="1361"/>
      <c r="D16" s="1361"/>
      <c r="E16" s="21"/>
      <c r="F16" s="21"/>
      <c r="G16" s="21"/>
      <c r="H16" s="21"/>
    </row>
    <row r="17" spans="1:9">
      <c r="A17" s="1361"/>
      <c r="B17" s="21"/>
      <c r="C17" s="1360"/>
      <c r="E17" s="21"/>
      <c r="F17" s="21"/>
      <c r="G17" s="21"/>
      <c r="H17" s="21"/>
    </row>
    <row r="18" spans="1:9">
      <c r="A18" s="1354" t="s">
        <v>5378</v>
      </c>
      <c r="B18" s="1354" t="s">
        <v>5664</v>
      </c>
      <c r="C18" s="1354" t="s">
        <v>5665</v>
      </c>
      <c r="E18" s="21"/>
      <c r="F18" s="21"/>
      <c r="G18" s="21"/>
    </row>
    <row r="19" spans="1:9">
      <c r="A19" s="1362" t="s">
        <v>87</v>
      </c>
      <c r="B19" s="1354" t="s">
        <v>107</v>
      </c>
      <c r="C19" s="1354" t="s">
        <v>88</v>
      </c>
      <c r="E19" s="21"/>
      <c r="F19" s="21"/>
      <c r="G19" s="21"/>
    </row>
    <row r="20" spans="1:9">
      <c r="A20" s="1368"/>
      <c r="B20" s="1368"/>
      <c r="C20" s="1370"/>
      <c r="E20" s="21"/>
      <c r="F20" s="21"/>
      <c r="G20" s="21"/>
    </row>
    <row r="21" spans="1:9" ht="28.8">
      <c r="A21" s="19" t="s">
        <v>349</v>
      </c>
      <c r="B21" s="27" t="s">
        <v>91</v>
      </c>
      <c r="C21" s="27" t="s">
        <v>141</v>
      </c>
      <c r="E21" s="21"/>
      <c r="F21" s="21"/>
      <c r="G21" s="21"/>
      <c r="I21" s="282"/>
    </row>
    <row r="22" spans="1:9" ht="28.8">
      <c r="A22" s="288" t="s">
        <v>5729</v>
      </c>
      <c r="B22" s="27" t="s">
        <v>90</v>
      </c>
      <c r="C22" s="27" t="s">
        <v>6088</v>
      </c>
      <c r="E22" s="21"/>
      <c r="F22" s="21"/>
      <c r="G22" s="21"/>
      <c r="I22" s="282"/>
    </row>
    <row r="23" spans="1:9">
      <c r="A23" s="288"/>
      <c r="B23" s="27" t="s">
        <v>159</v>
      </c>
      <c r="C23" s="1382"/>
      <c r="E23" s="21"/>
      <c r="F23" s="21"/>
      <c r="G23" s="21"/>
      <c r="I23" s="282"/>
    </row>
    <row r="24" spans="1:9" ht="43.2">
      <c r="A24" s="21"/>
      <c r="B24" s="27" t="s">
        <v>2614</v>
      </c>
      <c r="C24" s="1357"/>
      <c r="D24" s="1358"/>
      <c r="E24" s="21"/>
      <c r="F24" s="21"/>
      <c r="H24" s="21"/>
    </row>
    <row r="25" spans="1:9">
      <c r="A25" s="21"/>
      <c r="B25" s="1356"/>
      <c r="C25" s="1357"/>
      <c r="D25" s="1358"/>
      <c r="E25" s="21"/>
      <c r="F25" s="21"/>
      <c r="H25" s="21"/>
    </row>
    <row r="26" spans="1:9">
      <c r="A26" s="20" t="s">
        <v>5683</v>
      </c>
      <c r="B26" s="1356"/>
      <c r="C26" s="1357"/>
      <c r="D26" s="1358"/>
      <c r="E26" s="21"/>
      <c r="F26" s="21"/>
      <c r="H26" s="21"/>
    </row>
    <row r="27" spans="1:9">
      <c r="A27" s="1361" t="s">
        <v>5667</v>
      </c>
      <c r="B27" s="21"/>
      <c r="C27" s="1361"/>
      <c r="D27" s="1361"/>
      <c r="E27" s="21"/>
      <c r="F27" s="21"/>
      <c r="G27" s="21"/>
      <c r="H27" s="21"/>
    </row>
    <row r="28" spans="1:9">
      <c r="A28" s="21"/>
      <c r="B28" s="1353"/>
      <c r="C28" s="1353"/>
      <c r="E28" s="21"/>
      <c r="F28" s="21"/>
      <c r="G28" s="21"/>
      <c r="H28" s="21"/>
    </row>
    <row r="29" spans="1:9">
      <c r="A29" s="1354" t="s">
        <v>1043</v>
      </c>
      <c r="B29" s="1354" t="s">
        <v>5664</v>
      </c>
      <c r="C29" s="1354" t="s">
        <v>5665</v>
      </c>
      <c r="E29" s="21"/>
      <c r="F29" s="21"/>
      <c r="G29" s="21"/>
    </row>
    <row r="30" spans="1:9">
      <c r="A30" s="1362" t="s">
        <v>86</v>
      </c>
      <c r="B30" s="1354" t="s">
        <v>107</v>
      </c>
      <c r="C30" s="1354" t="s">
        <v>88</v>
      </c>
      <c r="E30" s="21"/>
      <c r="F30" s="21"/>
      <c r="G30" s="21"/>
    </row>
    <row r="31" spans="1:9">
      <c r="A31" s="1368"/>
      <c r="B31" s="1368"/>
      <c r="C31" s="1369"/>
      <c r="E31" s="21"/>
      <c r="F31" s="21"/>
      <c r="G31" s="21"/>
    </row>
    <row r="32" spans="1:9" ht="28.8">
      <c r="A32" s="19" t="s">
        <v>349</v>
      </c>
      <c r="B32" s="27" t="s">
        <v>91</v>
      </c>
      <c r="C32" s="27" t="s">
        <v>141</v>
      </c>
      <c r="E32" s="21"/>
      <c r="F32" s="21"/>
      <c r="G32" s="21"/>
    </row>
    <row r="33" spans="1:8" ht="28.8">
      <c r="A33" s="288" t="s">
        <v>5728</v>
      </c>
      <c r="B33" s="27" t="s">
        <v>90</v>
      </c>
      <c r="C33" s="27" t="s">
        <v>6088</v>
      </c>
      <c r="E33" s="21"/>
      <c r="F33" s="21"/>
      <c r="G33" s="21"/>
    </row>
    <row r="34" spans="1:8">
      <c r="A34" s="288" t="s">
        <v>1200</v>
      </c>
      <c r="B34" s="27" t="s">
        <v>159</v>
      </c>
      <c r="C34" s="1383"/>
      <c r="E34" s="21"/>
      <c r="F34" s="21"/>
      <c r="G34" s="21"/>
    </row>
    <row r="35" spans="1:8" ht="43.2">
      <c r="A35" s="21"/>
      <c r="B35" s="27" t="s">
        <v>2614</v>
      </c>
      <c r="C35" s="21"/>
      <c r="D35" s="21"/>
      <c r="E35" s="21"/>
      <c r="F35" s="21"/>
      <c r="G35" s="21"/>
      <c r="H35" s="21"/>
    </row>
    <row r="36" spans="1:8">
      <c r="A36" s="21"/>
      <c r="B36" s="21"/>
      <c r="C36" s="21"/>
      <c r="D36" s="21"/>
      <c r="E36" s="21"/>
      <c r="F36" s="21"/>
      <c r="G36" s="21"/>
      <c r="H36" s="21"/>
    </row>
    <row r="37" spans="1:8">
      <c r="A37" s="20" t="s">
        <v>5686</v>
      </c>
      <c r="B37" s="21"/>
      <c r="C37" s="21"/>
    </row>
    <row r="38" spans="1:8">
      <c r="A38" s="1747" t="s">
        <v>129</v>
      </c>
      <c r="B38" s="21"/>
      <c r="C38" s="21"/>
    </row>
    <row r="39" spans="1:8">
      <c r="A39" s="21"/>
      <c r="B39" s="21"/>
      <c r="C39" s="21"/>
    </row>
    <row r="40" spans="1:8">
      <c r="A40" s="21"/>
      <c r="B40" s="21"/>
      <c r="C40" s="1748" t="s">
        <v>5687</v>
      </c>
    </row>
    <row r="41" spans="1:8">
      <c r="A41" s="21"/>
      <c r="B41" s="21"/>
      <c r="C41" s="1749" t="s">
        <v>85</v>
      </c>
    </row>
    <row r="42" spans="1:8">
      <c r="A42" s="1750" t="s">
        <v>5662</v>
      </c>
      <c r="B42" s="1333" t="s">
        <v>12</v>
      </c>
      <c r="C42" s="1314"/>
    </row>
    <row r="43" spans="1:8">
      <c r="A43" s="1750" t="s">
        <v>5666</v>
      </c>
      <c r="B43" s="1333" t="s">
        <v>72</v>
      </c>
      <c r="C43" s="1314"/>
    </row>
    <row r="44" spans="1:8">
      <c r="A44" s="1750" t="s">
        <v>5667</v>
      </c>
      <c r="B44" s="1333" t="s">
        <v>11</v>
      </c>
      <c r="C44" s="1314"/>
    </row>
    <row r="45" spans="1:8">
      <c r="A45" s="21"/>
      <c r="B45" s="21"/>
      <c r="C45" s="27" t="s">
        <v>91</v>
      </c>
    </row>
    <row r="46" spans="1:8">
      <c r="A46" s="21"/>
      <c r="B46" s="21"/>
      <c r="C46" s="27" t="s">
        <v>90</v>
      </c>
    </row>
    <row r="47" spans="1:8">
      <c r="A47" s="21"/>
      <c r="B47" s="21"/>
      <c r="C47" s="27" t="s">
        <v>159</v>
      </c>
    </row>
    <row r="48" spans="1:8" ht="28.8">
      <c r="C48" s="27" t="s">
        <v>2614</v>
      </c>
    </row>
  </sheetData>
  <phoneticPr fontId="43" type="noConversion"/>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200">
    <tabColor rgb="FF00B0F0"/>
  </sheetPr>
  <dimension ref="A1:F38"/>
  <sheetViews>
    <sheetView zoomScale="80" zoomScaleNormal="80" workbookViewId="0"/>
  </sheetViews>
  <sheetFormatPr defaultRowHeight="14.4"/>
  <cols>
    <col min="1" max="1" width="15.44140625" customWidth="1"/>
    <col min="2" max="2" width="13.33203125" customWidth="1"/>
    <col min="3" max="4" width="17.5546875" customWidth="1"/>
    <col min="5" max="5" width="15.44140625" customWidth="1"/>
  </cols>
  <sheetData>
    <row r="1" spans="1:6">
      <c r="A1" s="1" t="s">
        <v>5676</v>
      </c>
    </row>
    <row r="2" spans="1:6">
      <c r="A2" s="39" t="s">
        <v>5680</v>
      </c>
    </row>
    <row r="4" spans="1:6">
      <c r="A4" s="1" t="s">
        <v>5684</v>
      </c>
      <c r="B4" s="21"/>
      <c r="C4" s="21"/>
      <c r="D4" s="21"/>
      <c r="E4" s="21"/>
      <c r="F4" s="21"/>
    </row>
    <row r="5" spans="1:6">
      <c r="A5" s="1361"/>
      <c r="C5" s="1363"/>
      <c r="D5" s="21"/>
      <c r="E5" s="21"/>
    </row>
    <row r="6" spans="1:6">
      <c r="A6" s="1147" t="s">
        <v>109</v>
      </c>
      <c r="C6" s="1363"/>
      <c r="D6" s="21"/>
      <c r="E6" s="21"/>
    </row>
    <row r="7" spans="1:6">
      <c r="A7" s="1161" t="s">
        <v>5730</v>
      </c>
      <c r="C7" s="1363"/>
      <c r="D7" s="21"/>
      <c r="E7" s="21"/>
    </row>
    <row r="8" spans="1:6">
      <c r="A8" s="1363"/>
      <c r="C8" s="1363"/>
      <c r="D8" s="21"/>
      <c r="E8" s="21"/>
    </row>
    <row r="9" spans="1:6">
      <c r="A9" s="1361" t="s">
        <v>140</v>
      </c>
      <c r="C9" s="1363"/>
      <c r="D9" s="21"/>
      <c r="E9" s="21"/>
    </row>
    <row r="10" spans="1:6">
      <c r="A10" s="1361"/>
      <c r="C10" s="1363"/>
      <c r="D10" s="21"/>
      <c r="E10" s="21"/>
    </row>
    <row r="11" spans="1:6">
      <c r="A11" s="21"/>
      <c r="B11" s="1366"/>
      <c r="C11" s="1354" t="s">
        <v>5664</v>
      </c>
      <c r="D11" s="21"/>
      <c r="E11" s="21"/>
    </row>
    <row r="12" spans="1:6">
      <c r="A12" s="139"/>
      <c r="B12" s="1367"/>
      <c r="C12" s="1354" t="s">
        <v>13</v>
      </c>
      <c r="D12" s="21"/>
      <c r="E12" s="21"/>
    </row>
    <row r="13" spans="1:6">
      <c r="A13" s="1355" t="s">
        <v>129</v>
      </c>
      <c r="B13" s="1313" t="s">
        <v>12</v>
      </c>
      <c r="C13" s="1368"/>
      <c r="D13" s="21"/>
      <c r="E13" s="21"/>
    </row>
    <row r="14" spans="1:6">
      <c r="A14" s="1384"/>
      <c r="B14" s="93"/>
      <c r="C14" s="27" t="s">
        <v>91</v>
      </c>
      <c r="D14" s="21"/>
      <c r="E14" s="21"/>
    </row>
    <row r="15" spans="1:6">
      <c r="A15" s="1384"/>
      <c r="B15" s="93"/>
      <c r="C15" s="27" t="s">
        <v>90</v>
      </c>
      <c r="D15" s="21"/>
      <c r="E15" s="21"/>
    </row>
    <row r="16" spans="1:6">
      <c r="A16" s="1384"/>
      <c r="B16" s="93"/>
      <c r="C16" s="33" t="s">
        <v>159</v>
      </c>
      <c r="D16" s="21"/>
      <c r="E16" s="21"/>
    </row>
    <row r="17" spans="1:6" ht="28.8">
      <c r="A17" s="1384"/>
      <c r="B17" s="93"/>
      <c r="C17" s="27" t="s">
        <v>2614</v>
      </c>
      <c r="D17" s="21"/>
      <c r="E17" s="21"/>
    </row>
    <row r="18" spans="1:6">
      <c r="A18" s="21"/>
      <c r="B18" s="1352"/>
      <c r="C18" s="1352"/>
      <c r="D18" s="1352"/>
      <c r="E18" s="21"/>
    </row>
    <row r="19" spans="1:6">
      <c r="A19" s="20" t="s">
        <v>5685</v>
      </c>
      <c r="B19" s="1352"/>
      <c r="C19" s="1352"/>
      <c r="D19" s="1352"/>
      <c r="E19" s="21"/>
    </row>
    <row r="20" spans="1:6" ht="14.7" customHeight="1">
      <c r="A20" s="1361"/>
      <c r="C20" s="1365"/>
      <c r="D20" s="21"/>
      <c r="E20" s="21"/>
    </row>
    <row r="21" spans="1:6" ht="14.7" customHeight="1">
      <c r="A21" s="1147" t="s">
        <v>109</v>
      </c>
      <c r="C21" s="1365"/>
      <c r="D21" s="1365"/>
      <c r="E21" s="21"/>
      <c r="F21" s="21"/>
    </row>
    <row r="22" spans="1:6" ht="14.7" customHeight="1">
      <c r="A22" s="1161" t="s">
        <v>5731</v>
      </c>
      <c r="B22" s="1313" t="s">
        <v>5732</v>
      </c>
      <c r="C22" s="1385" t="s">
        <v>108</v>
      </c>
      <c r="D22" s="1385" t="s">
        <v>5733</v>
      </c>
      <c r="E22" s="21"/>
      <c r="F22" s="21"/>
    </row>
    <row r="23" spans="1:6" ht="14.7" customHeight="1">
      <c r="A23" s="21"/>
      <c r="B23" s="21"/>
      <c r="C23" s="21"/>
      <c r="D23" s="1744"/>
      <c r="E23" s="21"/>
      <c r="F23" s="21"/>
    </row>
    <row r="24" spans="1:6" ht="14.7" customHeight="1">
      <c r="A24" s="1361" t="s">
        <v>2118</v>
      </c>
      <c r="B24" s="21"/>
      <c r="C24" s="21"/>
      <c r="D24" s="1744"/>
      <c r="E24" s="21"/>
      <c r="F24" s="21"/>
    </row>
    <row r="25" spans="1:6">
      <c r="A25" s="21"/>
      <c r="B25" s="1364"/>
      <c r="C25" s="1359"/>
      <c r="D25" s="21"/>
      <c r="E25" s="21"/>
    </row>
    <row r="26" spans="1:6">
      <c r="B26" s="93"/>
      <c r="C26" s="1354" t="s">
        <v>5664</v>
      </c>
      <c r="D26" s="1354" t="s">
        <v>5665</v>
      </c>
      <c r="E26" s="21"/>
    </row>
    <row r="27" spans="1:6">
      <c r="B27" s="93"/>
      <c r="C27" s="1354" t="s">
        <v>13</v>
      </c>
      <c r="D27" s="1354" t="s">
        <v>89</v>
      </c>
      <c r="E27" s="1366"/>
    </row>
    <row r="28" spans="1:6">
      <c r="A28" s="1355" t="s">
        <v>5668</v>
      </c>
      <c r="B28" s="1313" t="s">
        <v>72</v>
      </c>
      <c r="C28" s="1368"/>
      <c r="D28" s="1370"/>
      <c r="E28" s="21" t="s">
        <v>6141</v>
      </c>
    </row>
    <row r="29" spans="1:6">
      <c r="A29" s="1355" t="s">
        <v>5669</v>
      </c>
      <c r="B29" s="1313" t="s">
        <v>11</v>
      </c>
      <c r="C29" s="1368"/>
      <c r="D29" s="1370"/>
      <c r="E29" s="21" t="s">
        <v>6142</v>
      </c>
    </row>
    <row r="30" spans="1:6">
      <c r="A30" s="1355" t="s">
        <v>5670</v>
      </c>
      <c r="B30" s="1313" t="s">
        <v>71</v>
      </c>
      <c r="C30" s="1368"/>
      <c r="D30" s="1370"/>
      <c r="E30" s="21" t="s">
        <v>6143</v>
      </c>
    </row>
    <row r="31" spans="1:6">
      <c r="A31" s="1355" t="s">
        <v>5671</v>
      </c>
      <c r="B31" s="1313" t="s">
        <v>70</v>
      </c>
      <c r="C31" s="1368"/>
      <c r="D31" s="1370"/>
      <c r="E31" s="21" t="s">
        <v>6144</v>
      </c>
    </row>
    <row r="32" spans="1:6">
      <c r="A32" s="1355" t="s">
        <v>5672</v>
      </c>
      <c r="B32" s="1313" t="s">
        <v>69</v>
      </c>
      <c r="C32" s="1368"/>
      <c r="D32" s="1369"/>
      <c r="E32" s="21" t="s">
        <v>6145</v>
      </c>
    </row>
    <row r="33" spans="1:5">
      <c r="A33" s="1355" t="s">
        <v>129</v>
      </c>
      <c r="B33" s="1313" t="s">
        <v>68</v>
      </c>
      <c r="C33" s="1368"/>
      <c r="D33" s="1370"/>
      <c r="E33" s="21"/>
    </row>
    <row r="34" spans="1:5">
      <c r="A34" s="1384"/>
      <c r="B34" s="93"/>
      <c r="C34" s="27" t="s">
        <v>91</v>
      </c>
      <c r="D34" s="27" t="s">
        <v>141</v>
      </c>
      <c r="E34" s="21"/>
    </row>
    <row r="35" spans="1:5" ht="28.8">
      <c r="A35" s="1384"/>
      <c r="B35" s="93"/>
      <c r="C35" s="27" t="s">
        <v>90</v>
      </c>
      <c r="D35" s="27" t="s">
        <v>6088</v>
      </c>
      <c r="E35" s="21"/>
    </row>
    <row r="36" spans="1:5">
      <c r="A36" s="1384"/>
      <c r="B36" s="93"/>
      <c r="C36" s="33" t="s">
        <v>159</v>
      </c>
      <c r="D36" s="1382"/>
      <c r="E36" s="21"/>
    </row>
    <row r="37" spans="1:5" ht="28.8">
      <c r="A37" s="1384"/>
      <c r="B37" s="93"/>
      <c r="C37" s="27" t="s">
        <v>2614</v>
      </c>
      <c r="D37" s="1382"/>
      <c r="E37" s="21"/>
    </row>
    <row r="38" spans="1:5">
      <c r="A38" s="21"/>
      <c r="B38" s="1356"/>
      <c r="C38" s="1358"/>
      <c r="D38" s="21"/>
      <c r="E38" s="21"/>
    </row>
  </sheetData>
  <phoneticPr fontId="43" type="noConversion"/>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201">
    <tabColor rgb="FF00B0F0"/>
  </sheetPr>
  <dimension ref="A1:G31"/>
  <sheetViews>
    <sheetView showGridLines="0" zoomScale="80" zoomScaleNormal="80" workbookViewId="0"/>
  </sheetViews>
  <sheetFormatPr defaultColWidth="8.6640625" defaultRowHeight="14.4"/>
  <cols>
    <col min="1" max="1" width="49.44140625" style="124" customWidth="1"/>
    <col min="2" max="2" width="8.6640625" style="124"/>
    <col min="3" max="5" width="18.33203125" style="124" customWidth="1"/>
    <col min="6" max="6" width="35.33203125" style="124" customWidth="1"/>
    <col min="7" max="7" width="31.5546875" style="124" customWidth="1"/>
    <col min="8" max="8" width="32.6640625" style="124" bestFit="1" customWidth="1"/>
    <col min="9" max="9" width="16.5546875" style="124" bestFit="1" customWidth="1"/>
    <col min="10" max="10" width="30.6640625" style="124" bestFit="1" customWidth="1"/>
    <col min="11" max="11" width="29.6640625" style="124" bestFit="1" customWidth="1"/>
    <col min="12" max="16384" width="8.6640625" style="124"/>
  </cols>
  <sheetData>
    <row r="1" spans="1:7">
      <c r="A1" s="1" t="s">
        <v>6231</v>
      </c>
    </row>
    <row r="2" spans="1:7">
      <c r="A2" s="1007" t="s">
        <v>1652</v>
      </c>
    </row>
    <row r="3" spans="1:7">
      <c r="A3" s="277"/>
    </row>
    <row r="4" spans="1:7">
      <c r="A4" s="1" t="s">
        <v>6232</v>
      </c>
    </row>
    <row r="5" spans="1:7">
      <c r="A5" s="277"/>
    </row>
    <row r="6" spans="1:7">
      <c r="A6" s="1869" t="s">
        <v>6107</v>
      </c>
      <c r="B6" s="126"/>
      <c r="C6" s="126"/>
      <c r="D6" s="126"/>
      <c r="E6" s="126"/>
      <c r="F6" s="126"/>
    </row>
    <row r="7" spans="1:7" ht="28.8">
      <c r="A7" s="126"/>
      <c r="B7" s="126"/>
      <c r="C7" s="1564" t="s">
        <v>4177</v>
      </c>
      <c r="D7" s="1564" t="s">
        <v>5907</v>
      </c>
      <c r="E7" s="126"/>
      <c r="F7" s="126"/>
    </row>
    <row r="8" spans="1:7">
      <c r="A8" s="126"/>
      <c r="B8" s="126"/>
      <c r="C8" s="1870" t="s">
        <v>13</v>
      </c>
      <c r="D8" s="1870" t="s">
        <v>89</v>
      </c>
      <c r="E8" s="126"/>
      <c r="F8" s="126"/>
    </row>
    <row r="9" spans="1:7">
      <c r="A9" s="1871" t="s">
        <v>5942</v>
      </c>
      <c r="B9" s="1590" t="s">
        <v>10</v>
      </c>
      <c r="C9" s="1591"/>
      <c r="D9" s="1273"/>
      <c r="E9" s="161" t="s">
        <v>2182</v>
      </c>
      <c r="F9" s="126"/>
    </row>
    <row r="10" spans="1:7">
      <c r="A10" s="1871" t="s">
        <v>5943</v>
      </c>
      <c r="B10" s="1590" t="s">
        <v>61</v>
      </c>
      <c r="C10" s="1591"/>
      <c r="D10" s="1273"/>
      <c r="E10" s="921" t="s">
        <v>2145</v>
      </c>
      <c r="F10" s="126"/>
    </row>
    <row r="11" spans="1:7">
      <c r="A11" s="126"/>
      <c r="B11" s="126"/>
      <c r="C11" s="126"/>
      <c r="D11" s="1579" t="s">
        <v>90</v>
      </c>
      <c r="E11" s="126"/>
      <c r="F11" s="126"/>
    </row>
    <row r="12" spans="1:7">
      <c r="A12" s="126"/>
      <c r="B12" s="126"/>
      <c r="C12" s="126"/>
      <c r="D12" s="161" t="s">
        <v>6105</v>
      </c>
      <c r="E12" s="126"/>
      <c r="F12" s="126"/>
      <c r="G12"/>
    </row>
    <row r="13" spans="1:7">
      <c r="A13" s="126"/>
      <c r="B13" s="126"/>
      <c r="C13" s="782" t="s">
        <v>142</v>
      </c>
      <c r="D13" s="17" t="s">
        <v>91</v>
      </c>
      <c r="E13" s="126"/>
      <c r="F13" s="126"/>
    </row>
    <row r="14" spans="1:7">
      <c r="A14" s="126"/>
      <c r="B14" s="126"/>
      <c r="C14" s="782" t="s">
        <v>5537</v>
      </c>
      <c r="D14" s="17" t="s">
        <v>92</v>
      </c>
      <c r="E14" s="126"/>
      <c r="F14" s="126"/>
    </row>
    <row r="15" spans="1:7">
      <c r="A15" s="126"/>
      <c r="B15" s="126"/>
      <c r="C15" s="126"/>
      <c r="D15" s="17" t="s">
        <v>97</v>
      </c>
      <c r="E15" s="126"/>
      <c r="F15" s="126"/>
    </row>
    <row r="16" spans="1:7">
      <c r="A16" s="126"/>
      <c r="B16" s="126"/>
      <c r="C16" s="126"/>
      <c r="D16" s="17"/>
      <c r="E16" s="126"/>
      <c r="F16" s="126"/>
    </row>
    <row r="17" spans="1:6">
      <c r="A17" s="126"/>
      <c r="B17" s="126"/>
      <c r="C17" s="126"/>
      <c r="D17" s="17"/>
      <c r="E17" s="126"/>
      <c r="F17" s="126"/>
    </row>
    <row r="18" spans="1:6">
      <c r="A18" s="20" t="s">
        <v>6233</v>
      </c>
      <c r="B18" s="126"/>
      <c r="C18" s="126"/>
      <c r="D18" s="17"/>
      <c r="E18" s="126"/>
      <c r="F18" s="126"/>
    </row>
    <row r="19" spans="1:6">
      <c r="A19" s="1872"/>
      <c r="B19" s="126"/>
      <c r="C19" s="126"/>
      <c r="D19" s="126"/>
      <c r="E19" s="126"/>
      <c r="F19" s="126"/>
    </row>
    <row r="20" spans="1:6">
      <c r="A20" s="1869" t="s">
        <v>6108</v>
      </c>
      <c r="B20" s="126"/>
      <c r="C20" s="126"/>
      <c r="D20" s="126"/>
      <c r="E20" s="126"/>
      <c r="F20" s="126"/>
    </row>
    <row r="21" spans="1:6">
      <c r="A21" s="126"/>
      <c r="B21" s="126"/>
      <c r="C21" s="126"/>
      <c r="D21" s="126"/>
      <c r="E21" s="126"/>
      <c r="F21" s="126"/>
    </row>
    <row r="22" spans="1:6" ht="28.8">
      <c r="A22" s="126"/>
      <c r="B22" s="126"/>
      <c r="C22" s="1564" t="s">
        <v>6101</v>
      </c>
      <c r="D22" s="1873" t="s">
        <v>5907</v>
      </c>
      <c r="E22" s="126"/>
      <c r="F22" s="126"/>
    </row>
    <row r="23" spans="1:6">
      <c r="A23" s="126"/>
      <c r="B23" s="126"/>
      <c r="C23" s="1870" t="s">
        <v>107</v>
      </c>
      <c r="D23" s="1870" t="s">
        <v>88</v>
      </c>
      <c r="E23" s="126"/>
      <c r="F23" s="126"/>
    </row>
    <row r="24" spans="1:6">
      <c r="A24" s="1871" t="s">
        <v>5942</v>
      </c>
      <c r="B24" s="1590" t="s">
        <v>53</v>
      </c>
      <c r="C24" s="1591"/>
      <c r="D24" s="1273"/>
      <c r="E24" s="161" t="s">
        <v>2182</v>
      </c>
      <c r="F24" s="126"/>
    </row>
    <row r="25" spans="1:6">
      <c r="A25" s="1871" t="s">
        <v>5943</v>
      </c>
      <c r="B25" s="1590" t="s">
        <v>101</v>
      </c>
      <c r="C25" s="1591"/>
      <c r="D25" s="1273"/>
      <c r="E25" s="921" t="s">
        <v>2145</v>
      </c>
      <c r="F25" s="126"/>
    </row>
    <row r="26" spans="1:6">
      <c r="A26" s="126"/>
      <c r="B26" s="126"/>
      <c r="C26" s="126"/>
      <c r="D26" s="1579" t="s">
        <v>90</v>
      </c>
      <c r="E26" s="126"/>
      <c r="F26" s="126"/>
    </row>
    <row r="27" spans="1:6">
      <c r="A27" s="126"/>
      <c r="B27" s="126"/>
      <c r="C27" s="126"/>
      <c r="D27" s="161" t="s">
        <v>6106</v>
      </c>
      <c r="E27" s="126"/>
      <c r="F27" s="126"/>
    </row>
    <row r="28" spans="1:6">
      <c r="A28" s="126"/>
      <c r="B28" s="126"/>
      <c r="C28" s="782" t="s">
        <v>142</v>
      </c>
      <c r="D28" s="17" t="s">
        <v>91</v>
      </c>
      <c r="E28" s="126"/>
      <c r="F28" s="126"/>
    </row>
    <row r="29" spans="1:6">
      <c r="A29" s="126"/>
      <c r="B29" s="126"/>
      <c r="C29" s="782" t="s">
        <v>5938</v>
      </c>
      <c r="D29" s="17" t="s">
        <v>92</v>
      </c>
      <c r="E29" s="126"/>
      <c r="F29" s="126"/>
    </row>
    <row r="30" spans="1:6">
      <c r="A30" s="126"/>
      <c r="B30" s="126"/>
      <c r="C30" s="126"/>
      <c r="D30" s="17" t="s">
        <v>97</v>
      </c>
      <c r="E30" s="126"/>
      <c r="F30" s="126"/>
    </row>
    <row r="31" spans="1:6">
      <c r="A31" s="126"/>
      <c r="B31" s="126"/>
      <c r="C31" s="126"/>
      <c r="D31" s="126"/>
      <c r="E31" s="126"/>
      <c r="F31" s="126"/>
    </row>
  </sheetData>
  <phoneticPr fontId="43" type="noConversion"/>
  <pageMargins left="0.7" right="0.7" top="0.75" bottom="0.75" header="0.3" footer="0.3"/>
  <pageSetup paperSize="9"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202">
    <tabColor rgb="FFFFC000"/>
  </sheetPr>
  <dimension ref="A1:J21"/>
  <sheetViews>
    <sheetView showGridLines="0" zoomScale="80" zoomScaleNormal="80" workbookViewId="0"/>
  </sheetViews>
  <sheetFormatPr defaultColWidth="8.6640625" defaultRowHeight="14.4"/>
  <cols>
    <col min="1" max="1" width="39.33203125" style="124" bestFit="1" customWidth="1"/>
    <col min="2" max="3" width="8.6640625" style="124"/>
    <col min="4" max="4" width="13.33203125" style="124" customWidth="1"/>
    <col min="5" max="5" width="25.5546875" style="124" customWidth="1"/>
    <col min="6" max="16384" width="8.6640625" style="124"/>
  </cols>
  <sheetData>
    <row r="1" spans="1:10">
      <c r="A1" s="1" t="s">
        <v>1655</v>
      </c>
    </row>
    <row r="2" spans="1:10">
      <c r="A2" s="1007" t="s">
        <v>1654</v>
      </c>
    </row>
    <row r="3" spans="1:10">
      <c r="A3" s="1023"/>
    </row>
    <row r="4" spans="1:10">
      <c r="A4" s="1" t="s">
        <v>5383</v>
      </c>
    </row>
    <row r="5" spans="1:10">
      <c r="A5" s="1007" t="s">
        <v>5540</v>
      </c>
    </row>
    <row r="7" spans="1:10">
      <c r="A7" s="163"/>
      <c r="B7" s="172"/>
      <c r="C7" s="1180" t="s">
        <v>13</v>
      </c>
      <c r="D7" s="159"/>
      <c r="E7" s="159"/>
      <c r="F7" s="159"/>
      <c r="G7" s="159"/>
      <c r="H7" s="159"/>
    </row>
    <row r="8" spans="1:10">
      <c r="A8" s="1184" t="s">
        <v>5384</v>
      </c>
      <c r="B8" s="1182" t="s">
        <v>12</v>
      </c>
      <c r="C8" s="1183"/>
      <c r="D8" s="659" t="s">
        <v>1179</v>
      </c>
      <c r="E8" s="793" t="s">
        <v>91</v>
      </c>
      <c r="F8" s="201" t="s">
        <v>5385</v>
      </c>
      <c r="G8" s="159"/>
      <c r="H8" s="1796" t="s">
        <v>130</v>
      </c>
    </row>
    <row r="9" spans="1:10">
      <c r="D9" s="159"/>
      <c r="E9" s="159"/>
      <c r="F9" s="159"/>
      <c r="G9" s="159"/>
      <c r="H9" s="159"/>
    </row>
    <row r="10" spans="1:10">
      <c r="A10" s="1" t="s">
        <v>5538</v>
      </c>
      <c r="D10" s="159"/>
      <c r="E10" s="159"/>
      <c r="F10" s="159"/>
      <c r="G10" s="159"/>
      <c r="H10" s="159"/>
    </row>
    <row r="11" spans="1:10">
      <c r="A11" s="1007" t="s">
        <v>5539</v>
      </c>
      <c r="D11" s="159"/>
      <c r="E11" s="159"/>
      <c r="F11" s="159"/>
      <c r="G11" s="159"/>
      <c r="H11" s="159"/>
    </row>
    <row r="12" spans="1:10">
      <c r="A12" s="1007"/>
      <c r="D12" s="159"/>
      <c r="E12" s="159"/>
      <c r="F12" s="159"/>
      <c r="G12" s="159"/>
      <c r="H12" s="159"/>
    </row>
    <row r="13" spans="1:10">
      <c r="C13" s="1180" t="s">
        <v>13</v>
      </c>
      <c r="D13" s="159"/>
      <c r="E13" s="159"/>
      <c r="F13" s="159"/>
      <c r="G13" s="159"/>
      <c r="H13" s="159"/>
    </row>
    <row r="14" spans="1:10">
      <c r="A14" s="1551" t="s">
        <v>5801</v>
      </c>
      <c r="B14" s="1182" t="s">
        <v>72</v>
      </c>
      <c r="C14" s="1183"/>
      <c r="D14" s="659" t="s">
        <v>1179</v>
      </c>
      <c r="E14" s="793" t="s">
        <v>91</v>
      </c>
      <c r="F14" s="201" t="s">
        <v>2531</v>
      </c>
      <c r="G14" s="159"/>
      <c r="H14" s="202" t="s">
        <v>130</v>
      </c>
      <c r="J14" s="42" t="s">
        <v>2145</v>
      </c>
    </row>
    <row r="15" spans="1:10">
      <c r="A15" s="1551" t="s">
        <v>5802</v>
      </c>
      <c r="B15" s="1182" t="s">
        <v>11</v>
      </c>
      <c r="C15" s="1183"/>
      <c r="D15" s="659" t="s">
        <v>1179</v>
      </c>
      <c r="E15" s="793" t="s">
        <v>91</v>
      </c>
      <c r="F15" s="201" t="s">
        <v>2531</v>
      </c>
      <c r="G15" s="159"/>
      <c r="H15" s="202" t="s">
        <v>130</v>
      </c>
      <c r="J15" s="42" t="s">
        <v>2350</v>
      </c>
    </row>
    <row r="16" spans="1:10">
      <c r="A16" s="1551" t="s">
        <v>5905</v>
      </c>
      <c r="B16" s="1182" t="s">
        <v>71</v>
      </c>
      <c r="C16" s="1183"/>
      <c r="D16" s="659" t="s">
        <v>1179</v>
      </c>
      <c r="E16" s="793" t="s">
        <v>91</v>
      </c>
      <c r="F16" s="201" t="s">
        <v>2531</v>
      </c>
      <c r="G16" s="159"/>
      <c r="H16" s="202" t="s">
        <v>130</v>
      </c>
    </row>
    <row r="17" spans="1:8">
      <c r="A17" s="1551" t="s">
        <v>6177</v>
      </c>
      <c r="B17" s="1182" t="s">
        <v>70</v>
      </c>
      <c r="C17" s="1183"/>
      <c r="D17" s="659" t="s">
        <v>1179</v>
      </c>
      <c r="E17" s="793" t="s">
        <v>91</v>
      </c>
      <c r="F17" s="1556" t="s">
        <v>5939</v>
      </c>
      <c r="G17" s="159"/>
      <c r="H17" s="202" t="s">
        <v>130</v>
      </c>
    </row>
    <row r="18" spans="1:8">
      <c r="D18" s="159"/>
      <c r="E18" s="159"/>
      <c r="F18" s="159"/>
      <c r="G18" s="159"/>
      <c r="H18" s="159"/>
    </row>
    <row r="19" spans="1:8">
      <c r="D19" s="159"/>
      <c r="E19" s="159"/>
      <c r="F19" s="159"/>
      <c r="G19" s="159"/>
      <c r="H19" s="159"/>
    </row>
    <row r="20" spans="1:8">
      <c r="D20" s="159"/>
      <c r="E20" s="159"/>
      <c r="F20" s="159"/>
      <c r="G20" s="159"/>
      <c r="H20" s="159"/>
    </row>
    <row r="21" spans="1:8">
      <c r="D21" s="159"/>
      <c r="E21" s="159"/>
      <c r="F21" s="159"/>
      <c r="G21" s="159"/>
      <c r="H21" s="159"/>
    </row>
  </sheetData>
  <phoneticPr fontId="43" type="noConversion"/>
  <pageMargins left="0.7" right="0.7" top="0.75" bottom="0.75" header="0.3" footer="0.3"/>
  <pageSetup paperSize="9"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204"/>
  <dimension ref="A1:E10"/>
  <sheetViews>
    <sheetView showGridLines="0" zoomScale="80" zoomScaleNormal="80" workbookViewId="0"/>
  </sheetViews>
  <sheetFormatPr defaultColWidth="8.6640625" defaultRowHeight="14.4"/>
  <cols>
    <col min="1" max="1" width="32" style="124" customWidth="1"/>
    <col min="2" max="16384" width="8.6640625" style="124"/>
  </cols>
  <sheetData>
    <row r="1" spans="1:5">
      <c r="A1" s="1" t="s">
        <v>1658</v>
      </c>
    </row>
    <row r="2" spans="1:5">
      <c r="A2" s="1007" t="s">
        <v>1657</v>
      </c>
    </row>
    <row r="3" spans="1:5">
      <c r="A3" s="1023"/>
    </row>
    <row r="4" spans="1:5">
      <c r="A4" s="1" t="s">
        <v>5386</v>
      </c>
    </row>
    <row r="5" spans="1:5">
      <c r="A5" s="277"/>
    </row>
    <row r="6" spans="1:5">
      <c r="A6" s="1007" t="s">
        <v>1657</v>
      </c>
    </row>
    <row r="8" spans="1:5">
      <c r="A8" s="163"/>
      <c r="B8" s="172"/>
      <c r="C8" s="1180" t="s">
        <v>13</v>
      </c>
    </row>
    <row r="9" spans="1:5">
      <c r="A9" s="1181" t="s">
        <v>5387</v>
      </c>
      <c r="B9" s="1182" t="s">
        <v>12</v>
      </c>
      <c r="C9" s="1183"/>
      <c r="D9" s="41" t="s">
        <v>141</v>
      </c>
      <c r="E9" s="41" t="s">
        <v>5388</v>
      </c>
    </row>
    <row r="10" spans="1:5">
      <c r="A10" s="1181" t="s">
        <v>5389</v>
      </c>
      <c r="B10" s="1182" t="s">
        <v>72</v>
      </c>
      <c r="C10" s="1183"/>
      <c r="D10" s="41" t="s">
        <v>141</v>
      </c>
      <c r="E10" s="41" t="s">
        <v>5390</v>
      </c>
    </row>
  </sheetData>
  <pageMargins left="0.7" right="0.7" top="0.75" bottom="0.75" header="0.3" footer="0.3"/>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CBCC5-C63D-4FA8-A9BC-CB1F049772AC}">
  <dimension ref="A1:N224"/>
  <sheetViews>
    <sheetView showGridLines="0" zoomScale="80" zoomScaleNormal="80" workbookViewId="0"/>
  </sheetViews>
  <sheetFormatPr defaultColWidth="11.44140625" defaultRowHeight="14.4"/>
  <cols>
    <col min="1" max="1" width="18.44140625" style="286" customWidth="1"/>
    <col min="2" max="7" width="18.44140625" style="1175" customWidth="1"/>
    <col min="8" max="8" width="18.44140625" style="286" customWidth="1"/>
    <col min="9" max="9" width="18.44140625" style="1175" customWidth="1"/>
    <col min="10" max="10" width="18.44140625" style="286" customWidth="1"/>
    <col min="11" max="11" width="24" style="286" customWidth="1"/>
    <col min="12" max="12" width="12.44140625" style="164" bestFit="1" customWidth="1"/>
    <col min="13" max="13" width="13.44140625" style="164" bestFit="1" customWidth="1"/>
    <col min="14" max="14" width="15.6640625" style="286" bestFit="1" customWidth="1"/>
    <col min="15" max="16384" width="11.44140625" style="286"/>
  </cols>
  <sheetData>
    <row r="1" spans="1:14">
      <c r="A1" s="1" t="s">
        <v>6528</v>
      </c>
    </row>
    <row r="2" spans="1:14">
      <c r="A2" s="1007" t="s">
        <v>6640</v>
      </c>
      <c r="B2" s="166"/>
      <c r="C2" s="166"/>
      <c r="D2" s="166"/>
      <c r="E2" s="166"/>
      <c r="I2" s="1177"/>
      <c r="J2" s="1176"/>
    </row>
    <row r="3" spans="1:14">
      <c r="A3" s="277"/>
      <c r="B3" s="286"/>
      <c r="D3" s="286"/>
      <c r="E3" s="286"/>
      <c r="F3" s="286"/>
      <c r="G3" s="286"/>
      <c r="I3" s="286"/>
      <c r="L3" s="286"/>
      <c r="M3" s="286"/>
    </row>
    <row r="4" spans="1:14">
      <c r="A4" s="1" t="s">
        <v>6641</v>
      </c>
      <c r="B4" s="286"/>
      <c r="C4" s="286"/>
      <c r="D4" s="286"/>
      <c r="E4" s="286"/>
    </row>
    <row r="5" spans="1:14">
      <c r="A5" s="1668" t="s">
        <v>109</v>
      </c>
      <c r="B5" s="286"/>
      <c r="C5" s="286"/>
      <c r="D5" s="286"/>
      <c r="E5" s="286"/>
    </row>
    <row r="6" spans="1:14">
      <c r="A6" s="1668" t="s">
        <v>1282</v>
      </c>
      <c r="B6" s="286"/>
      <c r="C6" s="286"/>
      <c r="D6" s="286"/>
      <c r="E6" s="286"/>
    </row>
    <row r="7" spans="1:14">
      <c r="A7" s="277"/>
      <c r="B7" s="286"/>
      <c r="C7" s="286"/>
      <c r="D7" s="286"/>
      <c r="E7" s="286"/>
      <c r="F7" s="286"/>
      <c r="H7" s="1175"/>
      <c r="I7" s="286"/>
      <c r="J7" s="1175"/>
      <c r="L7" s="286"/>
      <c r="N7" s="164"/>
    </row>
    <row r="8" spans="1:14">
      <c r="A8" s="1007" t="s">
        <v>6642</v>
      </c>
      <c r="B8" s="286"/>
      <c r="C8" s="286"/>
      <c r="D8" s="286"/>
      <c r="E8" s="286"/>
      <c r="F8" s="286"/>
      <c r="H8" s="1175"/>
      <c r="I8" s="286"/>
      <c r="J8" s="1175"/>
      <c r="L8" s="286"/>
      <c r="N8" s="164"/>
    </row>
    <row r="9" spans="1:14">
      <c r="B9" s="286"/>
      <c r="C9" s="286"/>
      <c r="D9" s="286"/>
      <c r="E9" s="286"/>
      <c r="F9" s="286"/>
      <c r="H9" s="1175"/>
      <c r="I9" s="286"/>
      <c r="J9" s="1175"/>
      <c r="L9" s="286"/>
      <c r="N9" s="164"/>
    </row>
    <row r="10" spans="1:14" ht="28.8">
      <c r="A10" s="2359" t="s">
        <v>6643</v>
      </c>
      <c r="B10" s="2359" t="s">
        <v>6644</v>
      </c>
      <c r="C10" s="2360" t="s">
        <v>149</v>
      </c>
      <c r="D10" s="2360" t="s">
        <v>2381</v>
      </c>
      <c r="E10" s="2360" t="s">
        <v>2382</v>
      </c>
      <c r="F10" s="2360" t="s">
        <v>2378</v>
      </c>
      <c r="I10" s="286"/>
      <c r="L10" s="286"/>
      <c r="M10" s="286"/>
    </row>
    <row r="11" spans="1:14">
      <c r="A11" s="2361" t="s">
        <v>6645</v>
      </c>
      <c r="B11" s="2361" t="s">
        <v>6646</v>
      </c>
      <c r="C11" s="2361" t="s">
        <v>6647</v>
      </c>
      <c r="D11" s="2362" t="s">
        <v>6648</v>
      </c>
      <c r="E11" s="2362" t="s">
        <v>6649</v>
      </c>
      <c r="F11" s="2362" t="s">
        <v>6650</v>
      </c>
      <c r="I11" s="286"/>
      <c r="L11" s="286"/>
      <c r="M11" s="286"/>
    </row>
    <row r="12" spans="1:14">
      <c r="A12" s="2363"/>
      <c r="B12" s="2363"/>
      <c r="C12" s="2363"/>
      <c r="D12" s="2363"/>
      <c r="E12" s="2363"/>
      <c r="F12" s="2363"/>
      <c r="I12" s="286"/>
      <c r="L12" s="286"/>
      <c r="M12" s="286"/>
    </row>
    <row r="13" spans="1:14" ht="57.6">
      <c r="A13" s="166" t="s">
        <v>350</v>
      </c>
      <c r="B13" s="41" t="s">
        <v>1307</v>
      </c>
      <c r="C13" s="33" t="s">
        <v>143</v>
      </c>
      <c r="D13" s="33" t="s">
        <v>91</v>
      </c>
      <c r="E13" s="33" t="s">
        <v>91</v>
      </c>
      <c r="F13" s="33" t="s">
        <v>91</v>
      </c>
      <c r="I13" s="286"/>
      <c r="L13" s="286"/>
      <c r="M13" s="286"/>
    </row>
    <row r="14" spans="1:14" ht="28.8">
      <c r="A14" s="171" t="s">
        <v>6651</v>
      </c>
      <c r="B14" s="33"/>
      <c r="C14" s="33"/>
      <c r="D14" s="33" t="s">
        <v>100</v>
      </c>
      <c r="E14" s="33" t="s">
        <v>100</v>
      </c>
      <c r="F14" s="33" t="s">
        <v>1326</v>
      </c>
      <c r="I14" s="286"/>
      <c r="L14" s="286"/>
      <c r="M14" s="286"/>
    </row>
    <row r="15" spans="1:14">
      <c r="A15" s="171"/>
      <c r="B15" s="33"/>
      <c r="C15" s="33"/>
      <c r="D15" s="33" t="s">
        <v>90</v>
      </c>
      <c r="E15" s="33" t="s">
        <v>2393</v>
      </c>
      <c r="F15" s="33" t="s">
        <v>100</v>
      </c>
      <c r="I15" s="286"/>
      <c r="L15" s="286"/>
      <c r="M15" s="286"/>
    </row>
    <row r="16" spans="1:14">
      <c r="B16" s="286"/>
      <c r="C16" s="286"/>
      <c r="F16" s="33" t="s">
        <v>90</v>
      </c>
      <c r="I16" s="286"/>
      <c r="L16" s="286"/>
      <c r="M16" s="286"/>
    </row>
    <row r="17" spans="1:14">
      <c r="A17" s="171"/>
      <c r="B17" s="286"/>
      <c r="C17" s="286"/>
      <c r="I17" s="286"/>
      <c r="L17" s="286"/>
      <c r="M17" s="286"/>
    </row>
    <row r="18" spans="1:14">
      <c r="B18" s="286"/>
      <c r="C18" s="286"/>
      <c r="D18" s="286"/>
      <c r="E18" s="286"/>
      <c r="F18" s="286"/>
      <c r="I18" s="286"/>
      <c r="L18" s="286"/>
      <c r="M18" s="286"/>
    </row>
    <row r="19" spans="1:14">
      <c r="B19" s="286"/>
      <c r="C19" s="286"/>
      <c r="D19" s="286"/>
      <c r="E19" s="286"/>
      <c r="F19" s="286"/>
      <c r="I19" s="286"/>
      <c r="L19" s="286"/>
      <c r="M19" s="286"/>
    </row>
    <row r="20" spans="1:14">
      <c r="B20" s="286"/>
      <c r="C20" s="286"/>
      <c r="D20" s="286"/>
      <c r="E20" s="286"/>
      <c r="F20" s="286"/>
      <c r="I20" s="286"/>
      <c r="L20" s="286"/>
      <c r="M20" s="286"/>
    </row>
    <row r="21" spans="1:14">
      <c r="B21" s="286"/>
      <c r="C21" s="286"/>
      <c r="D21" s="286"/>
      <c r="E21" s="286"/>
      <c r="F21" s="286"/>
    </row>
    <row r="23" spans="1:14">
      <c r="H23" s="1175"/>
      <c r="I23" s="286"/>
      <c r="J23" s="1175"/>
      <c r="L23" s="286"/>
      <c r="N23" s="164"/>
    </row>
    <row r="24" spans="1:14">
      <c r="H24" s="1175"/>
      <c r="I24" s="286"/>
      <c r="J24" s="1175"/>
      <c r="L24" s="286"/>
      <c r="N24" s="164"/>
    </row>
    <row r="25" spans="1:14">
      <c r="B25" s="286"/>
      <c r="C25" s="286"/>
      <c r="H25" s="1175"/>
      <c r="I25" s="286"/>
      <c r="J25" s="1175"/>
      <c r="L25" s="286"/>
      <c r="N25" s="164"/>
    </row>
    <row r="26" spans="1:14">
      <c r="B26" s="286"/>
      <c r="C26" s="286"/>
      <c r="H26" s="1175"/>
      <c r="I26" s="286"/>
      <c r="J26" s="1175"/>
      <c r="L26" s="286"/>
      <c r="N26" s="164"/>
    </row>
    <row r="27" spans="1:14">
      <c r="B27" s="286"/>
      <c r="C27" s="286"/>
    </row>
    <row r="28" spans="1:14">
      <c r="B28" s="286"/>
      <c r="C28" s="286"/>
    </row>
    <row r="29" spans="1:14">
      <c r="B29" s="286"/>
      <c r="C29" s="286"/>
    </row>
    <row r="30" spans="1:14">
      <c r="B30" s="286"/>
      <c r="C30" s="286"/>
    </row>
    <row r="31" spans="1:14">
      <c r="B31" s="286"/>
      <c r="C31" s="286"/>
    </row>
    <row r="32" spans="1:14">
      <c r="B32" s="286"/>
      <c r="C32" s="286"/>
    </row>
    <row r="33" spans="2:3">
      <c r="B33" s="286"/>
      <c r="C33" s="286"/>
    </row>
    <row r="34" spans="2:3">
      <c r="B34" s="286"/>
      <c r="C34" s="286"/>
    </row>
    <row r="35" spans="2:3">
      <c r="B35" s="286"/>
      <c r="C35" s="286"/>
    </row>
    <row r="36" spans="2:3">
      <c r="B36" s="286"/>
      <c r="C36" s="286"/>
    </row>
    <row r="37" spans="2:3">
      <c r="B37" s="286"/>
      <c r="C37" s="286"/>
    </row>
    <row r="38" spans="2:3">
      <c r="B38" s="286"/>
      <c r="C38" s="286"/>
    </row>
    <row r="39" spans="2:3">
      <c r="B39" s="286"/>
      <c r="C39" s="286"/>
    </row>
    <row r="40" spans="2:3">
      <c r="B40" s="286"/>
      <c r="C40" s="286"/>
    </row>
    <row r="41" spans="2:3">
      <c r="B41" s="286"/>
      <c r="C41" s="286"/>
    </row>
    <row r="42" spans="2:3">
      <c r="B42" s="286"/>
      <c r="C42" s="286"/>
    </row>
    <row r="43" spans="2:3">
      <c r="B43" s="286"/>
      <c r="C43" s="286"/>
    </row>
    <row r="44" spans="2:3">
      <c r="B44" s="286"/>
      <c r="C44" s="286"/>
    </row>
    <row r="45" spans="2:3">
      <c r="B45" s="286"/>
      <c r="C45" s="286"/>
    </row>
    <row r="46" spans="2:3">
      <c r="B46" s="286"/>
      <c r="C46" s="286"/>
    </row>
    <row r="47" spans="2:3">
      <c r="B47" s="286"/>
      <c r="C47" s="286"/>
    </row>
    <row r="48" spans="2:3">
      <c r="B48" s="286"/>
      <c r="C48" s="286"/>
    </row>
    <row r="49" spans="2:3">
      <c r="B49" s="286"/>
      <c r="C49" s="286"/>
    </row>
    <row r="50" spans="2:3">
      <c r="B50" s="286"/>
      <c r="C50" s="286"/>
    </row>
    <row r="51" spans="2:3">
      <c r="B51" s="286"/>
      <c r="C51" s="286"/>
    </row>
    <row r="52" spans="2:3">
      <c r="B52" s="286"/>
      <c r="C52" s="286"/>
    </row>
    <row r="53" spans="2:3">
      <c r="B53" s="286"/>
      <c r="C53" s="286"/>
    </row>
    <row r="54" spans="2:3">
      <c r="B54" s="286"/>
      <c r="C54" s="286"/>
    </row>
    <row r="55" spans="2:3">
      <c r="B55" s="286"/>
      <c r="C55" s="286"/>
    </row>
    <row r="56" spans="2:3">
      <c r="B56" s="286"/>
      <c r="C56" s="286"/>
    </row>
    <row r="57" spans="2:3">
      <c r="B57" s="286"/>
      <c r="C57" s="286"/>
    </row>
    <row r="58" spans="2:3">
      <c r="B58" s="286"/>
      <c r="C58" s="286"/>
    </row>
    <row r="59" spans="2:3">
      <c r="B59" s="286"/>
      <c r="C59" s="286"/>
    </row>
    <row r="60" spans="2:3">
      <c r="B60" s="286"/>
      <c r="C60" s="286"/>
    </row>
    <row r="61" spans="2:3">
      <c r="B61" s="286"/>
      <c r="C61" s="286"/>
    </row>
    <row r="62" spans="2:3">
      <c r="B62" s="286"/>
      <c r="C62" s="286"/>
    </row>
    <row r="63" spans="2:3">
      <c r="B63" s="286"/>
      <c r="C63" s="286"/>
    </row>
    <row r="64" spans="2:3">
      <c r="B64" s="286"/>
      <c r="C64" s="286"/>
    </row>
    <row r="65" spans="2:3">
      <c r="B65" s="286"/>
      <c r="C65" s="286"/>
    </row>
    <row r="66" spans="2:3">
      <c r="B66" s="286"/>
      <c r="C66" s="286"/>
    </row>
    <row r="67" spans="2:3">
      <c r="B67" s="286"/>
      <c r="C67" s="286"/>
    </row>
    <row r="68" spans="2:3">
      <c r="B68" s="286"/>
      <c r="C68" s="286"/>
    </row>
    <row r="69" spans="2:3">
      <c r="B69" s="286"/>
      <c r="C69" s="286"/>
    </row>
    <row r="70" spans="2:3">
      <c r="B70" s="286"/>
      <c r="C70" s="286"/>
    </row>
    <row r="71" spans="2:3">
      <c r="B71" s="286"/>
      <c r="C71" s="286"/>
    </row>
    <row r="72" spans="2:3">
      <c r="B72" s="286"/>
      <c r="C72" s="286"/>
    </row>
    <row r="73" spans="2:3">
      <c r="B73" s="286"/>
      <c r="C73" s="286"/>
    </row>
    <row r="74" spans="2:3">
      <c r="B74" s="286"/>
      <c r="C74" s="286"/>
    </row>
    <row r="75" spans="2:3">
      <c r="B75" s="286"/>
      <c r="C75" s="286"/>
    </row>
    <row r="76" spans="2:3">
      <c r="B76" s="286"/>
      <c r="C76" s="286"/>
    </row>
    <row r="77" spans="2:3">
      <c r="B77" s="286"/>
      <c r="C77" s="286"/>
    </row>
    <row r="78" spans="2:3">
      <c r="B78" s="286"/>
      <c r="C78" s="286"/>
    </row>
    <row r="79" spans="2:3">
      <c r="B79" s="286"/>
      <c r="C79" s="286"/>
    </row>
    <row r="80" spans="2:3">
      <c r="B80" s="286"/>
      <c r="C80" s="286"/>
    </row>
    <row r="81" spans="2:3">
      <c r="B81" s="286"/>
      <c r="C81" s="286"/>
    </row>
    <row r="82" spans="2:3">
      <c r="B82" s="286"/>
      <c r="C82" s="286"/>
    </row>
    <row r="83" spans="2:3">
      <c r="B83" s="286"/>
      <c r="C83" s="286"/>
    </row>
    <row r="84" spans="2:3">
      <c r="B84" s="286"/>
      <c r="C84" s="286"/>
    </row>
    <row r="85" spans="2:3">
      <c r="B85" s="286"/>
      <c r="C85" s="286"/>
    </row>
    <row r="86" spans="2:3">
      <c r="B86" s="286"/>
      <c r="C86" s="286"/>
    </row>
    <row r="87" spans="2:3">
      <c r="B87" s="286"/>
      <c r="C87" s="286"/>
    </row>
    <row r="88" spans="2:3">
      <c r="B88" s="286"/>
      <c r="C88" s="286"/>
    </row>
    <row r="89" spans="2:3">
      <c r="B89" s="286"/>
      <c r="C89" s="286"/>
    </row>
    <row r="90" spans="2:3">
      <c r="B90" s="286"/>
      <c r="C90" s="286"/>
    </row>
    <row r="91" spans="2:3">
      <c r="B91" s="286"/>
      <c r="C91" s="286"/>
    </row>
    <row r="92" spans="2:3">
      <c r="B92" s="286"/>
      <c r="C92" s="286"/>
    </row>
    <row r="93" spans="2:3">
      <c r="B93" s="286"/>
      <c r="C93" s="286"/>
    </row>
    <row r="94" spans="2:3">
      <c r="B94" s="286"/>
      <c r="C94" s="286"/>
    </row>
    <row r="95" spans="2:3">
      <c r="B95" s="286"/>
      <c r="C95" s="286"/>
    </row>
    <row r="96" spans="2:3">
      <c r="B96" s="286"/>
      <c r="C96" s="286"/>
    </row>
    <row r="97" spans="2:3">
      <c r="B97" s="286"/>
      <c r="C97" s="286"/>
    </row>
    <row r="98" spans="2:3">
      <c r="B98" s="286"/>
      <c r="C98" s="286"/>
    </row>
    <row r="99" spans="2:3">
      <c r="B99" s="286"/>
      <c r="C99" s="286"/>
    </row>
    <row r="100" spans="2:3">
      <c r="B100" s="286"/>
      <c r="C100" s="286"/>
    </row>
    <row r="101" spans="2:3">
      <c r="B101" s="286"/>
      <c r="C101" s="286"/>
    </row>
    <row r="102" spans="2:3">
      <c r="B102" s="286"/>
      <c r="C102" s="286"/>
    </row>
    <row r="103" spans="2:3">
      <c r="B103" s="286"/>
      <c r="C103" s="286"/>
    </row>
    <row r="104" spans="2:3">
      <c r="B104" s="286"/>
      <c r="C104" s="286"/>
    </row>
    <row r="105" spans="2:3">
      <c r="B105" s="286"/>
      <c r="C105" s="286"/>
    </row>
    <row r="106" spans="2:3">
      <c r="B106" s="286"/>
      <c r="C106" s="286"/>
    </row>
    <row r="107" spans="2:3">
      <c r="B107" s="286"/>
      <c r="C107" s="286"/>
    </row>
    <row r="108" spans="2:3">
      <c r="B108" s="286"/>
      <c r="C108" s="286"/>
    </row>
    <row r="109" spans="2:3">
      <c r="B109" s="286"/>
      <c r="C109" s="286"/>
    </row>
    <row r="110" spans="2:3">
      <c r="B110" s="286"/>
      <c r="C110" s="286"/>
    </row>
    <row r="111" spans="2:3">
      <c r="B111" s="286"/>
      <c r="C111" s="286"/>
    </row>
    <row r="112" spans="2:3">
      <c r="B112" s="286"/>
      <c r="C112" s="286"/>
    </row>
    <row r="113" spans="2:3">
      <c r="B113" s="286"/>
      <c r="C113" s="286"/>
    </row>
    <row r="114" spans="2:3">
      <c r="B114" s="286"/>
      <c r="C114" s="286"/>
    </row>
    <row r="115" spans="2:3">
      <c r="B115" s="286"/>
      <c r="C115" s="286"/>
    </row>
    <row r="116" spans="2:3">
      <c r="B116" s="286"/>
      <c r="C116" s="286"/>
    </row>
    <row r="117" spans="2:3">
      <c r="B117" s="286"/>
      <c r="C117" s="286"/>
    </row>
    <row r="118" spans="2:3">
      <c r="B118" s="286"/>
      <c r="C118" s="286"/>
    </row>
    <row r="119" spans="2:3">
      <c r="B119" s="286"/>
      <c r="C119" s="286"/>
    </row>
    <row r="120" spans="2:3">
      <c r="B120" s="286"/>
      <c r="C120" s="286"/>
    </row>
    <row r="121" spans="2:3">
      <c r="B121" s="286"/>
      <c r="C121" s="286"/>
    </row>
    <row r="122" spans="2:3">
      <c r="B122" s="286"/>
      <c r="C122" s="286"/>
    </row>
    <row r="123" spans="2:3">
      <c r="B123" s="286"/>
      <c r="C123" s="286"/>
    </row>
    <row r="124" spans="2:3">
      <c r="B124" s="286"/>
      <c r="C124" s="286"/>
    </row>
    <row r="125" spans="2:3">
      <c r="B125" s="286"/>
      <c r="C125" s="286"/>
    </row>
    <row r="126" spans="2:3">
      <c r="B126" s="286"/>
      <c r="C126" s="286"/>
    </row>
    <row r="127" spans="2:3">
      <c r="B127" s="286"/>
      <c r="C127" s="286"/>
    </row>
    <row r="128" spans="2:3">
      <c r="B128" s="286"/>
      <c r="C128" s="286"/>
    </row>
    <row r="129" spans="2:3">
      <c r="B129" s="286"/>
      <c r="C129" s="286"/>
    </row>
    <row r="130" spans="2:3">
      <c r="B130" s="286"/>
      <c r="C130" s="286"/>
    </row>
    <row r="131" spans="2:3">
      <c r="B131" s="286"/>
      <c r="C131" s="286"/>
    </row>
    <row r="132" spans="2:3">
      <c r="B132" s="286"/>
      <c r="C132" s="286"/>
    </row>
    <row r="133" spans="2:3">
      <c r="B133" s="286"/>
      <c r="C133" s="286"/>
    </row>
    <row r="134" spans="2:3">
      <c r="B134" s="286"/>
      <c r="C134" s="286"/>
    </row>
    <row r="135" spans="2:3">
      <c r="B135" s="286"/>
      <c r="C135" s="286"/>
    </row>
    <row r="136" spans="2:3">
      <c r="B136" s="286"/>
      <c r="C136" s="286"/>
    </row>
    <row r="137" spans="2:3">
      <c r="B137" s="286"/>
      <c r="C137" s="286"/>
    </row>
    <row r="138" spans="2:3">
      <c r="B138" s="286"/>
      <c r="C138" s="286"/>
    </row>
    <row r="139" spans="2:3">
      <c r="B139" s="286"/>
      <c r="C139" s="286"/>
    </row>
    <row r="140" spans="2:3">
      <c r="B140" s="286"/>
      <c r="C140" s="286"/>
    </row>
    <row r="141" spans="2:3">
      <c r="B141" s="286"/>
      <c r="C141" s="286"/>
    </row>
    <row r="142" spans="2:3">
      <c r="B142" s="286"/>
      <c r="C142" s="286"/>
    </row>
    <row r="143" spans="2:3">
      <c r="B143" s="286"/>
      <c r="C143" s="286"/>
    </row>
    <row r="144" spans="2:3">
      <c r="B144" s="286"/>
      <c r="C144" s="286"/>
    </row>
    <row r="145" spans="2:3">
      <c r="B145" s="286"/>
      <c r="C145" s="286"/>
    </row>
    <row r="146" spans="2:3">
      <c r="B146" s="286"/>
      <c r="C146" s="286"/>
    </row>
    <row r="147" spans="2:3">
      <c r="B147" s="286"/>
      <c r="C147" s="286"/>
    </row>
    <row r="148" spans="2:3">
      <c r="B148" s="286"/>
      <c r="C148" s="286"/>
    </row>
    <row r="149" spans="2:3">
      <c r="B149" s="286"/>
      <c r="C149" s="286"/>
    </row>
    <row r="150" spans="2:3">
      <c r="B150" s="286"/>
      <c r="C150" s="286"/>
    </row>
    <row r="151" spans="2:3">
      <c r="B151" s="286"/>
      <c r="C151" s="286"/>
    </row>
    <row r="152" spans="2:3">
      <c r="B152" s="286"/>
      <c r="C152" s="286"/>
    </row>
    <row r="153" spans="2:3">
      <c r="B153" s="286"/>
      <c r="C153" s="286"/>
    </row>
    <row r="154" spans="2:3">
      <c r="B154" s="286"/>
      <c r="C154" s="286"/>
    </row>
    <row r="155" spans="2:3">
      <c r="B155" s="286"/>
      <c r="C155" s="286"/>
    </row>
    <row r="156" spans="2:3">
      <c r="B156" s="286"/>
      <c r="C156" s="286"/>
    </row>
    <row r="157" spans="2:3">
      <c r="B157" s="286"/>
      <c r="C157" s="286"/>
    </row>
    <row r="158" spans="2:3">
      <c r="B158" s="286"/>
      <c r="C158" s="286"/>
    </row>
    <row r="159" spans="2:3">
      <c r="B159" s="286"/>
      <c r="C159" s="286"/>
    </row>
    <row r="160" spans="2:3">
      <c r="B160" s="286"/>
      <c r="C160" s="286"/>
    </row>
    <row r="161" spans="2:3">
      <c r="B161" s="286"/>
      <c r="C161" s="286"/>
    </row>
    <row r="162" spans="2:3">
      <c r="B162" s="286"/>
      <c r="C162" s="286"/>
    </row>
    <row r="163" spans="2:3">
      <c r="B163" s="286"/>
      <c r="C163" s="286"/>
    </row>
    <row r="164" spans="2:3">
      <c r="B164" s="286"/>
      <c r="C164" s="286"/>
    </row>
    <row r="165" spans="2:3">
      <c r="B165" s="286"/>
      <c r="C165" s="286"/>
    </row>
    <row r="166" spans="2:3">
      <c r="B166" s="286"/>
      <c r="C166" s="286"/>
    </row>
    <row r="167" spans="2:3">
      <c r="B167" s="286"/>
      <c r="C167" s="286"/>
    </row>
    <row r="168" spans="2:3">
      <c r="B168" s="286"/>
      <c r="C168" s="286"/>
    </row>
    <row r="169" spans="2:3">
      <c r="B169" s="286"/>
      <c r="C169" s="286"/>
    </row>
    <row r="170" spans="2:3">
      <c r="B170" s="286"/>
      <c r="C170" s="286"/>
    </row>
    <row r="171" spans="2:3">
      <c r="B171" s="286"/>
      <c r="C171" s="286"/>
    </row>
    <row r="172" spans="2:3">
      <c r="B172" s="286"/>
      <c r="C172" s="286"/>
    </row>
    <row r="173" spans="2:3">
      <c r="B173" s="286"/>
      <c r="C173" s="286"/>
    </row>
    <row r="174" spans="2:3">
      <c r="B174" s="286"/>
      <c r="C174" s="286"/>
    </row>
    <row r="175" spans="2:3">
      <c r="B175" s="286"/>
      <c r="C175" s="286"/>
    </row>
    <row r="176" spans="2:3">
      <c r="B176" s="286"/>
      <c r="C176" s="286"/>
    </row>
    <row r="177" spans="2:3">
      <c r="B177" s="286"/>
      <c r="C177" s="286"/>
    </row>
    <row r="178" spans="2:3">
      <c r="B178" s="286"/>
      <c r="C178" s="286"/>
    </row>
    <row r="179" spans="2:3">
      <c r="B179" s="286"/>
      <c r="C179" s="286"/>
    </row>
    <row r="180" spans="2:3">
      <c r="B180" s="286"/>
      <c r="C180" s="286"/>
    </row>
    <row r="181" spans="2:3">
      <c r="B181" s="286"/>
      <c r="C181" s="286"/>
    </row>
    <row r="182" spans="2:3">
      <c r="B182" s="286"/>
      <c r="C182" s="286"/>
    </row>
    <row r="183" spans="2:3">
      <c r="B183" s="286"/>
      <c r="C183" s="286"/>
    </row>
    <row r="184" spans="2:3">
      <c r="B184" s="286"/>
      <c r="C184" s="286"/>
    </row>
    <row r="185" spans="2:3">
      <c r="B185" s="286"/>
      <c r="C185" s="286"/>
    </row>
    <row r="186" spans="2:3">
      <c r="B186" s="286"/>
      <c r="C186" s="286"/>
    </row>
    <row r="187" spans="2:3">
      <c r="B187" s="286"/>
      <c r="C187" s="286"/>
    </row>
    <row r="188" spans="2:3">
      <c r="B188" s="286"/>
      <c r="C188" s="286"/>
    </row>
    <row r="189" spans="2:3">
      <c r="B189" s="286"/>
      <c r="C189" s="286"/>
    </row>
    <row r="190" spans="2:3">
      <c r="B190" s="286"/>
      <c r="C190" s="286"/>
    </row>
    <row r="191" spans="2:3">
      <c r="B191" s="286"/>
      <c r="C191" s="286"/>
    </row>
    <row r="192" spans="2:3">
      <c r="B192" s="286"/>
      <c r="C192" s="286"/>
    </row>
    <row r="193" spans="2:3">
      <c r="B193" s="286"/>
      <c r="C193" s="286"/>
    </row>
    <row r="194" spans="2:3">
      <c r="B194" s="286"/>
      <c r="C194" s="286"/>
    </row>
    <row r="195" spans="2:3">
      <c r="B195" s="286"/>
      <c r="C195" s="286"/>
    </row>
    <row r="196" spans="2:3">
      <c r="B196" s="286"/>
      <c r="C196" s="286"/>
    </row>
    <row r="197" spans="2:3">
      <c r="B197" s="286"/>
      <c r="C197" s="286"/>
    </row>
    <row r="198" spans="2:3">
      <c r="B198" s="286"/>
      <c r="C198" s="286"/>
    </row>
    <row r="199" spans="2:3">
      <c r="B199" s="286"/>
      <c r="C199" s="286"/>
    </row>
    <row r="200" spans="2:3">
      <c r="B200" s="286"/>
      <c r="C200" s="286"/>
    </row>
    <row r="201" spans="2:3">
      <c r="B201" s="286"/>
      <c r="C201" s="286"/>
    </row>
    <row r="202" spans="2:3">
      <c r="B202" s="286"/>
      <c r="C202" s="286"/>
    </row>
    <row r="203" spans="2:3">
      <c r="B203" s="286"/>
      <c r="C203" s="286"/>
    </row>
    <row r="204" spans="2:3">
      <c r="B204" s="286"/>
      <c r="C204" s="286"/>
    </row>
    <row r="205" spans="2:3">
      <c r="B205" s="286"/>
      <c r="C205" s="286"/>
    </row>
    <row r="206" spans="2:3">
      <c r="B206" s="286"/>
      <c r="C206" s="286"/>
    </row>
    <row r="207" spans="2:3">
      <c r="B207" s="286"/>
      <c r="C207" s="286"/>
    </row>
    <row r="208" spans="2:3">
      <c r="B208" s="286"/>
      <c r="C208" s="286"/>
    </row>
    <row r="209" spans="2:3">
      <c r="B209" s="286"/>
      <c r="C209" s="286"/>
    </row>
    <row r="210" spans="2:3">
      <c r="B210" s="286"/>
      <c r="C210" s="286"/>
    </row>
    <row r="211" spans="2:3">
      <c r="B211" s="286"/>
      <c r="C211" s="286"/>
    </row>
    <row r="212" spans="2:3">
      <c r="B212" s="286"/>
      <c r="C212" s="286"/>
    </row>
    <row r="213" spans="2:3">
      <c r="B213" s="286"/>
      <c r="C213" s="286"/>
    </row>
    <row r="214" spans="2:3">
      <c r="B214" s="286"/>
      <c r="C214" s="286"/>
    </row>
    <row r="215" spans="2:3">
      <c r="B215" s="286"/>
      <c r="C215" s="286"/>
    </row>
    <row r="216" spans="2:3">
      <c r="B216" s="286"/>
      <c r="C216" s="286"/>
    </row>
    <row r="217" spans="2:3">
      <c r="B217" s="286"/>
      <c r="C217" s="286"/>
    </row>
    <row r="218" spans="2:3">
      <c r="B218" s="286"/>
      <c r="C218" s="286"/>
    </row>
    <row r="219" spans="2:3">
      <c r="B219" s="286"/>
      <c r="C219" s="286"/>
    </row>
    <row r="220" spans="2:3">
      <c r="B220" s="286"/>
      <c r="C220" s="286"/>
    </row>
    <row r="221" spans="2:3">
      <c r="B221" s="286"/>
      <c r="C221" s="286"/>
    </row>
    <row r="222" spans="2:3">
      <c r="B222" s="286"/>
      <c r="C222" s="286"/>
    </row>
    <row r="223" spans="2:3">
      <c r="B223" s="286"/>
      <c r="C223" s="286"/>
    </row>
    <row r="224" spans="2:3">
      <c r="B224" s="286"/>
      <c r="C224" s="286"/>
    </row>
  </sheetData>
  <pageMargins left="0.7" right="0.7" top="0.75" bottom="0.75" header="0.3" footer="0.3"/>
  <pageSetup paperSize="9"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4AEE4-D24A-4EBD-A9C7-57A31F72275E}">
  <dimension ref="A1:I23"/>
  <sheetViews>
    <sheetView showGridLines="0" zoomScale="80" zoomScaleNormal="80" workbookViewId="0"/>
  </sheetViews>
  <sheetFormatPr defaultColWidth="11.44140625" defaultRowHeight="14.4"/>
  <cols>
    <col min="1" max="1" width="64" style="1681" customWidth="1"/>
    <col min="2" max="2" width="7.44140625" style="1681" customWidth="1"/>
    <col min="3" max="3" width="22.5546875" style="1681" customWidth="1"/>
    <col min="4" max="4" width="19.5546875" style="1681" customWidth="1"/>
    <col min="5" max="5" width="14.6640625" style="1681" customWidth="1"/>
    <col min="6" max="6" width="35" style="1681" customWidth="1"/>
    <col min="7" max="7" width="18.6640625" style="1681" customWidth="1"/>
    <col min="8" max="16384" width="11.44140625" style="1681"/>
  </cols>
  <sheetData>
    <row r="1" spans="1:9">
      <c r="A1" s="1" t="s">
        <v>6531</v>
      </c>
      <c r="B1" s="1647"/>
    </row>
    <row r="2" spans="1:9">
      <c r="A2" s="1007" t="s">
        <v>6652</v>
      </c>
      <c r="B2" s="164"/>
      <c r="C2" s="166"/>
      <c r="D2" s="166"/>
    </row>
    <row r="4" spans="1:9">
      <c r="A4" s="1" t="s">
        <v>6653</v>
      </c>
    </row>
    <row r="5" spans="1:9">
      <c r="A5" s="36" t="s">
        <v>109</v>
      </c>
    </row>
    <row r="6" spans="1:9">
      <c r="A6" s="36" t="s">
        <v>90</v>
      </c>
    </row>
    <row r="8" spans="1:9">
      <c r="A8" s="1007" t="s">
        <v>1078</v>
      </c>
      <c r="B8" s="164"/>
    </row>
    <row r="10" spans="1:9" ht="28.8">
      <c r="A10" s="163"/>
      <c r="B10" s="172"/>
      <c r="C10" s="2364" t="s">
        <v>6654</v>
      </c>
    </row>
    <row r="11" spans="1:9">
      <c r="A11" s="163"/>
      <c r="B11" s="172"/>
      <c r="C11" s="2365" t="s">
        <v>6645</v>
      </c>
    </row>
    <row r="12" spans="1:9">
      <c r="A12" s="2366" t="s">
        <v>1078</v>
      </c>
      <c r="B12" s="2367" t="s">
        <v>6655</v>
      </c>
      <c r="C12" s="2368"/>
      <c r="D12" s="2369" t="s">
        <v>6656</v>
      </c>
      <c r="E12" s="41" t="s">
        <v>91</v>
      </c>
      <c r="F12" s="41" t="s">
        <v>92</v>
      </c>
      <c r="G12" s="41" t="s">
        <v>97</v>
      </c>
      <c r="I12" s="201"/>
    </row>
    <row r="13" spans="1:9">
      <c r="A13" s="2370" t="s">
        <v>6657</v>
      </c>
      <c r="B13" s="2365" t="s">
        <v>6658</v>
      </c>
      <c r="C13" s="2368"/>
      <c r="D13" s="2369" t="s">
        <v>6659</v>
      </c>
      <c r="E13" s="41" t="s">
        <v>91</v>
      </c>
      <c r="F13" s="41" t="s">
        <v>92</v>
      </c>
      <c r="G13" s="41" t="s">
        <v>97</v>
      </c>
      <c r="I13" s="201"/>
    </row>
    <row r="14" spans="1:9">
      <c r="A14" s="2370" t="s">
        <v>6660</v>
      </c>
      <c r="B14" s="2365" t="s">
        <v>6555</v>
      </c>
      <c r="C14" s="2368"/>
      <c r="D14" s="2369" t="s">
        <v>6661</v>
      </c>
      <c r="E14" s="41" t="s">
        <v>91</v>
      </c>
      <c r="F14" s="41" t="s">
        <v>92</v>
      </c>
      <c r="G14" s="41" t="s">
        <v>97</v>
      </c>
      <c r="I14" s="173"/>
    </row>
    <row r="15" spans="1:9">
      <c r="A15" s="2370" t="s">
        <v>6662</v>
      </c>
      <c r="B15" s="2365" t="s">
        <v>6663</v>
      </c>
      <c r="C15" s="2368"/>
      <c r="D15" s="2369" t="s">
        <v>6664</v>
      </c>
      <c r="E15" s="41" t="s">
        <v>91</v>
      </c>
      <c r="F15" s="41" t="s">
        <v>92</v>
      </c>
      <c r="G15" s="41" t="s">
        <v>97</v>
      </c>
      <c r="I15" s="173"/>
    </row>
    <row r="16" spans="1:9">
      <c r="A16" s="2370" t="s">
        <v>6665</v>
      </c>
      <c r="B16" s="2365" t="s">
        <v>6666</v>
      </c>
      <c r="C16" s="2368"/>
      <c r="D16" s="2369" t="s">
        <v>6667</v>
      </c>
      <c r="E16" s="41" t="s">
        <v>91</v>
      </c>
      <c r="F16" s="41" t="s">
        <v>92</v>
      </c>
      <c r="G16" s="41" t="s">
        <v>97</v>
      </c>
      <c r="I16" s="173"/>
    </row>
    <row r="17" spans="1:8" ht="28.8">
      <c r="C17" s="737" t="s">
        <v>275</v>
      </c>
    </row>
    <row r="21" spans="1:8">
      <c r="H21" s="173"/>
    </row>
    <row r="22" spans="1:8">
      <c r="A22" s="703"/>
      <c r="H22" s="173"/>
    </row>
    <row r="23" spans="1:8">
      <c r="A23" s="703"/>
      <c r="H23" s="173"/>
    </row>
  </sheetData>
  <pageMargins left="0.7" right="0.7" top="0.75" bottom="0.75" header="0.3" footer="0.3"/>
  <pageSetup paperSize="9"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C5B71-80FD-49DF-A93D-1704208497A3}">
  <dimension ref="A1:AA29"/>
  <sheetViews>
    <sheetView showGridLines="0" zoomScale="80" zoomScaleNormal="80" workbookViewId="0"/>
  </sheetViews>
  <sheetFormatPr defaultColWidth="8.6640625" defaultRowHeight="14.4"/>
  <cols>
    <col min="1" max="1" width="14" style="1647" customWidth="1"/>
    <col min="2" max="2" width="8.6640625" style="1647"/>
    <col min="3" max="3" width="68.6640625" style="1647" customWidth="1"/>
    <col min="4" max="4" width="19.33203125" style="1647" customWidth="1"/>
    <col min="5" max="5" width="17.5546875" style="1647" customWidth="1"/>
    <col min="6" max="6" width="41.5546875" style="1647" customWidth="1"/>
    <col min="7" max="7" width="16.44140625" style="1647" customWidth="1"/>
    <col min="8" max="8" width="16.33203125" style="1647" customWidth="1"/>
    <col min="9" max="9" width="13.44140625" style="1647" customWidth="1"/>
    <col min="10" max="10" width="13.33203125" style="1647" customWidth="1"/>
    <col min="11" max="16384" width="8.6640625" style="1647"/>
  </cols>
  <sheetData>
    <row r="1" spans="1:26">
      <c r="A1" s="1" t="s">
        <v>6534</v>
      </c>
    </row>
    <row r="2" spans="1:26">
      <c r="A2" s="165" t="s">
        <v>6652</v>
      </c>
    </row>
    <row r="4" spans="1:26">
      <c r="A4" s="271" t="s">
        <v>6668</v>
      </c>
      <c r="C4" s="35"/>
      <c r="D4" s="35"/>
      <c r="E4" s="35"/>
      <c r="F4" s="35"/>
      <c r="G4" s="35"/>
      <c r="H4" s="35"/>
      <c r="I4" s="35"/>
      <c r="J4" s="35"/>
      <c r="K4" s="35"/>
      <c r="L4" s="35"/>
      <c r="M4" s="35"/>
      <c r="N4" s="35"/>
      <c r="O4" s="47"/>
      <c r="P4" s="47"/>
      <c r="Q4" s="47"/>
      <c r="R4" s="47"/>
      <c r="S4" s="47"/>
      <c r="T4" s="47"/>
      <c r="U4" s="47"/>
      <c r="V4" s="47"/>
      <c r="W4" s="47"/>
      <c r="X4" s="47"/>
      <c r="Y4" s="47"/>
      <c r="Z4" s="47"/>
    </row>
    <row r="5" spans="1:26">
      <c r="A5" s="271"/>
      <c r="C5" s="35"/>
      <c r="D5" s="35"/>
      <c r="E5" s="35"/>
      <c r="F5" s="35"/>
      <c r="G5" s="35"/>
      <c r="H5" s="35"/>
      <c r="I5" s="35"/>
      <c r="J5" s="35"/>
      <c r="K5" s="35"/>
      <c r="L5" s="35"/>
      <c r="M5" s="35"/>
      <c r="N5" s="35"/>
      <c r="O5" s="47"/>
      <c r="P5" s="47"/>
      <c r="Q5" s="47"/>
      <c r="R5" s="47"/>
      <c r="S5" s="47"/>
      <c r="T5" s="47"/>
      <c r="U5" s="47"/>
      <c r="V5" s="47"/>
      <c r="W5" s="47"/>
      <c r="X5" s="47"/>
      <c r="Y5" s="47"/>
      <c r="Z5" s="47"/>
    </row>
    <row r="6" spans="1:26">
      <c r="A6" s="165" t="s">
        <v>6669</v>
      </c>
      <c r="B6" s="44"/>
      <c r="C6" s="35"/>
      <c r="D6" s="35"/>
      <c r="E6" s="35"/>
      <c r="F6" s="35"/>
      <c r="G6" s="35"/>
      <c r="H6" s="35"/>
      <c r="I6" s="35"/>
      <c r="J6" s="35"/>
      <c r="K6" s="35"/>
      <c r="L6" s="35"/>
      <c r="M6" s="35"/>
      <c r="N6" s="35"/>
      <c r="O6" s="47"/>
      <c r="P6" s="47"/>
      <c r="Q6" s="47"/>
      <c r="R6" s="47"/>
      <c r="S6" s="47"/>
      <c r="T6" s="47"/>
      <c r="U6" s="47"/>
      <c r="V6" s="47"/>
      <c r="W6" s="47"/>
      <c r="X6" s="47"/>
      <c r="Y6" s="47"/>
      <c r="Z6" s="47"/>
    </row>
    <row r="7" spans="1:26">
      <c r="A7" s="35"/>
      <c r="B7" s="44"/>
      <c r="C7" s="35"/>
      <c r="D7" s="35"/>
      <c r="E7" s="35"/>
      <c r="F7" s="35"/>
      <c r="G7" s="35"/>
      <c r="H7" s="35"/>
      <c r="I7" s="35"/>
      <c r="J7" s="35"/>
      <c r="K7" s="35"/>
      <c r="L7" s="35"/>
      <c r="M7" s="35"/>
      <c r="N7" s="47"/>
      <c r="O7" s="47"/>
      <c r="P7" s="47"/>
      <c r="Q7" s="47"/>
      <c r="R7" s="47"/>
      <c r="S7" s="47"/>
      <c r="T7" s="47"/>
      <c r="U7" s="47"/>
      <c r="V7" s="47"/>
      <c r="W7" s="47"/>
      <c r="X7" s="47"/>
      <c r="Y7" s="47"/>
    </row>
    <row r="8" spans="1:26" ht="96" customHeight="1">
      <c r="B8" s="266"/>
      <c r="C8" s="2019" t="s">
        <v>1238</v>
      </c>
      <c r="D8" s="266"/>
      <c r="E8" s="35"/>
      <c r="F8" s="35"/>
      <c r="G8" s="35"/>
      <c r="H8" s="47"/>
      <c r="I8" s="47"/>
      <c r="J8" s="47"/>
      <c r="K8" s="47"/>
      <c r="L8" s="47"/>
      <c r="M8" s="47"/>
      <c r="N8" s="47"/>
      <c r="O8" s="47"/>
      <c r="P8" s="47"/>
      <c r="Q8" s="47"/>
      <c r="R8" s="47"/>
      <c r="S8" s="47"/>
      <c r="T8" s="35"/>
      <c r="W8" s="35"/>
    </row>
    <row r="9" spans="1:26" ht="15" customHeight="1">
      <c r="A9" s="35"/>
      <c r="B9" s="266"/>
      <c r="C9" s="2371" t="s">
        <v>6646</v>
      </c>
      <c r="D9" s="266"/>
      <c r="E9" s="35"/>
      <c r="F9" s="35"/>
      <c r="G9" s="35"/>
      <c r="H9" s="47"/>
      <c r="I9" s="47"/>
      <c r="J9" s="47"/>
      <c r="K9" s="47"/>
      <c r="L9" s="47"/>
      <c r="M9" s="47"/>
      <c r="N9" s="47"/>
      <c r="O9" s="47"/>
      <c r="P9" s="47"/>
      <c r="Q9" s="47"/>
      <c r="R9" s="47"/>
      <c r="S9" s="47"/>
      <c r="T9" s="35"/>
      <c r="W9" s="35"/>
    </row>
    <row r="10" spans="1:26">
      <c r="A10" s="116" t="s">
        <v>1244</v>
      </c>
      <c r="B10" s="2371" t="s">
        <v>6655</v>
      </c>
      <c r="C10" s="2363"/>
      <c r="D10" s="35" t="s">
        <v>1245</v>
      </c>
      <c r="E10" s="35" t="s">
        <v>90</v>
      </c>
      <c r="F10" s="35" t="s">
        <v>275</v>
      </c>
      <c r="G10" s="35"/>
      <c r="H10" s="47" t="s">
        <v>91</v>
      </c>
      <c r="I10" s="47" t="s">
        <v>92</v>
      </c>
      <c r="J10" s="47" t="s">
        <v>97</v>
      </c>
      <c r="K10" s="47"/>
      <c r="L10" s="47"/>
      <c r="M10" s="47"/>
      <c r="N10" s="47"/>
      <c r="O10" s="47"/>
      <c r="P10" s="47"/>
      <c r="R10" s="47"/>
      <c r="S10" s="47"/>
      <c r="T10" s="35"/>
      <c r="W10" s="35"/>
    </row>
    <row r="11" spans="1:26">
      <c r="A11" s="116" t="s">
        <v>1246</v>
      </c>
      <c r="B11" s="2371" t="s">
        <v>6658</v>
      </c>
      <c r="C11" s="2363"/>
      <c r="D11" s="35" t="s">
        <v>1247</v>
      </c>
      <c r="E11" s="35" t="s">
        <v>90</v>
      </c>
      <c r="F11" s="35" t="s">
        <v>275</v>
      </c>
      <c r="G11" s="35" t="s">
        <v>1248</v>
      </c>
      <c r="H11" s="47" t="s">
        <v>91</v>
      </c>
      <c r="I11" s="47" t="s">
        <v>92</v>
      </c>
      <c r="J11" s="47" t="s">
        <v>97</v>
      </c>
      <c r="K11" s="47"/>
      <c r="L11" s="47"/>
      <c r="M11" s="47"/>
      <c r="N11" s="47"/>
      <c r="P11" s="604"/>
      <c r="Q11" s="47"/>
      <c r="R11" s="47"/>
      <c r="S11" s="47"/>
      <c r="V11" s="35"/>
      <c r="W11" s="35"/>
    </row>
    <row r="12" spans="1:26">
      <c r="A12" s="116" t="s">
        <v>1249</v>
      </c>
      <c r="B12" s="2371" t="s">
        <v>6555</v>
      </c>
      <c r="C12" s="2363"/>
      <c r="D12" s="35" t="s">
        <v>1250</v>
      </c>
      <c r="E12" s="35" t="s">
        <v>90</v>
      </c>
      <c r="F12" s="35" t="s">
        <v>275</v>
      </c>
      <c r="G12" s="35" t="s">
        <v>1248</v>
      </c>
      <c r="H12" s="47" t="s">
        <v>91</v>
      </c>
      <c r="I12" s="47" t="s">
        <v>92</v>
      </c>
      <c r="J12" s="47" t="s">
        <v>97</v>
      </c>
      <c r="L12" s="47"/>
      <c r="M12" s="47"/>
      <c r="N12" s="47"/>
      <c r="O12" s="47"/>
      <c r="P12" s="604"/>
      <c r="Q12" s="47"/>
      <c r="R12" s="47"/>
      <c r="U12" s="47"/>
      <c r="V12" s="35"/>
      <c r="W12" s="35"/>
    </row>
    <row r="13" spans="1:26">
      <c r="A13" s="116"/>
      <c r="B13" s="2372"/>
      <c r="C13" s="42" t="s">
        <v>6670</v>
      </c>
      <c r="D13" s="35"/>
      <c r="E13" s="35"/>
      <c r="F13" s="35"/>
      <c r="G13" s="35"/>
      <c r="H13" s="47"/>
      <c r="I13" s="47"/>
      <c r="J13" s="47"/>
      <c r="L13" s="47"/>
      <c r="M13" s="47"/>
      <c r="N13" s="47"/>
      <c r="O13" s="47"/>
      <c r="P13" s="604"/>
      <c r="Q13" s="47"/>
      <c r="R13" s="47"/>
      <c r="U13" s="47"/>
      <c r="V13" s="35"/>
      <c r="W13" s="35"/>
    </row>
    <row r="14" spans="1:26">
      <c r="A14" s="116"/>
      <c r="B14" s="2372"/>
      <c r="C14" s="270"/>
      <c r="D14" s="35"/>
      <c r="E14" s="35"/>
      <c r="F14" s="35"/>
      <c r="G14" s="35"/>
      <c r="H14" s="47"/>
      <c r="I14" s="47"/>
      <c r="J14" s="47"/>
      <c r="L14" s="47"/>
      <c r="M14" s="47"/>
      <c r="N14" s="47"/>
      <c r="O14" s="47"/>
      <c r="P14" s="604"/>
      <c r="Q14" s="47"/>
      <c r="R14" s="47"/>
      <c r="U14" s="47"/>
      <c r="V14" s="35"/>
      <c r="W14" s="35"/>
    </row>
    <row r="15" spans="1:26">
      <c r="A15" s="116"/>
      <c r="B15" s="2372"/>
      <c r="C15" s="270"/>
      <c r="D15" s="35"/>
      <c r="E15" s="35"/>
      <c r="F15" s="35"/>
      <c r="G15" s="35"/>
      <c r="H15" s="47"/>
      <c r="I15" s="47"/>
      <c r="J15" s="47"/>
      <c r="L15" s="47"/>
      <c r="M15" s="47"/>
      <c r="N15" s="47"/>
      <c r="O15" s="47"/>
      <c r="P15" s="604"/>
      <c r="Q15" s="47"/>
      <c r="R15" s="47"/>
      <c r="U15" s="47"/>
      <c r="V15" s="35"/>
      <c r="W15" s="35"/>
    </row>
    <row r="16" spans="1:26">
      <c r="B16" s="269"/>
      <c r="C16" s="42"/>
      <c r="D16" s="42"/>
      <c r="E16" s="35"/>
      <c r="F16" s="35"/>
      <c r="G16" s="35"/>
      <c r="H16" s="35"/>
      <c r="I16" s="35"/>
      <c r="J16" s="35"/>
      <c r="K16" s="47"/>
      <c r="L16" s="47"/>
      <c r="M16" s="47"/>
      <c r="N16" s="47"/>
      <c r="O16" s="47"/>
      <c r="P16" s="47"/>
      <c r="Q16" s="47"/>
      <c r="R16" s="47"/>
      <c r="S16" s="47"/>
      <c r="T16" s="47"/>
      <c r="U16" s="47"/>
      <c r="V16" s="35"/>
      <c r="W16" s="35"/>
    </row>
    <row r="17" spans="1:27">
      <c r="A17" s="271" t="s">
        <v>6671</v>
      </c>
      <c r="B17" s="266"/>
      <c r="C17" s="44"/>
      <c r="D17" s="44"/>
      <c r="E17" s="270"/>
      <c r="F17" s="270"/>
      <c r="G17" s="270"/>
      <c r="H17" s="270"/>
      <c r="I17" s="270"/>
      <c r="J17" s="35"/>
      <c r="K17" s="35"/>
      <c r="L17" s="35"/>
      <c r="M17" s="35"/>
      <c r="N17" s="35"/>
      <c r="O17" s="47"/>
      <c r="P17" s="47"/>
      <c r="Q17" s="47"/>
      <c r="R17" s="47"/>
      <c r="S17" s="47"/>
      <c r="T17" s="47"/>
      <c r="U17" s="47"/>
      <c r="V17" s="47"/>
      <c r="W17" s="47"/>
      <c r="X17" s="47"/>
      <c r="Y17" s="47"/>
      <c r="Z17" s="35"/>
      <c r="AA17" s="35"/>
    </row>
    <row r="18" spans="1:27">
      <c r="A18" s="1668" t="s">
        <v>1252</v>
      </c>
      <c r="B18" s="272"/>
      <c r="C18" s="44"/>
      <c r="D18" s="44"/>
      <c r="E18" s="270"/>
      <c r="F18" s="270"/>
      <c r="G18" s="270"/>
      <c r="H18" s="270"/>
      <c r="I18" s="270"/>
      <c r="J18" s="35"/>
      <c r="K18" s="35"/>
      <c r="L18" s="35"/>
      <c r="M18" s="35"/>
      <c r="N18" s="35"/>
      <c r="O18" s="47"/>
      <c r="P18" s="47"/>
      <c r="Q18" s="47"/>
      <c r="R18" s="47"/>
      <c r="S18" s="47"/>
      <c r="T18" s="47"/>
      <c r="U18" s="47"/>
      <c r="V18" s="47"/>
      <c r="W18" s="47"/>
      <c r="X18" s="47"/>
      <c r="Y18" s="47"/>
      <c r="Z18" s="35"/>
      <c r="AA18" s="35"/>
    </row>
    <row r="19" spans="1:27">
      <c r="A19" s="273" t="s">
        <v>1221</v>
      </c>
      <c r="B19" s="2373" t="s">
        <v>1043</v>
      </c>
      <c r="C19" s="1912" t="s">
        <v>6645</v>
      </c>
      <c r="D19" s="2373" t="s">
        <v>1200</v>
      </c>
      <c r="E19" s="270"/>
      <c r="F19" s="270"/>
      <c r="G19" s="270"/>
      <c r="H19" s="270"/>
      <c r="I19" s="270"/>
      <c r="J19" s="35"/>
      <c r="K19" s="35"/>
      <c r="L19" s="35"/>
      <c r="M19" s="35"/>
      <c r="N19" s="35"/>
      <c r="O19" s="47"/>
      <c r="P19" s="47"/>
      <c r="Q19" s="47"/>
      <c r="R19" s="47"/>
      <c r="S19" s="47"/>
      <c r="T19" s="47"/>
      <c r="U19" s="47"/>
      <c r="V19" s="47"/>
      <c r="W19" s="47"/>
      <c r="X19" s="47"/>
      <c r="Y19" s="47"/>
      <c r="Z19" s="35"/>
      <c r="AA19" s="35"/>
    </row>
    <row r="20" spans="1:27">
      <c r="A20" s="274"/>
      <c r="B20" s="270"/>
      <c r="C20" s="270"/>
      <c r="D20" s="44"/>
      <c r="E20" s="270"/>
      <c r="F20" s="270"/>
      <c r="G20" s="270"/>
      <c r="H20" s="270"/>
      <c r="I20" s="270"/>
      <c r="J20" s="35"/>
      <c r="K20" s="35"/>
      <c r="L20" s="35"/>
      <c r="M20" s="35"/>
      <c r="N20" s="35"/>
      <c r="O20" s="47"/>
      <c r="P20" s="47"/>
      <c r="Q20" s="47"/>
      <c r="R20" s="47"/>
      <c r="S20" s="47"/>
      <c r="T20" s="47"/>
      <c r="U20" s="47"/>
      <c r="V20" s="47"/>
      <c r="W20" s="47"/>
      <c r="X20" s="47"/>
      <c r="Y20" s="47"/>
      <c r="Z20" s="35"/>
      <c r="AA20" s="35"/>
    </row>
    <row r="21" spans="1:27">
      <c r="A21" s="165" t="s">
        <v>6672</v>
      </c>
      <c r="B21" s="164"/>
      <c r="C21" s="44"/>
      <c r="D21" s="44"/>
      <c r="E21" s="270"/>
      <c r="F21" s="270"/>
      <c r="G21" s="270"/>
      <c r="H21" s="270"/>
      <c r="I21" s="270"/>
      <c r="J21" s="35"/>
      <c r="K21" s="35"/>
      <c r="L21" s="35"/>
      <c r="M21" s="35"/>
      <c r="N21" s="35"/>
      <c r="O21" s="47"/>
      <c r="P21" s="47"/>
      <c r="Q21" s="47"/>
      <c r="R21" s="47"/>
      <c r="S21" s="47"/>
      <c r="T21" s="47"/>
      <c r="U21" s="47"/>
      <c r="V21" s="47"/>
      <c r="W21" s="47"/>
      <c r="X21" s="47"/>
      <c r="Y21" s="47"/>
      <c r="Z21" s="35"/>
      <c r="AA21" s="35"/>
    </row>
    <row r="22" spans="1:27">
      <c r="A22" s="270"/>
      <c r="B22" s="164"/>
      <c r="C22" s="44"/>
      <c r="D22" s="44"/>
      <c r="E22" s="270"/>
      <c r="F22" s="270"/>
      <c r="G22" s="270"/>
      <c r="H22" s="270"/>
      <c r="I22" s="270"/>
      <c r="J22" s="35"/>
      <c r="K22" s="35"/>
      <c r="L22" s="35"/>
      <c r="M22" s="35"/>
      <c r="N22" s="35"/>
      <c r="O22" s="47"/>
      <c r="P22" s="47"/>
      <c r="Q22" s="47"/>
      <c r="R22" s="47"/>
      <c r="S22" s="47"/>
      <c r="T22" s="47"/>
      <c r="U22" s="47"/>
      <c r="V22" s="47"/>
      <c r="W22" s="47"/>
      <c r="X22" s="47"/>
      <c r="Y22" s="47"/>
      <c r="Z22" s="35"/>
      <c r="AA22" s="35"/>
    </row>
    <row r="23" spans="1:27">
      <c r="A23" s="116" t="s">
        <v>1254</v>
      </c>
      <c r="B23" s="2371" t="s">
        <v>6663</v>
      </c>
      <c r="C23" s="2363"/>
      <c r="D23" s="35" t="s">
        <v>1255</v>
      </c>
      <c r="E23" s="35" t="s">
        <v>90</v>
      </c>
      <c r="F23" s="35" t="s">
        <v>275</v>
      </c>
      <c r="G23" s="35" t="s">
        <v>1256</v>
      </c>
      <c r="H23" s="47" t="s">
        <v>91</v>
      </c>
      <c r="I23" s="47" t="s">
        <v>92</v>
      </c>
      <c r="J23" s="47" t="s">
        <v>97</v>
      </c>
      <c r="K23" s="47"/>
      <c r="L23" s="47"/>
      <c r="M23" s="47"/>
      <c r="T23" s="47"/>
      <c r="U23" s="47"/>
      <c r="V23" s="35"/>
      <c r="W23" s="35"/>
    </row>
    <row r="24" spans="1:27">
      <c r="C24" s="42" t="s">
        <v>6670</v>
      </c>
      <c r="J24" s="35"/>
      <c r="K24" s="35"/>
      <c r="L24" s="35"/>
      <c r="M24" s="35"/>
      <c r="N24" s="35"/>
      <c r="O24" s="47"/>
      <c r="P24" s="47"/>
      <c r="Q24" s="47"/>
      <c r="R24" s="47"/>
      <c r="S24" s="47"/>
      <c r="T24" s="47"/>
      <c r="U24" s="47"/>
      <c r="V24" s="47"/>
      <c r="W24" s="47"/>
      <c r="X24" s="47"/>
      <c r="Y24" s="47"/>
    </row>
    <row r="25" spans="1:27">
      <c r="A25" s="271"/>
      <c r="J25" s="35"/>
      <c r="K25" s="35"/>
      <c r="L25" s="35"/>
      <c r="M25" s="35"/>
      <c r="N25" s="35"/>
      <c r="O25" s="47"/>
      <c r="P25" s="47"/>
      <c r="Q25" s="47"/>
      <c r="R25" s="47"/>
      <c r="S25" s="47"/>
      <c r="T25" s="47"/>
      <c r="U25" s="47"/>
      <c r="V25" s="47"/>
      <c r="W25" s="47"/>
      <c r="X25" s="47"/>
      <c r="Y25" s="47"/>
    </row>
    <row r="26" spans="1:27">
      <c r="J26" s="35"/>
      <c r="K26" s="35"/>
      <c r="L26" s="35"/>
      <c r="M26" s="35"/>
      <c r="N26" s="35"/>
      <c r="U26" s="47"/>
      <c r="V26" s="47"/>
      <c r="W26" s="47"/>
      <c r="X26" s="47"/>
      <c r="Y26" s="47"/>
      <c r="Z26" s="35"/>
      <c r="AA26" s="35"/>
    </row>
    <row r="27" spans="1:27">
      <c r="B27" s="35"/>
      <c r="D27" s="274"/>
      <c r="E27" s="274"/>
      <c r="F27" s="35"/>
      <c r="G27" s="35"/>
      <c r="H27" s="35"/>
      <c r="I27" s="47"/>
      <c r="J27" s="47"/>
      <c r="K27" s="47"/>
      <c r="L27" s="47"/>
      <c r="M27" s="47"/>
      <c r="N27" s="47"/>
      <c r="R27" s="47"/>
      <c r="U27" s="47"/>
      <c r="V27" s="35"/>
      <c r="W27" s="35"/>
    </row>
    <row r="28" spans="1:27">
      <c r="B28" s="35"/>
      <c r="C28" s="42"/>
      <c r="J28" s="47"/>
      <c r="K28" s="47"/>
      <c r="L28" s="47"/>
      <c r="M28" s="47"/>
      <c r="N28" s="47"/>
      <c r="R28" s="47"/>
    </row>
    <row r="29" spans="1:27">
      <c r="B29" s="35"/>
      <c r="J29" s="47"/>
      <c r="K29" s="47"/>
      <c r="L29" s="47"/>
      <c r="M29" s="47"/>
      <c r="N29" s="47"/>
    </row>
  </sheetData>
  <pageMargins left="0.7" right="0.7" top="0.75" bottom="0.75" header="0.3" footer="0.3"/>
  <pageSetup paperSize="9"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19"/>
  <dimension ref="A1:G14"/>
  <sheetViews>
    <sheetView showGridLines="0" zoomScale="80" zoomScaleNormal="80" workbookViewId="0"/>
  </sheetViews>
  <sheetFormatPr defaultColWidth="9.33203125" defaultRowHeight="14.4"/>
  <cols>
    <col min="1" max="1" width="18.6640625" customWidth="1"/>
    <col min="2" max="2" width="53.44140625" customWidth="1"/>
    <col min="3" max="3" width="18.6640625" customWidth="1"/>
    <col min="4" max="4" width="13.44140625" customWidth="1"/>
    <col min="5" max="5" width="29.44140625" customWidth="1"/>
    <col min="6" max="6" width="15.6640625" customWidth="1"/>
    <col min="7" max="7" width="23.44140625" customWidth="1"/>
  </cols>
  <sheetData>
    <row r="1" spans="1:7">
      <c r="A1" s="88" t="s">
        <v>1706</v>
      </c>
    </row>
    <row r="2" spans="1:7" ht="15" customHeight="1">
      <c r="A2" s="39" t="s">
        <v>1726</v>
      </c>
      <c r="B2" s="372"/>
      <c r="C2" s="373"/>
      <c r="D2" s="374"/>
      <c r="E2" s="374"/>
      <c r="F2" s="374"/>
    </row>
    <row r="3" spans="1:7">
      <c r="A3" s="375"/>
      <c r="B3" s="374"/>
      <c r="C3" s="374"/>
      <c r="D3" s="374"/>
      <c r="E3" s="374"/>
      <c r="F3" s="374"/>
    </row>
    <row r="4" spans="1:7">
      <c r="A4" s="88" t="s">
        <v>5392</v>
      </c>
      <c r="B4" s="374"/>
      <c r="C4" s="374"/>
      <c r="D4" s="374"/>
      <c r="E4" s="374"/>
      <c r="F4" s="374"/>
    </row>
    <row r="5" spans="1:7">
      <c r="B5" s="374"/>
      <c r="C5" s="374"/>
      <c r="D5" s="374"/>
      <c r="E5" s="374"/>
      <c r="F5" s="374"/>
    </row>
    <row r="6" spans="1:7">
      <c r="A6" s="376" t="s">
        <v>1468</v>
      </c>
      <c r="B6" s="374"/>
      <c r="C6" s="374"/>
      <c r="D6" s="374"/>
      <c r="E6" s="374"/>
      <c r="F6" s="374"/>
    </row>
    <row r="7" spans="1:7">
      <c r="C7" s="377"/>
      <c r="D7" s="1192" t="s">
        <v>13</v>
      </c>
      <c r="E7" s="374"/>
      <c r="F7" s="374"/>
    </row>
    <row r="8" spans="1:7">
      <c r="B8" s="377" t="s">
        <v>1728</v>
      </c>
      <c r="C8" s="1193"/>
      <c r="D8" s="175"/>
      <c r="E8" s="374"/>
      <c r="F8" s="374"/>
    </row>
    <row r="9" spans="1:7">
      <c r="B9" s="392" t="s">
        <v>5393</v>
      </c>
      <c r="C9" s="1192" t="s">
        <v>12</v>
      </c>
      <c r="D9" s="1194"/>
      <c r="E9" s="383" t="s">
        <v>1730</v>
      </c>
      <c r="F9" s="383"/>
      <c r="G9" s="383"/>
    </row>
    <row r="10" spans="1:7">
      <c r="B10" s="392" t="s">
        <v>5394</v>
      </c>
      <c r="C10" s="1192" t="s">
        <v>72</v>
      </c>
      <c r="D10" s="1194"/>
      <c r="E10" s="383" t="s">
        <v>5395</v>
      </c>
      <c r="F10" s="383"/>
      <c r="G10" s="383"/>
    </row>
    <row r="11" spans="1:7">
      <c r="B11" s="392" t="s">
        <v>5396</v>
      </c>
      <c r="C11" s="1192" t="s">
        <v>11</v>
      </c>
      <c r="D11" s="1194"/>
      <c r="E11" s="383" t="s">
        <v>1737</v>
      </c>
      <c r="F11" s="383"/>
      <c r="G11" s="383"/>
    </row>
    <row r="12" spans="1:7">
      <c r="B12" s="392" t="s">
        <v>5397</v>
      </c>
      <c r="C12" s="1192" t="s">
        <v>71</v>
      </c>
      <c r="D12" s="1194"/>
      <c r="E12" s="383" t="s">
        <v>5398</v>
      </c>
      <c r="F12" s="383"/>
      <c r="G12" s="383"/>
    </row>
    <row r="13" spans="1:7">
      <c r="B13" s="392" t="s">
        <v>5399</v>
      </c>
      <c r="C13" s="1192" t="s">
        <v>70</v>
      </c>
      <c r="D13" s="1194"/>
      <c r="E13" s="383" t="s">
        <v>5400</v>
      </c>
      <c r="F13" s="383"/>
      <c r="G13" s="383"/>
    </row>
    <row r="14" spans="1:7">
      <c r="A14" s="385"/>
      <c r="B14" s="374"/>
      <c r="C14" s="386"/>
      <c r="D14" s="386"/>
      <c r="E14" s="383"/>
      <c r="F14" s="383"/>
      <c r="G14" s="38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
  <sheetViews>
    <sheetView zoomScale="80" zoomScaleNormal="80" workbookViewId="0"/>
  </sheetViews>
  <sheetFormatPr defaultRowHeight="14.4"/>
  <cols>
    <col min="1" max="1" width="7.44140625" customWidth="1"/>
    <col min="2" max="2" width="17.33203125" bestFit="1" customWidth="1"/>
    <col min="3" max="3" width="18.33203125" bestFit="1" customWidth="1"/>
    <col min="4" max="4" width="16.33203125" bestFit="1" customWidth="1"/>
    <col min="5" max="5" width="17.33203125" bestFit="1" customWidth="1"/>
    <col min="6" max="6" width="17" bestFit="1" customWidth="1"/>
    <col min="7" max="7" width="17.6640625" bestFit="1" customWidth="1"/>
  </cols>
  <sheetData>
    <row r="1" spans="1:7">
      <c r="A1" s="5" t="s">
        <v>322</v>
      </c>
      <c r="B1" s="5" t="s">
        <v>323</v>
      </c>
      <c r="C1" s="5" t="s">
        <v>324</v>
      </c>
      <c r="D1" s="5" t="s">
        <v>325</v>
      </c>
      <c r="E1" s="5" t="s">
        <v>326</v>
      </c>
      <c r="F1" s="5" t="s">
        <v>327</v>
      </c>
      <c r="G1" s="5" t="s">
        <v>328</v>
      </c>
    </row>
    <row r="2" spans="1:7">
      <c r="A2" s="6" t="s">
        <v>329</v>
      </c>
      <c r="B2" s="6" t="s">
        <v>330</v>
      </c>
      <c r="C2" s="6" t="s">
        <v>331</v>
      </c>
      <c r="D2" s="6" t="s">
        <v>332</v>
      </c>
      <c r="E2" s="6" t="s">
        <v>333</v>
      </c>
      <c r="F2" s="9" t="s">
        <v>6507</v>
      </c>
      <c r="G2" s="7">
        <v>45122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tabColor rgb="FFFFC000"/>
  </sheetPr>
  <dimension ref="A1:F36"/>
  <sheetViews>
    <sheetView showGridLines="0" zoomScale="80" zoomScaleNormal="80" workbookViewId="0"/>
  </sheetViews>
  <sheetFormatPr defaultColWidth="9.33203125" defaultRowHeight="14.4"/>
  <cols>
    <col min="1" max="1" width="4.44140625" style="124" customWidth="1"/>
    <col min="2" max="2" width="49" style="124" bestFit="1" customWidth="1"/>
    <col min="3" max="3" width="6.44140625" style="124" bestFit="1" customWidth="1"/>
    <col min="4" max="4" width="6.33203125" style="124" bestFit="1" customWidth="1"/>
    <col min="5" max="5" width="57.33203125" style="124" bestFit="1" customWidth="1"/>
    <col min="6" max="6" width="34.33203125" style="124" bestFit="1" customWidth="1"/>
    <col min="7" max="7" width="28.33203125" style="124" customWidth="1"/>
    <col min="8" max="8" width="15.5546875" style="124" customWidth="1"/>
    <col min="9" max="10" width="15.33203125" style="124" customWidth="1"/>
    <col min="11" max="11" width="15.44140625" style="124" customWidth="1"/>
    <col min="12" max="12" width="20.44140625" style="124" customWidth="1"/>
    <col min="13" max="13" width="16.5546875" style="124" customWidth="1"/>
    <col min="14" max="14" width="19.44140625" style="124" customWidth="1"/>
    <col min="15" max="15" width="12" style="124" customWidth="1"/>
    <col min="16" max="16" width="14.5546875" style="124" customWidth="1"/>
    <col min="17" max="17" width="13.5546875" style="124" customWidth="1"/>
    <col min="18" max="18" width="14.5546875" style="124" customWidth="1"/>
    <col min="19" max="19" width="16.44140625" style="124" customWidth="1"/>
    <col min="20" max="20" width="15.6640625" style="124" customWidth="1"/>
    <col min="21" max="16384" width="9.33203125" style="124"/>
  </cols>
  <sheetData>
    <row r="1" spans="1:6">
      <c r="A1" s="1" t="s">
        <v>1971</v>
      </c>
    </row>
    <row r="2" spans="1:6">
      <c r="A2" s="53" t="s">
        <v>1471</v>
      </c>
    </row>
    <row r="3" spans="1:6" s="221" customFormat="1">
      <c r="A3" s="53"/>
    </row>
    <row r="4" spans="1:6" s="221" customFormat="1">
      <c r="A4" s="1" t="s">
        <v>1972</v>
      </c>
    </row>
    <row r="5" spans="1:6" s="221" customFormat="1"/>
    <row r="6" spans="1:6" s="221" customFormat="1">
      <c r="A6" s="53" t="s">
        <v>1471</v>
      </c>
    </row>
    <row r="7" spans="1:6" s="221" customFormat="1"/>
    <row r="8" spans="1:6">
      <c r="D8" s="393" t="s">
        <v>13</v>
      </c>
    </row>
    <row r="9" spans="1:6">
      <c r="B9" s="394" t="s">
        <v>1973</v>
      </c>
      <c r="C9" s="395" t="s">
        <v>12</v>
      </c>
      <c r="D9" s="290"/>
      <c r="E9" s="41" t="s">
        <v>79</v>
      </c>
      <c r="F9" s="41" t="s">
        <v>1974</v>
      </c>
    </row>
    <row r="10" spans="1:6">
      <c r="B10" s="1734" t="s">
        <v>5745</v>
      </c>
      <c r="C10" s="397" t="s">
        <v>72</v>
      </c>
      <c r="D10" s="398"/>
      <c r="E10" s="41" t="s">
        <v>79</v>
      </c>
      <c r="F10" s="41" t="s">
        <v>1975</v>
      </c>
    </row>
    <row r="11" spans="1:6">
      <c r="B11" s="399" t="s">
        <v>1976</v>
      </c>
      <c r="C11" s="395" t="s">
        <v>71</v>
      </c>
      <c r="D11" s="290"/>
      <c r="E11" s="41" t="s">
        <v>1977</v>
      </c>
      <c r="F11" s="41"/>
    </row>
    <row r="12" spans="1:6">
      <c r="B12" s="399" t="s">
        <v>1978</v>
      </c>
      <c r="C12" s="395" t="s">
        <v>70</v>
      </c>
      <c r="D12" s="290"/>
      <c r="E12" s="41" t="s">
        <v>1979</v>
      </c>
    </row>
    <row r="13" spans="1:6">
      <c r="B13" s="399" t="s">
        <v>1980</v>
      </c>
      <c r="C13" s="395" t="s">
        <v>68</v>
      </c>
      <c r="D13" s="290"/>
      <c r="E13" s="41" t="s">
        <v>1981</v>
      </c>
    </row>
    <row r="14" spans="1:6">
      <c r="B14" s="399" t="s">
        <v>1982</v>
      </c>
      <c r="C14" s="395" t="s">
        <v>67</v>
      </c>
      <c r="D14" s="290"/>
      <c r="E14" s="41" t="s">
        <v>78</v>
      </c>
      <c r="F14" s="41" t="s">
        <v>1983</v>
      </c>
    </row>
    <row r="15" spans="1:6">
      <c r="B15" s="399" t="s">
        <v>1984</v>
      </c>
      <c r="C15" s="395" t="s">
        <v>1985</v>
      </c>
      <c r="D15" s="290"/>
      <c r="E15" s="41" t="s">
        <v>78</v>
      </c>
      <c r="F15" s="41" t="s">
        <v>1986</v>
      </c>
    </row>
    <row r="16" spans="1:6">
      <c r="B16" s="399" t="s">
        <v>1987</v>
      </c>
      <c r="C16" s="395" t="s">
        <v>66</v>
      </c>
      <c r="D16" s="290"/>
      <c r="E16" s="41" t="s">
        <v>78</v>
      </c>
      <c r="F16" s="41" t="s">
        <v>1329</v>
      </c>
    </row>
    <row r="17" spans="2:6">
      <c r="B17" s="399" t="s">
        <v>1988</v>
      </c>
      <c r="C17" s="395" t="s">
        <v>10</v>
      </c>
      <c r="D17" s="290"/>
      <c r="E17" s="41" t="s">
        <v>1989</v>
      </c>
      <c r="F17" s="41"/>
    </row>
    <row r="18" spans="2:6">
      <c r="B18" s="399" t="s">
        <v>1990</v>
      </c>
      <c r="C18" s="395" t="s">
        <v>9</v>
      </c>
      <c r="D18" s="290"/>
      <c r="E18" s="41" t="s">
        <v>1991</v>
      </c>
    </row>
    <row r="19" spans="2:6">
      <c r="B19" s="399" t="s">
        <v>1992</v>
      </c>
      <c r="C19" s="395" t="s">
        <v>65</v>
      </c>
      <c r="D19" s="290"/>
      <c r="E19" s="41" t="s">
        <v>1993</v>
      </c>
      <c r="F19" s="41"/>
    </row>
    <row r="20" spans="2:6">
      <c r="B20" s="399" t="s">
        <v>1994</v>
      </c>
      <c r="C20" s="395" t="s">
        <v>8</v>
      </c>
      <c r="D20" s="290"/>
      <c r="E20" s="41" t="s">
        <v>1995</v>
      </c>
    </row>
    <row r="21" spans="2:6">
      <c r="B21" s="399" t="s">
        <v>1996</v>
      </c>
      <c r="C21" s="395" t="s">
        <v>7</v>
      </c>
      <c r="D21" s="290"/>
      <c r="E21" s="41" t="s">
        <v>1997</v>
      </c>
    </row>
    <row r="22" spans="2:6">
      <c r="B22" s="399" t="s">
        <v>1998</v>
      </c>
      <c r="C22" s="395" t="s">
        <v>64</v>
      </c>
      <c r="D22" s="290"/>
      <c r="E22" s="41" t="s">
        <v>1999</v>
      </c>
    </row>
    <row r="23" spans="2:6">
      <c r="B23" s="399" t="s">
        <v>2000</v>
      </c>
      <c r="C23" s="395" t="s">
        <v>5</v>
      </c>
      <c r="D23" s="290"/>
      <c r="E23" s="41" t="s">
        <v>2001</v>
      </c>
    </row>
    <row r="24" spans="2:6">
      <c r="B24" s="399" t="s">
        <v>2002</v>
      </c>
      <c r="C24" s="395" t="s">
        <v>63</v>
      </c>
      <c r="D24" s="290"/>
      <c r="E24" s="41" t="s">
        <v>2003</v>
      </c>
    </row>
    <row r="25" spans="2:6">
      <c r="B25" s="399" t="s">
        <v>2004</v>
      </c>
      <c r="C25" s="395" t="s">
        <v>62</v>
      </c>
      <c r="D25" s="290"/>
      <c r="E25" s="41" t="s">
        <v>2005</v>
      </c>
    </row>
    <row r="26" spans="2:6">
      <c r="B26" s="399" t="s">
        <v>2006</v>
      </c>
      <c r="C26" s="395" t="s">
        <v>61</v>
      </c>
      <c r="D26" s="290"/>
      <c r="E26" s="41" t="s">
        <v>2007</v>
      </c>
    </row>
    <row r="27" spans="2:6">
      <c r="B27" s="399" t="s">
        <v>2008</v>
      </c>
      <c r="C27" s="395" t="s">
        <v>4</v>
      </c>
      <c r="D27" s="290"/>
      <c r="E27" s="41" t="s">
        <v>2009</v>
      </c>
    </row>
    <row r="28" spans="2:6">
      <c r="B28" s="399" t="s">
        <v>2010</v>
      </c>
      <c r="C28" s="395" t="s">
        <v>57</v>
      </c>
      <c r="D28" s="290"/>
      <c r="E28" s="41" t="s">
        <v>2011</v>
      </c>
    </row>
    <row r="29" spans="2:6" ht="28.8">
      <c r="B29" s="1551" t="s">
        <v>6249</v>
      </c>
      <c r="C29" s="395" t="s">
        <v>5519</v>
      </c>
      <c r="D29" s="1475"/>
      <c r="E29" s="41" t="s">
        <v>79</v>
      </c>
      <c r="F29" s="41" t="s">
        <v>6078</v>
      </c>
    </row>
    <row r="30" spans="2:6" ht="28.8">
      <c r="B30" s="1646" t="s">
        <v>6250</v>
      </c>
      <c r="C30" s="395" t="s">
        <v>56</v>
      </c>
      <c r="D30" s="400"/>
      <c r="E30" s="41" t="s">
        <v>79</v>
      </c>
      <c r="F30" s="41" t="s">
        <v>2012</v>
      </c>
    </row>
    <row r="31" spans="2:6">
      <c r="B31" s="1701" t="s">
        <v>2055</v>
      </c>
      <c r="C31" s="395" t="s">
        <v>55</v>
      </c>
      <c r="D31" s="400"/>
      <c r="E31" s="146" t="s">
        <v>2059</v>
      </c>
      <c r="F31" s="41"/>
    </row>
    <row r="32" spans="2:6">
      <c r="B32" s="1527" t="s">
        <v>2056</v>
      </c>
      <c r="C32" s="395" t="s">
        <v>54</v>
      </c>
      <c r="D32" s="400"/>
      <c r="E32" s="146" t="s">
        <v>5886</v>
      </c>
      <c r="F32" s="41"/>
    </row>
    <row r="33" spans="2:6">
      <c r="B33" s="1527" t="s">
        <v>2057</v>
      </c>
      <c r="C33" s="395" t="s">
        <v>3</v>
      </c>
      <c r="D33" s="400"/>
      <c r="E33" s="146" t="s">
        <v>2060</v>
      </c>
      <c r="F33" s="41"/>
    </row>
    <row r="34" spans="2:6">
      <c r="B34" s="399" t="s">
        <v>2013</v>
      </c>
      <c r="C34" s="395" t="s">
        <v>713</v>
      </c>
      <c r="D34" s="290"/>
      <c r="E34" s="41" t="s">
        <v>79</v>
      </c>
      <c r="F34" s="41" t="s">
        <v>2014</v>
      </c>
    </row>
    <row r="35" spans="2:6">
      <c r="B35" s="399" t="s">
        <v>2015</v>
      </c>
      <c r="C35" s="395" t="s">
        <v>2016</v>
      </c>
      <c r="D35" s="290"/>
      <c r="E35" s="41" t="s">
        <v>79</v>
      </c>
      <c r="F35" s="41" t="s">
        <v>2017</v>
      </c>
    </row>
    <row r="36" spans="2:6">
      <c r="B36" s="399" t="s">
        <v>2018</v>
      </c>
      <c r="C36" s="395" t="s">
        <v>2019</v>
      </c>
      <c r="D36" s="290"/>
      <c r="E36" s="41" t="s">
        <v>79</v>
      </c>
      <c r="F36" s="41" t="s">
        <v>2020</v>
      </c>
    </row>
  </sheetData>
  <phoneticPr fontId="43" type="noConversion"/>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20"/>
  <dimension ref="A1:F19"/>
  <sheetViews>
    <sheetView showGridLines="0" zoomScale="80" zoomScaleNormal="80" workbookViewId="0"/>
  </sheetViews>
  <sheetFormatPr defaultColWidth="9.33203125" defaultRowHeight="14.4"/>
  <cols>
    <col min="1" max="1" width="16.44140625" style="124" customWidth="1"/>
    <col min="2" max="2" width="50.44140625" style="124" customWidth="1"/>
    <col min="3" max="7" width="28.33203125" style="124" customWidth="1"/>
    <col min="8" max="8" width="15.5546875" style="124" customWidth="1"/>
    <col min="9" max="10" width="15.33203125" style="124" customWidth="1"/>
    <col min="11" max="11" width="15.44140625" style="124" customWidth="1"/>
    <col min="12" max="12" width="20.44140625" style="124" customWidth="1"/>
    <col min="13" max="13" width="16.5546875" style="124" customWidth="1"/>
    <col min="14" max="14" width="19.44140625" style="124" customWidth="1"/>
    <col min="15" max="15" width="12" style="124" customWidth="1"/>
    <col min="16" max="16" width="14.5546875" style="124" customWidth="1"/>
    <col min="17" max="17" width="13.5546875" style="124" customWidth="1"/>
    <col min="18" max="18" width="14.5546875" style="124" customWidth="1"/>
    <col min="19" max="19" width="16.44140625" style="124" customWidth="1"/>
    <col min="20" max="20" width="15.6640625" style="124" customWidth="1"/>
    <col min="21" max="16384" width="9.33203125" style="124"/>
  </cols>
  <sheetData>
    <row r="1" spans="1:6">
      <c r="A1" s="1" t="s">
        <v>1709</v>
      </c>
    </row>
    <row r="2" spans="1:6">
      <c r="A2" s="293" t="s">
        <v>5401</v>
      </c>
    </row>
    <row r="3" spans="1:6" s="221" customFormat="1">
      <c r="A3" s="293"/>
    </row>
    <row r="4" spans="1:6" s="221" customFormat="1">
      <c r="A4" s="1" t="s">
        <v>5402</v>
      </c>
    </row>
    <row r="5" spans="1:6" s="221" customFormat="1"/>
    <row r="6" spans="1:6" s="221" customFormat="1">
      <c r="A6" s="293" t="s">
        <v>5403</v>
      </c>
    </row>
    <row r="7" spans="1:6" s="221" customFormat="1"/>
    <row r="8" spans="1:6">
      <c r="D8" s="1195" t="s">
        <v>13</v>
      </c>
    </row>
    <row r="9" spans="1:6">
      <c r="B9" s="1196" t="s">
        <v>5404</v>
      </c>
      <c r="C9" s="1197" t="s">
        <v>12</v>
      </c>
      <c r="D9" s="1101"/>
      <c r="E9" s="41" t="s">
        <v>79</v>
      </c>
      <c r="F9" s="41" t="s">
        <v>5211</v>
      </c>
    </row>
    <row r="10" spans="1:6">
      <c r="B10" s="1196" t="s">
        <v>5405</v>
      </c>
      <c r="C10" s="1198" t="s">
        <v>72</v>
      </c>
      <c r="D10" s="1199"/>
      <c r="E10" s="41" t="s">
        <v>79</v>
      </c>
      <c r="F10" s="41" t="s">
        <v>5406</v>
      </c>
    </row>
    <row r="11" spans="1:6">
      <c r="B11" s="1200" t="s">
        <v>5407</v>
      </c>
      <c r="C11" s="1197" t="s">
        <v>71</v>
      </c>
      <c r="D11" s="1101"/>
      <c r="E11" s="41" t="s">
        <v>5209</v>
      </c>
      <c r="F11" s="41"/>
    </row>
    <row r="12" spans="1:6">
      <c r="B12" s="1200" t="s">
        <v>5408</v>
      </c>
      <c r="C12" s="1197" t="s">
        <v>70</v>
      </c>
      <c r="D12" s="1101"/>
      <c r="E12" s="41" t="s">
        <v>78</v>
      </c>
      <c r="F12" s="41" t="s">
        <v>1983</v>
      </c>
    </row>
    <row r="13" spans="1:6">
      <c r="B13" s="1200" t="s">
        <v>1294</v>
      </c>
      <c r="C13" s="1197" t="s">
        <v>69</v>
      </c>
      <c r="D13" s="1101"/>
      <c r="E13" s="41" t="s">
        <v>78</v>
      </c>
      <c r="F13" s="41" t="s">
        <v>1329</v>
      </c>
    </row>
    <row r="14" spans="1:6">
      <c r="B14" s="1200" t="s">
        <v>1990</v>
      </c>
      <c r="C14" s="1197" t="s">
        <v>68</v>
      </c>
      <c r="D14" s="1101"/>
      <c r="E14" s="41" t="s">
        <v>1991</v>
      </c>
      <c r="F14" s="41"/>
    </row>
    <row r="15" spans="1:6">
      <c r="B15" s="1200" t="s">
        <v>5409</v>
      </c>
      <c r="C15" s="1197" t="s">
        <v>67</v>
      </c>
      <c r="D15" s="1101"/>
      <c r="E15" s="41" t="s">
        <v>114</v>
      </c>
      <c r="F15" s="41" t="s">
        <v>5410</v>
      </c>
    </row>
    <row r="16" spans="1:6" ht="28.8">
      <c r="B16" s="1200" t="s">
        <v>5411</v>
      </c>
      <c r="C16" s="1197" t="s">
        <v>66</v>
      </c>
      <c r="D16" s="1101"/>
      <c r="E16" s="41" t="s">
        <v>5412</v>
      </c>
    </row>
    <row r="17" spans="2:6">
      <c r="B17" s="1223" t="s">
        <v>2013</v>
      </c>
      <c r="C17" s="1224" t="s">
        <v>713</v>
      </c>
      <c r="D17" s="1101"/>
      <c r="E17" s="41" t="s">
        <v>79</v>
      </c>
      <c r="F17" s="41" t="s">
        <v>2014</v>
      </c>
    </row>
    <row r="18" spans="2:6">
      <c r="B18" s="1223" t="s">
        <v>2015</v>
      </c>
      <c r="C18" s="1224" t="s">
        <v>2016</v>
      </c>
      <c r="D18" s="1101"/>
      <c r="E18" s="41" t="s">
        <v>79</v>
      </c>
      <c r="F18" s="41" t="s">
        <v>2017</v>
      </c>
    </row>
    <row r="19" spans="2:6">
      <c r="B19" s="1223" t="s">
        <v>2018</v>
      </c>
      <c r="C19" s="1224" t="s">
        <v>2019</v>
      </c>
      <c r="D19" s="1101"/>
      <c r="E19" s="41" t="s">
        <v>79</v>
      </c>
      <c r="F19" s="41" t="s">
        <v>2020</v>
      </c>
    </row>
  </sheetData>
  <pageMargins left="0.7" right="0.7" top="0.75" bottom="0.75" header="0.3" footer="0.3"/>
  <pageSetup paperSize="9"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21"/>
  <dimension ref="A1:Q76"/>
  <sheetViews>
    <sheetView showGridLines="0" zoomScale="80" zoomScaleNormal="80" workbookViewId="0"/>
  </sheetViews>
  <sheetFormatPr defaultColWidth="11.44140625" defaultRowHeight="14.4"/>
  <cols>
    <col min="1" max="1" width="77.44140625" style="124" customWidth="1"/>
    <col min="2" max="2" width="15.44140625" style="124" customWidth="1"/>
    <col min="3" max="3" width="11.33203125" style="124" customWidth="1"/>
    <col min="4" max="4" width="30.6640625" style="124" customWidth="1"/>
    <col min="5" max="5" width="20.6640625" style="124" customWidth="1"/>
    <col min="6" max="6" width="49.44140625" style="124" customWidth="1"/>
    <col min="7" max="7" width="11" style="124" customWidth="1"/>
    <col min="8" max="8" width="11.44140625" style="124" customWidth="1"/>
    <col min="9" max="9" width="38" style="124" customWidth="1"/>
    <col min="10" max="10" width="35.5546875" style="124" customWidth="1"/>
    <col min="11" max="11" width="24.44140625" style="124" customWidth="1"/>
    <col min="12" max="13" width="11.44140625" style="124" customWidth="1"/>
    <col min="14" max="16384" width="11.44140625" style="124"/>
  </cols>
  <sheetData>
    <row r="1" spans="1:16">
      <c r="A1" s="1" t="s">
        <v>1712</v>
      </c>
      <c r="B1" s="1"/>
    </row>
    <row r="2" spans="1:16">
      <c r="A2" s="165" t="s">
        <v>1477</v>
      </c>
      <c r="B2" s="1"/>
    </row>
    <row r="3" spans="1:16">
      <c r="A3" s="165"/>
      <c r="B3" s="1"/>
    </row>
    <row r="4" spans="1:16">
      <c r="A4" s="1" t="s">
        <v>5413</v>
      </c>
      <c r="B4" s="1"/>
    </row>
    <row r="5" spans="1:16">
      <c r="B5" s="1"/>
    </row>
    <row r="6" spans="1:16">
      <c r="A6" s="165" t="s">
        <v>1477</v>
      </c>
      <c r="B6" s="165"/>
      <c r="C6" s="55"/>
      <c r="D6" s="55"/>
      <c r="E6" s="55"/>
      <c r="F6" s="266"/>
    </row>
    <row r="7" spans="1:16">
      <c r="A7" s="165"/>
      <c r="B7" s="165"/>
      <c r="C7" s="55"/>
      <c r="D7" s="55"/>
      <c r="E7" s="55"/>
      <c r="F7" s="266"/>
    </row>
    <row r="8" spans="1:16" ht="28.8">
      <c r="A8" s="53"/>
      <c r="B8" s="53"/>
      <c r="C8" s="1201" t="s">
        <v>2093</v>
      </c>
      <c r="E8" s="946"/>
    </row>
    <row r="9" spans="1:16">
      <c r="A9" s="53"/>
      <c r="B9" s="53"/>
      <c r="C9" s="1201" t="s">
        <v>13</v>
      </c>
      <c r="E9" s="946"/>
    </row>
    <row r="10" spans="1:16">
      <c r="A10" s="1202" t="s">
        <v>106</v>
      </c>
      <c r="B10" s="1198"/>
      <c r="C10" s="38"/>
      <c r="D10" s="412"/>
      <c r="G10" s="47"/>
    </row>
    <row r="11" spans="1:16">
      <c r="A11" s="1203" t="s">
        <v>5414</v>
      </c>
      <c r="B11" s="1198" t="s">
        <v>12</v>
      </c>
      <c r="C11" s="1204"/>
      <c r="D11" s="41" t="s">
        <v>91</v>
      </c>
      <c r="E11" s="41" t="s">
        <v>100</v>
      </c>
      <c r="F11" s="41" t="s">
        <v>5415</v>
      </c>
    </row>
    <row r="12" spans="1:16">
      <c r="A12" s="1203" t="s">
        <v>5416</v>
      </c>
      <c r="B12" s="1198" t="s">
        <v>72</v>
      </c>
      <c r="C12" s="1204"/>
      <c r="D12" s="41" t="s">
        <v>91</v>
      </c>
      <c r="E12" s="41" t="s">
        <v>100</v>
      </c>
      <c r="F12" s="41" t="s">
        <v>5417</v>
      </c>
      <c r="H12" s="41"/>
      <c r="I12" s="1203"/>
      <c r="J12" s="41"/>
      <c r="K12" s="41"/>
      <c r="L12" s="41"/>
      <c r="M12" s="41"/>
      <c r="N12" s="41"/>
      <c r="O12" s="47"/>
      <c r="P12" s="47"/>
    </row>
    <row r="13" spans="1:16">
      <c r="A13" s="1203" t="s">
        <v>5418</v>
      </c>
      <c r="B13" s="1198" t="s">
        <v>11</v>
      </c>
      <c r="C13" s="1204"/>
      <c r="D13" s="41" t="s">
        <v>91</v>
      </c>
      <c r="E13" s="41" t="s">
        <v>100</v>
      </c>
      <c r="F13" s="41" t="s">
        <v>5419</v>
      </c>
      <c r="H13" s="41"/>
      <c r="I13" s="1203"/>
      <c r="J13" s="41"/>
      <c r="K13" s="41"/>
      <c r="L13" s="41"/>
      <c r="M13" s="41"/>
      <c r="N13" s="41"/>
      <c r="O13" s="47"/>
      <c r="P13" s="47"/>
    </row>
    <row r="14" spans="1:16">
      <c r="A14" s="1203" t="s">
        <v>5420</v>
      </c>
      <c r="B14" s="1198" t="s">
        <v>71</v>
      </c>
      <c r="C14" s="1204"/>
      <c r="D14" s="41" t="s">
        <v>91</v>
      </c>
      <c r="E14" s="41" t="s">
        <v>100</v>
      </c>
      <c r="F14" s="41" t="s">
        <v>5421</v>
      </c>
      <c r="H14" s="41"/>
      <c r="I14" s="1203"/>
      <c r="J14" s="41"/>
      <c r="K14" s="41"/>
      <c r="L14" s="41"/>
      <c r="M14" s="41"/>
      <c r="N14" s="41"/>
      <c r="O14" s="47"/>
      <c r="P14" s="47"/>
    </row>
    <row r="15" spans="1:16">
      <c r="A15" s="1203" t="s">
        <v>5422</v>
      </c>
      <c r="B15" s="1198" t="s">
        <v>70</v>
      </c>
      <c r="C15" s="1204"/>
      <c r="D15" s="41" t="s">
        <v>91</v>
      </c>
      <c r="E15" s="41" t="s">
        <v>100</v>
      </c>
      <c r="F15" s="41" t="s">
        <v>5423</v>
      </c>
      <c r="H15" s="41"/>
      <c r="I15" s="1203"/>
      <c r="J15" s="41"/>
      <c r="K15" s="41"/>
      <c r="L15" s="41"/>
      <c r="M15" s="41"/>
      <c r="N15" s="41"/>
      <c r="O15" s="47"/>
      <c r="P15" s="47"/>
    </row>
    <row r="16" spans="1:16">
      <c r="A16" s="1203" t="s">
        <v>5424</v>
      </c>
      <c r="B16" s="1198" t="s">
        <v>69</v>
      </c>
      <c r="C16" s="1204"/>
      <c r="D16" s="41" t="s">
        <v>91</v>
      </c>
      <c r="E16" s="41" t="s">
        <v>100</v>
      </c>
      <c r="F16" s="41" t="s">
        <v>105</v>
      </c>
      <c r="H16" s="41"/>
      <c r="I16" s="1203"/>
      <c r="J16" s="41"/>
      <c r="K16" s="41"/>
      <c r="L16" s="41"/>
      <c r="M16" s="41"/>
      <c r="N16" s="41"/>
      <c r="O16" s="47"/>
      <c r="P16" s="47"/>
    </row>
    <row r="17" spans="1:17">
      <c r="A17" s="1203" t="s">
        <v>5425</v>
      </c>
      <c r="B17" s="1198" t="s">
        <v>68</v>
      </c>
      <c r="C17" s="1204"/>
      <c r="D17" s="41" t="s">
        <v>91</v>
      </c>
      <c r="E17" s="41" t="s">
        <v>100</v>
      </c>
      <c r="F17" s="41" t="s">
        <v>5426</v>
      </c>
      <c r="H17" s="41"/>
      <c r="I17" s="1203"/>
      <c r="J17" s="41"/>
      <c r="K17" s="41"/>
      <c r="L17" s="41"/>
      <c r="M17" s="41"/>
      <c r="N17" s="41"/>
      <c r="O17" s="47"/>
      <c r="P17" s="47"/>
    </row>
    <row r="18" spans="1:17" s="35" customFormat="1" ht="53.25" customHeight="1">
      <c r="A18" s="1203" t="s">
        <v>5427</v>
      </c>
      <c r="B18" s="1198" t="s">
        <v>67</v>
      </c>
      <c r="C18" s="1204"/>
      <c r="D18" s="41" t="s">
        <v>91</v>
      </c>
      <c r="E18" s="41" t="s">
        <v>100</v>
      </c>
      <c r="F18" s="41" t="s">
        <v>5428</v>
      </c>
      <c r="H18" s="41"/>
      <c r="I18" s="1203"/>
      <c r="J18" s="41"/>
      <c r="K18" s="41"/>
      <c r="L18" s="41"/>
      <c r="M18" s="41"/>
      <c r="N18" s="41"/>
      <c r="O18" s="47"/>
      <c r="P18" s="47"/>
    </row>
    <row r="19" spans="1:17">
      <c r="A19" s="1203" t="s">
        <v>5429</v>
      </c>
      <c r="B19" s="1198" t="s">
        <v>66</v>
      </c>
      <c r="C19" s="1204"/>
      <c r="D19" s="41" t="s">
        <v>91</v>
      </c>
      <c r="E19" s="41" t="s">
        <v>100</v>
      </c>
      <c r="F19" s="41" t="s">
        <v>5430</v>
      </c>
      <c r="H19" s="41"/>
      <c r="I19" s="1203"/>
      <c r="J19" s="41"/>
      <c r="K19" s="41"/>
      <c r="L19" s="41"/>
      <c r="M19" s="41"/>
      <c r="N19" s="41"/>
      <c r="O19" s="47"/>
      <c r="P19" s="47"/>
    </row>
    <row r="20" spans="1:17">
      <c r="A20" s="1205" t="s">
        <v>2172</v>
      </c>
      <c r="B20" s="1198" t="s">
        <v>10</v>
      </c>
      <c r="C20" s="1204"/>
      <c r="D20" s="41" t="s">
        <v>91</v>
      </c>
      <c r="E20" s="41" t="s">
        <v>100</v>
      </c>
      <c r="F20" s="41"/>
      <c r="H20" s="41"/>
      <c r="I20" s="41"/>
      <c r="J20" s="41"/>
      <c r="K20" s="41"/>
      <c r="L20" s="41"/>
      <c r="M20" s="41"/>
      <c r="N20" s="41"/>
      <c r="O20" s="47"/>
      <c r="P20" s="47"/>
    </row>
    <row r="21" spans="1:17">
      <c r="A21" s="1202" t="s">
        <v>99</v>
      </c>
      <c r="B21" s="1198"/>
      <c r="C21" s="38"/>
      <c r="D21" s="42"/>
      <c r="E21" s="35"/>
      <c r="F21" s="41"/>
      <c r="H21" s="41"/>
      <c r="I21" s="41"/>
      <c r="J21" s="41"/>
      <c r="K21" s="316"/>
      <c r="L21" s="41"/>
      <c r="M21" s="41"/>
      <c r="N21" s="41"/>
      <c r="O21" s="47"/>
      <c r="P21" s="47"/>
    </row>
    <row r="22" spans="1:17">
      <c r="A22" s="1203" t="s">
        <v>5431</v>
      </c>
      <c r="B22" s="1198" t="s">
        <v>9</v>
      </c>
      <c r="C22" s="1204"/>
      <c r="D22" s="41" t="s">
        <v>91</v>
      </c>
      <c r="E22" s="41" t="s">
        <v>92</v>
      </c>
      <c r="F22" s="41" t="s">
        <v>5432</v>
      </c>
      <c r="H22" s="41"/>
      <c r="I22" s="41"/>
      <c r="J22" s="41"/>
      <c r="K22" s="316"/>
      <c r="L22" s="41"/>
      <c r="M22" s="41"/>
      <c r="N22" s="41"/>
      <c r="O22" s="47"/>
      <c r="P22" s="47"/>
    </row>
    <row r="23" spans="1:17">
      <c r="A23" s="1203" t="s">
        <v>5433</v>
      </c>
      <c r="B23" s="1198" t="s">
        <v>65</v>
      </c>
      <c r="C23" s="1204"/>
      <c r="D23" s="41" t="s">
        <v>91</v>
      </c>
      <c r="E23" s="41" t="s">
        <v>92</v>
      </c>
      <c r="F23" s="41" t="s">
        <v>5434</v>
      </c>
      <c r="H23" s="41"/>
      <c r="I23" s="1203"/>
      <c r="J23" s="41"/>
      <c r="K23" s="316"/>
      <c r="L23" s="41"/>
      <c r="M23" s="41"/>
      <c r="N23" s="41"/>
      <c r="O23" s="47"/>
      <c r="P23" s="47"/>
    </row>
    <row r="24" spans="1:17">
      <c r="A24" s="1203" t="s">
        <v>5424</v>
      </c>
      <c r="B24" s="1198" t="s">
        <v>8</v>
      </c>
      <c r="C24" s="1204"/>
      <c r="D24" s="41" t="s">
        <v>91</v>
      </c>
      <c r="E24" s="41" t="s">
        <v>92</v>
      </c>
      <c r="F24" s="41" t="s">
        <v>1136</v>
      </c>
      <c r="H24" s="41"/>
      <c r="I24" s="41"/>
      <c r="J24" s="41"/>
      <c r="K24" s="316"/>
      <c r="L24" s="41"/>
      <c r="M24" s="41"/>
      <c r="N24" s="41"/>
      <c r="O24" s="47"/>
      <c r="P24" s="47"/>
    </row>
    <row r="25" spans="1:17" ht="14.25" customHeight="1">
      <c r="A25" s="1203" t="s">
        <v>5435</v>
      </c>
      <c r="B25" s="1198" t="s">
        <v>7</v>
      </c>
      <c r="C25" s="1204"/>
      <c r="D25" s="41" t="s">
        <v>91</v>
      </c>
      <c r="E25" s="41" t="s">
        <v>92</v>
      </c>
      <c r="F25" s="41" t="s">
        <v>5436</v>
      </c>
      <c r="H25" s="41"/>
      <c r="I25" s="41"/>
      <c r="J25" s="41"/>
      <c r="K25" s="316"/>
      <c r="L25" s="41"/>
      <c r="M25" s="41"/>
      <c r="N25" s="41"/>
      <c r="O25" s="47"/>
      <c r="P25" s="47"/>
    </row>
    <row r="26" spans="1:17">
      <c r="A26" s="1203" t="s">
        <v>5437</v>
      </c>
      <c r="B26" s="1198" t="s">
        <v>64</v>
      </c>
      <c r="C26" s="1204"/>
      <c r="D26" s="41" t="s">
        <v>91</v>
      </c>
      <c r="E26" s="41" t="s">
        <v>92</v>
      </c>
      <c r="F26" s="41" t="s">
        <v>5438</v>
      </c>
      <c r="H26" s="41"/>
      <c r="I26" s="41"/>
      <c r="J26" s="41"/>
      <c r="K26" s="316"/>
      <c r="L26" s="41"/>
      <c r="M26" s="41"/>
      <c r="N26" s="41"/>
      <c r="O26" s="47"/>
      <c r="P26" s="47"/>
    </row>
    <row r="27" spans="1:17">
      <c r="A27" s="1205" t="s">
        <v>5439</v>
      </c>
      <c r="B27" s="1198" t="s">
        <v>6</v>
      </c>
      <c r="C27" s="1204"/>
      <c r="D27" s="41" t="s">
        <v>91</v>
      </c>
      <c r="E27" s="41" t="s">
        <v>92</v>
      </c>
      <c r="F27" s="41"/>
      <c r="H27" s="41"/>
      <c r="I27" s="41"/>
      <c r="J27" s="41"/>
      <c r="K27" s="316"/>
      <c r="L27" s="41"/>
      <c r="M27" s="41"/>
      <c r="N27" s="41"/>
      <c r="O27" s="47"/>
      <c r="P27" s="47"/>
    </row>
    <row r="28" spans="1:17">
      <c r="A28" s="1202" t="s">
        <v>140</v>
      </c>
      <c r="B28" s="1198"/>
      <c r="C28" s="38"/>
      <c r="D28" s="42"/>
      <c r="E28" s="35"/>
      <c r="F28" s="41"/>
      <c r="G28" s="41"/>
      <c r="H28" s="41"/>
      <c r="I28" s="41"/>
      <c r="J28" s="41"/>
      <c r="K28" s="316"/>
      <c r="L28" s="41"/>
      <c r="M28" s="41"/>
      <c r="N28" s="41"/>
      <c r="O28" s="47"/>
      <c r="P28" s="47"/>
    </row>
    <row r="29" spans="1:17">
      <c r="A29" s="1205" t="s">
        <v>5440</v>
      </c>
      <c r="B29" s="1198" t="s">
        <v>63</v>
      </c>
      <c r="C29" s="1204"/>
      <c r="D29" s="41" t="s">
        <v>91</v>
      </c>
      <c r="E29" s="41" t="s">
        <v>5441</v>
      </c>
      <c r="F29" s="41"/>
      <c r="G29" s="41"/>
      <c r="H29" s="41"/>
      <c r="I29" s="41"/>
      <c r="J29" s="41"/>
      <c r="K29" s="316"/>
      <c r="L29" s="41"/>
      <c r="M29" s="41"/>
      <c r="N29" s="41"/>
      <c r="O29" s="47"/>
      <c r="P29" s="47"/>
    </row>
    <row r="30" spans="1:17">
      <c r="A30" s="313"/>
      <c r="B30" s="313"/>
      <c r="C30" s="35" t="s">
        <v>90</v>
      </c>
      <c r="D30" s="266"/>
      <c r="E30" s="35"/>
      <c r="F30" s="35"/>
      <c r="G30" s="47"/>
      <c r="H30" s="47"/>
      <c r="I30" s="47"/>
      <c r="J30" s="47"/>
      <c r="K30" s="47"/>
      <c r="L30" s="47"/>
      <c r="M30" s="47"/>
      <c r="N30" s="47"/>
      <c r="O30" s="47"/>
      <c r="P30" s="47"/>
      <c r="Q30" s="47"/>
    </row>
    <row r="31" spans="1:17">
      <c r="A31" s="266"/>
      <c r="B31" s="266"/>
      <c r="C31" s="266"/>
      <c r="D31" s="266"/>
    </row>
    <row r="34" spans="1:2">
      <c r="A34" s="1" t="s">
        <v>5442</v>
      </c>
    </row>
    <row r="35" spans="1:2">
      <c r="A35" s="224" t="s">
        <v>109</v>
      </c>
    </row>
    <row r="36" spans="1:2">
      <c r="A36" s="224" t="s">
        <v>90</v>
      </c>
    </row>
    <row r="38" spans="1:2">
      <c r="A38" s="1202" t="s">
        <v>5443</v>
      </c>
    </row>
    <row r="40" spans="1:2">
      <c r="A40" s="1206" t="s">
        <v>5444</v>
      </c>
      <c r="B40" s="1206" t="s">
        <v>3767</v>
      </c>
    </row>
    <row r="41" spans="1:2">
      <c r="A41" s="1207" t="s">
        <v>89</v>
      </c>
      <c r="B41" s="1207" t="s">
        <v>13</v>
      </c>
    </row>
    <row r="42" spans="1:2">
      <c r="A42" s="1208"/>
      <c r="B42" s="1209"/>
    </row>
    <row r="43" spans="1:2">
      <c r="A43" s="166" t="s">
        <v>349</v>
      </c>
      <c r="B43" s="41" t="s">
        <v>91</v>
      </c>
    </row>
    <row r="44" spans="1:2">
      <c r="A44" s="282" t="s">
        <v>5445</v>
      </c>
      <c r="B44" s="41" t="s">
        <v>100</v>
      </c>
    </row>
    <row r="45" spans="1:2">
      <c r="B45" s="41" t="s">
        <v>5428</v>
      </c>
    </row>
    <row r="48" spans="1:2">
      <c r="A48" s="1" t="s">
        <v>5446</v>
      </c>
    </row>
    <row r="49" spans="1:2">
      <c r="A49" s="224" t="s">
        <v>109</v>
      </c>
    </row>
    <row r="50" spans="1:2">
      <c r="A50" s="224" t="s">
        <v>90</v>
      </c>
    </row>
    <row r="52" spans="1:2">
      <c r="A52" s="1202" t="s">
        <v>5443</v>
      </c>
    </row>
    <row r="55" spans="1:2">
      <c r="A55" s="1206" t="s">
        <v>5447</v>
      </c>
      <c r="B55" s="1206" t="s">
        <v>3767</v>
      </c>
    </row>
    <row r="56" spans="1:2">
      <c r="A56" s="1207" t="s">
        <v>89</v>
      </c>
      <c r="B56" s="1207" t="s">
        <v>13</v>
      </c>
    </row>
    <row r="57" spans="1:2">
      <c r="A57" s="1208"/>
      <c r="B57" s="1209"/>
    </row>
    <row r="58" spans="1:2">
      <c r="A58" s="166" t="s">
        <v>349</v>
      </c>
      <c r="B58" s="41" t="s">
        <v>91</v>
      </c>
    </row>
    <row r="59" spans="1:2">
      <c r="A59" s="282" t="s">
        <v>5448</v>
      </c>
      <c r="B59" s="41" t="s">
        <v>92</v>
      </c>
    </row>
    <row r="60" spans="1:2">
      <c r="A60" s="35"/>
      <c r="B60" s="41" t="s">
        <v>5436</v>
      </c>
    </row>
    <row r="61" spans="1:2">
      <c r="A61" s="35"/>
      <c r="B61" s="41"/>
    </row>
    <row r="62" spans="1:2">
      <c r="A62" s="35"/>
      <c r="B62" s="41"/>
    </row>
    <row r="63" spans="1:2">
      <c r="A63" s="35"/>
      <c r="B63" s="41"/>
    </row>
    <row r="64" spans="1:2">
      <c r="A64" s="1" t="s">
        <v>5449</v>
      </c>
      <c r="B64" s="41"/>
    </row>
    <row r="65" spans="1:2">
      <c r="A65" s="224" t="s">
        <v>109</v>
      </c>
      <c r="B65" s="41"/>
    </row>
    <row r="66" spans="1:2">
      <c r="A66" s="224" t="s">
        <v>90</v>
      </c>
      <c r="B66" s="41"/>
    </row>
    <row r="67" spans="1:2">
      <c r="A67" s="35"/>
      <c r="B67" s="35"/>
    </row>
    <row r="68" spans="1:2">
      <c r="A68" s="1202" t="s">
        <v>5443</v>
      </c>
      <c r="B68" s="35"/>
    </row>
    <row r="69" spans="1:2">
      <c r="A69" s="35"/>
      <c r="B69" s="35"/>
    </row>
    <row r="70" spans="1:2">
      <c r="A70" s="35"/>
      <c r="B70" s="35"/>
    </row>
    <row r="71" spans="1:2">
      <c r="A71" s="35"/>
      <c r="B71" s="35"/>
    </row>
    <row r="72" spans="1:2">
      <c r="A72" s="1206" t="s">
        <v>5450</v>
      </c>
      <c r="B72" s="1206" t="s">
        <v>3767</v>
      </c>
    </row>
    <row r="73" spans="1:2">
      <c r="A73" s="1207" t="s">
        <v>89</v>
      </c>
      <c r="B73" s="1207" t="s">
        <v>13</v>
      </c>
    </row>
    <row r="74" spans="1:2">
      <c r="A74" s="1208"/>
      <c r="B74" s="1209"/>
    </row>
    <row r="75" spans="1:2">
      <c r="A75" s="166" t="s">
        <v>349</v>
      </c>
      <c r="B75" s="41" t="s">
        <v>91</v>
      </c>
    </row>
    <row r="76" spans="1:2">
      <c r="A76" s="282" t="s">
        <v>5451</v>
      </c>
      <c r="B76" s="41" t="s">
        <v>5441</v>
      </c>
    </row>
  </sheetData>
  <pageMargins left="0.75" right="0.75" top="0.72" bottom="0.71" header="0.5" footer="0.5"/>
  <pageSetup paperSize="9" scale="50" orientation="portrait" cellComments="asDisplayed"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22"/>
  <dimension ref="A1:F53"/>
  <sheetViews>
    <sheetView showGridLines="0" zoomScale="80" zoomScaleNormal="80" workbookViewId="0"/>
  </sheetViews>
  <sheetFormatPr defaultColWidth="8.6640625" defaultRowHeight="14.4"/>
  <cols>
    <col min="1" max="1" width="38.5546875" style="124" customWidth="1"/>
    <col min="2" max="2" width="28.6640625" style="124" customWidth="1"/>
    <col min="3" max="3" width="14.5546875" style="124" customWidth="1"/>
    <col min="4" max="4" width="17.5546875" style="124" customWidth="1"/>
    <col min="5" max="5" width="24.5546875" style="124" customWidth="1"/>
    <col min="6" max="16384" width="8.6640625" style="124"/>
  </cols>
  <sheetData>
    <row r="1" spans="1:6">
      <c r="A1" s="1" t="s">
        <v>1715</v>
      </c>
    </row>
    <row r="2" spans="1:6">
      <c r="A2" s="165"/>
    </row>
    <row r="3" spans="1:6">
      <c r="A3" s="165" t="s">
        <v>5452</v>
      </c>
    </row>
    <row r="4" spans="1:6">
      <c r="A4" s="165"/>
    </row>
    <row r="5" spans="1:6">
      <c r="A5" s="1" t="s">
        <v>5453</v>
      </c>
    </row>
    <row r="6" spans="1:6">
      <c r="A6" s="35"/>
    </row>
    <row r="7" spans="1:6">
      <c r="A7" s="165" t="s">
        <v>5454</v>
      </c>
    </row>
    <row r="9" spans="1:6" ht="28.8">
      <c r="A9" s="35"/>
      <c r="B9" s="35"/>
      <c r="C9" s="1206" t="s">
        <v>5455</v>
      </c>
      <c r="D9" s="1210"/>
      <c r="E9" s="35"/>
    </row>
    <row r="10" spans="1:6">
      <c r="A10" s="35"/>
      <c r="B10" s="35"/>
      <c r="C10" s="1207" t="s">
        <v>13</v>
      </c>
      <c r="D10" s="1210"/>
      <c r="E10" s="35"/>
    </row>
    <row r="11" spans="1:6">
      <c r="A11" s="1202" t="s">
        <v>5456</v>
      </c>
      <c r="B11" s="1209"/>
      <c r="C11" s="1211"/>
      <c r="D11" s="1210"/>
      <c r="E11" s="35"/>
    </row>
    <row r="12" spans="1:6" ht="28.8">
      <c r="A12" s="1203" t="s">
        <v>5457</v>
      </c>
      <c r="B12" s="1212" t="s">
        <v>12</v>
      </c>
      <c r="C12" s="1213"/>
      <c r="D12" s="41" t="s">
        <v>91</v>
      </c>
      <c r="E12" s="41" t="s">
        <v>1116</v>
      </c>
      <c r="F12" s="41" t="s">
        <v>5458</v>
      </c>
    </row>
    <row r="13" spans="1:6">
      <c r="A13" s="1203" t="s">
        <v>1122</v>
      </c>
      <c r="B13" s="1212" t="s">
        <v>72</v>
      </c>
      <c r="C13" s="1209"/>
      <c r="D13" s="41" t="s">
        <v>91</v>
      </c>
      <c r="E13" s="41" t="s">
        <v>1116</v>
      </c>
      <c r="F13" s="41" t="s">
        <v>1124</v>
      </c>
    </row>
    <row r="14" spans="1:6">
      <c r="A14" s="1203" t="s">
        <v>5459</v>
      </c>
      <c r="B14" s="1212" t="s">
        <v>11</v>
      </c>
      <c r="C14" s="1209"/>
      <c r="D14" s="41" t="s">
        <v>91</v>
      </c>
      <c r="E14" s="41" t="s">
        <v>1116</v>
      </c>
      <c r="F14" s="41" t="s">
        <v>5460</v>
      </c>
    </row>
    <row r="15" spans="1:6">
      <c r="A15" s="1202" t="s">
        <v>5461</v>
      </c>
      <c r="B15" s="1209"/>
      <c r="C15" s="1211"/>
      <c r="D15" s="313"/>
      <c r="E15" s="41"/>
    </row>
    <row r="16" spans="1:6">
      <c r="A16" s="1203" t="s">
        <v>1131</v>
      </c>
      <c r="B16" s="1212" t="s">
        <v>71</v>
      </c>
      <c r="C16" s="1209"/>
      <c r="D16" s="41" t="s">
        <v>91</v>
      </c>
      <c r="E16" s="41" t="s">
        <v>1116</v>
      </c>
      <c r="F16" s="41" t="s">
        <v>1134</v>
      </c>
    </row>
    <row r="17" spans="1:6">
      <c r="A17" s="1203" t="s">
        <v>5462</v>
      </c>
      <c r="B17" s="1212" t="s">
        <v>70</v>
      </c>
      <c r="C17" s="1209"/>
      <c r="D17" s="41" t="s">
        <v>91</v>
      </c>
      <c r="E17" s="41" t="s">
        <v>1116</v>
      </c>
      <c r="F17" s="41" t="s">
        <v>5463</v>
      </c>
    </row>
    <row r="18" spans="1:6">
      <c r="A18" s="1214"/>
      <c r="B18" s="755"/>
      <c r="C18" s="35" t="s">
        <v>1179</v>
      </c>
      <c r="D18" s="313"/>
      <c r="E18" s="41"/>
    </row>
    <row r="19" spans="1:6">
      <c r="A19" s="313"/>
      <c r="B19" s="313"/>
      <c r="C19" s="313"/>
      <c r="D19" s="313"/>
      <c r="E19" s="313"/>
    </row>
    <row r="25" spans="1:6">
      <c r="A25" s="1" t="s">
        <v>5464</v>
      </c>
    </row>
    <row r="27" spans="1:6">
      <c r="A27" s="165" t="s">
        <v>5465</v>
      </c>
      <c r="E27" s="35"/>
    </row>
    <row r="28" spans="1:6">
      <c r="E28" s="35"/>
    </row>
    <row r="29" spans="1:6">
      <c r="D29" s="35"/>
    </row>
    <row r="30" spans="1:6">
      <c r="A30" s="1206" t="s">
        <v>5466</v>
      </c>
      <c r="B30" s="1206" t="s">
        <v>5455</v>
      </c>
      <c r="C30" s="35"/>
      <c r="D30" s="35"/>
    </row>
    <row r="31" spans="1:6">
      <c r="A31" s="1207" t="s">
        <v>89</v>
      </c>
      <c r="B31" s="1207" t="s">
        <v>13</v>
      </c>
      <c r="C31" s="35"/>
      <c r="D31" s="35"/>
    </row>
    <row r="32" spans="1:6">
      <c r="A32" s="1209"/>
      <c r="B32" s="1209"/>
      <c r="C32" s="35"/>
    </row>
    <row r="33" spans="1:2">
      <c r="A33" s="166" t="s">
        <v>349</v>
      </c>
      <c r="B33" s="41" t="s">
        <v>91</v>
      </c>
    </row>
    <row r="34" spans="1:2">
      <c r="A34" s="282" t="s">
        <v>5467</v>
      </c>
      <c r="B34" s="41" t="s">
        <v>1116</v>
      </c>
    </row>
    <row r="35" spans="1:2">
      <c r="B35" s="41" t="s">
        <v>5460</v>
      </c>
    </row>
    <row r="36" spans="1:2">
      <c r="B36" s="41" t="s">
        <v>1179</v>
      </c>
    </row>
    <row r="37" spans="1:2">
      <c r="B37" s="41"/>
    </row>
    <row r="38" spans="1:2">
      <c r="B38" s="41"/>
    </row>
    <row r="39" spans="1:2">
      <c r="B39" s="41"/>
    </row>
    <row r="42" spans="1:2">
      <c r="A42" s="1" t="s">
        <v>5468</v>
      </c>
    </row>
    <row r="44" spans="1:2">
      <c r="A44" s="165" t="s">
        <v>5469</v>
      </c>
    </row>
    <row r="47" spans="1:2">
      <c r="A47" s="1206" t="s">
        <v>5470</v>
      </c>
      <c r="B47" s="1206" t="s">
        <v>5455</v>
      </c>
    </row>
    <row r="48" spans="1:2">
      <c r="A48" s="1207" t="s">
        <v>107</v>
      </c>
      <c r="B48" s="1207" t="s">
        <v>13</v>
      </c>
    </row>
    <row r="49" spans="1:2">
      <c r="A49" s="1209"/>
      <c r="B49" s="1209"/>
    </row>
    <row r="50" spans="1:2">
      <c r="A50" s="166" t="s">
        <v>349</v>
      </c>
      <c r="B50" s="41" t="s">
        <v>91</v>
      </c>
    </row>
    <row r="51" spans="1:2" ht="28.8">
      <c r="A51" s="282" t="s">
        <v>5471</v>
      </c>
      <c r="B51" s="41" t="s">
        <v>1116</v>
      </c>
    </row>
    <row r="52" spans="1:2">
      <c r="B52" s="41" t="s">
        <v>5463</v>
      </c>
    </row>
    <row r="53" spans="1:2">
      <c r="B53" s="41" t="s">
        <v>1179</v>
      </c>
    </row>
  </sheetData>
  <pageMargins left="0.7" right="0.7" top="0.75" bottom="0.75" header="0.3" footer="0.3"/>
  <pageSetup paperSize="9"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23"/>
  <dimension ref="A1:I34"/>
  <sheetViews>
    <sheetView showGridLines="0" zoomScale="80" zoomScaleNormal="80" workbookViewId="0"/>
  </sheetViews>
  <sheetFormatPr defaultColWidth="8.6640625" defaultRowHeight="14.4"/>
  <cols>
    <col min="1" max="1" width="25.5546875" style="124" customWidth="1"/>
    <col min="2" max="2" width="8.6640625" style="124"/>
    <col min="3" max="3" width="22.5546875" style="124" customWidth="1"/>
    <col min="4" max="4" width="23.44140625" style="124" customWidth="1"/>
    <col min="5" max="5" width="20.6640625" style="124" customWidth="1"/>
    <col min="6" max="6" width="17.44140625" style="124" customWidth="1"/>
    <col min="7" max="7" width="21.44140625" style="124" customWidth="1"/>
    <col min="8" max="8" width="34" style="124" customWidth="1"/>
    <col min="9" max="9" width="16.44140625" style="124" customWidth="1"/>
    <col min="10" max="10" width="13.44140625" style="124" customWidth="1"/>
    <col min="11" max="11" width="18.33203125" style="124" customWidth="1"/>
    <col min="12" max="16384" width="8.6640625" style="124"/>
  </cols>
  <sheetData>
    <row r="1" spans="1:4">
      <c r="A1" s="1" t="s">
        <v>1718</v>
      </c>
    </row>
    <row r="2" spans="1:4">
      <c r="A2" s="165"/>
    </row>
    <row r="3" spans="1:4">
      <c r="A3" s="165" t="s">
        <v>5472</v>
      </c>
    </row>
    <row r="4" spans="1:4">
      <c r="A4" s="165"/>
    </row>
    <row r="5" spans="1:4">
      <c r="A5" s="1" t="s">
        <v>5473</v>
      </c>
    </row>
    <row r="6" spans="1:4">
      <c r="A6" s="224" t="s">
        <v>109</v>
      </c>
    </row>
    <row r="7" spans="1:4">
      <c r="A7" s="224" t="s">
        <v>90</v>
      </c>
    </row>
    <row r="8" spans="1:4">
      <c r="A8" s="35"/>
    </row>
    <row r="9" spans="1:4">
      <c r="A9" s="165" t="s">
        <v>5474</v>
      </c>
    </row>
    <row r="12" spans="1:4" ht="43.2">
      <c r="C12" s="1215" t="s">
        <v>5475</v>
      </c>
      <c r="D12" s="1215" t="s">
        <v>5474</v>
      </c>
    </row>
    <row r="13" spans="1:4">
      <c r="C13" s="1216" t="s">
        <v>85</v>
      </c>
      <c r="D13" s="1216" t="s">
        <v>84</v>
      </c>
    </row>
    <row r="14" spans="1:4">
      <c r="A14" s="1217" t="s">
        <v>129</v>
      </c>
      <c r="B14" s="1216" t="s">
        <v>12</v>
      </c>
      <c r="C14" s="1114"/>
      <c r="D14" s="1114"/>
    </row>
    <row r="15" spans="1:4" ht="28.8">
      <c r="A15" s="35"/>
      <c r="B15" s="755"/>
      <c r="C15" s="737" t="s">
        <v>5476</v>
      </c>
      <c r="D15" s="1189"/>
    </row>
    <row r="16" spans="1:4">
      <c r="C16" s="41" t="s">
        <v>91</v>
      </c>
      <c r="D16" s="41" t="s">
        <v>91</v>
      </c>
    </row>
    <row r="17" spans="1:9">
      <c r="C17" s="448" t="s">
        <v>159</v>
      </c>
      <c r="D17" s="41" t="s">
        <v>100</v>
      </c>
    </row>
    <row r="24" spans="1:9">
      <c r="A24" s="1" t="s">
        <v>5477</v>
      </c>
    </row>
    <row r="26" spans="1:9">
      <c r="A26" s="165" t="s">
        <v>5478</v>
      </c>
    </row>
    <row r="28" spans="1:9" ht="57.6">
      <c r="A28" s="1218" t="s">
        <v>5479</v>
      </c>
      <c r="B28" s="1218" t="s">
        <v>5480</v>
      </c>
      <c r="C28" s="1215" t="s">
        <v>5481</v>
      </c>
      <c r="D28" s="1215" t="s">
        <v>5482</v>
      </c>
      <c r="E28" s="1219" t="s">
        <v>5483</v>
      </c>
      <c r="F28" s="1215" t="s">
        <v>5475</v>
      </c>
      <c r="G28" s="1215" t="s">
        <v>5474</v>
      </c>
      <c r="H28" s="1220" t="s">
        <v>5484</v>
      </c>
      <c r="I28" s="1220" t="s">
        <v>2402</v>
      </c>
    </row>
    <row r="29" spans="1:9">
      <c r="A29" s="1216" t="s">
        <v>13</v>
      </c>
      <c r="B29" s="1216" t="s">
        <v>89</v>
      </c>
      <c r="C29" s="1216" t="s">
        <v>107</v>
      </c>
      <c r="D29" s="1216" t="s">
        <v>88</v>
      </c>
      <c r="E29" s="1216" t="s">
        <v>87</v>
      </c>
      <c r="F29" s="1216" t="s">
        <v>85</v>
      </c>
      <c r="G29" s="1216" t="s">
        <v>84</v>
      </c>
      <c r="H29" s="1216" t="s">
        <v>83</v>
      </c>
      <c r="I29" s="1216" t="s">
        <v>82</v>
      </c>
    </row>
    <row r="30" spans="1:9">
      <c r="A30" s="1221"/>
      <c r="B30" s="1221"/>
      <c r="C30" s="1221"/>
      <c r="D30" s="1221"/>
      <c r="E30" s="1221"/>
      <c r="F30" s="1221"/>
      <c r="G30" s="1221"/>
      <c r="H30" s="1221"/>
      <c r="I30" s="1221"/>
    </row>
    <row r="31" spans="1:9">
      <c r="A31" s="124" t="s">
        <v>349</v>
      </c>
      <c r="B31" s="41" t="s">
        <v>78</v>
      </c>
      <c r="C31" s="41" t="s">
        <v>5485</v>
      </c>
      <c r="D31" s="41" t="s">
        <v>79</v>
      </c>
      <c r="E31" s="41" t="s">
        <v>79</v>
      </c>
      <c r="F31" s="41" t="s">
        <v>91</v>
      </c>
      <c r="G31" s="41" t="s">
        <v>90</v>
      </c>
      <c r="H31" s="41" t="s">
        <v>5412</v>
      </c>
      <c r="I31" s="41" t="s">
        <v>142</v>
      </c>
    </row>
    <row r="32" spans="1:9">
      <c r="A32" s="35" t="s">
        <v>5486</v>
      </c>
      <c r="B32" s="41" t="s">
        <v>5487</v>
      </c>
      <c r="D32" s="41" t="s">
        <v>5488</v>
      </c>
      <c r="E32" s="41" t="s">
        <v>5489</v>
      </c>
      <c r="F32" s="41" t="s">
        <v>5476</v>
      </c>
      <c r="G32" s="41" t="s">
        <v>91</v>
      </c>
      <c r="I32" s="41" t="s">
        <v>5490</v>
      </c>
    </row>
    <row r="33" spans="4:9">
      <c r="D33" s="41"/>
      <c r="F33" s="41" t="s">
        <v>90</v>
      </c>
      <c r="G33" s="41" t="s">
        <v>100</v>
      </c>
      <c r="I33" s="99"/>
    </row>
    <row r="34" spans="4:9">
      <c r="F34" s="448" t="s">
        <v>159</v>
      </c>
    </row>
  </sheetData>
  <pageMargins left="0.7" right="0.7" top="0.75" bottom="0.75" header="0.3" footer="0.3"/>
  <pageSetup paperSize="9"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24"/>
  <dimension ref="A1:C31"/>
  <sheetViews>
    <sheetView showGridLines="0" zoomScale="80" zoomScaleNormal="80" workbookViewId="0"/>
  </sheetViews>
  <sheetFormatPr defaultColWidth="8.6640625" defaultRowHeight="14.4"/>
  <cols>
    <col min="1" max="1" width="24.44140625" style="124" customWidth="1"/>
    <col min="2" max="2" width="19.5546875" style="124" customWidth="1"/>
    <col min="3" max="3" width="31" style="124" customWidth="1"/>
    <col min="4" max="4" width="28" style="124" customWidth="1"/>
    <col min="5" max="5" width="24.33203125" style="124" customWidth="1"/>
    <col min="6" max="16384" width="8.6640625" style="124"/>
  </cols>
  <sheetData>
    <row r="1" spans="1:3">
      <c r="A1" s="1" t="s">
        <v>1721</v>
      </c>
    </row>
    <row r="2" spans="1:3">
      <c r="A2" s="165"/>
    </row>
    <row r="3" spans="1:3">
      <c r="A3" s="165" t="s">
        <v>5472</v>
      </c>
    </row>
    <row r="4" spans="1:3">
      <c r="A4" s="165"/>
    </row>
    <row r="5" spans="1:3">
      <c r="A5" s="1" t="s">
        <v>5491</v>
      </c>
    </row>
    <row r="6" spans="1:3">
      <c r="A6" s="224" t="s">
        <v>109</v>
      </c>
    </row>
    <row r="7" spans="1:3">
      <c r="A7" s="224" t="s">
        <v>90</v>
      </c>
    </row>
    <row r="8" spans="1:3">
      <c r="A8" s="35"/>
    </row>
    <row r="10" spans="1:3">
      <c r="A10" s="165" t="s">
        <v>5492</v>
      </c>
    </row>
    <row r="12" spans="1:3" ht="43.2">
      <c r="C12" s="1190" t="s">
        <v>5492</v>
      </c>
    </row>
    <row r="13" spans="1:3">
      <c r="C13" s="1216" t="s">
        <v>107</v>
      </c>
    </row>
    <row r="14" spans="1:3">
      <c r="A14" s="1217" t="s">
        <v>129</v>
      </c>
      <c r="B14" s="1216" t="s">
        <v>12</v>
      </c>
      <c r="C14" s="1222"/>
    </row>
    <row r="15" spans="1:3">
      <c r="C15" s="41" t="s">
        <v>91</v>
      </c>
    </row>
    <row r="16" spans="1:3">
      <c r="C16" s="325" t="s">
        <v>92</v>
      </c>
    </row>
    <row r="17" spans="1:3">
      <c r="C17" s="325"/>
    </row>
    <row r="18" spans="1:3">
      <c r="C18" s="41" t="s">
        <v>5434</v>
      </c>
    </row>
    <row r="19" spans="1:3">
      <c r="C19" s="41"/>
    </row>
    <row r="20" spans="1:3">
      <c r="A20" s="1" t="s">
        <v>5493</v>
      </c>
      <c r="C20" s="41"/>
    </row>
    <row r="21" spans="1:3">
      <c r="A21" s="35"/>
      <c r="C21" s="41"/>
    </row>
    <row r="22" spans="1:3">
      <c r="A22" s="165" t="s">
        <v>5478</v>
      </c>
    </row>
    <row r="23" spans="1:3">
      <c r="A23" s="165"/>
    </row>
    <row r="24" spans="1:3" ht="72">
      <c r="A24" s="1190" t="s">
        <v>5479</v>
      </c>
      <c r="B24" s="1190" t="s">
        <v>5494</v>
      </c>
      <c r="C24" s="1190" t="s">
        <v>5492</v>
      </c>
    </row>
    <row r="25" spans="1:3">
      <c r="A25" s="1216" t="s">
        <v>13</v>
      </c>
      <c r="B25" s="1216" t="s">
        <v>89</v>
      </c>
      <c r="C25" s="1216" t="s">
        <v>107</v>
      </c>
    </row>
    <row r="26" spans="1:3">
      <c r="A26" s="1198"/>
      <c r="B26" s="1114"/>
      <c r="C26" s="1114"/>
    </row>
    <row r="27" spans="1:3">
      <c r="A27" s="124" t="s">
        <v>349</v>
      </c>
      <c r="B27" s="41" t="s">
        <v>79</v>
      </c>
      <c r="C27" s="41" t="s">
        <v>91</v>
      </c>
    </row>
    <row r="28" spans="1:3">
      <c r="A28" s="35" t="s">
        <v>5486</v>
      </c>
      <c r="B28" s="41" t="s">
        <v>5495</v>
      </c>
      <c r="C28" s="325" t="s">
        <v>92</v>
      </c>
    </row>
    <row r="29" spans="1:3">
      <c r="C29" s="325"/>
    </row>
    <row r="30" spans="1:3">
      <c r="C30" s="41" t="s">
        <v>5434</v>
      </c>
    </row>
    <row r="31" spans="1:3">
      <c r="C31" s="41" t="s">
        <v>90</v>
      </c>
    </row>
  </sheetData>
  <pageMargins left="0.7" right="0.7" top="0.75" bottom="0.75" header="0.3" footer="0.3"/>
  <pageSetup paperSize="9"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25"/>
  <dimension ref="A1:L12"/>
  <sheetViews>
    <sheetView showGridLines="0" zoomScale="80" zoomScaleNormal="80" workbookViewId="0"/>
  </sheetViews>
  <sheetFormatPr defaultColWidth="26.6640625" defaultRowHeight="14.4"/>
  <cols>
    <col min="1" max="16384" width="26.6640625" style="221"/>
  </cols>
  <sheetData>
    <row r="1" spans="1:12">
      <c r="A1" s="486" t="s">
        <v>1724</v>
      </c>
    </row>
    <row r="2" spans="1:12">
      <c r="A2" s="487" t="s">
        <v>1723</v>
      </c>
    </row>
    <row r="4" spans="1:12">
      <c r="A4" s="486" t="s">
        <v>5496</v>
      </c>
    </row>
    <row r="5" spans="1:12">
      <c r="A5" s="487" t="s">
        <v>1723</v>
      </c>
    </row>
    <row r="7" spans="1:12" s="275" customFormat="1">
      <c r="A7" s="1190" t="s">
        <v>5497</v>
      </c>
      <c r="B7" s="1190" t="s">
        <v>5498</v>
      </c>
      <c r="C7" s="1190" t="s">
        <v>5499</v>
      </c>
      <c r="D7" s="1190" t="s">
        <v>5500</v>
      </c>
      <c r="E7" s="1190" t="s">
        <v>351</v>
      </c>
      <c r="F7" s="1190" t="s">
        <v>5501</v>
      </c>
      <c r="G7" s="1190" t="s">
        <v>5502</v>
      </c>
      <c r="H7" s="1190" t="s">
        <v>5503</v>
      </c>
      <c r="I7" s="1190" t="s">
        <v>5504</v>
      </c>
      <c r="J7" s="1190" t="s">
        <v>5505</v>
      </c>
      <c r="K7" s="1190" t="s">
        <v>5506</v>
      </c>
      <c r="L7" s="1190" t="s">
        <v>5507</v>
      </c>
    </row>
    <row r="8" spans="1:12" s="275" customFormat="1">
      <c r="A8" s="1099" t="s">
        <v>13</v>
      </c>
      <c r="B8" s="1099" t="s">
        <v>89</v>
      </c>
      <c r="C8" s="1099" t="s">
        <v>107</v>
      </c>
      <c r="D8" s="1099" t="s">
        <v>88</v>
      </c>
      <c r="E8" s="1099" t="s">
        <v>87</v>
      </c>
      <c r="F8" s="1099" t="s">
        <v>86</v>
      </c>
      <c r="G8" s="1099" t="s">
        <v>85</v>
      </c>
      <c r="H8" s="1099" t="s">
        <v>84</v>
      </c>
      <c r="I8" s="1099" t="s">
        <v>83</v>
      </c>
      <c r="J8" s="1099" t="s">
        <v>82</v>
      </c>
      <c r="K8" s="1099" t="s">
        <v>81</v>
      </c>
      <c r="L8" s="1099" t="s">
        <v>80</v>
      </c>
    </row>
    <row r="9" spans="1:12" s="275" customFormat="1">
      <c r="A9" s="1101"/>
      <c r="B9" s="1101"/>
      <c r="C9" s="1101"/>
      <c r="D9" s="1101"/>
      <c r="E9" s="1101"/>
      <c r="F9" s="1101"/>
      <c r="G9" s="1101"/>
      <c r="H9" s="1101"/>
      <c r="I9" s="1101"/>
      <c r="J9" s="1101"/>
      <c r="K9" s="1101"/>
      <c r="L9" s="1101"/>
    </row>
    <row r="10" spans="1:12" s="275" customFormat="1">
      <c r="A10" s="2" t="s">
        <v>350</v>
      </c>
      <c r="B10" s="2" t="s">
        <v>5508</v>
      </c>
      <c r="C10" s="2" t="s">
        <v>5508</v>
      </c>
      <c r="D10" s="2" t="s">
        <v>5508</v>
      </c>
      <c r="E10" s="12" t="s">
        <v>79</v>
      </c>
      <c r="F10" s="12" t="s">
        <v>91</v>
      </c>
      <c r="G10" s="12" t="s">
        <v>79</v>
      </c>
      <c r="H10" s="12" t="s">
        <v>78</v>
      </c>
      <c r="I10" s="12" t="s">
        <v>114</v>
      </c>
      <c r="J10" s="12" t="s">
        <v>142</v>
      </c>
      <c r="K10" s="12" t="s">
        <v>141</v>
      </c>
      <c r="L10" s="12" t="s">
        <v>5509</v>
      </c>
    </row>
    <row r="11" spans="1:12" s="275" customFormat="1" ht="28.8">
      <c r="A11" s="275" t="s">
        <v>5510</v>
      </c>
      <c r="B11" s="275" t="s">
        <v>5511</v>
      </c>
      <c r="C11" s="275" t="s">
        <v>5512</v>
      </c>
      <c r="D11" s="275" t="s">
        <v>5513</v>
      </c>
      <c r="E11" s="12" t="s">
        <v>5514</v>
      </c>
      <c r="F11" s="292"/>
      <c r="G11" s="12"/>
      <c r="H11" s="12"/>
      <c r="I11" s="12"/>
      <c r="J11" s="12"/>
      <c r="K11" s="12"/>
      <c r="L11" s="12"/>
    </row>
    <row r="12" spans="1:12" s="275" customFormat="1">
      <c r="C12" s="2"/>
      <c r="D12" s="2"/>
      <c r="I12" s="12"/>
      <c r="J12" s="12"/>
      <c r="K12" s="12"/>
      <c r="L12" s="12"/>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tabColor rgb="FFFFC000"/>
  </sheetPr>
  <dimension ref="A1:F38"/>
  <sheetViews>
    <sheetView showGridLines="0" zoomScale="80" zoomScaleNormal="80" workbookViewId="0"/>
  </sheetViews>
  <sheetFormatPr defaultColWidth="9.33203125" defaultRowHeight="14.4"/>
  <cols>
    <col min="1" max="1" width="8" style="124" customWidth="1"/>
    <col min="2" max="2" width="52.33203125" style="124" bestFit="1" customWidth="1"/>
    <col min="3" max="3" width="6.44140625" style="124" bestFit="1" customWidth="1"/>
    <col min="4" max="4" width="6.33203125" style="124" bestFit="1" customWidth="1"/>
    <col min="5" max="5" width="67.44140625" style="124" bestFit="1" customWidth="1"/>
    <col min="6" max="6" width="34.33203125" style="124" bestFit="1" customWidth="1"/>
    <col min="7" max="7" width="30.5546875" style="124" customWidth="1"/>
    <col min="8" max="8" width="14.44140625" style="124" customWidth="1"/>
    <col min="9" max="10" width="16.33203125" style="124" customWidth="1"/>
    <col min="11" max="11" width="13.5546875" style="124" customWidth="1"/>
    <col min="12" max="12" width="12.33203125" style="124" customWidth="1"/>
    <col min="13" max="13" width="11.5546875" style="124" customWidth="1"/>
    <col min="14" max="14" width="18.5546875" style="124" customWidth="1"/>
    <col min="15" max="15" width="18.33203125" style="124" customWidth="1"/>
    <col min="16" max="16" width="26.44140625" style="124" customWidth="1"/>
    <col min="17" max="17" width="14.6640625" style="124" customWidth="1"/>
    <col min="18" max="18" width="22.44140625" style="124" customWidth="1"/>
    <col min="19" max="19" width="17" style="124" customWidth="1"/>
    <col min="20" max="20" width="16.5546875" style="124" customWidth="1"/>
    <col min="21" max="21" width="18.5546875" style="124" customWidth="1"/>
    <col min="22" max="16384" width="9.33203125" style="124"/>
  </cols>
  <sheetData>
    <row r="1" spans="1:6">
      <c r="A1" s="1" t="s">
        <v>2021</v>
      </c>
    </row>
    <row r="2" spans="1:6">
      <c r="A2" s="53" t="s">
        <v>1471</v>
      </c>
    </row>
    <row r="3" spans="1:6" s="221" customFormat="1">
      <c r="A3" s="53"/>
    </row>
    <row r="4" spans="1:6" s="221" customFormat="1">
      <c r="A4" s="1" t="s">
        <v>2022</v>
      </c>
    </row>
    <row r="5" spans="1:6" s="221" customFormat="1"/>
    <row r="6" spans="1:6" s="221" customFormat="1">
      <c r="A6" s="53" t="s">
        <v>1471</v>
      </c>
    </row>
    <row r="7" spans="1:6" s="221" customFormat="1"/>
    <row r="8" spans="1:6">
      <c r="D8" s="393" t="s">
        <v>13</v>
      </c>
    </row>
    <row r="9" spans="1:6">
      <c r="B9" s="399" t="s">
        <v>2023</v>
      </c>
      <c r="C9" s="395" t="s">
        <v>12</v>
      </c>
      <c r="D9" s="290"/>
      <c r="E9" s="41" t="s">
        <v>79</v>
      </c>
      <c r="F9" s="41" t="s">
        <v>2024</v>
      </c>
    </row>
    <row r="10" spans="1:6">
      <c r="B10" s="1733" t="s">
        <v>5746</v>
      </c>
      <c r="C10" s="395" t="s">
        <v>72</v>
      </c>
      <c r="D10" s="290"/>
      <c r="E10" s="41" t="s">
        <v>79</v>
      </c>
      <c r="F10" s="41" t="s">
        <v>1975</v>
      </c>
    </row>
    <row r="11" spans="1:6">
      <c r="B11" s="1380" t="s">
        <v>5593</v>
      </c>
      <c r="C11" s="1376" t="s">
        <v>5716</v>
      </c>
      <c r="D11" s="1336"/>
      <c r="E11" s="41" t="s">
        <v>79</v>
      </c>
      <c r="F11" s="41" t="s">
        <v>2024</v>
      </c>
    </row>
    <row r="12" spans="1:6">
      <c r="B12" s="399" t="s">
        <v>2025</v>
      </c>
      <c r="C12" s="395" t="s">
        <v>70</v>
      </c>
      <c r="D12" s="290"/>
      <c r="E12" s="41" t="s">
        <v>2026</v>
      </c>
    </row>
    <row r="13" spans="1:6">
      <c r="B13" s="399" t="s">
        <v>2027</v>
      </c>
      <c r="C13" s="395" t="s">
        <v>69</v>
      </c>
      <c r="D13" s="290"/>
      <c r="E13" s="41" t="s">
        <v>2028</v>
      </c>
    </row>
    <row r="14" spans="1:6">
      <c r="B14" s="399" t="s">
        <v>1980</v>
      </c>
      <c r="C14" s="395" t="s">
        <v>68</v>
      </c>
      <c r="D14" s="290"/>
      <c r="E14" s="41" t="s">
        <v>1981</v>
      </c>
    </row>
    <row r="15" spans="1:6">
      <c r="B15" s="399" t="s">
        <v>1982</v>
      </c>
      <c r="C15" s="395" t="s">
        <v>67</v>
      </c>
      <c r="D15" s="290"/>
      <c r="E15" s="41" t="s">
        <v>78</v>
      </c>
      <c r="F15" s="41" t="s">
        <v>1983</v>
      </c>
    </row>
    <row r="16" spans="1:6">
      <c r="B16" s="399" t="s">
        <v>1984</v>
      </c>
      <c r="C16" s="395" t="s">
        <v>1985</v>
      </c>
      <c r="D16" s="290"/>
      <c r="E16" s="41" t="s">
        <v>78</v>
      </c>
      <c r="F16" s="41" t="s">
        <v>1986</v>
      </c>
    </row>
    <row r="17" spans="2:6">
      <c r="B17" s="399" t="s">
        <v>1987</v>
      </c>
      <c r="C17" s="395" t="s">
        <v>66</v>
      </c>
      <c r="D17" s="290"/>
      <c r="E17" s="41" t="s">
        <v>78</v>
      </c>
      <c r="F17" s="41" t="s">
        <v>1329</v>
      </c>
    </row>
    <row r="18" spans="2:6">
      <c r="B18" s="399" t="s">
        <v>1988</v>
      </c>
      <c r="C18" s="395" t="s">
        <v>10</v>
      </c>
      <c r="D18" s="290"/>
      <c r="E18" s="41" t="s">
        <v>2029</v>
      </c>
      <c r="F18" s="41"/>
    </row>
    <row r="19" spans="2:6">
      <c r="B19" s="399" t="s">
        <v>1990</v>
      </c>
      <c r="C19" s="395" t="s">
        <v>9</v>
      </c>
      <c r="D19" s="290"/>
      <c r="E19" s="41" t="s">
        <v>1991</v>
      </c>
    </row>
    <row r="20" spans="2:6">
      <c r="B20" s="399" t="s">
        <v>1992</v>
      </c>
      <c r="C20" s="395" t="s">
        <v>65</v>
      </c>
      <c r="D20" s="290"/>
      <c r="E20" s="41" t="s">
        <v>1993</v>
      </c>
      <c r="F20" s="41"/>
    </row>
    <row r="21" spans="2:6">
      <c r="B21" s="399" t="s">
        <v>2030</v>
      </c>
      <c r="C21" s="395" t="s">
        <v>8</v>
      </c>
      <c r="D21" s="290"/>
      <c r="E21" s="41" t="s">
        <v>1995</v>
      </c>
    </row>
    <row r="22" spans="2:6">
      <c r="B22" s="399" t="s">
        <v>2031</v>
      </c>
      <c r="C22" s="395" t="s">
        <v>7</v>
      </c>
      <c r="D22" s="290"/>
      <c r="E22" s="41" t="s">
        <v>2032</v>
      </c>
    </row>
    <row r="23" spans="2:6">
      <c r="B23" s="399" t="s">
        <v>1998</v>
      </c>
      <c r="C23" s="395" t="s">
        <v>64</v>
      </c>
      <c r="D23" s="290"/>
      <c r="E23" s="41" t="s">
        <v>1999</v>
      </c>
    </row>
    <row r="24" spans="2:6">
      <c r="B24" s="399" t="s">
        <v>2033</v>
      </c>
      <c r="C24" s="395" t="s">
        <v>6</v>
      </c>
      <c r="D24" s="290"/>
      <c r="E24" s="41" t="s">
        <v>2034</v>
      </c>
    </row>
    <row r="25" spans="2:6">
      <c r="B25" s="399" t="s">
        <v>2000</v>
      </c>
      <c r="C25" s="395" t="s">
        <v>5</v>
      </c>
      <c r="D25" s="290"/>
      <c r="E25" s="41" t="s">
        <v>2001</v>
      </c>
    </row>
    <row r="26" spans="2:6">
      <c r="B26" s="399" t="s">
        <v>2002</v>
      </c>
      <c r="C26" s="395" t="s">
        <v>63</v>
      </c>
      <c r="D26" s="290"/>
      <c r="E26" s="41" t="s">
        <v>2003</v>
      </c>
    </row>
    <row r="27" spans="2:6">
      <c r="B27" s="399" t="s">
        <v>2004</v>
      </c>
      <c r="C27" s="395" t="s">
        <v>62</v>
      </c>
      <c r="D27" s="290"/>
      <c r="E27" s="41" t="s">
        <v>2005</v>
      </c>
    </row>
    <row r="28" spans="2:6">
      <c r="B28" s="399" t="s">
        <v>2006</v>
      </c>
      <c r="C28" s="395" t="s">
        <v>61</v>
      </c>
      <c r="D28" s="290"/>
      <c r="E28" s="41" t="s">
        <v>2007</v>
      </c>
    </row>
    <row r="29" spans="2:6">
      <c r="B29" s="399" t="s">
        <v>2008</v>
      </c>
      <c r="C29" s="395" t="s">
        <v>4</v>
      </c>
      <c r="D29" s="290"/>
      <c r="E29" s="41" t="s">
        <v>2009</v>
      </c>
    </row>
    <row r="30" spans="2:6">
      <c r="B30" s="399" t="s">
        <v>2010</v>
      </c>
      <c r="C30" s="395" t="s">
        <v>57</v>
      </c>
      <c r="D30" s="290"/>
      <c r="E30" s="41" t="s">
        <v>2011</v>
      </c>
    </row>
    <row r="31" spans="2:6" ht="28.8">
      <c r="B31" s="1551" t="s">
        <v>6249</v>
      </c>
      <c r="C31" s="395" t="s">
        <v>5519</v>
      </c>
      <c r="D31" s="1475"/>
      <c r="E31" s="41" t="s">
        <v>79</v>
      </c>
      <c r="F31" s="41" t="s">
        <v>6078</v>
      </c>
    </row>
    <row r="32" spans="2:6" ht="28.8">
      <c r="B32" s="1646" t="s">
        <v>6250</v>
      </c>
      <c r="C32" s="395" t="s">
        <v>56</v>
      </c>
      <c r="D32" s="400"/>
      <c r="E32" s="41" t="s">
        <v>79</v>
      </c>
      <c r="F32" s="41" t="s">
        <v>2012</v>
      </c>
    </row>
    <row r="33" spans="2:6">
      <c r="B33" s="1527" t="s">
        <v>2055</v>
      </c>
      <c r="C33" s="395" t="s">
        <v>55</v>
      </c>
      <c r="D33" s="400"/>
      <c r="E33" s="146" t="s">
        <v>2059</v>
      </c>
      <c r="F33" s="41"/>
    </row>
    <row r="34" spans="2:6">
      <c r="B34" s="1527" t="s">
        <v>2056</v>
      </c>
      <c r="C34" s="395" t="s">
        <v>54</v>
      </c>
      <c r="D34" s="400"/>
      <c r="E34" s="146" t="s">
        <v>5886</v>
      </c>
      <c r="F34" s="41"/>
    </row>
    <row r="35" spans="2:6">
      <c r="B35" s="1527" t="s">
        <v>2057</v>
      </c>
      <c r="C35" s="395" t="s">
        <v>3</v>
      </c>
      <c r="D35" s="400"/>
      <c r="E35" s="146" t="s">
        <v>2060</v>
      </c>
      <c r="F35" s="41"/>
    </row>
    <row r="36" spans="2:6">
      <c r="B36" s="399" t="s">
        <v>2013</v>
      </c>
      <c r="C36" s="395" t="s">
        <v>713</v>
      </c>
      <c r="D36" s="290"/>
      <c r="E36" s="41" t="s">
        <v>79</v>
      </c>
      <c r="F36" s="41" t="s">
        <v>2014</v>
      </c>
    </row>
    <row r="37" spans="2:6">
      <c r="B37" s="399" t="s">
        <v>2015</v>
      </c>
      <c r="C37" s="395" t="s">
        <v>2016</v>
      </c>
      <c r="D37" s="290"/>
      <c r="E37" s="41" t="s">
        <v>79</v>
      </c>
      <c r="F37" s="41" t="s">
        <v>2017</v>
      </c>
    </row>
    <row r="38" spans="2:6">
      <c r="B38" s="399" t="s">
        <v>2018</v>
      </c>
      <c r="C38" s="395" t="s">
        <v>2019</v>
      </c>
      <c r="D38" s="290"/>
      <c r="E38" s="41" t="s">
        <v>79</v>
      </c>
      <c r="F38" s="41" t="s">
        <v>2020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tabColor rgb="FFFFC000"/>
  </sheetPr>
  <dimension ref="A1:F57"/>
  <sheetViews>
    <sheetView showGridLines="0" zoomScale="80" zoomScaleNormal="80" workbookViewId="0"/>
  </sheetViews>
  <sheetFormatPr defaultColWidth="9.33203125" defaultRowHeight="14.4"/>
  <cols>
    <col min="1" max="1" width="6.6640625" style="124" customWidth="1"/>
    <col min="2" max="2" width="60.6640625" style="124" bestFit="1" customWidth="1"/>
    <col min="3" max="3" width="24.33203125" style="124" bestFit="1" customWidth="1"/>
    <col min="4" max="4" width="6.33203125" style="124" bestFit="1" customWidth="1"/>
    <col min="5" max="5" width="57.33203125" style="124" bestFit="1" customWidth="1"/>
    <col min="6" max="6" width="29.44140625" style="124" bestFit="1" customWidth="1"/>
    <col min="7" max="7" width="28.33203125" style="124" customWidth="1"/>
    <col min="8" max="8" width="15.5546875" style="124" customWidth="1"/>
    <col min="9" max="10" width="15.33203125" style="124" customWidth="1"/>
    <col min="11" max="11" width="15.44140625" style="124" customWidth="1"/>
    <col min="12" max="12" width="20.44140625" style="124" customWidth="1"/>
    <col min="13" max="13" width="16.5546875" style="124" customWidth="1"/>
    <col min="14" max="14" width="19.44140625" style="124" customWidth="1"/>
    <col min="15" max="15" width="12" style="124" customWidth="1"/>
    <col min="16" max="16" width="14.5546875" style="124" customWidth="1"/>
    <col min="17" max="17" width="13.5546875" style="124" customWidth="1"/>
    <col min="18" max="18" width="14.5546875" style="124" customWidth="1"/>
    <col min="19" max="19" width="16.44140625" style="124" customWidth="1"/>
    <col min="20" max="20" width="15.6640625" style="124" customWidth="1"/>
    <col min="21" max="16384" width="9.33203125" style="124"/>
  </cols>
  <sheetData>
    <row r="1" spans="1:6">
      <c r="A1" s="1" t="s">
        <v>2035</v>
      </c>
    </row>
    <row r="2" spans="1:6">
      <c r="A2" s="53" t="s">
        <v>2036</v>
      </c>
    </row>
    <row r="3" spans="1:6" s="221" customFormat="1">
      <c r="A3" s="53"/>
    </row>
    <row r="4" spans="1:6" s="221" customFormat="1">
      <c r="A4" s="1" t="s">
        <v>2037</v>
      </c>
    </row>
    <row r="5" spans="1:6" s="221" customFormat="1"/>
    <row r="6" spans="1:6" s="221" customFormat="1">
      <c r="A6" s="53" t="s">
        <v>2036</v>
      </c>
    </row>
    <row r="7" spans="1:6" s="221" customFormat="1"/>
    <row r="8" spans="1:6">
      <c r="D8" s="393" t="s">
        <v>13</v>
      </c>
    </row>
    <row r="9" spans="1:6">
      <c r="B9" s="394" t="s">
        <v>2038</v>
      </c>
      <c r="C9" s="395" t="s">
        <v>12</v>
      </c>
      <c r="D9" s="290"/>
      <c r="E9" s="41" t="s">
        <v>79</v>
      </c>
      <c r="F9" s="41" t="s">
        <v>1974</v>
      </c>
    </row>
    <row r="10" spans="1:6">
      <c r="B10" s="394" t="s">
        <v>2039</v>
      </c>
      <c r="C10" s="395" t="s">
        <v>72</v>
      </c>
      <c r="D10" s="290"/>
      <c r="E10" s="41" t="s">
        <v>2040</v>
      </c>
      <c r="F10" s="41"/>
    </row>
    <row r="11" spans="1:6">
      <c r="B11" s="396" t="s">
        <v>2041</v>
      </c>
      <c r="C11" s="397" t="s">
        <v>11</v>
      </c>
      <c r="D11" s="398"/>
      <c r="E11" s="41" t="s">
        <v>79</v>
      </c>
      <c r="F11" s="41" t="s">
        <v>2042</v>
      </c>
    </row>
    <row r="12" spans="1:6">
      <c r="B12" s="394" t="s">
        <v>2043</v>
      </c>
      <c r="C12" s="395" t="s">
        <v>71</v>
      </c>
      <c r="D12" s="290"/>
      <c r="E12" s="41" t="s">
        <v>2044</v>
      </c>
    </row>
    <row r="13" spans="1:6">
      <c r="B13" s="394" t="s">
        <v>2045</v>
      </c>
      <c r="C13" s="395" t="s">
        <v>70</v>
      </c>
      <c r="D13" s="290"/>
      <c r="E13" s="41" t="s">
        <v>79</v>
      </c>
      <c r="F13" s="41" t="s">
        <v>2046</v>
      </c>
    </row>
    <row r="14" spans="1:6">
      <c r="B14" s="394" t="s">
        <v>1980</v>
      </c>
      <c r="C14" s="395" t="s">
        <v>68</v>
      </c>
      <c r="D14" s="290"/>
      <c r="E14" s="41" t="s">
        <v>1981</v>
      </c>
    </row>
    <row r="15" spans="1:6">
      <c r="B15" s="394" t="s">
        <v>1982</v>
      </c>
      <c r="C15" s="395" t="s">
        <v>67</v>
      </c>
      <c r="D15" s="290"/>
      <c r="E15" s="41" t="s">
        <v>78</v>
      </c>
      <c r="F15" s="41" t="s">
        <v>1983</v>
      </c>
    </row>
    <row r="16" spans="1:6">
      <c r="B16" s="399" t="s">
        <v>1984</v>
      </c>
      <c r="C16" s="395" t="s">
        <v>1985</v>
      </c>
      <c r="D16" s="290"/>
      <c r="E16" s="41" t="s">
        <v>78</v>
      </c>
      <c r="F16" s="41" t="s">
        <v>1986</v>
      </c>
    </row>
    <row r="17" spans="2:6">
      <c r="B17" s="394" t="s">
        <v>1987</v>
      </c>
      <c r="C17" s="395" t="s">
        <v>66</v>
      </c>
      <c r="D17" s="290"/>
      <c r="E17" s="41" t="s">
        <v>78</v>
      </c>
      <c r="F17" s="41" t="s">
        <v>1329</v>
      </c>
    </row>
    <row r="18" spans="2:6">
      <c r="B18" s="394" t="s">
        <v>1988</v>
      </c>
      <c r="C18" s="395" t="s">
        <v>10</v>
      </c>
      <c r="D18" s="290"/>
      <c r="E18" s="41" t="s">
        <v>1989</v>
      </c>
    </row>
    <row r="19" spans="2:6">
      <c r="B19" s="394" t="s">
        <v>1990</v>
      </c>
      <c r="C19" s="395" t="s">
        <v>9</v>
      </c>
      <c r="D19" s="290"/>
      <c r="E19" s="41" t="s">
        <v>1991</v>
      </c>
    </row>
    <row r="20" spans="2:6">
      <c r="B20" s="399" t="s">
        <v>1992</v>
      </c>
      <c r="C20" s="395" t="s">
        <v>65</v>
      </c>
      <c r="D20" s="290"/>
      <c r="E20" s="41" t="s">
        <v>1993</v>
      </c>
    </row>
    <row r="21" spans="2:6">
      <c r="B21" s="394" t="s">
        <v>1994</v>
      </c>
      <c r="C21" s="395" t="s">
        <v>8</v>
      </c>
      <c r="D21" s="290"/>
      <c r="E21" s="41" t="s">
        <v>1995</v>
      </c>
    </row>
    <row r="22" spans="2:6">
      <c r="B22" s="399" t="s">
        <v>1996</v>
      </c>
      <c r="C22" s="395" t="s">
        <v>7</v>
      </c>
      <c r="D22" s="290"/>
      <c r="E22" s="41" t="s">
        <v>1997</v>
      </c>
    </row>
    <row r="23" spans="2:6">
      <c r="B23" s="394" t="s">
        <v>1998</v>
      </c>
      <c r="C23" s="395" t="s">
        <v>64</v>
      </c>
      <c r="D23" s="290"/>
      <c r="E23" s="41" t="s">
        <v>1999</v>
      </c>
    </row>
    <row r="24" spans="2:6">
      <c r="B24" s="394" t="s">
        <v>2000</v>
      </c>
      <c r="C24" s="395" t="s">
        <v>5</v>
      </c>
      <c r="D24" s="290"/>
      <c r="E24" s="41" t="s">
        <v>2001</v>
      </c>
    </row>
    <row r="25" spans="2:6">
      <c r="B25" s="394" t="s">
        <v>2002</v>
      </c>
      <c r="C25" s="395" t="s">
        <v>63</v>
      </c>
      <c r="D25" s="290"/>
      <c r="E25" s="41" t="s">
        <v>2003</v>
      </c>
    </row>
    <row r="26" spans="2:6">
      <c r="B26" s="394" t="s">
        <v>2004</v>
      </c>
      <c r="C26" s="395" t="s">
        <v>62</v>
      </c>
      <c r="D26" s="290"/>
      <c r="E26" s="41" t="s">
        <v>2005</v>
      </c>
    </row>
    <row r="27" spans="2:6">
      <c r="B27" s="394" t="s">
        <v>2006</v>
      </c>
      <c r="C27" s="395" t="s">
        <v>61</v>
      </c>
      <c r="D27" s="290"/>
      <c r="E27" s="41" t="s">
        <v>2007</v>
      </c>
    </row>
    <row r="28" spans="2:6">
      <c r="B28" s="394" t="s">
        <v>2008</v>
      </c>
      <c r="C28" s="395" t="s">
        <v>4</v>
      </c>
      <c r="D28" s="290"/>
      <c r="E28" s="41" t="s">
        <v>2009</v>
      </c>
    </row>
    <row r="29" spans="2:6">
      <c r="B29" s="394" t="s">
        <v>2047</v>
      </c>
      <c r="C29" s="395" t="s">
        <v>60</v>
      </c>
      <c r="D29" s="290"/>
      <c r="E29" s="41" t="s">
        <v>2048</v>
      </c>
    </row>
    <row r="30" spans="2:6">
      <c r="B30" s="1701" t="s">
        <v>2055</v>
      </c>
      <c r="C30" s="395" t="s">
        <v>55</v>
      </c>
      <c r="D30" s="400"/>
      <c r="E30" s="146" t="s">
        <v>2059</v>
      </c>
    </row>
    <row r="31" spans="2:6">
      <c r="B31" s="1701" t="s">
        <v>2056</v>
      </c>
      <c r="C31" s="395" t="s">
        <v>54</v>
      </c>
      <c r="D31" s="400"/>
      <c r="E31" s="146" t="s">
        <v>5886</v>
      </c>
    </row>
    <row r="32" spans="2:6">
      <c r="B32" s="399" t="s">
        <v>2013</v>
      </c>
      <c r="C32" s="395" t="s">
        <v>713</v>
      </c>
      <c r="D32" s="290"/>
      <c r="E32" s="41" t="s">
        <v>79</v>
      </c>
      <c r="F32" s="41" t="s">
        <v>2014</v>
      </c>
    </row>
    <row r="33" spans="1:6">
      <c r="B33" s="399" t="s">
        <v>2015</v>
      </c>
      <c r="C33" s="395" t="s">
        <v>2016</v>
      </c>
      <c r="D33" s="290"/>
      <c r="E33" s="41" t="s">
        <v>79</v>
      </c>
      <c r="F33" s="41" t="s">
        <v>2017</v>
      </c>
    </row>
    <row r="34" spans="1:6">
      <c r="B34" s="399" t="s">
        <v>2018</v>
      </c>
      <c r="C34" s="395" t="s">
        <v>2019</v>
      </c>
      <c r="D34" s="290"/>
      <c r="E34" s="41" t="s">
        <v>79</v>
      </c>
      <c r="F34" s="41" t="s">
        <v>2020</v>
      </c>
    </row>
    <row r="36" spans="1:6">
      <c r="A36" s="1" t="s">
        <v>2049</v>
      </c>
    </row>
    <row r="38" spans="1:6">
      <c r="A38" s="53" t="s">
        <v>2050</v>
      </c>
    </row>
    <row r="39" spans="1:6">
      <c r="D39" s="395" t="s">
        <v>89</v>
      </c>
    </row>
    <row r="40" spans="1:6">
      <c r="B40" s="394" t="s">
        <v>2050</v>
      </c>
      <c r="C40" s="395" t="s">
        <v>59</v>
      </c>
      <c r="D40" s="290"/>
      <c r="E40" s="41" t="s">
        <v>2051</v>
      </c>
    </row>
    <row r="41" spans="1:6">
      <c r="B41" s="401"/>
      <c r="C41" s="402"/>
      <c r="D41" s="403"/>
      <c r="E41" s="41"/>
    </row>
    <row r="42" spans="1:6">
      <c r="B42" s="401"/>
      <c r="C42" s="402"/>
      <c r="D42" s="403"/>
      <c r="E42" s="41"/>
    </row>
    <row r="43" spans="1:6">
      <c r="B43" s="401"/>
      <c r="C43" s="402"/>
      <c r="D43" s="403"/>
      <c r="E43" s="41"/>
    </row>
    <row r="44" spans="1:6">
      <c r="B44" s="401"/>
      <c r="C44" s="402"/>
      <c r="D44" s="403"/>
      <c r="E44" s="41"/>
    </row>
    <row r="46" spans="1:6">
      <c r="A46" s="1" t="s">
        <v>2052</v>
      </c>
    </row>
    <row r="47" spans="1:6">
      <c r="A47" s="164"/>
      <c r="B47" s="164"/>
      <c r="C47" s="44"/>
      <c r="D47" s="164"/>
    </row>
    <row r="48" spans="1:6">
      <c r="A48" s="53" t="s">
        <v>2053</v>
      </c>
    </row>
    <row r="51" spans="2:3">
      <c r="B51" s="395" t="s">
        <v>6170</v>
      </c>
      <c r="C51" s="395" t="s">
        <v>6171</v>
      </c>
    </row>
    <row r="52" spans="2:3">
      <c r="B52" s="395" t="s">
        <v>88</v>
      </c>
      <c r="C52" s="395" t="s">
        <v>107</v>
      </c>
    </row>
    <row r="53" spans="2:3">
      <c r="B53" s="290"/>
      <c r="C53" s="290"/>
    </row>
    <row r="54" spans="2:3">
      <c r="B54" s="166" t="s">
        <v>349</v>
      </c>
      <c r="C54" s="41" t="s">
        <v>79</v>
      </c>
    </row>
    <row r="55" spans="2:3">
      <c r="B55" s="282" t="s">
        <v>1221</v>
      </c>
      <c r="C55" s="41" t="s">
        <v>2042</v>
      </c>
    </row>
    <row r="56" spans="2:3">
      <c r="B56" s="282" t="s">
        <v>2054</v>
      </c>
    </row>
    <row r="57" spans="2:3">
      <c r="B57" s="220"/>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dimension ref="A1:J32"/>
  <sheetViews>
    <sheetView showGridLines="0" zoomScale="80" zoomScaleNormal="80" workbookViewId="0"/>
  </sheetViews>
  <sheetFormatPr defaultColWidth="9.33203125" defaultRowHeight="14.4"/>
  <cols>
    <col min="1" max="1" width="54.5546875" style="124" bestFit="1" customWidth="1"/>
    <col min="2" max="2" width="58" style="124" bestFit="1" customWidth="1"/>
    <col min="3" max="3" width="43.5546875" style="124" bestFit="1" customWidth="1"/>
    <col min="4" max="4" width="33.5546875" style="124" bestFit="1" customWidth="1"/>
    <col min="5" max="5" width="16" style="124" bestFit="1" customWidth="1"/>
    <col min="6" max="6" width="17.5546875" style="124" bestFit="1" customWidth="1"/>
    <col min="7" max="7" width="20.44140625" style="124" customWidth="1"/>
    <col min="8" max="8" width="18.44140625" style="124" customWidth="1"/>
    <col min="9" max="9" width="16.44140625" style="124" customWidth="1"/>
    <col min="10" max="16384" width="9.33203125" style="124"/>
  </cols>
  <sheetData>
    <row r="1" spans="1:9">
      <c r="A1" s="1" t="s">
        <v>2061</v>
      </c>
    </row>
    <row r="2" spans="1:9">
      <c r="A2" s="266" t="s">
        <v>1474</v>
      </c>
      <c r="B2" s="35"/>
      <c r="C2" s="35"/>
      <c r="D2" s="35"/>
      <c r="E2" s="35"/>
      <c r="F2" s="35"/>
      <c r="G2" s="35"/>
      <c r="H2" s="35"/>
      <c r="I2" s="35"/>
    </row>
    <row r="3" spans="1:9">
      <c r="A3" s="266"/>
      <c r="B3" s="35"/>
      <c r="C3" s="35"/>
      <c r="D3" s="35"/>
      <c r="E3" s="35"/>
      <c r="F3" s="35"/>
      <c r="G3" s="35"/>
      <c r="H3" s="35"/>
      <c r="I3" s="35"/>
    </row>
    <row r="4" spans="1:9">
      <c r="A4" s="1" t="s">
        <v>2062</v>
      </c>
      <c r="B4" s="35"/>
      <c r="C4" s="35"/>
      <c r="D4" s="35"/>
      <c r="E4" s="35"/>
      <c r="F4" s="35"/>
      <c r="G4" s="35"/>
      <c r="H4" s="35"/>
      <c r="I4" s="35"/>
    </row>
    <row r="5" spans="1:9">
      <c r="B5" s="35"/>
      <c r="C5" s="35"/>
      <c r="D5" s="35"/>
      <c r="E5" s="35"/>
      <c r="F5" s="35"/>
      <c r="G5" s="35"/>
      <c r="H5" s="35"/>
      <c r="I5" s="35"/>
    </row>
    <row r="6" spans="1:9">
      <c r="A6" s="266" t="s">
        <v>2063</v>
      </c>
      <c r="B6" s="266"/>
      <c r="C6" s="35"/>
      <c r="D6" s="35"/>
      <c r="E6" s="35"/>
      <c r="F6" s="35"/>
      <c r="G6" s="35"/>
      <c r="H6" s="35"/>
    </row>
    <row r="7" spans="1:9">
      <c r="A7" s="266"/>
      <c r="B7" s="266"/>
      <c r="C7" s="35"/>
      <c r="D7" s="35"/>
      <c r="E7" s="35"/>
      <c r="F7" s="35"/>
      <c r="G7" s="35"/>
      <c r="H7" s="35"/>
    </row>
    <row r="8" spans="1:9">
      <c r="A8" s="404" t="s">
        <v>2064</v>
      </c>
      <c r="B8" s="404" t="s">
        <v>2065</v>
      </c>
      <c r="C8" s="289" t="s">
        <v>2066</v>
      </c>
      <c r="D8" s="289" t="s">
        <v>2067</v>
      </c>
      <c r="E8" s="404" t="s">
        <v>2068</v>
      </c>
      <c r="F8" s="404" t="s">
        <v>2069</v>
      </c>
    </row>
    <row r="9" spans="1:9">
      <c r="A9" s="405" t="s">
        <v>88</v>
      </c>
      <c r="B9" s="406" t="s">
        <v>87</v>
      </c>
      <c r="C9" s="405" t="s">
        <v>86</v>
      </c>
      <c r="D9" s="406" t="s">
        <v>85</v>
      </c>
      <c r="E9" s="405" t="s">
        <v>84</v>
      </c>
      <c r="F9" s="406" t="s">
        <v>83</v>
      </c>
    </row>
    <row r="10" spans="1:9">
      <c r="A10" s="290"/>
      <c r="B10" s="290"/>
      <c r="C10" s="290"/>
      <c r="D10" s="290"/>
      <c r="E10" s="290"/>
      <c r="F10" s="290"/>
    </row>
    <row r="11" spans="1:9">
      <c r="A11" s="124" t="s">
        <v>349</v>
      </c>
      <c r="B11" s="41" t="s">
        <v>79</v>
      </c>
      <c r="C11" s="41" t="s">
        <v>2070</v>
      </c>
      <c r="D11" s="41" t="s">
        <v>2071</v>
      </c>
      <c r="E11" s="41" t="s">
        <v>2072</v>
      </c>
      <c r="F11" s="41" t="s">
        <v>2073</v>
      </c>
    </row>
    <row r="12" spans="1:9">
      <c r="A12" s="124" t="s">
        <v>320</v>
      </c>
      <c r="B12" s="41" t="s">
        <v>2074</v>
      </c>
      <c r="C12" s="41"/>
      <c r="D12" s="41"/>
      <c r="E12" s="316"/>
      <c r="F12" s="41"/>
    </row>
    <row r="13" spans="1:9">
      <c r="D13" s="35"/>
      <c r="E13" s="35"/>
      <c r="F13" s="35"/>
      <c r="G13" s="35"/>
      <c r="H13" s="35"/>
    </row>
    <row r="14" spans="1:9">
      <c r="D14" s="35"/>
      <c r="E14" s="35"/>
      <c r="F14" s="35"/>
      <c r="G14" s="35"/>
      <c r="H14" s="35"/>
    </row>
    <row r="15" spans="1:9">
      <c r="A15" s="1" t="s">
        <v>2075</v>
      </c>
      <c r="D15" s="35"/>
      <c r="E15" s="35"/>
      <c r="F15" s="35"/>
      <c r="G15" s="35"/>
      <c r="H15" s="35"/>
    </row>
    <row r="16" spans="1:9">
      <c r="D16" s="35"/>
      <c r="E16" s="35"/>
      <c r="F16" s="35"/>
      <c r="G16" s="35"/>
      <c r="H16" s="35"/>
    </row>
    <row r="17" spans="1:10">
      <c r="A17" s="266" t="s">
        <v>2076</v>
      </c>
      <c r="B17" s="35"/>
      <c r="C17" s="35"/>
    </row>
    <row r="18" spans="1:10">
      <c r="A18" s="266"/>
      <c r="B18" s="35"/>
      <c r="C18" s="35"/>
    </row>
    <row r="19" spans="1:10">
      <c r="A19" s="404" t="s">
        <v>2077</v>
      </c>
      <c r="B19" s="404" t="s">
        <v>2078</v>
      </c>
      <c r="C19" s="404" t="s">
        <v>2079</v>
      </c>
    </row>
    <row r="20" spans="1:10">
      <c r="A20" s="406" t="s">
        <v>82</v>
      </c>
      <c r="B20" s="405" t="s">
        <v>81</v>
      </c>
      <c r="C20" s="406" t="s">
        <v>80</v>
      </c>
    </row>
    <row r="21" spans="1:10">
      <c r="A21" s="290"/>
      <c r="B21" s="290"/>
      <c r="C21" s="290"/>
    </row>
    <row r="22" spans="1:10">
      <c r="A22" s="124" t="s">
        <v>2080</v>
      </c>
      <c r="B22" s="124" t="s">
        <v>349</v>
      </c>
      <c r="C22" s="41" t="s">
        <v>2081</v>
      </c>
    </row>
    <row r="23" spans="1:10">
      <c r="A23" s="124" t="s">
        <v>320</v>
      </c>
      <c r="B23" s="124" t="s">
        <v>2082</v>
      </c>
    </row>
    <row r="32" spans="1:10">
      <c r="J32" s="266"/>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dimension ref="A1:I23"/>
  <sheetViews>
    <sheetView showGridLines="0" zoomScale="80" zoomScaleNormal="80" workbookViewId="0"/>
  </sheetViews>
  <sheetFormatPr defaultColWidth="9.33203125" defaultRowHeight="14.4"/>
  <cols>
    <col min="1" max="1" width="54.5546875" style="124" bestFit="1" customWidth="1"/>
    <col min="2" max="2" width="35.5546875" style="124" bestFit="1" customWidth="1"/>
    <col min="3" max="3" width="29.44140625" style="124" bestFit="1" customWidth="1"/>
    <col min="4" max="4" width="58" style="124" bestFit="1" customWidth="1"/>
    <col min="5" max="5" width="43.5546875" style="124" bestFit="1" customWidth="1"/>
    <col min="6" max="6" width="33.5546875" style="124" bestFit="1" customWidth="1"/>
    <col min="7" max="7" width="16" style="124" bestFit="1" customWidth="1"/>
    <col min="8" max="8" width="17.5546875" style="124" bestFit="1" customWidth="1"/>
    <col min="9" max="16384" width="9.33203125" style="124"/>
  </cols>
  <sheetData>
    <row r="1" spans="1:9">
      <c r="A1" s="1" t="s">
        <v>2083</v>
      </c>
    </row>
    <row r="2" spans="1:9">
      <c r="A2" s="266" t="s">
        <v>1474</v>
      </c>
      <c r="B2" s="35"/>
      <c r="C2" s="35"/>
      <c r="D2" s="35"/>
      <c r="E2" s="35"/>
      <c r="F2" s="35"/>
    </row>
    <row r="3" spans="1:9">
      <c r="A3" s="266"/>
      <c r="B3" s="35"/>
      <c r="C3" s="35"/>
      <c r="D3" s="35"/>
      <c r="E3" s="35"/>
      <c r="F3" s="35"/>
    </row>
    <row r="4" spans="1:9">
      <c r="A4" s="1" t="s">
        <v>2084</v>
      </c>
      <c r="B4" s="35"/>
      <c r="C4" s="35"/>
      <c r="D4" s="35"/>
      <c r="E4" s="35"/>
      <c r="F4" s="35"/>
    </row>
    <row r="5" spans="1:9">
      <c r="A5" s="35"/>
      <c r="B5" s="35"/>
      <c r="C5" s="35"/>
      <c r="D5" s="35"/>
      <c r="E5" s="35"/>
      <c r="F5" s="35"/>
    </row>
    <row r="6" spans="1:9">
      <c r="A6" s="266" t="s">
        <v>2063</v>
      </c>
      <c r="B6" s="266"/>
      <c r="C6" s="35"/>
      <c r="D6" s="35"/>
      <c r="E6" s="35"/>
      <c r="F6" s="35"/>
      <c r="G6" s="35"/>
      <c r="H6" s="35"/>
    </row>
    <row r="7" spans="1:9">
      <c r="A7" s="266"/>
      <c r="B7" s="266"/>
      <c r="C7" s="35"/>
      <c r="D7" s="35"/>
      <c r="E7" s="35"/>
      <c r="F7" s="35"/>
      <c r="G7" s="35"/>
      <c r="H7" s="35"/>
    </row>
    <row r="8" spans="1:9">
      <c r="A8" s="397" t="s">
        <v>2085</v>
      </c>
      <c r="B8" s="404" t="s">
        <v>2064</v>
      </c>
      <c r="C8" s="404" t="s">
        <v>2086</v>
      </c>
      <c r="D8" s="404" t="s">
        <v>2065</v>
      </c>
      <c r="E8" s="289" t="s">
        <v>2066</v>
      </c>
      <c r="F8" s="289" t="s">
        <v>2067</v>
      </c>
      <c r="G8" s="404" t="s">
        <v>2068</v>
      </c>
      <c r="H8" s="404" t="s">
        <v>2069</v>
      </c>
    </row>
    <row r="9" spans="1:9">
      <c r="A9" s="397" t="s">
        <v>89</v>
      </c>
      <c r="B9" s="405" t="s">
        <v>88</v>
      </c>
      <c r="C9" s="406" t="s">
        <v>13</v>
      </c>
      <c r="D9" s="406" t="s">
        <v>87</v>
      </c>
      <c r="E9" s="405" t="s">
        <v>86</v>
      </c>
      <c r="F9" s="406" t="s">
        <v>85</v>
      </c>
      <c r="G9" s="405" t="s">
        <v>84</v>
      </c>
      <c r="H9" s="406" t="s">
        <v>83</v>
      </c>
    </row>
    <row r="10" spans="1:9">
      <c r="A10" s="290"/>
      <c r="B10" s="290"/>
      <c r="C10" s="290"/>
      <c r="D10" s="290"/>
      <c r="E10" s="290"/>
      <c r="F10" s="290"/>
      <c r="G10" s="290"/>
      <c r="H10" s="290"/>
    </row>
    <row r="11" spans="1:9">
      <c r="A11" s="407" t="s">
        <v>349</v>
      </c>
      <c r="B11" s="407" t="s">
        <v>349</v>
      </c>
      <c r="C11" s="41" t="s">
        <v>79</v>
      </c>
      <c r="D11" s="41" t="s">
        <v>79</v>
      </c>
      <c r="E11" s="41" t="s">
        <v>2070</v>
      </c>
      <c r="F11" s="41" t="s">
        <v>2071</v>
      </c>
      <c r="G11" s="41" t="s">
        <v>2072</v>
      </c>
      <c r="H11" s="41" t="s">
        <v>2073</v>
      </c>
    </row>
    <row r="12" spans="1:9">
      <c r="A12" s="407" t="s">
        <v>2087</v>
      </c>
      <c r="B12" s="124" t="s">
        <v>320</v>
      </c>
      <c r="C12" s="41" t="s">
        <v>1974</v>
      </c>
      <c r="D12" s="41" t="s">
        <v>2074</v>
      </c>
      <c r="E12" s="41"/>
      <c r="F12" s="41"/>
      <c r="G12" s="316"/>
      <c r="H12" s="41"/>
    </row>
    <row r="13" spans="1:9">
      <c r="D13" s="35"/>
      <c r="E13" s="35"/>
      <c r="F13" s="35"/>
      <c r="G13" s="35"/>
      <c r="H13" s="35"/>
    </row>
    <row r="14" spans="1:9">
      <c r="D14" s="35"/>
      <c r="E14" s="35"/>
      <c r="F14" s="35"/>
      <c r="G14" s="35"/>
      <c r="H14" s="35"/>
    </row>
    <row r="15" spans="1:9">
      <c r="A15" s="1" t="s">
        <v>2088</v>
      </c>
      <c r="D15" s="35"/>
      <c r="E15" s="35"/>
      <c r="F15" s="35"/>
      <c r="G15" s="35"/>
      <c r="H15" s="35"/>
      <c r="I15" s="35"/>
    </row>
    <row r="16" spans="1:9">
      <c r="D16" s="35"/>
      <c r="E16" s="35"/>
      <c r="F16" s="35"/>
      <c r="G16" s="35"/>
      <c r="H16" s="35"/>
      <c r="I16" s="35"/>
    </row>
    <row r="17" spans="1:3">
      <c r="A17" s="266" t="s">
        <v>2076</v>
      </c>
      <c r="B17" s="35"/>
      <c r="C17" s="35"/>
    </row>
    <row r="18" spans="1:3">
      <c r="A18" s="266"/>
      <c r="B18" s="35"/>
      <c r="C18" s="35"/>
    </row>
    <row r="19" spans="1:3">
      <c r="A19" s="408" t="s">
        <v>2089</v>
      </c>
      <c r="B19" s="404" t="s">
        <v>2078</v>
      </c>
      <c r="C19" s="404" t="s">
        <v>2079</v>
      </c>
    </row>
    <row r="20" spans="1:3">
      <c r="A20" s="406" t="s">
        <v>82</v>
      </c>
      <c r="B20" s="405" t="s">
        <v>81</v>
      </c>
      <c r="C20" s="406" t="s">
        <v>80</v>
      </c>
    </row>
    <row r="21" spans="1:3">
      <c r="A21" s="290"/>
      <c r="B21" s="290"/>
      <c r="C21" s="290"/>
    </row>
    <row r="22" spans="1:3">
      <c r="A22" s="124" t="s">
        <v>2090</v>
      </c>
      <c r="B22" s="124" t="s">
        <v>349</v>
      </c>
      <c r="C22" s="41" t="s">
        <v>2081</v>
      </c>
    </row>
    <row r="23" spans="1:3">
      <c r="A23" s="124" t="s">
        <v>320</v>
      </c>
      <c r="B23" s="124" t="s">
        <v>2082</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dimension ref="A1:R100"/>
  <sheetViews>
    <sheetView topLeftCell="B1" zoomScale="80" zoomScaleNormal="80" zoomScaleSheetLayoutView="115" workbookViewId="0"/>
  </sheetViews>
  <sheetFormatPr defaultColWidth="11.44140625" defaultRowHeight="14.4"/>
  <cols>
    <col min="1" max="1" width="77.5546875" style="124" customWidth="1"/>
    <col min="2" max="2" width="6.5546875" style="124" bestFit="1" customWidth="1"/>
    <col min="3" max="3" width="15.44140625" style="124" bestFit="1" customWidth="1"/>
    <col min="4" max="4" width="21.5546875" style="124" bestFit="1" customWidth="1"/>
    <col min="5" max="5" width="55.44140625" style="124" customWidth="1"/>
    <col min="6" max="6" width="23.44140625" style="124" bestFit="1" customWidth="1"/>
    <col min="7" max="7" width="16.44140625" style="124" bestFit="1" customWidth="1"/>
    <col min="8" max="8" width="31.6640625" style="124" bestFit="1" customWidth="1"/>
    <col min="9" max="9" width="28.5546875" style="124" bestFit="1" customWidth="1"/>
    <col min="10" max="10" width="93" style="124" customWidth="1"/>
    <col min="11" max="11" width="86.44140625" style="124" customWidth="1"/>
    <col min="12" max="12" width="9.6640625" style="124" bestFit="1" customWidth="1"/>
    <col min="13" max="14" width="11.44140625" style="124" customWidth="1"/>
    <col min="15" max="16384" width="11.44140625" style="124"/>
  </cols>
  <sheetData>
    <row r="1" spans="1:17">
      <c r="A1" s="1" t="s">
        <v>2091</v>
      </c>
      <c r="B1" s="1"/>
    </row>
    <row r="2" spans="1:17">
      <c r="A2" s="165" t="s">
        <v>1477</v>
      </c>
      <c r="B2" s="1"/>
    </row>
    <row r="3" spans="1:17">
      <c r="A3" s="165"/>
      <c r="B3" s="1"/>
    </row>
    <row r="4" spans="1:17">
      <c r="A4" s="1" t="s">
        <v>2092</v>
      </c>
      <c r="B4" s="1"/>
    </row>
    <row r="5" spans="1:17">
      <c r="B5" s="1"/>
    </row>
    <row r="6" spans="1:17" ht="15" customHeight="1">
      <c r="A6" s="165" t="s">
        <v>1477</v>
      </c>
      <c r="B6" s="165"/>
      <c r="C6" s="55"/>
      <c r="D6" s="55"/>
      <c r="E6" s="55"/>
      <c r="F6" s="55"/>
      <c r="G6" s="266"/>
    </row>
    <row r="7" spans="1:17">
      <c r="A7" s="165"/>
      <c r="B7" s="165"/>
      <c r="C7" s="55"/>
      <c r="D7" s="55"/>
      <c r="E7" s="55"/>
      <c r="F7" s="55"/>
      <c r="G7" s="266"/>
    </row>
    <row r="8" spans="1:17" ht="17.25" customHeight="1">
      <c r="A8" s="53"/>
      <c r="B8" s="53"/>
      <c r="C8" s="409" t="s">
        <v>2093</v>
      </c>
      <c r="D8" s="410" t="s">
        <v>2094</v>
      </c>
    </row>
    <row r="9" spans="1:17">
      <c r="A9" s="53"/>
      <c r="B9" s="53"/>
      <c r="C9" s="409" t="s">
        <v>13</v>
      </c>
      <c r="D9" s="410" t="s">
        <v>89</v>
      </c>
    </row>
    <row r="10" spans="1:17">
      <c r="A10" s="411" t="s">
        <v>106</v>
      </c>
      <c r="B10" s="397"/>
      <c r="C10" s="38"/>
      <c r="D10" s="38"/>
      <c r="E10" s="412"/>
      <c r="H10" s="47"/>
    </row>
    <row r="11" spans="1:17">
      <c r="A11" s="413" t="s">
        <v>2095</v>
      </c>
      <c r="B11" s="397" t="s">
        <v>12</v>
      </c>
      <c r="C11" s="38"/>
      <c r="D11" s="414"/>
      <c r="E11" s="42"/>
      <c r="F11" s="35"/>
      <c r="G11" s="41" t="s">
        <v>91</v>
      </c>
      <c r="H11" s="41" t="s">
        <v>100</v>
      </c>
      <c r="I11" s="41"/>
      <c r="J11" s="41" t="s">
        <v>2096</v>
      </c>
      <c r="K11" s="41" t="s">
        <v>340</v>
      </c>
      <c r="L11" s="41"/>
      <c r="M11" s="41"/>
      <c r="N11" s="41"/>
      <c r="O11" s="41"/>
      <c r="P11" s="47"/>
      <c r="Q11" s="47"/>
    </row>
    <row r="12" spans="1:17">
      <c r="A12" s="413" t="s">
        <v>2097</v>
      </c>
      <c r="B12" s="397" t="s">
        <v>72</v>
      </c>
      <c r="C12" s="38"/>
      <c r="D12" s="414"/>
      <c r="E12" s="42"/>
      <c r="F12" s="35"/>
      <c r="G12" s="41" t="s">
        <v>91</v>
      </c>
      <c r="H12" s="41" t="s">
        <v>100</v>
      </c>
      <c r="I12" s="41"/>
      <c r="J12" s="41" t="s">
        <v>2098</v>
      </c>
      <c r="K12" s="41" t="s">
        <v>340</v>
      </c>
      <c r="L12" s="41"/>
      <c r="M12" s="41"/>
      <c r="N12" s="41"/>
      <c r="O12" s="41"/>
      <c r="P12" s="47"/>
      <c r="Q12" s="47"/>
    </row>
    <row r="13" spans="1:17">
      <c r="A13" s="413" t="s">
        <v>2099</v>
      </c>
      <c r="B13" s="397" t="s">
        <v>11</v>
      </c>
      <c r="C13" s="415"/>
      <c r="D13" s="414"/>
      <c r="E13" s="42"/>
      <c r="F13" s="35"/>
      <c r="G13" s="41" t="s">
        <v>91</v>
      </c>
      <c r="H13" s="41" t="s">
        <v>100</v>
      </c>
      <c r="I13" s="41"/>
      <c r="J13" s="41" t="s">
        <v>2100</v>
      </c>
      <c r="K13" s="41" t="s">
        <v>340</v>
      </c>
      <c r="L13" s="41"/>
      <c r="M13" s="41"/>
      <c r="N13" s="41"/>
      <c r="O13" s="41"/>
      <c r="P13" s="47"/>
      <c r="Q13" s="47"/>
    </row>
    <row r="14" spans="1:17">
      <c r="A14" s="413" t="s">
        <v>2101</v>
      </c>
      <c r="B14" s="397" t="s">
        <v>71</v>
      </c>
      <c r="C14" s="415"/>
      <c r="D14" s="416"/>
      <c r="E14" s="42"/>
      <c r="F14" s="35"/>
      <c r="G14" s="41" t="s">
        <v>91</v>
      </c>
      <c r="H14" s="41" t="s">
        <v>100</v>
      </c>
      <c r="I14" s="41"/>
      <c r="J14" s="41" t="s">
        <v>778</v>
      </c>
      <c r="K14" s="41" t="s">
        <v>340</v>
      </c>
      <c r="L14" s="41"/>
      <c r="M14" s="41"/>
      <c r="N14" s="41"/>
      <c r="O14" s="41"/>
      <c r="P14" s="47"/>
      <c r="Q14" s="47"/>
    </row>
    <row r="15" spans="1:17">
      <c r="A15" s="413" t="s">
        <v>2102</v>
      </c>
      <c r="B15" s="397" t="s">
        <v>70</v>
      </c>
      <c r="C15" s="415"/>
      <c r="D15" s="414"/>
      <c r="E15" s="42"/>
      <c r="F15" s="35"/>
      <c r="G15" s="41" t="s">
        <v>91</v>
      </c>
      <c r="H15" s="41" t="s">
        <v>100</v>
      </c>
      <c r="I15" s="41"/>
      <c r="J15" s="41" t="s">
        <v>2103</v>
      </c>
      <c r="K15" s="41" t="s">
        <v>340</v>
      </c>
      <c r="L15" s="41"/>
      <c r="M15" s="41"/>
      <c r="N15" s="41"/>
      <c r="O15" s="41"/>
      <c r="P15" s="47"/>
      <c r="Q15" s="47"/>
    </row>
    <row r="16" spans="1:17">
      <c r="A16" s="413" t="s">
        <v>2104</v>
      </c>
      <c r="B16" s="397" t="s">
        <v>69</v>
      </c>
      <c r="C16" s="415"/>
      <c r="D16" s="417"/>
      <c r="E16" s="42"/>
      <c r="F16" s="35"/>
      <c r="G16" s="41" t="s">
        <v>91</v>
      </c>
      <c r="H16" s="41" t="s">
        <v>100</v>
      </c>
      <c r="I16" s="41"/>
      <c r="J16" s="41" t="s">
        <v>2105</v>
      </c>
      <c r="K16" s="41" t="s">
        <v>2106</v>
      </c>
      <c r="L16" s="41"/>
      <c r="M16" s="41"/>
      <c r="N16" s="41"/>
      <c r="O16" s="41"/>
      <c r="P16" s="47"/>
      <c r="Q16" s="47"/>
    </row>
    <row r="17" spans="1:17" s="35" customFormat="1">
      <c r="A17" s="418" t="s">
        <v>2107</v>
      </c>
      <c r="B17" s="397" t="s">
        <v>68</v>
      </c>
      <c r="C17" s="415"/>
      <c r="D17" s="414"/>
      <c r="E17" s="42" t="s">
        <v>104</v>
      </c>
      <c r="G17" s="41" t="s">
        <v>91</v>
      </c>
      <c r="H17" s="41" t="s">
        <v>100</v>
      </c>
      <c r="I17" s="41"/>
      <c r="J17" s="41" t="s">
        <v>2108</v>
      </c>
      <c r="K17" s="41" t="s">
        <v>1292</v>
      </c>
      <c r="L17" s="41"/>
      <c r="M17" s="41"/>
      <c r="N17" s="41"/>
      <c r="O17" s="41"/>
      <c r="P17" s="47"/>
      <c r="Q17" s="47"/>
    </row>
    <row r="18" spans="1:17">
      <c r="A18" s="419" t="s">
        <v>2109</v>
      </c>
      <c r="B18" s="397" t="s">
        <v>67</v>
      </c>
      <c r="C18" s="415"/>
      <c r="D18" s="417"/>
      <c r="E18" s="42" t="s">
        <v>104</v>
      </c>
      <c r="F18" s="35"/>
      <c r="G18" s="41" t="s">
        <v>91</v>
      </c>
      <c r="H18" s="41" t="s">
        <v>100</v>
      </c>
      <c r="I18" s="41"/>
      <c r="J18" s="41" t="s">
        <v>2105</v>
      </c>
      <c r="K18" s="41" t="s">
        <v>1292</v>
      </c>
      <c r="L18" s="41"/>
      <c r="M18" s="41"/>
      <c r="N18" s="41"/>
      <c r="O18" s="41"/>
      <c r="P18" s="47"/>
      <c r="Q18" s="47"/>
    </row>
    <row r="19" spans="1:17">
      <c r="A19" s="419" t="s">
        <v>2110</v>
      </c>
      <c r="B19" s="397" t="s">
        <v>66</v>
      </c>
      <c r="C19" s="415"/>
      <c r="D19" s="414"/>
      <c r="E19" s="42" t="s">
        <v>104</v>
      </c>
      <c r="F19" s="35"/>
      <c r="G19" s="41" t="s">
        <v>91</v>
      </c>
      <c r="H19" s="41" t="s">
        <v>100</v>
      </c>
      <c r="I19" s="41"/>
      <c r="J19" s="41" t="s">
        <v>2111</v>
      </c>
      <c r="K19" s="41" t="s">
        <v>1292</v>
      </c>
      <c r="L19" s="41"/>
      <c r="M19" s="41"/>
      <c r="N19" s="41"/>
      <c r="O19" s="41"/>
      <c r="P19" s="47"/>
      <c r="Q19" s="47"/>
    </row>
    <row r="20" spans="1:17" ht="15" thickBot="1">
      <c r="A20" s="419" t="s">
        <v>2112</v>
      </c>
      <c r="B20" s="397" t="s">
        <v>10</v>
      </c>
      <c r="C20" s="415"/>
      <c r="D20" s="420"/>
      <c r="E20" s="42" t="s">
        <v>104</v>
      </c>
      <c r="F20" s="35"/>
      <c r="G20" s="41" t="s">
        <v>91</v>
      </c>
      <c r="H20" s="41" t="s">
        <v>100</v>
      </c>
      <c r="I20" s="41"/>
      <c r="J20" s="41" t="s">
        <v>2113</v>
      </c>
      <c r="K20" s="41" t="s">
        <v>1292</v>
      </c>
      <c r="L20" s="316"/>
      <c r="M20" s="41"/>
      <c r="N20" s="41"/>
      <c r="O20" s="41"/>
      <c r="P20" s="47"/>
      <c r="Q20" s="47"/>
    </row>
    <row r="21" spans="1:17">
      <c r="A21" s="421" t="s">
        <v>2114</v>
      </c>
      <c r="B21" s="397" t="s">
        <v>9</v>
      </c>
      <c r="C21" s="415"/>
      <c r="D21" s="422"/>
      <c r="E21" s="42" t="s">
        <v>104</v>
      </c>
      <c r="F21" s="35"/>
      <c r="G21" s="41" t="s">
        <v>91</v>
      </c>
      <c r="H21" s="41" t="s">
        <v>100</v>
      </c>
      <c r="I21" s="41"/>
      <c r="J21" s="41" t="s">
        <v>2115</v>
      </c>
      <c r="K21" s="41" t="s">
        <v>1292</v>
      </c>
      <c r="L21" s="316"/>
      <c r="M21" s="41"/>
      <c r="N21" s="41"/>
      <c r="O21" s="41"/>
      <c r="P21" s="47"/>
      <c r="Q21" s="47"/>
    </row>
    <row r="22" spans="1:17" ht="15" thickBot="1">
      <c r="A22" s="421" t="s">
        <v>2116</v>
      </c>
      <c r="B22" s="397" t="s">
        <v>65</v>
      </c>
      <c r="C22" s="415"/>
      <c r="D22" s="423"/>
      <c r="E22" s="42" t="s">
        <v>104</v>
      </c>
      <c r="F22" s="35"/>
      <c r="G22" s="41" t="s">
        <v>91</v>
      </c>
      <c r="H22" s="41" t="s">
        <v>100</v>
      </c>
      <c r="I22" s="41"/>
      <c r="J22" s="41" t="s">
        <v>2117</v>
      </c>
      <c r="K22" s="41" t="s">
        <v>1292</v>
      </c>
      <c r="L22" s="316"/>
      <c r="M22" s="41"/>
      <c r="N22" s="41"/>
      <c r="O22" s="41"/>
      <c r="P22" s="47"/>
      <c r="Q22" s="47"/>
    </row>
    <row r="23" spans="1:17" ht="15" thickBot="1">
      <c r="A23" s="419" t="s">
        <v>2118</v>
      </c>
      <c r="B23" s="397" t="s">
        <v>8</v>
      </c>
      <c r="C23" s="415"/>
      <c r="D23" s="424"/>
      <c r="E23" s="42" t="s">
        <v>104</v>
      </c>
      <c r="F23" s="35"/>
      <c r="G23" s="41" t="s">
        <v>91</v>
      </c>
      <c r="H23" s="41" t="s">
        <v>100</v>
      </c>
      <c r="I23" s="41"/>
      <c r="J23" s="41" t="s">
        <v>2119</v>
      </c>
      <c r="K23" s="41" t="s">
        <v>1292</v>
      </c>
      <c r="L23" s="316"/>
      <c r="M23" s="41"/>
      <c r="N23" s="41"/>
      <c r="O23" s="41"/>
      <c r="P23" s="47"/>
      <c r="Q23" s="47"/>
    </row>
    <row r="24" spans="1:17">
      <c r="A24" s="421" t="s">
        <v>2120</v>
      </c>
      <c r="B24" s="397" t="s">
        <v>7</v>
      </c>
      <c r="C24" s="415"/>
      <c r="D24" s="422"/>
      <c r="E24" s="42" t="s">
        <v>104</v>
      </c>
      <c r="F24" s="35"/>
      <c r="G24" s="41" t="s">
        <v>91</v>
      </c>
      <c r="H24" s="41" t="s">
        <v>100</v>
      </c>
      <c r="I24" s="41"/>
      <c r="J24" s="41" t="s">
        <v>2121</v>
      </c>
      <c r="K24" s="41" t="s">
        <v>1292</v>
      </c>
      <c r="L24" s="316"/>
      <c r="M24" s="41"/>
      <c r="N24" s="41"/>
      <c r="O24" s="41"/>
      <c r="P24" s="47"/>
      <c r="Q24" s="47"/>
    </row>
    <row r="25" spans="1:17">
      <c r="A25" s="421" t="s">
        <v>2122</v>
      </c>
      <c r="B25" s="397" t="s">
        <v>64</v>
      </c>
      <c r="C25" s="415"/>
      <c r="D25" s="425"/>
      <c r="E25" s="42" t="s">
        <v>104</v>
      </c>
      <c r="F25" s="35"/>
      <c r="G25" s="41" t="s">
        <v>91</v>
      </c>
      <c r="H25" s="41" t="s">
        <v>100</v>
      </c>
      <c r="I25" s="41"/>
      <c r="J25" s="41" t="s">
        <v>2123</v>
      </c>
      <c r="K25" s="41" t="s">
        <v>1292</v>
      </c>
      <c r="L25" s="316"/>
      <c r="M25" s="41"/>
      <c r="N25" s="41"/>
      <c r="O25" s="41"/>
      <c r="P25" s="47"/>
      <c r="Q25" s="47"/>
    </row>
    <row r="26" spans="1:17">
      <c r="A26" s="421" t="s">
        <v>2124</v>
      </c>
      <c r="B26" s="397" t="s">
        <v>6</v>
      </c>
      <c r="C26" s="415"/>
      <c r="D26" s="425"/>
      <c r="E26" s="42" t="s">
        <v>104</v>
      </c>
      <c r="F26" s="35"/>
      <c r="G26" s="41" t="s">
        <v>91</v>
      </c>
      <c r="H26" s="41" t="s">
        <v>100</v>
      </c>
      <c r="I26" s="41"/>
      <c r="J26" s="41" t="s">
        <v>2125</v>
      </c>
      <c r="K26" s="41" t="s">
        <v>1292</v>
      </c>
      <c r="L26" s="316"/>
      <c r="M26" s="41"/>
      <c r="N26" s="41"/>
      <c r="O26" s="41"/>
      <c r="P26" s="47"/>
      <c r="Q26" s="47"/>
    </row>
    <row r="27" spans="1:17" ht="15" thickBot="1">
      <c r="A27" s="421" t="s">
        <v>2126</v>
      </c>
      <c r="B27" s="397" t="s">
        <v>5</v>
      </c>
      <c r="C27" s="415"/>
      <c r="D27" s="423"/>
      <c r="E27" s="42" t="s">
        <v>104</v>
      </c>
      <c r="F27" s="35"/>
      <c r="G27" s="41" t="s">
        <v>91</v>
      </c>
      <c r="H27" s="41" t="s">
        <v>100</v>
      </c>
      <c r="I27" s="41"/>
      <c r="J27" s="41" t="s">
        <v>2127</v>
      </c>
      <c r="K27" s="41" t="s">
        <v>1292</v>
      </c>
      <c r="L27" s="316"/>
      <c r="M27" s="41"/>
      <c r="N27" s="41"/>
      <c r="O27" s="41"/>
      <c r="P27" s="47"/>
      <c r="Q27" s="47"/>
    </row>
    <row r="28" spans="1:17">
      <c r="A28" s="419" t="s">
        <v>2128</v>
      </c>
      <c r="B28" s="397" t="s">
        <v>63</v>
      </c>
      <c r="C28" s="426"/>
      <c r="D28" s="416"/>
      <c r="E28" s="42" t="s">
        <v>104</v>
      </c>
      <c r="F28" s="35"/>
      <c r="G28" s="41" t="s">
        <v>91</v>
      </c>
      <c r="H28" s="41" t="s">
        <v>100</v>
      </c>
      <c r="I28" s="41"/>
      <c r="J28" s="41" t="s">
        <v>1291</v>
      </c>
      <c r="K28" s="41" t="s">
        <v>1292</v>
      </c>
      <c r="L28" s="316"/>
      <c r="M28" s="41"/>
      <c r="N28" s="41"/>
      <c r="O28" s="41"/>
      <c r="P28" s="47"/>
      <c r="Q28" s="47"/>
    </row>
    <row r="29" spans="1:17">
      <c r="A29" s="419" t="s">
        <v>96</v>
      </c>
      <c r="B29" s="397" t="s">
        <v>62</v>
      </c>
      <c r="C29" s="415"/>
      <c r="D29" s="414"/>
      <c r="E29" s="42" t="s">
        <v>104</v>
      </c>
      <c r="F29" s="35"/>
      <c r="G29" s="41" t="s">
        <v>91</v>
      </c>
      <c r="H29" s="41" t="s">
        <v>100</v>
      </c>
      <c r="I29" s="41"/>
      <c r="J29" s="41" t="s">
        <v>105</v>
      </c>
      <c r="K29" s="41" t="s">
        <v>1292</v>
      </c>
      <c r="L29" s="316"/>
      <c r="M29" s="41"/>
      <c r="N29" s="41"/>
      <c r="O29" s="41"/>
      <c r="P29" s="47"/>
      <c r="Q29" s="47"/>
    </row>
    <row r="30" spans="1:17">
      <c r="A30" s="419" t="s">
        <v>2129</v>
      </c>
      <c r="B30" s="397" t="s">
        <v>61</v>
      </c>
      <c r="C30" s="415"/>
      <c r="D30" s="414"/>
      <c r="E30" s="42" t="s">
        <v>104</v>
      </c>
      <c r="F30" s="35"/>
      <c r="G30" s="41" t="s">
        <v>91</v>
      </c>
      <c r="H30" s="41" t="s">
        <v>100</v>
      </c>
      <c r="I30" s="41"/>
      <c r="J30" s="41" t="s">
        <v>2130</v>
      </c>
      <c r="K30" s="41" t="s">
        <v>1292</v>
      </c>
      <c r="L30" s="316"/>
      <c r="M30" s="41"/>
      <c r="N30" s="41"/>
      <c r="O30" s="41"/>
      <c r="P30" s="47"/>
      <c r="Q30" s="47"/>
    </row>
    <row r="31" spans="1:17">
      <c r="A31" s="419" t="s">
        <v>2131</v>
      </c>
      <c r="B31" s="397" t="s">
        <v>4</v>
      </c>
      <c r="C31" s="415"/>
      <c r="D31" s="414"/>
      <c r="E31" s="42" t="s">
        <v>104</v>
      </c>
      <c r="F31" s="35"/>
      <c r="G31" s="41" t="s">
        <v>91</v>
      </c>
      <c r="H31" s="41" t="s">
        <v>100</v>
      </c>
      <c r="I31" s="41"/>
      <c r="J31" s="41" t="s">
        <v>2132</v>
      </c>
      <c r="K31" s="41" t="s">
        <v>1292</v>
      </c>
      <c r="L31" s="316"/>
      <c r="M31" s="41"/>
      <c r="N31" s="41"/>
      <c r="O31" s="41"/>
      <c r="P31" s="47"/>
      <c r="Q31" s="47"/>
    </row>
    <row r="32" spans="1:17">
      <c r="A32" s="413" t="s">
        <v>2133</v>
      </c>
      <c r="B32" s="397" t="s">
        <v>60</v>
      </c>
      <c r="C32" s="415"/>
      <c r="D32" s="414"/>
      <c r="E32" s="42" t="s">
        <v>1258</v>
      </c>
      <c r="F32" s="35"/>
      <c r="G32" s="41" t="s">
        <v>91</v>
      </c>
      <c r="H32" s="41" t="s">
        <v>100</v>
      </c>
      <c r="I32" s="41"/>
      <c r="J32" s="41" t="s">
        <v>2108</v>
      </c>
      <c r="K32" s="41" t="s">
        <v>1292</v>
      </c>
      <c r="L32" s="316"/>
      <c r="M32" s="41"/>
      <c r="N32" s="41"/>
      <c r="O32" s="41"/>
      <c r="P32" s="47"/>
      <c r="Q32" s="47"/>
    </row>
    <row r="33" spans="1:17" ht="15" thickBot="1">
      <c r="A33" s="413" t="s">
        <v>2134</v>
      </c>
      <c r="B33" s="397" t="s">
        <v>59</v>
      </c>
      <c r="C33" s="415"/>
      <c r="D33" s="420"/>
      <c r="E33" s="42" t="s">
        <v>104</v>
      </c>
      <c r="F33" s="35"/>
      <c r="G33" s="41" t="s">
        <v>91</v>
      </c>
      <c r="H33" s="41" t="s">
        <v>100</v>
      </c>
      <c r="I33" s="41"/>
      <c r="J33" s="41" t="s">
        <v>2135</v>
      </c>
      <c r="K33" s="41" t="s">
        <v>340</v>
      </c>
      <c r="L33" s="316"/>
      <c r="M33" s="41"/>
      <c r="N33" s="41"/>
      <c r="O33" s="41"/>
      <c r="Q33" s="47"/>
    </row>
    <row r="34" spans="1:17">
      <c r="A34" s="419" t="s">
        <v>2136</v>
      </c>
      <c r="B34" s="397" t="s">
        <v>58</v>
      </c>
      <c r="C34" s="415"/>
      <c r="D34" s="422"/>
      <c r="E34" s="42" t="s">
        <v>104</v>
      </c>
      <c r="F34" s="35"/>
      <c r="G34" s="41" t="s">
        <v>91</v>
      </c>
      <c r="H34" s="41" t="s">
        <v>100</v>
      </c>
      <c r="I34" s="316"/>
      <c r="J34" s="41" t="s">
        <v>2137</v>
      </c>
      <c r="K34" s="41" t="s">
        <v>340</v>
      </c>
      <c r="L34" s="427"/>
      <c r="M34" s="41"/>
      <c r="N34" s="41"/>
      <c r="O34" s="41"/>
      <c r="P34" s="47"/>
      <c r="Q34" s="47"/>
    </row>
    <row r="35" spans="1:17">
      <c r="A35" s="419" t="s">
        <v>2138</v>
      </c>
      <c r="B35" s="397" t="s">
        <v>57</v>
      </c>
      <c r="C35" s="415"/>
      <c r="D35" s="425"/>
      <c r="E35" s="42" t="s">
        <v>104</v>
      </c>
      <c r="F35" s="35"/>
      <c r="G35" s="41" t="s">
        <v>91</v>
      </c>
      <c r="H35" s="41" t="s">
        <v>100</v>
      </c>
      <c r="I35" s="316"/>
      <c r="J35" s="41" t="s">
        <v>2139</v>
      </c>
      <c r="K35" s="41" t="s">
        <v>340</v>
      </c>
      <c r="L35" s="316"/>
      <c r="M35" s="41"/>
      <c r="N35" s="41"/>
      <c r="O35" s="41"/>
      <c r="P35" s="47"/>
      <c r="Q35" s="47"/>
    </row>
    <row r="36" spans="1:17" ht="15" thickBot="1">
      <c r="A36" s="419" t="s">
        <v>2140</v>
      </c>
      <c r="B36" s="397" t="s">
        <v>56</v>
      </c>
      <c r="C36" s="415"/>
      <c r="D36" s="423"/>
      <c r="E36" s="42" t="s">
        <v>104</v>
      </c>
      <c r="F36" s="35"/>
      <c r="G36" s="41" t="s">
        <v>91</v>
      </c>
      <c r="H36" s="41" t="s">
        <v>100</v>
      </c>
      <c r="I36" s="316"/>
      <c r="J36" s="41" t="s">
        <v>2141</v>
      </c>
      <c r="K36" s="41" t="s">
        <v>340</v>
      </c>
      <c r="L36" s="316"/>
      <c r="M36" s="41"/>
      <c r="N36" s="41"/>
      <c r="O36" s="41"/>
      <c r="P36" s="47"/>
      <c r="Q36" s="47"/>
    </row>
    <row r="37" spans="1:17">
      <c r="A37" s="428" t="s">
        <v>2142</v>
      </c>
      <c r="B37" s="397" t="s">
        <v>55</v>
      </c>
      <c r="C37" s="415"/>
      <c r="D37" s="416"/>
      <c r="E37" s="42"/>
      <c r="F37" s="35"/>
      <c r="G37" s="41" t="s">
        <v>91</v>
      </c>
      <c r="H37" s="41" t="s">
        <v>100</v>
      </c>
      <c r="I37" s="41"/>
      <c r="J37" s="41" t="s">
        <v>2143</v>
      </c>
      <c r="K37" s="41" t="s">
        <v>340</v>
      </c>
      <c r="L37" s="41" t="s">
        <v>93</v>
      </c>
      <c r="M37" s="47"/>
      <c r="N37" s="41"/>
      <c r="O37" s="41"/>
      <c r="P37" s="47"/>
      <c r="Q37" s="47"/>
    </row>
    <row r="38" spans="1:17" ht="15" thickBot="1">
      <c r="A38" s="429" t="s">
        <v>2144</v>
      </c>
      <c r="B38" s="397" t="s">
        <v>54</v>
      </c>
      <c r="C38" s="415"/>
      <c r="D38" s="420"/>
      <c r="E38" s="42" t="s">
        <v>2145</v>
      </c>
      <c r="F38" s="35"/>
      <c r="G38" s="41" t="s">
        <v>91</v>
      </c>
      <c r="H38" s="41" t="s">
        <v>100</v>
      </c>
      <c r="I38" s="41"/>
      <c r="J38" s="41" t="s">
        <v>2143</v>
      </c>
      <c r="K38" s="41" t="s">
        <v>340</v>
      </c>
      <c r="L38" s="41" t="s">
        <v>93</v>
      </c>
      <c r="M38" s="47"/>
      <c r="N38" s="41"/>
      <c r="O38" s="41"/>
      <c r="P38" s="47"/>
      <c r="Q38" s="47"/>
    </row>
    <row r="39" spans="1:17">
      <c r="A39" s="421" t="s">
        <v>2146</v>
      </c>
      <c r="B39" s="397" t="s">
        <v>3</v>
      </c>
      <c r="C39" s="415"/>
      <c r="D39" s="422"/>
      <c r="E39" s="42" t="s">
        <v>2147</v>
      </c>
      <c r="F39" s="35"/>
      <c r="G39" s="41" t="s">
        <v>91</v>
      </c>
      <c r="H39" s="41" t="s">
        <v>100</v>
      </c>
      <c r="I39" s="41"/>
      <c r="J39" s="41" t="s">
        <v>2143</v>
      </c>
      <c r="K39" s="41" t="s">
        <v>340</v>
      </c>
      <c r="L39" s="41" t="s">
        <v>93</v>
      </c>
      <c r="M39" s="47"/>
      <c r="N39" s="41"/>
      <c r="O39" s="41"/>
      <c r="P39" s="47"/>
      <c r="Q39" s="47"/>
    </row>
    <row r="40" spans="1:17" ht="15" thickBot="1">
      <c r="A40" s="421" t="s">
        <v>2148</v>
      </c>
      <c r="B40" s="397" t="s">
        <v>53</v>
      </c>
      <c r="C40" s="415"/>
      <c r="D40" s="423"/>
      <c r="E40" s="42" t="s">
        <v>2149</v>
      </c>
      <c r="F40" s="35"/>
      <c r="G40" s="41" t="s">
        <v>91</v>
      </c>
      <c r="H40" s="41" t="s">
        <v>100</v>
      </c>
      <c r="I40" s="41"/>
      <c r="J40" s="41" t="s">
        <v>2143</v>
      </c>
      <c r="K40" s="41" t="s">
        <v>340</v>
      </c>
      <c r="L40" s="41" t="s">
        <v>93</v>
      </c>
      <c r="M40" s="47"/>
      <c r="N40" s="41"/>
      <c r="O40" s="41"/>
      <c r="P40" s="47"/>
      <c r="Q40" s="47"/>
    </row>
    <row r="41" spans="1:17" s="221" customFormat="1" ht="15" thickBot="1">
      <c r="A41" s="430" t="s">
        <v>2150</v>
      </c>
      <c r="B41" s="397" t="s">
        <v>52</v>
      </c>
      <c r="C41" s="415"/>
      <c r="D41" s="424"/>
      <c r="E41" s="42" t="s">
        <v>2151</v>
      </c>
      <c r="F41" s="35"/>
      <c r="G41" s="41" t="s">
        <v>91</v>
      </c>
      <c r="H41" s="41" t="s">
        <v>100</v>
      </c>
      <c r="I41" s="41"/>
      <c r="J41" s="41" t="s">
        <v>2143</v>
      </c>
      <c r="K41" s="41" t="s">
        <v>340</v>
      </c>
      <c r="L41" s="41" t="s">
        <v>93</v>
      </c>
      <c r="M41" s="431"/>
      <c r="N41" s="41"/>
      <c r="O41" s="41"/>
      <c r="P41" s="431"/>
      <c r="Q41" s="431"/>
    </row>
    <row r="42" spans="1:17">
      <c r="A42" s="421" t="s">
        <v>2152</v>
      </c>
      <c r="B42" s="397" t="s">
        <v>51</v>
      </c>
      <c r="C42" s="415"/>
      <c r="D42" s="422"/>
      <c r="E42" s="42" t="s">
        <v>1262</v>
      </c>
      <c r="F42" s="35"/>
      <c r="G42" s="41" t="s">
        <v>91</v>
      </c>
      <c r="H42" s="41" t="s">
        <v>100</v>
      </c>
      <c r="I42" s="41"/>
      <c r="J42" s="41" t="s">
        <v>2143</v>
      </c>
      <c r="K42" s="41" t="s">
        <v>340</v>
      </c>
      <c r="L42" s="41" t="s">
        <v>93</v>
      </c>
      <c r="M42" s="47"/>
      <c r="N42" s="41"/>
      <c r="O42" s="41"/>
      <c r="P42" s="47"/>
      <c r="Q42" s="47"/>
    </row>
    <row r="43" spans="1:17" ht="15" thickBot="1">
      <c r="A43" s="421" t="s">
        <v>2153</v>
      </c>
      <c r="B43" s="397" t="s">
        <v>50</v>
      </c>
      <c r="C43" s="415"/>
      <c r="D43" s="423"/>
      <c r="E43" s="42" t="s">
        <v>2154</v>
      </c>
      <c r="F43" s="35"/>
      <c r="G43" s="41" t="s">
        <v>91</v>
      </c>
      <c r="H43" s="41" t="s">
        <v>100</v>
      </c>
      <c r="I43" s="41"/>
      <c r="J43" s="41" t="s">
        <v>2143</v>
      </c>
      <c r="K43" s="41" t="s">
        <v>340</v>
      </c>
      <c r="L43" s="41" t="s">
        <v>93</v>
      </c>
      <c r="M43" s="47"/>
      <c r="N43" s="41"/>
      <c r="O43" s="41"/>
      <c r="P43" s="47"/>
      <c r="Q43" s="47"/>
    </row>
    <row r="44" spans="1:17">
      <c r="A44" s="419" t="s">
        <v>2155</v>
      </c>
      <c r="B44" s="397" t="s">
        <v>49</v>
      </c>
      <c r="C44" s="415"/>
      <c r="D44" s="416"/>
      <c r="E44" s="42" t="s">
        <v>1258</v>
      </c>
      <c r="F44" s="35"/>
      <c r="G44" s="41" t="s">
        <v>91</v>
      </c>
      <c r="H44" s="41" t="s">
        <v>100</v>
      </c>
      <c r="I44" s="41"/>
      <c r="J44" s="41" t="s">
        <v>2143</v>
      </c>
      <c r="K44" s="41" t="s">
        <v>340</v>
      </c>
      <c r="L44" s="41" t="s">
        <v>93</v>
      </c>
      <c r="M44" s="47"/>
      <c r="N44" s="41"/>
      <c r="O44" s="41"/>
      <c r="P44" s="47"/>
      <c r="Q44" s="47"/>
    </row>
    <row r="45" spans="1:17">
      <c r="A45" s="413" t="s">
        <v>2156</v>
      </c>
      <c r="B45" s="397" t="s">
        <v>48</v>
      </c>
      <c r="C45" s="415"/>
      <c r="D45" s="414"/>
      <c r="E45" s="42" t="s">
        <v>103</v>
      </c>
      <c r="F45" s="35"/>
      <c r="G45" s="41" t="s">
        <v>91</v>
      </c>
      <c r="H45" s="41" t="s">
        <v>100</v>
      </c>
      <c r="I45" s="41"/>
      <c r="J45" s="41" t="s">
        <v>1127</v>
      </c>
      <c r="K45" s="41" t="s">
        <v>340</v>
      </c>
      <c r="L45" s="41"/>
      <c r="M45" s="47"/>
      <c r="N45" s="41"/>
      <c r="O45" s="41"/>
      <c r="P45" s="47"/>
      <c r="Q45" s="47"/>
    </row>
    <row r="46" spans="1:17">
      <c r="A46" s="413" t="s">
        <v>2157</v>
      </c>
      <c r="B46" s="397" t="s">
        <v>47</v>
      </c>
      <c r="C46" s="415"/>
      <c r="D46" s="417"/>
      <c r="E46" s="42"/>
      <c r="F46" s="35"/>
      <c r="G46" s="41" t="s">
        <v>91</v>
      </c>
      <c r="H46" s="41" t="s">
        <v>100</v>
      </c>
      <c r="I46" s="41"/>
      <c r="J46" s="41" t="s">
        <v>2158</v>
      </c>
      <c r="K46" s="41" t="s">
        <v>340</v>
      </c>
      <c r="L46" s="41"/>
      <c r="M46" s="47"/>
      <c r="N46" s="41"/>
      <c r="O46" s="41"/>
      <c r="P46" s="47"/>
      <c r="Q46" s="47"/>
    </row>
    <row r="47" spans="1:17">
      <c r="A47" s="413" t="s">
        <v>2159</v>
      </c>
      <c r="B47" s="397" t="s">
        <v>46</v>
      </c>
      <c r="C47" s="415"/>
      <c r="D47" s="417"/>
      <c r="E47" s="42"/>
      <c r="F47" s="35"/>
      <c r="G47" s="41" t="s">
        <v>91</v>
      </c>
      <c r="H47" s="41" t="s">
        <v>100</v>
      </c>
      <c r="I47" s="41"/>
      <c r="J47" s="41" t="s">
        <v>2160</v>
      </c>
      <c r="K47" s="41" t="s">
        <v>340</v>
      </c>
      <c r="L47" s="41" t="s">
        <v>93</v>
      </c>
      <c r="M47" s="47"/>
      <c r="N47" s="41"/>
      <c r="O47" s="41"/>
      <c r="P47" s="47"/>
      <c r="Q47" s="47"/>
    </row>
    <row r="48" spans="1:17">
      <c r="A48" s="413" t="s">
        <v>2161</v>
      </c>
      <c r="B48" s="397" t="s">
        <v>45</v>
      </c>
      <c r="C48" s="415"/>
      <c r="D48" s="417"/>
      <c r="E48" s="42"/>
      <c r="F48" s="35"/>
      <c r="G48" s="41" t="s">
        <v>91</v>
      </c>
      <c r="H48" s="41" t="s">
        <v>100</v>
      </c>
      <c r="I48" s="41"/>
      <c r="J48" s="41" t="s">
        <v>2162</v>
      </c>
      <c r="K48" s="41" t="s">
        <v>340</v>
      </c>
      <c r="L48" s="41"/>
      <c r="M48" s="41"/>
      <c r="N48" s="41"/>
      <c r="O48" s="41"/>
      <c r="P48" s="47"/>
      <c r="Q48" s="47"/>
    </row>
    <row r="49" spans="1:17">
      <c r="A49" s="413" t="s">
        <v>2163</v>
      </c>
      <c r="B49" s="397" t="s">
        <v>102</v>
      </c>
      <c r="C49" s="417"/>
      <c r="D49" s="417"/>
      <c r="E49" s="42"/>
      <c r="F49" s="35"/>
      <c r="G49" s="41" t="s">
        <v>91</v>
      </c>
      <c r="H49" s="41" t="s">
        <v>100</v>
      </c>
      <c r="I49" s="41"/>
      <c r="J49" s="41" t="s">
        <v>2164</v>
      </c>
      <c r="K49" s="41" t="s">
        <v>1347</v>
      </c>
      <c r="L49" s="41"/>
      <c r="M49" s="41"/>
      <c r="N49" s="41"/>
      <c r="O49" s="41"/>
      <c r="P49" s="47"/>
      <c r="Q49" s="47"/>
    </row>
    <row r="50" spans="1:17" ht="15" customHeight="1">
      <c r="A50" s="432" t="s">
        <v>2165</v>
      </c>
      <c r="B50" s="397" t="s">
        <v>101</v>
      </c>
      <c r="C50" s="417"/>
      <c r="D50" s="417"/>
      <c r="E50" s="42"/>
      <c r="F50" s="35"/>
      <c r="G50" s="41" t="s">
        <v>91</v>
      </c>
      <c r="H50" s="41" t="s">
        <v>100</v>
      </c>
      <c r="I50" s="41"/>
      <c r="J50" s="41" t="s">
        <v>2166</v>
      </c>
      <c r="K50" s="41" t="s">
        <v>340</v>
      </c>
      <c r="L50" s="41"/>
      <c r="M50" s="41"/>
      <c r="N50" s="41"/>
      <c r="O50" s="41"/>
      <c r="P50" s="47"/>
      <c r="Q50" s="47"/>
    </row>
    <row r="51" spans="1:17">
      <c r="A51" s="413" t="s">
        <v>2167</v>
      </c>
      <c r="B51" s="397" t="s">
        <v>44</v>
      </c>
      <c r="C51" s="415"/>
      <c r="D51" s="417"/>
      <c r="E51" s="42"/>
      <c r="F51" s="35"/>
      <c r="G51" s="41" t="s">
        <v>91</v>
      </c>
      <c r="H51" s="41" t="s">
        <v>100</v>
      </c>
      <c r="I51" s="41"/>
      <c r="J51" s="41" t="s">
        <v>2168</v>
      </c>
      <c r="K51" s="41" t="s">
        <v>2169</v>
      </c>
      <c r="L51" s="41"/>
      <c r="M51" s="41"/>
      <c r="N51" s="41"/>
      <c r="O51" s="41"/>
      <c r="P51" s="47"/>
      <c r="Q51" s="47"/>
    </row>
    <row r="52" spans="1:17">
      <c r="A52" s="413" t="s">
        <v>2170</v>
      </c>
      <c r="B52" s="397" t="s">
        <v>43</v>
      </c>
      <c r="C52" s="415"/>
      <c r="D52" s="414"/>
      <c r="E52" s="42"/>
      <c r="F52" s="35"/>
      <c r="G52" s="41" t="s">
        <v>91</v>
      </c>
      <c r="H52" s="41" t="s">
        <v>100</v>
      </c>
      <c r="I52" s="41"/>
      <c r="J52" s="41" t="s">
        <v>2171</v>
      </c>
      <c r="K52" s="41" t="s">
        <v>340</v>
      </c>
      <c r="L52" s="41"/>
      <c r="M52" s="41"/>
      <c r="N52" s="41"/>
      <c r="O52" s="41"/>
      <c r="P52" s="47"/>
      <c r="Q52" s="47"/>
    </row>
    <row r="53" spans="1:17">
      <c r="A53" s="433" t="s">
        <v>2172</v>
      </c>
      <c r="B53" s="434" t="s">
        <v>36</v>
      </c>
      <c r="C53" s="415"/>
      <c r="D53" s="414"/>
      <c r="E53" s="42"/>
      <c r="F53" s="35"/>
      <c r="G53" s="41" t="s">
        <v>91</v>
      </c>
      <c r="H53" s="41" t="s">
        <v>100</v>
      </c>
      <c r="I53" s="41"/>
      <c r="J53" s="41"/>
      <c r="K53" s="41"/>
      <c r="L53" s="41"/>
      <c r="M53" s="41"/>
      <c r="N53" s="41"/>
      <c r="O53" s="41"/>
      <c r="P53" s="41"/>
      <c r="Q53" s="47"/>
    </row>
    <row r="54" spans="1:17">
      <c r="A54" s="411" t="s">
        <v>99</v>
      </c>
      <c r="B54" s="397"/>
      <c r="C54" s="38"/>
      <c r="D54" s="38"/>
      <c r="E54" s="42"/>
      <c r="F54" s="42"/>
      <c r="G54" s="41"/>
      <c r="H54" s="41"/>
      <c r="I54" s="41"/>
      <c r="J54" s="41"/>
      <c r="K54" s="41"/>
      <c r="L54" s="41"/>
      <c r="M54" s="41"/>
      <c r="N54" s="46"/>
      <c r="O54" s="41"/>
      <c r="P54" s="46"/>
      <c r="Q54" s="47"/>
    </row>
    <row r="55" spans="1:17" ht="15" thickBot="1">
      <c r="A55" s="450" t="s">
        <v>2173</v>
      </c>
      <c r="B55" s="397" t="s">
        <v>35</v>
      </c>
      <c r="C55" s="435"/>
      <c r="D55" s="420"/>
      <c r="E55" s="42" t="s">
        <v>2145</v>
      </c>
      <c r="F55" s="42"/>
      <c r="G55" s="41" t="s">
        <v>91</v>
      </c>
      <c r="H55" s="41" t="s">
        <v>92</v>
      </c>
      <c r="I55" s="41"/>
      <c r="J55" s="41" t="s">
        <v>97</v>
      </c>
      <c r="K55" s="41"/>
      <c r="L55" s="41"/>
      <c r="M55" s="47"/>
      <c r="N55" s="41"/>
      <c r="O55" s="41"/>
      <c r="P55" s="46"/>
      <c r="Q55" s="47"/>
    </row>
    <row r="56" spans="1:17">
      <c r="A56" s="451" t="s">
        <v>2174</v>
      </c>
      <c r="B56" s="397" t="s">
        <v>34</v>
      </c>
      <c r="C56" s="415"/>
      <c r="D56" s="422"/>
      <c r="E56" s="42" t="s">
        <v>2147</v>
      </c>
      <c r="F56" s="42"/>
      <c r="G56" s="41" t="s">
        <v>91</v>
      </c>
      <c r="H56" s="41" t="s">
        <v>92</v>
      </c>
      <c r="I56" s="41"/>
      <c r="J56" s="41" t="s">
        <v>97</v>
      </c>
      <c r="K56" s="41"/>
      <c r="L56" s="41"/>
      <c r="M56" s="47"/>
      <c r="N56" s="41"/>
      <c r="O56" s="41"/>
      <c r="P56" s="46"/>
      <c r="Q56" s="47"/>
    </row>
    <row r="57" spans="1:17">
      <c r="A57" s="452" t="s">
        <v>2175</v>
      </c>
      <c r="B57" s="397" t="s">
        <v>33</v>
      </c>
      <c r="C57" s="415"/>
      <c r="D57" s="436"/>
      <c r="E57" s="42" t="s">
        <v>2147</v>
      </c>
      <c r="F57" s="42" t="s">
        <v>2176</v>
      </c>
      <c r="G57" s="41" t="s">
        <v>91</v>
      </c>
      <c r="H57" s="41" t="s">
        <v>92</v>
      </c>
      <c r="I57" s="41"/>
      <c r="J57" s="41" t="s">
        <v>97</v>
      </c>
      <c r="K57" s="41"/>
      <c r="L57" s="41"/>
      <c r="M57" s="47"/>
      <c r="N57" s="41"/>
      <c r="O57" s="41"/>
      <c r="P57" s="46"/>
      <c r="Q57" s="47"/>
    </row>
    <row r="58" spans="1:17">
      <c r="A58" s="452" t="s">
        <v>2177</v>
      </c>
      <c r="B58" s="397" t="s">
        <v>32</v>
      </c>
      <c r="C58" s="415"/>
      <c r="D58" s="437"/>
      <c r="E58" s="42" t="s">
        <v>2147</v>
      </c>
      <c r="F58" s="42" t="s">
        <v>98</v>
      </c>
      <c r="G58" s="41" t="s">
        <v>91</v>
      </c>
      <c r="H58" s="41" t="s">
        <v>92</v>
      </c>
      <c r="I58" s="41"/>
      <c r="J58" s="41" t="s">
        <v>97</v>
      </c>
      <c r="K58" s="41"/>
      <c r="L58" s="41"/>
      <c r="M58" s="47"/>
      <c r="N58" s="41"/>
      <c r="O58" s="41"/>
      <c r="P58" s="46"/>
      <c r="Q58" s="47"/>
    </row>
    <row r="59" spans="1:17">
      <c r="A59" s="452" t="s">
        <v>2178</v>
      </c>
      <c r="B59" s="397" t="s">
        <v>31</v>
      </c>
      <c r="C59" s="415"/>
      <c r="D59" s="437"/>
      <c r="E59" s="42" t="s">
        <v>2147</v>
      </c>
      <c r="F59" s="42" t="s">
        <v>2179</v>
      </c>
      <c r="G59" s="41" t="s">
        <v>91</v>
      </c>
      <c r="H59" s="41" t="s">
        <v>92</v>
      </c>
      <c r="I59" s="41"/>
      <c r="J59" s="41" t="s">
        <v>97</v>
      </c>
      <c r="K59" s="41"/>
      <c r="L59" s="41"/>
      <c r="M59" s="47"/>
      <c r="N59" s="41"/>
      <c r="O59" s="41"/>
      <c r="P59" s="46"/>
      <c r="Q59" s="47"/>
    </row>
    <row r="60" spans="1:17">
      <c r="A60" s="451" t="s">
        <v>2180</v>
      </c>
      <c r="B60" s="397" t="s">
        <v>30</v>
      </c>
      <c r="C60" s="415"/>
      <c r="D60" s="438"/>
      <c r="E60" s="42" t="s">
        <v>2149</v>
      </c>
      <c r="F60" s="42"/>
      <c r="G60" s="41" t="s">
        <v>91</v>
      </c>
      <c r="H60" s="41" t="s">
        <v>92</v>
      </c>
      <c r="I60" s="41"/>
      <c r="J60" s="41" t="s">
        <v>97</v>
      </c>
      <c r="K60" s="41"/>
      <c r="L60" s="41"/>
      <c r="M60" s="47"/>
      <c r="N60" s="41"/>
      <c r="O60" s="41"/>
      <c r="P60" s="46"/>
      <c r="Q60" s="47"/>
    </row>
    <row r="61" spans="1:17">
      <c r="A61" s="452" t="s">
        <v>2175</v>
      </c>
      <c r="B61" s="397" t="s">
        <v>29</v>
      </c>
      <c r="C61" s="415"/>
      <c r="D61" s="436"/>
      <c r="E61" s="42" t="s">
        <v>2149</v>
      </c>
      <c r="F61" s="42" t="s">
        <v>2176</v>
      </c>
      <c r="G61" s="41" t="s">
        <v>91</v>
      </c>
      <c r="H61" s="41" t="s">
        <v>92</v>
      </c>
      <c r="I61" s="41"/>
      <c r="J61" s="41" t="s">
        <v>97</v>
      </c>
      <c r="K61" s="41"/>
      <c r="L61" s="41"/>
      <c r="M61" s="47"/>
      <c r="N61" s="41"/>
      <c r="O61" s="41"/>
      <c r="P61" s="46"/>
      <c r="Q61" s="47"/>
    </row>
    <row r="62" spans="1:17">
      <c r="A62" s="452" t="s">
        <v>2177</v>
      </c>
      <c r="B62" s="397" t="s">
        <v>28</v>
      </c>
      <c r="C62" s="414"/>
      <c r="D62" s="437"/>
      <c r="E62" s="42" t="s">
        <v>2149</v>
      </c>
      <c r="F62" s="42" t="s">
        <v>98</v>
      </c>
      <c r="G62" s="41" t="s">
        <v>91</v>
      </c>
      <c r="H62" s="41" t="s">
        <v>92</v>
      </c>
      <c r="I62" s="41"/>
      <c r="J62" s="41" t="s">
        <v>97</v>
      </c>
      <c r="K62" s="41"/>
      <c r="L62" s="41"/>
      <c r="M62" s="47"/>
      <c r="N62" s="41"/>
      <c r="O62" s="41"/>
      <c r="P62" s="46"/>
      <c r="Q62" s="47"/>
    </row>
    <row r="63" spans="1:17" ht="15" thickBot="1">
      <c r="A63" s="452" t="s">
        <v>2178</v>
      </c>
      <c r="B63" s="397" t="s">
        <v>1</v>
      </c>
      <c r="C63" s="414"/>
      <c r="D63" s="439"/>
      <c r="E63" s="42" t="s">
        <v>2149</v>
      </c>
      <c r="F63" s="42" t="s">
        <v>2179</v>
      </c>
      <c r="G63" s="41" t="s">
        <v>91</v>
      </c>
      <c r="H63" s="41" t="s">
        <v>92</v>
      </c>
      <c r="I63" s="41"/>
      <c r="J63" s="41" t="s">
        <v>97</v>
      </c>
      <c r="K63" s="41"/>
      <c r="L63" s="41"/>
      <c r="M63" s="47"/>
      <c r="N63" s="41"/>
      <c r="O63" s="41"/>
      <c r="P63" s="46"/>
      <c r="Q63" s="47"/>
    </row>
    <row r="64" spans="1:17" ht="15" thickBot="1">
      <c r="A64" s="450" t="s">
        <v>2181</v>
      </c>
      <c r="B64" s="397" t="s">
        <v>0</v>
      </c>
      <c r="C64" s="414"/>
      <c r="D64" s="440"/>
      <c r="E64" s="42" t="s">
        <v>2182</v>
      </c>
      <c r="F64" s="42"/>
      <c r="G64" s="41" t="s">
        <v>91</v>
      </c>
      <c r="H64" s="41" t="s">
        <v>92</v>
      </c>
      <c r="I64" s="41"/>
      <c r="J64" s="41" t="s">
        <v>97</v>
      </c>
      <c r="K64" s="41"/>
      <c r="L64" s="41"/>
      <c r="M64" s="47"/>
      <c r="N64" s="41"/>
      <c r="O64" s="41"/>
      <c r="P64" s="46"/>
      <c r="Q64" s="47"/>
    </row>
    <row r="65" spans="1:17">
      <c r="A65" s="451" t="s">
        <v>2183</v>
      </c>
      <c r="B65" s="397" t="s">
        <v>27</v>
      </c>
      <c r="C65" s="414"/>
      <c r="D65" s="422"/>
      <c r="E65" s="42" t="s">
        <v>1264</v>
      </c>
      <c r="F65" s="42"/>
      <c r="G65" s="41" t="s">
        <v>91</v>
      </c>
      <c r="H65" s="41" t="s">
        <v>92</v>
      </c>
      <c r="I65" s="41"/>
      <c r="J65" s="41" t="s">
        <v>97</v>
      </c>
      <c r="K65" s="41"/>
      <c r="L65" s="41"/>
      <c r="M65" s="47"/>
      <c r="N65" s="41"/>
      <c r="O65" s="41"/>
      <c r="P65" s="46"/>
      <c r="Q65" s="47"/>
    </row>
    <row r="66" spans="1:17">
      <c r="A66" s="452" t="s">
        <v>2175</v>
      </c>
      <c r="B66" s="397" t="s">
        <v>26</v>
      </c>
      <c r="C66" s="414"/>
      <c r="D66" s="436"/>
      <c r="E66" s="42" t="s">
        <v>1264</v>
      </c>
      <c r="F66" s="42" t="s">
        <v>2176</v>
      </c>
      <c r="G66" s="41" t="s">
        <v>91</v>
      </c>
      <c r="H66" s="41" t="s">
        <v>92</v>
      </c>
      <c r="I66" s="41"/>
      <c r="J66" s="41" t="s">
        <v>97</v>
      </c>
      <c r="K66" s="41"/>
      <c r="L66" s="41"/>
      <c r="M66" s="47"/>
      <c r="N66" s="41"/>
      <c r="O66" s="41"/>
      <c r="P66" s="46"/>
      <c r="Q66" s="47"/>
    </row>
    <row r="67" spans="1:17">
      <c r="A67" s="452" t="s">
        <v>2177</v>
      </c>
      <c r="B67" s="397" t="s">
        <v>25</v>
      </c>
      <c r="C67" s="414"/>
      <c r="D67" s="437"/>
      <c r="E67" s="42" t="s">
        <v>1264</v>
      </c>
      <c r="F67" s="42" t="s">
        <v>98</v>
      </c>
      <c r="G67" s="41" t="s">
        <v>91</v>
      </c>
      <c r="H67" s="41" t="s">
        <v>92</v>
      </c>
      <c r="I67" s="41"/>
      <c r="J67" s="41" t="s">
        <v>97</v>
      </c>
      <c r="K67" s="41"/>
      <c r="L67" s="41"/>
      <c r="M67" s="47"/>
      <c r="N67" s="41"/>
      <c r="O67" s="41"/>
      <c r="P67" s="46"/>
      <c r="Q67" s="47"/>
    </row>
    <row r="68" spans="1:17">
      <c r="A68" s="452" t="s">
        <v>2178</v>
      </c>
      <c r="B68" s="397" t="s">
        <v>24</v>
      </c>
      <c r="C68" s="414"/>
      <c r="D68" s="437"/>
      <c r="E68" s="42" t="s">
        <v>1264</v>
      </c>
      <c r="F68" s="42" t="s">
        <v>2179</v>
      </c>
      <c r="G68" s="41" t="s">
        <v>91</v>
      </c>
      <c r="H68" s="41" t="s">
        <v>92</v>
      </c>
      <c r="I68" s="41"/>
      <c r="J68" s="41" t="s">
        <v>97</v>
      </c>
      <c r="K68" s="41"/>
      <c r="L68" s="41"/>
      <c r="M68" s="47"/>
      <c r="N68" s="41"/>
      <c r="O68" s="41"/>
      <c r="P68" s="46"/>
      <c r="Q68" s="47"/>
    </row>
    <row r="69" spans="1:17">
      <c r="A69" s="453" t="s">
        <v>2184</v>
      </c>
      <c r="B69" s="397" t="s">
        <v>23</v>
      </c>
      <c r="C69" s="414"/>
      <c r="D69" s="425"/>
      <c r="E69" s="42" t="s">
        <v>2185</v>
      </c>
      <c r="F69" s="42"/>
      <c r="G69" s="41" t="s">
        <v>91</v>
      </c>
      <c r="H69" s="41" t="s">
        <v>92</v>
      </c>
      <c r="I69" s="41"/>
      <c r="J69" s="41" t="s">
        <v>97</v>
      </c>
      <c r="K69" s="41"/>
      <c r="L69" s="41"/>
      <c r="M69" s="47"/>
      <c r="N69" s="41"/>
      <c r="O69" s="41"/>
      <c r="P69" s="46"/>
      <c r="Q69" s="47"/>
    </row>
    <row r="70" spans="1:17">
      <c r="A70" s="452" t="s">
        <v>2175</v>
      </c>
      <c r="B70" s="397" t="s">
        <v>22</v>
      </c>
      <c r="C70" s="414"/>
      <c r="D70" s="436"/>
      <c r="E70" s="42" t="s">
        <v>2185</v>
      </c>
      <c r="F70" s="42" t="s">
        <v>2176</v>
      </c>
      <c r="G70" s="41" t="s">
        <v>91</v>
      </c>
      <c r="H70" s="41" t="s">
        <v>92</v>
      </c>
      <c r="I70" s="41"/>
      <c r="J70" s="41" t="s">
        <v>97</v>
      </c>
      <c r="K70" s="41"/>
      <c r="L70" s="41"/>
      <c r="M70" s="47"/>
      <c r="N70" s="41"/>
      <c r="O70" s="41"/>
      <c r="P70" s="46"/>
      <c r="Q70" s="47"/>
    </row>
    <row r="71" spans="1:17">
      <c r="A71" s="452" t="s">
        <v>2177</v>
      </c>
      <c r="B71" s="397" t="s">
        <v>21</v>
      </c>
      <c r="C71" s="414"/>
      <c r="D71" s="437"/>
      <c r="E71" s="42" t="s">
        <v>2185</v>
      </c>
      <c r="F71" s="42" t="s">
        <v>98</v>
      </c>
      <c r="G71" s="41" t="s">
        <v>91</v>
      </c>
      <c r="H71" s="41" t="s">
        <v>92</v>
      </c>
      <c r="I71" s="41"/>
      <c r="J71" s="41" t="s">
        <v>97</v>
      </c>
      <c r="K71" s="41"/>
      <c r="L71" s="41"/>
      <c r="M71" s="47"/>
      <c r="N71" s="41"/>
      <c r="O71" s="41"/>
      <c r="P71" s="46"/>
      <c r="Q71" s="47"/>
    </row>
    <row r="72" spans="1:17" ht="15" thickBot="1">
      <c r="A72" s="452" t="s">
        <v>2178</v>
      </c>
      <c r="B72" s="397" t="s">
        <v>20</v>
      </c>
      <c r="C72" s="414"/>
      <c r="D72" s="439"/>
      <c r="E72" s="42" t="s">
        <v>2185</v>
      </c>
      <c r="F72" s="42" t="s">
        <v>2179</v>
      </c>
      <c r="G72" s="41" t="s">
        <v>91</v>
      </c>
      <c r="H72" s="41" t="s">
        <v>92</v>
      </c>
      <c r="I72" s="41"/>
      <c r="J72" s="41" t="s">
        <v>97</v>
      </c>
      <c r="K72" s="41"/>
      <c r="L72" s="41"/>
      <c r="M72" s="47"/>
      <c r="N72" s="41"/>
      <c r="O72" s="41"/>
      <c r="P72" s="46"/>
      <c r="Q72" s="47"/>
    </row>
    <row r="73" spans="1:17">
      <c r="A73" s="450" t="s">
        <v>2186</v>
      </c>
      <c r="B73" s="397" t="s">
        <v>19</v>
      </c>
      <c r="C73" s="414"/>
      <c r="D73" s="414"/>
      <c r="E73" s="42" t="s">
        <v>1258</v>
      </c>
      <c r="F73" s="42"/>
      <c r="G73" s="41" t="s">
        <v>91</v>
      </c>
      <c r="H73" s="41" t="s">
        <v>92</v>
      </c>
      <c r="I73" s="41"/>
      <c r="J73" s="41" t="s">
        <v>97</v>
      </c>
      <c r="K73" s="41"/>
      <c r="L73" s="41"/>
      <c r="M73" s="47"/>
      <c r="N73" s="41"/>
      <c r="O73" s="41"/>
      <c r="P73" s="46"/>
      <c r="Q73" s="47"/>
    </row>
    <row r="74" spans="1:17">
      <c r="A74" s="419" t="s">
        <v>2175</v>
      </c>
      <c r="B74" s="397" t="s">
        <v>18</v>
      </c>
      <c r="C74" s="414"/>
      <c r="D74" s="38"/>
      <c r="E74" s="42" t="s">
        <v>1258</v>
      </c>
      <c r="F74" s="42" t="s">
        <v>2176</v>
      </c>
      <c r="G74" s="41" t="s">
        <v>91</v>
      </c>
      <c r="H74" s="41" t="s">
        <v>92</v>
      </c>
      <c r="I74" s="41"/>
      <c r="J74" s="41" t="s">
        <v>97</v>
      </c>
      <c r="K74" s="41"/>
      <c r="L74" s="41"/>
      <c r="M74" s="47"/>
      <c r="N74" s="41"/>
      <c r="O74" s="41"/>
      <c r="P74" s="46"/>
      <c r="Q74" s="47"/>
    </row>
    <row r="75" spans="1:17">
      <c r="A75" s="419" t="s">
        <v>2177</v>
      </c>
      <c r="B75" s="397" t="s">
        <v>77</v>
      </c>
      <c r="C75" s="414"/>
      <c r="D75" s="38"/>
      <c r="E75" s="42" t="s">
        <v>1258</v>
      </c>
      <c r="F75" s="42" t="s">
        <v>98</v>
      </c>
      <c r="G75" s="41" t="s">
        <v>91</v>
      </c>
      <c r="H75" s="41" t="s">
        <v>92</v>
      </c>
      <c r="I75" s="41"/>
      <c r="J75" s="41" t="s">
        <v>97</v>
      </c>
      <c r="K75" s="41"/>
      <c r="L75" s="41"/>
      <c r="M75" s="47"/>
      <c r="N75" s="41"/>
      <c r="O75" s="41"/>
      <c r="P75" s="46"/>
      <c r="Q75" s="47"/>
    </row>
    <row r="76" spans="1:17">
      <c r="A76" s="419" t="s">
        <v>2178</v>
      </c>
      <c r="B76" s="397" t="s">
        <v>76</v>
      </c>
      <c r="C76" s="414"/>
      <c r="D76" s="38"/>
      <c r="E76" s="42" t="s">
        <v>1258</v>
      </c>
      <c r="F76" s="42" t="s">
        <v>2179</v>
      </c>
      <c r="G76" s="41" t="s">
        <v>91</v>
      </c>
      <c r="H76" s="41" t="s">
        <v>92</v>
      </c>
      <c r="I76" s="41"/>
      <c r="J76" s="41" t="s">
        <v>97</v>
      </c>
      <c r="K76" s="41"/>
      <c r="L76" s="41"/>
      <c r="M76" s="47"/>
      <c r="N76" s="41"/>
      <c r="O76" s="41"/>
      <c r="P76" s="46"/>
      <c r="Q76" s="47"/>
    </row>
    <row r="77" spans="1:17">
      <c r="A77" s="413" t="s">
        <v>2187</v>
      </c>
      <c r="B77" s="397" t="s">
        <v>75</v>
      </c>
      <c r="C77" s="38"/>
      <c r="D77" s="414"/>
      <c r="E77" s="42"/>
      <c r="F77" s="35"/>
      <c r="G77" s="41" t="s">
        <v>91</v>
      </c>
      <c r="H77" s="41" t="s">
        <v>92</v>
      </c>
      <c r="I77" s="41"/>
      <c r="J77" s="41" t="s">
        <v>2188</v>
      </c>
      <c r="K77" s="41"/>
      <c r="L77" s="41"/>
      <c r="M77" s="41"/>
      <c r="N77" s="41"/>
      <c r="O77" s="41"/>
      <c r="P77" s="46"/>
      <c r="Q77" s="47"/>
    </row>
    <row r="78" spans="1:17">
      <c r="A78" s="413" t="s">
        <v>1142</v>
      </c>
      <c r="B78" s="397" t="s">
        <v>74</v>
      </c>
      <c r="C78" s="414"/>
      <c r="D78" s="414"/>
      <c r="E78" s="42"/>
      <c r="F78" s="35"/>
      <c r="G78" s="41" t="s">
        <v>91</v>
      </c>
      <c r="H78" s="41" t="s">
        <v>92</v>
      </c>
      <c r="I78" s="41"/>
      <c r="J78" s="41" t="s">
        <v>1150</v>
      </c>
      <c r="K78" s="41"/>
      <c r="L78" s="41"/>
      <c r="M78" s="41"/>
      <c r="N78" s="41"/>
      <c r="O78" s="41"/>
      <c r="P78" s="46"/>
      <c r="Q78" s="47"/>
    </row>
    <row r="79" spans="1:17">
      <c r="A79" s="413" t="s">
        <v>2189</v>
      </c>
      <c r="B79" s="397" t="s">
        <v>17</v>
      </c>
      <c r="C79" s="414"/>
      <c r="D79" s="414"/>
      <c r="E79" s="42"/>
      <c r="F79" s="35"/>
      <c r="G79" s="41" t="s">
        <v>91</v>
      </c>
      <c r="H79" s="41" t="s">
        <v>92</v>
      </c>
      <c r="I79" s="41"/>
      <c r="J79" s="41" t="s">
        <v>2190</v>
      </c>
      <c r="K79" s="41"/>
      <c r="L79" s="41"/>
      <c r="M79" s="41"/>
      <c r="N79" s="41"/>
      <c r="O79" s="41"/>
      <c r="P79" s="46"/>
      <c r="Q79" s="47"/>
    </row>
    <row r="80" spans="1:17">
      <c r="A80" s="413" t="s">
        <v>2191</v>
      </c>
      <c r="B80" s="397" t="s">
        <v>16</v>
      </c>
      <c r="C80" s="414"/>
      <c r="D80" s="414"/>
      <c r="E80" s="42"/>
      <c r="F80" s="35"/>
      <c r="G80" s="41" t="s">
        <v>91</v>
      </c>
      <c r="H80" s="41" t="s">
        <v>92</v>
      </c>
      <c r="I80" s="41"/>
      <c r="J80" s="41" t="s">
        <v>2192</v>
      </c>
      <c r="K80" s="41"/>
      <c r="L80" s="41"/>
      <c r="M80" s="41"/>
      <c r="N80" s="41"/>
      <c r="O80" s="41"/>
      <c r="P80" s="46"/>
      <c r="Q80" s="47"/>
    </row>
    <row r="81" spans="1:18" s="35" customFormat="1">
      <c r="A81" s="413" t="s">
        <v>2193</v>
      </c>
      <c r="B81" s="397" t="s">
        <v>15</v>
      </c>
      <c r="C81" s="414"/>
      <c r="D81" s="414"/>
      <c r="E81" s="42"/>
      <c r="G81" s="41" t="s">
        <v>91</v>
      </c>
      <c r="H81" s="41" t="s">
        <v>92</v>
      </c>
      <c r="I81" s="41"/>
      <c r="J81" s="41" t="s">
        <v>1138</v>
      </c>
      <c r="K81" s="41" t="s">
        <v>93</v>
      </c>
      <c r="L81" s="41"/>
      <c r="M81" s="41"/>
      <c r="N81" s="41"/>
      <c r="O81" s="41"/>
      <c r="P81" s="46"/>
      <c r="Q81" s="47"/>
    </row>
    <row r="82" spans="1:18">
      <c r="A82" s="413" t="s">
        <v>2194</v>
      </c>
      <c r="B82" s="397" t="s">
        <v>14</v>
      </c>
      <c r="C82" s="414"/>
      <c r="D82" s="414"/>
      <c r="E82" s="42"/>
      <c r="F82" s="35"/>
      <c r="G82" s="41" t="s">
        <v>91</v>
      </c>
      <c r="H82" s="41" t="s">
        <v>92</v>
      </c>
      <c r="I82" s="41"/>
      <c r="J82" s="41" t="s">
        <v>784</v>
      </c>
      <c r="K82" s="41"/>
      <c r="L82" s="41"/>
      <c r="M82" s="41"/>
      <c r="N82" s="41"/>
      <c r="O82" s="41"/>
      <c r="P82" s="46"/>
      <c r="Q82" s="47"/>
    </row>
    <row r="83" spans="1:18">
      <c r="A83" s="413" t="s">
        <v>96</v>
      </c>
      <c r="B83" s="397" t="s">
        <v>73</v>
      </c>
      <c r="C83" s="414"/>
      <c r="D83" s="441"/>
      <c r="E83" s="42"/>
      <c r="F83" s="35"/>
      <c r="G83" s="41" t="s">
        <v>91</v>
      </c>
      <c r="H83" s="41" t="s">
        <v>92</v>
      </c>
      <c r="I83" s="41"/>
      <c r="J83" s="41" t="s">
        <v>1136</v>
      </c>
      <c r="K83" s="41"/>
      <c r="L83" s="41"/>
      <c r="M83" s="41"/>
      <c r="N83" s="41"/>
      <c r="O83" s="41"/>
      <c r="P83" s="46"/>
      <c r="Q83" s="47"/>
    </row>
    <row r="84" spans="1:18">
      <c r="A84" s="413" t="s">
        <v>2195</v>
      </c>
      <c r="B84" s="397" t="s">
        <v>95</v>
      </c>
      <c r="C84" s="414"/>
      <c r="D84" s="417"/>
      <c r="E84" s="42"/>
      <c r="F84" s="35"/>
      <c r="G84" s="41" t="s">
        <v>91</v>
      </c>
      <c r="H84" s="41" t="s">
        <v>92</v>
      </c>
      <c r="I84" s="41"/>
      <c r="J84" s="41" t="s">
        <v>2196</v>
      </c>
      <c r="K84" s="41"/>
      <c r="L84" s="47"/>
      <c r="M84" s="41"/>
      <c r="N84" s="41"/>
      <c r="O84" s="41"/>
      <c r="P84" s="46"/>
      <c r="Q84" s="47"/>
    </row>
    <row r="85" spans="1:18">
      <c r="A85" s="432" t="s">
        <v>2197</v>
      </c>
      <c r="B85" s="397" t="s">
        <v>94</v>
      </c>
      <c r="C85" s="414"/>
      <c r="D85" s="414"/>
      <c r="E85" s="42"/>
      <c r="F85" s="35"/>
      <c r="G85" s="41" t="s">
        <v>91</v>
      </c>
      <c r="H85" s="41" t="s">
        <v>92</v>
      </c>
      <c r="I85" s="41"/>
      <c r="J85" s="41" t="s">
        <v>2198</v>
      </c>
      <c r="K85" s="41"/>
      <c r="L85" s="47"/>
      <c r="M85" s="41"/>
      <c r="N85" s="41"/>
      <c r="O85" s="41"/>
      <c r="P85" s="46"/>
      <c r="Q85" s="47"/>
    </row>
    <row r="86" spans="1:18">
      <c r="A86" s="413" t="s">
        <v>2199</v>
      </c>
      <c r="B86" s="397" t="s">
        <v>888</v>
      </c>
      <c r="C86" s="414"/>
      <c r="D86" s="416"/>
      <c r="E86" s="42"/>
      <c r="F86" s="35"/>
      <c r="G86" s="41" t="s">
        <v>91</v>
      </c>
      <c r="H86" s="41" t="s">
        <v>92</v>
      </c>
      <c r="I86" s="41"/>
      <c r="J86" s="41" t="s">
        <v>2200</v>
      </c>
      <c r="K86" s="41"/>
      <c r="L86" s="41"/>
      <c r="M86" s="41"/>
      <c r="N86" s="41"/>
      <c r="O86" s="41"/>
      <c r="P86" s="46"/>
      <c r="Q86" s="47"/>
    </row>
    <row r="87" spans="1:18">
      <c r="A87" s="413" t="s">
        <v>2201</v>
      </c>
      <c r="B87" s="397" t="s">
        <v>889</v>
      </c>
      <c r="C87" s="414"/>
      <c r="D87" s="416"/>
      <c r="E87" s="42"/>
      <c r="F87" s="35"/>
      <c r="G87" s="41" t="s">
        <v>91</v>
      </c>
      <c r="H87" s="41" t="s">
        <v>92</v>
      </c>
      <c r="I87" s="41"/>
      <c r="J87" s="41" t="s">
        <v>2202</v>
      </c>
      <c r="K87" s="41" t="s">
        <v>93</v>
      </c>
      <c r="L87" s="41"/>
      <c r="M87" s="41"/>
      <c r="N87" s="41"/>
      <c r="O87" s="41"/>
      <c r="P87" s="46"/>
      <c r="Q87" s="47"/>
    </row>
    <row r="88" spans="1:18">
      <c r="A88" s="413" t="s">
        <v>2203</v>
      </c>
      <c r="B88" s="397" t="s">
        <v>890</v>
      </c>
      <c r="C88" s="414"/>
      <c r="D88" s="416"/>
      <c r="E88" s="42"/>
      <c r="F88" s="35"/>
      <c r="G88" s="41" t="s">
        <v>91</v>
      </c>
      <c r="H88" s="41" t="s">
        <v>92</v>
      </c>
      <c r="I88" s="41"/>
      <c r="J88" s="41" t="s">
        <v>2204</v>
      </c>
      <c r="K88" s="41"/>
      <c r="L88" s="41"/>
      <c r="M88" s="41"/>
      <c r="N88" s="41"/>
      <c r="O88" s="41"/>
      <c r="P88" s="46"/>
      <c r="Q88" s="47"/>
    </row>
    <row r="89" spans="1:18" s="427" customFormat="1" ht="15" thickBot="1">
      <c r="A89" s="413" t="s">
        <v>1367</v>
      </c>
      <c r="B89" s="397" t="s">
        <v>891</v>
      </c>
      <c r="C89" s="414"/>
      <c r="D89" s="420"/>
      <c r="E89" s="42"/>
      <c r="F89" s="35"/>
      <c r="G89" s="41" t="s">
        <v>91</v>
      </c>
      <c r="H89" s="41" t="s">
        <v>92</v>
      </c>
      <c r="I89" s="41"/>
      <c r="J89" s="41" t="s">
        <v>2205</v>
      </c>
      <c r="K89" s="41"/>
      <c r="L89" s="41"/>
      <c r="M89" s="41"/>
      <c r="N89" s="41"/>
      <c r="O89" s="41"/>
      <c r="P89" s="46"/>
      <c r="Q89" s="47"/>
    </row>
    <row r="90" spans="1:18">
      <c r="A90" s="419" t="s">
        <v>2206</v>
      </c>
      <c r="B90" s="397" t="s">
        <v>892</v>
      </c>
      <c r="C90" s="415"/>
      <c r="D90" s="422"/>
      <c r="E90" s="42"/>
      <c r="F90" s="35"/>
      <c r="G90" s="41" t="s">
        <v>91</v>
      </c>
      <c r="H90" s="41" t="s">
        <v>92</v>
      </c>
      <c r="I90" s="41" t="s">
        <v>2207</v>
      </c>
      <c r="J90" s="41" t="s">
        <v>2205</v>
      </c>
      <c r="K90" s="41"/>
      <c r="L90" s="47"/>
      <c r="M90" s="41"/>
      <c r="N90" s="41"/>
      <c r="O90" s="41"/>
      <c r="P90" s="46"/>
      <c r="Q90" s="47"/>
    </row>
    <row r="91" spans="1:18" ht="15" thickBot="1">
      <c r="A91" s="419" t="s">
        <v>2208</v>
      </c>
      <c r="B91" s="397" t="s">
        <v>893</v>
      </c>
      <c r="C91" s="442"/>
      <c r="D91" s="443"/>
      <c r="E91" s="42"/>
      <c r="F91" s="35"/>
      <c r="G91" s="41" t="s">
        <v>91</v>
      </c>
      <c r="H91" s="41" t="s">
        <v>92</v>
      </c>
      <c r="I91" s="41" t="s">
        <v>1340</v>
      </c>
      <c r="J91" s="41" t="s">
        <v>2205</v>
      </c>
      <c r="K91" s="41"/>
      <c r="L91" s="47"/>
      <c r="M91" s="41"/>
      <c r="N91" s="41"/>
      <c r="O91" s="41"/>
      <c r="P91" s="46"/>
      <c r="Q91" s="47"/>
    </row>
    <row r="92" spans="1:18">
      <c r="A92" s="413" t="s">
        <v>2209</v>
      </c>
      <c r="B92" s="397" t="s">
        <v>894</v>
      </c>
      <c r="C92" s="417"/>
      <c r="D92" s="416"/>
      <c r="E92" s="42"/>
      <c r="F92" s="35"/>
      <c r="G92" s="41" t="s">
        <v>91</v>
      </c>
      <c r="H92" s="41" t="s">
        <v>92</v>
      </c>
      <c r="I92" s="41"/>
      <c r="J92" s="41" t="s">
        <v>2210</v>
      </c>
      <c r="K92" s="41"/>
      <c r="L92" s="41"/>
      <c r="M92" s="41"/>
      <c r="N92" s="41"/>
      <c r="O92" s="41"/>
      <c r="P92" s="46"/>
      <c r="Q92" s="47"/>
    </row>
    <row r="93" spans="1:18">
      <c r="A93" s="433" t="s">
        <v>2211</v>
      </c>
      <c r="B93" s="434" t="s">
        <v>896</v>
      </c>
      <c r="C93" s="414"/>
      <c r="D93" s="414"/>
      <c r="E93" s="42"/>
      <c r="F93" s="35"/>
      <c r="G93" s="41" t="s">
        <v>91</v>
      </c>
      <c r="H93" s="41" t="s">
        <v>92</v>
      </c>
      <c r="I93" s="41"/>
      <c r="J93" s="41"/>
      <c r="K93" s="41"/>
      <c r="L93" s="41"/>
      <c r="M93" s="41"/>
      <c r="N93" s="41"/>
      <c r="O93" s="41"/>
      <c r="P93" s="46"/>
      <c r="Q93" s="47"/>
    </row>
    <row r="94" spans="1:18">
      <c r="A94" s="444" t="s">
        <v>1404</v>
      </c>
      <c r="B94" s="434" t="s">
        <v>905</v>
      </c>
      <c r="C94" s="414"/>
      <c r="D94" s="414"/>
      <c r="E94" s="42"/>
      <c r="F94" s="35"/>
      <c r="G94" s="41" t="s">
        <v>91</v>
      </c>
      <c r="H94" s="41" t="s">
        <v>1405</v>
      </c>
      <c r="I94" s="41"/>
      <c r="J94" s="41"/>
      <c r="K94" s="41"/>
      <c r="L94" s="41"/>
      <c r="M94" s="41"/>
      <c r="N94" s="41"/>
      <c r="O94" s="41"/>
      <c r="P94" s="46"/>
      <c r="Q94" s="47"/>
    </row>
    <row r="95" spans="1:18">
      <c r="A95" s="35"/>
      <c r="B95" s="35"/>
      <c r="C95" s="35" t="s">
        <v>90</v>
      </c>
      <c r="D95" s="35" t="s">
        <v>1179</v>
      </c>
      <c r="E95" s="266"/>
      <c r="F95" s="35"/>
      <c r="G95" s="35"/>
      <c r="H95" s="47"/>
      <c r="I95" s="47"/>
      <c r="J95" s="47"/>
      <c r="K95" s="47"/>
      <c r="L95" s="47"/>
      <c r="M95" s="47"/>
      <c r="N95" s="47"/>
      <c r="O95" s="47"/>
      <c r="P95" s="47"/>
      <c r="Q95" s="47"/>
      <c r="R95" s="47"/>
    </row>
    <row r="96" spans="1:18">
      <c r="A96" s="266"/>
      <c r="B96" s="266"/>
      <c r="C96" s="266"/>
      <c r="D96" s="266"/>
      <c r="E96" s="266"/>
    </row>
    <row r="100" spans="2:2">
      <c r="B100" s="427"/>
    </row>
  </sheetData>
  <pageMargins left="0.75" right="0.75" top="0.72" bottom="0.71" header="0.5" footer="0.5"/>
  <pageSetup paperSize="9" scale="50" orientation="portrait" cellComments="asDisplaye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dimension ref="A1:U100"/>
  <sheetViews>
    <sheetView showGridLines="0" zoomScale="80" zoomScaleNormal="80" workbookViewId="0"/>
  </sheetViews>
  <sheetFormatPr defaultColWidth="11.44140625" defaultRowHeight="14.4"/>
  <cols>
    <col min="1" max="1" width="74.44140625" style="124" bestFit="1" customWidth="1"/>
    <col min="2" max="2" width="6.5546875" style="124" bestFit="1" customWidth="1"/>
    <col min="3" max="3" width="15.6640625" style="124" bestFit="1" customWidth="1"/>
    <col min="4" max="4" width="65.33203125" style="124" customWidth="1"/>
    <col min="5" max="5" width="23.44140625" style="124" bestFit="1" customWidth="1"/>
    <col min="6" max="6" width="16.44140625" style="124" bestFit="1" customWidth="1"/>
    <col min="7" max="7" width="31.6640625" style="124" bestFit="1" customWidth="1"/>
    <col min="8" max="8" width="28.5546875" style="124" bestFit="1" customWidth="1"/>
    <col min="9" max="9" width="84.44140625" style="124" customWidth="1"/>
    <col min="10" max="10" width="89.5546875" style="124" bestFit="1" customWidth="1"/>
    <col min="11" max="11" width="9.6640625" style="124" bestFit="1" customWidth="1"/>
    <col min="12" max="13" width="11.44140625" style="124" customWidth="1"/>
    <col min="14" max="14" width="14.33203125" style="124" customWidth="1"/>
    <col min="15" max="15" width="14.5546875" style="124" customWidth="1"/>
    <col min="16" max="16" width="24.44140625" style="124" customWidth="1"/>
    <col min="17" max="16384" width="11.44140625" style="124"/>
  </cols>
  <sheetData>
    <row r="1" spans="1:17">
      <c r="A1" s="1" t="s">
        <v>2212</v>
      </c>
      <c r="B1" s="1"/>
    </row>
    <row r="2" spans="1:17">
      <c r="A2" s="165" t="s">
        <v>1477</v>
      </c>
      <c r="B2" s="165"/>
      <c r="C2" s="1"/>
      <c r="H2" s="266"/>
      <c r="I2" s="266"/>
      <c r="J2" s="266"/>
      <c r="K2" s="266"/>
    </row>
    <row r="3" spans="1:17">
      <c r="A3" s="165"/>
      <c r="B3" s="165"/>
      <c r="C3" s="1"/>
      <c r="H3" s="266"/>
      <c r="I3" s="266"/>
      <c r="J3" s="266"/>
      <c r="K3" s="266"/>
    </row>
    <row r="4" spans="1:17">
      <c r="A4" s="1" t="s">
        <v>2213</v>
      </c>
      <c r="B4" s="165"/>
      <c r="C4" s="1"/>
      <c r="H4" s="266"/>
      <c r="I4" s="266"/>
      <c r="J4" s="266"/>
      <c r="K4" s="266"/>
    </row>
    <row r="5" spans="1:17">
      <c r="B5" s="165"/>
      <c r="C5" s="1"/>
      <c r="H5" s="266"/>
      <c r="I5" s="266"/>
      <c r="J5" s="266"/>
      <c r="K5" s="266"/>
    </row>
    <row r="6" spans="1:17">
      <c r="A6" s="165" t="s">
        <v>1477</v>
      </c>
      <c r="B6" s="165"/>
      <c r="C6" s="1"/>
      <c r="H6" s="266"/>
      <c r="I6" s="266"/>
      <c r="J6" s="266"/>
      <c r="K6" s="266"/>
    </row>
    <row r="7" spans="1:17">
      <c r="B7" s="165"/>
      <c r="C7" s="55"/>
      <c r="E7" s="266"/>
      <c r="H7" s="55"/>
      <c r="I7" s="55"/>
      <c r="J7" s="55"/>
      <c r="K7" s="55"/>
    </row>
    <row r="8" spans="1:17" ht="17.25" customHeight="1">
      <c r="A8" s="53"/>
      <c r="B8" s="53"/>
      <c r="C8" s="410" t="s">
        <v>2093</v>
      </c>
      <c r="H8" s="35"/>
      <c r="I8" s="35"/>
    </row>
    <row r="9" spans="1:17">
      <c r="A9" s="53"/>
      <c r="B9" s="53"/>
      <c r="C9" s="410" t="s">
        <v>13</v>
      </c>
      <c r="H9" s="35"/>
      <c r="I9" s="35"/>
    </row>
    <row r="10" spans="1:17">
      <c r="A10" s="411" t="s">
        <v>106</v>
      </c>
      <c r="B10" s="397"/>
      <c r="C10" s="38"/>
      <c r="E10" s="35"/>
      <c r="F10" s="35"/>
      <c r="H10" s="445"/>
      <c r="I10" s="445"/>
    </row>
    <row r="11" spans="1:17">
      <c r="A11" s="413" t="s">
        <v>2095</v>
      </c>
      <c r="B11" s="397" t="s">
        <v>12</v>
      </c>
      <c r="C11" s="38"/>
      <c r="D11" s="42"/>
      <c r="E11" s="35"/>
      <c r="F11" s="41" t="s">
        <v>91</v>
      </c>
      <c r="G11" s="41" t="s">
        <v>100</v>
      </c>
      <c r="H11" s="41"/>
      <c r="I11" s="41" t="s">
        <v>2096</v>
      </c>
      <c r="J11" s="41" t="s">
        <v>340</v>
      </c>
      <c r="K11" s="41"/>
      <c r="L11" s="41"/>
      <c r="M11" s="41"/>
      <c r="N11" s="41"/>
      <c r="O11" s="47"/>
      <c r="P11" s="47"/>
      <c r="Q11" s="41"/>
    </row>
    <row r="12" spans="1:17">
      <c r="A12" s="413" t="s">
        <v>2097</v>
      </c>
      <c r="B12" s="397" t="s">
        <v>72</v>
      </c>
      <c r="C12" s="38"/>
      <c r="D12" s="42"/>
      <c r="E12" s="35"/>
      <c r="F12" s="41" t="s">
        <v>91</v>
      </c>
      <c r="G12" s="41" t="s">
        <v>100</v>
      </c>
      <c r="H12" s="41"/>
      <c r="I12" s="41" t="s">
        <v>2098</v>
      </c>
      <c r="J12" s="41" t="s">
        <v>340</v>
      </c>
      <c r="K12" s="41"/>
      <c r="L12" s="41"/>
      <c r="M12" s="41"/>
      <c r="N12" s="41"/>
      <c r="O12" s="47"/>
      <c r="P12" s="47"/>
      <c r="Q12" s="41"/>
    </row>
    <row r="13" spans="1:17">
      <c r="A13" s="413" t="s">
        <v>2099</v>
      </c>
      <c r="B13" s="397" t="s">
        <v>11</v>
      </c>
      <c r="C13" s="414"/>
      <c r="D13" s="42"/>
      <c r="E13" s="35"/>
      <c r="F13" s="41" t="s">
        <v>91</v>
      </c>
      <c r="G13" s="41" t="s">
        <v>100</v>
      </c>
      <c r="H13" s="41"/>
      <c r="I13" s="41" t="s">
        <v>2100</v>
      </c>
      <c r="J13" s="41" t="s">
        <v>340</v>
      </c>
      <c r="K13" s="41"/>
      <c r="L13" s="41"/>
      <c r="M13" s="41"/>
      <c r="N13" s="41"/>
      <c r="O13" s="47"/>
      <c r="P13" s="47"/>
      <c r="Q13" s="41"/>
    </row>
    <row r="14" spans="1:17">
      <c r="A14" s="413" t="s">
        <v>2101</v>
      </c>
      <c r="B14" s="397" t="s">
        <v>71</v>
      </c>
      <c r="C14" s="414"/>
      <c r="D14" s="42"/>
      <c r="E14" s="35"/>
      <c r="F14" s="41" t="s">
        <v>91</v>
      </c>
      <c r="G14" s="41" t="s">
        <v>100</v>
      </c>
      <c r="H14" s="41"/>
      <c r="I14" s="41" t="s">
        <v>778</v>
      </c>
      <c r="J14" s="41" t="s">
        <v>340</v>
      </c>
      <c r="K14" s="41"/>
      <c r="L14" s="41"/>
      <c r="M14" s="41"/>
      <c r="N14" s="41"/>
      <c r="O14" s="47"/>
      <c r="P14" s="47"/>
      <c r="Q14" s="41"/>
    </row>
    <row r="15" spans="1:17">
      <c r="A15" s="413" t="s">
        <v>2102</v>
      </c>
      <c r="B15" s="397" t="s">
        <v>70</v>
      </c>
      <c r="C15" s="414"/>
      <c r="D15" s="42"/>
      <c r="E15" s="35"/>
      <c r="F15" s="41" t="s">
        <v>91</v>
      </c>
      <c r="G15" s="41" t="s">
        <v>100</v>
      </c>
      <c r="H15" s="41"/>
      <c r="I15" s="41" t="s">
        <v>2103</v>
      </c>
      <c r="J15" s="41" t="s">
        <v>340</v>
      </c>
      <c r="K15" s="41"/>
      <c r="L15" s="41"/>
      <c r="M15" s="41"/>
      <c r="N15" s="41"/>
      <c r="O15" s="47"/>
      <c r="P15" s="47"/>
      <c r="Q15" s="41"/>
    </row>
    <row r="16" spans="1:17">
      <c r="A16" s="413" t="s">
        <v>2104</v>
      </c>
      <c r="B16" s="397" t="s">
        <v>69</v>
      </c>
      <c r="C16" s="414"/>
      <c r="D16" s="42"/>
      <c r="E16" s="35"/>
      <c r="F16" s="41" t="s">
        <v>91</v>
      </c>
      <c r="G16" s="41" t="s">
        <v>100</v>
      </c>
      <c r="H16" s="41"/>
      <c r="I16" s="41" t="s">
        <v>2105</v>
      </c>
      <c r="J16" s="41" t="s">
        <v>2106</v>
      </c>
      <c r="K16" s="41"/>
      <c r="L16" s="41"/>
      <c r="M16" s="41"/>
      <c r="N16" s="41"/>
      <c r="O16" s="47"/>
      <c r="P16" s="47"/>
      <c r="Q16" s="41"/>
    </row>
    <row r="17" spans="1:17" s="35" customFormat="1" ht="14.25" customHeight="1">
      <c r="A17" s="418" t="s">
        <v>2107</v>
      </c>
      <c r="B17" s="397" t="s">
        <v>68</v>
      </c>
      <c r="C17" s="414"/>
      <c r="D17" s="42" t="s">
        <v>104</v>
      </c>
      <c r="F17" s="41" t="s">
        <v>91</v>
      </c>
      <c r="G17" s="41" t="s">
        <v>100</v>
      </c>
      <c r="H17" s="41"/>
      <c r="I17" s="41" t="s">
        <v>2108</v>
      </c>
      <c r="J17" s="41" t="s">
        <v>1292</v>
      </c>
      <c r="K17" s="41"/>
      <c r="L17" s="41"/>
      <c r="M17" s="41"/>
      <c r="N17" s="41"/>
      <c r="O17" s="47"/>
      <c r="P17" s="47"/>
      <c r="Q17" s="41"/>
    </row>
    <row r="18" spans="1:17">
      <c r="A18" s="419" t="s">
        <v>2109</v>
      </c>
      <c r="B18" s="397" t="s">
        <v>67</v>
      </c>
      <c r="C18" s="414"/>
      <c r="D18" s="42" t="s">
        <v>104</v>
      </c>
      <c r="E18" s="35"/>
      <c r="F18" s="41" t="s">
        <v>91</v>
      </c>
      <c r="G18" s="41" t="s">
        <v>100</v>
      </c>
      <c r="H18" s="41"/>
      <c r="I18" s="41" t="s">
        <v>2105</v>
      </c>
      <c r="J18" s="41" t="s">
        <v>1292</v>
      </c>
      <c r="K18" s="41"/>
      <c r="L18" s="41"/>
      <c r="M18" s="41"/>
      <c r="N18" s="41"/>
      <c r="O18" s="47"/>
      <c r="P18" s="47"/>
      <c r="Q18" s="41"/>
    </row>
    <row r="19" spans="1:17">
      <c r="A19" s="419" t="s">
        <v>2110</v>
      </c>
      <c r="B19" s="397" t="s">
        <v>66</v>
      </c>
      <c r="C19" s="414"/>
      <c r="D19" s="42" t="s">
        <v>104</v>
      </c>
      <c r="E19" s="35"/>
      <c r="F19" s="41" t="s">
        <v>91</v>
      </c>
      <c r="G19" s="41" t="s">
        <v>100</v>
      </c>
      <c r="H19" s="41"/>
      <c r="I19" s="41" t="s">
        <v>2111</v>
      </c>
      <c r="J19" s="41" t="s">
        <v>1292</v>
      </c>
      <c r="K19" s="41"/>
      <c r="L19" s="41"/>
      <c r="M19" s="41"/>
      <c r="N19" s="41"/>
      <c r="O19" s="47"/>
      <c r="P19" s="47"/>
      <c r="Q19" s="41"/>
    </row>
    <row r="20" spans="1:17">
      <c r="A20" s="419" t="s">
        <v>2112</v>
      </c>
      <c r="B20" s="397" t="s">
        <v>10</v>
      </c>
      <c r="C20" s="414"/>
      <c r="D20" s="42" t="s">
        <v>104</v>
      </c>
      <c r="E20" s="35"/>
      <c r="F20" s="41" t="s">
        <v>91</v>
      </c>
      <c r="G20" s="41" t="s">
        <v>100</v>
      </c>
      <c r="H20" s="41"/>
      <c r="I20" s="41" t="s">
        <v>2113</v>
      </c>
      <c r="J20" s="41" t="s">
        <v>1292</v>
      </c>
      <c r="K20" s="41"/>
      <c r="L20" s="41"/>
      <c r="M20" s="41"/>
      <c r="N20" s="41"/>
      <c r="O20" s="47"/>
      <c r="P20" s="47"/>
      <c r="Q20" s="41"/>
    </row>
    <row r="21" spans="1:17">
      <c r="A21" s="421" t="s">
        <v>2114</v>
      </c>
      <c r="B21" s="397" t="s">
        <v>9</v>
      </c>
      <c r="C21" s="414"/>
      <c r="D21" s="42" t="s">
        <v>104</v>
      </c>
      <c r="E21" s="35"/>
      <c r="F21" s="41" t="s">
        <v>91</v>
      </c>
      <c r="G21" s="41" t="s">
        <v>100</v>
      </c>
      <c r="H21" s="41"/>
      <c r="I21" s="41" t="s">
        <v>2115</v>
      </c>
      <c r="J21" s="41" t="s">
        <v>1292</v>
      </c>
      <c r="K21" s="41"/>
      <c r="L21" s="41"/>
      <c r="M21" s="41"/>
      <c r="N21" s="41"/>
      <c r="O21" s="47"/>
      <c r="P21" s="47"/>
      <c r="Q21" s="41"/>
    </row>
    <row r="22" spans="1:17">
      <c r="A22" s="421" t="s">
        <v>2116</v>
      </c>
      <c r="B22" s="397" t="s">
        <v>65</v>
      </c>
      <c r="C22" s="414"/>
      <c r="D22" s="42" t="s">
        <v>104</v>
      </c>
      <c r="E22" s="35"/>
      <c r="F22" s="41" t="s">
        <v>91</v>
      </c>
      <c r="G22" s="41" t="s">
        <v>100</v>
      </c>
      <c r="H22" s="41"/>
      <c r="I22" s="41" t="s">
        <v>2117</v>
      </c>
      <c r="J22" s="41" t="s">
        <v>1292</v>
      </c>
      <c r="K22" s="41"/>
      <c r="L22" s="41"/>
      <c r="M22" s="41"/>
      <c r="N22" s="41"/>
      <c r="O22" s="47"/>
      <c r="P22" s="47"/>
      <c r="Q22" s="41"/>
    </row>
    <row r="23" spans="1:17">
      <c r="A23" s="419" t="s">
        <v>2118</v>
      </c>
      <c r="B23" s="397" t="s">
        <v>8</v>
      </c>
      <c r="C23" s="414"/>
      <c r="D23" s="42" t="s">
        <v>104</v>
      </c>
      <c r="E23" s="35"/>
      <c r="F23" s="41" t="s">
        <v>91</v>
      </c>
      <c r="G23" s="41" t="s">
        <v>100</v>
      </c>
      <c r="H23" s="41"/>
      <c r="I23" s="41" t="s">
        <v>2119</v>
      </c>
      <c r="J23" s="41" t="s">
        <v>1292</v>
      </c>
      <c r="K23" s="41"/>
      <c r="L23" s="41"/>
      <c r="M23" s="41"/>
      <c r="N23" s="41"/>
      <c r="O23" s="47"/>
      <c r="P23" s="47"/>
      <c r="Q23" s="41"/>
    </row>
    <row r="24" spans="1:17">
      <c r="A24" s="421" t="s">
        <v>2120</v>
      </c>
      <c r="B24" s="397" t="s">
        <v>7</v>
      </c>
      <c r="C24" s="414"/>
      <c r="D24" s="42" t="s">
        <v>104</v>
      </c>
      <c r="E24" s="35"/>
      <c r="F24" s="41" t="s">
        <v>91</v>
      </c>
      <c r="G24" s="41" t="s">
        <v>100</v>
      </c>
      <c r="H24" s="41"/>
      <c r="I24" s="41" t="s">
        <v>2121</v>
      </c>
      <c r="J24" s="41" t="s">
        <v>1292</v>
      </c>
      <c r="K24" s="41"/>
      <c r="L24" s="41"/>
      <c r="M24" s="41"/>
      <c r="N24" s="41"/>
      <c r="O24" s="47"/>
      <c r="P24" s="47"/>
      <c r="Q24" s="41"/>
    </row>
    <row r="25" spans="1:17">
      <c r="A25" s="421" t="s">
        <v>2122</v>
      </c>
      <c r="B25" s="397" t="s">
        <v>64</v>
      </c>
      <c r="C25" s="414"/>
      <c r="D25" s="42" t="s">
        <v>104</v>
      </c>
      <c r="E25" s="35"/>
      <c r="F25" s="41" t="s">
        <v>91</v>
      </c>
      <c r="G25" s="41" t="s">
        <v>100</v>
      </c>
      <c r="H25" s="41"/>
      <c r="I25" s="41" t="s">
        <v>2123</v>
      </c>
      <c r="J25" s="41" t="s">
        <v>1292</v>
      </c>
      <c r="K25" s="41"/>
      <c r="L25" s="41"/>
      <c r="M25" s="41"/>
      <c r="N25" s="41"/>
      <c r="O25" s="47"/>
      <c r="P25" s="47"/>
      <c r="Q25" s="41"/>
    </row>
    <row r="26" spans="1:17">
      <c r="A26" s="421" t="s">
        <v>2124</v>
      </c>
      <c r="B26" s="397" t="s">
        <v>6</v>
      </c>
      <c r="C26" s="414"/>
      <c r="D26" s="42" t="s">
        <v>104</v>
      </c>
      <c r="E26" s="35"/>
      <c r="F26" s="41" t="s">
        <v>91</v>
      </c>
      <c r="G26" s="41" t="s">
        <v>100</v>
      </c>
      <c r="H26" s="41"/>
      <c r="I26" s="41" t="s">
        <v>2125</v>
      </c>
      <c r="J26" s="41" t="s">
        <v>1292</v>
      </c>
      <c r="K26" s="41"/>
      <c r="L26" s="41"/>
      <c r="M26" s="41"/>
      <c r="N26" s="41"/>
      <c r="O26" s="47"/>
      <c r="P26" s="47"/>
      <c r="Q26" s="41"/>
    </row>
    <row r="27" spans="1:17">
      <c r="A27" s="421" t="s">
        <v>2126</v>
      </c>
      <c r="B27" s="397" t="s">
        <v>5</v>
      </c>
      <c r="C27" s="414"/>
      <c r="D27" s="42" t="s">
        <v>104</v>
      </c>
      <c r="E27" s="35"/>
      <c r="F27" s="41" t="s">
        <v>91</v>
      </c>
      <c r="G27" s="41" t="s">
        <v>100</v>
      </c>
      <c r="H27" s="41"/>
      <c r="I27" s="41" t="s">
        <v>2127</v>
      </c>
      <c r="J27" s="41" t="s">
        <v>1292</v>
      </c>
      <c r="K27" s="41"/>
      <c r="L27" s="41"/>
      <c r="M27" s="41"/>
      <c r="N27" s="41"/>
      <c r="O27" s="47"/>
      <c r="P27" s="47"/>
      <c r="Q27" s="41"/>
    </row>
    <row r="28" spans="1:17">
      <c r="A28" s="419" t="s">
        <v>2128</v>
      </c>
      <c r="B28" s="397" t="s">
        <v>63</v>
      </c>
      <c r="C28" s="446"/>
      <c r="D28" s="42" t="s">
        <v>104</v>
      </c>
      <c r="E28" s="35"/>
      <c r="F28" s="41" t="s">
        <v>91</v>
      </c>
      <c r="G28" s="41" t="s">
        <v>100</v>
      </c>
      <c r="H28" s="41"/>
      <c r="I28" s="41" t="s">
        <v>1291</v>
      </c>
      <c r="J28" s="41" t="s">
        <v>1292</v>
      </c>
      <c r="K28" s="41"/>
      <c r="L28" s="41"/>
      <c r="M28" s="41"/>
      <c r="N28" s="41"/>
      <c r="O28" s="47"/>
      <c r="P28" s="47"/>
      <c r="Q28" s="41"/>
    </row>
    <row r="29" spans="1:17">
      <c r="A29" s="419" t="s">
        <v>96</v>
      </c>
      <c r="B29" s="397" t="s">
        <v>62</v>
      </c>
      <c r="C29" s="414"/>
      <c r="D29" s="42" t="s">
        <v>104</v>
      </c>
      <c r="E29" s="35"/>
      <c r="F29" s="41" t="s">
        <v>91</v>
      </c>
      <c r="G29" s="41" t="s">
        <v>100</v>
      </c>
      <c r="H29" s="41"/>
      <c r="I29" s="41" t="s">
        <v>105</v>
      </c>
      <c r="J29" s="41" t="s">
        <v>1292</v>
      </c>
      <c r="K29" s="41"/>
      <c r="L29" s="41"/>
      <c r="M29" s="41"/>
      <c r="N29" s="41"/>
      <c r="O29" s="47"/>
      <c r="P29" s="47"/>
      <c r="Q29" s="41"/>
    </row>
    <row r="30" spans="1:17">
      <c r="A30" s="419" t="s">
        <v>2129</v>
      </c>
      <c r="B30" s="397" t="s">
        <v>61</v>
      </c>
      <c r="C30" s="414"/>
      <c r="D30" s="42" t="s">
        <v>104</v>
      </c>
      <c r="E30" s="35"/>
      <c r="F30" s="41" t="s">
        <v>91</v>
      </c>
      <c r="G30" s="41" t="s">
        <v>100</v>
      </c>
      <c r="H30" s="41"/>
      <c r="I30" s="41" t="s">
        <v>2130</v>
      </c>
      <c r="J30" s="41" t="s">
        <v>1292</v>
      </c>
      <c r="K30" s="41"/>
      <c r="L30" s="41"/>
      <c r="M30" s="41"/>
      <c r="N30" s="41"/>
      <c r="O30" s="47"/>
      <c r="P30" s="47"/>
      <c r="Q30" s="41"/>
    </row>
    <row r="31" spans="1:17">
      <c r="A31" s="419" t="s">
        <v>2131</v>
      </c>
      <c r="B31" s="397" t="s">
        <v>4</v>
      </c>
      <c r="C31" s="414"/>
      <c r="D31" s="42" t="s">
        <v>104</v>
      </c>
      <c r="E31" s="35"/>
      <c r="F31" s="41" t="s">
        <v>91</v>
      </c>
      <c r="G31" s="41" t="s">
        <v>100</v>
      </c>
      <c r="H31" s="41"/>
      <c r="I31" s="41" t="s">
        <v>2132</v>
      </c>
      <c r="J31" s="41" t="s">
        <v>1292</v>
      </c>
      <c r="K31" s="41"/>
      <c r="L31" s="41"/>
      <c r="M31" s="41"/>
      <c r="N31" s="41"/>
      <c r="O31" s="47"/>
      <c r="P31" s="47"/>
      <c r="Q31" s="41"/>
    </row>
    <row r="32" spans="1:17">
      <c r="A32" s="413" t="s">
        <v>2133</v>
      </c>
      <c r="B32" s="397" t="s">
        <v>60</v>
      </c>
      <c r="C32" s="414"/>
      <c r="D32" s="42" t="s">
        <v>1258</v>
      </c>
      <c r="E32" s="35"/>
      <c r="F32" s="41" t="s">
        <v>91</v>
      </c>
      <c r="G32" s="41" t="s">
        <v>100</v>
      </c>
      <c r="H32" s="41"/>
      <c r="I32" s="41" t="s">
        <v>2108</v>
      </c>
      <c r="J32" s="41" t="s">
        <v>1292</v>
      </c>
      <c r="K32" s="41"/>
      <c r="L32" s="41"/>
      <c r="M32" s="41"/>
      <c r="N32" s="41"/>
      <c r="O32" s="47"/>
      <c r="P32" s="47"/>
      <c r="Q32" s="41"/>
    </row>
    <row r="33" spans="1:18">
      <c r="A33" s="413" t="s">
        <v>2134</v>
      </c>
      <c r="B33" s="397" t="s">
        <v>59</v>
      </c>
      <c r="C33" s="414"/>
      <c r="D33" s="42" t="s">
        <v>104</v>
      </c>
      <c r="E33" s="35"/>
      <c r="F33" s="41" t="s">
        <v>91</v>
      </c>
      <c r="G33" s="41" t="s">
        <v>100</v>
      </c>
      <c r="H33" s="41"/>
      <c r="I33" s="41" t="s">
        <v>2135</v>
      </c>
      <c r="J33" s="41" t="s">
        <v>340</v>
      </c>
      <c r="K33" s="41"/>
      <c r="L33" s="41"/>
      <c r="M33" s="41"/>
      <c r="N33" s="41"/>
      <c r="O33" s="47"/>
      <c r="P33" s="47"/>
      <c r="Q33" s="41"/>
    </row>
    <row r="34" spans="1:18">
      <c r="A34" s="419" t="s">
        <v>2136</v>
      </c>
      <c r="B34" s="397" t="s">
        <v>58</v>
      </c>
      <c r="C34" s="414"/>
      <c r="D34" s="42" t="s">
        <v>104</v>
      </c>
      <c r="E34" s="35"/>
      <c r="F34" s="41" t="s">
        <v>91</v>
      </c>
      <c r="G34" s="41" t="s">
        <v>100</v>
      </c>
      <c r="H34" s="41"/>
      <c r="I34" s="41" t="s">
        <v>2137</v>
      </c>
      <c r="J34" s="41" t="s">
        <v>340</v>
      </c>
      <c r="K34" s="47"/>
      <c r="L34" s="41"/>
      <c r="M34" s="41"/>
      <c r="N34" s="41"/>
      <c r="O34" s="47"/>
      <c r="P34" s="47"/>
      <c r="Q34" s="41"/>
    </row>
    <row r="35" spans="1:18">
      <c r="A35" s="419" t="s">
        <v>2138</v>
      </c>
      <c r="B35" s="397" t="s">
        <v>57</v>
      </c>
      <c r="C35" s="414"/>
      <c r="D35" s="42" t="s">
        <v>104</v>
      </c>
      <c r="E35" s="35"/>
      <c r="F35" s="41" t="s">
        <v>91</v>
      </c>
      <c r="G35" s="41" t="s">
        <v>100</v>
      </c>
      <c r="H35" s="41"/>
      <c r="I35" s="41" t="s">
        <v>2139</v>
      </c>
      <c r="J35" s="41" t="s">
        <v>340</v>
      </c>
      <c r="K35" s="41"/>
      <c r="L35" s="41"/>
      <c r="M35" s="41"/>
      <c r="N35" s="41"/>
      <c r="O35" s="47"/>
      <c r="P35" s="47"/>
      <c r="Q35" s="41"/>
    </row>
    <row r="36" spans="1:18">
      <c r="A36" s="419" t="s">
        <v>2140</v>
      </c>
      <c r="B36" s="397" t="s">
        <v>56</v>
      </c>
      <c r="C36" s="414"/>
      <c r="D36" s="42" t="s">
        <v>104</v>
      </c>
      <c r="E36" s="35"/>
      <c r="F36" s="41" t="s">
        <v>91</v>
      </c>
      <c r="G36" s="41" t="s">
        <v>100</v>
      </c>
      <c r="H36" s="41"/>
      <c r="I36" s="41" t="s">
        <v>2141</v>
      </c>
      <c r="J36" s="41" t="s">
        <v>340</v>
      </c>
      <c r="K36" s="41"/>
      <c r="L36" s="41"/>
      <c r="M36" s="41"/>
      <c r="N36" s="41"/>
      <c r="O36" s="47"/>
      <c r="P36" s="47"/>
      <c r="Q36" s="41"/>
    </row>
    <row r="37" spans="1:18">
      <c r="A37" s="428" t="s">
        <v>2142</v>
      </c>
      <c r="B37" s="397" t="s">
        <v>55</v>
      </c>
      <c r="C37" s="414"/>
      <c r="D37" s="42"/>
      <c r="E37" s="35"/>
      <c r="F37" s="41" t="s">
        <v>91</v>
      </c>
      <c r="G37" s="41" t="s">
        <v>100</v>
      </c>
      <c r="H37" s="41"/>
      <c r="I37" s="41" t="s">
        <v>2143</v>
      </c>
      <c r="J37" s="41" t="s">
        <v>340</v>
      </c>
      <c r="K37" s="41" t="s">
        <v>93</v>
      </c>
      <c r="L37" s="47"/>
      <c r="M37" s="41"/>
      <c r="N37" s="41"/>
      <c r="O37" s="47"/>
      <c r="P37" s="47"/>
      <c r="Q37" s="41"/>
    </row>
    <row r="38" spans="1:18">
      <c r="A38" s="429" t="s">
        <v>2144</v>
      </c>
      <c r="B38" s="397" t="s">
        <v>54</v>
      </c>
      <c r="C38" s="414"/>
      <c r="D38" s="42" t="s">
        <v>2145</v>
      </c>
      <c r="E38" s="35"/>
      <c r="F38" s="41" t="s">
        <v>91</v>
      </c>
      <c r="G38" s="41" t="s">
        <v>100</v>
      </c>
      <c r="H38" s="41"/>
      <c r="I38" s="41" t="s">
        <v>2143</v>
      </c>
      <c r="J38" s="41" t="s">
        <v>340</v>
      </c>
      <c r="K38" s="41" t="s">
        <v>93</v>
      </c>
      <c r="L38" s="47"/>
      <c r="M38" s="41"/>
      <c r="N38" s="41"/>
      <c r="O38" s="47"/>
      <c r="P38" s="47"/>
      <c r="Q38" s="41"/>
    </row>
    <row r="39" spans="1:18">
      <c r="A39" s="421" t="s">
        <v>2146</v>
      </c>
      <c r="B39" s="397" t="s">
        <v>3</v>
      </c>
      <c r="C39" s="414"/>
      <c r="D39" s="42" t="s">
        <v>2147</v>
      </c>
      <c r="E39" s="35"/>
      <c r="F39" s="41" t="s">
        <v>91</v>
      </c>
      <c r="G39" s="41" t="s">
        <v>100</v>
      </c>
      <c r="H39" s="41"/>
      <c r="I39" s="41" t="s">
        <v>2143</v>
      </c>
      <c r="J39" s="41" t="s">
        <v>340</v>
      </c>
      <c r="K39" s="41" t="s">
        <v>93</v>
      </c>
      <c r="L39" s="47"/>
      <c r="M39" s="41"/>
      <c r="N39" s="41"/>
      <c r="O39" s="47"/>
      <c r="P39" s="47"/>
      <c r="Q39" s="41"/>
    </row>
    <row r="40" spans="1:18">
      <c r="A40" s="421" t="s">
        <v>2148</v>
      </c>
      <c r="B40" s="397" t="s">
        <v>53</v>
      </c>
      <c r="C40" s="414"/>
      <c r="D40" s="42" t="s">
        <v>2149</v>
      </c>
      <c r="E40" s="35"/>
      <c r="F40" s="41" t="s">
        <v>91</v>
      </c>
      <c r="G40" s="41" t="s">
        <v>100</v>
      </c>
      <c r="H40" s="41"/>
      <c r="I40" s="41" t="s">
        <v>2143</v>
      </c>
      <c r="J40" s="41" t="s">
        <v>340</v>
      </c>
      <c r="K40" s="41" t="s">
        <v>93</v>
      </c>
      <c r="L40" s="47"/>
      <c r="M40" s="41"/>
      <c r="N40" s="41"/>
      <c r="O40" s="47"/>
      <c r="P40" s="47"/>
      <c r="Q40" s="41"/>
    </row>
    <row r="41" spans="1:18" s="221" customFormat="1" ht="13.5" customHeight="1">
      <c r="A41" s="430" t="s">
        <v>2150</v>
      </c>
      <c r="B41" s="397" t="s">
        <v>52</v>
      </c>
      <c r="C41" s="414"/>
      <c r="D41" s="42" t="s">
        <v>2151</v>
      </c>
      <c r="E41" s="35"/>
      <c r="F41" s="41" t="s">
        <v>91</v>
      </c>
      <c r="G41" s="41" t="s">
        <v>100</v>
      </c>
      <c r="H41" s="41"/>
      <c r="I41" s="41" t="s">
        <v>2143</v>
      </c>
      <c r="J41" s="41" t="s">
        <v>340</v>
      </c>
      <c r="K41" s="41" t="s">
        <v>93</v>
      </c>
      <c r="L41" s="431"/>
      <c r="M41" s="41"/>
      <c r="N41" s="41"/>
      <c r="O41" s="431"/>
      <c r="P41" s="431"/>
      <c r="Q41" s="41"/>
    </row>
    <row r="42" spans="1:18">
      <c r="A42" s="421" t="s">
        <v>2152</v>
      </c>
      <c r="B42" s="397" t="s">
        <v>51</v>
      </c>
      <c r="C42" s="414"/>
      <c r="D42" s="42" t="s">
        <v>1262</v>
      </c>
      <c r="E42" s="35"/>
      <c r="F42" s="41" t="s">
        <v>91</v>
      </c>
      <c r="G42" s="41" t="s">
        <v>100</v>
      </c>
      <c r="H42" s="41"/>
      <c r="I42" s="41" t="s">
        <v>2143</v>
      </c>
      <c r="J42" s="41" t="s">
        <v>340</v>
      </c>
      <c r="K42" s="41" t="s">
        <v>93</v>
      </c>
      <c r="L42" s="47"/>
      <c r="M42" s="41"/>
      <c r="N42" s="41"/>
      <c r="O42" s="47"/>
      <c r="P42" s="47"/>
      <c r="Q42" s="41"/>
    </row>
    <row r="43" spans="1:18">
      <c r="A43" s="421" t="s">
        <v>2153</v>
      </c>
      <c r="B43" s="397" t="s">
        <v>50</v>
      </c>
      <c r="C43" s="414"/>
      <c r="D43" s="42" t="s">
        <v>2154</v>
      </c>
      <c r="E43" s="35"/>
      <c r="F43" s="41" t="s">
        <v>91</v>
      </c>
      <c r="G43" s="41" t="s">
        <v>100</v>
      </c>
      <c r="H43" s="41"/>
      <c r="I43" s="41" t="s">
        <v>2143</v>
      </c>
      <c r="J43" s="41" t="s">
        <v>340</v>
      </c>
      <c r="K43" s="41" t="s">
        <v>93</v>
      </c>
      <c r="L43" s="47"/>
      <c r="M43" s="41"/>
      <c r="N43" s="41"/>
      <c r="O43" s="47"/>
      <c r="P43" s="47"/>
      <c r="Q43" s="41"/>
    </row>
    <row r="44" spans="1:18">
      <c r="A44" s="419" t="s">
        <v>2155</v>
      </c>
      <c r="B44" s="397" t="s">
        <v>49</v>
      </c>
      <c r="C44" s="414"/>
      <c r="D44" s="42" t="s">
        <v>1258</v>
      </c>
      <c r="E44" s="35"/>
      <c r="F44" s="41" t="s">
        <v>91</v>
      </c>
      <c r="G44" s="41" t="s">
        <v>100</v>
      </c>
      <c r="H44" s="41"/>
      <c r="I44" s="41" t="s">
        <v>2143</v>
      </c>
      <c r="J44" s="41" t="s">
        <v>340</v>
      </c>
      <c r="K44" s="41" t="s">
        <v>93</v>
      </c>
      <c r="L44" s="47"/>
      <c r="M44" s="41"/>
      <c r="N44" s="41"/>
      <c r="O44" s="47"/>
      <c r="P44" s="47"/>
      <c r="Q44" s="41"/>
    </row>
    <row r="45" spans="1:18">
      <c r="A45" s="413" t="s">
        <v>2156</v>
      </c>
      <c r="B45" s="397" t="s">
        <v>48</v>
      </c>
      <c r="C45" s="414"/>
      <c r="D45" s="42" t="s">
        <v>103</v>
      </c>
      <c r="E45" s="35"/>
      <c r="F45" s="41" t="s">
        <v>91</v>
      </c>
      <c r="G45" s="41" t="s">
        <v>100</v>
      </c>
      <c r="H45" s="41"/>
      <c r="I45" s="41" t="s">
        <v>1127</v>
      </c>
      <c r="J45" s="41" t="s">
        <v>340</v>
      </c>
      <c r="K45" s="41"/>
      <c r="L45" s="47"/>
      <c r="M45" s="41"/>
      <c r="N45" s="41"/>
      <c r="O45" s="47"/>
      <c r="P45" s="47"/>
      <c r="Q45" s="41"/>
      <c r="R45" s="427"/>
    </row>
    <row r="46" spans="1:18">
      <c r="A46" s="413" t="s">
        <v>2157</v>
      </c>
      <c r="B46" s="397" t="s">
        <v>47</v>
      </c>
      <c r="C46" s="414"/>
      <c r="D46" s="42"/>
      <c r="E46" s="35"/>
      <c r="F46" s="41" t="s">
        <v>91</v>
      </c>
      <c r="G46" s="41" t="s">
        <v>100</v>
      </c>
      <c r="H46" s="41"/>
      <c r="I46" s="41" t="s">
        <v>2158</v>
      </c>
      <c r="J46" s="41" t="s">
        <v>340</v>
      </c>
      <c r="K46" s="41"/>
      <c r="L46" s="47"/>
      <c r="M46" s="41"/>
      <c r="N46" s="41"/>
      <c r="O46" s="47"/>
      <c r="P46" s="47"/>
      <c r="Q46" s="41"/>
    </row>
    <row r="47" spans="1:18">
      <c r="A47" s="413" t="s">
        <v>2159</v>
      </c>
      <c r="B47" s="397" t="s">
        <v>46</v>
      </c>
      <c r="C47" s="414"/>
      <c r="D47" s="42"/>
      <c r="E47" s="35"/>
      <c r="F47" s="41" t="s">
        <v>91</v>
      </c>
      <c r="G47" s="41" t="s">
        <v>100</v>
      </c>
      <c r="H47" s="41"/>
      <c r="I47" s="41" t="s">
        <v>2160</v>
      </c>
      <c r="J47" s="41" t="s">
        <v>340</v>
      </c>
      <c r="K47" s="41" t="s">
        <v>93</v>
      </c>
      <c r="L47" s="47"/>
      <c r="M47" s="41"/>
      <c r="N47" s="41"/>
      <c r="O47" s="47"/>
      <c r="P47" s="47"/>
      <c r="Q47" s="41"/>
    </row>
    <row r="48" spans="1:18">
      <c r="A48" s="413" t="s">
        <v>2161</v>
      </c>
      <c r="B48" s="397" t="s">
        <v>45</v>
      </c>
      <c r="C48" s="414"/>
      <c r="D48" s="42"/>
      <c r="E48" s="35"/>
      <c r="F48" s="41" t="s">
        <v>91</v>
      </c>
      <c r="G48" s="41" t="s">
        <v>100</v>
      </c>
      <c r="H48" s="41"/>
      <c r="I48" s="41" t="s">
        <v>2162</v>
      </c>
      <c r="J48" s="41" t="s">
        <v>340</v>
      </c>
      <c r="K48" s="41"/>
      <c r="L48" s="41"/>
      <c r="M48" s="41"/>
      <c r="N48" s="41"/>
      <c r="O48" s="47"/>
      <c r="P48" s="47"/>
      <c r="Q48" s="41"/>
    </row>
    <row r="49" spans="1:17">
      <c r="A49" s="413" t="s">
        <v>2163</v>
      </c>
      <c r="B49" s="397" t="s">
        <v>102</v>
      </c>
      <c r="C49" s="414"/>
      <c r="D49" s="42"/>
      <c r="E49" s="35"/>
      <c r="F49" s="41" t="s">
        <v>91</v>
      </c>
      <c r="G49" s="41" t="s">
        <v>100</v>
      </c>
      <c r="H49" s="41"/>
      <c r="I49" s="41" t="s">
        <v>2164</v>
      </c>
      <c r="J49" s="41" t="s">
        <v>1347</v>
      </c>
      <c r="K49" s="41"/>
      <c r="L49" s="41"/>
      <c r="M49" s="41"/>
      <c r="N49" s="41"/>
      <c r="O49" s="47"/>
      <c r="P49" s="47"/>
      <c r="Q49" s="41"/>
    </row>
    <row r="50" spans="1:17" ht="14.25" customHeight="1">
      <c r="A50" s="432" t="s">
        <v>2165</v>
      </c>
      <c r="B50" s="397" t="s">
        <v>101</v>
      </c>
      <c r="C50" s="414"/>
      <c r="D50" s="42"/>
      <c r="E50" s="35"/>
      <c r="F50" s="41" t="s">
        <v>91</v>
      </c>
      <c r="G50" s="41" t="s">
        <v>100</v>
      </c>
      <c r="H50" s="41"/>
      <c r="I50" s="41" t="s">
        <v>2166</v>
      </c>
      <c r="J50" s="41" t="s">
        <v>340</v>
      </c>
      <c r="K50" s="41"/>
      <c r="L50" s="41"/>
      <c r="M50" s="41"/>
      <c r="N50" s="41"/>
      <c r="O50" s="47"/>
      <c r="P50" s="47"/>
      <c r="Q50" s="41"/>
    </row>
    <row r="51" spans="1:17">
      <c r="A51" s="413" t="s">
        <v>2167</v>
      </c>
      <c r="B51" s="397" t="s">
        <v>44</v>
      </c>
      <c r="C51" s="414"/>
      <c r="D51" s="42"/>
      <c r="E51" s="35"/>
      <c r="F51" s="41" t="s">
        <v>91</v>
      </c>
      <c r="G51" s="41" t="s">
        <v>100</v>
      </c>
      <c r="H51" s="41"/>
      <c r="I51" s="41" t="s">
        <v>2168</v>
      </c>
      <c r="J51" s="41" t="s">
        <v>2169</v>
      </c>
      <c r="K51" s="41"/>
      <c r="L51" s="41"/>
      <c r="M51" s="41"/>
      <c r="N51" s="41"/>
      <c r="O51" s="47"/>
      <c r="P51" s="47"/>
      <c r="Q51" s="41"/>
    </row>
    <row r="52" spans="1:17">
      <c r="A52" s="413" t="s">
        <v>2170</v>
      </c>
      <c r="B52" s="397" t="s">
        <v>43</v>
      </c>
      <c r="C52" s="414"/>
      <c r="D52" s="42"/>
      <c r="E52" s="35"/>
      <c r="F52" s="41" t="s">
        <v>91</v>
      </c>
      <c r="G52" s="41" t="s">
        <v>100</v>
      </c>
      <c r="H52" s="41"/>
      <c r="I52" s="41" t="s">
        <v>2171</v>
      </c>
      <c r="J52" s="41" t="s">
        <v>340</v>
      </c>
      <c r="K52" s="41"/>
      <c r="L52" s="41"/>
      <c r="M52" s="41"/>
      <c r="N52" s="41"/>
      <c r="O52" s="47"/>
      <c r="P52" s="47"/>
      <c r="Q52" s="41"/>
    </row>
    <row r="53" spans="1:17">
      <c r="A53" s="433" t="s">
        <v>2172</v>
      </c>
      <c r="B53" s="434" t="s">
        <v>36</v>
      </c>
      <c r="C53" s="414"/>
      <c r="D53" s="42"/>
      <c r="E53" s="35"/>
      <c r="F53" s="41" t="s">
        <v>91</v>
      </c>
      <c r="G53" s="41" t="s">
        <v>100</v>
      </c>
      <c r="H53" s="41"/>
      <c r="I53" s="41"/>
      <c r="J53" s="41"/>
      <c r="K53" s="41"/>
      <c r="L53" s="41"/>
      <c r="M53" s="41"/>
      <c r="N53" s="41"/>
      <c r="O53" s="41"/>
      <c r="P53" s="41"/>
      <c r="Q53" s="447"/>
    </row>
    <row r="54" spans="1:17">
      <c r="A54" s="411" t="s">
        <v>99</v>
      </c>
      <c r="B54" s="397"/>
      <c r="C54" s="38"/>
      <c r="D54" s="42"/>
      <c r="E54" s="35"/>
      <c r="F54" s="41"/>
      <c r="G54" s="448"/>
      <c r="H54" s="448"/>
      <c r="I54" s="41"/>
      <c r="J54" s="41"/>
      <c r="K54" s="41"/>
      <c r="L54" s="41"/>
      <c r="M54" s="41"/>
      <c r="N54" s="41"/>
      <c r="O54" s="41"/>
      <c r="P54" s="41"/>
      <c r="Q54" s="125"/>
    </row>
    <row r="55" spans="1:17">
      <c r="A55" s="450" t="s">
        <v>2173</v>
      </c>
      <c r="B55" s="397" t="s">
        <v>35</v>
      </c>
      <c r="C55" s="435"/>
      <c r="D55" s="42" t="s">
        <v>2145</v>
      </c>
      <c r="E55" s="42"/>
      <c r="F55" s="41" t="s">
        <v>91</v>
      </c>
      <c r="G55" s="41" t="s">
        <v>92</v>
      </c>
      <c r="H55" s="41"/>
      <c r="I55" s="41" t="s">
        <v>97</v>
      </c>
      <c r="J55" s="41"/>
      <c r="K55" s="41"/>
      <c r="L55" s="47"/>
      <c r="M55" s="41"/>
      <c r="N55" s="41"/>
      <c r="O55" s="41"/>
      <c r="P55" s="41"/>
      <c r="Q55" s="125"/>
    </row>
    <row r="56" spans="1:17">
      <c r="A56" s="451" t="s">
        <v>2174</v>
      </c>
      <c r="B56" s="397" t="s">
        <v>34</v>
      </c>
      <c r="C56" s="414"/>
      <c r="D56" s="42" t="s">
        <v>2147</v>
      </c>
      <c r="E56" s="42"/>
      <c r="F56" s="41" t="s">
        <v>91</v>
      </c>
      <c r="G56" s="41" t="s">
        <v>92</v>
      </c>
      <c r="H56" s="41"/>
      <c r="I56" s="41" t="s">
        <v>97</v>
      </c>
      <c r="J56" s="41"/>
      <c r="K56" s="41"/>
      <c r="L56" s="47"/>
      <c r="M56" s="41"/>
      <c r="N56" s="41"/>
      <c r="O56" s="41"/>
      <c r="P56" s="41"/>
      <c r="Q56" s="125"/>
    </row>
    <row r="57" spans="1:17">
      <c r="A57" s="452" t="s">
        <v>2175</v>
      </c>
      <c r="B57" s="397" t="s">
        <v>33</v>
      </c>
      <c r="C57" s="414"/>
      <c r="D57" s="42" t="s">
        <v>2147</v>
      </c>
      <c r="E57" s="42" t="s">
        <v>2176</v>
      </c>
      <c r="F57" s="41" t="s">
        <v>91</v>
      </c>
      <c r="G57" s="41" t="s">
        <v>92</v>
      </c>
      <c r="H57" s="41"/>
      <c r="I57" s="41" t="s">
        <v>97</v>
      </c>
      <c r="J57" s="41"/>
      <c r="K57" s="41"/>
      <c r="L57" s="47"/>
      <c r="M57" s="41"/>
      <c r="N57" s="41"/>
      <c r="O57" s="41"/>
      <c r="P57" s="41"/>
      <c r="Q57" s="125"/>
    </row>
    <row r="58" spans="1:17">
      <c r="A58" s="452" t="s">
        <v>2177</v>
      </c>
      <c r="B58" s="397" t="s">
        <v>32</v>
      </c>
      <c r="C58" s="414"/>
      <c r="D58" s="42" t="s">
        <v>2147</v>
      </c>
      <c r="E58" s="42" t="s">
        <v>98</v>
      </c>
      <c r="F58" s="41" t="s">
        <v>91</v>
      </c>
      <c r="G58" s="41" t="s">
        <v>92</v>
      </c>
      <c r="H58" s="41"/>
      <c r="I58" s="41" t="s">
        <v>97</v>
      </c>
      <c r="J58" s="41"/>
      <c r="K58" s="41"/>
      <c r="L58" s="47"/>
      <c r="M58" s="41"/>
      <c r="N58" s="41"/>
      <c r="O58" s="41"/>
      <c r="P58" s="41"/>
      <c r="Q58" s="125"/>
    </row>
    <row r="59" spans="1:17">
      <c r="A59" s="452" t="s">
        <v>2178</v>
      </c>
      <c r="B59" s="397" t="s">
        <v>31</v>
      </c>
      <c r="C59" s="414"/>
      <c r="D59" s="42" t="s">
        <v>2147</v>
      </c>
      <c r="E59" s="42" t="s">
        <v>2179</v>
      </c>
      <c r="F59" s="41" t="s">
        <v>91</v>
      </c>
      <c r="G59" s="41" t="s">
        <v>92</v>
      </c>
      <c r="H59" s="41"/>
      <c r="I59" s="41" t="s">
        <v>97</v>
      </c>
      <c r="J59" s="41"/>
      <c r="K59" s="41"/>
      <c r="L59" s="47"/>
      <c r="M59" s="41"/>
      <c r="N59" s="41"/>
      <c r="O59" s="41"/>
      <c r="P59" s="41"/>
      <c r="Q59" s="125"/>
    </row>
    <row r="60" spans="1:17">
      <c r="A60" s="451" t="s">
        <v>2180</v>
      </c>
      <c r="B60" s="397" t="s">
        <v>30</v>
      </c>
      <c r="C60" s="414"/>
      <c r="D60" s="42" t="s">
        <v>2149</v>
      </c>
      <c r="E60" s="42"/>
      <c r="F60" s="41" t="s">
        <v>91</v>
      </c>
      <c r="G60" s="41" t="s">
        <v>92</v>
      </c>
      <c r="H60" s="41"/>
      <c r="I60" s="41" t="s">
        <v>97</v>
      </c>
      <c r="J60" s="41"/>
      <c r="K60" s="41"/>
      <c r="L60" s="47"/>
      <c r="M60" s="41"/>
      <c r="N60" s="41"/>
      <c r="O60" s="41"/>
      <c r="P60" s="41"/>
      <c r="Q60" s="125"/>
    </row>
    <row r="61" spans="1:17">
      <c r="A61" s="452" t="s">
        <v>2175</v>
      </c>
      <c r="B61" s="397" t="s">
        <v>29</v>
      </c>
      <c r="C61" s="414"/>
      <c r="D61" s="42" t="s">
        <v>2149</v>
      </c>
      <c r="E61" s="42" t="s">
        <v>2176</v>
      </c>
      <c r="F61" s="41" t="s">
        <v>91</v>
      </c>
      <c r="G61" s="41" t="s">
        <v>92</v>
      </c>
      <c r="H61" s="41"/>
      <c r="I61" s="41" t="s">
        <v>97</v>
      </c>
      <c r="J61" s="41"/>
      <c r="K61" s="41"/>
      <c r="L61" s="47"/>
      <c r="M61" s="41"/>
      <c r="N61" s="41"/>
      <c r="O61" s="41"/>
      <c r="P61" s="41"/>
      <c r="Q61" s="125"/>
    </row>
    <row r="62" spans="1:17">
      <c r="A62" s="452" t="s">
        <v>2177</v>
      </c>
      <c r="B62" s="397" t="s">
        <v>28</v>
      </c>
      <c r="C62" s="414"/>
      <c r="D62" s="42" t="s">
        <v>2149</v>
      </c>
      <c r="E62" s="42" t="s">
        <v>98</v>
      </c>
      <c r="F62" s="41" t="s">
        <v>91</v>
      </c>
      <c r="G62" s="41" t="s">
        <v>92</v>
      </c>
      <c r="H62" s="41"/>
      <c r="I62" s="41" t="s">
        <v>97</v>
      </c>
      <c r="J62" s="41"/>
      <c r="K62" s="41"/>
      <c r="L62" s="47"/>
      <c r="M62" s="41"/>
      <c r="N62" s="41"/>
      <c r="O62" s="41"/>
      <c r="P62" s="41"/>
      <c r="Q62" s="125"/>
    </row>
    <row r="63" spans="1:17">
      <c r="A63" s="452" t="s">
        <v>2178</v>
      </c>
      <c r="B63" s="397" t="s">
        <v>1</v>
      </c>
      <c r="C63" s="414"/>
      <c r="D63" s="42" t="s">
        <v>2149</v>
      </c>
      <c r="E63" s="42" t="s">
        <v>2179</v>
      </c>
      <c r="F63" s="41" t="s">
        <v>91</v>
      </c>
      <c r="G63" s="41" t="s">
        <v>92</v>
      </c>
      <c r="H63" s="41"/>
      <c r="I63" s="41" t="s">
        <v>97</v>
      </c>
      <c r="J63" s="41"/>
      <c r="K63" s="41"/>
      <c r="L63" s="47"/>
      <c r="M63" s="41"/>
      <c r="N63" s="41"/>
      <c r="O63" s="41"/>
      <c r="P63" s="41"/>
      <c r="Q63" s="125"/>
    </row>
    <row r="64" spans="1:17">
      <c r="A64" s="450" t="s">
        <v>2181</v>
      </c>
      <c r="B64" s="397" t="s">
        <v>0</v>
      </c>
      <c r="C64" s="414"/>
      <c r="D64" s="42" t="s">
        <v>2182</v>
      </c>
      <c r="E64" s="42"/>
      <c r="F64" s="41" t="s">
        <v>91</v>
      </c>
      <c r="G64" s="41" t="s">
        <v>92</v>
      </c>
      <c r="H64" s="41"/>
      <c r="I64" s="41" t="s">
        <v>97</v>
      </c>
      <c r="J64" s="41"/>
      <c r="K64" s="41"/>
      <c r="L64" s="47"/>
      <c r="M64" s="41"/>
      <c r="N64" s="41"/>
      <c r="O64" s="41"/>
      <c r="P64" s="41"/>
      <c r="Q64" s="125"/>
    </row>
    <row r="65" spans="1:17">
      <c r="A65" s="451" t="s">
        <v>2183</v>
      </c>
      <c r="B65" s="397" t="s">
        <v>27</v>
      </c>
      <c r="C65" s="414"/>
      <c r="D65" s="42" t="s">
        <v>1264</v>
      </c>
      <c r="E65" s="42"/>
      <c r="F65" s="41" t="s">
        <v>91</v>
      </c>
      <c r="G65" s="41" t="s">
        <v>92</v>
      </c>
      <c r="H65" s="41"/>
      <c r="I65" s="41" t="s">
        <v>97</v>
      </c>
      <c r="J65" s="41"/>
      <c r="K65" s="41"/>
      <c r="L65" s="47"/>
      <c r="M65" s="41"/>
      <c r="N65" s="41"/>
      <c r="O65" s="41"/>
      <c r="P65" s="41"/>
      <c r="Q65" s="125"/>
    </row>
    <row r="66" spans="1:17">
      <c r="A66" s="452" t="s">
        <v>2175</v>
      </c>
      <c r="B66" s="397" t="s">
        <v>26</v>
      </c>
      <c r="C66" s="414"/>
      <c r="D66" s="42" t="s">
        <v>1264</v>
      </c>
      <c r="E66" s="42" t="s">
        <v>2176</v>
      </c>
      <c r="F66" s="41" t="s">
        <v>91</v>
      </c>
      <c r="G66" s="41" t="s">
        <v>92</v>
      </c>
      <c r="H66" s="41"/>
      <c r="I66" s="41" t="s">
        <v>97</v>
      </c>
      <c r="J66" s="41"/>
      <c r="K66" s="41"/>
      <c r="L66" s="47"/>
      <c r="M66" s="41"/>
      <c r="N66" s="41"/>
      <c r="O66" s="41"/>
      <c r="P66" s="41"/>
      <c r="Q66" s="125"/>
    </row>
    <row r="67" spans="1:17">
      <c r="A67" s="452" t="s">
        <v>2177</v>
      </c>
      <c r="B67" s="397" t="s">
        <v>25</v>
      </c>
      <c r="C67" s="414"/>
      <c r="D67" s="42" t="s">
        <v>1264</v>
      </c>
      <c r="E67" s="42" t="s">
        <v>98</v>
      </c>
      <c r="F67" s="41" t="s">
        <v>91</v>
      </c>
      <c r="G67" s="41" t="s">
        <v>92</v>
      </c>
      <c r="H67" s="41"/>
      <c r="I67" s="41" t="s">
        <v>97</v>
      </c>
      <c r="J67" s="41"/>
      <c r="K67" s="41"/>
      <c r="L67" s="47"/>
      <c r="M67" s="41"/>
      <c r="N67" s="41"/>
      <c r="O67" s="41"/>
      <c r="P67" s="41"/>
      <c r="Q67" s="125"/>
    </row>
    <row r="68" spans="1:17">
      <c r="A68" s="452" t="s">
        <v>2178</v>
      </c>
      <c r="B68" s="397" t="s">
        <v>24</v>
      </c>
      <c r="C68" s="414"/>
      <c r="D68" s="42" t="s">
        <v>1264</v>
      </c>
      <c r="E68" s="42" t="s">
        <v>2179</v>
      </c>
      <c r="F68" s="41" t="s">
        <v>91</v>
      </c>
      <c r="G68" s="41" t="s">
        <v>92</v>
      </c>
      <c r="H68" s="41"/>
      <c r="I68" s="41" t="s">
        <v>97</v>
      </c>
      <c r="J68" s="41"/>
      <c r="K68" s="41"/>
      <c r="L68" s="47"/>
      <c r="M68" s="41"/>
      <c r="N68" s="41"/>
      <c r="O68" s="41"/>
      <c r="P68" s="41"/>
      <c r="Q68" s="125"/>
    </row>
    <row r="69" spans="1:17" ht="14.25" customHeight="1">
      <c r="A69" s="453" t="s">
        <v>2184</v>
      </c>
      <c r="B69" s="397" t="s">
        <v>23</v>
      </c>
      <c r="C69" s="414"/>
      <c r="D69" s="42" t="s">
        <v>2185</v>
      </c>
      <c r="E69" s="42"/>
      <c r="F69" s="41" t="s">
        <v>91</v>
      </c>
      <c r="G69" s="41" t="s">
        <v>92</v>
      </c>
      <c r="H69" s="41"/>
      <c r="I69" s="41" t="s">
        <v>97</v>
      </c>
      <c r="J69" s="41"/>
      <c r="K69" s="41"/>
      <c r="L69" s="47"/>
      <c r="M69" s="41"/>
      <c r="N69" s="41"/>
      <c r="O69" s="41"/>
      <c r="P69" s="41"/>
      <c r="Q69" s="125"/>
    </row>
    <row r="70" spans="1:17">
      <c r="A70" s="452" t="s">
        <v>2175</v>
      </c>
      <c r="B70" s="397" t="s">
        <v>22</v>
      </c>
      <c r="C70" s="414"/>
      <c r="D70" s="42" t="s">
        <v>2185</v>
      </c>
      <c r="E70" s="42" t="s">
        <v>2176</v>
      </c>
      <c r="F70" s="41" t="s">
        <v>91</v>
      </c>
      <c r="G70" s="41" t="s">
        <v>92</v>
      </c>
      <c r="H70" s="41"/>
      <c r="I70" s="41" t="s">
        <v>97</v>
      </c>
      <c r="J70" s="41"/>
      <c r="K70" s="41"/>
      <c r="L70" s="47"/>
      <c r="M70" s="41"/>
      <c r="N70" s="41"/>
      <c r="O70" s="41"/>
      <c r="P70" s="41"/>
      <c r="Q70" s="125"/>
    </row>
    <row r="71" spans="1:17">
      <c r="A71" s="452" t="s">
        <v>2177</v>
      </c>
      <c r="B71" s="397" t="s">
        <v>21</v>
      </c>
      <c r="C71" s="414"/>
      <c r="D71" s="42" t="s">
        <v>2185</v>
      </c>
      <c r="E71" s="42" t="s">
        <v>98</v>
      </c>
      <c r="F71" s="41" t="s">
        <v>91</v>
      </c>
      <c r="G71" s="41" t="s">
        <v>92</v>
      </c>
      <c r="H71" s="41"/>
      <c r="I71" s="41" t="s">
        <v>97</v>
      </c>
      <c r="J71" s="41"/>
      <c r="K71" s="41"/>
      <c r="L71" s="47"/>
      <c r="M71" s="41"/>
      <c r="N71" s="41"/>
      <c r="O71" s="41"/>
      <c r="P71" s="41"/>
      <c r="Q71" s="125"/>
    </row>
    <row r="72" spans="1:17">
      <c r="A72" s="452" t="s">
        <v>2178</v>
      </c>
      <c r="B72" s="397" t="s">
        <v>20</v>
      </c>
      <c r="C72" s="414"/>
      <c r="D72" s="42" t="s">
        <v>2185</v>
      </c>
      <c r="E72" s="42" t="s">
        <v>2179</v>
      </c>
      <c r="F72" s="41" t="s">
        <v>91</v>
      </c>
      <c r="G72" s="41" t="s">
        <v>92</v>
      </c>
      <c r="H72" s="41"/>
      <c r="I72" s="41" t="s">
        <v>97</v>
      </c>
      <c r="J72" s="41"/>
      <c r="K72" s="41"/>
      <c r="L72" s="47"/>
      <c r="M72" s="41"/>
      <c r="N72" s="41"/>
      <c r="O72" s="41"/>
      <c r="P72" s="41"/>
      <c r="Q72" s="125"/>
    </row>
    <row r="73" spans="1:17">
      <c r="A73" s="450" t="s">
        <v>2186</v>
      </c>
      <c r="B73" s="397" t="s">
        <v>19</v>
      </c>
      <c r="C73" s="414"/>
      <c r="D73" s="42" t="s">
        <v>1258</v>
      </c>
      <c r="E73" s="42"/>
      <c r="F73" s="41" t="s">
        <v>91</v>
      </c>
      <c r="G73" s="41" t="s">
        <v>92</v>
      </c>
      <c r="H73" s="41"/>
      <c r="I73" s="41" t="s">
        <v>97</v>
      </c>
      <c r="J73" s="41"/>
      <c r="K73" s="41"/>
      <c r="L73" s="47"/>
      <c r="M73" s="41"/>
      <c r="N73" s="41"/>
      <c r="O73" s="41"/>
      <c r="P73" s="41"/>
      <c r="Q73" s="125"/>
    </row>
    <row r="74" spans="1:17">
      <c r="A74" s="419" t="s">
        <v>2175</v>
      </c>
      <c r="B74" s="397" t="s">
        <v>18</v>
      </c>
      <c r="C74" s="414"/>
      <c r="D74" s="42" t="s">
        <v>1258</v>
      </c>
      <c r="E74" s="42" t="s">
        <v>2176</v>
      </c>
      <c r="F74" s="41" t="s">
        <v>91</v>
      </c>
      <c r="G74" s="41" t="s">
        <v>92</v>
      </c>
      <c r="H74" s="41"/>
      <c r="I74" s="41" t="s">
        <v>97</v>
      </c>
      <c r="J74" s="41"/>
      <c r="K74" s="41"/>
      <c r="L74" s="47"/>
      <c r="M74" s="41"/>
      <c r="N74" s="41"/>
      <c r="O74" s="41"/>
      <c r="P74" s="41"/>
      <c r="Q74" s="125"/>
    </row>
    <row r="75" spans="1:17">
      <c r="A75" s="419" t="s">
        <v>2177</v>
      </c>
      <c r="B75" s="397" t="s">
        <v>77</v>
      </c>
      <c r="C75" s="414"/>
      <c r="D75" s="42" t="s">
        <v>1258</v>
      </c>
      <c r="E75" s="42" t="s">
        <v>98</v>
      </c>
      <c r="F75" s="41" t="s">
        <v>91</v>
      </c>
      <c r="G75" s="41" t="s">
        <v>92</v>
      </c>
      <c r="H75" s="41"/>
      <c r="I75" s="41" t="s">
        <v>97</v>
      </c>
      <c r="J75" s="41"/>
      <c r="K75" s="41"/>
      <c r="L75" s="47"/>
      <c r="M75" s="41"/>
      <c r="N75" s="41"/>
      <c r="O75" s="41"/>
      <c r="P75" s="41"/>
      <c r="Q75" s="125"/>
    </row>
    <row r="76" spans="1:17">
      <c r="A76" s="419" t="s">
        <v>2178</v>
      </c>
      <c r="B76" s="397" t="s">
        <v>76</v>
      </c>
      <c r="C76" s="414"/>
      <c r="D76" s="42" t="s">
        <v>1258</v>
      </c>
      <c r="E76" s="42" t="s">
        <v>2179</v>
      </c>
      <c r="F76" s="41" t="s">
        <v>91</v>
      </c>
      <c r="G76" s="41" t="s">
        <v>92</v>
      </c>
      <c r="H76" s="41"/>
      <c r="I76" s="41" t="s">
        <v>97</v>
      </c>
      <c r="J76" s="41"/>
      <c r="K76" s="41"/>
      <c r="L76" s="47"/>
      <c r="M76" s="41"/>
      <c r="N76" s="41"/>
      <c r="O76" s="41"/>
      <c r="P76" s="41"/>
      <c r="Q76" s="125"/>
    </row>
    <row r="77" spans="1:17">
      <c r="A77" s="413" t="s">
        <v>2187</v>
      </c>
      <c r="B77" s="397" t="s">
        <v>75</v>
      </c>
      <c r="C77" s="38"/>
      <c r="D77" s="42"/>
      <c r="E77" s="35"/>
      <c r="F77" s="41" t="s">
        <v>91</v>
      </c>
      <c r="G77" s="41" t="s">
        <v>92</v>
      </c>
      <c r="H77" s="41"/>
      <c r="I77" s="41" t="s">
        <v>2188</v>
      </c>
      <c r="J77" s="41"/>
      <c r="K77" s="41"/>
      <c r="L77" s="41"/>
      <c r="M77" s="41"/>
      <c r="N77" s="41"/>
      <c r="O77" s="41"/>
      <c r="P77" s="41"/>
      <c r="Q77" s="125"/>
    </row>
    <row r="78" spans="1:17">
      <c r="A78" s="413" t="s">
        <v>1142</v>
      </c>
      <c r="B78" s="397" t="s">
        <v>74</v>
      </c>
      <c r="C78" s="414"/>
      <c r="D78" s="42"/>
      <c r="E78" s="35"/>
      <c r="F78" s="41" t="s">
        <v>91</v>
      </c>
      <c r="G78" s="41" t="s">
        <v>92</v>
      </c>
      <c r="H78" s="41"/>
      <c r="I78" s="41" t="s">
        <v>1150</v>
      </c>
      <c r="J78" s="41"/>
      <c r="K78" s="41"/>
      <c r="L78" s="41"/>
      <c r="M78" s="41"/>
      <c r="N78" s="41"/>
      <c r="O78" s="41"/>
      <c r="P78" s="41"/>
      <c r="Q78" s="125"/>
    </row>
    <row r="79" spans="1:17">
      <c r="A79" s="413" t="s">
        <v>2189</v>
      </c>
      <c r="B79" s="397" t="s">
        <v>17</v>
      </c>
      <c r="C79" s="414"/>
      <c r="D79" s="42"/>
      <c r="E79" s="35"/>
      <c r="F79" s="41" t="s">
        <v>91</v>
      </c>
      <c r="G79" s="41" t="s">
        <v>92</v>
      </c>
      <c r="H79" s="41"/>
      <c r="I79" s="41" t="s">
        <v>2190</v>
      </c>
      <c r="J79" s="41"/>
      <c r="K79" s="41"/>
      <c r="L79" s="41"/>
      <c r="M79" s="41"/>
      <c r="N79" s="41"/>
      <c r="O79" s="41"/>
      <c r="P79" s="41"/>
      <c r="Q79" s="125"/>
    </row>
    <row r="80" spans="1:17">
      <c r="A80" s="413" t="s">
        <v>2191</v>
      </c>
      <c r="B80" s="397" t="s">
        <v>16</v>
      </c>
      <c r="C80" s="414"/>
      <c r="D80" s="42"/>
      <c r="E80" s="35"/>
      <c r="F80" s="41" t="s">
        <v>91</v>
      </c>
      <c r="G80" s="41" t="s">
        <v>92</v>
      </c>
      <c r="H80" s="41"/>
      <c r="I80" s="41" t="s">
        <v>2192</v>
      </c>
      <c r="J80" s="41"/>
      <c r="K80" s="41"/>
      <c r="L80" s="41"/>
      <c r="M80" s="41"/>
      <c r="N80" s="41"/>
      <c r="O80" s="41"/>
      <c r="P80" s="41"/>
      <c r="Q80" s="125"/>
    </row>
    <row r="81" spans="1:21" s="35" customFormat="1">
      <c r="A81" s="413" t="s">
        <v>2193</v>
      </c>
      <c r="B81" s="397" t="s">
        <v>15</v>
      </c>
      <c r="C81" s="414"/>
      <c r="D81" s="42"/>
      <c r="F81" s="41" t="s">
        <v>91</v>
      </c>
      <c r="G81" s="41" t="s">
        <v>92</v>
      </c>
      <c r="H81" s="41"/>
      <c r="I81" s="41" t="s">
        <v>1138</v>
      </c>
      <c r="J81" s="41" t="s">
        <v>93</v>
      </c>
      <c r="K81" s="41"/>
      <c r="L81" s="41"/>
      <c r="M81" s="41"/>
      <c r="N81" s="41"/>
      <c r="O81" s="41"/>
      <c r="P81" s="41"/>
      <c r="Q81" s="42"/>
    </row>
    <row r="82" spans="1:21">
      <c r="A82" s="413" t="s">
        <v>2194</v>
      </c>
      <c r="B82" s="397" t="s">
        <v>14</v>
      </c>
      <c r="C82" s="414"/>
      <c r="D82" s="42"/>
      <c r="E82" s="35"/>
      <c r="F82" s="41" t="s">
        <v>91</v>
      </c>
      <c r="G82" s="41" t="s">
        <v>92</v>
      </c>
      <c r="H82" s="41"/>
      <c r="I82" s="41" t="s">
        <v>784</v>
      </c>
      <c r="J82" s="41"/>
      <c r="K82" s="41"/>
      <c r="L82" s="41"/>
      <c r="M82" s="41"/>
      <c r="N82" s="41"/>
      <c r="O82" s="41"/>
      <c r="P82" s="41"/>
      <c r="Q82" s="125"/>
    </row>
    <row r="83" spans="1:21">
      <c r="A83" s="413" t="s">
        <v>96</v>
      </c>
      <c r="B83" s="397" t="s">
        <v>73</v>
      </c>
      <c r="C83" s="414"/>
      <c r="D83" s="42"/>
      <c r="E83" s="35"/>
      <c r="F83" s="41" t="s">
        <v>91</v>
      </c>
      <c r="G83" s="41" t="s">
        <v>92</v>
      </c>
      <c r="H83" s="41"/>
      <c r="I83" s="41" t="s">
        <v>1136</v>
      </c>
      <c r="J83" s="41"/>
      <c r="K83" s="41"/>
      <c r="L83" s="41"/>
      <c r="M83" s="41"/>
      <c r="N83" s="41"/>
      <c r="O83" s="41"/>
      <c r="P83" s="41"/>
      <c r="Q83" s="125"/>
    </row>
    <row r="84" spans="1:21">
      <c r="A84" s="413" t="s">
        <v>2195</v>
      </c>
      <c r="B84" s="397" t="s">
        <v>95</v>
      </c>
      <c r="C84" s="414"/>
      <c r="D84" s="42"/>
      <c r="E84" s="35"/>
      <c r="F84" s="41" t="s">
        <v>91</v>
      </c>
      <c r="G84" s="41" t="s">
        <v>92</v>
      </c>
      <c r="H84" s="41"/>
      <c r="I84" s="41" t="s">
        <v>2196</v>
      </c>
      <c r="J84" s="41"/>
      <c r="K84" s="47"/>
      <c r="L84" s="41"/>
      <c r="M84" s="41"/>
      <c r="N84" s="41"/>
      <c r="O84" s="41"/>
      <c r="P84" s="41"/>
      <c r="Q84" s="125"/>
    </row>
    <row r="85" spans="1:21">
      <c r="A85" s="432" t="s">
        <v>2197</v>
      </c>
      <c r="B85" s="397" t="s">
        <v>94</v>
      </c>
      <c r="C85" s="414"/>
      <c r="D85" s="42"/>
      <c r="E85" s="35"/>
      <c r="F85" s="41" t="s">
        <v>91</v>
      </c>
      <c r="G85" s="41" t="s">
        <v>92</v>
      </c>
      <c r="H85" s="41"/>
      <c r="I85" s="41" t="s">
        <v>2198</v>
      </c>
      <c r="J85" s="41"/>
      <c r="K85" s="47"/>
      <c r="L85" s="41"/>
      <c r="M85" s="41"/>
      <c r="N85" s="41"/>
      <c r="O85" s="41"/>
      <c r="P85" s="41"/>
      <c r="Q85" s="125"/>
    </row>
    <row r="86" spans="1:21">
      <c r="A86" s="413" t="s">
        <v>2199</v>
      </c>
      <c r="B86" s="397" t="s">
        <v>888</v>
      </c>
      <c r="C86" s="414"/>
      <c r="D86" s="42"/>
      <c r="E86" s="35"/>
      <c r="F86" s="41" t="s">
        <v>91</v>
      </c>
      <c r="G86" s="41" t="s">
        <v>92</v>
      </c>
      <c r="H86" s="41"/>
      <c r="I86" s="41" t="s">
        <v>2200</v>
      </c>
      <c r="J86" s="41"/>
      <c r="K86" s="41"/>
      <c r="L86" s="41"/>
      <c r="M86" s="41"/>
      <c r="N86" s="41"/>
      <c r="O86" s="41"/>
      <c r="P86" s="41"/>
      <c r="Q86" s="125"/>
    </row>
    <row r="87" spans="1:21">
      <c r="A87" s="413" t="s">
        <v>2201</v>
      </c>
      <c r="B87" s="397" t="s">
        <v>889</v>
      </c>
      <c r="C87" s="414"/>
      <c r="D87" s="42"/>
      <c r="E87" s="35"/>
      <c r="F87" s="41" t="s">
        <v>91</v>
      </c>
      <c r="G87" s="41" t="s">
        <v>92</v>
      </c>
      <c r="H87" s="41"/>
      <c r="I87" s="41" t="s">
        <v>2202</v>
      </c>
      <c r="J87" s="41" t="s">
        <v>93</v>
      </c>
      <c r="K87" s="41"/>
      <c r="L87" s="41"/>
      <c r="M87" s="41"/>
      <c r="N87" s="41"/>
      <c r="O87" s="41"/>
      <c r="P87" s="41"/>
      <c r="Q87" s="42"/>
      <c r="R87" s="35"/>
      <c r="T87" s="35"/>
      <c r="U87" s="35"/>
    </row>
    <row r="88" spans="1:21">
      <c r="A88" s="413" t="s">
        <v>2203</v>
      </c>
      <c r="B88" s="397" t="s">
        <v>890</v>
      </c>
      <c r="C88" s="414"/>
      <c r="D88" s="42"/>
      <c r="E88" s="35"/>
      <c r="F88" s="41" t="s">
        <v>91</v>
      </c>
      <c r="G88" s="41" t="s">
        <v>92</v>
      </c>
      <c r="H88" s="41"/>
      <c r="I88" s="41" t="s">
        <v>2204</v>
      </c>
      <c r="J88" s="41"/>
      <c r="K88" s="41"/>
      <c r="L88" s="41"/>
      <c r="M88" s="41"/>
      <c r="N88" s="41"/>
      <c r="O88" s="41"/>
      <c r="P88" s="41"/>
      <c r="Q88" s="42"/>
      <c r="R88" s="35"/>
      <c r="T88" s="35"/>
      <c r="U88" s="35"/>
    </row>
    <row r="89" spans="1:21" s="427" customFormat="1">
      <c r="A89" s="413" t="s">
        <v>1367</v>
      </c>
      <c r="B89" s="397" t="s">
        <v>891</v>
      </c>
      <c r="C89" s="414"/>
      <c r="D89" s="42"/>
      <c r="E89" s="35"/>
      <c r="F89" s="41" t="s">
        <v>91</v>
      </c>
      <c r="G89" s="41" t="s">
        <v>92</v>
      </c>
      <c r="H89" s="41"/>
      <c r="I89" s="41" t="s">
        <v>2205</v>
      </c>
      <c r="J89" s="41"/>
      <c r="K89" s="41"/>
      <c r="L89" s="41"/>
      <c r="M89" s="41"/>
      <c r="N89" s="41"/>
      <c r="O89" s="41"/>
      <c r="P89" s="41"/>
      <c r="Q89" s="42"/>
      <c r="R89" s="35"/>
      <c r="T89" s="35"/>
      <c r="U89" s="35"/>
    </row>
    <row r="90" spans="1:21">
      <c r="A90" s="419" t="s">
        <v>2206</v>
      </c>
      <c r="B90" s="397" t="s">
        <v>892</v>
      </c>
      <c r="C90" s="414"/>
      <c r="D90" s="42"/>
      <c r="E90" s="35"/>
      <c r="F90" s="41" t="s">
        <v>91</v>
      </c>
      <c r="G90" s="41" t="s">
        <v>92</v>
      </c>
      <c r="H90" s="41" t="s">
        <v>2207</v>
      </c>
      <c r="I90" s="41" t="s">
        <v>2205</v>
      </c>
      <c r="J90" s="41"/>
      <c r="K90" s="47"/>
      <c r="L90" s="41"/>
      <c r="M90" s="41"/>
      <c r="N90" s="41"/>
      <c r="O90" s="41"/>
      <c r="P90" s="41"/>
      <c r="Q90" s="42"/>
      <c r="R90" s="35"/>
      <c r="U90" s="35"/>
    </row>
    <row r="91" spans="1:21">
      <c r="A91" s="419" t="s">
        <v>2208</v>
      </c>
      <c r="B91" s="397" t="s">
        <v>893</v>
      </c>
      <c r="C91" s="414"/>
      <c r="D91" s="42"/>
      <c r="E91" s="35"/>
      <c r="F91" s="41" t="s">
        <v>91</v>
      </c>
      <c r="G91" s="41" t="s">
        <v>92</v>
      </c>
      <c r="H91" s="41" t="s">
        <v>1340</v>
      </c>
      <c r="I91" s="41" t="s">
        <v>2205</v>
      </c>
      <c r="J91" s="41"/>
      <c r="K91" s="47"/>
      <c r="L91" s="41"/>
      <c r="M91" s="41"/>
      <c r="N91" s="41"/>
      <c r="O91" s="41"/>
      <c r="P91" s="41"/>
      <c r="Q91" s="42"/>
      <c r="R91" s="35"/>
      <c r="U91" s="35"/>
    </row>
    <row r="92" spans="1:21">
      <c r="A92" s="413" t="s">
        <v>2209</v>
      </c>
      <c r="B92" s="397" t="s">
        <v>894</v>
      </c>
      <c r="C92" s="414"/>
      <c r="D92" s="42"/>
      <c r="E92" s="35"/>
      <c r="F92" s="41" t="s">
        <v>91</v>
      </c>
      <c r="G92" s="41" t="s">
        <v>92</v>
      </c>
      <c r="H92" s="41"/>
      <c r="I92" s="41" t="s">
        <v>2210</v>
      </c>
      <c r="J92" s="41"/>
      <c r="K92" s="41"/>
      <c r="L92" s="41"/>
      <c r="M92" s="41"/>
      <c r="N92" s="41"/>
      <c r="O92" s="41"/>
      <c r="P92" s="41"/>
      <c r="Q92" s="42"/>
      <c r="R92" s="35"/>
      <c r="T92" s="35"/>
      <c r="U92" s="35"/>
    </row>
    <row r="93" spans="1:21">
      <c r="A93" s="433" t="s">
        <v>2211</v>
      </c>
      <c r="B93" s="434" t="s">
        <v>896</v>
      </c>
      <c r="C93" s="414"/>
      <c r="D93" s="42"/>
      <c r="E93" s="35"/>
      <c r="F93" s="41" t="s">
        <v>91</v>
      </c>
      <c r="G93" s="41" t="s">
        <v>92</v>
      </c>
      <c r="H93" s="41"/>
      <c r="I93" s="41"/>
      <c r="J93" s="41"/>
      <c r="K93" s="41"/>
      <c r="L93" s="41"/>
      <c r="M93" s="41"/>
      <c r="N93" s="41"/>
      <c r="O93" s="41"/>
      <c r="P93" s="41"/>
      <c r="Q93" s="42"/>
      <c r="R93" s="35"/>
      <c r="T93" s="35"/>
      <c r="U93" s="35"/>
    </row>
    <row r="94" spans="1:21">
      <c r="A94" s="444" t="s">
        <v>1404</v>
      </c>
      <c r="B94" s="434" t="s">
        <v>905</v>
      </c>
      <c r="C94" s="414"/>
      <c r="D94" s="42"/>
      <c r="E94" s="35"/>
      <c r="F94" s="41" t="s">
        <v>91</v>
      </c>
      <c r="G94" s="41" t="s">
        <v>1405</v>
      </c>
      <c r="H94" s="41"/>
      <c r="I94" s="41"/>
      <c r="J94" s="41"/>
      <c r="K94" s="41"/>
      <c r="L94" s="41"/>
      <c r="M94" s="41"/>
      <c r="N94" s="41"/>
      <c r="O94" s="41"/>
      <c r="P94" s="41"/>
      <c r="Q94" s="125"/>
    </row>
    <row r="95" spans="1:21">
      <c r="A95" s="35"/>
      <c r="B95" s="35"/>
      <c r="C95" s="35" t="s">
        <v>90</v>
      </c>
      <c r="E95" s="35"/>
      <c r="F95" s="35"/>
      <c r="H95" s="266"/>
      <c r="I95" s="266"/>
    </row>
    <row r="96" spans="1:21">
      <c r="A96" s="266"/>
      <c r="B96" s="266"/>
      <c r="C96" s="266"/>
      <c r="H96" s="266"/>
      <c r="I96" s="266"/>
    </row>
    <row r="98" spans="2:2">
      <c r="B98" s="427"/>
    </row>
    <row r="99" spans="2:2">
      <c r="B99" s="427"/>
    </row>
    <row r="100" spans="2:2">
      <c r="B100" s="427"/>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dimension ref="A1:R95"/>
  <sheetViews>
    <sheetView showGridLines="0" zoomScale="80" zoomScaleNormal="80" workbookViewId="0"/>
  </sheetViews>
  <sheetFormatPr defaultColWidth="11.44140625" defaultRowHeight="14.4"/>
  <cols>
    <col min="1" max="1" width="76.44140625" style="124" bestFit="1" customWidth="1"/>
    <col min="2" max="2" width="6.5546875" style="124" bestFit="1" customWidth="1"/>
    <col min="3" max="3" width="15.44140625" style="124" bestFit="1" customWidth="1"/>
    <col min="4" max="4" width="21" style="124" bestFit="1" customWidth="1"/>
    <col min="5" max="5" width="63.44140625" style="124" customWidth="1"/>
    <col min="6" max="6" width="23.44140625" style="124" bestFit="1" customWidth="1"/>
    <col min="7" max="7" width="16.44140625" style="124" bestFit="1" customWidth="1"/>
    <col min="8" max="8" width="31.6640625" style="124" bestFit="1" customWidth="1"/>
    <col min="9" max="9" width="11.44140625" style="124" customWidth="1"/>
    <col min="10" max="10" width="72" style="124" customWidth="1"/>
    <col min="11" max="11" width="83" style="124" customWidth="1"/>
    <col min="12" max="12" width="9.6640625" style="124" bestFit="1" customWidth="1"/>
    <col min="13" max="14" width="11.44140625" style="124" customWidth="1"/>
    <col min="15" max="16384" width="11.44140625" style="124"/>
  </cols>
  <sheetData>
    <row r="1" spans="1:17">
      <c r="A1" s="1" t="s">
        <v>2214</v>
      </c>
      <c r="B1" s="1"/>
    </row>
    <row r="2" spans="1:17">
      <c r="A2" s="165" t="s">
        <v>1477</v>
      </c>
      <c r="B2" s="1"/>
    </row>
    <row r="3" spans="1:17">
      <c r="A3" s="165"/>
      <c r="B3" s="1"/>
    </row>
    <row r="4" spans="1:17">
      <c r="A4" s="1" t="s">
        <v>2215</v>
      </c>
      <c r="B4" s="1"/>
    </row>
    <row r="5" spans="1:17">
      <c r="B5" s="1"/>
    </row>
    <row r="6" spans="1:17">
      <c r="A6" s="165" t="s">
        <v>1477</v>
      </c>
      <c r="B6" s="165"/>
      <c r="C6" s="55"/>
      <c r="D6" s="55"/>
      <c r="E6" s="55"/>
      <c r="F6" s="55"/>
      <c r="G6" s="266"/>
    </row>
    <row r="7" spans="1:17">
      <c r="A7" s="165"/>
      <c r="B7" s="165"/>
      <c r="C7" s="55"/>
      <c r="D7" s="55"/>
      <c r="E7" s="55"/>
      <c r="F7" s="55"/>
      <c r="G7" s="266"/>
    </row>
    <row r="8" spans="1:17" ht="28.8">
      <c r="A8" s="53"/>
      <c r="B8" s="53"/>
      <c r="C8" s="409" t="s">
        <v>2093</v>
      </c>
      <c r="D8" s="410" t="s">
        <v>2216</v>
      </c>
    </row>
    <row r="9" spans="1:17">
      <c r="A9" s="53"/>
      <c r="B9" s="53"/>
      <c r="C9" s="409" t="s">
        <v>13</v>
      </c>
      <c r="D9" s="410" t="s">
        <v>89</v>
      </c>
    </row>
    <row r="10" spans="1:17">
      <c r="A10" s="411" t="s">
        <v>106</v>
      </c>
      <c r="B10" s="397"/>
      <c r="C10" s="38"/>
      <c r="D10" s="38"/>
      <c r="E10" s="412"/>
      <c r="H10" s="47"/>
    </row>
    <row r="11" spans="1:17">
      <c r="A11" s="413" t="s">
        <v>2095</v>
      </c>
      <c r="B11" s="397" t="s">
        <v>12</v>
      </c>
      <c r="C11" s="38"/>
      <c r="D11" s="414"/>
      <c r="E11" s="42"/>
      <c r="F11" s="35"/>
      <c r="G11" s="41" t="s">
        <v>91</v>
      </c>
      <c r="H11" s="41" t="s">
        <v>100</v>
      </c>
      <c r="I11" s="41"/>
      <c r="J11" s="41" t="s">
        <v>2096</v>
      </c>
      <c r="K11" s="41" t="s">
        <v>340</v>
      </c>
      <c r="L11" s="41"/>
      <c r="M11" s="41"/>
      <c r="N11" s="41"/>
      <c r="O11" s="41"/>
      <c r="P11" s="47"/>
      <c r="Q11" s="47"/>
    </row>
    <row r="12" spans="1:17">
      <c r="A12" s="413" t="s">
        <v>2097</v>
      </c>
      <c r="B12" s="397" t="s">
        <v>72</v>
      </c>
      <c r="C12" s="38"/>
      <c r="D12" s="414"/>
      <c r="E12" s="42"/>
      <c r="F12" s="35"/>
      <c r="G12" s="41" t="s">
        <v>91</v>
      </c>
      <c r="H12" s="41" t="s">
        <v>100</v>
      </c>
      <c r="I12" s="41"/>
      <c r="J12" s="41" t="s">
        <v>2098</v>
      </c>
      <c r="K12" s="41" t="s">
        <v>340</v>
      </c>
      <c r="L12" s="41"/>
      <c r="M12" s="41"/>
      <c r="N12" s="41"/>
      <c r="O12" s="41"/>
      <c r="P12" s="47"/>
      <c r="Q12" s="47"/>
    </row>
    <row r="13" spans="1:17">
      <c r="A13" s="413" t="s">
        <v>2099</v>
      </c>
      <c r="B13" s="397" t="s">
        <v>11</v>
      </c>
      <c r="C13" s="415"/>
      <c r="D13" s="414"/>
      <c r="E13" s="42"/>
      <c r="F13" s="35"/>
      <c r="G13" s="41" t="s">
        <v>91</v>
      </c>
      <c r="H13" s="41" t="s">
        <v>100</v>
      </c>
      <c r="I13" s="41"/>
      <c r="J13" s="41" t="s">
        <v>2100</v>
      </c>
      <c r="K13" s="41" t="s">
        <v>340</v>
      </c>
      <c r="L13" s="41"/>
      <c r="M13" s="41"/>
      <c r="N13" s="41"/>
      <c r="O13" s="41"/>
      <c r="P13" s="47"/>
      <c r="Q13" s="47"/>
    </row>
    <row r="14" spans="1:17">
      <c r="A14" s="413" t="s">
        <v>2101</v>
      </c>
      <c r="B14" s="397" t="s">
        <v>71</v>
      </c>
      <c r="C14" s="415"/>
      <c r="D14" s="416"/>
      <c r="E14" s="42"/>
      <c r="F14" s="35"/>
      <c r="G14" s="41" t="s">
        <v>91</v>
      </c>
      <c r="H14" s="41" t="s">
        <v>100</v>
      </c>
      <c r="I14" s="41"/>
      <c r="J14" s="41" t="s">
        <v>778</v>
      </c>
      <c r="K14" s="41" t="s">
        <v>340</v>
      </c>
      <c r="L14" s="41"/>
      <c r="M14" s="41"/>
      <c r="N14" s="41"/>
      <c r="O14" s="41"/>
      <c r="P14" s="47"/>
      <c r="Q14" s="47"/>
    </row>
    <row r="15" spans="1:17">
      <c r="A15" s="413" t="s">
        <v>2102</v>
      </c>
      <c r="B15" s="397" t="s">
        <v>70</v>
      </c>
      <c r="C15" s="415"/>
      <c r="D15" s="414"/>
      <c r="E15" s="42"/>
      <c r="F15" s="35"/>
      <c r="G15" s="41" t="s">
        <v>91</v>
      </c>
      <c r="H15" s="41" t="s">
        <v>100</v>
      </c>
      <c r="I15" s="41"/>
      <c r="J15" s="41" t="s">
        <v>2103</v>
      </c>
      <c r="K15" s="41" t="s">
        <v>340</v>
      </c>
      <c r="L15" s="41"/>
      <c r="M15" s="41"/>
      <c r="N15" s="41"/>
      <c r="O15" s="41"/>
      <c r="P15" s="47"/>
      <c r="Q15" s="47"/>
    </row>
    <row r="16" spans="1:17">
      <c r="A16" s="413" t="s">
        <v>2104</v>
      </c>
      <c r="B16" s="397" t="s">
        <v>69</v>
      </c>
      <c r="C16" s="415"/>
      <c r="D16" s="417"/>
      <c r="E16" s="42"/>
      <c r="F16" s="35"/>
      <c r="G16" s="41" t="s">
        <v>91</v>
      </c>
      <c r="H16" s="41" t="s">
        <v>100</v>
      </c>
      <c r="I16" s="41"/>
      <c r="J16" s="41" t="s">
        <v>2105</v>
      </c>
      <c r="K16" s="41" t="s">
        <v>2106</v>
      </c>
      <c r="L16" s="41"/>
      <c r="M16" s="41"/>
      <c r="N16" s="41"/>
      <c r="O16" s="41"/>
      <c r="P16" s="47"/>
      <c r="Q16" s="47"/>
    </row>
    <row r="17" spans="1:17" s="35" customFormat="1">
      <c r="A17" s="418" t="s">
        <v>2107</v>
      </c>
      <c r="B17" s="397" t="s">
        <v>68</v>
      </c>
      <c r="C17" s="415"/>
      <c r="D17" s="414"/>
      <c r="E17" s="42" t="s">
        <v>104</v>
      </c>
      <c r="G17" s="41" t="s">
        <v>91</v>
      </c>
      <c r="H17" s="41" t="s">
        <v>100</v>
      </c>
      <c r="I17" s="41"/>
      <c r="J17" s="41" t="s">
        <v>2108</v>
      </c>
      <c r="K17" s="41" t="s">
        <v>1292</v>
      </c>
      <c r="L17" s="41"/>
      <c r="M17" s="41"/>
      <c r="N17" s="41"/>
      <c r="O17" s="41"/>
      <c r="P17" s="47"/>
      <c r="Q17" s="47"/>
    </row>
    <row r="18" spans="1:17">
      <c r="A18" s="419" t="s">
        <v>2109</v>
      </c>
      <c r="B18" s="397" t="s">
        <v>67</v>
      </c>
      <c r="C18" s="415"/>
      <c r="D18" s="417"/>
      <c r="E18" s="42" t="s">
        <v>104</v>
      </c>
      <c r="F18" s="35"/>
      <c r="G18" s="41" t="s">
        <v>91</v>
      </c>
      <c r="H18" s="41" t="s">
        <v>100</v>
      </c>
      <c r="I18" s="41"/>
      <c r="J18" s="41" t="s">
        <v>2105</v>
      </c>
      <c r="K18" s="41" t="s">
        <v>1292</v>
      </c>
      <c r="L18" s="41"/>
      <c r="M18" s="41"/>
      <c r="N18" s="41"/>
      <c r="O18" s="41"/>
      <c r="P18" s="47"/>
      <c r="Q18" s="47"/>
    </row>
    <row r="19" spans="1:17">
      <c r="A19" s="419" t="s">
        <v>2110</v>
      </c>
      <c r="B19" s="397" t="s">
        <v>66</v>
      </c>
      <c r="C19" s="415"/>
      <c r="D19" s="414"/>
      <c r="E19" s="42" t="s">
        <v>104</v>
      </c>
      <c r="F19" s="35"/>
      <c r="G19" s="41" t="s">
        <v>91</v>
      </c>
      <c r="H19" s="41" t="s">
        <v>100</v>
      </c>
      <c r="I19" s="41"/>
      <c r="J19" s="41" t="s">
        <v>2111</v>
      </c>
      <c r="K19" s="41" t="s">
        <v>1292</v>
      </c>
      <c r="L19" s="41"/>
      <c r="M19" s="41"/>
      <c r="N19" s="41"/>
      <c r="O19" s="41"/>
      <c r="P19" s="47"/>
      <c r="Q19" s="47"/>
    </row>
    <row r="20" spans="1:17" ht="15" thickBot="1">
      <c r="A20" s="419" t="s">
        <v>2112</v>
      </c>
      <c r="B20" s="397" t="s">
        <v>10</v>
      </c>
      <c r="C20" s="415"/>
      <c r="D20" s="420"/>
      <c r="E20" s="42" t="s">
        <v>104</v>
      </c>
      <c r="F20" s="35"/>
      <c r="G20" s="41" t="s">
        <v>91</v>
      </c>
      <c r="H20" s="41" t="s">
        <v>100</v>
      </c>
      <c r="I20" s="41"/>
      <c r="J20" s="41" t="s">
        <v>2113</v>
      </c>
      <c r="K20" s="41" t="s">
        <v>1292</v>
      </c>
      <c r="L20" s="316"/>
      <c r="M20" s="41"/>
      <c r="N20" s="41"/>
      <c r="O20" s="41"/>
      <c r="P20" s="47"/>
      <c r="Q20" s="47"/>
    </row>
    <row r="21" spans="1:17">
      <c r="A21" s="421" t="s">
        <v>2114</v>
      </c>
      <c r="B21" s="397" t="s">
        <v>9</v>
      </c>
      <c r="C21" s="415"/>
      <c r="D21" s="422"/>
      <c r="E21" s="42" t="s">
        <v>104</v>
      </c>
      <c r="F21" s="35"/>
      <c r="G21" s="41" t="s">
        <v>91</v>
      </c>
      <c r="H21" s="41" t="s">
        <v>100</v>
      </c>
      <c r="I21" s="41"/>
      <c r="J21" s="41" t="s">
        <v>2115</v>
      </c>
      <c r="K21" s="41" t="s">
        <v>1292</v>
      </c>
      <c r="L21" s="316"/>
      <c r="M21" s="41"/>
      <c r="N21" s="41"/>
      <c r="O21" s="41"/>
      <c r="P21" s="47"/>
      <c r="Q21" s="47"/>
    </row>
    <row r="22" spans="1:17" ht="15" thickBot="1">
      <c r="A22" s="421" t="s">
        <v>2116</v>
      </c>
      <c r="B22" s="397" t="s">
        <v>65</v>
      </c>
      <c r="C22" s="415"/>
      <c r="D22" s="423"/>
      <c r="E22" s="42" t="s">
        <v>104</v>
      </c>
      <c r="F22" s="35"/>
      <c r="G22" s="41" t="s">
        <v>91</v>
      </c>
      <c r="H22" s="41" t="s">
        <v>100</v>
      </c>
      <c r="I22" s="41"/>
      <c r="J22" s="41" t="s">
        <v>2117</v>
      </c>
      <c r="K22" s="41" t="s">
        <v>1292</v>
      </c>
      <c r="L22" s="316"/>
      <c r="M22" s="41"/>
      <c r="N22" s="41"/>
      <c r="O22" s="41"/>
      <c r="P22" s="47"/>
      <c r="Q22" s="47"/>
    </row>
    <row r="23" spans="1:17" ht="15" thickBot="1">
      <c r="A23" s="419" t="s">
        <v>2118</v>
      </c>
      <c r="B23" s="397" t="s">
        <v>8</v>
      </c>
      <c r="C23" s="415"/>
      <c r="D23" s="424"/>
      <c r="E23" s="42" t="s">
        <v>104</v>
      </c>
      <c r="F23" s="35"/>
      <c r="G23" s="41" t="s">
        <v>91</v>
      </c>
      <c r="H23" s="41" t="s">
        <v>100</v>
      </c>
      <c r="I23" s="41"/>
      <c r="J23" s="41" t="s">
        <v>2119</v>
      </c>
      <c r="K23" s="41" t="s">
        <v>1292</v>
      </c>
      <c r="L23" s="316"/>
      <c r="M23" s="41"/>
      <c r="N23" s="41"/>
      <c r="O23" s="41"/>
      <c r="P23" s="47"/>
      <c r="Q23" s="47"/>
    </row>
    <row r="24" spans="1:17">
      <c r="A24" s="421" t="s">
        <v>2120</v>
      </c>
      <c r="B24" s="397" t="s">
        <v>7</v>
      </c>
      <c r="C24" s="415"/>
      <c r="D24" s="422"/>
      <c r="E24" s="42" t="s">
        <v>104</v>
      </c>
      <c r="F24" s="35"/>
      <c r="G24" s="41" t="s">
        <v>91</v>
      </c>
      <c r="H24" s="41" t="s">
        <v>100</v>
      </c>
      <c r="I24" s="41"/>
      <c r="J24" s="41" t="s">
        <v>2121</v>
      </c>
      <c r="K24" s="41" t="s">
        <v>1292</v>
      </c>
      <c r="L24" s="316"/>
      <c r="M24" s="41"/>
      <c r="N24" s="41"/>
      <c r="O24" s="41"/>
      <c r="P24" s="47"/>
      <c r="Q24" s="47"/>
    </row>
    <row r="25" spans="1:17">
      <c r="A25" s="421" t="s">
        <v>2122</v>
      </c>
      <c r="B25" s="397" t="s">
        <v>64</v>
      </c>
      <c r="C25" s="415"/>
      <c r="D25" s="425"/>
      <c r="E25" s="42" t="s">
        <v>104</v>
      </c>
      <c r="F25" s="35"/>
      <c r="G25" s="41" t="s">
        <v>91</v>
      </c>
      <c r="H25" s="41" t="s">
        <v>100</v>
      </c>
      <c r="I25" s="41"/>
      <c r="J25" s="41" t="s">
        <v>2123</v>
      </c>
      <c r="K25" s="41" t="s">
        <v>1292</v>
      </c>
      <c r="L25" s="316"/>
      <c r="M25" s="41"/>
      <c r="N25" s="41"/>
      <c r="O25" s="41"/>
      <c r="P25" s="47"/>
      <c r="Q25" s="47"/>
    </row>
    <row r="26" spans="1:17">
      <c r="A26" s="421" t="s">
        <v>2124</v>
      </c>
      <c r="B26" s="397" t="s">
        <v>6</v>
      </c>
      <c r="C26" s="415"/>
      <c r="D26" s="425"/>
      <c r="E26" s="42" t="s">
        <v>104</v>
      </c>
      <c r="F26" s="35"/>
      <c r="G26" s="41" t="s">
        <v>91</v>
      </c>
      <c r="H26" s="41" t="s">
        <v>100</v>
      </c>
      <c r="I26" s="41"/>
      <c r="J26" s="41" t="s">
        <v>2125</v>
      </c>
      <c r="K26" s="41" t="s">
        <v>1292</v>
      </c>
      <c r="L26" s="316"/>
      <c r="M26" s="41"/>
      <c r="N26" s="41"/>
      <c r="O26" s="41"/>
      <c r="P26" s="47"/>
      <c r="Q26" s="47"/>
    </row>
    <row r="27" spans="1:17" ht="15" thickBot="1">
      <c r="A27" s="421" t="s">
        <v>2126</v>
      </c>
      <c r="B27" s="397" t="s">
        <v>5</v>
      </c>
      <c r="C27" s="415"/>
      <c r="D27" s="423"/>
      <c r="E27" s="42" t="s">
        <v>104</v>
      </c>
      <c r="F27" s="35"/>
      <c r="G27" s="41" t="s">
        <v>91</v>
      </c>
      <c r="H27" s="41" t="s">
        <v>100</v>
      </c>
      <c r="I27" s="41"/>
      <c r="J27" s="41" t="s">
        <v>2127</v>
      </c>
      <c r="K27" s="41" t="s">
        <v>1292</v>
      </c>
      <c r="L27" s="316"/>
      <c r="M27" s="41"/>
      <c r="N27" s="41"/>
      <c r="O27" s="41"/>
      <c r="P27" s="47"/>
      <c r="Q27" s="47"/>
    </row>
    <row r="28" spans="1:17">
      <c r="A28" s="419" t="s">
        <v>2128</v>
      </c>
      <c r="B28" s="397" t="s">
        <v>63</v>
      </c>
      <c r="C28" s="426"/>
      <c r="D28" s="416"/>
      <c r="E28" s="42" t="s">
        <v>104</v>
      </c>
      <c r="F28" s="35"/>
      <c r="G28" s="41" t="s">
        <v>91</v>
      </c>
      <c r="H28" s="41" t="s">
        <v>100</v>
      </c>
      <c r="I28" s="41"/>
      <c r="J28" s="41" t="s">
        <v>1291</v>
      </c>
      <c r="K28" s="41" t="s">
        <v>1292</v>
      </c>
      <c r="L28" s="316"/>
      <c r="M28" s="41"/>
      <c r="N28" s="41"/>
      <c r="O28" s="41"/>
      <c r="P28" s="47"/>
      <c r="Q28" s="47"/>
    </row>
    <row r="29" spans="1:17">
      <c r="A29" s="419" t="s">
        <v>96</v>
      </c>
      <c r="B29" s="397" t="s">
        <v>62</v>
      </c>
      <c r="C29" s="415"/>
      <c r="D29" s="414"/>
      <c r="E29" s="42" t="s">
        <v>104</v>
      </c>
      <c r="F29" s="35"/>
      <c r="G29" s="41" t="s">
        <v>91</v>
      </c>
      <c r="H29" s="41" t="s">
        <v>100</v>
      </c>
      <c r="I29" s="41"/>
      <c r="J29" s="41" t="s">
        <v>105</v>
      </c>
      <c r="K29" s="41" t="s">
        <v>1292</v>
      </c>
      <c r="L29" s="316"/>
      <c r="M29" s="41"/>
      <c r="N29" s="41"/>
      <c r="O29" s="41"/>
      <c r="P29" s="47"/>
      <c r="Q29" s="47"/>
    </row>
    <row r="30" spans="1:17">
      <c r="A30" s="419" t="s">
        <v>2129</v>
      </c>
      <c r="B30" s="397" t="s">
        <v>61</v>
      </c>
      <c r="C30" s="415"/>
      <c r="D30" s="414"/>
      <c r="E30" s="42" t="s">
        <v>104</v>
      </c>
      <c r="F30" s="35"/>
      <c r="G30" s="41" t="s">
        <v>91</v>
      </c>
      <c r="H30" s="41" t="s">
        <v>100</v>
      </c>
      <c r="I30" s="41"/>
      <c r="J30" s="41" t="s">
        <v>2130</v>
      </c>
      <c r="K30" s="41" t="s">
        <v>1292</v>
      </c>
      <c r="L30" s="316"/>
      <c r="M30" s="41"/>
      <c r="N30" s="41"/>
      <c r="O30" s="41"/>
      <c r="P30" s="47"/>
      <c r="Q30" s="47"/>
    </row>
    <row r="31" spans="1:17">
      <c r="A31" s="419" t="s">
        <v>2131</v>
      </c>
      <c r="B31" s="397" t="s">
        <v>4</v>
      </c>
      <c r="C31" s="415"/>
      <c r="D31" s="414"/>
      <c r="E31" s="42" t="s">
        <v>104</v>
      </c>
      <c r="F31" s="35"/>
      <c r="G31" s="41" t="s">
        <v>91</v>
      </c>
      <c r="H31" s="41" t="s">
        <v>100</v>
      </c>
      <c r="I31" s="41"/>
      <c r="J31" s="41" t="s">
        <v>2132</v>
      </c>
      <c r="K31" s="41" t="s">
        <v>1292</v>
      </c>
      <c r="L31" s="316"/>
      <c r="M31" s="41"/>
      <c r="N31" s="41"/>
      <c r="O31" s="41"/>
      <c r="P31" s="47"/>
      <c r="Q31" s="47"/>
    </row>
    <row r="32" spans="1:17">
      <c r="A32" s="413" t="s">
        <v>2133</v>
      </c>
      <c r="B32" s="397" t="s">
        <v>60</v>
      </c>
      <c r="C32" s="415"/>
      <c r="D32" s="414"/>
      <c r="E32" s="42" t="s">
        <v>1258</v>
      </c>
      <c r="F32" s="35"/>
      <c r="G32" s="41" t="s">
        <v>91</v>
      </c>
      <c r="H32" s="41" t="s">
        <v>100</v>
      </c>
      <c r="I32" s="41"/>
      <c r="J32" s="41" t="s">
        <v>2108</v>
      </c>
      <c r="K32" s="41" t="s">
        <v>1292</v>
      </c>
      <c r="L32" s="316"/>
      <c r="M32" s="41"/>
      <c r="N32" s="41"/>
      <c r="O32" s="41"/>
      <c r="P32" s="47"/>
      <c r="Q32" s="47"/>
    </row>
    <row r="33" spans="1:17" ht="15" thickBot="1">
      <c r="A33" s="413" t="s">
        <v>2134</v>
      </c>
      <c r="B33" s="397" t="s">
        <v>59</v>
      </c>
      <c r="C33" s="415"/>
      <c r="D33" s="420"/>
      <c r="E33" s="42" t="s">
        <v>104</v>
      </c>
      <c r="F33" s="35"/>
      <c r="G33" s="41" t="s">
        <v>91</v>
      </c>
      <c r="H33" s="41" t="s">
        <v>100</v>
      </c>
      <c r="I33" s="41"/>
      <c r="J33" s="41" t="s">
        <v>2135</v>
      </c>
      <c r="K33" s="41" t="s">
        <v>340</v>
      </c>
      <c r="L33" s="316"/>
      <c r="M33" s="41"/>
      <c r="N33" s="41"/>
      <c r="O33" s="41"/>
      <c r="Q33" s="47"/>
    </row>
    <row r="34" spans="1:17">
      <c r="A34" s="419" t="s">
        <v>2136</v>
      </c>
      <c r="B34" s="397" t="s">
        <v>58</v>
      </c>
      <c r="C34" s="415"/>
      <c r="D34" s="422"/>
      <c r="E34" s="42" t="s">
        <v>104</v>
      </c>
      <c r="F34" s="35"/>
      <c r="G34" s="41" t="s">
        <v>91</v>
      </c>
      <c r="H34" s="41" t="s">
        <v>100</v>
      </c>
      <c r="I34" s="316"/>
      <c r="J34" s="41" t="s">
        <v>2137</v>
      </c>
      <c r="K34" s="41" t="s">
        <v>340</v>
      </c>
      <c r="L34" s="427"/>
      <c r="M34" s="41"/>
      <c r="N34" s="41"/>
      <c r="O34" s="41"/>
      <c r="P34" s="47"/>
      <c r="Q34" s="47"/>
    </row>
    <row r="35" spans="1:17">
      <c r="A35" s="419" t="s">
        <v>2138</v>
      </c>
      <c r="B35" s="397" t="s">
        <v>57</v>
      </c>
      <c r="C35" s="415"/>
      <c r="D35" s="425"/>
      <c r="E35" s="42" t="s">
        <v>104</v>
      </c>
      <c r="F35" s="35"/>
      <c r="G35" s="41" t="s">
        <v>91</v>
      </c>
      <c r="H35" s="41" t="s">
        <v>100</v>
      </c>
      <c r="I35" s="316"/>
      <c r="J35" s="41" t="s">
        <v>2139</v>
      </c>
      <c r="K35" s="41" t="s">
        <v>340</v>
      </c>
      <c r="L35" s="316"/>
      <c r="M35" s="41"/>
      <c r="N35" s="41"/>
      <c r="O35" s="41"/>
      <c r="P35" s="47"/>
      <c r="Q35" s="47"/>
    </row>
    <row r="36" spans="1:17" ht="15" thickBot="1">
      <c r="A36" s="419" t="s">
        <v>2140</v>
      </c>
      <c r="B36" s="397" t="s">
        <v>56</v>
      </c>
      <c r="C36" s="415"/>
      <c r="D36" s="423"/>
      <c r="E36" s="42" t="s">
        <v>104</v>
      </c>
      <c r="F36" s="35"/>
      <c r="G36" s="41" t="s">
        <v>91</v>
      </c>
      <c r="H36" s="41" t="s">
        <v>100</v>
      </c>
      <c r="I36" s="316"/>
      <c r="J36" s="41" t="s">
        <v>2141</v>
      </c>
      <c r="K36" s="41" t="s">
        <v>340</v>
      </c>
      <c r="L36" s="316"/>
      <c r="M36" s="41"/>
      <c r="N36" s="41"/>
      <c r="O36" s="41"/>
      <c r="P36" s="47"/>
      <c r="Q36" s="47"/>
    </row>
    <row r="37" spans="1:17">
      <c r="A37" s="428" t="s">
        <v>2142</v>
      </c>
      <c r="B37" s="397" t="s">
        <v>55</v>
      </c>
      <c r="C37" s="415"/>
      <c r="D37" s="416"/>
      <c r="E37" s="42"/>
      <c r="F37" s="35"/>
      <c r="G37" s="41" t="s">
        <v>91</v>
      </c>
      <c r="H37" s="41" t="s">
        <v>100</v>
      </c>
      <c r="I37" s="41"/>
      <c r="J37" s="41" t="s">
        <v>2143</v>
      </c>
      <c r="K37" s="41" t="s">
        <v>340</v>
      </c>
      <c r="L37" s="41" t="s">
        <v>93</v>
      </c>
      <c r="M37" s="47"/>
      <c r="N37" s="41"/>
      <c r="O37" s="41"/>
      <c r="P37" s="47"/>
      <c r="Q37" s="47"/>
    </row>
    <row r="38" spans="1:17" ht="15" thickBot="1">
      <c r="A38" s="429" t="s">
        <v>2144</v>
      </c>
      <c r="B38" s="397" t="s">
        <v>54</v>
      </c>
      <c r="C38" s="415"/>
      <c r="D38" s="420"/>
      <c r="E38" s="42" t="s">
        <v>2145</v>
      </c>
      <c r="F38" s="35"/>
      <c r="G38" s="41" t="s">
        <v>91</v>
      </c>
      <c r="H38" s="41" t="s">
        <v>100</v>
      </c>
      <c r="I38" s="41"/>
      <c r="J38" s="41" t="s">
        <v>2143</v>
      </c>
      <c r="K38" s="41" t="s">
        <v>340</v>
      </c>
      <c r="L38" s="41" t="s">
        <v>93</v>
      </c>
      <c r="M38" s="47"/>
      <c r="N38" s="41"/>
      <c r="O38" s="41"/>
      <c r="P38" s="47"/>
      <c r="Q38" s="47"/>
    </row>
    <row r="39" spans="1:17">
      <c r="A39" s="421" t="s">
        <v>2146</v>
      </c>
      <c r="B39" s="397" t="s">
        <v>3</v>
      </c>
      <c r="C39" s="415"/>
      <c r="D39" s="422"/>
      <c r="E39" s="42" t="s">
        <v>2147</v>
      </c>
      <c r="F39" s="35"/>
      <c r="G39" s="41" t="s">
        <v>91</v>
      </c>
      <c r="H39" s="41" t="s">
        <v>100</v>
      </c>
      <c r="I39" s="41"/>
      <c r="J39" s="41" t="s">
        <v>2143</v>
      </c>
      <c r="K39" s="41" t="s">
        <v>340</v>
      </c>
      <c r="L39" s="41" t="s">
        <v>93</v>
      </c>
      <c r="M39" s="47"/>
      <c r="N39" s="41"/>
      <c r="O39" s="41"/>
      <c r="P39" s="47"/>
      <c r="Q39" s="47"/>
    </row>
    <row r="40" spans="1:17" ht="15" thickBot="1">
      <c r="A40" s="421" t="s">
        <v>2148</v>
      </c>
      <c r="B40" s="397" t="s">
        <v>53</v>
      </c>
      <c r="C40" s="415"/>
      <c r="D40" s="423"/>
      <c r="E40" s="42" t="s">
        <v>2149</v>
      </c>
      <c r="F40" s="35"/>
      <c r="G40" s="41" t="s">
        <v>91</v>
      </c>
      <c r="H40" s="41" t="s">
        <v>100</v>
      </c>
      <c r="I40" s="41"/>
      <c r="J40" s="41" t="s">
        <v>2143</v>
      </c>
      <c r="K40" s="41" t="s">
        <v>340</v>
      </c>
      <c r="L40" s="41" t="s">
        <v>93</v>
      </c>
      <c r="M40" s="47"/>
      <c r="N40" s="41"/>
      <c r="O40" s="41"/>
      <c r="P40" s="47"/>
      <c r="Q40" s="47"/>
    </row>
    <row r="41" spans="1:17" s="221" customFormat="1" ht="12.75" customHeight="1" thickBot="1">
      <c r="A41" s="430" t="s">
        <v>2150</v>
      </c>
      <c r="B41" s="397" t="s">
        <v>52</v>
      </c>
      <c r="C41" s="415"/>
      <c r="D41" s="424"/>
      <c r="E41" s="42" t="s">
        <v>2151</v>
      </c>
      <c r="F41" s="35"/>
      <c r="G41" s="41" t="s">
        <v>91</v>
      </c>
      <c r="H41" s="41" t="s">
        <v>100</v>
      </c>
      <c r="I41" s="41"/>
      <c r="J41" s="41" t="s">
        <v>2143</v>
      </c>
      <c r="K41" s="41" t="s">
        <v>340</v>
      </c>
      <c r="L41" s="41" t="s">
        <v>93</v>
      </c>
      <c r="M41" s="431"/>
      <c r="N41" s="41"/>
      <c r="O41" s="41"/>
      <c r="P41" s="431"/>
      <c r="Q41" s="431"/>
    </row>
    <row r="42" spans="1:17">
      <c r="A42" s="421" t="s">
        <v>2152</v>
      </c>
      <c r="B42" s="397" t="s">
        <v>51</v>
      </c>
      <c r="C42" s="415"/>
      <c r="D42" s="422"/>
      <c r="E42" s="42" t="s">
        <v>1262</v>
      </c>
      <c r="F42" s="35"/>
      <c r="G42" s="41" t="s">
        <v>91</v>
      </c>
      <c r="H42" s="41" t="s">
        <v>100</v>
      </c>
      <c r="I42" s="41"/>
      <c r="J42" s="41" t="s">
        <v>2143</v>
      </c>
      <c r="K42" s="41" t="s">
        <v>340</v>
      </c>
      <c r="L42" s="41" t="s">
        <v>93</v>
      </c>
      <c r="M42" s="47"/>
      <c r="N42" s="41"/>
      <c r="O42" s="41"/>
      <c r="P42" s="47"/>
      <c r="Q42" s="47"/>
    </row>
    <row r="43" spans="1:17" ht="15" thickBot="1">
      <c r="A43" s="421" t="s">
        <v>2153</v>
      </c>
      <c r="B43" s="397" t="s">
        <v>50</v>
      </c>
      <c r="C43" s="415"/>
      <c r="D43" s="423"/>
      <c r="E43" s="42" t="s">
        <v>2154</v>
      </c>
      <c r="F43" s="35"/>
      <c r="G43" s="41" t="s">
        <v>91</v>
      </c>
      <c r="H43" s="41" t="s">
        <v>100</v>
      </c>
      <c r="I43" s="41"/>
      <c r="J43" s="41" t="s">
        <v>2143</v>
      </c>
      <c r="K43" s="41" t="s">
        <v>340</v>
      </c>
      <c r="L43" s="41" t="s">
        <v>93</v>
      </c>
      <c r="M43" s="47"/>
      <c r="N43" s="41"/>
      <c r="O43" s="41"/>
      <c r="P43" s="47"/>
      <c r="Q43" s="47"/>
    </row>
    <row r="44" spans="1:17">
      <c r="A44" s="419" t="s">
        <v>2155</v>
      </c>
      <c r="B44" s="397" t="s">
        <v>49</v>
      </c>
      <c r="C44" s="415"/>
      <c r="D44" s="416"/>
      <c r="E44" s="42" t="s">
        <v>1258</v>
      </c>
      <c r="F44" s="35"/>
      <c r="G44" s="41" t="s">
        <v>91</v>
      </c>
      <c r="H44" s="41" t="s">
        <v>100</v>
      </c>
      <c r="I44" s="41"/>
      <c r="J44" s="41" t="s">
        <v>2143</v>
      </c>
      <c r="K44" s="41" t="s">
        <v>340</v>
      </c>
      <c r="L44" s="41" t="s">
        <v>93</v>
      </c>
      <c r="M44" s="47"/>
      <c r="N44" s="41"/>
      <c r="O44" s="41"/>
      <c r="P44" s="47"/>
      <c r="Q44" s="47"/>
    </row>
    <row r="45" spans="1:17">
      <c r="A45" s="413" t="s">
        <v>2156</v>
      </c>
      <c r="B45" s="397" t="s">
        <v>48</v>
      </c>
      <c r="C45" s="415"/>
      <c r="D45" s="414"/>
      <c r="E45" s="42" t="s">
        <v>103</v>
      </c>
      <c r="F45" s="35"/>
      <c r="G45" s="41" t="s">
        <v>91</v>
      </c>
      <c r="H45" s="41" t="s">
        <v>100</v>
      </c>
      <c r="I45" s="41"/>
      <c r="J45" s="41" t="s">
        <v>1127</v>
      </c>
      <c r="K45" s="41" t="s">
        <v>340</v>
      </c>
      <c r="L45" s="41"/>
      <c r="M45" s="47"/>
      <c r="N45" s="41"/>
      <c r="O45" s="41"/>
      <c r="P45" s="47"/>
      <c r="Q45" s="47"/>
    </row>
    <row r="46" spans="1:17">
      <c r="A46" s="413" t="s">
        <v>2157</v>
      </c>
      <c r="B46" s="397" t="s">
        <v>47</v>
      </c>
      <c r="C46" s="415"/>
      <c r="D46" s="417"/>
      <c r="E46" s="42"/>
      <c r="F46" s="35"/>
      <c r="G46" s="41" t="s">
        <v>91</v>
      </c>
      <c r="H46" s="41" t="s">
        <v>100</v>
      </c>
      <c r="I46" s="41"/>
      <c r="J46" s="41" t="s">
        <v>2158</v>
      </c>
      <c r="K46" s="41" t="s">
        <v>340</v>
      </c>
      <c r="L46" s="41"/>
      <c r="M46" s="47"/>
      <c r="N46" s="41"/>
      <c r="O46" s="41"/>
      <c r="P46" s="47"/>
      <c r="Q46" s="47"/>
    </row>
    <row r="47" spans="1:17">
      <c r="A47" s="413" t="s">
        <v>2159</v>
      </c>
      <c r="B47" s="397" t="s">
        <v>46</v>
      </c>
      <c r="C47" s="415"/>
      <c r="D47" s="417"/>
      <c r="E47" s="42"/>
      <c r="F47" s="35"/>
      <c r="G47" s="41" t="s">
        <v>91</v>
      </c>
      <c r="H47" s="41" t="s">
        <v>100</v>
      </c>
      <c r="I47" s="41"/>
      <c r="J47" s="41" t="s">
        <v>2160</v>
      </c>
      <c r="K47" s="41" t="s">
        <v>340</v>
      </c>
      <c r="L47" s="41" t="s">
        <v>93</v>
      </c>
      <c r="M47" s="47"/>
      <c r="N47" s="41"/>
      <c r="O47" s="41"/>
      <c r="P47" s="47"/>
      <c r="Q47" s="47"/>
    </row>
    <row r="48" spans="1:17">
      <c r="A48" s="413" t="s">
        <v>2161</v>
      </c>
      <c r="B48" s="397" t="s">
        <v>45</v>
      </c>
      <c r="C48" s="415"/>
      <c r="D48" s="417"/>
      <c r="E48" s="42"/>
      <c r="F48" s="35"/>
      <c r="G48" s="41" t="s">
        <v>91</v>
      </c>
      <c r="H48" s="41" t="s">
        <v>100</v>
      </c>
      <c r="I48" s="41"/>
      <c r="J48" s="41" t="s">
        <v>2162</v>
      </c>
      <c r="K48" s="41" t="s">
        <v>340</v>
      </c>
      <c r="L48" s="41"/>
      <c r="M48" s="41"/>
      <c r="N48" s="41"/>
      <c r="O48" s="41"/>
      <c r="P48" s="47"/>
      <c r="Q48" s="47"/>
    </row>
    <row r="49" spans="1:17">
      <c r="A49" s="413" t="s">
        <v>2167</v>
      </c>
      <c r="B49" s="397" t="s">
        <v>44</v>
      </c>
      <c r="C49" s="415"/>
      <c r="D49" s="417"/>
      <c r="E49" s="42"/>
      <c r="F49" s="35"/>
      <c r="G49" s="41" t="s">
        <v>91</v>
      </c>
      <c r="H49" s="41" t="s">
        <v>100</v>
      </c>
      <c r="I49" s="41"/>
      <c r="J49" s="41" t="s">
        <v>2168</v>
      </c>
      <c r="K49" s="41" t="s">
        <v>2169</v>
      </c>
      <c r="L49" s="41"/>
      <c r="M49" s="41"/>
      <c r="N49" s="41"/>
      <c r="O49" s="41"/>
      <c r="P49" s="47"/>
      <c r="Q49" s="47"/>
    </row>
    <row r="50" spans="1:17">
      <c r="A50" s="413" t="s">
        <v>2170</v>
      </c>
      <c r="B50" s="397" t="s">
        <v>43</v>
      </c>
      <c r="C50" s="415"/>
      <c r="D50" s="414"/>
      <c r="E50" s="42"/>
      <c r="F50" s="35"/>
      <c r="G50" s="41" t="s">
        <v>91</v>
      </c>
      <c r="H50" s="41" t="s">
        <v>100</v>
      </c>
      <c r="I50" s="41"/>
      <c r="J50" s="41" t="s">
        <v>2171</v>
      </c>
      <c r="K50" s="41" t="s">
        <v>340</v>
      </c>
      <c r="L50" s="41"/>
      <c r="M50" s="41"/>
      <c r="N50" s="41"/>
      <c r="O50" s="41"/>
      <c r="P50" s="47"/>
      <c r="Q50" s="47"/>
    </row>
    <row r="51" spans="1:17">
      <c r="A51" s="433" t="s">
        <v>2172</v>
      </c>
      <c r="B51" s="434" t="s">
        <v>36</v>
      </c>
      <c r="C51" s="415"/>
      <c r="D51" s="414"/>
      <c r="E51" s="42"/>
      <c r="F51" s="35"/>
      <c r="G51" s="41" t="s">
        <v>91</v>
      </c>
      <c r="H51" s="41" t="s">
        <v>100</v>
      </c>
      <c r="I51" s="41"/>
      <c r="J51" s="41"/>
      <c r="K51" s="41"/>
      <c r="L51" s="41"/>
      <c r="M51" s="41"/>
      <c r="N51" s="41"/>
      <c r="O51" s="41"/>
      <c r="P51" s="41"/>
      <c r="Q51" s="47"/>
    </row>
    <row r="52" spans="1:17">
      <c r="A52" s="411" t="s">
        <v>99</v>
      </c>
      <c r="B52" s="397"/>
      <c r="C52" s="38"/>
      <c r="D52" s="38"/>
      <c r="E52" s="42"/>
      <c r="F52" s="42"/>
      <c r="G52" s="41"/>
      <c r="H52" s="41"/>
      <c r="I52" s="41"/>
      <c r="J52" s="41"/>
      <c r="K52" s="41"/>
      <c r="L52" s="41"/>
      <c r="M52" s="41"/>
      <c r="N52" s="46"/>
      <c r="O52" s="41"/>
      <c r="P52" s="46"/>
      <c r="Q52" s="47"/>
    </row>
    <row r="53" spans="1:17" ht="15" thickBot="1">
      <c r="A53" s="450" t="s">
        <v>2173</v>
      </c>
      <c r="B53" s="397" t="s">
        <v>35</v>
      </c>
      <c r="C53" s="435"/>
      <c r="D53" s="420"/>
      <c r="E53" s="42" t="s">
        <v>2145</v>
      </c>
      <c r="F53" s="42"/>
      <c r="G53" s="41" t="s">
        <v>91</v>
      </c>
      <c r="H53" s="41" t="s">
        <v>92</v>
      </c>
      <c r="I53" s="41"/>
      <c r="J53" s="41" t="s">
        <v>97</v>
      </c>
      <c r="K53" s="41"/>
      <c r="L53" s="41"/>
      <c r="M53" s="47"/>
      <c r="N53" s="41"/>
      <c r="O53" s="41"/>
      <c r="P53" s="46"/>
      <c r="Q53" s="47"/>
    </row>
    <row r="54" spans="1:17">
      <c r="A54" s="451" t="s">
        <v>2174</v>
      </c>
      <c r="B54" s="397" t="s">
        <v>34</v>
      </c>
      <c r="C54" s="415"/>
      <c r="D54" s="422"/>
      <c r="E54" s="42" t="s">
        <v>2147</v>
      </c>
      <c r="F54" s="42"/>
      <c r="G54" s="41" t="s">
        <v>91</v>
      </c>
      <c r="H54" s="41" t="s">
        <v>92</v>
      </c>
      <c r="I54" s="41"/>
      <c r="J54" s="41" t="s">
        <v>97</v>
      </c>
      <c r="K54" s="41"/>
      <c r="L54" s="41"/>
      <c r="M54" s="47"/>
      <c r="N54" s="41"/>
      <c r="O54" s="41"/>
      <c r="P54" s="46"/>
      <c r="Q54" s="47"/>
    </row>
    <row r="55" spans="1:17">
      <c r="A55" s="452" t="s">
        <v>2175</v>
      </c>
      <c r="B55" s="397" t="s">
        <v>33</v>
      </c>
      <c r="C55" s="415"/>
      <c r="D55" s="436"/>
      <c r="E55" s="42" t="s">
        <v>2147</v>
      </c>
      <c r="F55" s="42" t="s">
        <v>2176</v>
      </c>
      <c r="G55" s="41" t="s">
        <v>91</v>
      </c>
      <c r="H55" s="41" t="s">
        <v>92</v>
      </c>
      <c r="I55" s="41"/>
      <c r="J55" s="41" t="s">
        <v>97</v>
      </c>
      <c r="K55" s="41"/>
      <c r="L55" s="41"/>
      <c r="M55" s="47"/>
      <c r="N55" s="41"/>
      <c r="O55" s="41"/>
      <c r="P55" s="46"/>
      <c r="Q55" s="47"/>
    </row>
    <row r="56" spans="1:17">
      <c r="A56" s="452" t="s">
        <v>2177</v>
      </c>
      <c r="B56" s="397" t="s">
        <v>32</v>
      </c>
      <c r="C56" s="415"/>
      <c r="D56" s="437"/>
      <c r="E56" s="42" t="s">
        <v>2147</v>
      </c>
      <c r="F56" s="42" t="s">
        <v>98</v>
      </c>
      <c r="G56" s="41" t="s">
        <v>91</v>
      </c>
      <c r="H56" s="41" t="s">
        <v>92</v>
      </c>
      <c r="I56" s="41"/>
      <c r="J56" s="41" t="s">
        <v>97</v>
      </c>
      <c r="K56" s="41"/>
      <c r="L56" s="41"/>
      <c r="M56" s="47"/>
      <c r="N56" s="41"/>
      <c r="O56" s="41"/>
      <c r="P56" s="46"/>
      <c r="Q56" s="47"/>
    </row>
    <row r="57" spans="1:17">
      <c r="A57" s="452" t="s">
        <v>2178</v>
      </c>
      <c r="B57" s="397" t="s">
        <v>31</v>
      </c>
      <c r="C57" s="415"/>
      <c r="D57" s="437"/>
      <c r="E57" s="42" t="s">
        <v>2147</v>
      </c>
      <c r="F57" s="42" t="s">
        <v>2179</v>
      </c>
      <c r="G57" s="41" t="s">
        <v>91</v>
      </c>
      <c r="H57" s="41" t="s">
        <v>92</v>
      </c>
      <c r="I57" s="41"/>
      <c r="J57" s="41" t="s">
        <v>97</v>
      </c>
      <c r="K57" s="41"/>
      <c r="L57" s="41"/>
      <c r="M57" s="47"/>
      <c r="N57" s="41"/>
      <c r="O57" s="41"/>
      <c r="P57" s="46"/>
      <c r="Q57" s="47"/>
    </row>
    <row r="58" spans="1:17">
      <c r="A58" s="451" t="s">
        <v>2180</v>
      </c>
      <c r="B58" s="397" t="s">
        <v>30</v>
      </c>
      <c r="C58" s="415"/>
      <c r="D58" s="438"/>
      <c r="E58" s="42" t="s">
        <v>2149</v>
      </c>
      <c r="F58" s="42"/>
      <c r="G58" s="41" t="s">
        <v>91</v>
      </c>
      <c r="H58" s="41" t="s">
        <v>92</v>
      </c>
      <c r="I58" s="41"/>
      <c r="J58" s="41" t="s">
        <v>97</v>
      </c>
      <c r="K58" s="41"/>
      <c r="L58" s="41"/>
      <c r="M58" s="47"/>
      <c r="N58" s="41"/>
      <c r="O58" s="41"/>
      <c r="P58" s="46"/>
      <c r="Q58" s="47"/>
    </row>
    <row r="59" spans="1:17">
      <c r="A59" s="452" t="s">
        <v>2175</v>
      </c>
      <c r="B59" s="397" t="s">
        <v>29</v>
      </c>
      <c r="C59" s="415"/>
      <c r="D59" s="436"/>
      <c r="E59" s="42" t="s">
        <v>2149</v>
      </c>
      <c r="F59" s="42" t="s">
        <v>2176</v>
      </c>
      <c r="G59" s="41" t="s">
        <v>91</v>
      </c>
      <c r="H59" s="41" t="s">
        <v>92</v>
      </c>
      <c r="I59" s="41"/>
      <c r="J59" s="41" t="s">
        <v>97</v>
      </c>
      <c r="K59" s="41"/>
      <c r="L59" s="41"/>
      <c r="M59" s="47"/>
      <c r="N59" s="41"/>
      <c r="O59" s="41"/>
      <c r="P59" s="46"/>
      <c r="Q59" s="47"/>
    </row>
    <row r="60" spans="1:17">
      <c r="A60" s="452" t="s">
        <v>2177</v>
      </c>
      <c r="B60" s="397" t="s">
        <v>28</v>
      </c>
      <c r="C60" s="414"/>
      <c r="D60" s="437"/>
      <c r="E60" s="42" t="s">
        <v>2149</v>
      </c>
      <c r="F60" s="42" t="s">
        <v>98</v>
      </c>
      <c r="G60" s="41" t="s">
        <v>91</v>
      </c>
      <c r="H60" s="41" t="s">
        <v>92</v>
      </c>
      <c r="I60" s="41"/>
      <c r="J60" s="41" t="s">
        <v>97</v>
      </c>
      <c r="K60" s="41"/>
      <c r="L60" s="41"/>
      <c r="M60" s="47"/>
      <c r="N60" s="41"/>
      <c r="O60" s="41"/>
      <c r="P60" s="46"/>
      <c r="Q60" s="47"/>
    </row>
    <row r="61" spans="1:17" ht="15" thickBot="1">
      <c r="A61" s="452" t="s">
        <v>2178</v>
      </c>
      <c r="B61" s="397" t="s">
        <v>1</v>
      </c>
      <c r="C61" s="414"/>
      <c r="D61" s="439"/>
      <c r="E61" s="42" t="s">
        <v>2149</v>
      </c>
      <c r="F61" s="42" t="s">
        <v>2179</v>
      </c>
      <c r="G61" s="41" t="s">
        <v>91</v>
      </c>
      <c r="H61" s="41" t="s">
        <v>92</v>
      </c>
      <c r="I61" s="41"/>
      <c r="J61" s="41" t="s">
        <v>97</v>
      </c>
      <c r="K61" s="41"/>
      <c r="L61" s="41"/>
      <c r="M61" s="47"/>
      <c r="N61" s="41"/>
      <c r="O61" s="41"/>
      <c r="P61" s="46"/>
      <c r="Q61" s="47"/>
    </row>
    <row r="62" spans="1:17" ht="15" thickBot="1">
      <c r="A62" s="450" t="s">
        <v>2181</v>
      </c>
      <c r="B62" s="397" t="s">
        <v>0</v>
      </c>
      <c r="C62" s="414"/>
      <c r="D62" s="440"/>
      <c r="E62" s="42" t="s">
        <v>2182</v>
      </c>
      <c r="F62" s="42"/>
      <c r="G62" s="41" t="s">
        <v>91</v>
      </c>
      <c r="H62" s="41" t="s">
        <v>92</v>
      </c>
      <c r="I62" s="41"/>
      <c r="J62" s="41" t="s">
        <v>97</v>
      </c>
      <c r="K62" s="41"/>
      <c r="L62" s="41"/>
      <c r="M62" s="47"/>
      <c r="N62" s="41"/>
      <c r="O62" s="41"/>
      <c r="P62" s="46"/>
      <c r="Q62" s="47"/>
    </row>
    <row r="63" spans="1:17">
      <c r="A63" s="451" t="s">
        <v>2183</v>
      </c>
      <c r="B63" s="397" t="s">
        <v>27</v>
      </c>
      <c r="C63" s="414"/>
      <c r="D63" s="422"/>
      <c r="E63" s="42" t="s">
        <v>1264</v>
      </c>
      <c r="F63" s="42"/>
      <c r="G63" s="41" t="s">
        <v>91</v>
      </c>
      <c r="H63" s="41" t="s">
        <v>92</v>
      </c>
      <c r="I63" s="41"/>
      <c r="J63" s="41" t="s">
        <v>97</v>
      </c>
      <c r="K63" s="41"/>
      <c r="L63" s="41"/>
      <c r="M63" s="47"/>
      <c r="N63" s="41"/>
      <c r="O63" s="41"/>
      <c r="P63" s="46"/>
      <c r="Q63" s="47"/>
    </row>
    <row r="64" spans="1:17">
      <c r="A64" s="452" t="s">
        <v>2175</v>
      </c>
      <c r="B64" s="397" t="s">
        <v>26</v>
      </c>
      <c r="C64" s="414"/>
      <c r="D64" s="436"/>
      <c r="E64" s="42" t="s">
        <v>1264</v>
      </c>
      <c r="F64" s="42" t="s">
        <v>2176</v>
      </c>
      <c r="G64" s="41" t="s">
        <v>91</v>
      </c>
      <c r="H64" s="41" t="s">
        <v>92</v>
      </c>
      <c r="I64" s="41"/>
      <c r="J64" s="41" t="s">
        <v>97</v>
      </c>
      <c r="K64" s="41"/>
      <c r="L64" s="41"/>
      <c r="M64" s="47"/>
      <c r="N64" s="41"/>
      <c r="O64" s="41"/>
      <c r="P64" s="46"/>
      <c r="Q64" s="47"/>
    </row>
    <row r="65" spans="1:17">
      <c r="A65" s="452" t="s">
        <v>2177</v>
      </c>
      <c r="B65" s="397" t="s">
        <v>25</v>
      </c>
      <c r="C65" s="414"/>
      <c r="D65" s="437"/>
      <c r="E65" s="42" t="s">
        <v>1264</v>
      </c>
      <c r="F65" s="42" t="s">
        <v>98</v>
      </c>
      <c r="G65" s="41" t="s">
        <v>91</v>
      </c>
      <c r="H65" s="41" t="s">
        <v>92</v>
      </c>
      <c r="I65" s="41"/>
      <c r="J65" s="41" t="s">
        <v>97</v>
      </c>
      <c r="K65" s="41"/>
      <c r="L65" s="41"/>
      <c r="M65" s="47"/>
      <c r="N65" s="41"/>
      <c r="O65" s="41"/>
      <c r="P65" s="46"/>
      <c r="Q65" s="47"/>
    </row>
    <row r="66" spans="1:17">
      <c r="A66" s="452" t="s">
        <v>2178</v>
      </c>
      <c r="B66" s="397" t="s">
        <v>24</v>
      </c>
      <c r="C66" s="414"/>
      <c r="D66" s="437"/>
      <c r="E66" s="42" t="s">
        <v>1264</v>
      </c>
      <c r="F66" s="42" t="s">
        <v>2179</v>
      </c>
      <c r="G66" s="41" t="s">
        <v>91</v>
      </c>
      <c r="H66" s="41" t="s">
        <v>92</v>
      </c>
      <c r="I66" s="41"/>
      <c r="J66" s="41" t="s">
        <v>97</v>
      </c>
      <c r="K66" s="41"/>
      <c r="L66" s="41"/>
      <c r="M66" s="47"/>
      <c r="N66" s="41"/>
      <c r="O66" s="41"/>
      <c r="P66" s="46"/>
      <c r="Q66" s="47"/>
    </row>
    <row r="67" spans="1:17">
      <c r="A67" s="453" t="s">
        <v>2184</v>
      </c>
      <c r="B67" s="397" t="s">
        <v>23</v>
      </c>
      <c r="C67" s="414"/>
      <c r="D67" s="425"/>
      <c r="E67" s="42" t="s">
        <v>2185</v>
      </c>
      <c r="F67" s="42"/>
      <c r="G67" s="41" t="s">
        <v>91</v>
      </c>
      <c r="H67" s="41" t="s">
        <v>92</v>
      </c>
      <c r="I67" s="41"/>
      <c r="J67" s="41" t="s">
        <v>97</v>
      </c>
      <c r="K67" s="41"/>
      <c r="L67" s="41"/>
      <c r="M67" s="47"/>
      <c r="N67" s="41"/>
      <c r="O67" s="41"/>
      <c r="P67" s="46"/>
      <c r="Q67" s="47"/>
    </row>
    <row r="68" spans="1:17">
      <c r="A68" s="452" t="s">
        <v>2175</v>
      </c>
      <c r="B68" s="397" t="s">
        <v>22</v>
      </c>
      <c r="C68" s="414"/>
      <c r="D68" s="436"/>
      <c r="E68" s="42" t="s">
        <v>2185</v>
      </c>
      <c r="F68" s="42" t="s">
        <v>2176</v>
      </c>
      <c r="G68" s="41" t="s">
        <v>91</v>
      </c>
      <c r="H68" s="41" t="s">
        <v>92</v>
      </c>
      <c r="I68" s="41"/>
      <c r="J68" s="41" t="s">
        <v>97</v>
      </c>
      <c r="K68" s="41"/>
      <c r="L68" s="41"/>
      <c r="M68" s="47"/>
      <c r="N68" s="41"/>
      <c r="O68" s="41"/>
      <c r="P68" s="46"/>
      <c r="Q68" s="47"/>
    </row>
    <row r="69" spans="1:17">
      <c r="A69" s="452" t="s">
        <v>2177</v>
      </c>
      <c r="B69" s="397" t="s">
        <v>21</v>
      </c>
      <c r="C69" s="414"/>
      <c r="D69" s="437"/>
      <c r="E69" s="42" t="s">
        <v>2185</v>
      </c>
      <c r="F69" s="42" t="s">
        <v>98</v>
      </c>
      <c r="G69" s="41" t="s">
        <v>91</v>
      </c>
      <c r="H69" s="41" t="s">
        <v>92</v>
      </c>
      <c r="I69" s="41"/>
      <c r="J69" s="41" t="s">
        <v>97</v>
      </c>
      <c r="K69" s="41"/>
      <c r="L69" s="41"/>
      <c r="M69" s="47"/>
      <c r="N69" s="41"/>
      <c r="O69" s="41"/>
      <c r="P69" s="46"/>
      <c r="Q69" s="47"/>
    </row>
    <row r="70" spans="1:17" ht="15" thickBot="1">
      <c r="A70" s="452" t="s">
        <v>2178</v>
      </c>
      <c r="B70" s="397" t="s">
        <v>20</v>
      </c>
      <c r="C70" s="414"/>
      <c r="D70" s="439"/>
      <c r="E70" s="42" t="s">
        <v>2185</v>
      </c>
      <c r="F70" s="42" t="s">
        <v>2179</v>
      </c>
      <c r="G70" s="41" t="s">
        <v>91</v>
      </c>
      <c r="H70" s="41" t="s">
        <v>92</v>
      </c>
      <c r="I70" s="41"/>
      <c r="J70" s="41" t="s">
        <v>97</v>
      </c>
      <c r="K70" s="41"/>
      <c r="L70" s="41"/>
      <c r="M70" s="47"/>
      <c r="N70" s="41"/>
      <c r="O70" s="41"/>
      <c r="P70" s="46"/>
      <c r="Q70" s="47"/>
    </row>
    <row r="71" spans="1:17">
      <c r="A71" s="450" t="s">
        <v>2186</v>
      </c>
      <c r="B71" s="397" t="s">
        <v>19</v>
      </c>
      <c r="C71" s="414"/>
      <c r="D71" s="414"/>
      <c r="E71" s="42" t="s">
        <v>1258</v>
      </c>
      <c r="F71" s="42"/>
      <c r="G71" s="41" t="s">
        <v>91</v>
      </c>
      <c r="H71" s="41" t="s">
        <v>92</v>
      </c>
      <c r="I71" s="41"/>
      <c r="J71" s="41" t="s">
        <v>97</v>
      </c>
      <c r="K71" s="41"/>
      <c r="L71" s="41"/>
      <c r="M71" s="47"/>
      <c r="N71" s="41"/>
      <c r="O71" s="41"/>
      <c r="P71" s="46"/>
      <c r="Q71" s="47"/>
    </row>
    <row r="72" spans="1:17">
      <c r="A72" s="419" t="s">
        <v>2175</v>
      </c>
      <c r="B72" s="397" t="s">
        <v>18</v>
      </c>
      <c r="C72" s="414"/>
      <c r="D72" s="38"/>
      <c r="E72" s="42" t="s">
        <v>1258</v>
      </c>
      <c r="F72" s="42" t="s">
        <v>2176</v>
      </c>
      <c r="G72" s="41" t="s">
        <v>91</v>
      </c>
      <c r="H72" s="41" t="s">
        <v>92</v>
      </c>
      <c r="I72" s="41"/>
      <c r="J72" s="41" t="s">
        <v>97</v>
      </c>
      <c r="K72" s="41"/>
      <c r="L72" s="41"/>
      <c r="M72" s="47"/>
      <c r="N72" s="41"/>
      <c r="O72" s="41"/>
      <c r="P72" s="46"/>
      <c r="Q72" s="47"/>
    </row>
    <row r="73" spans="1:17">
      <c r="A73" s="419" t="s">
        <v>2177</v>
      </c>
      <c r="B73" s="397" t="s">
        <v>77</v>
      </c>
      <c r="C73" s="414"/>
      <c r="D73" s="38"/>
      <c r="E73" s="42" t="s">
        <v>1258</v>
      </c>
      <c r="F73" s="42" t="s">
        <v>98</v>
      </c>
      <c r="G73" s="41" t="s">
        <v>91</v>
      </c>
      <c r="H73" s="41" t="s">
        <v>92</v>
      </c>
      <c r="I73" s="41"/>
      <c r="J73" s="41" t="s">
        <v>97</v>
      </c>
      <c r="K73" s="41"/>
      <c r="L73" s="41"/>
      <c r="M73" s="47"/>
      <c r="N73" s="41"/>
      <c r="O73" s="41"/>
      <c r="P73" s="46"/>
      <c r="Q73" s="47"/>
    </row>
    <row r="74" spans="1:17">
      <c r="A74" s="419" t="s">
        <v>2178</v>
      </c>
      <c r="B74" s="397" t="s">
        <v>76</v>
      </c>
      <c r="C74" s="414"/>
      <c r="D74" s="38"/>
      <c r="E74" s="42" t="s">
        <v>1258</v>
      </c>
      <c r="F74" s="42" t="s">
        <v>2179</v>
      </c>
      <c r="G74" s="41" t="s">
        <v>91</v>
      </c>
      <c r="H74" s="41" t="s">
        <v>92</v>
      </c>
      <c r="I74" s="41"/>
      <c r="J74" s="41" t="s">
        <v>97</v>
      </c>
      <c r="K74" s="41"/>
      <c r="L74" s="41"/>
      <c r="M74" s="47"/>
      <c r="N74" s="41"/>
      <c r="O74" s="41"/>
      <c r="P74" s="46"/>
      <c r="Q74" s="47"/>
    </row>
    <row r="75" spans="1:17">
      <c r="A75" s="413" t="s">
        <v>2187</v>
      </c>
      <c r="B75" s="397" t="s">
        <v>75</v>
      </c>
      <c r="C75" s="38"/>
      <c r="D75" s="414"/>
      <c r="E75" s="42"/>
      <c r="F75" s="35"/>
      <c r="G75" s="41" t="s">
        <v>91</v>
      </c>
      <c r="H75" s="41" t="s">
        <v>92</v>
      </c>
      <c r="I75" s="41"/>
      <c r="J75" s="41" t="s">
        <v>2188</v>
      </c>
      <c r="K75" s="41"/>
      <c r="L75" s="41"/>
      <c r="M75" s="41"/>
      <c r="N75" s="41"/>
      <c r="O75" s="41"/>
      <c r="P75" s="46"/>
      <c r="Q75" s="47"/>
    </row>
    <row r="76" spans="1:17">
      <c r="A76" s="413" t="s">
        <v>1142</v>
      </c>
      <c r="B76" s="397" t="s">
        <v>74</v>
      </c>
      <c r="C76" s="414"/>
      <c r="D76" s="414"/>
      <c r="E76" s="42"/>
      <c r="F76" s="35"/>
      <c r="G76" s="41" t="s">
        <v>91</v>
      </c>
      <c r="H76" s="41" t="s">
        <v>92</v>
      </c>
      <c r="I76" s="41"/>
      <c r="J76" s="41" t="s">
        <v>1150</v>
      </c>
      <c r="K76" s="41"/>
      <c r="L76" s="41"/>
      <c r="M76" s="41"/>
      <c r="N76" s="41"/>
      <c r="O76" s="41"/>
      <c r="P76" s="46"/>
      <c r="Q76" s="47"/>
    </row>
    <row r="77" spans="1:17">
      <c r="A77" s="413" t="s">
        <v>2189</v>
      </c>
      <c r="B77" s="397" t="s">
        <v>17</v>
      </c>
      <c r="C77" s="414"/>
      <c r="D77" s="414"/>
      <c r="E77" s="42"/>
      <c r="F77" s="35"/>
      <c r="G77" s="41" t="s">
        <v>91</v>
      </c>
      <c r="H77" s="41" t="s">
        <v>92</v>
      </c>
      <c r="I77" s="41"/>
      <c r="J77" s="41" t="s">
        <v>2190</v>
      </c>
      <c r="K77" s="41"/>
      <c r="L77" s="41"/>
      <c r="M77" s="41"/>
      <c r="N77" s="41"/>
      <c r="O77" s="41"/>
      <c r="P77" s="46"/>
      <c r="Q77" s="47"/>
    </row>
    <row r="78" spans="1:17">
      <c r="A78" s="413" t="s">
        <v>2191</v>
      </c>
      <c r="B78" s="397" t="s">
        <v>16</v>
      </c>
      <c r="C78" s="414"/>
      <c r="D78" s="414"/>
      <c r="E78" s="42"/>
      <c r="F78" s="35"/>
      <c r="G78" s="41" t="s">
        <v>91</v>
      </c>
      <c r="H78" s="41" t="s">
        <v>92</v>
      </c>
      <c r="I78" s="41"/>
      <c r="J78" s="41" t="s">
        <v>2192</v>
      </c>
      <c r="K78" s="41"/>
      <c r="L78" s="41"/>
      <c r="M78" s="41"/>
      <c r="N78" s="41"/>
      <c r="O78" s="41"/>
      <c r="P78" s="46"/>
      <c r="Q78" s="47"/>
    </row>
    <row r="79" spans="1:17" s="35" customFormat="1">
      <c r="A79" s="413" t="s">
        <v>2193</v>
      </c>
      <c r="B79" s="397" t="s">
        <v>15</v>
      </c>
      <c r="C79" s="414"/>
      <c r="D79" s="414"/>
      <c r="E79" s="42"/>
      <c r="G79" s="41" t="s">
        <v>91</v>
      </c>
      <c r="H79" s="41" t="s">
        <v>92</v>
      </c>
      <c r="I79" s="41"/>
      <c r="J79" s="41" t="s">
        <v>1138</v>
      </c>
      <c r="K79" s="41" t="s">
        <v>93</v>
      </c>
      <c r="L79" s="41"/>
      <c r="M79" s="41"/>
      <c r="N79" s="41"/>
      <c r="O79" s="41"/>
      <c r="P79" s="46"/>
      <c r="Q79" s="47"/>
    </row>
    <row r="80" spans="1:17">
      <c r="A80" s="413" t="s">
        <v>2194</v>
      </c>
      <c r="B80" s="397" t="s">
        <v>14</v>
      </c>
      <c r="C80" s="414"/>
      <c r="D80" s="414"/>
      <c r="E80" s="42"/>
      <c r="F80" s="35"/>
      <c r="G80" s="41" t="s">
        <v>91</v>
      </c>
      <c r="H80" s="41" t="s">
        <v>92</v>
      </c>
      <c r="I80" s="41"/>
      <c r="J80" s="41" t="s">
        <v>784</v>
      </c>
      <c r="K80" s="41"/>
      <c r="L80" s="41"/>
      <c r="M80" s="41"/>
      <c r="N80" s="41"/>
      <c r="O80" s="41"/>
      <c r="P80" s="46"/>
      <c r="Q80" s="47"/>
    </row>
    <row r="81" spans="1:18">
      <c r="A81" s="413" t="s">
        <v>96</v>
      </c>
      <c r="B81" s="397" t="s">
        <v>73</v>
      </c>
      <c r="C81" s="414"/>
      <c r="D81" s="441"/>
      <c r="E81" s="42"/>
      <c r="F81" s="35"/>
      <c r="G81" s="41" t="s">
        <v>91</v>
      </c>
      <c r="H81" s="41" t="s">
        <v>92</v>
      </c>
      <c r="I81" s="41"/>
      <c r="J81" s="41" t="s">
        <v>1136</v>
      </c>
      <c r="K81" s="41"/>
      <c r="L81" s="41"/>
      <c r="M81" s="41"/>
      <c r="N81" s="41"/>
      <c r="O81" s="41"/>
      <c r="P81" s="46"/>
      <c r="Q81" s="47"/>
    </row>
    <row r="82" spans="1:18">
      <c r="A82" s="413" t="s">
        <v>2195</v>
      </c>
      <c r="B82" s="397" t="s">
        <v>95</v>
      </c>
      <c r="C82" s="414"/>
      <c r="D82" s="417"/>
      <c r="E82" s="42"/>
      <c r="F82" s="35"/>
      <c r="G82" s="41" t="s">
        <v>91</v>
      </c>
      <c r="H82" s="41" t="s">
        <v>92</v>
      </c>
      <c r="I82" s="41"/>
      <c r="J82" s="41" t="s">
        <v>2196</v>
      </c>
      <c r="K82" s="41"/>
      <c r="L82" s="47"/>
      <c r="M82" s="41"/>
      <c r="N82" s="41"/>
      <c r="O82" s="41"/>
      <c r="P82" s="46"/>
      <c r="Q82" s="47"/>
    </row>
    <row r="83" spans="1:18">
      <c r="A83" s="432" t="s">
        <v>2197</v>
      </c>
      <c r="B83" s="397" t="s">
        <v>94</v>
      </c>
      <c r="C83" s="414"/>
      <c r="D83" s="414"/>
      <c r="E83" s="42"/>
      <c r="F83" s="35"/>
      <c r="G83" s="41" t="s">
        <v>91</v>
      </c>
      <c r="H83" s="41" t="s">
        <v>92</v>
      </c>
      <c r="I83" s="41"/>
      <c r="J83" s="41" t="s">
        <v>2198</v>
      </c>
      <c r="K83" s="41"/>
      <c r="L83" s="47"/>
      <c r="M83" s="41"/>
      <c r="N83" s="41"/>
      <c r="O83" s="41"/>
      <c r="P83" s="46"/>
      <c r="Q83" s="47"/>
    </row>
    <row r="84" spans="1:18">
      <c r="A84" s="413" t="s">
        <v>2199</v>
      </c>
      <c r="B84" s="397" t="s">
        <v>888</v>
      </c>
      <c r="C84" s="414"/>
      <c r="D84" s="416"/>
      <c r="E84" s="42"/>
      <c r="F84" s="35"/>
      <c r="G84" s="41" t="s">
        <v>91</v>
      </c>
      <c r="H84" s="41" t="s">
        <v>92</v>
      </c>
      <c r="I84" s="41"/>
      <c r="J84" s="41" t="s">
        <v>2200</v>
      </c>
      <c r="K84" s="41"/>
      <c r="L84" s="41"/>
      <c r="M84" s="41"/>
      <c r="N84" s="41"/>
      <c r="O84" s="41"/>
      <c r="P84" s="46"/>
      <c r="Q84" s="47"/>
    </row>
    <row r="85" spans="1:18">
      <c r="A85" s="413" t="s">
        <v>2201</v>
      </c>
      <c r="B85" s="397" t="s">
        <v>889</v>
      </c>
      <c r="C85" s="414"/>
      <c r="D85" s="416"/>
      <c r="E85" s="42"/>
      <c r="F85" s="35"/>
      <c r="G85" s="41" t="s">
        <v>91</v>
      </c>
      <c r="H85" s="41" t="s">
        <v>92</v>
      </c>
      <c r="I85" s="41"/>
      <c r="J85" s="41" t="s">
        <v>2202</v>
      </c>
      <c r="K85" s="41" t="s">
        <v>93</v>
      </c>
      <c r="L85" s="41"/>
      <c r="M85" s="41"/>
      <c r="N85" s="41"/>
      <c r="O85" s="41"/>
      <c r="P85" s="46"/>
      <c r="Q85" s="47"/>
    </row>
    <row r="86" spans="1:18">
      <c r="A86" s="413" t="s">
        <v>2203</v>
      </c>
      <c r="B86" s="397" t="s">
        <v>890</v>
      </c>
      <c r="C86" s="414"/>
      <c r="D86" s="416"/>
      <c r="E86" s="42"/>
      <c r="F86" s="35"/>
      <c r="G86" s="41" t="s">
        <v>91</v>
      </c>
      <c r="H86" s="41" t="s">
        <v>92</v>
      </c>
      <c r="I86" s="41"/>
      <c r="J86" s="41" t="s">
        <v>2204</v>
      </c>
      <c r="K86" s="41"/>
      <c r="L86" s="41"/>
      <c r="M86" s="41"/>
      <c r="N86" s="41"/>
      <c r="O86" s="41"/>
      <c r="P86" s="46"/>
      <c r="Q86" s="47"/>
    </row>
    <row r="87" spans="1:18">
      <c r="A87" s="413" t="s">
        <v>2209</v>
      </c>
      <c r="B87" s="397" t="s">
        <v>894</v>
      </c>
      <c r="C87" s="417"/>
      <c r="D87" s="416"/>
      <c r="E87" s="42"/>
      <c r="F87" s="35"/>
      <c r="G87" s="41" t="s">
        <v>91</v>
      </c>
      <c r="H87" s="41" t="s">
        <v>92</v>
      </c>
      <c r="I87" s="41"/>
      <c r="J87" s="41" t="s">
        <v>2210</v>
      </c>
      <c r="K87" s="41"/>
      <c r="L87" s="41"/>
      <c r="M87" s="41"/>
      <c r="N87" s="41"/>
      <c r="O87" s="41"/>
      <c r="P87" s="46"/>
      <c r="Q87" s="47"/>
    </row>
    <row r="88" spans="1:18">
      <c r="A88" s="433" t="s">
        <v>2211</v>
      </c>
      <c r="B88" s="434" t="s">
        <v>896</v>
      </c>
      <c r="C88" s="414"/>
      <c r="D88" s="414"/>
      <c r="E88" s="42"/>
      <c r="F88" s="35"/>
      <c r="G88" s="41" t="s">
        <v>91</v>
      </c>
      <c r="H88" s="41" t="s">
        <v>92</v>
      </c>
      <c r="I88" s="41"/>
      <c r="J88" s="41"/>
      <c r="K88" s="41"/>
      <c r="L88" s="41"/>
      <c r="M88" s="41"/>
      <c r="N88" s="41"/>
      <c r="O88" s="41"/>
      <c r="P88" s="46"/>
      <c r="Q88" s="47"/>
    </row>
    <row r="89" spans="1:18">
      <c r="A89" s="444" t="s">
        <v>1404</v>
      </c>
      <c r="B89" s="434" t="s">
        <v>905</v>
      </c>
      <c r="C89" s="414"/>
      <c r="D89" s="414"/>
      <c r="E89" s="42"/>
      <c r="F89" s="35"/>
      <c r="G89" s="41" t="s">
        <v>91</v>
      </c>
      <c r="H89" s="41" t="s">
        <v>1405</v>
      </c>
      <c r="I89" s="41"/>
      <c r="J89" s="41"/>
      <c r="K89" s="41"/>
      <c r="L89" s="41"/>
      <c r="M89" s="41"/>
      <c r="N89" s="41"/>
      <c r="O89" s="41"/>
      <c r="P89" s="46"/>
      <c r="Q89" s="47"/>
    </row>
    <row r="90" spans="1:18">
      <c r="A90" s="35"/>
      <c r="B90" s="35"/>
      <c r="C90" s="35" t="s">
        <v>90</v>
      </c>
      <c r="D90" s="35" t="s">
        <v>1179</v>
      </c>
      <c r="E90" s="266"/>
      <c r="F90" s="35"/>
      <c r="G90" s="35"/>
      <c r="H90" s="47"/>
      <c r="I90" s="47"/>
      <c r="J90" s="47"/>
      <c r="K90" s="47"/>
      <c r="L90" s="47"/>
      <c r="M90" s="47"/>
      <c r="N90" s="47"/>
      <c r="O90" s="47"/>
      <c r="P90" s="47"/>
      <c r="Q90" s="47"/>
      <c r="R90" s="47"/>
    </row>
    <row r="91" spans="1:18">
      <c r="A91" s="266"/>
      <c r="B91" s="266"/>
      <c r="C91" s="266"/>
      <c r="D91" s="266"/>
      <c r="E91" s="266"/>
    </row>
    <row r="95" spans="1:18">
      <c r="B95" s="427"/>
    </row>
  </sheetData>
  <pageMargins left="0.75" right="0.75" top="0.72" bottom="0.71" header="0.5" footer="0.5"/>
  <pageSetup paperSize="9" scale="50" orientation="portrait" cellComments="asDisplaye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dimension ref="A1:Q95"/>
  <sheetViews>
    <sheetView showGridLines="0" zoomScale="80" zoomScaleNormal="80" workbookViewId="0"/>
  </sheetViews>
  <sheetFormatPr defaultColWidth="11.44140625" defaultRowHeight="14.4"/>
  <cols>
    <col min="1" max="1" width="81" style="124" bestFit="1" customWidth="1"/>
    <col min="2" max="2" width="6.44140625" style="124" bestFit="1" customWidth="1"/>
    <col min="3" max="3" width="16.44140625" style="124" bestFit="1" customWidth="1"/>
    <col min="4" max="4" width="72" style="124" customWidth="1"/>
    <col min="5" max="5" width="24.6640625" style="124" bestFit="1" customWidth="1"/>
    <col min="6" max="6" width="16.5546875" style="124" bestFit="1" customWidth="1"/>
    <col min="7" max="7" width="33.6640625" style="124" bestFit="1" customWidth="1"/>
    <col min="8" max="8" width="11.44140625" style="124" customWidth="1"/>
    <col min="9" max="9" width="61.6640625" style="124" customWidth="1"/>
    <col min="10" max="10" width="93.6640625" style="124" bestFit="1" customWidth="1"/>
    <col min="11" max="11" width="9.6640625" style="124" bestFit="1" customWidth="1"/>
    <col min="12" max="13" width="11.44140625" style="124" customWidth="1"/>
    <col min="14" max="16384" width="11.44140625" style="124"/>
  </cols>
  <sheetData>
    <row r="1" spans="1:16">
      <c r="A1" s="1" t="s">
        <v>2217</v>
      </c>
      <c r="B1" s="1"/>
    </row>
    <row r="2" spans="1:16">
      <c r="A2" s="165" t="s">
        <v>1477</v>
      </c>
      <c r="B2" s="1"/>
    </row>
    <row r="3" spans="1:16">
      <c r="A3" s="165"/>
      <c r="B3" s="1"/>
    </row>
    <row r="4" spans="1:16">
      <c r="A4" s="1" t="s">
        <v>2218</v>
      </c>
      <c r="B4" s="1"/>
    </row>
    <row r="5" spans="1:16">
      <c r="B5" s="1"/>
    </row>
    <row r="6" spans="1:16">
      <c r="A6" s="165" t="s">
        <v>1477</v>
      </c>
      <c r="B6" s="165"/>
      <c r="C6" s="55"/>
      <c r="D6" s="55"/>
      <c r="E6" s="55"/>
      <c r="F6" s="266"/>
    </row>
    <row r="7" spans="1:16">
      <c r="A7" s="165"/>
      <c r="B7" s="165"/>
      <c r="C7" s="55"/>
      <c r="D7" s="55"/>
      <c r="E7" s="55"/>
      <c r="F7" s="266"/>
    </row>
    <row r="8" spans="1:16" ht="15.75" customHeight="1">
      <c r="A8" s="53"/>
      <c r="B8" s="53"/>
      <c r="C8" s="410" t="s">
        <v>2093</v>
      </c>
    </row>
    <row r="9" spans="1:16">
      <c r="A9" s="53"/>
      <c r="B9" s="53"/>
      <c r="C9" s="410" t="s">
        <v>13</v>
      </c>
    </row>
    <row r="10" spans="1:16">
      <c r="A10" s="411" t="s">
        <v>106</v>
      </c>
      <c r="B10" s="397"/>
      <c r="C10" s="38"/>
      <c r="D10" s="412"/>
      <c r="G10" s="47"/>
    </row>
    <row r="11" spans="1:16">
      <c r="A11" s="413" t="s">
        <v>2095</v>
      </c>
      <c r="B11" s="397" t="s">
        <v>12</v>
      </c>
      <c r="C11" s="38"/>
      <c r="D11" s="42"/>
      <c r="E11" s="35"/>
      <c r="F11" s="41" t="s">
        <v>91</v>
      </c>
      <c r="G11" s="41" t="s">
        <v>100</v>
      </c>
      <c r="H11" s="41"/>
      <c r="I11" s="41" t="s">
        <v>2096</v>
      </c>
      <c r="J11" s="41" t="s">
        <v>340</v>
      </c>
      <c r="K11" s="41"/>
      <c r="L11" s="41"/>
      <c r="M11" s="41"/>
      <c r="N11" s="41"/>
      <c r="O11" s="47"/>
      <c r="P11" s="47"/>
    </row>
    <row r="12" spans="1:16">
      <c r="A12" s="413" t="s">
        <v>2097</v>
      </c>
      <c r="B12" s="397" t="s">
        <v>72</v>
      </c>
      <c r="C12" s="38"/>
      <c r="D12" s="42"/>
      <c r="E12" s="35"/>
      <c r="F12" s="41" t="s">
        <v>91</v>
      </c>
      <c r="G12" s="41" t="s">
        <v>100</v>
      </c>
      <c r="H12" s="41"/>
      <c r="I12" s="41" t="s">
        <v>2098</v>
      </c>
      <c r="J12" s="41" t="s">
        <v>340</v>
      </c>
      <c r="K12" s="41"/>
      <c r="L12" s="41"/>
      <c r="M12" s="41"/>
      <c r="N12" s="41"/>
      <c r="O12" s="47"/>
      <c r="P12" s="47"/>
    </row>
    <row r="13" spans="1:16">
      <c r="A13" s="413" t="s">
        <v>2099</v>
      </c>
      <c r="B13" s="397" t="s">
        <v>11</v>
      </c>
      <c r="C13" s="414"/>
      <c r="D13" s="42"/>
      <c r="E13" s="35"/>
      <c r="F13" s="41" t="s">
        <v>91</v>
      </c>
      <c r="G13" s="41" t="s">
        <v>100</v>
      </c>
      <c r="H13" s="41"/>
      <c r="I13" s="41" t="s">
        <v>2100</v>
      </c>
      <c r="J13" s="41" t="s">
        <v>340</v>
      </c>
      <c r="K13" s="41"/>
      <c r="L13" s="41"/>
      <c r="M13" s="41"/>
      <c r="N13" s="41"/>
      <c r="O13" s="47"/>
      <c r="P13" s="47"/>
    </row>
    <row r="14" spans="1:16">
      <c r="A14" s="413" t="s">
        <v>2101</v>
      </c>
      <c r="B14" s="397" t="s">
        <v>71</v>
      </c>
      <c r="C14" s="414"/>
      <c r="D14" s="42"/>
      <c r="E14" s="35"/>
      <c r="F14" s="41" t="s">
        <v>91</v>
      </c>
      <c r="G14" s="41" t="s">
        <v>100</v>
      </c>
      <c r="H14" s="41"/>
      <c r="I14" s="41" t="s">
        <v>778</v>
      </c>
      <c r="J14" s="41" t="s">
        <v>340</v>
      </c>
      <c r="K14" s="41"/>
      <c r="L14" s="41"/>
      <c r="M14" s="41"/>
      <c r="N14" s="41"/>
      <c r="O14" s="47"/>
      <c r="P14" s="47"/>
    </row>
    <row r="15" spans="1:16">
      <c r="A15" s="413" t="s">
        <v>2102</v>
      </c>
      <c r="B15" s="397" t="s">
        <v>70</v>
      </c>
      <c r="C15" s="414"/>
      <c r="D15" s="42"/>
      <c r="E15" s="35"/>
      <c r="F15" s="41" t="s">
        <v>91</v>
      </c>
      <c r="G15" s="41" t="s">
        <v>100</v>
      </c>
      <c r="H15" s="41"/>
      <c r="I15" s="41" t="s">
        <v>2103</v>
      </c>
      <c r="J15" s="41" t="s">
        <v>340</v>
      </c>
      <c r="K15" s="41"/>
      <c r="L15" s="41"/>
      <c r="M15" s="41"/>
      <c r="N15" s="41"/>
      <c r="O15" s="47"/>
      <c r="P15" s="47"/>
    </row>
    <row r="16" spans="1:16">
      <c r="A16" s="413" t="s">
        <v>2104</v>
      </c>
      <c r="B16" s="397" t="s">
        <v>69</v>
      </c>
      <c r="C16" s="414"/>
      <c r="D16" s="42"/>
      <c r="E16" s="35"/>
      <c r="F16" s="41" t="s">
        <v>91</v>
      </c>
      <c r="G16" s="41" t="s">
        <v>100</v>
      </c>
      <c r="H16" s="41"/>
      <c r="I16" s="41" t="s">
        <v>2105</v>
      </c>
      <c r="J16" s="41" t="s">
        <v>2106</v>
      </c>
      <c r="K16" s="41"/>
      <c r="L16" s="41"/>
      <c r="M16" s="41"/>
      <c r="N16" s="41"/>
      <c r="O16" s="47"/>
      <c r="P16" s="47"/>
    </row>
    <row r="17" spans="1:16" s="35" customFormat="1">
      <c r="A17" s="418" t="s">
        <v>2107</v>
      </c>
      <c r="B17" s="397" t="s">
        <v>68</v>
      </c>
      <c r="C17" s="414"/>
      <c r="D17" s="42" t="s">
        <v>104</v>
      </c>
      <c r="F17" s="41" t="s">
        <v>91</v>
      </c>
      <c r="G17" s="41" t="s">
        <v>100</v>
      </c>
      <c r="H17" s="41"/>
      <c r="I17" s="41" t="s">
        <v>2108</v>
      </c>
      <c r="J17" s="41" t="s">
        <v>1292</v>
      </c>
      <c r="K17" s="41"/>
      <c r="L17" s="41"/>
      <c r="M17" s="41"/>
      <c r="N17" s="41"/>
      <c r="O17" s="47"/>
      <c r="P17" s="47"/>
    </row>
    <row r="18" spans="1:16">
      <c r="A18" s="419" t="s">
        <v>2109</v>
      </c>
      <c r="B18" s="397" t="s">
        <v>67</v>
      </c>
      <c r="C18" s="414"/>
      <c r="D18" s="42" t="s">
        <v>104</v>
      </c>
      <c r="E18" s="35"/>
      <c r="F18" s="41" t="s">
        <v>91</v>
      </c>
      <c r="G18" s="41" t="s">
        <v>100</v>
      </c>
      <c r="H18" s="41"/>
      <c r="I18" s="41" t="s">
        <v>2105</v>
      </c>
      <c r="J18" s="41" t="s">
        <v>1292</v>
      </c>
      <c r="K18" s="41"/>
      <c r="L18" s="41"/>
      <c r="M18" s="41"/>
      <c r="N18" s="41"/>
      <c r="O18" s="47"/>
      <c r="P18" s="47"/>
    </row>
    <row r="19" spans="1:16">
      <c r="A19" s="419" t="s">
        <v>2110</v>
      </c>
      <c r="B19" s="397" t="s">
        <v>66</v>
      </c>
      <c r="C19" s="414"/>
      <c r="D19" s="42" t="s">
        <v>104</v>
      </c>
      <c r="E19" s="35"/>
      <c r="F19" s="41" t="s">
        <v>91</v>
      </c>
      <c r="G19" s="41" t="s">
        <v>100</v>
      </c>
      <c r="H19" s="41"/>
      <c r="I19" s="41" t="s">
        <v>2111</v>
      </c>
      <c r="J19" s="41" t="s">
        <v>1292</v>
      </c>
      <c r="K19" s="41"/>
      <c r="L19" s="41"/>
      <c r="M19" s="41"/>
      <c r="N19" s="41"/>
      <c r="O19" s="47"/>
      <c r="P19" s="47"/>
    </row>
    <row r="20" spans="1:16">
      <c r="A20" s="419" t="s">
        <v>2112</v>
      </c>
      <c r="B20" s="397" t="s">
        <v>10</v>
      </c>
      <c r="C20" s="414"/>
      <c r="D20" s="42" t="s">
        <v>104</v>
      </c>
      <c r="E20" s="35"/>
      <c r="F20" s="41" t="s">
        <v>91</v>
      </c>
      <c r="G20" s="41" t="s">
        <v>100</v>
      </c>
      <c r="H20" s="41"/>
      <c r="I20" s="41" t="s">
        <v>2113</v>
      </c>
      <c r="J20" s="41" t="s">
        <v>1292</v>
      </c>
      <c r="K20" s="316"/>
      <c r="L20" s="41"/>
      <c r="M20" s="41"/>
      <c r="N20" s="41"/>
      <c r="O20" s="47"/>
      <c r="P20" s="47"/>
    </row>
    <row r="21" spans="1:16">
      <c r="A21" s="421" t="s">
        <v>2114</v>
      </c>
      <c r="B21" s="397" t="s">
        <v>9</v>
      </c>
      <c r="C21" s="414"/>
      <c r="D21" s="42" t="s">
        <v>104</v>
      </c>
      <c r="E21" s="35"/>
      <c r="F21" s="41" t="s">
        <v>91</v>
      </c>
      <c r="G21" s="41" t="s">
        <v>100</v>
      </c>
      <c r="H21" s="41"/>
      <c r="I21" s="41" t="s">
        <v>2115</v>
      </c>
      <c r="J21" s="41" t="s">
        <v>1292</v>
      </c>
      <c r="K21" s="316"/>
      <c r="L21" s="41"/>
      <c r="M21" s="41"/>
      <c r="N21" s="41"/>
      <c r="O21" s="47"/>
      <c r="P21" s="47"/>
    </row>
    <row r="22" spans="1:16">
      <c r="A22" s="421" t="s">
        <v>2116</v>
      </c>
      <c r="B22" s="397" t="s">
        <v>65</v>
      </c>
      <c r="C22" s="414"/>
      <c r="D22" s="42" t="s">
        <v>104</v>
      </c>
      <c r="E22" s="35"/>
      <c r="F22" s="41" t="s">
        <v>91</v>
      </c>
      <c r="G22" s="41" t="s">
        <v>100</v>
      </c>
      <c r="H22" s="41"/>
      <c r="I22" s="41" t="s">
        <v>2117</v>
      </c>
      <c r="J22" s="41" t="s">
        <v>1292</v>
      </c>
      <c r="K22" s="316"/>
      <c r="L22" s="41"/>
      <c r="M22" s="41"/>
      <c r="N22" s="41"/>
      <c r="O22" s="47"/>
      <c r="P22" s="47"/>
    </row>
    <row r="23" spans="1:16">
      <c r="A23" s="419" t="s">
        <v>2118</v>
      </c>
      <c r="B23" s="397" t="s">
        <v>8</v>
      </c>
      <c r="C23" s="414"/>
      <c r="D23" s="42" t="s">
        <v>104</v>
      </c>
      <c r="E23" s="35"/>
      <c r="F23" s="41" t="s">
        <v>91</v>
      </c>
      <c r="G23" s="41" t="s">
        <v>100</v>
      </c>
      <c r="H23" s="41"/>
      <c r="I23" s="41" t="s">
        <v>2119</v>
      </c>
      <c r="J23" s="41" t="s">
        <v>1292</v>
      </c>
      <c r="K23" s="316"/>
      <c r="L23" s="41"/>
      <c r="M23" s="41"/>
      <c r="N23" s="41"/>
      <c r="O23" s="47"/>
      <c r="P23" s="47"/>
    </row>
    <row r="24" spans="1:16">
      <c r="A24" s="421" t="s">
        <v>2120</v>
      </c>
      <c r="B24" s="397" t="s">
        <v>7</v>
      </c>
      <c r="C24" s="414"/>
      <c r="D24" s="42" t="s">
        <v>104</v>
      </c>
      <c r="E24" s="35"/>
      <c r="F24" s="41" t="s">
        <v>91</v>
      </c>
      <c r="G24" s="41" t="s">
        <v>100</v>
      </c>
      <c r="H24" s="41"/>
      <c r="I24" s="41" t="s">
        <v>2121</v>
      </c>
      <c r="J24" s="41" t="s">
        <v>1292</v>
      </c>
      <c r="K24" s="316"/>
      <c r="L24" s="41"/>
      <c r="M24" s="41"/>
      <c r="N24" s="41"/>
      <c r="O24" s="47"/>
      <c r="P24" s="47"/>
    </row>
    <row r="25" spans="1:16">
      <c r="A25" s="421" t="s">
        <v>2122</v>
      </c>
      <c r="B25" s="397" t="s">
        <v>64</v>
      </c>
      <c r="C25" s="414"/>
      <c r="D25" s="42" t="s">
        <v>104</v>
      </c>
      <c r="E25" s="35"/>
      <c r="F25" s="41" t="s">
        <v>91</v>
      </c>
      <c r="G25" s="41" t="s">
        <v>100</v>
      </c>
      <c r="H25" s="41"/>
      <c r="I25" s="41" t="s">
        <v>2123</v>
      </c>
      <c r="J25" s="41" t="s">
        <v>1292</v>
      </c>
      <c r="K25" s="316"/>
      <c r="L25" s="41"/>
      <c r="M25" s="41"/>
      <c r="N25" s="41"/>
      <c r="O25" s="47"/>
      <c r="P25" s="47"/>
    </row>
    <row r="26" spans="1:16">
      <c r="A26" s="421" t="s">
        <v>2124</v>
      </c>
      <c r="B26" s="397" t="s">
        <v>6</v>
      </c>
      <c r="C26" s="414"/>
      <c r="D26" s="42" t="s">
        <v>104</v>
      </c>
      <c r="E26" s="35"/>
      <c r="F26" s="41" t="s">
        <v>91</v>
      </c>
      <c r="G26" s="41" t="s">
        <v>100</v>
      </c>
      <c r="H26" s="41"/>
      <c r="I26" s="41" t="s">
        <v>2125</v>
      </c>
      <c r="J26" s="41" t="s">
        <v>1292</v>
      </c>
      <c r="K26" s="316"/>
      <c r="L26" s="41"/>
      <c r="M26" s="41"/>
      <c r="N26" s="41"/>
      <c r="O26" s="47"/>
      <c r="P26" s="47"/>
    </row>
    <row r="27" spans="1:16">
      <c r="A27" s="421" t="s">
        <v>2126</v>
      </c>
      <c r="B27" s="397" t="s">
        <v>5</v>
      </c>
      <c r="C27" s="414"/>
      <c r="D27" s="42" t="s">
        <v>104</v>
      </c>
      <c r="E27" s="35"/>
      <c r="F27" s="41" t="s">
        <v>91</v>
      </c>
      <c r="G27" s="41" t="s">
        <v>100</v>
      </c>
      <c r="H27" s="41"/>
      <c r="I27" s="41" t="s">
        <v>2127</v>
      </c>
      <c r="J27" s="41" t="s">
        <v>1292</v>
      </c>
      <c r="K27" s="316"/>
      <c r="L27" s="41"/>
      <c r="M27" s="41"/>
      <c r="N27" s="41"/>
      <c r="O27" s="47"/>
      <c r="P27" s="47"/>
    </row>
    <row r="28" spans="1:16">
      <c r="A28" s="419" t="s">
        <v>2128</v>
      </c>
      <c r="B28" s="397" t="s">
        <v>63</v>
      </c>
      <c r="C28" s="446"/>
      <c r="D28" s="42" t="s">
        <v>104</v>
      </c>
      <c r="E28" s="35"/>
      <c r="F28" s="41" t="s">
        <v>91</v>
      </c>
      <c r="G28" s="41" t="s">
        <v>100</v>
      </c>
      <c r="H28" s="41"/>
      <c r="I28" s="41" t="s">
        <v>1291</v>
      </c>
      <c r="J28" s="41" t="s">
        <v>1292</v>
      </c>
      <c r="K28" s="316"/>
      <c r="L28" s="41"/>
      <c r="M28" s="41"/>
      <c r="N28" s="41"/>
      <c r="O28" s="47"/>
      <c r="P28" s="47"/>
    </row>
    <row r="29" spans="1:16">
      <c r="A29" s="419" t="s">
        <v>96</v>
      </c>
      <c r="B29" s="397" t="s">
        <v>62</v>
      </c>
      <c r="C29" s="414"/>
      <c r="D29" s="42" t="s">
        <v>104</v>
      </c>
      <c r="E29" s="35"/>
      <c r="F29" s="41" t="s">
        <v>91</v>
      </c>
      <c r="G29" s="41" t="s">
        <v>100</v>
      </c>
      <c r="H29" s="41"/>
      <c r="I29" s="41" t="s">
        <v>105</v>
      </c>
      <c r="J29" s="41" t="s">
        <v>1292</v>
      </c>
      <c r="K29" s="316"/>
      <c r="L29" s="41"/>
      <c r="M29" s="41"/>
      <c r="N29" s="41"/>
      <c r="O29" s="47"/>
      <c r="P29" s="47"/>
    </row>
    <row r="30" spans="1:16">
      <c r="A30" s="419" t="s">
        <v>2129</v>
      </c>
      <c r="B30" s="397" t="s">
        <v>61</v>
      </c>
      <c r="C30" s="414"/>
      <c r="D30" s="42" t="s">
        <v>104</v>
      </c>
      <c r="E30" s="35"/>
      <c r="F30" s="41" t="s">
        <v>91</v>
      </c>
      <c r="G30" s="41" t="s">
        <v>100</v>
      </c>
      <c r="H30" s="41"/>
      <c r="I30" s="41" t="s">
        <v>2130</v>
      </c>
      <c r="J30" s="41" t="s">
        <v>1292</v>
      </c>
      <c r="K30" s="316"/>
      <c r="L30" s="41"/>
      <c r="M30" s="41"/>
      <c r="N30" s="41"/>
      <c r="O30" s="47"/>
      <c r="P30" s="47"/>
    </row>
    <row r="31" spans="1:16">
      <c r="A31" s="419" t="s">
        <v>2131</v>
      </c>
      <c r="B31" s="397" t="s">
        <v>4</v>
      </c>
      <c r="C31" s="414"/>
      <c r="D31" s="42" t="s">
        <v>104</v>
      </c>
      <c r="E31" s="35"/>
      <c r="F31" s="41" t="s">
        <v>91</v>
      </c>
      <c r="G31" s="41" t="s">
        <v>100</v>
      </c>
      <c r="H31" s="41"/>
      <c r="I31" s="41" t="s">
        <v>2132</v>
      </c>
      <c r="J31" s="41" t="s">
        <v>1292</v>
      </c>
      <c r="K31" s="316"/>
      <c r="L31" s="41"/>
      <c r="M31" s="41"/>
      <c r="N31" s="41"/>
      <c r="O31" s="47"/>
      <c r="P31" s="47"/>
    </row>
    <row r="32" spans="1:16">
      <c r="A32" s="413" t="s">
        <v>2133</v>
      </c>
      <c r="B32" s="397" t="s">
        <v>60</v>
      </c>
      <c r="C32" s="414"/>
      <c r="D32" s="42" t="s">
        <v>1258</v>
      </c>
      <c r="E32" s="35"/>
      <c r="F32" s="41" t="s">
        <v>91</v>
      </c>
      <c r="G32" s="41" t="s">
        <v>100</v>
      </c>
      <c r="H32" s="41"/>
      <c r="I32" s="41" t="s">
        <v>2108</v>
      </c>
      <c r="J32" s="41" t="s">
        <v>1292</v>
      </c>
      <c r="K32" s="316"/>
      <c r="L32" s="41"/>
      <c r="M32" s="41"/>
      <c r="N32" s="41"/>
      <c r="O32" s="47"/>
      <c r="P32" s="47"/>
    </row>
    <row r="33" spans="1:16">
      <c r="A33" s="413" t="s">
        <v>2134</v>
      </c>
      <c r="B33" s="397" t="s">
        <v>59</v>
      </c>
      <c r="C33" s="414"/>
      <c r="D33" s="42" t="s">
        <v>104</v>
      </c>
      <c r="E33" s="35"/>
      <c r="F33" s="41" t="s">
        <v>91</v>
      </c>
      <c r="G33" s="41" t="s">
        <v>100</v>
      </c>
      <c r="H33" s="41"/>
      <c r="I33" s="41" t="s">
        <v>2135</v>
      </c>
      <c r="J33" s="41" t="s">
        <v>340</v>
      </c>
      <c r="K33" s="316"/>
      <c r="L33" s="41"/>
      <c r="M33" s="41"/>
      <c r="N33" s="41"/>
      <c r="P33" s="47"/>
    </row>
    <row r="34" spans="1:16">
      <c r="A34" s="419" t="s">
        <v>2136</v>
      </c>
      <c r="B34" s="397" t="s">
        <v>58</v>
      </c>
      <c r="C34" s="414"/>
      <c r="D34" s="42" t="s">
        <v>104</v>
      </c>
      <c r="E34" s="35"/>
      <c r="F34" s="41" t="s">
        <v>91</v>
      </c>
      <c r="G34" s="41" t="s">
        <v>100</v>
      </c>
      <c r="H34" s="316"/>
      <c r="I34" s="41" t="s">
        <v>2137</v>
      </c>
      <c r="J34" s="41" t="s">
        <v>340</v>
      </c>
      <c r="K34" s="427"/>
      <c r="L34" s="41"/>
      <c r="M34" s="41"/>
      <c r="N34" s="41"/>
      <c r="O34" s="47"/>
      <c r="P34" s="47"/>
    </row>
    <row r="35" spans="1:16">
      <c r="A35" s="419" t="s">
        <v>2138</v>
      </c>
      <c r="B35" s="397" t="s">
        <v>57</v>
      </c>
      <c r="C35" s="414"/>
      <c r="D35" s="42" t="s">
        <v>104</v>
      </c>
      <c r="E35" s="35"/>
      <c r="F35" s="41" t="s">
        <v>91</v>
      </c>
      <c r="G35" s="41" t="s">
        <v>100</v>
      </c>
      <c r="H35" s="316"/>
      <c r="I35" s="41" t="s">
        <v>2139</v>
      </c>
      <c r="J35" s="41" t="s">
        <v>340</v>
      </c>
      <c r="K35" s="316"/>
      <c r="L35" s="41"/>
      <c r="M35" s="41"/>
      <c r="N35" s="41"/>
      <c r="O35" s="47"/>
      <c r="P35" s="47"/>
    </row>
    <row r="36" spans="1:16">
      <c r="A36" s="419" t="s">
        <v>2140</v>
      </c>
      <c r="B36" s="397" t="s">
        <v>56</v>
      </c>
      <c r="C36" s="414"/>
      <c r="D36" s="42" t="s">
        <v>104</v>
      </c>
      <c r="E36" s="35"/>
      <c r="F36" s="41" t="s">
        <v>91</v>
      </c>
      <c r="G36" s="41" t="s">
        <v>100</v>
      </c>
      <c r="H36" s="316"/>
      <c r="I36" s="41" t="s">
        <v>2141</v>
      </c>
      <c r="J36" s="41" t="s">
        <v>340</v>
      </c>
      <c r="K36" s="316"/>
      <c r="L36" s="41"/>
      <c r="M36" s="41"/>
      <c r="N36" s="41"/>
      <c r="O36" s="47"/>
      <c r="P36" s="47"/>
    </row>
    <row r="37" spans="1:16">
      <c r="A37" s="428" t="s">
        <v>2142</v>
      </c>
      <c r="B37" s="397" t="s">
        <v>55</v>
      </c>
      <c r="C37" s="414"/>
      <c r="D37" s="42"/>
      <c r="E37" s="35"/>
      <c r="F37" s="41" t="s">
        <v>91</v>
      </c>
      <c r="G37" s="41" t="s">
        <v>100</v>
      </c>
      <c r="H37" s="41"/>
      <c r="I37" s="41" t="s">
        <v>2143</v>
      </c>
      <c r="J37" s="41" t="s">
        <v>340</v>
      </c>
      <c r="K37" s="41" t="s">
        <v>93</v>
      </c>
      <c r="L37" s="47"/>
      <c r="M37" s="41"/>
      <c r="N37" s="41"/>
      <c r="O37" s="47"/>
      <c r="P37" s="47"/>
    </row>
    <row r="38" spans="1:16">
      <c r="A38" s="429" t="s">
        <v>2144</v>
      </c>
      <c r="B38" s="397" t="s">
        <v>54</v>
      </c>
      <c r="C38" s="414"/>
      <c r="D38" s="42" t="s">
        <v>2145</v>
      </c>
      <c r="E38" s="35"/>
      <c r="F38" s="41" t="s">
        <v>91</v>
      </c>
      <c r="G38" s="41" t="s">
        <v>100</v>
      </c>
      <c r="H38" s="41"/>
      <c r="I38" s="41" t="s">
        <v>2143</v>
      </c>
      <c r="J38" s="41" t="s">
        <v>340</v>
      </c>
      <c r="K38" s="41" t="s">
        <v>93</v>
      </c>
      <c r="L38" s="47"/>
      <c r="M38" s="41"/>
      <c r="N38" s="41"/>
      <c r="O38" s="47"/>
      <c r="P38" s="47"/>
    </row>
    <row r="39" spans="1:16">
      <c r="A39" s="421" t="s">
        <v>2146</v>
      </c>
      <c r="B39" s="397" t="s">
        <v>3</v>
      </c>
      <c r="C39" s="414"/>
      <c r="D39" s="42" t="s">
        <v>2147</v>
      </c>
      <c r="E39" s="35"/>
      <c r="F39" s="41" t="s">
        <v>91</v>
      </c>
      <c r="G39" s="41" t="s">
        <v>100</v>
      </c>
      <c r="H39" s="41"/>
      <c r="I39" s="41" t="s">
        <v>2143</v>
      </c>
      <c r="J39" s="41" t="s">
        <v>340</v>
      </c>
      <c r="K39" s="41" t="s">
        <v>93</v>
      </c>
      <c r="L39" s="47"/>
      <c r="M39" s="41"/>
      <c r="N39" s="41"/>
      <c r="O39" s="47"/>
      <c r="P39" s="47"/>
    </row>
    <row r="40" spans="1:16">
      <c r="A40" s="421" t="s">
        <v>2148</v>
      </c>
      <c r="B40" s="397" t="s">
        <v>53</v>
      </c>
      <c r="C40" s="414"/>
      <c r="D40" s="42" t="s">
        <v>2149</v>
      </c>
      <c r="E40" s="35"/>
      <c r="F40" s="41" t="s">
        <v>91</v>
      </c>
      <c r="G40" s="41" t="s">
        <v>100</v>
      </c>
      <c r="H40" s="41"/>
      <c r="I40" s="41" t="s">
        <v>2143</v>
      </c>
      <c r="J40" s="41" t="s">
        <v>340</v>
      </c>
      <c r="K40" s="41" t="s">
        <v>93</v>
      </c>
      <c r="L40" s="47"/>
      <c r="M40" s="41"/>
      <c r="N40" s="41"/>
      <c r="O40" s="47"/>
      <c r="P40" s="47"/>
    </row>
    <row r="41" spans="1:16" s="221" customFormat="1">
      <c r="A41" s="430" t="s">
        <v>2150</v>
      </c>
      <c r="B41" s="397" t="s">
        <v>52</v>
      </c>
      <c r="C41" s="414"/>
      <c r="D41" s="42" t="s">
        <v>2151</v>
      </c>
      <c r="E41" s="35"/>
      <c r="F41" s="41" t="s">
        <v>91</v>
      </c>
      <c r="G41" s="41" t="s">
        <v>100</v>
      </c>
      <c r="H41" s="41"/>
      <c r="I41" s="41" t="s">
        <v>2143</v>
      </c>
      <c r="J41" s="41" t="s">
        <v>340</v>
      </c>
      <c r="K41" s="41" t="s">
        <v>93</v>
      </c>
      <c r="L41" s="431"/>
      <c r="M41" s="41"/>
      <c r="N41" s="41"/>
      <c r="O41" s="431"/>
      <c r="P41" s="431"/>
    </row>
    <row r="42" spans="1:16">
      <c r="A42" s="421" t="s">
        <v>2152</v>
      </c>
      <c r="B42" s="397" t="s">
        <v>51</v>
      </c>
      <c r="C42" s="414"/>
      <c r="D42" s="42" t="s">
        <v>1262</v>
      </c>
      <c r="E42" s="35"/>
      <c r="F42" s="41" t="s">
        <v>91</v>
      </c>
      <c r="G42" s="41" t="s">
        <v>100</v>
      </c>
      <c r="H42" s="41"/>
      <c r="I42" s="41" t="s">
        <v>2143</v>
      </c>
      <c r="J42" s="41" t="s">
        <v>340</v>
      </c>
      <c r="K42" s="41" t="s">
        <v>93</v>
      </c>
      <c r="L42" s="47"/>
      <c r="M42" s="41"/>
      <c r="N42" s="41"/>
      <c r="O42" s="47"/>
      <c r="P42" s="47"/>
    </row>
    <row r="43" spans="1:16">
      <c r="A43" s="421" t="s">
        <v>2153</v>
      </c>
      <c r="B43" s="397" t="s">
        <v>50</v>
      </c>
      <c r="C43" s="414"/>
      <c r="D43" s="42" t="s">
        <v>2154</v>
      </c>
      <c r="E43" s="35"/>
      <c r="F43" s="41" t="s">
        <v>91</v>
      </c>
      <c r="G43" s="41" t="s">
        <v>100</v>
      </c>
      <c r="H43" s="41"/>
      <c r="I43" s="41" t="s">
        <v>2143</v>
      </c>
      <c r="J43" s="41" t="s">
        <v>340</v>
      </c>
      <c r="K43" s="41" t="s">
        <v>93</v>
      </c>
      <c r="L43" s="47"/>
      <c r="M43" s="41"/>
      <c r="N43" s="41"/>
      <c r="O43" s="47"/>
      <c r="P43" s="47"/>
    </row>
    <row r="44" spans="1:16">
      <c r="A44" s="419" t="s">
        <v>2155</v>
      </c>
      <c r="B44" s="397" t="s">
        <v>49</v>
      </c>
      <c r="C44" s="414"/>
      <c r="D44" s="42" t="s">
        <v>1258</v>
      </c>
      <c r="E44" s="35"/>
      <c r="F44" s="41" t="s">
        <v>91</v>
      </c>
      <c r="G44" s="41" t="s">
        <v>100</v>
      </c>
      <c r="H44" s="41"/>
      <c r="I44" s="41" t="s">
        <v>2143</v>
      </c>
      <c r="J44" s="41" t="s">
        <v>340</v>
      </c>
      <c r="K44" s="41" t="s">
        <v>93</v>
      </c>
      <c r="L44" s="47"/>
      <c r="M44" s="41"/>
      <c r="N44" s="41"/>
      <c r="O44" s="47"/>
      <c r="P44" s="47"/>
    </row>
    <row r="45" spans="1:16">
      <c r="A45" s="413" t="s">
        <v>2156</v>
      </c>
      <c r="B45" s="397" t="s">
        <v>48</v>
      </c>
      <c r="C45" s="414"/>
      <c r="D45" s="42" t="s">
        <v>103</v>
      </c>
      <c r="E45" s="35"/>
      <c r="F45" s="41" t="s">
        <v>91</v>
      </c>
      <c r="G45" s="41" t="s">
        <v>100</v>
      </c>
      <c r="H45" s="41"/>
      <c r="I45" s="41" t="s">
        <v>1127</v>
      </c>
      <c r="J45" s="41" t="s">
        <v>340</v>
      </c>
      <c r="K45" s="41"/>
      <c r="L45" s="47"/>
      <c r="M45" s="41"/>
      <c r="N45" s="41"/>
      <c r="O45" s="47"/>
      <c r="P45" s="47"/>
    </row>
    <row r="46" spans="1:16">
      <c r="A46" s="413" t="s">
        <v>2157</v>
      </c>
      <c r="B46" s="397" t="s">
        <v>47</v>
      </c>
      <c r="C46" s="414"/>
      <c r="D46" s="42"/>
      <c r="E46" s="35"/>
      <c r="F46" s="41" t="s">
        <v>91</v>
      </c>
      <c r="G46" s="41" t="s">
        <v>100</v>
      </c>
      <c r="H46" s="41"/>
      <c r="I46" s="41" t="s">
        <v>2158</v>
      </c>
      <c r="J46" s="41" t="s">
        <v>340</v>
      </c>
      <c r="K46" s="41"/>
      <c r="L46" s="47"/>
      <c r="M46" s="41"/>
      <c r="N46" s="41"/>
      <c r="O46" s="47"/>
      <c r="P46" s="47"/>
    </row>
    <row r="47" spans="1:16">
      <c r="A47" s="413" t="s">
        <v>2159</v>
      </c>
      <c r="B47" s="397" t="s">
        <v>46</v>
      </c>
      <c r="C47" s="414"/>
      <c r="D47" s="42"/>
      <c r="E47" s="35"/>
      <c r="F47" s="41" t="s">
        <v>91</v>
      </c>
      <c r="G47" s="41" t="s">
        <v>100</v>
      </c>
      <c r="H47" s="41"/>
      <c r="I47" s="41" t="s">
        <v>2160</v>
      </c>
      <c r="J47" s="41" t="s">
        <v>340</v>
      </c>
      <c r="K47" s="41" t="s">
        <v>93</v>
      </c>
      <c r="L47" s="47"/>
      <c r="M47" s="41"/>
      <c r="N47" s="41"/>
      <c r="O47" s="47"/>
      <c r="P47" s="47"/>
    </row>
    <row r="48" spans="1:16">
      <c r="A48" s="413" t="s">
        <v>2161</v>
      </c>
      <c r="B48" s="397" t="s">
        <v>45</v>
      </c>
      <c r="C48" s="414"/>
      <c r="D48" s="42"/>
      <c r="E48" s="35"/>
      <c r="F48" s="41" t="s">
        <v>91</v>
      </c>
      <c r="G48" s="41" t="s">
        <v>100</v>
      </c>
      <c r="H48" s="41"/>
      <c r="I48" s="41" t="s">
        <v>2162</v>
      </c>
      <c r="J48" s="41" t="s">
        <v>340</v>
      </c>
      <c r="K48" s="41"/>
      <c r="L48" s="41"/>
      <c r="M48" s="41"/>
      <c r="N48" s="41"/>
      <c r="O48" s="47"/>
      <c r="P48" s="47"/>
    </row>
    <row r="49" spans="1:16">
      <c r="A49" s="413" t="s">
        <v>2167</v>
      </c>
      <c r="B49" s="397" t="s">
        <v>44</v>
      </c>
      <c r="C49" s="414"/>
      <c r="D49" s="42"/>
      <c r="E49" s="35"/>
      <c r="F49" s="41" t="s">
        <v>91</v>
      </c>
      <c r="G49" s="41" t="s">
        <v>100</v>
      </c>
      <c r="H49" s="41"/>
      <c r="I49" s="41" t="s">
        <v>2168</v>
      </c>
      <c r="J49" s="41" t="s">
        <v>2169</v>
      </c>
      <c r="K49" s="41"/>
      <c r="L49" s="41"/>
      <c r="M49" s="41"/>
      <c r="N49" s="41"/>
      <c r="O49" s="47"/>
      <c r="P49" s="47"/>
    </row>
    <row r="50" spans="1:16">
      <c r="A50" s="413" t="s">
        <v>2170</v>
      </c>
      <c r="B50" s="397" t="s">
        <v>43</v>
      </c>
      <c r="C50" s="414"/>
      <c r="D50" s="42"/>
      <c r="E50" s="35"/>
      <c r="F50" s="41" t="s">
        <v>91</v>
      </c>
      <c r="G50" s="41" t="s">
        <v>100</v>
      </c>
      <c r="H50" s="41"/>
      <c r="I50" s="41" t="s">
        <v>2171</v>
      </c>
      <c r="J50" s="41" t="s">
        <v>340</v>
      </c>
      <c r="K50" s="41"/>
      <c r="L50" s="41"/>
      <c r="M50" s="41"/>
      <c r="N50" s="41"/>
      <c r="O50" s="47"/>
      <c r="P50" s="47"/>
    </row>
    <row r="51" spans="1:16">
      <c r="A51" s="433" t="s">
        <v>2172</v>
      </c>
      <c r="B51" s="434" t="s">
        <v>36</v>
      </c>
      <c r="C51" s="414"/>
      <c r="D51" s="42"/>
      <c r="E51" s="35"/>
      <c r="F51" s="41" t="s">
        <v>91</v>
      </c>
      <c r="G51" s="41" t="s">
        <v>100</v>
      </c>
      <c r="H51" s="41"/>
      <c r="I51" s="41"/>
      <c r="J51" s="41"/>
      <c r="K51" s="41"/>
      <c r="L51" s="41"/>
      <c r="M51" s="41"/>
      <c r="N51" s="41"/>
      <c r="O51" s="41"/>
      <c r="P51" s="47"/>
    </row>
    <row r="52" spans="1:16">
      <c r="A52" s="411" t="s">
        <v>99</v>
      </c>
      <c r="B52" s="397"/>
      <c r="C52" s="38"/>
      <c r="D52" s="42"/>
      <c r="E52" s="42"/>
      <c r="F52" s="41"/>
      <c r="G52" s="41"/>
      <c r="H52" s="41"/>
      <c r="I52" s="41"/>
      <c r="J52" s="41"/>
      <c r="K52" s="41"/>
      <c r="L52" s="41"/>
      <c r="M52" s="46"/>
      <c r="N52" s="41"/>
      <c r="O52" s="46"/>
      <c r="P52" s="47"/>
    </row>
    <row r="53" spans="1:16">
      <c r="A53" s="450" t="s">
        <v>2173</v>
      </c>
      <c r="B53" s="397" t="s">
        <v>35</v>
      </c>
      <c r="C53" s="435"/>
      <c r="D53" s="42" t="s">
        <v>2145</v>
      </c>
      <c r="E53" s="42"/>
      <c r="F53" s="41" t="s">
        <v>91</v>
      </c>
      <c r="G53" s="41" t="s">
        <v>92</v>
      </c>
      <c r="H53" s="41"/>
      <c r="I53" s="41" t="s">
        <v>97</v>
      </c>
      <c r="J53" s="41"/>
      <c r="K53" s="41"/>
      <c r="L53" s="47"/>
      <c r="M53" s="41"/>
      <c r="N53" s="41"/>
      <c r="O53" s="46"/>
      <c r="P53" s="47"/>
    </row>
    <row r="54" spans="1:16">
      <c r="A54" s="451" t="s">
        <v>2174</v>
      </c>
      <c r="B54" s="397" t="s">
        <v>34</v>
      </c>
      <c r="C54" s="414"/>
      <c r="D54" s="42" t="s">
        <v>2147</v>
      </c>
      <c r="E54" s="42"/>
      <c r="F54" s="41" t="s">
        <v>91</v>
      </c>
      <c r="G54" s="41" t="s">
        <v>92</v>
      </c>
      <c r="H54" s="41"/>
      <c r="I54" s="41" t="s">
        <v>97</v>
      </c>
      <c r="J54" s="41"/>
      <c r="K54" s="41"/>
      <c r="L54" s="47"/>
      <c r="M54" s="41"/>
      <c r="N54" s="41"/>
      <c r="O54" s="46"/>
      <c r="P54" s="47"/>
    </row>
    <row r="55" spans="1:16">
      <c r="A55" s="452" t="s">
        <v>2175</v>
      </c>
      <c r="B55" s="397" t="s">
        <v>33</v>
      </c>
      <c r="C55" s="414"/>
      <c r="D55" s="42" t="s">
        <v>2147</v>
      </c>
      <c r="E55" s="42" t="s">
        <v>2176</v>
      </c>
      <c r="F55" s="41" t="s">
        <v>91</v>
      </c>
      <c r="G55" s="41" t="s">
        <v>92</v>
      </c>
      <c r="H55" s="41"/>
      <c r="I55" s="41" t="s">
        <v>97</v>
      </c>
      <c r="J55" s="41"/>
      <c r="K55" s="41"/>
      <c r="L55" s="47"/>
      <c r="M55" s="41"/>
      <c r="N55" s="41"/>
      <c r="O55" s="46"/>
      <c r="P55" s="47"/>
    </row>
    <row r="56" spans="1:16">
      <c r="A56" s="452" t="s">
        <v>2177</v>
      </c>
      <c r="B56" s="397" t="s">
        <v>32</v>
      </c>
      <c r="C56" s="414"/>
      <c r="D56" s="42" t="s">
        <v>2147</v>
      </c>
      <c r="E56" s="42" t="s">
        <v>98</v>
      </c>
      <c r="F56" s="41" t="s">
        <v>91</v>
      </c>
      <c r="G56" s="41" t="s">
        <v>92</v>
      </c>
      <c r="H56" s="41"/>
      <c r="I56" s="41" t="s">
        <v>97</v>
      </c>
      <c r="J56" s="41"/>
      <c r="K56" s="41"/>
      <c r="L56" s="47"/>
      <c r="M56" s="41"/>
      <c r="N56" s="41"/>
      <c r="O56" s="46"/>
      <c r="P56" s="47"/>
    </row>
    <row r="57" spans="1:16">
      <c r="A57" s="452" t="s">
        <v>2178</v>
      </c>
      <c r="B57" s="397" t="s">
        <v>31</v>
      </c>
      <c r="C57" s="414"/>
      <c r="D57" s="42" t="s">
        <v>2147</v>
      </c>
      <c r="E57" s="42" t="s">
        <v>2179</v>
      </c>
      <c r="F57" s="41" t="s">
        <v>91</v>
      </c>
      <c r="G57" s="41" t="s">
        <v>92</v>
      </c>
      <c r="H57" s="41"/>
      <c r="I57" s="41" t="s">
        <v>97</v>
      </c>
      <c r="J57" s="41"/>
      <c r="K57" s="41"/>
      <c r="L57" s="47"/>
      <c r="M57" s="41"/>
      <c r="N57" s="41"/>
      <c r="O57" s="46"/>
      <c r="P57" s="47"/>
    </row>
    <row r="58" spans="1:16">
      <c r="A58" s="451" t="s">
        <v>2180</v>
      </c>
      <c r="B58" s="397" t="s">
        <v>30</v>
      </c>
      <c r="C58" s="414"/>
      <c r="D58" s="42" t="s">
        <v>2149</v>
      </c>
      <c r="E58" s="42"/>
      <c r="F58" s="41" t="s">
        <v>91</v>
      </c>
      <c r="G58" s="41" t="s">
        <v>92</v>
      </c>
      <c r="H58" s="41"/>
      <c r="I58" s="41" t="s">
        <v>97</v>
      </c>
      <c r="J58" s="41"/>
      <c r="K58" s="41"/>
      <c r="L58" s="47"/>
      <c r="M58" s="41"/>
      <c r="N58" s="41"/>
      <c r="O58" s="46"/>
      <c r="P58" s="47"/>
    </row>
    <row r="59" spans="1:16">
      <c r="A59" s="452" t="s">
        <v>2175</v>
      </c>
      <c r="B59" s="397" t="s">
        <v>29</v>
      </c>
      <c r="C59" s="414"/>
      <c r="D59" s="42" t="s">
        <v>2149</v>
      </c>
      <c r="E59" s="42" t="s">
        <v>2176</v>
      </c>
      <c r="F59" s="41" t="s">
        <v>91</v>
      </c>
      <c r="G59" s="41" t="s">
        <v>92</v>
      </c>
      <c r="H59" s="41"/>
      <c r="I59" s="41" t="s">
        <v>97</v>
      </c>
      <c r="J59" s="41"/>
      <c r="K59" s="41"/>
      <c r="L59" s="47"/>
      <c r="M59" s="41"/>
      <c r="N59" s="41"/>
      <c r="O59" s="46"/>
      <c r="P59" s="47"/>
    </row>
    <row r="60" spans="1:16">
      <c r="A60" s="452" t="s">
        <v>2177</v>
      </c>
      <c r="B60" s="397" t="s">
        <v>28</v>
      </c>
      <c r="C60" s="414"/>
      <c r="D60" s="42" t="s">
        <v>2149</v>
      </c>
      <c r="E60" s="42" t="s">
        <v>98</v>
      </c>
      <c r="F60" s="41" t="s">
        <v>91</v>
      </c>
      <c r="G60" s="41" t="s">
        <v>92</v>
      </c>
      <c r="H60" s="41"/>
      <c r="I60" s="41" t="s">
        <v>97</v>
      </c>
      <c r="J60" s="41"/>
      <c r="K60" s="41"/>
      <c r="L60" s="47"/>
      <c r="M60" s="41"/>
      <c r="N60" s="41"/>
      <c r="O60" s="46"/>
      <c r="P60" s="47"/>
    </row>
    <row r="61" spans="1:16">
      <c r="A61" s="452" t="s">
        <v>2178</v>
      </c>
      <c r="B61" s="397" t="s">
        <v>1</v>
      </c>
      <c r="C61" s="414"/>
      <c r="D61" s="42" t="s">
        <v>2149</v>
      </c>
      <c r="E61" s="42" t="s">
        <v>2179</v>
      </c>
      <c r="F61" s="41" t="s">
        <v>91</v>
      </c>
      <c r="G61" s="41" t="s">
        <v>92</v>
      </c>
      <c r="H61" s="41"/>
      <c r="I61" s="41" t="s">
        <v>97</v>
      </c>
      <c r="J61" s="41"/>
      <c r="K61" s="41"/>
      <c r="L61" s="47"/>
      <c r="M61" s="41"/>
      <c r="N61" s="41"/>
      <c r="O61" s="46"/>
      <c r="P61" s="47"/>
    </row>
    <row r="62" spans="1:16">
      <c r="A62" s="450" t="s">
        <v>2181</v>
      </c>
      <c r="B62" s="397" t="s">
        <v>0</v>
      </c>
      <c r="C62" s="414"/>
      <c r="D62" s="42" t="s">
        <v>2182</v>
      </c>
      <c r="E62" s="42"/>
      <c r="F62" s="41" t="s">
        <v>91</v>
      </c>
      <c r="G62" s="41" t="s">
        <v>92</v>
      </c>
      <c r="H62" s="41"/>
      <c r="I62" s="41" t="s">
        <v>97</v>
      </c>
      <c r="J62" s="41"/>
      <c r="K62" s="41"/>
      <c r="L62" s="47"/>
      <c r="M62" s="41"/>
      <c r="N62" s="41"/>
      <c r="O62" s="46"/>
      <c r="P62" s="47"/>
    </row>
    <row r="63" spans="1:16">
      <c r="A63" s="451" t="s">
        <v>2183</v>
      </c>
      <c r="B63" s="397" t="s">
        <v>27</v>
      </c>
      <c r="C63" s="414"/>
      <c r="D63" s="42" t="s">
        <v>1264</v>
      </c>
      <c r="E63" s="42"/>
      <c r="F63" s="41" t="s">
        <v>91</v>
      </c>
      <c r="G63" s="41" t="s">
        <v>92</v>
      </c>
      <c r="H63" s="41"/>
      <c r="I63" s="41" t="s">
        <v>97</v>
      </c>
      <c r="J63" s="41"/>
      <c r="K63" s="41"/>
      <c r="L63" s="47"/>
      <c r="M63" s="41"/>
      <c r="N63" s="41"/>
      <c r="O63" s="46"/>
      <c r="P63" s="47"/>
    </row>
    <row r="64" spans="1:16">
      <c r="A64" s="452" t="s">
        <v>2175</v>
      </c>
      <c r="B64" s="397" t="s">
        <v>26</v>
      </c>
      <c r="C64" s="414"/>
      <c r="D64" s="42" t="s">
        <v>1264</v>
      </c>
      <c r="E64" s="42" t="s">
        <v>2176</v>
      </c>
      <c r="F64" s="41" t="s">
        <v>91</v>
      </c>
      <c r="G64" s="41" t="s">
        <v>92</v>
      </c>
      <c r="H64" s="41"/>
      <c r="I64" s="41" t="s">
        <v>97</v>
      </c>
      <c r="J64" s="41"/>
      <c r="K64" s="41"/>
      <c r="L64" s="47"/>
      <c r="M64" s="41"/>
      <c r="N64" s="41"/>
      <c r="O64" s="46"/>
      <c r="P64" s="47"/>
    </row>
    <row r="65" spans="1:16">
      <c r="A65" s="452" t="s">
        <v>2177</v>
      </c>
      <c r="B65" s="397" t="s">
        <v>25</v>
      </c>
      <c r="C65" s="414"/>
      <c r="D65" s="42" t="s">
        <v>1264</v>
      </c>
      <c r="E65" s="42" t="s">
        <v>98</v>
      </c>
      <c r="F65" s="41" t="s">
        <v>91</v>
      </c>
      <c r="G65" s="41" t="s">
        <v>92</v>
      </c>
      <c r="H65" s="41"/>
      <c r="I65" s="41" t="s">
        <v>97</v>
      </c>
      <c r="J65" s="41"/>
      <c r="K65" s="41"/>
      <c r="L65" s="47"/>
      <c r="M65" s="41"/>
      <c r="N65" s="41"/>
      <c r="O65" s="46"/>
      <c r="P65" s="47"/>
    </row>
    <row r="66" spans="1:16">
      <c r="A66" s="452" t="s">
        <v>2178</v>
      </c>
      <c r="B66" s="397" t="s">
        <v>24</v>
      </c>
      <c r="C66" s="414"/>
      <c r="D66" s="42" t="s">
        <v>1264</v>
      </c>
      <c r="E66" s="42" t="s">
        <v>2179</v>
      </c>
      <c r="F66" s="41" t="s">
        <v>91</v>
      </c>
      <c r="G66" s="41" t="s">
        <v>92</v>
      </c>
      <c r="H66" s="41"/>
      <c r="I66" s="41" t="s">
        <v>97</v>
      </c>
      <c r="J66" s="41"/>
      <c r="K66" s="41"/>
      <c r="L66" s="47"/>
      <c r="M66" s="41"/>
      <c r="N66" s="41"/>
      <c r="O66" s="46"/>
      <c r="P66" s="47"/>
    </row>
    <row r="67" spans="1:16">
      <c r="A67" s="453" t="s">
        <v>2184</v>
      </c>
      <c r="B67" s="397" t="s">
        <v>23</v>
      </c>
      <c r="C67" s="414"/>
      <c r="D67" s="42" t="s">
        <v>2185</v>
      </c>
      <c r="E67" s="42"/>
      <c r="F67" s="41" t="s">
        <v>91</v>
      </c>
      <c r="G67" s="41" t="s">
        <v>92</v>
      </c>
      <c r="H67" s="41"/>
      <c r="I67" s="41" t="s">
        <v>97</v>
      </c>
      <c r="J67" s="41"/>
      <c r="K67" s="41"/>
      <c r="L67" s="47"/>
      <c r="M67" s="41"/>
      <c r="N67" s="41"/>
      <c r="O67" s="46"/>
      <c r="P67" s="47"/>
    </row>
    <row r="68" spans="1:16">
      <c r="A68" s="452" t="s">
        <v>2175</v>
      </c>
      <c r="B68" s="397" t="s">
        <v>22</v>
      </c>
      <c r="C68" s="414"/>
      <c r="D68" s="42" t="s">
        <v>2185</v>
      </c>
      <c r="E68" s="42" t="s">
        <v>2176</v>
      </c>
      <c r="F68" s="41" t="s">
        <v>91</v>
      </c>
      <c r="G68" s="41" t="s">
        <v>92</v>
      </c>
      <c r="H68" s="41"/>
      <c r="I68" s="41" t="s">
        <v>97</v>
      </c>
      <c r="J68" s="41"/>
      <c r="K68" s="41"/>
      <c r="L68" s="47"/>
      <c r="M68" s="41"/>
      <c r="N68" s="41"/>
      <c r="O68" s="46"/>
      <c r="P68" s="47"/>
    </row>
    <row r="69" spans="1:16">
      <c r="A69" s="452" t="s">
        <v>2177</v>
      </c>
      <c r="B69" s="397" t="s">
        <v>21</v>
      </c>
      <c r="C69" s="414"/>
      <c r="D69" s="42" t="s">
        <v>2185</v>
      </c>
      <c r="E69" s="42" t="s">
        <v>98</v>
      </c>
      <c r="F69" s="41" t="s">
        <v>91</v>
      </c>
      <c r="G69" s="41" t="s">
        <v>92</v>
      </c>
      <c r="H69" s="41"/>
      <c r="I69" s="41" t="s">
        <v>97</v>
      </c>
      <c r="J69" s="41"/>
      <c r="K69" s="41"/>
      <c r="L69" s="47"/>
      <c r="M69" s="41"/>
      <c r="N69" s="41"/>
      <c r="O69" s="46"/>
      <c r="P69" s="47"/>
    </row>
    <row r="70" spans="1:16">
      <c r="A70" s="452" t="s">
        <v>2178</v>
      </c>
      <c r="B70" s="397" t="s">
        <v>20</v>
      </c>
      <c r="C70" s="414"/>
      <c r="D70" s="42" t="s">
        <v>2185</v>
      </c>
      <c r="E70" s="42" t="s">
        <v>2179</v>
      </c>
      <c r="F70" s="41" t="s">
        <v>91</v>
      </c>
      <c r="G70" s="41" t="s">
        <v>92</v>
      </c>
      <c r="H70" s="41"/>
      <c r="I70" s="41" t="s">
        <v>97</v>
      </c>
      <c r="J70" s="41"/>
      <c r="K70" s="41"/>
      <c r="L70" s="47"/>
      <c r="M70" s="41"/>
      <c r="N70" s="41"/>
      <c r="O70" s="46"/>
      <c r="P70" s="47"/>
    </row>
    <row r="71" spans="1:16">
      <c r="A71" s="450" t="s">
        <v>2186</v>
      </c>
      <c r="B71" s="397" t="s">
        <v>19</v>
      </c>
      <c r="C71" s="414"/>
      <c r="D71" s="42" t="s">
        <v>1258</v>
      </c>
      <c r="E71" s="42"/>
      <c r="F71" s="41" t="s">
        <v>91</v>
      </c>
      <c r="G71" s="41" t="s">
        <v>92</v>
      </c>
      <c r="H71" s="41"/>
      <c r="I71" s="41" t="s">
        <v>97</v>
      </c>
      <c r="J71" s="41"/>
      <c r="K71" s="41"/>
      <c r="L71" s="47"/>
      <c r="M71" s="41"/>
      <c r="N71" s="41"/>
      <c r="O71" s="46"/>
      <c r="P71" s="47"/>
    </row>
    <row r="72" spans="1:16">
      <c r="A72" s="451" t="s">
        <v>2175</v>
      </c>
      <c r="B72" s="397" t="s">
        <v>18</v>
      </c>
      <c r="C72" s="414"/>
      <c r="D72" s="42" t="s">
        <v>1258</v>
      </c>
      <c r="E72" s="42" t="s">
        <v>2176</v>
      </c>
      <c r="F72" s="41" t="s">
        <v>91</v>
      </c>
      <c r="G72" s="41" t="s">
        <v>92</v>
      </c>
      <c r="H72" s="41"/>
      <c r="I72" s="41" t="s">
        <v>97</v>
      </c>
      <c r="J72" s="41"/>
      <c r="K72" s="41"/>
      <c r="L72" s="47"/>
      <c r="M72" s="41"/>
      <c r="N72" s="41"/>
      <c r="O72" s="46"/>
      <c r="P72" s="47"/>
    </row>
    <row r="73" spans="1:16">
      <c r="A73" s="419" t="s">
        <v>2177</v>
      </c>
      <c r="B73" s="397" t="s">
        <v>77</v>
      </c>
      <c r="C73" s="414"/>
      <c r="D73" s="42" t="s">
        <v>1258</v>
      </c>
      <c r="E73" s="42" t="s">
        <v>98</v>
      </c>
      <c r="F73" s="41" t="s">
        <v>91</v>
      </c>
      <c r="G73" s="41" t="s">
        <v>92</v>
      </c>
      <c r="H73" s="41"/>
      <c r="I73" s="41" t="s">
        <v>97</v>
      </c>
      <c r="J73" s="41"/>
      <c r="K73" s="41"/>
      <c r="L73" s="47"/>
      <c r="M73" s="41"/>
      <c r="N73" s="41"/>
      <c r="O73" s="46"/>
      <c r="P73" s="47"/>
    </row>
    <row r="74" spans="1:16">
      <c r="A74" s="419" t="s">
        <v>2178</v>
      </c>
      <c r="B74" s="397" t="s">
        <v>76</v>
      </c>
      <c r="C74" s="414"/>
      <c r="D74" s="42" t="s">
        <v>1258</v>
      </c>
      <c r="E74" s="42" t="s">
        <v>2179</v>
      </c>
      <c r="F74" s="41" t="s">
        <v>91</v>
      </c>
      <c r="G74" s="41" t="s">
        <v>92</v>
      </c>
      <c r="H74" s="41"/>
      <c r="I74" s="41" t="s">
        <v>97</v>
      </c>
      <c r="J74" s="41"/>
      <c r="K74" s="41"/>
      <c r="L74" s="47"/>
      <c r="M74" s="41"/>
      <c r="N74" s="41"/>
      <c r="O74" s="46"/>
      <c r="P74" s="47"/>
    </row>
    <row r="75" spans="1:16">
      <c r="A75" s="413" t="s">
        <v>2187</v>
      </c>
      <c r="B75" s="397" t="s">
        <v>75</v>
      </c>
      <c r="C75" s="38"/>
      <c r="D75" s="42"/>
      <c r="E75" s="35"/>
      <c r="F75" s="41" t="s">
        <v>91</v>
      </c>
      <c r="G75" s="41" t="s">
        <v>92</v>
      </c>
      <c r="H75" s="41"/>
      <c r="I75" s="41" t="s">
        <v>2188</v>
      </c>
      <c r="J75" s="41"/>
      <c r="K75" s="41"/>
      <c r="L75" s="41"/>
      <c r="M75" s="41"/>
      <c r="N75" s="41"/>
      <c r="O75" s="46"/>
      <c r="P75" s="47"/>
    </row>
    <row r="76" spans="1:16">
      <c r="A76" s="413" t="s">
        <v>1142</v>
      </c>
      <c r="B76" s="397" t="s">
        <v>74</v>
      </c>
      <c r="C76" s="414"/>
      <c r="D76" s="42"/>
      <c r="E76" s="35"/>
      <c r="F76" s="41" t="s">
        <v>91</v>
      </c>
      <c r="G76" s="41" t="s">
        <v>92</v>
      </c>
      <c r="H76" s="41"/>
      <c r="I76" s="41" t="s">
        <v>1150</v>
      </c>
      <c r="J76" s="41"/>
      <c r="K76" s="41"/>
      <c r="L76" s="41"/>
      <c r="M76" s="41"/>
      <c r="N76" s="41"/>
      <c r="O76" s="46"/>
      <c r="P76" s="47"/>
    </row>
    <row r="77" spans="1:16">
      <c r="A77" s="413" t="s">
        <v>2189</v>
      </c>
      <c r="B77" s="397" t="s">
        <v>17</v>
      </c>
      <c r="C77" s="414"/>
      <c r="D77" s="42"/>
      <c r="E77" s="35"/>
      <c r="F77" s="41" t="s">
        <v>91</v>
      </c>
      <c r="G77" s="41" t="s">
        <v>92</v>
      </c>
      <c r="H77" s="41"/>
      <c r="I77" s="41" t="s">
        <v>2190</v>
      </c>
      <c r="J77" s="41"/>
      <c r="K77" s="41"/>
      <c r="L77" s="41"/>
      <c r="M77" s="41"/>
      <c r="N77" s="41"/>
      <c r="O77" s="46"/>
      <c r="P77" s="47"/>
    </row>
    <row r="78" spans="1:16">
      <c r="A78" s="413" t="s">
        <v>2191</v>
      </c>
      <c r="B78" s="397" t="s">
        <v>16</v>
      </c>
      <c r="C78" s="414"/>
      <c r="D78" s="42"/>
      <c r="E78" s="35"/>
      <c r="F78" s="41" t="s">
        <v>91</v>
      </c>
      <c r="G78" s="41" t="s">
        <v>92</v>
      </c>
      <c r="H78" s="41"/>
      <c r="I78" s="41" t="s">
        <v>2192</v>
      </c>
      <c r="J78" s="41"/>
      <c r="K78" s="41"/>
      <c r="L78" s="41"/>
      <c r="M78" s="41"/>
      <c r="N78" s="41"/>
      <c r="O78" s="46"/>
      <c r="P78" s="47"/>
    </row>
    <row r="79" spans="1:16" s="35" customFormat="1">
      <c r="A79" s="413" t="s">
        <v>2193</v>
      </c>
      <c r="B79" s="397" t="s">
        <v>15</v>
      </c>
      <c r="C79" s="414"/>
      <c r="D79" s="42"/>
      <c r="F79" s="41" t="s">
        <v>91</v>
      </c>
      <c r="G79" s="41" t="s">
        <v>92</v>
      </c>
      <c r="H79" s="41"/>
      <c r="I79" s="41" t="s">
        <v>1138</v>
      </c>
      <c r="J79" s="41" t="s">
        <v>93</v>
      </c>
      <c r="K79" s="41"/>
      <c r="L79" s="41"/>
      <c r="M79" s="41"/>
      <c r="N79" s="41"/>
      <c r="O79" s="46"/>
      <c r="P79" s="47"/>
    </row>
    <row r="80" spans="1:16">
      <c r="A80" s="413" t="s">
        <v>2194</v>
      </c>
      <c r="B80" s="397" t="s">
        <v>14</v>
      </c>
      <c r="C80" s="414"/>
      <c r="D80" s="42"/>
      <c r="E80" s="35"/>
      <c r="F80" s="41" t="s">
        <v>91</v>
      </c>
      <c r="G80" s="41" t="s">
        <v>92</v>
      </c>
      <c r="H80" s="41"/>
      <c r="I80" s="41" t="s">
        <v>784</v>
      </c>
      <c r="J80" s="41"/>
      <c r="K80" s="41"/>
      <c r="L80" s="41"/>
      <c r="M80" s="41"/>
      <c r="N80" s="41"/>
      <c r="O80" s="46"/>
      <c r="P80" s="47"/>
    </row>
    <row r="81" spans="1:17">
      <c r="A81" s="413" t="s">
        <v>96</v>
      </c>
      <c r="B81" s="397" t="s">
        <v>73</v>
      </c>
      <c r="C81" s="414"/>
      <c r="D81" s="42"/>
      <c r="E81" s="35"/>
      <c r="F81" s="41" t="s">
        <v>91</v>
      </c>
      <c r="G81" s="41" t="s">
        <v>92</v>
      </c>
      <c r="H81" s="41"/>
      <c r="I81" s="41" t="s">
        <v>1136</v>
      </c>
      <c r="J81" s="41"/>
      <c r="K81" s="41"/>
      <c r="L81" s="41"/>
      <c r="M81" s="41"/>
      <c r="N81" s="41"/>
      <c r="O81" s="46"/>
      <c r="P81" s="47"/>
    </row>
    <row r="82" spans="1:17">
      <c r="A82" s="413" t="s">
        <v>2195</v>
      </c>
      <c r="B82" s="397" t="s">
        <v>95</v>
      </c>
      <c r="C82" s="414"/>
      <c r="D82" s="42"/>
      <c r="E82" s="35"/>
      <c r="F82" s="41" t="s">
        <v>91</v>
      </c>
      <c r="G82" s="41" t="s">
        <v>92</v>
      </c>
      <c r="H82" s="41"/>
      <c r="I82" s="41" t="s">
        <v>2196</v>
      </c>
      <c r="J82" s="41"/>
      <c r="K82" s="47"/>
      <c r="L82" s="41"/>
      <c r="M82" s="41"/>
      <c r="N82" s="41"/>
      <c r="O82" s="46"/>
      <c r="P82" s="47"/>
    </row>
    <row r="83" spans="1:17">
      <c r="A83" s="432" t="s">
        <v>2197</v>
      </c>
      <c r="B83" s="397" t="s">
        <v>94</v>
      </c>
      <c r="C83" s="414"/>
      <c r="D83" s="42"/>
      <c r="E83" s="35"/>
      <c r="F83" s="41" t="s">
        <v>91</v>
      </c>
      <c r="G83" s="41" t="s">
        <v>92</v>
      </c>
      <c r="H83" s="41"/>
      <c r="I83" s="41" t="s">
        <v>2198</v>
      </c>
      <c r="J83" s="41"/>
      <c r="K83" s="47"/>
      <c r="L83" s="41"/>
      <c r="M83" s="41"/>
      <c r="N83" s="41"/>
      <c r="O83" s="46"/>
      <c r="P83" s="47"/>
    </row>
    <row r="84" spans="1:17">
      <c r="A84" s="413" t="s">
        <v>2199</v>
      </c>
      <c r="B84" s="397" t="s">
        <v>888</v>
      </c>
      <c r="C84" s="414"/>
      <c r="D84" s="42"/>
      <c r="E84" s="35"/>
      <c r="F84" s="41" t="s">
        <v>91</v>
      </c>
      <c r="G84" s="41" t="s">
        <v>92</v>
      </c>
      <c r="H84" s="41"/>
      <c r="I84" s="41" t="s">
        <v>2200</v>
      </c>
      <c r="J84" s="41"/>
      <c r="K84" s="41"/>
      <c r="L84" s="41"/>
      <c r="M84" s="41"/>
      <c r="N84" s="41"/>
      <c r="O84" s="46"/>
      <c r="P84" s="47"/>
    </row>
    <row r="85" spans="1:17">
      <c r="A85" s="413" t="s">
        <v>2201</v>
      </c>
      <c r="B85" s="397" t="s">
        <v>889</v>
      </c>
      <c r="C85" s="414"/>
      <c r="D85" s="42"/>
      <c r="E85" s="35"/>
      <c r="F85" s="41" t="s">
        <v>91</v>
      </c>
      <c r="G85" s="41" t="s">
        <v>92</v>
      </c>
      <c r="H85" s="41"/>
      <c r="I85" s="41" t="s">
        <v>2202</v>
      </c>
      <c r="J85" s="41" t="s">
        <v>93</v>
      </c>
      <c r="K85" s="41"/>
      <c r="L85" s="41"/>
      <c r="M85" s="41"/>
      <c r="N85" s="41"/>
      <c r="O85" s="46"/>
      <c r="P85" s="47"/>
    </row>
    <row r="86" spans="1:17">
      <c r="A86" s="413" t="s">
        <v>2203</v>
      </c>
      <c r="B86" s="397" t="s">
        <v>890</v>
      </c>
      <c r="C86" s="414"/>
      <c r="D86" s="42"/>
      <c r="E86" s="35"/>
      <c r="F86" s="41" t="s">
        <v>91</v>
      </c>
      <c r="G86" s="41" t="s">
        <v>92</v>
      </c>
      <c r="H86" s="41"/>
      <c r="I86" s="41" t="s">
        <v>2204</v>
      </c>
      <c r="J86" s="41"/>
      <c r="K86" s="41"/>
      <c r="L86" s="41"/>
      <c r="M86" s="41"/>
      <c r="N86" s="41"/>
      <c r="O86" s="46"/>
      <c r="P86" s="47"/>
    </row>
    <row r="87" spans="1:17">
      <c r="A87" s="413" t="s">
        <v>2209</v>
      </c>
      <c r="B87" s="397" t="s">
        <v>894</v>
      </c>
      <c r="C87" s="414"/>
      <c r="D87" s="42"/>
      <c r="E87" s="35"/>
      <c r="F87" s="41" t="s">
        <v>91</v>
      </c>
      <c r="G87" s="41" t="s">
        <v>92</v>
      </c>
      <c r="H87" s="41"/>
      <c r="I87" s="41" t="s">
        <v>2210</v>
      </c>
      <c r="J87" s="41"/>
      <c r="K87" s="41"/>
      <c r="L87" s="41"/>
      <c r="M87" s="41"/>
      <c r="N87" s="41"/>
      <c r="O87" s="46"/>
      <c r="P87" s="47"/>
    </row>
    <row r="88" spans="1:17">
      <c r="A88" s="433" t="s">
        <v>2211</v>
      </c>
      <c r="B88" s="434" t="s">
        <v>896</v>
      </c>
      <c r="C88" s="414"/>
      <c r="D88" s="42"/>
      <c r="E88" s="35"/>
      <c r="F88" s="41" t="s">
        <v>91</v>
      </c>
      <c r="G88" s="41" t="s">
        <v>92</v>
      </c>
      <c r="H88" s="41"/>
      <c r="I88" s="41"/>
      <c r="J88" s="41"/>
      <c r="K88" s="41"/>
      <c r="L88" s="41"/>
      <c r="M88" s="41"/>
      <c r="N88" s="41"/>
      <c r="O88" s="46"/>
      <c r="P88" s="47"/>
    </row>
    <row r="89" spans="1:17">
      <c r="A89" s="444" t="s">
        <v>1404</v>
      </c>
      <c r="B89" s="434" t="s">
        <v>905</v>
      </c>
      <c r="C89" s="414"/>
      <c r="D89" s="42"/>
      <c r="E89" s="35"/>
      <c r="F89" s="41" t="s">
        <v>91</v>
      </c>
      <c r="G89" s="41" t="s">
        <v>1405</v>
      </c>
      <c r="H89" s="41"/>
      <c r="I89" s="41"/>
      <c r="J89" s="41"/>
      <c r="K89" s="41"/>
      <c r="L89" s="41"/>
      <c r="M89" s="41"/>
      <c r="N89" s="41"/>
      <c r="O89" s="46"/>
      <c r="P89" s="47"/>
    </row>
    <row r="90" spans="1:17">
      <c r="A90" s="35"/>
      <c r="B90" s="35"/>
      <c r="C90" s="35" t="s">
        <v>90</v>
      </c>
      <c r="D90" s="266"/>
      <c r="E90" s="35"/>
      <c r="F90" s="35"/>
      <c r="G90" s="47"/>
      <c r="H90" s="47"/>
      <c r="I90" s="47"/>
      <c r="J90" s="47"/>
      <c r="K90" s="47"/>
      <c r="L90" s="47"/>
      <c r="M90" s="47"/>
      <c r="N90" s="47"/>
      <c r="O90" s="47"/>
      <c r="P90" s="47"/>
      <c r="Q90" s="47"/>
    </row>
    <row r="91" spans="1:17">
      <c r="A91" s="266"/>
      <c r="B91" s="266"/>
      <c r="C91" s="266"/>
      <c r="D91" s="266"/>
    </row>
    <row r="95" spans="1:17">
      <c r="B95" s="427"/>
    </row>
  </sheetData>
  <pageMargins left="0.75" right="0.75" top="0.72" bottom="0.71" header="0.5" footer="0.5"/>
  <pageSetup paperSize="9" scale="50" orientation="portrait" cellComments="asDisplaye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dimension ref="A1:V103"/>
  <sheetViews>
    <sheetView showGridLines="0" zoomScale="80" zoomScaleNormal="80" workbookViewId="0"/>
  </sheetViews>
  <sheetFormatPr defaultColWidth="11.44140625" defaultRowHeight="14.4"/>
  <cols>
    <col min="1" max="1" width="74.44140625" style="124" bestFit="1" customWidth="1"/>
    <col min="2" max="2" width="33" style="124" bestFit="1" customWidth="1"/>
    <col min="3" max="3" width="15.6640625" style="124" bestFit="1" customWidth="1"/>
    <col min="4" max="4" width="21.5546875" style="124" bestFit="1" customWidth="1"/>
    <col min="5" max="5" width="49.5546875" style="124" customWidth="1"/>
    <col min="6" max="6" width="20.44140625" style="124" customWidth="1"/>
    <col min="7" max="7" width="16.44140625" style="124" bestFit="1" customWidth="1"/>
    <col min="8" max="8" width="31.6640625" style="124" bestFit="1" customWidth="1"/>
    <col min="9" max="9" width="28.5546875" style="124" bestFit="1" customWidth="1"/>
    <col min="10" max="10" width="103" style="124" customWidth="1"/>
    <col min="11" max="11" width="89.5546875" style="124" bestFit="1" customWidth="1"/>
    <col min="12" max="12" width="9.6640625" style="124" bestFit="1" customWidth="1"/>
    <col min="13" max="13" width="11.44140625" style="124" customWidth="1"/>
    <col min="14" max="14" width="14.33203125" style="124" customWidth="1"/>
    <col min="15" max="15" width="14.5546875" style="124" customWidth="1"/>
    <col min="16" max="16" width="24.44140625" style="124" customWidth="1"/>
    <col min="17" max="16384" width="11.44140625" style="124"/>
  </cols>
  <sheetData>
    <row r="1" spans="1:18">
      <c r="A1" s="1" t="s">
        <v>2219</v>
      </c>
      <c r="B1" s="1"/>
    </row>
    <row r="2" spans="1:18">
      <c r="A2" s="165" t="s">
        <v>1477</v>
      </c>
      <c r="B2" s="165"/>
      <c r="C2" s="1"/>
      <c r="H2" s="266"/>
      <c r="I2" s="266"/>
      <c r="J2" s="266"/>
      <c r="K2" s="266"/>
    </row>
    <row r="3" spans="1:18">
      <c r="A3" s="165"/>
      <c r="B3" s="165"/>
      <c r="C3" s="1"/>
      <c r="H3" s="266"/>
      <c r="I3" s="266"/>
      <c r="J3" s="266"/>
      <c r="K3" s="266"/>
    </row>
    <row r="4" spans="1:18">
      <c r="A4" s="1" t="s">
        <v>2220</v>
      </c>
      <c r="B4" s="165"/>
      <c r="C4" s="1"/>
      <c r="H4" s="266"/>
      <c r="I4" s="266"/>
      <c r="J4" s="266"/>
      <c r="K4" s="266"/>
    </row>
    <row r="5" spans="1:18">
      <c r="A5" s="224" t="s">
        <v>109</v>
      </c>
      <c r="B5" s="277"/>
      <c r="C5" s="277"/>
      <c r="D5" s="277"/>
      <c r="H5" s="266"/>
      <c r="I5" s="266"/>
      <c r="J5" s="266"/>
      <c r="K5" s="266"/>
    </row>
    <row r="6" spans="1:18">
      <c r="A6" s="54" t="s">
        <v>304</v>
      </c>
      <c r="B6" s="400" t="s">
        <v>2221</v>
      </c>
      <c r="C6" s="300" t="s">
        <v>156</v>
      </c>
      <c r="D6" s="400" t="s">
        <v>2222</v>
      </c>
      <c r="H6" s="266"/>
      <c r="I6" s="266"/>
      <c r="J6" s="266"/>
      <c r="K6" s="266"/>
    </row>
    <row r="7" spans="1:18">
      <c r="A7" s="54" t="s">
        <v>1067</v>
      </c>
      <c r="B7" s="400" t="s">
        <v>1055</v>
      </c>
      <c r="C7" s="449" t="s">
        <v>162</v>
      </c>
      <c r="D7" s="400" t="s">
        <v>2223</v>
      </c>
      <c r="H7" s="266"/>
      <c r="I7" s="266"/>
      <c r="J7" s="266"/>
      <c r="K7" s="266"/>
    </row>
    <row r="8" spans="1:18">
      <c r="B8" s="165"/>
      <c r="C8" s="1"/>
      <c r="H8" s="266"/>
      <c r="I8" s="266"/>
      <c r="J8" s="266"/>
      <c r="K8" s="266"/>
    </row>
    <row r="9" spans="1:18">
      <c r="A9" s="165" t="s">
        <v>1477</v>
      </c>
      <c r="B9" s="165"/>
      <c r="C9" s="1"/>
      <c r="D9" s="1"/>
      <c r="I9" s="266"/>
      <c r="J9" s="266"/>
      <c r="K9" s="266"/>
      <c r="L9" s="266"/>
    </row>
    <row r="10" spans="1:18">
      <c r="B10" s="165"/>
      <c r="C10" s="55"/>
      <c r="D10" s="55"/>
      <c r="F10" s="266"/>
      <c r="I10" s="55"/>
      <c r="J10" s="55"/>
      <c r="K10" s="55"/>
      <c r="L10" s="55"/>
    </row>
    <row r="11" spans="1:18" ht="15" customHeight="1">
      <c r="A11" s="53"/>
      <c r="B11" s="53"/>
      <c r="C11" s="409" t="s">
        <v>2093</v>
      </c>
      <c r="D11" s="410" t="s">
        <v>2094</v>
      </c>
      <c r="I11" s="35"/>
      <c r="J11" s="35"/>
    </row>
    <row r="12" spans="1:18">
      <c r="A12" s="53"/>
      <c r="B12" s="53"/>
      <c r="C12" s="409" t="s">
        <v>13</v>
      </c>
      <c r="D12" s="410" t="s">
        <v>89</v>
      </c>
      <c r="I12" s="35"/>
      <c r="J12" s="35"/>
    </row>
    <row r="13" spans="1:18">
      <c r="A13" s="411" t="s">
        <v>106</v>
      </c>
      <c r="B13" s="397"/>
      <c r="C13" s="38"/>
      <c r="D13" s="38"/>
      <c r="F13" s="35"/>
      <c r="G13" s="35"/>
      <c r="I13" s="445"/>
      <c r="J13" s="445"/>
    </row>
    <row r="14" spans="1:18">
      <c r="A14" s="413" t="s">
        <v>2095</v>
      </c>
      <c r="B14" s="397" t="s">
        <v>12</v>
      </c>
      <c r="C14" s="38"/>
      <c r="D14" s="414"/>
      <c r="E14" s="42"/>
      <c r="F14" s="35"/>
      <c r="G14" s="41" t="s">
        <v>91</v>
      </c>
      <c r="H14" s="41" t="s">
        <v>100</v>
      </c>
      <c r="I14" s="41"/>
      <c r="J14" s="41" t="s">
        <v>2096</v>
      </c>
      <c r="K14" s="41" t="s">
        <v>340</v>
      </c>
      <c r="L14" s="41"/>
      <c r="M14" s="41"/>
      <c r="N14" s="41"/>
      <c r="O14" s="41"/>
      <c r="P14" s="47"/>
      <c r="Q14" s="47"/>
      <c r="R14" s="41"/>
    </row>
    <row r="15" spans="1:18">
      <c r="A15" s="413" t="s">
        <v>2097</v>
      </c>
      <c r="B15" s="397" t="s">
        <v>72</v>
      </c>
      <c r="C15" s="38"/>
      <c r="D15" s="414"/>
      <c r="E15" s="42"/>
      <c r="F15" s="35"/>
      <c r="G15" s="41" t="s">
        <v>91</v>
      </c>
      <c r="H15" s="41" t="s">
        <v>100</v>
      </c>
      <c r="I15" s="41"/>
      <c r="J15" s="41" t="s">
        <v>2098</v>
      </c>
      <c r="K15" s="41" t="s">
        <v>340</v>
      </c>
      <c r="L15" s="41"/>
      <c r="M15" s="41"/>
      <c r="N15" s="41"/>
      <c r="O15" s="41"/>
      <c r="P15" s="47"/>
      <c r="Q15" s="47"/>
      <c r="R15" s="41"/>
    </row>
    <row r="16" spans="1:18">
      <c r="A16" s="413" t="s">
        <v>2099</v>
      </c>
      <c r="B16" s="397" t="s">
        <v>11</v>
      </c>
      <c r="C16" s="415"/>
      <c r="D16" s="414"/>
      <c r="E16" s="42"/>
      <c r="F16" s="35"/>
      <c r="G16" s="41" t="s">
        <v>91</v>
      </c>
      <c r="H16" s="41" t="s">
        <v>100</v>
      </c>
      <c r="I16" s="41"/>
      <c r="J16" s="41" t="s">
        <v>2100</v>
      </c>
      <c r="K16" s="41" t="s">
        <v>340</v>
      </c>
      <c r="L16" s="41"/>
      <c r="M16" s="41"/>
      <c r="N16" s="41"/>
      <c r="O16" s="41"/>
      <c r="P16" s="47"/>
      <c r="Q16" s="47"/>
      <c r="R16" s="41"/>
    </row>
    <row r="17" spans="1:18">
      <c r="A17" s="413" t="s">
        <v>2101</v>
      </c>
      <c r="B17" s="397" t="s">
        <v>71</v>
      </c>
      <c r="C17" s="415"/>
      <c r="D17" s="416"/>
      <c r="E17" s="42"/>
      <c r="F17" s="35"/>
      <c r="G17" s="41" t="s">
        <v>91</v>
      </c>
      <c r="H17" s="41" t="s">
        <v>100</v>
      </c>
      <c r="I17" s="41"/>
      <c r="J17" s="41" t="s">
        <v>778</v>
      </c>
      <c r="K17" s="41" t="s">
        <v>340</v>
      </c>
      <c r="L17" s="41"/>
      <c r="M17" s="41"/>
      <c r="N17" s="41"/>
      <c r="O17" s="41"/>
      <c r="P17" s="47"/>
      <c r="Q17" s="47"/>
      <c r="R17" s="41"/>
    </row>
    <row r="18" spans="1:18">
      <c r="A18" s="413" t="s">
        <v>2102</v>
      </c>
      <c r="B18" s="397" t="s">
        <v>70</v>
      </c>
      <c r="C18" s="415"/>
      <c r="D18" s="414"/>
      <c r="E18" s="42"/>
      <c r="F18" s="35"/>
      <c r="G18" s="41" t="s">
        <v>91</v>
      </c>
      <c r="H18" s="41" t="s">
        <v>100</v>
      </c>
      <c r="I18" s="41"/>
      <c r="J18" s="41" t="s">
        <v>2103</v>
      </c>
      <c r="K18" s="41" t="s">
        <v>340</v>
      </c>
      <c r="L18" s="41"/>
      <c r="M18" s="41"/>
      <c r="N18" s="41"/>
      <c r="O18" s="41"/>
      <c r="P18" s="47"/>
      <c r="Q18" s="47"/>
      <c r="R18" s="41"/>
    </row>
    <row r="19" spans="1:18">
      <c r="A19" s="413" t="s">
        <v>2104</v>
      </c>
      <c r="B19" s="397" t="s">
        <v>69</v>
      </c>
      <c r="C19" s="415"/>
      <c r="D19" s="417"/>
      <c r="E19" s="42"/>
      <c r="F19" s="35"/>
      <c r="G19" s="41" t="s">
        <v>91</v>
      </c>
      <c r="H19" s="41" t="s">
        <v>100</v>
      </c>
      <c r="I19" s="41"/>
      <c r="J19" s="41" t="s">
        <v>2105</v>
      </c>
      <c r="K19" s="41" t="s">
        <v>2106</v>
      </c>
      <c r="L19" s="41"/>
      <c r="M19" s="41"/>
      <c r="N19" s="41"/>
      <c r="O19" s="41"/>
      <c r="P19" s="47"/>
      <c r="Q19" s="47"/>
      <c r="R19" s="41"/>
    </row>
    <row r="20" spans="1:18" s="35" customFormat="1">
      <c r="A20" s="418" t="s">
        <v>2107</v>
      </c>
      <c r="B20" s="397" t="s">
        <v>68</v>
      </c>
      <c r="C20" s="415"/>
      <c r="D20" s="414"/>
      <c r="E20" s="42" t="s">
        <v>104</v>
      </c>
      <c r="G20" s="41" t="s">
        <v>91</v>
      </c>
      <c r="H20" s="41" t="s">
        <v>100</v>
      </c>
      <c r="I20" s="41"/>
      <c r="J20" s="41" t="s">
        <v>2108</v>
      </c>
      <c r="K20" s="41" t="s">
        <v>1292</v>
      </c>
      <c r="L20" s="41"/>
      <c r="M20" s="41"/>
      <c r="N20" s="41"/>
      <c r="O20" s="41"/>
      <c r="P20" s="47"/>
      <c r="Q20" s="47"/>
      <c r="R20" s="41"/>
    </row>
    <row r="21" spans="1:18">
      <c r="A21" s="419" t="s">
        <v>2109</v>
      </c>
      <c r="B21" s="397" t="s">
        <v>67</v>
      </c>
      <c r="C21" s="415"/>
      <c r="D21" s="417"/>
      <c r="E21" s="42" t="s">
        <v>104</v>
      </c>
      <c r="F21" s="35"/>
      <c r="G21" s="41" t="s">
        <v>91</v>
      </c>
      <c r="H21" s="41" t="s">
        <v>100</v>
      </c>
      <c r="I21" s="41"/>
      <c r="J21" s="41" t="s">
        <v>2105</v>
      </c>
      <c r="K21" s="41" t="s">
        <v>1292</v>
      </c>
      <c r="L21" s="41"/>
      <c r="M21" s="41"/>
      <c r="N21" s="41"/>
      <c r="O21" s="41"/>
      <c r="P21" s="47"/>
      <c r="Q21" s="47"/>
      <c r="R21" s="41"/>
    </row>
    <row r="22" spans="1:18">
      <c r="A22" s="419" t="s">
        <v>2110</v>
      </c>
      <c r="B22" s="397" t="s">
        <v>66</v>
      </c>
      <c r="C22" s="415"/>
      <c r="D22" s="414"/>
      <c r="E22" s="42" t="s">
        <v>104</v>
      </c>
      <c r="F22" s="35"/>
      <c r="G22" s="41" t="s">
        <v>91</v>
      </c>
      <c r="H22" s="41" t="s">
        <v>100</v>
      </c>
      <c r="I22" s="41"/>
      <c r="J22" s="41" t="s">
        <v>2111</v>
      </c>
      <c r="K22" s="41" t="s">
        <v>1292</v>
      </c>
      <c r="L22" s="41"/>
      <c r="M22" s="41"/>
      <c r="N22" s="41"/>
      <c r="O22" s="41"/>
      <c r="P22" s="47"/>
      <c r="Q22" s="47"/>
      <c r="R22" s="41"/>
    </row>
    <row r="23" spans="1:18" ht="15" thickBot="1">
      <c r="A23" s="419" t="s">
        <v>2112</v>
      </c>
      <c r="B23" s="397" t="s">
        <v>10</v>
      </c>
      <c r="C23" s="415"/>
      <c r="D23" s="420"/>
      <c r="E23" s="42" t="s">
        <v>104</v>
      </c>
      <c r="F23" s="35"/>
      <c r="G23" s="41" t="s">
        <v>91</v>
      </c>
      <c r="H23" s="41" t="s">
        <v>100</v>
      </c>
      <c r="I23" s="41"/>
      <c r="J23" s="41" t="s">
        <v>2113</v>
      </c>
      <c r="K23" s="41" t="s">
        <v>1292</v>
      </c>
      <c r="L23" s="41"/>
      <c r="M23" s="41"/>
      <c r="N23" s="41"/>
      <c r="O23" s="41"/>
      <c r="P23" s="47"/>
      <c r="Q23" s="47"/>
      <c r="R23" s="41"/>
    </row>
    <row r="24" spans="1:18">
      <c r="A24" s="421" t="s">
        <v>2114</v>
      </c>
      <c r="B24" s="397" t="s">
        <v>9</v>
      </c>
      <c r="C24" s="415"/>
      <c r="D24" s="422"/>
      <c r="E24" s="42" t="s">
        <v>104</v>
      </c>
      <c r="F24" s="35"/>
      <c r="G24" s="41" t="s">
        <v>91</v>
      </c>
      <c r="H24" s="41" t="s">
        <v>100</v>
      </c>
      <c r="I24" s="41"/>
      <c r="J24" s="41" t="s">
        <v>2115</v>
      </c>
      <c r="K24" s="41" t="s">
        <v>1292</v>
      </c>
      <c r="L24" s="41"/>
      <c r="M24" s="41"/>
      <c r="N24" s="41"/>
      <c r="O24" s="41"/>
      <c r="P24" s="47"/>
      <c r="Q24" s="47"/>
      <c r="R24" s="41"/>
    </row>
    <row r="25" spans="1:18" ht="15" thickBot="1">
      <c r="A25" s="421" t="s">
        <v>2116</v>
      </c>
      <c r="B25" s="397" t="s">
        <v>65</v>
      </c>
      <c r="C25" s="415"/>
      <c r="D25" s="423"/>
      <c r="E25" s="42" t="s">
        <v>104</v>
      </c>
      <c r="F25" s="35"/>
      <c r="G25" s="41" t="s">
        <v>91</v>
      </c>
      <c r="H25" s="41" t="s">
        <v>100</v>
      </c>
      <c r="I25" s="41"/>
      <c r="J25" s="41" t="s">
        <v>2117</v>
      </c>
      <c r="K25" s="41" t="s">
        <v>1292</v>
      </c>
      <c r="L25" s="41"/>
      <c r="M25" s="41"/>
      <c r="N25" s="41"/>
      <c r="O25" s="41"/>
      <c r="P25" s="47"/>
      <c r="Q25" s="47"/>
      <c r="R25" s="41"/>
    </row>
    <row r="26" spans="1:18" ht="15" thickBot="1">
      <c r="A26" s="419" t="s">
        <v>2118</v>
      </c>
      <c r="B26" s="397" t="s">
        <v>8</v>
      </c>
      <c r="C26" s="415"/>
      <c r="D26" s="424"/>
      <c r="E26" s="42" t="s">
        <v>104</v>
      </c>
      <c r="F26" s="35"/>
      <c r="G26" s="41" t="s">
        <v>91</v>
      </c>
      <c r="H26" s="41" t="s">
        <v>100</v>
      </c>
      <c r="I26" s="41"/>
      <c r="J26" s="41" t="s">
        <v>2119</v>
      </c>
      <c r="K26" s="41" t="s">
        <v>1292</v>
      </c>
      <c r="L26" s="41"/>
      <c r="M26" s="41"/>
      <c r="N26" s="41"/>
      <c r="O26" s="41"/>
      <c r="P26" s="47"/>
      <c r="Q26" s="47"/>
      <c r="R26" s="41"/>
    </row>
    <row r="27" spans="1:18">
      <c r="A27" s="421" t="s">
        <v>2120</v>
      </c>
      <c r="B27" s="397" t="s">
        <v>7</v>
      </c>
      <c r="C27" s="415"/>
      <c r="D27" s="422"/>
      <c r="E27" s="42" t="s">
        <v>104</v>
      </c>
      <c r="F27" s="35"/>
      <c r="G27" s="41" t="s">
        <v>91</v>
      </c>
      <c r="H27" s="41" t="s">
        <v>100</v>
      </c>
      <c r="I27" s="41"/>
      <c r="J27" s="41" t="s">
        <v>2121</v>
      </c>
      <c r="K27" s="41" t="s">
        <v>1292</v>
      </c>
      <c r="L27" s="41"/>
      <c r="M27" s="41"/>
      <c r="N27" s="41"/>
      <c r="O27" s="41"/>
      <c r="P27" s="47"/>
      <c r="Q27" s="47"/>
      <c r="R27" s="41"/>
    </row>
    <row r="28" spans="1:18">
      <c r="A28" s="421" t="s">
        <v>2122</v>
      </c>
      <c r="B28" s="397" t="s">
        <v>64</v>
      </c>
      <c r="C28" s="415"/>
      <c r="D28" s="425"/>
      <c r="E28" s="42" t="s">
        <v>104</v>
      </c>
      <c r="F28" s="35"/>
      <c r="G28" s="41" t="s">
        <v>91</v>
      </c>
      <c r="H28" s="41" t="s">
        <v>100</v>
      </c>
      <c r="I28" s="41"/>
      <c r="J28" s="41" t="s">
        <v>2123</v>
      </c>
      <c r="K28" s="41" t="s">
        <v>1292</v>
      </c>
      <c r="L28" s="41"/>
      <c r="M28" s="41"/>
      <c r="N28" s="41"/>
      <c r="O28" s="41"/>
      <c r="P28" s="47"/>
      <c r="Q28" s="47"/>
      <c r="R28" s="41"/>
    </row>
    <row r="29" spans="1:18">
      <c r="A29" s="421" t="s">
        <v>2124</v>
      </c>
      <c r="B29" s="397" t="s">
        <v>6</v>
      </c>
      <c r="C29" s="415"/>
      <c r="D29" s="425"/>
      <c r="E29" s="42" t="s">
        <v>104</v>
      </c>
      <c r="F29" s="35"/>
      <c r="G29" s="41" t="s">
        <v>91</v>
      </c>
      <c r="H29" s="41" t="s">
        <v>100</v>
      </c>
      <c r="I29" s="41"/>
      <c r="J29" s="41" t="s">
        <v>2125</v>
      </c>
      <c r="K29" s="41" t="s">
        <v>1292</v>
      </c>
      <c r="L29" s="41"/>
      <c r="M29" s="41"/>
      <c r="N29" s="41"/>
      <c r="O29" s="41"/>
      <c r="P29" s="47"/>
      <c r="Q29" s="47"/>
      <c r="R29" s="41"/>
    </row>
    <row r="30" spans="1:18" ht="15" thickBot="1">
      <c r="A30" s="421" t="s">
        <v>2126</v>
      </c>
      <c r="B30" s="397" t="s">
        <v>5</v>
      </c>
      <c r="C30" s="415"/>
      <c r="D30" s="423"/>
      <c r="E30" s="42" t="s">
        <v>104</v>
      </c>
      <c r="F30" s="35"/>
      <c r="G30" s="41" t="s">
        <v>91</v>
      </c>
      <c r="H30" s="41" t="s">
        <v>100</v>
      </c>
      <c r="I30" s="41"/>
      <c r="J30" s="41" t="s">
        <v>2127</v>
      </c>
      <c r="K30" s="41" t="s">
        <v>1292</v>
      </c>
      <c r="L30" s="41"/>
      <c r="M30" s="41"/>
      <c r="N30" s="41"/>
      <c r="O30" s="41"/>
      <c r="P30" s="47"/>
      <c r="Q30" s="47"/>
      <c r="R30" s="41"/>
    </row>
    <row r="31" spans="1:18">
      <c r="A31" s="419" t="s">
        <v>2128</v>
      </c>
      <c r="B31" s="397" t="s">
        <v>63</v>
      </c>
      <c r="C31" s="426"/>
      <c r="D31" s="416"/>
      <c r="E31" s="42" t="s">
        <v>104</v>
      </c>
      <c r="F31" s="35"/>
      <c r="G31" s="41" t="s">
        <v>91</v>
      </c>
      <c r="H31" s="41" t="s">
        <v>100</v>
      </c>
      <c r="I31" s="41"/>
      <c r="J31" s="41" t="s">
        <v>1291</v>
      </c>
      <c r="K31" s="41" t="s">
        <v>1292</v>
      </c>
      <c r="L31" s="41"/>
      <c r="M31" s="41"/>
      <c r="N31" s="41"/>
      <c r="O31" s="41"/>
      <c r="P31" s="47"/>
      <c r="Q31" s="47"/>
      <c r="R31" s="41"/>
    </row>
    <row r="32" spans="1:18">
      <c r="A32" s="419" t="s">
        <v>96</v>
      </c>
      <c r="B32" s="397" t="s">
        <v>62</v>
      </c>
      <c r="C32" s="415"/>
      <c r="D32" s="414"/>
      <c r="E32" s="42" t="s">
        <v>104</v>
      </c>
      <c r="F32" s="35"/>
      <c r="G32" s="41" t="s">
        <v>91</v>
      </c>
      <c r="H32" s="41" t="s">
        <v>100</v>
      </c>
      <c r="I32" s="41"/>
      <c r="J32" s="41" t="s">
        <v>105</v>
      </c>
      <c r="K32" s="41" t="s">
        <v>1292</v>
      </c>
      <c r="L32" s="41"/>
      <c r="M32" s="41"/>
      <c r="N32" s="41"/>
      <c r="O32" s="41"/>
      <c r="P32" s="47"/>
      <c r="Q32" s="47"/>
      <c r="R32" s="41"/>
    </row>
    <row r="33" spans="1:19">
      <c r="A33" s="419" t="s">
        <v>2129</v>
      </c>
      <c r="B33" s="397" t="s">
        <v>61</v>
      </c>
      <c r="C33" s="415"/>
      <c r="D33" s="414"/>
      <c r="E33" s="42" t="s">
        <v>104</v>
      </c>
      <c r="F33" s="35"/>
      <c r="G33" s="41" t="s">
        <v>91</v>
      </c>
      <c r="H33" s="41" t="s">
        <v>100</v>
      </c>
      <c r="I33" s="41"/>
      <c r="J33" s="41" t="s">
        <v>2130</v>
      </c>
      <c r="K33" s="41" t="s">
        <v>1292</v>
      </c>
      <c r="L33" s="41"/>
      <c r="M33" s="41"/>
      <c r="N33" s="41"/>
      <c r="O33" s="41"/>
      <c r="P33" s="47"/>
      <c r="Q33" s="47"/>
      <c r="R33" s="41"/>
    </row>
    <row r="34" spans="1:19">
      <c r="A34" s="419" t="s">
        <v>2131</v>
      </c>
      <c r="B34" s="397" t="s">
        <v>4</v>
      </c>
      <c r="C34" s="415"/>
      <c r="D34" s="414"/>
      <c r="E34" s="42" t="s">
        <v>104</v>
      </c>
      <c r="F34" s="35"/>
      <c r="G34" s="41" t="s">
        <v>91</v>
      </c>
      <c r="H34" s="41" t="s">
        <v>100</v>
      </c>
      <c r="I34" s="41"/>
      <c r="J34" s="41" t="s">
        <v>2132</v>
      </c>
      <c r="K34" s="41" t="s">
        <v>1292</v>
      </c>
      <c r="L34" s="41"/>
      <c r="M34" s="41"/>
      <c r="N34" s="41"/>
      <c r="O34" s="41"/>
      <c r="P34" s="47"/>
      <c r="Q34" s="47"/>
      <c r="R34" s="41"/>
    </row>
    <row r="35" spans="1:19">
      <c r="A35" s="413" t="s">
        <v>2133</v>
      </c>
      <c r="B35" s="397" t="s">
        <v>60</v>
      </c>
      <c r="C35" s="415"/>
      <c r="D35" s="414"/>
      <c r="E35" s="42" t="s">
        <v>1258</v>
      </c>
      <c r="F35" s="35"/>
      <c r="G35" s="41" t="s">
        <v>91</v>
      </c>
      <c r="H35" s="41" t="s">
        <v>100</v>
      </c>
      <c r="I35" s="41"/>
      <c r="J35" s="41" t="s">
        <v>2108</v>
      </c>
      <c r="K35" s="41" t="s">
        <v>1292</v>
      </c>
      <c r="L35" s="41"/>
      <c r="M35" s="41"/>
      <c r="N35" s="41"/>
      <c r="O35" s="41"/>
      <c r="P35" s="47"/>
      <c r="Q35" s="47"/>
      <c r="R35" s="41"/>
    </row>
    <row r="36" spans="1:19" ht="15" thickBot="1">
      <c r="A36" s="413" t="s">
        <v>2134</v>
      </c>
      <c r="B36" s="397" t="s">
        <v>59</v>
      </c>
      <c r="C36" s="415"/>
      <c r="D36" s="420"/>
      <c r="E36" s="42" t="s">
        <v>104</v>
      </c>
      <c r="F36" s="35"/>
      <c r="G36" s="41" t="s">
        <v>91</v>
      </c>
      <c r="H36" s="41" t="s">
        <v>100</v>
      </c>
      <c r="I36" s="41"/>
      <c r="J36" s="41" t="s">
        <v>2135</v>
      </c>
      <c r="K36" s="41" t="s">
        <v>340</v>
      </c>
      <c r="L36" s="41"/>
      <c r="M36" s="41"/>
      <c r="N36" s="41"/>
      <c r="O36" s="41"/>
      <c r="P36" s="47"/>
      <c r="Q36" s="47"/>
      <c r="R36" s="41"/>
    </row>
    <row r="37" spans="1:19">
      <c r="A37" s="419" t="s">
        <v>2136</v>
      </c>
      <c r="B37" s="397" t="s">
        <v>58</v>
      </c>
      <c r="C37" s="415"/>
      <c r="D37" s="422"/>
      <c r="E37" s="42" t="s">
        <v>104</v>
      </c>
      <c r="F37" s="35"/>
      <c r="G37" s="41" t="s">
        <v>91</v>
      </c>
      <c r="H37" s="41" t="s">
        <v>100</v>
      </c>
      <c r="I37" s="41"/>
      <c r="J37" s="41" t="s">
        <v>2137</v>
      </c>
      <c r="K37" s="41" t="s">
        <v>340</v>
      </c>
      <c r="L37" s="47"/>
      <c r="M37" s="41"/>
      <c r="N37" s="41"/>
      <c r="O37" s="41"/>
      <c r="P37" s="47"/>
      <c r="Q37" s="47"/>
      <c r="R37" s="41"/>
    </row>
    <row r="38" spans="1:19">
      <c r="A38" s="419" t="s">
        <v>2138</v>
      </c>
      <c r="B38" s="397" t="s">
        <v>57</v>
      </c>
      <c r="C38" s="415"/>
      <c r="D38" s="425"/>
      <c r="E38" s="42" t="s">
        <v>104</v>
      </c>
      <c r="F38" s="35"/>
      <c r="G38" s="41" t="s">
        <v>91</v>
      </c>
      <c r="H38" s="41" t="s">
        <v>100</v>
      </c>
      <c r="I38" s="41"/>
      <c r="J38" s="41" t="s">
        <v>2139</v>
      </c>
      <c r="K38" s="41" t="s">
        <v>340</v>
      </c>
      <c r="L38" s="41"/>
      <c r="M38" s="41"/>
      <c r="N38" s="41"/>
      <c r="O38" s="41"/>
      <c r="P38" s="47"/>
      <c r="Q38" s="47"/>
      <c r="R38" s="41"/>
    </row>
    <row r="39" spans="1:19" ht="15" thickBot="1">
      <c r="A39" s="419" t="s">
        <v>2140</v>
      </c>
      <c r="B39" s="397" t="s">
        <v>56</v>
      </c>
      <c r="C39" s="415"/>
      <c r="D39" s="423"/>
      <c r="E39" s="42" t="s">
        <v>104</v>
      </c>
      <c r="F39" s="35"/>
      <c r="G39" s="41" t="s">
        <v>91</v>
      </c>
      <c r="H39" s="41" t="s">
        <v>100</v>
      </c>
      <c r="I39" s="41"/>
      <c r="J39" s="41" t="s">
        <v>2141</v>
      </c>
      <c r="K39" s="41" t="s">
        <v>340</v>
      </c>
      <c r="L39" s="41"/>
      <c r="M39" s="41"/>
      <c r="N39" s="41"/>
      <c r="O39" s="41"/>
      <c r="P39" s="47"/>
      <c r="Q39" s="47"/>
      <c r="R39" s="41"/>
    </row>
    <row r="40" spans="1:19">
      <c r="A40" s="428" t="s">
        <v>2142</v>
      </c>
      <c r="B40" s="397" t="s">
        <v>55</v>
      </c>
      <c r="C40" s="415"/>
      <c r="D40" s="416"/>
      <c r="E40" s="42"/>
      <c r="F40" s="35"/>
      <c r="G40" s="41" t="s">
        <v>91</v>
      </c>
      <c r="H40" s="41" t="s">
        <v>100</v>
      </c>
      <c r="I40" s="41"/>
      <c r="J40" s="41" t="s">
        <v>2143</v>
      </c>
      <c r="K40" s="41" t="s">
        <v>340</v>
      </c>
      <c r="L40" s="41" t="s">
        <v>93</v>
      </c>
      <c r="M40" s="47"/>
      <c r="N40" s="41"/>
      <c r="O40" s="41"/>
      <c r="P40" s="47"/>
      <c r="Q40" s="47"/>
      <c r="R40" s="41"/>
    </row>
    <row r="41" spans="1:19" ht="15" thickBot="1">
      <c r="A41" s="429" t="s">
        <v>2144</v>
      </c>
      <c r="B41" s="397" t="s">
        <v>54</v>
      </c>
      <c r="C41" s="415"/>
      <c r="D41" s="420"/>
      <c r="E41" s="42" t="s">
        <v>2145</v>
      </c>
      <c r="F41" s="35"/>
      <c r="G41" s="41" t="s">
        <v>91</v>
      </c>
      <c r="H41" s="41" t="s">
        <v>100</v>
      </c>
      <c r="I41" s="41"/>
      <c r="J41" s="41" t="s">
        <v>2143</v>
      </c>
      <c r="K41" s="41" t="s">
        <v>340</v>
      </c>
      <c r="L41" s="41" t="s">
        <v>93</v>
      </c>
      <c r="M41" s="47"/>
      <c r="N41" s="41"/>
      <c r="O41" s="41"/>
      <c r="P41" s="47"/>
      <c r="Q41" s="47"/>
      <c r="R41" s="41"/>
    </row>
    <row r="42" spans="1:19">
      <c r="A42" s="421" t="s">
        <v>2146</v>
      </c>
      <c r="B42" s="397" t="s">
        <v>3</v>
      </c>
      <c r="C42" s="415"/>
      <c r="D42" s="422"/>
      <c r="E42" s="42" t="s">
        <v>2147</v>
      </c>
      <c r="F42" s="35"/>
      <c r="G42" s="41" t="s">
        <v>91</v>
      </c>
      <c r="H42" s="41" t="s">
        <v>100</v>
      </c>
      <c r="I42" s="41"/>
      <c r="J42" s="41" t="s">
        <v>2143</v>
      </c>
      <c r="K42" s="41" t="s">
        <v>340</v>
      </c>
      <c r="L42" s="41" t="s">
        <v>93</v>
      </c>
      <c r="M42" s="47"/>
      <c r="N42" s="41"/>
      <c r="O42" s="41"/>
      <c r="P42" s="47"/>
      <c r="Q42" s="47"/>
      <c r="R42" s="41"/>
    </row>
    <row r="43" spans="1:19" ht="15" thickBot="1">
      <c r="A43" s="421" t="s">
        <v>2148</v>
      </c>
      <c r="B43" s="397" t="s">
        <v>53</v>
      </c>
      <c r="C43" s="415"/>
      <c r="D43" s="423"/>
      <c r="E43" s="42" t="s">
        <v>2149</v>
      </c>
      <c r="F43" s="35"/>
      <c r="G43" s="41" t="s">
        <v>91</v>
      </c>
      <c r="H43" s="41" t="s">
        <v>100</v>
      </c>
      <c r="I43" s="41"/>
      <c r="J43" s="41" t="s">
        <v>2143</v>
      </c>
      <c r="K43" s="41" t="s">
        <v>340</v>
      </c>
      <c r="L43" s="41" t="s">
        <v>93</v>
      </c>
      <c r="M43" s="47"/>
      <c r="N43" s="41"/>
      <c r="O43" s="41"/>
      <c r="P43" s="47"/>
      <c r="Q43" s="47"/>
      <c r="R43" s="41"/>
    </row>
    <row r="44" spans="1:19" s="221" customFormat="1" ht="15" customHeight="1" thickBot="1">
      <c r="A44" s="430" t="s">
        <v>2150</v>
      </c>
      <c r="B44" s="397" t="s">
        <v>52</v>
      </c>
      <c r="C44" s="415"/>
      <c r="D44" s="424"/>
      <c r="E44" s="42" t="s">
        <v>2151</v>
      </c>
      <c r="F44" s="35"/>
      <c r="G44" s="41" t="s">
        <v>91</v>
      </c>
      <c r="H44" s="41" t="s">
        <v>100</v>
      </c>
      <c r="I44" s="41"/>
      <c r="J44" s="41" t="s">
        <v>2143</v>
      </c>
      <c r="K44" s="41" t="s">
        <v>340</v>
      </c>
      <c r="L44" s="41" t="s">
        <v>93</v>
      </c>
      <c r="M44" s="431"/>
      <c r="N44" s="41"/>
      <c r="O44" s="41"/>
      <c r="P44" s="431"/>
      <c r="Q44" s="431"/>
      <c r="R44" s="41"/>
    </row>
    <row r="45" spans="1:19">
      <c r="A45" s="421" t="s">
        <v>2152</v>
      </c>
      <c r="B45" s="397" t="s">
        <v>51</v>
      </c>
      <c r="C45" s="415"/>
      <c r="D45" s="422"/>
      <c r="E45" s="42" t="s">
        <v>1262</v>
      </c>
      <c r="F45" s="35"/>
      <c r="G45" s="41" t="s">
        <v>91</v>
      </c>
      <c r="H45" s="41" t="s">
        <v>100</v>
      </c>
      <c r="I45" s="41"/>
      <c r="J45" s="41" t="s">
        <v>2143</v>
      </c>
      <c r="K45" s="41" t="s">
        <v>340</v>
      </c>
      <c r="L45" s="41" t="s">
        <v>93</v>
      </c>
      <c r="M45" s="47"/>
      <c r="N45" s="41"/>
      <c r="O45" s="41"/>
      <c r="P45" s="47"/>
      <c r="Q45" s="47"/>
      <c r="R45" s="41"/>
    </row>
    <row r="46" spans="1:19" ht="15" thickBot="1">
      <c r="A46" s="421" t="s">
        <v>2153</v>
      </c>
      <c r="B46" s="397" t="s">
        <v>50</v>
      </c>
      <c r="C46" s="415"/>
      <c r="D46" s="423"/>
      <c r="E46" s="42" t="s">
        <v>2154</v>
      </c>
      <c r="F46" s="35"/>
      <c r="G46" s="41" t="s">
        <v>91</v>
      </c>
      <c r="H46" s="41" t="s">
        <v>100</v>
      </c>
      <c r="I46" s="41"/>
      <c r="J46" s="41" t="s">
        <v>2143</v>
      </c>
      <c r="K46" s="41" t="s">
        <v>340</v>
      </c>
      <c r="L46" s="41" t="s">
        <v>93</v>
      </c>
      <c r="M46" s="47"/>
      <c r="N46" s="41"/>
      <c r="O46" s="41"/>
      <c r="P46" s="47"/>
      <c r="Q46" s="47"/>
      <c r="R46" s="41"/>
    </row>
    <row r="47" spans="1:19">
      <c r="A47" s="419" t="s">
        <v>2155</v>
      </c>
      <c r="B47" s="397" t="s">
        <v>49</v>
      </c>
      <c r="C47" s="415"/>
      <c r="D47" s="416"/>
      <c r="E47" s="42" t="s">
        <v>1258</v>
      </c>
      <c r="F47" s="35"/>
      <c r="G47" s="41" t="s">
        <v>91</v>
      </c>
      <c r="H47" s="41" t="s">
        <v>100</v>
      </c>
      <c r="I47" s="41"/>
      <c r="J47" s="41" t="s">
        <v>2143</v>
      </c>
      <c r="K47" s="41" t="s">
        <v>340</v>
      </c>
      <c r="L47" s="41" t="s">
        <v>93</v>
      </c>
      <c r="M47" s="47"/>
      <c r="N47" s="41"/>
      <c r="O47" s="41"/>
      <c r="P47" s="47"/>
      <c r="Q47" s="47"/>
      <c r="R47" s="41"/>
    </row>
    <row r="48" spans="1:19">
      <c r="A48" s="413" t="s">
        <v>2156</v>
      </c>
      <c r="B48" s="397" t="s">
        <v>48</v>
      </c>
      <c r="C48" s="415"/>
      <c r="D48" s="414"/>
      <c r="E48" s="42" t="s">
        <v>103</v>
      </c>
      <c r="F48" s="35"/>
      <c r="G48" s="41" t="s">
        <v>91</v>
      </c>
      <c r="H48" s="41" t="s">
        <v>100</v>
      </c>
      <c r="I48" s="41"/>
      <c r="J48" s="41" t="s">
        <v>1127</v>
      </c>
      <c r="K48" s="41" t="s">
        <v>340</v>
      </c>
      <c r="L48" s="41"/>
      <c r="M48" s="47"/>
      <c r="N48" s="41"/>
      <c r="O48" s="41"/>
      <c r="P48" s="47"/>
      <c r="Q48" s="47"/>
      <c r="R48" s="41"/>
      <c r="S48" s="427"/>
    </row>
    <row r="49" spans="1:18">
      <c r="A49" s="413" t="s">
        <v>2157</v>
      </c>
      <c r="B49" s="397" t="s">
        <v>47</v>
      </c>
      <c r="C49" s="415"/>
      <c r="D49" s="417"/>
      <c r="E49" s="42"/>
      <c r="F49" s="35"/>
      <c r="G49" s="41" t="s">
        <v>91</v>
      </c>
      <c r="H49" s="41" t="s">
        <v>100</v>
      </c>
      <c r="I49" s="41"/>
      <c r="J49" s="41" t="s">
        <v>2158</v>
      </c>
      <c r="K49" s="41" t="s">
        <v>340</v>
      </c>
      <c r="L49" s="41"/>
      <c r="M49" s="47"/>
      <c r="N49" s="41"/>
      <c r="O49" s="41"/>
      <c r="P49" s="47"/>
      <c r="Q49" s="47"/>
      <c r="R49" s="41"/>
    </row>
    <row r="50" spans="1:18">
      <c r="A50" s="413" t="s">
        <v>2159</v>
      </c>
      <c r="B50" s="397" t="s">
        <v>46</v>
      </c>
      <c r="C50" s="415"/>
      <c r="D50" s="417"/>
      <c r="E50" s="42"/>
      <c r="F50" s="35"/>
      <c r="G50" s="41" t="s">
        <v>91</v>
      </c>
      <c r="H50" s="41" t="s">
        <v>100</v>
      </c>
      <c r="I50" s="41"/>
      <c r="J50" s="41" t="s">
        <v>2160</v>
      </c>
      <c r="K50" s="41" t="s">
        <v>340</v>
      </c>
      <c r="L50" s="41" t="s">
        <v>93</v>
      </c>
      <c r="M50" s="47"/>
      <c r="N50" s="41"/>
      <c r="O50" s="41"/>
      <c r="P50" s="47"/>
      <c r="Q50" s="47"/>
      <c r="R50" s="41"/>
    </row>
    <row r="51" spans="1:18">
      <c r="A51" s="413" t="s">
        <v>2161</v>
      </c>
      <c r="B51" s="397" t="s">
        <v>45</v>
      </c>
      <c r="C51" s="415"/>
      <c r="D51" s="417"/>
      <c r="E51" s="42"/>
      <c r="F51" s="35"/>
      <c r="G51" s="41" t="s">
        <v>91</v>
      </c>
      <c r="H51" s="41" t="s">
        <v>100</v>
      </c>
      <c r="I51" s="41"/>
      <c r="J51" s="41" t="s">
        <v>2162</v>
      </c>
      <c r="K51" s="41" t="s">
        <v>340</v>
      </c>
      <c r="L51" s="41"/>
      <c r="M51" s="41"/>
      <c r="N51" s="41"/>
      <c r="O51" s="41"/>
      <c r="P51" s="47"/>
      <c r="Q51" s="47"/>
      <c r="R51" s="41"/>
    </row>
    <row r="52" spans="1:18">
      <c r="A52" s="413" t="s">
        <v>2163</v>
      </c>
      <c r="B52" s="397" t="s">
        <v>102</v>
      </c>
      <c r="C52" s="417"/>
      <c r="D52" s="417"/>
      <c r="E52" s="42"/>
      <c r="F52" s="35"/>
      <c r="G52" s="41" t="s">
        <v>91</v>
      </c>
      <c r="H52" s="41" t="s">
        <v>100</v>
      </c>
      <c r="I52" s="41"/>
      <c r="J52" s="41" t="s">
        <v>2164</v>
      </c>
      <c r="K52" s="41" t="s">
        <v>1347</v>
      </c>
      <c r="L52" s="41"/>
      <c r="M52" s="41"/>
      <c r="N52" s="41"/>
      <c r="O52" s="41"/>
      <c r="P52" s="47"/>
      <c r="Q52" s="47"/>
      <c r="R52" s="41"/>
    </row>
    <row r="53" spans="1:18" ht="14.25" customHeight="1">
      <c r="A53" s="432" t="s">
        <v>2165</v>
      </c>
      <c r="B53" s="397" t="s">
        <v>101</v>
      </c>
      <c r="C53" s="417"/>
      <c r="D53" s="417"/>
      <c r="E53" s="42"/>
      <c r="F53" s="35"/>
      <c r="G53" s="41" t="s">
        <v>91</v>
      </c>
      <c r="H53" s="41" t="s">
        <v>100</v>
      </c>
      <c r="I53" s="41"/>
      <c r="J53" s="41" t="s">
        <v>2166</v>
      </c>
      <c r="K53" s="41" t="s">
        <v>340</v>
      </c>
      <c r="L53" s="41"/>
      <c r="M53" s="41"/>
      <c r="N53" s="41"/>
      <c r="O53" s="41"/>
      <c r="P53" s="47"/>
      <c r="Q53" s="47"/>
      <c r="R53" s="41"/>
    </row>
    <row r="54" spans="1:18">
      <c r="A54" s="413" t="s">
        <v>2167</v>
      </c>
      <c r="B54" s="397" t="s">
        <v>44</v>
      </c>
      <c r="C54" s="415"/>
      <c r="D54" s="417"/>
      <c r="E54" s="42"/>
      <c r="F54" s="35"/>
      <c r="G54" s="41" t="s">
        <v>91</v>
      </c>
      <c r="H54" s="41" t="s">
        <v>100</v>
      </c>
      <c r="I54" s="41"/>
      <c r="J54" s="41" t="s">
        <v>2168</v>
      </c>
      <c r="K54" s="41" t="s">
        <v>2169</v>
      </c>
      <c r="L54" s="41"/>
      <c r="M54" s="41"/>
      <c r="N54" s="41"/>
      <c r="O54" s="41"/>
      <c r="P54" s="47"/>
      <c r="Q54" s="47"/>
      <c r="R54" s="41"/>
    </row>
    <row r="55" spans="1:18">
      <c r="A55" s="413" t="s">
        <v>2170</v>
      </c>
      <c r="B55" s="397" t="s">
        <v>43</v>
      </c>
      <c r="C55" s="415"/>
      <c r="D55" s="414"/>
      <c r="E55" s="42"/>
      <c r="F55" s="35"/>
      <c r="G55" s="41" t="s">
        <v>91</v>
      </c>
      <c r="H55" s="41" t="s">
        <v>100</v>
      </c>
      <c r="I55" s="41"/>
      <c r="J55" s="41" t="s">
        <v>2171</v>
      </c>
      <c r="K55" s="41" t="s">
        <v>340</v>
      </c>
      <c r="L55" s="41"/>
      <c r="M55" s="41"/>
      <c r="N55" s="41"/>
      <c r="O55" s="41"/>
      <c r="P55" s="47"/>
      <c r="Q55" s="47"/>
      <c r="R55" s="41"/>
    </row>
    <row r="56" spans="1:18">
      <c r="A56" s="433" t="s">
        <v>2172</v>
      </c>
      <c r="B56" s="434" t="s">
        <v>36</v>
      </c>
      <c r="C56" s="415"/>
      <c r="D56" s="414"/>
      <c r="E56" s="42"/>
      <c r="F56" s="35"/>
      <c r="G56" s="41" t="s">
        <v>91</v>
      </c>
      <c r="H56" s="41" t="s">
        <v>100</v>
      </c>
      <c r="I56" s="41"/>
      <c r="J56" s="41"/>
      <c r="K56" s="41"/>
      <c r="L56" s="41"/>
      <c r="M56" s="41"/>
      <c r="N56" s="41"/>
      <c r="O56" s="41"/>
      <c r="P56" s="41"/>
      <c r="Q56" s="41"/>
      <c r="R56" s="447"/>
    </row>
    <row r="57" spans="1:18">
      <c r="A57" s="411" t="s">
        <v>99</v>
      </c>
      <c r="B57" s="397"/>
      <c r="C57" s="38"/>
      <c r="D57" s="38"/>
      <c r="E57" s="42"/>
      <c r="F57" s="35"/>
      <c r="G57" s="41"/>
      <c r="H57" s="448"/>
      <c r="I57" s="448"/>
      <c r="J57" s="41"/>
      <c r="K57" s="41"/>
      <c r="L57" s="41"/>
      <c r="M57" s="41"/>
      <c r="N57" s="41"/>
      <c r="O57" s="41"/>
      <c r="P57" s="41"/>
      <c r="Q57" s="41"/>
      <c r="R57" s="125"/>
    </row>
    <row r="58" spans="1:18" ht="15" thickBot="1">
      <c r="A58" s="450" t="s">
        <v>2173</v>
      </c>
      <c r="B58" s="397" t="s">
        <v>35</v>
      </c>
      <c r="C58" s="435"/>
      <c r="D58" s="420"/>
      <c r="E58" s="42" t="s">
        <v>2145</v>
      </c>
      <c r="F58" s="42"/>
      <c r="G58" s="41" t="s">
        <v>91</v>
      </c>
      <c r="H58" s="41" t="s">
        <v>92</v>
      </c>
      <c r="I58" s="41"/>
      <c r="J58" s="41" t="s">
        <v>97</v>
      </c>
      <c r="K58" s="41"/>
      <c r="L58" s="41"/>
      <c r="M58" s="47"/>
      <c r="N58" s="41"/>
      <c r="O58" s="41"/>
      <c r="P58" s="41"/>
      <c r="Q58" s="41"/>
      <c r="R58" s="125"/>
    </row>
    <row r="59" spans="1:18">
      <c r="A59" s="451" t="s">
        <v>2174</v>
      </c>
      <c r="B59" s="397" t="s">
        <v>34</v>
      </c>
      <c r="C59" s="415"/>
      <c r="D59" s="422"/>
      <c r="E59" s="42" t="s">
        <v>2147</v>
      </c>
      <c r="F59" s="42"/>
      <c r="G59" s="41" t="s">
        <v>91</v>
      </c>
      <c r="H59" s="41" t="s">
        <v>92</v>
      </c>
      <c r="I59" s="41"/>
      <c r="J59" s="41" t="s">
        <v>97</v>
      </c>
      <c r="K59" s="41"/>
      <c r="L59" s="41"/>
      <c r="M59" s="47"/>
      <c r="N59" s="41"/>
      <c r="O59" s="41"/>
      <c r="P59" s="41"/>
      <c r="Q59" s="41"/>
      <c r="R59" s="125"/>
    </row>
    <row r="60" spans="1:18">
      <c r="A60" s="452" t="s">
        <v>2175</v>
      </c>
      <c r="B60" s="397" t="s">
        <v>33</v>
      </c>
      <c r="C60" s="415"/>
      <c r="D60" s="436"/>
      <c r="E60" s="42" t="s">
        <v>2147</v>
      </c>
      <c r="F60" s="42" t="s">
        <v>2176</v>
      </c>
      <c r="G60" s="41" t="s">
        <v>91</v>
      </c>
      <c r="H60" s="41" t="s">
        <v>92</v>
      </c>
      <c r="I60" s="41"/>
      <c r="J60" s="41" t="s">
        <v>97</v>
      </c>
      <c r="K60" s="41"/>
      <c r="L60" s="41"/>
      <c r="M60" s="47"/>
      <c r="N60" s="41"/>
      <c r="O60" s="41"/>
      <c r="P60" s="41"/>
      <c r="Q60" s="41"/>
      <c r="R60" s="125"/>
    </row>
    <row r="61" spans="1:18">
      <c r="A61" s="452" t="s">
        <v>2177</v>
      </c>
      <c r="B61" s="397" t="s">
        <v>32</v>
      </c>
      <c r="C61" s="415"/>
      <c r="D61" s="437"/>
      <c r="E61" s="42" t="s">
        <v>2147</v>
      </c>
      <c r="F61" s="42" t="s">
        <v>98</v>
      </c>
      <c r="G61" s="41" t="s">
        <v>91</v>
      </c>
      <c r="H61" s="41" t="s">
        <v>92</v>
      </c>
      <c r="I61" s="41"/>
      <c r="J61" s="41" t="s">
        <v>97</v>
      </c>
      <c r="K61" s="41"/>
      <c r="L61" s="41"/>
      <c r="M61" s="47"/>
      <c r="N61" s="41"/>
      <c r="O61" s="41"/>
      <c r="P61" s="41"/>
      <c r="Q61" s="41"/>
      <c r="R61" s="125"/>
    </row>
    <row r="62" spans="1:18">
      <c r="A62" s="452" t="s">
        <v>2178</v>
      </c>
      <c r="B62" s="397" t="s">
        <v>31</v>
      </c>
      <c r="C62" s="415"/>
      <c r="D62" s="437"/>
      <c r="E62" s="42" t="s">
        <v>2147</v>
      </c>
      <c r="F62" s="42" t="s">
        <v>2179</v>
      </c>
      <c r="G62" s="41" t="s">
        <v>91</v>
      </c>
      <c r="H62" s="41" t="s">
        <v>92</v>
      </c>
      <c r="I62" s="41"/>
      <c r="J62" s="41" t="s">
        <v>97</v>
      </c>
      <c r="K62" s="41"/>
      <c r="L62" s="41"/>
      <c r="M62" s="47"/>
      <c r="N62" s="41"/>
      <c r="O62" s="41"/>
      <c r="P62" s="41"/>
      <c r="Q62" s="41"/>
      <c r="R62" s="125"/>
    </row>
    <row r="63" spans="1:18">
      <c r="A63" s="451" t="s">
        <v>2180</v>
      </c>
      <c r="B63" s="397" t="s">
        <v>30</v>
      </c>
      <c r="C63" s="415"/>
      <c r="D63" s="438"/>
      <c r="E63" s="42" t="s">
        <v>2149</v>
      </c>
      <c r="F63" s="42"/>
      <c r="G63" s="41" t="s">
        <v>91</v>
      </c>
      <c r="H63" s="41" t="s">
        <v>92</v>
      </c>
      <c r="I63" s="41"/>
      <c r="J63" s="41" t="s">
        <v>97</v>
      </c>
      <c r="K63" s="41"/>
      <c r="L63" s="41"/>
      <c r="M63" s="47"/>
      <c r="N63" s="41"/>
      <c r="O63" s="41"/>
      <c r="P63" s="41"/>
      <c r="Q63" s="41"/>
      <c r="R63" s="125"/>
    </row>
    <row r="64" spans="1:18">
      <c r="A64" s="452" t="s">
        <v>2175</v>
      </c>
      <c r="B64" s="397" t="s">
        <v>29</v>
      </c>
      <c r="C64" s="415"/>
      <c r="D64" s="436"/>
      <c r="E64" s="42" t="s">
        <v>2149</v>
      </c>
      <c r="F64" s="42" t="s">
        <v>2176</v>
      </c>
      <c r="G64" s="41" t="s">
        <v>91</v>
      </c>
      <c r="H64" s="41" t="s">
        <v>92</v>
      </c>
      <c r="I64" s="41"/>
      <c r="J64" s="41" t="s">
        <v>97</v>
      </c>
      <c r="K64" s="41"/>
      <c r="L64" s="41"/>
      <c r="M64" s="47"/>
      <c r="N64" s="41"/>
      <c r="O64" s="41"/>
      <c r="P64" s="41"/>
      <c r="Q64" s="41"/>
      <c r="R64" s="125"/>
    </row>
    <row r="65" spans="1:18">
      <c r="A65" s="452" t="s">
        <v>2177</v>
      </c>
      <c r="B65" s="397" t="s">
        <v>28</v>
      </c>
      <c r="C65" s="414"/>
      <c r="D65" s="437"/>
      <c r="E65" s="42" t="s">
        <v>2149</v>
      </c>
      <c r="F65" s="42" t="s">
        <v>98</v>
      </c>
      <c r="G65" s="41" t="s">
        <v>91</v>
      </c>
      <c r="H65" s="41" t="s">
        <v>92</v>
      </c>
      <c r="I65" s="41"/>
      <c r="J65" s="41" t="s">
        <v>97</v>
      </c>
      <c r="K65" s="41"/>
      <c r="L65" s="41"/>
      <c r="M65" s="47"/>
      <c r="N65" s="41"/>
      <c r="O65" s="41"/>
      <c r="P65" s="41"/>
      <c r="Q65" s="41"/>
      <c r="R65" s="125"/>
    </row>
    <row r="66" spans="1:18" ht="15" thickBot="1">
      <c r="A66" s="452" t="s">
        <v>2178</v>
      </c>
      <c r="B66" s="397" t="s">
        <v>1</v>
      </c>
      <c r="C66" s="414"/>
      <c r="D66" s="439"/>
      <c r="E66" s="42" t="s">
        <v>2149</v>
      </c>
      <c r="F66" s="42" t="s">
        <v>2179</v>
      </c>
      <c r="G66" s="41" t="s">
        <v>91</v>
      </c>
      <c r="H66" s="41" t="s">
        <v>92</v>
      </c>
      <c r="I66" s="41"/>
      <c r="J66" s="41" t="s">
        <v>97</v>
      </c>
      <c r="K66" s="41"/>
      <c r="L66" s="41"/>
      <c r="M66" s="47"/>
      <c r="N66" s="41"/>
      <c r="O66" s="41"/>
      <c r="P66" s="41"/>
      <c r="Q66" s="41"/>
      <c r="R66" s="125"/>
    </row>
    <row r="67" spans="1:18" ht="15" thickBot="1">
      <c r="A67" s="450" t="s">
        <v>2181</v>
      </c>
      <c r="B67" s="397" t="s">
        <v>0</v>
      </c>
      <c r="C67" s="414"/>
      <c r="D67" s="440"/>
      <c r="E67" s="42" t="s">
        <v>2182</v>
      </c>
      <c r="F67" s="42"/>
      <c r="G67" s="41" t="s">
        <v>91</v>
      </c>
      <c r="H67" s="41" t="s">
        <v>92</v>
      </c>
      <c r="I67" s="41"/>
      <c r="J67" s="41" t="s">
        <v>97</v>
      </c>
      <c r="K67" s="41"/>
      <c r="L67" s="41"/>
      <c r="M67" s="47"/>
      <c r="N67" s="41"/>
      <c r="O67" s="41"/>
      <c r="P67" s="41"/>
      <c r="Q67" s="41"/>
      <c r="R67" s="125"/>
    </row>
    <row r="68" spans="1:18">
      <c r="A68" s="451" t="s">
        <v>2183</v>
      </c>
      <c r="B68" s="397" t="s">
        <v>27</v>
      </c>
      <c r="C68" s="414"/>
      <c r="D68" s="422"/>
      <c r="E68" s="42" t="s">
        <v>1264</v>
      </c>
      <c r="F68" s="42"/>
      <c r="G68" s="41" t="s">
        <v>91</v>
      </c>
      <c r="H68" s="41" t="s">
        <v>92</v>
      </c>
      <c r="I68" s="41"/>
      <c r="J68" s="41" t="s">
        <v>97</v>
      </c>
      <c r="K68" s="41"/>
      <c r="L68" s="41"/>
      <c r="M68" s="47"/>
      <c r="N68" s="41"/>
      <c r="O68" s="41"/>
      <c r="P68" s="41"/>
      <c r="Q68" s="41"/>
      <c r="R68" s="125"/>
    </row>
    <row r="69" spans="1:18">
      <c r="A69" s="452" t="s">
        <v>2175</v>
      </c>
      <c r="B69" s="397" t="s">
        <v>26</v>
      </c>
      <c r="C69" s="414"/>
      <c r="D69" s="436"/>
      <c r="E69" s="42" t="s">
        <v>1264</v>
      </c>
      <c r="F69" s="42" t="s">
        <v>2176</v>
      </c>
      <c r="G69" s="41" t="s">
        <v>91</v>
      </c>
      <c r="H69" s="41" t="s">
        <v>92</v>
      </c>
      <c r="I69" s="41"/>
      <c r="J69" s="41" t="s">
        <v>97</v>
      </c>
      <c r="K69" s="41"/>
      <c r="L69" s="41"/>
      <c r="M69" s="47"/>
      <c r="N69" s="41"/>
      <c r="O69" s="41"/>
      <c r="P69" s="41"/>
      <c r="Q69" s="41"/>
      <c r="R69" s="125"/>
    </row>
    <row r="70" spans="1:18">
      <c r="A70" s="452" t="s">
        <v>2177</v>
      </c>
      <c r="B70" s="397" t="s">
        <v>25</v>
      </c>
      <c r="C70" s="414"/>
      <c r="D70" s="437"/>
      <c r="E70" s="42" t="s">
        <v>1264</v>
      </c>
      <c r="F70" s="42" t="s">
        <v>98</v>
      </c>
      <c r="G70" s="41" t="s">
        <v>91</v>
      </c>
      <c r="H70" s="41" t="s">
        <v>92</v>
      </c>
      <c r="I70" s="41"/>
      <c r="J70" s="41" t="s">
        <v>97</v>
      </c>
      <c r="K70" s="41"/>
      <c r="L70" s="41"/>
      <c r="M70" s="47"/>
      <c r="N70" s="41"/>
      <c r="O70" s="41"/>
      <c r="P70" s="41"/>
      <c r="Q70" s="41"/>
      <c r="R70" s="125"/>
    </row>
    <row r="71" spans="1:18">
      <c r="A71" s="452" t="s">
        <v>2178</v>
      </c>
      <c r="B71" s="397" t="s">
        <v>24</v>
      </c>
      <c r="C71" s="414"/>
      <c r="D71" s="437"/>
      <c r="E71" s="42" t="s">
        <v>1264</v>
      </c>
      <c r="F71" s="42" t="s">
        <v>2179</v>
      </c>
      <c r="G71" s="41" t="s">
        <v>91</v>
      </c>
      <c r="H71" s="41" t="s">
        <v>92</v>
      </c>
      <c r="I71" s="41"/>
      <c r="J71" s="41" t="s">
        <v>97</v>
      </c>
      <c r="K71" s="41"/>
      <c r="L71" s="41"/>
      <c r="M71" s="47"/>
      <c r="N71" s="41"/>
      <c r="O71" s="41"/>
      <c r="P71" s="41"/>
      <c r="Q71" s="41"/>
      <c r="R71" s="125"/>
    </row>
    <row r="72" spans="1:18">
      <c r="A72" s="453" t="s">
        <v>2184</v>
      </c>
      <c r="B72" s="397" t="s">
        <v>23</v>
      </c>
      <c r="C72" s="414"/>
      <c r="D72" s="425"/>
      <c r="E72" s="42" t="s">
        <v>2185</v>
      </c>
      <c r="F72" s="42"/>
      <c r="G72" s="41" t="s">
        <v>91</v>
      </c>
      <c r="H72" s="41" t="s">
        <v>92</v>
      </c>
      <c r="I72" s="41"/>
      <c r="J72" s="41" t="s">
        <v>97</v>
      </c>
      <c r="K72" s="41"/>
      <c r="L72" s="41"/>
      <c r="M72" s="47"/>
      <c r="N72" s="41"/>
      <c r="O72" s="41"/>
      <c r="P72" s="41"/>
      <c r="Q72" s="41"/>
      <c r="R72" s="125"/>
    </row>
    <row r="73" spans="1:18">
      <c r="A73" s="452" t="s">
        <v>2175</v>
      </c>
      <c r="B73" s="397" t="s">
        <v>22</v>
      </c>
      <c r="C73" s="414"/>
      <c r="D73" s="436"/>
      <c r="E73" s="42" t="s">
        <v>2185</v>
      </c>
      <c r="F73" s="42" t="s">
        <v>2176</v>
      </c>
      <c r="G73" s="41" t="s">
        <v>91</v>
      </c>
      <c r="H73" s="41" t="s">
        <v>92</v>
      </c>
      <c r="I73" s="41"/>
      <c r="J73" s="41" t="s">
        <v>97</v>
      </c>
      <c r="K73" s="41"/>
      <c r="L73" s="41"/>
      <c r="M73" s="47"/>
      <c r="N73" s="41"/>
      <c r="O73" s="41"/>
      <c r="P73" s="41"/>
      <c r="Q73" s="41"/>
      <c r="R73" s="125"/>
    </row>
    <row r="74" spans="1:18">
      <c r="A74" s="452" t="s">
        <v>2177</v>
      </c>
      <c r="B74" s="397" t="s">
        <v>21</v>
      </c>
      <c r="C74" s="414"/>
      <c r="D74" s="437"/>
      <c r="E74" s="42" t="s">
        <v>2185</v>
      </c>
      <c r="F74" s="42" t="s">
        <v>98</v>
      </c>
      <c r="G74" s="41" t="s">
        <v>91</v>
      </c>
      <c r="H74" s="41" t="s">
        <v>92</v>
      </c>
      <c r="I74" s="41"/>
      <c r="J74" s="41" t="s">
        <v>97</v>
      </c>
      <c r="K74" s="41"/>
      <c r="L74" s="41"/>
      <c r="M74" s="47"/>
      <c r="N74" s="41"/>
      <c r="O74" s="41"/>
      <c r="P74" s="41"/>
      <c r="Q74" s="41"/>
      <c r="R74" s="125"/>
    </row>
    <row r="75" spans="1:18" ht="15" thickBot="1">
      <c r="A75" s="452" t="s">
        <v>2178</v>
      </c>
      <c r="B75" s="397" t="s">
        <v>20</v>
      </c>
      <c r="C75" s="414"/>
      <c r="D75" s="439"/>
      <c r="E75" s="42" t="s">
        <v>2185</v>
      </c>
      <c r="F75" s="42" t="s">
        <v>2179</v>
      </c>
      <c r="G75" s="41" t="s">
        <v>91</v>
      </c>
      <c r="H75" s="41" t="s">
        <v>92</v>
      </c>
      <c r="I75" s="41"/>
      <c r="J75" s="41" t="s">
        <v>97</v>
      </c>
      <c r="K75" s="41"/>
      <c r="L75" s="41"/>
      <c r="M75" s="47"/>
      <c r="N75" s="41"/>
      <c r="O75" s="41"/>
      <c r="P75" s="41"/>
      <c r="Q75" s="41"/>
      <c r="R75" s="125"/>
    </row>
    <row r="76" spans="1:18">
      <c r="A76" s="450" t="s">
        <v>2186</v>
      </c>
      <c r="B76" s="397" t="s">
        <v>19</v>
      </c>
      <c r="C76" s="414"/>
      <c r="D76" s="414"/>
      <c r="E76" s="42" t="s">
        <v>1258</v>
      </c>
      <c r="F76" s="42"/>
      <c r="G76" s="41" t="s">
        <v>91</v>
      </c>
      <c r="H76" s="41" t="s">
        <v>92</v>
      </c>
      <c r="I76" s="41"/>
      <c r="J76" s="41" t="s">
        <v>97</v>
      </c>
      <c r="K76" s="41"/>
      <c r="L76" s="41"/>
      <c r="M76" s="47"/>
      <c r="N76" s="41"/>
      <c r="O76" s="41"/>
      <c r="P76" s="41"/>
      <c r="Q76" s="41"/>
      <c r="R76" s="125"/>
    </row>
    <row r="77" spans="1:18">
      <c r="A77" s="419" t="s">
        <v>2175</v>
      </c>
      <c r="B77" s="397" t="s">
        <v>18</v>
      </c>
      <c r="C77" s="414"/>
      <c r="D77" s="38"/>
      <c r="E77" s="42" t="s">
        <v>1258</v>
      </c>
      <c r="F77" s="42" t="s">
        <v>2176</v>
      </c>
      <c r="G77" s="41" t="s">
        <v>91</v>
      </c>
      <c r="H77" s="41" t="s">
        <v>92</v>
      </c>
      <c r="I77" s="41"/>
      <c r="J77" s="41" t="s">
        <v>97</v>
      </c>
      <c r="K77" s="41"/>
      <c r="L77" s="41"/>
      <c r="M77" s="47"/>
      <c r="N77" s="41"/>
      <c r="O77" s="41"/>
      <c r="P77" s="41"/>
      <c r="Q77" s="41"/>
      <c r="R77" s="125"/>
    </row>
    <row r="78" spans="1:18">
      <c r="A78" s="419" t="s">
        <v>2177</v>
      </c>
      <c r="B78" s="397" t="s">
        <v>77</v>
      </c>
      <c r="C78" s="414"/>
      <c r="D78" s="38"/>
      <c r="E78" s="42" t="s">
        <v>1258</v>
      </c>
      <c r="F78" s="42" t="s">
        <v>98</v>
      </c>
      <c r="G78" s="41" t="s">
        <v>91</v>
      </c>
      <c r="H78" s="41" t="s">
        <v>92</v>
      </c>
      <c r="I78" s="41"/>
      <c r="J78" s="41" t="s">
        <v>97</v>
      </c>
      <c r="K78" s="41"/>
      <c r="L78" s="41"/>
      <c r="M78" s="47"/>
      <c r="N78" s="41"/>
      <c r="O78" s="41"/>
      <c r="P78" s="41"/>
      <c r="Q78" s="41"/>
      <c r="R78" s="125"/>
    </row>
    <row r="79" spans="1:18">
      <c r="A79" s="419" t="s">
        <v>2178</v>
      </c>
      <c r="B79" s="397" t="s">
        <v>76</v>
      </c>
      <c r="C79" s="414"/>
      <c r="D79" s="38"/>
      <c r="E79" s="42" t="s">
        <v>1258</v>
      </c>
      <c r="F79" s="42" t="s">
        <v>2179</v>
      </c>
      <c r="G79" s="41" t="s">
        <v>91</v>
      </c>
      <c r="H79" s="41" t="s">
        <v>92</v>
      </c>
      <c r="I79" s="41"/>
      <c r="J79" s="41" t="s">
        <v>97</v>
      </c>
      <c r="K79" s="41"/>
      <c r="L79" s="41"/>
      <c r="M79" s="47"/>
      <c r="N79" s="41"/>
      <c r="O79" s="41"/>
      <c r="P79" s="41"/>
      <c r="Q79" s="41"/>
      <c r="R79" s="125"/>
    </row>
    <row r="80" spans="1:18">
      <c r="A80" s="413" t="s">
        <v>2187</v>
      </c>
      <c r="B80" s="397" t="s">
        <v>75</v>
      </c>
      <c r="C80" s="38"/>
      <c r="D80" s="414"/>
      <c r="E80" s="42"/>
      <c r="F80" s="35"/>
      <c r="G80" s="41" t="s">
        <v>91</v>
      </c>
      <c r="H80" s="41" t="s">
        <v>92</v>
      </c>
      <c r="I80" s="41"/>
      <c r="J80" s="41" t="s">
        <v>2188</v>
      </c>
      <c r="K80" s="41"/>
      <c r="L80" s="41"/>
      <c r="M80" s="41"/>
      <c r="N80" s="41"/>
      <c r="O80" s="41"/>
      <c r="P80" s="41"/>
      <c r="Q80" s="41"/>
      <c r="R80" s="125"/>
    </row>
    <row r="81" spans="1:22">
      <c r="A81" s="413" t="s">
        <v>1142</v>
      </c>
      <c r="B81" s="397" t="s">
        <v>74</v>
      </c>
      <c r="C81" s="414"/>
      <c r="D81" s="414"/>
      <c r="E81" s="42"/>
      <c r="F81" s="35"/>
      <c r="G81" s="41" t="s">
        <v>91</v>
      </c>
      <c r="H81" s="41" t="s">
        <v>92</v>
      </c>
      <c r="I81" s="41"/>
      <c r="J81" s="41" t="s">
        <v>1150</v>
      </c>
      <c r="K81" s="41"/>
      <c r="L81" s="41"/>
      <c r="M81" s="41"/>
      <c r="N81" s="41"/>
      <c r="O81" s="41"/>
      <c r="P81" s="41"/>
      <c r="Q81" s="41"/>
      <c r="R81" s="125"/>
    </row>
    <row r="82" spans="1:22">
      <c r="A82" s="413" t="s">
        <v>2189</v>
      </c>
      <c r="B82" s="397" t="s">
        <v>17</v>
      </c>
      <c r="C82" s="414"/>
      <c r="D82" s="414"/>
      <c r="E82" s="42"/>
      <c r="F82" s="35"/>
      <c r="G82" s="41" t="s">
        <v>91</v>
      </c>
      <c r="H82" s="41" t="s">
        <v>92</v>
      </c>
      <c r="I82" s="41"/>
      <c r="J82" s="41" t="s">
        <v>2190</v>
      </c>
      <c r="K82" s="41"/>
      <c r="L82" s="41"/>
      <c r="M82" s="41"/>
      <c r="N82" s="41"/>
      <c r="O82" s="41"/>
      <c r="P82" s="41"/>
      <c r="Q82" s="41"/>
      <c r="R82" s="125"/>
    </row>
    <row r="83" spans="1:22">
      <c r="A83" s="413" t="s">
        <v>2191</v>
      </c>
      <c r="B83" s="397" t="s">
        <v>16</v>
      </c>
      <c r="C83" s="414"/>
      <c r="D83" s="414"/>
      <c r="E83" s="42"/>
      <c r="F83" s="35"/>
      <c r="G83" s="41" t="s">
        <v>91</v>
      </c>
      <c r="H83" s="41" t="s">
        <v>92</v>
      </c>
      <c r="I83" s="41"/>
      <c r="J83" s="41" t="s">
        <v>2192</v>
      </c>
      <c r="K83" s="41"/>
      <c r="L83" s="41"/>
      <c r="M83" s="41"/>
      <c r="N83" s="41"/>
      <c r="O83" s="41"/>
      <c r="P83" s="41"/>
      <c r="Q83" s="41"/>
      <c r="R83" s="125"/>
    </row>
    <row r="84" spans="1:22" s="35" customFormat="1">
      <c r="A84" s="413" t="s">
        <v>2193</v>
      </c>
      <c r="B84" s="397" t="s">
        <v>15</v>
      </c>
      <c r="C84" s="414"/>
      <c r="D84" s="414"/>
      <c r="E84" s="42"/>
      <c r="G84" s="41" t="s">
        <v>91</v>
      </c>
      <c r="H84" s="41" t="s">
        <v>92</v>
      </c>
      <c r="I84" s="41"/>
      <c r="J84" s="41" t="s">
        <v>1138</v>
      </c>
      <c r="K84" s="41" t="s">
        <v>93</v>
      </c>
      <c r="L84" s="41"/>
      <c r="M84" s="41"/>
      <c r="N84" s="41"/>
      <c r="O84" s="41"/>
      <c r="P84" s="41"/>
      <c r="Q84" s="41"/>
      <c r="R84" s="42"/>
    </row>
    <row r="85" spans="1:22">
      <c r="A85" s="413" t="s">
        <v>2194</v>
      </c>
      <c r="B85" s="397" t="s">
        <v>14</v>
      </c>
      <c r="C85" s="414"/>
      <c r="D85" s="414"/>
      <c r="E85" s="42"/>
      <c r="F85" s="35"/>
      <c r="G85" s="41" t="s">
        <v>91</v>
      </c>
      <c r="H85" s="41" t="s">
        <v>92</v>
      </c>
      <c r="I85" s="41"/>
      <c r="J85" s="41" t="s">
        <v>784</v>
      </c>
      <c r="K85" s="41"/>
      <c r="L85" s="41"/>
      <c r="M85" s="41"/>
      <c r="N85" s="41"/>
      <c r="O85" s="41"/>
      <c r="P85" s="41"/>
      <c r="Q85" s="41"/>
      <c r="R85" s="125"/>
    </row>
    <row r="86" spans="1:22">
      <c r="A86" s="413" t="s">
        <v>96</v>
      </c>
      <c r="B86" s="397" t="s">
        <v>73</v>
      </c>
      <c r="C86" s="414"/>
      <c r="D86" s="441"/>
      <c r="E86" s="42"/>
      <c r="F86" s="35"/>
      <c r="G86" s="41" t="s">
        <v>91</v>
      </c>
      <c r="H86" s="41" t="s">
        <v>92</v>
      </c>
      <c r="I86" s="41"/>
      <c r="J86" s="41" t="s">
        <v>1136</v>
      </c>
      <c r="K86" s="41"/>
      <c r="L86" s="41"/>
      <c r="M86" s="41"/>
      <c r="N86" s="41"/>
      <c r="O86" s="41"/>
      <c r="P86" s="41"/>
      <c r="Q86" s="41"/>
      <c r="R86" s="125"/>
    </row>
    <row r="87" spans="1:22">
      <c r="A87" s="413" t="s">
        <v>2195</v>
      </c>
      <c r="B87" s="397" t="s">
        <v>95</v>
      </c>
      <c r="C87" s="414"/>
      <c r="D87" s="417"/>
      <c r="E87" s="42"/>
      <c r="F87" s="35"/>
      <c r="G87" s="41" t="s">
        <v>91</v>
      </c>
      <c r="H87" s="41" t="s">
        <v>92</v>
      </c>
      <c r="I87" s="41"/>
      <c r="J87" s="41" t="s">
        <v>2196</v>
      </c>
      <c r="K87" s="41"/>
      <c r="L87" s="47"/>
      <c r="M87" s="41"/>
      <c r="N87" s="41"/>
      <c r="O87" s="41"/>
      <c r="P87" s="41"/>
      <c r="Q87" s="41"/>
      <c r="R87" s="125"/>
    </row>
    <row r="88" spans="1:22">
      <c r="A88" s="432" t="s">
        <v>2197</v>
      </c>
      <c r="B88" s="397" t="s">
        <v>94</v>
      </c>
      <c r="C88" s="414"/>
      <c r="D88" s="414"/>
      <c r="E88" s="42"/>
      <c r="F88" s="35"/>
      <c r="G88" s="41" t="s">
        <v>91</v>
      </c>
      <c r="H88" s="41" t="s">
        <v>92</v>
      </c>
      <c r="I88" s="41"/>
      <c r="J88" s="41" t="s">
        <v>2198</v>
      </c>
      <c r="K88" s="41"/>
      <c r="L88" s="47"/>
      <c r="M88" s="41"/>
      <c r="N88" s="41"/>
      <c r="O88" s="41"/>
      <c r="P88" s="41"/>
      <c r="Q88" s="41"/>
      <c r="R88" s="125"/>
    </row>
    <row r="89" spans="1:22">
      <c r="A89" s="413" t="s">
        <v>2199</v>
      </c>
      <c r="B89" s="397" t="s">
        <v>888</v>
      </c>
      <c r="C89" s="414"/>
      <c r="D89" s="416"/>
      <c r="E89" s="42"/>
      <c r="F89" s="35"/>
      <c r="G89" s="41" t="s">
        <v>91</v>
      </c>
      <c r="H89" s="41" t="s">
        <v>92</v>
      </c>
      <c r="I89" s="41"/>
      <c r="J89" s="41" t="s">
        <v>2200</v>
      </c>
      <c r="K89" s="41"/>
      <c r="L89" s="41"/>
      <c r="M89" s="41"/>
      <c r="N89" s="41"/>
      <c r="O89" s="41"/>
      <c r="P89" s="41"/>
      <c r="Q89" s="41"/>
      <c r="R89" s="125"/>
    </row>
    <row r="90" spans="1:22">
      <c r="A90" s="413" t="s">
        <v>2201</v>
      </c>
      <c r="B90" s="397" t="s">
        <v>889</v>
      </c>
      <c r="C90" s="414"/>
      <c r="D90" s="416"/>
      <c r="E90" s="42"/>
      <c r="F90" s="35"/>
      <c r="G90" s="41" t="s">
        <v>91</v>
      </c>
      <c r="H90" s="41" t="s">
        <v>92</v>
      </c>
      <c r="I90" s="41"/>
      <c r="J90" s="41" t="s">
        <v>2202</v>
      </c>
      <c r="K90" s="41" t="s">
        <v>93</v>
      </c>
      <c r="L90" s="41"/>
      <c r="M90" s="41"/>
      <c r="N90" s="41"/>
      <c r="O90" s="41"/>
      <c r="P90" s="41"/>
      <c r="Q90" s="41"/>
      <c r="R90" s="42"/>
      <c r="S90" s="35"/>
      <c r="U90" s="35"/>
      <c r="V90" s="35"/>
    </row>
    <row r="91" spans="1:22">
      <c r="A91" s="413" t="s">
        <v>2203</v>
      </c>
      <c r="B91" s="397" t="s">
        <v>890</v>
      </c>
      <c r="C91" s="414"/>
      <c r="D91" s="416"/>
      <c r="E91" s="42"/>
      <c r="F91" s="35"/>
      <c r="G91" s="41" t="s">
        <v>91</v>
      </c>
      <c r="H91" s="41" t="s">
        <v>92</v>
      </c>
      <c r="I91" s="41"/>
      <c r="J91" s="41" t="s">
        <v>2204</v>
      </c>
      <c r="K91" s="41"/>
      <c r="L91" s="41"/>
      <c r="M91" s="41"/>
      <c r="N91" s="41"/>
      <c r="O91" s="41"/>
      <c r="P91" s="41"/>
      <c r="Q91" s="41"/>
      <c r="R91" s="42"/>
      <c r="S91" s="35"/>
      <c r="U91" s="35"/>
      <c r="V91" s="35"/>
    </row>
    <row r="92" spans="1:22" s="427" customFormat="1" ht="15" thickBot="1">
      <c r="A92" s="413" t="s">
        <v>1367</v>
      </c>
      <c r="B92" s="397" t="s">
        <v>891</v>
      </c>
      <c r="C92" s="414"/>
      <c r="D92" s="420"/>
      <c r="E92" s="42"/>
      <c r="F92" s="35"/>
      <c r="G92" s="41" t="s">
        <v>91</v>
      </c>
      <c r="H92" s="41" t="s">
        <v>92</v>
      </c>
      <c r="I92" s="41"/>
      <c r="J92" s="41" t="s">
        <v>2205</v>
      </c>
      <c r="K92" s="41"/>
      <c r="L92" s="41"/>
      <c r="M92" s="41"/>
      <c r="N92" s="41"/>
      <c r="O92" s="41"/>
      <c r="P92" s="41"/>
      <c r="Q92" s="41"/>
      <c r="R92" s="42"/>
      <c r="S92" s="35"/>
      <c r="U92" s="35"/>
      <c r="V92" s="35"/>
    </row>
    <row r="93" spans="1:22">
      <c r="A93" s="419" t="s">
        <v>2206</v>
      </c>
      <c r="B93" s="397" t="s">
        <v>892</v>
      </c>
      <c r="C93" s="415"/>
      <c r="D93" s="422"/>
      <c r="E93" s="42"/>
      <c r="F93" s="35"/>
      <c r="G93" s="41" t="s">
        <v>91</v>
      </c>
      <c r="H93" s="41" t="s">
        <v>92</v>
      </c>
      <c r="I93" s="41" t="s">
        <v>2207</v>
      </c>
      <c r="J93" s="41" t="s">
        <v>2205</v>
      </c>
      <c r="K93" s="41"/>
      <c r="L93" s="47"/>
      <c r="M93" s="41"/>
      <c r="N93" s="41"/>
      <c r="O93" s="41"/>
      <c r="P93" s="41"/>
      <c r="Q93" s="41"/>
      <c r="R93" s="42"/>
      <c r="S93" s="35"/>
      <c r="V93" s="35"/>
    </row>
    <row r="94" spans="1:22" ht="15" thickBot="1">
      <c r="A94" s="419" t="s">
        <v>2208</v>
      </c>
      <c r="B94" s="397" t="s">
        <v>893</v>
      </c>
      <c r="C94" s="442"/>
      <c r="D94" s="443"/>
      <c r="E94" s="42"/>
      <c r="F94" s="35"/>
      <c r="G94" s="41" t="s">
        <v>91</v>
      </c>
      <c r="H94" s="41" t="s">
        <v>92</v>
      </c>
      <c r="I94" s="41" t="s">
        <v>1340</v>
      </c>
      <c r="J94" s="41" t="s">
        <v>2205</v>
      </c>
      <c r="K94" s="41"/>
      <c r="L94" s="47"/>
      <c r="M94" s="41"/>
      <c r="N94" s="41"/>
      <c r="O94" s="41"/>
      <c r="P94" s="41"/>
      <c r="Q94" s="41"/>
      <c r="R94" s="42"/>
      <c r="S94" s="35"/>
      <c r="V94" s="35"/>
    </row>
    <row r="95" spans="1:22">
      <c r="A95" s="413" t="s">
        <v>2209</v>
      </c>
      <c r="B95" s="397" t="s">
        <v>894</v>
      </c>
      <c r="C95" s="417"/>
      <c r="D95" s="416"/>
      <c r="E95" s="42"/>
      <c r="F95" s="35"/>
      <c r="G95" s="41" t="s">
        <v>91</v>
      </c>
      <c r="H95" s="41" t="s">
        <v>92</v>
      </c>
      <c r="I95" s="41"/>
      <c r="J95" s="41" t="s">
        <v>2210</v>
      </c>
      <c r="K95" s="41"/>
      <c r="L95" s="41"/>
      <c r="M95" s="41"/>
      <c r="N95" s="41"/>
      <c r="O95" s="41"/>
      <c r="P95" s="41"/>
      <c r="Q95" s="41"/>
      <c r="R95" s="42"/>
      <c r="S95" s="35"/>
      <c r="U95" s="35"/>
      <c r="V95" s="35"/>
    </row>
    <row r="96" spans="1:22">
      <c r="A96" s="433" t="s">
        <v>2211</v>
      </c>
      <c r="B96" s="434" t="s">
        <v>896</v>
      </c>
      <c r="C96" s="414"/>
      <c r="D96" s="414"/>
      <c r="E96" s="42"/>
      <c r="F96" s="35"/>
      <c r="G96" s="41" t="s">
        <v>91</v>
      </c>
      <c r="H96" s="41" t="s">
        <v>92</v>
      </c>
      <c r="I96" s="41"/>
      <c r="J96" s="41"/>
      <c r="K96" s="41"/>
      <c r="L96" s="41"/>
      <c r="M96" s="41"/>
      <c r="N96" s="41"/>
      <c r="O96" s="41"/>
      <c r="P96" s="41"/>
      <c r="Q96" s="41"/>
      <c r="R96" s="42"/>
      <c r="S96" s="35"/>
      <c r="U96" s="35"/>
      <c r="V96" s="35"/>
    </row>
    <row r="97" spans="1:18">
      <c r="A97" s="444" t="s">
        <v>1404</v>
      </c>
      <c r="B97" s="434" t="s">
        <v>905</v>
      </c>
      <c r="C97" s="414"/>
      <c r="D97" s="414"/>
      <c r="E97" s="42"/>
      <c r="F97" s="35"/>
      <c r="G97" s="41" t="s">
        <v>91</v>
      </c>
      <c r="H97" s="41" t="s">
        <v>1405</v>
      </c>
      <c r="I97" s="41"/>
      <c r="J97" s="41"/>
      <c r="K97" s="41"/>
      <c r="L97" s="41"/>
      <c r="M97" s="41"/>
      <c r="N97" s="41"/>
      <c r="O97" s="41"/>
      <c r="P97" s="41"/>
      <c r="Q97" s="41"/>
      <c r="R97" s="125"/>
    </row>
    <row r="98" spans="1:18">
      <c r="A98" s="35"/>
      <c r="B98" s="35"/>
      <c r="C98" s="35" t="s">
        <v>90</v>
      </c>
      <c r="D98" s="35" t="s">
        <v>1179</v>
      </c>
      <c r="F98" s="35"/>
      <c r="G98" s="35"/>
      <c r="I98" s="266"/>
      <c r="J98" s="266"/>
    </row>
    <row r="99" spans="1:18">
      <c r="A99" s="266"/>
      <c r="B99" s="266"/>
      <c r="C99" s="266"/>
      <c r="D99" s="266"/>
      <c r="I99" s="266"/>
      <c r="J99" s="266"/>
    </row>
    <row r="101" spans="1:18">
      <c r="B101" s="427"/>
    </row>
    <row r="102" spans="1:18">
      <c r="B102" s="427"/>
    </row>
    <row r="103" spans="1:18">
      <c r="B103" s="4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tint="-0.499984740745262"/>
  </sheetPr>
  <dimension ref="A1:S128"/>
  <sheetViews>
    <sheetView showGridLines="0" tabSelected="1" zoomScale="80" zoomScaleNormal="80" workbookViewId="0">
      <pane xSplit="1" ySplit="4" topLeftCell="B116" activePane="bottomRight" state="frozen"/>
      <selection activeCell="A31" sqref="A31"/>
      <selection pane="topRight" activeCell="A31" sqref="A31"/>
      <selection pane="bottomLeft" activeCell="A31" sqref="A31"/>
      <selection pane="bottomRight" activeCell="H131" sqref="H131"/>
    </sheetView>
  </sheetViews>
  <sheetFormatPr defaultColWidth="9.33203125" defaultRowHeight="14.4"/>
  <cols>
    <col min="1" max="1" width="8.5546875" style="330" customWidth="1"/>
    <col min="2" max="2" width="43.6640625" style="330" customWidth="1"/>
    <col min="3" max="11" width="14.5546875" style="330" customWidth="1"/>
    <col min="12" max="15" width="14.5546875" style="2281" customWidth="1"/>
    <col min="16" max="18" width="14.5546875" style="330" customWidth="1"/>
    <col min="19" max="19" width="63.44140625" style="332" customWidth="1"/>
    <col min="20" max="20" width="19.6640625" style="330" customWidth="1"/>
    <col min="21" max="16384" width="9.33203125" style="330"/>
  </cols>
  <sheetData>
    <row r="1" spans="1:19">
      <c r="A1" s="330" t="s">
        <v>1417</v>
      </c>
      <c r="C1" s="331" t="s">
        <v>1418</v>
      </c>
      <c r="D1" s="331" t="s">
        <v>1419</v>
      </c>
      <c r="E1" s="331" t="s">
        <v>1420</v>
      </c>
      <c r="F1" s="331" t="s">
        <v>1421</v>
      </c>
      <c r="G1" s="331" t="s">
        <v>1422</v>
      </c>
      <c r="H1" s="331" t="s">
        <v>1423</v>
      </c>
      <c r="I1" s="331" t="s">
        <v>1424</v>
      </c>
      <c r="J1" s="331" t="s">
        <v>1425</v>
      </c>
      <c r="K1" s="331" t="s">
        <v>1426</v>
      </c>
      <c r="L1" s="2295" t="s">
        <v>6535</v>
      </c>
      <c r="M1" s="2295" t="s">
        <v>6536</v>
      </c>
      <c r="N1" s="2295" t="s">
        <v>6537</v>
      </c>
      <c r="O1" s="2295" t="s">
        <v>6538</v>
      </c>
      <c r="P1" s="331" t="s">
        <v>1427</v>
      </c>
      <c r="Q1" s="331" t="s">
        <v>1428</v>
      </c>
      <c r="R1" s="331" t="s">
        <v>1429</v>
      </c>
      <c r="S1" s="332" t="s">
        <v>1430</v>
      </c>
    </row>
    <row r="2" spans="1:19" ht="15" thickBot="1">
      <c r="A2" s="330" t="s">
        <v>334</v>
      </c>
      <c r="C2" s="330" t="s">
        <v>1431</v>
      </c>
      <c r="D2" s="330" t="s">
        <v>1432</v>
      </c>
      <c r="E2" s="330" t="s">
        <v>1433</v>
      </c>
      <c r="F2" s="330" t="s">
        <v>1434</v>
      </c>
      <c r="G2" s="330" t="s">
        <v>1435</v>
      </c>
      <c r="H2" s="330" t="s">
        <v>1436</v>
      </c>
      <c r="I2" s="330" t="s">
        <v>1437</v>
      </c>
      <c r="J2" s="330" t="s">
        <v>1438</v>
      </c>
      <c r="K2" s="330" t="s">
        <v>1439</v>
      </c>
      <c r="L2" s="2281" t="s">
        <v>6539</v>
      </c>
      <c r="M2" s="2281" t="s">
        <v>6540</v>
      </c>
      <c r="N2" s="2281" t="s">
        <v>6541</v>
      </c>
      <c r="O2" s="2281" t="s">
        <v>6542</v>
      </c>
      <c r="P2" s="330" t="s">
        <v>1440</v>
      </c>
      <c r="Q2" s="330" t="s">
        <v>1441</v>
      </c>
      <c r="R2" s="330" t="s">
        <v>1442</v>
      </c>
      <c r="S2" s="332" t="s">
        <v>1443</v>
      </c>
    </row>
    <row r="3" spans="1:19" s="332" customFormat="1" ht="72.599999999999994" thickBot="1">
      <c r="B3" s="1698"/>
      <c r="C3" s="333" t="s">
        <v>1444</v>
      </c>
      <c r="D3" s="334" t="s">
        <v>1445</v>
      </c>
      <c r="E3" s="334" t="s">
        <v>1446</v>
      </c>
      <c r="F3" s="335" t="s">
        <v>1447</v>
      </c>
      <c r="G3" s="336" t="s">
        <v>1448</v>
      </c>
      <c r="H3" s="335" t="s">
        <v>1449</v>
      </c>
      <c r="I3" s="334" t="s">
        <v>1450</v>
      </c>
      <c r="J3" s="334" t="s">
        <v>1451</v>
      </c>
      <c r="K3" s="335" t="s">
        <v>1452</v>
      </c>
      <c r="L3" s="2296" t="s">
        <v>6543</v>
      </c>
      <c r="M3" s="2296" t="s">
        <v>6544</v>
      </c>
      <c r="N3" s="2296" t="s">
        <v>6545</v>
      </c>
      <c r="O3" s="2297" t="s">
        <v>6546</v>
      </c>
      <c r="P3" s="337" t="s">
        <v>1453</v>
      </c>
      <c r="Q3" s="337" t="s">
        <v>1454</v>
      </c>
      <c r="R3" s="337" t="s">
        <v>1455</v>
      </c>
      <c r="S3" s="337" t="s">
        <v>1456</v>
      </c>
    </row>
    <row r="4" spans="1:19" s="342" customFormat="1" ht="29.4" thickBot="1">
      <c r="A4" s="338" t="s">
        <v>343</v>
      </c>
      <c r="B4" s="339" t="s">
        <v>344</v>
      </c>
      <c r="C4" s="339" t="s">
        <v>1457</v>
      </c>
      <c r="D4" s="340" t="s">
        <v>1458</v>
      </c>
      <c r="E4" s="340" t="s">
        <v>1459</v>
      </c>
      <c r="F4" s="341" t="s">
        <v>1460</v>
      </c>
      <c r="G4" s="339" t="s">
        <v>1461</v>
      </c>
      <c r="H4" s="341" t="s">
        <v>1462</v>
      </c>
      <c r="I4" s="340" t="s">
        <v>1463</v>
      </c>
      <c r="J4" s="340" t="s">
        <v>1464</v>
      </c>
      <c r="K4" s="341" t="s">
        <v>1465</v>
      </c>
      <c r="L4" s="2298" t="s">
        <v>6547</v>
      </c>
      <c r="M4" s="2298" t="s">
        <v>6548</v>
      </c>
      <c r="N4" s="2298" t="s">
        <v>6549</v>
      </c>
      <c r="O4" s="2299" t="s">
        <v>6550</v>
      </c>
      <c r="P4" s="339" t="s">
        <v>1427</v>
      </c>
      <c r="Q4" s="339"/>
      <c r="R4" s="341"/>
      <c r="S4" s="341" t="s">
        <v>1466</v>
      </c>
    </row>
    <row r="5" spans="1:19" ht="28.8">
      <c r="A5" s="343" t="s">
        <v>1467</v>
      </c>
      <c r="B5" s="1703" t="s">
        <v>1468</v>
      </c>
      <c r="C5" s="1897" t="str">
        <f>HYPERLINK("#S.01.01.01!$A$1", "S.01.01.01")</f>
        <v>S.01.01.01</v>
      </c>
      <c r="D5" s="1593" t="str">
        <f>HYPERLINK("#S.01.01.02!$A$1", "S.01.01.02")</f>
        <v>S.01.01.02</v>
      </c>
      <c r="E5" s="1593" t="str">
        <f>HYPERLINK("#S.01.01.04!$A$1", "S.01.01.04")</f>
        <v>S.01.01.04</v>
      </c>
      <c r="F5" s="1898" t="str">
        <f>HYPERLINK("#S.01.01.05!$A$1", "S.01.01.05")</f>
        <v>S.01.01.05</v>
      </c>
      <c r="G5" s="1897" t="str">
        <f>HYPERLINK("#S.01.01.07!$A$1", "S.01.01.07")</f>
        <v>S.01.01.07</v>
      </c>
      <c r="H5" s="1898" t="str">
        <f>HYPERLINK("#S.01.01.08!$A$1", "S.01.01.08")</f>
        <v>S.01.01.08</v>
      </c>
      <c r="I5" s="1593" t="str">
        <f>HYPERLINK("#S.01.01.11!$A$1", "S.01.01.11")</f>
        <v>S.01.01.11</v>
      </c>
      <c r="J5" s="1899" t="str">
        <f>HYPERLINK("#S.01.01.13!$A$1", "S.01.01.13")</f>
        <v>S.01.01.13</v>
      </c>
      <c r="K5" s="1900" t="str">
        <f>HYPERLINK("#S.01.01.15!$A$1", "S.01.01.15")</f>
        <v>S.01.01.15</v>
      </c>
      <c r="L5" s="2300" t="s">
        <v>1469</v>
      </c>
      <c r="M5" s="2300" t="s">
        <v>1469</v>
      </c>
      <c r="N5" s="2300" t="s">
        <v>1469</v>
      </c>
      <c r="O5" s="2300" t="s">
        <v>1469</v>
      </c>
      <c r="P5" s="347" t="s">
        <v>1469</v>
      </c>
      <c r="Q5" s="344" t="s">
        <v>1469</v>
      </c>
      <c r="R5" s="345" t="s">
        <v>1469</v>
      </c>
      <c r="S5" s="1896" t="s">
        <v>6488</v>
      </c>
    </row>
    <row r="6" spans="1:19">
      <c r="A6" s="348" t="s">
        <v>1470</v>
      </c>
      <c r="B6" s="349" t="s">
        <v>1471</v>
      </c>
      <c r="C6" s="350" t="str">
        <f>HYPERLINK("#S.01.02.01!$A$1", "S.01.02.01")</f>
        <v>S.01.02.01</v>
      </c>
      <c r="D6" s="351" t="str">
        <f>HYPERLINK("#S.01.02.01!$A$1", "S.01.02.01")</f>
        <v>S.01.02.01</v>
      </c>
      <c r="E6" s="351" t="str">
        <f>HYPERLINK("#S.01.02.04!$A$1", "S.01.02.04")</f>
        <v>S.01.02.04</v>
      </c>
      <c r="F6" s="352" t="str">
        <f>HYPERLINK("#S.01.02.04!$A$1", "S.01.02.04")</f>
        <v>S.01.02.04</v>
      </c>
      <c r="G6" s="350" t="str">
        <f>HYPERLINK("#S.01.02.07!$A$1", "S.01.02.07")</f>
        <v>S.01.02.07</v>
      </c>
      <c r="H6" s="352" t="str">
        <f>HYPERLINK("#S.01.02.07!$A$1", "S.01.02.07")</f>
        <v>S.01.02.07</v>
      </c>
      <c r="I6" s="355" t="str">
        <f>HYPERLINK("#S.01.02.01!$A$1", "S.01.02.01")</f>
        <v>S.01.02.01</v>
      </c>
      <c r="J6" s="351" t="str">
        <f>HYPERLINK("#S.01.02.04!$A$1", "S.01.02.04")</f>
        <v>S.01.02.04</v>
      </c>
      <c r="K6" s="1592" t="str">
        <f>HYPERLINK("#S.01.02.07!$A$1", "S.01.02.07")</f>
        <v>S.01.02.07</v>
      </c>
      <c r="L6" s="2301" t="str">
        <f>HYPERLINK("#S.01.02.01!$A$1", "S.01.02.01")</f>
        <v>S.01.02.01</v>
      </c>
      <c r="M6" s="2277" t="str">
        <f>HYPERLINK("#S.01.02.01!$A$1", "S.01.02.01")</f>
        <v>S.01.02.01</v>
      </c>
      <c r="N6" s="2276" t="str">
        <f>HYPERLINK("#S.01.02.07!$A$1", "S.01.02.07")</f>
        <v>S.01.02.07</v>
      </c>
      <c r="O6" s="2276" t="str">
        <f>HYPERLINK("#S.01.02.07!$A$1", "S.01.02.07")</f>
        <v>S.01.02.07</v>
      </c>
      <c r="P6" s="364" t="s">
        <v>1469</v>
      </c>
      <c r="Q6" s="353" t="s">
        <v>1469</v>
      </c>
      <c r="R6" s="354" t="s">
        <v>1469</v>
      </c>
      <c r="S6" s="359" t="s">
        <v>1472</v>
      </c>
    </row>
    <row r="7" spans="1:19">
      <c r="A7" s="348" t="s">
        <v>1473</v>
      </c>
      <c r="B7" s="349" t="s">
        <v>1474</v>
      </c>
      <c r="C7" s="353" t="str">
        <f>HYPERLINK("#S.01.03.01!$A$1", "S.01.03.01")</f>
        <v>S.01.03.01</v>
      </c>
      <c r="D7" s="363" t="s">
        <v>1469</v>
      </c>
      <c r="E7" s="363" t="str">
        <f>HYPERLINK("#S.01.03.04!$A$1", "S.01.03.04")</f>
        <v>S.01.03.04</v>
      </c>
      <c r="F7" s="354" t="s">
        <v>1469</v>
      </c>
      <c r="G7" s="353" t="str">
        <f>HYPERLINK("#S.01.03.01!$A$1", "S.01.03.01")</f>
        <v>S.01.03.01</v>
      </c>
      <c r="H7" s="354" t="s">
        <v>1469</v>
      </c>
      <c r="I7" s="363" t="s">
        <v>1469</v>
      </c>
      <c r="J7" s="1186" t="s">
        <v>1469</v>
      </c>
      <c r="K7" s="346" t="s">
        <v>1469</v>
      </c>
      <c r="L7" s="2302" t="str">
        <f>HYPERLINK("#S.01.03.01!$A$1", "S.01.03.01")</f>
        <v>S.01.03.01</v>
      </c>
      <c r="M7" s="2283" t="s">
        <v>1469</v>
      </c>
      <c r="N7" s="2282" t="str">
        <f>HYPERLINK("#S.01.03.01!$A$1", "S.01.03.01")</f>
        <v>S.01.03.01</v>
      </c>
      <c r="O7" s="2283" t="s">
        <v>1469</v>
      </c>
      <c r="P7" s="364" t="s">
        <v>1469</v>
      </c>
      <c r="Q7" s="353" t="s">
        <v>1469</v>
      </c>
      <c r="R7" s="354" t="s">
        <v>1469</v>
      </c>
      <c r="S7" s="359" t="s">
        <v>1475</v>
      </c>
    </row>
    <row r="8" spans="1:19">
      <c r="A8" s="348" t="s">
        <v>1476</v>
      </c>
      <c r="B8" s="349" t="s">
        <v>1477</v>
      </c>
      <c r="C8" s="353" t="str">
        <f>HYPERLINK("#S.02.01.01!$A$1", "S.02.01.01")</f>
        <v>S.02.01.01</v>
      </c>
      <c r="D8" s="363" t="str">
        <f>HYPERLINK("#S.02.01.02!$A$1", "S.02.01.02")</f>
        <v>S.02.01.02</v>
      </c>
      <c r="E8" s="356" t="str">
        <f>HYPERLINK("#S.02.01.01!$A$1", "S.02.01.01")</f>
        <v>S.02.01.01</v>
      </c>
      <c r="F8" s="354" t="str">
        <f>HYPERLINK("#S.02.01.02!$A$1", "S.02.01.02")</f>
        <v>S.02.01.02</v>
      </c>
      <c r="G8" s="353" t="str">
        <f>HYPERLINK("#S.02.01.07!$A$1", "S.02.01.07")</f>
        <v>S.02.01.07</v>
      </c>
      <c r="H8" s="354" t="str">
        <f>HYPERLINK("#S.02.01.08!$A$1", "S.02.01.08")</f>
        <v>S.02.01.08</v>
      </c>
      <c r="I8" s="363" t="s">
        <v>1469</v>
      </c>
      <c r="J8" s="1558" t="str">
        <f>HYPERLINK("#S.02.01.01!$A$1", "S.02.01.01")</f>
        <v>S.02.01.01</v>
      </c>
      <c r="K8" s="346" t="s">
        <v>1469</v>
      </c>
      <c r="L8" s="2283" t="s">
        <v>1469</v>
      </c>
      <c r="M8" s="2283" t="s">
        <v>1469</v>
      </c>
      <c r="N8" s="2283" t="s">
        <v>1469</v>
      </c>
      <c r="O8" s="2283" t="s">
        <v>1469</v>
      </c>
      <c r="P8" s="364" t="s">
        <v>1469</v>
      </c>
      <c r="Q8" s="353" t="str">
        <f>HYPERLINK("#S.02.01.02!$A$1", "S.02.01.02")</f>
        <v>S.02.01.02</v>
      </c>
      <c r="R8" s="354" t="str">
        <f>HYPERLINK("#S.02.01.02!$A$1", "S.02.01.02")</f>
        <v>S.02.01.02</v>
      </c>
      <c r="S8" s="359" t="s">
        <v>1478</v>
      </c>
    </row>
    <row r="9" spans="1:19">
      <c r="A9" s="348" t="s">
        <v>1479</v>
      </c>
      <c r="B9" s="1644" t="s">
        <v>6245</v>
      </c>
      <c r="C9" s="350" t="str">
        <f>HYPERLINK("#S.02.02.01!$A$1", "S.02.02.01")</f>
        <v>S.02.02.01</v>
      </c>
      <c r="D9" s="363" t="s">
        <v>1469</v>
      </c>
      <c r="E9" s="362" t="str">
        <f>HYPERLINK("#S.02.02.01!$A$1", "S.02.02.01")</f>
        <v>S.02.02.01</v>
      </c>
      <c r="F9" s="354" t="s">
        <v>1469</v>
      </c>
      <c r="G9" s="350" t="str">
        <f>HYPERLINK("#S.02.02.01!$A$1", "S.02.02.01")</f>
        <v>S.02.02.01</v>
      </c>
      <c r="H9" s="354" t="s">
        <v>1469</v>
      </c>
      <c r="I9" s="363" t="s">
        <v>1469</v>
      </c>
      <c r="J9" s="1185" t="s">
        <v>1469</v>
      </c>
      <c r="K9" s="346" t="s">
        <v>1469</v>
      </c>
      <c r="L9" s="2301" t="str">
        <f>HYPERLINK("#S.02.02.01!$A$1", "S.02.02.01")</f>
        <v>S.02.02.01</v>
      </c>
      <c r="M9" s="2283" t="s">
        <v>1469</v>
      </c>
      <c r="N9" s="2276" t="str">
        <f>HYPERLINK("#S.02.02.01!$A$1", "S.02.02.01")</f>
        <v>S.02.02.01</v>
      </c>
      <c r="O9" s="2283" t="s">
        <v>1469</v>
      </c>
      <c r="P9" s="364" t="s">
        <v>1469</v>
      </c>
      <c r="Q9" s="353" t="s">
        <v>1469</v>
      </c>
      <c r="R9" s="354" t="s">
        <v>1469</v>
      </c>
      <c r="S9" s="359" t="s">
        <v>1480</v>
      </c>
    </row>
    <row r="10" spans="1:19">
      <c r="A10" s="348" t="s">
        <v>1481</v>
      </c>
      <c r="B10" s="349" t="s">
        <v>1482</v>
      </c>
      <c r="C10" s="353" t="s">
        <v>1469</v>
      </c>
      <c r="D10" s="363" t="s">
        <v>1469</v>
      </c>
      <c r="E10" s="363" t="s">
        <v>1469</v>
      </c>
      <c r="F10" s="354" t="s">
        <v>1469</v>
      </c>
      <c r="G10" s="353" t="str">
        <f>HYPERLINK("#S.02.03.07!$A$1", "S.02.03.07")</f>
        <v>S.02.03.07</v>
      </c>
      <c r="H10" s="354" t="s">
        <v>1469</v>
      </c>
      <c r="I10" s="363" t="s">
        <v>1469</v>
      </c>
      <c r="J10" s="363" t="s">
        <v>1469</v>
      </c>
      <c r="K10" s="346" t="s">
        <v>1469</v>
      </c>
      <c r="L10" s="2302" t="s">
        <v>1469</v>
      </c>
      <c r="M10" s="2283" t="s">
        <v>1469</v>
      </c>
      <c r="N10" s="2282" t="str">
        <f>HYPERLINK("#S.02.03.07!$A$1", "S.02.03.07")</f>
        <v>S.02.03.07</v>
      </c>
      <c r="O10" s="2283" t="s">
        <v>1469</v>
      </c>
      <c r="P10" s="364" t="s">
        <v>1469</v>
      </c>
      <c r="Q10" s="353" t="s">
        <v>1469</v>
      </c>
      <c r="R10" s="354" t="s">
        <v>1469</v>
      </c>
      <c r="S10" s="359" t="s">
        <v>1483</v>
      </c>
    </row>
    <row r="11" spans="1:19">
      <c r="A11" s="348" t="s">
        <v>1162</v>
      </c>
      <c r="B11" s="349" t="s">
        <v>1111</v>
      </c>
      <c r="C11" s="350" t="str">
        <f>HYPERLINK("#S.03.01.01!$A$1", "S.03.01.01")</f>
        <v>S.03.01.01</v>
      </c>
      <c r="D11" s="363" t="s">
        <v>1469</v>
      </c>
      <c r="E11" s="362" t="str">
        <f>HYPERLINK("#S.03.01.04!$A$1", "S.03.01.04")</f>
        <v>S.03.01.04</v>
      </c>
      <c r="F11" s="354" t="s">
        <v>1469</v>
      </c>
      <c r="G11" s="350" t="str">
        <f>HYPERLINK("#S.03.01.01!$A$1", "S.03.01.01")</f>
        <v>S.03.01.01</v>
      </c>
      <c r="H11" s="354" t="s">
        <v>1469</v>
      </c>
      <c r="I11" s="363" t="s">
        <v>1469</v>
      </c>
      <c r="J11" s="363" t="s">
        <v>1469</v>
      </c>
      <c r="K11" s="346" t="s">
        <v>1469</v>
      </c>
      <c r="L11" s="2301" t="str">
        <f>HYPERLINK("#S.03.01.01!$A$1", "S.03.01.01")</f>
        <v>S.03.01.01</v>
      </c>
      <c r="M11" s="2283" t="s">
        <v>1469</v>
      </c>
      <c r="N11" s="2276" t="str">
        <f>HYPERLINK("#S.03.01.01!$A$1", "S.03.01.01")</f>
        <v>S.03.01.01</v>
      </c>
      <c r="O11" s="2283" t="s">
        <v>1469</v>
      </c>
      <c r="P11" s="364" t="s">
        <v>1469</v>
      </c>
      <c r="Q11" s="353" t="s">
        <v>1469</v>
      </c>
      <c r="R11" s="354" t="s">
        <v>1469</v>
      </c>
      <c r="S11" s="359" t="s">
        <v>1484</v>
      </c>
    </row>
    <row r="12" spans="1:19">
      <c r="A12" s="348" t="s">
        <v>1485</v>
      </c>
      <c r="B12" s="349" t="s">
        <v>1208</v>
      </c>
      <c r="C12" s="358" t="str">
        <f>HYPERLINK("#S.04.02.01!$A$1", "S.04.02.01")</f>
        <v>S.04.02.01</v>
      </c>
      <c r="D12" s="360" t="s">
        <v>1469</v>
      </c>
      <c r="E12" s="360" t="s">
        <v>1469</v>
      </c>
      <c r="F12" s="346" t="s">
        <v>1469</v>
      </c>
      <c r="G12" s="358" t="s">
        <v>1469</v>
      </c>
      <c r="H12" s="346" t="s">
        <v>1469</v>
      </c>
      <c r="I12" s="360" t="s">
        <v>1469</v>
      </c>
      <c r="J12" s="360" t="s">
        <v>1469</v>
      </c>
      <c r="K12" s="346" t="s">
        <v>1469</v>
      </c>
      <c r="L12" s="2302" t="str">
        <f>HYPERLINK("#S.04.02.01!$A$1", "S.04.02.01")</f>
        <v>S.04.02.01</v>
      </c>
      <c r="M12" s="2283" t="s">
        <v>1469</v>
      </c>
      <c r="N12" s="2282" t="s">
        <v>1469</v>
      </c>
      <c r="O12" s="2283" t="s">
        <v>1469</v>
      </c>
      <c r="P12" s="364" t="s">
        <v>1469</v>
      </c>
      <c r="Q12" s="353" t="s">
        <v>1469</v>
      </c>
      <c r="R12" s="354" t="s">
        <v>1469</v>
      </c>
      <c r="S12" s="359" t="s">
        <v>1207</v>
      </c>
    </row>
    <row r="13" spans="1:19">
      <c r="A13" s="348" t="s">
        <v>2272</v>
      </c>
      <c r="B13" s="349" t="s">
        <v>1171</v>
      </c>
      <c r="C13" s="466" t="str">
        <f>HYPERLINK("#S.04.03.01!$A$1", "S.04.03.01")</f>
        <v>S.04.03.01</v>
      </c>
      <c r="D13" s="360" t="s">
        <v>1469</v>
      </c>
      <c r="E13" s="360" t="s">
        <v>1469</v>
      </c>
      <c r="F13" s="346" t="s">
        <v>1469</v>
      </c>
      <c r="G13" s="358" t="s">
        <v>1469</v>
      </c>
      <c r="H13" s="346" t="s">
        <v>1469</v>
      </c>
      <c r="I13" s="360" t="s">
        <v>1469</v>
      </c>
      <c r="J13" s="360" t="s">
        <v>1469</v>
      </c>
      <c r="K13" s="346" t="s">
        <v>1469</v>
      </c>
      <c r="L13" s="2303" t="str">
        <f>HYPERLINK("#S.04.03.01!$A$1", "S.04.03.01")</f>
        <v>S.04.03.01</v>
      </c>
      <c r="M13" s="2283" t="s">
        <v>1469</v>
      </c>
      <c r="N13" s="2282" t="s">
        <v>1469</v>
      </c>
      <c r="O13" s="2283" t="s">
        <v>1469</v>
      </c>
      <c r="P13" s="364" t="s">
        <v>1469</v>
      </c>
      <c r="Q13" s="353" t="s">
        <v>1469</v>
      </c>
      <c r="R13" s="354" t="s">
        <v>1469</v>
      </c>
      <c r="S13" s="1587" t="s">
        <v>1170</v>
      </c>
    </row>
    <row r="14" spans="1:19">
      <c r="A14" s="348" t="s">
        <v>2273</v>
      </c>
      <c r="B14" s="1644" t="s">
        <v>2275</v>
      </c>
      <c r="C14" s="466" t="str">
        <f>HYPERLINK("#S.04.04.01!$A$1", "S.04.04.01")</f>
        <v>S.04.04.01</v>
      </c>
      <c r="D14" s="360" t="s">
        <v>1469</v>
      </c>
      <c r="E14" s="360" t="s">
        <v>1469</v>
      </c>
      <c r="F14" s="346" t="s">
        <v>1469</v>
      </c>
      <c r="G14" s="358" t="s">
        <v>1469</v>
      </c>
      <c r="H14" s="346" t="s">
        <v>1469</v>
      </c>
      <c r="I14" s="360" t="s">
        <v>1469</v>
      </c>
      <c r="J14" s="360" t="s">
        <v>1469</v>
      </c>
      <c r="K14" s="346" t="s">
        <v>1469</v>
      </c>
      <c r="L14" s="2303" t="str">
        <f>HYPERLINK("#S.04.04.01!$A$1", "S.04.04.01")</f>
        <v>S.04.04.01</v>
      </c>
      <c r="M14" s="2283" t="s">
        <v>1469</v>
      </c>
      <c r="N14" s="2282" t="s">
        <v>1469</v>
      </c>
      <c r="O14" s="2283" t="s">
        <v>1469</v>
      </c>
      <c r="P14" s="364" t="s">
        <v>1469</v>
      </c>
      <c r="Q14" s="353" t="s">
        <v>1469</v>
      </c>
      <c r="R14" s="354" t="s">
        <v>1469</v>
      </c>
      <c r="S14" s="1587" t="s">
        <v>2276</v>
      </c>
    </row>
    <row r="15" spans="1:19">
      <c r="A15" s="348" t="s">
        <v>2274</v>
      </c>
      <c r="B15" s="349" t="s">
        <v>1197</v>
      </c>
      <c r="C15" s="466" t="str">
        <f>HYPERLINK("#S.04.05.01!$A$1", "S.04.05.01")</f>
        <v>S.04.05.01</v>
      </c>
      <c r="D15" s="360" t="s">
        <v>1469</v>
      </c>
      <c r="E15" s="360" t="s">
        <v>1469</v>
      </c>
      <c r="F15" s="346" t="s">
        <v>1469</v>
      </c>
      <c r="G15" s="358" t="s">
        <v>1469</v>
      </c>
      <c r="H15" s="346" t="s">
        <v>1469</v>
      </c>
      <c r="I15" s="360" t="s">
        <v>1469</v>
      </c>
      <c r="J15" s="360" t="s">
        <v>1469</v>
      </c>
      <c r="K15" s="346" t="s">
        <v>1469</v>
      </c>
      <c r="L15" s="2303" t="str">
        <f>HYPERLINK("#S.04.05.01!$A$1", "S.04.05.01")</f>
        <v>S.04.05.01</v>
      </c>
      <c r="M15" s="2283" t="s">
        <v>1469</v>
      </c>
      <c r="N15" s="2282" t="s">
        <v>1469</v>
      </c>
      <c r="O15" s="2283" t="s">
        <v>1469</v>
      </c>
      <c r="P15" s="364" t="s">
        <v>1469</v>
      </c>
      <c r="Q15" s="466" t="str">
        <f>HYPERLINK("#S.04.05.21!$A$1", "S.04.05.21")</f>
        <v>S.04.05.21</v>
      </c>
      <c r="R15" s="354" t="s">
        <v>1469</v>
      </c>
      <c r="S15" s="1587" t="s">
        <v>6489</v>
      </c>
    </row>
    <row r="16" spans="1:19">
      <c r="A16" s="348" t="s">
        <v>1486</v>
      </c>
      <c r="B16" s="349" t="s">
        <v>1487</v>
      </c>
      <c r="C16" s="350" t="str">
        <f>HYPERLINK("#S.05.01.01!$A$1", "S.05.01.01")</f>
        <v>S.05.01.01</v>
      </c>
      <c r="D16" s="362" t="str">
        <f>HYPERLINK("#S.05.01.02!$A$1", "S.05.01.02")</f>
        <v>S.05.01.02</v>
      </c>
      <c r="E16" s="362" t="str">
        <f>HYPERLINK("#S.05.01.01!$A$1", "S.05.01.01")</f>
        <v>S.05.01.01</v>
      </c>
      <c r="F16" s="352" t="str">
        <f>HYPERLINK("#S.05.01.02!$A$1", "S.05.01.02")</f>
        <v>S.05.01.02</v>
      </c>
      <c r="G16" s="350" t="str">
        <f>HYPERLINK("#S.05.01.01!$A$1", "S.05.01.01")</f>
        <v>S.05.01.01</v>
      </c>
      <c r="H16" s="352" t="str">
        <f>HYPERLINK("#S.05.01.02!$A$1", "S.05.01.02")</f>
        <v>S.05.01.02</v>
      </c>
      <c r="I16" s="360" t="s">
        <v>1469</v>
      </c>
      <c r="J16" s="362" t="str">
        <f>HYPERLINK("#S.05.01.13!$A$1", "S.05.01.13")</f>
        <v>S.05.01.13</v>
      </c>
      <c r="K16" s="346" t="s">
        <v>1469</v>
      </c>
      <c r="L16" s="2301" t="str">
        <f>HYPERLINK("#S.05.01.01!$A$1", "S.05.01.01")</f>
        <v>S.05.01.01</v>
      </c>
      <c r="M16" s="2277" t="str">
        <f>HYPERLINK("#S.05.01.02!$A$1", "S.05.01.02")</f>
        <v>S.05.01.02</v>
      </c>
      <c r="N16" s="2276" t="str">
        <f>HYPERLINK("#S.05.01.01!$A$1", "S.05.01.01")</f>
        <v>S.05.01.01</v>
      </c>
      <c r="O16" s="2276" t="str">
        <f>HYPERLINK("#S.05.01.02!$A$1", "S.05.01.02")</f>
        <v>S.05.01.02</v>
      </c>
      <c r="P16" s="357" t="s">
        <v>1469</v>
      </c>
      <c r="Q16" s="350" t="str">
        <f>HYPERLINK("#S.05.01.02!$A$1", "S.05.01.02")</f>
        <v>S.05.01.02</v>
      </c>
      <c r="R16" s="352" t="str">
        <f>HYPERLINK("#S.05.01.02!$A$1", "S.05.01.02")</f>
        <v>S.05.01.02</v>
      </c>
      <c r="S16" s="359" t="s">
        <v>1488</v>
      </c>
    </row>
    <row r="17" spans="1:19">
      <c r="A17" s="348" t="s">
        <v>1489</v>
      </c>
      <c r="B17" s="348" t="s">
        <v>1490</v>
      </c>
      <c r="C17" s="358" t="s">
        <v>1469</v>
      </c>
      <c r="D17" s="360" t="s">
        <v>1469</v>
      </c>
      <c r="E17" s="1530" t="str">
        <f>HYPERLINK("#S.05.02.04!$A$1", "S.05.02.04")</f>
        <v>S.05.02.04</v>
      </c>
      <c r="F17" s="346" t="s">
        <v>1469</v>
      </c>
      <c r="G17" s="358" t="s">
        <v>1469</v>
      </c>
      <c r="H17" s="346" t="s">
        <v>1469</v>
      </c>
      <c r="I17" s="360" t="s">
        <v>1469</v>
      </c>
      <c r="J17" s="360" t="s">
        <v>1469</v>
      </c>
      <c r="K17" s="346" t="s">
        <v>1469</v>
      </c>
      <c r="L17" s="2285" t="s">
        <v>1469</v>
      </c>
      <c r="M17" s="2274" t="s">
        <v>1469</v>
      </c>
      <c r="N17" s="2274" t="s">
        <v>1469</v>
      </c>
      <c r="O17" s="2274" t="s">
        <v>1469</v>
      </c>
      <c r="P17" s="357" t="s">
        <v>1469</v>
      </c>
      <c r="Q17" s="358" t="s">
        <v>1469</v>
      </c>
      <c r="R17" s="352" t="str">
        <f>HYPERLINK("#S.05.02.04!$A$1", "S.05.02.04")</f>
        <v>S.05.02.04</v>
      </c>
      <c r="S17" s="359" t="s">
        <v>5928</v>
      </c>
    </row>
    <row r="18" spans="1:19">
      <c r="A18" s="348" t="s">
        <v>1491</v>
      </c>
      <c r="B18" s="349" t="s">
        <v>1492</v>
      </c>
      <c r="C18" s="350" t="str">
        <f>HYPERLINK("#S.06.02.01!$A$1", "S.06.02.01")</f>
        <v>S.06.02.01</v>
      </c>
      <c r="D18" s="362" t="str">
        <f>HYPERLINK("#S.06.02.01!$A$1", "S.06.02.01")</f>
        <v>S.06.02.01</v>
      </c>
      <c r="E18" s="362" t="str">
        <f>HYPERLINK("#S.06.02.04!$A$1", "S.06.02.04")</f>
        <v>S.06.02.04</v>
      </c>
      <c r="F18" s="352" t="str">
        <f>HYPERLINK("#S.06.02.04!$A$1", "S.06.02.04")</f>
        <v>S.06.02.04</v>
      </c>
      <c r="G18" s="350" t="str">
        <f>HYPERLINK("#S.06.02.07!$A$1", "S.06.02.07")</f>
        <v>S.06.02.07</v>
      </c>
      <c r="H18" s="352" t="str">
        <f>HYPERLINK("#S.06.02.07!$A$1", "S.06.02.07")</f>
        <v>S.06.02.07</v>
      </c>
      <c r="I18" s="360" t="s">
        <v>1469</v>
      </c>
      <c r="J18" s="362" t="str">
        <f>HYPERLINK("#S.06.02.04!$A$1", "S.06.02.04")</f>
        <v>S.06.02.04</v>
      </c>
      <c r="K18" s="346" t="s">
        <v>1469</v>
      </c>
      <c r="L18" s="2285" t="s">
        <v>1469</v>
      </c>
      <c r="M18" s="2285" t="s">
        <v>1469</v>
      </c>
      <c r="N18" s="2285" t="s">
        <v>1469</v>
      </c>
      <c r="O18" s="2285" t="s">
        <v>1469</v>
      </c>
      <c r="P18" s="357" t="s">
        <v>1469</v>
      </c>
      <c r="Q18" s="358" t="s">
        <v>1469</v>
      </c>
      <c r="R18" s="346" t="s">
        <v>1469</v>
      </c>
      <c r="S18" s="359" t="s">
        <v>1493</v>
      </c>
    </row>
    <row r="19" spans="1:19">
      <c r="A19" s="348" t="s">
        <v>1494</v>
      </c>
      <c r="B19" s="349" t="s">
        <v>1280</v>
      </c>
      <c r="C19" s="358" t="str">
        <f>HYPERLINK("#S.06.03.01!$A$1", "S.06.03.01")</f>
        <v>S.06.03.01</v>
      </c>
      <c r="D19" s="360" t="str">
        <f>HYPERLINK("#S.06.03.01!$A$1", "S.06.03.01")</f>
        <v>S.06.03.01</v>
      </c>
      <c r="E19" s="360" t="str">
        <f>HYPERLINK("#S.06.03.04!$A$1", "S.06.03.04")</f>
        <v>S.06.03.04</v>
      </c>
      <c r="F19" s="346" t="str">
        <f>HYPERLINK("#S.06.03.04!$A$1", "S.06.03.04")</f>
        <v>S.06.03.04</v>
      </c>
      <c r="G19" s="358" t="str">
        <f>HYPERLINK("#S.06.03.01!$A$1", "S.06.03.01")</f>
        <v>S.06.03.01</v>
      </c>
      <c r="H19" s="346" t="str">
        <f>HYPERLINK("#S.06.03.01!$A$1", "S.06.03.01")</f>
        <v>S.06.03.01</v>
      </c>
      <c r="I19" s="360" t="s">
        <v>1469</v>
      </c>
      <c r="J19" s="360" t="s">
        <v>1469</v>
      </c>
      <c r="K19" s="361" t="s">
        <v>1469</v>
      </c>
      <c r="L19" s="2273" t="str">
        <f>HYPERLINK("#S.06.03.01!$A$1", "S.06.03.01")</f>
        <v>S.06.03.01</v>
      </c>
      <c r="M19" s="2274" t="str">
        <f>HYPERLINK("#S.06.03.01!$A$1", "S.06.03.01")</f>
        <v>S.06.03.01</v>
      </c>
      <c r="N19" s="2285" t="str">
        <f>HYPERLINK("#S.06.03.01!$A$1", "S.06.03.01")</f>
        <v>S.06.03.01</v>
      </c>
      <c r="O19" s="2274" t="str">
        <f>HYPERLINK("#S.06.03.01!$A$1", "S.06.03.01")</f>
        <v>S.06.03.01</v>
      </c>
      <c r="P19" s="357" t="s">
        <v>1469</v>
      </c>
      <c r="Q19" s="358" t="s">
        <v>1469</v>
      </c>
      <c r="R19" s="346" t="s">
        <v>1469</v>
      </c>
      <c r="S19" s="359" t="s">
        <v>1495</v>
      </c>
    </row>
    <row r="20" spans="1:19">
      <c r="A20" s="348" t="s">
        <v>2446</v>
      </c>
      <c r="B20" s="1648" t="s">
        <v>6267</v>
      </c>
      <c r="C20" s="466" t="str">
        <f>HYPERLINK("#S.06.04.01!$A$1", "S.06.04.01")</f>
        <v>S.06.04.01</v>
      </c>
      <c r="D20" s="512" t="s">
        <v>1469</v>
      </c>
      <c r="E20" s="1528" t="str">
        <f>HYPERLINK("#S.06.04.01!$A$1", "S.06.04.01")</f>
        <v>S.06.04.01</v>
      </c>
      <c r="F20" s="346" t="s">
        <v>1469</v>
      </c>
      <c r="G20" s="466" t="str">
        <f>HYPERLINK("#S.06.04.01!$A$1", "S.06.04.01")</f>
        <v>S.06.04.01</v>
      </c>
      <c r="H20" s="346" t="s">
        <v>1469</v>
      </c>
      <c r="I20" s="512" t="s">
        <v>1469</v>
      </c>
      <c r="J20" s="512" t="s">
        <v>1469</v>
      </c>
      <c r="K20" s="514" t="s">
        <v>1469</v>
      </c>
      <c r="L20" s="2303" t="str">
        <f>HYPERLINK("#S.06.04.01!$A$1", "S.06.04.01")</f>
        <v>S.06.04.01</v>
      </c>
      <c r="M20" s="2285" t="s">
        <v>1469</v>
      </c>
      <c r="N20" s="2304" t="str">
        <f>HYPERLINK("#S.06.04.01!$A$1", "S.06.04.01")</f>
        <v>S.06.04.01</v>
      </c>
      <c r="O20" s="2274" t="s">
        <v>1469</v>
      </c>
      <c r="P20" s="357" t="s">
        <v>1469</v>
      </c>
      <c r="Q20" s="358" t="s">
        <v>1469</v>
      </c>
      <c r="R20" s="346" t="s">
        <v>1469</v>
      </c>
      <c r="S20" s="1893" t="s">
        <v>2450</v>
      </c>
    </row>
    <row r="21" spans="1:19">
      <c r="A21" s="348" t="s">
        <v>1496</v>
      </c>
      <c r="B21" s="349" t="s">
        <v>1497</v>
      </c>
      <c r="C21" s="358" t="str">
        <f>HYPERLINK("#S.07.01.01!$A$1", "S.07.01.01")</f>
        <v>S.07.01.01</v>
      </c>
      <c r="D21" s="360" t="s">
        <v>1469</v>
      </c>
      <c r="E21" s="360" t="str">
        <f>HYPERLINK("#S.07.01.04!$A$1", "S.07.01.04")</f>
        <v>S.07.01.04</v>
      </c>
      <c r="F21" s="346" t="s">
        <v>1469</v>
      </c>
      <c r="G21" s="358" t="str">
        <f>HYPERLINK("#S.07.01.01!$A$1", "S.07.01.01")</f>
        <v>S.07.01.01</v>
      </c>
      <c r="H21" s="346" t="s">
        <v>1469</v>
      </c>
      <c r="I21" s="360" t="s">
        <v>1469</v>
      </c>
      <c r="J21" s="360" t="s">
        <v>1469</v>
      </c>
      <c r="K21" s="346" t="s">
        <v>1469</v>
      </c>
      <c r="L21" s="2273" t="str">
        <f>HYPERLINK("#S.07.01.01!$A$1", "S.07.01.01")</f>
        <v>S.07.01.01</v>
      </c>
      <c r="M21" s="2274" t="s">
        <v>1469</v>
      </c>
      <c r="N21" s="2285" t="str">
        <f>HYPERLINK("#S.07.01.01!$A$1", "S.07.01.01")</f>
        <v>S.07.01.01</v>
      </c>
      <c r="O21" s="2274" t="s">
        <v>1469</v>
      </c>
      <c r="P21" s="357" t="s">
        <v>1469</v>
      </c>
      <c r="Q21" s="358" t="s">
        <v>1469</v>
      </c>
      <c r="R21" s="346" t="s">
        <v>1469</v>
      </c>
      <c r="S21" s="359" t="s">
        <v>1498</v>
      </c>
    </row>
    <row r="22" spans="1:19">
      <c r="A22" s="348" t="s">
        <v>1499</v>
      </c>
      <c r="B22" s="349" t="s">
        <v>1500</v>
      </c>
      <c r="C22" s="350" t="str">
        <f>HYPERLINK("#S.08.01.01!$A$1", "S.08.01.01")</f>
        <v>S.08.01.01</v>
      </c>
      <c r="D22" s="362" t="str">
        <f>HYPERLINK("#S.08.01.01!$A$1", "S.08.01.01")</f>
        <v>S.08.01.01</v>
      </c>
      <c r="E22" s="362" t="str">
        <f>HYPERLINK("#S.08.01.04!$A$1", "S.08.01.04")</f>
        <v>S.08.01.04</v>
      </c>
      <c r="F22" s="352" t="str">
        <f>HYPERLINK("#S.08.01.04!$A$1", "S.08.01.04")</f>
        <v>S.08.01.04</v>
      </c>
      <c r="G22" s="350" t="str">
        <f>HYPERLINK("#S.08.01.01!$A$1", "S.08.01.01")</f>
        <v>S.08.01.01</v>
      </c>
      <c r="H22" s="352" t="str">
        <f>HYPERLINK("#S.08.01.01!$A$1", "S.08.01.01")</f>
        <v>S.08.01.01</v>
      </c>
      <c r="I22" s="360" t="s">
        <v>1469</v>
      </c>
      <c r="J22" s="360" t="s">
        <v>1469</v>
      </c>
      <c r="K22" s="346" t="s">
        <v>1469</v>
      </c>
      <c r="L22" s="2301" t="str">
        <f>HYPERLINK("#S.08.01.01!$A$1", "S.08.01.01")</f>
        <v>S.08.01.01</v>
      </c>
      <c r="M22" s="2277" t="str">
        <f>HYPERLINK("#S.08.01.01!$A$1", "S.08.01.01")</f>
        <v>S.08.01.01</v>
      </c>
      <c r="N22" s="2276" t="str">
        <f>HYPERLINK("#S.08.01.01!$A$1", "S.08.01.01")</f>
        <v>S.08.01.01</v>
      </c>
      <c r="O22" s="2277" t="str">
        <f>HYPERLINK("#S.08.01.01!$A$1", "S.08.01.01")</f>
        <v>S.08.01.01</v>
      </c>
      <c r="P22" s="357" t="s">
        <v>1469</v>
      </c>
      <c r="Q22" s="358" t="s">
        <v>1469</v>
      </c>
      <c r="R22" s="346" t="s">
        <v>1469</v>
      </c>
      <c r="S22" s="359" t="s">
        <v>1501</v>
      </c>
    </row>
    <row r="23" spans="1:19">
      <c r="A23" s="348" t="s">
        <v>1502</v>
      </c>
      <c r="B23" s="349" t="s">
        <v>1503</v>
      </c>
      <c r="C23" s="358" t="str">
        <f>HYPERLINK("#S.09.01.01!$A$1", "S.09.01.01")</f>
        <v>S.09.01.01</v>
      </c>
      <c r="D23" s="360" t="s">
        <v>1469</v>
      </c>
      <c r="E23" s="360" t="str">
        <f>HYPERLINK("#S.09.01.04!$A$1", "S.09.01.04")</f>
        <v>S.09.01.04</v>
      </c>
      <c r="F23" s="346" t="s">
        <v>1469</v>
      </c>
      <c r="G23" s="358" t="str">
        <f>HYPERLINK("#S.09.01.01!$A$1", "S.09.01.01")</f>
        <v>S.09.01.01</v>
      </c>
      <c r="H23" s="346" t="s">
        <v>1469</v>
      </c>
      <c r="I23" s="360" t="s">
        <v>1469</v>
      </c>
      <c r="J23" s="360" t="s">
        <v>1469</v>
      </c>
      <c r="K23" s="361" t="s">
        <v>1469</v>
      </c>
      <c r="L23" s="2273" t="str">
        <f>HYPERLINK("#S.09.01.01!$A$1", "S.09.01.01")</f>
        <v>S.09.01.01</v>
      </c>
      <c r="M23" s="2274" t="s">
        <v>1469</v>
      </c>
      <c r="N23" s="2285" t="str">
        <f>HYPERLINK("#S.09.01.01!$A$1", "S.09.01.01")</f>
        <v>S.09.01.01</v>
      </c>
      <c r="O23" s="2274" t="s">
        <v>1469</v>
      </c>
      <c r="P23" s="357" t="s">
        <v>1469</v>
      </c>
      <c r="Q23" s="358" t="s">
        <v>1469</v>
      </c>
      <c r="R23" s="346" t="s">
        <v>1469</v>
      </c>
      <c r="S23" s="359" t="s">
        <v>1504</v>
      </c>
    </row>
    <row r="24" spans="1:19">
      <c r="A24" s="348" t="s">
        <v>1505</v>
      </c>
      <c r="B24" s="349" t="s">
        <v>1506</v>
      </c>
      <c r="C24" s="358" t="str">
        <f>HYPERLINK("#S.10.01.01!$A$1", "S.10.01.01")</f>
        <v>S.10.01.01</v>
      </c>
      <c r="D24" s="360" t="s">
        <v>1469</v>
      </c>
      <c r="E24" s="360" t="str">
        <f>HYPERLINK("#S.10.01.04!$A$1", "S.10.01.04")</f>
        <v>S.10.01.04</v>
      </c>
      <c r="F24" s="346" t="s">
        <v>1469</v>
      </c>
      <c r="G24" s="358" t="str">
        <f>HYPERLINK("#S.10.01.01!$A$1", "S.10.01.01")</f>
        <v>S.10.01.01</v>
      </c>
      <c r="H24" s="346" t="s">
        <v>1469</v>
      </c>
      <c r="I24" s="360" t="s">
        <v>1469</v>
      </c>
      <c r="J24" s="360" t="s">
        <v>1469</v>
      </c>
      <c r="K24" s="361" t="s">
        <v>1469</v>
      </c>
      <c r="L24" s="2273" t="str">
        <f>HYPERLINK("#S.10.01.01!$A$1", "S.10.01.01")</f>
        <v>S.10.01.01</v>
      </c>
      <c r="M24" s="2274" t="s">
        <v>1469</v>
      </c>
      <c r="N24" s="2285" t="str">
        <f>HYPERLINK("#S.10.01.01!$A$1", "S.10.01.01")</f>
        <v>S.10.01.01</v>
      </c>
      <c r="O24" s="2274" t="s">
        <v>1469</v>
      </c>
      <c r="P24" s="357" t="s">
        <v>1469</v>
      </c>
      <c r="Q24" s="358" t="s">
        <v>1469</v>
      </c>
      <c r="R24" s="346" t="s">
        <v>1469</v>
      </c>
      <c r="S24" s="359" t="s">
        <v>1507</v>
      </c>
    </row>
    <row r="25" spans="1:19">
      <c r="A25" s="348" t="s">
        <v>1508</v>
      </c>
      <c r="B25" s="349" t="s">
        <v>1509</v>
      </c>
      <c r="C25" s="358" t="str">
        <f>HYPERLINK("#S.11.01.01!$A$1", "S.11.01.01")</f>
        <v>S.11.01.01</v>
      </c>
      <c r="D25" s="360" t="s">
        <v>1469</v>
      </c>
      <c r="E25" s="360" t="str">
        <f>HYPERLINK("#S.11.01.04!$A$1", "S.11.01.04")</f>
        <v>S.11.01.04</v>
      </c>
      <c r="F25" s="346" t="s">
        <v>1469</v>
      </c>
      <c r="G25" s="358" t="str">
        <f>HYPERLINK("#S.11.01.01!$A$1", "S.11.01.01")</f>
        <v>S.11.01.01</v>
      </c>
      <c r="H25" s="346" t="s">
        <v>1469</v>
      </c>
      <c r="I25" s="360" t="s">
        <v>1469</v>
      </c>
      <c r="J25" s="360" t="s">
        <v>1469</v>
      </c>
      <c r="K25" s="346" t="s">
        <v>1469</v>
      </c>
      <c r="L25" s="2273" t="str">
        <f>HYPERLINK("#S.11.01.01!$A$1", "S.11.01.01")</f>
        <v>S.11.01.01</v>
      </c>
      <c r="M25" s="2274" t="s">
        <v>1469</v>
      </c>
      <c r="N25" s="2285" t="str">
        <f>HYPERLINK("#S.11.01.01!$A$1", "S.11.01.01")</f>
        <v>S.11.01.01</v>
      </c>
      <c r="O25" s="2274" t="s">
        <v>1469</v>
      </c>
      <c r="P25" s="357" t="s">
        <v>1469</v>
      </c>
      <c r="Q25" s="358" t="s">
        <v>1469</v>
      </c>
      <c r="R25" s="346" t="s">
        <v>1469</v>
      </c>
      <c r="S25" s="359" t="s">
        <v>1510</v>
      </c>
    </row>
    <row r="26" spans="1:19">
      <c r="A26" s="348" t="s">
        <v>1511</v>
      </c>
      <c r="B26" s="349" t="s">
        <v>1512</v>
      </c>
      <c r="C26" s="350" t="str">
        <f>HYPERLINK("#S.12.01.01!$A$1", "S.12.01.01")</f>
        <v>S.12.01.01</v>
      </c>
      <c r="D26" s="362" t="str">
        <f>HYPERLINK("#S.12.01.02!$A$1", "S.12.01.02")</f>
        <v>S.12.01.02</v>
      </c>
      <c r="E26" s="360" t="s">
        <v>1469</v>
      </c>
      <c r="F26" s="346" t="s">
        <v>1469</v>
      </c>
      <c r="G26" s="350" t="str">
        <f>HYPERLINK("#S.12.01.01!$A$1", "S.12.01.01")</f>
        <v>S.12.01.01</v>
      </c>
      <c r="H26" s="352" t="str">
        <f>HYPERLINK("#S.12.01.02!$A$1", "S.12.01.02")</f>
        <v>S.12.01.02</v>
      </c>
      <c r="I26" s="360" t="s">
        <v>1469</v>
      </c>
      <c r="J26" s="360" t="s">
        <v>1469</v>
      </c>
      <c r="K26" s="346" t="s">
        <v>1469</v>
      </c>
      <c r="L26" s="2301" t="str">
        <f>HYPERLINK("#S.12.01.01!$A$1", "S.12.01.01")</f>
        <v>S.12.01.01</v>
      </c>
      <c r="M26" s="2277" t="str">
        <f>HYPERLINK("#S.12.01.02!$A$1", "S.12.01.02")</f>
        <v>S.12.01.02</v>
      </c>
      <c r="N26" s="2276" t="str">
        <f>HYPERLINK("#S.12.01.01!$A$1", "S.12.01.01")</f>
        <v>S.12.01.01</v>
      </c>
      <c r="O26" s="2277" t="str">
        <f>HYPERLINK("#S.12.01.02!$A$1", "S.12.01.02")</f>
        <v>S.12.01.02</v>
      </c>
      <c r="P26" s="357" t="s">
        <v>1469</v>
      </c>
      <c r="Q26" s="350" t="str">
        <f>HYPERLINK("#S.12.01.02!$A$1", "S.12.01.02")</f>
        <v>S.12.01.02</v>
      </c>
      <c r="R26" s="346" t="s">
        <v>1469</v>
      </c>
      <c r="S26" s="359" t="s">
        <v>1513</v>
      </c>
    </row>
    <row r="27" spans="1:19">
      <c r="A27" s="348" t="s">
        <v>1514</v>
      </c>
      <c r="B27" s="349" t="s">
        <v>1231</v>
      </c>
      <c r="C27" s="350" t="str">
        <f>HYPERLINK("#S.12.02.01!$A$1", "S.12.02.01")</f>
        <v>S.12.02.01</v>
      </c>
      <c r="D27" s="360" t="s">
        <v>1469</v>
      </c>
      <c r="E27" s="360" t="s">
        <v>1469</v>
      </c>
      <c r="F27" s="346" t="s">
        <v>1469</v>
      </c>
      <c r="G27" s="350" t="str">
        <f>HYPERLINK("#S.12.02.01!$A$1", "S.12.02.01")</f>
        <v>S.12.02.01</v>
      </c>
      <c r="H27" s="346" t="s">
        <v>1469</v>
      </c>
      <c r="I27" s="360" t="s">
        <v>1469</v>
      </c>
      <c r="J27" s="360" t="s">
        <v>1469</v>
      </c>
      <c r="K27" s="346" t="s">
        <v>1469</v>
      </c>
      <c r="L27" s="2301" t="str">
        <f>HYPERLINK("#S.12.02.01!$A$1", "S.12.02.01")</f>
        <v>S.12.02.01</v>
      </c>
      <c r="M27" s="2274" t="s">
        <v>1469</v>
      </c>
      <c r="N27" s="2276" t="str">
        <f>HYPERLINK("#S.12.02.01!$A$1", "S.12.02.01")</f>
        <v>S.12.02.01</v>
      </c>
      <c r="O27" s="2274" t="s">
        <v>1469</v>
      </c>
      <c r="P27" s="357" t="s">
        <v>1469</v>
      </c>
      <c r="Q27" s="358" t="s">
        <v>1469</v>
      </c>
      <c r="R27" s="346" t="s">
        <v>1469</v>
      </c>
      <c r="S27" s="359" t="s">
        <v>1230</v>
      </c>
    </row>
    <row r="28" spans="1:19">
      <c r="A28" s="348" t="s">
        <v>1515</v>
      </c>
      <c r="B28" s="349" t="s">
        <v>1516</v>
      </c>
      <c r="C28" s="350" t="str">
        <f>HYPERLINK("#S.13.01.01!$A$1", "S.13.01.01")</f>
        <v>S.13.01.01</v>
      </c>
      <c r="D28" s="360" t="s">
        <v>1469</v>
      </c>
      <c r="E28" s="360" t="s">
        <v>1469</v>
      </c>
      <c r="F28" s="346" t="s">
        <v>1469</v>
      </c>
      <c r="G28" s="350" t="str">
        <f>HYPERLINK("#S.13.01.01!$A$1", "S.13.01.01")</f>
        <v>S.13.01.01</v>
      </c>
      <c r="H28" s="346" t="s">
        <v>1469</v>
      </c>
      <c r="I28" s="1557" t="s">
        <v>1469</v>
      </c>
      <c r="J28" s="1557" t="s">
        <v>1469</v>
      </c>
      <c r="K28" s="346" t="s">
        <v>1469</v>
      </c>
      <c r="L28" s="2301" t="str">
        <f>HYPERLINK("#S.13.01.01!$A$1", "S.13.01.01")</f>
        <v>S.13.01.01</v>
      </c>
      <c r="M28" s="2274" t="s">
        <v>1469</v>
      </c>
      <c r="N28" s="2276" t="str">
        <f>HYPERLINK("#S.13.01.01!$A$1", "S.13.01.01")</f>
        <v>S.13.01.01</v>
      </c>
      <c r="O28" s="2274" t="s">
        <v>1469</v>
      </c>
      <c r="P28" s="357" t="s">
        <v>1469</v>
      </c>
      <c r="Q28" s="358" t="s">
        <v>1469</v>
      </c>
      <c r="R28" s="346" t="s">
        <v>1469</v>
      </c>
      <c r="S28" s="359" t="s">
        <v>1517</v>
      </c>
    </row>
    <row r="29" spans="1:19">
      <c r="A29" s="348" t="s">
        <v>1096</v>
      </c>
      <c r="B29" s="349" t="s">
        <v>1097</v>
      </c>
      <c r="C29" s="350" t="str">
        <f>HYPERLINK("#S.14.01.01!$A$1", "S.14.01.01")</f>
        <v>S.14.01.01</v>
      </c>
      <c r="D29" s="360" t="s">
        <v>1469</v>
      </c>
      <c r="E29" s="360" t="s">
        <v>1469</v>
      </c>
      <c r="F29" s="346" t="s">
        <v>1469</v>
      </c>
      <c r="G29" s="350" t="str">
        <f>HYPERLINK("#S.14.01.01!$A$1", "S.14.01.01")</f>
        <v>S.14.01.01</v>
      </c>
      <c r="H29" s="346" t="s">
        <v>1469</v>
      </c>
      <c r="I29" s="1557" t="s">
        <v>1469</v>
      </c>
      <c r="J29" s="1557" t="s">
        <v>1469</v>
      </c>
      <c r="K29" s="346" t="s">
        <v>1469</v>
      </c>
      <c r="L29" s="2301" t="str">
        <f>HYPERLINK("#S.14.01.01!$A$1", "S.14.01.01")</f>
        <v>S.14.01.01</v>
      </c>
      <c r="M29" s="2274" t="s">
        <v>1469</v>
      </c>
      <c r="N29" s="2276" t="str">
        <f>HYPERLINK("#S.14.01.01!$A$1", "S.14.01.01")</f>
        <v>S.14.01.01</v>
      </c>
      <c r="O29" s="2274" t="s">
        <v>1469</v>
      </c>
      <c r="P29" s="357" t="s">
        <v>1469</v>
      </c>
      <c r="Q29" s="358" t="s">
        <v>1469</v>
      </c>
      <c r="R29" s="346" t="s">
        <v>1469</v>
      </c>
      <c r="S29" s="1550" t="s">
        <v>1033</v>
      </c>
    </row>
    <row r="30" spans="1:19">
      <c r="A30" s="348" t="s">
        <v>2714</v>
      </c>
      <c r="B30" s="1648" t="s">
        <v>6386</v>
      </c>
      <c r="C30" s="466" t="s">
        <v>2711</v>
      </c>
      <c r="D30" s="360" t="s">
        <v>1469</v>
      </c>
      <c r="E30" s="360" t="s">
        <v>1469</v>
      </c>
      <c r="F30" s="346" t="s">
        <v>1469</v>
      </c>
      <c r="G30" s="466" t="s">
        <v>2711</v>
      </c>
      <c r="H30" s="346" t="s">
        <v>1469</v>
      </c>
      <c r="I30" s="1557" t="s">
        <v>1469</v>
      </c>
      <c r="J30" s="1557" t="s">
        <v>1469</v>
      </c>
      <c r="K30" s="346" t="s">
        <v>1469</v>
      </c>
      <c r="L30" s="2303" t="s">
        <v>2711</v>
      </c>
      <c r="M30" s="2274" t="s">
        <v>1469</v>
      </c>
      <c r="N30" s="2304" t="s">
        <v>2711</v>
      </c>
      <c r="O30" s="2274" t="s">
        <v>1469</v>
      </c>
      <c r="P30" s="357" t="s">
        <v>1469</v>
      </c>
      <c r="Q30" s="358" t="s">
        <v>1469</v>
      </c>
      <c r="R30" s="346" t="s">
        <v>1469</v>
      </c>
      <c r="S30" s="1587" t="s">
        <v>2711</v>
      </c>
    </row>
    <row r="31" spans="1:19">
      <c r="A31" s="1531" t="s">
        <v>5950</v>
      </c>
      <c r="B31" s="1648" t="s">
        <v>6254</v>
      </c>
      <c r="C31" s="466" t="str">
        <f>HYPERLINK("#S.14.03.01!$A$1", "S.14.03.01")</f>
        <v>S.14.03.01</v>
      </c>
      <c r="D31" s="363" t="s">
        <v>1469</v>
      </c>
      <c r="E31" s="363" t="s">
        <v>1469</v>
      </c>
      <c r="F31" s="354" t="s">
        <v>1469</v>
      </c>
      <c r="G31" s="466" t="str">
        <f>HYPERLINK("#S.14.03.01!$A$1", "S.14.03.01")</f>
        <v>S.14.03.01</v>
      </c>
      <c r="H31" s="354" t="s">
        <v>1469</v>
      </c>
      <c r="I31" s="363" t="s">
        <v>1469</v>
      </c>
      <c r="J31" s="363" t="s">
        <v>1469</v>
      </c>
      <c r="K31" s="363" t="s">
        <v>1469</v>
      </c>
      <c r="L31" s="2303" t="str">
        <f>HYPERLINK("#S.14.03.01!$A$1", "S.14.03.01")</f>
        <v>S.14.03.01</v>
      </c>
      <c r="M31" s="2283" t="s">
        <v>1469</v>
      </c>
      <c r="N31" s="2304" t="str">
        <f>HYPERLINK("#S.14.03.01!$A$1", "S.14.03.01")</f>
        <v>S.14.03.01</v>
      </c>
      <c r="O31" s="2274" t="s">
        <v>1469</v>
      </c>
      <c r="P31" s="357" t="s">
        <v>1469</v>
      </c>
      <c r="Q31" s="358" t="s">
        <v>1469</v>
      </c>
      <c r="R31" s="346" t="s">
        <v>1469</v>
      </c>
      <c r="S31" s="1587" t="s">
        <v>5951</v>
      </c>
    </row>
    <row r="32" spans="1:19">
      <c r="A32" s="348" t="s">
        <v>6093</v>
      </c>
      <c r="B32" s="349" t="s">
        <v>6102</v>
      </c>
      <c r="C32" s="358" t="s">
        <v>1469</v>
      </c>
      <c r="D32" s="360" t="s">
        <v>1469</v>
      </c>
      <c r="E32" s="360" t="s">
        <v>1469</v>
      </c>
      <c r="F32" s="346" t="s">
        <v>1469</v>
      </c>
      <c r="G32" s="361" t="s">
        <v>1469</v>
      </c>
      <c r="H32" s="346" t="s">
        <v>1469</v>
      </c>
      <c r="I32" s="1558" t="s">
        <v>6095</v>
      </c>
      <c r="J32" s="1558" t="s">
        <v>6095</v>
      </c>
      <c r="K32" s="346" t="s">
        <v>1469</v>
      </c>
      <c r="L32" s="2273" t="s">
        <v>1469</v>
      </c>
      <c r="M32" s="2283" t="s">
        <v>1469</v>
      </c>
      <c r="N32" s="2282" t="s">
        <v>1469</v>
      </c>
      <c r="O32" s="2274" t="s">
        <v>1469</v>
      </c>
      <c r="P32" s="357" t="s">
        <v>1469</v>
      </c>
      <c r="Q32" s="358" t="s">
        <v>1469</v>
      </c>
      <c r="R32" s="346" t="s">
        <v>1469</v>
      </c>
      <c r="S32" s="1587" t="s">
        <v>6095</v>
      </c>
    </row>
    <row r="33" spans="1:19">
      <c r="A33" s="348" t="s">
        <v>6094</v>
      </c>
      <c r="B33" s="349" t="s">
        <v>6103</v>
      </c>
      <c r="C33" s="358" t="s">
        <v>1469</v>
      </c>
      <c r="D33" s="360" t="s">
        <v>1469</v>
      </c>
      <c r="E33" s="360" t="s">
        <v>1469</v>
      </c>
      <c r="F33" s="346" t="s">
        <v>1469</v>
      </c>
      <c r="G33" s="513" t="s">
        <v>1469</v>
      </c>
      <c r="H33" s="346" t="s">
        <v>1469</v>
      </c>
      <c r="I33" s="1558" t="s">
        <v>6100</v>
      </c>
      <c r="J33" s="1558" t="s">
        <v>6100</v>
      </c>
      <c r="K33" s="346" t="s">
        <v>1469</v>
      </c>
      <c r="L33" s="2273" t="s">
        <v>1469</v>
      </c>
      <c r="M33" s="2283" t="s">
        <v>1469</v>
      </c>
      <c r="N33" s="2282" t="s">
        <v>1469</v>
      </c>
      <c r="O33" s="2274" t="s">
        <v>1469</v>
      </c>
      <c r="P33" s="357" t="s">
        <v>1469</v>
      </c>
      <c r="Q33" s="358" t="s">
        <v>1469</v>
      </c>
      <c r="R33" s="346" t="s">
        <v>1469</v>
      </c>
      <c r="S33" s="1587" t="s">
        <v>6100</v>
      </c>
    </row>
    <row r="34" spans="1:19">
      <c r="A34" s="348" t="s">
        <v>1518</v>
      </c>
      <c r="B34" s="349" t="s">
        <v>1519</v>
      </c>
      <c r="C34" s="358" t="str">
        <f>HYPERLINK("#S.16.01.01!$A$1", "S.16.01.01")</f>
        <v>S.16.01.01</v>
      </c>
      <c r="D34" s="360" t="s">
        <v>1469</v>
      </c>
      <c r="E34" s="360" t="s">
        <v>1469</v>
      </c>
      <c r="F34" s="346" t="s">
        <v>1469</v>
      </c>
      <c r="G34" s="358" t="str">
        <f>HYPERLINK("#S.16.01.01!$A$1", "S.16.01.01")</f>
        <v>S.16.01.01</v>
      </c>
      <c r="H34" s="346" t="s">
        <v>1469</v>
      </c>
      <c r="I34" s="360" t="s">
        <v>1469</v>
      </c>
      <c r="J34" s="360" t="s">
        <v>1469</v>
      </c>
      <c r="K34" s="346" t="s">
        <v>1469</v>
      </c>
      <c r="L34" s="2273" t="str">
        <f>HYPERLINK("#S.16.01.01!$A$1", "S.16.01.01")</f>
        <v>S.16.01.01</v>
      </c>
      <c r="M34" s="2274" t="s">
        <v>1469</v>
      </c>
      <c r="N34" s="2285" t="str">
        <f>HYPERLINK("#S.16.01.01!$A$1", "S.16.01.01")</f>
        <v>S.16.01.01</v>
      </c>
      <c r="O34" s="2274" t="s">
        <v>1469</v>
      </c>
      <c r="P34" s="357" t="s">
        <v>1469</v>
      </c>
      <c r="Q34" s="358" t="s">
        <v>1469</v>
      </c>
      <c r="R34" s="346" t="s">
        <v>1469</v>
      </c>
      <c r="S34" s="359" t="s">
        <v>1520</v>
      </c>
    </row>
    <row r="35" spans="1:19">
      <c r="A35" s="348" t="s">
        <v>1521</v>
      </c>
      <c r="B35" s="349" t="s">
        <v>1522</v>
      </c>
      <c r="C35" s="350" t="str">
        <f>HYPERLINK("#S.17.01.01!$A$1", "S.17.01.01")</f>
        <v>S.17.01.01</v>
      </c>
      <c r="D35" s="362" t="str">
        <f>HYPERLINK("#S.17.01.02!$A$1", "S.17.01.02")</f>
        <v>S.17.01.02</v>
      </c>
      <c r="E35" s="360" t="s">
        <v>1469</v>
      </c>
      <c r="F35" s="346" t="s">
        <v>1469</v>
      </c>
      <c r="G35" s="350" t="str">
        <f>HYPERLINK("#S.17.01.01!$A$1", "S.17.01.01")</f>
        <v>S.17.01.01</v>
      </c>
      <c r="H35" s="352" t="str">
        <f>HYPERLINK("#S.17.01.02!$A$1", "S.17.01.02")</f>
        <v>S.17.01.02</v>
      </c>
      <c r="I35" s="360" t="s">
        <v>1469</v>
      </c>
      <c r="J35" s="360" t="s">
        <v>1469</v>
      </c>
      <c r="K35" s="346" t="s">
        <v>1469</v>
      </c>
      <c r="L35" s="2301" t="str">
        <f>HYPERLINK("#S.17.01.01!$A$1", "S.17.01.01")</f>
        <v>S.17.01.01</v>
      </c>
      <c r="M35" s="2277" t="str">
        <f>HYPERLINK("#S.17.01.02!$A$1", "S.17.01.02")</f>
        <v>S.17.01.02</v>
      </c>
      <c r="N35" s="2276" t="str">
        <f>HYPERLINK("#S.17.01.01!$A$1", "S.17.01.01")</f>
        <v>S.17.01.01</v>
      </c>
      <c r="O35" s="2277" t="str">
        <f>HYPERLINK("#S.17.01.02!$A$1", "S.17.01.02")</f>
        <v>S.17.01.02</v>
      </c>
      <c r="P35" s="357" t="s">
        <v>1469</v>
      </c>
      <c r="Q35" s="350" t="str">
        <f>HYPERLINK("#S.17.01.02!$A$1", "S.17.01.02")</f>
        <v>S.17.01.02</v>
      </c>
      <c r="R35" s="346" t="s">
        <v>1469</v>
      </c>
      <c r="S35" s="359" t="s">
        <v>1523</v>
      </c>
    </row>
    <row r="36" spans="1:19">
      <c r="A36" s="1665" t="s">
        <v>6284</v>
      </c>
      <c r="B36" s="349" t="s">
        <v>1265</v>
      </c>
      <c r="C36" s="1529" t="str">
        <f>HYPERLINK("#S.17.03.01!$A$1", "S.17.03.01")</f>
        <v>S.17.03.01</v>
      </c>
      <c r="D36" s="360" t="s">
        <v>1469</v>
      </c>
      <c r="E36" s="360" t="s">
        <v>1469</v>
      </c>
      <c r="F36" s="346" t="s">
        <v>1469</v>
      </c>
      <c r="G36" s="1529" t="str">
        <f>HYPERLINK("#S.17.03.01!$A$1", "S.17.03.01")</f>
        <v>S.17.03.01</v>
      </c>
      <c r="H36" s="346" t="s">
        <v>1469</v>
      </c>
      <c r="I36" s="360" t="s">
        <v>1469</v>
      </c>
      <c r="J36" s="360" t="s">
        <v>1469</v>
      </c>
      <c r="K36" s="346" t="s">
        <v>1469</v>
      </c>
      <c r="L36" s="2305" t="str">
        <f>HYPERLINK("#S.17.03.01!$A$1", "S.17.03.01")</f>
        <v>S.17.03.01</v>
      </c>
      <c r="M36" s="2274" t="s">
        <v>1469</v>
      </c>
      <c r="N36" s="2306" t="str">
        <f>HYPERLINK("#S.17.03.01!$A$1", "S.17.03.01")</f>
        <v>S.17.03.01</v>
      </c>
      <c r="O36" s="2274" t="s">
        <v>1469</v>
      </c>
      <c r="P36" s="357" t="s">
        <v>1469</v>
      </c>
      <c r="Q36" s="358" t="s">
        <v>1469</v>
      </c>
      <c r="R36" s="346" t="s">
        <v>1469</v>
      </c>
      <c r="S36" s="1560" t="s">
        <v>6280</v>
      </c>
    </row>
    <row r="37" spans="1:19">
      <c r="A37" s="348" t="s">
        <v>1524</v>
      </c>
      <c r="B37" s="349" t="s">
        <v>1525</v>
      </c>
      <c r="C37" s="350" t="str">
        <f>HYPERLINK("#S.18.01.01!$A$1", "S.18.01.01")</f>
        <v>S.18.01.01</v>
      </c>
      <c r="D37" s="360" t="s">
        <v>1469</v>
      </c>
      <c r="E37" s="360" t="s">
        <v>1469</v>
      </c>
      <c r="F37" s="346" t="s">
        <v>1469</v>
      </c>
      <c r="G37" s="350" t="str">
        <f>HYPERLINK("#S.18.01.01!$A$1", "S.18.01.01")</f>
        <v>S.18.01.01</v>
      </c>
      <c r="H37" s="346" t="s">
        <v>1469</v>
      </c>
      <c r="I37" s="360" t="s">
        <v>1469</v>
      </c>
      <c r="J37" s="360" t="s">
        <v>1469</v>
      </c>
      <c r="K37" s="346" t="s">
        <v>1469</v>
      </c>
      <c r="L37" s="2301" t="str">
        <f>HYPERLINK("#S.18.01.01!$A$1", "S.18.01.01")</f>
        <v>S.18.01.01</v>
      </c>
      <c r="M37" s="2274" t="s">
        <v>1469</v>
      </c>
      <c r="N37" s="2276" t="str">
        <f>HYPERLINK("#S.18.01.01!$A$1", "S.18.01.01")</f>
        <v>S.18.01.01</v>
      </c>
      <c r="O37" s="2274" t="s">
        <v>1469</v>
      </c>
      <c r="P37" s="357" t="s">
        <v>1469</v>
      </c>
      <c r="Q37" s="358" t="s">
        <v>1469</v>
      </c>
      <c r="R37" s="346" t="s">
        <v>1469</v>
      </c>
      <c r="S37" s="359" t="s">
        <v>1526</v>
      </c>
    </row>
    <row r="38" spans="1:19">
      <c r="A38" s="348" t="s">
        <v>1527</v>
      </c>
      <c r="B38" s="349" t="s">
        <v>1528</v>
      </c>
      <c r="C38" s="358" t="str">
        <f>HYPERLINK("#S.19.01.01!$A$1", "S.19.01.01")</f>
        <v>S.19.01.01</v>
      </c>
      <c r="D38" s="360" t="s">
        <v>1469</v>
      </c>
      <c r="E38" s="360" t="s">
        <v>1469</v>
      </c>
      <c r="F38" s="346" t="s">
        <v>1469</v>
      </c>
      <c r="G38" s="358" t="str">
        <f>HYPERLINK("#S.19.01.01!$A$1", "S.19.01.01")</f>
        <v>S.19.01.01</v>
      </c>
      <c r="H38" s="346" t="s">
        <v>1469</v>
      </c>
      <c r="I38" s="360" t="s">
        <v>1469</v>
      </c>
      <c r="J38" s="360" t="s">
        <v>1469</v>
      </c>
      <c r="K38" s="346" t="s">
        <v>1469</v>
      </c>
      <c r="L38" s="2273" t="str">
        <f>HYPERLINK("#S.19.01.01!$A$1", "S.19.01.01")</f>
        <v>S.19.01.01</v>
      </c>
      <c r="M38" s="2274" t="s">
        <v>1469</v>
      </c>
      <c r="N38" s="2285" t="str">
        <f>HYPERLINK("#S.19.01.01!$A$1", "S.19.01.01")</f>
        <v>S.19.01.01</v>
      </c>
      <c r="O38" s="2274" t="s">
        <v>1469</v>
      </c>
      <c r="P38" s="357" t="s">
        <v>1469</v>
      </c>
      <c r="Q38" s="358" t="str">
        <f>HYPERLINK("#S.19.01.21!$A$1", "S.19.01.21")</f>
        <v>S.19.01.21</v>
      </c>
      <c r="R38" s="346" t="s">
        <v>1469</v>
      </c>
      <c r="S38" s="359" t="s">
        <v>1529</v>
      </c>
    </row>
    <row r="39" spans="1:19">
      <c r="A39" s="348" t="s">
        <v>1530</v>
      </c>
      <c r="B39" s="349" t="s">
        <v>1531</v>
      </c>
      <c r="C39" s="358" t="str">
        <f>HYPERLINK("#S.20.01.01!$A$1", "S.20.01.01")</f>
        <v>S.20.01.01</v>
      </c>
      <c r="D39" s="360" t="s">
        <v>1469</v>
      </c>
      <c r="E39" s="360" t="s">
        <v>1469</v>
      </c>
      <c r="F39" s="346" t="s">
        <v>1469</v>
      </c>
      <c r="G39" s="358" t="str">
        <f>HYPERLINK("#S.20.01.01!$A$1", "S.20.01.01")</f>
        <v>S.20.01.01</v>
      </c>
      <c r="H39" s="346" t="s">
        <v>1469</v>
      </c>
      <c r="I39" s="360" t="s">
        <v>1469</v>
      </c>
      <c r="J39" s="360" t="s">
        <v>1469</v>
      </c>
      <c r="K39" s="346" t="s">
        <v>1469</v>
      </c>
      <c r="L39" s="2273" t="str">
        <f>HYPERLINK("#S.20.01.01!$A$1", "S.20.01.01")</f>
        <v>S.20.01.01</v>
      </c>
      <c r="M39" s="2274" t="s">
        <v>1469</v>
      </c>
      <c r="N39" s="2285" t="str">
        <f>HYPERLINK("#S.20.01.01!$A$1", "S.20.01.01")</f>
        <v>S.20.01.01</v>
      </c>
      <c r="O39" s="2274" t="s">
        <v>1469</v>
      </c>
      <c r="P39" s="357" t="s">
        <v>1469</v>
      </c>
      <c r="Q39" s="358" t="s">
        <v>1469</v>
      </c>
      <c r="R39" s="346" t="s">
        <v>1469</v>
      </c>
      <c r="S39" s="359" t="s">
        <v>1532</v>
      </c>
    </row>
    <row r="40" spans="1:19">
      <c r="A40" s="348" t="s">
        <v>1533</v>
      </c>
      <c r="B40" s="349" t="s">
        <v>1534</v>
      </c>
      <c r="C40" s="358" t="str">
        <f>HYPERLINK("#S.21.01.01!$A$1", "S.21.01.01")</f>
        <v>S.21.01.01</v>
      </c>
      <c r="D40" s="360" t="s">
        <v>1469</v>
      </c>
      <c r="E40" s="360" t="s">
        <v>1469</v>
      </c>
      <c r="F40" s="346" t="s">
        <v>1469</v>
      </c>
      <c r="G40" s="358" t="str">
        <f>HYPERLINK("#S.21.01.01!$A$1", "S.21.01.01")</f>
        <v>S.21.01.01</v>
      </c>
      <c r="H40" s="346" t="s">
        <v>1469</v>
      </c>
      <c r="I40" s="360" t="s">
        <v>1469</v>
      </c>
      <c r="J40" s="360" t="s">
        <v>1469</v>
      </c>
      <c r="K40" s="346" t="s">
        <v>1469</v>
      </c>
      <c r="L40" s="2273" t="str">
        <f>HYPERLINK("#S.21.01.01!$A$1", "S.21.01.01")</f>
        <v>S.21.01.01</v>
      </c>
      <c r="M40" s="2274" t="s">
        <v>1469</v>
      </c>
      <c r="N40" s="2285" t="str">
        <f>HYPERLINK("#S.21.01.01!$A$1", "S.21.01.01")</f>
        <v>S.21.01.01</v>
      </c>
      <c r="O40" s="2274" t="s">
        <v>1469</v>
      </c>
      <c r="P40" s="357" t="s">
        <v>1469</v>
      </c>
      <c r="Q40" s="358" t="s">
        <v>1469</v>
      </c>
      <c r="R40" s="346" t="s">
        <v>1469</v>
      </c>
      <c r="S40" s="359" t="s">
        <v>1535</v>
      </c>
    </row>
    <row r="41" spans="1:19">
      <c r="A41" s="348" t="s">
        <v>1536</v>
      </c>
      <c r="B41" s="349" t="s">
        <v>1537</v>
      </c>
      <c r="C41" s="358" t="str">
        <f>HYPERLINK("#S.21.02.01!$A$1", "S.21.02.01")</f>
        <v>S.21.02.01</v>
      </c>
      <c r="D41" s="360" t="s">
        <v>1469</v>
      </c>
      <c r="E41" s="360" t="s">
        <v>1469</v>
      </c>
      <c r="F41" s="346" t="s">
        <v>1469</v>
      </c>
      <c r="G41" s="358" t="str">
        <f>HYPERLINK("#S.21.02.01!$A$1", "S.21.02.01")</f>
        <v>S.21.02.01</v>
      </c>
      <c r="H41" s="346" t="s">
        <v>1469</v>
      </c>
      <c r="I41" s="360" t="s">
        <v>1469</v>
      </c>
      <c r="J41" s="360" t="s">
        <v>1469</v>
      </c>
      <c r="K41" s="346" t="s">
        <v>1469</v>
      </c>
      <c r="L41" s="2273" t="str">
        <f>HYPERLINK("#S.21.02.01!$A$1", "S.21.02.01")</f>
        <v>S.21.02.01</v>
      </c>
      <c r="M41" s="2274" t="s">
        <v>1469</v>
      </c>
      <c r="N41" s="2285" t="str">
        <f>HYPERLINK("#S.21.02.01!$A$1", "S.21.02.01")</f>
        <v>S.21.02.01</v>
      </c>
      <c r="O41" s="2274" t="s">
        <v>1469</v>
      </c>
      <c r="P41" s="357" t="s">
        <v>1469</v>
      </c>
      <c r="Q41" s="358" t="s">
        <v>1469</v>
      </c>
      <c r="R41" s="346" t="s">
        <v>1469</v>
      </c>
      <c r="S41" s="359" t="s">
        <v>1538</v>
      </c>
    </row>
    <row r="42" spans="1:19">
      <c r="A42" s="348" t="s">
        <v>1539</v>
      </c>
      <c r="B42" s="349" t="s">
        <v>1540</v>
      </c>
      <c r="C42" s="358" t="str">
        <f>HYPERLINK("#S.21.03.01!$A$1", "S.21.03.01")</f>
        <v>S.21.03.01</v>
      </c>
      <c r="D42" s="360" t="s">
        <v>1469</v>
      </c>
      <c r="E42" s="360" t="s">
        <v>1469</v>
      </c>
      <c r="F42" s="346" t="s">
        <v>1469</v>
      </c>
      <c r="G42" s="358" t="str">
        <f>HYPERLINK("#S.21.03.01!$A$1", "S.21.03.01")</f>
        <v>S.21.03.01</v>
      </c>
      <c r="H42" s="346" t="s">
        <v>1469</v>
      </c>
      <c r="I42" s="360" t="s">
        <v>1469</v>
      </c>
      <c r="J42" s="360" t="s">
        <v>1469</v>
      </c>
      <c r="K42" s="346" t="s">
        <v>1469</v>
      </c>
      <c r="L42" s="2273" t="str">
        <f>HYPERLINK("#S.21.03.01!$A$1", "S.21.03.01")</f>
        <v>S.21.03.01</v>
      </c>
      <c r="M42" s="2274" t="s">
        <v>1469</v>
      </c>
      <c r="N42" s="2285" t="str">
        <f>HYPERLINK("#S.21.03.01!$A$1", "S.21.03.01")</f>
        <v>S.21.03.01</v>
      </c>
      <c r="O42" s="2274" t="s">
        <v>1469</v>
      </c>
      <c r="P42" s="357" t="s">
        <v>1469</v>
      </c>
      <c r="Q42" s="358" t="s">
        <v>1469</v>
      </c>
      <c r="R42" s="346" t="s">
        <v>1469</v>
      </c>
      <c r="S42" s="359" t="s">
        <v>1541</v>
      </c>
    </row>
    <row r="43" spans="1:19">
      <c r="A43" s="348" t="s">
        <v>1542</v>
      </c>
      <c r="B43" s="1648" t="s">
        <v>6292</v>
      </c>
      <c r="C43" s="350" t="str">
        <f>HYPERLINK("#S.22.01.01!$A$1", "S.22.01.01")</f>
        <v>S.22.01.01</v>
      </c>
      <c r="D43" s="360" t="s">
        <v>1469</v>
      </c>
      <c r="E43" s="362" t="str">
        <f>HYPERLINK("#S.22.01.04!$A$1", "S.22.01.04")</f>
        <v>S.22.01.04</v>
      </c>
      <c r="F43" s="346" t="s">
        <v>1469</v>
      </c>
      <c r="G43" s="350" t="str">
        <f>HYPERLINK("#S.22.01.01!$A$1", "S.22.01.01")</f>
        <v>S.22.01.01</v>
      </c>
      <c r="H43" s="346" t="s">
        <v>1469</v>
      </c>
      <c r="I43" s="360" t="s">
        <v>1469</v>
      </c>
      <c r="J43" s="360" t="s">
        <v>1469</v>
      </c>
      <c r="K43" s="346" t="s">
        <v>1469</v>
      </c>
      <c r="L43" s="2301" t="str">
        <f>HYPERLINK("#S.22.01.01!$A$1", "S.22.01.01")</f>
        <v>S.22.01.01</v>
      </c>
      <c r="M43" s="2274" t="s">
        <v>1469</v>
      </c>
      <c r="N43" s="2276" t="str">
        <f>HYPERLINK("#S.22.01.01!$A$1", "S.22.01.01")</f>
        <v>S.22.01.01</v>
      </c>
      <c r="O43" s="2274" t="s">
        <v>1469</v>
      </c>
      <c r="P43" s="357" t="s">
        <v>1469</v>
      </c>
      <c r="Q43" s="353" t="str">
        <f>HYPERLINK("#S.22.01.21!$A$1", "S.22.01.21")</f>
        <v>S.22.01.21</v>
      </c>
      <c r="R43" s="352" t="str">
        <f>HYPERLINK("#S.22.01.22!$A$1", "S.22.01.22")</f>
        <v>S.22.01.22</v>
      </c>
      <c r="S43" s="359" t="s">
        <v>1544</v>
      </c>
    </row>
    <row r="44" spans="1:19">
      <c r="A44" s="348" t="s">
        <v>1545</v>
      </c>
      <c r="B44" s="349" t="s">
        <v>1546</v>
      </c>
      <c r="C44" s="350" t="str">
        <f>HYPERLINK("#S.22.04.01!$A$1", "S.22.04.01")</f>
        <v>S.22.04.01</v>
      </c>
      <c r="D44" s="360" t="s">
        <v>1469</v>
      </c>
      <c r="E44" s="360" t="s">
        <v>1469</v>
      </c>
      <c r="F44" s="346" t="s">
        <v>1469</v>
      </c>
      <c r="G44" s="350" t="str">
        <f>HYPERLINK("#S.22.04.01!$A$1", "S.22.04.01")</f>
        <v>S.22.04.01</v>
      </c>
      <c r="H44" s="346" t="s">
        <v>1469</v>
      </c>
      <c r="I44" s="360" t="s">
        <v>1469</v>
      </c>
      <c r="J44" s="360" t="s">
        <v>1469</v>
      </c>
      <c r="K44" s="346" t="s">
        <v>1469</v>
      </c>
      <c r="L44" s="2301" t="str">
        <f>HYPERLINK("#S.22.04.01!$A$1", "S.22.04.01")</f>
        <v>S.22.04.01</v>
      </c>
      <c r="M44" s="2274" t="s">
        <v>1469</v>
      </c>
      <c r="N44" s="2276" t="str">
        <f>HYPERLINK("#S.22.04.01!$A$1", "S.22.04.01")</f>
        <v>S.22.04.01</v>
      </c>
      <c r="O44" s="2274" t="s">
        <v>1469</v>
      </c>
      <c r="P44" s="357" t="s">
        <v>1469</v>
      </c>
      <c r="Q44" s="358" t="s">
        <v>1469</v>
      </c>
      <c r="R44" s="346" t="s">
        <v>1469</v>
      </c>
      <c r="S44" s="359" t="s">
        <v>1547</v>
      </c>
    </row>
    <row r="45" spans="1:19">
      <c r="A45" s="348" t="s">
        <v>1548</v>
      </c>
      <c r="B45" s="349" t="s">
        <v>1549</v>
      </c>
      <c r="C45" s="350" t="str">
        <f>HYPERLINK("#S.22.05.01!$A$1", "S.22.05.01")</f>
        <v>S.22.05.01</v>
      </c>
      <c r="D45" s="360" t="s">
        <v>1469</v>
      </c>
      <c r="E45" s="360" t="s">
        <v>1469</v>
      </c>
      <c r="F45" s="346" t="s">
        <v>1469</v>
      </c>
      <c r="G45" s="350" t="str">
        <f>HYPERLINK("#S.22.05.01!$A$1", "S.22.05.01")</f>
        <v>S.22.05.01</v>
      </c>
      <c r="H45" s="346" t="s">
        <v>1469</v>
      </c>
      <c r="I45" s="360" t="s">
        <v>1469</v>
      </c>
      <c r="J45" s="360" t="s">
        <v>1469</v>
      </c>
      <c r="K45" s="346" t="s">
        <v>1469</v>
      </c>
      <c r="L45" s="2301" t="str">
        <f>HYPERLINK("#S.22.05.01!$A$1", "S.22.05.01")</f>
        <v>S.22.05.01</v>
      </c>
      <c r="M45" s="2274" t="s">
        <v>1469</v>
      </c>
      <c r="N45" s="2276" t="str">
        <f>HYPERLINK("#S.22.05.01!$A$1", "S.22.05.01")</f>
        <v>S.22.05.01</v>
      </c>
      <c r="O45" s="2274" t="s">
        <v>1469</v>
      </c>
      <c r="P45" s="357" t="s">
        <v>1469</v>
      </c>
      <c r="Q45" s="358" t="s">
        <v>1469</v>
      </c>
      <c r="R45" s="346" t="s">
        <v>1469</v>
      </c>
      <c r="S45" s="359" t="s">
        <v>1550</v>
      </c>
    </row>
    <row r="46" spans="1:19">
      <c r="A46" s="348" t="s">
        <v>1551</v>
      </c>
      <c r="B46" s="330" t="s">
        <v>1552</v>
      </c>
      <c r="C46" s="358" t="str">
        <f>HYPERLINK("#S.22.06.01!$A$1", "S.22.06.01")</f>
        <v>S.22.06.01</v>
      </c>
      <c r="D46" s="360" t="s">
        <v>1469</v>
      </c>
      <c r="E46" s="360" t="s">
        <v>1469</v>
      </c>
      <c r="F46" s="346" t="s">
        <v>1469</v>
      </c>
      <c r="G46" s="358" t="str">
        <f>HYPERLINK("#S.22.06.01!$A$1", "S.22.06.01")</f>
        <v>S.22.06.01</v>
      </c>
      <c r="H46" s="346" t="s">
        <v>1469</v>
      </c>
      <c r="I46" s="360" t="s">
        <v>1469</v>
      </c>
      <c r="J46" s="360" t="s">
        <v>1469</v>
      </c>
      <c r="K46" s="346" t="s">
        <v>1469</v>
      </c>
      <c r="L46" s="2274" t="str">
        <f>HYPERLINK("#S.22.06.01!$A$1", "S.22.06.01")</f>
        <v>S.22.06.01</v>
      </c>
      <c r="M46" s="2274" t="s">
        <v>1469</v>
      </c>
      <c r="N46" s="2274" t="str">
        <f>HYPERLINK("#S.22.06.01!$A$1", "S.22.06.01")</f>
        <v>S.22.06.01</v>
      </c>
      <c r="O46" s="2274" t="s">
        <v>1469</v>
      </c>
      <c r="P46" s="357" t="s">
        <v>1469</v>
      </c>
      <c r="Q46" s="358" t="s">
        <v>1469</v>
      </c>
      <c r="R46" s="346" t="s">
        <v>1469</v>
      </c>
      <c r="S46" s="359" t="s">
        <v>1553</v>
      </c>
    </row>
    <row r="47" spans="1:19" ht="28.8">
      <c r="A47" s="348" t="s">
        <v>1554</v>
      </c>
      <c r="B47" s="330" t="s">
        <v>1555</v>
      </c>
      <c r="C47" s="353" t="str">
        <f>HYPERLINK("#S.23.01.01!$A$1", "S.23.01.01")</f>
        <v>S.23.01.01</v>
      </c>
      <c r="D47" s="1528" t="str">
        <f>HYPERLINK("#S.23.01.02!$A$1", "S.23.01.02")</f>
        <v>S.23.01.02</v>
      </c>
      <c r="E47" s="362" t="str">
        <f>HYPERLINK("#S.23.01.04!$A$1", "S.23.01.04")</f>
        <v>S.23.01.04</v>
      </c>
      <c r="F47" s="521" t="str">
        <f>HYPERLINK("#S.23.01.05!$A$1", "S.23.01.05")</f>
        <v>S.23.01.05</v>
      </c>
      <c r="G47" s="353" t="str">
        <f>HYPERLINK("#S.23.01.07!$A$1", "S.23.01.07")</f>
        <v>S.23.01.07</v>
      </c>
      <c r="H47" s="521" t="str">
        <f>HYPERLINK("#S.23.01.08!$A$1", "S.23.01.08")</f>
        <v>S.23.01.08</v>
      </c>
      <c r="I47" s="363" t="s">
        <v>1469</v>
      </c>
      <c r="J47" s="363" t="str">
        <f>HYPERLINK("#S.23.01.13!$A$1", "S.23.01.13")</f>
        <v>S.23.01.13</v>
      </c>
      <c r="K47" s="346" t="s">
        <v>1469</v>
      </c>
      <c r="L47" s="2283" t="str">
        <f>HYPERLINK("#S.23.01.01!$A$1", "S.23.01.01")</f>
        <v>S.23.01.01</v>
      </c>
      <c r="M47" s="2307" t="str">
        <f>HYPERLINK("#S.23.01.08!$A$1", "S.23.01.08")</f>
        <v>S.23.01.08</v>
      </c>
      <c r="N47" s="2282" t="str">
        <f>HYPERLINK("#S.23.01.07!$A$1", "S.23.01.07")</f>
        <v>S.23.01.07</v>
      </c>
      <c r="O47" s="2307" t="str">
        <f>HYPERLINK("#S.23.01.08!$A$1", "S.23.01.08")</f>
        <v>S.23.01.08</v>
      </c>
      <c r="P47" s="364" t="s">
        <v>1469</v>
      </c>
      <c r="Q47" s="353" t="str">
        <f>HYPERLINK("#S.23.01.01!$A$1", "S.23.01.01")</f>
        <v>S.23.01.01</v>
      </c>
      <c r="R47" s="352" t="str">
        <f>HYPERLINK("#S.23.01.22!$A$1", "S.23.01.22")</f>
        <v>S.23.01.22</v>
      </c>
      <c r="S47" s="1550" t="s">
        <v>6490</v>
      </c>
    </row>
    <row r="48" spans="1:19">
      <c r="A48" s="348" t="s">
        <v>1556</v>
      </c>
      <c r="B48" s="349" t="s">
        <v>1331</v>
      </c>
      <c r="C48" s="350" t="str">
        <f>HYPERLINK("#S.23.02.01!$A$1", "S.23.02.01")</f>
        <v>S.23.02.01</v>
      </c>
      <c r="D48" s="363" t="s">
        <v>1469</v>
      </c>
      <c r="E48" s="363" t="str">
        <f>HYPERLINK("#S.23.02.04!$A$1", "S.23.02.04")</f>
        <v>S.23.02.04</v>
      </c>
      <c r="F48" s="354" t="s">
        <v>1469</v>
      </c>
      <c r="G48" s="353" t="s">
        <v>1469</v>
      </c>
      <c r="H48" s="354" t="s">
        <v>1469</v>
      </c>
      <c r="I48" s="363" t="s">
        <v>1469</v>
      </c>
      <c r="J48" s="363" t="s">
        <v>1469</v>
      </c>
      <c r="K48" s="346" t="s">
        <v>1469</v>
      </c>
      <c r="L48" s="2301" t="str">
        <f>HYPERLINK("#S.23.02.01!$A$1", "S.23.02.01")</f>
        <v>S.23.02.01</v>
      </c>
      <c r="M48" s="2283" t="s">
        <v>1469</v>
      </c>
      <c r="N48" s="2282" t="s">
        <v>1469</v>
      </c>
      <c r="O48" s="2283" t="s">
        <v>1469</v>
      </c>
      <c r="P48" s="364" t="s">
        <v>1469</v>
      </c>
      <c r="Q48" s="353" t="s">
        <v>1469</v>
      </c>
      <c r="R48" s="354" t="s">
        <v>1469</v>
      </c>
      <c r="S48" s="1550" t="s">
        <v>6152</v>
      </c>
    </row>
    <row r="49" spans="1:19">
      <c r="A49" s="348" t="s">
        <v>1557</v>
      </c>
      <c r="B49" s="349" t="s">
        <v>1558</v>
      </c>
      <c r="C49" s="353" t="str">
        <f>HYPERLINK("#S.23.03.01!$A$1", "S.23.03.01")</f>
        <v>S.23.03.01</v>
      </c>
      <c r="D49" s="363" t="s">
        <v>1469</v>
      </c>
      <c r="E49" s="363" t="str">
        <f>HYPERLINK("#S.23.03.04!$A$1", "S.23.03.04")</f>
        <v>S.23.03.04</v>
      </c>
      <c r="F49" s="354" t="s">
        <v>1469</v>
      </c>
      <c r="G49" s="353" t="str">
        <f>HYPERLINK("#S.23.03.07!$A$1", "S.23.03.07")</f>
        <v>S.23.03.07</v>
      </c>
      <c r="H49" s="354" t="s">
        <v>1469</v>
      </c>
      <c r="I49" s="363" t="s">
        <v>1469</v>
      </c>
      <c r="J49" s="363" t="s">
        <v>1469</v>
      </c>
      <c r="K49" s="346" t="s">
        <v>1469</v>
      </c>
      <c r="L49" s="2302" t="str">
        <f>HYPERLINK("#S.23.03.01!$A$1", "S.23.03.01")</f>
        <v>S.23.03.01</v>
      </c>
      <c r="M49" s="2283" t="s">
        <v>1469</v>
      </c>
      <c r="N49" s="2282" t="str">
        <f>HYPERLINK("#S.23.03.07!$A$1", "S.23.03.07")</f>
        <v>S.23.03.07</v>
      </c>
      <c r="O49" s="2283" t="s">
        <v>1469</v>
      </c>
      <c r="P49" s="364" t="s">
        <v>1469</v>
      </c>
      <c r="Q49" s="353" t="s">
        <v>1469</v>
      </c>
      <c r="R49" s="354" t="s">
        <v>1469</v>
      </c>
      <c r="S49" s="359" t="s">
        <v>1559</v>
      </c>
    </row>
    <row r="50" spans="1:19">
      <c r="A50" s="348" t="s">
        <v>1560</v>
      </c>
      <c r="B50" s="349" t="s">
        <v>1561</v>
      </c>
      <c r="C50" s="353" t="str">
        <f>HYPERLINK("#S.23.04.01!$A$1", "S.23.04.01")</f>
        <v>S.23.04.01</v>
      </c>
      <c r="D50" s="363" t="s">
        <v>1469</v>
      </c>
      <c r="E50" s="362" t="str">
        <f>HYPERLINK("#S.23.04.04!$A$1", "S.23.04.04")</f>
        <v>S.23.04.04</v>
      </c>
      <c r="F50" s="354" t="s">
        <v>1469</v>
      </c>
      <c r="G50" s="353" t="s">
        <v>1469</v>
      </c>
      <c r="H50" s="354" t="s">
        <v>1469</v>
      </c>
      <c r="I50" s="363" t="s">
        <v>1469</v>
      </c>
      <c r="J50" s="363" t="s">
        <v>1469</v>
      </c>
      <c r="K50" s="354" t="s">
        <v>1469</v>
      </c>
      <c r="L50" s="2302" t="str">
        <f>HYPERLINK("#S.23.04.01!$A$1", "S.23.04.01")</f>
        <v>S.23.04.01</v>
      </c>
      <c r="M50" s="2283" t="s">
        <v>1469</v>
      </c>
      <c r="N50" s="2282" t="s">
        <v>1469</v>
      </c>
      <c r="O50" s="2283" t="s">
        <v>1469</v>
      </c>
      <c r="P50" s="364" t="s">
        <v>1469</v>
      </c>
      <c r="Q50" s="353" t="s">
        <v>1469</v>
      </c>
      <c r="R50" s="354" t="s">
        <v>1469</v>
      </c>
      <c r="S50" s="359" t="s">
        <v>1562</v>
      </c>
    </row>
    <row r="51" spans="1:19">
      <c r="A51" s="348" t="s">
        <v>1563</v>
      </c>
      <c r="B51" s="349" t="s">
        <v>1564</v>
      </c>
      <c r="C51" s="353" t="str">
        <f>HYPERLINK("#S.24.01.01!$A$1", "S.24.01.01")</f>
        <v>S.24.01.01</v>
      </c>
      <c r="D51" s="363" t="s">
        <v>1469</v>
      </c>
      <c r="E51" s="363" t="s">
        <v>1469</v>
      </c>
      <c r="F51" s="354" t="s">
        <v>1469</v>
      </c>
      <c r="G51" s="353" t="str">
        <f>HYPERLINK("#S.24.01.01!$A$1", "S.24.01.01")</f>
        <v>S.24.01.01</v>
      </c>
      <c r="H51" s="354" t="s">
        <v>1469</v>
      </c>
      <c r="I51" s="363" t="s">
        <v>1469</v>
      </c>
      <c r="J51" s="363" t="s">
        <v>1469</v>
      </c>
      <c r="K51" s="354" t="s">
        <v>1469</v>
      </c>
      <c r="L51" s="2302" t="str">
        <f>HYPERLINK("#S.24.01.01!$A$1", "S.24.01.01")</f>
        <v>S.24.01.01</v>
      </c>
      <c r="M51" s="2283" t="s">
        <v>1469</v>
      </c>
      <c r="N51" s="2282" t="str">
        <f>HYPERLINK("#S.24.01.01!$A$1", "S.24.01.01")</f>
        <v>S.24.01.01</v>
      </c>
      <c r="O51" s="2283" t="s">
        <v>1469</v>
      </c>
      <c r="P51" s="364" t="s">
        <v>1469</v>
      </c>
      <c r="Q51" s="353" t="s">
        <v>1469</v>
      </c>
      <c r="R51" s="354" t="s">
        <v>1469</v>
      </c>
      <c r="S51" s="359" t="s">
        <v>1565</v>
      </c>
    </row>
    <row r="52" spans="1:19">
      <c r="A52" s="348" t="s">
        <v>1566</v>
      </c>
      <c r="B52" s="349" t="s">
        <v>1567</v>
      </c>
      <c r="C52" s="350" t="str">
        <f>HYPERLINK("#S.25.01.01!$A$1", "S.25.01.01")</f>
        <v>S.25.01.01</v>
      </c>
      <c r="D52" s="363" t="s">
        <v>1469</v>
      </c>
      <c r="E52" s="362" t="str">
        <f>HYPERLINK("#S.25.01.04!$A$1", "S.25.01.04")</f>
        <v>S.25.01.04</v>
      </c>
      <c r="F52" s="354" t="s">
        <v>1469</v>
      </c>
      <c r="G52" s="350" t="str">
        <f>HYPERLINK("#S.25.01.01!$A$1", "S.25.01.01")</f>
        <v>S.25.01.01</v>
      </c>
      <c r="H52" s="354" t="s">
        <v>1469</v>
      </c>
      <c r="I52" s="363" t="s">
        <v>1469</v>
      </c>
      <c r="J52" s="363" t="s">
        <v>1469</v>
      </c>
      <c r="K52" s="346" t="s">
        <v>1469</v>
      </c>
      <c r="L52" s="2301" t="str">
        <f>HYPERLINK("#S.25.01.01!$A$1", "S.25.01.01")</f>
        <v>S.25.01.01</v>
      </c>
      <c r="M52" s="2283" t="s">
        <v>1469</v>
      </c>
      <c r="N52" s="2276" t="str">
        <f>HYPERLINK("#S.25.01.01!$A$1", "S.25.01.01")</f>
        <v>S.25.01.01</v>
      </c>
      <c r="O52" s="2283" t="s">
        <v>1469</v>
      </c>
      <c r="P52" s="364" t="s">
        <v>1469</v>
      </c>
      <c r="Q52" s="350" t="str">
        <f>HYPERLINK("#S.25.01.21!$A$1", "S.25.01.21")</f>
        <v>S.25.01.21</v>
      </c>
      <c r="R52" s="352" t="str">
        <f>HYPERLINK("#S.25.01.22!$A$1", "S.25.01.22")</f>
        <v>S.25.01.22</v>
      </c>
      <c r="S52" s="359" t="s">
        <v>1568</v>
      </c>
    </row>
    <row r="53" spans="1:19">
      <c r="A53" s="348" t="s">
        <v>1569</v>
      </c>
      <c r="B53" s="349" t="s">
        <v>1570</v>
      </c>
      <c r="C53" s="353" t="s">
        <v>1469</v>
      </c>
      <c r="D53" s="363" t="s">
        <v>1469</v>
      </c>
      <c r="E53" s="363" t="s">
        <v>1469</v>
      </c>
      <c r="F53" s="354" t="s">
        <v>1469</v>
      </c>
      <c r="G53" s="353" t="s">
        <v>1469</v>
      </c>
      <c r="H53" s="354" t="s">
        <v>1469</v>
      </c>
      <c r="I53" s="363" t="str">
        <f>HYPERLINK("#S.25.04.11!$A$1", "S.25.04.11")</f>
        <v>S.25.04.11</v>
      </c>
      <c r="J53" s="363" t="str">
        <f>HYPERLINK("#S.25.04.13!$A$1", "S.25.04.13")</f>
        <v>S.25.04.13</v>
      </c>
      <c r="K53" s="360" t="str">
        <f>HYPERLINK("#S.25.04.11!$A$1", "S.25.04.11")</f>
        <v>S.25.04.11</v>
      </c>
      <c r="L53" s="2302" t="s">
        <v>1469</v>
      </c>
      <c r="M53" s="2283" t="s">
        <v>1469</v>
      </c>
      <c r="N53" s="2282" t="s">
        <v>1469</v>
      </c>
      <c r="O53" s="2283" t="s">
        <v>1469</v>
      </c>
      <c r="P53" s="364" t="s">
        <v>1469</v>
      </c>
      <c r="Q53" s="353" t="s">
        <v>1469</v>
      </c>
      <c r="R53" s="354" t="s">
        <v>1469</v>
      </c>
      <c r="S53" s="359" t="s">
        <v>1571</v>
      </c>
    </row>
    <row r="54" spans="1:19">
      <c r="A54" s="1585" t="s">
        <v>5864</v>
      </c>
      <c r="B54" s="1586" t="s">
        <v>5904</v>
      </c>
      <c r="C54" s="466" t="str">
        <f>HYPERLINK("#S.25.05.01!$A$1", "S.25.05.01")</f>
        <v>S.25.05.01</v>
      </c>
      <c r="D54" s="363" t="s">
        <v>1469</v>
      </c>
      <c r="E54" s="1528" t="str">
        <f>HYPERLINK("#S.25.05.04!$A$1", "S.25.05.04")</f>
        <v>S.25.05.04</v>
      </c>
      <c r="F54" s="354" t="s">
        <v>1469</v>
      </c>
      <c r="G54" s="466" t="str">
        <f>HYPERLINK("#S.25.05.01!$A$1", "S.25.05.01")</f>
        <v>S.25.05.01</v>
      </c>
      <c r="H54" s="354" t="s">
        <v>1469</v>
      </c>
      <c r="I54" s="363" t="s">
        <v>1469</v>
      </c>
      <c r="J54" s="363" t="s">
        <v>1469</v>
      </c>
      <c r="K54" s="346" t="s">
        <v>1469</v>
      </c>
      <c r="L54" s="2303" t="str">
        <f>HYPERLINK("#S.25.05.01!$A$1", "S.25.05.01")</f>
        <v>S.25.05.01</v>
      </c>
      <c r="M54" s="2283" t="s">
        <v>1469</v>
      </c>
      <c r="N54" s="2304" t="str">
        <f>HYPERLINK("#S.25.05.01!$A$1", "S.25.05.01")</f>
        <v>S.25.05.01</v>
      </c>
      <c r="O54" s="2283" t="s">
        <v>1469</v>
      </c>
      <c r="P54" s="364" t="s">
        <v>1469</v>
      </c>
      <c r="Q54" s="466" t="str">
        <f>HYPERLINK("#S.25.05.21!$A$1", "S.25.05.21")</f>
        <v>S.25.05.21</v>
      </c>
      <c r="R54" s="521" t="str">
        <f>HYPERLINK("#S.25.05.22!$A$1", "S.25.05.22")</f>
        <v>S.25.05.22</v>
      </c>
      <c r="S54" s="1587" t="s">
        <v>6087</v>
      </c>
    </row>
    <row r="55" spans="1:19">
      <c r="A55" s="348" t="s">
        <v>1572</v>
      </c>
      <c r="B55" s="349" t="s">
        <v>1573</v>
      </c>
      <c r="C55" s="350" t="str">
        <f>HYPERLINK("#S.26.01.01!$A$1", "S.26.01.01")</f>
        <v>S.26.01.01</v>
      </c>
      <c r="D55" s="363" t="s">
        <v>1469</v>
      </c>
      <c r="E55" s="362" t="str">
        <f>HYPERLINK("#S.26.01.04!$A$1", "S.26.01.04")</f>
        <v>S.26.01.04</v>
      </c>
      <c r="F55" s="354" t="s">
        <v>1469</v>
      </c>
      <c r="G55" s="350" t="str">
        <f>HYPERLINK("#S.26.01.01!$A$1", "S.26.01.01")</f>
        <v>S.26.01.01</v>
      </c>
      <c r="H55" s="354" t="s">
        <v>1469</v>
      </c>
      <c r="I55" s="363" t="s">
        <v>1469</v>
      </c>
      <c r="J55" s="363" t="s">
        <v>1469</v>
      </c>
      <c r="K55" s="346" t="s">
        <v>1469</v>
      </c>
      <c r="L55" s="2301" t="str">
        <f>HYPERLINK("#S.26.01.01!$A$1", "S.26.01.01")</f>
        <v>S.26.01.01</v>
      </c>
      <c r="M55" s="2283" t="s">
        <v>1469</v>
      </c>
      <c r="N55" s="2276" t="str">
        <f>HYPERLINK("#S.26.01.01!$A$1", "S.26.01.01")</f>
        <v>S.26.01.01</v>
      </c>
      <c r="O55" s="2283" t="s">
        <v>1469</v>
      </c>
      <c r="P55" s="364" t="s">
        <v>1469</v>
      </c>
      <c r="Q55" s="353" t="s">
        <v>1469</v>
      </c>
      <c r="R55" s="354" t="s">
        <v>1469</v>
      </c>
      <c r="S55" s="359" t="s">
        <v>1574</v>
      </c>
    </row>
    <row r="56" spans="1:19">
      <c r="A56" s="348" t="s">
        <v>1575</v>
      </c>
      <c r="B56" s="349" t="s">
        <v>1576</v>
      </c>
      <c r="C56" s="353" t="str">
        <f>HYPERLINK("#S.26.02.01!$A$1", "S.26.02.01")</f>
        <v>S.26.02.01</v>
      </c>
      <c r="D56" s="363" t="s">
        <v>1469</v>
      </c>
      <c r="E56" s="363" t="str">
        <f>HYPERLINK("#S.26.02.04!$A$1", "S.26.02.04")</f>
        <v>S.26.02.04</v>
      </c>
      <c r="F56" s="354" t="s">
        <v>1469</v>
      </c>
      <c r="G56" s="353" t="str">
        <f>HYPERLINK("#S.26.02.01!$A$1", "S.26.02.01")</f>
        <v>S.26.02.01</v>
      </c>
      <c r="H56" s="354" t="s">
        <v>1469</v>
      </c>
      <c r="I56" s="363" t="s">
        <v>1469</v>
      </c>
      <c r="J56" s="363" t="s">
        <v>1469</v>
      </c>
      <c r="K56" s="346" t="s">
        <v>1469</v>
      </c>
      <c r="L56" s="2302" t="str">
        <f>HYPERLINK("#S.26.02.01!$A$1", "S.26.02.01")</f>
        <v>S.26.02.01</v>
      </c>
      <c r="M56" s="2283" t="s">
        <v>1469</v>
      </c>
      <c r="N56" s="2282" t="str">
        <f>HYPERLINK("#S.26.02.01!$A$1", "S.26.02.01")</f>
        <v>S.26.02.01</v>
      </c>
      <c r="O56" s="2283" t="s">
        <v>1469</v>
      </c>
      <c r="P56" s="364" t="s">
        <v>1469</v>
      </c>
      <c r="Q56" s="353" t="s">
        <v>1469</v>
      </c>
      <c r="R56" s="354" t="s">
        <v>1469</v>
      </c>
      <c r="S56" s="359" t="s">
        <v>1577</v>
      </c>
    </row>
    <row r="57" spans="1:19">
      <c r="A57" s="348" t="s">
        <v>1578</v>
      </c>
      <c r="B57" s="349" t="s">
        <v>1579</v>
      </c>
      <c r="C57" s="353" t="str">
        <f>HYPERLINK("#S.26.03.01!$A$1", "S.26.03.01")</f>
        <v>S.26.03.01</v>
      </c>
      <c r="D57" s="363" t="s">
        <v>1469</v>
      </c>
      <c r="E57" s="363" t="str">
        <f>HYPERLINK("#S.26.03.04!$A$1", "S.26.03.04")</f>
        <v>S.26.03.04</v>
      </c>
      <c r="F57" s="354" t="s">
        <v>1469</v>
      </c>
      <c r="G57" s="353" t="str">
        <f>HYPERLINK("#S.26.03.01!$A$1", "S.26.03.01")</f>
        <v>S.26.03.01</v>
      </c>
      <c r="H57" s="354" t="s">
        <v>1469</v>
      </c>
      <c r="I57" s="363" t="s">
        <v>1469</v>
      </c>
      <c r="J57" s="363" t="s">
        <v>1469</v>
      </c>
      <c r="K57" s="346" t="s">
        <v>1469</v>
      </c>
      <c r="L57" s="2302" t="str">
        <f>HYPERLINK("#S.26.03.01!$A$1", "S.26.03.01")</f>
        <v>S.26.03.01</v>
      </c>
      <c r="M57" s="2283" t="s">
        <v>1469</v>
      </c>
      <c r="N57" s="2282" t="str">
        <f>HYPERLINK("#S.26.03.01!$A$1", "S.26.03.01")</f>
        <v>S.26.03.01</v>
      </c>
      <c r="O57" s="2283" t="s">
        <v>1469</v>
      </c>
      <c r="P57" s="364" t="s">
        <v>1469</v>
      </c>
      <c r="Q57" s="353" t="s">
        <v>1469</v>
      </c>
      <c r="R57" s="354" t="s">
        <v>1469</v>
      </c>
      <c r="S57" s="359" t="s">
        <v>1580</v>
      </c>
    </row>
    <row r="58" spans="1:19">
      <c r="A58" s="348" t="s">
        <v>1581</v>
      </c>
      <c r="B58" s="349" t="s">
        <v>1582</v>
      </c>
      <c r="C58" s="353" t="str">
        <f>HYPERLINK("#S.26.04.01!$A$1", "S.26.04.01")</f>
        <v>S.26.04.01</v>
      </c>
      <c r="D58" s="363" t="s">
        <v>1469</v>
      </c>
      <c r="E58" s="363" t="str">
        <f>HYPERLINK("#S.26.04.04!$A$1", "S.26.04.04")</f>
        <v>S.26.04.04</v>
      </c>
      <c r="F58" s="354" t="s">
        <v>1469</v>
      </c>
      <c r="G58" s="353" t="str">
        <f>HYPERLINK("#S.26.04.01!$A$1", "S.26.04.01")</f>
        <v>S.26.04.01</v>
      </c>
      <c r="H58" s="354" t="s">
        <v>1469</v>
      </c>
      <c r="I58" s="363" t="s">
        <v>1469</v>
      </c>
      <c r="J58" s="363" t="s">
        <v>1469</v>
      </c>
      <c r="K58" s="346" t="s">
        <v>1469</v>
      </c>
      <c r="L58" s="2302" t="str">
        <f>HYPERLINK("#S.26.04.01!$A$1", "S.26.04.01")</f>
        <v>S.26.04.01</v>
      </c>
      <c r="M58" s="2283" t="s">
        <v>1469</v>
      </c>
      <c r="N58" s="2282" t="str">
        <f>HYPERLINK("#S.26.04.01!$A$1", "S.26.04.01")</f>
        <v>S.26.04.01</v>
      </c>
      <c r="O58" s="2283" t="s">
        <v>1469</v>
      </c>
      <c r="P58" s="364" t="s">
        <v>1469</v>
      </c>
      <c r="Q58" s="353" t="s">
        <v>1469</v>
      </c>
      <c r="R58" s="354" t="s">
        <v>1469</v>
      </c>
      <c r="S58" s="359" t="s">
        <v>1583</v>
      </c>
    </row>
    <row r="59" spans="1:19">
      <c r="A59" s="348" t="s">
        <v>1584</v>
      </c>
      <c r="B59" s="349" t="s">
        <v>1585</v>
      </c>
      <c r="C59" s="353" t="str">
        <f>HYPERLINK("#S.26.05.01!$A$1", "S.26.05.01")</f>
        <v>S.26.05.01</v>
      </c>
      <c r="D59" s="363" t="s">
        <v>1469</v>
      </c>
      <c r="E59" s="363" t="str">
        <f>HYPERLINK("#S.26.05.04!$A$1", "S.26.05.04")</f>
        <v>S.26.05.04</v>
      </c>
      <c r="F59" s="354" t="s">
        <v>1469</v>
      </c>
      <c r="G59" s="353" t="str">
        <f>HYPERLINK("#S.26.05.01!$A$1", "S.26.05.01")</f>
        <v>S.26.05.01</v>
      </c>
      <c r="H59" s="354" t="s">
        <v>1469</v>
      </c>
      <c r="I59" s="363" t="s">
        <v>1469</v>
      </c>
      <c r="J59" s="363" t="s">
        <v>1469</v>
      </c>
      <c r="K59" s="346" t="s">
        <v>1469</v>
      </c>
      <c r="L59" s="2302" t="str">
        <f>HYPERLINK("#S.26.05.01!$A$1", "S.26.05.01")</f>
        <v>S.26.05.01</v>
      </c>
      <c r="M59" s="2283" t="s">
        <v>1469</v>
      </c>
      <c r="N59" s="2282" t="str">
        <f>HYPERLINK("#S.26.05.01!$A$1", "S.26.05.01")</f>
        <v>S.26.05.01</v>
      </c>
      <c r="O59" s="2283" t="s">
        <v>1469</v>
      </c>
      <c r="P59" s="364" t="s">
        <v>1469</v>
      </c>
      <c r="Q59" s="353" t="s">
        <v>1469</v>
      </c>
      <c r="R59" s="354" t="s">
        <v>1469</v>
      </c>
      <c r="S59" s="359" t="s">
        <v>1586</v>
      </c>
    </row>
    <row r="60" spans="1:19">
      <c r="A60" s="348" t="s">
        <v>1587</v>
      </c>
      <c r="B60" s="349" t="s">
        <v>1588</v>
      </c>
      <c r="C60" s="353" t="str">
        <f>HYPERLINK("#S.26.06.01!$A$1", "S.26.06.01")</f>
        <v>S.26.06.01</v>
      </c>
      <c r="D60" s="363" t="s">
        <v>1469</v>
      </c>
      <c r="E60" s="363" t="str">
        <f>HYPERLINK("#S.26.06.04!$A$1", "S.26.06.04")</f>
        <v>S.26.06.04</v>
      </c>
      <c r="F60" s="354" t="s">
        <v>1469</v>
      </c>
      <c r="G60" s="353" t="str">
        <f>HYPERLINK("#S.26.06.01!$A$1", "S.26.06.01")</f>
        <v>S.26.06.01</v>
      </c>
      <c r="H60" s="354" t="s">
        <v>1469</v>
      </c>
      <c r="I60" s="363" t="s">
        <v>1469</v>
      </c>
      <c r="J60" s="363" t="s">
        <v>1469</v>
      </c>
      <c r="K60" s="346" t="s">
        <v>1469</v>
      </c>
      <c r="L60" s="2302" t="str">
        <f>HYPERLINK("#S.26.06.01!$A$1", "S.26.06.01")</f>
        <v>S.26.06.01</v>
      </c>
      <c r="M60" s="2274" t="s">
        <v>1469</v>
      </c>
      <c r="N60" s="2282" t="str">
        <f>HYPERLINK("#S.26.06.01!$A$1", "S.26.06.01")</f>
        <v>S.26.06.01</v>
      </c>
      <c r="O60" s="2274" t="s">
        <v>1469</v>
      </c>
      <c r="P60" s="357" t="s">
        <v>1469</v>
      </c>
      <c r="Q60" s="358" t="s">
        <v>1469</v>
      </c>
      <c r="R60" s="346" t="s">
        <v>1469</v>
      </c>
      <c r="S60" s="359" t="s">
        <v>1589</v>
      </c>
    </row>
    <row r="61" spans="1:19">
      <c r="A61" s="348" t="s">
        <v>1590</v>
      </c>
      <c r="B61" s="349" t="s">
        <v>1591</v>
      </c>
      <c r="C61" s="350" t="str">
        <f>HYPERLINK("#S.26.07.01!$A$1", "S.26.07.01")</f>
        <v>S.26.07.01</v>
      </c>
      <c r="D61" s="363" t="s">
        <v>1469</v>
      </c>
      <c r="E61" s="362" t="str">
        <f>HYPERLINK("#S.26.07.04!$A$1", "S.26.07.04")</f>
        <v>S.26.07.04</v>
      </c>
      <c r="F61" s="354" t="s">
        <v>1469</v>
      </c>
      <c r="G61" s="350" t="str">
        <f>HYPERLINK("#S.26.07.01!$A$1", "S.26.07.01")</f>
        <v>S.26.07.01</v>
      </c>
      <c r="H61" s="354" t="s">
        <v>1469</v>
      </c>
      <c r="I61" s="363" t="s">
        <v>1469</v>
      </c>
      <c r="J61" s="363" t="s">
        <v>1469</v>
      </c>
      <c r="K61" s="346" t="s">
        <v>1469</v>
      </c>
      <c r="L61" s="2301" t="str">
        <f>HYPERLINK("#S.26.07.01!$A$1", "S.26.07.01")</f>
        <v>S.26.07.01</v>
      </c>
      <c r="M61" s="2274" t="s">
        <v>1469</v>
      </c>
      <c r="N61" s="2276" t="str">
        <f>HYPERLINK("#S.26.07.01!$A$1", "S.26.07.01")</f>
        <v>S.26.07.01</v>
      </c>
      <c r="O61" s="2274" t="s">
        <v>1469</v>
      </c>
      <c r="P61" s="357" t="s">
        <v>1469</v>
      </c>
      <c r="Q61" s="358" t="s">
        <v>1469</v>
      </c>
      <c r="R61" s="346" t="s">
        <v>1469</v>
      </c>
      <c r="S61" s="359" t="s">
        <v>1592</v>
      </c>
    </row>
    <row r="62" spans="1:19">
      <c r="A62" s="1531" t="s">
        <v>5984</v>
      </c>
      <c r="B62" s="1537" t="s">
        <v>5904</v>
      </c>
      <c r="C62" s="466" t="str">
        <f>HYPERLINK("#S.26.08.01!$A$1", "S.26.08.01")</f>
        <v>S.26.08.01</v>
      </c>
      <c r="D62" s="1522" t="s">
        <v>1469</v>
      </c>
      <c r="E62" s="1350" t="str">
        <f>HYPERLINK("#S.26.08.04!$A$1", "S.26.08.04")</f>
        <v>S.26.08.04</v>
      </c>
      <c r="F62" s="1188" t="s">
        <v>1469</v>
      </c>
      <c r="G62" s="466" t="str">
        <f>HYPERLINK("#S.26.08.01!$A$1", "S.26.08.01")</f>
        <v>S.26.08.01</v>
      </c>
      <c r="H62" s="1188" t="s">
        <v>1469</v>
      </c>
      <c r="I62" s="1522" t="s">
        <v>1469</v>
      </c>
      <c r="J62" s="1522" t="s">
        <v>1469</v>
      </c>
      <c r="K62" s="1522" t="s">
        <v>1469</v>
      </c>
      <c r="L62" s="2303" t="str">
        <f>HYPERLINK("#S.26.08.01!$A$1", "S.26.08.01")</f>
        <v>S.26.08.01</v>
      </c>
      <c r="M62" s="2283" t="s">
        <v>1469</v>
      </c>
      <c r="N62" s="2304" t="str">
        <f>HYPERLINK("#S.26.08.01!$A$1", "S.26.08.01")</f>
        <v>S.26.08.01</v>
      </c>
      <c r="O62" s="2274" t="s">
        <v>1469</v>
      </c>
      <c r="P62" s="357" t="s">
        <v>1469</v>
      </c>
      <c r="Q62" s="358" t="s">
        <v>1469</v>
      </c>
      <c r="R62" s="346" t="s">
        <v>1469</v>
      </c>
      <c r="S62" s="1894" t="s">
        <v>5989</v>
      </c>
    </row>
    <row r="63" spans="1:19">
      <c r="A63" s="1531" t="s">
        <v>5983</v>
      </c>
      <c r="B63" s="1648" t="s">
        <v>6391</v>
      </c>
      <c r="C63" s="466" t="str">
        <f>HYPERLINK("#S.26.09.01!$A$1", "S.26.09.01")</f>
        <v>S.26.09.01</v>
      </c>
      <c r="D63" s="363" t="s">
        <v>1469</v>
      </c>
      <c r="E63" s="1350" t="str">
        <f>HYPERLINK("#S.26.09.04!$A$1", "S.26.09.04")</f>
        <v>S.26.09.04</v>
      </c>
      <c r="F63" s="354" t="s">
        <v>1469</v>
      </c>
      <c r="G63" s="466" t="str">
        <f>HYPERLINK("#S.26.09.01!$A$1", "S.26.09.01")</f>
        <v>S.26.09.01</v>
      </c>
      <c r="H63" s="354" t="s">
        <v>1469</v>
      </c>
      <c r="I63" s="363" t="s">
        <v>1469</v>
      </c>
      <c r="J63" s="363" t="s">
        <v>1469</v>
      </c>
      <c r="K63" s="363" t="s">
        <v>1469</v>
      </c>
      <c r="L63" s="2303" t="str">
        <f>HYPERLINK("#S.26.09.01!$A$1", "S.26.09.01")</f>
        <v>S.26.09.01</v>
      </c>
      <c r="M63" s="2283" t="s">
        <v>1469</v>
      </c>
      <c r="N63" s="2303" t="str">
        <f>HYPERLINK("#S.26.09.01!$A$1", "S.26.09.01")</f>
        <v>S.26.09.01</v>
      </c>
      <c r="O63" s="2274" t="s">
        <v>1469</v>
      </c>
      <c r="P63" s="357" t="s">
        <v>1469</v>
      </c>
      <c r="Q63" s="358" t="s">
        <v>1469</v>
      </c>
      <c r="R63" s="346" t="s">
        <v>1469</v>
      </c>
      <c r="S63" s="1587" t="s">
        <v>5994</v>
      </c>
    </row>
    <row r="64" spans="1:19">
      <c r="A64" s="1531" t="s">
        <v>5980</v>
      </c>
      <c r="B64" s="349" t="s">
        <v>996</v>
      </c>
      <c r="C64" s="466" t="str">
        <f>HYPERLINK("#S.26.10.01!$A$1", "S.26.10.01")</f>
        <v>S.26.10.01</v>
      </c>
      <c r="D64" s="363" t="s">
        <v>1469</v>
      </c>
      <c r="E64" s="1350" t="str">
        <f>HYPERLINK("#S.26.10.01!$A$1", "S.26.10.01")</f>
        <v>S.26.10.01</v>
      </c>
      <c r="F64" s="354" t="s">
        <v>1469</v>
      </c>
      <c r="G64" s="1350" t="str">
        <f>HYPERLINK("#S.26.10.01!$A$1", "S.26.10.01")</f>
        <v>S.26.10.01</v>
      </c>
      <c r="H64" s="354" t="s">
        <v>1469</v>
      </c>
      <c r="I64" s="363" t="s">
        <v>1469</v>
      </c>
      <c r="J64" s="363" t="s">
        <v>1469</v>
      </c>
      <c r="K64" s="363" t="s">
        <v>1469</v>
      </c>
      <c r="L64" s="2303" t="str">
        <f>HYPERLINK("#S.26.10.01!$A$1", "S.26.10.01")</f>
        <v>S.26.10.01</v>
      </c>
      <c r="M64" s="2283" t="s">
        <v>1469</v>
      </c>
      <c r="N64" s="2307" t="str">
        <f>HYPERLINK("#S.26.10.01!$A$1", "S.26.10.01")</f>
        <v>S.26.10.01</v>
      </c>
      <c r="O64" s="2274" t="s">
        <v>1469</v>
      </c>
      <c r="P64" s="357" t="s">
        <v>1469</v>
      </c>
      <c r="Q64" s="358" t="s">
        <v>1469</v>
      </c>
      <c r="R64" s="346" t="s">
        <v>1469</v>
      </c>
      <c r="S64" s="1587" t="s">
        <v>6002</v>
      </c>
    </row>
    <row r="65" spans="1:19">
      <c r="A65" s="1531" t="s">
        <v>5981</v>
      </c>
      <c r="B65" s="1648" t="s">
        <v>6321</v>
      </c>
      <c r="C65" s="466" t="str">
        <f>HYPERLINK("#S.26.11.01!$A$1", "S.26.11.01")</f>
        <v>S.26.11.01</v>
      </c>
      <c r="D65" s="363" t="s">
        <v>1469</v>
      </c>
      <c r="E65" s="1350" t="str">
        <f>HYPERLINK("#S.43.03.01!$A$1", "S.26.11.01")</f>
        <v>S.26.11.01</v>
      </c>
      <c r="F65" s="354" t="s">
        <v>1469</v>
      </c>
      <c r="G65" s="1350" t="str">
        <f>HYPERLINK("#S.43.03.01!$A$1", "S.26.11.01")</f>
        <v>S.26.11.01</v>
      </c>
      <c r="H65" s="354" t="s">
        <v>1469</v>
      </c>
      <c r="I65" s="363" t="s">
        <v>1469</v>
      </c>
      <c r="J65" s="363" t="s">
        <v>1469</v>
      </c>
      <c r="K65" s="363" t="s">
        <v>1469</v>
      </c>
      <c r="L65" s="2303" t="str">
        <f>HYPERLINK("#S.26.11.01!$A$1", "S.26.11.01")</f>
        <v>S.26.11.01</v>
      </c>
      <c r="M65" s="2283" t="s">
        <v>1469</v>
      </c>
      <c r="N65" s="2307" t="str">
        <f>HYPERLINK("#S.43.03.01!$A$1", "S.26.11.01")</f>
        <v>S.26.11.01</v>
      </c>
      <c r="O65" s="2274" t="s">
        <v>1469</v>
      </c>
      <c r="P65" s="357" t="s">
        <v>1469</v>
      </c>
      <c r="Q65" s="358" t="s">
        <v>1469</v>
      </c>
      <c r="R65" s="346" t="s">
        <v>1469</v>
      </c>
      <c r="S65" s="1587" t="s">
        <v>6010</v>
      </c>
    </row>
    <row r="66" spans="1:19">
      <c r="A66" s="1531" t="s">
        <v>5982</v>
      </c>
      <c r="B66" s="349" t="s">
        <v>474</v>
      </c>
      <c r="C66" s="466" t="str">
        <f>HYPERLINK("#S.26.12.01!$A$1", "S.26.12.01")</f>
        <v>S.26.12.01</v>
      </c>
      <c r="D66" s="363" t="s">
        <v>1469</v>
      </c>
      <c r="E66" s="1350" t="str">
        <f>HYPERLINK("#S.26.12.01!$A$1", "S.26.12.01")</f>
        <v>S.26.12.01</v>
      </c>
      <c r="F66" s="354" t="s">
        <v>1469</v>
      </c>
      <c r="G66" s="1350" t="str">
        <f>HYPERLINK("#S.26.12.01!$A$1", "S.26.12.01")</f>
        <v>S.26.12.01</v>
      </c>
      <c r="H66" s="354" t="s">
        <v>1469</v>
      </c>
      <c r="I66" s="363" t="s">
        <v>1469</v>
      </c>
      <c r="J66" s="363" t="s">
        <v>1469</v>
      </c>
      <c r="K66" s="363" t="s">
        <v>1469</v>
      </c>
      <c r="L66" s="2303" t="str">
        <f>HYPERLINK("#S.26.12.01!$A$1", "S.26.12.01")</f>
        <v>S.26.12.01</v>
      </c>
      <c r="M66" s="2283" t="s">
        <v>1469</v>
      </c>
      <c r="N66" s="2307" t="str">
        <f>HYPERLINK("#S.26.12.01!$A$1", "S.26.12.01")</f>
        <v>S.26.12.01</v>
      </c>
      <c r="O66" s="2274" t="s">
        <v>1469</v>
      </c>
      <c r="P66" s="357" t="s">
        <v>1469</v>
      </c>
      <c r="Q66" s="358" t="s">
        <v>1469</v>
      </c>
      <c r="R66" s="346" t="s">
        <v>1469</v>
      </c>
      <c r="S66" s="1587" t="s">
        <v>6015</v>
      </c>
    </row>
    <row r="67" spans="1:19">
      <c r="A67" s="1531" t="s">
        <v>5979</v>
      </c>
      <c r="B67" s="1648" t="s">
        <v>6323</v>
      </c>
      <c r="C67" s="466" t="str">
        <f>HYPERLINK("#S.26.13.01!$A$1", "S.26.13.01")</f>
        <v>S.26.13.01</v>
      </c>
      <c r="D67" s="363" t="s">
        <v>1469</v>
      </c>
      <c r="E67" s="1350" t="str">
        <f>HYPERLINK("#S.26.13.01!$A$1", "S.26.13.01")</f>
        <v>S.26.13.01</v>
      </c>
      <c r="F67" s="354" t="s">
        <v>1469</v>
      </c>
      <c r="G67" s="1350" t="str">
        <f>HYPERLINK("#S.26.13.01!$A$1", "S.26.13.01")</f>
        <v>S.26.13.01</v>
      </c>
      <c r="H67" s="354" t="s">
        <v>1469</v>
      </c>
      <c r="I67" s="363" t="s">
        <v>1469</v>
      </c>
      <c r="J67" s="363" t="s">
        <v>1469</v>
      </c>
      <c r="K67" s="363" t="s">
        <v>1469</v>
      </c>
      <c r="L67" s="2303" t="str">
        <f>HYPERLINK("#S.26.13.01!$A$1", "S.26.13.01")</f>
        <v>S.26.13.01</v>
      </c>
      <c r="M67" s="2283" t="s">
        <v>1469</v>
      </c>
      <c r="N67" s="2307" t="str">
        <f>HYPERLINK("#S.26.13.01!$A$1", "S.26.13.01")</f>
        <v>S.26.13.01</v>
      </c>
      <c r="O67" s="2274" t="s">
        <v>1469</v>
      </c>
      <c r="P67" s="357" t="s">
        <v>1469</v>
      </c>
      <c r="Q67" s="358" t="s">
        <v>1469</v>
      </c>
      <c r="R67" s="346" t="s">
        <v>1469</v>
      </c>
      <c r="S67" s="1587" t="s">
        <v>6019</v>
      </c>
    </row>
    <row r="68" spans="1:19">
      <c r="A68" s="1531" t="s">
        <v>5978</v>
      </c>
      <c r="B68" s="1648" t="s">
        <v>6322</v>
      </c>
      <c r="C68" s="466" t="str">
        <f>HYPERLINK("#S.26.14.01!$A$1", "S.26.14.01")</f>
        <v>S.26.14.01</v>
      </c>
      <c r="D68" s="363" t="s">
        <v>1469</v>
      </c>
      <c r="E68" s="1350" t="str">
        <f>HYPERLINK("#S.26.14.01!$A$1", "S.26.14.01")</f>
        <v>S.26.14.01</v>
      </c>
      <c r="F68" s="354" t="s">
        <v>1469</v>
      </c>
      <c r="G68" s="1350" t="str">
        <f>HYPERLINK("#S.26.14.01!$A$1", "S.26.14.01")</f>
        <v>S.26.14.01</v>
      </c>
      <c r="H68" s="354" t="s">
        <v>1469</v>
      </c>
      <c r="I68" s="363" t="s">
        <v>1469</v>
      </c>
      <c r="J68" s="363" t="s">
        <v>1469</v>
      </c>
      <c r="K68" s="363" t="s">
        <v>1469</v>
      </c>
      <c r="L68" s="2303" t="str">
        <f>HYPERLINK("#S.26.14.01!$A$1", "S.26.14.01")</f>
        <v>S.26.14.01</v>
      </c>
      <c r="M68" s="2283" t="s">
        <v>1469</v>
      </c>
      <c r="N68" s="2307" t="str">
        <f>HYPERLINK("#S.26.14.01!$A$1", "S.26.14.01")</f>
        <v>S.26.14.01</v>
      </c>
      <c r="O68" s="2274" t="s">
        <v>1469</v>
      </c>
      <c r="P68" s="357" t="s">
        <v>1469</v>
      </c>
      <c r="Q68" s="358" t="s">
        <v>1469</v>
      </c>
      <c r="R68" s="346" t="s">
        <v>1469</v>
      </c>
      <c r="S68" s="1587" t="s">
        <v>6033</v>
      </c>
    </row>
    <row r="69" spans="1:19">
      <c r="A69" s="1531" t="s">
        <v>5977</v>
      </c>
      <c r="B69" s="349" t="s">
        <v>510</v>
      </c>
      <c r="C69" s="466" t="str">
        <f>HYPERLINK("#S.26.15.01!$A$1", "S.26.15.01")</f>
        <v>S.26.15.01</v>
      </c>
      <c r="D69" s="363" t="s">
        <v>1469</v>
      </c>
      <c r="E69" s="1350" t="str">
        <f>HYPERLINK("#S.26.15.01!$A$1", "S.26.15.01")</f>
        <v>S.26.15.01</v>
      </c>
      <c r="F69" s="354" t="s">
        <v>1469</v>
      </c>
      <c r="G69" s="1350" t="str">
        <f>HYPERLINK("#S.26.15.01!$A$1", "S.26.15.01")</f>
        <v>S.26.15.01</v>
      </c>
      <c r="H69" s="354" t="s">
        <v>1469</v>
      </c>
      <c r="I69" s="363" t="s">
        <v>1469</v>
      </c>
      <c r="J69" s="363" t="s">
        <v>1469</v>
      </c>
      <c r="K69" s="363" t="s">
        <v>1469</v>
      </c>
      <c r="L69" s="2303" t="str">
        <f>HYPERLINK("#S.26.15.01!$A$1", "S.26.15.01")</f>
        <v>S.26.15.01</v>
      </c>
      <c r="M69" s="2283" t="s">
        <v>1469</v>
      </c>
      <c r="N69" s="2307" t="str">
        <f>HYPERLINK("#S.26.15.01!$A$1", "S.26.15.01")</f>
        <v>S.26.15.01</v>
      </c>
      <c r="O69" s="2274" t="s">
        <v>1469</v>
      </c>
      <c r="P69" s="357" t="s">
        <v>1469</v>
      </c>
      <c r="Q69" s="358" t="s">
        <v>1469</v>
      </c>
      <c r="R69" s="346" t="s">
        <v>1469</v>
      </c>
      <c r="S69" s="1587" t="s">
        <v>6034</v>
      </c>
    </row>
    <row r="70" spans="1:19">
      <c r="A70" s="1531" t="s">
        <v>5976</v>
      </c>
      <c r="B70" s="349" t="s">
        <v>544</v>
      </c>
      <c r="C70" s="466" t="str">
        <f>HYPERLINK("#S.26.16.01!$A$1", "S.26.16.01")</f>
        <v>S.26.16.01</v>
      </c>
      <c r="D70" s="363" t="s">
        <v>1469</v>
      </c>
      <c r="E70" s="1350" t="str">
        <f>HYPERLINK("#S.26.16.01!$A$1", "S.26.16.01")</f>
        <v>S.26.16.01</v>
      </c>
      <c r="F70" s="354" t="s">
        <v>1469</v>
      </c>
      <c r="G70" s="1350" t="str">
        <f>HYPERLINK("#S.26.16.01!$A$1", "S.26.16.01")</f>
        <v>S.26.16.01</v>
      </c>
      <c r="H70" s="354" t="s">
        <v>1469</v>
      </c>
      <c r="I70" s="363" t="s">
        <v>1469</v>
      </c>
      <c r="J70" s="363" t="s">
        <v>1469</v>
      </c>
      <c r="K70" s="363" t="s">
        <v>1469</v>
      </c>
      <c r="L70" s="2303" t="str">
        <f>HYPERLINK("#S.26.16.01!$A$1", "S.26.16.01")</f>
        <v>S.26.16.01</v>
      </c>
      <c r="M70" s="2283" t="s">
        <v>1469</v>
      </c>
      <c r="N70" s="2307" t="str">
        <f>HYPERLINK("#S.26.16.01!$A$1", "S.26.16.01")</f>
        <v>S.26.16.01</v>
      </c>
      <c r="O70" s="2274" t="s">
        <v>1469</v>
      </c>
      <c r="P70" s="357" t="s">
        <v>1469</v>
      </c>
      <c r="Q70" s="358" t="s">
        <v>1469</v>
      </c>
      <c r="R70" s="346" t="s">
        <v>1469</v>
      </c>
      <c r="S70" s="1587" t="s">
        <v>6035</v>
      </c>
    </row>
    <row r="71" spans="1:19">
      <c r="A71" s="348" t="s">
        <v>1593</v>
      </c>
      <c r="B71" s="349" t="s">
        <v>1594</v>
      </c>
      <c r="C71" s="353" t="str">
        <f>HYPERLINK("#S.27.01.01!$A$1", "S.27.01.01")</f>
        <v>S.27.01.01</v>
      </c>
      <c r="D71" s="363" t="s">
        <v>1469</v>
      </c>
      <c r="E71" s="363" t="str">
        <f>HYPERLINK("#S.27.01.04!$A$1", "S.27.01.04")</f>
        <v>S.27.01.04</v>
      </c>
      <c r="F71" s="354" t="s">
        <v>1469</v>
      </c>
      <c r="G71" s="353" t="str">
        <f>HYPERLINK("#S.27.01.01!$A$1", "S.27.01.01")</f>
        <v>S.27.01.01</v>
      </c>
      <c r="H71" s="354" t="s">
        <v>1469</v>
      </c>
      <c r="I71" s="363" t="s">
        <v>1469</v>
      </c>
      <c r="J71" s="363" t="s">
        <v>1469</v>
      </c>
      <c r="K71" s="346" t="s">
        <v>1469</v>
      </c>
      <c r="L71" s="2302" t="str">
        <f>HYPERLINK("#S.27.01.01!$A$1", "S.27.01.01")</f>
        <v>S.27.01.01</v>
      </c>
      <c r="M71" s="2283" t="s">
        <v>1469</v>
      </c>
      <c r="N71" s="2282" t="str">
        <f>HYPERLINK("#S.27.01.01!$A$1", "S.27.01.01")</f>
        <v>S.27.01.01</v>
      </c>
      <c r="O71" s="2274" t="s">
        <v>1469</v>
      </c>
      <c r="P71" s="357" t="s">
        <v>1469</v>
      </c>
      <c r="Q71" s="358" t="s">
        <v>1469</v>
      </c>
      <c r="R71" s="346" t="s">
        <v>1469</v>
      </c>
      <c r="S71" s="359" t="s">
        <v>1595</v>
      </c>
    </row>
    <row r="72" spans="1:19">
      <c r="A72" s="348" t="s">
        <v>1596</v>
      </c>
      <c r="B72" s="349" t="s">
        <v>1597</v>
      </c>
      <c r="C72" s="353" t="str">
        <f>HYPERLINK("#S.28.01.01!$A$1", "S.28.01.01")</f>
        <v>S.28.01.01</v>
      </c>
      <c r="D72" s="363" t="str">
        <f>HYPERLINK("#S.28.01.01!$A$1", "S.28.01.01")</f>
        <v>S.28.01.01</v>
      </c>
      <c r="E72" s="363" t="s">
        <v>1469</v>
      </c>
      <c r="F72" s="354" t="s">
        <v>1469</v>
      </c>
      <c r="G72" s="353" t="str">
        <f>HYPERLINK("#S.28.01.01!$A$1", "S.28.01.01")</f>
        <v>S.28.01.01</v>
      </c>
      <c r="H72" s="354" t="str">
        <f>HYPERLINK("#S.28.01.01!$A$1", "S.28.01.01")</f>
        <v>S.28.01.01</v>
      </c>
      <c r="I72" s="363" t="s">
        <v>1469</v>
      </c>
      <c r="J72" s="363" t="s">
        <v>1469</v>
      </c>
      <c r="K72" s="346" t="s">
        <v>1469</v>
      </c>
      <c r="L72" s="2302" t="str">
        <f>HYPERLINK("#S.28.01.01!$A$1", "S.28.01.01")</f>
        <v>S.28.01.01</v>
      </c>
      <c r="M72" s="2283" t="str">
        <f>HYPERLINK("#S.28.01.01!$A$1", "S.28.01.01")</f>
        <v>S.28.01.01</v>
      </c>
      <c r="N72" s="2282" t="str">
        <f>HYPERLINK("#S.28.01.01!$A$1", "S.28.01.01")</f>
        <v>S.28.01.01</v>
      </c>
      <c r="O72" s="2274" t="str">
        <f>HYPERLINK("#S.28.01.01!$A$1", "S.28.01.01")</f>
        <v>S.28.01.01</v>
      </c>
      <c r="P72" s="357" t="s">
        <v>1469</v>
      </c>
      <c r="Q72" s="358" t="str">
        <f>HYPERLINK("#S.28.01.01!$A$1", "S.28.01.01")</f>
        <v>S.28.01.01</v>
      </c>
      <c r="R72" s="346" t="s">
        <v>1469</v>
      </c>
      <c r="S72" s="359" t="s">
        <v>1598</v>
      </c>
    </row>
    <row r="73" spans="1:19">
      <c r="A73" s="348" t="s">
        <v>1599</v>
      </c>
      <c r="B73" s="349" t="s">
        <v>1600</v>
      </c>
      <c r="C73" s="353" t="str">
        <f>HYPERLINK("#S.28.02.01!$A$1", "S.28.02.01")</f>
        <v>S.28.02.01</v>
      </c>
      <c r="D73" s="363" t="str">
        <f>HYPERLINK("#S.28.02.01!$A$1", "S.28.02.01")</f>
        <v>S.28.02.01</v>
      </c>
      <c r="E73" s="363" t="s">
        <v>1469</v>
      </c>
      <c r="F73" s="354" t="s">
        <v>1469</v>
      </c>
      <c r="G73" s="353" t="str">
        <f>HYPERLINK("#S.28.02.01!$A$1", "S.28.02.01")</f>
        <v>S.28.02.01</v>
      </c>
      <c r="H73" s="354" t="str">
        <f>HYPERLINK("#S.28.02.01!$A$1", "S.28.02.01")</f>
        <v>S.28.02.01</v>
      </c>
      <c r="I73" s="363" t="s">
        <v>1469</v>
      </c>
      <c r="J73" s="363" t="s">
        <v>1469</v>
      </c>
      <c r="K73" s="346" t="s">
        <v>1469</v>
      </c>
      <c r="L73" s="2302" t="str">
        <f>HYPERLINK("#S.28.02.01!$A$1", "S.28.02.01")</f>
        <v>S.28.02.01</v>
      </c>
      <c r="M73" s="2283" t="str">
        <f>HYPERLINK("#S.28.02.01!$A$1", "S.28.02.01")</f>
        <v>S.28.02.01</v>
      </c>
      <c r="N73" s="2282" t="str">
        <f>HYPERLINK("#S.28.02.01!$A$1", "S.28.02.01")</f>
        <v>S.28.02.01</v>
      </c>
      <c r="O73" s="2274" t="str">
        <f>HYPERLINK("#S.28.02.01!$A$1", "S.28.02.01")</f>
        <v>S.28.02.01</v>
      </c>
      <c r="P73" s="357" t="s">
        <v>1469</v>
      </c>
      <c r="Q73" s="358" t="str">
        <f>HYPERLINK("#S.28.02.01!$A$1", "S.28.02.01")</f>
        <v>S.28.02.01</v>
      </c>
      <c r="R73" s="346" t="s">
        <v>1469</v>
      </c>
      <c r="S73" s="359" t="s">
        <v>1601</v>
      </c>
    </row>
    <row r="74" spans="1:19">
      <c r="A74" s="348" t="s">
        <v>1602</v>
      </c>
      <c r="B74" s="349" t="s">
        <v>1603</v>
      </c>
      <c r="C74" s="353" t="str">
        <f>HYPERLINK("#S.29.01.01!$A$1", "S.29.01.01")</f>
        <v>S.29.01.01</v>
      </c>
      <c r="D74" s="363" t="s">
        <v>1469</v>
      </c>
      <c r="E74" s="363" t="s">
        <v>1469</v>
      </c>
      <c r="F74" s="354" t="s">
        <v>1469</v>
      </c>
      <c r="G74" s="353" t="str">
        <f>HYPERLINK("#S.29.01.07!$A$1", "S.29.01.07")</f>
        <v>S.29.01.07</v>
      </c>
      <c r="H74" s="354" t="s">
        <v>1469</v>
      </c>
      <c r="I74" s="363" t="s">
        <v>1469</v>
      </c>
      <c r="J74" s="363" t="s">
        <v>1469</v>
      </c>
      <c r="K74" s="346" t="s">
        <v>1469</v>
      </c>
      <c r="L74" s="2302" t="str">
        <f>HYPERLINK("#S.29.01.01!$A$1", "S.29.01.01")</f>
        <v>S.29.01.01</v>
      </c>
      <c r="M74" s="2283" t="s">
        <v>1469</v>
      </c>
      <c r="N74" s="2282" t="str">
        <f>HYPERLINK("#S.29.01.07!$A$1", "S.29.01.07")</f>
        <v>S.29.01.07</v>
      </c>
      <c r="O74" s="2274" t="s">
        <v>1469</v>
      </c>
      <c r="P74" s="357" t="s">
        <v>1469</v>
      </c>
      <c r="Q74" s="358" t="s">
        <v>1469</v>
      </c>
      <c r="R74" s="346" t="s">
        <v>1469</v>
      </c>
      <c r="S74" s="359" t="s">
        <v>1604</v>
      </c>
    </row>
    <row r="75" spans="1:19">
      <c r="A75" s="348" t="s">
        <v>1605</v>
      </c>
      <c r="B75" s="349" t="s">
        <v>1606</v>
      </c>
      <c r="C75" s="353" t="str">
        <f>HYPERLINK("#S.29.02.01!$A$1", "S.29.02.01")</f>
        <v>S.29.02.01</v>
      </c>
      <c r="D75" s="363" t="s">
        <v>1469</v>
      </c>
      <c r="E75" s="363" t="s">
        <v>1469</v>
      </c>
      <c r="F75" s="354" t="s">
        <v>1469</v>
      </c>
      <c r="G75" s="353" t="str">
        <f>HYPERLINK("#S.29.02.01!$A$1", "S.29.02.01")</f>
        <v>S.29.02.01</v>
      </c>
      <c r="H75" s="354" t="s">
        <v>1469</v>
      </c>
      <c r="I75" s="363" t="s">
        <v>1469</v>
      </c>
      <c r="J75" s="363" t="s">
        <v>1469</v>
      </c>
      <c r="K75" s="346" t="s">
        <v>1469</v>
      </c>
      <c r="L75" s="2302" t="str">
        <f>HYPERLINK("#S.29.02.01!$A$1", "S.29.02.01")</f>
        <v>S.29.02.01</v>
      </c>
      <c r="M75" s="2283" t="s">
        <v>1469</v>
      </c>
      <c r="N75" s="2282" t="str">
        <f>HYPERLINK("#S.29.02.01!$A$1", "S.29.02.01")</f>
        <v>S.29.02.01</v>
      </c>
      <c r="O75" s="2274" t="s">
        <v>1469</v>
      </c>
      <c r="P75" s="357" t="s">
        <v>1469</v>
      </c>
      <c r="Q75" s="358" t="s">
        <v>1469</v>
      </c>
      <c r="R75" s="346" t="s">
        <v>1469</v>
      </c>
      <c r="S75" s="359" t="s">
        <v>1607</v>
      </c>
    </row>
    <row r="76" spans="1:19">
      <c r="A76" s="348" t="s">
        <v>1608</v>
      </c>
      <c r="B76" s="349" t="s">
        <v>1609</v>
      </c>
      <c r="C76" s="350" t="str">
        <f>HYPERLINK("#S.29.03.01!$A$1", "S.29.03.01")</f>
        <v>S.29.03.01</v>
      </c>
      <c r="D76" s="363" t="s">
        <v>1469</v>
      </c>
      <c r="E76" s="363" t="s">
        <v>1469</v>
      </c>
      <c r="F76" s="354" t="s">
        <v>1469</v>
      </c>
      <c r="G76" s="350" t="str">
        <f>HYPERLINK("#S.29.03.01!$A$1", "S.29.03.01")</f>
        <v>S.29.03.01</v>
      </c>
      <c r="H76" s="354" t="s">
        <v>1469</v>
      </c>
      <c r="I76" s="363" t="s">
        <v>1469</v>
      </c>
      <c r="J76" s="363" t="s">
        <v>1469</v>
      </c>
      <c r="K76" s="346" t="s">
        <v>1469</v>
      </c>
      <c r="L76" s="2301" t="str">
        <f>HYPERLINK("#S.29.03.01!$A$1", "S.29.03.01")</f>
        <v>S.29.03.01</v>
      </c>
      <c r="M76" s="2283" t="s">
        <v>1469</v>
      </c>
      <c r="N76" s="2276" t="str">
        <f>HYPERLINK("#S.29.03.01!$A$1", "S.29.03.01")</f>
        <v>S.29.03.01</v>
      </c>
      <c r="O76" s="2274" t="s">
        <v>1469</v>
      </c>
      <c r="P76" s="357" t="s">
        <v>1469</v>
      </c>
      <c r="Q76" s="358" t="s">
        <v>1469</v>
      </c>
      <c r="R76" s="346" t="s">
        <v>1469</v>
      </c>
      <c r="S76" s="359" t="s">
        <v>1610</v>
      </c>
    </row>
    <row r="77" spans="1:19">
      <c r="A77" s="348" t="s">
        <v>1611</v>
      </c>
      <c r="B77" s="349" t="s">
        <v>1612</v>
      </c>
      <c r="C77" s="353" t="str">
        <f>HYPERLINK("#S.29.04.01!$A$1", "S.29.04.01")</f>
        <v>S.29.04.01</v>
      </c>
      <c r="D77" s="363" t="s">
        <v>1469</v>
      </c>
      <c r="E77" s="363" t="s">
        <v>1469</v>
      </c>
      <c r="F77" s="354" t="s">
        <v>1469</v>
      </c>
      <c r="G77" s="353" t="str">
        <f>HYPERLINK("#S.29.04.01!$A$1", "S.29.04.01")</f>
        <v>S.29.04.01</v>
      </c>
      <c r="H77" s="354" t="s">
        <v>1469</v>
      </c>
      <c r="I77" s="363" t="s">
        <v>1469</v>
      </c>
      <c r="J77" s="363" t="s">
        <v>1469</v>
      </c>
      <c r="K77" s="346" t="s">
        <v>1469</v>
      </c>
      <c r="L77" s="2302" t="str">
        <f>HYPERLINK("#S.29.04.01!$A$1", "S.29.04.01")</f>
        <v>S.29.04.01</v>
      </c>
      <c r="M77" s="2274" t="s">
        <v>1469</v>
      </c>
      <c r="N77" s="2282" t="str">
        <f>HYPERLINK("#S.29.04.01!$A$1", "S.29.04.01")</f>
        <v>S.29.04.01</v>
      </c>
      <c r="O77" s="2274" t="s">
        <v>1469</v>
      </c>
      <c r="P77" s="357" t="s">
        <v>1469</v>
      </c>
      <c r="Q77" s="358" t="s">
        <v>1469</v>
      </c>
      <c r="R77" s="346" t="s">
        <v>1469</v>
      </c>
      <c r="S77" s="359" t="s">
        <v>1613</v>
      </c>
    </row>
    <row r="78" spans="1:19">
      <c r="A78" s="348" t="s">
        <v>1614</v>
      </c>
      <c r="B78" s="349" t="s">
        <v>1615</v>
      </c>
      <c r="C78" s="350" t="str">
        <f>HYPERLINK("#S.30.01.01!$A$1", "S.30.01.01")</f>
        <v>S.30.01.01</v>
      </c>
      <c r="D78" s="363" t="s">
        <v>1469</v>
      </c>
      <c r="E78" s="363" t="s">
        <v>1469</v>
      </c>
      <c r="F78" s="354" t="s">
        <v>1469</v>
      </c>
      <c r="G78" s="350" t="str">
        <f>HYPERLINK("#S.30.01.01!$A$1", "S.30.01.01")</f>
        <v>S.30.01.01</v>
      </c>
      <c r="H78" s="354" t="s">
        <v>1469</v>
      </c>
      <c r="I78" s="363" t="s">
        <v>1469</v>
      </c>
      <c r="J78" s="363" t="s">
        <v>1469</v>
      </c>
      <c r="K78" s="346" t="s">
        <v>1469</v>
      </c>
      <c r="L78" s="2301" t="str">
        <f>HYPERLINK("#S.30.01.01!$A$1", "S.30.01.01")</f>
        <v>S.30.01.01</v>
      </c>
      <c r="M78" s="2274" t="s">
        <v>1469</v>
      </c>
      <c r="N78" s="2276" t="str">
        <f>HYPERLINK("#S.30.01.01!$A$1", "S.30.01.01")</f>
        <v>S.30.01.01</v>
      </c>
      <c r="O78" s="2274" t="s">
        <v>1469</v>
      </c>
      <c r="P78" s="357" t="s">
        <v>1469</v>
      </c>
      <c r="Q78" s="358" t="s">
        <v>1469</v>
      </c>
      <c r="R78" s="346" t="s">
        <v>1469</v>
      </c>
      <c r="S78" s="359" t="s">
        <v>1616</v>
      </c>
    </row>
    <row r="79" spans="1:19">
      <c r="A79" s="348" t="s">
        <v>1617</v>
      </c>
      <c r="B79" s="349" t="s">
        <v>1618</v>
      </c>
      <c r="C79" s="350" t="str">
        <f>HYPERLINK("#S.30.02.01!$A$1", "S.30.02.01")</f>
        <v>S.30.02.01</v>
      </c>
      <c r="D79" s="360" t="s">
        <v>1469</v>
      </c>
      <c r="E79" s="363" t="s">
        <v>1469</v>
      </c>
      <c r="F79" s="346" t="s">
        <v>1469</v>
      </c>
      <c r="G79" s="350" t="str">
        <f>HYPERLINK("#S.30.02.01!$A$1", "S.30.02.01")</f>
        <v>S.30.02.01</v>
      </c>
      <c r="H79" s="346" t="s">
        <v>1469</v>
      </c>
      <c r="I79" s="360" t="s">
        <v>1469</v>
      </c>
      <c r="J79" s="360" t="s">
        <v>1469</v>
      </c>
      <c r="K79" s="346" t="s">
        <v>1469</v>
      </c>
      <c r="L79" s="2301" t="str">
        <f>HYPERLINK("#S.30.02.01!$A$1", "S.30.02.01")</f>
        <v>S.30.02.01</v>
      </c>
      <c r="M79" s="2274" t="s">
        <v>1469</v>
      </c>
      <c r="N79" s="2276" t="str">
        <f>HYPERLINK("#S.30.02.01!$A$1", "S.30.02.01")</f>
        <v>S.30.02.01</v>
      </c>
      <c r="O79" s="2274" t="s">
        <v>1469</v>
      </c>
      <c r="P79" s="357" t="s">
        <v>1469</v>
      </c>
      <c r="Q79" s="358" t="s">
        <v>1469</v>
      </c>
      <c r="R79" s="346" t="s">
        <v>1469</v>
      </c>
      <c r="S79" s="359" t="s">
        <v>1619</v>
      </c>
    </row>
    <row r="80" spans="1:19">
      <c r="A80" s="348" t="s">
        <v>1620</v>
      </c>
      <c r="B80" s="349" t="s">
        <v>1621</v>
      </c>
      <c r="C80" s="350" t="str">
        <f>HYPERLINK("#S.30.03.01!$A$1", "S.30.03.01")</f>
        <v>S.30.03.01</v>
      </c>
      <c r="D80" s="360" t="s">
        <v>1469</v>
      </c>
      <c r="E80" s="363" t="s">
        <v>1469</v>
      </c>
      <c r="F80" s="346" t="s">
        <v>1469</v>
      </c>
      <c r="G80" s="350" t="str">
        <f>HYPERLINK("#S.30.03.01!$A$1", "S.30.03.01")</f>
        <v>S.30.03.01</v>
      </c>
      <c r="H80" s="346" t="s">
        <v>1469</v>
      </c>
      <c r="I80" s="360" t="s">
        <v>1469</v>
      </c>
      <c r="J80" s="360" t="s">
        <v>1469</v>
      </c>
      <c r="K80" s="346" t="s">
        <v>1469</v>
      </c>
      <c r="L80" s="2301" t="str">
        <f>HYPERLINK("#S.30.03.01!$A$1", "S.30.03.01")</f>
        <v>S.30.03.01</v>
      </c>
      <c r="M80" s="2274" t="s">
        <v>1469</v>
      </c>
      <c r="N80" s="2276" t="str">
        <f>HYPERLINK("#S.30.03.01!$A$1", "S.30.03.01")</f>
        <v>S.30.03.01</v>
      </c>
      <c r="O80" s="2274" t="s">
        <v>1469</v>
      </c>
      <c r="P80" s="357" t="s">
        <v>1469</v>
      </c>
      <c r="Q80" s="358" t="s">
        <v>1469</v>
      </c>
      <c r="R80" s="346" t="s">
        <v>1469</v>
      </c>
      <c r="S80" s="359" t="s">
        <v>1622</v>
      </c>
    </row>
    <row r="81" spans="1:19">
      <c r="A81" s="348" t="s">
        <v>1623</v>
      </c>
      <c r="B81" s="349" t="s">
        <v>1624</v>
      </c>
      <c r="C81" s="350" t="str">
        <f>HYPERLINK("#S.30.04.01!$A$1", "S.30.04.01")</f>
        <v>S.30.04.01</v>
      </c>
      <c r="D81" s="360" t="s">
        <v>1469</v>
      </c>
      <c r="E81" s="363" t="s">
        <v>1469</v>
      </c>
      <c r="F81" s="346" t="s">
        <v>1469</v>
      </c>
      <c r="G81" s="350" t="str">
        <f>HYPERLINK("#S.30.04.01!$A$1", "S.30.04.01")</f>
        <v>S.30.04.01</v>
      </c>
      <c r="H81" s="346" t="s">
        <v>1469</v>
      </c>
      <c r="I81" s="360" t="s">
        <v>1469</v>
      </c>
      <c r="J81" s="360" t="s">
        <v>1469</v>
      </c>
      <c r="K81" s="346" t="s">
        <v>1469</v>
      </c>
      <c r="L81" s="2301" t="str">
        <f>HYPERLINK("#S.30.04.01!$A$1", "S.30.04.01")</f>
        <v>S.30.04.01</v>
      </c>
      <c r="M81" s="2274" t="s">
        <v>1469</v>
      </c>
      <c r="N81" s="2276" t="str">
        <f>HYPERLINK("#S.30.04.01!$A$1", "S.30.04.01")</f>
        <v>S.30.04.01</v>
      </c>
      <c r="O81" s="2274" t="s">
        <v>1469</v>
      </c>
      <c r="P81" s="357" t="s">
        <v>1469</v>
      </c>
      <c r="Q81" s="358" t="s">
        <v>1469</v>
      </c>
      <c r="R81" s="346" t="s">
        <v>1469</v>
      </c>
      <c r="S81" s="359" t="s">
        <v>1625</v>
      </c>
    </row>
    <row r="82" spans="1:19">
      <c r="A82" s="1585" t="s">
        <v>1626</v>
      </c>
      <c r="B82" s="1537" t="s">
        <v>5143</v>
      </c>
      <c r="C82" s="350" t="str">
        <f>HYPERLINK("#S.31.01.01!$A$1", "S.31.01.01")</f>
        <v>S.31.01.01</v>
      </c>
      <c r="D82" s="360" t="s">
        <v>1469</v>
      </c>
      <c r="E82" s="362" t="str">
        <f>HYPERLINK("#S.31.01.04!$A$1", "S.31.01.04")</f>
        <v>S.31.01.04</v>
      </c>
      <c r="F82" s="346" t="s">
        <v>1469</v>
      </c>
      <c r="G82" s="350" t="str">
        <f>HYPERLINK("#S.31.01.01!$A$1", "S.31.01.01")</f>
        <v>S.31.01.01</v>
      </c>
      <c r="H82" s="346" t="s">
        <v>1469</v>
      </c>
      <c r="I82" s="360" t="s">
        <v>1469</v>
      </c>
      <c r="J82" s="360" t="s">
        <v>1469</v>
      </c>
      <c r="K82" s="346" t="s">
        <v>1469</v>
      </c>
      <c r="L82" s="2301" t="str">
        <f>HYPERLINK("#S.31.01.01!$A$1", "S.31.01.01")</f>
        <v>S.31.01.01</v>
      </c>
      <c r="M82" s="2274" t="s">
        <v>1469</v>
      </c>
      <c r="N82" s="2276" t="str">
        <f>HYPERLINK("#S.31.01.01!$A$1", "S.31.01.01")</f>
        <v>S.31.01.01</v>
      </c>
      <c r="O82" s="2274" t="s">
        <v>1469</v>
      </c>
      <c r="P82" s="357" t="s">
        <v>1469</v>
      </c>
      <c r="Q82" s="358" t="s">
        <v>1469</v>
      </c>
      <c r="R82" s="346" t="s">
        <v>1469</v>
      </c>
      <c r="S82" s="359" t="s">
        <v>1627</v>
      </c>
    </row>
    <row r="83" spans="1:19">
      <c r="A83" s="1585" t="s">
        <v>1628</v>
      </c>
      <c r="B83" s="1537" t="s">
        <v>5171</v>
      </c>
      <c r="C83" s="353" t="str">
        <f>HYPERLINK("#S.31.02.01!$A$1", "S.31.02.01")</f>
        <v>S.31.02.01</v>
      </c>
      <c r="D83" s="360" t="s">
        <v>1469</v>
      </c>
      <c r="E83" s="363" t="str">
        <f>HYPERLINK("#S.31.02.04!$A$1", "S.31.02.04")</f>
        <v>S.31.02.04</v>
      </c>
      <c r="F83" s="346" t="s">
        <v>1469</v>
      </c>
      <c r="G83" s="353" t="str">
        <f>HYPERLINK("#S.31.02.01!$A$1", "S.31.02.01")</f>
        <v>S.31.02.01</v>
      </c>
      <c r="H83" s="346" t="s">
        <v>1469</v>
      </c>
      <c r="I83" s="360" t="s">
        <v>1469</v>
      </c>
      <c r="J83" s="360" t="s">
        <v>1469</v>
      </c>
      <c r="K83" s="346" t="s">
        <v>1469</v>
      </c>
      <c r="L83" s="2302" t="str">
        <f>HYPERLINK("#S.31.02.01!$A$1", "S.31.02.01")</f>
        <v>S.31.02.01</v>
      </c>
      <c r="M83" s="2274" t="s">
        <v>1469</v>
      </c>
      <c r="N83" s="2282" t="str">
        <f>HYPERLINK("#S.31.02.01!$A$1", "S.31.02.01")</f>
        <v>S.31.02.01</v>
      </c>
      <c r="O83" s="2274" t="s">
        <v>1469</v>
      </c>
      <c r="P83" s="357" t="s">
        <v>1469</v>
      </c>
      <c r="Q83" s="358" t="s">
        <v>1469</v>
      </c>
      <c r="R83" s="346" t="s">
        <v>1469</v>
      </c>
      <c r="S83" s="359" t="s">
        <v>1629</v>
      </c>
    </row>
    <row r="84" spans="1:19">
      <c r="A84" s="1585" t="s">
        <v>1630</v>
      </c>
      <c r="B84" s="349" t="s">
        <v>1631</v>
      </c>
      <c r="C84" s="358" t="s">
        <v>1469</v>
      </c>
      <c r="D84" s="360" t="s">
        <v>1469</v>
      </c>
      <c r="E84" s="362" t="str">
        <f>HYPERLINK("#S.32.01.04!$A$1", "S.32.01.04")</f>
        <v>S.32.01.04</v>
      </c>
      <c r="F84" s="346" t="s">
        <v>1469</v>
      </c>
      <c r="G84" s="358" t="s">
        <v>1469</v>
      </c>
      <c r="H84" s="346" t="s">
        <v>1469</v>
      </c>
      <c r="I84" s="360" t="s">
        <v>1469</v>
      </c>
      <c r="J84" s="360" t="s">
        <v>1469</v>
      </c>
      <c r="K84" s="346" t="s">
        <v>1469</v>
      </c>
      <c r="L84" s="2273" t="s">
        <v>1469</v>
      </c>
      <c r="M84" s="2274" t="s">
        <v>1469</v>
      </c>
      <c r="N84" s="2285" t="s">
        <v>1469</v>
      </c>
      <c r="O84" s="2274" t="s">
        <v>1469</v>
      </c>
      <c r="P84" s="357" t="s">
        <v>1469</v>
      </c>
      <c r="Q84" s="358" t="s">
        <v>1469</v>
      </c>
      <c r="R84" s="1616" t="str">
        <f>HYPERLINK("#S.32.01.22!$A$1", "S.32.01.22")</f>
        <v>S.32.01.22</v>
      </c>
      <c r="S84" s="359" t="s">
        <v>1632</v>
      </c>
    </row>
    <row r="85" spans="1:19">
      <c r="A85" s="1585" t="s">
        <v>1633</v>
      </c>
      <c r="B85" s="349" t="s">
        <v>1634</v>
      </c>
      <c r="C85" s="358" t="s">
        <v>1469</v>
      </c>
      <c r="D85" s="360" t="s">
        <v>1469</v>
      </c>
      <c r="E85" s="362" t="str">
        <f>HYPERLINK("#S.33.01.04!$A$1", "S.33.01.04")</f>
        <v>S.33.01.04</v>
      </c>
      <c r="F85" s="346" t="s">
        <v>1469</v>
      </c>
      <c r="G85" s="358" t="s">
        <v>1469</v>
      </c>
      <c r="H85" s="346" t="s">
        <v>1469</v>
      </c>
      <c r="I85" s="360" t="s">
        <v>1469</v>
      </c>
      <c r="J85" s="360" t="s">
        <v>1469</v>
      </c>
      <c r="K85" s="346" t="s">
        <v>1469</v>
      </c>
      <c r="L85" s="2273" t="s">
        <v>1469</v>
      </c>
      <c r="M85" s="2274" t="s">
        <v>1469</v>
      </c>
      <c r="N85" s="2285" t="s">
        <v>1469</v>
      </c>
      <c r="O85" s="2274" t="s">
        <v>1469</v>
      </c>
      <c r="P85" s="357" t="s">
        <v>1469</v>
      </c>
      <c r="Q85" s="358" t="s">
        <v>1469</v>
      </c>
      <c r="R85" s="346" t="s">
        <v>1469</v>
      </c>
      <c r="S85" s="359" t="s">
        <v>1635</v>
      </c>
    </row>
    <row r="86" spans="1:19">
      <c r="A86" s="1585" t="s">
        <v>1636</v>
      </c>
      <c r="B86" s="349" t="s">
        <v>1637</v>
      </c>
      <c r="C86" s="358" t="s">
        <v>1469</v>
      </c>
      <c r="D86" s="360" t="s">
        <v>1469</v>
      </c>
      <c r="E86" s="362" t="str">
        <f>HYPERLINK("#S.34.01.04!$A$1", "S.34.01.04")</f>
        <v>S.34.01.04</v>
      </c>
      <c r="F86" s="346" t="s">
        <v>1469</v>
      </c>
      <c r="G86" s="358" t="s">
        <v>1469</v>
      </c>
      <c r="H86" s="346" t="s">
        <v>1469</v>
      </c>
      <c r="I86" s="360" t="s">
        <v>1469</v>
      </c>
      <c r="J86" s="360" t="s">
        <v>1469</v>
      </c>
      <c r="K86" s="346" t="s">
        <v>1469</v>
      </c>
      <c r="L86" s="2273" t="s">
        <v>1469</v>
      </c>
      <c r="M86" s="2274" t="s">
        <v>1469</v>
      </c>
      <c r="N86" s="2285" t="s">
        <v>1469</v>
      </c>
      <c r="O86" s="2274" t="s">
        <v>1469</v>
      </c>
      <c r="P86" s="357" t="s">
        <v>1469</v>
      </c>
      <c r="Q86" s="358" t="s">
        <v>1469</v>
      </c>
      <c r="R86" s="346" t="s">
        <v>1469</v>
      </c>
      <c r="S86" s="359" t="s">
        <v>1638</v>
      </c>
    </row>
    <row r="87" spans="1:19">
      <c r="A87" s="1585" t="s">
        <v>1639</v>
      </c>
      <c r="B87" s="349" t="s">
        <v>1640</v>
      </c>
      <c r="C87" s="358" t="s">
        <v>1469</v>
      </c>
      <c r="D87" s="360" t="s">
        <v>1469</v>
      </c>
      <c r="E87" s="362" t="str">
        <f>HYPERLINK("#S.35.01.04!$A$1", "S.35.01.04")</f>
        <v>S.35.01.04</v>
      </c>
      <c r="F87" s="346" t="s">
        <v>1469</v>
      </c>
      <c r="G87" s="358" t="s">
        <v>1469</v>
      </c>
      <c r="H87" s="346" t="s">
        <v>1469</v>
      </c>
      <c r="I87" s="360" t="s">
        <v>1469</v>
      </c>
      <c r="J87" s="360" t="s">
        <v>1469</v>
      </c>
      <c r="K87" s="346" t="s">
        <v>1469</v>
      </c>
      <c r="L87" s="2273" t="s">
        <v>1469</v>
      </c>
      <c r="M87" s="2274" t="s">
        <v>1469</v>
      </c>
      <c r="N87" s="2285" t="s">
        <v>1469</v>
      </c>
      <c r="O87" s="2274" t="s">
        <v>1469</v>
      </c>
      <c r="P87" s="357" t="s">
        <v>1469</v>
      </c>
      <c r="Q87" s="358" t="s">
        <v>1469</v>
      </c>
      <c r="R87" s="346" t="s">
        <v>1469</v>
      </c>
      <c r="S87" s="359" t="s">
        <v>1641</v>
      </c>
    </row>
    <row r="88" spans="1:19">
      <c r="A88" s="1585" t="s">
        <v>1642</v>
      </c>
      <c r="B88" s="349" t="s">
        <v>1643</v>
      </c>
      <c r="C88" s="350" t="str">
        <f>HYPERLINK("#S.36.01.01!$A$1", "S.36.01.01")</f>
        <v>S.36.01.01</v>
      </c>
      <c r="D88" s="360" t="s">
        <v>1469</v>
      </c>
      <c r="E88" s="362" t="str">
        <f>HYPERLINK("#S.36.01.01!$A$1", "S.36.01.01")</f>
        <v>S.36.01.01</v>
      </c>
      <c r="F88" s="346" t="s">
        <v>1469</v>
      </c>
      <c r="G88" s="358" t="s">
        <v>1469</v>
      </c>
      <c r="H88" s="346" t="s">
        <v>1469</v>
      </c>
      <c r="I88" s="360" t="s">
        <v>1469</v>
      </c>
      <c r="J88" s="360" t="s">
        <v>1469</v>
      </c>
      <c r="K88" s="346" t="s">
        <v>1469</v>
      </c>
      <c r="L88" s="2301" t="str">
        <f>HYPERLINK("#S.36.01.01!$A$1", "S.36.01.01")</f>
        <v>S.36.01.01</v>
      </c>
      <c r="M88" s="2274" t="s">
        <v>1469</v>
      </c>
      <c r="N88" s="2285" t="s">
        <v>1469</v>
      </c>
      <c r="O88" s="2274" t="s">
        <v>1469</v>
      </c>
      <c r="P88" s="357" t="s">
        <v>1469</v>
      </c>
      <c r="Q88" s="358" t="s">
        <v>1469</v>
      </c>
      <c r="R88" s="346" t="s">
        <v>1469</v>
      </c>
      <c r="S88" s="359" t="s">
        <v>1644</v>
      </c>
    </row>
    <row r="89" spans="1:19">
      <c r="A89" s="1585" t="s">
        <v>1645</v>
      </c>
      <c r="B89" s="349" t="s">
        <v>1646</v>
      </c>
      <c r="C89" s="350" t="str">
        <f>HYPERLINK("#S.36.02.01!$A$1", "S.36.02.01")</f>
        <v>S.36.02.01</v>
      </c>
      <c r="D89" s="360" t="s">
        <v>1469</v>
      </c>
      <c r="E89" s="362" t="str">
        <f>HYPERLINK("#S.36.02.01!$A$1", "S.36.02.01")</f>
        <v>S.36.02.01</v>
      </c>
      <c r="F89" s="346" t="s">
        <v>1469</v>
      </c>
      <c r="G89" s="358" t="s">
        <v>1469</v>
      </c>
      <c r="H89" s="346" t="s">
        <v>1469</v>
      </c>
      <c r="I89" s="360" t="s">
        <v>1469</v>
      </c>
      <c r="J89" s="360" t="s">
        <v>1469</v>
      </c>
      <c r="K89" s="346" t="s">
        <v>1469</v>
      </c>
      <c r="L89" s="2301" t="str">
        <f>HYPERLINK("#S.36.02.01!$A$1", "S.36.02.01")</f>
        <v>S.36.02.01</v>
      </c>
      <c r="M89" s="2274" t="s">
        <v>1469</v>
      </c>
      <c r="N89" s="2285" t="s">
        <v>1469</v>
      </c>
      <c r="O89" s="2274" t="s">
        <v>1469</v>
      </c>
      <c r="P89" s="357" t="s">
        <v>1469</v>
      </c>
      <c r="Q89" s="358" t="s">
        <v>1469</v>
      </c>
      <c r="R89" s="346" t="s">
        <v>1469</v>
      </c>
      <c r="S89" s="359" t="s">
        <v>1647</v>
      </c>
    </row>
    <row r="90" spans="1:19">
      <c r="A90" s="1585" t="s">
        <v>5884</v>
      </c>
      <c r="B90" s="1537" t="s">
        <v>5631</v>
      </c>
      <c r="C90" s="466" t="str">
        <f>HYPERLINK("#S.36.03.01!$A$1", "S.36.03.01")</f>
        <v>S.36.03.01</v>
      </c>
      <c r="D90" s="360" t="s">
        <v>1469</v>
      </c>
      <c r="E90" s="1528" t="str">
        <f>HYPERLINK("#S.36.03.01!$A$1", "S.36.03.01")</f>
        <v>S.36.03.01</v>
      </c>
      <c r="F90" s="346" t="s">
        <v>1469</v>
      </c>
      <c r="G90" s="358" t="s">
        <v>1469</v>
      </c>
      <c r="H90" s="346" t="s">
        <v>1469</v>
      </c>
      <c r="I90" s="360" t="s">
        <v>1469</v>
      </c>
      <c r="J90" s="360" t="s">
        <v>1469</v>
      </c>
      <c r="K90" s="346" t="s">
        <v>1469</v>
      </c>
      <c r="L90" s="2303" t="str">
        <f>HYPERLINK("#S.36.03.01!$A$1", "S.36.03.01")</f>
        <v>S.36.03.01</v>
      </c>
      <c r="M90" s="2274" t="s">
        <v>1469</v>
      </c>
      <c r="N90" s="2285" t="s">
        <v>1469</v>
      </c>
      <c r="O90" s="2274" t="s">
        <v>1469</v>
      </c>
      <c r="P90" s="357" t="s">
        <v>1469</v>
      </c>
      <c r="Q90" s="358" t="s">
        <v>1469</v>
      </c>
      <c r="R90" s="346" t="s">
        <v>1469</v>
      </c>
      <c r="S90" s="1587" t="s">
        <v>1648</v>
      </c>
    </row>
    <row r="91" spans="1:19">
      <c r="A91" s="1585" t="s">
        <v>1649</v>
      </c>
      <c r="B91" s="1559" t="s">
        <v>5949</v>
      </c>
      <c r="C91" s="466" t="str">
        <f>HYPERLINK("#S.36.04.01!$A$1", "S.36.04.01")</f>
        <v>S.36.04.01</v>
      </c>
      <c r="D91" s="360" t="s">
        <v>1469</v>
      </c>
      <c r="E91" s="1528" t="str">
        <f>HYPERLINK("#S.36.04.01!$A$1", "S.36.04.01")</f>
        <v>S.36.04.01</v>
      </c>
      <c r="F91" s="346" t="s">
        <v>1469</v>
      </c>
      <c r="G91" s="358" t="s">
        <v>1469</v>
      </c>
      <c r="H91" s="346" t="s">
        <v>1469</v>
      </c>
      <c r="I91" s="360" t="s">
        <v>1469</v>
      </c>
      <c r="J91" s="360" t="s">
        <v>1469</v>
      </c>
      <c r="K91" s="346" t="s">
        <v>1469</v>
      </c>
      <c r="L91" s="2303" t="str">
        <f>HYPERLINK("#S.36.04.01!$A$1", "S.36.04.01")</f>
        <v>S.36.04.01</v>
      </c>
      <c r="M91" s="2274" t="s">
        <v>1469</v>
      </c>
      <c r="N91" s="2285" t="s">
        <v>1469</v>
      </c>
      <c r="O91" s="2274" t="s">
        <v>1469</v>
      </c>
      <c r="P91" s="357" t="s">
        <v>1469</v>
      </c>
      <c r="Q91" s="358" t="s">
        <v>1469</v>
      </c>
      <c r="R91" s="346" t="s">
        <v>1469</v>
      </c>
      <c r="S91" s="1587" t="s">
        <v>1650</v>
      </c>
    </row>
    <row r="92" spans="1:19">
      <c r="A92" s="1585" t="s">
        <v>5640</v>
      </c>
      <c r="B92" s="1351" t="s">
        <v>5645</v>
      </c>
      <c r="C92" s="1344" t="str">
        <f>HYPERLINK("#S.36.05.01!$A$1", "S.36.05.01")</f>
        <v>S.36.05.01</v>
      </c>
      <c r="D92" s="360" t="s">
        <v>1469</v>
      </c>
      <c r="E92" s="1350" t="str">
        <f>HYPERLINK("#S.36.05.01!$A$1", "S.36.05.01")</f>
        <v>S.36.05.01</v>
      </c>
      <c r="F92" s="346" t="s">
        <v>1469</v>
      </c>
      <c r="G92" s="358" t="s">
        <v>1469</v>
      </c>
      <c r="H92" s="346" t="s">
        <v>1469</v>
      </c>
      <c r="I92" s="360" t="s">
        <v>1469</v>
      </c>
      <c r="J92" s="360" t="s">
        <v>1469</v>
      </c>
      <c r="K92" s="346" t="s">
        <v>1469</v>
      </c>
      <c r="L92" s="2303" t="str">
        <f>HYPERLINK("#S.36.05.01!$A$1", "S.36.05.01")</f>
        <v>S.36.05.01</v>
      </c>
      <c r="M92" s="2274" t="s">
        <v>1469</v>
      </c>
      <c r="N92" s="2285" t="s">
        <v>1469</v>
      </c>
      <c r="O92" s="2274" t="s">
        <v>1469</v>
      </c>
      <c r="P92" s="357" t="s">
        <v>1469</v>
      </c>
      <c r="Q92" s="358" t="s">
        <v>1469</v>
      </c>
      <c r="R92" s="346" t="s">
        <v>1469</v>
      </c>
      <c r="S92" s="1894" t="s">
        <v>5644</v>
      </c>
    </row>
    <row r="93" spans="1:19">
      <c r="A93" s="1649" t="s">
        <v>6264</v>
      </c>
      <c r="B93" s="1648" t="s">
        <v>6265</v>
      </c>
      <c r="C93" s="358" t="s">
        <v>1469</v>
      </c>
      <c r="D93" s="360" t="s">
        <v>1469</v>
      </c>
      <c r="E93" s="1530" t="str">
        <f>HYPERLINK("#S.37.01.04!$A$1", "S.37.01.04")</f>
        <v>S.37.01.04</v>
      </c>
      <c r="F93" s="346" t="s">
        <v>1469</v>
      </c>
      <c r="G93" s="358" t="s">
        <v>1469</v>
      </c>
      <c r="H93" s="346" t="s">
        <v>1469</v>
      </c>
      <c r="I93" s="365" t="s">
        <v>1469</v>
      </c>
      <c r="J93" s="365" t="s">
        <v>1469</v>
      </c>
      <c r="K93" s="366" t="s">
        <v>1469</v>
      </c>
      <c r="L93" s="2273" t="s">
        <v>1469</v>
      </c>
      <c r="M93" s="2274" t="s">
        <v>1469</v>
      </c>
      <c r="N93" s="2285" t="s">
        <v>1469</v>
      </c>
      <c r="O93" s="2274" t="s">
        <v>1469</v>
      </c>
      <c r="P93" s="357" t="s">
        <v>1469</v>
      </c>
      <c r="Q93" s="358" t="s">
        <v>1469</v>
      </c>
      <c r="R93" s="346" t="s">
        <v>1469</v>
      </c>
      <c r="S93" s="1565" t="s">
        <v>6263</v>
      </c>
    </row>
    <row r="94" spans="1:19">
      <c r="A94" s="1585" t="s">
        <v>5673</v>
      </c>
      <c r="B94" s="349" t="s">
        <v>5677</v>
      </c>
      <c r="C94" s="358" t="s">
        <v>1469</v>
      </c>
      <c r="D94" s="360" t="s">
        <v>1469</v>
      </c>
      <c r="E94" s="1350" t="str">
        <f>HYPERLINK("#S.37.02.04!$A$1", "S.37.02.04")</f>
        <v>S.37.02.04</v>
      </c>
      <c r="F94" s="346" t="s">
        <v>1469</v>
      </c>
      <c r="G94" s="358" t="s">
        <v>1469</v>
      </c>
      <c r="H94" s="346" t="s">
        <v>1469</v>
      </c>
      <c r="I94" s="365" t="s">
        <v>1469</v>
      </c>
      <c r="J94" s="365" t="s">
        <v>1469</v>
      </c>
      <c r="K94" s="366" t="s">
        <v>1469</v>
      </c>
      <c r="L94" s="2273" t="s">
        <v>1469</v>
      </c>
      <c r="M94" s="2274" t="s">
        <v>1469</v>
      </c>
      <c r="N94" s="2285" t="s">
        <v>1469</v>
      </c>
      <c r="O94" s="2274" t="s">
        <v>1469</v>
      </c>
      <c r="P94" s="357" t="s">
        <v>1469</v>
      </c>
      <c r="Q94" s="358" t="s">
        <v>1469</v>
      </c>
      <c r="R94" s="346" t="s">
        <v>1469</v>
      </c>
      <c r="S94" s="1894" t="s">
        <v>5675</v>
      </c>
    </row>
    <row r="95" spans="1:19">
      <c r="A95" s="1585" t="s">
        <v>5674</v>
      </c>
      <c r="B95" s="349" t="s">
        <v>5678</v>
      </c>
      <c r="C95" s="358" t="s">
        <v>1469</v>
      </c>
      <c r="D95" s="360" t="s">
        <v>1469</v>
      </c>
      <c r="E95" s="1350" t="str">
        <f>HYPERLINK("#S.37.03.04!$A$1", "S.37.03.04")</f>
        <v>S.37.03.04</v>
      </c>
      <c r="F95" s="346" t="s">
        <v>1469</v>
      </c>
      <c r="G95" s="358" t="s">
        <v>1469</v>
      </c>
      <c r="H95" s="346" t="s">
        <v>1469</v>
      </c>
      <c r="I95" s="365" t="s">
        <v>1469</v>
      </c>
      <c r="J95" s="365" t="s">
        <v>1469</v>
      </c>
      <c r="K95" s="366" t="s">
        <v>1469</v>
      </c>
      <c r="L95" s="2273" t="s">
        <v>1469</v>
      </c>
      <c r="M95" s="2274" t="s">
        <v>1469</v>
      </c>
      <c r="N95" s="2285" t="s">
        <v>1469</v>
      </c>
      <c r="O95" s="2274" t="s">
        <v>1469</v>
      </c>
      <c r="P95" s="357" t="s">
        <v>1469</v>
      </c>
      <c r="Q95" s="358" t="s">
        <v>1469</v>
      </c>
      <c r="R95" s="346" t="s">
        <v>1469</v>
      </c>
      <c r="S95" s="1894" t="s">
        <v>5676</v>
      </c>
    </row>
    <row r="96" spans="1:19">
      <c r="A96" s="1585" t="s">
        <v>1651</v>
      </c>
      <c r="B96" s="349" t="s">
        <v>1652</v>
      </c>
      <c r="C96" s="358" t="s">
        <v>1469</v>
      </c>
      <c r="D96" s="360" t="s">
        <v>1469</v>
      </c>
      <c r="E96" s="360" t="s">
        <v>1469</v>
      </c>
      <c r="F96" s="346" t="s">
        <v>1469</v>
      </c>
      <c r="G96" s="358" t="s">
        <v>1469</v>
      </c>
      <c r="H96" s="346" t="s">
        <v>1469</v>
      </c>
      <c r="I96" s="1639" t="str">
        <f>HYPERLINK("#S.38.01.11!$A$1", "S.38.01.11")</f>
        <v>S.38.01.11</v>
      </c>
      <c r="J96" s="1639" t="str">
        <f>HYPERLINK("#S.38.01.11!$A$1", "S.38.01.11")</f>
        <v>S.38.01.11</v>
      </c>
      <c r="K96" s="521" t="str">
        <f>HYPERLINK("#S.38.01.11!$A$1", "S.38.01.11")</f>
        <v>S.38.01.11</v>
      </c>
      <c r="L96" s="2285" t="s">
        <v>1469</v>
      </c>
      <c r="M96" s="2274" t="s">
        <v>1469</v>
      </c>
      <c r="N96" s="2285" t="s">
        <v>1469</v>
      </c>
      <c r="O96" s="2274" t="s">
        <v>1469</v>
      </c>
      <c r="P96" s="357" t="s">
        <v>1469</v>
      </c>
      <c r="Q96" s="358" t="s">
        <v>1469</v>
      </c>
      <c r="R96" s="346" t="s">
        <v>1469</v>
      </c>
      <c r="S96" s="1587" t="s">
        <v>6231</v>
      </c>
    </row>
    <row r="97" spans="1:19">
      <c r="A97" s="1585" t="s">
        <v>1653</v>
      </c>
      <c r="B97" s="349" t="s">
        <v>1654</v>
      </c>
      <c r="C97" s="358" t="s">
        <v>1469</v>
      </c>
      <c r="D97" s="360" t="s">
        <v>1469</v>
      </c>
      <c r="E97" s="360" t="s">
        <v>1469</v>
      </c>
      <c r="F97" s="346" t="s">
        <v>1469</v>
      </c>
      <c r="G97" s="358" t="s">
        <v>1469</v>
      </c>
      <c r="H97" s="346" t="s">
        <v>1469</v>
      </c>
      <c r="I97" s="1187" t="str">
        <f>HYPERLINK("#S.39.01.11!$A$1", "S.39.01.11")</f>
        <v>S.39.01.11</v>
      </c>
      <c r="J97" s="1187" t="str">
        <f>HYPERLINK("#S.39.01.11!$A$1", "S.39.01.11")</f>
        <v>S.39.01.11</v>
      </c>
      <c r="K97" s="1187" t="str">
        <f>HYPERLINK("#S.39.01.11!$A$1", "S.39.01.11")</f>
        <v>S.39.01.11</v>
      </c>
      <c r="L97" s="2302" t="s">
        <v>1469</v>
      </c>
      <c r="M97" s="2283" t="s">
        <v>1469</v>
      </c>
      <c r="N97" s="2282" t="s">
        <v>1469</v>
      </c>
      <c r="O97" s="2274" t="s">
        <v>1469</v>
      </c>
      <c r="P97" s="357" t="s">
        <v>1469</v>
      </c>
      <c r="Q97" s="358" t="s">
        <v>1469</v>
      </c>
      <c r="R97" s="346" t="s">
        <v>1469</v>
      </c>
      <c r="S97" s="359" t="s">
        <v>1655</v>
      </c>
    </row>
    <row r="98" spans="1:19">
      <c r="A98" s="1585" t="s">
        <v>1656</v>
      </c>
      <c r="B98" s="349" t="s">
        <v>1657</v>
      </c>
      <c r="C98" s="353" t="s">
        <v>1469</v>
      </c>
      <c r="D98" s="363" t="s">
        <v>1469</v>
      </c>
      <c r="E98" s="363" t="s">
        <v>1469</v>
      </c>
      <c r="F98" s="354" t="s">
        <v>1469</v>
      </c>
      <c r="G98" s="353" t="s">
        <v>1469</v>
      </c>
      <c r="H98" s="354" t="s">
        <v>1469</v>
      </c>
      <c r="I98" s="363" t="str">
        <f>HYPERLINK("#S.41.01.11!$A$1", "S.41.01.11")</f>
        <v>S.41.01.11</v>
      </c>
      <c r="J98" s="363" t="str">
        <f>HYPERLINK("#S.41.01.11!$A$1", "S.41.01.11")</f>
        <v>S.41.01.11</v>
      </c>
      <c r="K98" s="363" t="str">
        <f>HYPERLINK("#S.41.01.11!$A$1", "S.41.01.11")</f>
        <v>S.41.01.11</v>
      </c>
      <c r="L98" s="2302" t="s">
        <v>1469</v>
      </c>
      <c r="M98" s="2283" t="s">
        <v>1469</v>
      </c>
      <c r="N98" s="2282" t="s">
        <v>1469</v>
      </c>
      <c r="O98" s="2274" t="s">
        <v>1469</v>
      </c>
      <c r="P98" s="357" t="s">
        <v>1469</v>
      </c>
      <c r="Q98" s="358" t="s">
        <v>1469</v>
      </c>
      <c r="R98" s="346" t="s">
        <v>1469</v>
      </c>
      <c r="S98" s="359" t="s">
        <v>1658</v>
      </c>
    </row>
    <row r="99" spans="1:19">
      <c r="A99" s="1585" t="s">
        <v>1659</v>
      </c>
      <c r="B99" s="349" t="s">
        <v>1660</v>
      </c>
      <c r="C99" s="350" t="str">
        <f>HYPERLINK("#SR.01.01.01!$A$1", "SR.01.01.01")</f>
        <v>SR.01.01.01</v>
      </c>
      <c r="D99" s="363" t="s">
        <v>1469</v>
      </c>
      <c r="E99" s="362" t="str">
        <f>HYPERLINK("#SR.01.01.04!$A$1", "SR.01.01.04")</f>
        <v>SR.01.01.04</v>
      </c>
      <c r="F99" s="354" t="s">
        <v>1469</v>
      </c>
      <c r="G99" s="350" t="str">
        <f>HYPERLINK("#SR.01.01.07!$A$1", "SR.01.01.07")</f>
        <v>SR.01.01.07</v>
      </c>
      <c r="H99" s="354" t="s">
        <v>1469</v>
      </c>
      <c r="I99" s="363" t="s">
        <v>1469</v>
      </c>
      <c r="J99" s="363" t="s">
        <v>1469</v>
      </c>
      <c r="K99" s="363" t="s">
        <v>1469</v>
      </c>
      <c r="L99" s="2301" t="str">
        <f>HYPERLINK("#SR.01.01.01!$A$1", "SR.01.01.01")</f>
        <v>SR.01.01.01</v>
      </c>
      <c r="M99" s="2283" t="s">
        <v>1469</v>
      </c>
      <c r="N99" s="2276" t="str">
        <f>HYPERLINK("#SR.01.01.07!$A$1", "SR.01.01.07")</f>
        <v>SR.01.01.07</v>
      </c>
      <c r="O99" s="2274" t="s">
        <v>1469</v>
      </c>
      <c r="P99" s="357" t="s">
        <v>1469</v>
      </c>
      <c r="Q99" s="358" t="s">
        <v>1469</v>
      </c>
      <c r="R99" s="346" t="s">
        <v>1469</v>
      </c>
      <c r="S99" s="359" t="s">
        <v>1661</v>
      </c>
    </row>
    <row r="100" spans="1:19">
      <c r="A100" s="1585" t="s">
        <v>1662</v>
      </c>
      <c r="B100" s="349" t="s">
        <v>1663</v>
      </c>
      <c r="C100" s="353" t="str">
        <f>HYPERLINK("#SR.02.01.01!$A$1", "SR.02.01.01")</f>
        <v>SR.02.01.01</v>
      </c>
      <c r="D100" s="1137" t="s">
        <v>1469</v>
      </c>
      <c r="E100" s="1136" t="str">
        <f>HYPERLINK("#SR.02.01.01!$A$1", "SR.02.01.01")</f>
        <v>SR.02.01.01</v>
      </c>
      <c r="F100" s="354" t="s">
        <v>1469</v>
      </c>
      <c r="G100" s="353" t="str">
        <f>HYPERLINK("#SR.02.01.07!$A$1", "SR.02.01.07")</f>
        <v>SR.02.01.07</v>
      </c>
      <c r="H100" s="354" t="s">
        <v>1469</v>
      </c>
      <c r="I100" s="363" t="s">
        <v>1469</v>
      </c>
      <c r="J100" s="363" t="s">
        <v>1469</v>
      </c>
      <c r="K100" s="354" t="s">
        <v>1469</v>
      </c>
      <c r="L100" s="2302" t="str">
        <f>HYPERLINK("#SR.02.01.01!$A$1", "SR.02.01.01")</f>
        <v>SR.02.01.01</v>
      </c>
      <c r="M100" s="2283" t="s">
        <v>1469</v>
      </c>
      <c r="N100" s="2282" t="str">
        <f>HYPERLINK("#SR.02.01.07!$A$1", "SR.02.01.07")</f>
        <v>SR.02.01.07</v>
      </c>
      <c r="O100" s="2274" t="s">
        <v>1469</v>
      </c>
      <c r="P100" s="357" t="s">
        <v>1469</v>
      </c>
      <c r="Q100" s="358" t="s">
        <v>1469</v>
      </c>
      <c r="R100" s="346" t="s">
        <v>1469</v>
      </c>
      <c r="S100" s="359" t="s">
        <v>1664</v>
      </c>
    </row>
    <row r="101" spans="1:19">
      <c r="A101" s="348" t="s">
        <v>1665</v>
      </c>
      <c r="B101" s="349" t="s">
        <v>1666</v>
      </c>
      <c r="C101" s="350" t="str">
        <f>HYPERLINK("#SR.12.01.01!$A$1", "SR.12.01.01")</f>
        <v>SR.12.01.01</v>
      </c>
      <c r="D101" s="363" t="s">
        <v>1469</v>
      </c>
      <c r="E101" s="363" t="s">
        <v>1469</v>
      </c>
      <c r="F101" s="354" t="s">
        <v>1469</v>
      </c>
      <c r="G101" s="350" t="str">
        <f>HYPERLINK("#SR.12.01.01!$A$1", "SR.12.01.01")</f>
        <v>SR.12.01.01</v>
      </c>
      <c r="H101" s="354" t="s">
        <v>1469</v>
      </c>
      <c r="I101" s="363" t="s">
        <v>1469</v>
      </c>
      <c r="J101" s="363" t="s">
        <v>1469</v>
      </c>
      <c r="K101" s="354" t="s">
        <v>1469</v>
      </c>
      <c r="L101" s="2301" t="str">
        <f>HYPERLINK("#SR.12.01.01!$A$1", "SR.12.01.01")</f>
        <v>SR.12.01.01</v>
      </c>
      <c r="M101" s="2283" t="s">
        <v>1469</v>
      </c>
      <c r="N101" s="2276" t="str">
        <f>HYPERLINK("#SR.12.01.01!$A$1", "SR.12.01.01")</f>
        <v>SR.12.01.01</v>
      </c>
      <c r="O101" s="2274" t="s">
        <v>1469</v>
      </c>
      <c r="P101" s="357" t="s">
        <v>1469</v>
      </c>
      <c r="Q101" s="358" t="s">
        <v>1469</v>
      </c>
      <c r="R101" s="346" t="s">
        <v>1469</v>
      </c>
      <c r="S101" s="359" t="s">
        <v>1667</v>
      </c>
    </row>
    <row r="102" spans="1:19">
      <c r="A102" s="348" t="s">
        <v>1668</v>
      </c>
      <c r="B102" s="349" t="s">
        <v>1669</v>
      </c>
      <c r="C102" s="350" t="str">
        <f>HYPERLINK("#SR.17.01.01!$A$1", "SR.17.01.01")</f>
        <v>SR.17.01.01</v>
      </c>
      <c r="D102" s="363" t="s">
        <v>1469</v>
      </c>
      <c r="E102" s="363" t="s">
        <v>1469</v>
      </c>
      <c r="F102" s="354" t="s">
        <v>1469</v>
      </c>
      <c r="G102" s="350" t="str">
        <f>HYPERLINK("#SR.17.01.01!$A$1", "SR.17.01.01")</f>
        <v>SR.17.01.01</v>
      </c>
      <c r="H102" s="354" t="s">
        <v>1469</v>
      </c>
      <c r="I102" s="363" t="s">
        <v>1469</v>
      </c>
      <c r="J102" s="363" t="s">
        <v>1469</v>
      </c>
      <c r="K102" s="354" t="s">
        <v>1469</v>
      </c>
      <c r="L102" s="2301" t="str">
        <f>HYPERLINK("#SR.17.01.01!$A$1", "SR.17.01.01")</f>
        <v>SR.17.01.01</v>
      </c>
      <c r="M102" s="2283" t="s">
        <v>1469</v>
      </c>
      <c r="N102" s="2276" t="str">
        <f>HYPERLINK("#SR.17.01.01!$A$1", "SR.17.01.01")</f>
        <v>SR.17.01.01</v>
      </c>
      <c r="O102" s="2274" t="s">
        <v>1469</v>
      </c>
      <c r="P102" s="357" t="s">
        <v>1469</v>
      </c>
      <c r="Q102" s="358" t="s">
        <v>1469</v>
      </c>
      <c r="R102" s="346" t="s">
        <v>1469</v>
      </c>
      <c r="S102" s="359" t="s">
        <v>1670</v>
      </c>
    </row>
    <row r="103" spans="1:19">
      <c r="A103" s="348" t="s">
        <v>1671</v>
      </c>
      <c r="B103" s="349" t="s">
        <v>1672</v>
      </c>
      <c r="C103" s="353" t="str">
        <f>HYPERLINK("#SR.22.02.01!$A$1", "SR.22.02.01")</f>
        <v>SR.22.02.01</v>
      </c>
      <c r="D103" s="363" t="s">
        <v>1469</v>
      </c>
      <c r="E103" s="363" t="s">
        <v>1469</v>
      </c>
      <c r="F103" s="354" t="s">
        <v>1469</v>
      </c>
      <c r="G103" s="353" t="str">
        <f>HYPERLINK("#SR.22.02.01!$A$1", "SR.22.02.01")</f>
        <v>SR.22.02.01</v>
      </c>
      <c r="H103" s="354" t="s">
        <v>1469</v>
      </c>
      <c r="I103" s="363" t="s">
        <v>1469</v>
      </c>
      <c r="J103" s="363" t="s">
        <v>1469</v>
      </c>
      <c r="K103" s="354" t="s">
        <v>1469</v>
      </c>
      <c r="L103" s="2302" t="str">
        <f>HYPERLINK("#SR.22.02.01!$A$1", "SR.22.02.01")</f>
        <v>SR.22.02.01</v>
      </c>
      <c r="M103" s="2283" t="s">
        <v>1469</v>
      </c>
      <c r="N103" s="2282" t="str">
        <f>HYPERLINK("#SR.22.02.01!$A$1", "SR.22.02.01")</f>
        <v>SR.22.02.01</v>
      </c>
      <c r="O103" s="2274" t="s">
        <v>1469</v>
      </c>
      <c r="P103" s="357" t="s">
        <v>1469</v>
      </c>
      <c r="Q103" s="358" t="s">
        <v>1469</v>
      </c>
      <c r="R103" s="346" t="s">
        <v>1469</v>
      </c>
      <c r="S103" s="359" t="s">
        <v>1673</v>
      </c>
    </row>
    <row r="104" spans="1:19">
      <c r="A104" s="348" t="s">
        <v>1674</v>
      </c>
      <c r="B104" s="349" t="s">
        <v>1675</v>
      </c>
      <c r="C104" s="350" t="str">
        <f>HYPERLINK("#SR.22.03.01!$A$1", "SR.22.03.01")</f>
        <v>SR.22.03.01</v>
      </c>
      <c r="D104" s="363" t="s">
        <v>1469</v>
      </c>
      <c r="E104" s="363" t="s">
        <v>1469</v>
      </c>
      <c r="F104" s="354" t="s">
        <v>1469</v>
      </c>
      <c r="G104" s="350" t="str">
        <f>HYPERLINK("#SR.22.03.01!$A$1", "SR.22.03.01")</f>
        <v>SR.22.03.01</v>
      </c>
      <c r="H104" s="354" t="s">
        <v>1469</v>
      </c>
      <c r="I104" s="363" t="s">
        <v>1469</v>
      </c>
      <c r="J104" s="363" t="s">
        <v>1469</v>
      </c>
      <c r="K104" s="354" t="s">
        <v>1469</v>
      </c>
      <c r="L104" s="2301" t="str">
        <f>HYPERLINK("#SR.22.03.01!$A$1", "SR.22.03.01")</f>
        <v>SR.22.03.01</v>
      </c>
      <c r="M104" s="2283" t="s">
        <v>1469</v>
      </c>
      <c r="N104" s="2276" t="str">
        <f>HYPERLINK("#SR.22.03.01!$A$1", "SR.22.03.01")</f>
        <v>SR.22.03.01</v>
      </c>
      <c r="O104" s="2274" t="s">
        <v>1469</v>
      </c>
      <c r="P104" s="357" t="s">
        <v>1469</v>
      </c>
      <c r="Q104" s="358" t="s">
        <v>1469</v>
      </c>
      <c r="R104" s="346" t="s">
        <v>1469</v>
      </c>
      <c r="S104" s="359" t="s">
        <v>1676</v>
      </c>
    </row>
    <row r="105" spans="1:19">
      <c r="A105" s="348" t="s">
        <v>1677</v>
      </c>
      <c r="B105" s="349" t="s">
        <v>1678</v>
      </c>
      <c r="C105" s="353" t="str">
        <f>HYPERLINK("#SR.25.01.01!$A$1", "SR.25.01.01")</f>
        <v>SR.25.01.01</v>
      </c>
      <c r="D105" s="363" t="s">
        <v>1469</v>
      </c>
      <c r="E105" s="1528" t="str">
        <f>HYPERLINK("#SR.25.01.04!$A$1", "SR.25.01.04")</f>
        <v>SR.25.01.04</v>
      </c>
      <c r="F105" s="354" t="s">
        <v>1469</v>
      </c>
      <c r="G105" s="353" t="str">
        <f>HYPERLINK("#SR.25.01.01!$A$1", "SR.25.01.01")</f>
        <v>SR.25.01.01</v>
      </c>
      <c r="H105" s="354" t="s">
        <v>1469</v>
      </c>
      <c r="I105" s="363" t="s">
        <v>1469</v>
      </c>
      <c r="J105" s="363" t="s">
        <v>1469</v>
      </c>
      <c r="K105" s="354" t="s">
        <v>1469</v>
      </c>
      <c r="L105" s="2302" t="str">
        <f>HYPERLINK("#SR.25.01.01!$A$1", "SR.25.01.01")</f>
        <v>SR.25.01.01</v>
      </c>
      <c r="M105" s="2283" t="s">
        <v>1469</v>
      </c>
      <c r="N105" s="2282" t="str">
        <f>HYPERLINK("#SR.25.01.01!$A$1", "SR.25.01.01")</f>
        <v>SR.25.01.01</v>
      </c>
      <c r="O105" s="2274" t="s">
        <v>1469</v>
      </c>
      <c r="P105" s="357" t="s">
        <v>1469</v>
      </c>
      <c r="Q105" s="358" t="s">
        <v>1469</v>
      </c>
      <c r="R105" s="346" t="s">
        <v>1469</v>
      </c>
      <c r="S105" s="1550" t="s">
        <v>6486</v>
      </c>
    </row>
    <row r="106" spans="1:19">
      <c r="A106" s="1531" t="s">
        <v>5877</v>
      </c>
      <c r="B106" s="1559" t="s">
        <v>6236</v>
      </c>
      <c r="C106" s="1529" t="str">
        <f>HYPERLINK("#SR.25.05.01!$A$1", "SR.25.05.01")</f>
        <v>SR.25.05.01</v>
      </c>
      <c r="D106" s="363" t="s">
        <v>1469</v>
      </c>
      <c r="E106" s="1528" t="str">
        <f>HYPERLINK("#SR.25.05.04!$A$1", "SR.25.05.04")</f>
        <v>SR.25.05.04</v>
      </c>
      <c r="F106" s="354" t="s">
        <v>1469</v>
      </c>
      <c r="G106" s="1529" t="str">
        <f>HYPERLINK("#SR.25.05.01!$A$1", "SR.25.05.01")</f>
        <v>SR.25.05.01</v>
      </c>
      <c r="H106" s="354" t="s">
        <v>1469</v>
      </c>
      <c r="I106" s="363" t="s">
        <v>1469</v>
      </c>
      <c r="J106" s="363" t="s">
        <v>1469</v>
      </c>
      <c r="K106" s="354" t="s">
        <v>1469</v>
      </c>
      <c r="L106" s="2305" t="str">
        <f>HYPERLINK("#SR.25.05.01!$A$1", "SR.25.05.01")</f>
        <v>SR.25.05.01</v>
      </c>
      <c r="M106" s="2283" t="s">
        <v>1469</v>
      </c>
      <c r="N106" s="2306" t="str">
        <f>HYPERLINK("#SR.25.05.01!$A$1", "SR.25.05.01")</f>
        <v>SR.25.05.01</v>
      </c>
      <c r="O106" s="2274" t="s">
        <v>1469</v>
      </c>
      <c r="P106" s="357" t="s">
        <v>1469</v>
      </c>
      <c r="Q106" s="358" t="s">
        <v>1469</v>
      </c>
      <c r="R106" s="346" t="s">
        <v>1469</v>
      </c>
      <c r="S106" s="1550" t="s">
        <v>6485</v>
      </c>
    </row>
    <row r="107" spans="1:19">
      <c r="A107" s="348" t="s">
        <v>1680</v>
      </c>
      <c r="B107" s="349" t="s">
        <v>1681</v>
      </c>
      <c r="C107" s="350" t="str">
        <f>HYPERLINK("#SR.26.01.01!$A$1", "SR.26.01.01")</f>
        <v>SR.26.01.01</v>
      </c>
      <c r="D107" s="363" t="s">
        <v>1469</v>
      </c>
      <c r="E107" s="1528" t="str">
        <f>HYPERLINK("#SR.26.01.04!$A$1", "SR.26.01.04")</f>
        <v>SR.26.01.04</v>
      </c>
      <c r="F107" s="354" t="s">
        <v>1469</v>
      </c>
      <c r="G107" s="350" t="str">
        <f>HYPERLINK("#SR.26.01.01!$A$1", "SR.26.01.01")</f>
        <v>SR.26.01.01</v>
      </c>
      <c r="H107" s="354" t="s">
        <v>1469</v>
      </c>
      <c r="I107" s="363" t="s">
        <v>1469</v>
      </c>
      <c r="J107" s="363" t="s">
        <v>1469</v>
      </c>
      <c r="K107" s="354" t="s">
        <v>1469</v>
      </c>
      <c r="L107" s="2301" t="str">
        <f>HYPERLINK("#SR.26.01.01!$A$1", "SR.26.01.01")</f>
        <v>SR.26.01.01</v>
      </c>
      <c r="M107" s="2283" t="s">
        <v>1469</v>
      </c>
      <c r="N107" s="2276" t="str">
        <f>HYPERLINK("#SR.26.01.01!$A$1", "SR.26.01.01")</f>
        <v>SR.26.01.01</v>
      </c>
      <c r="O107" s="2274" t="s">
        <v>1469</v>
      </c>
      <c r="P107" s="357" t="s">
        <v>1469</v>
      </c>
      <c r="Q107" s="358" t="s">
        <v>1469</v>
      </c>
      <c r="R107" s="346" t="s">
        <v>1469</v>
      </c>
      <c r="S107" s="1550" t="s">
        <v>6487</v>
      </c>
    </row>
    <row r="108" spans="1:19">
      <c r="A108" s="348" t="s">
        <v>1683</v>
      </c>
      <c r="B108" s="349" t="s">
        <v>1684</v>
      </c>
      <c r="C108" s="353" t="str">
        <f>HYPERLINK("#SR.26.02.01!$A$1", "SR.26.02.01")</f>
        <v>SR.26.02.01</v>
      </c>
      <c r="D108" s="363" t="s">
        <v>1469</v>
      </c>
      <c r="E108" s="363" t="str">
        <f>HYPERLINK("#SR.26.02.01!$A$1", "SR.26.02.01")</f>
        <v>SR.26.02.01</v>
      </c>
      <c r="F108" s="354" t="s">
        <v>1469</v>
      </c>
      <c r="G108" s="353" t="str">
        <f>HYPERLINK("#SR.26.02.01!$A$1", "SR.26.02.01")</f>
        <v>SR.26.02.01</v>
      </c>
      <c r="H108" s="354" t="s">
        <v>1469</v>
      </c>
      <c r="I108" s="363" t="s">
        <v>1469</v>
      </c>
      <c r="J108" s="363" t="s">
        <v>1469</v>
      </c>
      <c r="K108" s="354" t="s">
        <v>1469</v>
      </c>
      <c r="L108" s="2302" t="str">
        <f>HYPERLINK("#SR.26.02.01!$A$1", "SR.26.02.01")</f>
        <v>SR.26.02.01</v>
      </c>
      <c r="M108" s="2283" t="s">
        <v>1469</v>
      </c>
      <c r="N108" s="2282" t="str">
        <f>HYPERLINK("#SR.26.02.01!$A$1", "SR.26.02.01")</f>
        <v>SR.26.02.01</v>
      </c>
      <c r="O108" s="2274" t="s">
        <v>1469</v>
      </c>
      <c r="P108" s="357" t="s">
        <v>1469</v>
      </c>
      <c r="Q108" s="358" t="s">
        <v>1469</v>
      </c>
      <c r="R108" s="346" t="s">
        <v>1469</v>
      </c>
      <c r="S108" s="359" t="s">
        <v>1685</v>
      </c>
    </row>
    <row r="109" spans="1:19">
      <c r="A109" s="348" t="s">
        <v>1686</v>
      </c>
      <c r="B109" s="349" t="s">
        <v>1687</v>
      </c>
      <c r="C109" s="353" t="str">
        <f>HYPERLINK("#SR.26.03.01!$A$1", "SR.26.03.01")</f>
        <v>SR.26.03.01</v>
      </c>
      <c r="D109" s="363" t="s">
        <v>1469</v>
      </c>
      <c r="E109" s="363" t="str">
        <f>HYPERLINK("#SR.26.03.01!$A$1", "SR.26.03.01")</f>
        <v>SR.26.03.01</v>
      </c>
      <c r="F109" s="354" t="s">
        <v>1469</v>
      </c>
      <c r="G109" s="353" t="str">
        <f>HYPERLINK("#SR.26.03.01!$A$1", "SR.26.03.01")</f>
        <v>SR.26.03.01</v>
      </c>
      <c r="H109" s="354" t="s">
        <v>1469</v>
      </c>
      <c r="I109" s="363" t="s">
        <v>1469</v>
      </c>
      <c r="J109" s="363" t="s">
        <v>1469</v>
      </c>
      <c r="K109" s="354" t="s">
        <v>1469</v>
      </c>
      <c r="L109" s="2302" t="str">
        <f>HYPERLINK("#SR.26.03.01!$A$1", "SR.26.03.01")</f>
        <v>SR.26.03.01</v>
      </c>
      <c r="M109" s="2283" t="s">
        <v>1469</v>
      </c>
      <c r="N109" s="2282" t="str">
        <f>HYPERLINK("#SR.26.03.01!$A$1", "SR.26.03.01")</f>
        <v>SR.26.03.01</v>
      </c>
      <c r="O109" s="2274" t="s">
        <v>1469</v>
      </c>
      <c r="P109" s="357" t="s">
        <v>1469</v>
      </c>
      <c r="Q109" s="358" t="s">
        <v>1469</v>
      </c>
      <c r="R109" s="346" t="s">
        <v>1469</v>
      </c>
      <c r="S109" s="359" t="s">
        <v>1688</v>
      </c>
    </row>
    <row r="110" spans="1:19">
      <c r="A110" s="348" t="s">
        <v>1689</v>
      </c>
      <c r="B110" s="349" t="s">
        <v>1690</v>
      </c>
      <c r="C110" s="353" t="str">
        <f>HYPERLINK("#SR.26.04.01!$A$1", "SR.26.04.01")</f>
        <v>SR.26.04.01</v>
      </c>
      <c r="D110" s="363" t="s">
        <v>1469</v>
      </c>
      <c r="E110" s="363" t="str">
        <f>HYPERLINK("#SR.26.04.01!$A$1", "SR.26.04.01")</f>
        <v>SR.26.04.01</v>
      </c>
      <c r="F110" s="354" t="s">
        <v>1469</v>
      </c>
      <c r="G110" s="353" t="str">
        <f>HYPERLINK("#SR.26.04.01!$A$1", "SR.26.04.01")</f>
        <v>SR.26.04.01</v>
      </c>
      <c r="H110" s="354" t="s">
        <v>1469</v>
      </c>
      <c r="I110" s="363" t="s">
        <v>1469</v>
      </c>
      <c r="J110" s="363" t="s">
        <v>1469</v>
      </c>
      <c r="K110" s="354" t="s">
        <v>1469</v>
      </c>
      <c r="L110" s="2302" t="str">
        <f>HYPERLINK("#SR.26.04.01!$A$1", "SR.26.04.01")</f>
        <v>SR.26.04.01</v>
      </c>
      <c r="M110" s="2283" t="s">
        <v>1469</v>
      </c>
      <c r="N110" s="2282" t="str">
        <f>HYPERLINK("#SR.26.04.01!$A$1", "SR.26.04.01")</f>
        <v>SR.26.04.01</v>
      </c>
      <c r="O110" s="2274" t="s">
        <v>1469</v>
      </c>
      <c r="P110" s="357" t="s">
        <v>1469</v>
      </c>
      <c r="Q110" s="358" t="s">
        <v>1469</v>
      </c>
      <c r="R110" s="346" t="s">
        <v>1469</v>
      </c>
      <c r="S110" s="359" t="s">
        <v>1691</v>
      </c>
    </row>
    <row r="111" spans="1:19">
      <c r="A111" s="348" t="s">
        <v>1692</v>
      </c>
      <c r="B111" s="349" t="s">
        <v>1693</v>
      </c>
      <c r="C111" s="353" t="str">
        <f>HYPERLINK("#SR.26.05.01!$A$1", "SR.26.05.01")</f>
        <v>SR.26.05.01</v>
      </c>
      <c r="D111" s="363" t="s">
        <v>1469</v>
      </c>
      <c r="E111" s="363" t="str">
        <f>HYPERLINK("#SR.26.05.01!$A$1", "SR.26.05.01")</f>
        <v>SR.26.05.01</v>
      </c>
      <c r="F111" s="354" t="s">
        <v>1469</v>
      </c>
      <c r="G111" s="353" t="str">
        <f>HYPERLINK("#SR.26.05.01!$A$1", "SR.26.05.01")</f>
        <v>SR.26.05.01</v>
      </c>
      <c r="H111" s="354" t="s">
        <v>1469</v>
      </c>
      <c r="I111" s="363" t="s">
        <v>1469</v>
      </c>
      <c r="J111" s="363" t="s">
        <v>1469</v>
      </c>
      <c r="K111" s="354" t="s">
        <v>1469</v>
      </c>
      <c r="L111" s="2302" t="str">
        <f>HYPERLINK("#SR.26.05.01!$A$1", "SR.26.05.01")</f>
        <v>SR.26.05.01</v>
      </c>
      <c r="M111" s="2283" t="s">
        <v>1469</v>
      </c>
      <c r="N111" s="2282" t="str">
        <f>HYPERLINK("#SR.26.05.01!$A$1", "SR.26.05.01")</f>
        <v>SR.26.05.01</v>
      </c>
      <c r="O111" s="2274" t="s">
        <v>1469</v>
      </c>
      <c r="P111" s="357" t="s">
        <v>1469</v>
      </c>
      <c r="Q111" s="358" t="s">
        <v>1469</v>
      </c>
      <c r="R111" s="346" t="s">
        <v>1469</v>
      </c>
      <c r="S111" s="359" t="s">
        <v>1694</v>
      </c>
    </row>
    <row r="112" spans="1:19">
      <c r="A112" s="348" t="s">
        <v>1695</v>
      </c>
      <c r="B112" s="349" t="s">
        <v>1696</v>
      </c>
      <c r="C112" s="353" t="str">
        <f>HYPERLINK("#SR.26.06.01!$A$1", "SR.26.06.01")</f>
        <v>SR.26.06.01</v>
      </c>
      <c r="D112" s="363" t="s">
        <v>1469</v>
      </c>
      <c r="E112" s="363" t="str">
        <f>HYPERLINK("#SR.26.06.01!$A$1", "SR.26.06.01")</f>
        <v>SR.26.06.01</v>
      </c>
      <c r="F112" s="354" t="s">
        <v>1469</v>
      </c>
      <c r="G112" s="353" t="str">
        <f>HYPERLINK("#SR.26.06.01!$A$1", "SR.26.06.01")</f>
        <v>SR.26.06.01</v>
      </c>
      <c r="H112" s="354" t="s">
        <v>1469</v>
      </c>
      <c r="I112" s="363" t="s">
        <v>1469</v>
      </c>
      <c r="J112" s="363" t="s">
        <v>1469</v>
      </c>
      <c r="K112" s="354" t="s">
        <v>1469</v>
      </c>
      <c r="L112" s="2302" t="str">
        <f>HYPERLINK("#SR.26.06.01!$A$1", "SR.26.06.01")</f>
        <v>SR.26.06.01</v>
      </c>
      <c r="M112" s="2283" t="s">
        <v>1469</v>
      </c>
      <c r="N112" s="2282" t="str">
        <f>HYPERLINK("#SR.26.06.01!$A$1", "SR.26.06.01")</f>
        <v>SR.26.06.01</v>
      </c>
      <c r="O112" s="2274" t="s">
        <v>1469</v>
      </c>
      <c r="P112" s="357" t="s">
        <v>1469</v>
      </c>
      <c r="Q112" s="358" t="s">
        <v>1469</v>
      </c>
      <c r="R112" s="346" t="s">
        <v>1469</v>
      </c>
      <c r="S112" s="359" t="s">
        <v>1697</v>
      </c>
    </row>
    <row r="113" spans="1:19">
      <c r="A113" s="348" t="s">
        <v>1698</v>
      </c>
      <c r="B113" s="349" t="s">
        <v>1699</v>
      </c>
      <c r="C113" s="350" t="str">
        <f>HYPERLINK("#SR.26.07.01!$A$1", "SR.26.07.01")</f>
        <v>SR.26.07.01</v>
      </c>
      <c r="D113" s="363" t="s">
        <v>1469</v>
      </c>
      <c r="E113" s="362" t="str">
        <f>HYPERLINK("#SR.26.07.01!$A$1", "SR.26.07.01")</f>
        <v>SR.26.07.01</v>
      </c>
      <c r="F113" s="354" t="s">
        <v>1469</v>
      </c>
      <c r="G113" s="350" t="str">
        <f>HYPERLINK("#SR.26.07.01!$A$1", "SR.26.07.01")</f>
        <v>SR.26.07.01</v>
      </c>
      <c r="H113" s="354" t="s">
        <v>1469</v>
      </c>
      <c r="I113" s="363" t="s">
        <v>1469</v>
      </c>
      <c r="J113" s="363" t="s">
        <v>1469</v>
      </c>
      <c r="K113" s="354" t="s">
        <v>1469</v>
      </c>
      <c r="L113" s="2301" t="str">
        <f>HYPERLINK("#SR.26.07.01!$A$1", "SR.26.07.01")</f>
        <v>SR.26.07.01</v>
      </c>
      <c r="M113" s="2283" t="s">
        <v>1469</v>
      </c>
      <c r="N113" s="2276" t="str">
        <f>HYPERLINK("#SR.26.07.01!$A$1", "SR.26.07.01")</f>
        <v>SR.26.07.01</v>
      </c>
      <c r="O113" s="2274" t="s">
        <v>1469</v>
      </c>
      <c r="P113" s="357" t="s">
        <v>1469</v>
      </c>
      <c r="Q113" s="358" t="s">
        <v>1469</v>
      </c>
      <c r="R113" s="346" t="s">
        <v>1469</v>
      </c>
      <c r="S113" s="359" t="s">
        <v>1700</v>
      </c>
    </row>
    <row r="114" spans="1:19">
      <c r="A114" s="1585" t="s">
        <v>5985</v>
      </c>
      <c r="B114" s="1586" t="s">
        <v>5940</v>
      </c>
      <c r="C114" s="466" t="str">
        <f>HYPERLINK("#SR.26.08.01!$A$1", "SR.26.08.01")</f>
        <v>SR.26.08.01</v>
      </c>
      <c r="D114" s="363" t="s">
        <v>1469</v>
      </c>
      <c r="E114" s="466" t="str">
        <f>HYPERLINK("#SR.26.08.04!$A$1", "SR.26.08.04")</f>
        <v>SR.26.08.04</v>
      </c>
      <c r="F114" s="354" t="s">
        <v>1469</v>
      </c>
      <c r="G114" s="466" t="str">
        <f>HYPERLINK("#SR.26.08.01!$A$1", "SR.26.08.01")</f>
        <v>SR.26.08.01</v>
      </c>
      <c r="H114" s="346" t="s">
        <v>1469</v>
      </c>
      <c r="I114" s="360" t="s">
        <v>1469</v>
      </c>
      <c r="J114" s="360" t="s">
        <v>1469</v>
      </c>
      <c r="K114" s="346" t="s">
        <v>1469</v>
      </c>
      <c r="L114" s="2303" t="str">
        <f>HYPERLINK("#SR.26.08.01!$A$1", "SR.26.08.01")</f>
        <v>SR.26.08.01</v>
      </c>
      <c r="M114" s="2283" t="s">
        <v>1469</v>
      </c>
      <c r="N114" s="2303" t="str">
        <f>HYPERLINK("#SR.26.08.01!$A$1", "SR.26.08.01")</f>
        <v>SR.26.08.01</v>
      </c>
      <c r="O114" s="2274" t="s">
        <v>1469</v>
      </c>
      <c r="P114" s="357" t="s">
        <v>1469</v>
      </c>
      <c r="Q114" s="358" t="s">
        <v>1469</v>
      </c>
      <c r="R114" s="346" t="s">
        <v>1469</v>
      </c>
      <c r="S114" s="1894" t="s">
        <v>6465</v>
      </c>
    </row>
    <row r="115" spans="1:19">
      <c r="A115" s="348" t="s">
        <v>1701</v>
      </c>
      <c r="B115" s="349" t="s">
        <v>1702</v>
      </c>
      <c r="C115" s="353" t="str">
        <f>HYPERLINK("#SR.27.01.01!$A$1", "SR.27.01.01")</f>
        <v>SR.27.01.01</v>
      </c>
      <c r="D115" s="363" t="s">
        <v>1469</v>
      </c>
      <c r="E115" s="363" t="str">
        <f>HYPERLINK("#SR.27.01.01!$A$1", "SR.27.01.01")</f>
        <v>SR.27.01.01</v>
      </c>
      <c r="F115" s="354" t="s">
        <v>1469</v>
      </c>
      <c r="G115" s="353" t="str">
        <f>HYPERLINK("#SR.27.01.01!$A$1", "SR.27.01.01")</f>
        <v>SR.27.01.01</v>
      </c>
      <c r="H115" s="354" t="s">
        <v>1469</v>
      </c>
      <c r="I115" s="363" t="s">
        <v>1469</v>
      </c>
      <c r="J115" s="363" t="s">
        <v>1469</v>
      </c>
      <c r="K115" s="354" t="s">
        <v>1469</v>
      </c>
      <c r="L115" s="2302" t="str">
        <f>HYPERLINK("#SR.27.01.01!$A$1", "SR.27.01.01")</f>
        <v>SR.27.01.01</v>
      </c>
      <c r="M115" s="2283" t="s">
        <v>1469</v>
      </c>
      <c r="N115" s="2282" t="str">
        <f>HYPERLINK("#SR.27.01.01!$A$1", "SR.27.01.01")</f>
        <v>SR.27.01.01</v>
      </c>
      <c r="O115" s="2274" t="s">
        <v>1469</v>
      </c>
      <c r="P115" s="357" t="s">
        <v>1469</v>
      </c>
      <c r="Q115" s="358" t="s">
        <v>1469</v>
      </c>
      <c r="R115" s="346" t="s">
        <v>1469</v>
      </c>
      <c r="S115" s="359" t="s">
        <v>1703</v>
      </c>
    </row>
    <row r="116" spans="1:19" s="2281" customFormat="1">
      <c r="A116" s="2271" t="s">
        <v>6517</v>
      </c>
      <c r="B116" s="2272" t="s">
        <v>6518</v>
      </c>
      <c r="C116" s="2273" t="s">
        <v>1469</v>
      </c>
      <c r="D116" s="2274" t="s">
        <v>1469</v>
      </c>
      <c r="E116" s="2274" t="s">
        <v>1469</v>
      </c>
      <c r="F116" s="2275" t="s">
        <v>1469</v>
      </c>
      <c r="G116" s="2273" t="s">
        <v>1469</v>
      </c>
      <c r="H116" s="2275" t="s">
        <v>1469</v>
      </c>
      <c r="I116" s="2274" t="s">
        <v>1469</v>
      </c>
      <c r="J116" s="2274" t="s">
        <v>1469</v>
      </c>
      <c r="K116" s="2275" t="s">
        <v>1469</v>
      </c>
      <c r="L116" s="2276" t="str">
        <f>HYPERLINK("#SE.01.01.16!$A$1", "SE.01.01.16")</f>
        <v>SE.01.01.16</v>
      </c>
      <c r="M116" s="2277" t="str">
        <f>HYPERLINK("#SE.01.01.17!$A$1", "SE.01.01.17")</f>
        <v>SE.01.01.17</v>
      </c>
      <c r="N116" s="2277" t="str">
        <f>HYPERLINK("#SE.01.01.18!$A$1", "SE.01.01.18")</f>
        <v>SE.01.01.18</v>
      </c>
      <c r="O116" s="2278" t="str">
        <f>HYPERLINK("#SE.01.01.19!$A$1", "SE.01.01.19")</f>
        <v>SE.01.01.19</v>
      </c>
      <c r="P116" s="2279" t="s">
        <v>1469</v>
      </c>
      <c r="Q116" s="2273" t="s">
        <v>1469</v>
      </c>
      <c r="R116" s="2275" t="s">
        <v>1469</v>
      </c>
      <c r="S116" s="2280" t="s">
        <v>6519</v>
      </c>
    </row>
    <row r="117" spans="1:19" s="2281" customFormat="1">
      <c r="A117" s="2271" t="s">
        <v>6520</v>
      </c>
      <c r="B117" s="2272" t="s">
        <v>6521</v>
      </c>
      <c r="C117" s="2273" t="s">
        <v>1469</v>
      </c>
      <c r="D117" s="2274" t="s">
        <v>1469</v>
      </c>
      <c r="E117" s="2274" t="s">
        <v>1469</v>
      </c>
      <c r="F117" s="2275" t="s">
        <v>1469</v>
      </c>
      <c r="G117" s="2273" t="s">
        <v>1469</v>
      </c>
      <c r="H117" s="2275" t="s">
        <v>1469</v>
      </c>
      <c r="I117" s="2274" t="s">
        <v>1469</v>
      </c>
      <c r="J117" s="2274" t="s">
        <v>1469</v>
      </c>
      <c r="K117" s="2275" t="s">
        <v>1469</v>
      </c>
      <c r="L117" s="2282" t="str">
        <f>HYPERLINK("#SE.02.01.16!$A$1", "SE.02.01.16")</f>
        <v>SE.02.01.16</v>
      </c>
      <c r="M117" s="2283" t="str">
        <f>HYPERLINK("#SE.02.01.17!$A$1", "SE.02.01.17")</f>
        <v>SE.02.01.17</v>
      </c>
      <c r="N117" s="2283" t="str">
        <f>HYPERLINK("#SE.02.01.18!$A$1", "SE.02.01.18")</f>
        <v>SE.02.01.18</v>
      </c>
      <c r="O117" s="2284" t="str">
        <f>HYPERLINK("#SE.02.01.19!$A$1", "SE.02.01.19")</f>
        <v>SE.02.01.19</v>
      </c>
      <c r="P117" s="2279" t="s">
        <v>1469</v>
      </c>
      <c r="Q117" s="2273" t="s">
        <v>1469</v>
      </c>
      <c r="R117" s="2275" t="s">
        <v>1469</v>
      </c>
      <c r="S117" s="2280" t="s">
        <v>6522</v>
      </c>
    </row>
    <row r="118" spans="1:19" s="2281" customFormat="1">
      <c r="A118" s="2271" t="s">
        <v>6523</v>
      </c>
      <c r="B118" s="2272" t="s">
        <v>6524</v>
      </c>
      <c r="C118" s="2273" t="s">
        <v>1469</v>
      </c>
      <c r="D118" s="2274" t="s">
        <v>1469</v>
      </c>
      <c r="E118" s="2274" t="s">
        <v>1469</v>
      </c>
      <c r="F118" s="2275" t="s">
        <v>1469</v>
      </c>
      <c r="G118" s="2273" t="s">
        <v>1469</v>
      </c>
      <c r="H118" s="2275" t="s">
        <v>1469</v>
      </c>
      <c r="I118" s="2274" t="s">
        <v>1469</v>
      </c>
      <c r="J118" s="2274" t="s">
        <v>1469</v>
      </c>
      <c r="K118" s="2275" t="s">
        <v>1469</v>
      </c>
      <c r="L118" s="2276" t="str">
        <f>HYPERLINK("#SE.06.02.16!$A$1", "SE.06.02.16")</f>
        <v>SE.06.02.16</v>
      </c>
      <c r="M118" s="2277" t="str">
        <f>HYPERLINK("#SE.06.02.16!$A$1", "SE.06.02.16")</f>
        <v>SE.06.02.16</v>
      </c>
      <c r="N118" s="2277" t="str">
        <f>HYPERLINK("#SE.06.02.18!$A$1", "SE.06.02.18")</f>
        <v>SE.06.02.18</v>
      </c>
      <c r="O118" s="2278" t="str">
        <f>HYPERLINK("#SE.06.02.18!$A$1", "SE.06.02.18")</f>
        <v>SE.06.02.18</v>
      </c>
      <c r="P118" s="2279" t="s">
        <v>1469</v>
      </c>
      <c r="Q118" s="2273" t="s">
        <v>1469</v>
      </c>
      <c r="R118" s="2275" t="s">
        <v>1469</v>
      </c>
      <c r="S118" s="2280" t="s">
        <v>6525</v>
      </c>
    </row>
    <row r="119" spans="1:19" s="2281" customFormat="1">
      <c r="A119" s="2271" t="s">
        <v>6526</v>
      </c>
      <c r="B119" s="2272" t="s">
        <v>6527</v>
      </c>
      <c r="C119" s="2273" t="s">
        <v>1469</v>
      </c>
      <c r="D119" s="2274" t="s">
        <v>1469</v>
      </c>
      <c r="E119" s="2274" t="s">
        <v>1469</v>
      </c>
      <c r="F119" s="2275" t="s">
        <v>1469</v>
      </c>
      <c r="G119" s="2273" t="s">
        <v>1469</v>
      </c>
      <c r="H119" s="2275" t="s">
        <v>1469</v>
      </c>
      <c r="I119" s="2274" t="s">
        <v>1469</v>
      </c>
      <c r="J119" s="2274" t="s">
        <v>1469</v>
      </c>
      <c r="K119" s="2275" t="s">
        <v>1469</v>
      </c>
      <c r="L119" s="2285" t="str">
        <f>HYPERLINK("#E.01.01.16!$A$1", "E.01.01.16")</f>
        <v>E.01.01.16</v>
      </c>
      <c r="M119" s="2274" t="str">
        <f>HYPERLINK("#E.01.01.16!$A$1", "E.01.01.16")</f>
        <v>E.01.01.16</v>
      </c>
      <c r="N119" s="2274" t="str">
        <f>HYPERLINK("#E.01.01.16!$A$1", "E.01.01.16")</f>
        <v>E.01.01.16</v>
      </c>
      <c r="O119" s="2275" t="str">
        <f>HYPERLINK("#E.01.01.16!$A$1", "E.01.01.16")</f>
        <v>E.01.01.16</v>
      </c>
      <c r="P119" s="2279" t="s">
        <v>1469</v>
      </c>
      <c r="Q119" s="2273" t="s">
        <v>1469</v>
      </c>
      <c r="R119" s="2275" t="s">
        <v>1469</v>
      </c>
      <c r="S119" s="2280" t="s">
        <v>6528</v>
      </c>
    </row>
    <row r="120" spans="1:19" s="2281" customFormat="1">
      <c r="A120" s="2271" t="s">
        <v>6529</v>
      </c>
      <c r="B120" s="2272" t="s">
        <v>6530</v>
      </c>
      <c r="C120" s="2273" t="s">
        <v>1469</v>
      </c>
      <c r="D120" s="2274" t="s">
        <v>1469</v>
      </c>
      <c r="E120" s="2274" t="s">
        <v>1469</v>
      </c>
      <c r="F120" s="2275" t="s">
        <v>1469</v>
      </c>
      <c r="G120" s="2273" t="s">
        <v>1469</v>
      </c>
      <c r="H120" s="2275" t="s">
        <v>1469</v>
      </c>
      <c r="I120" s="2274" t="s">
        <v>1469</v>
      </c>
      <c r="J120" s="2274" t="s">
        <v>1469</v>
      </c>
      <c r="K120" s="2275" t="s">
        <v>1469</v>
      </c>
      <c r="L120" s="2285" t="str">
        <f>HYPERLINK("#E.02.01.16!$A$1", "E.02.01.16")</f>
        <v>E.02.01.16</v>
      </c>
      <c r="M120" s="2274" t="s">
        <v>1469</v>
      </c>
      <c r="N120" s="2274" t="str">
        <f>HYPERLINK("#E.02.01.16!$A$1", "E.02.01.16")</f>
        <v>E.02.01.16</v>
      </c>
      <c r="O120" s="2275" t="s">
        <v>1469</v>
      </c>
      <c r="P120" s="2279" t="s">
        <v>1469</v>
      </c>
      <c r="Q120" s="2273" t="s">
        <v>1469</v>
      </c>
      <c r="R120" s="2275" t="s">
        <v>1469</v>
      </c>
      <c r="S120" s="2280" t="s">
        <v>6531</v>
      </c>
    </row>
    <row r="121" spans="1:19" s="2281" customFormat="1">
      <c r="A121" s="2271" t="s">
        <v>6532</v>
      </c>
      <c r="B121" s="2272" t="s">
        <v>6533</v>
      </c>
      <c r="C121" s="2273" t="s">
        <v>1469</v>
      </c>
      <c r="D121" s="2274" t="s">
        <v>1469</v>
      </c>
      <c r="E121" s="2274" t="s">
        <v>1469</v>
      </c>
      <c r="F121" s="2275" t="s">
        <v>1469</v>
      </c>
      <c r="G121" s="2273" t="s">
        <v>1469</v>
      </c>
      <c r="H121" s="2275" t="s">
        <v>1469</v>
      </c>
      <c r="I121" s="2274" t="s">
        <v>1469</v>
      </c>
      <c r="J121" s="2274" t="s">
        <v>1469</v>
      </c>
      <c r="K121" s="2275" t="s">
        <v>1469</v>
      </c>
      <c r="L121" s="2285" t="str">
        <f>HYPERLINK("#E.03.01.16!$A$1", "E.03.01.16")</f>
        <v>E.03.01.16</v>
      </c>
      <c r="M121" s="2274" t="s">
        <v>1469</v>
      </c>
      <c r="N121" s="2274" t="str">
        <f>HYPERLINK("#E.03.01.16!$A$1", "E.03.01.16")</f>
        <v>E.03.01.16</v>
      </c>
      <c r="O121" s="2275" t="s">
        <v>1469</v>
      </c>
      <c r="P121" s="2279" t="s">
        <v>1469</v>
      </c>
      <c r="Q121" s="2273" t="s">
        <v>1469</v>
      </c>
      <c r="R121" s="2275" t="s">
        <v>1469</v>
      </c>
      <c r="S121" s="2280" t="s">
        <v>6534</v>
      </c>
    </row>
    <row r="122" spans="1:19" s="2281" customFormat="1">
      <c r="A122" s="2271" t="s">
        <v>1704</v>
      </c>
      <c r="B122" s="2272" t="s">
        <v>1705</v>
      </c>
      <c r="C122" s="2273" t="s">
        <v>1469</v>
      </c>
      <c r="D122" s="2274" t="s">
        <v>1469</v>
      </c>
      <c r="E122" s="2274" t="s">
        <v>1469</v>
      </c>
      <c r="F122" s="2275" t="s">
        <v>1469</v>
      </c>
      <c r="G122" s="2273" t="s">
        <v>1469</v>
      </c>
      <c r="H122" s="2275" t="s">
        <v>1469</v>
      </c>
      <c r="I122" s="2274" t="s">
        <v>1469</v>
      </c>
      <c r="J122" s="2274" t="s">
        <v>1469</v>
      </c>
      <c r="K122" s="2275" t="s">
        <v>1469</v>
      </c>
      <c r="L122" s="2285" t="s">
        <v>1469</v>
      </c>
      <c r="M122" s="2274" t="s">
        <v>1469</v>
      </c>
      <c r="N122" s="2274" t="s">
        <v>1469</v>
      </c>
      <c r="O122" s="2275" t="s">
        <v>1469</v>
      </c>
      <c r="P122" s="2279" t="str">
        <f>HYPERLINK("#SPV.01.01.20!$A$1", "SPV.01.01.20")</f>
        <v>SPV.01.01.20</v>
      </c>
      <c r="Q122" s="2273" t="s">
        <v>1469</v>
      </c>
      <c r="R122" s="2275" t="s">
        <v>1469</v>
      </c>
      <c r="S122" s="2280" t="s">
        <v>1706</v>
      </c>
    </row>
    <row r="123" spans="1:19" s="2281" customFormat="1">
      <c r="A123" s="2271" t="s">
        <v>1707</v>
      </c>
      <c r="B123" s="2272" t="s">
        <v>1708</v>
      </c>
      <c r="C123" s="2273" t="s">
        <v>1469</v>
      </c>
      <c r="D123" s="2274" t="s">
        <v>1469</v>
      </c>
      <c r="E123" s="2274" t="s">
        <v>1469</v>
      </c>
      <c r="F123" s="2275" t="s">
        <v>1469</v>
      </c>
      <c r="G123" s="2273" t="s">
        <v>1469</v>
      </c>
      <c r="H123" s="2275" t="s">
        <v>1469</v>
      </c>
      <c r="I123" s="2274" t="s">
        <v>1469</v>
      </c>
      <c r="J123" s="2274" t="s">
        <v>1469</v>
      </c>
      <c r="K123" s="2275" t="s">
        <v>1469</v>
      </c>
      <c r="L123" s="2285" t="s">
        <v>1469</v>
      </c>
      <c r="M123" s="2274" t="s">
        <v>1469</v>
      </c>
      <c r="N123" s="2274" t="s">
        <v>1469</v>
      </c>
      <c r="O123" s="2275" t="s">
        <v>1469</v>
      </c>
      <c r="P123" s="2286" t="str">
        <f>HYPERLINK("#SPV.01.02.20!$A$1", "SPV.01.02.20")</f>
        <v>SPV.01.02.20</v>
      </c>
      <c r="Q123" s="2273" t="s">
        <v>1469</v>
      </c>
      <c r="R123" s="2275" t="s">
        <v>1469</v>
      </c>
      <c r="S123" s="2280" t="s">
        <v>1709</v>
      </c>
    </row>
    <row r="124" spans="1:19" s="2281" customFormat="1">
      <c r="A124" s="2271" t="s">
        <v>1710</v>
      </c>
      <c r="B124" s="2272" t="s">
        <v>1711</v>
      </c>
      <c r="C124" s="2273" t="s">
        <v>1469</v>
      </c>
      <c r="D124" s="2274" t="s">
        <v>1469</v>
      </c>
      <c r="E124" s="2274" t="s">
        <v>1469</v>
      </c>
      <c r="F124" s="2275" t="s">
        <v>1469</v>
      </c>
      <c r="G124" s="2273" t="s">
        <v>1469</v>
      </c>
      <c r="H124" s="2275" t="s">
        <v>1469</v>
      </c>
      <c r="I124" s="2274" t="s">
        <v>1469</v>
      </c>
      <c r="J124" s="2274" t="s">
        <v>1469</v>
      </c>
      <c r="K124" s="2275" t="s">
        <v>1469</v>
      </c>
      <c r="L124" s="2285" t="s">
        <v>1469</v>
      </c>
      <c r="M124" s="2274" t="s">
        <v>1469</v>
      </c>
      <c r="N124" s="2274" t="s">
        <v>1469</v>
      </c>
      <c r="O124" s="2275" t="s">
        <v>1469</v>
      </c>
      <c r="P124" s="2279" t="str">
        <f>HYPERLINK("#SPV.02.01.20!$A$1", "SPV.02.01.20")</f>
        <v>SPV.02.01.20</v>
      </c>
      <c r="Q124" s="2273" t="s">
        <v>1469</v>
      </c>
      <c r="R124" s="2275" t="s">
        <v>1469</v>
      </c>
      <c r="S124" s="2280" t="s">
        <v>1712</v>
      </c>
    </row>
    <row r="125" spans="1:19" s="2281" customFormat="1">
      <c r="A125" s="2271" t="s">
        <v>1713</v>
      </c>
      <c r="B125" s="2272" t="s">
        <v>1714</v>
      </c>
      <c r="C125" s="2273" t="s">
        <v>1469</v>
      </c>
      <c r="D125" s="2274" t="s">
        <v>1469</v>
      </c>
      <c r="E125" s="2274" t="s">
        <v>1469</v>
      </c>
      <c r="F125" s="2275" t="s">
        <v>1469</v>
      </c>
      <c r="G125" s="2273" t="s">
        <v>1469</v>
      </c>
      <c r="H125" s="2275" t="s">
        <v>1469</v>
      </c>
      <c r="I125" s="2274" t="s">
        <v>1469</v>
      </c>
      <c r="J125" s="2274" t="s">
        <v>1469</v>
      </c>
      <c r="K125" s="2275" t="s">
        <v>1469</v>
      </c>
      <c r="L125" s="2285" t="s">
        <v>1469</v>
      </c>
      <c r="M125" s="2274" t="s">
        <v>1469</v>
      </c>
      <c r="N125" s="2274" t="s">
        <v>1469</v>
      </c>
      <c r="O125" s="2275" t="s">
        <v>1469</v>
      </c>
      <c r="P125" s="2279" t="str">
        <f>HYPERLINK("#SPV.02.02.20!$A$1", "SPV.02.02.20")</f>
        <v>SPV.02.02.20</v>
      </c>
      <c r="Q125" s="2273" t="s">
        <v>1469</v>
      </c>
      <c r="R125" s="2275" t="s">
        <v>1469</v>
      </c>
      <c r="S125" s="2280" t="s">
        <v>1715</v>
      </c>
    </row>
    <row r="126" spans="1:19" s="2281" customFormat="1">
      <c r="A126" s="2271" t="s">
        <v>1716</v>
      </c>
      <c r="B126" s="2272" t="s">
        <v>1717</v>
      </c>
      <c r="C126" s="2273" t="s">
        <v>1469</v>
      </c>
      <c r="D126" s="2274" t="s">
        <v>1469</v>
      </c>
      <c r="E126" s="2274" t="s">
        <v>1469</v>
      </c>
      <c r="F126" s="2275" t="s">
        <v>1469</v>
      </c>
      <c r="G126" s="2273" t="s">
        <v>1469</v>
      </c>
      <c r="H126" s="2275" t="s">
        <v>1469</v>
      </c>
      <c r="I126" s="2274" t="s">
        <v>1469</v>
      </c>
      <c r="J126" s="2274" t="s">
        <v>1469</v>
      </c>
      <c r="K126" s="2275" t="s">
        <v>1469</v>
      </c>
      <c r="L126" s="2285" t="s">
        <v>1469</v>
      </c>
      <c r="M126" s="2274" t="s">
        <v>1469</v>
      </c>
      <c r="N126" s="2274" t="s">
        <v>1469</v>
      </c>
      <c r="O126" s="2275" t="s">
        <v>1469</v>
      </c>
      <c r="P126" s="2279" t="str">
        <f>HYPERLINK("#SPV.03.01.20!$A$1", "SPV.03.01.20")</f>
        <v>SPV.03.01.20</v>
      </c>
      <c r="Q126" s="2273" t="s">
        <v>1469</v>
      </c>
      <c r="R126" s="2275" t="s">
        <v>1469</v>
      </c>
      <c r="S126" s="2280" t="s">
        <v>1718</v>
      </c>
    </row>
    <row r="127" spans="1:19" s="2281" customFormat="1">
      <c r="A127" s="2272" t="s">
        <v>1719</v>
      </c>
      <c r="B127" s="2271" t="s">
        <v>1720</v>
      </c>
      <c r="C127" s="2287" t="s">
        <v>1469</v>
      </c>
      <c r="D127" s="1557" t="s">
        <v>1469</v>
      </c>
      <c r="E127" s="1557" t="s">
        <v>1469</v>
      </c>
      <c r="F127" s="2288" t="s">
        <v>1469</v>
      </c>
      <c r="G127" s="2287" t="s">
        <v>1469</v>
      </c>
      <c r="H127" s="2288" t="s">
        <v>1469</v>
      </c>
      <c r="I127" s="1557" t="s">
        <v>1469</v>
      </c>
      <c r="J127" s="1557" t="s">
        <v>1469</v>
      </c>
      <c r="K127" s="2288" t="s">
        <v>1469</v>
      </c>
      <c r="L127" s="2289" t="s">
        <v>1469</v>
      </c>
      <c r="M127" s="1557" t="s">
        <v>1469</v>
      </c>
      <c r="N127" s="1557" t="s">
        <v>1469</v>
      </c>
      <c r="O127" s="2288" t="s">
        <v>1469</v>
      </c>
      <c r="P127" s="2290" t="str">
        <f>HYPERLINK("#SPV.03.02.20!$A$1", "SPV.03.02.20")</f>
        <v>SPV.03.02.20</v>
      </c>
      <c r="Q127" s="2287" t="s">
        <v>1469</v>
      </c>
      <c r="R127" s="2288" t="s">
        <v>1469</v>
      </c>
      <c r="S127" s="2291" t="s">
        <v>1721</v>
      </c>
    </row>
    <row r="128" spans="1:19" s="2281" customFormat="1" ht="15" thickBot="1">
      <c r="A128" s="2292" t="s">
        <v>1722</v>
      </c>
      <c r="B128" s="2293" t="s">
        <v>1723</v>
      </c>
      <c r="C128" s="367" t="str">
        <f t="shared" ref="C128:P128" si="0">HYPERLINK("#T.99.01.01!$A$1", "T.99.01.01")</f>
        <v>T.99.01.01</v>
      </c>
      <c r="D128" s="368" t="str">
        <f t="shared" si="0"/>
        <v>T.99.01.01</v>
      </c>
      <c r="E128" s="368" t="str">
        <f t="shared" si="0"/>
        <v>T.99.01.01</v>
      </c>
      <c r="F128" s="369" t="str">
        <f t="shared" si="0"/>
        <v>T.99.01.01</v>
      </c>
      <c r="G128" s="367" t="str">
        <f t="shared" si="0"/>
        <v>T.99.01.01</v>
      </c>
      <c r="H128" s="369" t="str">
        <f t="shared" si="0"/>
        <v>T.99.01.01</v>
      </c>
      <c r="I128" s="368" t="str">
        <f t="shared" si="0"/>
        <v>T.99.01.01</v>
      </c>
      <c r="J128" s="368" t="str">
        <f t="shared" si="0"/>
        <v>T.99.01.01</v>
      </c>
      <c r="K128" s="369" t="str">
        <f t="shared" si="0"/>
        <v>T.99.01.01</v>
      </c>
      <c r="L128" s="2294" t="str">
        <f t="shared" si="0"/>
        <v>T.99.01.01</v>
      </c>
      <c r="M128" s="368" t="str">
        <f t="shared" si="0"/>
        <v>T.99.01.01</v>
      </c>
      <c r="N128" s="368" t="str">
        <f t="shared" si="0"/>
        <v>T.99.01.01</v>
      </c>
      <c r="O128" s="369" t="str">
        <f t="shared" si="0"/>
        <v>T.99.01.01</v>
      </c>
      <c r="P128" s="370" t="str">
        <f t="shared" si="0"/>
        <v>T.99.01.01</v>
      </c>
      <c r="Q128" s="367" t="s">
        <v>1469</v>
      </c>
      <c r="R128" s="369" t="s">
        <v>1469</v>
      </c>
      <c r="S128" s="371" t="s">
        <v>1724</v>
      </c>
    </row>
  </sheetData>
  <autoFilter ref="A1:S122" xr:uid="{00000000-0009-0000-0000-000002000000}"/>
  <phoneticPr fontId="43" type="noConversion"/>
  <hyperlinks>
    <hyperlink ref="C30" location="S.14.02.01!A1" display="S.14.02.01" xr:uid="{00000000-0004-0000-0200-000001000000}"/>
    <hyperlink ref="G30" location="S.14.02.01!A1" display="S.14.02.01" xr:uid="{00000000-0004-0000-0200-000002000000}"/>
    <hyperlink ref="I32" location="S.14.04.11!A1" display="S.14.04.11" xr:uid="{00000000-0004-0000-0200-000005000000}"/>
    <hyperlink ref="I33" location="S.14.05.11!A1" display="S.14.05.11" xr:uid="{00000000-0004-0000-0200-000006000000}"/>
    <hyperlink ref="J32" location="S.14.04.11!A1" display="S.14.04.11" xr:uid="{00000000-0004-0000-0200-000007000000}"/>
    <hyperlink ref="J33" location="S.14.05.11!A1" display="S.14.05.11" xr:uid="{00000000-0004-0000-0200-000008000000}"/>
    <hyperlink ref="C128" location="T.99.01.01!A1" display="T.99.01.01" xr:uid="{01B9459D-21C5-4CD8-94D2-9EBED8899CB6}"/>
    <hyperlink ref="L30" location="S.14.02.01!A1" display="S.14.02.01" xr:uid="{028CC788-8898-4A14-9E5F-AE6AE219E84D}"/>
    <hyperlink ref="N30" location="S.14.02.01!A1" display="S.14.02.01" xr:uid="{9799D82F-F27C-402C-A34B-B166D5D4B79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dimension ref="A1:R98"/>
  <sheetViews>
    <sheetView showGridLines="0" zoomScale="80" zoomScaleNormal="80" workbookViewId="0"/>
  </sheetViews>
  <sheetFormatPr defaultColWidth="11.44140625" defaultRowHeight="14.4"/>
  <cols>
    <col min="1" max="1" width="80.5546875" style="124" customWidth="1"/>
    <col min="2" max="2" width="32.5546875" style="124" bestFit="1" customWidth="1"/>
    <col min="3" max="3" width="15.44140625" style="124" bestFit="1" customWidth="1"/>
    <col min="4" max="4" width="21" style="124" bestFit="1" customWidth="1"/>
    <col min="5" max="5" width="64.44140625" style="124" customWidth="1"/>
    <col min="6" max="6" width="23.44140625" style="124" bestFit="1" customWidth="1"/>
    <col min="7" max="7" width="16.44140625" style="124" bestFit="1" customWidth="1"/>
    <col min="8" max="8" width="31.6640625" style="124" bestFit="1" customWidth="1"/>
    <col min="9" max="9" width="11.44140625" style="124" customWidth="1"/>
    <col min="10" max="10" width="108.44140625" style="124" customWidth="1"/>
    <col min="11" max="11" width="89.5546875" style="124" bestFit="1" customWidth="1"/>
    <col min="12" max="12" width="9.6640625" style="124" bestFit="1" customWidth="1"/>
    <col min="13" max="14" width="11.44140625" style="124" customWidth="1"/>
    <col min="15" max="16384" width="11.44140625" style="124"/>
  </cols>
  <sheetData>
    <row r="1" spans="1:17">
      <c r="A1" s="1" t="s">
        <v>2224</v>
      </c>
      <c r="B1" s="1"/>
    </row>
    <row r="2" spans="1:17">
      <c r="A2" s="165" t="s">
        <v>1477</v>
      </c>
      <c r="B2" s="1"/>
    </row>
    <row r="3" spans="1:17">
      <c r="A3" s="165"/>
      <c r="B3" s="1"/>
    </row>
    <row r="4" spans="1:17">
      <c r="A4" s="1" t="s">
        <v>2225</v>
      </c>
      <c r="B4" s="1"/>
    </row>
    <row r="5" spans="1:17">
      <c r="A5" s="224" t="s">
        <v>109</v>
      </c>
      <c r="B5" s="277"/>
      <c r="C5" s="277"/>
      <c r="D5" s="277"/>
    </row>
    <row r="6" spans="1:17">
      <c r="A6" s="224" t="s">
        <v>304</v>
      </c>
      <c r="B6" s="400" t="s">
        <v>2226</v>
      </c>
      <c r="C6" s="449" t="s">
        <v>156</v>
      </c>
      <c r="D6" s="400" t="s">
        <v>2222</v>
      </c>
    </row>
    <row r="7" spans="1:17">
      <c r="A7" s="54" t="s">
        <v>1067</v>
      </c>
      <c r="B7" s="400" t="s">
        <v>1055</v>
      </c>
      <c r="C7" s="449" t="s">
        <v>162</v>
      </c>
      <c r="D7" s="400" t="s">
        <v>2223</v>
      </c>
    </row>
    <row r="8" spans="1:17">
      <c r="B8" s="1"/>
    </row>
    <row r="9" spans="1:17">
      <c r="A9" s="165" t="s">
        <v>1477</v>
      </c>
      <c r="B9" s="165"/>
      <c r="C9" s="55"/>
      <c r="D9" s="55"/>
      <c r="E9" s="55"/>
      <c r="F9" s="55"/>
      <c r="G9" s="266"/>
    </row>
    <row r="10" spans="1:17">
      <c r="A10" s="165"/>
      <c r="B10" s="165"/>
      <c r="C10" s="55"/>
      <c r="D10" s="55"/>
      <c r="E10" s="55"/>
      <c r="F10" s="55"/>
      <c r="G10" s="266"/>
    </row>
    <row r="11" spans="1:17" ht="28.8">
      <c r="A11" s="53"/>
      <c r="B11" s="53"/>
      <c r="C11" s="409" t="s">
        <v>2093</v>
      </c>
      <c r="D11" s="410" t="s">
        <v>2216</v>
      </c>
    </row>
    <row r="12" spans="1:17">
      <c r="A12" s="53"/>
      <c r="B12" s="53"/>
      <c r="C12" s="409" t="s">
        <v>13</v>
      </c>
      <c r="D12" s="410" t="s">
        <v>89</v>
      </c>
    </row>
    <row r="13" spans="1:17">
      <c r="A13" s="411" t="s">
        <v>106</v>
      </c>
      <c r="B13" s="397"/>
      <c r="C13" s="38"/>
      <c r="D13" s="38"/>
      <c r="E13" s="412"/>
      <c r="H13" s="47"/>
    </row>
    <row r="14" spans="1:17">
      <c r="A14" s="413" t="s">
        <v>2095</v>
      </c>
      <c r="B14" s="397" t="s">
        <v>12</v>
      </c>
      <c r="C14" s="38"/>
      <c r="D14" s="414"/>
      <c r="E14" s="42"/>
      <c r="F14" s="35"/>
      <c r="G14" s="41" t="s">
        <v>91</v>
      </c>
      <c r="H14" s="41" t="s">
        <v>100</v>
      </c>
      <c r="I14" s="41"/>
      <c r="J14" s="41" t="s">
        <v>2096</v>
      </c>
      <c r="K14" s="41" t="s">
        <v>340</v>
      </c>
      <c r="L14" s="41"/>
      <c r="M14" s="41"/>
      <c r="N14" s="41"/>
      <c r="O14" s="41"/>
      <c r="P14" s="47"/>
      <c r="Q14" s="47"/>
    </row>
    <row r="15" spans="1:17">
      <c r="A15" s="413" t="s">
        <v>2097</v>
      </c>
      <c r="B15" s="397" t="s">
        <v>72</v>
      </c>
      <c r="C15" s="38"/>
      <c r="D15" s="414"/>
      <c r="E15" s="42"/>
      <c r="F15" s="35"/>
      <c r="G15" s="41" t="s">
        <v>91</v>
      </c>
      <c r="H15" s="41" t="s">
        <v>100</v>
      </c>
      <c r="I15" s="41"/>
      <c r="J15" s="41" t="s">
        <v>2098</v>
      </c>
      <c r="K15" s="41" t="s">
        <v>340</v>
      </c>
      <c r="L15" s="41"/>
      <c r="M15" s="41"/>
      <c r="N15" s="41"/>
      <c r="O15" s="41"/>
      <c r="P15" s="47"/>
      <c r="Q15" s="47"/>
    </row>
    <row r="16" spans="1:17">
      <c r="A16" s="413" t="s">
        <v>2099</v>
      </c>
      <c r="B16" s="397" t="s">
        <v>11</v>
      </c>
      <c r="C16" s="415"/>
      <c r="D16" s="414"/>
      <c r="E16" s="42"/>
      <c r="F16" s="35"/>
      <c r="G16" s="41" t="s">
        <v>91</v>
      </c>
      <c r="H16" s="41" t="s">
        <v>100</v>
      </c>
      <c r="I16" s="41"/>
      <c r="J16" s="41" t="s">
        <v>2100</v>
      </c>
      <c r="K16" s="41" t="s">
        <v>340</v>
      </c>
      <c r="L16" s="41"/>
      <c r="M16" s="41"/>
      <c r="N16" s="41"/>
      <c r="O16" s="41"/>
      <c r="P16" s="47"/>
      <c r="Q16" s="47"/>
    </row>
    <row r="17" spans="1:17">
      <c r="A17" s="413" t="s">
        <v>2101</v>
      </c>
      <c r="B17" s="397" t="s">
        <v>71</v>
      </c>
      <c r="C17" s="415"/>
      <c r="D17" s="416"/>
      <c r="E17" s="42"/>
      <c r="F17" s="35"/>
      <c r="G17" s="41" t="s">
        <v>91</v>
      </c>
      <c r="H17" s="41" t="s">
        <v>100</v>
      </c>
      <c r="I17" s="41"/>
      <c r="J17" s="41" t="s">
        <v>778</v>
      </c>
      <c r="K17" s="41" t="s">
        <v>340</v>
      </c>
      <c r="L17" s="41"/>
      <c r="M17" s="41"/>
      <c r="N17" s="41"/>
      <c r="O17" s="41"/>
      <c r="P17" s="47"/>
      <c r="Q17" s="47"/>
    </row>
    <row r="18" spans="1:17">
      <c r="A18" s="413" t="s">
        <v>2102</v>
      </c>
      <c r="B18" s="397" t="s">
        <v>70</v>
      </c>
      <c r="C18" s="415"/>
      <c r="D18" s="414"/>
      <c r="E18" s="42"/>
      <c r="F18" s="35"/>
      <c r="G18" s="41" t="s">
        <v>91</v>
      </c>
      <c r="H18" s="41" t="s">
        <v>100</v>
      </c>
      <c r="I18" s="41"/>
      <c r="J18" s="41" t="s">
        <v>2103</v>
      </c>
      <c r="K18" s="41" t="s">
        <v>340</v>
      </c>
      <c r="L18" s="41"/>
      <c r="M18" s="41"/>
      <c r="N18" s="41"/>
      <c r="O18" s="41"/>
      <c r="P18" s="47"/>
      <c r="Q18" s="47"/>
    </row>
    <row r="19" spans="1:17">
      <c r="A19" s="413" t="s">
        <v>2104</v>
      </c>
      <c r="B19" s="397" t="s">
        <v>69</v>
      </c>
      <c r="C19" s="415"/>
      <c r="D19" s="417"/>
      <c r="E19" s="42"/>
      <c r="F19" s="35"/>
      <c r="G19" s="41" t="s">
        <v>91</v>
      </c>
      <c r="H19" s="41" t="s">
        <v>100</v>
      </c>
      <c r="I19" s="41"/>
      <c r="J19" s="41" t="s">
        <v>2105</v>
      </c>
      <c r="K19" s="41" t="s">
        <v>2106</v>
      </c>
      <c r="L19" s="41"/>
      <c r="M19" s="41"/>
      <c r="N19" s="41"/>
      <c r="O19" s="41"/>
      <c r="P19" s="47"/>
      <c r="Q19" s="47"/>
    </row>
    <row r="20" spans="1:17" s="35" customFormat="1">
      <c r="A20" s="418" t="s">
        <v>2107</v>
      </c>
      <c r="B20" s="397" t="s">
        <v>68</v>
      </c>
      <c r="C20" s="415"/>
      <c r="D20" s="414"/>
      <c r="E20" s="42" t="s">
        <v>104</v>
      </c>
      <c r="G20" s="41" t="s">
        <v>91</v>
      </c>
      <c r="H20" s="41" t="s">
        <v>100</v>
      </c>
      <c r="I20" s="41"/>
      <c r="J20" s="41" t="s">
        <v>2108</v>
      </c>
      <c r="K20" s="41" t="s">
        <v>1292</v>
      </c>
      <c r="L20" s="41"/>
      <c r="M20" s="41"/>
      <c r="N20" s="41"/>
      <c r="O20" s="41"/>
      <c r="P20" s="47"/>
      <c r="Q20" s="47"/>
    </row>
    <row r="21" spans="1:17">
      <c r="A21" s="419" t="s">
        <v>2109</v>
      </c>
      <c r="B21" s="397" t="s">
        <v>67</v>
      </c>
      <c r="C21" s="415"/>
      <c r="D21" s="417"/>
      <c r="E21" s="42" t="s">
        <v>104</v>
      </c>
      <c r="F21" s="35"/>
      <c r="G21" s="41" t="s">
        <v>91</v>
      </c>
      <c r="H21" s="41" t="s">
        <v>100</v>
      </c>
      <c r="I21" s="41"/>
      <c r="J21" s="41" t="s">
        <v>2105</v>
      </c>
      <c r="K21" s="41" t="s">
        <v>1292</v>
      </c>
      <c r="L21" s="41"/>
      <c r="M21" s="41"/>
      <c r="N21" s="41"/>
      <c r="O21" s="41"/>
      <c r="P21" s="47"/>
      <c r="Q21" s="47"/>
    </row>
    <row r="22" spans="1:17">
      <c r="A22" s="419" t="s">
        <v>2110</v>
      </c>
      <c r="B22" s="397" t="s">
        <v>66</v>
      </c>
      <c r="C22" s="415"/>
      <c r="D22" s="414"/>
      <c r="E22" s="42" t="s">
        <v>104</v>
      </c>
      <c r="F22" s="35"/>
      <c r="G22" s="41" t="s">
        <v>91</v>
      </c>
      <c r="H22" s="41" t="s">
        <v>100</v>
      </c>
      <c r="I22" s="41"/>
      <c r="J22" s="41" t="s">
        <v>2111</v>
      </c>
      <c r="K22" s="41" t="s">
        <v>1292</v>
      </c>
      <c r="L22" s="41"/>
      <c r="M22" s="41"/>
      <c r="N22" s="41"/>
      <c r="O22" s="41"/>
      <c r="P22" s="47"/>
      <c r="Q22" s="47"/>
    </row>
    <row r="23" spans="1:17" ht="15" thickBot="1">
      <c r="A23" s="419" t="s">
        <v>2112</v>
      </c>
      <c r="B23" s="397" t="s">
        <v>10</v>
      </c>
      <c r="C23" s="415"/>
      <c r="D23" s="420"/>
      <c r="E23" s="42" t="s">
        <v>104</v>
      </c>
      <c r="F23" s="35"/>
      <c r="G23" s="41" t="s">
        <v>91</v>
      </c>
      <c r="H23" s="41" t="s">
        <v>100</v>
      </c>
      <c r="I23" s="41"/>
      <c r="J23" s="41" t="s">
        <v>2113</v>
      </c>
      <c r="K23" s="41" t="s">
        <v>1292</v>
      </c>
      <c r="L23" s="316"/>
      <c r="M23" s="41"/>
      <c r="N23" s="41"/>
      <c r="O23" s="41"/>
      <c r="P23" s="47"/>
      <c r="Q23" s="47"/>
    </row>
    <row r="24" spans="1:17">
      <c r="A24" s="421" t="s">
        <v>2114</v>
      </c>
      <c r="B24" s="397" t="s">
        <v>9</v>
      </c>
      <c r="C24" s="415"/>
      <c r="D24" s="422"/>
      <c r="E24" s="42" t="s">
        <v>104</v>
      </c>
      <c r="F24" s="35"/>
      <c r="G24" s="41" t="s">
        <v>91</v>
      </c>
      <c r="H24" s="41" t="s">
        <v>100</v>
      </c>
      <c r="I24" s="41"/>
      <c r="J24" s="41" t="s">
        <v>2115</v>
      </c>
      <c r="K24" s="41" t="s">
        <v>1292</v>
      </c>
      <c r="L24" s="316"/>
      <c r="M24" s="41"/>
      <c r="N24" s="41"/>
      <c r="O24" s="41"/>
      <c r="P24" s="47"/>
      <c r="Q24" s="47"/>
    </row>
    <row r="25" spans="1:17" ht="15" thickBot="1">
      <c r="A25" s="421" t="s">
        <v>2116</v>
      </c>
      <c r="B25" s="397" t="s">
        <v>65</v>
      </c>
      <c r="C25" s="415"/>
      <c r="D25" s="423"/>
      <c r="E25" s="42" t="s">
        <v>104</v>
      </c>
      <c r="F25" s="35"/>
      <c r="G25" s="41" t="s">
        <v>91</v>
      </c>
      <c r="H25" s="41" t="s">
        <v>100</v>
      </c>
      <c r="I25" s="41"/>
      <c r="J25" s="41" t="s">
        <v>2117</v>
      </c>
      <c r="K25" s="41" t="s">
        <v>1292</v>
      </c>
      <c r="L25" s="316"/>
      <c r="M25" s="41"/>
      <c r="N25" s="41"/>
      <c r="O25" s="41"/>
      <c r="P25" s="47"/>
      <c r="Q25" s="47"/>
    </row>
    <row r="26" spans="1:17" ht="15" thickBot="1">
      <c r="A26" s="419" t="s">
        <v>2118</v>
      </c>
      <c r="B26" s="397" t="s">
        <v>8</v>
      </c>
      <c r="C26" s="415"/>
      <c r="D26" s="424"/>
      <c r="E26" s="42" t="s">
        <v>104</v>
      </c>
      <c r="F26" s="35"/>
      <c r="G26" s="41" t="s">
        <v>91</v>
      </c>
      <c r="H26" s="41" t="s">
        <v>100</v>
      </c>
      <c r="I26" s="41"/>
      <c r="J26" s="41" t="s">
        <v>2119</v>
      </c>
      <c r="K26" s="41" t="s">
        <v>1292</v>
      </c>
      <c r="L26" s="316"/>
      <c r="M26" s="41"/>
      <c r="N26" s="41"/>
      <c r="O26" s="41"/>
      <c r="P26" s="47"/>
      <c r="Q26" s="47"/>
    </row>
    <row r="27" spans="1:17">
      <c r="A27" s="421" t="s">
        <v>2120</v>
      </c>
      <c r="B27" s="397" t="s">
        <v>7</v>
      </c>
      <c r="C27" s="415"/>
      <c r="D27" s="422"/>
      <c r="E27" s="42" t="s">
        <v>104</v>
      </c>
      <c r="F27" s="35"/>
      <c r="G27" s="41" t="s">
        <v>91</v>
      </c>
      <c r="H27" s="41" t="s">
        <v>100</v>
      </c>
      <c r="I27" s="41"/>
      <c r="J27" s="41" t="s">
        <v>2121</v>
      </c>
      <c r="K27" s="41" t="s">
        <v>1292</v>
      </c>
      <c r="L27" s="316"/>
      <c r="M27" s="41"/>
      <c r="N27" s="41"/>
      <c r="O27" s="41"/>
      <c r="P27" s="47"/>
      <c r="Q27" s="47"/>
    </row>
    <row r="28" spans="1:17">
      <c r="A28" s="421" t="s">
        <v>2122</v>
      </c>
      <c r="B28" s="397" t="s">
        <v>64</v>
      </c>
      <c r="C28" s="415"/>
      <c r="D28" s="425"/>
      <c r="E28" s="42" t="s">
        <v>104</v>
      </c>
      <c r="F28" s="35"/>
      <c r="G28" s="41" t="s">
        <v>91</v>
      </c>
      <c r="H28" s="41" t="s">
        <v>100</v>
      </c>
      <c r="I28" s="41"/>
      <c r="J28" s="41" t="s">
        <v>2123</v>
      </c>
      <c r="K28" s="41" t="s">
        <v>1292</v>
      </c>
      <c r="L28" s="316"/>
      <c r="M28" s="41"/>
      <c r="N28" s="41"/>
      <c r="O28" s="41"/>
      <c r="P28" s="47"/>
      <c r="Q28" s="47"/>
    </row>
    <row r="29" spans="1:17">
      <c r="A29" s="421" t="s">
        <v>2124</v>
      </c>
      <c r="B29" s="397" t="s">
        <v>6</v>
      </c>
      <c r="C29" s="415"/>
      <c r="D29" s="425"/>
      <c r="E29" s="42" t="s">
        <v>104</v>
      </c>
      <c r="F29" s="35"/>
      <c r="G29" s="41" t="s">
        <v>91</v>
      </c>
      <c r="H29" s="41" t="s">
        <v>100</v>
      </c>
      <c r="I29" s="41"/>
      <c r="J29" s="41" t="s">
        <v>2125</v>
      </c>
      <c r="K29" s="41" t="s">
        <v>1292</v>
      </c>
      <c r="L29" s="316"/>
      <c r="M29" s="41"/>
      <c r="N29" s="41"/>
      <c r="O29" s="41"/>
      <c r="P29" s="47"/>
      <c r="Q29" s="47"/>
    </row>
    <row r="30" spans="1:17" ht="15" thickBot="1">
      <c r="A30" s="421" t="s">
        <v>2126</v>
      </c>
      <c r="B30" s="397" t="s">
        <v>5</v>
      </c>
      <c r="C30" s="415"/>
      <c r="D30" s="423"/>
      <c r="E30" s="42" t="s">
        <v>104</v>
      </c>
      <c r="F30" s="35"/>
      <c r="G30" s="41" t="s">
        <v>91</v>
      </c>
      <c r="H30" s="41" t="s">
        <v>100</v>
      </c>
      <c r="I30" s="41"/>
      <c r="J30" s="41" t="s">
        <v>2127</v>
      </c>
      <c r="K30" s="41" t="s">
        <v>1292</v>
      </c>
      <c r="L30" s="316"/>
      <c r="M30" s="41"/>
      <c r="N30" s="41"/>
      <c r="O30" s="41"/>
      <c r="P30" s="47"/>
      <c r="Q30" s="47"/>
    </row>
    <row r="31" spans="1:17">
      <c r="A31" s="419" t="s">
        <v>2128</v>
      </c>
      <c r="B31" s="397" t="s">
        <v>63</v>
      </c>
      <c r="C31" s="426"/>
      <c r="D31" s="416"/>
      <c r="E31" s="42" t="s">
        <v>104</v>
      </c>
      <c r="F31" s="35"/>
      <c r="G31" s="41" t="s">
        <v>91</v>
      </c>
      <c r="H31" s="41" t="s">
        <v>100</v>
      </c>
      <c r="I31" s="41"/>
      <c r="J31" s="41" t="s">
        <v>1291</v>
      </c>
      <c r="K31" s="41" t="s">
        <v>1292</v>
      </c>
      <c r="L31" s="316"/>
      <c r="M31" s="41"/>
      <c r="N31" s="41"/>
      <c r="O31" s="41"/>
      <c r="P31" s="47"/>
      <c r="Q31" s="47"/>
    </row>
    <row r="32" spans="1:17">
      <c r="A32" s="419" t="s">
        <v>96</v>
      </c>
      <c r="B32" s="397" t="s">
        <v>62</v>
      </c>
      <c r="C32" s="415"/>
      <c r="D32" s="414"/>
      <c r="E32" s="42" t="s">
        <v>104</v>
      </c>
      <c r="F32" s="35"/>
      <c r="G32" s="41" t="s">
        <v>91</v>
      </c>
      <c r="H32" s="41" t="s">
        <v>100</v>
      </c>
      <c r="I32" s="41"/>
      <c r="J32" s="41" t="s">
        <v>105</v>
      </c>
      <c r="K32" s="41" t="s">
        <v>1292</v>
      </c>
      <c r="L32" s="316"/>
      <c r="M32" s="41"/>
      <c r="N32" s="41"/>
      <c r="O32" s="41"/>
      <c r="P32" s="47"/>
      <c r="Q32" s="47"/>
    </row>
    <row r="33" spans="1:17">
      <c r="A33" s="419" t="s">
        <v>2129</v>
      </c>
      <c r="B33" s="397" t="s">
        <v>61</v>
      </c>
      <c r="C33" s="415"/>
      <c r="D33" s="414"/>
      <c r="E33" s="42" t="s">
        <v>104</v>
      </c>
      <c r="F33" s="35"/>
      <c r="G33" s="41" t="s">
        <v>91</v>
      </c>
      <c r="H33" s="41" t="s">
        <v>100</v>
      </c>
      <c r="I33" s="41"/>
      <c r="J33" s="41" t="s">
        <v>2130</v>
      </c>
      <c r="K33" s="41" t="s">
        <v>1292</v>
      </c>
      <c r="L33" s="316"/>
      <c r="M33" s="41"/>
      <c r="N33" s="41"/>
      <c r="O33" s="41"/>
      <c r="P33" s="47"/>
      <c r="Q33" s="47"/>
    </row>
    <row r="34" spans="1:17">
      <c r="A34" s="419" t="s">
        <v>2131</v>
      </c>
      <c r="B34" s="397" t="s">
        <v>4</v>
      </c>
      <c r="C34" s="415"/>
      <c r="D34" s="414"/>
      <c r="E34" s="42" t="s">
        <v>104</v>
      </c>
      <c r="F34" s="35"/>
      <c r="G34" s="41" t="s">
        <v>91</v>
      </c>
      <c r="H34" s="41" t="s">
        <v>100</v>
      </c>
      <c r="I34" s="41"/>
      <c r="J34" s="41" t="s">
        <v>2132</v>
      </c>
      <c r="K34" s="41" t="s">
        <v>1292</v>
      </c>
      <c r="L34" s="316"/>
      <c r="M34" s="41"/>
      <c r="N34" s="41"/>
      <c r="O34" s="41"/>
      <c r="P34" s="47"/>
      <c r="Q34" s="47"/>
    </row>
    <row r="35" spans="1:17">
      <c r="A35" s="413" t="s">
        <v>2133</v>
      </c>
      <c r="B35" s="397" t="s">
        <v>60</v>
      </c>
      <c r="C35" s="415"/>
      <c r="D35" s="414"/>
      <c r="E35" s="42" t="s">
        <v>1258</v>
      </c>
      <c r="F35" s="35"/>
      <c r="G35" s="41" t="s">
        <v>91</v>
      </c>
      <c r="H35" s="41" t="s">
        <v>100</v>
      </c>
      <c r="I35" s="41"/>
      <c r="J35" s="41" t="s">
        <v>2108</v>
      </c>
      <c r="K35" s="41" t="s">
        <v>1292</v>
      </c>
      <c r="L35" s="316"/>
      <c r="M35" s="41"/>
      <c r="N35" s="41"/>
      <c r="O35" s="41"/>
      <c r="P35" s="47"/>
      <c r="Q35" s="47"/>
    </row>
    <row r="36" spans="1:17" ht="15" thickBot="1">
      <c r="A36" s="413" t="s">
        <v>2134</v>
      </c>
      <c r="B36" s="397" t="s">
        <v>59</v>
      </c>
      <c r="C36" s="415"/>
      <c r="D36" s="420"/>
      <c r="E36" s="42" t="s">
        <v>104</v>
      </c>
      <c r="F36" s="35"/>
      <c r="G36" s="41" t="s">
        <v>91</v>
      </c>
      <c r="H36" s="41" t="s">
        <v>100</v>
      </c>
      <c r="I36" s="41"/>
      <c r="J36" s="41" t="s">
        <v>2135</v>
      </c>
      <c r="K36" s="41" t="s">
        <v>340</v>
      </c>
      <c r="L36" s="316"/>
      <c r="M36" s="41"/>
      <c r="N36" s="41"/>
      <c r="O36" s="41"/>
      <c r="Q36" s="47"/>
    </row>
    <row r="37" spans="1:17">
      <c r="A37" s="419" t="s">
        <v>2136</v>
      </c>
      <c r="B37" s="397" t="s">
        <v>58</v>
      </c>
      <c r="C37" s="415"/>
      <c r="D37" s="422"/>
      <c r="E37" s="42" t="s">
        <v>104</v>
      </c>
      <c r="F37" s="35"/>
      <c r="G37" s="41" t="s">
        <v>91</v>
      </c>
      <c r="H37" s="41" t="s">
        <v>100</v>
      </c>
      <c r="I37" s="316"/>
      <c r="J37" s="41" t="s">
        <v>2137</v>
      </c>
      <c r="K37" s="41" t="s">
        <v>340</v>
      </c>
      <c r="L37" s="427"/>
      <c r="M37" s="41"/>
      <c r="N37" s="41"/>
      <c r="O37" s="41"/>
      <c r="P37" s="47"/>
      <c r="Q37" s="47"/>
    </row>
    <row r="38" spans="1:17">
      <c r="A38" s="419" t="s">
        <v>2138</v>
      </c>
      <c r="B38" s="397" t="s">
        <v>57</v>
      </c>
      <c r="C38" s="415"/>
      <c r="D38" s="425"/>
      <c r="E38" s="42" t="s">
        <v>104</v>
      </c>
      <c r="F38" s="35"/>
      <c r="G38" s="41" t="s">
        <v>91</v>
      </c>
      <c r="H38" s="41" t="s">
        <v>100</v>
      </c>
      <c r="I38" s="316"/>
      <c r="J38" s="41" t="s">
        <v>2139</v>
      </c>
      <c r="K38" s="41" t="s">
        <v>340</v>
      </c>
      <c r="L38" s="316"/>
      <c r="M38" s="41"/>
      <c r="N38" s="41"/>
      <c r="O38" s="41"/>
      <c r="P38" s="47"/>
      <c r="Q38" s="47"/>
    </row>
    <row r="39" spans="1:17" ht="15" thickBot="1">
      <c r="A39" s="419" t="s">
        <v>2140</v>
      </c>
      <c r="B39" s="397" t="s">
        <v>56</v>
      </c>
      <c r="C39" s="415"/>
      <c r="D39" s="423"/>
      <c r="E39" s="42" t="s">
        <v>104</v>
      </c>
      <c r="F39" s="35"/>
      <c r="G39" s="41" t="s">
        <v>91</v>
      </c>
      <c r="H39" s="41" t="s">
        <v>100</v>
      </c>
      <c r="I39" s="316"/>
      <c r="J39" s="41" t="s">
        <v>2141</v>
      </c>
      <c r="K39" s="41" t="s">
        <v>340</v>
      </c>
      <c r="L39" s="316"/>
      <c r="M39" s="41"/>
      <c r="N39" s="41"/>
      <c r="O39" s="41"/>
      <c r="P39" s="47"/>
      <c r="Q39" s="47"/>
    </row>
    <row r="40" spans="1:17">
      <c r="A40" s="428" t="s">
        <v>2142</v>
      </c>
      <c r="B40" s="397" t="s">
        <v>55</v>
      </c>
      <c r="C40" s="415"/>
      <c r="D40" s="416"/>
      <c r="E40" s="42"/>
      <c r="F40" s="35"/>
      <c r="G40" s="41" t="s">
        <v>91</v>
      </c>
      <c r="H40" s="41" t="s">
        <v>100</v>
      </c>
      <c r="I40" s="41"/>
      <c r="J40" s="41" t="s">
        <v>2143</v>
      </c>
      <c r="K40" s="41" t="s">
        <v>340</v>
      </c>
      <c r="L40" s="41" t="s">
        <v>93</v>
      </c>
      <c r="M40" s="47"/>
      <c r="N40" s="41"/>
      <c r="O40" s="41"/>
      <c r="P40" s="47"/>
      <c r="Q40" s="47"/>
    </row>
    <row r="41" spans="1:17" ht="15" thickBot="1">
      <c r="A41" s="429" t="s">
        <v>2144</v>
      </c>
      <c r="B41" s="397" t="s">
        <v>54</v>
      </c>
      <c r="C41" s="415"/>
      <c r="D41" s="420"/>
      <c r="E41" s="42" t="s">
        <v>2145</v>
      </c>
      <c r="F41" s="35"/>
      <c r="G41" s="41" t="s">
        <v>91</v>
      </c>
      <c r="H41" s="41" t="s">
        <v>100</v>
      </c>
      <c r="I41" s="41"/>
      <c r="J41" s="41" t="s">
        <v>2143</v>
      </c>
      <c r="K41" s="41" t="s">
        <v>340</v>
      </c>
      <c r="L41" s="41" t="s">
        <v>93</v>
      </c>
      <c r="M41" s="47"/>
      <c r="N41" s="41"/>
      <c r="O41" s="41"/>
      <c r="P41" s="47"/>
      <c r="Q41" s="47"/>
    </row>
    <row r="42" spans="1:17">
      <c r="A42" s="421" t="s">
        <v>2146</v>
      </c>
      <c r="B42" s="397" t="s">
        <v>3</v>
      </c>
      <c r="C42" s="415"/>
      <c r="D42" s="422"/>
      <c r="E42" s="42" t="s">
        <v>2147</v>
      </c>
      <c r="F42" s="35"/>
      <c r="G42" s="41" t="s">
        <v>91</v>
      </c>
      <c r="H42" s="41" t="s">
        <v>100</v>
      </c>
      <c r="I42" s="41"/>
      <c r="J42" s="41" t="s">
        <v>2143</v>
      </c>
      <c r="K42" s="41" t="s">
        <v>340</v>
      </c>
      <c r="L42" s="41" t="s">
        <v>93</v>
      </c>
      <c r="M42" s="47"/>
      <c r="N42" s="41"/>
      <c r="O42" s="41"/>
      <c r="P42" s="47"/>
      <c r="Q42" s="47"/>
    </row>
    <row r="43" spans="1:17" ht="15" thickBot="1">
      <c r="A43" s="421" t="s">
        <v>2148</v>
      </c>
      <c r="B43" s="397" t="s">
        <v>53</v>
      </c>
      <c r="C43" s="415"/>
      <c r="D43" s="423"/>
      <c r="E43" s="42" t="s">
        <v>2149</v>
      </c>
      <c r="F43" s="35"/>
      <c r="G43" s="41" t="s">
        <v>91</v>
      </c>
      <c r="H43" s="41" t="s">
        <v>100</v>
      </c>
      <c r="I43" s="41"/>
      <c r="J43" s="41" t="s">
        <v>2143</v>
      </c>
      <c r="K43" s="41" t="s">
        <v>340</v>
      </c>
      <c r="L43" s="41" t="s">
        <v>93</v>
      </c>
      <c r="M43" s="47"/>
      <c r="N43" s="41"/>
      <c r="O43" s="41"/>
      <c r="P43" s="47"/>
      <c r="Q43" s="47"/>
    </row>
    <row r="44" spans="1:17" s="221" customFormat="1" ht="15" thickBot="1">
      <c r="A44" s="430" t="s">
        <v>2150</v>
      </c>
      <c r="B44" s="397" t="s">
        <v>52</v>
      </c>
      <c r="C44" s="415"/>
      <c r="D44" s="424"/>
      <c r="E44" s="42" t="s">
        <v>2151</v>
      </c>
      <c r="F44" s="35"/>
      <c r="G44" s="41" t="s">
        <v>91</v>
      </c>
      <c r="H44" s="41" t="s">
        <v>100</v>
      </c>
      <c r="I44" s="41"/>
      <c r="J44" s="41" t="s">
        <v>2143</v>
      </c>
      <c r="K44" s="41" t="s">
        <v>340</v>
      </c>
      <c r="L44" s="41" t="s">
        <v>93</v>
      </c>
      <c r="M44" s="431"/>
      <c r="N44" s="41"/>
      <c r="O44" s="41"/>
      <c r="P44" s="431"/>
      <c r="Q44" s="431"/>
    </row>
    <row r="45" spans="1:17">
      <c r="A45" s="421" t="s">
        <v>2152</v>
      </c>
      <c r="B45" s="397" t="s">
        <v>51</v>
      </c>
      <c r="C45" s="415"/>
      <c r="D45" s="422"/>
      <c r="E45" s="42" t="s">
        <v>1262</v>
      </c>
      <c r="F45" s="35"/>
      <c r="G45" s="41" t="s">
        <v>91</v>
      </c>
      <c r="H45" s="41" t="s">
        <v>100</v>
      </c>
      <c r="I45" s="41"/>
      <c r="J45" s="41" t="s">
        <v>2143</v>
      </c>
      <c r="K45" s="41" t="s">
        <v>340</v>
      </c>
      <c r="L45" s="41" t="s">
        <v>93</v>
      </c>
      <c r="M45" s="47"/>
      <c r="N45" s="41"/>
      <c r="O45" s="41"/>
      <c r="P45" s="47"/>
      <c r="Q45" s="47"/>
    </row>
    <row r="46" spans="1:17" ht="15" thickBot="1">
      <c r="A46" s="421" t="s">
        <v>2153</v>
      </c>
      <c r="B46" s="397" t="s">
        <v>50</v>
      </c>
      <c r="C46" s="415"/>
      <c r="D46" s="423"/>
      <c r="E46" s="42" t="s">
        <v>2154</v>
      </c>
      <c r="F46" s="35"/>
      <c r="G46" s="41" t="s">
        <v>91</v>
      </c>
      <c r="H46" s="41" t="s">
        <v>100</v>
      </c>
      <c r="I46" s="41"/>
      <c r="J46" s="41" t="s">
        <v>2143</v>
      </c>
      <c r="K46" s="41" t="s">
        <v>340</v>
      </c>
      <c r="L46" s="41" t="s">
        <v>93</v>
      </c>
      <c r="M46" s="47"/>
      <c r="N46" s="41"/>
      <c r="O46" s="41"/>
      <c r="P46" s="47"/>
      <c r="Q46" s="47"/>
    </row>
    <row r="47" spans="1:17">
      <c r="A47" s="419" t="s">
        <v>2155</v>
      </c>
      <c r="B47" s="397" t="s">
        <v>49</v>
      </c>
      <c r="C47" s="415"/>
      <c r="D47" s="416"/>
      <c r="E47" s="42" t="s">
        <v>1258</v>
      </c>
      <c r="F47" s="35"/>
      <c r="G47" s="41" t="s">
        <v>91</v>
      </c>
      <c r="H47" s="41" t="s">
        <v>100</v>
      </c>
      <c r="I47" s="41"/>
      <c r="J47" s="41" t="s">
        <v>2143</v>
      </c>
      <c r="K47" s="41" t="s">
        <v>340</v>
      </c>
      <c r="L47" s="41" t="s">
        <v>93</v>
      </c>
      <c r="M47" s="47"/>
      <c r="N47" s="41"/>
      <c r="O47" s="41"/>
      <c r="P47" s="47"/>
      <c r="Q47" s="47"/>
    </row>
    <row r="48" spans="1:17">
      <c r="A48" s="413" t="s">
        <v>2156</v>
      </c>
      <c r="B48" s="397" t="s">
        <v>48</v>
      </c>
      <c r="C48" s="415"/>
      <c r="D48" s="414"/>
      <c r="E48" s="42" t="s">
        <v>103</v>
      </c>
      <c r="F48" s="35"/>
      <c r="G48" s="41" t="s">
        <v>91</v>
      </c>
      <c r="H48" s="41" t="s">
        <v>100</v>
      </c>
      <c r="I48" s="41"/>
      <c r="J48" s="41" t="s">
        <v>1127</v>
      </c>
      <c r="K48" s="41" t="s">
        <v>340</v>
      </c>
      <c r="L48" s="41"/>
      <c r="M48" s="47"/>
      <c r="N48" s="41"/>
      <c r="O48" s="41"/>
      <c r="P48" s="47"/>
      <c r="Q48" s="47"/>
    </row>
    <row r="49" spans="1:17">
      <c r="A49" s="413" t="s">
        <v>2157</v>
      </c>
      <c r="B49" s="397" t="s">
        <v>47</v>
      </c>
      <c r="C49" s="415"/>
      <c r="D49" s="417"/>
      <c r="E49" s="42"/>
      <c r="F49" s="35"/>
      <c r="G49" s="41" t="s">
        <v>91</v>
      </c>
      <c r="H49" s="41" t="s">
        <v>100</v>
      </c>
      <c r="I49" s="41"/>
      <c r="J49" s="41" t="s">
        <v>2158</v>
      </c>
      <c r="K49" s="41" t="s">
        <v>340</v>
      </c>
      <c r="L49" s="41"/>
      <c r="M49" s="47"/>
      <c r="N49" s="41"/>
      <c r="O49" s="41"/>
      <c r="P49" s="47"/>
      <c r="Q49" s="47"/>
    </row>
    <row r="50" spans="1:17">
      <c r="A50" s="413" t="s">
        <v>2159</v>
      </c>
      <c r="B50" s="397" t="s">
        <v>46</v>
      </c>
      <c r="C50" s="415"/>
      <c r="D50" s="417"/>
      <c r="E50" s="42"/>
      <c r="F50" s="35"/>
      <c r="G50" s="41" t="s">
        <v>91</v>
      </c>
      <c r="H50" s="41" t="s">
        <v>100</v>
      </c>
      <c r="I50" s="41"/>
      <c r="J50" s="41" t="s">
        <v>2160</v>
      </c>
      <c r="K50" s="41" t="s">
        <v>340</v>
      </c>
      <c r="L50" s="41" t="s">
        <v>93</v>
      </c>
      <c r="M50" s="47"/>
      <c r="N50" s="41"/>
      <c r="O50" s="41"/>
      <c r="P50" s="47"/>
      <c r="Q50" s="47"/>
    </row>
    <row r="51" spans="1:17">
      <c r="A51" s="413" t="s">
        <v>2161</v>
      </c>
      <c r="B51" s="397" t="s">
        <v>45</v>
      </c>
      <c r="C51" s="415"/>
      <c r="D51" s="417"/>
      <c r="E51" s="42"/>
      <c r="F51" s="35"/>
      <c r="G51" s="41" t="s">
        <v>91</v>
      </c>
      <c r="H51" s="41" t="s">
        <v>100</v>
      </c>
      <c r="I51" s="41"/>
      <c r="J51" s="41" t="s">
        <v>2162</v>
      </c>
      <c r="K51" s="41" t="s">
        <v>340</v>
      </c>
      <c r="L51" s="41"/>
      <c r="M51" s="41"/>
      <c r="N51" s="41"/>
      <c r="O51" s="41"/>
      <c r="P51" s="47"/>
      <c r="Q51" s="47"/>
    </row>
    <row r="52" spans="1:17">
      <c r="A52" s="413" t="s">
        <v>2167</v>
      </c>
      <c r="B52" s="397" t="s">
        <v>44</v>
      </c>
      <c r="C52" s="415"/>
      <c r="D52" s="417"/>
      <c r="E52" s="42"/>
      <c r="F52" s="35"/>
      <c r="G52" s="41" t="s">
        <v>91</v>
      </c>
      <c r="H52" s="41" t="s">
        <v>100</v>
      </c>
      <c r="I52" s="41"/>
      <c r="J52" s="41" t="s">
        <v>2168</v>
      </c>
      <c r="K52" s="41" t="s">
        <v>2169</v>
      </c>
      <c r="L52" s="41"/>
      <c r="M52" s="41"/>
      <c r="N52" s="41"/>
      <c r="O52" s="41"/>
      <c r="P52" s="47"/>
      <c r="Q52" s="47"/>
    </row>
    <row r="53" spans="1:17">
      <c r="A53" s="413" t="s">
        <v>2170</v>
      </c>
      <c r="B53" s="397" t="s">
        <v>43</v>
      </c>
      <c r="C53" s="415"/>
      <c r="D53" s="414"/>
      <c r="E53" s="42"/>
      <c r="F53" s="35"/>
      <c r="G53" s="41" t="s">
        <v>91</v>
      </c>
      <c r="H53" s="41" t="s">
        <v>100</v>
      </c>
      <c r="I53" s="41"/>
      <c r="J53" s="41" t="s">
        <v>2171</v>
      </c>
      <c r="K53" s="41" t="s">
        <v>340</v>
      </c>
      <c r="L53" s="41"/>
      <c r="M53" s="41"/>
      <c r="N53" s="41"/>
      <c r="O53" s="41"/>
      <c r="P53" s="47"/>
      <c r="Q53" s="47"/>
    </row>
    <row r="54" spans="1:17">
      <c r="A54" s="433" t="s">
        <v>2172</v>
      </c>
      <c r="B54" s="434" t="s">
        <v>36</v>
      </c>
      <c r="C54" s="415"/>
      <c r="D54" s="414"/>
      <c r="E54" s="42"/>
      <c r="F54" s="35"/>
      <c r="G54" s="41" t="s">
        <v>91</v>
      </c>
      <c r="H54" s="41" t="s">
        <v>100</v>
      </c>
      <c r="I54" s="41"/>
      <c r="J54" s="41"/>
      <c r="K54" s="41"/>
      <c r="L54" s="41"/>
      <c r="M54" s="41"/>
      <c r="N54" s="41"/>
      <c r="O54" s="41"/>
      <c r="P54" s="41"/>
      <c r="Q54" s="47"/>
    </row>
    <row r="55" spans="1:17">
      <c r="A55" s="411" t="s">
        <v>99</v>
      </c>
      <c r="B55" s="397"/>
      <c r="C55" s="38"/>
      <c r="D55" s="38"/>
      <c r="E55" s="42"/>
      <c r="F55" s="42"/>
      <c r="G55" s="41"/>
      <c r="H55" s="41"/>
      <c r="I55" s="41"/>
      <c r="J55" s="41"/>
      <c r="K55" s="41"/>
      <c r="L55" s="41"/>
      <c r="M55" s="41"/>
      <c r="N55" s="46"/>
      <c r="O55" s="41"/>
      <c r="P55" s="46"/>
      <c r="Q55" s="47"/>
    </row>
    <row r="56" spans="1:17" ht="15" thickBot="1">
      <c r="A56" s="450" t="s">
        <v>2173</v>
      </c>
      <c r="B56" s="397" t="s">
        <v>35</v>
      </c>
      <c r="C56" s="435"/>
      <c r="D56" s="420"/>
      <c r="E56" s="42" t="s">
        <v>2145</v>
      </c>
      <c r="F56" s="42"/>
      <c r="G56" s="41" t="s">
        <v>91</v>
      </c>
      <c r="H56" s="41" t="s">
        <v>92</v>
      </c>
      <c r="I56" s="41"/>
      <c r="J56" s="41" t="s">
        <v>97</v>
      </c>
      <c r="K56" s="41"/>
      <c r="L56" s="41"/>
      <c r="M56" s="47"/>
      <c r="N56" s="41"/>
      <c r="O56" s="41"/>
      <c r="P56" s="46"/>
      <c r="Q56" s="47"/>
    </row>
    <row r="57" spans="1:17">
      <c r="A57" s="451" t="s">
        <v>2174</v>
      </c>
      <c r="B57" s="397" t="s">
        <v>34</v>
      </c>
      <c r="C57" s="415"/>
      <c r="D57" s="422"/>
      <c r="E57" s="42" t="s">
        <v>2147</v>
      </c>
      <c r="F57" s="42"/>
      <c r="G57" s="41" t="s">
        <v>91</v>
      </c>
      <c r="H57" s="41" t="s">
        <v>92</v>
      </c>
      <c r="I57" s="41"/>
      <c r="J57" s="41" t="s">
        <v>97</v>
      </c>
      <c r="K57" s="41"/>
      <c r="L57" s="41"/>
      <c r="M57" s="47"/>
      <c r="N57" s="41"/>
      <c r="O57" s="41"/>
      <c r="P57" s="46"/>
      <c r="Q57" s="47"/>
    </row>
    <row r="58" spans="1:17">
      <c r="A58" s="452" t="s">
        <v>2175</v>
      </c>
      <c r="B58" s="397" t="s">
        <v>33</v>
      </c>
      <c r="C58" s="415"/>
      <c r="D58" s="436"/>
      <c r="E58" s="42" t="s">
        <v>2147</v>
      </c>
      <c r="F58" s="42" t="s">
        <v>2176</v>
      </c>
      <c r="G58" s="41" t="s">
        <v>91</v>
      </c>
      <c r="H58" s="41" t="s">
        <v>92</v>
      </c>
      <c r="I58" s="41"/>
      <c r="J58" s="41" t="s">
        <v>97</v>
      </c>
      <c r="K58" s="41"/>
      <c r="L58" s="41"/>
      <c r="M58" s="47"/>
      <c r="N58" s="41"/>
      <c r="O58" s="41"/>
      <c r="P58" s="46"/>
      <c r="Q58" s="47"/>
    </row>
    <row r="59" spans="1:17">
      <c r="A59" s="452" t="s">
        <v>2177</v>
      </c>
      <c r="B59" s="397" t="s">
        <v>32</v>
      </c>
      <c r="C59" s="415"/>
      <c r="D59" s="437"/>
      <c r="E59" s="42" t="s">
        <v>2147</v>
      </c>
      <c r="F59" s="42" t="s">
        <v>98</v>
      </c>
      <c r="G59" s="41" t="s">
        <v>91</v>
      </c>
      <c r="H59" s="41" t="s">
        <v>92</v>
      </c>
      <c r="I59" s="41"/>
      <c r="J59" s="41" t="s">
        <v>97</v>
      </c>
      <c r="K59" s="41"/>
      <c r="L59" s="41"/>
      <c r="M59" s="47"/>
      <c r="N59" s="41"/>
      <c r="O59" s="41"/>
      <c r="P59" s="46"/>
      <c r="Q59" s="47"/>
    </row>
    <row r="60" spans="1:17">
      <c r="A60" s="452" t="s">
        <v>2178</v>
      </c>
      <c r="B60" s="397" t="s">
        <v>31</v>
      </c>
      <c r="C60" s="415"/>
      <c r="D60" s="437"/>
      <c r="E60" s="42" t="s">
        <v>2147</v>
      </c>
      <c r="F60" s="42" t="s">
        <v>2179</v>
      </c>
      <c r="G60" s="41" t="s">
        <v>91</v>
      </c>
      <c r="H60" s="41" t="s">
        <v>92</v>
      </c>
      <c r="I60" s="41"/>
      <c r="J60" s="41" t="s">
        <v>97</v>
      </c>
      <c r="K60" s="41"/>
      <c r="L60" s="41"/>
      <c r="M60" s="47"/>
      <c r="N60" s="41"/>
      <c r="O60" s="41"/>
      <c r="P60" s="46"/>
      <c r="Q60" s="47"/>
    </row>
    <row r="61" spans="1:17">
      <c r="A61" s="451" t="s">
        <v>2180</v>
      </c>
      <c r="B61" s="397" t="s">
        <v>30</v>
      </c>
      <c r="C61" s="415"/>
      <c r="D61" s="438"/>
      <c r="E61" s="42" t="s">
        <v>2149</v>
      </c>
      <c r="F61" s="42"/>
      <c r="G61" s="41" t="s">
        <v>91</v>
      </c>
      <c r="H61" s="41" t="s">
        <v>92</v>
      </c>
      <c r="I61" s="41"/>
      <c r="J61" s="41" t="s">
        <v>97</v>
      </c>
      <c r="K61" s="41"/>
      <c r="L61" s="41"/>
      <c r="M61" s="47"/>
      <c r="N61" s="41"/>
      <c r="O61" s="41"/>
      <c r="P61" s="46"/>
      <c r="Q61" s="47"/>
    </row>
    <row r="62" spans="1:17">
      <c r="A62" s="452" t="s">
        <v>2175</v>
      </c>
      <c r="B62" s="397" t="s">
        <v>29</v>
      </c>
      <c r="C62" s="415"/>
      <c r="D62" s="436"/>
      <c r="E62" s="42" t="s">
        <v>2149</v>
      </c>
      <c r="F62" s="42" t="s">
        <v>2176</v>
      </c>
      <c r="G62" s="41" t="s">
        <v>91</v>
      </c>
      <c r="H62" s="41" t="s">
        <v>92</v>
      </c>
      <c r="I62" s="41"/>
      <c r="J62" s="41" t="s">
        <v>97</v>
      </c>
      <c r="K62" s="41"/>
      <c r="L62" s="41"/>
      <c r="M62" s="47"/>
      <c r="N62" s="41"/>
      <c r="O62" s="41"/>
      <c r="P62" s="46"/>
      <c r="Q62" s="47"/>
    </row>
    <row r="63" spans="1:17">
      <c r="A63" s="452" t="s">
        <v>2177</v>
      </c>
      <c r="B63" s="397" t="s">
        <v>28</v>
      </c>
      <c r="C63" s="414"/>
      <c r="D63" s="437"/>
      <c r="E63" s="42" t="s">
        <v>2149</v>
      </c>
      <c r="F63" s="42" t="s">
        <v>98</v>
      </c>
      <c r="G63" s="41" t="s">
        <v>91</v>
      </c>
      <c r="H63" s="41" t="s">
        <v>92</v>
      </c>
      <c r="I63" s="41"/>
      <c r="J63" s="41" t="s">
        <v>97</v>
      </c>
      <c r="K63" s="41"/>
      <c r="L63" s="41"/>
      <c r="M63" s="47"/>
      <c r="N63" s="41"/>
      <c r="O63" s="41"/>
      <c r="P63" s="46"/>
      <c r="Q63" s="47"/>
    </row>
    <row r="64" spans="1:17" ht="15" thickBot="1">
      <c r="A64" s="452" t="s">
        <v>2178</v>
      </c>
      <c r="B64" s="397" t="s">
        <v>1</v>
      </c>
      <c r="C64" s="414"/>
      <c r="D64" s="439"/>
      <c r="E64" s="42" t="s">
        <v>2149</v>
      </c>
      <c r="F64" s="42" t="s">
        <v>2179</v>
      </c>
      <c r="G64" s="41" t="s">
        <v>91</v>
      </c>
      <c r="H64" s="41" t="s">
        <v>92</v>
      </c>
      <c r="I64" s="41"/>
      <c r="J64" s="41" t="s">
        <v>97</v>
      </c>
      <c r="K64" s="41"/>
      <c r="L64" s="41"/>
      <c r="M64" s="47"/>
      <c r="N64" s="41"/>
      <c r="O64" s="41"/>
      <c r="P64" s="46"/>
      <c r="Q64" s="47"/>
    </row>
    <row r="65" spans="1:17" ht="15" thickBot="1">
      <c r="A65" s="450" t="s">
        <v>2181</v>
      </c>
      <c r="B65" s="397" t="s">
        <v>0</v>
      </c>
      <c r="C65" s="414"/>
      <c r="D65" s="440"/>
      <c r="E65" s="42" t="s">
        <v>2182</v>
      </c>
      <c r="F65" s="42"/>
      <c r="G65" s="41" t="s">
        <v>91</v>
      </c>
      <c r="H65" s="41" t="s">
        <v>92</v>
      </c>
      <c r="I65" s="41"/>
      <c r="J65" s="41" t="s">
        <v>97</v>
      </c>
      <c r="K65" s="41"/>
      <c r="L65" s="41"/>
      <c r="M65" s="47"/>
      <c r="N65" s="41"/>
      <c r="O65" s="41"/>
      <c r="P65" s="46"/>
      <c r="Q65" s="47"/>
    </row>
    <row r="66" spans="1:17">
      <c r="A66" s="451" t="s">
        <v>2183</v>
      </c>
      <c r="B66" s="397" t="s">
        <v>27</v>
      </c>
      <c r="C66" s="414"/>
      <c r="D66" s="422"/>
      <c r="E66" s="42" t="s">
        <v>1264</v>
      </c>
      <c r="F66" s="42"/>
      <c r="G66" s="41" t="s">
        <v>91</v>
      </c>
      <c r="H66" s="41" t="s">
        <v>92</v>
      </c>
      <c r="I66" s="41"/>
      <c r="J66" s="41" t="s">
        <v>97</v>
      </c>
      <c r="K66" s="41"/>
      <c r="L66" s="41"/>
      <c r="M66" s="47"/>
      <c r="N66" s="41"/>
      <c r="O66" s="41"/>
      <c r="P66" s="46"/>
      <c r="Q66" s="47"/>
    </row>
    <row r="67" spans="1:17">
      <c r="A67" s="452" t="s">
        <v>2175</v>
      </c>
      <c r="B67" s="397" t="s">
        <v>26</v>
      </c>
      <c r="C67" s="414"/>
      <c r="D67" s="436"/>
      <c r="E67" s="42" t="s">
        <v>1264</v>
      </c>
      <c r="F67" s="42" t="s">
        <v>2176</v>
      </c>
      <c r="G67" s="41" t="s">
        <v>91</v>
      </c>
      <c r="H67" s="41" t="s">
        <v>92</v>
      </c>
      <c r="I67" s="41"/>
      <c r="J67" s="41" t="s">
        <v>97</v>
      </c>
      <c r="K67" s="41"/>
      <c r="L67" s="41"/>
      <c r="M67" s="47"/>
      <c r="N67" s="41"/>
      <c r="O67" s="41"/>
      <c r="P67" s="46"/>
      <c r="Q67" s="47"/>
    </row>
    <row r="68" spans="1:17">
      <c r="A68" s="452" t="s">
        <v>2177</v>
      </c>
      <c r="B68" s="397" t="s">
        <v>25</v>
      </c>
      <c r="C68" s="414"/>
      <c r="D68" s="437"/>
      <c r="E68" s="42" t="s">
        <v>1264</v>
      </c>
      <c r="F68" s="42" t="s">
        <v>98</v>
      </c>
      <c r="G68" s="41" t="s">
        <v>91</v>
      </c>
      <c r="H68" s="41" t="s">
        <v>92</v>
      </c>
      <c r="I68" s="41"/>
      <c r="J68" s="41" t="s">
        <v>97</v>
      </c>
      <c r="K68" s="41"/>
      <c r="L68" s="41"/>
      <c r="M68" s="47"/>
      <c r="N68" s="41"/>
      <c r="O68" s="41"/>
      <c r="P68" s="46"/>
      <c r="Q68" s="47"/>
    </row>
    <row r="69" spans="1:17">
      <c r="A69" s="452" t="s">
        <v>2178</v>
      </c>
      <c r="B69" s="397" t="s">
        <v>24</v>
      </c>
      <c r="C69" s="414"/>
      <c r="D69" s="437"/>
      <c r="E69" s="42" t="s">
        <v>1264</v>
      </c>
      <c r="F69" s="42" t="s">
        <v>2179</v>
      </c>
      <c r="G69" s="41" t="s">
        <v>91</v>
      </c>
      <c r="H69" s="41" t="s">
        <v>92</v>
      </c>
      <c r="I69" s="41"/>
      <c r="J69" s="41" t="s">
        <v>97</v>
      </c>
      <c r="K69" s="41"/>
      <c r="L69" s="41"/>
      <c r="M69" s="47"/>
      <c r="N69" s="41"/>
      <c r="O69" s="41"/>
      <c r="P69" s="46"/>
      <c r="Q69" s="47"/>
    </row>
    <row r="70" spans="1:17">
      <c r="A70" s="453" t="s">
        <v>2184</v>
      </c>
      <c r="B70" s="397" t="s">
        <v>23</v>
      </c>
      <c r="C70" s="414"/>
      <c r="D70" s="425"/>
      <c r="E70" s="42" t="s">
        <v>2185</v>
      </c>
      <c r="F70" s="42"/>
      <c r="G70" s="41" t="s">
        <v>91</v>
      </c>
      <c r="H70" s="41" t="s">
        <v>92</v>
      </c>
      <c r="I70" s="41"/>
      <c r="J70" s="41" t="s">
        <v>97</v>
      </c>
      <c r="K70" s="41"/>
      <c r="L70" s="41"/>
      <c r="M70" s="47"/>
      <c r="N70" s="41"/>
      <c r="O70" s="41"/>
      <c r="P70" s="46"/>
      <c r="Q70" s="47"/>
    </row>
    <row r="71" spans="1:17">
      <c r="A71" s="452" t="s">
        <v>2175</v>
      </c>
      <c r="B71" s="397" t="s">
        <v>22</v>
      </c>
      <c r="C71" s="414"/>
      <c r="D71" s="436"/>
      <c r="E71" s="42" t="s">
        <v>2185</v>
      </c>
      <c r="F71" s="42" t="s">
        <v>2176</v>
      </c>
      <c r="G71" s="41" t="s">
        <v>91</v>
      </c>
      <c r="H71" s="41" t="s">
        <v>92</v>
      </c>
      <c r="I71" s="41"/>
      <c r="J71" s="41" t="s">
        <v>97</v>
      </c>
      <c r="K71" s="41"/>
      <c r="L71" s="41"/>
      <c r="M71" s="47"/>
      <c r="N71" s="41"/>
      <c r="O71" s="41"/>
      <c r="P71" s="46"/>
      <c r="Q71" s="47"/>
    </row>
    <row r="72" spans="1:17">
      <c r="A72" s="452" t="s">
        <v>2177</v>
      </c>
      <c r="B72" s="397" t="s">
        <v>21</v>
      </c>
      <c r="C72" s="414"/>
      <c r="D72" s="437"/>
      <c r="E72" s="42" t="s">
        <v>2185</v>
      </c>
      <c r="F72" s="42" t="s">
        <v>98</v>
      </c>
      <c r="G72" s="41" t="s">
        <v>91</v>
      </c>
      <c r="H72" s="41" t="s">
        <v>92</v>
      </c>
      <c r="I72" s="41"/>
      <c r="J72" s="41" t="s">
        <v>97</v>
      </c>
      <c r="K72" s="41"/>
      <c r="L72" s="41"/>
      <c r="M72" s="47"/>
      <c r="N72" s="41"/>
      <c r="O72" s="41"/>
      <c r="P72" s="46"/>
      <c r="Q72" s="47"/>
    </row>
    <row r="73" spans="1:17" ht="15" thickBot="1">
      <c r="A73" s="452" t="s">
        <v>2178</v>
      </c>
      <c r="B73" s="397" t="s">
        <v>20</v>
      </c>
      <c r="C73" s="414"/>
      <c r="D73" s="439"/>
      <c r="E73" s="42" t="s">
        <v>2185</v>
      </c>
      <c r="F73" s="42" t="s">
        <v>2179</v>
      </c>
      <c r="G73" s="41" t="s">
        <v>91</v>
      </c>
      <c r="H73" s="41" t="s">
        <v>92</v>
      </c>
      <c r="I73" s="41"/>
      <c r="J73" s="41" t="s">
        <v>97</v>
      </c>
      <c r="K73" s="41"/>
      <c r="L73" s="41"/>
      <c r="M73" s="47"/>
      <c r="N73" s="41"/>
      <c r="O73" s="41"/>
      <c r="P73" s="46"/>
      <c r="Q73" s="47"/>
    </row>
    <row r="74" spans="1:17">
      <c r="A74" s="450" t="s">
        <v>2186</v>
      </c>
      <c r="B74" s="397" t="s">
        <v>19</v>
      </c>
      <c r="C74" s="414"/>
      <c r="D74" s="414"/>
      <c r="E74" s="42" t="s">
        <v>1258</v>
      </c>
      <c r="F74" s="42"/>
      <c r="G74" s="41" t="s">
        <v>91</v>
      </c>
      <c r="H74" s="41" t="s">
        <v>92</v>
      </c>
      <c r="I74" s="41"/>
      <c r="J74" s="41" t="s">
        <v>97</v>
      </c>
      <c r="K74" s="41"/>
      <c r="L74" s="41"/>
      <c r="M74" s="47"/>
      <c r="N74" s="41"/>
      <c r="O74" s="41"/>
      <c r="P74" s="46"/>
      <c r="Q74" s="47"/>
    </row>
    <row r="75" spans="1:17">
      <c r="A75" s="419" t="s">
        <v>2175</v>
      </c>
      <c r="B75" s="397" t="s">
        <v>18</v>
      </c>
      <c r="C75" s="414"/>
      <c r="D75" s="38"/>
      <c r="E75" s="42" t="s">
        <v>1258</v>
      </c>
      <c r="F75" s="42" t="s">
        <v>2176</v>
      </c>
      <c r="G75" s="41" t="s">
        <v>91</v>
      </c>
      <c r="H75" s="41" t="s">
        <v>92</v>
      </c>
      <c r="I75" s="41"/>
      <c r="J75" s="41" t="s">
        <v>97</v>
      </c>
      <c r="K75" s="41"/>
      <c r="L75" s="41"/>
      <c r="M75" s="47"/>
      <c r="N75" s="41"/>
      <c r="O75" s="41"/>
      <c r="P75" s="46"/>
      <c r="Q75" s="47"/>
    </row>
    <row r="76" spans="1:17">
      <c r="A76" s="419" t="s">
        <v>2177</v>
      </c>
      <c r="B76" s="397" t="s">
        <v>77</v>
      </c>
      <c r="C76" s="414"/>
      <c r="D76" s="38"/>
      <c r="E76" s="42" t="s">
        <v>1258</v>
      </c>
      <c r="F76" s="42" t="s">
        <v>98</v>
      </c>
      <c r="G76" s="41" t="s">
        <v>91</v>
      </c>
      <c r="H76" s="41" t="s">
        <v>92</v>
      </c>
      <c r="I76" s="41"/>
      <c r="J76" s="41" t="s">
        <v>97</v>
      </c>
      <c r="K76" s="41"/>
      <c r="L76" s="41"/>
      <c r="M76" s="47"/>
      <c r="N76" s="41"/>
      <c r="O76" s="41"/>
      <c r="P76" s="46"/>
      <c r="Q76" s="47"/>
    </row>
    <row r="77" spans="1:17">
      <c r="A77" s="419" t="s">
        <v>2178</v>
      </c>
      <c r="B77" s="397" t="s">
        <v>76</v>
      </c>
      <c r="C77" s="414"/>
      <c r="D77" s="38"/>
      <c r="E77" s="42" t="s">
        <v>1258</v>
      </c>
      <c r="F77" s="42" t="s">
        <v>2179</v>
      </c>
      <c r="G77" s="41" t="s">
        <v>91</v>
      </c>
      <c r="H77" s="41" t="s">
        <v>92</v>
      </c>
      <c r="I77" s="41"/>
      <c r="J77" s="41" t="s">
        <v>97</v>
      </c>
      <c r="K77" s="41"/>
      <c r="L77" s="41"/>
      <c r="M77" s="47"/>
      <c r="N77" s="41"/>
      <c r="O77" s="41"/>
      <c r="P77" s="46"/>
      <c r="Q77" s="47"/>
    </row>
    <row r="78" spans="1:17">
      <c r="A78" s="413" t="s">
        <v>2187</v>
      </c>
      <c r="B78" s="397" t="s">
        <v>75</v>
      </c>
      <c r="C78" s="38"/>
      <c r="D78" s="414"/>
      <c r="E78" s="42"/>
      <c r="F78" s="35"/>
      <c r="G78" s="41" t="s">
        <v>91</v>
      </c>
      <c r="H78" s="41" t="s">
        <v>92</v>
      </c>
      <c r="I78" s="41"/>
      <c r="J78" s="41" t="s">
        <v>2188</v>
      </c>
      <c r="K78" s="41"/>
      <c r="L78" s="41"/>
      <c r="M78" s="41"/>
      <c r="N78" s="41"/>
      <c r="O78" s="41"/>
      <c r="P78" s="46"/>
      <c r="Q78" s="47"/>
    </row>
    <row r="79" spans="1:17">
      <c r="A79" s="413" t="s">
        <v>1142</v>
      </c>
      <c r="B79" s="397" t="s">
        <v>74</v>
      </c>
      <c r="C79" s="414"/>
      <c r="D79" s="414"/>
      <c r="E79" s="42"/>
      <c r="F79" s="35"/>
      <c r="G79" s="41" t="s">
        <v>91</v>
      </c>
      <c r="H79" s="41" t="s">
        <v>92</v>
      </c>
      <c r="I79" s="41"/>
      <c r="J79" s="41" t="s">
        <v>1150</v>
      </c>
      <c r="K79" s="41"/>
      <c r="L79" s="41"/>
      <c r="M79" s="41"/>
      <c r="N79" s="41"/>
      <c r="O79" s="41"/>
      <c r="P79" s="46"/>
      <c r="Q79" s="47"/>
    </row>
    <row r="80" spans="1:17">
      <c r="A80" s="413" t="s">
        <v>2189</v>
      </c>
      <c r="B80" s="397" t="s">
        <v>17</v>
      </c>
      <c r="C80" s="414"/>
      <c r="D80" s="414"/>
      <c r="E80" s="42"/>
      <c r="F80" s="35"/>
      <c r="G80" s="41" t="s">
        <v>91</v>
      </c>
      <c r="H80" s="41" t="s">
        <v>92</v>
      </c>
      <c r="I80" s="41"/>
      <c r="J80" s="41" t="s">
        <v>2190</v>
      </c>
      <c r="K80" s="41"/>
      <c r="L80" s="41"/>
      <c r="M80" s="41"/>
      <c r="N80" s="41"/>
      <c r="O80" s="41"/>
      <c r="P80" s="46"/>
      <c r="Q80" s="47"/>
    </row>
    <row r="81" spans="1:18">
      <c r="A81" s="413" t="s">
        <v>2191</v>
      </c>
      <c r="B81" s="397" t="s">
        <v>16</v>
      </c>
      <c r="C81" s="414"/>
      <c r="D81" s="414"/>
      <c r="E81" s="42"/>
      <c r="F81" s="35"/>
      <c r="G81" s="41" t="s">
        <v>91</v>
      </c>
      <c r="H81" s="41" t="s">
        <v>92</v>
      </c>
      <c r="I81" s="41"/>
      <c r="J81" s="41" t="s">
        <v>2192</v>
      </c>
      <c r="K81" s="41"/>
      <c r="L81" s="41"/>
      <c r="M81" s="41"/>
      <c r="N81" s="41"/>
      <c r="O81" s="41"/>
      <c r="P81" s="46"/>
      <c r="Q81" s="47"/>
    </row>
    <row r="82" spans="1:18" s="35" customFormat="1">
      <c r="A82" s="413" t="s">
        <v>2193</v>
      </c>
      <c r="B82" s="397" t="s">
        <v>15</v>
      </c>
      <c r="C82" s="414"/>
      <c r="D82" s="414"/>
      <c r="E82" s="42"/>
      <c r="G82" s="41" t="s">
        <v>91</v>
      </c>
      <c r="H82" s="41" t="s">
        <v>92</v>
      </c>
      <c r="I82" s="41"/>
      <c r="J82" s="41" t="s">
        <v>1138</v>
      </c>
      <c r="K82" s="41" t="s">
        <v>93</v>
      </c>
      <c r="L82" s="41"/>
      <c r="M82" s="41"/>
      <c r="N82" s="41"/>
      <c r="O82" s="41"/>
      <c r="P82" s="46"/>
      <c r="Q82" s="47"/>
    </row>
    <row r="83" spans="1:18">
      <c r="A83" s="413" t="s">
        <v>2194</v>
      </c>
      <c r="B83" s="397" t="s">
        <v>14</v>
      </c>
      <c r="C83" s="414"/>
      <c r="D83" s="414"/>
      <c r="E83" s="42"/>
      <c r="F83" s="35"/>
      <c r="G83" s="41" t="s">
        <v>91</v>
      </c>
      <c r="H83" s="41" t="s">
        <v>92</v>
      </c>
      <c r="I83" s="41"/>
      <c r="J83" s="41" t="s">
        <v>784</v>
      </c>
      <c r="K83" s="41"/>
      <c r="L83" s="41"/>
      <c r="M83" s="41"/>
      <c r="N83" s="41"/>
      <c r="O83" s="41"/>
      <c r="P83" s="46"/>
      <c r="Q83" s="47"/>
    </row>
    <row r="84" spans="1:18">
      <c r="A84" s="413" t="s">
        <v>96</v>
      </c>
      <c r="B84" s="397" t="s">
        <v>73</v>
      </c>
      <c r="C84" s="414"/>
      <c r="D84" s="441"/>
      <c r="E84" s="42"/>
      <c r="F84" s="35"/>
      <c r="G84" s="41" t="s">
        <v>91</v>
      </c>
      <c r="H84" s="41" t="s">
        <v>92</v>
      </c>
      <c r="I84" s="41"/>
      <c r="J84" s="41" t="s">
        <v>1136</v>
      </c>
      <c r="K84" s="41"/>
      <c r="L84" s="41"/>
      <c r="M84" s="41"/>
      <c r="N84" s="41"/>
      <c r="O84" s="41"/>
      <c r="P84" s="46"/>
      <c r="Q84" s="47"/>
    </row>
    <row r="85" spans="1:18">
      <c r="A85" s="413" t="s">
        <v>2195</v>
      </c>
      <c r="B85" s="397" t="s">
        <v>95</v>
      </c>
      <c r="C85" s="414"/>
      <c r="D85" s="417"/>
      <c r="E85" s="42"/>
      <c r="F85" s="35"/>
      <c r="G85" s="41" t="s">
        <v>91</v>
      </c>
      <c r="H85" s="41" t="s">
        <v>92</v>
      </c>
      <c r="I85" s="41"/>
      <c r="J85" s="41" t="s">
        <v>2196</v>
      </c>
      <c r="K85" s="41"/>
      <c r="L85" s="47"/>
      <c r="M85" s="41"/>
      <c r="N85" s="41"/>
      <c r="O85" s="41"/>
      <c r="P85" s="46"/>
      <c r="Q85" s="47"/>
    </row>
    <row r="86" spans="1:18">
      <c r="A86" s="432" t="s">
        <v>2197</v>
      </c>
      <c r="B86" s="397" t="s">
        <v>94</v>
      </c>
      <c r="C86" s="414"/>
      <c r="D86" s="414"/>
      <c r="E86" s="42"/>
      <c r="F86" s="35"/>
      <c r="G86" s="41" t="s">
        <v>91</v>
      </c>
      <c r="H86" s="41" t="s">
        <v>92</v>
      </c>
      <c r="I86" s="41"/>
      <c r="J86" s="41" t="s">
        <v>2198</v>
      </c>
      <c r="K86" s="41"/>
      <c r="L86" s="47"/>
      <c r="M86" s="41"/>
      <c r="N86" s="41"/>
      <c r="O86" s="41"/>
      <c r="P86" s="46"/>
      <c r="Q86" s="47"/>
    </row>
    <row r="87" spans="1:18">
      <c r="A87" s="413" t="s">
        <v>2199</v>
      </c>
      <c r="B87" s="397" t="s">
        <v>888</v>
      </c>
      <c r="C87" s="414"/>
      <c r="D87" s="416"/>
      <c r="E87" s="42"/>
      <c r="F87" s="35"/>
      <c r="G87" s="41" t="s">
        <v>91</v>
      </c>
      <c r="H87" s="41" t="s">
        <v>92</v>
      </c>
      <c r="I87" s="41"/>
      <c r="J87" s="41" t="s">
        <v>2200</v>
      </c>
      <c r="K87" s="41"/>
      <c r="L87" s="41"/>
      <c r="M87" s="41"/>
      <c r="N87" s="41"/>
      <c r="O87" s="41"/>
      <c r="P87" s="46"/>
      <c r="Q87" s="47"/>
    </row>
    <row r="88" spans="1:18">
      <c r="A88" s="413" t="s">
        <v>2201</v>
      </c>
      <c r="B88" s="397" t="s">
        <v>889</v>
      </c>
      <c r="C88" s="414"/>
      <c r="D88" s="416"/>
      <c r="E88" s="42"/>
      <c r="F88" s="35"/>
      <c r="G88" s="41" t="s">
        <v>91</v>
      </c>
      <c r="H88" s="41" t="s">
        <v>92</v>
      </c>
      <c r="I88" s="41"/>
      <c r="J88" s="41" t="s">
        <v>2202</v>
      </c>
      <c r="K88" s="41" t="s">
        <v>93</v>
      </c>
      <c r="L88" s="41"/>
      <c r="M88" s="41"/>
      <c r="N88" s="41"/>
      <c r="O88" s="41"/>
      <c r="P88" s="46"/>
      <c r="Q88" s="47"/>
    </row>
    <row r="89" spans="1:18">
      <c r="A89" s="413" t="s">
        <v>2203</v>
      </c>
      <c r="B89" s="397" t="s">
        <v>890</v>
      </c>
      <c r="C89" s="414"/>
      <c r="D89" s="416"/>
      <c r="E89" s="42"/>
      <c r="F89" s="35"/>
      <c r="G89" s="41" t="s">
        <v>91</v>
      </c>
      <c r="H89" s="41" t="s">
        <v>92</v>
      </c>
      <c r="I89" s="41"/>
      <c r="J89" s="41" t="s">
        <v>2204</v>
      </c>
      <c r="K89" s="41"/>
      <c r="L89" s="41"/>
      <c r="M89" s="41"/>
      <c r="N89" s="41"/>
      <c r="O89" s="41"/>
      <c r="P89" s="46"/>
      <c r="Q89" s="47"/>
    </row>
    <row r="90" spans="1:18">
      <c r="A90" s="413" t="s">
        <v>2209</v>
      </c>
      <c r="B90" s="397" t="s">
        <v>894</v>
      </c>
      <c r="C90" s="417"/>
      <c r="D90" s="416"/>
      <c r="E90" s="42"/>
      <c r="F90" s="35"/>
      <c r="G90" s="41" t="s">
        <v>91</v>
      </c>
      <c r="H90" s="41" t="s">
        <v>92</v>
      </c>
      <c r="I90" s="41"/>
      <c r="J90" s="41" t="s">
        <v>2210</v>
      </c>
      <c r="K90" s="41"/>
      <c r="L90" s="41"/>
      <c r="M90" s="41"/>
      <c r="N90" s="41"/>
      <c r="O90" s="41"/>
      <c r="P90" s="46"/>
      <c r="Q90" s="47"/>
    </row>
    <row r="91" spans="1:18">
      <c r="A91" s="433" t="s">
        <v>2211</v>
      </c>
      <c r="B91" s="434" t="s">
        <v>896</v>
      </c>
      <c r="C91" s="414"/>
      <c r="D91" s="414"/>
      <c r="E91" s="42"/>
      <c r="F91" s="35"/>
      <c r="G91" s="41" t="s">
        <v>91</v>
      </c>
      <c r="H91" s="41" t="s">
        <v>92</v>
      </c>
      <c r="I91" s="41"/>
      <c r="J91" s="41"/>
      <c r="K91" s="41"/>
      <c r="L91" s="41"/>
      <c r="M91" s="41"/>
      <c r="N91" s="41"/>
      <c r="O91" s="41"/>
      <c r="P91" s="46"/>
      <c r="Q91" s="47"/>
    </row>
    <row r="92" spans="1:18">
      <c r="A92" s="444" t="s">
        <v>1404</v>
      </c>
      <c r="B92" s="434" t="s">
        <v>905</v>
      </c>
      <c r="C92" s="414"/>
      <c r="D92" s="414"/>
      <c r="E92" s="42"/>
      <c r="F92" s="35"/>
      <c r="G92" s="41" t="s">
        <v>91</v>
      </c>
      <c r="H92" s="41" t="s">
        <v>1405</v>
      </c>
      <c r="I92" s="41"/>
      <c r="J92" s="41"/>
      <c r="K92" s="41"/>
      <c r="L92" s="41"/>
      <c r="M92" s="41"/>
      <c r="N92" s="41"/>
      <c r="O92" s="41"/>
      <c r="P92" s="46"/>
      <c r="Q92" s="47"/>
    </row>
    <row r="93" spans="1:18">
      <c r="A93" s="35"/>
      <c r="B93" s="35"/>
      <c r="C93" s="35" t="s">
        <v>90</v>
      </c>
      <c r="D93" s="35" t="s">
        <v>1179</v>
      </c>
      <c r="E93" s="266"/>
      <c r="F93" s="35"/>
      <c r="G93" s="35"/>
      <c r="H93" s="47"/>
      <c r="I93" s="47"/>
      <c r="J93" s="47"/>
      <c r="K93" s="47"/>
      <c r="L93" s="47"/>
      <c r="M93" s="47"/>
      <c r="N93" s="47"/>
      <c r="O93" s="47"/>
      <c r="P93" s="47"/>
      <c r="Q93" s="47"/>
      <c r="R93" s="47"/>
    </row>
    <row r="94" spans="1:18">
      <c r="A94" s="266"/>
      <c r="B94" s="266"/>
      <c r="C94" s="266"/>
      <c r="D94" s="266"/>
      <c r="E94" s="266"/>
    </row>
    <row r="98" spans="2:2">
      <c r="B98" s="427"/>
    </row>
  </sheetData>
  <pageMargins left="0.75" right="0.75" top="0.72" bottom="0.71" header="0.5" footer="0.5"/>
  <pageSetup paperSize="9" scale="50" orientation="portrait" cellComments="asDisplaye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418C-3A8B-4A82-A3F6-7B63DFA99703}">
  <dimension ref="A1:S108"/>
  <sheetViews>
    <sheetView showGridLines="0" topLeftCell="A13" zoomScale="80" zoomScaleNormal="80" workbookViewId="0"/>
  </sheetViews>
  <sheetFormatPr defaultColWidth="77.33203125" defaultRowHeight="14.4"/>
  <cols>
    <col min="1" max="1" width="80.44140625" style="1647" bestFit="1" customWidth="1"/>
    <col min="2" max="2" width="7.44140625" style="1647" bestFit="1" customWidth="1"/>
    <col min="3" max="5" width="22.6640625" style="1647" customWidth="1"/>
    <col min="6" max="6" width="65.44140625" style="1647" customWidth="1"/>
    <col min="7" max="7" width="23.44140625" style="1647" bestFit="1" customWidth="1"/>
    <col min="8" max="8" width="16.5546875" style="1647" bestFit="1" customWidth="1"/>
    <col min="9" max="9" width="31.6640625" style="1647" bestFit="1" customWidth="1"/>
    <col min="10" max="10" width="28.5546875" style="1647" bestFit="1" customWidth="1"/>
    <col min="11" max="11" width="95.6640625" style="1647" customWidth="1"/>
    <col min="12" max="12" width="71" style="1647" customWidth="1"/>
    <col min="13" max="13" width="9.6640625" style="1647" bestFit="1" customWidth="1"/>
    <col min="14" max="16384" width="77.33203125" style="1647"/>
  </cols>
  <sheetData>
    <row r="1" spans="1:18">
      <c r="A1" s="1" t="s">
        <v>6582</v>
      </c>
      <c r="B1" s="1"/>
    </row>
    <row r="2" spans="1:18">
      <c r="A2" s="165" t="s">
        <v>6583</v>
      </c>
      <c r="B2" s="1"/>
    </row>
    <row r="3" spans="1:18">
      <c r="A3" s="165"/>
      <c r="B3" s="1"/>
    </row>
    <row r="4" spans="1:18">
      <c r="A4" s="1" t="s">
        <v>6584</v>
      </c>
      <c r="B4" s="1"/>
    </row>
    <row r="5" spans="1:18">
      <c r="B5" s="1"/>
    </row>
    <row r="6" spans="1:18">
      <c r="A6" s="165" t="s">
        <v>1477</v>
      </c>
      <c r="B6" s="165"/>
      <c r="C6" s="55"/>
      <c r="D6" s="55"/>
      <c r="E6" s="55"/>
      <c r="F6" s="55"/>
      <c r="G6" s="55"/>
      <c r="H6" s="266"/>
    </row>
    <row r="7" spans="1:18">
      <c r="A7" s="165"/>
      <c r="B7" s="165"/>
      <c r="C7" s="55"/>
      <c r="D7" s="55"/>
      <c r="E7" s="55"/>
      <c r="F7" s="55"/>
      <c r="G7" s="55"/>
      <c r="H7" s="266"/>
    </row>
    <row r="8" spans="1:18" ht="28.8">
      <c r="A8" s="53"/>
      <c r="B8" s="53"/>
      <c r="C8" s="2322" t="s">
        <v>2093</v>
      </c>
      <c r="D8" s="1911" t="s">
        <v>2094</v>
      </c>
      <c r="E8" s="1911" t="s">
        <v>6585</v>
      </c>
    </row>
    <row r="9" spans="1:18">
      <c r="A9" s="53"/>
      <c r="B9" s="53"/>
      <c r="C9" s="2322" t="s">
        <v>13</v>
      </c>
      <c r="D9" s="1911" t="s">
        <v>89</v>
      </c>
      <c r="E9" s="1911" t="s">
        <v>6586</v>
      </c>
    </row>
    <row r="10" spans="1:18">
      <c r="A10" s="2323" t="s">
        <v>106</v>
      </c>
      <c r="B10" s="2324"/>
      <c r="C10" s="38"/>
      <c r="D10" s="38"/>
      <c r="E10" s="38"/>
      <c r="F10" s="412"/>
      <c r="I10" s="47"/>
    </row>
    <row r="11" spans="1:18">
      <c r="A11" s="1938" t="s">
        <v>2095</v>
      </c>
      <c r="B11" s="2324" t="s">
        <v>12</v>
      </c>
      <c r="C11" s="38"/>
      <c r="D11" s="2325"/>
      <c r="E11" s="38"/>
      <c r="F11" s="42"/>
      <c r="G11" s="35"/>
      <c r="H11" s="41" t="s">
        <v>91</v>
      </c>
      <c r="I11" s="41" t="s">
        <v>100</v>
      </c>
      <c r="J11" s="41"/>
      <c r="K11" s="41" t="s">
        <v>2096</v>
      </c>
      <c r="L11" s="41" t="s">
        <v>340</v>
      </c>
      <c r="M11" s="41"/>
      <c r="N11" s="41"/>
      <c r="O11" s="41"/>
      <c r="P11" s="41"/>
      <c r="Q11" s="47"/>
      <c r="R11" s="47"/>
    </row>
    <row r="12" spans="1:18">
      <c r="A12" s="1938" t="s">
        <v>2097</v>
      </c>
      <c r="B12" s="2324" t="s">
        <v>72</v>
      </c>
      <c r="C12" s="38"/>
      <c r="D12" s="2325"/>
      <c r="E12" s="38"/>
      <c r="F12" s="42"/>
      <c r="G12" s="35"/>
      <c r="H12" s="41" t="s">
        <v>91</v>
      </c>
      <c r="I12" s="41" t="s">
        <v>100</v>
      </c>
      <c r="J12" s="41"/>
      <c r="K12" s="41" t="s">
        <v>2098</v>
      </c>
      <c r="L12" s="41" t="s">
        <v>340</v>
      </c>
      <c r="M12" s="41"/>
      <c r="N12" s="41"/>
      <c r="O12" s="41"/>
      <c r="P12" s="41"/>
      <c r="Q12" s="47"/>
      <c r="R12" s="47"/>
    </row>
    <row r="13" spans="1:18">
      <c r="A13" s="1938" t="s">
        <v>2099</v>
      </c>
      <c r="B13" s="2324" t="s">
        <v>11</v>
      </c>
      <c r="C13" s="2326"/>
      <c r="D13" s="2325"/>
      <c r="E13" s="1929"/>
      <c r="F13" s="42"/>
      <c r="G13" s="35"/>
      <c r="H13" s="41" t="s">
        <v>91</v>
      </c>
      <c r="I13" s="41" t="s">
        <v>100</v>
      </c>
      <c r="J13" s="41"/>
      <c r="K13" s="41" t="s">
        <v>2100</v>
      </c>
      <c r="L13" s="41" t="s">
        <v>340</v>
      </c>
      <c r="M13" s="41"/>
      <c r="N13" s="41"/>
      <c r="O13" s="41"/>
      <c r="P13" s="41"/>
      <c r="Q13" s="47"/>
      <c r="R13" s="47"/>
    </row>
    <row r="14" spans="1:18">
      <c r="A14" s="1938" t="s">
        <v>2101</v>
      </c>
      <c r="B14" s="2324" t="s">
        <v>71</v>
      </c>
      <c r="C14" s="2326"/>
      <c r="D14" s="2327"/>
      <c r="E14" s="1929"/>
      <c r="F14" s="42"/>
      <c r="G14" s="35"/>
      <c r="H14" s="41" t="s">
        <v>91</v>
      </c>
      <c r="I14" s="41" t="s">
        <v>100</v>
      </c>
      <c r="J14" s="41"/>
      <c r="K14" s="41" t="s">
        <v>778</v>
      </c>
      <c r="L14" s="41" t="s">
        <v>340</v>
      </c>
      <c r="M14" s="41"/>
      <c r="N14" s="41"/>
      <c r="O14" s="41"/>
      <c r="P14" s="41"/>
      <c r="Q14" s="47"/>
      <c r="R14" s="47"/>
    </row>
    <row r="15" spans="1:18">
      <c r="A15" s="1938" t="s">
        <v>2102</v>
      </c>
      <c r="B15" s="2324" t="s">
        <v>70</v>
      </c>
      <c r="C15" s="2326"/>
      <c r="D15" s="2325"/>
      <c r="E15" s="1929"/>
      <c r="F15" s="42"/>
      <c r="G15" s="35"/>
      <c r="H15" s="41" t="s">
        <v>91</v>
      </c>
      <c r="I15" s="41" t="s">
        <v>100</v>
      </c>
      <c r="J15" s="41"/>
      <c r="K15" s="41" t="s">
        <v>2103</v>
      </c>
      <c r="L15" s="41" t="s">
        <v>340</v>
      </c>
      <c r="M15" s="41"/>
      <c r="N15" s="41"/>
      <c r="O15" s="41"/>
      <c r="P15" s="41"/>
      <c r="Q15" s="47"/>
      <c r="R15" s="47"/>
    </row>
    <row r="16" spans="1:18">
      <c r="A16" s="1938" t="s">
        <v>2104</v>
      </c>
      <c r="B16" s="2324" t="s">
        <v>69</v>
      </c>
      <c r="C16" s="2326"/>
      <c r="D16" s="2328"/>
      <c r="E16" s="1929"/>
      <c r="F16" s="42"/>
      <c r="G16" s="35"/>
      <c r="H16" s="41" t="s">
        <v>91</v>
      </c>
      <c r="I16" s="41" t="s">
        <v>100</v>
      </c>
      <c r="J16" s="41"/>
      <c r="K16" s="41" t="s">
        <v>2105</v>
      </c>
      <c r="L16" s="41" t="s">
        <v>2106</v>
      </c>
      <c r="M16" s="41"/>
      <c r="N16" s="41"/>
      <c r="O16" s="41"/>
      <c r="P16" s="41"/>
      <c r="Q16" s="47"/>
      <c r="R16" s="47"/>
    </row>
    <row r="17" spans="1:18" s="35" customFormat="1">
      <c r="A17" s="2329" t="s">
        <v>2107</v>
      </c>
      <c r="B17" s="2324" t="s">
        <v>68</v>
      </c>
      <c r="C17" s="2326"/>
      <c r="D17" s="2325"/>
      <c r="E17" s="1929"/>
      <c r="F17" s="42" t="s">
        <v>104</v>
      </c>
      <c r="H17" s="41" t="s">
        <v>91</v>
      </c>
      <c r="I17" s="41" t="s">
        <v>100</v>
      </c>
      <c r="J17" s="41"/>
      <c r="K17" s="41" t="s">
        <v>2108</v>
      </c>
      <c r="L17" s="41" t="s">
        <v>1292</v>
      </c>
      <c r="M17" s="41"/>
      <c r="N17" s="41"/>
      <c r="O17" s="41"/>
      <c r="P17" s="41"/>
      <c r="Q17" s="47"/>
      <c r="R17" s="47"/>
    </row>
    <row r="18" spans="1:18">
      <c r="A18" s="2330" t="s">
        <v>2109</v>
      </c>
      <c r="B18" s="2324" t="s">
        <v>67</v>
      </c>
      <c r="C18" s="2326"/>
      <c r="D18" s="2328"/>
      <c r="E18" s="1929"/>
      <c r="F18" s="42" t="s">
        <v>104</v>
      </c>
      <c r="G18" s="35"/>
      <c r="H18" s="41" t="s">
        <v>91</v>
      </c>
      <c r="I18" s="41" t="s">
        <v>100</v>
      </c>
      <c r="J18" s="41"/>
      <c r="K18" s="41" t="s">
        <v>2105</v>
      </c>
      <c r="L18" s="41" t="s">
        <v>1292</v>
      </c>
      <c r="M18" s="41"/>
      <c r="N18" s="41"/>
      <c r="O18" s="41"/>
      <c r="P18" s="41"/>
      <c r="Q18" s="47"/>
      <c r="R18" s="47"/>
    </row>
    <row r="19" spans="1:18">
      <c r="A19" s="2330" t="s">
        <v>2110</v>
      </c>
      <c r="B19" s="2324" t="s">
        <v>66</v>
      </c>
      <c r="C19" s="2326"/>
      <c r="D19" s="2325"/>
      <c r="E19" s="1929"/>
      <c r="F19" s="42" t="s">
        <v>104</v>
      </c>
      <c r="G19" s="35"/>
      <c r="H19" s="41" t="s">
        <v>91</v>
      </c>
      <c r="I19" s="41" t="s">
        <v>100</v>
      </c>
      <c r="J19" s="41"/>
      <c r="K19" s="41" t="s">
        <v>2111</v>
      </c>
      <c r="L19" s="41" t="s">
        <v>1292</v>
      </c>
      <c r="M19" s="41"/>
      <c r="N19" s="41"/>
      <c r="O19" s="41"/>
      <c r="P19" s="41"/>
      <c r="Q19" s="47"/>
      <c r="R19" s="47"/>
    </row>
    <row r="20" spans="1:18" ht="15" thickBot="1">
      <c r="A20" s="2330" t="s">
        <v>2112</v>
      </c>
      <c r="B20" s="2324" t="s">
        <v>10</v>
      </c>
      <c r="C20" s="2326"/>
      <c r="D20" s="420"/>
      <c r="E20" s="1929"/>
      <c r="F20" s="42" t="s">
        <v>104</v>
      </c>
      <c r="G20" s="35"/>
      <c r="H20" s="41" t="s">
        <v>91</v>
      </c>
      <c r="I20" s="41" t="s">
        <v>100</v>
      </c>
      <c r="J20" s="41"/>
      <c r="K20" s="41" t="s">
        <v>2113</v>
      </c>
      <c r="L20" s="41" t="s">
        <v>1292</v>
      </c>
      <c r="M20" s="316"/>
      <c r="N20" s="41"/>
      <c r="O20" s="41"/>
      <c r="P20" s="41"/>
      <c r="Q20" s="47"/>
      <c r="R20" s="47"/>
    </row>
    <row r="21" spans="1:18">
      <c r="A21" s="2331" t="s">
        <v>2114</v>
      </c>
      <c r="B21" s="2324" t="s">
        <v>9</v>
      </c>
      <c r="C21" s="2326"/>
      <c r="D21" s="422"/>
      <c r="E21" s="1929"/>
      <c r="F21" s="42" t="s">
        <v>104</v>
      </c>
      <c r="G21" s="35"/>
      <c r="H21" s="41" t="s">
        <v>91</v>
      </c>
      <c r="I21" s="41" t="s">
        <v>100</v>
      </c>
      <c r="J21" s="41"/>
      <c r="K21" s="41" t="s">
        <v>2115</v>
      </c>
      <c r="L21" s="41" t="s">
        <v>1292</v>
      </c>
      <c r="M21" s="316"/>
      <c r="N21" s="41"/>
      <c r="O21" s="41"/>
      <c r="P21" s="41"/>
      <c r="Q21" s="47"/>
      <c r="R21" s="47"/>
    </row>
    <row r="22" spans="1:18" ht="15" thickBot="1">
      <c r="A22" s="2331" t="s">
        <v>2116</v>
      </c>
      <c r="B22" s="2324" t="s">
        <v>65</v>
      </c>
      <c r="C22" s="2326"/>
      <c r="D22" s="423"/>
      <c r="E22" s="1929"/>
      <c r="F22" s="42" t="s">
        <v>104</v>
      </c>
      <c r="G22" s="35"/>
      <c r="H22" s="41" t="s">
        <v>91</v>
      </c>
      <c r="I22" s="41" t="s">
        <v>100</v>
      </c>
      <c r="J22" s="41"/>
      <c r="K22" s="41" t="s">
        <v>2117</v>
      </c>
      <c r="L22" s="41" t="s">
        <v>1292</v>
      </c>
      <c r="M22" s="316"/>
      <c r="N22" s="41"/>
      <c r="O22" s="41"/>
      <c r="P22" s="41"/>
      <c r="Q22" s="47"/>
      <c r="R22" s="47"/>
    </row>
    <row r="23" spans="1:18" ht="15" thickBot="1">
      <c r="A23" s="2330" t="s">
        <v>2118</v>
      </c>
      <c r="B23" s="2324" t="s">
        <v>8</v>
      </c>
      <c r="C23" s="2326"/>
      <c r="D23" s="424"/>
      <c r="E23" s="1929"/>
      <c r="F23" s="42" t="s">
        <v>104</v>
      </c>
      <c r="G23" s="35"/>
      <c r="H23" s="41" t="s">
        <v>91</v>
      </c>
      <c r="I23" s="41" t="s">
        <v>100</v>
      </c>
      <c r="J23" s="41"/>
      <c r="K23" s="41" t="s">
        <v>2119</v>
      </c>
      <c r="L23" s="41" t="s">
        <v>1292</v>
      </c>
      <c r="M23" s="316"/>
      <c r="N23" s="41"/>
      <c r="O23" s="41"/>
      <c r="P23" s="41"/>
      <c r="Q23" s="47"/>
      <c r="R23" s="47"/>
    </row>
    <row r="24" spans="1:18">
      <c r="A24" s="2331" t="s">
        <v>2120</v>
      </c>
      <c r="B24" s="2324" t="s">
        <v>7</v>
      </c>
      <c r="C24" s="2326"/>
      <c r="D24" s="422"/>
      <c r="E24" s="1929"/>
      <c r="F24" s="42" t="s">
        <v>104</v>
      </c>
      <c r="G24" s="35"/>
      <c r="H24" s="41" t="s">
        <v>91</v>
      </c>
      <c r="I24" s="41" t="s">
        <v>100</v>
      </c>
      <c r="J24" s="41"/>
      <c r="K24" s="41" t="s">
        <v>2121</v>
      </c>
      <c r="L24" s="41" t="s">
        <v>1292</v>
      </c>
      <c r="M24" s="316"/>
      <c r="N24" s="41"/>
      <c r="O24" s="41"/>
      <c r="P24" s="41"/>
      <c r="Q24" s="47"/>
      <c r="R24" s="47"/>
    </row>
    <row r="25" spans="1:18">
      <c r="A25" s="2331" t="s">
        <v>2122</v>
      </c>
      <c r="B25" s="2324" t="s">
        <v>64</v>
      </c>
      <c r="C25" s="2326"/>
      <c r="D25" s="425"/>
      <c r="E25" s="1929"/>
      <c r="F25" s="42" t="s">
        <v>104</v>
      </c>
      <c r="G25" s="35"/>
      <c r="H25" s="41" t="s">
        <v>91</v>
      </c>
      <c r="I25" s="41" t="s">
        <v>100</v>
      </c>
      <c r="J25" s="41"/>
      <c r="K25" s="41" t="s">
        <v>2123</v>
      </c>
      <c r="L25" s="41" t="s">
        <v>1292</v>
      </c>
      <c r="M25" s="316"/>
      <c r="N25" s="41"/>
      <c r="O25" s="41"/>
      <c r="P25" s="41"/>
      <c r="Q25" s="47"/>
      <c r="R25" s="47"/>
    </row>
    <row r="26" spans="1:18">
      <c r="A26" s="2331" t="s">
        <v>2124</v>
      </c>
      <c r="B26" s="2324" t="s">
        <v>6</v>
      </c>
      <c r="C26" s="2326"/>
      <c r="D26" s="425"/>
      <c r="E26" s="1929"/>
      <c r="F26" s="42" t="s">
        <v>104</v>
      </c>
      <c r="G26" s="35"/>
      <c r="H26" s="41" t="s">
        <v>91</v>
      </c>
      <c r="I26" s="41" t="s">
        <v>100</v>
      </c>
      <c r="J26" s="41"/>
      <c r="K26" s="41" t="s">
        <v>2125</v>
      </c>
      <c r="L26" s="41" t="s">
        <v>1292</v>
      </c>
      <c r="M26" s="316"/>
      <c r="N26" s="41"/>
      <c r="O26" s="41"/>
      <c r="P26" s="41"/>
      <c r="Q26" s="47"/>
      <c r="R26" s="47"/>
    </row>
    <row r="27" spans="1:18" ht="15" thickBot="1">
      <c r="A27" s="2331" t="s">
        <v>2126</v>
      </c>
      <c r="B27" s="2324" t="s">
        <v>5</v>
      </c>
      <c r="C27" s="2326"/>
      <c r="D27" s="423"/>
      <c r="E27" s="1929"/>
      <c r="F27" s="42" t="s">
        <v>104</v>
      </c>
      <c r="G27" s="35"/>
      <c r="H27" s="41" t="s">
        <v>91</v>
      </c>
      <c r="I27" s="41" t="s">
        <v>100</v>
      </c>
      <c r="J27" s="41"/>
      <c r="K27" s="41" t="s">
        <v>2127</v>
      </c>
      <c r="L27" s="41" t="s">
        <v>1292</v>
      </c>
      <c r="M27" s="316"/>
      <c r="N27" s="41"/>
      <c r="O27" s="41"/>
      <c r="P27" s="41"/>
      <c r="Q27" s="47"/>
      <c r="R27" s="47"/>
    </row>
    <row r="28" spans="1:18">
      <c r="A28" s="2330" t="s">
        <v>2128</v>
      </c>
      <c r="B28" s="2324" t="s">
        <v>63</v>
      </c>
      <c r="C28" s="2332"/>
      <c r="D28" s="2327"/>
      <c r="E28" s="1929"/>
      <c r="F28" s="42" t="s">
        <v>104</v>
      </c>
      <c r="G28" s="35"/>
      <c r="H28" s="41" t="s">
        <v>91</v>
      </c>
      <c r="I28" s="41" t="s">
        <v>100</v>
      </c>
      <c r="J28" s="41"/>
      <c r="K28" s="41" t="s">
        <v>1291</v>
      </c>
      <c r="L28" s="41" t="s">
        <v>1292</v>
      </c>
      <c r="M28" s="316"/>
      <c r="N28" s="41"/>
      <c r="O28" s="41"/>
      <c r="P28" s="41"/>
      <c r="Q28" s="47"/>
      <c r="R28" s="47"/>
    </row>
    <row r="29" spans="1:18">
      <c r="A29" s="2330" t="s">
        <v>96</v>
      </c>
      <c r="B29" s="2324" t="s">
        <v>62</v>
      </c>
      <c r="C29" s="2326"/>
      <c r="D29" s="2325"/>
      <c r="E29" s="1929"/>
      <c r="F29" s="42" t="s">
        <v>104</v>
      </c>
      <c r="G29" s="35"/>
      <c r="H29" s="41" t="s">
        <v>91</v>
      </c>
      <c r="I29" s="41" t="s">
        <v>100</v>
      </c>
      <c r="J29" s="41"/>
      <c r="K29" s="41" t="s">
        <v>105</v>
      </c>
      <c r="L29" s="41" t="s">
        <v>1292</v>
      </c>
      <c r="M29" s="316"/>
      <c r="N29" s="41"/>
      <c r="O29" s="41"/>
      <c r="P29" s="41"/>
      <c r="Q29" s="47"/>
      <c r="R29" s="47"/>
    </row>
    <row r="30" spans="1:18">
      <c r="A30" s="2330" t="s">
        <v>2129</v>
      </c>
      <c r="B30" s="2324" t="s">
        <v>61</v>
      </c>
      <c r="C30" s="2326"/>
      <c r="D30" s="2325"/>
      <c r="E30" s="1929"/>
      <c r="F30" s="42" t="s">
        <v>104</v>
      </c>
      <c r="G30" s="35"/>
      <c r="H30" s="41" t="s">
        <v>91</v>
      </c>
      <c r="I30" s="41" t="s">
        <v>100</v>
      </c>
      <c r="J30" s="41"/>
      <c r="K30" s="41" t="s">
        <v>2130</v>
      </c>
      <c r="L30" s="41" t="s">
        <v>1292</v>
      </c>
      <c r="M30" s="316"/>
      <c r="N30" s="41"/>
      <c r="O30" s="41"/>
      <c r="P30" s="41"/>
      <c r="Q30" s="47"/>
      <c r="R30" s="47"/>
    </row>
    <row r="31" spans="1:18">
      <c r="A31" s="2330" t="s">
        <v>2131</v>
      </c>
      <c r="B31" s="2324" t="s">
        <v>4</v>
      </c>
      <c r="C31" s="2326"/>
      <c r="D31" s="2325"/>
      <c r="E31" s="1929"/>
      <c r="F31" s="42" t="s">
        <v>104</v>
      </c>
      <c r="G31" s="35"/>
      <c r="H31" s="41" t="s">
        <v>91</v>
      </c>
      <c r="I31" s="41" t="s">
        <v>100</v>
      </c>
      <c r="J31" s="41"/>
      <c r="K31" s="41" t="s">
        <v>2132</v>
      </c>
      <c r="L31" s="41" t="s">
        <v>1292</v>
      </c>
      <c r="M31" s="316"/>
      <c r="N31" s="41"/>
      <c r="O31" s="41"/>
      <c r="P31" s="41"/>
      <c r="Q31" s="47"/>
      <c r="R31" s="47"/>
    </row>
    <row r="32" spans="1:18">
      <c r="A32" s="1938" t="s">
        <v>2133</v>
      </c>
      <c r="B32" s="2324" t="s">
        <v>60</v>
      </c>
      <c r="C32" s="2326"/>
      <c r="D32" s="2325"/>
      <c r="E32" s="1929"/>
      <c r="F32" s="42" t="s">
        <v>1258</v>
      </c>
      <c r="G32" s="35"/>
      <c r="H32" s="41" t="s">
        <v>91</v>
      </c>
      <c r="I32" s="41" t="s">
        <v>100</v>
      </c>
      <c r="J32" s="41"/>
      <c r="K32" s="41" t="s">
        <v>2108</v>
      </c>
      <c r="L32" s="41" t="s">
        <v>1292</v>
      </c>
      <c r="M32" s="316"/>
      <c r="N32" s="41"/>
      <c r="O32" s="41"/>
      <c r="P32" s="41"/>
      <c r="Q32" s="47"/>
      <c r="R32" s="47"/>
    </row>
    <row r="33" spans="1:18" ht="15" thickBot="1">
      <c r="A33" s="1938" t="s">
        <v>2134</v>
      </c>
      <c r="B33" s="2324" t="s">
        <v>59</v>
      </c>
      <c r="C33" s="2326"/>
      <c r="D33" s="420"/>
      <c r="E33" s="1929"/>
      <c r="F33" s="42" t="s">
        <v>104</v>
      </c>
      <c r="G33" s="35"/>
      <c r="H33" s="41" t="s">
        <v>91</v>
      </c>
      <c r="I33" s="41" t="s">
        <v>100</v>
      </c>
      <c r="J33" s="41"/>
      <c r="K33" s="41" t="s">
        <v>2135</v>
      </c>
      <c r="L33" s="41" t="s">
        <v>340</v>
      </c>
      <c r="M33" s="316"/>
      <c r="N33" s="41"/>
      <c r="O33" s="41"/>
      <c r="P33" s="41"/>
      <c r="R33" s="47"/>
    </row>
    <row r="34" spans="1:18">
      <c r="A34" s="2330" t="s">
        <v>2136</v>
      </c>
      <c r="B34" s="2324" t="s">
        <v>58</v>
      </c>
      <c r="C34" s="2326"/>
      <c r="D34" s="422"/>
      <c r="E34" s="1929"/>
      <c r="F34" s="42" t="s">
        <v>104</v>
      </c>
      <c r="G34" s="35"/>
      <c r="H34" s="41" t="s">
        <v>91</v>
      </c>
      <c r="I34" s="41" t="s">
        <v>100</v>
      </c>
      <c r="J34" s="316"/>
      <c r="K34" s="41" t="s">
        <v>2137</v>
      </c>
      <c r="L34" s="41" t="s">
        <v>340</v>
      </c>
      <c r="M34" s="427"/>
      <c r="N34" s="41"/>
      <c r="O34" s="41"/>
      <c r="P34" s="41"/>
      <c r="Q34" s="47"/>
      <c r="R34" s="47"/>
    </row>
    <row r="35" spans="1:18">
      <c r="A35" s="2330" t="s">
        <v>2138</v>
      </c>
      <c r="B35" s="2324" t="s">
        <v>57</v>
      </c>
      <c r="C35" s="2326"/>
      <c r="D35" s="425"/>
      <c r="E35" s="1929"/>
      <c r="F35" s="42" t="s">
        <v>104</v>
      </c>
      <c r="G35" s="35"/>
      <c r="H35" s="41" t="s">
        <v>91</v>
      </c>
      <c r="I35" s="41" t="s">
        <v>100</v>
      </c>
      <c r="J35" s="316"/>
      <c r="K35" s="41" t="s">
        <v>2139</v>
      </c>
      <c r="L35" s="41" t="s">
        <v>340</v>
      </c>
      <c r="M35" s="316"/>
      <c r="N35" s="41"/>
      <c r="O35" s="41"/>
      <c r="P35" s="41"/>
      <c r="Q35" s="47"/>
      <c r="R35" s="47"/>
    </row>
    <row r="36" spans="1:18" ht="15" thickBot="1">
      <c r="A36" s="2330" t="s">
        <v>2140</v>
      </c>
      <c r="B36" s="2324" t="s">
        <v>56</v>
      </c>
      <c r="C36" s="2326"/>
      <c r="D36" s="423"/>
      <c r="E36" s="1929"/>
      <c r="F36" s="42" t="s">
        <v>104</v>
      </c>
      <c r="G36" s="35"/>
      <c r="H36" s="41" t="s">
        <v>91</v>
      </c>
      <c r="I36" s="41" t="s">
        <v>100</v>
      </c>
      <c r="J36" s="316"/>
      <c r="K36" s="41" t="s">
        <v>2141</v>
      </c>
      <c r="L36" s="41" t="s">
        <v>340</v>
      </c>
      <c r="M36" s="316"/>
      <c r="N36" s="41"/>
      <c r="O36" s="41"/>
      <c r="P36" s="41"/>
      <c r="Q36" s="47"/>
      <c r="R36" s="47"/>
    </row>
    <row r="37" spans="1:18">
      <c r="A37" s="2333" t="s">
        <v>2142</v>
      </c>
      <c r="B37" s="2324" t="s">
        <v>55</v>
      </c>
      <c r="C37" s="2326"/>
      <c r="D37" s="2327"/>
      <c r="E37" s="1929"/>
      <c r="F37" s="42"/>
      <c r="G37" s="35"/>
      <c r="H37" s="41" t="s">
        <v>91</v>
      </c>
      <c r="I37" s="41" t="s">
        <v>100</v>
      </c>
      <c r="J37" s="41"/>
      <c r="K37" s="41" t="s">
        <v>2143</v>
      </c>
      <c r="L37" s="41" t="s">
        <v>340</v>
      </c>
      <c r="M37" s="41" t="s">
        <v>93</v>
      </c>
      <c r="N37" s="47"/>
      <c r="O37" s="41"/>
      <c r="P37" s="41"/>
      <c r="Q37" s="47"/>
      <c r="R37" s="47"/>
    </row>
    <row r="38" spans="1:18" ht="15" thickBot="1">
      <c r="A38" s="2334" t="s">
        <v>2144</v>
      </c>
      <c r="B38" s="2324" t="s">
        <v>54</v>
      </c>
      <c r="C38" s="2326"/>
      <c r="D38" s="420"/>
      <c r="E38" s="38"/>
      <c r="F38" s="42" t="s">
        <v>2145</v>
      </c>
      <c r="G38" s="35"/>
      <c r="H38" s="41" t="s">
        <v>91</v>
      </c>
      <c r="I38" s="41" t="s">
        <v>100</v>
      </c>
      <c r="J38" s="41"/>
      <c r="K38" s="41" t="s">
        <v>2143</v>
      </c>
      <c r="L38" s="41" t="s">
        <v>340</v>
      </c>
      <c r="M38" s="41" t="s">
        <v>93</v>
      </c>
      <c r="N38" s="47"/>
      <c r="O38" s="41"/>
      <c r="P38" s="41"/>
      <c r="Q38" s="47"/>
      <c r="R38" s="47"/>
    </row>
    <row r="39" spans="1:18">
      <c r="A39" s="2331" t="s">
        <v>2146</v>
      </c>
      <c r="B39" s="2324" t="s">
        <v>3</v>
      </c>
      <c r="C39" s="2326"/>
      <c r="D39" s="422"/>
      <c r="E39" s="38"/>
      <c r="F39" s="42" t="s">
        <v>2147</v>
      </c>
      <c r="G39" s="35"/>
      <c r="H39" s="41" t="s">
        <v>91</v>
      </c>
      <c r="I39" s="41" t="s">
        <v>100</v>
      </c>
      <c r="J39" s="41"/>
      <c r="K39" s="41" t="s">
        <v>2143</v>
      </c>
      <c r="L39" s="41" t="s">
        <v>340</v>
      </c>
      <c r="M39" s="41" t="s">
        <v>93</v>
      </c>
      <c r="N39" s="47"/>
      <c r="O39" s="41"/>
      <c r="P39" s="41"/>
      <c r="Q39" s="47"/>
      <c r="R39" s="47"/>
    </row>
    <row r="40" spans="1:18" ht="15" thickBot="1">
      <c r="A40" s="2331" t="s">
        <v>2148</v>
      </c>
      <c r="B40" s="2324" t="s">
        <v>53</v>
      </c>
      <c r="C40" s="2326"/>
      <c r="D40" s="423"/>
      <c r="E40" s="38"/>
      <c r="F40" s="42" t="s">
        <v>2149</v>
      </c>
      <c r="G40" s="35"/>
      <c r="H40" s="41" t="s">
        <v>91</v>
      </c>
      <c r="I40" s="41" t="s">
        <v>100</v>
      </c>
      <c r="J40" s="41"/>
      <c r="K40" s="41" t="s">
        <v>2143</v>
      </c>
      <c r="L40" s="41" t="s">
        <v>340</v>
      </c>
      <c r="M40" s="41" t="s">
        <v>93</v>
      </c>
      <c r="N40" s="47"/>
      <c r="O40" s="41"/>
      <c r="P40" s="41"/>
      <c r="Q40" s="47"/>
      <c r="R40" s="47"/>
    </row>
    <row r="41" spans="1:18" s="2336" customFormat="1" ht="15" thickBot="1">
      <c r="A41" s="2335" t="s">
        <v>2150</v>
      </c>
      <c r="B41" s="2324" t="s">
        <v>52</v>
      </c>
      <c r="C41" s="2326"/>
      <c r="D41" s="424"/>
      <c r="E41" s="38"/>
      <c r="F41" s="42" t="s">
        <v>2151</v>
      </c>
      <c r="G41" s="35"/>
      <c r="H41" s="41" t="s">
        <v>91</v>
      </c>
      <c r="I41" s="41" t="s">
        <v>100</v>
      </c>
      <c r="J41" s="41"/>
      <c r="K41" s="41" t="s">
        <v>2143</v>
      </c>
      <c r="L41" s="41" t="s">
        <v>340</v>
      </c>
      <c r="M41" s="41" t="s">
        <v>93</v>
      </c>
      <c r="N41" s="431"/>
      <c r="O41" s="41"/>
      <c r="P41" s="41"/>
      <c r="Q41" s="431"/>
      <c r="R41" s="431"/>
    </row>
    <row r="42" spans="1:18">
      <c r="A42" s="2331" t="s">
        <v>2152</v>
      </c>
      <c r="B42" s="2324" t="s">
        <v>51</v>
      </c>
      <c r="C42" s="2326"/>
      <c r="D42" s="422"/>
      <c r="E42" s="38"/>
      <c r="F42" s="42" t="s">
        <v>1262</v>
      </c>
      <c r="G42" s="35"/>
      <c r="H42" s="41" t="s">
        <v>91</v>
      </c>
      <c r="I42" s="41" t="s">
        <v>100</v>
      </c>
      <c r="J42" s="41"/>
      <c r="K42" s="41" t="s">
        <v>2143</v>
      </c>
      <c r="L42" s="41" t="s">
        <v>340</v>
      </c>
      <c r="M42" s="41" t="s">
        <v>93</v>
      </c>
      <c r="N42" s="47"/>
      <c r="O42" s="41"/>
      <c r="P42" s="41"/>
      <c r="Q42" s="47"/>
      <c r="R42" s="47"/>
    </row>
    <row r="43" spans="1:18" ht="15" thickBot="1">
      <c r="A43" s="2331" t="s">
        <v>2153</v>
      </c>
      <c r="B43" s="2324" t="s">
        <v>50</v>
      </c>
      <c r="C43" s="2326"/>
      <c r="D43" s="423"/>
      <c r="E43" s="38"/>
      <c r="F43" s="42" t="s">
        <v>2154</v>
      </c>
      <c r="G43" s="35"/>
      <c r="H43" s="41" t="s">
        <v>91</v>
      </c>
      <c r="I43" s="41" t="s">
        <v>100</v>
      </c>
      <c r="J43" s="41"/>
      <c r="K43" s="41" t="s">
        <v>2143</v>
      </c>
      <c r="L43" s="41" t="s">
        <v>340</v>
      </c>
      <c r="M43" s="41" t="s">
        <v>93</v>
      </c>
      <c r="N43" s="47"/>
      <c r="O43" s="41"/>
      <c r="P43" s="41"/>
      <c r="Q43" s="47"/>
      <c r="R43" s="47"/>
    </row>
    <row r="44" spans="1:18">
      <c r="A44" s="2330" t="s">
        <v>2155</v>
      </c>
      <c r="B44" s="2324" t="s">
        <v>49</v>
      </c>
      <c r="C44" s="2326"/>
      <c r="D44" s="2327"/>
      <c r="E44" s="38"/>
      <c r="F44" s="42" t="s">
        <v>1258</v>
      </c>
      <c r="G44" s="35"/>
      <c r="H44" s="41" t="s">
        <v>91</v>
      </c>
      <c r="I44" s="41" t="s">
        <v>100</v>
      </c>
      <c r="J44" s="41"/>
      <c r="K44" s="41" t="s">
        <v>2143</v>
      </c>
      <c r="L44" s="41" t="s">
        <v>340</v>
      </c>
      <c r="M44" s="41" t="s">
        <v>93</v>
      </c>
      <c r="N44" s="47"/>
      <c r="O44" s="41"/>
      <c r="P44" s="41"/>
      <c r="Q44" s="47"/>
      <c r="R44" s="47"/>
    </row>
    <row r="45" spans="1:18">
      <c r="A45" s="1938" t="s">
        <v>2156</v>
      </c>
      <c r="B45" s="2324" t="s">
        <v>48</v>
      </c>
      <c r="C45" s="2326"/>
      <c r="D45" s="2325"/>
      <c r="E45" s="1929"/>
      <c r="F45" s="42" t="s">
        <v>103</v>
      </c>
      <c r="G45" s="35"/>
      <c r="H45" s="41" t="s">
        <v>91</v>
      </c>
      <c r="I45" s="41" t="s">
        <v>100</v>
      </c>
      <c r="J45" s="41"/>
      <c r="K45" s="41" t="s">
        <v>1127</v>
      </c>
      <c r="L45" s="41" t="s">
        <v>340</v>
      </c>
      <c r="M45" s="41"/>
      <c r="N45" s="47"/>
      <c r="O45" s="41"/>
      <c r="P45" s="41"/>
      <c r="Q45" s="47"/>
      <c r="R45" s="47"/>
    </row>
    <row r="46" spans="1:18">
      <c r="A46" s="1938" t="s">
        <v>2157</v>
      </c>
      <c r="B46" s="2324" t="s">
        <v>47</v>
      </c>
      <c r="C46" s="2326"/>
      <c r="D46" s="2328"/>
      <c r="E46" s="1929"/>
      <c r="F46" s="42"/>
      <c r="G46" s="35"/>
      <c r="H46" s="41" t="s">
        <v>91</v>
      </c>
      <c r="I46" s="41" t="s">
        <v>100</v>
      </c>
      <c r="J46" s="41"/>
      <c r="K46" s="41" t="s">
        <v>2158</v>
      </c>
      <c r="L46" s="41" t="s">
        <v>340</v>
      </c>
      <c r="M46" s="41"/>
      <c r="N46" s="47"/>
      <c r="O46" s="41"/>
      <c r="P46" s="41"/>
      <c r="Q46" s="47"/>
      <c r="R46" s="47"/>
    </row>
    <row r="47" spans="1:18">
      <c r="A47" s="1938" t="s">
        <v>2159</v>
      </c>
      <c r="B47" s="2324" t="s">
        <v>46</v>
      </c>
      <c r="C47" s="2326"/>
      <c r="D47" s="2328"/>
      <c r="E47" s="1929"/>
      <c r="F47" s="42"/>
      <c r="G47" s="35"/>
      <c r="H47" s="41" t="s">
        <v>91</v>
      </c>
      <c r="I47" s="41" t="s">
        <v>100</v>
      </c>
      <c r="J47" s="41"/>
      <c r="K47" s="41" t="s">
        <v>2160</v>
      </c>
      <c r="L47" s="41" t="s">
        <v>340</v>
      </c>
      <c r="M47" s="41" t="s">
        <v>93</v>
      </c>
      <c r="N47" s="47"/>
      <c r="O47" s="41"/>
      <c r="P47" s="41"/>
      <c r="Q47" s="47"/>
      <c r="R47" s="47"/>
    </row>
    <row r="48" spans="1:18">
      <c r="A48" s="1938" t="s">
        <v>2161</v>
      </c>
      <c r="B48" s="2324" t="s">
        <v>45</v>
      </c>
      <c r="C48" s="2326"/>
      <c r="D48" s="2328"/>
      <c r="E48" s="1929"/>
      <c r="F48" s="42"/>
      <c r="G48" s="35"/>
      <c r="H48" s="41" t="s">
        <v>91</v>
      </c>
      <c r="I48" s="41" t="s">
        <v>100</v>
      </c>
      <c r="J48" s="41"/>
      <c r="K48" s="41" t="s">
        <v>2162</v>
      </c>
      <c r="L48" s="41" t="s">
        <v>340</v>
      </c>
      <c r="M48" s="41"/>
      <c r="N48" s="41"/>
      <c r="O48" s="41"/>
      <c r="P48" s="41"/>
      <c r="Q48" s="47"/>
      <c r="R48" s="47"/>
    </row>
    <row r="49" spans="1:18">
      <c r="A49" s="1938" t="s">
        <v>2163</v>
      </c>
      <c r="B49" s="2324" t="s">
        <v>102</v>
      </c>
      <c r="C49" s="2328"/>
      <c r="D49" s="2328"/>
      <c r="E49" s="1929"/>
      <c r="F49" s="42"/>
      <c r="G49" s="35"/>
      <c r="H49" s="41" t="s">
        <v>91</v>
      </c>
      <c r="I49" s="41" t="s">
        <v>100</v>
      </c>
      <c r="J49" s="41"/>
      <c r="K49" s="41" t="s">
        <v>2164</v>
      </c>
      <c r="L49" s="41" t="s">
        <v>1347</v>
      </c>
      <c r="M49" s="41"/>
      <c r="N49" s="41"/>
      <c r="O49" s="41"/>
      <c r="P49" s="41"/>
      <c r="Q49" s="47"/>
      <c r="R49" s="47"/>
    </row>
    <row r="50" spans="1:18" ht="13.5" customHeight="1">
      <c r="A50" s="1945" t="s">
        <v>2165</v>
      </c>
      <c r="B50" s="2324" t="s">
        <v>101</v>
      </c>
      <c r="C50" s="2328"/>
      <c r="D50" s="2328"/>
      <c r="E50" s="1929"/>
      <c r="F50" s="42"/>
      <c r="G50" s="35"/>
      <c r="H50" s="41" t="s">
        <v>91</v>
      </c>
      <c r="I50" s="41" t="s">
        <v>100</v>
      </c>
      <c r="J50" s="41"/>
      <c r="K50" s="41" t="s">
        <v>2166</v>
      </c>
      <c r="L50" s="41" t="s">
        <v>340</v>
      </c>
      <c r="M50" s="41"/>
      <c r="N50" s="41"/>
      <c r="O50" s="41"/>
      <c r="P50" s="41"/>
      <c r="Q50" s="47"/>
      <c r="R50" s="47"/>
    </row>
    <row r="51" spans="1:18">
      <c r="A51" s="1938" t="s">
        <v>2167</v>
      </c>
      <c r="B51" s="2324" t="s">
        <v>44</v>
      </c>
      <c r="C51" s="2326"/>
      <c r="D51" s="2328"/>
      <c r="E51" s="1929"/>
      <c r="F51" s="42"/>
      <c r="G51" s="35"/>
      <c r="H51" s="41" t="s">
        <v>91</v>
      </c>
      <c r="I51" s="41" t="s">
        <v>100</v>
      </c>
      <c r="J51" s="41"/>
      <c r="K51" s="41" t="s">
        <v>2168</v>
      </c>
      <c r="L51" s="41" t="s">
        <v>2169</v>
      </c>
      <c r="M51" s="41"/>
      <c r="N51" s="41"/>
      <c r="O51" s="41"/>
      <c r="P51" s="41"/>
      <c r="Q51" s="47"/>
      <c r="R51" s="47"/>
    </row>
    <row r="52" spans="1:18">
      <c r="A52" s="1938" t="s">
        <v>2170</v>
      </c>
      <c r="B52" s="2324" t="s">
        <v>43</v>
      </c>
      <c r="C52" s="2326"/>
      <c r="D52" s="2325"/>
      <c r="E52" s="1929"/>
      <c r="F52" s="42"/>
      <c r="G52" s="35"/>
      <c r="H52" s="41" t="s">
        <v>91</v>
      </c>
      <c r="I52" s="41" t="s">
        <v>100</v>
      </c>
      <c r="J52" s="41"/>
      <c r="K52" s="41" t="s">
        <v>2171</v>
      </c>
      <c r="L52" s="41" t="s">
        <v>340</v>
      </c>
      <c r="M52" s="41"/>
      <c r="N52" s="41"/>
      <c r="O52" s="41"/>
      <c r="P52" s="41"/>
      <c r="Q52" s="47"/>
      <c r="R52" s="47"/>
    </row>
    <row r="53" spans="1:18">
      <c r="A53" s="2337" t="s">
        <v>2172</v>
      </c>
      <c r="B53" s="2338" t="s">
        <v>36</v>
      </c>
      <c r="C53" s="2326"/>
      <c r="D53" s="2325"/>
      <c r="E53" s="1929"/>
      <c r="F53" s="42"/>
      <c r="G53" s="35"/>
      <c r="H53" s="41" t="s">
        <v>91</v>
      </c>
      <c r="I53" s="41" t="s">
        <v>100</v>
      </c>
      <c r="J53" s="41"/>
      <c r="K53" s="41"/>
      <c r="L53" s="41"/>
      <c r="M53" s="41"/>
      <c r="N53" s="41"/>
      <c r="O53" s="41"/>
      <c r="P53" s="41"/>
      <c r="Q53" s="41"/>
      <c r="R53" s="47"/>
    </row>
    <row r="54" spans="1:18">
      <c r="A54" s="2323" t="s">
        <v>99</v>
      </c>
      <c r="B54" s="2324"/>
      <c r="C54" s="38"/>
      <c r="D54" s="38"/>
      <c r="E54" s="38"/>
      <c r="F54" s="42"/>
      <c r="G54" s="42"/>
      <c r="H54" s="41"/>
      <c r="I54" s="41"/>
      <c r="J54" s="41"/>
      <c r="K54" s="41"/>
      <c r="L54" s="41"/>
      <c r="M54" s="41"/>
      <c r="N54" s="41"/>
      <c r="O54" s="46"/>
      <c r="P54" s="41"/>
      <c r="Q54" s="46"/>
      <c r="R54" s="47"/>
    </row>
    <row r="55" spans="1:18" ht="15" thickBot="1">
      <c r="A55" s="1938" t="s">
        <v>2173</v>
      </c>
      <c r="B55" s="2324" t="s">
        <v>35</v>
      </c>
      <c r="C55" s="2339"/>
      <c r="D55" s="420"/>
      <c r="E55" s="1929"/>
      <c r="F55" s="42" t="s">
        <v>2145</v>
      </c>
      <c r="G55" s="42"/>
      <c r="H55" s="41" t="s">
        <v>91</v>
      </c>
      <c r="I55" s="41" t="s">
        <v>92</v>
      </c>
      <c r="J55" s="41"/>
      <c r="K55" s="41" t="s">
        <v>97</v>
      </c>
      <c r="L55" s="41"/>
      <c r="M55" s="41"/>
      <c r="N55" s="47"/>
      <c r="O55" s="41"/>
      <c r="P55" s="41"/>
      <c r="Q55" s="46"/>
      <c r="R55" s="47"/>
    </row>
    <row r="56" spans="1:18">
      <c r="A56" s="2330" t="s">
        <v>2174</v>
      </c>
      <c r="B56" s="2324" t="s">
        <v>34</v>
      </c>
      <c r="C56" s="2326"/>
      <c r="D56" s="422"/>
      <c r="E56" s="38"/>
      <c r="F56" s="42" t="s">
        <v>2147</v>
      </c>
      <c r="G56" s="42"/>
      <c r="H56" s="41" t="s">
        <v>91</v>
      </c>
      <c r="I56" s="41" t="s">
        <v>92</v>
      </c>
      <c r="J56" s="41"/>
      <c r="K56" s="41" t="s">
        <v>97</v>
      </c>
      <c r="L56" s="41"/>
      <c r="M56" s="41"/>
      <c r="N56" s="47"/>
      <c r="O56" s="41"/>
      <c r="P56" s="41"/>
      <c r="Q56" s="46"/>
      <c r="R56" s="47"/>
    </row>
    <row r="57" spans="1:18">
      <c r="A57" s="2331" t="s">
        <v>2175</v>
      </c>
      <c r="B57" s="2324" t="s">
        <v>33</v>
      </c>
      <c r="C57" s="2326"/>
      <c r="D57" s="436"/>
      <c r="E57" s="38"/>
      <c r="F57" s="42" t="s">
        <v>2147</v>
      </c>
      <c r="G57" s="42" t="s">
        <v>2176</v>
      </c>
      <c r="H57" s="41" t="s">
        <v>91</v>
      </c>
      <c r="I57" s="41" t="s">
        <v>92</v>
      </c>
      <c r="J57" s="41"/>
      <c r="K57" s="41" t="s">
        <v>97</v>
      </c>
      <c r="L57" s="41"/>
      <c r="M57" s="41"/>
      <c r="N57" s="47"/>
      <c r="O57" s="41"/>
      <c r="P57" s="41"/>
      <c r="Q57" s="46"/>
      <c r="R57" s="47"/>
    </row>
    <row r="58" spans="1:18">
      <c r="A58" s="2331" t="s">
        <v>2177</v>
      </c>
      <c r="B58" s="2324" t="s">
        <v>32</v>
      </c>
      <c r="C58" s="2326"/>
      <c r="D58" s="437"/>
      <c r="E58" s="38"/>
      <c r="F58" s="42" t="s">
        <v>2147</v>
      </c>
      <c r="G58" s="42" t="s">
        <v>98</v>
      </c>
      <c r="H58" s="41" t="s">
        <v>91</v>
      </c>
      <c r="I58" s="41" t="s">
        <v>92</v>
      </c>
      <c r="J58" s="41"/>
      <c r="K58" s="41" t="s">
        <v>97</v>
      </c>
      <c r="L58" s="41"/>
      <c r="M58" s="41"/>
      <c r="N58" s="47"/>
      <c r="O58" s="41"/>
      <c r="P58" s="41"/>
      <c r="Q58" s="46"/>
      <c r="R58" s="47"/>
    </row>
    <row r="59" spans="1:18">
      <c r="A59" s="2331" t="s">
        <v>2178</v>
      </c>
      <c r="B59" s="2324" t="s">
        <v>31</v>
      </c>
      <c r="C59" s="2326"/>
      <c r="D59" s="437"/>
      <c r="E59" s="38"/>
      <c r="F59" s="42" t="s">
        <v>2147</v>
      </c>
      <c r="G59" s="42" t="s">
        <v>2179</v>
      </c>
      <c r="H59" s="41" t="s">
        <v>91</v>
      </c>
      <c r="I59" s="41" t="s">
        <v>92</v>
      </c>
      <c r="J59" s="41"/>
      <c r="K59" s="41" t="s">
        <v>97</v>
      </c>
      <c r="L59" s="41"/>
      <c r="M59" s="41"/>
      <c r="N59" s="47"/>
      <c r="O59" s="41"/>
      <c r="P59" s="41"/>
      <c r="Q59" s="46"/>
      <c r="R59" s="47"/>
    </row>
    <row r="60" spans="1:18">
      <c r="A60" s="2330" t="s">
        <v>2180</v>
      </c>
      <c r="B60" s="2324" t="s">
        <v>30</v>
      </c>
      <c r="C60" s="2326"/>
      <c r="D60" s="438"/>
      <c r="E60" s="38"/>
      <c r="F60" s="42" t="s">
        <v>2149</v>
      </c>
      <c r="G60" s="42"/>
      <c r="H60" s="41" t="s">
        <v>91</v>
      </c>
      <c r="I60" s="41" t="s">
        <v>92</v>
      </c>
      <c r="J60" s="41"/>
      <c r="K60" s="41" t="s">
        <v>97</v>
      </c>
      <c r="L60" s="41"/>
      <c r="M60" s="41"/>
      <c r="N60" s="47"/>
      <c r="O60" s="41"/>
      <c r="P60" s="41"/>
      <c r="Q60" s="46"/>
      <c r="R60" s="47"/>
    </row>
    <row r="61" spans="1:18">
      <c r="A61" s="2331" t="s">
        <v>2175</v>
      </c>
      <c r="B61" s="2324" t="s">
        <v>29</v>
      </c>
      <c r="C61" s="2326"/>
      <c r="D61" s="436"/>
      <c r="E61" s="38"/>
      <c r="F61" s="42" t="s">
        <v>2149</v>
      </c>
      <c r="G61" s="42" t="s">
        <v>2176</v>
      </c>
      <c r="H61" s="41" t="s">
        <v>91</v>
      </c>
      <c r="I61" s="41" t="s">
        <v>92</v>
      </c>
      <c r="J61" s="41"/>
      <c r="K61" s="41" t="s">
        <v>97</v>
      </c>
      <c r="L61" s="41"/>
      <c r="M61" s="41"/>
      <c r="N61" s="47"/>
      <c r="O61" s="41"/>
      <c r="P61" s="41"/>
      <c r="Q61" s="46"/>
      <c r="R61" s="47"/>
    </row>
    <row r="62" spans="1:18">
      <c r="A62" s="2331" t="s">
        <v>2177</v>
      </c>
      <c r="B62" s="2324" t="s">
        <v>28</v>
      </c>
      <c r="C62" s="2325"/>
      <c r="D62" s="437"/>
      <c r="E62" s="38"/>
      <c r="F62" s="42" t="s">
        <v>2149</v>
      </c>
      <c r="G62" s="42" t="s">
        <v>98</v>
      </c>
      <c r="H62" s="41" t="s">
        <v>91</v>
      </c>
      <c r="I62" s="41" t="s">
        <v>92</v>
      </c>
      <c r="J62" s="41"/>
      <c r="K62" s="41" t="s">
        <v>97</v>
      </c>
      <c r="L62" s="41"/>
      <c r="M62" s="41"/>
      <c r="N62" s="47"/>
      <c r="O62" s="41"/>
      <c r="P62" s="41"/>
      <c r="Q62" s="46"/>
      <c r="R62" s="47"/>
    </row>
    <row r="63" spans="1:18" ht="15" thickBot="1">
      <c r="A63" s="2331" t="s">
        <v>2178</v>
      </c>
      <c r="B63" s="2324" t="s">
        <v>1</v>
      </c>
      <c r="C63" s="2325"/>
      <c r="D63" s="439"/>
      <c r="E63" s="38"/>
      <c r="F63" s="42" t="s">
        <v>2149</v>
      </c>
      <c r="G63" s="42" t="s">
        <v>2179</v>
      </c>
      <c r="H63" s="41" t="s">
        <v>91</v>
      </c>
      <c r="I63" s="41" t="s">
        <v>92</v>
      </c>
      <c r="J63" s="41"/>
      <c r="K63" s="41" t="s">
        <v>97</v>
      </c>
      <c r="L63" s="41"/>
      <c r="M63" s="41"/>
      <c r="N63" s="47"/>
      <c r="O63" s="41"/>
      <c r="P63" s="41"/>
      <c r="Q63" s="46"/>
      <c r="R63" s="47"/>
    </row>
    <row r="64" spans="1:18" ht="15" thickBot="1">
      <c r="A64" s="1938" t="s">
        <v>2181</v>
      </c>
      <c r="B64" s="2324" t="s">
        <v>0</v>
      </c>
      <c r="C64" s="2325"/>
      <c r="D64" s="440"/>
      <c r="E64" s="1929"/>
      <c r="F64" s="42" t="s">
        <v>2182</v>
      </c>
      <c r="G64" s="42"/>
      <c r="H64" s="41" t="s">
        <v>91</v>
      </c>
      <c r="I64" s="41" t="s">
        <v>92</v>
      </c>
      <c r="J64" s="41"/>
      <c r="K64" s="41" t="s">
        <v>97</v>
      </c>
      <c r="L64" s="41"/>
      <c r="M64" s="41"/>
      <c r="N64" s="47"/>
      <c r="O64" s="41"/>
      <c r="P64" s="41"/>
      <c r="Q64" s="46"/>
      <c r="R64" s="47"/>
    </row>
    <row r="65" spans="1:18">
      <c r="A65" s="2330" t="s">
        <v>2183</v>
      </c>
      <c r="B65" s="2324" t="s">
        <v>27</v>
      </c>
      <c r="C65" s="2325"/>
      <c r="D65" s="422"/>
      <c r="E65" s="38"/>
      <c r="F65" s="42" t="s">
        <v>1264</v>
      </c>
      <c r="G65" s="42"/>
      <c r="H65" s="41" t="s">
        <v>91</v>
      </c>
      <c r="I65" s="41" t="s">
        <v>92</v>
      </c>
      <c r="J65" s="41"/>
      <c r="K65" s="41" t="s">
        <v>97</v>
      </c>
      <c r="L65" s="41"/>
      <c r="M65" s="41"/>
      <c r="N65" s="47"/>
      <c r="O65" s="41"/>
      <c r="P65" s="41"/>
      <c r="Q65" s="46"/>
      <c r="R65" s="47"/>
    </row>
    <row r="66" spans="1:18">
      <c r="A66" s="2331" t="s">
        <v>2175</v>
      </c>
      <c r="B66" s="2324" t="s">
        <v>26</v>
      </c>
      <c r="C66" s="2325"/>
      <c r="D66" s="436"/>
      <c r="E66" s="38"/>
      <c r="F66" s="42" t="s">
        <v>1264</v>
      </c>
      <c r="G66" s="42" t="s">
        <v>2176</v>
      </c>
      <c r="H66" s="41" t="s">
        <v>91</v>
      </c>
      <c r="I66" s="41" t="s">
        <v>92</v>
      </c>
      <c r="J66" s="41"/>
      <c r="K66" s="41" t="s">
        <v>97</v>
      </c>
      <c r="L66" s="41"/>
      <c r="M66" s="41"/>
      <c r="N66" s="47"/>
      <c r="O66" s="41"/>
      <c r="P66" s="41"/>
      <c r="Q66" s="46"/>
      <c r="R66" s="47"/>
    </row>
    <row r="67" spans="1:18">
      <c r="A67" s="2331" t="s">
        <v>2177</v>
      </c>
      <c r="B67" s="2324" t="s">
        <v>25</v>
      </c>
      <c r="C67" s="2325"/>
      <c r="D67" s="437"/>
      <c r="E67" s="38"/>
      <c r="F67" s="42" t="s">
        <v>1264</v>
      </c>
      <c r="G67" s="42" t="s">
        <v>98</v>
      </c>
      <c r="H67" s="41" t="s">
        <v>91</v>
      </c>
      <c r="I67" s="41" t="s">
        <v>92</v>
      </c>
      <c r="J67" s="41"/>
      <c r="K67" s="41" t="s">
        <v>97</v>
      </c>
      <c r="L67" s="41"/>
      <c r="M67" s="41"/>
      <c r="N67" s="47"/>
      <c r="O67" s="41"/>
      <c r="P67" s="41"/>
      <c r="Q67" s="46"/>
      <c r="R67" s="47"/>
    </row>
    <row r="68" spans="1:18">
      <c r="A68" s="2331" t="s">
        <v>2178</v>
      </c>
      <c r="B68" s="2324" t="s">
        <v>24</v>
      </c>
      <c r="C68" s="2325"/>
      <c r="D68" s="437"/>
      <c r="E68" s="38"/>
      <c r="F68" s="42" t="s">
        <v>1264</v>
      </c>
      <c r="G68" s="42" t="s">
        <v>2179</v>
      </c>
      <c r="H68" s="41" t="s">
        <v>91</v>
      </c>
      <c r="I68" s="41" t="s">
        <v>92</v>
      </c>
      <c r="J68" s="41"/>
      <c r="K68" s="41" t="s">
        <v>97</v>
      </c>
      <c r="L68" s="41"/>
      <c r="M68" s="41"/>
      <c r="N68" s="47"/>
      <c r="O68" s="41"/>
      <c r="P68" s="41"/>
      <c r="Q68" s="46"/>
      <c r="R68" s="47"/>
    </row>
    <row r="69" spans="1:18">
      <c r="A69" s="2335" t="s">
        <v>2184</v>
      </c>
      <c r="B69" s="2324" t="s">
        <v>23</v>
      </c>
      <c r="C69" s="2325"/>
      <c r="D69" s="425"/>
      <c r="E69" s="38"/>
      <c r="F69" s="42" t="s">
        <v>2185</v>
      </c>
      <c r="G69" s="42"/>
      <c r="H69" s="41" t="s">
        <v>91</v>
      </c>
      <c r="I69" s="41" t="s">
        <v>92</v>
      </c>
      <c r="J69" s="41"/>
      <c r="K69" s="41" t="s">
        <v>97</v>
      </c>
      <c r="L69" s="41"/>
      <c r="M69" s="41"/>
      <c r="N69" s="47"/>
      <c r="O69" s="41"/>
      <c r="P69" s="41"/>
      <c r="Q69" s="46"/>
      <c r="R69" s="47"/>
    </row>
    <row r="70" spans="1:18">
      <c r="A70" s="2331" t="s">
        <v>2175</v>
      </c>
      <c r="B70" s="2324" t="s">
        <v>22</v>
      </c>
      <c r="C70" s="2325"/>
      <c r="D70" s="436"/>
      <c r="E70" s="38"/>
      <c r="F70" s="42" t="s">
        <v>2185</v>
      </c>
      <c r="G70" s="42" t="s">
        <v>2176</v>
      </c>
      <c r="H70" s="41" t="s">
        <v>91</v>
      </c>
      <c r="I70" s="41" t="s">
        <v>92</v>
      </c>
      <c r="J70" s="41"/>
      <c r="K70" s="41" t="s">
        <v>97</v>
      </c>
      <c r="L70" s="41"/>
      <c r="M70" s="41"/>
      <c r="N70" s="47"/>
      <c r="O70" s="41"/>
      <c r="P70" s="41"/>
      <c r="Q70" s="46"/>
      <c r="R70" s="47"/>
    </row>
    <row r="71" spans="1:18">
      <c r="A71" s="2331" t="s">
        <v>2177</v>
      </c>
      <c r="B71" s="2324" t="s">
        <v>21</v>
      </c>
      <c r="C71" s="2325"/>
      <c r="D71" s="437"/>
      <c r="E71" s="38"/>
      <c r="F71" s="42" t="s">
        <v>2185</v>
      </c>
      <c r="G71" s="42" t="s">
        <v>98</v>
      </c>
      <c r="H71" s="41" t="s">
        <v>91</v>
      </c>
      <c r="I71" s="41" t="s">
        <v>92</v>
      </c>
      <c r="J71" s="41"/>
      <c r="K71" s="41" t="s">
        <v>97</v>
      </c>
      <c r="L71" s="41"/>
      <c r="M71" s="41"/>
      <c r="N71" s="47"/>
      <c r="O71" s="41"/>
      <c r="P71" s="41"/>
      <c r="Q71" s="46"/>
      <c r="R71" s="47"/>
    </row>
    <row r="72" spans="1:18" ht="15" thickBot="1">
      <c r="A72" s="2331" t="s">
        <v>2178</v>
      </c>
      <c r="B72" s="2324" t="s">
        <v>20</v>
      </c>
      <c r="C72" s="2325"/>
      <c r="D72" s="439"/>
      <c r="E72" s="38"/>
      <c r="F72" s="42" t="s">
        <v>2185</v>
      </c>
      <c r="G72" s="42" t="s">
        <v>2179</v>
      </c>
      <c r="H72" s="41" t="s">
        <v>91</v>
      </c>
      <c r="I72" s="41" t="s">
        <v>92</v>
      </c>
      <c r="J72" s="41"/>
      <c r="K72" s="41" t="s">
        <v>97</v>
      </c>
      <c r="L72" s="41"/>
      <c r="M72" s="41"/>
      <c r="N72" s="47"/>
      <c r="O72" s="41"/>
      <c r="P72" s="41"/>
      <c r="Q72" s="46"/>
      <c r="R72" s="47"/>
    </row>
    <row r="73" spans="1:18">
      <c r="A73" s="1938" t="s">
        <v>2186</v>
      </c>
      <c r="B73" s="2324" t="s">
        <v>19</v>
      </c>
      <c r="C73" s="2325"/>
      <c r="D73" s="2325"/>
      <c r="E73" s="1929"/>
      <c r="F73" s="42" t="s">
        <v>1258</v>
      </c>
      <c r="G73" s="42"/>
      <c r="H73" s="41" t="s">
        <v>91</v>
      </c>
      <c r="I73" s="41" t="s">
        <v>92</v>
      </c>
      <c r="J73" s="41"/>
      <c r="K73" s="41" t="s">
        <v>97</v>
      </c>
      <c r="L73" s="41"/>
      <c r="M73" s="41"/>
      <c r="N73" s="47"/>
      <c r="O73" s="41"/>
      <c r="P73" s="41"/>
      <c r="Q73" s="46"/>
      <c r="R73" s="47"/>
    </row>
    <row r="74" spans="1:18">
      <c r="A74" s="2330" t="s">
        <v>2175</v>
      </c>
      <c r="B74" s="2324" t="s">
        <v>18</v>
      </c>
      <c r="C74" s="2325"/>
      <c r="D74" s="38"/>
      <c r="E74" s="38"/>
      <c r="F74" s="42" t="s">
        <v>1258</v>
      </c>
      <c r="G74" s="42" t="s">
        <v>2176</v>
      </c>
      <c r="H74" s="41" t="s">
        <v>91</v>
      </c>
      <c r="I74" s="41" t="s">
        <v>92</v>
      </c>
      <c r="J74" s="41"/>
      <c r="K74" s="41" t="s">
        <v>97</v>
      </c>
      <c r="L74" s="41"/>
      <c r="M74" s="41"/>
      <c r="N74" s="47"/>
      <c r="O74" s="41"/>
      <c r="P74" s="41"/>
      <c r="Q74" s="46"/>
      <c r="R74" s="47"/>
    </row>
    <row r="75" spans="1:18">
      <c r="A75" s="2330" t="s">
        <v>2177</v>
      </c>
      <c r="B75" s="2324" t="s">
        <v>77</v>
      </c>
      <c r="C75" s="2325"/>
      <c r="D75" s="38"/>
      <c r="E75" s="38"/>
      <c r="F75" s="42" t="s">
        <v>1258</v>
      </c>
      <c r="G75" s="42" t="s">
        <v>98</v>
      </c>
      <c r="H75" s="41" t="s">
        <v>91</v>
      </c>
      <c r="I75" s="41" t="s">
        <v>92</v>
      </c>
      <c r="J75" s="41"/>
      <c r="K75" s="41" t="s">
        <v>97</v>
      </c>
      <c r="L75" s="41"/>
      <c r="M75" s="41"/>
      <c r="N75" s="47"/>
      <c r="O75" s="41"/>
      <c r="P75" s="41"/>
      <c r="Q75" s="46"/>
      <c r="R75" s="47"/>
    </row>
    <row r="76" spans="1:18">
      <c r="A76" s="2330" t="s">
        <v>2178</v>
      </c>
      <c r="B76" s="2324" t="s">
        <v>76</v>
      </c>
      <c r="C76" s="2325"/>
      <c r="D76" s="38"/>
      <c r="E76" s="38"/>
      <c r="F76" s="42" t="s">
        <v>1258</v>
      </c>
      <c r="G76" s="42" t="s">
        <v>2179</v>
      </c>
      <c r="H76" s="41" t="s">
        <v>91</v>
      </c>
      <c r="I76" s="41" t="s">
        <v>92</v>
      </c>
      <c r="J76" s="41"/>
      <c r="K76" s="41" t="s">
        <v>97</v>
      </c>
      <c r="L76" s="41"/>
      <c r="M76" s="41"/>
      <c r="N76" s="47"/>
      <c r="O76" s="41"/>
      <c r="P76" s="41"/>
      <c r="Q76" s="46"/>
      <c r="R76" s="47"/>
    </row>
    <row r="77" spans="1:18">
      <c r="A77" s="1938" t="s">
        <v>2187</v>
      </c>
      <c r="B77" s="2324" t="s">
        <v>75</v>
      </c>
      <c r="C77" s="38"/>
      <c r="D77" s="2325"/>
      <c r="E77" s="38"/>
      <c r="F77" s="42"/>
      <c r="G77" s="35"/>
      <c r="H77" s="41" t="s">
        <v>91</v>
      </c>
      <c r="I77" s="41" t="s">
        <v>92</v>
      </c>
      <c r="J77" s="41"/>
      <c r="K77" s="41" t="s">
        <v>2188</v>
      </c>
      <c r="L77" s="41"/>
      <c r="M77" s="41"/>
      <c r="N77" s="41"/>
      <c r="O77" s="41"/>
      <c r="P77" s="41"/>
      <c r="Q77" s="46"/>
      <c r="R77" s="47"/>
    </row>
    <row r="78" spans="1:18">
      <c r="A78" s="1938" t="s">
        <v>1142</v>
      </c>
      <c r="B78" s="2324" t="s">
        <v>74</v>
      </c>
      <c r="C78" s="2325"/>
      <c r="D78" s="2325"/>
      <c r="E78" s="1929"/>
      <c r="F78" s="42"/>
      <c r="G78" s="35"/>
      <c r="H78" s="41" t="s">
        <v>91</v>
      </c>
      <c r="I78" s="41" t="s">
        <v>92</v>
      </c>
      <c r="J78" s="41"/>
      <c r="K78" s="41" t="s">
        <v>1150</v>
      </c>
      <c r="L78" s="41"/>
      <c r="M78" s="41"/>
      <c r="N78" s="41"/>
      <c r="O78" s="41"/>
      <c r="P78" s="41"/>
      <c r="Q78" s="46"/>
      <c r="R78" s="47"/>
    </row>
    <row r="79" spans="1:18">
      <c r="A79" s="1938" t="s">
        <v>2189</v>
      </c>
      <c r="B79" s="2324" t="s">
        <v>17</v>
      </c>
      <c r="C79" s="2325"/>
      <c r="D79" s="2325"/>
      <c r="E79" s="1929"/>
      <c r="F79" s="42"/>
      <c r="G79" s="35"/>
      <c r="H79" s="41" t="s">
        <v>91</v>
      </c>
      <c r="I79" s="41" t="s">
        <v>92</v>
      </c>
      <c r="J79" s="41"/>
      <c r="K79" s="41" t="s">
        <v>2190</v>
      </c>
      <c r="L79" s="41"/>
      <c r="M79" s="41"/>
      <c r="N79" s="41"/>
      <c r="O79" s="41"/>
      <c r="P79" s="41"/>
      <c r="Q79" s="46"/>
      <c r="R79" s="47"/>
    </row>
    <row r="80" spans="1:18">
      <c r="A80" s="1938" t="s">
        <v>2191</v>
      </c>
      <c r="B80" s="2324" t="s">
        <v>16</v>
      </c>
      <c r="C80" s="2325"/>
      <c r="D80" s="2325"/>
      <c r="E80" s="1929"/>
      <c r="F80" s="42"/>
      <c r="G80" s="35"/>
      <c r="H80" s="41" t="s">
        <v>91</v>
      </c>
      <c r="I80" s="41" t="s">
        <v>92</v>
      </c>
      <c r="J80" s="41"/>
      <c r="K80" s="41" t="s">
        <v>2192</v>
      </c>
      <c r="L80" s="41"/>
      <c r="M80" s="41"/>
      <c r="N80" s="41"/>
      <c r="O80" s="41"/>
      <c r="P80" s="41"/>
      <c r="Q80" s="46"/>
      <c r="R80" s="47"/>
    </row>
    <row r="81" spans="1:18" s="35" customFormat="1">
      <c r="A81" s="1938" t="s">
        <v>2193</v>
      </c>
      <c r="B81" s="2324" t="s">
        <v>15</v>
      </c>
      <c r="C81" s="2325"/>
      <c r="D81" s="2325"/>
      <c r="E81" s="1929"/>
      <c r="F81" s="42"/>
      <c r="H81" s="41" t="s">
        <v>91</v>
      </c>
      <c r="I81" s="41" t="s">
        <v>92</v>
      </c>
      <c r="J81" s="41"/>
      <c r="K81" s="41" t="s">
        <v>1138</v>
      </c>
      <c r="L81" s="41" t="s">
        <v>93</v>
      </c>
      <c r="M81" s="41"/>
      <c r="N81" s="41"/>
      <c r="O81" s="41"/>
      <c r="P81" s="41"/>
      <c r="Q81" s="46"/>
      <c r="R81" s="47"/>
    </row>
    <row r="82" spans="1:18">
      <c r="A82" s="1938" t="s">
        <v>2194</v>
      </c>
      <c r="B82" s="2324" t="s">
        <v>14</v>
      </c>
      <c r="C82" s="2325"/>
      <c r="D82" s="2325"/>
      <c r="E82" s="1929"/>
      <c r="F82" s="42"/>
      <c r="G82" s="35"/>
      <c r="H82" s="41" t="s">
        <v>91</v>
      </c>
      <c r="I82" s="41" t="s">
        <v>92</v>
      </c>
      <c r="J82" s="41"/>
      <c r="K82" s="41" t="s">
        <v>784</v>
      </c>
      <c r="L82" s="41"/>
      <c r="M82" s="41"/>
      <c r="N82" s="41"/>
      <c r="O82" s="41"/>
      <c r="P82" s="41"/>
      <c r="Q82" s="46"/>
      <c r="R82" s="47"/>
    </row>
    <row r="83" spans="1:18">
      <c r="A83" s="1938" t="s">
        <v>96</v>
      </c>
      <c r="B83" s="2324" t="s">
        <v>73</v>
      </c>
      <c r="C83" s="2325"/>
      <c r="D83" s="441"/>
      <c r="E83" s="1929"/>
      <c r="F83" s="42"/>
      <c r="G83" s="35"/>
      <c r="H83" s="41" t="s">
        <v>91</v>
      </c>
      <c r="I83" s="41" t="s">
        <v>92</v>
      </c>
      <c r="J83" s="41"/>
      <c r="K83" s="41" t="s">
        <v>1136</v>
      </c>
      <c r="L83" s="41"/>
      <c r="M83" s="41"/>
      <c r="N83" s="41"/>
      <c r="O83" s="41"/>
      <c r="P83" s="41"/>
      <c r="Q83" s="46"/>
      <c r="R83" s="47"/>
    </row>
    <row r="84" spans="1:18">
      <c r="A84" s="1938" t="s">
        <v>2195</v>
      </c>
      <c r="B84" s="2324" t="s">
        <v>95</v>
      </c>
      <c r="C84" s="2325"/>
      <c r="D84" s="2328"/>
      <c r="E84" s="1929"/>
      <c r="F84" s="42"/>
      <c r="G84" s="35"/>
      <c r="H84" s="41" t="s">
        <v>91</v>
      </c>
      <c r="I84" s="41" t="s">
        <v>92</v>
      </c>
      <c r="J84" s="41"/>
      <c r="K84" s="41" t="s">
        <v>2196</v>
      </c>
      <c r="L84" s="41"/>
      <c r="M84" s="47"/>
      <c r="N84" s="41"/>
      <c r="O84" s="41"/>
      <c r="P84" s="41"/>
      <c r="Q84" s="46"/>
      <c r="R84" s="47"/>
    </row>
    <row r="85" spans="1:18">
      <c r="A85" s="2330" t="s">
        <v>6587</v>
      </c>
      <c r="B85" s="2324" t="s">
        <v>6588</v>
      </c>
      <c r="C85" s="1929"/>
      <c r="D85" s="38"/>
      <c r="E85" s="1929"/>
      <c r="F85" s="42"/>
      <c r="G85" s="42" t="s">
        <v>6589</v>
      </c>
      <c r="H85" s="41" t="s">
        <v>91</v>
      </c>
      <c r="I85" s="41" t="s">
        <v>92</v>
      </c>
      <c r="J85" s="41"/>
      <c r="K85" s="41" t="s">
        <v>2196</v>
      </c>
      <c r="L85" s="41"/>
      <c r="M85" s="47"/>
      <c r="N85" s="41"/>
      <c r="O85" s="41"/>
      <c r="P85" s="41"/>
      <c r="Q85" s="46"/>
      <c r="R85" s="47"/>
    </row>
    <row r="86" spans="1:18">
      <c r="A86" s="2330" t="s">
        <v>6590</v>
      </c>
      <c r="B86" s="2324" t="s">
        <v>6591</v>
      </c>
      <c r="C86" s="1929"/>
      <c r="D86" s="38"/>
      <c r="E86" s="1929"/>
      <c r="F86" s="42"/>
      <c r="G86" s="42" t="s">
        <v>6592</v>
      </c>
      <c r="H86" s="41" t="s">
        <v>91</v>
      </c>
      <c r="I86" s="41" t="s">
        <v>92</v>
      </c>
      <c r="J86" s="41"/>
      <c r="K86" s="41" t="s">
        <v>2196</v>
      </c>
      <c r="L86" s="41"/>
      <c r="M86" s="47"/>
      <c r="N86" s="41"/>
      <c r="O86" s="41"/>
      <c r="P86" s="41"/>
      <c r="Q86" s="46"/>
      <c r="R86" s="47"/>
    </row>
    <row r="87" spans="1:18">
      <c r="A87" s="2330" t="s">
        <v>6593</v>
      </c>
      <c r="B87" s="2324" t="s">
        <v>6594</v>
      </c>
      <c r="C87" s="1929"/>
      <c r="D87" s="38"/>
      <c r="E87" s="1929"/>
      <c r="F87" s="42"/>
      <c r="G87" s="42" t="s">
        <v>6595</v>
      </c>
      <c r="H87" s="41" t="s">
        <v>91</v>
      </c>
      <c r="I87" s="41" t="s">
        <v>92</v>
      </c>
      <c r="J87" s="41"/>
      <c r="K87" s="41" t="s">
        <v>2196</v>
      </c>
      <c r="L87" s="41"/>
      <c r="M87" s="47"/>
      <c r="N87" s="41"/>
      <c r="O87" s="41"/>
      <c r="P87" s="41"/>
      <c r="Q87" s="46"/>
      <c r="R87" s="47"/>
    </row>
    <row r="88" spans="1:18">
      <c r="A88" s="1945" t="s">
        <v>2197</v>
      </c>
      <c r="B88" s="2324" t="s">
        <v>94</v>
      </c>
      <c r="C88" s="2325"/>
      <c r="D88" s="2325"/>
      <c r="E88" s="1929"/>
      <c r="F88" s="42"/>
      <c r="G88" s="42"/>
      <c r="H88" s="41" t="s">
        <v>91</v>
      </c>
      <c r="I88" s="41" t="s">
        <v>92</v>
      </c>
      <c r="J88" s="41"/>
      <c r="K88" s="41" t="s">
        <v>2198</v>
      </c>
      <c r="L88" s="41"/>
      <c r="M88" s="47"/>
      <c r="N88" s="41"/>
      <c r="O88" s="41"/>
      <c r="P88" s="41"/>
      <c r="Q88" s="46"/>
      <c r="R88" s="47"/>
    </row>
    <row r="89" spans="1:18">
      <c r="A89" s="2335" t="s">
        <v>6596</v>
      </c>
      <c r="B89" s="2324" t="s">
        <v>6597</v>
      </c>
      <c r="C89" s="1929"/>
      <c r="D89" s="38"/>
      <c r="E89" s="1929"/>
      <c r="F89" s="42"/>
      <c r="G89" s="42"/>
      <c r="H89" s="41" t="s">
        <v>91</v>
      </c>
      <c r="I89" s="41" t="s">
        <v>92</v>
      </c>
      <c r="J89" s="41"/>
      <c r="K89" s="41" t="s">
        <v>6598</v>
      </c>
      <c r="L89" s="41"/>
      <c r="M89" s="41"/>
      <c r="N89" s="41"/>
      <c r="O89" s="41"/>
      <c r="P89" s="46"/>
      <c r="Q89" s="47"/>
    </row>
    <row r="90" spans="1:18">
      <c r="A90" s="2340" t="s">
        <v>6599</v>
      </c>
      <c r="B90" s="2324" t="s">
        <v>6600</v>
      </c>
      <c r="C90" s="1929"/>
      <c r="D90" s="38"/>
      <c r="E90" s="1929"/>
      <c r="F90" s="42"/>
      <c r="G90" s="42" t="s">
        <v>6589</v>
      </c>
      <c r="H90" s="41" t="s">
        <v>91</v>
      </c>
      <c r="I90" s="41" t="s">
        <v>92</v>
      </c>
      <c r="J90" s="41"/>
      <c r="K90" s="41" t="s">
        <v>6598</v>
      </c>
      <c r="L90" s="41"/>
      <c r="M90" s="41"/>
      <c r="N90" s="41"/>
      <c r="O90" s="41"/>
      <c r="P90" s="46"/>
      <c r="Q90" s="47"/>
    </row>
    <row r="91" spans="1:18" ht="15.75" customHeight="1">
      <c r="A91" s="2340" t="s">
        <v>6601</v>
      </c>
      <c r="B91" s="2324" t="s">
        <v>6602</v>
      </c>
      <c r="C91" s="1929"/>
      <c r="D91" s="38"/>
      <c r="E91" s="1929"/>
      <c r="F91" s="42"/>
      <c r="G91" s="42" t="s">
        <v>6592</v>
      </c>
      <c r="H91" s="41" t="s">
        <v>91</v>
      </c>
      <c r="I91" s="41" t="s">
        <v>92</v>
      </c>
      <c r="J91" s="41"/>
      <c r="K91" s="41" t="s">
        <v>6598</v>
      </c>
      <c r="L91" s="41"/>
      <c r="M91" s="41"/>
      <c r="N91" s="41"/>
      <c r="O91" s="41"/>
      <c r="P91" s="46"/>
      <c r="Q91" s="47"/>
    </row>
    <row r="92" spans="1:18">
      <c r="A92" s="2340" t="s">
        <v>6603</v>
      </c>
      <c r="B92" s="2324" t="s">
        <v>6604</v>
      </c>
      <c r="C92" s="1929"/>
      <c r="D92" s="38"/>
      <c r="E92" s="1929"/>
      <c r="F92" s="42"/>
      <c r="G92" s="42" t="s">
        <v>6595</v>
      </c>
      <c r="H92" s="41" t="s">
        <v>91</v>
      </c>
      <c r="I92" s="41" t="s">
        <v>92</v>
      </c>
      <c r="J92" s="41"/>
      <c r="K92" s="41" t="s">
        <v>6598</v>
      </c>
      <c r="L92" s="41"/>
      <c r="M92" s="41"/>
      <c r="N92" s="41"/>
      <c r="O92" s="41"/>
      <c r="P92" s="46"/>
      <c r="Q92" s="47"/>
    </row>
    <row r="93" spans="1:18">
      <c r="A93" s="2335" t="s">
        <v>6605</v>
      </c>
      <c r="B93" s="2324" t="s">
        <v>6606</v>
      </c>
      <c r="C93" s="1929"/>
      <c r="D93" s="38"/>
      <c r="E93" s="1929"/>
      <c r="F93" s="42"/>
      <c r="G93" s="35"/>
      <c r="H93" s="41" t="s">
        <v>91</v>
      </c>
      <c r="I93" s="41" t="s">
        <v>92</v>
      </c>
      <c r="J93" s="41"/>
      <c r="K93" s="41" t="s">
        <v>6607</v>
      </c>
      <c r="L93" s="41"/>
      <c r="M93" s="41"/>
      <c r="N93" s="41"/>
      <c r="O93" s="41"/>
      <c r="P93" s="46"/>
      <c r="Q93" s="47"/>
    </row>
    <row r="94" spans="1:18">
      <c r="A94" s="1938" t="s">
        <v>2199</v>
      </c>
      <c r="B94" s="2324" t="s">
        <v>888</v>
      </c>
      <c r="C94" s="2325"/>
      <c r="D94" s="2327"/>
      <c r="E94" s="1929"/>
      <c r="F94" s="42"/>
      <c r="G94" s="35"/>
      <c r="H94" s="41" t="s">
        <v>91</v>
      </c>
      <c r="I94" s="41" t="s">
        <v>92</v>
      </c>
      <c r="J94" s="41"/>
      <c r="K94" s="41" t="s">
        <v>2200</v>
      </c>
      <c r="L94" s="41"/>
      <c r="M94" s="41"/>
      <c r="N94" s="41"/>
      <c r="O94" s="41"/>
      <c r="P94" s="41"/>
      <c r="Q94" s="46"/>
      <c r="R94" s="47"/>
    </row>
    <row r="95" spans="1:18">
      <c r="A95" s="1938" t="s">
        <v>2201</v>
      </c>
      <c r="B95" s="2324" t="s">
        <v>889</v>
      </c>
      <c r="C95" s="2325"/>
      <c r="D95" s="2327"/>
      <c r="E95" s="1929"/>
      <c r="F95" s="42"/>
      <c r="G95" s="35"/>
      <c r="H95" s="41" t="s">
        <v>91</v>
      </c>
      <c r="I95" s="41" t="s">
        <v>92</v>
      </c>
      <c r="J95" s="41"/>
      <c r="K95" s="41" t="s">
        <v>2202</v>
      </c>
      <c r="L95" s="41" t="s">
        <v>93</v>
      </c>
      <c r="M95" s="41"/>
      <c r="N95" s="41"/>
      <c r="O95" s="41"/>
      <c r="P95" s="41"/>
      <c r="Q95" s="46"/>
      <c r="R95" s="47"/>
    </row>
    <row r="96" spans="1:18">
      <c r="A96" s="1938" t="s">
        <v>2203</v>
      </c>
      <c r="B96" s="2324" t="s">
        <v>890</v>
      </c>
      <c r="C96" s="2325"/>
      <c r="D96" s="2327"/>
      <c r="E96" s="1929"/>
      <c r="F96" s="42"/>
      <c r="G96" s="35"/>
      <c r="H96" s="41" t="s">
        <v>91</v>
      </c>
      <c r="I96" s="41" t="s">
        <v>92</v>
      </c>
      <c r="J96" s="41"/>
      <c r="K96" s="41" t="s">
        <v>2204</v>
      </c>
      <c r="L96" s="41"/>
      <c r="M96" s="41"/>
      <c r="N96" s="41"/>
      <c r="O96" s="41"/>
      <c r="P96" s="41"/>
      <c r="Q96" s="46"/>
      <c r="R96" s="47"/>
    </row>
    <row r="97" spans="1:19" s="427" customFormat="1" ht="15" thickBot="1">
      <c r="A97" s="1938" t="s">
        <v>1367</v>
      </c>
      <c r="B97" s="2324" t="s">
        <v>891</v>
      </c>
      <c r="C97" s="2325"/>
      <c r="D97" s="420"/>
      <c r="E97" s="1929"/>
      <c r="F97" s="42"/>
      <c r="G97" s="35"/>
      <c r="H97" s="41" t="s">
        <v>91</v>
      </c>
      <c r="I97" s="41" t="s">
        <v>92</v>
      </c>
      <c r="J97" s="41"/>
      <c r="K97" s="41" t="s">
        <v>2205</v>
      </c>
      <c r="L97" s="41"/>
      <c r="M97" s="41"/>
      <c r="N97" s="41"/>
      <c r="O97" s="41"/>
      <c r="P97" s="41"/>
      <c r="Q97" s="46"/>
      <c r="R97" s="47"/>
    </row>
    <row r="98" spans="1:19">
      <c r="A98" s="2330" t="s">
        <v>2206</v>
      </c>
      <c r="B98" s="2324" t="s">
        <v>892</v>
      </c>
      <c r="C98" s="2326"/>
      <c r="D98" s="422"/>
      <c r="E98" s="1929"/>
      <c r="F98" s="42"/>
      <c r="G98" s="35"/>
      <c r="H98" s="41" t="s">
        <v>91</v>
      </c>
      <c r="I98" s="41" t="s">
        <v>92</v>
      </c>
      <c r="J98" s="41" t="s">
        <v>2207</v>
      </c>
      <c r="K98" s="41" t="s">
        <v>2205</v>
      </c>
      <c r="L98" s="41"/>
      <c r="M98" s="47"/>
      <c r="N98" s="41"/>
      <c r="O98" s="41"/>
      <c r="P98" s="41"/>
      <c r="Q98" s="46"/>
      <c r="R98" s="47"/>
    </row>
    <row r="99" spans="1:19" ht="15" thickBot="1">
      <c r="A99" s="2330" t="s">
        <v>2208</v>
      </c>
      <c r="B99" s="2324" t="s">
        <v>893</v>
      </c>
      <c r="C99" s="2341"/>
      <c r="D99" s="443"/>
      <c r="E99" s="1929"/>
      <c r="F99" s="42"/>
      <c r="G99" s="35"/>
      <c r="H99" s="41" t="s">
        <v>91</v>
      </c>
      <c r="I99" s="41" t="s">
        <v>92</v>
      </c>
      <c r="J99" s="41" t="s">
        <v>1340</v>
      </c>
      <c r="K99" s="41" t="s">
        <v>2205</v>
      </c>
      <c r="L99" s="41"/>
      <c r="M99" s="47"/>
      <c r="N99" s="41"/>
      <c r="O99" s="41"/>
      <c r="P99" s="41"/>
      <c r="Q99" s="46"/>
      <c r="R99" s="47"/>
    </row>
    <row r="100" spans="1:19">
      <c r="A100" s="1938" t="s">
        <v>2209</v>
      </c>
      <c r="B100" s="2324" t="s">
        <v>894</v>
      </c>
      <c r="C100" s="2328"/>
      <c r="D100" s="2327"/>
      <c r="E100" s="1929"/>
      <c r="F100" s="42"/>
      <c r="G100" s="35"/>
      <c r="H100" s="41" t="s">
        <v>91</v>
      </c>
      <c r="I100" s="41" t="s">
        <v>92</v>
      </c>
      <c r="J100" s="41"/>
      <c r="K100" s="41" t="s">
        <v>2210</v>
      </c>
      <c r="L100" s="41"/>
      <c r="M100" s="41"/>
      <c r="N100" s="41"/>
      <c r="O100" s="41"/>
      <c r="P100" s="41"/>
      <c r="Q100" s="46"/>
      <c r="R100" s="47"/>
    </row>
    <row r="101" spans="1:19">
      <c r="A101" s="2337" t="s">
        <v>2211</v>
      </c>
      <c r="B101" s="2338" t="s">
        <v>896</v>
      </c>
      <c r="C101" s="2325"/>
      <c r="D101" s="2325"/>
      <c r="E101" s="1929"/>
      <c r="F101" s="42"/>
      <c r="G101" s="35"/>
      <c r="H101" s="41" t="s">
        <v>91</v>
      </c>
      <c r="I101" s="41" t="s">
        <v>92</v>
      </c>
      <c r="J101" s="41"/>
      <c r="K101" s="41"/>
      <c r="L101" s="41"/>
      <c r="M101" s="41"/>
      <c r="N101" s="41"/>
      <c r="O101" s="41"/>
      <c r="P101" s="41"/>
      <c r="Q101" s="46"/>
      <c r="R101" s="47"/>
    </row>
    <row r="102" spans="1:19">
      <c r="A102" s="2342" t="s">
        <v>1404</v>
      </c>
      <c r="B102" s="2338" t="s">
        <v>905</v>
      </c>
      <c r="C102" s="2325"/>
      <c r="D102" s="2325"/>
      <c r="E102" s="2325"/>
      <c r="F102" s="42"/>
      <c r="G102" s="35"/>
      <c r="H102" s="41" t="s">
        <v>91</v>
      </c>
      <c r="I102" s="41" t="s">
        <v>1405</v>
      </c>
      <c r="J102" s="41"/>
      <c r="K102" s="41"/>
      <c r="L102" s="41"/>
      <c r="M102" s="41"/>
      <c r="N102" s="41"/>
      <c r="O102" s="41"/>
      <c r="P102" s="41"/>
      <c r="Q102" s="46"/>
      <c r="R102" s="47"/>
    </row>
    <row r="103" spans="1:19">
      <c r="A103" s="35"/>
      <c r="B103" s="35"/>
      <c r="C103" s="35" t="s">
        <v>90</v>
      </c>
      <c r="D103" s="35" t="s">
        <v>1179</v>
      </c>
      <c r="E103" s="35" t="s">
        <v>6608</v>
      </c>
      <c r="F103" s="266"/>
      <c r="G103" s="35"/>
      <c r="H103" s="35"/>
      <c r="I103" s="47"/>
      <c r="J103" s="47"/>
      <c r="K103" s="47"/>
      <c r="L103" s="47"/>
      <c r="M103" s="47"/>
      <c r="N103" s="47"/>
      <c r="O103" s="47"/>
      <c r="P103" s="47"/>
      <c r="Q103" s="47"/>
      <c r="R103" s="47"/>
      <c r="S103" s="47"/>
    </row>
    <row r="104" spans="1:19">
      <c r="A104" s="266"/>
      <c r="B104" s="266"/>
      <c r="C104" s="266"/>
      <c r="D104" s="266"/>
      <c r="E104" s="266"/>
      <c r="F104" s="266"/>
    </row>
    <row r="108" spans="1:19">
      <c r="B108" s="427"/>
    </row>
  </sheetData>
  <pageMargins left="0.75" right="0.75" top="0.72" bottom="0.71" header="0.5" footer="0.5"/>
  <pageSetup paperSize="9" scale="50" orientation="portrait" cellComments="asDisplaye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5A6B-E7DE-4CBB-BB80-135C185D2CBA}">
  <dimension ref="A1:V108"/>
  <sheetViews>
    <sheetView showGridLines="0" zoomScale="80" zoomScaleNormal="80" workbookViewId="0"/>
  </sheetViews>
  <sheetFormatPr defaultColWidth="11.44140625" defaultRowHeight="14.4"/>
  <cols>
    <col min="1" max="1" width="82.6640625" style="1647" customWidth="1"/>
    <col min="2" max="2" width="7.44140625" style="1647" bestFit="1" customWidth="1"/>
    <col min="3" max="3" width="15.6640625" style="1647" bestFit="1" customWidth="1"/>
    <col min="4" max="4" width="30.44140625" style="1647" bestFit="1" customWidth="1"/>
    <col min="5" max="5" width="56.33203125" style="1647" customWidth="1"/>
    <col min="6" max="6" width="23.44140625" style="1647" bestFit="1" customWidth="1"/>
    <col min="7" max="7" width="16.44140625" style="1647" bestFit="1" customWidth="1"/>
    <col min="8" max="8" width="31.6640625" style="1647" bestFit="1" customWidth="1"/>
    <col min="9" max="9" width="28.5546875" style="1647" bestFit="1" customWidth="1"/>
    <col min="10" max="10" width="73.5546875" style="1647" customWidth="1"/>
    <col min="11" max="11" width="89.5546875" style="1647" bestFit="1" customWidth="1"/>
    <col min="12" max="12" width="9.6640625" style="1647" bestFit="1" customWidth="1"/>
    <col min="13" max="14" width="11.44140625" style="1647" customWidth="1"/>
    <col min="15" max="15" width="14.33203125" style="1647" customWidth="1"/>
    <col min="16" max="16" width="14.5546875" style="1647" customWidth="1"/>
    <col min="17" max="17" width="24.44140625" style="1647" customWidth="1"/>
    <col min="18" max="16384" width="11.44140625" style="1647"/>
  </cols>
  <sheetData>
    <row r="1" spans="1:18">
      <c r="A1" s="1" t="s">
        <v>6609</v>
      </c>
      <c r="B1" s="1"/>
    </row>
    <row r="2" spans="1:18">
      <c r="A2" s="165" t="s">
        <v>6610</v>
      </c>
      <c r="B2" s="165"/>
      <c r="C2" s="1"/>
      <c r="D2" s="1"/>
      <c r="I2" s="266"/>
      <c r="J2" s="266"/>
      <c r="K2" s="266"/>
      <c r="L2" s="266"/>
    </row>
    <row r="3" spans="1:18">
      <c r="A3" s="165"/>
      <c r="B3" s="165"/>
      <c r="C3" s="1"/>
      <c r="D3" s="1"/>
      <c r="I3" s="266"/>
      <c r="J3" s="266"/>
      <c r="K3" s="266"/>
      <c r="L3" s="266"/>
    </row>
    <row r="4" spans="1:18">
      <c r="A4" s="1" t="s">
        <v>6611</v>
      </c>
      <c r="B4" s="165"/>
      <c r="C4" s="1"/>
      <c r="D4" s="1"/>
      <c r="I4" s="266"/>
      <c r="J4" s="266"/>
      <c r="K4" s="266"/>
      <c r="L4" s="266"/>
    </row>
    <row r="5" spans="1:18">
      <c r="B5" s="165"/>
      <c r="C5" s="1"/>
      <c r="D5" s="1"/>
      <c r="I5" s="266"/>
      <c r="J5" s="266"/>
      <c r="K5" s="266"/>
      <c r="L5" s="266"/>
    </row>
    <row r="6" spans="1:18">
      <c r="A6" s="165" t="s">
        <v>1477</v>
      </c>
      <c r="B6" s="165"/>
      <c r="C6" s="1"/>
      <c r="D6" s="1"/>
      <c r="I6" s="266"/>
      <c r="J6" s="266"/>
      <c r="K6" s="266"/>
      <c r="L6" s="266"/>
    </row>
    <row r="7" spans="1:18">
      <c r="B7" s="165"/>
      <c r="C7" s="55"/>
      <c r="D7" s="55"/>
      <c r="F7" s="266"/>
      <c r="I7" s="55"/>
      <c r="J7" s="55"/>
      <c r="K7" s="55"/>
      <c r="L7" s="55"/>
    </row>
    <row r="8" spans="1:18">
      <c r="A8" s="53"/>
      <c r="B8" s="53"/>
      <c r="C8" s="1911" t="s">
        <v>2093</v>
      </c>
      <c r="D8" s="1911" t="s">
        <v>6585</v>
      </c>
      <c r="I8" s="35"/>
      <c r="J8" s="35"/>
    </row>
    <row r="9" spans="1:18">
      <c r="A9" s="53"/>
      <c r="B9" s="53"/>
      <c r="C9" s="1911" t="s">
        <v>13</v>
      </c>
      <c r="D9" s="1911" t="s">
        <v>6586</v>
      </c>
      <c r="I9" s="35"/>
      <c r="J9" s="35"/>
    </row>
    <row r="10" spans="1:18">
      <c r="A10" s="2323" t="s">
        <v>106</v>
      </c>
      <c r="B10" s="2324"/>
      <c r="C10" s="38"/>
      <c r="D10" s="38"/>
      <c r="F10" s="35"/>
      <c r="G10" s="35"/>
      <c r="I10" s="445"/>
      <c r="J10" s="445"/>
    </row>
    <row r="11" spans="1:18">
      <c r="A11" s="1938" t="s">
        <v>2095</v>
      </c>
      <c r="B11" s="2324" t="s">
        <v>12</v>
      </c>
      <c r="C11" s="38"/>
      <c r="D11" s="38"/>
      <c r="E11" s="42"/>
      <c r="F11" s="35"/>
      <c r="G11" s="41" t="s">
        <v>91</v>
      </c>
      <c r="H11" s="41" t="s">
        <v>100</v>
      </c>
      <c r="I11" s="41"/>
      <c r="J11" s="41" t="s">
        <v>2096</v>
      </c>
      <c r="K11" s="41" t="s">
        <v>340</v>
      </c>
      <c r="L11" s="41"/>
      <c r="M11" s="41"/>
      <c r="N11" s="41"/>
      <c r="O11" s="41"/>
      <c r="P11" s="47"/>
      <c r="Q11" s="47"/>
      <c r="R11" s="41"/>
    </row>
    <row r="12" spans="1:18">
      <c r="A12" s="1938" t="s">
        <v>2097</v>
      </c>
      <c r="B12" s="2324" t="s">
        <v>72</v>
      </c>
      <c r="C12" s="38"/>
      <c r="D12" s="38"/>
      <c r="E12" s="42"/>
      <c r="F12" s="35"/>
      <c r="G12" s="41" t="s">
        <v>91</v>
      </c>
      <c r="H12" s="41" t="s">
        <v>100</v>
      </c>
      <c r="I12" s="41"/>
      <c r="J12" s="41" t="s">
        <v>2098</v>
      </c>
      <c r="K12" s="41" t="s">
        <v>340</v>
      </c>
      <c r="L12" s="41"/>
      <c r="M12" s="41"/>
      <c r="N12" s="41"/>
      <c r="O12" s="41"/>
      <c r="P12" s="47"/>
      <c r="Q12" s="47"/>
      <c r="R12" s="41"/>
    </row>
    <row r="13" spans="1:18">
      <c r="A13" s="1938" t="s">
        <v>2099</v>
      </c>
      <c r="B13" s="2324" t="s">
        <v>11</v>
      </c>
      <c r="C13" s="2325"/>
      <c r="D13" s="1929"/>
      <c r="E13" s="42"/>
      <c r="F13" s="35"/>
      <c r="G13" s="41" t="s">
        <v>91</v>
      </c>
      <c r="H13" s="41" t="s">
        <v>100</v>
      </c>
      <c r="I13" s="41"/>
      <c r="J13" s="41" t="s">
        <v>2100</v>
      </c>
      <c r="K13" s="41" t="s">
        <v>340</v>
      </c>
      <c r="L13" s="41"/>
      <c r="M13" s="41"/>
      <c r="N13" s="41"/>
      <c r="O13" s="41"/>
      <c r="P13" s="47"/>
      <c r="Q13" s="47"/>
      <c r="R13" s="41"/>
    </row>
    <row r="14" spans="1:18">
      <c r="A14" s="1938" t="s">
        <v>2101</v>
      </c>
      <c r="B14" s="2324" t="s">
        <v>71</v>
      </c>
      <c r="C14" s="2325"/>
      <c r="D14" s="1929"/>
      <c r="E14" s="42"/>
      <c r="F14" s="35"/>
      <c r="G14" s="41" t="s">
        <v>91</v>
      </c>
      <c r="H14" s="41" t="s">
        <v>100</v>
      </c>
      <c r="I14" s="41"/>
      <c r="J14" s="41" t="s">
        <v>778</v>
      </c>
      <c r="K14" s="41" t="s">
        <v>340</v>
      </c>
      <c r="L14" s="41"/>
      <c r="M14" s="41"/>
      <c r="N14" s="41"/>
      <c r="O14" s="41"/>
      <c r="P14" s="47"/>
      <c r="Q14" s="47"/>
      <c r="R14" s="41"/>
    </row>
    <row r="15" spans="1:18">
      <c r="A15" s="1938" t="s">
        <v>2102</v>
      </c>
      <c r="B15" s="2324" t="s">
        <v>70</v>
      </c>
      <c r="C15" s="2325"/>
      <c r="D15" s="1929"/>
      <c r="E15" s="42"/>
      <c r="F15" s="35"/>
      <c r="G15" s="41" t="s">
        <v>91</v>
      </c>
      <c r="H15" s="41" t="s">
        <v>100</v>
      </c>
      <c r="I15" s="41"/>
      <c r="J15" s="41" t="s">
        <v>2103</v>
      </c>
      <c r="K15" s="41" t="s">
        <v>340</v>
      </c>
      <c r="L15" s="41"/>
      <c r="M15" s="41"/>
      <c r="N15" s="41"/>
      <c r="O15" s="41"/>
      <c r="P15" s="47"/>
      <c r="Q15" s="47"/>
      <c r="R15" s="41"/>
    </row>
    <row r="16" spans="1:18">
      <c r="A16" s="1938" t="s">
        <v>2104</v>
      </c>
      <c r="B16" s="2324" t="s">
        <v>69</v>
      </c>
      <c r="C16" s="2325"/>
      <c r="D16" s="1929"/>
      <c r="E16" s="42"/>
      <c r="F16" s="35"/>
      <c r="G16" s="41" t="s">
        <v>91</v>
      </c>
      <c r="H16" s="41" t="s">
        <v>100</v>
      </c>
      <c r="I16" s="41"/>
      <c r="J16" s="41" t="s">
        <v>2105</v>
      </c>
      <c r="K16" s="41" t="s">
        <v>2106</v>
      </c>
      <c r="L16" s="41"/>
      <c r="M16" s="41"/>
      <c r="N16" s="41"/>
      <c r="O16" s="41"/>
      <c r="P16" s="47"/>
      <c r="Q16" s="47"/>
      <c r="R16" s="41"/>
    </row>
    <row r="17" spans="1:18" s="35" customFormat="1">
      <c r="A17" s="2329" t="s">
        <v>2107</v>
      </c>
      <c r="B17" s="2324" t="s">
        <v>68</v>
      </c>
      <c r="C17" s="2325"/>
      <c r="D17" s="1929"/>
      <c r="E17" s="42" t="s">
        <v>104</v>
      </c>
      <c r="G17" s="41" t="s">
        <v>91</v>
      </c>
      <c r="H17" s="41" t="s">
        <v>100</v>
      </c>
      <c r="I17" s="41"/>
      <c r="J17" s="41" t="s">
        <v>2108</v>
      </c>
      <c r="K17" s="41" t="s">
        <v>1292</v>
      </c>
      <c r="L17" s="41"/>
      <c r="M17" s="41"/>
      <c r="N17" s="41"/>
      <c r="O17" s="41"/>
      <c r="P17" s="47"/>
      <c r="Q17" s="47"/>
      <c r="R17" s="41"/>
    </row>
    <row r="18" spans="1:18">
      <c r="A18" s="2330" t="s">
        <v>2109</v>
      </c>
      <c r="B18" s="2324" t="s">
        <v>67</v>
      </c>
      <c r="C18" s="2325"/>
      <c r="D18" s="1929"/>
      <c r="E18" s="42" t="s">
        <v>104</v>
      </c>
      <c r="F18" s="35"/>
      <c r="G18" s="41" t="s">
        <v>91</v>
      </c>
      <c r="H18" s="41" t="s">
        <v>100</v>
      </c>
      <c r="I18" s="41"/>
      <c r="J18" s="41" t="s">
        <v>2105</v>
      </c>
      <c r="K18" s="41" t="s">
        <v>1292</v>
      </c>
      <c r="L18" s="41"/>
      <c r="M18" s="41"/>
      <c r="N18" s="41"/>
      <c r="O18" s="41"/>
      <c r="P18" s="47"/>
      <c r="Q18" s="47"/>
      <c r="R18" s="41"/>
    </row>
    <row r="19" spans="1:18">
      <c r="A19" s="2330" t="s">
        <v>2110</v>
      </c>
      <c r="B19" s="2324" t="s">
        <v>66</v>
      </c>
      <c r="C19" s="2325"/>
      <c r="D19" s="1929"/>
      <c r="E19" s="42" t="s">
        <v>104</v>
      </c>
      <c r="F19" s="35"/>
      <c r="G19" s="41" t="s">
        <v>91</v>
      </c>
      <c r="H19" s="41" t="s">
        <v>100</v>
      </c>
      <c r="I19" s="41"/>
      <c r="J19" s="41" t="s">
        <v>2111</v>
      </c>
      <c r="K19" s="41" t="s">
        <v>1292</v>
      </c>
      <c r="L19" s="41"/>
      <c r="M19" s="41"/>
      <c r="N19" s="41"/>
      <c r="O19" s="41"/>
      <c r="P19" s="47"/>
      <c r="Q19" s="47"/>
      <c r="R19" s="41"/>
    </row>
    <row r="20" spans="1:18">
      <c r="A20" s="2330" t="s">
        <v>2112</v>
      </c>
      <c r="B20" s="2324" t="s">
        <v>10</v>
      </c>
      <c r="C20" s="2325"/>
      <c r="D20" s="1929"/>
      <c r="E20" s="42" t="s">
        <v>104</v>
      </c>
      <c r="F20" s="35"/>
      <c r="G20" s="41" t="s">
        <v>91</v>
      </c>
      <c r="H20" s="41" t="s">
        <v>100</v>
      </c>
      <c r="I20" s="41"/>
      <c r="J20" s="41" t="s">
        <v>2113</v>
      </c>
      <c r="K20" s="41" t="s">
        <v>1292</v>
      </c>
      <c r="L20" s="41"/>
      <c r="M20" s="41"/>
      <c r="N20" s="41"/>
      <c r="O20" s="41"/>
      <c r="P20" s="47"/>
      <c r="Q20" s="47"/>
      <c r="R20" s="41"/>
    </row>
    <row r="21" spans="1:18">
      <c r="A21" s="2331" t="s">
        <v>2114</v>
      </c>
      <c r="B21" s="2324" t="s">
        <v>9</v>
      </c>
      <c r="C21" s="2325"/>
      <c r="D21" s="1929"/>
      <c r="E21" s="42" t="s">
        <v>104</v>
      </c>
      <c r="F21" s="35"/>
      <c r="G21" s="41" t="s">
        <v>91</v>
      </c>
      <c r="H21" s="41" t="s">
        <v>100</v>
      </c>
      <c r="I21" s="41"/>
      <c r="J21" s="41" t="s">
        <v>2115</v>
      </c>
      <c r="K21" s="41" t="s">
        <v>1292</v>
      </c>
      <c r="L21" s="41"/>
      <c r="M21" s="41"/>
      <c r="N21" s="41"/>
      <c r="O21" s="41"/>
      <c r="P21" s="47"/>
      <c r="Q21" s="47"/>
      <c r="R21" s="41"/>
    </row>
    <row r="22" spans="1:18">
      <c r="A22" s="2331" t="s">
        <v>2116</v>
      </c>
      <c r="B22" s="2324" t="s">
        <v>65</v>
      </c>
      <c r="C22" s="2325"/>
      <c r="D22" s="1929"/>
      <c r="E22" s="42" t="s">
        <v>104</v>
      </c>
      <c r="F22" s="35"/>
      <c r="G22" s="41" t="s">
        <v>91</v>
      </c>
      <c r="H22" s="41" t="s">
        <v>100</v>
      </c>
      <c r="I22" s="41"/>
      <c r="J22" s="41" t="s">
        <v>2117</v>
      </c>
      <c r="K22" s="41" t="s">
        <v>1292</v>
      </c>
      <c r="L22" s="41"/>
      <c r="M22" s="41"/>
      <c r="N22" s="41"/>
      <c r="O22" s="41"/>
      <c r="P22" s="47"/>
      <c r="Q22" s="47"/>
      <c r="R22" s="41"/>
    </row>
    <row r="23" spans="1:18">
      <c r="A23" s="2330" t="s">
        <v>2118</v>
      </c>
      <c r="B23" s="2324" t="s">
        <v>8</v>
      </c>
      <c r="C23" s="2325"/>
      <c r="D23" s="1929"/>
      <c r="E23" s="42" t="s">
        <v>104</v>
      </c>
      <c r="F23" s="35"/>
      <c r="G23" s="41" t="s">
        <v>91</v>
      </c>
      <c r="H23" s="41" t="s">
        <v>100</v>
      </c>
      <c r="I23" s="41"/>
      <c r="J23" s="41" t="s">
        <v>2119</v>
      </c>
      <c r="K23" s="41" t="s">
        <v>1292</v>
      </c>
      <c r="L23" s="41"/>
      <c r="M23" s="41"/>
      <c r="N23" s="41"/>
      <c r="O23" s="41"/>
      <c r="P23" s="47"/>
      <c r="Q23" s="47"/>
      <c r="R23" s="41"/>
    </row>
    <row r="24" spans="1:18">
      <c r="A24" s="2331" t="s">
        <v>2120</v>
      </c>
      <c r="B24" s="2324" t="s">
        <v>7</v>
      </c>
      <c r="C24" s="2325"/>
      <c r="D24" s="1929"/>
      <c r="E24" s="42" t="s">
        <v>104</v>
      </c>
      <c r="F24" s="35"/>
      <c r="G24" s="41" t="s">
        <v>91</v>
      </c>
      <c r="H24" s="41" t="s">
        <v>100</v>
      </c>
      <c r="I24" s="41"/>
      <c r="J24" s="41" t="s">
        <v>2121</v>
      </c>
      <c r="K24" s="41" t="s">
        <v>1292</v>
      </c>
      <c r="L24" s="41"/>
      <c r="M24" s="41"/>
      <c r="N24" s="41"/>
      <c r="O24" s="41"/>
      <c r="P24" s="47"/>
      <c r="Q24" s="47"/>
      <c r="R24" s="41"/>
    </row>
    <row r="25" spans="1:18">
      <c r="A25" s="2331" t="s">
        <v>2122</v>
      </c>
      <c r="B25" s="2324" t="s">
        <v>64</v>
      </c>
      <c r="C25" s="2325"/>
      <c r="D25" s="1929"/>
      <c r="E25" s="42" t="s">
        <v>104</v>
      </c>
      <c r="F25" s="35"/>
      <c r="G25" s="41" t="s">
        <v>91</v>
      </c>
      <c r="H25" s="41" t="s">
        <v>100</v>
      </c>
      <c r="I25" s="41"/>
      <c r="J25" s="41" t="s">
        <v>2123</v>
      </c>
      <c r="K25" s="41" t="s">
        <v>1292</v>
      </c>
      <c r="L25" s="41"/>
      <c r="M25" s="41"/>
      <c r="N25" s="41"/>
      <c r="O25" s="41"/>
      <c r="P25" s="47"/>
      <c r="Q25" s="47"/>
      <c r="R25" s="41"/>
    </row>
    <row r="26" spans="1:18">
      <c r="A26" s="2331" t="s">
        <v>2124</v>
      </c>
      <c r="B26" s="2324" t="s">
        <v>6</v>
      </c>
      <c r="C26" s="2325"/>
      <c r="D26" s="1929"/>
      <c r="E26" s="42" t="s">
        <v>104</v>
      </c>
      <c r="F26" s="35"/>
      <c r="G26" s="41" t="s">
        <v>91</v>
      </c>
      <c r="H26" s="41" t="s">
        <v>100</v>
      </c>
      <c r="I26" s="41"/>
      <c r="J26" s="41" t="s">
        <v>2125</v>
      </c>
      <c r="K26" s="41" t="s">
        <v>1292</v>
      </c>
      <c r="L26" s="41"/>
      <c r="M26" s="41"/>
      <c r="N26" s="41"/>
      <c r="O26" s="41"/>
      <c r="P26" s="47"/>
      <c r="Q26" s="47"/>
      <c r="R26" s="41"/>
    </row>
    <row r="27" spans="1:18">
      <c r="A27" s="2331" t="s">
        <v>2126</v>
      </c>
      <c r="B27" s="2324" t="s">
        <v>5</v>
      </c>
      <c r="C27" s="2325"/>
      <c r="D27" s="1929"/>
      <c r="E27" s="42" t="s">
        <v>104</v>
      </c>
      <c r="F27" s="35"/>
      <c r="G27" s="41" t="s">
        <v>91</v>
      </c>
      <c r="H27" s="41" t="s">
        <v>100</v>
      </c>
      <c r="I27" s="41"/>
      <c r="J27" s="41" t="s">
        <v>2127</v>
      </c>
      <c r="K27" s="41" t="s">
        <v>1292</v>
      </c>
      <c r="L27" s="41"/>
      <c r="M27" s="41"/>
      <c r="N27" s="41"/>
      <c r="O27" s="41"/>
      <c r="P27" s="47"/>
      <c r="Q27" s="47"/>
      <c r="R27" s="41"/>
    </row>
    <row r="28" spans="1:18">
      <c r="A28" s="2330" t="s">
        <v>2128</v>
      </c>
      <c r="B28" s="2324" t="s">
        <v>63</v>
      </c>
      <c r="C28" s="2343"/>
      <c r="D28" s="1929"/>
      <c r="E28" s="42" t="s">
        <v>104</v>
      </c>
      <c r="F28" s="35"/>
      <c r="G28" s="41" t="s">
        <v>91</v>
      </c>
      <c r="H28" s="41" t="s">
        <v>100</v>
      </c>
      <c r="I28" s="41"/>
      <c r="J28" s="41" t="s">
        <v>1291</v>
      </c>
      <c r="K28" s="41" t="s">
        <v>1292</v>
      </c>
      <c r="L28" s="41"/>
      <c r="M28" s="41"/>
      <c r="N28" s="41"/>
      <c r="O28" s="41"/>
      <c r="P28" s="47"/>
      <c r="Q28" s="47"/>
      <c r="R28" s="41"/>
    </row>
    <row r="29" spans="1:18">
      <c r="A29" s="2330" t="s">
        <v>96</v>
      </c>
      <c r="B29" s="2324" t="s">
        <v>62</v>
      </c>
      <c r="C29" s="2325"/>
      <c r="D29" s="1929"/>
      <c r="E29" s="42" t="s">
        <v>104</v>
      </c>
      <c r="F29" s="35"/>
      <c r="G29" s="41" t="s">
        <v>91</v>
      </c>
      <c r="H29" s="41" t="s">
        <v>100</v>
      </c>
      <c r="I29" s="41"/>
      <c r="J29" s="41" t="s">
        <v>105</v>
      </c>
      <c r="K29" s="41" t="s">
        <v>1292</v>
      </c>
      <c r="L29" s="41"/>
      <c r="M29" s="41"/>
      <c r="N29" s="41"/>
      <c r="O29" s="41"/>
      <c r="P29" s="47"/>
      <c r="Q29" s="47"/>
      <c r="R29" s="41"/>
    </row>
    <row r="30" spans="1:18">
      <c r="A30" s="2330" t="s">
        <v>2129</v>
      </c>
      <c r="B30" s="2324" t="s">
        <v>61</v>
      </c>
      <c r="C30" s="2325"/>
      <c r="D30" s="1929"/>
      <c r="E30" s="42" t="s">
        <v>104</v>
      </c>
      <c r="F30" s="35"/>
      <c r="G30" s="41" t="s">
        <v>91</v>
      </c>
      <c r="H30" s="41" t="s">
        <v>100</v>
      </c>
      <c r="I30" s="41"/>
      <c r="J30" s="41" t="s">
        <v>2130</v>
      </c>
      <c r="K30" s="41" t="s">
        <v>1292</v>
      </c>
      <c r="L30" s="41"/>
      <c r="M30" s="41"/>
      <c r="N30" s="41"/>
      <c r="O30" s="41"/>
      <c r="P30" s="47"/>
      <c r="Q30" s="47"/>
      <c r="R30" s="41"/>
    </row>
    <row r="31" spans="1:18">
      <c r="A31" s="2330" t="s">
        <v>2131</v>
      </c>
      <c r="B31" s="2324" t="s">
        <v>4</v>
      </c>
      <c r="C31" s="2325"/>
      <c r="D31" s="1929"/>
      <c r="E31" s="42" t="s">
        <v>104</v>
      </c>
      <c r="F31" s="35"/>
      <c r="G31" s="41" t="s">
        <v>91</v>
      </c>
      <c r="H31" s="41" t="s">
        <v>100</v>
      </c>
      <c r="I31" s="41"/>
      <c r="J31" s="41" t="s">
        <v>2132</v>
      </c>
      <c r="K31" s="41" t="s">
        <v>1292</v>
      </c>
      <c r="L31" s="41"/>
      <c r="M31" s="41"/>
      <c r="N31" s="41"/>
      <c r="O31" s="41"/>
      <c r="P31" s="47"/>
      <c r="Q31" s="47"/>
      <c r="R31" s="41"/>
    </row>
    <row r="32" spans="1:18">
      <c r="A32" s="1938" t="s">
        <v>2133</v>
      </c>
      <c r="B32" s="2324" t="s">
        <v>60</v>
      </c>
      <c r="C32" s="2325"/>
      <c r="D32" s="1929"/>
      <c r="E32" s="42" t="s">
        <v>1258</v>
      </c>
      <c r="F32" s="35"/>
      <c r="G32" s="41" t="s">
        <v>91</v>
      </c>
      <c r="H32" s="41" t="s">
        <v>100</v>
      </c>
      <c r="I32" s="41"/>
      <c r="J32" s="41" t="s">
        <v>2108</v>
      </c>
      <c r="K32" s="41" t="s">
        <v>1292</v>
      </c>
      <c r="L32" s="41"/>
      <c r="M32" s="41"/>
      <c r="N32" s="41"/>
      <c r="O32" s="41"/>
      <c r="P32" s="47"/>
      <c r="Q32" s="47"/>
      <c r="R32" s="41"/>
    </row>
    <row r="33" spans="1:19">
      <c r="A33" s="1938" t="s">
        <v>2134</v>
      </c>
      <c r="B33" s="2324" t="s">
        <v>59</v>
      </c>
      <c r="C33" s="2325"/>
      <c r="D33" s="1929"/>
      <c r="E33" s="42" t="s">
        <v>104</v>
      </c>
      <c r="F33" s="35"/>
      <c r="G33" s="41" t="s">
        <v>91</v>
      </c>
      <c r="H33" s="41" t="s">
        <v>100</v>
      </c>
      <c r="I33" s="41"/>
      <c r="J33" s="41" t="s">
        <v>2135</v>
      </c>
      <c r="K33" s="41" t="s">
        <v>340</v>
      </c>
      <c r="L33" s="41"/>
      <c r="M33" s="41"/>
      <c r="N33" s="41"/>
      <c r="O33" s="41"/>
      <c r="P33" s="47"/>
      <c r="Q33" s="47"/>
      <c r="R33" s="41"/>
    </row>
    <row r="34" spans="1:19">
      <c r="A34" s="2330" t="s">
        <v>2136</v>
      </c>
      <c r="B34" s="2324" t="s">
        <v>58</v>
      </c>
      <c r="C34" s="2325"/>
      <c r="D34" s="1929"/>
      <c r="E34" s="42" t="s">
        <v>104</v>
      </c>
      <c r="F34" s="35"/>
      <c r="G34" s="41" t="s">
        <v>91</v>
      </c>
      <c r="H34" s="41" t="s">
        <v>100</v>
      </c>
      <c r="I34" s="41"/>
      <c r="J34" s="41" t="s">
        <v>2137</v>
      </c>
      <c r="K34" s="41" t="s">
        <v>340</v>
      </c>
      <c r="L34" s="47"/>
      <c r="M34" s="41"/>
      <c r="N34" s="41"/>
      <c r="O34" s="41"/>
      <c r="P34" s="47"/>
      <c r="Q34" s="47"/>
      <c r="R34" s="41"/>
    </row>
    <row r="35" spans="1:19">
      <c r="A35" s="2330" t="s">
        <v>2138</v>
      </c>
      <c r="B35" s="2324" t="s">
        <v>57</v>
      </c>
      <c r="C35" s="2325"/>
      <c r="D35" s="1929"/>
      <c r="E35" s="42" t="s">
        <v>104</v>
      </c>
      <c r="F35" s="35"/>
      <c r="G35" s="41" t="s">
        <v>91</v>
      </c>
      <c r="H35" s="41" t="s">
        <v>100</v>
      </c>
      <c r="I35" s="41"/>
      <c r="J35" s="41" t="s">
        <v>2139</v>
      </c>
      <c r="K35" s="41" t="s">
        <v>340</v>
      </c>
      <c r="L35" s="41"/>
      <c r="M35" s="41"/>
      <c r="N35" s="41"/>
      <c r="O35" s="41"/>
      <c r="P35" s="47"/>
      <c r="Q35" s="47"/>
      <c r="R35" s="41"/>
    </row>
    <row r="36" spans="1:19">
      <c r="A36" s="2330" t="s">
        <v>2140</v>
      </c>
      <c r="B36" s="2324" t="s">
        <v>56</v>
      </c>
      <c r="C36" s="2325"/>
      <c r="D36" s="1929"/>
      <c r="E36" s="42" t="s">
        <v>104</v>
      </c>
      <c r="F36" s="35"/>
      <c r="G36" s="41" t="s">
        <v>91</v>
      </c>
      <c r="H36" s="41" t="s">
        <v>100</v>
      </c>
      <c r="I36" s="41"/>
      <c r="J36" s="41" t="s">
        <v>2141</v>
      </c>
      <c r="K36" s="41" t="s">
        <v>340</v>
      </c>
      <c r="L36" s="41"/>
      <c r="M36" s="41"/>
      <c r="N36" s="41"/>
      <c r="O36" s="41"/>
      <c r="P36" s="47"/>
      <c r="Q36" s="47"/>
      <c r="R36" s="41"/>
    </row>
    <row r="37" spans="1:19">
      <c r="A37" s="2333" t="s">
        <v>2142</v>
      </c>
      <c r="B37" s="2324" t="s">
        <v>55</v>
      </c>
      <c r="C37" s="2325"/>
      <c r="D37" s="1929"/>
      <c r="E37" s="42"/>
      <c r="F37" s="35"/>
      <c r="G37" s="41" t="s">
        <v>91</v>
      </c>
      <c r="H37" s="41" t="s">
        <v>100</v>
      </c>
      <c r="I37" s="41"/>
      <c r="J37" s="41" t="s">
        <v>2143</v>
      </c>
      <c r="K37" s="41" t="s">
        <v>340</v>
      </c>
      <c r="L37" s="41" t="s">
        <v>93</v>
      </c>
      <c r="M37" s="47"/>
      <c r="N37" s="41"/>
      <c r="O37" s="41"/>
      <c r="P37" s="47"/>
      <c r="Q37" s="47"/>
      <c r="R37" s="41"/>
    </row>
    <row r="38" spans="1:19">
      <c r="A38" s="2334" t="s">
        <v>2144</v>
      </c>
      <c r="B38" s="2324" t="s">
        <v>54</v>
      </c>
      <c r="C38" s="2325"/>
      <c r="D38" s="38"/>
      <c r="E38" s="42" t="s">
        <v>2145</v>
      </c>
      <c r="F38" s="35"/>
      <c r="G38" s="41" t="s">
        <v>91</v>
      </c>
      <c r="H38" s="41" t="s">
        <v>100</v>
      </c>
      <c r="I38" s="41"/>
      <c r="J38" s="41" t="s">
        <v>2143</v>
      </c>
      <c r="K38" s="41" t="s">
        <v>340</v>
      </c>
      <c r="L38" s="41" t="s">
        <v>93</v>
      </c>
      <c r="M38" s="47"/>
      <c r="N38" s="41"/>
      <c r="O38" s="41"/>
      <c r="P38" s="47"/>
      <c r="Q38" s="47"/>
      <c r="R38" s="41"/>
    </row>
    <row r="39" spans="1:19">
      <c r="A39" s="2331" t="s">
        <v>2146</v>
      </c>
      <c r="B39" s="2324" t="s">
        <v>3</v>
      </c>
      <c r="C39" s="2325"/>
      <c r="D39" s="38"/>
      <c r="E39" s="42" t="s">
        <v>2147</v>
      </c>
      <c r="F39" s="35"/>
      <c r="G39" s="41" t="s">
        <v>91</v>
      </c>
      <c r="H39" s="41" t="s">
        <v>100</v>
      </c>
      <c r="I39" s="41"/>
      <c r="J39" s="41" t="s">
        <v>2143</v>
      </c>
      <c r="K39" s="41" t="s">
        <v>340</v>
      </c>
      <c r="L39" s="41" t="s">
        <v>93</v>
      </c>
      <c r="M39" s="47"/>
      <c r="N39" s="41"/>
      <c r="O39" s="41"/>
      <c r="P39" s="47"/>
      <c r="Q39" s="47"/>
      <c r="R39" s="41"/>
    </row>
    <row r="40" spans="1:19">
      <c r="A40" s="2331" t="s">
        <v>2148</v>
      </c>
      <c r="B40" s="2324" t="s">
        <v>53</v>
      </c>
      <c r="C40" s="2325"/>
      <c r="D40" s="38"/>
      <c r="E40" s="42" t="s">
        <v>2149</v>
      </c>
      <c r="F40" s="35"/>
      <c r="G40" s="41" t="s">
        <v>91</v>
      </c>
      <c r="H40" s="41" t="s">
        <v>100</v>
      </c>
      <c r="I40" s="41"/>
      <c r="J40" s="41" t="s">
        <v>2143</v>
      </c>
      <c r="K40" s="41" t="s">
        <v>340</v>
      </c>
      <c r="L40" s="41" t="s">
        <v>93</v>
      </c>
      <c r="M40" s="47"/>
      <c r="N40" s="41"/>
      <c r="O40" s="41"/>
      <c r="P40" s="47"/>
      <c r="Q40" s="47"/>
      <c r="R40" s="41"/>
    </row>
    <row r="41" spans="1:19" s="2336" customFormat="1">
      <c r="A41" s="2335" t="s">
        <v>2150</v>
      </c>
      <c r="B41" s="2324" t="s">
        <v>52</v>
      </c>
      <c r="C41" s="2325"/>
      <c r="D41" s="38"/>
      <c r="E41" s="42" t="s">
        <v>2151</v>
      </c>
      <c r="F41" s="35"/>
      <c r="G41" s="41" t="s">
        <v>91</v>
      </c>
      <c r="H41" s="41" t="s">
        <v>100</v>
      </c>
      <c r="I41" s="41"/>
      <c r="J41" s="41" t="s">
        <v>2143</v>
      </c>
      <c r="K41" s="41" t="s">
        <v>340</v>
      </c>
      <c r="L41" s="41" t="s">
        <v>93</v>
      </c>
      <c r="M41" s="431"/>
      <c r="N41" s="41"/>
      <c r="O41" s="41"/>
      <c r="P41" s="431"/>
      <c r="Q41" s="431"/>
      <c r="R41" s="41"/>
    </row>
    <row r="42" spans="1:19">
      <c r="A42" s="2331" t="s">
        <v>2152</v>
      </c>
      <c r="B42" s="2324" t="s">
        <v>51</v>
      </c>
      <c r="C42" s="2325"/>
      <c r="D42" s="38"/>
      <c r="E42" s="42" t="s">
        <v>1262</v>
      </c>
      <c r="F42" s="35"/>
      <c r="G42" s="41" t="s">
        <v>91</v>
      </c>
      <c r="H42" s="41" t="s">
        <v>100</v>
      </c>
      <c r="I42" s="41"/>
      <c r="J42" s="41" t="s">
        <v>2143</v>
      </c>
      <c r="K42" s="41" t="s">
        <v>340</v>
      </c>
      <c r="L42" s="41" t="s">
        <v>93</v>
      </c>
      <c r="M42" s="47"/>
      <c r="N42" s="41"/>
      <c r="O42" s="41"/>
      <c r="P42" s="47"/>
      <c r="Q42" s="47"/>
      <c r="R42" s="41"/>
    </row>
    <row r="43" spans="1:19">
      <c r="A43" s="2331" t="s">
        <v>2153</v>
      </c>
      <c r="B43" s="2324" t="s">
        <v>50</v>
      </c>
      <c r="C43" s="2325"/>
      <c r="D43" s="38"/>
      <c r="E43" s="42" t="s">
        <v>2154</v>
      </c>
      <c r="F43" s="35"/>
      <c r="G43" s="41" t="s">
        <v>91</v>
      </c>
      <c r="H43" s="41" t="s">
        <v>100</v>
      </c>
      <c r="I43" s="41"/>
      <c r="J43" s="41" t="s">
        <v>2143</v>
      </c>
      <c r="K43" s="41" t="s">
        <v>340</v>
      </c>
      <c r="L43" s="41" t="s">
        <v>93</v>
      </c>
      <c r="M43" s="47"/>
      <c r="N43" s="41"/>
      <c r="O43" s="41"/>
      <c r="P43" s="47"/>
      <c r="Q43" s="47"/>
      <c r="R43" s="41"/>
    </row>
    <row r="44" spans="1:19">
      <c r="A44" s="2330" t="s">
        <v>2155</v>
      </c>
      <c r="B44" s="2324" t="s">
        <v>49</v>
      </c>
      <c r="C44" s="2325"/>
      <c r="D44" s="38"/>
      <c r="E44" s="42" t="s">
        <v>1258</v>
      </c>
      <c r="F44" s="35"/>
      <c r="G44" s="41" t="s">
        <v>91</v>
      </c>
      <c r="H44" s="41" t="s">
        <v>100</v>
      </c>
      <c r="I44" s="41"/>
      <c r="J44" s="41" t="s">
        <v>2143</v>
      </c>
      <c r="K44" s="41" t="s">
        <v>340</v>
      </c>
      <c r="L44" s="41" t="s">
        <v>93</v>
      </c>
      <c r="M44" s="47"/>
      <c r="N44" s="41"/>
      <c r="O44" s="41"/>
      <c r="P44" s="47"/>
      <c r="Q44" s="47"/>
      <c r="R44" s="41"/>
    </row>
    <row r="45" spans="1:19">
      <c r="A45" s="1938" t="s">
        <v>2156</v>
      </c>
      <c r="B45" s="2324" t="s">
        <v>48</v>
      </c>
      <c r="C45" s="2325"/>
      <c r="D45" s="1929"/>
      <c r="E45" s="42" t="s">
        <v>103</v>
      </c>
      <c r="F45" s="35"/>
      <c r="G45" s="41" t="s">
        <v>91</v>
      </c>
      <c r="H45" s="41" t="s">
        <v>100</v>
      </c>
      <c r="I45" s="41"/>
      <c r="J45" s="41" t="s">
        <v>1127</v>
      </c>
      <c r="K45" s="41" t="s">
        <v>340</v>
      </c>
      <c r="L45" s="41"/>
      <c r="M45" s="47"/>
      <c r="N45" s="41"/>
      <c r="O45" s="41"/>
      <c r="P45" s="47"/>
      <c r="Q45" s="47"/>
      <c r="R45" s="41"/>
      <c r="S45" s="427"/>
    </row>
    <row r="46" spans="1:19">
      <c r="A46" s="1938" t="s">
        <v>2157</v>
      </c>
      <c r="B46" s="2324" t="s">
        <v>47</v>
      </c>
      <c r="C46" s="2325"/>
      <c r="D46" s="1929"/>
      <c r="E46" s="42"/>
      <c r="F46" s="35"/>
      <c r="G46" s="41" t="s">
        <v>91</v>
      </c>
      <c r="H46" s="41" t="s">
        <v>100</v>
      </c>
      <c r="I46" s="41"/>
      <c r="J46" s="41" t="s">
        <v>2158</v>
      </c>
      <c r="K46" s="41" t="s">
        <v>340</v>
      </c>
      <c r="L46" s="41"/>
      <c r="M46" s="47"/>
      <c r="N46" s="41"/>
      <c r="O46" s="41"/>
      <c r="P46" s="47"/>
      <c r="Q46" s="47"/>
      <c r="R46" s="41"/>
    </row>
    <row r="47" spans="1:19">
      <c r="A47" s="1938" t="s">
        <v>2159</v>
      </c>
      <c r="B47" s="2324" t="s">
        <v>46</v>
      </c>
      <c r="C47" s="2325"/>
      <c r="D47" s="1929"/>
      <c r="E47" s="42"/>
      <c r="F47" s="35"/>
      <c r="G47" s="41" t="s">
        <v>91</v>
      </c>
      <c r="H47" s="41" t="s">
        <v>100</v>
      </c>
      <c r="I47" s="41"/>
      <c r="J47" s="41" t="s">
        <v>2160</v>
      </c>
      <c r="K47" s="41" t="s">
        <v>340</v>
      </c>
      <c r="L47" s="41" t="s">
        <v>93</v>
      </c>
      <c r="M47" s="47"/>
      <c r="N47" s="41"/>
      <c r="O47" s="41"/>
      <c r="P47" s="47"/>
      <c r="Q47" s="47"/>
      <c r="R47" s="41"/>
    </row>
    <row r="48" spans="1:19">
      <c r="A48" s="1938" t="s">
        <v>2161</v>
      </c>
      <c r="B48" s="2324" t="s">
        <v>45</v>
      </c>
      <c r="C48" s="2325"/>
      <c r="D48" s="1929"/>
      <c r="E48" s="42"/>
      <c r="F48" s="35"/>
      <c r="G48" s="41" t="s">
        <v>91</v>
      </c>
      <c r="H48" s="41" t="s">
        <v>100</v>
      </c>
      <c r="I48" s="41"/>
      <c r="J48" s="41" t="s">
        <v>2162</v>
      </c>
      <c r="K48" s="41" t="s">
        <v>340</v>
      </c>
      <c r="L48" s="41"/>
      <c r="M48" s="41"/>
      <c r="N48" s="41"/>
      <c r="O48" s="41"/>
      <c r="P48" s="47"/>
      <c r="Q48" s="47"/>
      <c r="R48" s="41"/>
    </row>
    <row r="49" spans="1:18">
      <c r="A49" s="1938" t="s">
        <v>2163</v>
      </c>
      <c r="B49" s="2324" t="s">
        <v>102</v>
      </c>
      <c r="C49" s="2325"/>
      <c r="D49" s="1929"/>
      <c r="E49" s="42"/>
      <c r="F49" s="35"/>
      <c r="G49" s="41" t="s">
        <v>91</v>
      </c>
      <c r="H49" s="41" t="s">
        <v>100</v>
      </c>
      <c r="I49" s="41"/>
      <c r="J49" s="41" t="s">
        <v>2164</v>
      </c>
      <c r="K49" s="41" t="s">
        <v>1347</v>
      </c>
      <c r="L49" s="41"/>
      <c r="M49" s="41"/>
      <c r="N49" s="41"/>
      <c r="O49" s="41"/>
      <c r="P49" s="47"/>
      <c r="Q49" s="47"/>
      <c r="R49" s="41"/>
    </row>
    <row r="50" spans="1:18" ht="18" customHeight="1">
      <c r="A50" s="1945" t="s">
        <v>2165</v>
      </c>
      <c r="B50" s="2324" t="s">
        <v>101</v>
      </c>
      <c r="C50" s="2325"/>
      <c r="D50" s="1929"/>
      <c r="E50" s="42"/>
      <c r="F50" s="35"/>
      <c r="G50" s="41" t="s">
        <v>91</v>
      </c>
      <c r="H50" s="41" t="s">
        <v>100</v>
      </c>
      <c r="I50" s="41"/>
      <c r="J50" s="41" t="s">
        <v>2166</v>
      </c>
      <c r="K50" s="41" t="s">
        <v>340</v>
      </c>
      <c r="L50" s="41"/>
      <c r="M50" s="41"/>
      <c r="N50" s="41"/>
      <c r="O50" s="41"/>
      <c r="P50" s="47"/>
      <c r="Q50" s="47"/>
      <c r="R50" s="41"/>
    </row>
    <row r="51" spans="1:18">
      <c r="A51" s="1938" t="s">
        <v>2167</v>
      </c>
      <c r="B51" s="2324" t="s">
        <v>44</v>
      </c>
      <c r="C51" s="2325"/>
      <c r="D51" s="1929"/>
      <c r="E51" s="42"/>
      <c r="F51" s="35"/>
      <c r="G51" s="41" t="s">
        <v>91</v>
      </c>
      <c r="H51" s="41" t="s">
        <v>100</v>
      </c>
      <c r="I51" s="41"/>
      <c r="J51" s="41" t="s">
        <v>2168</v>
      </c>
      <c r="K51" s="41" t="s">
        <v>2169</v>
      </c>
      <c r="L51" s="41"/>
      <c r="M51" s="41"/>
      <c r="N51" s="41"/>
      <c r="O51" s="41"/>
      <c r="P51" s="47"/>
      <c r="Q51" s="47"/>
      <c r="R51" s="41"/>
    </row>
    <row r="52" spans="1:18">
      <c r="A52" s="1938" t="s">
        <v>2170</v>
      </c>
      <c r="B52" s="2324" t="s">
        <v>43</v>
      </c>
      <c r="C52" s="2325"/>
      <c r="D52" s="1929"/>
      <c r="E52" s="42"/>
      <c r="F52" s="35"/>
      <c r="G52" s="41" t="s">
        <v>91</v>
      </c>
      <c r="H52" s="41" t="s">
        <v>100</v>
      </c>
      <c r="I52" s="41"/>
      <c r="J52" s="41" t="s">
        <v>2171</v>
      </c>
      <c r="K52" s="41" t="s">
        <v>340</v>
      </c>
      <c r="L52" s="41"/>
      <c r="M52" s="41"/>
      <c r="N52" s="41"/>
      <c r="O52" s="41"/>
      <c r="P52" s="47"/>
      <c r="Q52" s="47"/>
      <c r="R52" s="41"/>
    </row>
    <row r="53" spans="1:18">
      <c r="A53" s="2337" t="s">
        <v>2172</v>
      </c>
      <c r="B53" s="2338" t="s">
        <v>36</v>
      </c>
      <c r="C53" s="2325"/>
      <c r="D53" s="1929"/>
      <c r="E53" s="42"/>
      <c r="F53" s="35"/>
      <c r="G53" s="41" t="s">
        <v>91</v>
      </c>
      <c r="H53" s="41" t="s">
        <v>100</v>
      </c>
      <c r="I53" s="41"/>
      <c r="J53" s="41"/>
      <c r="K53" s="41"/>
      <c r="L53" s="41"/>
      <c r="M53" s="41"/>
      <c r="N53" s="41"/>
      <c r="O53" s="41"/>
      <c r="P53" s="41"/>
      <c r="Q53" s="41"/>
      <c r="R53" s="447"/>
    </row>
    <row r="54" spans="1:18">
      <c r="A54" s="2323" t="s">
        <v>99</v>
      </c>
      <c r="B54" s="2324"/>
      <c r="C54" s="38"/>
      <c r="D54" s="38"/>
      <c r="E54" s="42"/>
      <c r="F54" s="35"/>
      <c r="G54" s="41"/>
      <c r="H54" s="448"/>
      <c r="I54" s="448"/>
      <c r="J54" s="41"/>
      <c r="K54" s="41"/>
      <c r="L54" s="41"/>
      <c r="M54" s="41"/>
      <c r="N54" s="41"/>
      <c r="O54" s="41"/>
      <c r="P54" s="41"/>
      <c r="Q54" s="41"/>
      <c r="R54" s="1919"/>
    </row>
    <row r="55" spans="1:18">
      <c r="A55" s="1938" t="s">
        <v>2173</v>
      </c>
      <c r="B55" s="2324" t="s">
        <v>35</v>
      </c>
      <c r="C55" s="2339"/>
      <c r="D55" s="1929"/>
      <c r="E55" s="42" t="s">
        <v>2145</v>
      </c>
      <c r="F55" s="42"/>
      <c r="G55" s="41" t="s">
        <v>91</v>
      </c>
      <c r="H55" s="41" t="s">
        <v>92</v>
      </c>
      <c r="I55" s="41"/>
      <c r="J55" s="41" t="s">
        <v>97</v>
      </c>
      <c r="K55" s="41"/>
      <c r="L55" s="41"/>
      <c r="M55" s="47"/>
      <c r="N55" s="41"/>
      <c r="O55" s="41"/>
      <c r="P55" s="41"/>
      <c r="Q55" s="41"/>
      <c r="R55" s="1919"/>
    </row>
    <row r="56" spans="1:18">
      <c r="A56" s="2330" t="s">
        <v>2174</v>
      </c>
      <c r="B56" s="2324" t="s">
        <v>34</v>
      </c>
      <c r="C56" s="2325"/>
      <c r="D56" s="38"/>
      <c r="E56" s="42" t="s">
        <v>2147</v>
      </c>
      <c r="F56" s="42"/>
      <c r="G56" s="41" t="s">
        <v>91</v>
      </c>
      <c r="H56" s="41" t="s">
        <v>92</v>
      </c>
      <c r="I56" s="41"/>
      <c r="J56" s="41" t="s">
        <v>97</v>
      </c>
      <c r="K56" s="41"/>
      <c r="L56" s="41"/>
      <c r="M56" s="47"/>
      <c r="N56" s="41"/>
      <c r="O56" s="41"/>
      <c r="P56" s="41"/>
      <c r="Q56" s="41"/>
      <c r="R56" s="1919"/>
    </row>
    <row r="57" spans="1:18">
      <c r="A57" s="2331" t="s">
        <v>2175</v>
      </c>
      <c r="B57" s="2324" t="s">
        <v>33</v>
      </c>
      <c r="C57" s="2325"/>
      <c r="D57" s="38"/>
      <c r="E57" s="42" t="s">
        <v>2147</v>
      </c>
      <c r="F57" s="42" t="s">
        <v>2176</v>
      </c>
      <c r="G57" s="41" t="s">
        <v>91</v>
      </c>
      <c r="H57" s="41" t="s">
        <v>92</v>
      </c>
      <c r="I57" s="41"/>
      <c r="J57" s="41" t="s">
        <v>97</v>
      </c>
      <c r="K57" s="41"/>
      <c r="L57" s="41"/>
      <c r="M57" s="47"/>
      <c r="N57" s="41"/>
      <c r="O57" s="41"/>
      <c r="P57" s="41"/>
      <c r="Q57" s="41"/>
      <c r="R57" s="1919"/>
    </row>
    <row r="58" spans="1:18">
      <c r="A58" s="2331" t="s">
        <v>2177</v>
      </c>
      <c r="B58" s="2324" t="s">
        <v>32</v>
      </c>
      <c r="C58" s="2325"/>
      <c r="D58" s="38"/>
      <c r="E58" s="42" t="s">
        <v>2147</v>
      </c>
      <c r="F58" s="42" t="s">
        <v>98</v>
      </c>
      <c r="G58" s="41" t="s">
        <v>91</v>
      </c>
      <c r="H58" s="41" t="s">
        <v>92</v>
      </c>
      <c r="I58" s="41"/>
      <c r="J58" s="41" t="s">
        <v>97</v>
      </c>
      <c r="K58" s="41"/>
      <c r="L58" s="41"/>
      <c r="M58" s="47"/>
      <c r="N58" s="41"/>
      <c r="O58" s="41"/>
      <c r="P58" s="41"/>
      <c r="Q58" s="41"/>
      <c r="R58" s="1919"/>
    </row>
    <row r="59" spans="1:18">
      <c r="A59" s="2331" t="s">
        <v>2178</v>
      </c>
      <c r="B59" s="2324" t="s">
        <v>31</v>
      </c>
      <c r="C59" s="2325"/>
      <c r="D59" s="38"/>
      <c r="E59" s="42" t="s">
        <v>2147</v>
      </c>
      <c r="F59" s="42" t="s">
        <v>2179</v>
      </c>
      <c r="G59" s="41" t="s">
        <v>91</v>
      </c>
      <c r="H59" s="41" t="s">
        <v>92</v>
      </c>
      <c r="I59" s="41"/>
      <c r="J59" s="41" t="s">
        <v>97</v>
      </c>
      <c r="K59" s="41"/>
      <c r="L59" s="41"/>
      <c r="M59" s="47"/>
      <c r="N59" s="41"/>
      <c r="O59" s="41"/>
      <c r="P59" s="41"/>
      <c r="Q59" s="41"/>
      <c r="R59" s="1919"/>
    </row>
    <row r="60" spans="1:18">
      <c r="A60" s="2330" t="s">
        <v>2180</v>
      </c>
      <c r="B60" s="2324" t="s">
        <v>30</v>
      </c>
      <c r="C60" s="2325"/>
      <c r="D60" s="38"/>
      <c r="E60" s="42" t="s">
        <v>2149</v>
      </c>
      <c r="F60" s="42"/>
      <c r="G60" s="41" t="s">
        <v>91</v>
      </c>
      <c r="H60" s="41" t="s">
        <v>92</v>
      </c>
      <c r="I60" s="41"/>
      <c r="J60" s="41" t="s">
        <v>97</v>
      </c>
      <c r="K60" s="41"/>
      <c r="L60" s="41"/>
      <c r="M60" s="47"/>
      <c r="N60" s="41"/>
      <c r="O60" s="41"/>
      <c r="P60" s="41"/>
      <c r="Q60" s="41"/>
      <c r="R60" s="1919"/>
    </row>
    <row r="61" spans="1:18">
      <c r="A61" s="2331" t="s">
        <v>2175</v>
      </c>
      <c r="B61" s="2324" t="s">
        <v>29</v>
      </c>
      <c r="C61" s="2325"/>
      <c r="D61" s="38"/>
      <c r="E61" s="42" t="s">
        <v>2149</v>
      </c>
      <c r="F61" s="42" t="s">
        <v>2176</v>
      </c>
      <c r="G61" s="41" t="s">
        <v>91</v>
      </c>
      <c r="H61" s="41" t="s">
        <v>92</v>
      </c>
      <c r="I61" s="41"/>
      <c r="J61" s="41" t="s">
        <v>97</v>
      </c>
      <c r="K61" s="41"/>
      <c r="L61" s="41"/>
      <c r="M61" s="47"/>
      <c r="N61" s="41"/>
      <c r="O61" s="41"/>
      <c r="P61" s="41"/>
      <c r="Q61" s="41"/>
      <c r="R61" s="1919"/>
    </row>
    <row r="62" spans="1:18">
      <c r="A62" s="2331" t="s">
        <v>2177</v>
      </c>
      <c r="B62" s="2324" t="s">
        <v>28</v>
      </c>
      <c r="C62" s="2325"/>
      <c r="D62" s="38"/>
      <c r="E62" s="42" t="s">
        <v>2149</v>
      </c>
      <c r="F62" s="42" t="s">
        <v>98</v>
      </c>
      <c r="G62" s="41" t="s">
        <v>91</v>
      </c>
      <c r="H62" s="41" t="s">
        <v>92</v>
      </c>
      <c r="I62" s="41"/>
      <c r="J62" s="41" t="s">
        <v>97</v>
      </c>
      <c r="K62" s="41"/>
      <c r="L62" s="41"/>
      <c r="M62" s="47"/>
      <c r="N62" s="41"/>
      <c r="O62" s="41"/>
      <c r="P62" s="41"/>
      <c r="Q62" s="41"/>
      <c r="R62" s="1919"/>
    </row>
    <row r="63" spans="1:18">
      <c r="A63" s="2331" t="s">
        <v>2178</v>
      </c>
      <c r="B63" s="2324" t="s">
        <v>1</v>
      </c>
      <c r="C63" s="2325"/>
      <c r="D63" s="38"/>
      <c r="E63" s="42" t="s">
        <v>2149</v>
      </c>
      <c r="F63" s="42" t="s">
        <v>2179</v>
      </c>
      <c r="G63" s="41" t="s">
        <v>91</v>
      </c>
      <c r="H63" s="41" t="s">
        <v>92</v>
      </c>
      <c r="I63" s="41"/>
      <c r="J63" s="41" t="s">
        <v>97</v>
      </c>
      <c r="K63" s="41"/>
      <c r="L63" s="41"/>
      <c r="M63" s="47"/>
      <c r="N63" s="41"/>
      <c r="O63" s="41"/>
      <c r="P63" s="41"/>
      <c r="Q63" s="41"/>
      <c r="R63" s="1919"/>
    </row>
    <row r="64" spans="1:18">
      <c r="A64" s="1938" t="s">
        <v>2181</v>
      </c>
      <c r="B64" s="2324" t="s">
        <v>0</v>
      </c>
      <c r="C64" s="2325"/>
      <c r="D64" s="1929"/>
      <c r="E64" s="42" t="s">
        <v>2182</v>
      </c>
      <c r="F64" s="42"/>
      <c r="G64" s="41" t="s">
        <v>91</v>
      </c>
      <c r="H64" s="41" t="s">
        <v>92</v>
      </c>
      <c r="I64" s="41"/>
      <c r="J64" s="41" t="s">
        <v>97</v>
      </c>
      <c r="K64" s="41"/>
      <c r="L64" s="41"/>
      <c r="M64" s="47"/>
      <c r="N64" s="41"/>
      <c r="O64" s="41"/>
      <c r="P64" s="41"/>
      <c r="Q64" s="41"/>
      <c r="R64" s="1919"/>
    </row>
    <row r="65" spans="1:18">
      <c r="A65" s="2330" t="s">
        <v>2183</v>
      </c>
      <c r="B65" s="2324" t="s">
        <v>27</v>
      </c>
      <c r="C65" s="2325"/>
      <c r="D65" s="38"/>
      <c r="E65" s="42" t="s">
        <v>1264</v>
      </c>
      <c r="F65" s="42"/>
      <c r="G65" s="41" t="s">
        <v>91</v>
      </c>
      <c r="H65" s="41" t="s">
        <v>92</v>
      </c>
      <c r="I65" s="41"/>
      <c r="J65" s="41" t="s">
        <v>97</v>
      </c>
      <c r="K65" s="41"/>
      <c r="L65" s="41"/>
      <c r="M65" s="47"/>
      <c r="N65" s="41"/>
      <c r="O65" s="41"/>
      <c r="P65" s="41"/>
      <c r="Q65" s="41"/>
      <c r="R65" s="1919"/>
    </row>
    <row r="66" spans="1:18">
      <c r="A66" s="2331" t="s">
        <v>2175</v>
      </c>
      <c r="B66" s="2324" t="s">
        <v>26</v>
      </c>
      <c r="C66" s="2325"/>
      <c r="D66" s="38"/>
      <c r="E66" s="42" t="s">
        <v>1264</v>
      </c>
      <c r="F66" s="42" t="s">
        <v>2176</v>
      </c>
      <c r="G66" s="41" t="s">
        <v>91</v>
      </c>
      <c r="H66" s="41" t="s">
        <v>92</v>
      </c>
      <c r="I66" s="41"/>
      <c r="J66" s="41" t="s">
        <v>97</v>
      </c>
      <c r="K66" s="41"/>
      <c r="L66" s="41"/>
      <c r="M66" s="47"/>
      <c r="N66" s="41"/>
      <c r="O66" s="41"/>
      <c r="P66" s="41"/>
      <c r="Q66" s="41"/>
      <c r="R66" s="1919"/>
    </row>
    <row r="67" spans="1:18">
      <c r="A67" s="2331" t="s">
        <v>2177</v>
      </c>
      <c r="B67" s="2324" t="s">
        <v>25</v>
      </c>
      <c r="C67" s="2325"/>
      <c r="D67" s="38"/>
      <c r="E67" s="42" t="s">
        <v>1264</v>
      </c>
      <c r="F67" s="42" t="s">
        <v>98</v>
      </c>
      <c r="G67" s="41" t="s">
        <v>91</v>
      </c>
      <c r="H67" s="41" t="s">
        <v>92</v>
      </c>
      <c r="I67" s="41"/>
      <c r="J67" s="41" t="s">
        <v>97</v>
      </c>
      <c r="K67" s="41"/>
      <c r="L67" s="41"/>
      <c r="M67" s="47"/>
      <c r="N67" s="41"/>
      <c r="O67" s="41"/>
      <c r="P67" s="41"/>
      <c r="Q67" s="41"/>
      <c r="R67" s="1919"/>
    </row>
    <row r="68" spans="1:18">
      <c r="A68" s="2331" t="s">
        <v>2178</v>
      </c>
      <c r="B68" s="2324" t="s">
        <v>24</v>
      </c>
      <c r="C68" s="2325"/>
      <c r="D68" s="38"/>
      <c r="E68" s="42" t="s">
        <v>1264</v>
      </c>
      <c r="F68" s="42" t="s">
        <v>2179</v>
      </c>
      <c r="G68" s="41" t="s">
        <v>91</v>
      </c>
      <c r="H68" s="41" t="s">
        <v>92</v>
      </c>
      <c r="I68" s="41"/>
      <c r="J68" s="41" t="s">
        <v>97</v>
      </c>
      <c r="K68" s="41"/>
      <c r="L68" s="41"/>
      <c r="M68" s="47"/>
      <c r="N68" s="41"/>
      <c r="O68" s="41"/>
      <c r="P68" s="41"/>
      <c r="Q68" s="41"/>
      <c r="R68" s="1919"/>
    </row>
    <row r="69" spans="1:18">
      <c r="A69" s="2335" t="s">
        <v>2184</v>
      </c>
      <c r="B69" s="2324" t="s">
        <v>23</v>
      </c>
      <c r="C69" s="2325"/>
      <c r="D69" s="38"/>
      <c r="E69" s="42" t="s">
        <v>2185</v>
      </c>
      <c r="F69" s="42"/>
      <c r="G69" s="41" t="s">
        <v>91</v>
      </c>
      <c r="H69" s="41" t="s">
        <v>92</v>
      </c>
      <c r="I69" s="41"/>
      <c r="J69" s="41" t="s">
        <v>97</v>
      </c>
      <c r="K69" s="41"/>
      <c r="L69" s="41"/>
      <c r="M69" s="47"/>
      <c r="N69" s="41"/>
      <c r="O69" s="41"/>
      <c r="P69" s="41"/>
      <c r="Q69" s="41"/>
      <c r="R69" s="1919"/>
    </row>
    <row r="70" spans="1:18">
      <c r="A70" s="2331" t="s">
        <v>2175</v>
      </c>
      <c r="B70" s="2324" t="s">
        <v>22</v>
      </c>
      <c r="C70" s="2325"/>
      <c r="D70" s="38"/>
      <c r="E70" s="42" t="s">
        <v>2185</v>
      </c>
      <c r="F70" s="42" t="s">
        <v>2176</v>
      </c>
      <c r="G70" s="41" t="s">
        <v>91</v>
      </c>
      <c r="H70" s="41" t="s">
        <v>92</v>
      </c>
      <c r="I70" s="41"/>
      <c r="J70" s="41" t="s">
        <v>97</v>
      </c>
      <c r="K70" s="41"/>
      <c r="L70" s="41"/>
      <c r="M70" s="47"/>
      <c r="N70" s="41"/>
      <c r="O70" s="41"/>
      <c r="P70" s="41"/>
      <c r="Q70" s="41"/>
      <c r="R70" s="1919"/>
    </row>
    <row r="71" spans="1:18">
      <c r="A71" s="2331" t="s">
        <v>2177</v>
      </c>
      <c r="B71" s="2324" t="s">
        <v>21</v>
      </c>
      <c r="C71" s="2325"/>
      <c r="D71" s="38"/>
      <c r="E71" s="42" t="s">
        <v>2185</v>
      </c>
      <c r="F71" s="42" t="s">
        <v>98</v>
      </c>
      <c r="G71" s="41" t="s">
        <v>91</v>
      </c>
      <c r="H71" s="41" t="s">
        <v>92</v>
      </c>
      <c r="I71" s="41"/>
      <c r="J71" s="41" t="s">
        <v>97</v>
      </c>
      <c r="K71" s="41"/>
      <c r="L71" s="41"/>
      <c r="M71" s="47"/>
      <c r="N71" s="41"/>
      <c r="O71" s="41"/>
      <c r="P71" s="41"/>
      <c r="Q71" s="41"/>
      <c r="R71" s="1919"/>
    </row>
    <row r="72" spans="1:18">
      <c r="A72" s="2331" t="s">
        <v>2178</v>
      </c>
      <c r="B72" s="2324" t="s">
        <v>20</v>
      </c>
      <c r="C72" s="2325"/>
      <c r="D72" s="38"/>
      <c r="E72" s="42" t="s">
        <v>2185</v>
      </c>
      <c r="F72" s="42" t="s">
        <v>2179</v>
      </c>
      <c r="G72" s="41" t="s">
        <v>91</v>
      </c>
      <c r="H72" s="41" t="s">
        <v>92</v>
      </c>
      <c r="I72" s="41"/>
      <c r="J72" s="41" t="s">
        <v>97</v>
      </c>
      <c r="K72" s="41"/>
      <c r="L72" s="41"/>
      <c r="M72" s="47"/>
      <c r="N72" s="41"/>
      <c r="O72" s="41"/>
      <c r="P72" s="41"/>
      <c r="Q72" s="41"/>
      <c r="R72" s="1919"/>
    </row>
    <row r="73" spans="1:18">
      <c r="A73" s="1938" t="s">
        <v>2186</v>
      </c>
      <c r="B73" s="2324" t="s">
        <v>19</v>
      </c>
      <c r="C73" s="2325"/>
      <c r="D73" s="1929"/>
      <c r="E73" s="42" t="s">
        <v>1258</v>
      </c>
      <c r="F73" s="42"/>
      <c r="G73" s="41" t="s">
        <v>91</v>
      </c>
      <c r="H73" s="41" t="s">
        <v>92</v>
      </c>
      <c r="I73" s="41"/>
      <c r="J73" s="41" t="s">
        <v>97</v>
      </c>
      <c r="K73" s="41"/>
      <c r="L73" s="41"/>
      <c r="M73" s="47"/>
      <c r="N73" s="41"/>
      <c r="O73" s="41"/>
      <c r="P73" s="41"/>
      <c r="Q73" s="41"/>
      <c r="R73" s="1919"/>
    </row>
    <row r="74" spans="1:18">
      <c r="A74" s="2330" t="s">
        <v>2175</v>
      </c>
      <c r="B74" s="2324" t="s">
        <v>18</v>
      </c>
      <c r="C74" s="2325"/>
      <c r="D74" s="38"/>
      <c r="E74" s="42" t="s">
        <v>1258</v>
      </c>
      <c r="F74" s="42" t="s">
        <v>2176</v>
      </c>
      <c r="G74" s="41" t="s">
        <v>91</v>
      </c>
      <c r="H74" s="41" t="s">
        <v>92</v>
      </c>
      <c r="I74" s="41"/>
      <c r="J74" s="41" t="s">
        <v>97</v>
      </c>
      <c r="K74" s="41"/>
      <c r="L74" s="41"/>
      <c r="M74" s="47"/>
      <c r="N74" s="41"/>
      <c r="O74" s="41"/>
      <c r="P74" s="41"/>
      <c r="Q74" s="41"/>
      <c r="R74" s="1919"/>
    </row>
    <row r="75" spans="1:18">
      <c r="A75" s="2330" t="s">
        <v>2177</v>
      </c>
      <c r="B75" s="2324" t="s">
        <v>77</v>
      </c>
      <c r="C75" s="2325"/>
      <c r="D75" s="38"/>
      <c r="E75" s="42" t="s">
        <v>1258</v>
      </c>
      <c r="F75" s="42" t="s">
        <v>98</v>
      </c>
      <c r="G75" s="41" t="s">
        <v>91</v>
      </c>
      <c r="H75" s="41" t="s">
        <v>92</v>
      </c>
      <c r="I75" s="41"/>
      <c r="J75" s="41" t="s">
        <v>97</v>
      </c>
      <c r="K75" s="41"/>
      <c r="L75" s="41"/>
      <c r="M75" s="47"/>
      <c r="N75" s="41"/>
      <c r="O75" s="41"/>
      <c r="P75" s="41"/>
      <c r="Q75" s="41"/>
      <c r="R75" s="1919"/>
    </row>
    <row r="76" spans="1:18">
      <c r="A76" s="2330" t="s">
        <v>2178</v>
      </c>
      <c r="B76" s="2324" t="s">
        <v>76</v>
      </c>
      <c r="C76" s="2325"/>
      <c r="D76" s="38"/>
      <c r="E76" s="42" t="s">
        <v>1258</v>
      </c>
      <c r="F76" s="42" t="s">
        <v>2179</v>
      </c>
      <c r="G76" s="41" t="s">
        <v>91</v>
      </c>
      <c r="H76" s="41" t="s">
        <v>92</v>
      </c>
      <c r="I76" s="41"/>
      <c r="J76" s="41" t="s">
        <v>97</v>
      </c>
      <c r="K76" s="41"/>
      <c r="L76" s="41"/>
      <c r="M76" s="47"/>
      <c r="N76" s="41"/>
      <c r="O76" s="41"/>
      <c r="P76" s="41"/>
      <c r="Q76" s="41"/>
      <c r="R76" s="1919"/>
    </row>
    <row r="77" spans="1:18">
      <c r="A77" s="1938" t="s">
        <v>2187</v>
      </c>
      <c r="B77" s="2324" t="s">
        <v>75</v>
      </c>
      <c r="C77" s="38"/>
      <c r="D77" s="38"/>
      <c r="E77" s="42"/>
      <c r="F77" s="35"/>
      <c r="G77" s="41" t="s">
        <v>91</v>
      </c>
      <c r="H77" s="41" t="s">
        <v>92</v>
      </c>
      <c r="I77" s="41"/>
      <c r="J77" s="41" t="s">
        <v>2188</v>
      </c>
      <c r="K77" s="41"/>
      <c r="L77" s="41"/>
      <c r="M77" s="41"/>
      <c r="N77" s="41"/>
      <c r="O77" s="41"/>
      <c r="P77" s="41"/>
      <c r="Q77" s="41"/>
      <c r="R77" s="1919"/>
    </row>
    <row r="78" spans="1:18">
      <c r="A78" s="1938" t="s">
        <v>1142</v>
      </c>
      <c r="B78" s="2324" t="s">
        <v>74</v>
      </c>
      <c r="C78" s="2325"/>
      <c r="D78" s="1929"/>
      <c r="E78" s="42"/>
      <c r="F78" s="35"/>
      <c r="G78" s="41" t="s">
        <v>91</v>
      </c>
      <c r="H78" s="41" t="s">
        <v>92</v>
      </c>
      <c r="I78" s="41"/>
      <c r="J78" s="41" t="s">
        <v>1150</v>
      </c>
      <c r="K78" s="41"/>
      <c r="L78" s="41"/>
      <c r="M78" s="41"/>
      <c r="N78" s="41"/>
      <c r="O78" s="41"/>
      <c r="P78" s="41"/>
      <c r="Q78" s="41"/>
      <c r="R78" s="1919"/>
    </row>
    <row r="79" spans="1:18">
      <c r="A79" s="1938" t="s">
        <v>2189</v>
      </c>
      <c r="B79" s="2324" t="s">
        <v>17</v>
      </c>
      <c r="C79" s="2325"/>
      <c r="D79" s="1929"/>
      <c r="E79" s="42"/>
      <c r="F79" s="35"/>
      <c r="G79" s="41" t="s">
        <v>91</v>
      </c>
      <c r="H79" s="41" t="s">
        <v>92</v>
      </c>
      <c r="I79" s="41"/>
      <c r="J79" s="41" t="s">
        <v>2190</v>
      </c>
      <c r="K79" s="41"/>
      <c r="L79" s="41"/>
      <c r="M79" s="41"/>
      <c r="N79" s="41"/>
      <c r="O79" s="41"/>
      <c r="P79" s="41"/>
      <c r="Q79" s="41"/>
      <c r="R79" s="1919"/>
    </row>
    <row r="80" spans="1:18">
      <c r="A80" s="1938" t="s">
        <v>2191</v>
      </c>
      <c r="B80" s="2324" t="s">
        <v>16</v>
      </c>
      <c r="C80" s="2325"/>
      <c r="D80" s="1929"/>
      <c r="E80" s="42"/>
      <c r="F80" s="35"/>
      <c r="G80" s="41" t="s">
        <v>91</v>
      </c>
      <c r="H80" s="41" t="s">
        <v>92</v>
      </c>
      <c r="I80" s="41"/>
      <c r="J80" s="41" t="s">
        <v>2192</v>
      </c>
      <c r="K80" s="41"/>
      <c r="L80" s="41"/>
      <c r="M80" s="41"/>
      <c r="N80" s="41"/>
      <c r="O80" s="41"/>
      <c r="P80" s="41"/>
      <c r="Q80" s="41"/>
      <c r="R80" s="1919"/>
    </row>
    <row r="81" spans="1:22" s="35" customFormat="1">
      <c r="A81" s="1938" t="s">
        <v>2193</v>
      </c>
      <c r="B81" s="2324" t="s">
        <v>15</v>
      </c>
      <c r="C81" s="2325"/>
      <c r="D81" s="1929"/>
      <c r="E81" s="42"/>
      <c r="G81" s="41" t="s">
        <v>91</v>
      </c>
      <c r="H81" s="41" t="s">
        <v>92</v>
      </c>
      <c r="I81" s="41"/>
      <c r="J81" s="41" t="s">
        <v>1138</v>
      </c>
      <c r="K81" s="41" t="s">
        <v>93</v>
      </c>
      <c r="L81" s="41"/>
      <c r="M81" s="41"/>
      <c r="N81" s="41"/>
      <c r="O81" s="41"/>
      <c r="P81" s="41"/>
      <c r="Q81" s="41"/>
      <c r="R81" s="42"/>
    </row>
    <row r="82" spans="1:22">
      <c r="A82" s="1938" t="s">
        <v>2194</v>
      </c>
      <c r="B82" s="2324" t="s">
        <v>14</v>
      </c>
      <c r="C82" s="2325"/>
      <c r="D82" s="1929"/>
      <c r="E82" s="42"/>
      <c r="F82" s="35"/>
      <c r="G82" s="41" t="s">
        <v>91</v>
      </c>
      <c r="H82" s="41" t="s">
        <v>92</v>
      </c>
      <c r="I82" s="41"/>
      <c r="J82" s="41" t="s">
        <v>784</v>
      </c>
      <c r="K82" s="41"/>
      <c r="L82" s="41"/>
      <c r="M82" s="41"/>
      <c r="N82" s="41"/>
      <c r="O82" s="41"/>
      <c r="P82" s="41"/>
      <c r="Q82" s="41"/>
      <c r="R82" s="1919"/>
    </row>
    <row r="83" spans="1:22">
      <c r="A83" s="1938" t="s">
        <v>96</v>
      </c>
      <c r="B83" s="2324" t="s">
        <v>73</v>
      </c>
      <c r="C83" s="2325"/>
      <c r="D83" s="1929"/>
      <c r="E83" s="42"/>
      <c r="F83" s="35"/>
      <c r="G83" s="41" t="s">
        <v>91</v>
      </c>
      <c r="H83" s="41" t="s">
        <v>92</v>
      </c>
      <c r="I83" s="41"/>
      <c r="J83" s="41" t="s">
        <v>1136</v>
      </c>
      <c r="K83" s="41"/>
      <c r="L83" s="41"/>
      <c r="M83" s="41"/>
      <c r="N83" s="41"/>
      <c r="O83" s="41"/>
      <c r="P83" s="41"/>
      <c r="Q83" s="41"/>
      <c r="R83" s="1919"/>
    </row>
    <row r="84" spans="1:22">
      <c r="A84" s="1938" t="s">
        <v>2195</v>
      </c>
      <c r="B84" s="2324" t="s">
        <v>95</v>
      </c>
      <c r="C84" s="2325"/>
      <c r="D84" s="1929"/>
      <c r="E84" s="42"/>
      <c r="F84" s="35"/>
      <c r="G84" s="41" t="s">
        <v>91</v>
      </c>
      <c r="H84" s="41" t="s">
        <v>92</v>
      </c>
      <c r="I84" s="41"/>
      <c r="J84" s="41" t="s">
        <v>2196</v>
      </c>
      <c r="K84" s="41"/>
      <c r="L84" s="47"/>
      <c r="M84" s="41"/>
      <c r="N84" s="41"/>
      <c r="O84" s="41"/>
      <c r="P84" s="41"/>
      <c r="Q84" s="41"/>
      <c r="R84" s="1919"/>
    </row>
    <row r="85" spans="1:22">
      <c r="A85" s="2330" t="s">
        <v>6587</v>
      </c>
      <c r="B85" s="2324" t="s">
        <v>6588</v>
      </c>
      <c r="C85" s="1929"/>
      <c r="D85" s="1929"/>
      <c r="E85" s="42"/>
      <c r="F85" s="42" t="s">
        <v>6589</v>
      </c>
      <c r="G85" s="41" t="s">
        <v>91</v>
      </c>
      <c r="H85" s="41" t="s">
        <v>92</v>
      </c>
      <c r="I85" s="41"/>
      <c r="J85" s="41" t="s">
        <v>2196</v>
      </c>
      <c r="K85" s="41"/>
      <c r="L85" s="47"/>
      <c r="M85" s="41"/>
      <c r="N85" s="41"/>
      <c r="O85" s="41"/>
      <c r="P85" s="41"/>
      <c r="Q85" s="41"/>
      <c r="R85" s="1919"/>
    </row>
    <row r="86" spans="1:22">
      <c r="A86" s="2330" t="s">
        <v>6590</v>
      </c>
      <c r="B86" s="2324" t="s">
        <v>6591</v>
      </c>
      <c r="C86" s="1929"/>
      <c r="D86" s="1929"/>
      <c r="E86" s="42"/>
      <c r="F86" s="42" t="s">
        <v>6592</v>
      </c>
      <c r="G86" s="41" t="s">
        <v>91</v>
      </c>
      <c r="H86" s="41" t="s">
        <v>92</v>
      </c>
      <c r="I86" s="41"/>
      <c r="J86" s="41" t="s">
        <v>2196</v>
      </c>
      <c r="K86" s="41"/>
      <c r="L86" s="47"/>
      <c r="M86" s="41"/>
      <c r="N86" s="41"/>
      <c r="O86" s="41"/>
      <c r="P86" s="41"/>
      <c r="Q86" s="41"/>
      <c r="R86" s="1919"/>
    </row>
    <row r="87" spans="1:22">
      <c r="A87" s="2330" t="s">
        <v>6593</v>
      </c>
      <c r="B87" s="2324" t="s">
        <v>6594</v>
      </c>
      <c r="C87" s="1929"/>
      <c r="D87" s="1929"/>
      <c r="E87" s="42"/>
      <c r="F87" s="42" t="s">
        <v>6595</v>
      </c>
      <c r="G87" s="41" t="s">
        <v>91</v>
      </c>
      <c r="H87" s="41" t="s">
        <v>92</v>
      </c>
      <c r="I87" s="41"/>
      <c r="J87" s="41" t="s">
        <v>2196</v>
      </c>
      <c r="K87" s="41"/>
      <c r="L87" s="47"/>
      <c r="M87" s="41"/>
      <c r="N87" s="41"/>
      <c r="O87" s="41"/>
      <c r="P87" s="41"/>
      <c r="Q87" s="41"/>
      <c r="R87" s="1919"/>
    </row>
    <row r="88" spans="1:22">
      <c r="A88" s="1945" t="s">
        <v>2197</v>
      </c>
      <c r="B88" s="2324" t="s">
        <v>94</v>
      </c>
      <c r="C88" s="2325"/>
      <c r="D88" s="1929"/>
      <c r="E88" s="42"/>
      <c r="F88" s="42"/>
      <c r="G88" s="41" t="s">
        <v>91</v>
      </c>
      <c r="H88" s="41" t="s">
        <v>92</v>
      </c>
      <c r="I88" s="41"/>
      <c r="J88" s="41" t="s">
        <v>2198</v>
      </c>
      <c r="K88" s="41"/>
      <c r="L88" s="47"/>
      <c r="M88" s="41"/>
      <c r="N88" s="41"/>
      <c r="O88" s="41"/>
      <c r="P88" s="41"/>
      <c r="Q88" s="41"/>
      <c r="R88" s="1919"/>
    </row>
    <row r="89" spans="1:22">
      <c r="A89" s="2335" t="s">
        <v>6596</v>
      </c>
      <c r="B89" s="2324" t="s">
        <v>6597</v>
      </c>
      <c r="C89" s="1929"/>
      <c r="D89" s="1929"/>
      <c r="E89" s="42"/>
      <c r="F89" s="42"/>
      <c r="G89" s="41" t="s">
        <v>91</v>
      </c>
      <c r="H89" s="41" t="s">
        <v>92</v>
      </c>
      <c r="I89" s="41"/>
      <c r="J89" s="41" t="s">
        <v>6598</v>
      </c>
      <c r="K89" s="41"/>
      <c r="L89" s="47"/>
      <c r="M89" s="41"/>
      <c r="N89" s="41"/>
      <c r="O89" s="41"/>
      <c r="P89" s="41"/>
      <c r="Q89" s="41"/>
      <c r="R89" s="1919"/>
    </row>
    <row r="90" spans="1:22">
      <c r="A90" s="2340" t="s">
        <v>6599</v>
      </c>
      <c r="B90" s="2324" t="s">
        <v>6600</v>
      </c>
      <c r="C90" s="1929"/>
      <c r="D90" s="1929"/>
      <c r="E90" s="42"/>
      <c r="F90" s="42" t="s">
        <v>6589</v>
      </c>
      <c r="G90" s="41" t="s">
        <v>91</v>
      </c>
      <c r="H90" s="41" t="s">
        <v>92</v>
      </c>
      <c r="I90" s="41"/>
      <c r="J90" s="41" t="s">
        <v>6598</v>
      </c>
      <c r="K90" s="41"/>
      <c r="L90" s="47"/>
      <c r="M90" s="41"/>
      <c r="N90" s="41"/>
      <c r="O90" s="41"/>
      <c r="P90" s="41"/>
      <c r="Q90" s="41"/>
      <c r="R90" s="1919"/>
    </row>
    <row r="91" spans="1:22" ht="15" customHeight="1">
      <c r="A91" s="2340" t="s">
        <v>6601</v>
      </c>
      <c r="B91" s="2324" t="s">
        <v>6602</v>
      </c>
      <c r="C91" s="1929"/>
      <c r="D91" s="1929"/>
      <c r="E91" s="42"/>
      <c r="F91" s="42" t="s">
        <v>6592</v>
      </c>
      <c r="G91" s="41" t="s">
        <v>91</v>
      </c>
      <c r="H91" s="41" t="s">
        <v>92</v>
      </c>
      <c r="I91" s="41"/>
      <c r="J91" s="41" t="s">
        <v>6598</v>
      </c>
      <c r="K91" s="41"/>
      <c r="L91" s="47"/>
      <c r="M91" s="41"/>
      <c r="N91" s="41"/>
      <c r="O91" s="41"/>
      <c r="P91" s="41"/>
      <c r="Q91" s="41"/>
      <c r="R91" s="1919"/>
    </row>
    <row r="92" spans="1:22">
      <c r="A92" s="2340" t="s">
        <v>6603</v>
      </c>
      <c r="B92" s="2324" t="s">
        <v>6604</v>
      </c>
      <c r="C92" s="1929"/>
      <c r="D92" s="1929"/>
      <c r="E92" s="42"/>
      <c r="F92" s="42" t="s">
        <v>6595</v>
      </c>
      <c r="G92" s="41" t="s">
        <v>91</v>
      </c>
      <c r="H92" s="41" t="s">
        <v>92</v>
      </c>
      <c r="I92" s="41"/>
      <c r="J92" s="41" t="s">
        <v>6598</v>
      </c>
      <c r="K92" s="41"/>
      <c r="L92" s="47"/>
      <c r="M92" s="41"/>
      <c r="N92" s="41"/>
      <c r="O92" s="41"/>
      <c r="P92" s="41"/>
      <c r="Q92" s="41"/>
      <c r="R92" s="1919"/>
    </row>
    <row r="93" spans="1:22">
      <c r="A93" s="2335" t="s">
        <v>6605</v>
      </c>
      <c r="B93" s="2324" t="s">
        <v>6606</v>
      </c>
      <c r="C93" s="1929"/>
      <c r="D93" s="1929"/>
      <c r="E93" s="42"/>
      <c r="F93" s="35"/>
      <c r="G93" s="41" t="s">
        <v>91</v>
      </c>
      <c r="H93" s="41" t="s">
        <v>92</v>
      </c>
      <c r="I93" s="41"/>
      <c r="J93" s="41" t="s">
        <v>6607</v>
      </c>
      <c r="K93" s="41"/>
      <c r="L93" s="47"/>
      <c r="M93" s="41"/>
      <c r="N93" s="41"/>
      <c r="O93" s="41"/>
      <c r="P93" s="41"/>
      <c r="Q93" s="41"/>
      <c r="R93" s="1919"/>
    </row>
    <row r="94" spans="1:22">
      <c r="A94" s="1938" t="s">
        <v>2199</v>
      </c>
      <c r="B94" s="2324" t="s">
        <v>888</v>
      </c>
      <c r="C94" s="2325"/>
      <c r="D94" s="1929"/>
      <c r="E94" s="42"/>
      <c r="F94" s="35"/>
      <c r="G94" s="41" t="s">
        <v>91</v>
      </c>
      <c r="H94" s="41" t="s">
        <v>92</v>
      </c>
      <c r="I94" s="41"/>
      <c r="J94" s="41" t="s">
        <v>2200</v>
      </c>
      <c r="K94" s="41"/>
      <c r="L94" s="41"/>
      <c r="M94" s="41"/>
      <c r="N94" s="41"/>
      <c r="O94" s="41"/>
      <c r="P94" s="41"/>
      <c r="Q94" s="41"/>
      <c r="R94" s="1919"/>
    </row>
    <row r="95" spans="1:22">
      <c r="A95" s="1938" t="s">
        <v>2201</v>
      </c>
      <c r="B95" s="2324" t="s">
        <v>889</v>
      </c>
      <c r="C95" s="2325"/>
      <c r="D95" s="1929"/>
      <c r="E95" s="42"/>
      <c r="F95" s="35"/>
      <c r="G95" s="41" t="s">
        <v>91</v>
      </c>
      <c r="H95" s="41" t="s">
        <v>92</v>
      </c>
      <c r="I95" s="41"/>
      <c r="J95" s="41" t="s">
        <v>2202</v>
      </c>
      <c r="K95" s="41" t="s">
        <v>93</v>
      </c>
      <c r="L95" s="41"/>
      <c r="M95" s="41"/>
      <c r="N95" s="41"/>
      <c r="O95" s="41"/>
      <c r="P95" s="41"/>
      <c r="Q95" s="41"/>
      <c r="R95" s="42"/>
      <c r="S95" s="35"/>
      <c r="U95" s="35"/>
      <c r="V95" s="35"/>
    </row>
    <row r="96" spans="1:22">
      <c r="A96" s="1938" t="s">
        <v>2203</v>
      </c>
      <c r="B96" s="2324" t="s">
        <v>890</v>
      </c>
      <c r="C96" s="2325"/>
      <c r="D96" s="1929"/>
      <c r="E96" s="42"/>
      <c r="F96" s="35"/>
      <c r="G96" s="41" t="s">
        <v>91</v>
      </c>
      <c r="H96" s="41" t="s">
        <v>92</v>
      </c>
      <c r="I96" s="41"/>
      <c r="J96" s="41" t="s">
        <v>2204</v>
      </c>
      <c r="K96" s="41"/>
      <c r="L96" s="41"/>
      <c r="M96" s="41"/>
      <c r="N96" s="41"/>
      <c r="O96" s="41"/>
      <c r="P96" s="41"/>
      <c r="Q96" s="41"/>
      <c r="R96" s="42"/>
      <c r="S96" s="35"/>
      <c r="U96" s="35"/>
      <c r="V96" s="35"/>
    </row>
    <row r="97" spans="1:22" s="427" customFormat="1">
      <c r="A97" s="1938" t="s">
        <v>1367</v>
      </c>
      <c r="B97" s="2324" t="s">
        <v>891</v>
      </c>
      <c r="C97" s="2325"/>
      <c r="D97" s="1929"/>
      <c r="E97" s="42"/>
      <c r="F97" s="35"/>
      <c r="G97" s="41" t="s">
        <v>91</v>
      </c>
      <c r="H97" s="41" t="s">
        <v>92</v>
      </c>
      <c r="I97" s="41"/>
      <c r="J97" s="41" t="s">
        <v>2205</v>
      </c>
      <c r="K97" s="41"/>
      <c r="L97" s="41"/>
      <c r="M97" s="41"/>
      <c r="N97" s="41"/>
      <c r="O97" s="41"/>
      <c r="P97" s="41"/>
      <c r="Q97" s="41"/>
      <c r="R97" s="42"/>
      <c r="S97" s="35"/>
      <c r="U97" s="35"/>
      <c r="V97" s="35"/>
    </row>
    <row r="98" spans="1:22">
      <c r="A98" s="2330" t="s">
        <v>2206</v>
      </c>
      <c r="B98" s="2324" t="s">
        <v>892</v>
      </c>
      <c r="C98" s="2325"/>
      <c r="D98" s="1929"/>
      <c r="E98" s="42"/>
      <c r="F98" s="35"/>
      <c r="G98" s="41" t="s">
        <v>91</v>
      </c>
      <c r="H98" s="41" t="s">
        <v>92</v>
      </c>
      <c r="I98" s="41" t="s">
        <v>2207</v>
      </c>
      <c r="J98" s="41" t="s">
        <v>2205</v>
      </c>
      <c r="K98" s="41"/>
      <c r="L98" s="47"/>
      <c r="M98" s="41"/>
      <c r="N98" s="41"/>
      <c r="O98" s="41"/>
      <c r="P98" s="41"/>
      <c r="Q98" s="41"/>
      <c r="R98" s="42"/>
      <c r="S98" s="35"/>
      <c r="V98" s="35"/>
    </row>
    <row r="99" spans="1:22">
      <c r="A99" s="2330" t="s">
        <v>2208</v>
      </c>
      <c r="B99" s="2324" t="s">
        <v>893</v>
      </c>
      <c r="C99" s="2325"/>
      <c r="D99" s="1929"/>
      <c r="E99" s="42"/>
      <c r="F99" s="35"/>
      <c r="G99" s="41" t="s">
        <v>91</v>
      </c>
      <c r="H99" s="41" t="s">
        <v>92</v>
      </c>
      <c r="I99" s="41" t="s">
        <v>1340</v>
      </c>
      <c r="J99" s="41" t="s">
        <v>2205</v>
      </c>
      <c r="K99" s="41"/>
      <c r="L99" s="47"/>
      <c r="M99" s="41"/>
      <c r="N99" s="41"/>
      <c r="O99" s="41"/>
      <c r="P99" s="41"/>
      <c r="Q99" s="41"/>
      <c r="R99" s="42"/>
      <c r="S99" s="35"/>
      <c r="V99" s="35"/>
    </row>
    <row r="100" spans="1:22">
      <c r="A100" s="1938" t="s">
        <v>2209</v>
      </c>
      <c r="B100" s="2324" t="s">
        <v>894</v>
      </c>
      <c r="C100" s="2325"/>
      <c r="D100" s="1929"/>
      <c r="E100" s="42"/>
      <c r="F100" s="35"/>
      <c r="G100" s="41" t="s">
        <v>91</v>
      </c>
      <c r="H100" s="41" t="s">
        <v>92</v>
      </c>
      <c r="I100" s="41"/>
      <c r="J100" s="41" t="s">
        <v>2210</v>
      </c>
      <c r="K100" s="41"/>
      <c r="L100" s="41"/>
      <c r="M100" s="41"/>
      <c r="N100" s="41"/>
      <c r="O100" s="41"/>
      <c r="P100" s="41"/>
      <c r="Q100" s="41"/>
      <c r="R100" s="42"/>
      <c r="S100" s="35"/>
      <c r="U100" s="35"/>
      <c r="V100" s="35"/>
    </row>
    <row r="101" spans="1:22">
      <c r="A101" s="2337" t="s">
        <v>2211</v>
      </c>
      <c r="B101" s="2338" t="s">
        <v>896</v>
      </c>
      <c r="C101" s="2325"/>
      <c r="D101" s="1929"/>
      <c r="E101" s="42"/>
      <c r="F101" s="35"/>
      <c r="G101" s="41" t="s">
        <v>91</v>
      </c>
      <c r="H101" s="41" t="s">
        <v>92</v>
      </c>
      <c r="I101" s="41"/>
      <c r="J101" s="41"/>
      <c r="K101" s="41"/>
      <c r="L101" s="41"/>
      <c r="M101" s="41"/>
      <c r="N101" s="41"/>
      <c r="O101" s="41"/>
      <c r="P101" s="41"/>
      <c r="Q101" s="41"/>
      <c r="R101" s="42"/>
      <c r="S101" s="35"/>
      <c r="U101" s="35"/>
      <c r="V101" s="35"/>
    </row>
    <row r="102" spans="1:22">
      <c r="A102" s="2342" t="s">
        <v>1404</v>
      </c>
      <c r="B102" s="2338" t="s">
        <v>905</v>
      </c>
      <c r="C102" s="2325"/>
      <c r="D102" s="2325"/>
      <c r="E102" s="42"/>
      <c r="F102" s="35"/>
      <c r="G102" s="41" t="s">
        <v>91</v>
      </c>
      <c r="H102" s="41" t="s">
        <v>1405</v>
      </c>
      <c r="I102" s="41"/>
      <c r="J102" s="41"/>
      <c r="K102" s="41"/>
      <c r="L102" s="41"/>
      <c r="M102" s="41"/>
      <c r="N102" s="41"/>
      <c r="O102" s="41"/>
      <c r="P102" s="41"/>
      <c r="Q102" s="41"/>
      <c r="R102" s="1919"/>
    </row>
    <row r="103" spans="1:22">
      <c r="A103" s="35"/>
      <c r="B103" s="35"/>
      <c r="C103" s="35" t="s">
        <v>90</v>
      </c>
      <c r="D103" s="35" t="s">
        <v>6608</v>
      </c>
      <c r="F103" s="35"/>
      <c r="G103" s="35"/>
      <c r="I103" s="266"/>
      <c r="J103" s="266"/>
    </row>
    <row r="104" spans="1:22">
      <c r="A104" s="266"/>
      <c r="B104" s="266"/>
      <c r="C104" s="266"/>
      <c r="D104" s="266"/>
      <c r="I104" s="266"/>
      <c r="J104" s="266"/>
    </row>
    <row r="106" spans="1:22">
      <c r="B106" s="427"/>
    </row>
    <row r="107" spans="1:22">
      <c r="B107" s="427"/>
    </row>
    <row r="108" spans="1:22">
      <c r="B108" s="427"/>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3EB15-1D15-4C97-86E6-C68B2778E7A0}">
  <dimension ref="A1:S103"/>
  <sheetViews>
    <sheetView showGridLines="0" zoomScale="80" zoomScaleNormal="80" workbookViewId="0"/>
  </sheetViews>
  <sheetFormatPr defaultColWidth="11.44140625" defaultRowHeight="14.4"/>
  <cols>
    <col min="1" max="1" width="93.44140625" style="1647" bestFit="1" customWidth="1"/>
    <col min="2" max="2" width="7.44140625" style="1647" bestFit="1" customWidth="1"/>
    <col min="3" max="5" width="21" style="1647" customWidth="1"/>
    <col min="6" max="6" width="112" style="1647" customWidth="1"/>
    <col min="7" max="7" width="24.6640625" style="1647" bestFit="1" customWidth="1"/>
    <col min="8" max="8" width="16.5546875" style="1647" bestFit="1" customWidth="1"/>
    <col min="9" max="9" width="33.6640625" style="1647" bestFit="1" customWidth="1"/>
    <col min="10" max="10" width="11.44140625" style="1647" customWidth="1"/>
    <col min="11" max="11" width="127.5546875" style="1647" customWidth="1"/>
    <col min="12" max="12" width="93.6640625" style="1647" bestFit="1" customWidth="1"/>
    <col min="13" max="13" width="9.6640625" style="1647" bestFit="1" customWidth="1"/>
    <col min="14" max="15" width="11.44140625" style="1647" customWidth="1"/>
    <col min="16" max="16384" width="11.44140625" style="1647"/>
  </cols>
  <sheetData>
    <row r="1" spans="1:18">
      <c r="A1" s="1" t="s">
        <v>6612</v>
      </c>
      <c r="B1" s="1"/>
    </row>
    <row r="2" spans="1:18">
      <c r="A2" s="165" t="s">
        <v>6613</v>
      </c>
      <c r="B2" s="1"/>
    </row>
    <row r="3" spans="1:18">
      <c r="A3" s="165"/>
      <c r="B3" s="1"/>
    </row>
    <row r="4" spans="1:18">
      <c r="A4" s="1" t="s">
        <v>6614</v>
      </c>
      <c r="B4" s="1"/>
    </row>
    <row r="5" spans="1:18">
      <c r="B5" s="1"/>
    </row>
    <row r="6" spans="1:18">
      <c r="A6" s="165" t="s">
        <v>1477</v>
      </c>
      <c r="B6" s="165"/>
      <c r="C6" s="55"/>
      <c r="D6" s="55"/>
      <c r="E6" s="55"/>
      <c r="F6" s="55"/>
      <c r="G6" s="55"/>
      <c r="H6" s="266"/>
    </row>
    <row r="7" spans="1:18">
      <c r="A7" s="165"/>
      <c r="B7" s="165"/>
      <c r="C7" s="55"/>
      <c r="D7" s="55"/>
      <c r="E7" s="55"/>
      <c r="F7" s="55"/>
      <c r="G7" s="55"/>
      <c r="H7" s="266"/>
    </row>
    <row r="8" spans="1:18" ht="28.8">
      <c r="A8" s="53"/>
      <c r="B8" s="53"/>
      <c r="C8" s="2322" t="s">
        <v>2093</v>
      </c>
      <c r="D8" s="1911" t="s">
        <v>2216</v>
      </c>
      <c r="E8" s="1932" t="s">
        <v>6585</v>
      </c>
    </row>
    <row r="9" spans="1:18">
      <c r="A9" s="53"/>
      <c r="B9" s="53"/>
      <c r="C9" s="2322" t="s">
        <v>13</v>
      </c>
      <c r="D9" s="1911" t="s">
        <v>89</v>
      </c>
      <c r="E9" s="2344" t="s">
        <v>6586</v>
      </c>
    </row>
    <row r="10" spans="1:18">
      <c r="A10" s="2323" t="s">
        <v>106</v>
      </c>
      <c r="B10" s="2324"/>
      <c r="C10" s="38"/>
      <c r="D10" s="38"/>
      <c r="E10" s="38"/>
      <c r="F10" s="412"/>
      <c r="I10" s="47"/>
    </row>
    <row r="11" spans="1:18">
      <c r="A11" s="1938" t="s">
        <v>2095</v>
      </c>
      <c r="B11" s="2324" t="s">
        <v>12</v>
      </c>
      <c r="C11" s="38"/>
      <c r="D11" s="2325"/>
      <c r="E11" s="38"/>
      <c r="F11" s="42"/>
      <c r="G11" s="35"/>
      <c r="H11" s="41" t="s">
        <v>91</v>
      </c>
      <c r="I11" s="41" t="s">
        <v>100</v>
      </c>
      <c r="J11" s="41"/>
      <c r="K11" s="41" t="s">
        <v>2096</v>
      </c>
      <c r="L11" s="41" t="s">
        <v>340</v>
      </c>
      <c r="M11" s="41"/>
      <c r="N11" s="41"/>
      <c r="O11" s="41"/>
      <c r="P11" s="41"/>
      <c r="Q11" s="47"/>
      <c r="R11" s="47"/>
    </row>
    <row r="12" spans="1:18">
      <c r="A12" s="1938" t="s">
        <v>2097</v>
      </c>
      <c r="B12" s="2324" t="s">
        <v>72</v>
      </c>
      <c r="C12" s="38"/>
      <c r="D12" s="2325"/>
      <c r="E12" s="38"/>
      <c r="F12" s="42"/>
      <c r="G12" s="35"/>
      <c r="H12" s="41" t="s">
        <v>91</v>
      </c>
      <c r="I12" s="41" t="s">
        <v>100</v>
      </c>
      <c r="J12" s="41"/>
      <c r="K12" s="41" t="s">
        <v>2098</v>
      </c>
      <c r="L12" s="41" t="s">
        <v>340</v>
      </c>
      <c r="M12" s="41"/>
      <c r="N12" s="41"/>
      <c r="O12" s="41"/>
      <c r="P12" s="41"/>
      <c r="Q12" s="47"/>
      <c r="R12" s="47"/>
    </row>
    <row r="13" spans="1:18">
      <c r="A13" s="1938" t="s">
        <v>2099</v>
      </c>
      <c r="B13" s="2324" t="s">
        <v>11</v>
      </c>
      <c r="C13" s="2326"/>
      <c r="D13" s="2325"/>
      <c r="E13" s="2327"/>
      <c r="F13" s="42"/>
      <c r="G13" s="35"/>
      <c r="H13" s="41" t="s">
        <v>91</v>
      </c>
      <c r="I13" s="41" t="s">
        <v>100</v>
      </c>
      <c r="J13" s="41"/>
      <c r="K13" s="41" t="s">
        <v>2100</v>
      </c>
      <c r="L13" s="41" t="s">
        <v>340</v>
      </c>
      <c r="M13" s="41"/>
      <c r="N13" s="41"/>
      <c r="O13" s="41"/>
      <c r="P13" s="41"/>
      <c r="Q13" s="47"/>
      <c r="R13" s="47"/>
    </row>
    <row r="14" spans="1:18">
      <c r="A14" s="1938" t="s">
        <v>2101</v>
      </c>
      <c r="B14" s="2324" t="s">
        <v>71</v>
      </c>
      <c r="C14" s="2326"/>
      <c r="D14" s="2327"/>
      <c r="E14" s="2327"/>
      <c r="F14" s="42"/>
      <c r="G14" s="35"/>
      <c r="H14" s="41" t="s">
        <v>91</v>
      </c>
      <c r="I14" s="41" t="s">
        <v>100</v>
      </c>
      <c r="J14" s="41"/>
      <c r="K14" s="41" t="s">
        <v>778</v>
      </c>
      <c r="L14" s="41" t="s">
        <v>340</v>
      </c>
      <c r="M14" s="41"/>
      <c r="N14" s="41"/>
      <c r="O14" s="41"/>
      <c r="P14" s="41"/>
      <c r="Q14" s="47"/>
      <c r="R14" s="47"/>
    </row>
    <row r="15" spans="1:18">
      <c r="A15" s="1938" t="s">
        <v>2102</v>
      </c>
      <c r="B15" s="2324" t="s">
        <v>70</v>
      </c>
      <c r="C15" s="2326"/>
      <c r="D15" s="2325"/>
      <c r="E15" s="2327"/>
      <c r="F15" s="42"/>
      <c r="G15" s="35"/>
      <c r="H15" s="41" t="s">
        <v>91</v>
      </c>
      <c r="I15" s="41" t="s">
        <v>100</v>
      </c>
      <c r="J15" s="41"/>
      <c r="K15" s="41" t="s">
        <v>2103</v>
      </c>
      <c r="L15" s="41" t="s">
        <v>340</v>
      </c>
      <c r="M15" s="41"/>
      <c r="N15" s="41"/>
      <c r="O15" s="41"/>
      <c r="P15" s="41"/>
      <c r="Q15" s="47"/>
      <c r="R15" s="47"/>
    </row>
    <row r="16" spans="1:18">
      <c r="A16" s="1938" t="s">
        <v>2104</v>
      </c>
      <c r="B16" s="2324" t="s">
        <v>69</v>
      </c>
      <c r="C16" s="2326"/>
      <c r="D16" s="2328"/>
      <c r="E16" s="2327"/>
      <c r="F16" s="42"/>
      <c r="G16" s="35"/>
      <c r="H16" s="41" t="s">
        <v>91</v>
      </c>
      <c r="I16" s="41" t="s">
        <v>100</v>
      </c>
      <c r="J16" s="41"/>
      <c r="K16" s="41" t="s">
        <v>2105</v>
      </c>
      <c r="L16" s="41" t="s">
        <v>2106</v>
      </c>
      <c r="M16" s="41"/>
      <c r="N16" s="41"/>
      <c r="O16" s="41"/>
      <c r="P16" s="41"/>
      <c r="Q16" s="47"/>
      <c r="R16" s="47"/>
    </row>
    <row r="17" spans="1:18" s="35" customFormat="1">
      <c r="A17" s="2329" t="s">
        <v>2107</v>
      </c>
      <c r="B17" s="2324" t="s">
        <v>68</v>
      </c>
      <c r="C17" s="2326"/>
      <c r="D17" s="2325"/>
      <c r="E17" s="2327"/>
      <c r="F17" s="42" t="s">
        <v>104</v>
      </c>
      <c r="H17" s="41" t="s">
        <v>91</v>
      </c>
      <c r="I17" s="41" t="s">
        <v>100</v>
      </c>
      <c r="J17" s="41"/>
      <c r="K17" s="41" t="s">
        <v>2108</v>
      </c>
      <c r="L17" s="41" t="s">
        <v>1292</v>
      </c>
      <c r="M17" s="41"/>
      <c r="N17" s="41"/>
      <c r="O17" s="41"/>
      <c r="P17" s="41"/>
      <c r="Q17" s="47"/>
      <c r="R17" s="47"/>
    </row>
    <row r="18" spans="1:18">
      <c r="A18" s="2330" t="s">
        <v>2109</v>
      </c>
      <c r="B18" s="2324" t="s">
        <v>67</v>
      </c>
      <c r="C18" s="2326"/>
      <c r="D18" s="2328"/>
      <c r="E18" s="2327"/>
      <c r="F18" s="42" t="s">
        <v>104</v>
      </c>
      <c r="G18" s="35"/>
      <c r="H18" s="41" t="s">
        <v>91</v>
      </c>
      <c r="I18" s="41" t="s">
        <v>100</v>
      </c>
      <c r="J18" s="41"/>
      <c r="K18" s="41" t="s">
        <v>2105</v>
      </c>
      <c r="L18" s="41" t="s">
        <v>1292</v>
      </c>
      <c r="M18" s="41"/>
      <c r="N18" s="41"/>
      <c r="O18" s="41"/>
      <c r="P18" s="41"/>
      <c r="Q18" s="47"/>
      <c r="R18" s="47"/>
    </row>
    <row r="19" spans="1:18">
      <c r="A19" s="2330" t="s">
        <v>2110</v>
      </c>
      <c r="B19" s="2324" t="s">
        <v>66</v>
      </c>
      <c r="C19" s="2326"/>
      <c r="D19" s="2325"/>
      <c r="E19" s="2327"/>
      <c r="F19" s="42" t="s">
        <v>104</v>
      </c>
      <c r="G19" s="35"/>
      <c r="H19" s="41" t="s">
        <v>91</v>
      </c>
      <c r="I19" s="41" t="s">
        <v>100</v>
      </c>
      <c r="J19" s="41"/>
      <c r="K19" s="41" t="s">
        <v>2111</v>
      </c>
      <c r="L19" s="41" t="s">
        <v>1292</v>
      </c>
      <c r="M19" s="41"/>
      <c r="N19" s="41"/>
      <c r="O19" s="41"/>
      <c r="P19" s="41"/>
      <c r="Q19" s="47"/>
      <c r="R19" s="47"/>
    </row>
    <row r="20" spans="1:18" ht="15" thickBot="1">
      <c r="A20" s="2330" t="s">
        <v>2112</v>
      </c>
      <c r="B20" s="2324" t="s">
        <v>10</v>
      </c>
      <c r="C20" s="2326"/>
      <c r="D20" s="420"/>
      <c r="E20" s="2327"/>
      <c r="F20" s="42" t="s">
        <v>104</v>
      </c>
      <c r="G20" s="35"/>
      <c r="H20" s="41" t="s">
        <v>91</v>
      </c>
      <c r="I20" s="41" t="s">
        <v>100</v>
      </c>
      <c r="J20" s="41"/>
      <c r="K20" s="41" t="s">
        <v>2113</v>
      </c>
      <c r="L20" s="41" t="s">
        <v>1292</v>
      </c>
      <c r="M20" s="316"/>
      <c r="N20" s="41"/>
      <c r="O20" s="41"/>
      <c r="P20" s="41"/>
      <c r="Q20" s="47"/>
      <c r="R20" s="47"/>
    </row>
    <row r="21" spans="1:18">
      <c r="A21" s="2331" t="s">
        <v>2114</v>
      </c>
      <c r="B21" s="2324" t="s">
        <v>9</v>
      </c>
      <c r="C21" s="2326"/>
      <c r="D21" s="422"/>
      <c r="E21" s="2327"/>
      <c r="F21" s="42" t="s">
        <v>104</v>
      </c>
      <c r="G21" s="35"/>
      <c r="H21" s="41" t="s">
        <v>91</v>
      </c>
      <c r="I21" s="41" t="s">
        <v>100</v>
      </c>
      <c r="J21" s="41"/>
      <c r="K21" s="41" t="s">
        <v>2115</v>
      </c>
      <c r="L21" s="41" t="s">
        <v>1292</v>
      </c>
      <c r="M21" s="316"/>
      <c r="N21" s="41"/>
      <c r="O21" s="41"/>
      <c r="P21" s="41"/>
      <c r="Q21" s="47"/>
      <c r="R21" s="47"/>
    </row>
    <row r="22" spans="1:18" ht="15" thickBot="1">
      <c r="A22" s="2331" t="s">
        <v>2116</v>
      </c>
      <c r="B22" s="2324" t="s">
        <v>65</v>
      </c>
      <c r="C22" s="2326"/>
      <c r="D22" s="423"/>
      <c r="E22" s="2327"/>
      <c r="F22" s="42" t="s">
        <v>104</v>
      </c>
      <c r="G22" s="35"/>
      <c r="H22" s="41" t="s">
        <v>91</v>
      </c>
      <c r="I22" s="41" t="s">
        <v>100</v>
      </c>
      <c r="J22" s="41"/>
      <c r="K22" s="41" t="s">
        <v>2117</v>
      </c>
      <c r="L22" s="41" t="s">
        <v>1292</v>
      </c>
      <c r="M22" s="316"/>
      <c r="N22" s="41"/>
      <c r="O22" s="41"/>
      <c r="P22" s="41"/>
      <c r="Q22" s="47"/>
      <c r="R22" s="47"/>
    </row>
    <row r="23" spans="1:18" ht="15" thickBot="1">
      <c r="A23" s="2330" t="s">
        <v>2118</v>
      </c>
      <c r="B23" s="2324" t="s">
        <v>8</v>
      </c>
      <c r="C23" s="2326"/>
      <c r="D23" s="424"/>
      <c r="E23" s="2327"/>
      <c r="F23" s="42" t="s">
        <v>104</v>
      </c>
      <c r="G23" s="35"/>
      <c r="H23" s="41" t="s">
        <v>91</v>
      </c>
      <c r="I23" s="41" t="s">
        <v>100</v>
      </c>
      <c r="J23" s="41"/>
      <c r="K23" s="41" t="s">
        <v>2119</v>
      </c>
      <c r="L23" s="41" t="s">
        <v>1292</v>
      </c>
      <c r="M23" s="316"/>
      <c r="N23" s="41"/>
      <c r="O23" s="41"/>
      <c r="P23" s="41"/>
      <c r="Q23" s="47"/>
      <c r="R23" s="47"/>
    </row>
    <row r="24" spans="1:18">
      <c r="A24" s="2331" t="s">
        <v>2120</v>
      </c>
      <c r="B24" s="2324" t="s">
        <v>7</v>
      </c>
      <c r="C24" s="2326"/>
      <c r="D24" s="422"/>
      <c r="E24" s="2327"/>
      <c r="F24" s="42" t="s">
        <v>104</v>
      </c>
      <c r="G24" s="35"/>
      <c r="H24" s="41" t="s">
        <v>91</v>
      </c>
      <c r="I24" s="41" t="s">
        <v>100</v>
      </c>
      <c r="J24" s="41"/>
      <c r="K24" s="41" t="s">
        <v>2121</v>
      </c>
      <c r="L24" s="41" t="s">
        <v>1292</v>
      </c>
      <c r="M24" s="316"/>
      <c r="N24" s="41"/>
      <c r="O24" s="41"/>
      <c r="P24" s="41"/>
      <c r="Q24" s="47"/>
      <c r="R24" s="47"/>
    </row>
    <row r="25" spans="1:18">
      <c r="A25" s="2331" t="s">
        <v>2122</v>
      </c>
      <c r="B25" s="2324" t="s">
        <v>64</v>
      </c>
      <c r="C25" s="2326"/>
      <c r="D25" s="425"/>
      <c r="E25" s="2327"/>
      <c r="F25" s="42" t="s">
        <v>104</v>
      </c>
      <c r="G25" s="35"/>
      <c r="H25" s="41" t="s">
        <v>91</v>
      </c>
      <c r="I25" s="41" t="s">
        <v>100</v>
      </c>
      <c r="J25" s="41"/>
      <c r="K25" s="41" t="s">
        <v>2123</v>
      </c>
      <c r="L25" s="41" t="s">
        <v>1292</v>
      </c>
      <c r="M25" s="316"/>
      <c r="N25" s="41"/>
      <c r="O25" s="41"/>
      <c r="P25" s="41"/>
      <c r="Q25" s="47"/>
      <c r="R25" s="47"/>
    </row>
    <row r="26" spans="1:18">
      <c r="A26" s="2331" t="s">
        <v>2124</v>
      </c>
      <c r="B26" s="2324" t="s">
        <v>6</v>
      </c>
      <c r="C26" s="2326"/>
      <c r="D26" s="425"/>
      <c r="E26" s="2327"/>
      <c r="F26" s="42" t="s">
        <v>104</v>
      </c>
      <c r="G26" s="35"/>
      <c r="H26" s="41" t="s">
        <v>91</v>
      </c>
      <c r="I26" s="41" t="s">
        <v>100</v>
      </c>
      <c r="J26" s="41"/>
      <c r="K26" s="41" t="s">
        <v>2125</v>
      </c>
      <c r="L26" s="41" t="s">
        <v>1292</v>
      </c>
      <c r="M26" s="316"/>
      <c r="N26" s="41"/>
      <c r="O26" s="41"/>
      <c r="P26" s="41"/>
      <c r="Q26" s="47"/>
      <c r="R26" s="47"/>
    </row>
    <row r="27" spans="1:18" ht="15" thickBot="1">
      <c r="A27" s="2331" t="s">
        <v>2126</v>
      </c>
      <c r="B27" s="2324" t="s">
        <v>5</v>
      </c>
      <c r="C27" s="2326"/>
      <c r="D27" s="423"/>
      <c r="E27" s="2327"/>
      <c r="F27" s="42" t="s">
        <v>104</v>
      </c>
      <c r="G27" s="35"/>
      <c r="H27" s="41" t="s">
        <v>91</v>
      </c>
      <c r="I27" s="41" t="s">
        <v>100</v>
      </c>
      <c r="J27" s="41"/>
      <c r="K27" s="41" t="s">
        <v>2127</v>
      </c>
      <c r="L27" s="41" t="s">
        <v>1292</v>
      </c>
      <c r="M27" s="316"/>
      <c r="N27" s="41"/>
      <c r="O27" s="41"/>
      <c r="P27" s="41"/>
      <c r="Q27" s="47"/>
      <c r="R27" s="47"/>
    </row>
    <row r="28" spans="1:18">
      <c r="A28" s="2330" t="s">
        <v>2128</v>
      </c>
      <c r="B28" s="2324" t="s">
        <v>63</v>
      </c>
      <c r="C28" s="2332"/>
      <c r="D28" s="2327"/>
      <c r="E28" s="2327"/>
      <c r="F28" s="42" t="s">
        <v>104</v>
      </c>
      <c r="G28" s="35"/>
      <c r="H28" s="41" t="s">
        <v>91</v>
      </c>
      <c r="I28" s="41" t="s">
        <v>100</v>
      </c>
      <c r="J28" s="41"/>
      <c r="K28" s="41" t="s">
        <v>1291</v>
      </c>
      <c r="L28" s="41" t="s">
        <v>1292</v>
      </c>
      <c r="M28" s="316"/>
      <c r="N28" s="41"/>
      <c r="O28" s="41"/>
      <c r="P28" s="41"/>
      <c r="Q28" s="47"/>
      <c r="R28" s="47"/>
    </row>
    <row r="29" spans="1:18">
      <c r="A29" s="2330" t="s">
        <v>96</v>
      </c>
      <c r="B29" s="2324" t="s">
        <v>62</v>
      </c>
      <c r="C29" s="2326"/>
      <c r="D29" s="2325"/>
      <c r="E29" s="2327"/>
      <c r="F29" s="42" t="s">
        <v>104</v>
      </c>
      <c r="G29" s="35"/>
      <c r="H29" s="41" t="s">
        <v>91</v>
      </c>
      <c r="I29" s="41" t="s">
        <v>100</v>
      </c>
      <c r="J29" s="41"/>
      <c r="K29" s="41" t="s">
        <v>105</v>
      </c>
      <c r="L29" s="41" t="s">
        <v>1292</v>
      </c>
      <c r="M29" s="316"/>
      <c r="N29" s="41"/>
      <c r="O29" s="41"/>
      <c r="P29" s="41"/>
      <c r="Q29" s="47"/>
      <c r="R29" s="47"/>
    </row>
    <row r="30" spans="1:18">
      <c r="A30" s="2330" t="s">
        <v>2129</v>
      </c>
      <c r="B30" s="2324" t="s">
        <v>61</v>
      </c>
      <c r="C30" s="2326"/>
      <c r="D30" s="2325"/>
      <c r="E30" s="2327"/>
      <c r="F30" s="42" t="s">
        <v>104</v>
      </c>
      <c r="G30" s="35"/>
      <c r="H30" s="41" t="s">
        <v>91</v>
      </c>
      <c r="I30" s="41" t="s">
        <v>100</v>
      </c>
      <c r="J30" s="41"/>
      <c r="K30" s="41" t="s">
        <v>2130</v>
      </c>
      <c r="L30" s="41" t="s">
        <v>1292</v>
      </c>
      <c r="M30" s="316"/>
      <c r="N30" s="41"/>
      <c r="O30" s="41"/>
      <c r="P30" s="41"/>
      <c r="Q30" s="47"/>
      <c r="R30" s="47"/>
    </row>
    <row r="31" spans="1:18">
      <c r="A31" s="2330" t="s">
        <v>2131</v>
      </c>
      <c r="B31" s="2324" t="s">
        <v>4</v>
      </c>
      <c r="C31" s="2326"/>
      <c r="D31" s="2325"/>
      <c r="E31" s="2327"/>
      <c r="F31" s="42" t="s">
        <v>104</v>
      </c>
      <c r="G31" s="35"/>
      <c r="H31" s="41" t="s">
        <v>91</v>
      </c>
      <c r="I31" s="41" t="s">
        <v>100</v>
      </c>
      <c r="J31" s="41"/>
      <c r="K31" s="41" t="s">
        <v>2132</v>
      </c>
      <c r="L31" s="41" t="s">
        <v>1292</v>
      </c>
      <c r="M31" s="316"/>
      <c r="N31" s="41"/>
      <c r="O31" s="41"/>
      <c r="P31" s="41"/>
      <c r="Q31" s="47"/>
      <c r="R31" s="47"/>
    </row>
    <row r="32" spans="1:18">
      <c r="A32" s="1938" t="s">
        <v>2133</v>
      </c>
      <c r="B32" s="2324" t="s">
        <v>60</v>
      </c>
      <c r="C32" s="2326"/>
      <c r="D32" s="2325"/>
      <c r="E32" s="2327"/>
      <c r="F32" s="42" t="s">
        <v>1258</v>
      </c>
      <c r="G32" s="35"/>
      <c r="H32" s="41" t="s">
        <v>91</v>
      </c>
      <c r="I32" s="41" t="s">
        <v>100</v>
      </c>
      <c r="J32" s="41"/>
      <c r="K32" s="41" t="s">
        <v>2108</v>
      </c>
      <c r="L32" s="41" t="s">
        <v>1292</v>
      </c>
      <c r="M32" s="316"/>
      <c r="N32" s="41"/>
      <c r="O32" s="41"/>
      <c r="P32" s="41"/>
      <c r="Q32" s="47"/>
      <c r="R32" s="47"/>
    </row>
    <row r="33" spans="1:18" ht="15" thickBot="1">
      <c r="A33" s="1938" t="s">
        <v>2134</v>
      </c>
      <c r="B33" s="2324" t="s">
        <v>59</v>
      </c>
      <c r="C33" s="2326"/>
      <c r="D33" s="420"/>
      <c r="E33" s="2327"/>
      <c r="F33" s="42" t="s">
        <v>104</v>
      </c>
      <c r="G33" s="35"/>
      <c r="H33" s="41" t="s">
        <v>91</v>
      </c>
      <c r="I33" s="41" t="s">
        <v>100</v>
      </c>
      <c r="J33" s="41"/>
      <c r="K33" s="41" t="s">
        <v>2135</v>
      </c>
      <c r="L33" s="41" t="s">
        <v>340</v>
      </c>
      <c r="M33" s="316"/>
      <c r="N33" s="41"/>
      <c r="O33" s="41"/>
      <c r="P33" s="41"/>
      <c r="R33" s="47"/>
    </row>
    <row r="34" spans="1:18">
      <c r="A34" s="2330" t="s">
        <v>2136</v>
      </c>
      <c r="B34" s="2324" t="s">
        <v>58</v>
      </c>
      <c r="C34" s="2326"/>
      <c r="D34" s="422"/>
      <c r="E34" s="2327"/>
      <c r="F34" s="42" t="s">
        <v>104</v>
      </c>
      <c r="G34" s="35"/>
      <c r="H34" s="41" t="s">
        <v>91</v>
      </c>
      <c r="I34" s="41" t="s">
        <v>100</v>
      </c>
      <c r="J34" s="316"/>
      <c r="K34" s="41" t="s">
        <v>2137</v>
      </c>
      <c r="L34" s="41" t="s">
        <v>340</v>
      </c>
      <c r="M34" s="427"/>
      <c r="N34" s="41"/>
      <c r="O34" s="41"/>
      <c r="P34" s="41"/>
      <c r="Q34" s="47"/>
      <c r="R34" s="47"/>
    </row>
    <row r="35" spans="1:18">
      <c r="A35" s="2330" t="s">
        <v>2138</v>
      </c>
      <c r="B35" s="2324" t="s">
        <v>57</v>
      </c>
      <c r="C35" s="2326"/>
      <c r="D35" s="425"/>
      <c r="E35" s="2327"/>
      <c r="F35" s="42" t="s">
        <v>104</v>
      </c>
      <c r="G35" s="35"/>
      <c r="H35" s="41" t="s">
        <v>91</v>
      </c>
      <c r="I35" s="41" t="s">
        <v>100</v>
      </c>
      <c r="J35" s="316"/>
      <c r="K35" s="41" t="s">
        <v>2139</v>
      </c>
      <c r="L35" s="41" t="s">
        <v>340</v>
      </c>
      <c r="M35" s="316"/>
      <c r="N35" s="41"/>
      <c r="O35" s="41"/>
      <c r="P35" s="41"/>
      <c r="Q35" s="47"/>
      <c r="R35" s="47"/>
    </row>
    <row r="36" spans="1:18" ht="15" thickBot="1">
      <c r="A36" s="2330" t="s">
        <v>2140</v>
      </c>
      <c r="B36" s="2324" t="s">
        <v>56</v>
      </c>
      <c r="C36" s="2326"/>
      <c r="D36" s="423"/>
      <c r="E36" s="2327"/>
      <c r="F36" s="42" t="s">
        <v>104</v>
      </c>
      <c r="G36" s="35"/>
      <c r="H36" s="41" t="s">
        <v>91</v>
      </c>
      <c r="I36" s="41" t="s">
        <v>100</v>
      </c>
      <c r="J36" s="316"/>
      <c r="K36" s="41" t="s">
        <v>2141</v>
      </c>
      <c r="L36" s="41" t="s">
        <v>340</v>
      </c>
      <c r="M36" s="316"/>
      <c r="N36" s="41"/>
      <c r="O36" s="41"/>
      <c r="P36" s="41"/>
      <c r="Q36" s="47"/>
      <c r="R36" s="47"/>
    </row>
    <row r="37" spans="1:18">
      <c r="A37" s="2333" t="s">
        <v>2142</v>
      </c>
      <c r="B37" s="2324" t="s">
        <v>55</v>
      </c>
      <c r="C37" s="2326"/>
      <c r="D37" s="2327"/>
      <c r="E37" s="2327"/>
      <c r="F37" s="42"/>
      <c r="G37" s="35"/>
      <c r="H37" s="41" t="s">
        <v>91</v>
      </c>
      <c r="I37" s="41" t="s">
        <v>100</v>
      </c>
      <c r="J37" s="41"/>
      <c r="K37" s="41" t="s">
        <v>2143</v>
      </c>
      <c r="L37" s="41" t="s">
        <v>340</v>
      </c>
      <c r="M37" s="41" t="s">
        <v>93</v>
      </c>
      <c r="N37" s="47"/>
      <c r="O37" s="41"/>
      <c r="P37" s="41"/>
      <c r="Q37" s="47"/>
      <c r="R37" s="47"/>
    </row>
    <row r="38" spans="1:18" ht="15" thickBot="1">
      <c r="A38" s="2334" t="s">
        <v>2144</v>
      </c>
      <c r="B38" s="2324" t="s">
        <v>54</v>
      </c>
      <c r="C38" s="2326"/>
      <c r="D38" s="420"/>
      <c r="E38" s="38"/>
      <c r="F38" s="42" t="s">
        <v>2145</v>
      </c>
      <c r="G38" s="35"/>
      <c r="H38" s="41" t="s">
        <v>91</v>
      </c>
      <c r="I38" s="41" t="s">
        <v>100</v>
      </c>
      <c r="J38" s="41"/>
      <c r="K38" s="41" t="s">
        <v>2143</v>
      </c>
      <c r="L38" s="41" t="s">
        <v>340</v>
      </c>
      <c r="M38" s="41" t="s">
        <v>93</v>
      </c>
      <c r="N38" s="47"/>
      <c r="O38" s="41"/>
      <c r="P38" s="41"/>
      <c r="Q38" s="47"/>
      <c r="R38" s="47"/>
    </row>
    <row r="39" spans="1:18">
      <c r="A39" s="2331" t="s">
        <v>2146</v>
      </c>
      <c r="B39" s="2324" t="s">
        <v>3</v>
      </c>
      <c r="C39" s="2326"/>
      <c r="D39" s="422"/>
      <c r="E39" s="38"/>
      <c r="F39" s="42" t="s">
        <v>2147</v>
      </c>
      <c r="G39" s="35"/>
      <c r="H39" s="41" t="s">
        <v>91</v>
      </c>
      <c r="I39" s="41" t="s">
        <v>100</v>
      </c>
      <c r="J39" s="41"/>
      <c r="K39" s="41" t="s">
        <v>2143</v>
      </c>
      <c r="L39" s="41" t="s">
        <v>340</v>
      </c>
      <c r="M39" s="41" t="s">
        <v>93</v>
      </c>
      <c r="N39" s="47"/>
      <c r="O39" s="41"/>
      <c r="P39" s="41"/>
      <c r="Q39" s="47"/>
      <c r="R39" s="47"/>
    </row>
    <row r="40" spans="1:18" ht="15" thickBot="1">
      <c r="A40" s="2331" t="s">
        <v>2148</v>
      </c>
      <c r="B40" s="2324" t="s">
        <v>53</v>
      </c>
      <c r="C40" s="2326"/>
      <c r="D40" s="423"/>
      <c r="E40" s="38"/>
      <c r="F40" s="42" t="s">
        <v>2149</v>
      </c>
      <c r="G40" s="35"/>
      <c r="H40" s="41" t="s">
        <v>91</v>
      </c>
      <c r="I40" s="41" t="s">
        <v>100</v>
      </c>
      <c r="J40" s="41"/>
      <c r="K40" s="41" t="s">
        <v>2143</v>
      </c>
      <c r="L40" s="41" t="s">
        <v>340</v>
      </c>
      <c r="M40" s="41" t="s">
        <v>93</v>
      </c>
      <c r="N40" s="47"/>
      <c r="O40" s="41"/>
      <c r="P40" s="41"/>
      <c r="Q40" s="47"/>
      <c r="R40" s="47"/>
    </row>
    <row r="41" spans="1:18" s="2336" customFormat="1" ht="15" thickBot="1">
      <c r="A41" s="2335" t="s">
        <v>2150</v>
      </c>
      <c r="B41" s="2324" t="s">
        <v>52</v>
      </c>
      <c r="C41" s="2326"/>
      <c r="D41" s="424"/>
      <c r="E41" s="38"/>
      <c r="F41" s="42" t="s">
        <v>2151</v>
      </c>
      <c r="G41" s="35"/>
      <c r="H41" s="41" t="s">
        <v>91</v>
      </c>
      <c r="I41" s="41" t="s">
        <v>100</v>
      </c>
      <c r="J41" s="41"/>
      <c r="K41" s="41" t="s">
        <v>2143</v>
      </c>
      <c r="L41" s="41" t="s">
        <v>340</v>
      </c>
      <c r="M41" s="41" t="s">
        <v>93</v>
      </c>
      <c r="N41" s="431"/>
      <c r="O41" s="41"/>
      <c r="P41" s="41"/>
      <c r="Q41" s="431"/>
      <c r="R41" s="431"/>
    </row>
    <row r="42" spans="1:18">
      <c r="A42" s="2331" t="s">
        <v>2152</v>
      </c>
      <c r="B42" s="2324" t="s">
        <v>51</v>
      </c>
      <c r="C42" s="2326"/>
      <c r="D42" s="422"/>
      <c r="E42" s="38"/>
      <c r="F42" s="42" t="s">
        <v>1262</v>
      </c>
      <c r="G42" s="35"/>
      <c r="H42" s="41" t="s">
        <v>91</v>
      </c>
      <c r="I42" s="41" t="s">
        <v>100</v>
      </c>
      <c r="J42" s="41"/>
      <c r="K42" s="41" t="s">
        <v>2143</v>
      </c>
      <c r="L42" s="41" t="s">
        <v>340</v>
      </c>
      <c r="M42" s="41" t="s">
        <v>93</v>
      </c>
      <c r="N42" s="47"/>
      <c r="O42" s="41"/>
      <c r="P42" s="41"/>
      <c r="Q42" s="47"/>
      <c r="R42" s="47"/>
    </row>
    <row r="43" spans="1:18" ht="15" thickBot="1">
      <c r="A43" s="2331" t="s">
        <v>2153</v>
      </c>
      <c r="B43" s="2324" t="s">
        <v>50</v>
      </c>
      <c r="C43" s="2326"/>
      <c r="D43" s="423"/>
      <c r="E43" s="38"/>
      <c r="F43" s="42" t="s">
        <v>2154</v>
      </c>
      <c r="G43" s="35"/>
      <c r="H43" s="41" t="s">
        <v>91</v>
      </c>
      <c r="I43" s="41" t="s">
        <v>100</v>
      </c>
      <c r="J43" s="41"/>
      <c r="K43" s="41" t="s">
        <v>2143</v>
      </c>
      <c r="L43" s="41" t="s">
        <v>340</v>
      </c>
      <c r="M43" s="41" t="s">
        <v>93</v>
      </c>
      <c r="N43" s="47"/>
      <c r="O43" s="41"/>
      <c r="P43" s="41"/>
      <c r="Q43" s="47"/>
      <c r="R43" s="47"/>
    </row>
    <row r="44" spans="1:18">
      <c r="A44" s="2330" t="s">
        <v>2155</v>
      </c>
      <c r="B44" s="2324" t="s">
        <v>49</v>
      </c>
      <c r="C44" s="2326"/>
      <c r="D44" s="2327"/>
      <c r="E44" s="38"/>
      <c r="F44" s="42" t="s">
        <v>1258</v>
      </c>
      <c r="G44" s="35"/>
      <c r="H44" s="41" t="s">
        <v>91</v>
      </c>
      <c r="I44" s="41" t="s">
        <v>100</v>
      </c>
      <c r="J44" s="41"/>
      <c r="K44" s="41" t="s">
        <v>2143</v>
      </c>
      <c r="L44" s="41" t="s">
        <v>340</v>
      </c>
      <c r="M44" s="41" t="s">
        <v>93</v>
      </c>
      <c r="N44" s="47"/>
      <c r="O44" s="41"/>
      <c r="P44" s="41"/>
      <c r="Q44" s="47"/>
      <c r="R44" s="47"/>
    </row>
    <row r="45" spans="1:18">
      <c r="A45" s="1938" t="s">
        <v>2156</v>
      </c>
      <c r="B45" s="2324" t="s">
        <v>48</v>
      </c>
      <c r="C45" s="2326"/>
      <c r="D45" s="2325"/>
      <c r="E45" s="2327"/>
      <c r="F45" s="42" t="s">
        <v>103</v>
      </c>
      <c r="G45" s="35"/>
      <c r="H45" s="41" t="s">
        <v>91</v>
      </c>
      <c r="I45" s="41" t="s">
        <v>100</v>
      </c>
      <c r="J45" s="41"/>
      <c r="K45" s="41" t="s">
        <v>1127</v>
      </c>
      <c r="L45" s="41" t="s">
        <v>340</v>
      </c>
      <c r="M45" s="41"/>
      <c r="N45" s="47"/>
      <c r="O45" s="41"/>
      <c r="P45" s="41"/>
      <c r="Q45" s="47"/>
      <c r="R45" s="47"/>
    </row>
    <row r="46" spans="1:18">
      <c r="A46" s="1938" t="s">
        <v>2157</v>
      </c>
      <c r="B46" s="2324" t="s">
        <v>47</v>
      </c>
      <c r="C46" s="2326"/>
      <c r="D46" s="2328"/>
      <c r="E46" s="2327"/>
      <c r="F46" s="42"/>
      <c r="G46" s="35"/>
      <c r="H46" s="41" t="s">
        <v>91</v>
      </c>
      <c r="I46" s="41" t="s">
        <v>100</v>
      </c>
      <c r="J46" s="41"/>
      <c r="K46" s="41" t="s">
        <v>2158</v>
      </c>
      <c r="L46" s="41" t="s">
        <v>340</v>
      </c>
      <c r="M46" s="41"/>
      <c r="N46" s="47"/>
      <c r="O46" s="41"/>
      <c r="P46" s="41"/>
      <c r="Q46" s="47"/>
      <c r="R46" s="47"/>
    </row>
    <row r="47" spans="1:18">
      <c r="A47" s="1938" t="s">
        <v>2159</v>
      </c>
      <c r="B47" s="2324" t="s">
        <v>46</v>
      </c>
      <c r="C47" s="2326"/>
      <c r="D47" s="2328"/>
      <c r="E47" s="2327"/>
      <c r="F47" s="42"/>
      <c r="G47" s="35"/>
      <c r="H47" s="41" t="s">
        <v>91</v>
      </c>
      <c r="I47" s="41" t="s">
        <v>100</v>
      </c>
      <c r="J47" s="41"/>
      <c r="K47" s="41" t="s">
        <v>2160</v>
      </c>
      <c r="L47" s="41" t="s">
        <v>340</v>
      </c>
      <c r="M47" s="41" t="s">
        <v>93</v>
      </c>
      <c r="N47" s="47"/>
      <c r="O47" s="41"/>
      <c r="P47" s="41"/>
      <c r="Q47" s="47"/>
      <c r="R47" s="47"/>
    </row>
    <row r="48" spans="1:18">
      <c r="A48" s="1938" t="s">
        <v>2161</v>
      </c>
      <c r="B48" s="2324" t="s">
        <v>45</v>
      </c>
      <c r="C48" s="2326"/>
      <c r="D48" s="2328"/>
      <c r="E48" s="2327"/>
      <c r="F48" s="42"/>
      <c r="G48" s="35"/>
      <c r="H48" s="41" t="s">
        <v>91</v>
      </c>
      <c r="I48" s="41" t="s">
        <v>100</v>
      </c>
      <c r="J48" s="41"/>
      <c r="K48" s="41" t="s">
        <v>2162</v>
      </c>
      <c r="L48" s="41" t="s">
        <v>340</v>
      </c>
      <c r="M48" s="41"/>
      <c r="N48" s="41"/>
      <c r="O48" s="41"/>
      <c r="P48" s="41"/>
      <c r="Q48" s="47"/>
      <c r="R48" s="47"/>
    </row>
    <row r="49" spans="1:18">
      <c r="A49" s="1938" t="s">
        <v>2167</v>
      </c>
      <c r="B49" s="2324" t="s">
        <v>44</v>
      </c>
      <c r="C49" s="2326"/>
      <c r="D49" s="2328"/>
      <c r="E49" s="2327"/>
      <c r="F49" s="42"/>
      <c r="G49" s="35"/>
      <c r="H49" s="41" t="s">
        <v>91</v>
      </c>
      <c r="I49" s="41" t="s">
        <v>100</v>
      </c>
      <c r="J49" s="41"/>
      <c r="K49" s="41" t="s">
        <v>2168</v>
      </c>
      <c r="L49" s="41" t="s">
        <v>2169</v>
      </c>
      <c r="M49" s="41"/>
      <c r="N49" s="41"/>
      <c r="O49" s="41"/>
      <c r="P49" s="41"/>
      <c r="Q49" s="47"/>
      <c r="R49" s="47"/>
    </row>
    <row r="50" spans="1:18">
      <c r="A50" s="1938" t="s">
        <v>2170</v>
      </c>
      <c r="B50" s="2324" t="s">
        <v>43</v>
      </c>
      <c r="C50" s="2326"/>
      <c r="D50" s="2325"/>
      <c r="E50" s="2327"/>
      <c r="F50" s="42"/>
      <c r="G50" s="35"/>
      <c r="H50" s="41" t="s">
        <v>91</v>
      </c>
      <c r="I50" s="41" t="s">
        <v>100</v>
      </c>
      <c r="J50" s="41"/>
      <c r="K50" s="41" t="s">
        <v>2171</v>
      </c>
      <c r="L50" s="41" t="s">
        <v>340</v>
      </c>
      <c r="M50" s="41"/>
      <c r="N50" s="41"/>
      <c r="O50" s="41"/>
      <c r="P50" s="41"/>
      <c r="Q50" s="47"/>
      <c r="R50" s="47"/>
    </row>
    <row r="51" spans="1:18">
      <c r="A51" s="2337" t="s">
        <v>2172</v>
      </c>
      <c r="B51" s="2338" t="s">
        <v>36</v>
      </c>
      <c r="C51" s="2326"/>
      <c r="D51" s="2325"/>
      <c r="E51" s="2327"/>
      <c r="F51" s="42"/>
      <c r="G51" s="35"/>
      <c r="H51" s="41" t="s">
        <v>91</v>
      </c>
      <c r="I51" s="41" t="s">
        <v>100</v>
      </c>
      <c r="J51" s="41"/>
      <c r="K51" s="41"/>
      <c r="L51" s="41"/>
      <c r="M51" s="41"/>
      <c r="N51" s="41"/>
      <c r="O51" s="41"/>
      <c r="P51" s="41"/>
      <c r="Q51" s="41"/>
      <c r="R51" s="47"/>
    </row>
    <row r="52" spans="1:18">
      <c r="A52" s="2323" t="s">
        <v>99</v>
      </c>
      <c r="B52" s="2324"/>
      <c r="C52" s="38"/>
      <c r="D52" s="38"/>
      <c r="E52" s="38"/>
      <c r="F52" s="42"/>
      <c r="G52" s="42"/>
      <c r="H52" s="41"/>
      <c r="I52" s="41"/>
      <c r="J52" s="41"/>
      <c r="K52" s="41"/>
      <c r="L52" s="41"/>
      <c r="M52" s="41"/>
      <c r="N52" s="41"/>
      <c r="O52" s="46"/>
      <c r="P52" s="41"/>
      <c r="Q52" s="46"/>
      <c r="R52" s="47"/>
    </row>
    <row r="53" spans="1:18" ht="15" thickBot="1">
      <c r="A53" s="1938" t="s">
        <v>2173</v>
      </c>
      <c r="B53" s="2324" t="s">
        <v>35</v>
      </c>
      <c r="C53" s="2339"/>
      <c r="D53" s="420"/>
      <c r="E53" s="2327"/>
      <c r="F53" s="42" t="s">
        <v>2145</v>
      </c>
      <c r="G53" s="42"/>
      <c r="H53" s="41" t="s">
        <v>91</v>
      </c>
      <c r="I53" s="41" t="s">
        <v>92</v>
      </c>
      <c r="J53" s="41"/>
      <c r="K53" s="41" t="s">
        <v>97</v>
      </c>
      <c r="L53" s="41"/>
      <c r="M53" s="41"/>
      <c r="N53" s="47"/>
      <c r="O53" s="41"/>
      <c r="P53" s="41"/>
      <c r="Q53" s="46"/>
      <c r="R53" s="47"/>
    </row>
    <row r="54" spans="1:18">
      <c r="A54" s="2330" t="s">
        <v>2174</v>
      </c>
      <c r="B54" s="2324" t="s">
        <v>34</v>
      </c>
      <c r="C54" s="2326"/>
      <c r="D54" s="422"/>
      <c r="E54" s="38"/>
      <c r="F54" s="42" t="s">
        <v>2147</v>
      </c>
      <c r="G54" s="42"/>
      <c r="H54" s="41" t="s">
        <v>91</v>
      </c>
      <c r="I54" s="41" t="s">
        <v>92</v>
      </c>
      <c r="J54" s="41"/>
      <c r="K54" s="41" t="s">
        <v>97</v>
      </c>
      <c r="L54" s="41"/>
      <c r="M54" s="41"/>
      <c r="N54" s="47"/>
      <c r="O54" s="41"/>
      <c r="P54" s="41"/>
      <c r="Q54" s="46"/>
      <c r="R54" s="47"/>
    </row>
    <row r="55" spans="1:18">
      <c r="A55" s="2331" t="s">
        <v>2175</v>
      </c>
      <c r="B55" s="2324" t="s">
        <v>33</v>
      </c>
      <c r="C55" s="2326"/>
      <c r="D55" s="436"/>
      <c r="E55" s="38"/>
      <c r="F55" s="42" t="s">
        <v>2147</v>
      </c>
      <c r="G55" s="42" t="s">
        <v>2176</v>
      </c>
      <c r="H55" s="41" t="s">
        <v>91</v>
      </c>
      <c r="I55" s="41" t="s">
        <v>92</v>
      </c>
      <c r="J55" s="41"/>
      <c r="K55" s="41" t="s">
        <v>97</v>
      </c>
      <c r="L55" s="41"/>
      <c r="M55" s="41"/>
      <c r="N55" s="47"/>
      <c r="O55" s="41"/>
      <c r="P55" s="41"/>
      <c r="Q55" s="46"/>
      <c r="R55" s="47"/>
    </row>
    <row r="56" spans="1:18">
      <c r="A56" s="2331" t="s">
        <v>2177</v>
      </c>
      <c r="B56" s="2324" t="s">
        <v>32</v>
      </c>
      <c r="C56" s="2326"/>
      <c r="D56" s="437"/>
      <c r="E56" s="38"/>
      <c r="F56" s="42" t="s">
        <v>2147</v>
      </c>
      <c r="G56" s="42" t="s">
        <v>98</v>
      </c>
      <c r="H56" s="41" t="s">
        <v>91</v>
      </c>
      <c r="I56" s="41" t="s">
        <v>92</v>
      </c>
      <c r="J56" s="41"/>
      <c r="K56" s="41" t="s">
        <v>97</v>
      </c>
      <c r="L56" s="41"/>
      <c r="M56" s="41"/>
      <c r="N56" s="47"/>
      <c r="O56" s="41"/>
      <c r="P56" s="41"/>
      <c r="Q56" s="46"/>
      <c r="R56" s="47"/>
    </row>
    <row r="57" spans="1:18">
      <c r="A57" s="2331" t="s">
        <v>2178</v>
      </c>
      <c r="B57" s="2324" t="s">
        <v>31</v>
      </c>
      <c r="C57" s="2326"/>
      <c r="D57" s="437"/>
      <c r="E57" s="38"/>
      <c r="F57" s="42" t="s">
        <v>2147</v>
      </c>
      <c r="G57" s="42" t="s">
        <v>2179</v>
      </c>
      <c r="H57" s="41" t="s">
        <v>91</v>
      </c>
      <c r="I57" s="41" t="s">
        <v>92</v>
      </c>
      <c r="J57" s="41"/>
      <c r="K57" s="41" t="s">
        <v>97</v>
      </c>
      <c r="L57" s="41"/>
      <c r="M57" s="41"/>
      <c r="N57" s="47"/>
      <c r="O57" s="41"/>
      <c r="P57" s="41"/>
      <c r="Q57" s="46"/>
      <c r="R57" s="47"/>
    </row>
    <row r="58" spans="1:18">
      <c r="A58" s="2330" t="s">
        <v>2180</v>
      </c>
      <c r="B58" s="2324" t="s">
        <v>30</v>
      </c>
      <c r="C58" s="2326"/>
      <c r="D58" s="438"/>
      <c r="E58" s="38"/>
      <c r="F58" s="42" t="s">
        <v>2149</v>
      </c>
      <c r="G58" s="42"/>
      <c r="H58" s="41" t="s">
        <v>91</v>
      </c>
      <c r="I58" s="41" t="s">
        <v>92</v>
      </c>
      <c r="J58" s="41"/>
      <c r="K58" s="41" t="s">
        <v>97</v>
      </c>
      <c r="L58" s="41"/>
      <c r="M58" s="41"/>
      <c r="N58" s="47"/>
      <c r="O58" s="41"/>
      <c r="P58" s="41"/>
      <c r="Q58" s="46"/>
      <c r="R58" s="47"/>
    </row>
    <row r="59" spans="1:18">
      <c r="A59" s="2331" t="s">
        <v>2175</v>
      </c>
      <c r="B59" s="2324" t="s">
        <v>29</v>
      </c>
      <c r="C59" s="2326"/>
      <c r="D59" s="436"/>
      <c r="E59" s="38"/>
      <c r="F59" s="42" t="s">
        <v>2149</v>
      </c>
      <c r="G59" s="42" t="s">
        <v>2176</v>
      </c>
      <c r="H59" s="41" t="s">
        <v>91</v>
      </c>
      <c r="I59" s="41" t="s">
        <v>92</v>
      </c>
      <c r="J59" s="41"/>
      <c r="K59" s="41" t="s">
        <v>97</v>
      </c>
      <c r="L59" s="41"/>
      <c r="M59" s="41"/>
      <c r="N59" s="47"/>
      <c r="O59" s="41"/>
      <c r="P59" s="41"/>
      <c r="Q59" s="46"/>
      <c r="R59" s="47"/>
    </row>
    <row r="60" spans="1:18">
      <c r="A60" s="2331" t="s">
        <v>2177</v>
      </c>
      <c r="B60" s="2324" t="s">
        <v>28</v>
      </c>
      <c r="C60" s="2325"/>
      <c r="D60" s="437"/>
      <c r="E60" s="38"/>
      <c r="F60" s="42" t="s">
        <v>2149</v>
      </c>
      <c r="G60" s="42" t="s">
        <v>98</v>
      </c>
      <c r="H60" s="41" t="s">
        <v>91</v>
      </c>
      <c r="I60" s="41" t="s">
        <v>92</v>
      </c>
      <c r="J60" s="41"/>
      <c r="K60" s="41" t="s">
        <v>97</v>
      </c>
      <c r="L60" s="41"/>
      <c r="M60" s="41"/>
      <c r="N60" s="47"/>
      <c r="O60" s="41"/>
      <c r="P60" s="41"/>
      <c r="Q60" s="46"/>
      <c r="R60" s="47"/>
    </row>
    <row r="61" spans="1:18" ht="15" thickBot="1">
      <c r="A61" s="2331" t="s">
        <v>2178</v>
      </c>
      <c r="B61" s="2324" t="s">
        <v>1</v>
      </c>
      <c r="C61" s="2325"/>
      <c r="D61" s="439"/>
      <c r="E61" s="38"/>
      <c r="F61" s="42" t="s">
        <v>2149</v>
      </c>
      <c r="G61" s="42" t="s">
        <v>2179</v>
      </c>
      <c r="H61" s="41" t="s">
        <v>91</v>
      </c>
      <c r="I61" s="41" t="s">
        <v>92</v>
      </c>
      <c r="J61" s="41"/>
      <c r="K61" s="41" t="s">
        <v>97</v>
      </c>
      <c r="L61" s="41"/>
      <c r="M61" s="41"/>
      <c r="N61" s="47"/>
      <c r="O61" s="41"/>
      <c r="P61" s="41"/>
      <c r="Q61" s="46"/>
      <c r="R61" s="47"/>
    </row>
    <row r="62" spans="1:18" ht="15" thickBot="1">
      <c r="A62" s="1938" t="s">
        <v>2181</v>
      </c>
      <c r="B62" s="2324" t="s">
        <v>0</v>
      </c>
      <c r="C62" s="2325"/>
      <c r="D62" s="440"/>
      <c r="E62" s="2327"/>
      <c r="F62" s="42" t="s">
        <v>2182</v>
      </c>
      <c r="G62" s="42"/>
      <c r="H62" s="41" t="s">
        <v>91</v>
      </c>
      <c r="I62" s="41" t="s">
        <v>92</v>
      </c>
      <c r="J62" s="41"/>
      <c r="K62" s="41" t="s">
        <v>97</v>
      </c>
      <c r="L62" s="41"/>
      <c r="M62" s="41"/>
      <c r="N62" s="47"/>
      <c r="O62" s="41"/>
      <c r="P62" s="41"/>
      <c r="Q62" s="46"/>
      <c r="R62" s="47"/>
    </row>
    <row r="63" spans="1:18">
      <c r="A63" s="2330" t="s">
        <v>2183</v>
      </c>
      <c r="B63" s="2324" t="s">
        <v>27</v>
      </c>
      <c r="C63" s="2325"/>
      <c r="D63" s="422"/>
      <c r="E63" s="38"/>
      <c r="F63" s="42" t="s">
        <v>1264</v>
      </c>
      <c r="G63" s="42"/>
      <c r="H63" s="41" t="s">
        <v>91</v>
      </c>
      <c r="I63" s="41" t="s">
        <v>92</v>
      </c>
      <c r="J63" s="41"/>
      <c r="K63" s="41" t="s">
        <v>97</v>
      </c>
      <c r="L63" s="41"/>
      <c r="M63" s="41"/>
      <c r="N63" s="47"/>
      <c r="O63" s="41"/>
      <c r="P63" s="41"/>
      <c r="Q63" s="46"/>
      <c r="R63" s="47"/>
    </row>
    <row r="64" spans="1:18">
      <c r="A64" s="2331" t="s">
        <v>2175</v>
      </c>
      <c r="B64" s="2324" t="s">
        <v>26</v>
      </c>
      <c r="C64" s="2325"/>
      <c r="D64" s="436"/>
      <c r="E64" s="38"/>
      <c r="F64" s="42" t="s">
        <v>1264</v>
      </c>
      <c r="G64" s="42" t="s">
        <v>2176</v>
      </c>
      <c r="H64" s="41" t="s">
        <v>91</v>
      </c>
      <c r="I64" s="41" t="s">
        <v>92</v>
      </c>
      <c r="J64" s="41"/>
      <c r="K64" s="41" t="s">
        <v>97</v>
      </c>
      <c r="L64" s="41"/>
      <c r="M64" s="41"/>
      <c r="N64" s="47"/>
      <c r="O64" s="41"/>
      <c r="P64" s="41"/>
      <c r="Q64" s="46"/>
      <c r="R64" s="47"/>
    </row>
    <row r="65" spans="1:18">
      <c r="A65" s="2331" t="s">
        <v>2177</v>
      </c>
      <c r="B65" s="2324" t="s">
        <v>25</v>
      </c>
      <c r="C65" s="2325"/>
      <c r="D65" s="437"/>
      <c r="E65" s="38"/>
      <c r="F65" s="42" t="s">
        <v>1264</v>
      </c>
      <c r="G65" s="42" t="s">
        <v>98</v>
      </c>
      <c r="H65" s="41" t="s">
        <v>91</v>
      </c>
      <c r="I65" s="41" t="s">
        <v>92</v>
      </c>
      <c r="J65" s="41"/>
      <c r="K65" s="41" t="s">
        <v>97</v>
      </c>
      <c r="L65" s="41"/>
      <c r="M65" s="41"/>
      <c r="N65" s="47"/>
      <c r="O65" s="41"/>
      <c r="P65" s="41"/>
      <c r="Q65" s="46"/>
      <c r="R65" s="47"/>
    </row>
    <row r="66" spans="1:18">
      <c r="A66" s="2331" t="s">
        <v>2178</v>
      </c>
      <c r="B66" s="2324" t="s">
        <v>24</v>
      </c>
      <c r="C66" s="2325"/>
      <c r="D66" s="437"/>
      <c r="E66" s="38"/>
      <c r="F66" s="42" t="s">
        <v>1264</v>
      </c>
      <c r="G66" s="42" t="s">
        <v>2179</v>
      </c>
      <c r="H66" s="41" t="s">
        <v>91</v>
      </c>
      <c r="I66" s="41" t="s">
        <v>92</v>
      </c>
      <c r="J66" s="41"/>
      <c r="K66" s="41" t="s">
        <v>97</v>
      </c>
      <c r="L66" s="41"/>
      <c r="M66" s="41"/>
      <c r="N66" s="47"/>
      <c r="O66" s="41"/>
      <c r="P66" s="41"/>
      <c r="Q66" s="46"/>
      <c r="R66" s="47"/>
    </row>
    <row r="67" spans="1:18">
      <c r="A67" s="2335" t="s">
        <v>2184</v>
      </c>
      <c r="B67" s="2324" t="s">
        <v>23</v>
      </c>
      <c r="C67" s="2325"/>
      <c r="D67" s="425"/>
      <c r="E67" s="38"/>
      <c r="F67" s="42" t="s">
        <v>2185</v>
      </c>
      <c r="G67" s="42"/>
      <c r="H67" s="41" t="s">
        <v>91</v>
      </c>
      <c r="I67" s="41" t="s">
        <v>92</v>
      </c>
      <c r="J67" s="41"/>
      <c r="K67" s="41" t="s">
        <v>97</v>
      </c>
      <c r="L67" s="41"/>
      <c r="M67" s="41"/>
      <c r="N67" s="47"/>
      <c r="O67" s="41"/>
      <c r="P67" s="41"/>
      <c r="Q67" s="46"/>
      <c r="R67" s="47"/>
    </row>
    <row r="68" spans="1:18">
      <c r="A68" s="2331" t="s">
        <v>2175</v>
      </c>
      <c r="B68" s="2324" t="s">
        <v>22</v>
      </c>
      <c r="C68" s="2325"/>
      <c r="D68" s="436"/>
      <c r="E68" s="38"/>
      <c r="F68" s="42" t="s">
        <v>2185</v>
      </c>
      <c r="G68" s="42" t="s">
        <v>2176</v>
      </c>
      <c r="H68" s="41" t="s">
        <v>91</v>
      </c>
      <c r="I68" s="41" t="s">
        <v>92</v>
      </c>
      <c r="J68" s="41"/>
      <c r="K68" s="41" t="s">
        <v>97</v>
      </c>
      <c r="L68" s="41"/>
      <c r="M68" s="41"/>
      <c r="N68" s="47"/>
      <c r="O68" s="41"/>
      <c r="P68" s="41"/>
      <c r="Q68" s="46"/>
      <c r="R68" s="47"/>
    </row>
    <row r="69" spans="1:18">
      <c r="A69" s="2331" t="s">
        <v>2177</v>
      </c>
      <c r="B69" s="2324" t="s">
        <v>21</v>
      </c>
      <c r="C69" s="2325"/>
      <c r="D69" s="437"/>
      <c r="E69" s="38"/>
      <c r="F69" s="42" t="s">
        <v>2185</v>
      </c>
      <c r="G69" s="42" t="s">
        <v>98</v>
      </c>
      <c r="H69" s="41" t="s">
        <v>91</v>
      </c>
      <c r="I69" s="41" t="s">
        <v>92</v>
      </c>
      <c r="J69" s="41"/>
      <c r="K69" s="41" t="s">
        <v>97</v>
      </c>
      <c r="L69" s="41"/>
      <c r="M69" s="41"/>
      <c r="N69" s="47"/>
      <c r="O69" s="41"/>
      <c r="P69" s="41"/>
      <c r="Q69" s="46"/>
      <c r="R69" s="47"/>
    </row>
    <row r="70" spans="1:18" ht="15" thickBot="1">
      <c r="A70" s="2331" t="s">
        <v>2178</v>
      </c>
      <c r="B70" s="2324" t="s">
        <v>20</v>
      </c>
      <c r="C70" s="2325"/>
      <c r="D70" s="439"/>
      <c r="E70" s="38"/>
      <c r="F70" s="42" t="s">
        <v>2185</v>
      </c>
      <c r="G70" s="42" t="s">
        <v>2179</v>
      </c>
      <c r="H70" s="41" t="s">
        <v>91</v>
      </c>
      <c r="I70" s="41" t="s">
        <v>92</v>
      </c>
      <c r="J70" s="41"/>
      <c r="K70" s="41" t="s">
        <v>97</v>
      </c>
      <c r="L70" s="41"/>
      <c r="M70" s="41"/>
      <c r="N70" s="47"/>
      <c r="O70" s="41"/>
      <c r="P70" s="41"/>
      <c r="Q70" s="46"/>
      <c r="R70" s="47"/>
    </row>
    <row r="71" spans="1:18">
      <c r="A71" s="1938" t="s">
        <v>2186</v>
      </c>
      <c r="B71" s="2324" t="s">
        <v>19</v>
      </c>
      <c r="C71" s="2325"/>
      <c r="D71" s="2325"/>
      <c r="E71" s="2327"/>
      <c r="F71" s="42" t="s">
        <v>1258</v>
      </c>
      <c r="G71" s="42"/>
      <c r="H71" s="41" t="s">
        <v>91</v>
      </c>
      <c r="I71" s="41" t="s">
        <v>92</v>
      </c>
      <c r="J71" s="41"/>
      <c r="K71" s="41" t="s">
        <v>97</v>
      </c>
      <c r="L71" s="41"/>
      <c r="M71" s="41"/>
      <c r="N71" s="47"/>
      <c r="O71" s="41"/>
      <c r="P71" s="41"/>
      <c r="Q71" s="46"/>
      <c r="R71" s="47"/>
    </row>
    <row r="72" spans="1:18">
      <c r="A72" s="2330" t="s">
        <v>2175</v>
      </c>
      <c r="B72" s="2324" t="s">
        <v>18</v>
      </c>
      <c r="C72" s="2325"/>
      <c r="D72" s="38"/>
      <c r="E72" s="38"/>
      <c r="F72" s="42" t="s">
        <v>1258</v>
      </c>
      <c r="G72" s="42" t="s">
        <v>2176</v>
      </c>
      <c r="H72" s="41" t="s">
        <v>91</v>
      </c>
      <c r="I72" s="41" t="s">
        <v>92</v>
      </c>
      <c r="J72" s="41"/>
      <c r="K72" s="41" t="s">
        <v>97</v>
      </c>
      <c r="L72" s="41"/>
      <c r="M72" s="41"/>
      <c r="N72" s="47"/>
      <c r="O72" s="41"/>
      <c r="P72" s="41"/>
      <c r="Q72" s="46"/>
      <c r="R72" s="47"/>
    </row>
    <row r="73" spans="1:18">
      <c r="A73" s="2330" t="s">
        <v>2177</v>
      </c>
      <c r="B73" s="2324" t="s">
        <v>77</v>
      </c>
      <c r="C73" s="2325"/>
      <c r="D73" s="38"/>
      <c r="E73" s="38"/>
      <c r="F73" s="42" t="s">
        <v>1258</v>
      </c>
      <c r="G73" s="42" t="s">
        <v>98</v>
      </c>
      <c r="H73" s="41" t="s">
        <v>91</v>
      </c>
      <c r="I73" s="41" t="s">
        <v>92</v>
      </c>
      <c r="J73" s="41"/>
      <c r="K73" s="41" t="s">
        <v>97</v>
      </c>
      <c r="L73" s="41"/>
      <c r="M73" s="41"/>
      <c r="N73" s="47"/>
      <c r="O73" s="41"/>
      <c r="P73" s="41"/>
      <c r="Q73" s="46"/>
      <c r="R73" s="47"/>
    </row>
    <row r="74" spans="1:18">
      <c r="A74" s="2330" t="s">
        <v>2178</v>
      </c>
      <c r="B74" s="2324" t="s">
        <v>76</v>
      </c>
      <c r="C74" s="2325"/>
      <c r="D74" s="38"/>
      <c r="E74" s="38"/>
      <c r="F74" s="42" t="s">
        <v>1258</v>
      </c>
      <c r="G74" s="42" t="s">
        <v>2179</v>
      </c>
      <c r="H74" s="41" t="s">
        <v>91</v>
      </c>
      <c r="I74" s="41" t="s">
        <v>92</v>
      </c>
      <c r="J74" s="41"/>
      <c r="K74" s="41" t="s">
        <v>97</v>
      </c>
      <c r="L74" s="41"/>
      <c r="M74" s="41"/>
      <c r="N74" s="47"/>
      <c r="O74" s="41"/>
      <c r="P74" s="41"/>
      <c r="Q74" s="46"/>
      <c r="R74" s="47"/>
    </row>
    <row r="75" spans="1:18">
      <c r="A75" s="1938" t="s">
        <v>2187</v>
      </c>
      <c r="B75" s="2324" t="s">
        <v>75</v>
      </c>
      <c r="C75" s="38"/>
      <c r="D75" s="2325"/>
      <c r="E75" s="38"/>
      <c r="F75" s="42"/>
      <c r="G75" s="35"/>
      <c r="H75" s="41" t="s">
        <v>91</v>
      </c>
      <c r="I75" s="41" t="s">
        <v>92</v>
      </c>
      <c r="J75" s="41"/>
      <c r="K75" s="41" t="s">
        <v>2188</v>
      </c>
      <c r="L75" s="41"/>
      <c r="M75" s="41"/>
      <c r="N75" s="41"/>
      <c r="O75" s="41"/>
      <c r="P75" s="41"/>
      <c r="Q75" s="46"/>
      <c r="R75" s="47"/>
    </row>
    <row r="76" spans="1:18">
      <c r="A76" s="1938" t="s">
        <v>1142</v>
      </c>
      <c r="B76" s="2324" t="s">
        <v>74</v>
      </c>
      <c r="C76" s="2325"/>
      <c r="D76" s="2325"/>
      <c r="E76" s="2327"/>
      <c r="F76" s="42"/>
      <c r="G76" s="35"/>
      <c r="H76" s="41" t="s">
        <v>91</v>
      </c>
      <c r="I76" s="41" t="s">
        <v>92</v>
      </c>
      <c r="J76" s="41"/>
      <c r="K76" s="41" t="s">
        <v>1150</v>
      </c>
      <c r="L76" s="41"/>
      <c r="M76" s="41"/>
      <c r="N76" s="41"/>
      <c r="O76" s="41"/>
      <c r="P76" s="41"/>
      <c r="Q76" s="46"/>
      <c r="R76" s="47"/>
    </row>
    <row r="77" spans="1:18">
      <c r="A77" s="1938" t="s">
        <v>2189</v>
      </c>
      <c r="B77" s="2324" t="s">
        <v>17</v>
      </c>
      <c r="C77" s="2325"/>
      <c r="D77" s="2325"/>
      <c r="E77" s="2327"/>
      <c r="F77" s="42"/>
      <c r="G77" s="35"/>
      <c r="H77" s="41" t="s">
        <v>91</v>
      </c>
      <c r="I77" s="41" t="s">
        <v>92</v>
      </c>
      <c r="J77" s="41"/>
      <c r="K77" s="41" t="s">
        <v>2190</v>
      </c>
      <c r="L77" s="41"/>
      <c r="M77" s="41"/>
      <c r="N77" s="41"/>
      <c r="O77" s="41"/>
      <c r="P77" s="41"/>
      <c r="Q77" s="46"/>
      <c r="R77" s="47"/>
    </row>
    <row r="78" spans="1:18">
      <c r="A78" s="1938" t="s">
        <v>2191</v>
      </c>
      <c r="B78" s="2324" t="s">
        <v>16</v>
      </c>
      <c r="C78" s="2325"/>
      <c r="D78" s="2325"/>
      <c r="E78" s="2327"/>
      <c r="F78" s="42"/>
      <c r="G78" s="35"/>
      <c r="H78" s="41" t="s">
        <v>91</v>
      </c>
      <c r="I78" s="41" t="s">
        <v>92</v>
      </c>
      <c r="J78" s="41"/>
      <c r="K78" s="41" t="s">
        <v>2192</v>
      </c>
      <c r="L78" s="41"/>
      <c r="M78" s="41"/>
      <c r="N78" s="41"/>
      <c r="O78" s="41"/>
      <c r="P78" s="41"/>
      <c r="Q78" s="46"/>
      <c r="R78" s="47"/>
    </row>
    <row r="79" spans="1:18" s="35" customFormat="1">
      <c r="A79" s="1938" t="s">
        <v>2193</v>
      </c>
      <c r="B79" s="2324" t="s">
        <v>15</v>
      </c>
      <c r="C79" s="2325"/>
      <c r="D79" s="2325"/>
      <c r="E79" s="2327"/>
      <c r="F79" s="42"/>
      <c r="H79" s="41" t="s">
        <v>91</v>
      </c>
      <c r="I79" s="41" t="s">
        <v>92</v>
      </c>
      <c r="J79" s="41"/>
      <c r="K79" s="41" t="s">
        <v>1138</v>
      </c>
      <c r="L79" s="41" t="s">
        <v>93</v>
      </c>
      <c r="M79" s="41"/>
      <c r="N79" s="41"/>
      <c r="O79" s="41"/>
      <c r="P79" s="41"/>
      <c r="Q79" s="46"/>
      <c r="R79" s="47"/>
    </row>
    <row r="80" spans="1:18">
      <c r="A80" s="1938" t="s">
        <v>2194</v>
      </c>
      <c r="B80" s="2324" t="s">
        <v>14</v>
      </c>
      <c r="C80" s="2325"/>
      <c r="D80" s="2325"/>
      <c r="E80" s="2327"/>
      <c r="F80" s="42"/>
      <c r="G80" s="35"/>
      <c r="H80" s="41" t="s">
        <v>91</v>
      </c>
      <c r="I80" s="41" t="s">
        <v>92</v>
      </c>
      <c r="J80" s="41"/>
      <c r="K80" s="41" t="s">
        <v>784</v>
      </c>
      <c r="L80" s="41"/>
      <c r="M80" s="41"/>
      <c r="N80" s="41"/>
      <c r="O80" s="41"/>
      <c r="P80" s="41"/>
      <c r="Q80" s="46"/>
      <c r="R80" s="47"/>
    </row>
    <row r="81" spans="1:18">
      <c r="A81" s="1938" t="s">
        <v>96</v>
      </c>
      <c r="B81" s="2324" t="s">
        <v>73</v>
      </c>
      <c r="C81" s="2325"/>
      <c r="D81" s="441"/>
      <c r="E81" s="2327"/>
      <c r="F81" s="42"/>
      <c r="G81" s="35"/>
      <c r="H81" s="41" t="s">
        <v>91</v>
      </c>
      <c r="I81" s="41" t="s">
        <v>92</v>
      </c>
      <c r="J81" s="41"/>
      <c r="K81" s="41" t="s">
        <v>1136</v>
      </c>
      <c r="L81" s="41"/>
      <c r="M81" s="41"/>
      <c r="N81" s="41"/>
      <c r="O81" s="41"/>
      <c r="P81" s="41"/>
      <c r="Q81" s="46"/>
      <c r="R81" s="47"/>
    </row>
    <row r="82" spans="1:18">
      <c r="A82" s="1938" t="s">
        <v>2195</v>
      </c>
      <c r="B82" s="2324" t="s">
        <v>95</v>
      </c>
      <c r="C82" s="2325"/>
      <c r="D82" s="2328"/>
      <c r="E82" s="2327"/>
      <c r="F82" s="42"/>
      <c r="G82" s="35"/>
      <c r="H82" s="41" t="s">
        <v>91</v>
      </c>
      <c r="I82" s="41" t="s">
        <v>92</v>
      </c>
      <c r="J82" s="41"/>
      <c r="K82" s="41" t="s">
        <v>2196</v>
      </c>
      <c r="L82" s="41"/>
      <c r="M82" s="47"/>
      <c r="N82" s="41"/>
      <c r="O82" s="41"/>
      <c r="P82" s="41"/>
      <c r="Q82" s="46"/>
      <c r="R82" s="47"/>
    </row>
    <row r="83" spans="1:18">
      <c r="A83" s="2330" t="s">
        <v>6587</v>
      </c>
      <c r="B83" s="2324" t="s">
        <v>6588</v>
      </c>
      <c r="C83" s="2325"/>
      <c r="D83" s="38"/>
      <c r="E83" s="2327"/>
      <c r="F83" s="42"/>
      <c r="G83" s="42" t="s">
        <v>6589</v>
      </c>
      <c r="H83" s="41" t="s">
        <v>91</v>
      </c>
      <c r="I83" s="41" t="s">
        <v>92</v>
      </c>
      <c r="J83" s="41"/>
      <c r="K83" s="41" t="s">
        <v>2196</v>
      </c>
      <c r="L83" s="41"/>
      <c r="M83" s="47"/>
      <c r="N83" s="41"/>
      <c r="O83" s="41"/>
      <c r="P83" s="41"/>
      <c r="Q83" s="46"/>
      <c r="R83" s="47"/>
    </row>
    <row r="84" spans="1:18">
      <c r="A84" s="2330" t="s">
        <v>6590</v>
      </c>
      <c r="B84" s="2324" t="s">
        <v>6591</v>
      </c>
      <c r="C84" s="2325"/>
      <c r="D84" s="38"/>
      <c r="E84" s="2327"/>
      <c r="F84" s="42"/>
      <c r="G84" s="42" t="s">
        <v>6592</v>
      </c>
      <c r="H84" s="41" t="s">
        <v>91</v>
      </c>
      <c r="I84" s="41" t="s">
        <v>92</v>
      </c>
      <c r="J84" s="41"/>
      <c r="K84" s="41" t="s">
        <v>2196</v>
      </c>
      <c r="L84" s="41"/>
      <c r="M84" s="47"/>
      <c r="N84" s="41"/>
      <c r="O84" s="41"/>
      <c r="P84" s="41"/>
      <c r="Q84" s="46"/>
      <c r="R84" s="47"/>
    </row>
    <row r="85" spans="1:18">
      <c r="A85" s="2330" t="s">
        <v>6593</v>
      </c>
      <c r="B85" s="2324" t="s">
        <v>6594</v>
      </c>
      <c r="C85" s="2325"/>
      <c r="D85" s="38"/>
      <c r="E85" s="2327"/>
      <c r="F85" s="42"/>
      <c r="G85" s="42" t="s">
        <v>6595</v>
      </c>
      <c r="H85" s="41" t="s">
        <v>91</v>
      </c>
      <c r="I85" s="41" t="s">
        <v>92</v>
      </c>
      <c r="J85" s="41"/>
      <c r="K85" s="41" t="s">
        <v>2196</v>
      </c>
      <c r="L85" s="41"/>
      <c r="M85" s="47"/>
      <c r="N85" s="41"/>
      <c r="O85" s="41"/>
      <c r="P85" s="41"/>
      <c r="Q85" s="46"/>
      <c r="R85" s="47"/>
    </row>
    <row r="86" spans="1:18">
      <c r="A86" s="1945" t="s">
        <v>2197</v>
      </c>
      <c r="B86" s="2324" t="s">
        <v>94</v>
      </c>
      <c r="C86" s="2325"/>
      <c r="D86" s="2325"/>
      <c r="E86" s="2327"/>
      <c r="F86" s="42"/>
      <c r="G86" s="42"/>
      <c r="H86" s="41" t="s">
        <v>91</v>
      </c>
      <c r="I86" s="41" t="s">
        <v>92</v>
      </c>
      <c r="J86" s="41"/>
      <c r="K86" s="41" t="s">
        <v>2198</v>
      </c>
      <c r="L86" s="41"/>
      <c r="M86" s="47"/>
      <c r="N86" s="41"/>
      <c r="O86" s="41"/>
      <c r="P86" s="41"/>
      <c r="Q86" s="46"/>
      <c r="R86" s="47"/>
    </row>
    <row r="87" spans="1:18">
      <c r="A87" s="2335" t="s">
        <v>6596</v>
      </c>
      <c r="B87" s="2324" t="s">
        <v>6597</v>
      </c>
      <c r="C87" s="2325"/>
      <c r="D87" s="38"/>
      <c r="E87" s="2327"/>
      <c r="F87" s="42"/>
      <c r="G87" s="42"/>
      <c r="H87" s="41" t="s">
        <v>91</v>
      </c>
      <c r="I87" s="41" t="s">
        <v>92</v>
      </c>
      <c r="J87" s="41"/>
      <c r="K87" s="41" t="s">
        <v>6598</v>
      </c>
      <c r="L87" s="41"/>
      <c r="M87" s="47"/>
      <c r="N87" s="41"/>
      <c r="O87" s="41"/>
      <c r="P87" s="41"/>
      <c r="Q87" s="46"/>
      <c r="R87" s="47"/>
    </row>
    <row r="88" spans="1:18">
      <c r="A88" s="2340" t="s">
        <v>6599</v>
      </c>
      <c r="B88" s="2324" t="s">
        <v>6600</v>
      </c>
      <c r="C88" s="2325"/>
      <c r="D88" s="38"/>
      <c r="E88" s="2327"/>
      <c r="F88" s="42"/>
      <c r="G88" s="42" t="s">
        <v>6589</v>
      </c>
      <c r="H88" s="41" t="s">
        <v>91</v>
      </c>
      <c r="I88" s="41" t="s">
        <v>92</v>
      </c>
      <c r="J88" s="41"/>
      <c r="K88" s="41" t="s">
        <v>6598</v>
      </c>
      <c r="L88" s="41"/>
      <c r="M88" s="47"/>
      <c r="N88" s="41"/>
      <c r="O88" s="41"/>
      <c r="P88" s="41"/>
      <c r="Q88" s="46"/>
      <c r="R88" s="47"/>
    </row>
    <row r="89" spans="1:18">
      <c r="A89" s="2340" t="s">
        <v>6601</v>
      </c>
      <c r="B89" s="2324" t="s">
        <v>6602</v>
      </c>
      <c r="C89" s="2325"/>
      <c r="D89" s="38"/>
      <c r="E89" s="2327"/>
      <c r="F89" s="42"/>
      <c r="G89" s="42" t="s">
        <v>6592</v>
      </c>
      <c r="H89" s="41" t="s">
        <v>91</v>
      </c>
      <c r="I89" s="41" t="s">
        <v>92</v>
      </c>
      <c r="J89" s="41"/>
      <c r="K89" s="41" t="s">
        <v>6598</v>
      </c>
      <c r="L89" s="41"/>
      <c r="M89" s="47"/>
      <c r="N89" s="41"/>
      <c r="O89" s="41"/>
      <c r="P89" s="41"/>
      <c r="Q89" s="46"/>
      <c r="R89" s="47"/>
    </row>
    <row r="90" spans="1:18">
      <c r="A90" s="2340" t="s">
        <v>6603</v>
      </c>
      <c r="B90" s="2324" t="s">
        <v>6604</v>
      </c>
      <c r="C90" s="2325"/>
      <c r="D90" s="38"/>
      <c r="E90" s="2327"/>
      <c r="F90" s="42"/>
      <c r="G90" s="42" t="s">
        <v>6595</v>
      </c>
      <c r="H90" s="41" t="s">
        <v>91</v>
      </c>
      <c r="I90" s="41" t="s">
        <v>92</v>
      </c>
      <c r="J90" s="41"/>
      <c r="K90" s="41" t="s">
        <v>6598</v>
      </c>
      <c r="L90" s="41"/>
      <c r="M90" s="47"/>
      <c r="N90" s="41"/>
      <c r="O90" s="41"/>
      <c r="P90" s="41"/>
      <c r="Q90" s="46"/>
      <c r="R90" s="47"/>
    </row>
    <row r="91" spans="1:18">
      <c r="A91" s="2335" t="s">
        <v>6605</v>
      </c>
      <c r="B91" s="2324" t="s">
        <v>6606</v>
      </c>
      <c r="C91" s="2325"/>
      <c r="D91" s="38"/>
      <c r="E91" s="2327"/>
      <c r="F91" s="42"/>
      <c r="G91" s="35"/>
      <c r="H91" s="41" t="s">
        <v>91</v>
      </c>
      <c r="I91" s="41" t="s">
        <v>92</v>
      </c>
      <c r="J91" s="41"/>
      <c r="K91" s="41" t="s">
        <v>6607</v>
      </c>
      <c r="L91" s="41"/>
      <c r="M91" s="47"/>
      <c r="N91" s="41"/>
      <c r="O91" s="41"/>
      <c r="P91" s="41"/>
      <c r="Q91" s="46"/>
      <c r="R91" s="47"/>
    </row>
    <row r="92" spans="1:18">
      <c r="A92" s="1938" t="s">
        <v>2199</v>
      </c>
      <c r="B92" s="2324" t="s">
        <v>888</v>
      </c>
      <c r="C92" s="2325"/>
      <c r="D92" s="2327"/>
      <c r="E92" s="2327"/>
      <c r="F92" s="42"/>
      <c r="G92" s="35"/>
      <c r="H92" s="41" t="s">
        <v>91</v>
      </c>
      <c r="I92" s="41" t="s">
        <v>92</v>
      </c>
      <c r="J92" s="41"/>
      <c r="K92" s="41" t="s">
        <v>2200</v>
      </c>
      <c r="L92" s="41"/>
      <c r="M92" s="41"/>
      <c r="N92" s="41"/>
      <c r="O92" s="41"/>
      <c r="P92" s="41"/>
      <c r="Q92" s="46"/>
      <c r="R92" s="47"/>
    </row>
    <row r="93" spans="1:18">
      <c r="A93" s="1938" t="s">
        <v>2201</v>
      </c>
      <c r="B93" s="2324" t="s">
        <v>889</v>
      </c>
      <c r="C93" s="2325"/>
      <c r="D93" s="2327"/>
      <c r="E93" s="2327"/>
      <c r="F93" s="42"/>
      <c r="G93" s="35"/>
      <c r="H93" s="41" t="s">
        <v>91</v>
      </c>
      <c r="I93" s="41" t="s">
        <v>92</v>
      </c>
      <c r="J93" s="41"/>
      <c r="K93" s="41" t="s">
        <v>2202</v>
      </c>
      <c r="L93" s="41" t="s">
        <v>93</v>
      </c>
      <c r="M93" s="41"/>
      <c r="N93" s="41"/>
      <c r="O93" s="41"/>
      <c r="P93" s="41"/>
      <c r="Q93" s="46"/>
      <c r="R93" s="47"/>
    </row>
    <row r="94" spans="1:18">
      <c r="A94" s="1938" t="s">
        <v>2203</v>
      </c>
      <c r="B94" s="2324" t="s">
        <v>890</v>
      </c>
      <c r="C94" s="2325"/>
      <c r="D94" s="2327"/>
      <c r="E94" s="2327"/>
      <c r="F94" s="42"/>
      <c r="G94" s="35"/>
      <c r="H94" s="41" t="s">
        <v>91</v>
      </c>
      <c r="I94" s="41" t="s">
        <v>92</v>
      </c>
      <c r="J94" s="41"/>
      <c r="K94" s="41" t="s">
        <v>2204</v>
      </c>
      <c r="L94" s="41"/>
      <c r="M94" s="41"/>
      <c r="N94" s="41"/>
      <c r="O94" s="41"/>
      <c r="P94" s="41"/>
      <c r="Q94" s="46"/>
      <c r="R94" s="47"/>
    </row>
    <row r="95" spans="1:18">
      <c r="A95" s="1938" t="s">
        <v>2209</v>
      </c>
      <c r="B95" s="2324" t="s">
        <v>894</v>
      </c>
      <c r="C95" s="2328"/>
      <c r="D95" s="2327"/>
      <c r="E95" s="2327"/>
      <c r="F95" s="42"/>
      <c r="G95" s="35"/>
      <c r="H95" s="41" t="s">
        <v>91</v>
      </c>
      <c r="I95" s="41" t="s">
        <v>92</v>
      </c>
      <c r="J95" s="41"/>
      <c r="K95" s="41" t="s">
        <v>2210</v>
      </c>
      <c r="L95" s="41"/>
      <c r="M95" s="41"/>
      <c r="N95" s="41"/>
      <c r="O95" s="41"/>
      <c r="P95" s="41"/>
      <c r="Q95" s="46"/>
      <c r="R95" s="47"/>
    </row>
    <row r="96" spans="1:18">
      <c r="A96" s="2337" t="s">
        <v>2211</v>
      </c>
      <c r="B96" s="2338" t="s">
        <v>896</v>
      </c>
      <c r="C96" s="2325"/>
      <c r="D96" s="2325"/>
      <c r="E96" s="2327"/>
      <c r="F96" s="42"/>
      <c r="G96" s="35"/>
      <c r="H96" s="41" t="s">
        <v>91</v>
      </c>
      <c r="I96" s="41" t="s">
        <v>92</v>
      </c>
      <c r="J96" s="41"/>
      <c r="K96" s="41"/>
      <c r="L96" s="41"/>
      <c r="M96" s="41"/>
      <c r="N96" s="41"/>
      <c r="O96" s="41"/>
      <c r="P96" s="41"/>
      <c r="Q96" s="46"/>
      <c r="R96" s="47"/>
    </row>
    <row r="97" spans="1:19">
      <c r="A97" s="2342" t="s">
        <v>1404</v>
      </c>
      <c r="B97" s="2338" t="s">
        <v>905</v>
      </c>
      <c r="C97" s="2325"/>
      <c r="D97" s="2325"/>
      <c r="E97" s="2325"/>
      <c r="F97" s="42"/>
      <c r="G97" s="35"/>
      <c r="H97" s="41" t="s">
        <v>91</v>
      </c>
      <c r="I97" s="41" t="s">
        <v>1405</v>
      </c>
      <c r="J97" s="41"/>
      <c r="K97" s="41"/>
      <c r="L97" s="41"/>
      <c r="M97" s="41"/>
      <c r="N97" s="41"/>
      <c r="O97" s="41"/>
      <c r="P97" s="41"/>
      <c r="Q97" s="46"/>
      <c r="R97" s="47"/>
    </row>
    <row r="98" spans="1:19">
      <c r="A98" s="35"/>
      <c r="B98" s="35"/>
      <c r="C98" s="35" t="s">
        <v>90</v>
      </c>
      <c r="D98" s="35" t="s">
        <v>1179</v>
      </c>
      <c r="E98" s="35" t="s">
        <v>6608</v>
      </c>
      <c r="F98" s="266"/>
      <c r="G98" s="35"/>
      <c r="H98" s="35"/>
      <c r="I98" s="47"/>
      <c r="J98" s="47"/>
      <c r="K98" s="47"/>
      <c r="L98" s="47"/>
      <c r="M98" s="47"/>
      <c r="N98" s="47"/>
      <c r="O98" s="47"/>
      <c r="P98" s="47"/>
      <c r="Q98" s="47"/>
      <c r="R98" s="47"/>
      <c r="S98" s="47"/>
    </row>
    <row r="99" spans="1:19">
      <c r="A99" s="266"/>
      <c r="B99" s="266"/>
      <c r="C99" s="266"/>
      <c r="D99" s="266"/>
      <c r="E99" s="266"/>
      <c r="F99" s="266"/>
    </row>
    <row r="103" spans="1:19">
      <c r="B103" s="427"/>
    </row>
  </sheetData>
  <pageMargins left="0.75" right="0.75" top="0.72" bottom="0.71" header="0.5" footer="0.5"/>
  <pageSetup paperSize="9" scale="50" orientation="portrait" cellComments="asDisplaye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A7747-C06F-484A-8E8C-3C76DF01F926}">
  <dimension ref="A1:R103"/>
  <sheetViews>
    <sheetView showGridLines="0" zoomScale="80" zoomScaleNormal="80" workbookViewId="0"/>
  </sheetViews>
  <sheetFormatPr defaultColWidth="11.44140625" defaultRowHeight="14.4"/>
  <cols>
    <col min="1" max="1" width="95.44140625" style="1647" bestFit="1" customWidth="1"/>
    <col min="2" max="2" width="7.44140625" style="1647" bestFit="1" customWidth="1"/>
    <col min="3" max="3" width="16.44140625" style="1647" bestFit="1" customWidth="1"/>
    <col min="4" max="4" width="32.33203125" style="1647" bestFit="1" customWidth="1"/>
    <col min="5" max="5" width="91.44140625" style="1647" customWidth="1"/>
    <col min="6" max="6" width="24.6640625" style="1647" bestFit="1" customWidth="1"/>
    <col min="7" max="7" width="16.5546875" style="1647" bestFit="1" customWidth="1"/>
    <col min="8" max="8" width="33.6640625" style="1647" bestFit="1" customWidth="1"/>
    <col min="9" max="9" width="11.44140625" style="1647" customWidth="1"/>
    <col min="10" max="10" width="107.5546875" style="1647" customWidth="1"/>
    <col min="11" max="11" width="93.6640625" style="1647" bestFit="1" customWidth="1"/>
    <col min="12" max="12" width="9.6640625" style="1647" bestFit="1" customWidth="1"/>
    <col min="13" max="14" width="11.44140625" style="1647" customWidth="1"/>
    <col min="15" max="16384" width="11.44140625" style="1647"/>
  </cols>
  <sheetData>
    <row r="1" spans="1:17">
      <c r="A1" s="1" t="s">
        <v>6615</v>
      </c>
      <c r="B1" s="1"/>
    </row>
    <row r="2" spans="1:17">
      <c r="A2" s="165" t="s">
        <v>6616</v>
      </c>
      <c r="B2" s="1"/>
    </row>
    <row r="3" spans="1:17">
      <c r="A3" s="165"/>
      <c r="B3" s="1"/>
    </row>
    <row r="4" spans="1:17">
      <c r="A4" s="1" t="s">
        <v>6617</v>
      </c>
      <c r="B4" s="1"/>
    </row>
    <row r="5" spans="1:17">
      <c r="B5" s="1"/>
    </row>
    <row r="6" spans="1:17">
      <c r="A6" s="165" t="s">
        <v>1477</v>
      </c>
      <c r="B6" s="165"/>
      <c r="C6" s="55"/>
      <c r="D6" s="55"/>
      <c r="E6" s="55"/>
      <c r="F6" s="55"/>
      <c r="G6" s="266"/>
    </row>
    <row r="7" spans="1:17">
      <c r="A7" s="165"/>
      <c r="B7" s="165"/>
      <c r="C7" s="55"/>
      <c r="D7" s="55"/>
      <c r="E7" s="55"/>
      <c r="F7" s="55"/>
      <c r="G7" s="266"/>
    </row>
    <row r="8" spans="1:17">
      <c r="A8" s="53"/>
      <c r="B8" s="53"/>
      <c r="C8" s="1911" t="s">
        <v>2093</v>
      </c>
      <c r="D8" s="1932" t="s">
        <v>6585</v>
      </c>
    </row>
    <row r="9" spans="1:17">
      <c r="A9" s="53"/>
      <c r="B9" s="53"/>
      <c r="C9" s="1911" t="s">
        <v>13</v>
      </c>
      <c r="D9" s="2344" t="s">
        <v>6586</v>
      </c>
    </row>
    <row r="10" spans="1:17">
      <c r="A10" s="2323" t="s">
        <v>106</v>
      </c>
      <c r="B10" s="2324"/>
      <c r="C10" s="38"/>
      <c r="D10" s="38"/>
      <c r="E10" s="412"/>
      <c r="H10" s="47"/>
    </row>
    <row r="11" spans="1:17">
      <c r="A11" s="1938" t="s">
        <v>2095</v>
      </c>
      <c r="B11" s="2324" t="s">
        <v>12</v>
      </c>
      <c r="C11" s="38"/>
      <c r="D11" s="38"/>
      <c r="E11" s="42"/>
      <c r="F11" s="35"/>
      <c r="G11" s="41" t="s">
        <v>91</v>
      </c>
      <c r="H11" s="41" t="s">
        <v>100</v>
      </c>
      <c r="I11" s="41"/>
      <c r="J11" s="41" t="s">
        <v>2096</v>
      </c>
      <c r="K11" s="41" t="s">
        <v>340</v>
      </c>
      <c r="L11" s="41"/>
      <c r="M11" s="41"/>
      <c r="N11" s="41"/>
      <c r="O11" s="41"/>
      <c r="P11" s="47"/>
      <c r="Q11" s="47"/>
    </row>
    <row r="12" spans="1:17">
      <c r="A12" s="1938" t="s">
        <v>2097</v>
      </c>
      <c r="B12" s="2324" t="s">
        <v>72</v>
      </c>
      <c r="C12" s="38"/>
      <c r="D12" s="38"/>
      <c r="E12" s="42"/>
      <c r="F12" s="35"/>
      <c r="G12" s="41" t="s">
        <v>91</v>
      </c>
      <c r="H12" s="41" t="s">
        <v>100</v>
      </c>
      <c r="I12" s="41"/>
      <c r="J12" s="41" t="s">
        <v>2098</v>
      </c>
      <c r="K12" s="41" t="s">
        <v>340</v>
      </c>
      <c r="L12" s="41"/>
      <c r="M12" s="41"/>
      <c r="N12" s="41"/>
      <c r="O12" s="41"/>
      <c r="P12" s="47"/>
      <c r="Q12" s="47"/>
    </row>
    <row r="13" spans="1:17">
      <c r="A13" s="1938" t="s">
        <v>2099</v>
      </c>
      <c r="B13" s="2324" t="s">
        <v>11</v>
      </c>
      <c r="C13" s="2325"/>
      <c r="D13" s="2325"/>
      <c r="E13" s="42"/>
      <c r="F13" s="35"/>
      <c r="G13" s="41" t="s">
        <v>91</v>
      </c>
      <c r="H13" s="41" t="s">
        <v>100</v>
      </c>
      <c r="I13" s="41"/>
      <c r="J13" s="41" t="s">
        <v>2100</v>
      </c>
      <c r="K13" s="41" t="s">
        <v>340</v>
      </c>
      <c r="L13" s="41"/>
      <c r="M13" s="41"/>
      <c r="N13" s="41"/>
      <c r="O13" s="41"/>
      <c r="P13" s="47"/>
      <c r="Q13" s="47"/>
    </row>
    <row r="14" spans="1:17">
      <c r="A14" s="1938" t="s">
        <v>2101</v>
      </c>
      <c r="B14" s="2324" t="s">
        <v>71</v>
      </c>
      <c r="C14" s="2325"/>
      <c r="D14" s="2325"/>
      <c r="E14" s="42"/>
      <c r="F14" s="35"/>
      <c r="G14" s="41" t="s">
        <v>91</v>
      </c>
      <c r="H14" s="41" t="s">
        <v>100</v>
      </c>
      <c r="I14" s="41"/>
      <c r="J14" s="41" t="s">
        <v>778</v>
      </c>
      <c r="K14" s="41" t="s">
        <v>340</v>
      </c>
      <c r="L14" s="41"/>
      <c r="M14" s="41"/>
      <c r="N14" s="41"/>
      <c r="O14" s="41"/>
      <c r="P14" s="47"/>
      <c r="Q14" s="47"/>
    </row>
    <row r="15" spans="1:17">
      <c r="A15" s="1938" t="s">
        <v>2102</v>
      </c>
      <c r="B15" s="2324" t="s">
        <v>70</v>
      </c>
      <c r="C15" s="2325"/>
      <c r="D15" s="2325"/>
      <c r="E15" s="42"/>
      <c r="F15" s="35"/>
      <c r="G15" s="41" t="s">
        <v>91</v>
      </c>
      <c r="H15" s="41" t="s">
        <v>100</v>
      </c>
      <c r="I15" s="41"/>
      <c r="J15" s="41" t="s">
        <v>2103</v>
      </c>
      <c r="K15" s="41" t="s">
        <v>340</v>
      </c>
      <c r="L15" s="41"/>
      <c r="M15" s="41"/>
      <c r="N15" s="41"/>
      <c r="O15" s="41"/>
      <c r="P15" s="47"/>
      <c r="Q15" s="47"/>
    </row>
    <row r="16" spans="1:17">
      <c r="A16" s="1938" t="s">
        <v>2104</v>
      </c>
      <c r="B16" s="2324" t="s">
        <v>69</v>
      </c>
      <c r="C16" s="2325"/>
      <c r="D16" s="2325"/>
      <c r="E16" s="42"/>
      <c r="F16" s="35"/>
      <c r="G16" s="41" t="s">
        <v>91</v>
      </c>
      <c r="H16" s="41" t="s">
        <v>100</v>
      </c>
      <c r="I16" s="41"/>
      <c r="J16" s="41" t="s">
        <v>2105</v>
      </c>
      <c r="K16" s="41" t="s">
        <v>2106</v>
      </c>
      <c r="L16" s="41"/>
      <c r="M16" s="41"/>
      <c r="N16" s="41"/>
      <c r="O16" s="41"/>
      <c r="P16" s="47"/>
      <c r="Q16" s="47"/>
    </row>
    <row r="17" spans="1:17" s="35" customFormat="1">
      <c r="A17" s="2329" t="s">
        <v>2107</v>
      </c>
      <c r="B17" s="2324" t="s">
        <v>68</v>
      </c>
      <c r="C17" s="2325"/>
      <c r="D17" s="2325"/>
      <c r="E17" s="42" t="s">
        <v>104</v>
      </c>
      <c r="G17" s="41" t="s">
        <v>91</v>
      </c>
      <c r="H17" s="41" t="s">
        <v>100</v>
      </c>
      <c r="I17" s="41"/>
      <c r="J17" s="41" t="s">
        <v>2108</v>
      </c>
      <c r="K17" s="41" t="s">
        <v>1292</v>
      </c>
      <c r="L17" s="41"/>
      <c r="M17" s="41"/>
      <c r="N17" s="41"/>
      <c r="O17" s="41"/>
      <c r="P17" s="47"/>
      <c r="Q17" s="47"/>
    </row>
    <row r="18" spans="1:17">
      <c r="A18" s="2330" t="s">
        <v>2109</v>
      </c>
      <c r="B18" s="2324" t="s">
        <v>67</v>
      </c>
      <c r="C18" s="2325"/>
      <c r="D18" s="2325"/>
      <c r="E18" s="42" t="s">
        <v>104</v>
      </c>
      <c r="F18" s="35"/>
      <c r="G18" s="41" t="s">
        <v>91</v>
      </c>
      <c r="H18" s="41" t="s">
        <v>100</v>
      </c>
      <c r="I18" s="41"/>
      <c r="J18" s="41" t="s">
        <v>2105</v>
      </c>
      <c r="K18" s="41" t="s">
        <v>1292</v>
      </c>
      <c r="L18" s="41"/>
      <c r="M18" s="41"/>
      <c r="N18" s="41"/>
      <c r="O18" s="41"/>
      <c r="P18" s="47"/>
      <c r="Q18" s="47"/>
    </row>
    <row r="19" spans="1:17">
      <c r="A19" s="2330" t="s">
        <v>2110</v>
      </c>
      <c r="B19" s="2324" t="s">
        <v>66</v>
      </c>
      <c r="C19" s="2325"/>
      <c r="D19" s="2325"/>
      <c r="E19" s="42" t="s">
        <v>104</v>
      </c>
      <c r="F19" s="35"/>
      <c r="G19" s="41" t="s">
        <v>91</v>
      </c>
      <c r="H19" s="41" t="s">
        <v>100</v>
      </c>
      <c r="I19" s="41"/>
      <c r="J19" s="41" t="s">
        <v>2111</v>
      </c>
      <c r="K19" s="41" t="s">
        <v>1292</v>
      </c>
      <c r="L19" s="41"/>
      <c r="M19" s="41"/>
      <c r="N19" s="41"/>
      <c r="O19" s="41"/>
      <c r="P19" s="47"/>
      <c r="Q19" s="47"/>
    </row>
    <row r="20" spans="1:17">
      <c r="A20" s="2330" t="s">
        <v>2112</v>
      </c>
      <c r="B20" s="2324" t="s">
        <v>10</v>
      </c>
      <c r="C20" s="2325"/>
      <c r="D20" s="2325"/>
      <c r="E20" s="42" t="s">
        <v>104</v>
      </c>
      <c r="F20" s="35"/>
      <c r="G20" s="41" t="s">
        <v>91</v>
      </c>
      <c r="H20" s="41" t="s">
        <v>100</v>
      </c>
      <c r="I20" s="41"/>
      <c r="J20" s="41" t="s">
        <v>2113</v>
      </c>
      <c r="K20" s="41" t="s">
        <v>1292</v>
      </c>
      <c r="L20" s="316"/>
      <c r="M20" s="41"/>
      <c r="N20" s="41"/>
      <c r="O20" s="41"/>
      <c r="P20" s="47"/>
      <c r="Q20" s="47"/>
    </row>
    <row r="21" spans="1:17">
      <c r="A21" s="2331" t="s">
        <v>2114</v>
      </c>
      <c r="B21" s="2324" t="s">
        <v>9</v>
      </c>
      <c r="C21" s="2325"/>
      <c r="D21" s="2325"/>
      <c r="E21" s="42" t="s">
        <v>104</v>
      </c>
      <c r="F21" s="35"/>
      <c r="G21" s="41" t="s">
        <v>91</v>
      </c>
      <c r="H21" s="41" t="s">
        <v>100</v>
      </c>
      <c r="I21" s="41"/>
      <c r="J21" s="41" t="s">
        <v>2115</v>
      </c>
      <c r="K21" s="41" t="s">
        <v>1292</v>
      </c>
      <c r="L21" s="316"/>
      <c r="M21" s="41"/>
      <c r="N21" s="41"/>
      <c r="O21" s="41"/>
      <c r="P21" s="47"/>
      <c r="Q21" s="47"/>
    </row>
    <row r="22" spans="1:17">
      <c r="A22" s="2331" t="s">
        <v>2116</v>
      </c>
      <c r="B22" s="2324" t="s">
        <v>65</v>
      </c>
      <c r="C22" s="2325"/>
      <c r="D22" s="2325"/>
      <c r="E22" s="42" t="s">
        <v>104</v>
      </c>
      <c r="F22" s="35"/>
      <c r="G22" s="41" t="s">
        <v>91</v>
      </c>
      <c r="H22" s="41" t="s">
        <v>100</v>
      </c>
      <c r="I22" s="41"/>
      <c r="J22" s="41" t="s">
        <v>2117</v>
      </c>
      <c r="K22" s="41" t="s">
        <v>1292</v>
      </c>
      <c r="L22" s="316"/>
      <c r="M22" s="41"/>
      <c r="N22" s="41"/>
      <c r="O22" s="41"/>
      <c r="P22" s="47"/>
      <c r="Q22" s="47"/>
    </row>
    <row r="23" spans="1:17">
      <c r="A23" s="2330" t="s">
        <v>2118</v>
      </c>
      <c r="B23" s="2324" t="s">
        <v>8</v>
      </c>
      <c r="C23" s="2325"/>
      <c r="D23" s="2325"/>
      <c r="E23" s="42" t="s">
        <v>104</v>
      </c>
      <c r="F23" s="35"/>
      <c r="G23" s="41" t="s">
        <v>91</v>
      </c>
      <c r="H23" s="41" t="s">
        <v>100</v>
      </c>
      <c r="I23" s="41"/>
      <c r="J23" s="41" t="s">
        <v>2119</v>
      </c>
      <c r="K23" s="41" t="s">
        <v>1292</v>
      </c>
      <c r="L23" s="316"/>
      <c r="M23" s="41"/>
      <c r="N23" s="41"/>
      <c r="O23" s="41"/>
      <c r="P23" s="47"/>
      <c r="Q23" s="47"/>
    </row>
    <row r="24" spans="1:17">
      <c r="A24" s="2331" t="s">
        <v>2120</v>
      </c>
      <c r="B24" s="2324" t="s">
        <v>7</v>
      </c>
      <c r="C24" s="2325"/>
      <c r="D24" s="2325"/>
      <c r="E24" s="42" t="s">
        <v>104</v>
      </c>
      <c r="F24" s="35"/>
      <c r="G24" s="41" t="s">
        <v>91</v>
      </c>
      <c r="H24" s="41" t="s">
        <v>100</v>
      </c>
      <c r="I24" s="41"/>
      <c r="J24" s="41" t="s">
        <v>2121</v>
      </c>
      <c r="K24" s="41" t="s">
        <v>1292</v>
      </c>
      <c r="L24" s="316"/>
      <c r="M24" s="41"/>
      <c r="N24" s="41"/>
      <c r="O24" s="41"/>
      <c r="P24" s="47"/>
      <c r="Q24" s="47"/>
    </row>
    <row r="25" spans="1:17">
      <c r="A25" s="2331" t="s">
        <v>2122</v>
      </c>
      <c r="B25" s="2324" t="s">
        <v>64</v>
      </c>
      <c r="C25" s="2325"/>
      <c r="D25" s="2325"/>
      <c r="E25" s="42" t="s">
        <v>104</v>
      </c>
      <c r="F25" s="35"/>
      <c r="G25" s="41" t="s">
        <v>91</v>
      </c>
      <c r="H25" s="41" t="s">
        <v>100</v>
      </c>
      <c r="I25" s="41"/>
      <c r="J25" s="41" t="s">
        <v>2123</v>
      </c>
      <c r="K25" s="41" t="s">
        <v>1292</v>
      </c>
      <c r="L25" s="316"/>
      <c r="M25" s="41"/>
      <c r="N25" s="41"/>
      <c r="O25" s="41"/>
      <c r="P25" s="47"/>
      <c r="Q25" s="47"/>
    </row>
    <row r="26" spans="1:17">
      <c r="A26" s="2331" t="s">
        <v>2124</v>
      </c>
      <c r="B26" s="2324" t="s">
        <v>6</v>
      </c>
      <c r="C26" s="2325"/>
      <c r="D26" s="2325"/>
      <c r="E26" s="42" t="s">
        <v>104</v>
      </c>
      <c r="F26" s="35"/>
      <c r="G26" s="41" t="s">
        <v>91</v>
      </c>
      <c r="H26" s="41" t="s">
        <v>100</v>
      </c>
      <c r="I26" s="41"/>
      <c r="J26" s="41" t="s">
        <v>2125</v>
      </c>
      <c r="K26" s="41" t="s">
        <v>1292</v>
      </c>
      <c r="L26" s="316"/>
      <c r="M26" s="41"/>
      <c r="N26" s="41"/>
      <c r="O26" s="41"/>
      <c r="P26" s="47"/>
      <c r="Q26" s="47"/>
    </row>
    <row r="27" spans="1:17">
      <c r="A27" s="2331" t="s">
        <v>2126</v>
      </c>
      <c r="B27" s="2324" t="s">
        <v>5</v>
      </c>
      <c r="C27" s="2325"/>
      <c r="D27" s="2325"/>
      <c r="E27" s="42" t="s">
        <v>104</v>
      </c>
      <c r="F27" s="35"/>
      <c r="G27" s="41" t="s">
        <v>91</v>
      </c>
      <c r="H27" s="41" t="s">
        <v>100</v>
      </c>
      <c r="I27" s="41"/>
      <c r="J27" s="41" t="s">
        <v>2127</v>
      </c>
      <c r="K27" s="41" t="s">
        <v>1292</v>
      </c>
      <c r="L27" s="316"/>
      <c r="M27" s="41"/>
      <c r="N27" s="41"/>
      <c r="O27" s="41"/>
      <c r="P27" s="47"/>
      <c r="Q27" s="47"/>
    </row>
    <row r="28" spans="1:17">
      <c r="A28" s="2330" t="s">
        <v>2128</v>
      </c>
      <c r="B28" s="2324" t="s">
        <v>63</v>
      </c>
      <c r="C28" s="2343"/>
      <c r="D28" s="2325"/>
      <c r="E28" s="42" t="s">
        <v>104</v>
      </c>
      <c r="F28" s="35"/>
      <c r="G28" s="41" t="s">
        <v>91</v>
      </c>
      <c r="H28" s="41" t="s">
        <v>100</v>
      </c>
      <c r="I28" s="41"/>
      <c r="J28" s="41" t="s">
        <v>1291</v>
      </c>
      <c r="K28" s="41" t="s">
        <v>1292</v>
      </c>
      <c r="L28" s="316"/>
      <c r="M28" s="41"/>
      <c r="N28" s="41"/>
      <c r="O28" s="41"/>
      <c r="P28" s="47"/>
      <c r="Q28" s="47"/>
    </row>
    <row r="29" spans="1:17">
      <c r="A29" s="2330" t="s">
        <v>96</v>
      </c>
      <c r="B29" s="2324" t="s">
        <v>62</v>
      </c>
      <c r="C29" s="2325"/>
      <c r="D29" s="2325"/>
      <c r="E29" s="42" t="s">
        <v>104</v>
      </c>
      <c r="F29" s="35"/>
      <c r="G29" s="41" t="s">
        <v>91</v>
      </c>
      <c r="H29" s="41" t="s">
        <v>100</v>
      </c>
      <c r="I29" s="41"/>
      <c r="J29" s="41" t="s">
        <v>105</v>
      </c>
      <c r="K29" s="41" t="s">
        <v>1292</v>
      </c>
      <c r="L29" s="316"/>
      <c r="M29" s="41"/>
      <c r="N29" s="41"/>
      <c r="O29" s="41"/>
      <c r="P29" s="47"/>
      <c r="Q29" s="47"/>
    </row>
    <row r="30" spans="1:17">
      <c r="A30" s="2330" t="s">
        <v>2129</v>
      </c>
      <c r="B30" s="2324" t="s">
        <v>61</v>
      </c>
      <c r="C30" s="2325"/>
      <c r="D30" s="2325"/>
      <c r="E30" s="42" t="s">
        <v>104</v>
      </c>
      <c r="F30" s="35"/>
      <c r="G30" s="41" t="s">
        <v>91</v>
      </c>
      <c r="H30" s="41" t="s">
        <v>100</v>
      </c>
      <c r="I30" s="41"/>
      <c r="J30" s="41" t="s">
        <v>2130</v>
      </c>
      <c r="K30" s="41" t="s">
        <v>1292</v>
      </c>
      <c r="L30" s="316"/>
      <c r="M30" s="41"/>
      <c r="N30" s="41"/>
      <c r="O30" s="41"/>
      <c r="P30" s="47"/>
      <c r="Q30" s="47"/>
    </row>
    <row r="31" spans="1:17">
      <c r="A31" s="2330" t="s">
        <v>2131</v>
      </c>
      <c r="B31" s="2324" t="s">
        <v>4</v>
      </c>
      <c r="C31" s="2325"/>
      <c r="D31" s="2325"/>
      <c r="E31" s="42" t="s">
        <v>104</v>
      </c>
      <c r="F31" s="35"/>
      <c r="G31" s="41" t="s">
        <v>91</v>
      </c>
      <c r="H31" s="41" t="s">
        <v>100</v>
      </c>
      <c r="I31" s="41"/>
      <c r="J31" s="41" t="s">
        <v>2132</v>
      </c>
      <c r="K31" s="41" t="s">
        <v>1292</v>
      </c>
      <c r="L31" s="316"/>
      <c r="M31" s="41"/>
      <c r="N31" s="41"/>
      <c r="O31" s="41"/>
      <c r="P31" s="47"/>
      <c r="Q31" s="47"/>
    </row>
    <row r="32" spans="1:17">
      <c r="A32" s="1938" t="s">
        <v>2133</v>
      </c>
      <c r="B32" s="2324" t="s">
        <v>60</v>
      </c>
      <c r="C32" s="2325"/>
      <c r="D32" s="2325"/>
      <c r="E32" s="42" t="s">
        <v>1258</v>
      </c>
      <c r="F32" s="35"/>
      <c r="G32" s="41" t="s">
        <v>91</v>
      </c>
      <c r="H32" s="41" t="s">
        <v>100</v>
      </c>
      <c r="I32" s="41"/>
      <c r="J32" s="41" t="s">
        <v>2108</v>
      </c>
      <c r="K32" s="41" t="s">
        <v>1292</v>
      </c>
      <c r="L32" s="316"/>
      <c r="M32" s="41"/>
      <c r="N32" s="41"/>
      <c r="O32" s="41"/>
      <c r="P32" s="47"/>
      <c r="Q32" s="47"/>
    </row>
    <row r="33" spans="1:17">
      <c r="A33" s="1938" t="s">
        <v>2134</v>
      </c>
      <c r="B33" s="2324" t="s">
        <v>59</v>
      </c>
      <c r="C33" s="2325"/>
      <c r="D33" s="2325"/>
      <c r="E33" s="42" t="s">
        <v>104</v>
      </c>
      <c r="F33" s="35"/>
      <c r="G33" s="41" t="s">
        <v>91</v>
      </c>
      <c r="H33" s="41" t="s">
        <v>100</v>
      </c>
      <c r="I33" s="41"/>
      <c r="J33" s="41" t="s">
        <v>2135</v>
      </c>
      <c r="K33" s="41" t="s">
        <v>340</v>
      </c>
      <c r="L33" s="316"/>
      <c r="M33" s="41"/>
      <c r="N33" s="41"/>
      <c r="O33" s="41"/>
      <c r="Q33" s="47"/>
    </row>
    <row r="34" spans="1:17">
      <c r="A34" s="2330" t="s">
        <v>2136</v>
      </c>
      <c r="B34" s="2324" t="s">
        <v>58</v>
      </c>
      <c r="C34" s="2325"/>
      <c r="D34" s="2325"/>
      <c r="E34" s="42" t="s">
        <v>104</v>
      </c>
      <c r="F34" s="35"/>
      <c r="G34" s="41" t="s">
        <v>91</v>
      </c>
      <c r="H34" s="41" t="s">
        <v>100</v>
      </c>
      <c r="I34" s="316"/>
      <c r="J34" s="41" t="s">
        <v>2137</v>
      </c>
      <c r="K34" s="41" t="s">
        <v>340</v>
      </c>
      <c r="L34" s="427"/>
      <c r="M34" s="41"/>
      <c r="N34" s="41"/>
      <c r="O34" s="41"/>
      <c r="P34" s="47"/>
      <c r="Q34" s="47"/>
    </row>
    <row r="35" spans="1:17">
      <c r="A35" s="2330" t="s">
        <v>2138</v>
      </c>
      <c r="B35" s="2324" t="s">
        <v>57</v>
      </c>
      <c r="C35" s="2325"/>
      <c r="D35" s="2325"/>
      <c r="E35" s="42" t="s">
        <v>104</v>
      </c>
      <c r="F35" s="35"/>
      <c r="G35" s="41" t="s">
        <v>91</v>
      </c>
      <c r="H35" s="41" t="s">
        <v>100</v>
      </c>
      <c r="I35" s="316"/>
      <c r="J35" s="41" t="s">
        <v>2139</v>
      </c>
      <c r="K35" s="41" t="s">
        <v>340</v>
      </c>
      <c r="L35" s="316"/>
      <c r="M35" s="41"/>
      <c r="N35" s="41"/>
      <c r="O35" s="41"/>
      <c r="P35" s="47"/>
      <c r="Q35" s="47"/>
    </row>
    <row r="36" spans="1:17">
      <c r="A36" s="2330" t="s">
        <v>2140</v>
      </c>
      <c r="B36" s="2324" t="s">
        <v>56</v>
      </c>
      <c r="C36" s="2325"/>
      <c r="D36" s="2325"/>
      <c r="E36" s="42" t="s">
        <v>104</v>
      </c>
      <c r="F36" s="35"/>
      <c r="G36" s="41" t="s">
        <v>91</v>
      </c>
      <c r="H36" s="41" t="s">
        <v>100</v>
      </c>
      <c r="I36" s="316"/>
      <c r="J36" s="41" t="s">
        <v>2141</v>
      </c>
      <c r="K36" s="41" t="s">
        <v>340</v>
      </c>
      <c r="L36" s="316"/>
      <c r="M36" s="41"/>
      <c r="N36" s="41"/>
      <c r="O36" s="41"/>
      <c r="P36" s="47"/>
      <c r="Q36" s="47"/>
    </row>
    <row r="37" spans="1:17">
      <c r="A37" s="2333" t="s">
        <v>2142</v>
      </c>
      <c r="B37" s="2324" t="s">
        <v>55</v>
      </c>
      <c r="C37" s="2325"/>
      <c r="D37" s="2325"/>
      <c r="E37" s="42"/>
      <c r="F37" s="35"/>
      <c r="G37" s="41" t="s">
        <v>91</v>
      </c>
      <c r="H37" s="41" t="s">
        <v>100</v>
      </c>
      <c r="I37" s="41"/>
      <c r="J37" s="41" t="s">
        <v>2143</v>
      </c>
      <c r="K37" s="41" t="s">
        <v>340</v>
      </c>
      <c r="L37" s="41" t="s">
        <v>93</v>
      </c>
      <c r="M37" s="47"/>
      <c r="N37" s="41"/>
      <c r="O37" s="41"/>
      <c r="P37" s="47"/>
      <c r="Q37" s="47"/>
    </row>
    <row r="38" spans="1:17">
      <c r="A38" s="2334" t="s">
        <v>2144</v>
      </c>
      <c r="B38" s="2324" t="s">
        <v>54</v>
      </c>
      <c r="C38" s="2325"/>
      <c r="D38" s="38"/>
      <c r="E38" s="42" t="s">
        <v>2145</v>
      </c>
      <c r="F38" s="35"/>
      <c r="G38" s="41" t="s">
        <v>91</v>
      </c>
      <c r="H38" s="41" t="s">
        <v>100</v>
      </c>
      <c r="I38" s="41"/>
      <c r="J38" s="41" t="s">
        <v>2143</v>
      </c>
      <c r="K38" s="41" t="s">
        <v>340</v>
      </c>
      <c r="L38" s="41" t="s">
        <v>93</v>
      </c>
      <c r="M38" s="47"/>
      <c r="N38" s="41"/>
      <c r="O38" s="41"/>
      <c r="P38" s="47"/>
      <c r="Q38" s="47"/>
    </row>
    <row r="39" spans="1:17">
      <c r="A39" s="2331" t="s">
        <v>2146</v>
      </c>
      <c r="B39" s="2324" t="s">
        <v>3</v>
      </c>
      <c r="C39" s="2325"/>
      <c r="D39" s="38"/>
      <c r="E39" s="42" t="s">
        <v>2147</v>
      </c>
      <c r="F39" s="35"/>
      <c r="G39" s="41" t="s">
        <v>91</v>
      </c>
      <c r="H39" s="41" t="s">
        <v>100</v>
      </c>
      <c r="I39" s="41"/>
      <c r="J39" s="41" t="s">
        <v>2143</v>
      </c>
      <c r="K39" s="41" t="s">
        <v>340</v>
      </c>
      <c r="L39" s="41" t="s">
        <v>93</v>
      </c>
      <c r="M39" s="47"/>
      <c r="N39" s="41"/>
      <c r="O39" s="41"/>
      <c r="P39" s="47"/>
      <c r="Q39" s="47"/>
    </row>
    <row r="40" spans="1:17">
      <c r="A40" s="2331" t="s">
        <v>2148</v>
      </c>
      <c r="B40" s="2324" t="s">
        <v>53</v>
      </c>
      <c r="C40" s="2325"/>
      <c r="D40" s="38"/>
      <c r="E40" s="42" t="s">
        <v>2149</v>
      </c>
      <c r="F40" s="35"/>
      <c r="G40" s="41" t="s">
        <v>91</v>
      </c>
      <c r="H40" s="41" t="s">
        <v>100</v>
      </c>
      <c r="I40" s="41"/>
      <c r="J40" s="41" t="s">
        <v>2143</v>
      </c>
      <c r="K40" s="41" t="s">
        <v>340</v>
      </c>
      <c r="L40" s="41" t="s">
        <v>93</v>
      </c>
      <c r="M40" s="47"/>
      <c r="N40" s="41"/>
      <c r="O40" s="41"/>
      <c r="P40" s="47"/>
      <c r="Q40" s="47"/>
    </row>
    <row r="41" spans="1:17" s="2336" customFormat="1">
      <c r="A41" s="2335" t="s">
        <v>2150</v>
      </c>
      <c r="B41" s="2324" t="s">
        <v>52</v>
      </c>
      <c r="C41" s="2325"/>
      <c r="D41" s="38"/>
      <c r="E41" s="42" t="s">
        <v>2151</v>
      </c>
      <c r="F41" s="35"/>
      <c r="G41" s="41" t="s">
        <v>91</v>
      </c>
      <c r="H41" s="41" t="s">
        <v>100</v>
      </c>
      <c r="I41" s="41"/>
      <c r="J41" s="41" t="s">
        <v>2143</v>
      </c>
      <c r="K41" s="41" t="s">
        <v>340</v>
      </c>
      <c r="L41" s="41" t="s">
        <v>93</v>
      </c>
      <c r="M41" s="431"/>
      <c r="N41" s="41"/>
      <c r="O41" s="41"/>
      <c r="P41" s="431"/>
      <c r="Q41" s="431"/>
    </row>
    <row r="42" spans="1:17">
      <c r="A42" s="2331" t="s">
        <v>2152</v>
      </c>
      <c r="B42" s="2324" t="s">
        <v>51</v>
      </c>
      <c r="C42" s="2325"/>
      <c r="D42" s="38"/>
      <c r="E42" s="42" t="s">
        <v>1262</v>
      </c>
      <c r="F42" s="35"/>
      <c r="G42" s="41" t="s">
        <v>91</v>
      </c>
      <c r="H42" s="41" t="s">
        <v>100</v>
      </c>
      <c r="I42" s="41"/>
      <c r="J42" s="41" t="s">
        <v>2143</v>
      </c>
      <c r="K42" s="41" t="s">
        <v>340</v>
      </c>
      <c r="L42" s="41" t="s">
        <v>93</v>
      </c>
      <c r="M42" s="47"/>
      <c r="N42" s="41"/>
      <c r="O42" s="41"/>
      <c r="P42" s="47"/>
      <c r="Q42" s="47"/>
    </row>
    <row r="43" spans="1:17">
      <c r="A43" s="2331" t="s">
        <v>2153</v>
      </c>
      <c r="B43" s="2324" t="s">
        <v>50</v>
      </c>
      <c r="C43" s="2325"/>
      <c r="D43" s="38"/>
      <c r="E43" s="42" t="s">
        <v>2154</v>
      </c>
      <c r="F43" s="35"/>
      <c r="G43" s="41" t="s">
        <v>91</v>
      </c>
      <c r="H43" s="41" t="s">
        <v>100</v>
      </c>
      <c r="I43" s="41"/>
      <c r="J43" s="41" t="s">
        <v>2143</v>
      </c>
      <c r="K43" s="41" t="s">
        <v>340</v>
      </c>
      <c r="L43" s="41" t="s">
        <v>93</v>
      </c>
      <c r="M43" s="47"/>
      <c r="N43" s="41"/>
      <c r="O43" s="41"/>
      <c r="P43" s="47"/>
      <c r="Q43" s="47"/>
    </row>
    <row r="44" spans="1:17">
      <c r="A44" s="2330" t="s">
        <v>2155</v>
      </c>
      <c r="B44" s="2324" t="s">
        <v>49</v>
      </c>
      <c r="C44" s="2325"/>
      <c r="D44" s="38"/>
      <c r="E44" s="42" t="s">
        <v>1258</v>
      </c>
      <c r="F44" s="35"/>
      <c r="G44" s="41" t="s">
        <v>91</v>
      </c>
      <c r="H44" s="41" t="s">
        <v>100</v>
      </c>
      <c r="I44" s="41"/>
      <c r="J44" s="41" t="s">
        <v>2143</v>
      </c>
      <c r="K44" s="41" t="s">
        <v>340</v>
      </c>
      <c r="L44" s="41" t="s">
        <v>93</v>
      </c>
      <c r="M44" s="47"/>
      <c r="N44" s="41"/>
      <c r="O44" s="41"/>
      <c r="P44" s="47"/>
      <c r="Q44" s="47"/>
    </row>
    <row r="45" spans="1:17">
      <c r="A45" s="1938" t="s">
        <v>2156</v>
      </c>
      <c r="B45" s="2324" t="s">
        <v>48</v>
      </c>
      <c r="C45" s="2325"/>
      <c r="D45" s="2325"/>
      <c r="E45" s="42" t="s">
        <v>103</v>
      </c>
      <c r="F45" s="35"/>
      <c r="G45" s="41" t="s">
        <v>91</v>
      </c>
      <c r="H45" s="41" t="s">
        <v>100</v>
      </c>
      <c r="I45" s="41"/>
      <c r="J45" s="41" t="s">
        <v>1127</v>
      </c>
      <c r="K45" s="41" t="s">
        <v>340</v>
      </c>
      <c r="L45" s="41"/>
      <c r="M45" s="47"/>
      <c r="N45" s="41"/>
      <c r="O45" s="41"/>
      <c r="P45" s="47"/>
      <c r="Q45" s="47"/>
    </row>
    <row r="46" spans="1:17">
      <c r="A46" s="1938" t="s">
        <v>2157</v>
      </c>
      <c r="B46" s="2324" t="s">
        <v>47</v>
      </c>
      <c r="C46" s="2325"/>
      <c r="D46" s="2325"/>
      <c r="E46" s="42"/>
      <c r="F46" s="35"/>
      <c r="G46" s="41" t="s">
        <v>91</v>
      </c>
      <c r="H46" s="41" t="s">
        <v>100</v>
      </c>
      <c r="I46" s="41"/>
      <c r="J46" s="41" t="s">
        <v>2158</v>
      </c>
      <c r="K46" s="41" t="s">
        <v>340</v>
      </c>
      <c r="L46" s="41"/>
      <c r="M46" s="47"/>
      <c r="N46" s="41"/>
      <c r="O46" s="41"/>
      <c r="P46" s="47"/>
      <c r="Q46" s="47"/>
    </row>
    <row r="47" spans="1:17">
      <c r="A47" s="1938" t="s">
        <v>2159</v>
      </c>
      <c r="B47" s="2324" t="s">
        <v>46</v>
      </c>
      <c r="C47" s="2325"/>
      <c r="D47" s="2325"/>
      <c r="E47" s="42"/>
      <c r="F47" s="35"/>
      <c r="G47" s="41" t="s">
        <v>91</v>
      </c>
      <c r="H47" s="41" t="s">
        <v>100</v>
      </c>
      <c r="I47" s="41"/>
      <c r="J47" s="41" t="s">
        <v>2160</v>
      </c>
      <c r="K47" s="41" t="s">
        <v>340</v>
      </c>
      <c r="L47" s="41" t="s">
        <v>93</v>
      </c>
      <c r="M47" s="47"/>
      <c r="N47" s="41"/>
      <c r="O47" s="41"/>
      <c r="P47" s="47"/>
      <c r="Q47" s="47"/>
    </row>
    <row r="48" spans="1:17">
      <c r="A48" s="1938" t="s">
        <v>2161</v>
      </c>
      <c r="B48" s="2324" t="s">
        <v>45</v>
      </c>
      <c r="C48" s="2325"/>
      <c r="D48" s="2325"/>
      <c r="E48" s="42"/>
      <c r="F48" s="35"/>
      <c r="G48" s="41" t="s">
        <v>91</v>
      </c>
      <c r="H48" s="41" t="s">
        <v>100</v>
      </c>
      <c r="I48" s="41"/>
      <c r="J48" s="41" t="s">
        <v>2162</v>
      </c>
      <c r="K48" s="41" t="s">
        <v>340</v>
      </c>
      <c r="L48" s="41"/>
      <c r="M48" s="41"/>
      <c r="N48" s="41"/>
      <c r="O48" s="41"/>
      <c r="P48" s="47"/>
      <c r="Q48" s="47"/>
    </row>
    <row r="49" spans="1:17">
      <c r="A49" s="1938" t="s">
        <v>2167</v>
      </c>
      <c r="B49" s="2324" t="s">
        <v>44</v>
      </c>
      <c r="C49" s="2325"/>
      <c r="D49" s="2325"/>
      <c r="E49" s="42"/>
      <c r="F49" s="35"/>
      <c r="G49" s="41" t="s">
        <v>91</v>
      </c>
      <c r="H49" s="41" t="s">
        <v>100</v>
      </c>
      <c r="I49" s="41"/>
      <c r="J49" s="41" t="s">
        <v>2168</v>
      </c>
      <c r="K49" s="41" t="s">
        <v>2169</v>
      </c>
      <c r="L49" s="41"/>
      <c r="M49" s="41"/>
      <c r="N49" s="41"/>
      <c r="O49" s="41"/>
      <c r="P49" s="47"/>
      <c r="Q49" s="47"/>
    </row>
    <row r="50" spans="1:17">
      <c r="A50" s="1938" t="s">
        <v>2170</v>
      </c>
      <c r="B50" s="2324" t="s">
        <v>43</v>
      </c>
      <c r="C50" s="2325"/>
      <c r="D50" s="2325"/>
      <c r="E50" s="42"/>
      <c r="F50" s="35"/>
      <c r="G50" s="41" t="s">
        <v>91</v>
      </c>
      <c r="H50" s="41" t="s">
        <v>100</v>
      </c>
      <c r="I50" s="41"/>
      <c r="J50" s="41" t="s">
        <v>2171</v>
      </c>
      <c r="K50" s="41" t="s">
        <v>340</v>
      </c>
      <c r="L50" s="41"/>
      <c r="M50" s="41"/>
      <c r="N50" s="41"/>
      <c r="O50" s="41"/>
      <c r="P50" s="47"/>
      <c r="Q50" s="47"/>
    </row>
    <row r="51" spans="1:17">
      <c r="A51" s="2337" t="s">
        <v>2172</v>
      </c>
      <c r="B51" s="2338" t="s">
        <v>36</v>
      </c>
      <c r="C51" s="2325"/>
      <c r="D51" s="2325"/>
      <c r="E51" s="42"/>
      <c r="F51" s="35"/>
      <c r="G51" s="41" t="s">
        <v>91</v>
      </c>
      <c r="H51" s="41" t="s">
        <v>100</v>
      </c>
      <c r="I51" s="41"/>
      <c r="J51" s="41"/>
      <c r="K51" s="41"/>
      <c r="L51" s="41"/>
      <c r="M51" s="41"/>
      <c r="N51" s="41"/>
      <c r="O51" s="41"/>
      <c r="P51" s="41"/>
      <c r="Q51" s="47"/>
    </row>
    <row r="52" spans="1:17">
      <c r="A52" s="2323" t="s">
        <v>99</v>
      </c>
      <c r="B52" s="2324"/>
      <c r="C52" s="38"/>
      <c r="D52" s="38"/>
      <c r="E52" s="42"/>
      <c r="F52" s="42"/>
      <c r="G52" s="41"/>
      <c r="H52" s="41"/>
      <c r="I52" s="41"/>
      <c r="J52" s="41"/>
      <c r="K52" s="41"/>
      <c r="L52" s="41"/>
      <c r="M52" s="41"/>
      <c r="N52" s="46"/>
      <c r="O52" s="41"/>
      <c r="P52" s="46"/>
      <c r="Q52" s="47"/>
    </row>
    <row r="53" spans="1:17">
      <c r="A53" s="1938" t="s">
        <v>2173</v>
      </c>
      <c r="B53" s="2324" t="s">
        <v>35</v>
      </c>
      <c r="C53" s="2339"/>
      <c r="D53" s="2325"/>
      <c r="E53" s="42" t="s">
        <v>2145</v>
      </c>
      <c r="F53" s="42"/>
      <c r="G53" s="41" t="s">
        <v>91</v>
      </c>
      <c r="H53" s="41" t="s">
        <v>92</v>
      </c>
      <c r="I53" s="41"/>
      <c r="J53" s="41" t="s">
        <v>97</v>
      </c>
      <c r="K53" s="41"/>
      <c r="L53" s="41"/>
      <c r="M53" s="47"/>
      <c r="N53" s="41"/>
      <c r="O53" s="41"/>
      <c r="P53" s="46"/>
      <c r="Q53" s="47"/>
    </row>
    <row r="54" spans="1:17">
      <c r="A54" s="2330" t="s">
        <v>2174</v>
      </c>
      <c r="B54" s="2324" t="s">
        <v>34</v>
      </c>
      <c r="C54" s="2325"/>
      <c r="D54" s="38"/>
      <c r="E54" s="42" t="s">
        <v>2147</v>
      </c>
      <c r="F54" s="42"/>
      <c r="G54" s="41" t="s">
        <v>91</v>
      </c>
      <c r="H54" s="41" t="s">
        <v>92</v>
      </c>
      <c r="I54" s="41"/>
      <c r="J54" s="41" t="s">
        <v>97</v>
      </c>
      <c r="K54" s="41"/>
      <c r="L54" s="41"/>
      <c r="M54" s="47"/>
      <c r="N54" s="41"/>
      <c r="O54" s="41"/>
      <c r="P54" s="46"/>
      <c r="Q54" s="47"/>
    </row>
    <row r="55" spans="1:17">
      <c r="A55" s="2331" t="s">
        <v>2175</v>
      </c>
      <c r="B55" s="2324" t="s">
        <v>33</v>
      </c>
      <c r="C55" s="2325"/>
      <c r="D55" s="38"/>
      <c r="E55" s="42" t="s">
        <v>2147</v>
      </c>
      <c r="F55" s="42" t="s">
        <v>2176</v>
      </c>
      <c r="G55" s="41" t="s">
        <v>91</v>
      </c>
      <c r="H55" s="41" t="s">
        <v>92</v>
      </c>
      <c r="I55" s="41"/>
      <c r="J55" s="41" t="s">
        <v>97</v>
      </c>
      <c r="K55" s="41"/>
      <c r="L55" s="41"/>
      <c r="M55" s="47"/>
      <c r="N55" s="41"/>
      <c r="O55" s="41"/>
      <c r="P55" s="46"/>
      <c r="Q55" s="47"/>
    </row>
    <row r="56" spans="1:17">
      <c r="A56" s="2331" t="s">
        <v>2177</v>
      </c>
      <c r="B56" s="2324" t="s">
        <v>32</v>
      </c>
      <c r="C56" s="2325"/>
      <c r="D56" s="38"/>
      <c r="E56" s="42" t="s">
        <v>2147</v>
      </c>
      <c r="F56" s="42" t="s">
        <v>98</v>
      </c>
      <c r="G56" s="41" t="s">
        <v>91</v>
      </c>
      <c r="H56" s="41" t="s">
        <v>92</v>
      </c>
      <c r="I56" s="41"/>
      <c r="J56" s="41" t="s">
        <v>97</v>
      </c>
      <c r="K56" s="41"/>
      <c r="L56" s="41"/>
      <c r="M56" s="47"/>
      <c r="N56" s="41"/>
      <c r="O56" s="41"/>
      <c r="P56" s="46"/>
      <c r="Q56" s="47"/>
    </row>
    <row r="57" spans="1:17">
      <c r="A57" s="2331" t="s">
        <v>2178</v>
      </c>
      <c r="B57" s="2324" t="s">
        <v>31</v>
      </c>
      <c r="C57" s="2325"/>
      <c r="D57" s="38"/>
      <c r="E57" s="42" t="s">
        <v>2147</v>
      </c>
      <c r="F57" s="42" t="s">
        <v>2179</v>
      </c>
      <c r="G57" s="41" t="s">
        <v>91</v>
      </c>
      <c r="H57" s="41" t="s">
        <v>92</v>
      </c>
      <c r="I57" s="41"/>
      <c r="J57" s="41" t="s">
        <v>97</v>
      </c>
      <c r="K57" s="41"/>
      <c r="L57" s="41"/>
      <c r="M57" s="47"/>
      <c r="N57" s="41"/>
      <c r="O57" s="41"/>
      <c r="P57" s="46"/>
      <c r="Q57" s="47"/>
    </row>
    <row r="58" spans="1:17">
      <c r="A58" s="2330" t="s">
        <v>2180</v>
      </c>
      <c r="B58" s="2324" t="s">
        <v>30</v>
      </c>
      <c r="C58" s="2325"/>
      <c r="D58" s="38"/>
      <c r="E58" s="42" t="s">
        <v>2149</v>
      </c>
      <c r="F58" s="42"/>
      <c r="G58" s="41" t="s">
        <v>91</v>
      </c>
      <c r="H58" s="41" t="s">
        <v>92</v>
      </c>
      <c r="I58" s="41"/>
      <c r="J58" s="41" t="s">
        <v>97</v>
      </c>
      <c r="K58" s="41"/>
      <c r="L58" s="41"/>
      <c r="M58" s="47"/>
      <c r="N58" s="41"/>
      <c r="O58" s="41"/>
      <c r="P58" s="46"/>
      <c r="Q58" s="47"/>
    </row>
    <row r="59" spans="1:17">
      <c r="A59" s="2331" t="s">
        <v>2175</v>
      </c>
      <c r="B59" s="2324" t="s">
        <v>29</v>
      </c>
      <c r="C59" s="2325"/>
      <c r="D59" s="38"/>
      <c r="E59" s="42" t="s">
        <v>2149</v>
      </c>
      <c r="F59" s="42" t="s">
        <v>2176</v>
      </c>
      <c r="G59" s="41" t="s">
        <v>91</v>
      </c>
      <c r="H59" s="41" t="s">
        <v>92</v>
      </c>
      <c r="I59" s="41"/>
      <c r="J59" s="41" t="s">
        <v>97</v>
      </c>
      <c r="K59" s="41"/>
      <c r="L59" s="41"/>
      <c r="M59" s="47"/>
      <c r="N59" s="41"/>
      <c r="O59" s="41"/>
      <c r="P59" s="46"/>
      <c r="Q59" s="47"/>
    </row>
    <row r="60" spans="1:17">
      <c r="A60" s="2331" t="s">
        <v>2177</v>
      </c>
      <c r="B60" s="2324" t="s">
        <v>28</v>
      </c>
      <c r="C60" s="2325"/>
      <c r="D60" s="38"/>
      <c r="E60" s="42" t="s">
        <v>2149</v>
      </c>
      <c r="F60" s="42" t="s">
        <v>98</v>
      </c>
      <c r="G60" s="41" t="s">
        <v>91</v>
      </c>
      <c r="H60" s="41" t="s">
        <v>92</v>
      </c>
      <c r="I60" s="41"/>
      <c r="J60" s="41" t="s">
        <v>97</v>
      </c>
      <c r="K60" s="41"/>
      <c r="L60" s="41"/>
      <c r="M60" s="47"/>
      <c r="N60" s="41"/>
      <c r="O60" s="41"/>
      <c r="P60" s="46"/>
      <c r="Q60" s="47"/>
    </row>
    <row r="61" spans="1:17">
      <c r="A61" s="2331" t="s">
        <v>2178</v>
      </c>
      <c r="B61" s="2324" t="s">
        <v>1</v>
      </c>
      <c r="C61" s="2325"/>
      <c r="D61" s="38"/>
      <c r="E61" s="42" t="s">
        <v>2149</v>
      </c>
      <c r="F61" s="42" t="s">
        <v>2179</v>
      </c>
      <c r="G61" s="41" t="s">
        <v>91</v>
      </c>
      <c r="H61" s="41" t="s">
        <v>92</v>
      </c>
      <c r="I61" s="41"/>
      <c r="J61" s="41" t="s">
        <v>97</v>
      </c>
      <c r="K61" s="41"/>
      <c r="L61" s="41"/>
      <c r="M61" s="47"/>
      <c r="N61" s="41"/>
      <c r="O61" s="41"/>
      <c r="P61" s="46"/>
      <c r="Q61" s="47"/>
    </row>
    <row r="62" spans="1:17">
      <c r="A62" s="1938" t="s">
        <v>2181</v>
      </c>
      <c r="B62" s="2324" t="s">
        <v>0</v>
      </c>
      <c r="C62" s="2325"/>
      <c r="D62" s="2325"/>
      <c r="E62" s="42" t="s">
        <v>2182</v>
      </c>
      <c r="F62" s="42"/>
      <c r="G62" s="41" t="s">
        <v>91</v>
      </c>
      <c r="H62" s="41" t="s">
        <v>92</v>
      </c>
      <c r="I62" s="41"/>
      <c r="J62" s="41" t="s">
        <v>97</v>
      </c>
      <c r="K62" s="41"/>
      <c r="L62" s="41"/>
      <c r="M62" s="47"/>
      <c r="N62" s="41"/>
      <c r="O62" s="41"/>
      <c r="P62" s="46"/>
      <c r="Q62" s="47"/>
    </row>
    <row r="63" spans="1:17">
      <c r="A63" s="2330" t="s">
        <v>2183</v>
      </c>
      <c r="B63" s="2324" t="s">
        <v>27</v>
      </c>
      <c r="C63" s="2325"/>
      <c r="D63" s="38"/>
      <c r="E63" s="42" t="s">
        <v>1264</v>
      </c>
      <c r="F63" s="42"/>
      <c r="G63" s="41" t="s">
        <v>91</v>
      </c>
      <c r="H63" s="41" t="s">
        <v>92</v>
      </c>
      <c r="I63" s="41"/>
      <c r="J63" s="41" t="s">
        <v>97</v>
      </c>
      <c r="K63" s="41"/>
      <c r="L63" s="41"/>
      <c r="M63" s="47"/>
      <c r="N63" s="41"/>
      <c r="O63" s="41"/>
      <c r="P63" s="46"/>
      <c r="Q63" s="47"/>
    </row>
    <row r="64" spans="1:17">
      <c r="A64" s="2331" t="s">
        <v>2175</v>
      </c>
      <c r="B64" s="2324" t="s">
        <v>26</v>
      </c>
      <c r="C64" s="2325"/>
      <c r="D64" s="38"/>
      <c r="E64" s="42" t="s">
        <v>1264</v>
      </c>
      <c r="F64" s="42" t="s">
        <v>2176</v>
      </c>
      <c r="G64" s="41" t="s">
        <v>91</v>
      </c>
      <c r="H64" s="41" t="s">
        <v>92</v>
      </c>
      <c r="I64" s="41"/>
      <c r="J64" s="41" t="s">
        <v>97</v>
      </c>
      <c r="K64" s="41"/>
      <c r="L64" s="41"/>
      <c r="M64" s="47"/>
      <c r="N64" s="41"/>
      <c r="O64" s="41"/>
      <c r="P64" s="46"/>
      <c r="Q64" s="47"/>
    </row>
    <row r="65" spans="1:17">
      <c r="A65" s="2331" t="s">
        <v>2177</v>
      </c>
      <c r="B65" s="2324" t="s">
        <v>25</v>
      </c>
      <c r="C65" s="2325"/>
      <c r="D65" s="38"/>
      <c r="E65" s="42" t="s">
        <v>1264</v>
      </c>
      <c r="F65" s="42" t="s">
        <v>98</v>
      </c>
      <c r="G65" s="41" t="s">
        <v>91</v>
      </c>
      <c r="H65" s="41" t="s">
        <v>92</v>
      </c>
      <c r="I65" s="41"/>
      <c r="J65" s="41" t="s">
        <v>97</v>
      </c>
      <c r="K65" s="41"/>
      <c r="L65" s="41"/>
      <c r="M65" s="47"/>
      <c r="N65" s="41"/>
      <c r="O65" s="41"/>
      <c r="P65" s="46"/>
      <c r="Q65" s="47"/>
    </row>
    <row r="66" spans="1:17">
      <c r="A66" s="2331" t="s">
        <v>2178</v>
      </c>
      <c r="B66" s="2324" t="s">
        <v>24</v>
      </c>
      <c r="C66" s="2325"/>
      <c r="D66" s="38"/>
      <c r="E66" s="42" t="s">
        <v>1264</v>
      </c>
      <c r="F66" s="42" t="s">
        <v>2179</v>
      </c>
      <c r="G66" s="41" t="s">
        <v>91</v>
      </c>
      <c r="H66" s="41" t="s">
        <v>92</v>
      </c>
      <c r="I66" s="41"/>
      <c r="J66" s="41" t="s">
        <v>97</v>
      </c>
      <c r="K66" s="41"/>
      <c r="L66" s="41"/>
      <c r="M66" s="47"/>
      <c r="N66" s="41"/>
      <c r="O66" s="41"/>
      <c r="P66" s="46"/>
      <c r="Q66" s="47"/>
    </row>
    <row r="67" spans="1:17">
      <c r="A67" s="2335" t="s">
        <v>2184</v>
      </c>
      <c r="B67" s="2324" t="s">
        <v>23</v>
      </c>
      <c r="C67" s="2325"/>
      <c r="D67" s="38"/>
      <c r="E67" s="42" t="s">
        <v>2185</v>
      </c>
      <c r="F67" s="42"/>
      <c r="G67" s="41" t="s">
        <v>91</v>
      </c>
      <c r="H67" s="41" t="s">
        <v>92</v>
      </c>
      <c r="I67" s="41"/>
      <c r="J67" s="41" t="s">
        <v>97</v>
      </c>
      <c r="K67" s="41"/>
      <c r="L67" s="41"/>
      <c r="M67" s="47"/>
      <c r="N67" s="41"/>
      <c r="O67" s="41"/>
      <c r="P67" s="46"/>
      <c r="Q67" s="47"/>
    </row>
    <row r="68" spans="1:17">
      <c r="A68" s="2331" t="s">
        <v>2175</v>
      </c>
      <c r="B68" s="2324" t="s">
        <v>22</v>
      </c>
      <c r="C68" s="2325"/>
      <c r="D68" s="38"/>
      <c r="E68" s="42" t="s">
        <v>2185</v>
      </c>
      <c r="F68" s="42" t="s">
        <v>2176</v>
      </c>
      <c r="G68" s="41" t="s">
        <v>91</v>
      </c>
      <c r="H68" s="41" t="s">
        <v>92</v>
      </c>
      <c r="I68" s="41"/>
      <c r="J68" s="41" t="s">
        <v>97</v>
      </c>
      <c r="K68" s="41"/>
      <c r="L68" s="41"/>
      <c r="M68" s="47"/>
      <c r="N68" s="41"/>
      <c r="O68" s="41"/>
      <c r="P68" s="46"/>
      <c r="Q68" s="47"/>
    </row>
    <row r="69" spans="1:17">
      <c r="A69" s="2331" t="s">
        <v>2177</v>
      </c>
      <c r="B69" s="2324" t="s">
        <v>21</v>
      </c>
      <c r="C69" s="2325"/>
      <c r="D69" s="38"/>
      <c r="E69" s="42" t="s">
        <v>2185</v>
      </c>
      <c r="F69" s="42" t="s">
        <v>98</v>
      </c>
      <c r="G69" s="41" t="s">
        <v>91</v>
      </c>
      <c r="H69" s="41" t="s">
        <v>92</v>
      </c>
      <c r="I69" s="41"/>
      <c r="J69" s="41" t="s">
        <v>97</v>
      </c>
      <c r="K69" s="41"/>
      <c r="L69" s="41"/>
      <c r="M69" s="47"/>
      <c r="N69" s="41"/>
      <c r="O69" s="41"/>
      <c r="P69" s="46"/>
      <c r="Q69" s="47"/>
    </row>
    <row r="70" spans="1:17">
      <c r="A70" s="2331" t="s">
        <v>2178</v>
      </c>
      <c r="B70" s="2324" t="s">
        <v>20</v>
      </c>
      <c r="C70" s="2325"/>
      <c r="D70" s="38"/>
      <c r="E70" s="42" t="s">
        <v>2185</v>
      </c>
      <c r="F70" s="42" t="s">
        <v>2179</v>
      </c>
      <c r="G70" s="41" t="s">
        <v>91</v>
      </c>
      <c r="H70" s="41" t="s">
        <v>92</v>
      </c>
      <c r="I70" s="41"/>
      <c r="J70" s="41" t="s">
        <v>97</v>
      </c>
      <c r="K70" s="41"/>
      <c r="L70" s="41"/>
      <c r="M70" s="47"/>
      <c r="N70" s="41"/>
      <c r="O70" s="41"/>
      <c r="P70" s="46"/>
      <c r="Q70" s="47"/>
    </row>
    <row r="71" spans="1:17">
      <c r="A71" s="1938" t="s">
        <v>2186</v>
      </c>
      <c r="B71" s="2324" t="s">
        <v>19</v>
      </c>
      <c r="C71" s="2325"/>
      <c r="D71" s="2325"/>
      <c r="E71" s="42" t="s">
        <v>1258</v>
      </c>
      <c r="F71" s="42"/>
      <c r="G71" s="41" t="s">
        <v>91</v>
      </c>
      <c r="H71" s="41" t="s">
        <v>92</v>
      </c>
      <c r="I71" s="41"/>
      <c r="J71" s="41" t="s">
        <v>97</v>
      </c>
      <c r="K71" s="41"/>
      <c r="L71" s="41"/>
      <c r="M71" s="47"/>
      <c r="N71" s="41"/>
      <c r="O71" s="41"/>
      <c r="P71" s="46"/>
      <c r="Q71" s="47"/>
    </row>
    <row r="72" spans="1:17">
      <c r="A72" s="2330" t="s">
        <v>2175</v>
      </c>
      <c r="B72" s="2324" t="s">
        <v>18</v>
      </c>
      <c r="C72" s="2325"/>
      <c r="D72" s="38"/>
      <c r="E72" s="42" t="s">
        <v>1258</v>
      </c>
      <c r="F72" s="42" t="s">
        <v>2176</v>
      </c>
      <c r="G72" s="41" t="s">
        <v>91</v>
      </c>
      <c r="H72" s="41" t="s">
        <v>92</v>
      </c>
      <c r="I72" s="41"/>
      <c r="J72" s="41" t="s">
        <v>97</v>
      </c>
      <c r="K72" s="41"/>
      <c r="L72" s="41"/>
      <c r="M72" s="47"/>
      <c r="N72" s="41"/>
      <c r="O72" s="41"/>
      <c r="P72" s="46"/>
      <c r="Q72" s="47"/>
    </row>
    <row r="73" spans="1:17">
      <c r="A73" s="2330" t="s">
        <v>2177</v>
      </c>
      <c r="B73" s="2324" t="s">
        <v>77</v>
      </c>
      <c r="C73" s="2325"/>
      <c r="D73" s="38"/>
      <c r="E73" s="42" t="s">
        <v>1258</v>
      </c>
      <c r="F73" s="42" t="s">
        <v>98</v>
      </c>
      <c r="G73" s="41" t="s">
        <v>91</v>
      </c>
      <c r="H73" s="41" t="s">
        <v>92</v>
      </c>
      <c r="I73" s="41"/>
      <c r="J73" s="41" t="s">
        <v>97</v>
      </c>
      <c r="K73" s="41"/>
      <c r="L73" s="41"/>
      <c r="M73" s="47"/>
      <c r="N73" s="41"/>
      <c r="O73" s="41"/>
      <c r="P73" s="46"/>
      <c r="Q73" s="47"/>
    </row>
    <row r="74" spans="1:17">
      <c r="A74" s="2330" t="s">
        <v>2178</v>
      </c>
      <c r="B74" s="2324" t="s">
        <v>76</v>
      </c>
      <c r="C74" s="2325"/>
      <c r="D74" s="38"/>
      <c r="E74" s="42" t="s">
        <v>1258</v>
      </c>
      <c r="F74" s="42" t="s">
        <v>2179</v>
      </c>
      <c r="G74" s="41" t="s">
        <v>91</v>
      </c>
      <c r="H74" s="41" t="s">
        <v>92</v>
      </c>
      <c r="I74" s="41"/>
      <c r="J74" s="41" t="s">
        <v>97</v>
      </c>
      <c r="K74" s="41"/>
      <c r="L74" s="41"/>
      <c r="M74" s="47"/>
      <c r="N74" s="41"/>
      <c r="O74" s="41"/>
      <c r="P74" s="46"/>
      <c r="Q74" s="47"/>
    </row>
    <row r="75" spans="1:17">
      <c r="A75" s="1938" t="s">
        <v>2187</v>
      </c>
      <c r="B75" s="2324" t="s">
        <v>75</v>
      </c>
      <c r="C75" s="38"/>
      <c r="D75" s="38"/>
      <c r="E75" s="42"/>
      <c r="F75" s="35"/>
      <c r="G75" s="41" t="s">
        <v>91</v>
      </c>
      <c r="H75" s="41" t="s">
        <v>92</v>
      </c>
      <c r="I75" s="41"/>
      <c r="J75" s="41" t="s">
        <v>2188</v>
      </c>
      <c r="K75" s="41"/>
      <c r="L75" s="41"/>
      <c r="M75" s="41"/>
      <c r="N75" s="41"/>
      <c r="O75" s="41"/>
      <c r="P75" s="46"/>
      <c r="Q75" s="47"/>
    </row>
    <row r="76" spans="1:17">
      <c r="A76" s="1938" t="s">
        <v>1142</v>
      </c>
      <c r="B76" s="2324" t="s">
        <v>74</v>
      </c>
      <c r="C76" s="2325"/>
      <c r="D76" s="2325"/>
      <c r="E76" s="42"/>
      <c r="F76" s="35"/>
      <c r="G76" s="41" t="s">
        <v>91</v>
      </c>
      <c r="H76" s="41" t="s">
        <v>92</v>
      </c>
      <c r="I76" s="41"/>
      <c r="J76" s="41" t="s">
        <v>1150</v>
      </c>
      <c r="K76" s="41"/>
      <c r="L76" s="41"/>
      <c r="M76" s="41"/>
      <c r="N76" s="41"/>
      <c r="O76" s="41"/>
      <c r="P76" s="46"/>
      <c r="Q76" s="47"/>
    </row>
    <row r="77" spans="1:17">
      <c r="A77" s="1938" t="s">
        <v>2189</v>
      </c>
      <c r="B77" s="2324" t="s">
        <v>17</v>
      </c>
      <c r="C77" s="2325"/>
      <c r="D77" s="2325"/>
      <c r="E77" s="42"/>
      <c r="F77" s="35"/>
      <c r="G77" s="41" t="s">
        <v>91</v>
      </c>
      <c r="H77" s="41" t="s">
        <v>92</v>
      </c>
      <c r="I77" s="41"/>
      <c r="J77" s="41" t="s">
        <v>2190</v>
      </c>
      <c r="K77" s="41"/>
      <c r="L77" s="41"/>
      <c r="M77" s="41"/>
      <c r="N77" s="41"/>
      <c r="O77" s="41"/>
      <c r="P77" s="46"/>
      <c r="Q77" s="47"/>
    </row>
    <row r="78" spans="1:17">
      <c r="A78" s="1938" t="s">
        <v>2191</v>
      </c>
      <c r="B78" s="2324" t="s">
        <v>16</v>
      </c>
      <c r="C78" s="2325"/>
      <c r="D78" s="2325"/>
      <c r="E78" s="42"/>
      <c r="F78" s="35"/>
      <c r="G78" s="41" t="s">
        <v>91</v>
      </c>
      <c r="H78" s="41" t="s">
        <v>92</v>
      </c>
      <c r="I78" s="41"/>
      <c r="J78" s="41" t="s">
        <v>2192</v>
      </c>
      <c r="K78" s="41"/>
      <c r="L78" s="41"/>
      <c r="M78" s="41"/>
      <c r="N78" s="41"/>
      <c r="O78" s="41"/>
      <c r="P78" s="46"/>
      <c r="Q78" s="47"/>
    </row>
    <row r="79" spans="1:17" s="35" customFormat="1">
      <c r="A79" s="1938" t="s">
        <v>2193</v>
      </c>
      <c r="B79" s="2324" t="s">
        <v>15</v>
      </c>
      <c r="C79" s="2325"/>
      <c r="D79" s="2325"/>
      <c r="E79" s="42"/>
      <c r="G79" s="41" t="s">
        <v>91</v>
      </c>
      <c r="H79" s="41" t="s">
        <v>92</v>
      </c>
      <c r="I79" s="41"/>
      <c r="J79" s="41" t="s">
        <v>1138</v>
      </c>
      <c r="K79" s="41" t="s">
        <v>93</v>
      </c>
      <c r="L79" s="41"/>
      <c r="M79" s="41"/>
      <c r="N79" s="41"/>
      <c r="O79" s="41"/>
      <c r="P79" s="46"/>
      <c r="Q79" s="47"/>
    </row>
    <row r="80" spans="1:17">
      <c r="A80" s="1938" t="s">
        <v>2194</v>
      </c>
      <c r="B80" s="2324" t="s">
        <v>14</v>
      </c>
      <c r="C80" s="2325"/>
      <c r="D80" s="2325"/>
      <c r="E80" s="42"/>
      <c r="F80" s="35"/>
      <c r="G80" s="41" t="s">
        <v>91</v>
      </c>
      <c r="H80" s="41" t="s">
        <v>92</v>
      </c>
      <c r="I80" s="41"/>
      <c r="J80" s="41" t="s">
        <v>784</v>
      </c>
      <c r="K80" s="41"/>
      <c r="L80" s="41"/>
      <c r="M80" s="41"/>
      <c r="N80" s="41"/>
      <c r="O80" s="41"/>
      <c r="P80" s="46"/>
      <c r="Q80" s="47"/>
    </row>
    <row r="81" spans="1:17">
      <c r="A81" s="1938" t="s">
        <v>96</v>
      </c>
      <c r="B81" s="2324" t="s">
        <v>73</v>
      </c>
      <c r="C81" s="2325"/>
      <c r="D81" s="2325"/>
      <c r="E81" s="42"/>
      <c r="F81" s="35"/>
      <c r="G81" s="41" t="s">
        <v>91</v>
      </c>
      <c r="H81" s="41" t="s">
        <v>92</v>
      </c>
      <c r="I81" s="41"/>
      <c r="J81" s="41" t="s">
        <v>1136</v>
      </c>
      <c r="K81" s="41"/>
      <c r="L81" s="41"/>
      <c r="M81" s="41"/>
      <c r="N81" s="41"/>
      <c r="O81" s="41"/>
      <c r="P81" s="46"/>
      <c r="Q81" s="47"/>
    </row>
    <row r="82" spans="1:17">
      <c r="A82" s="1938" t="s">
        <v>2195</v>
      </c>
      <c r="B82" s="2324" t="s">
        <v>95</v>
      </c>
      <c r="C82" s="2325"/>
      <c r="D82" s="2325"/>
      <c r="E82" s="42"/>
      <c r="F82" s="35"/>
      <c r="G82" s="41" t="s">
        <v>91</v>
      </c>
      <c r="H82" s="41" t="s">
        <v>92</v>
      </c>
      <c r="I82" s="41"/>
      <c r="J82" s="41" t="s">
        <v>2196</v>
      </c>
      <c r="K82" s="41"/>
      <c r="L82" s="47"/>
      <c r="M82" s="41"/>
      <c r="N82" s="41"/>
      <c r="O82" s="41"/>
      <c r="P82" s="46"/>
      <c r="Q82" s="47"/>
    </row>
    <row r="83" spans="1:17">
      <c r="A83" s="2330" t="s">
        <v>6587</v>
      </c>
      <c r="B83" s="2324" t="s">
        <v>6588</v>
      </c>
      <c r="C83" s="1929"/>
      <c r="D83" s="2325"/>
      <c r="E83" s="42"/>
      <c r="F83" s="42" t="s">
        <v>6589</v>
      </c>
      <c r="G83" s="41" t="s">
        <v>91</v>
      </c>
      <c r="H83" s="41" t="s">
        <v>92</v>
      </c>
      <c r="I83" s="41"/>
      <c r="J83" s="41" t="s">
        <v>2196</v>
      </c>
      <c r="K83" s="41"/>
      <c r="L83" s="47"/>
      <c r="M83" s="41"/>
      <c r="N83" s="41"/>
      <c r="O83" s="41"/>
      <c r="P83" s="46"/>
      <c r="Q83" s="47"/>
    </row>
    <row r="84" spans="1:17">
      <c r="A84" s="2330" t="s">
        <v>6590</v>
      </c>
      <c r="B84" s="2324" t="s">
        <v>6591</v>
      </c>
      <c r="C84" s="1929"/>
      <c r="D84" s="2325"/>
      <c r="E84" s="42"/>
      <c r="F84" s="42" t="s">
        <v>6592</v>
      </c>
      <c r="G84" s="41" t="s">
        <v>91</v>
      </c>
      <c r="H84" s="41" t="s">
        <v>92</v>
      </c>
      <c r="I84" s="41"/>
      <c r="J84" s="41" t="s">
        <v>2196</v>
      </c>
      <c r="K84" s="41"/>
      <c r="L84" s="47"/>
      <c r="M84" s="41"/>
      <c r="N84" s="41"/>
      <c r="O84" s="41"/>
      <c r="P84" s="46"/>
      <c r="Q84" s="47"/>
    </row>
    <row r="85" spans="1:17">
      <c r="A85" s="2330" t="s">
        <v>6593</v>
      </c>
      <c r="B85" s="2324" t="s">
        <v>6594</v>
      </c>
      <c r="C85" s="1929"/>
      <c r="D85" s="2325"/>
      <c r="E85" s="42"/>
      <c r="F85" s="42" t="s">
        <v>6595</v>
      </c>
      <c r="G85" s="41" t="s">
        <v>91</v>
      </c>
      <c r="H85" s="41" t="s">
        <v>92</v>
      </c>
      <c r="I85" s="41"/>
      <c r="J85" s="41" t="s">
        <v>2196</v>
      </c>
      <c r="K85" s="41"/>
      <c r="L85" s="47"/>
      <c r="M85" s="41"/>
      <c r="N85" s="41"/>
      <c r="O85" s="41"/>
      <c r="P85" s="46"/>
      <c r="Q85" s="47"/>
    </row>
    <row r="86" spans="1:17">
      <c r="A86" s="1945" t="s">
        <v>2197</v>
      </c>
      <c r="B86" s="2324" t="s">
        <v>94</v>
      </c>
      <c r="C86" s="2325"/>
      <c r="D86" s="2325"/>
      <c r="E86" s="42"/>
      <c r="F86" s="42"/>
      <c r="G86" s="41" t="s">
        <v>91</v>
      </c>
      <c r="H86" s="41" t="s">
        <v>92</v>
      </c>
      <c r="I86" s="41"/>
      <c r="J86" s="41" t="s">
        <v>2198</v>
      </c>
      <c r="K86" s="41"/>
      <c r="L86" s="47"/>
      <c r="M86" s="41"/>
      <c r="N86" s="41"/>
      <c r="O86" s="41"/>
      <c r="P86" s="46"/>
      <c r="Q86" s="47"/>
    </row>
    <row r="87" spans="1:17">
      <c r="A87" s="2335" t="s">
        <v>6596</v>
      </c>
      <c r="B87" s="2324" t="s">
        <v>6597</v>
      </c>
      <c r="C87" s="1929"/>
      <c r="D87" s="2325"/>
      <c r="E87" s="42"/>
      <c r="F87" s="42"/>
      <c r="G87" s="41" t="s">
        <v>91</v>
      </c>
      <c r="H87" s="41" t="s">
        <v>92</v>
      </c>
      <c r="I87" s="41"/>
      <c r="J87" s="41" t="s">
        <v>6598</v>
      </c>
      <c r="K87" s="41"/>
      <c r="L87" s="47"/>
      <c r="M87" s="41"/>
      <c r="N87" s="41"/>
      <c r="O87" s="41"/>
      <c r="P87" s="46"/>
      <c r="Q87" s="47"/>
    </row>
    <row r="88" spans="1:17">
      <c r="A88" s="2340" t="s">
        <v>6599</v>
      </c>
      <c r="B88" s="2324" t="s">
        <v>6600</v>
      </c>
      <c r="C88" s="1929"/>
      <c r="D88" s="2325"/>
      <c r="E88" s="42"/>
      <c r="F88" s="42" t="s">
        <v>6589</v>
      </c>
      <c r="G88" s="41" t="s">
        <v>91</v>
      </c>
      <c r="H88" s="41" t="s">
        <v>92</v>
      </c>
      <c r="I88" s="41"/>
      <c r="J88" s="41" t="s">
        <v>6598</v>
      </c>
      <c r="K88" s="41"/>
      <c r="L88" s="47"/>
      <c r="M88" s="41"/>
      <c r="N88" s="41"/>
      <c r="O88" s="41"/>
      <c r="P88" s="46"/>
      <c r="Q88" s="47"/>
    </row>
    <row r="89" spans="1:17">
      <c r="A89" s="2340" t="s">
        <v>6601</v>
      </c>
      <c r="B89" s="2324" t="s">
        <v>6602</v>
      </c>
      <c r="C89" s="1929"/>
      <c r="D89" s="2325"/>
      <c r="E89" s="42"/>
      <c r="F89" s="42" t="s">
        <v>6592</v>
      </c>
      <c r="G89" s="41" t="s">
        <v>91</v>
      </c>
      <c r="H89" s="41" t="s">
        <v>92</v>
      </c>
      <c r="I89" s="41"/>
      <c r="J89" s="41" t="s">
        <v>6598</v>
      </c>
      <c r="K89" s="41"/>
      <c r="L89" s="47"/>
      <c r="M89" s="41"/>
      <c r="N89" s="41"/>
      <c r="O89" s="41"/>
      <c r="P89" s="46"/>
      <c r="Q89" s="47"/>
    </row>
    <row r="90" spans="1:17">
      <c r="A90" s="2340" t="s">
        <v>6603</v>
      </c>
      <c r="B90" s="2324" t="s">
        <v>6604</v>
      </c>
      <c r="C90" s="1929"/>
      <c r="D90" s="2325"/>
      <c r="E90" s="42"/>
      <c r="F90" s="42" t="s">
        <v>6595</v>
      </c>
      <c r="G90" s="41" t="s">
        <v>91</v>
      </c>
      <c r="H90" s="41" t="s">
        <v>92</v>
      </c>
      <c r="I90" s="41"/>
      <c r="J90" s="41" t="s">
        <v>6598</v>
      </c>
      <c r="K90" s="41"/>
      <c r="L90" s="47"/>
      <c r="M90" s="41"/>
      <c r="N90" s="41"/>
      <c r="O90" s="41"/>
      <c r="P90" s="46"/>
      <c r="Q90" s="47"/>
    </row>
    <row r="91" spans="1:17">
      <c r="A91" s="2335" t="s">
        <v>6605</v>
      </c>
      <c r="B91" s="2324" t="s">
        <v>6606</v>
      </c>
      <c r="C91" s="1929"/>
      <c r="D91" s="2325"/>
      <c r="E91" s="42"/>
      <c r="F91" s="35"/>
      <c r="G91" s="41" t="s">
        <v>91</v>
      </c>
      <c r="H91" s="41" t="s">
        <v>92</v>
      </c>
      <c r="I91" s="41"/>
      <c r="J91" s="41" t="s">
        <v>6607</v>
      </c>
      <c r="K91" s="41"/>
      <c r="L91" s="47"/>
      <c r="M91" s="41"/>
      <c r="N91" s="41"/>
      <c r="O91" s="41"/>
      <c r="P91" s="46"/>
      <c r="Q91" s="47"/>
    </row>
    <row r="92" spans="1:17">
      <c r="A92" s="1938" t="s">
        <v>2199</v>
      </c>
      <c r="B92" s="2324" t="s">
        <v>888</v>
      </c>
      <c r="C92" s="2325"/>
      <c r="D92" s="2325"/>
      <c r="E92" s="42"/>
      <c r="F92" s="35"/>
      <c r="G92" s="41" t="s">
        <v>91</v>
      </c>
      <c r="H92" s="41" t="s">
        <v>92</v>
      </c>
      <c r="I92" s="41"/>
      <c r="J92" s="41" t="s">
        <v>2200</v>
      </c>
      <c r="K92" s="41"/>
      <c r="L92" s="41"/>
      <c r="M92" s="41"/>
      <c r="N92" s="41"/>
      <c r="O92" s="41"/>
      <c r="P92" s="46"/>
      <c r="Q92" s="47"/>
    </row>
    <row r="93" spans="1:17">
      <c r="A93" s="1938" t="s">
        <v>2201</v>
      </c>
      <c r="B93" s="2324" t="s">
        <v>889</v>
      </c>
      <c r="C93" s="2325"/>
      <c r="D93" s="2325"/>
      <c r="E93" s="42"/>
      <c r="F93" s="35"/>
      <c r="G93" s="41" t="s">
        <v>91</v>
      </c>
      <c r="H93" s="41" t="s">
        <v>92</v>
      </c>
      <c r="I93" s="41"/>
      <c r="J93" s="41" t="s">
        <v>2202</v>
      </c>
      <c r="K93" s="41" t="s">
        <v>93</v>
      </c>
      <c r="L93" s="41"/>
      <c r="M93" s="41"/>
      <c r="N93" s="41"/>
      <c r="O93" s="41"/>
      <c r="P93" s="46"/>
      <c r="Q93" s="47"/>
    </row>
    <row r="94" spans="1:17">
      <c r="A94" s="1938" t="s">
        <v>2203</v>
      </c>
      <c r="B94" s="2324" t="s">
        <v>890</v>
      </c>
      <c r="C94" s="2325"/>
      <c r="D94" s="2325"/>
      <c r="E94" s="42"/>
      <c r="F94" s="35"/>
      <c r="G94" s="41" t="s">
        <v>91</v>
      </c>
      <c r="H94" s="41" t="s">
        <v>92</v>
      </c>
      <c r="I94" s="41"/>
      <c r="J94" s="41" t="s">
        <v>2204</v>
      </c>
      <c r="K94" s="41"/>
      <c r="L94" s="41"/>
      <c r="M94" s="41"/>
      <c r="N94" s="41"/>
      <c r="O94" s="41"/>
      <c r="P94" s="46"/>
      <c r="Q94" s="47"/>
    </row>
    <row r="95" spans="1:17">
      <c r="A95" s="1938" t="s">
        <v>2209</v>
      </c>
      <c r="B95" s="2324" t="s">
        <v>894</v>
      </c>
      <c r="C95" s="2325"/>
      <c r="D95" s="2325"/>
      <c r="E95" s="42"/>
      <c r="F95" s="35"/>
      <c r="G95" s="41" t="s">
        <v>91</v>
      </c>
      <c r="H95" s="41" t="s">
        <v>92</v>
      </c>
      <c r="I95" s="41"/>
      <c r="J95" s="41" t="s">
        <v>2210</v>
      </c>
      <c r="K95" s="41"/>
      <c r="L95" s="41"/>
      <c r="M95" s="41"/>
      <c r="N95" s="41"/>
      <c r="O95" s="41"/>
      <c r="P95" s="46"/>
      <c r="Q95" s="47"/>
    </row>
    <row r="96" spans="1:17">
      <c r="A96" s="2337" t="s">
        <v>2211</v>
      </c>
      <c r="B96" s="2338" t="s">
        <v>896</v>
      </c>
      <c r="C96" s="2325"/>
      <c r="D96" s="2325"/>
      <c r="E96" s="42"/>
      <c r="F96" s="35"/>
      <c r="G96" s="41" t="s">
        <v>91</v>
      </c>
      <c r="H96" s="41" t="s">
        <v>92</v>
      </c>
      <c r="I96" s="41"/>
      <c r="J96" s="41"/>
      <c r="K96" s="41"/>
      <c r="L96" s="41"/>
      <c r="M96" s="41"/>
      <c r="N96" s="41"/>
      <c r="O96" s="41"/>
      <c r="P96" s="46"/>
      <c r="Q96" s="47"/>
    </row>
    <row r="97" spans="1:18">
      <c r="A97" s="2342" t="s">
        <v>1404</v>
      </c>
      <c r="B97" s="2338" t="s">
        <v>905</v>
      </c>
      <c r="C97" s="2325"/>
      <c r="D97" s="2325"/>
      <c r="E97" s="42"/>
      <c r="F97" s="35"/>
      <c r="G97" s="41" t="s">
        <v>91</v>
      </c>
      <c r="H97" s="41" t="s">
        <v>1405</v>
      </c>
      <c r="I97" s="41"/>
      <c r="J97" s="41"/>
      <c r="K97" s="41"/>
      <c r="L97" s="41"/>
      <c r="M97" s="41"/>
      <c r="N97" s="41"/>
      <c r="O97" s="41"/>
      <c r="P97" s="46"/>
      <c r="Q97" s="47"/>
    </row>
    <row r="98" spans="1:18">
      <c r="A98" s="35"/>
      <c r="B98" s="35"/>
      <c r="C98" s="35" t="s">
        <v>90</v>
      </c>
      <c r="D98" s="35" t="s">
        <v>6608</v>
      </c>
      <c r="E98" s="266"/>
      <c r="F98" s="35"/>
      <c r="G98" s="35"/>
      <c r="H98" s="47"/>
      <c r="I98" s="47"/>
      <c r="J98" s="47"/>
      <c r="K98" s="47"/>
      <c r="L98" s="47"/>
      <c r="M98" s="47"/>
      <c r="N98" s="47"/>
      <c r="O98" s="47"/>
      <c r="P98" s="47"/>
      <c r="Q98" s="47"/>
      <c r="R98" s="47"/>
    </row>
    <row r="99" spans="1:18">
      <c r="A99" s="266"/>
      <c r="B99" s="266"/>
      <c r="C99" s="266"/>
      <c r="D99" s="266"/>
      <c r="E99" s="266"/>
    </row>
    <row r="103" spans="1:18">
      <c r="B103" s="427"/>
    </row>
  </sheetData>
  <pageMargins left="0.75" right="0.75" top="0.72" bottom="0.71" header="0.5" footer="0.5"/>
  <pageSetup paperSize="9" scale="50" orientation="portrait" cellComments="asDisplayed"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0">
    <tabColor rgb="FFFFC000"/>
  </sheetPr>
  <dimension ref="A1:AD30"/>
  <sheetViews>
    <sheetView showGridLines="0" zoomScale="80" zoomScaleNormal="80" workbookViewId="0"/>
  </sheetViews>
  <sheetFormatPr defaultColWidth="11.44140625" defaultRowHeight="14.4"/>
  <cols>
    <col min="1" max="1" width="88.5546875" style="266" bestFit="1" customWidth="1"/>
    <col min="2" max="2" width="7.5546875" style="266" bestFit="1" customWidth="1"/>
    <col min="3" max="3" width="25.5546875" style="266" bestFit="1" customWidth="1"/>
    <col min="4" max="4" width="22" style="266" bestFit="1" customWidth="1"/>
    <col min="5" max="5" width="31.6640625" style="266" bestFit="1" customWidth="1"/>
    <col min="6" max="8" width="8.5546875" style="266" customWidth="1"/>
    <col min="9" max="9" width="31.6640625" style="266" bestFit="1" customWidth="1"/>
    <col min="10" max="10" width="37" style="266" bestFit="1" customWidth="1"/>
    <col min="11" max="11" width="17" style="266" bestFit="1" customWidth="1"/>
    <col min="12" max="12" width="11.44140625" style="266" bestFit="1" customWidth="1"/>
    <col min="13" max="13" width="47.44140625" style="124" customWidth="1"/>
    <col min="14" max="14" width="49.44140625" style="124" customWidth="1"/>
    <col min="15" max="15" width="10.33203125" style="124" bestFit="1" customWidth="1"/>
    <col min="16" max="16" width="12.5546875" style="266" customWidth="1"/>
    <col min="17" max="17" width="25.6640625" style="266" customWidth="1"/>
    <col min="18" max="16384" width="11.44140625" style="266"/>
  </cols>
  <sheetData>
    <row r="1" spans="1:30">
      <c r="A1" s="1" t="s">
        <v>1480</v>
      </c>
      <c r="B1" s="1"/>
    </row>
    <row r="2" spans="1:30">
      <c r="A2" s="165" t="s">
        <v>6245</v>
      </c>
      <c r="B2" s="165"/>
    </row>
    <row r="3" spans="1:30">
      <c r="A3" s="165"/>
      <c r="B3" s="165"/>
    </row>
    <row r="4" spans="1:30">
      <c r="A4" s="1" t="s">
        <v>2227</v>
      </c>
      <c r="B4" s="165"/>
      <c r="F4" s="35"/>
      <c r="G4" s="35"/>
      <c r="I4" s="1" t="s">
        <v>2228</v>
      </c>
    </row>
    <row r="5" spans="1:30">
      <c r="A5" s="224" t="s">
        <v>109</v>
      </c>
      <c r="B5" s="35"/>
      <c r="C5" s="35"/>
      <c r="D5" s="35"/>
      <c r="E5" s="35"/>
      <c r="G5" s="35"/>
      <c r="I5" s="224" t="s">
        <v>109</v>
      </c>
      <c r="K5" s="35"/>
      <c r="L5" s="35"/>
    </row>
    <row r="6" spans="1:30">
      <c r="A6" s="224" t="s">
        <v>90</v>
      </c>
      <c r="B6" s="35"/>
      <c r="C6" s="35"/>
      <c r="D6" s="35"/>
      <c r="E6" s="35"/>
      <c r="F6" s="35"/>
      <c r="G6" s="35"/>
      <c r="I6" s="224" t="s">
        <v>90</v>
      </c>
      <c r="J6" s="35"/>
      <c r="K6" s="35"/>
      <c r="L6" s="35"/>
    </row>
    <row r="7" spans="1:30">
      <c r="A7" s="35"/>
      <c r="B7" s="35"/>
      <c r="C7" s="35"/>
      <c r="D7" s="35"/>
      <c r="E7" s="35"/>
      <c r="F7" s="35"/>
      <c r="G7" s="35"/>
      <c r="I7" s="224" t="s">
        <v>1181</v>
      </c>
      <c r="J7" s="35"/>
      <c r="K7" s="265"/>
      <c r="L7" s="35"/>
    </row>
    <row r="8" spans="1:30">
      <c r="B8" s="35"/>
      <c r="C8" s="35"/>
      <c r="D8" s="35"/>
      <c r="E8" s="35"/>
      <c r="I8" s="224" t="s">
        <v>2229</v>
      </c>
      <c r="J8" s="631" t="s">
        <v>2230</v>
      </c>
      <c r="K8" s="196" t="s">
        <v>12</v>
      </c>
      <c r="L8" s="631" t="s">
        <v>2231</v>
      </c>
    </row>
    <row r="9" spans="1:30">
      <c r="B9" s="35"/>
    </row>
    <row r="10" spans="1:30">
      <c r="A10" s="165" t="s">
        <v>2232</v>
      </c>
      <c r="I10" s="165" t="s">
        <v>2233</v>
      </c>
    </row>
    <row r="11" spans="1:30">
      <c r="A11" s="165"/>
      <c r="B11" s="165"/>
    </row>
    <row r="12" spans="1:30">
      <c r="B12" s="165"/>
      <c r="C12" s="55"/>
      <c r="D12" s="55"/>
      <c r="E12" s="55"/>
      <c r="F12" s="55"/>
      <c r="G12" s="55"/>
      <c r="H12" s="55"/>
      <c r="I12" s="55"/>
    </row>
    <row r="13" spans="1:30" ht="28.8">
      <c r="A13" s="35"/>
      <c r="B13" s="35"/>
      <c r="C13" s="196" t="s">
        <v>2234</v>
      </c>
      <c r="D13" s="196" t="s">
        <v>2235</v>
      </c>
      <c r="E13" s="196" t="s">
        <v>2236</v>
      </c>
      <c r="F13" s="2"/>
      <c r="G13" s="2"/>
      <c r="H13" s="2"/>
      <c r="I13" s="196" t="s">
        <v>2237</v>
      </c>
      <c r="J13" s="445"/>
      <c r="K13" s="445"/>
      <c r="L13" s="445"/>
    </row>
    <row r="14" spans="1:30">
      <c r="A14" s="35"/>
      <c r="B14" s="35"/>
      <c r="C14" s="196" t="s">
        <v>89</v>
      </c>
      <c r="D14" s="196" t="s">
        <v>107</v>
      </c>
      <c r="E14" s="196" t="s">
        <v>88</v>
      </c>
      <c r="F14" s="2"/>
      <c r="G14" s="2"/>
      <c r="H14" s="2"/>
      <c r="I14" s="196" t="s">
        <v>87</v>
      </c>
      <c r="J14" s="445"/>
      <c r="K14" s="445"/>
      <c r="L14" s="445"/>
    </row>
    <row r="15" spans="1:30">
      <c r="A15" s="632" t="s">
        <v>99</v>
      </c>
      <c r="B15" s="196"/>
      <c r="C15" s="38"/>
      <c r="D15" s="38"/>
      <c r="E15" s="38"/>
      <c r="F15" s="35"/>
      <c r="G15" s="35"/>
      <c r="H15" s="35"/>
      <c r="I15" s="38"/>
      <c r="J15" s="42"/>
      <c r="K15" s="47"/>
      <c r="L15" s="41"/>
      <c r="M15" s="41"/>
      <c r="N15" s="455"/>
      <c r="O15" s="41"/>
      <c r="P15" s="454"/>
      <c r="Q15" s="41"/>
      <c r="R15" s="455"/>
      <c r="T15" s="455"/>
      <c r="U15" s="41"/>
      <c r="V15" s="47"/>
      <c r="W15" s="35"/>
      <c r="X15" s="35"/>
      <c r="Y15" s="35"/>
      <c r="Z15" s="35"/>
      <c r="AA15" s="35"/>
      <c r="AB15" s="35"/>
      <c r="AC15" s="35"/>
      <c r="AD15" s="35"/>
    </row>
    <row r="16" spans="1:30">
      <c r="A16" s="321" t="s">
        <v>2238</v>
      </c>
      <c r="B16" s="196" t="s">
        <v>9</v>
      </c>
      <c r="C16" s="472"/>
      <c r="D16" s="472"/>
      <c r="E16" s="472"/>
      <c r="F16" s="35"/>
      <c r="G16" s="35"/>
      <c r="H16" s="35"/>
      <c r="I16" s="471"/>
      <c r="J16" s="42" t="s">
        <v>104</v>
      </c>
      <c r="K16" s="47" t="s">
        <v>91</v>
      </c>
      <c r="L16" s="41" t="s">
        <v>92</v>
      </c>
      <c r="M16" s="41" t="s">
        <v>97</v>
      </c>
      <c r="N16" s="456"/>
      <c r="O16" s="41"/>
      <c r="P16" s="454"/>
      <c r="Q16" s="41"/>
      <c r="R16" s="455"/>
      <c r="T16" s="455"/>
      <c r="U16" s="41"/>
      <c r="V16" s="47"/>
      <c r="W16" s="35"/>
      <c r="X16" s="35"/>
      <c r="Y16" s="35"/>
      <c r="Z16" s="35"/>
      <c r="AA16" s="35"/>
      <c r="AB16" s="35"/>
      <c r="AC16" s="35"/>
      <c r="AD16" s="35"/>
    </row>
    <row r="17" spans="1:30">
      <c r="A17" s="321" t="s">
        <v>2239</v>
      </c>
      <c r="B17" s="196" t="s">
        <v>65</v>
      </c>
      <c r="C17" s="472"/>
      <c r="D17" s="472"/>
      <c r="E17" s="472"/>
      <c r="F17" s="35"/>
      <c r="G17" s="35"/>
      <c r="H17" s="35"/>
      <c r="I17" s="471"/>
      <c r="J17" s="42" t="s">
        <v>1258</v>
      </c>
      <c r="K17" s="47" t="s">
        <v>91</v>
      </c>
      <c r="L17" s="41" t="s">
        <v>92</v>
      </c>
      <c r="M17" s="41" t="s">
        <v>97</v>
      </c>
      <c r="N17" s="455"/>
      <c r="O17" s="41"/>
      <c r="P17" s="454"/>
      <c r="Q17" s="41"/>
      <c r="R17" s="455"/>
      <c r="T17" s="455"/>
      <c r="U17" s="41"/>
      <c r="V17" s="47"/>
      <c r="W17" s="35"/>
      <c r="X17" s="35"/>
      <c r="Y17" s="35"/>
      <c r="Z17" s="35"/>
      <c r="AA17" s="35"/>
      <c r="AB17" s="35"/>
      <c r="AC17" s="35"/>
      <c r="AD17" s="35"/>
    </row>
    <row r="18" spans="1:30">
      <c r="A18" s="321" t="s">
        <v>2240</v>
      </c>
      <c r="B18" s="196" t="s">
        <v>8</v>
      </c>
      <c r="C18" s="472"/>
      <c r="D18" s="472"/>
      <c r="E18" s="472"/>
      <c r="F18" s="35"/>
      <c r="G18" s="35"/>
      <c r="H18" s="35"/>
      <c r="I18" s="471"/>
      <c r="J18" s="42"/>
      <c r="K18" s="47" t="s">
        <v>91</v>
      </c>
      <c r="L18" s="41" t="s">
        <v>92</v>
      </c>
      <c r="M18" s="41" t="s">
        <v>2241</v>
      </c>
      <c r="N18" s="455"/>
      <c r="O18" s="41"/>
      <c r="P18" s="454"/>
      <c r="Q18" s="41"/>
      <c r="R18" s="455"/>
      <c r="T18" s="455"/>
      <c r="U18" s="41"/>
      <c r="V18" s="47"/>
      <c r="W18" s="35"/>
      <c r="X18" s="35"/>
      <c r="Y18" s="35"/>
      <c r="Z18" s="35"/>
      <c r="AA18" s="35"/>
      <c r="AB18" s="35"/>
      <c r="AC18" s="35"/>
      <c r="AD18" s="35"/>
    </row>
    <row r="19" spans="1:30">
      <c r="A19" s="321" t="s">
        <v>96</v>
      </c>
      <c r="B19" s="196" t="s">
        <v>7</v>
      </c>
      <c r="C19" s="472"/>
      <c r="D19" s="472"/>
      <c r="E19" s="472"/>
      <c r="F19" s="35"/>
      <c r="G19" s="35"/>
      <c r="H19" s="35"/>
      <c r="I19" s="471"/>
      <c r="J19" s="42"/>
      <c r="K19" s="47" t="s">
        <v>91</v>
      </c>
      <c r="L19" s="41" t="s">
        <v>92</v>
      </c>
      <c r="M19" s="41" t="s">
        <v>1136</v>
      </c>
      <c r="N19" s="455"/>
      <c r="O19" s="41"/>
      <c r="P19" s="454"/>
      <c r="Q19" s="41"/>
      <c r="R19" s="455"/>
      <c r="T19" s="455"/>
      <c r="U19" s="455"/>
      <c r="V19" s="47"/>
      <c r="W19" s="35"/>
      <c r="X19" s="35"/>
      <c r="Y19" s="35"/>
      <c r="Z19" s="35"/>
      <c r="AA19" s="35"/>
      <c r="AB19" s="35"/>
      <c r="AC19" s="35"/>
      <c r="AD19" s="35"/>
    </row>
    <row r="20" spans="1:30">
      <c r="A20" s="321" t="s">
        <v>2242</v>
      </c>
      <c r="B20" s="196" t="s">
        <v>64</v>
      </c>
      <c r="C20" s="472"/>
      <c r="D20" s="472"/>
      <c r="E20" s="472"/>
      <c r="F20" s="35"/>
      <c r="G20" s="35"/>
      <c r="H20" s="35"/>
      <c r="I20" s="471"/>
      <c r="J20" s="42"/>
      <c r="K20" s="47" t="s">
        <v>91</v>
      </c>
      <c r="L20" s="41" t="s">
        <v>92</v>
      </c>
      <c r="M20" s="41" t="s">
        <v>1133</v>
      </c>
      <c r="N20" s="456"/>
      <c r="O20" s="41"/>
      <c r="P20" s="454"/>
      <c r="Q20" s="41"/>
      <c r="R20" s="455"/>
      <c r="T20" s="455"/>
      <c r="U20" s="41"/>
      <c r="V20" s="47"/>
      <c r="W20" s="35"/>
      <c r="X20" s="35"/>
      <c r="Y20" s="35"/>
      <c r="Z20" s="35"/>
      <c r="AA20" s="35"/>
      <c r="AB20" s="35"/>
      <c r="AC20" s="35"/>
      <c r="AD20" s="35"/>
    </row>
    <row r="21" spans="1:30">
      <c r="A21" s="321" t="s">
        <v>1142</v>
      </c>
      <c r="B21" s="196" t="s">
        <v>6</v>
      </c>
      <c r="C21" s="472"/>
      <c r="D21" s="472"/>
      <c r="E21" s="472"/>
      <c r="F21" s="35"/>
      <c r="G21" s="35"/>
      <c r="H21" s="35"/>
      <c r="I21" s="471"/>
      <c r="J21" s="42"/>
      <c r="K21" s="47" t="s">
        <v>91</v>
      </c>
      <c r="L21" s="41" t="s">
        <v>92</v>
      </c>
      <c r="M21" s="41" t="s">
        <v>1150</v>
      </c>
      <c r="N21" s="455"/>
      <c r="O21" s="41"/>
      <c r="P21" s="454"/>
      <c r="Q21" s="41"/>
      <c r="R21" s="455"/>
      <c r="T21" s="455"/>
      <c r="U21" s="41"/>
      <c r="V21" s="47"/>
      <c r="W21" s="35"/>
      <c r="X21" s="35"/>
      <c r="Y21" s="35"/>
      <c r="Z21" s="35"/>
      <c r="AA21" s="35"/>
      <c r="AB21" s="35"/>
      <c r="AC21" s="35"/>
      <c r="AD21" s="35"/>
    </row>
    <row r="22" spans="1:30">
      <c r="A22" s="321" t="s">
        <v>2243</v>
      </c>
      <c r="B22" s="196" t="s">
        <v>5</v>
      </c>
      <c r="C22" s="472"/>
      <c r="D22" s="472"/>
      <c r="E22" s="472"/>
      <c r="F22" s="35"/>
      <c r="G22" s="35"/>
      <c r="H22" s="35"/>
      <c r="I22" s="471"/>
      <c r="J22" s="42"/>
      <c r="K22" s="47" t="s">
        <v>91</v>
      </c>
      <c r="L22" s="41" t="s">
        <v>92</v>
      </c>
      <c r="M22" s="41" t="s">
        <v>2244</v>
      </c>
      <c r="N22" s="455"/>
      <c r="O22" s="41"/>
      <c r="P22" s="454"/>
      <c r="Q22" s="41"/>
      <c r="R22" s="455"/>
      <c r="T22" s="455"/>
      <c r="U22" s="41"/>
      <c r="V22" s="47"/>
      <c r="W22" s="35"/>
      <c r="X22" s="35"/>
      <c r="Y22" s="35"/>
      <c r="Z22" s="35"/>
      <c r="AA22" s="35"/>
      <c r="AB22" s="35"/>
      <c r="AC22" s="35"/>
      <c r="AD22" s="35"/>
    </row>
    <row r="23" spans="1:30" s="35" customFormat="1">
      <c r="A23" s="321" t="s">
        <v>2211</v>
      </c>
      <c r="B23" s="196" t="s">
        <v>61</v>
      </c>
      <c r="C23" s="472"/>
      <c r="D23" s="472"/>
      <c r="E23" s="472"/>
      <c r="I23" s="633"/>
      <c r="J23" s="42"/>
      <c r="K23" s="47" t="s">
        <v>91</v>
      </c>
      <c r="L23" s="41" t="s">
        <v>92</v>
      </c>
      <c r="M23" s="41"/>
      <c r="N23" s="455"/>
      <c r="O23" s="41"/>
      <c r="P23" s="47"/>
      <c r="Q23" s="41"/>
      <c r="R23" s="41"/>
      <c r="T23" s="41"/>
      <c r="U23" s="41"/>
      <c r="V23" s="47"/>
    </row>
    <row r="24" spans="1:30">
      <c r="A24" s="35"/>
      <c r="B24" s="35"/>
      <c r="C24" s="35"/>
      <c r="E24" s="42" t="s">
        <v>1248</v>
      </c>
      <c r="F24" s="42"/>
      <c r="G24" s="42"/>
      <c r="I24" s="42" t="s">
        <v>1256</v>
      </c>
      <c r="J24" s="124"/>
      <c r="K24" s="124"/>
      <c r="L24" s="124"/>
      <c r="M24" s="266"/>
      <c r="N24" s="266"/>
      <c r="O24" s="266"/>
      <c r="Q24" s="457"/>
    </row>
    <row r="25" spans="1:30">
      <c r="A25" s="35"/>
      <c r="B25" s="35"/>
      <c r="D25" s="35" t="s">
        <v>2245</v>
      </c>
      <c r="E25" s="35" t="s">
        <v>2246</v>
      </c>
      <c r="F25" s="35"/>
      <c r="G25" s="42"/>
      <c r="I25" s="35" t="s">
        <v>2246</v>
      </c>
      <c r="J25" s="124"/>
      <c r="K25" s="42"/>
      <c r="L25" s="35"/>
    </row>
    <row r="26" spans="1:30">
      <c r="L26" s="35"/>
    </row>
    <row r="27" spans="1:30">
      <c r="L27" s="35"/>
    </row>
    <row r="28" spans="1:30">
      <c r="L28" s="35"/>
    </row>
    <row r="29" spans="1:30">
      <c r="L29" s="35"/>
    </row>
    <row r="30" spans="1:30">
      <c r="L30" s="35"/>
    </row>
  </sheetData>
  <pageMargins left="0.7" right="0.7" top="0.75" bottom="0.75" header="0.3" footer="0.3"/>
  <pageSetup paperSize="9" scale="60" orientation="landscape" cellComments="asDisplayed"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1"/>
  <dimension ref="A1:I48"/>
  <sheetViews>
    <sheetView showGridLines="0" zoomScale="80" zoomScaleNormal="80" workbookViewId="0"/>
  </sheetViews>
  <sheetFormatPr defaultColWidth="9.33203125" defaultRowHeight="14.4"/>
  <cols>
    <col min="1" max="1" width="33.44140625" style="124" customWidth="1"/>
    <col min="2" max="2" width="43.33203125" style="124" bestFit="1" customWidth="1"/>
    <col min="3" max="3" width="32.5546875" style="124" bestFit="1" customWidth="1"/>
    <col min="4" max="4" width="43.33203125" style="124" bestFit="1" customWidth="1"/>
    <col min="5" max="5" width="33.44140625" style="124" bestFit="1" customWidth="1"/>
    <col min="6" max="6" width="30.5546875" style="124" bestFit="1" customWidth="1"/>
    <col min="7" max="7" width="14.6640625" style="124" customWidth="1"/>
    <col min="8" max="16384" width="9.33203125" style="124"/>
  </cols>
  <sheetData>
    <row r="1" spans="1:9">
      <c r="A1" s="1" t="s">
        <v>1483</v>
      </c>
      <c r="B1" s="213"/>
      <c r="C1" s="164"/>
      <c r="D1" s="164"/>
      <c r="E1" s="193"/>
      <c r="F1" s="193"/>
      <c r="G1" s="193"/>
    </row>
    <row r="2" spans="1:9">
      <c r="A2" s="165" t="s">
        <v>1482</v>
      </c>
      <c r="B2" s="164"/>
      <c r="C2" s="166"/>
      <c r="D2" s="166"/>
      <c r="E2" s="193"/>
      <c r="F2" s="193"/>
      <c r="G2" s="193"/>
    </row>
    <row r="3" spans="1:9">
      <c r="A3" s="164"/>
      <c r="B3" s="164"/>
      <c r="C3" s="166"/>
      <c r="D3" s="166"/>
      <c r="E3" s="193"/>
      <c r="F3" s="193"/>
      <c r="G3" s="193"/>
    </row>
    <row r="4" spans="1:9">
      <c r="A4" s="1" t="s">
        <v>2247</v>
      </c>
      <c r="B4" s="193"/>
      <c r="C4" s="193"/>
      <c r="D4" s="193"/>
      <c r="E4" s="193"/>
      <c r="F4" s="193"/>
      <c r="G4" s="193"/>
    </row>
    <row r="5" spans="1:9">
      <c r="A5" s="224" t="s">
        <v>109</v>
      </c>
      <c r="B5" s="164"/>
      <c r="C5" s="164"/>
      <c r="D5" s="164"/>
      <c r="E5" s="193"/>
      <c r="F5" s="193"/>
      <c r="G5" s="193"/>
    </row>
    <row r="6" spans="1:9">
      <c r="A6" s="224" t="s">
        <v>90</v>
      </c>
      <c r="B6" s="164"/>
      <c r="C6" s="164"/>
      <c r="D6" s="164"/>
      <c r="E6" s="193"/>
      <c r="F6" s="193"/>
      <c r="G6" s="193"/>
    </row>
    <row r="7" spans="1:9">
      <c r="A7" s="224" t="s">
        <v>2248</v>
      </c>
      <c r="B7" s="164"/>
      <c r="C7" s="164"/>
      <c r="D7" s="164"/>
      <c r="E7" s="164"/>
      <c r="F7" s="193"/>
      <c r="G7" s="193"/>
      <c r="H7" s="193"/>
    </row>
    <row r="8" spans="1:9">
      <c r="A8" s="164"/>
      <c r="B8" s="164"/>
      <c r="C8" s="164"/>
      <c r="D8" s="164"/>
      <c r="E8" s="164"/>
      <c r="F8" s="193"/>
      <c r="G8" s="193"/>
      <c r="H8" s="193"/>
    </row>
    <row r="9" spans="1:9">
      <c r="A9" s="165" t="s">
        <v>2249</v>
      </c>
      <c r="C9" s="164"/>
      <c r="D9" s="164"/>
      <c r="E9" s="164"/>
      <c r="F9" s="193"/>
      <c r="G9" s="193"/>
      <c r="H9" s="193"/>
    </row>
    <row r="10" spans="1:9">
      <c r="C10" s="164"/>
      <c r="D10" s="164"/>
      <c r="E10" s="164"/>
      <c r="F10" s="164"/>
      <c r="G10" s="193"/>
      <c r="H10" s="193"/>
      <c r="I10" s="193"/>
    </row>
    <row r="11" spans="1:9">
      <c r="C11" s="410" t="s">
        <v>2249</v>
      </c>
      <c r="D11" s="164"/>
      <c r="E11" s="164"/>
      <c r="F11" s="164"/>
      <c r="G11" s="164"/>
      <c r="H11" s="193"/>
      <c r="I11" s="193"/>
    </row>
    <row r="12" spans="1:9">
      <c r="C12" s="458" t="s">
        <v>13</v>
      </c>
      <c r="D12" s="164"/>
      <c r="E12" s="164"/>
      <c r="F12" s="164"/>
      <c r="G12" s="164"/>
      <c r="H12" s="193"/>
      <c r="I12" s="193"/>
    </row>
    <row r="13" spans="1:9">
      <c r="A13" s="459" t="s">
        <v>2250</v>
      </c>
      <c r="B13" s="458" t="s">
        <v>12</v>
      </c>
      <c r="C13" s="460"/>
      <c r="D13" s="42" t="s">
        <v>2251</v>
      </c>
      <c r="E13" s="41" t="s">
        <v>91</v>
      </c>
      <c r="F13" s="41" t="s">
        <v>100</v>
      </c>
      <c r="H13" s="193"/>
      <c r="I13" s="193"/>
    </row>
    <row r="14" spans="1:9">
      <c r="A14" s="164"/>
      <c r="B14" s="164"/>
      <c r="C14" s="164"/>
      <c r="D14" s="164"/>
      <c r="E14" s="164"/>
      <c r="F14" s="164"/>
      <c r="G14" s="193"/>
      <c r="H14" s="193"/>
      <c r="I14" s="193"/>
    </row>
    <row r="15" spans="1:9">
      <c r="A15" s="164"/>
      <c r="B15" s="164"/>
      <c r="C15" s="164"/>
      <c r="D15" s="164"/>
      <c r="E15" s="164"/>
      <c r="F15" s="164"/>
      <c r="G15" s="193"/>
      <c r="H15" s="193"/>
      <c r="I15" s="193"/>
    </row>
    <row r="16" spans="1:9">
      <c r="A16" s="164"/>
      <c r="B16" s="164"/>
      <c r="C16" s="164"/>
      <c r="D16" s="164"/>
      <c r="E16" s="164"/>
      <c r="F16" s="164"/>
      <c r="G16" s="193"/>
      <c r="H16" s="193"/>
      <c r="I16" s="193"/>
    </row>
    <row r="17" spans="1:9">
      <c r="A17" s="164"/>
      <c r="B17" s="164"/>
      <c r="C17" s="164"/>
      <c r="D17" s="164"/>
      <c r="E17" s="164"/>
      <c r="F17" s="164"/>
      <c r="G17" s="193"/>
      <c r="H17" s="193"/>
      <c r="I17" s="193"/>
    </row>
    <row r="18" spans="1:9">
      <c r="A18" s="164"/>
      <c r="B18" s="164"/>
      <c r="C18" s="164"/>
      <c r="D18" s="164"/>
      <c r="E18" s="164"/>
      <c r="F18" s="193"/>
      <c r="G18" s="193"/>
      <c r="H18" s="193"/>
    </row>
    <row r="19" spans="1:9">
      <c r="B19" s="164"/>
      <c r="C19" s="164"/>
      <c r="D19" s="164"/>
      <c r="E19" s="193"/>
      <c r="F19" s="193"/>
      <c r="G19" s="193"/>
    </row>
    <row r="20" spans="1:9">
      <c r="A20" s="1" t="s">
        <v>2252</v>
      </c>
      <c r="B20" s="164"/>
      <c r="C20" s="164"/>
      <c r="D20" s="164"/>
      <c r="E20" s="193"/>
      <c r="F20" s="193"/>
      <c r="G20" s="193"/>
    </row>
    <row r="21" spans="1:9">
      <c r="A21" s="224" t="s">
        <v>109</v>
      </c>
      <c r="B21" s="164"/>
      <c r="C21" s="164"/>
      <c r="D21" s="164"/>
      <c r="E21" s="193"/>
      <c r="F21" s="193"/>
      <c r="G21" s="193"/>
    </row>
    <row r="22" spans="1:9">
      <c r="A22" s="224" t="s">
        <v>2248</v>
      </c>
      <c r="B22" s="164"/>
      <c r="C22" s="164"/>
      <c r="D22" s="164"/>
      <c r="E22" s="193"/>
      <c r="F22" s="193"/>
      <c r="G22" s="193"/>
    </row>
    <row r="23" spans="1:9">
      <c r="A23" s="164"/>
      <c r="B23" s="164"/>
      <c r="C23" s="164"/>
      <c r="D23" s="164"/>
      <c r="E23" s="193"/>
      <c r="F23" s="193"/>
      <c r="G23" s="193"/>
    </row>
    <row r="24" spans="1:9">
      <c r="A24" s="165" t="s">
        <v>2253</v>
      </c>
      <c r="B24" s="164"/>
      <c r="C24" s="164"/>
      <c r="D24" s="164"/>
      <c r="E24" s="193"/>
      <c r="F24" s="193"/>
      <c r="G24" s="193"/>
    </row>
    <row r="25" spans="1:9">
      <c r="A25" s="193"/>
      <c r="B25" s="164"/>
      <c r="C25" s="164"/>
      <c r="D25" s="164"/>
      <c r="E25" s="193"/>
      <c r="F25" s="193"/>
      <c r="G25" s="193"/>
    </row>
    <row r="26" spans="1:9" ht="28.8">
      <c r="A26" s="289" t="s">
        <v>2254</v>
      </c>
      <c r="B26" s="289" t="s">
        <v>2255</v>
      </c>
      <c r="C26" s="289" t="s">
        <v>2256</v>
      </c>
      <c r="D26" s="289" t="s">
        <v>2257</v>
      </c>
      <c r="E26" s="289" t="s">
        <v>2249</v>
      </c>
      <c r="F26" s="289" t="s">
        <v>2258</v>
      </c>
    </row>
    <row r="27" spans="1:9">
      <c r="A27" s="289" t="s">
        <v>89</v>
      </c>
      <c r="B27" s="289" t="s">
        <v>88</v>
      </c>
      <c r="C27" s="289" t="s">
        <v>87</v>
      </c>
      <c r="D27" s="289" t="s">
        <v>86</v>
      </c>
      <c r="E27" s="289" t="s">
        <v>85</v>
      </c>
      <c r="F27" s="289" t="s">
        <v>84</v>
      </c>
    </row>
    <row r="28" spans="1:9">
      <c r="A28" s="290"/>
      <c r="B28" s="290"/>
      <c r="C28" s="290"/>
      <c r="D28" s="290"/>
      <c r="E28" s="290"/>
      <c r="F28" s="290"/>
    </row>
    <row r="29" spans="1:9">
      <c r="A29" s="461" t="s">
        <v>349</v>
      </c>
      <c r="B29" s="41" t="s">
        <v>79</v>
      </c>
      <c r="C29" s="47" t="s">
        <v>91</v>
      </c>
      <c r="D29" s="47" t="s">
        <v>91</v>
      </c>
      <c r="E29" s="47" t="s">
        <v>91</v>
      </c>
      <c r="F29" s="41" t="s">
        <v>79</v>
      </c>
    </row>
    <row r="30" spans="1:9">
      <c r="A30" s="462" t="s">
        <v>1290</v>
      </c>
      <c r="B30" s="41" t="s">
        <v>2259</v>
      </c>
      <c r="C30" s="47" t="s">
        <v>90</v>
      </c>
      <c r="D30" s="47" t="s">
        <v>2260</v>
      </c>
      <c r="E30" s="47" t="s">
        <v>2251</v>
      </c>
      <c r="F30" s="41" t="s">
        <v>2261</v>
      </c>
    </row>
    <row r="31" spans="1:9">
      <c r="A31" s="462"/>
      <c r="B31" s="33"/>
      <c r="C31" s="47" t="s">
        <v>100</v>
      </c>
      <c r="D31" s="47" t="s">
        <v>90</v>
      </c>
      <c r="E31" s="47" t="s">
        <v>90</v>
      </c>
    </row>
    <row r="32" spans="1:9">
      <c r="A32" s="166"/>
      <c r="B32" s="33"/>
      <c r="D32" s="47" t="s">
        <v>100</v>
      </c>
      <c r="E32" s="47" t="s">
        <v>100</v>
      </c>
      <c r="F32" s="33"/>
    </row>
    <row r="33" spans="1:6">
      <c r="A33" s="166"/>
      <c r="B33" s="33"/>
      <c r="C33" s="33"/>
      <c r="D33" s="282"/>
      <c r="E33" s="33"/>
      <c r="F33" s="33"/>
    </row>
    <row r="37" spans="1:6">
      <c r="A37" s="1" t="s">
        <v>2262</v>
      </c>
    </row>
    <row r="38" spans="1:6">
      <c r="A38" s="164"/>
    </row>
    <row r="39" spans="1:6">
      <c r="A39" s="165" t="s">
        <v>2263</v>
      </c>
    </row>
    <row r="41" spans="1:6">
      <c r="A41" s="289" t="s">
        <v>152</v>
      </c>
      <c r="B41" s="289" t="s">
        <v>2264</v>
      </c>
      <c r="C41" s="289" t="s">
        <v>2265</v>
      </c>
      <c r="D41" s="289" t="s">
        <v>2266</v>
      </c>
      <c r="E41" s="289" t="s">
        <v>2267</v>
      </c>
    </row>
    <row r="42" spans="1:6">
      <c r="A42" s="463" t="s">
        <v>137</v>
      </c>
      <c r="B42" s="289" t="s">
        <v>83</v>
      </c>
      <c r="C42" s="289" t="s">
        <v>82</v>
      </c>
      <c r="D42" s="289" t="s">
        <v>81</v>
      </c>
      <c r="E42" s="289" t="s">
        <v>80</v>
      </c>
    </row>
    <row r="43" spans="1:6">
      <c r="A43" s="435"/>
      <c r="B43" s="290"/>
      <c r="C43" s="290"/>
      <c r="D43" s="290"/>
      <c r="E43" s="290"/>
    </row>
    <row r="44" spans="1:6">
      <c r="A44" s="461" t="s">
        <v>350</v>
      </c>
      <c r="B44" s="41" t="s">
        <v>79</v>
      </c>
      <c r="C44" s="47" t="s">
        <v>91</v>
      </c>
      <c r="D44" s="47" t="s">
        <v>91</v>
      </c>
      <c r="E44" s="47" t="s">
        <v>91</v>
      </c>
    </row>
    <row r="45" spans="1:6">
      <c r="A45" s="464" t="s">
        <v>2268</v>
      </c>
      <c r="B45" s="41" t="s">
        <v>2269</v>
      </c>
      <c r="C45" s="47" t="s">
        <v>90</v>
      </c>
      <c r="D45" s="47" t="s">
        <v>2270</v>
      </c>
      <c r="E45" s="47" t="s">
        <v>2271</v>
      </c>
    </row>
    <row r="46" spans="1:6">
      <c r="A46" s="462"/>
      <c r="C46" s="41" t="s">
        <v>92</v>
      </c>
      <c r="D46" s="47" t="s">
        <v>90</v>
      </c>
      <c r="E46" s="47" t="s">
        <v>90</v>
      </c>
    </row>
    <row r="47" spans="1:6">
      <c r="C47" s="47" t="s">
        <v>2204</v>
      </c>
      <c r="D47" s="41" t="s">
        <v>92</v>
      </c>
      <c r="E47" s="41" t="s">
        <v>92</v>
      </c>
    </row>
    <row r="48" spans="1:6">
      <c r="D48" s="47" t="s">
        <v>2204</v>
      </c>
      <c r="E48" s="47" t="s">
        <v>2204</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tabColor rgb="FFFFC000"/>
    <pageSetUpPr fitToPage="1"/>
  </sheetPr>
  <dimension ref="A1:AB60"/>
  <sheetViews>
    <sheetView showGridLines="0" zoomScale="80" zoomScaleNormal="80" workbookViewId="0"/>
  </sheetViews>
  <sheetFormatPr defaultColWidth="85.5546875" defaultRowHeight="14.4"/>
  <cols>
    <col min="1" max="1" width="89.5546875" style="164" customWidth="1"/>
    <col min="2" max="2" width="6.44140625" style="164" bestFit="1" customWidth="1"/>
    <col min="3" max="4" width="29.5546875" style="164" customWidth="1"/>
    <col min="5" max="5" width="24.6640625" style="164" bestFit="1" customWidth="1"/>
    <col min="6" max="6" width="16.5546875" style="164" bestFit="1" customWidth="1"/>
    <col min="7" max="7" width="24.44140625" style="164" customWidth="1"/>
    <col min="8" max="8" width="40.5546875" style="164" customWidth="1"/>
    <col min="9" max="9" width="43.5546875" style="193" bestFit="1" customWidth="1"/>
    <col min="10" max="10" width="9.6640625" style="193" bestFit="1" customWidth="1"/>
    <col min="11" max="13" width="85.5546875" style="193"/>
    <col min="14" max="16384" width="85.5546875" style="164"/>
  </cols>
  <sheetData>
    <row r="1" spans="1:28">
      <c r="A1" s="1" t="s">
        <v>1110</v>
      </c>
      <c r="B1" s="116"/>
    </row>
    <row r="2" spans="1:28">
      <c r="A2" s="165" t="s">
        <v>1111</v>
      </c>
    </row>
    <row r="4" spans="1:28">
      <c r="A4" s="1" t="s">
        <v>1112</v>
      </c>
      <c r="N4" s="194"/>
    </row>
    <row r="5" spans="1:28">
      <c r="A5" s="165" t="s">
        <v>1113</v>
      </c>
    </row>
    <row r="7" spans="1:28" ht="28.8">
      <c r="B7" s="195"/>
      <c r="C7" s="196" t="s">
        <v>1114</v>
      </c>
      <c r="D7" s="196" t="s">
        <v>1113</v>
      </c>
      <c r="H7" s="166"/>
      <c r="I7" s="166"/>
      <c r="J7" s="166"/>
      <c r="K7" s="166"/>
      <c r="L7" s="166"/>
      <c r="M7" s="166"/>
      <c r="P7" s="193"/>
      <c r="Q7" s="193"/>
      <c r="R7" s="193"/>
      <c r="S7" s="193"/>
    </row>
    <row r="8" spans="1:28">
      <c r="B8" s="188"/>
      <c r="C8" s="196" t="s">
        <v>13</v>
      </c>
      <c r="D8" s="197" t="s">
        <v>89</v>
      </c>
      <c r="H8" s="198"/>
      <c r="I8" s="198"/>
      <c r="J8" s="164"/>
      <c r="K8" s="164"/>
      <c r="L8" s="164"/>
      <c r="M8" s="164"/>
    </row>
    <row r="9" spans="1:28">
      <c r="A9" s="199" t="s">
        <v>1115</v>
      </c>
      <c r="B9" s="196" t="s">
        <v>12</v>
      </c>
      <c r="C9" s="200"/>
      <c r="D9" s="200"/>
      <c r="E9" s="41"/>
      <c r="F9" s="41" t="s">
        <v>91</v>
      </c>
      <c r="G9" s="41" t="s">
        <v>1116</v>
      </c>
      <c r="H9" s="41"/>
      <c r="I9" s="1477" t="s">
        <v>5782</v>
      </c>
      <c r="L9" s="164"/>
      <c r="P9" s="173"/>
      <c r="Q9" s="201"/>
      <c r="R9" s="201"/>
      <c r="S9" s="201"/>
      <c r="T9" s="201"/>
      <c r="V9" s="201"/>
      <c r="Z9" s="201"/>
      <c r="AA9" s="202"/>
      <c r="AB9" s="202"/>
    </row>
    <row r="10" spans="1:28">
      <c r="A10" s="203" t="s">
        <v>1117</v>
      </c>
      <c r="B10" s="196" t="s">
        <v>72</v>
      </c>
      <c r="C10" s="200"/>
      <c r="D10" s="200"/>
      <c r="E10" s="41"/>
      <c r="F10" s="41" t="s">
        <v>91</v>
      </c>
      <c r="G10" s="41" t="s">
        <v>1116</v>
      </c>
      <c r="H10" s="41" t="s">
        <v>1118</v>
      </c>
      <c r="I10" s="1477" t="s">
        <v>5782</v>
      </c>
      <c r="L10" s="164"/>
      <c r="P10" s="173"/>
      <c r="Q10" s="173"/>
      <c r="R10" s="201"/>
      <c r="S10" s="201"/>
      <c r="V10" s="173"/>
      <c r="Z10" s="201"/>
      <c r="AA10" s="202"/>
      <c r="AB10" s="202"/>
    </row>
    <row r="11" spans="1:28">
      <c r="A11" s="199" t="s">
        <v>1119</v>
      </c>
      <c r="B11" s="196" t="s">
        <v>11</v>
      </c>
      <c r="C11" s="200"/>
      <c r="D11" s="200"/>
      <c r="E11" s="41"/>
      <c r="F11" s="41" t="s">
        <v>91</v>
      </c>
      <c r="G11" s="41" t="s">
        <v>1116</v>
      </c>
      <c r="H11" s="41"/>
      <c r="I11" s="1477" t="s">
        <v>5783</v>
      </c>
      <c r="J11" s="164"/>
      <c r="K11" s="164"/>
      <c r="L11" s="164"/>
      <c r="P11" s="173"/>
      <c r="Q11" s="201"/>
      <c r="R11" s="173"/>
      <c r="S11" s="201"/>
      <c r="V11" s="201"/>
      <c r="Z11" s="201"/>
      <c r="AA11" s="202"/>
      <c r="AB11" s="202"/>
    </row>
    <row r="12" spans="1:28">
      <c r="A12" s="203" t="s">
        <v>1121</v>
      </c>
      <c r="B12" s="196" t="s">
        <v>71</v>
      </c>
      <c r="C12" s="200"/>
      <c r="D12" s="200"/>
      <c r="E12" s="41"/>
      <c r="F12" s="41" t="s">
        <v>91</v>
      </c>
      <c r="G12" s="41" t="s">
        <v>1116</v>
      </c>
      <c r="H12" s="41" t="s">
        <v>1118</v>
      </c>
      <c r="I12" s="1477" t="s">
        <v>5783</v>
      </c>
      <c r="J12" s="164"/>
      <c r="K12" s="164"/>
      <c r="L12" s="164"/>
      <c r="P12" s="173"/>
      <c r="Q12" s="173"/>
      <c r="R12" s="173"/>
      <c r="S12" s="201"/>
      <c r="T12" s="201"/>
      <c r="V12" s="201"/>
      <c r="Z12" s="201"/>
      <c r="AA12" s="202"/>
      <c r="AB12" s="202"/>
    </row>
    <row r="13" spans="1:28">
      <c r="A13" s="199" t="s">
        <v>1122</v>
      </c>
      <c r="B13" s="196"/>
      <c r="C13" s="38"/>
      <c r="D13" s="38"/>
      <c r="E13" s="41"/>
      <c r="F13" s="41"/>
      <c r="G13" s="41"/>
      <c r="H13" s="41"/>
      <c r="I13" s="41"/>
      <c r="J13" s="201"/>
      <c r="K13" s="201"/>
      <c r="L13" s="164"/>
      <c r="M13" s="164"/>
      <c r="P13" s="173"/>
      <c r="Q13" s="173"/>
      <c r="R13" s="201"/>
      <c r="S13" s="201"/>
    </row>
    <row r="14" spans="1:28">
      <c r="A14" s="203" t="s">
        <v>1123</v>
      </c>
      <c r="B14" s="196" t="s">
        <v>10</v>
      </c>
      <c r="C14" s="38"/>
      <c r="D14" s="96"/>
      <c r="E14" s="41"/>
      <c r="F14" s="41" t="s">
        <v>91</v>
      </c>
      <c r="G14" s="41" t="s">
        <v>1116</v>
      </c>
      <c r="H14" s="41" t="s">
        <v>110</v>
      </c>
      <c r="I14" s="41" t="s">
        <v>1124</v>
      </c>
      <c r="J14" s="173"/>
      <c r="K14" s="173"/>
      <c r="L14" s="164"/>
      <c r="P14" s="173"/>
      <c r="Q14" s="173"/>
      <c r="R14" s="201"/>
      <c r="S14" s="201"/>
    </row>
    <row r="15" spans="1:28">
      <c r="A15" s="203" t="s">
        <v>1125</v>
      </c>
      <c r="B15" s="196" t="s">
        <v>9</v>
      </c>
      <c r="C15" s="38"/>
      <c r="D15" s="96"/>
      <c r="E15" s="41"/>
      <c r="F15" s="41" t="s">
        <v>91</v>
      </c>
      <c r="G15" s="41" t="s">
        <v>1116</v>
      </c>
      <c r="H15" s="41" t="s">
        <v>105</v>
      </c>
      <c r="I15" s="41" t="s">
        <v>1124</v>
      </c>
      <c r="J15" s="173"/>
      <c r="K15" s="173"/>
      <c r="L15" s="164"/>
      <c r="P15" s="173"/>
      <c r="Q15" s="173"/>
      <c r="R15" s="201"/>
      <c r="S15" s="201"/>
    </row>
    <row r="16" spans="1:28">
      <c r="A16" s="203" t="s">
        <v>1126</v>
      </c>
      <c r="B16" s="196" t="s">
        <v>65</v>
      </c>
      <c r="C16" s="38"/>
      <c r="D16" s="96"/>
      <c r="E16" s="41"/>
      <c r="F16" s="41" t="s">
        <v>91</v>
      </c>
      <c r="G16" s="41" t="s">
        <v>1116</v>
      </c>
      <c r="H16" s="41" t="s">
        <v>1127</v>
      </c>
      <c r="I16" s="41" t="s">
        <v>1124</v>
      </c>
      <c r="J16" s="201" t="s">
        <v>93</v>
      </c>
      <c r="K16" s="201"/>
      <c r="L16" s="164"/>
      <c r="P16" s="173"/>
      <c r="Q16" s="173"/>
      <c r="R16" s="201"/>
      <c r="S16" s="201"/>
      <c r="T16" s="201"/>
    </row>
    <row r="17" spans="1:20">
      <c r="A17" s="203" t="s">
        <v>1128</v>
      </c>
      <c r="B17" s="196" t="s">
        <v>8</v>
      </c>
      <c r="C17" s="38"/>
      <c r="D17" s="96"/>
      <c r="E17" s="41"/>
      <c r="F17" s="41" t="s">
        <v>91</v>
      </c>
      <c r="G17" s="41" t="s">
        <v>1116</v>
      </c>
      <c r="H17" s="41" t="s">
        <v>1129</v>
      </c>
      <c r="I17" s="41" t="s">
        <v>1124</v>
      </c>
      <c r="J17" s="173"/>
      <c r="K17" s="173"/>
      <c r="L17" s="164"/>
      <c r="P17" s="173"/>
      <c r="Q17" s="173"/>
      <c r="R17" s="201"/>
      <c r="S17" s="201"/>
    </row>
    <row r="18" spans="1:20">
      <c r="A18" s="204" t="s">
        <v>1130</v>
      </c>
      <c r="B18" s="196" t="s">
        <v>61</v>
      </c>
      <c r="C18" s="38"/>
      <c r="D18" s="96"/>
      <c r="E18" s="41"/>
      <c r="F18" s="41" t="s">
        <v>91</v>
      </c>
      <c r="G18" s="41" t="s">
        <v>1116</v>
      </c>
      <c r="H18" s="41"/>
      <c r="I18" s="41" t="s">
        <v>1124</v>
      </c>
      <c r="J18" s="173"/>
      <c r="K18" s="173"/>
      <c r="L18" s="164"/>
      <c r="P18" s="173"/>
      <c r="Q18" s="173"/>
      <c r="R18" s="201"/>
      <c r="S18" s="201"/>
    </row>
    <row r="19" spans="1:20">
      <c r="A19" s="199" t="s">
        <v>1131</v>
      </c>
      <c r="B19" s="196"/>
      <c r="C19" s="38"/>
      <c r="D19" s="38"/>
      <c r="E19" s="41"/>
      <c r="F19" s="41"/>
      <c r="G19" s="41"/>
      <c r="H19" s="41"/>
      <c r="I19" s="41"/>
      <c r="J19" s="201"/>
      <c r="K19" s="201"/>
      <c r="L19" s="164"/>
      <c r="P19" s="193"/>
      <c r="Q19" s="173"/>
      <c r="R19" s="173"/>
      <c r="S19" s="201"/>
      <c r="T19" s="201"/>
    </row>
    <row r="20" spans="1:20">
      <c r="A20" s="203" t="s">
        <v>1132</v>
      </c>
      <c r="B20" s="196" t="s">
        <v>4</v>
      </c>
      <c r="C20" s="38"/>
      <c r="D20" s="96"/>
      <c r="E20" s="41"/>
      <c r="F20" s="41" t="s">
        <v>91</v>
      </c>
      <c r="G20" s="41" t="s">
        <v>1116</v>
      </c>
      <c r="H20" s="41" t="s">
        <v>1133</v>
      </c>
      <c r="I20" s="41" t="s">
        <v>1134</v>
      </c>
      <c r="J20" s="164"/>
      <c r="K20" s="164"/>
      <c r="L20" s="164"/>
      <c r="P20" s="173"/>
      <c r="Q20" s="201"/>
      <c r="R20" s="201"/>
      <c r="S20" s="201"/>
    </row>
    <row r="21" spans="1:20">
      <c r="A21" s="203" t="s">
        <v>1135</v>
      </c>
      <c r="B21" s="196" t="s">
        <v>60</v>
      </c>
      <c r="C21" s="38"/>
      <c r="D21" s="96"/>
      <c r="E21" s="41"/>
      <c r="F21" s="41" t="s">
        <v>91</v>
      </c>
      <c r="G21" s="41" t="s">
        <v>1116</v>
      </c>
      <c r="H21" s="41" t="s">
        <v>1136</v>
      </c>
      <c r="I21" s="41" t="s">
        <v>1134</v>
      </c>
      <c r="J21" s="164"/>
      <c r="K21" s="164"/>
      <c r="L21" s="164"/>
      <c r="P21" s="173"/>
      <c r="Q21" s="201"/>
      <c r="R21" s="201"/>
      <c r="S21" s="201"/>
    </row>
    <row r="22" spans="1:20">
      <c r="A22" s="203" t="s">
        <v>1137</v>
      </c>
      <c r="B22" s="196" t="s">
        <v>59</v>
      </c>
      <c r="C22" s="38"/>
      <c r="D22" s="96"/>
      <c r="E22" s="202" t="s">
        <v>103</v>
      </c>
      <c r="F22" s="41" t="s">
        <v>91</v>
      </c>
      <c r="G22" s="41" t="s">
        <v>1116</v>
      </c>
      <c r="H22" s="41" t="s">
        <v>1138</v>
      </c>
      <c r="I22" s="41" t="s">
        <v>1134</v>
      </c>
      <c r="J22" s="202"/>
      <c r="K22" s="202"/>
      <c r="L22" s="164"/>
      <c r="P22" s="173"/>
      <c r="Q22" s="201"/>
      <c r="R22" s="201"/>
      <c r="S22" s="201"/>
      <c r="T22" s="202"/>
    </row>
    <row r="23" spans="1:20">
      <c r="A23" s="203" t="s">
        <v>1139</v>
      </c>
      <c r="B23" s="196" t="s">
        <v>58</v>
      </c>
      <c r="C23" s="38"/>
      <c r="D23" s="96"/>
      <c r="E23" s="41"/>
      <c r="F23" s="41" t="s">
        <v>91</v>
      </c>
      <c r="G23" s="41" t="s">
        <v>1116</v>
      </c>
      <c r="H23" s="41" t="s">
        <v>1140</v>
      </c>
      <c r="I23" s="41" t="s">
        <v>1134</v>
      </c>
      <c r="J23" s="164"/>
      <c r="K23" s="164"/>
      <c r="L23" s="164"/>
      <c r="P23" s="173"/>
      <c r="Q23" s="201"/>
      <c r="R23" s="201"/>
      <c r="S23" s="201"/>
    </row>
    <row r="24" spans="1:20">
      <c r="A24" s="204" t="s">
        <v>1141</v>
      </c>
      <c r="B24" s="196" t="s">
        <v>53</v>
      </c>
      <c r="C24" s="38"/>
      <c r="D24" s="96"/>
      <c r="E24" s="41"/>
      <c r="F24" s="41" t="s">
        <v>91</v>
      </c>
      <c r="G24" s="41" t="s">
        <v>1116</v>
      </c>
      <c r="H24" s="41"/>
      <c r="I24" s="41" t="s">
        <v>1134</v>
      </c>
      <c r="J24" s="164"/>
      <c r="K24" s="164"/>
      <c r="L24" s="164"/>
      <c r="P24" s="173"/>
      <c r="Q24" s="201"/>
      <c r="R24" s="201"/>
      <c r="S24" s="201"/>
    </row>
    <row r="25" spans="1:20">
      <c r="A25" s="199" t="s">
        <v>1142</v>
      </c>
      <c r="B25" s="196"/>
      <c r="C25" s="38"/>
      <c r="D25" s="38"/>
      <c r="E25" s="41"/>
      <c r="F25" s="41"/>
      <c r="G25" s="41"/>
      <c r="H25" s="41"/>
      <c r="I25" s="41"/>
      <c r="J25" s="201"/>
      <c r="K25" s="201"/>
      <c r="L25" s="164"/>
      <c r="M25" s="164"/>
      <c r="Q25" s="201"/>
      <c r="R25" s="202"/>
      <c r="S25" s="202"/>
    </row>
    <row r="26" spans="1:20">
      <c r="A26" s="203" t="s">
        <v>1143</v>
      </c>
      <c r="B26" s="196" t="s">
        <v>52</v>
      </c>
      <c r="C26" s="200"/>
      <c r="D26" s="200"/>
      <c r="E26" s="41"/>
      <c r="F26" s="41" t="s">
        <v>91</v>
      </c>
      <c r="G26" s="41" t="s">
        <v>1116</v>
      </c>
      <c r="H26" s="41"/>
      <c r="I26" s="41" t="s">
        <v>1144</v>
      </c>
      <c r="J26" s="173"/>
      <c r="K26" s="173"/>
      <c r="L26" s="164"/>
      <c r="Q26" s="201"/>
      <c r="R26" s="202"/>
      <c r="S26" s="202"/>
    </row>
    <row r="27" spans="1:20">
      <c r="A27" s="203" t="s">
        <v>1145</v>
      </c>
      <c r="B27" s="196" t="s">
        <v>51</v>
      </c>
      <c r="C27" s="200"/>
      <c r="D27" s="38"/>
      <c r="E27" s="41"/>
      <c r="F27" s="41" t="s">
        <v>91</v>
      </c>
      <c r="G27" s="41" t="s">
        <v>1116</v>
      </c>
      <c r="H27" s="41" t="s">
        <v>1118</v>
      </c>
      <c r="I27" s="41" t="s">
        <v>1144</v>
      </c>
      <c r="J27" s="173"/>
      <c r="K27" s="173"/>
      <c r="L27" s="164"/>
      <c r="Q27" s="201"/>
      <c r="R27" s="202"/>
      <c r="S27" s="202"/>
    </row>
    <row r="28" spans="1:20">
      <c r="A28" s="203" t="s">
        <v>1146</v>
      </c>
      <c r="B28" s="196" t="s">
        <v>50</v>
      </c>
      <c r="C28" s="200"/>
      <c r="D28" s="96"/>
      <c r="E28" s="41"/>
      <c r="F28" s="41" t="s">
        <v>91</v>
      </c>
      <c r="G28" s="41" t="s">
        <v>92</v>
      </c>
      <c r="H28" s="41" t="s">
        <v>1147</v>
      </c>
      <c r="I28" s="41"/>
      <c r="J28" s="201"/>
      <c r="K28" s="201"/>
      <c r="L28" s="164"/>
      <c r="O28" s="201"/>
      <c r="Q28" s="201"/>
      <c r="R28" s="202"/>
      <c r="S28" s="202"/>
    </row>
    <row r="29" spans="1:20">
      <c r="A29" s="204" t="s">
        <v>1148</v>
      </c>
      <c r="B29" s="196" t="s">
        <v>101</v>
      </c>
      <c r="C29" s="200"/>
      <c r="D29" s="38"/>
      <c r="E29" s="41"/>
      <c r="F29" s="41" t="s">
        <v>91</v>
      </c>
      <c r="G29" s="41" t="s">
        <v>1149</v>
      </c>
      <c r="H29" s="41" t="s">
        <v>1150</v>
      </c>
      <c r="I29" s="41" t="s">
        <v>1144</v>
      </c>
      <c r="J29" s="201"/>
      <c r="K29" s="201"/>
      <c r="L29" s="164"/>
      <c r="O29" s="201"/>
      <c r="Q29" s="201"/>
      <c r="R29" s="202"/>
      <c r="S29" s="202"/>
    </row>
    <row r="30" spans="1:20">
      <c r="A30" s="193"/>
      <c r="C30" s="172" t="s">
        <v>90</v>
      </c>
      <c r="D30" s="172" t="s">
        <v>90</v>
      </c>
      <c r="E30" s="193"/>
      <c r="F30" s="193"/>
      <c r="G30" s="193"/>
      <c r="H30" s="193"/>
      <c r="I30" s="205"/>
      <c r="J30" s="205"/>
      <c r="K30" s="205"/>
      <c r="L30" s="206"/>
      <c r="O30" s="201"/>
      <c r="P30" s="207"/>
      <c r="Q30" s="202"/>
      <c r="R30" s="202"/>
      <c r="S30" s="202"/>
    </row>
    <row r="31" spans="1:20">
      <c r="C31" s="172" t="s">
        <v>792</v>
      </c>
      <c r="D31" s="172"/>
      <c r="E31" s="193"/>
      <c r="F31" s="193"/>
      <c r="G31" s="193"/>
      <c r="H31" s="193"/>
      <c r="J31" s="205"/>
      <c r="K31" s="205"/>
      <c r="L31" s="206"/>
      <c r="O31" s="201"/>
      <c r="P31" s="207"/>
      <c r="Q31" s="202"/>
      <c r="R31" s="202"/>
      <c r="S31" s="202"/>
    </row>
    <row r="32" spans="1:20">
      <c r="A32" s="194"/>
      <c r="C32" s="172"/>
      <c r="D32" s="172"/>
      <c r="E32" s="193"/>
      <c r="F32" s="193"/>
      <c r="G32" s="193"/>
      <c r="H32" s="193"/>
      <c r="J32" s="205"/>
      <c r="K32" s="205"/>
      <c r="L32" s="206"/>
      <c r="O32" s="201"/>
      <c r="P32" s="207"/>
      <c r="Q32" s="202"/>
      <c r="R32" s="202"/>
      <c r="S32" s="202"/>
    </row>
    <row r="33" spans="1:28">
      <c r="A33" s="1" t="s">
        <v>1151</v>
      </c>
      <c r="I33" s="164"/>
      <c r="J33" s="164"/>
      <c r="K33" s="164"/>
      <c r="L33" s="164"/>
      <c r="M33" s="164"/>
      <c r="N33" s="206"/>
      <c r="O33" s="201"/>
      <c r="P33" s="207"/>
    </row>
    <row r="34" spans="1:28">
      <c r="A34" s="165" t="s">
        <v>1152</v>
      </c>
      <c r="I34" s="164"/>
      <c r="J34" s="164"/>
      <c r="K34" s="164"/>
      <c r="L34" s="164"/>
      <c r="M34" s="164"/>
    </row>
    <row r="35" spans="1:28">
      <c r="I35" s="164"/>
      <c r="J35" s="164"/>
      <c r="K35" s="164"/>
      <c r="L35" s="164"/>
      <c r="M35" s="164"/>
    </row>
    <row r="36" spans="1:28" ht="28.8">
      <c r="C36" s="196" t="s">
        <v>1153</v>
      </c>
      <c r="D36" s="196" t="s">
        <v>1154</v>
      </c>
      <c r="I36" s="164"/>
      <c r="J36" s="164"/>
      <c r="K36" s="164"/>
      <c r="L36" s="164"/>
      <c r="M36" s="164"/>
    </row>
    <row r="37" spans="1:28">
      <c r="C37" s="196" t="s">
        <v>107</v>
      </c>
      <c r="D37" s="197" t="s">
        <v>88</v>
      </c>
      <c r="E37" s="173"/>
      <c r="F37" s="173"/>
      <c r="G37" s="201"/>
      <c r="H37" s="201"/>
      <c r="I37" s="164"/>
      <c r="J37" s="201"/>
      <c r="K37" s="164"/>
      <c r="L37" s="164"/>
      <c r="M37" s="164"/>
    </row>
    <row r="38" spans="1:28">
      <c r="A38" s="199" t="s">
        <v>1122</v>
      </c>
      <c r="B38" s="196"/>
      <c r="C38" s="38"/>
      <c r="D38" s="38"/>
      <c r="E38" s="41"/>
      <c r="F38" s="41"/>
      <c r="G38" s="41"/>
      <c r="H38" s="41"/>
      <c r="I38" s="41"/>
      <c r="J38" s="201"/>
      <c r="K38" s="41"/>
    </row>
    <row r="39" spans="1:28">
      <c r="A39" s="203" t="s">
        <v>1123</v>
      </c>
      <c r="B39" s="196" t="s">
        <v>10</v>
      </c>
      <c r="C39" s="200"/>
      <c r="D39" s="38"/>
      <c r="E39" s="41"/>
      <c r="F39" s="41" t="s">
        <v>91</v>
      </c>
      <c r="G39" s="41" t="s">
        <v>100</v>
      </c>
      <c r="H39" s="41" t="s">
        <v>110</v>
      </c>
      <c r="I39" s="41" t="s">
        <v>1124</v>
      </c>
      <c r="J39" s="173"/>
      <c r="K39" s="41"/>
    </row>
    <row r="40" spans="1:28">
      <c r="A40" s="203" t="s">
        <v>1125</v>
      </c>
      <c r="B40" s="196" t="s">
        <v>9</v>
      </c>
      <c r="C40" s="200"/>
      <c r="D40" s="38"/>
      <c r="E40" s="41"/>
      <c r="F40" s="41" t="s">
        <v>91</v>
      </c>
      <c r="G40" s="41" t="s">
        <v>100</v>
      </c>
      <c r="H40" s="41" t="s">
        <v>105</v>
      </c>
      <c r="I40" s="41" t="s">
        <v>1124</v>
      </c>
      <c r="J40" s="173"/>
      <c r="K40" s="41"/>
    </row>
    <row r="41" spans="1:28">
      <c r="A41" s="203" t="s">
        <v>1126</v>
      </c>
      <c r="B41" s="196" t="s">
        <v>65</v>
      </c>
      <c r="C41" s="200"/>
      <c r="D41" s="38"/>
      <c r="E41" s="41"/>
      <c r="F41" s="41" t="s">
        <v>91</v>
      </c>
      <c r="G41" s="41" t="s">
        <v>100</v>
      </c>
      <c r="H41" s="41" t="s">
        <v>1127</v>
      </c>
      <c r="I41" s="41" t="s">
        <v>1124</v>
      </c>
      <c r="J41" s="201" t="s">
        <v>93</v>
      </c>
      <c r="K41" s="41"/>
      <c r="L41" s="41"/>
    </row>
    <row r="42" spans="1:28">
      <c r="A42" s="203" t="s">
        <v>1128</v>
      </c>
      <c r="B42" s="196" t="s">
        <v>8</v>
      </c>
      <c r="C42" s="200"/>
      <c r="D42" s="38"/>
      <c r="E42" s="41"/>
      <c r="F42" s="41" t="s">
        <v>91</v>
      </c>
      <c r="G42" s="41" t="s">
        <v>100</v>
      </c>
      <c r="H42" s="41" t="s">
        <v>1129</v>
      </c>
      <c r="I42" s="41" t="s">
        <v>1124</v>
      </c>
      <c r="J42" s="173"/>
      <c r="K42" s="41"/>
      <c r="L42" s="35"/>
    </row>
    <row r="43" spans="1:28">
      <c r="A43" s="204" t="s">
        <v>1130</v>
      </c>
      <c r="B43" s="196" t="s">
        <v>61</v>
      </c>
      <c r="C43" s="200"/>
      <c r="D43" s="38"/>
      <c r="E43" s="41"/>
      <c r="F43" s="41" t="s">
        <v>91</v>
      </c>
      <c r="G43" s="41" t="s">
        <v>100</v>
      </c>
      <c r="H43" s="41"/>
      <c r="I43" s="41" t="s">
        <v>1124</v>
      </c>
      <c r="J43" s="173"/>
      <c r="K43" s="41"/>
      <c r="L43" s="35"/>
    </row>
    <row r="44" spans="1:28">
      <c r="A44" s="199" t="s">
        <v>1131</v>
      </c>
      <c r="B44" s="196"/>
      <c r="C44" s="38"/>
      <c r="D44" s="38"/>
      <c r="E44" s="41"/>
      <c r="F44" s="41"/>
      <c r="G44" s="41"/>
      <c r="H44" s="41"/>
      <c r="I44" s="41"/>
      <c r="J44" s="201"/>
      <c r="K44" s="41"/>
      <c r="L44" s="41"/>
    </row>
    <row r="45" spans="1:28">
      <c r="A45" s="203" t="s">
        <v>1132</v>
      </c>
      <c r="B45" s="196" t="s">
        <v>4</v>
      </c>
      <c r="C45" s="38"/>
      <c r="D45" s="96"/>
      <c r="E45" s="41"/>
      <c r="F45" s="41" t="s">
        <v>91</v>
      </c>
      <c r="G45" s="41" t="s">
        <v>92</v>
      </c>
      <c r="H45" s="41" t="s">
        <v>1133</v>
      </c>
      <c r="I45" s="41" t="s">
        <v>1134</v>
      </c>
      <c r="J45" s="164"/>
      <c r="K45" s="41"/>
      <c r="L45" s="35"/>
    </row>
    <row r="46" spans="1:28">
      <c r="A46" s="203" t="s">
        <v>1135</v>
      </c>
      <c r="B46" s="196" t="s">
        <v>60</v>
      </c>
      <c r="C46" s="38"/>
      <c r="D46" s="96"/>
      <c r="E46" s="41"/>
      <c r="F46" s="41" t="s">
        <v>91</v>
      </c>
      <c r="G46" s="41" t="s">
        <v>92</v>
      </c>
      <c r="H46" s="41" t="s">
        <v>1136</v>
      </c>
      <c r="I46" s="41" t="s">
        <v>1134</v>
      </c>
      <c r="J46" s="164"/>
      <c r="K46" s="41"/>
      <c r="L46" s="35"/>
    </row>
    <row r="47" spans="1:28" s="193" customFormat="1">
      <c r="A47" s="203" t="s">
        <v>1137</v>
      </c>
      <c r="B47" s="196" t="s">
        <v>59</v>
      </c>
      <c r="C47" s="38"/>
      <c r="D47" s="96"/>
      <c r="E47" s="202" t="s">
        <v>103</v>
      </c>
      <c r="F47" s="41" t="s">
        <v>91</v>
      </c>
      <c r="G47" s="41" t="s">
        <v>92</v>
      </c>
      <c r="H47" s="41" t="s">
        <v>1138</v>
      </c>
      <c r="I47" s="41" t="s">
        <v>1134</v>
      </c>
      <c r="J47" s="202"/>
      <c r="K47" s="41"/>
      <c r="L47" s="42"/>
      <c r="N47" s="164"/>
      <c r="O47" s="164"/>
      <c r="P47" s="164"/>
      <c r="Q47" s="164"/>
      <c r="R47" s="164"/>
      <c r="S47" s="164"/>
      <c r="T47" s="164"/>
      <c r="U47" s="164"/>
      <c r="V47" s="164"/>
      <c r="W47" s="164"/>
      <c r="X47" s="164"/>
      <c r="Y47" s="164"/>
      <c r="Z47" s="164"/>
      <c r="AA47" s="164"/>
      <c r="AB47" s="164"/>
    </row>
    <row r="48" spans="1:28" s="193" customFormat="1">
      <c r="A48" s="203" t="s">
        <v>1139</v>
      </c>
      <c r="B48" s="196" t="s">
        <v>58</v>
      </c>
      <c r="C48" s="38"/>
      <c r="D48" s="96"/>
      <c r="E48" s="41"/>
      <c r="F48" s="41" t="s">
        <v>91</v>
      </c>
      <c r="G48" s="41" t="s">
        <v>92</v>
      </c>
      <c r="H48" s="41" t="s">
        <v>1140</v>
      </c>
      <c r="I48" s="41" t="s">
        <v>1134</v>
      </c>
      <c r="J48" s="164"/>
      <c r="K48" s="41"/>
      <c r="N48" s="164"/>
      <c r="O48" s="164"/>
      <c r="P48" s="164"/>
      <c r="Q48" s="164"/>
      <c r="R48" s="164"/>
      <c r="S48" s="164"/>
      <c r="T48" s="164"/>
      <c r="U48" s="164"/>
      <c r="V48" s="164"/>
      <c r="W48" s="164"/>
      <c r="X48" s="164"/>
      <c r="Y48" s="164"/>
      <c r="Z48" s="164"/>
      <c r="AA48" s="164"/>
      <c r="AB48" s="164"/>
    </row>
    <row r="49" spans="1:28" s="193" customFormat="1">
      <c r="A49" s="204" t="s">
        <v>1141</v>
      </c>
      <c r="B49" s="196" t="s">
        <v>53</v>
      </c>
      <c r="C49" s="38"/>
      <c r="D49" s="96"/>
      <c r="E49" s="41"/>
      <c r="F49" s="41" t="s">
        <v>91</v>
      </c>
      <c r="G49" s="41" t="s">
        <v>92</v>
      </c>
      <c r="H49" s="41"/>
      <c r="I49" s="41" t="s">
        <v>1134</v>
      </c>
      <c r="J49" s="164"/>
      <c r="K49" s="41"/>
      <c r="N49" s="164"/>
      <c r="O49" s="164"/>
      <c r="P49" s="164"/>
      <c r="Q49" s="164"/>
      <c r="R49" s="164"/>
      <c r="S49" s="164"/>
      <c r="T49" s="164"/>
      <c r="U49" s="164"/>
      <c r="V49" s="164"/>
      <c r="W49" s="164"/>
      <c r="X49" s="164"/>
      <c r="Y49" s="164"/>
      <c r="Z49" s="164"/>
      <c r="AA49" s="164"/>
      <c r="AB49" s="164"/>
    </row>
    <row r="50" spans="1:28" s="193" customFormat="1">
      <c r="A50" s="164"/>
      <c r="B50" s="164"/>
      <c r="C50" s="208" t="s">
        <v>1155</v>
      </c>
      <c r="D50" s="208" t="s">
        <v>1156</v>
      </c>
      <c r="E50" s="164"/>
      <c r="F50" s="164"/>
      <c r="G50" s="164"/>
      <c r="H50" s="164"/>
      <c r="N50" s="164"/>
      <c r="O50" s="164"/>
      <c r="P50" s="164"/>
      <c r="Q50" s="164"/>
      <c r="R50" s="164"/>
      <c r="S50" s="164"/>
      <c r="T50" s="164"/>
      <c r="U50" s="164"/>
      <c r="V50" s="164"/>
      <c r="W50" s="164"/>
      <c r="X50" s="164"/>
      <c r="Y50" s="164"/>
      <c r="Z50" s="164"/>
      <c r="AA50" s="164"/>
      <c r="AB50" s="164"/>
    </row>
    <row r="51" spans="1:28" s="193" customFormat="1">
      <c r="A51" s="164"/>
      <c r="B51" s="164"/>
      <c r="C51" s="172" t="s">
        <v>90</v>
      </c>
      <c r="D51" s="172" t="s">
        <v>90</v>
      </c>
      <c r="E51" s="164"/>
      <c r="F51" s="164"/>
      <c r="G51" s="164"/>
      <c r="H51" s="164"/>
      <c r="N51" s="164"/>
      <c r="O51" s="164"/>
      <c r="P51" s="164"/>
      <c r="Q51" s="164"/>
      <c r="R51" s="164"/>
      <c r="S51" s="164"/>
      <c r="T51" s="164"/>
      <c r="U51" s="164"/>
      <c r="V51" s="164"/>
      <c r="W51" s="164"/>
      <c r="X51" s="164"/>
      <c r="Y51" s="164"/>
      <c r="Z51" s="164"/>
      <c r="AA51" s="164"/>
      <c r="AB51" s="164"/>
    </row>
    <row r="53" spans="1:28">
      <c r="A53" s="1" t="s">
        <v>1157</v>
      </c>
    </row>
    <row r="54" spans="1:28">
      <c r="A54" s="165" t="s">
        <v>6466</v>
      </c>
      <c r="B54" s="209"/>
      <c r="C54" s="209"/>
    </row>
    <row r="55" spans="1:28">
      <c r="A55" s="209"/>
      <c r="B55" s="209"/>
      <c r="C55" s="209"/>
    </row>
    <row r="56" spans="1:28" ht="28.8">
      <c r="A56" s="209"/>
      <c r="B56" s="209"/>
      <c r="C56" s="212" t="s">
        <v>6466</v>
      </c>
    </row>
    <row r="57" spans="1:28">
      <c r="A57" s="209"/>
      <c r="B57" s="209"/>
      <c r="C57" s="196" t="s">
        <v>87</v>
      </c>
    </row>
    <row r="58" spans="1:28">
      <c r="A58" s="210" t="s">
        <v>5561</v>
      </c>
      <c r="B58" s="196"/>
      <c r="C58" s="38"/>
    </row>
    <row r="59" spans="1:28">
      <c r="A59" s="211" t="s">
        <v>1158</v>
      </c>
      <c r="B59" s="196" t="s">
        <v>35</v>
      </c>
      <c r="C59" s="200"/>
      <c r="D59" s="146" t="s">
        <v>1160</v>
      </c>
    </row>
    <row r="60" spans="1:28">
      <c r="A60" s="211" t="s">
        <v>1159</v>
      </c>
      <c r="B60" s="196" t="s">
        <v>34</v>
      </c>
      <c r="C60" s="200"/>
      <c r="D60" s="146" t="s">
        <v>1161</v>
      </c>
    </row>
  </sheetData>
  <pageMargins left="0.7" right="0.7" top="0.75" bottom="0.75" header="0.3" footer="0.3"/>
  <pageSetup paperSize="9" scale="41" orientation="landscape" cellComments="asDisplayed"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tabColor rgb="FFFFC000"/>
    <pageSetUpPr fitToPage="1"/>
  </sheetPr>
  <dimension ref="A1:Z57"/>
  <sheetViews>
    <sheetView showGridLines="0" zoomScale="80" zoomScaleNormal="80" workbookViewId="0"/>
  </sheetViews>
  <sheetFormatPr defaultColWidth="11.44140625" defaultRowHeight="14.4"/>
  <cols>
    <col min="1" max="1" width="72.5546875" style="164" bestFit="1" customWidth="1"/>
    <col min="2" max="2" width="6.44140625" style="164" bestFit="1" customWidth="1"/>
    <col min="3" max="3" width="29.6640625" style="164" bestFit="1" customWidth="1"/>
    <col min="4" max="4" width="33.44140625" style="164" bestFit="1" customWidth="1"/>
    <col min="5" max="5" width="24.6640625" style="164" bestFit="1" customWidth="1"/>
    <col min="6" max="6" width="16.5546875" style="164" bestFit="1" customWidth="1"/>
    <col min="7" max="7" width="43.5546875" style="193" bestFit="1" customWidth="1"/>
    <col min="8" max="8" width="85" style="193" bestFit="1" customWidth="1"/>
    <col min="9" max="9" width="43.5546875" style="193" bestFit="1" customWidth="1"/>
    <col min="10" max="10" width="9.6640625" style="193" bestFit="1" customWidth="1"/>
    <col min="11" max="11" width="5" style="164" customWidth="1"/>
    <col min="12" max="18" width="15" style="164" customWidth="1"/>
    <col min="19" max="16384" width="11.44140625" style="164"/>
  </cols>
  <sheetData>
    <row r="1" spans="1:26">
      <c r="A1" s="1" t="s">
        <v>1163</v>
      </c>
      <c r="B1" s="213"/>
      <c r="K1" s="193"/>
    </row>
    <row r="2" spans="1:26">
      <c r="A2" s="165" t="s">
        <v>1111</v>
      </c>
      <c r="K2" s="193"/>
    </row>
    <row r="3" spans="1:26">
      <c r="A3" s="165"/>
      <c r="K3" s="193"/>
    </row>
    <row r="4" spans="1:26">
      <c r="A4" s="1" t="s">
        <v>1164</v>
      </c>
      <c r="K4" s="193"/>
    </row>
    <row r="5" spans="1:26">
      <c r="A5" s="165" t="s">
        <v>1113</v>
      </c>
      <c r="K5" s="193"/>
    </row>
    <row r="6" spans="1:26">
      <c r="A6" s="194"/>
      <c r="K6" s="193"/>
    </row>
    <row r="7" spans="1:26" ht="28.8">
      <c r="B7" s="195"/>
      <c r="C7" s="196" t="s">
        <v>1114</v>
      </c>
      <c r="D7" s="196" t="s">
        <v>1113</v>
      </c>
      <c r="E7" s="166"/>
      <c r="F7" s="166"/>
      <c r="G7" s="166"/>
      <c r="H7" s="166"/>
      <c r="I7" s="166"/>
      <c r="J7" s="166"/>
      <c r="K7" s="166"/>
    </row>
    <row r="8" spans="1:26">
      <c r="B8" s="188"/>
      <c r="C8" s="196" t="s">
        <v>13</v>
      </c>
      <c r="D8" s="196" t="s">
        <v>89</v>
      </c>
      <c r="E8" s="198"/>
      <c r="F8" s="198"/>
      <c r="G8" s="198"/>
      <c r="H8" s="202"/>
      <c r="I8" s="198"/>
      <c r="J8" s="198"/>
      <c r="K8" s="198"/>
    </row>
    <row r="9" spans="1:26">
      <c r="A9" s="199" t="s">
        <v>1165</v>
      </c>
      <c r="B9" s="196" t="s">
        <v>12</v>
      </c>
      <c r="C9" s="200"/>
      <c r="D9" s="200"/>
      <c r="E9" s="173"/>
      <c r="F9" s="173" t="s">
        <v>91</v>
      </c>
      <c r="G9" s="201" t="s">
        <v>1116</v>
      </c>
      <c r="I9" s="1477" t="s">
        <v>5782</v>
      </c>
      <c r="J9" s="201"/>
      <c r="K9" s="201"/>
      <c r="T9" s="201"/>
      <c r="X9" s="201"/>
      <c r="Y9" s="202"/>
      <c r="Z9" s="202"/>
    </row>
    <row r="10" spans="1:26">
      <c r="A10" s="199" t="s">
        <v>1166</v>
      </c>
      <c r="B10" s="196" t="s">
        <v>11</v>
      </c>
      <c r="C10" s="200"/>
      <c r="D10" s="200"/>
      <c r="E10" s="173"/>
      <c r="F10" s="173" t="s">
        <v>91</v>
      </c>
      <c r="G10" s="201" t="s">
        <v>1116</v>
      </c>
      <c r="I10" s="1477" t="s">
        <v>5783</v>
      </c>
      <c r="J10" s="201"/>
      <c r="K10" s="201"/>
      <c r="T10" s="201"/>
      <c r="X10" s="201"/>
      <c r="Y10" s="202"/>
      <c r="Z10" s="202"/>
    </row>
    <row r="11" spans="1:26">
      <c r="A11" s="199" t="s">
        <v>1122</v>
      </c>
      <c r="B11" s="196"/>
      <c r="C11" s="38"/>
      <c r="D11" s="38"/>
      <c r="E11" s="193"/>
      <c r="F11" s="193"/>
      <c r="G11" s="173"/>
      <c r="H11" s="201"/>
      <c r="I11" s="201"/>
      <c r="J11" s="201"/>
      <c r="K11" s="201"/>
    </row>
    <row r="12" spans="1:26">
      <c r="A12" s="203" t="s">
        <v>1123</v>
      </c>
      <c r="B12" s="196" t="s">
        <v>10</v>
      </c>
      <c r="C12" s="38"/>
      <c r="D12" s="200"/>
      <c r="E12" s="173"/>
      <c r="F12" s="173" t="s">
        <v>91</v>
      </c>
      <c r="G12" s="201" t="s">
        <v>1116</v>
      </c>
      <c r="H12" s="201" t="s">
        <v>110</v>
      </c>
      <c r="I12" s="201" t="s">
        <v>1124</v>
      </c>
      <c r="J12" s="173"/>
      <c r="K12" s="173"/>
    </row>
    <row r="13" spans="1:26">
      <c r="A13" s="203" t="s">
        <v>1125</v>
      </c>
      <c r="B13" s="196" t="s">
        <v>9</v>
      </c>
      <c r="C13" s="38"/>
      <c r="D13" s="200"/>
      <c r="E13" s="173"/>
      <c r="F13" s="173" t="s">
        <v>91</v>
      </c>
      <c r="G13" s="201" t="s">
        <v>1116</v>
      </c>
      <c r="H13" s="201" t="s">
        <v>105</v>
      </c>
      <c r="I13" s="201" t="s">
        <v>1124</v>
      </c>
      <c r="J13" s="173"/>
      <c r="K13" s="173"/>
    </row>
    <row r="14" spans="1:26">
      <c r="A14" s="203" t="s">
        <v>1126</v>
      </c>
      <c r="B14" s="196" t="s">
        <v>65</v>
      </c>
      <c r="C14" s="38"/>
      <c r="D14" s="200"/>
      <c r="E14" s="173"/>
      <c r="F14" s="173" t="s">
        <v>91</v>
      </c>
      <c r="G14" s="201" t="s">
        <v>1116</v>
      </c>
      <c r="H14" s="201" t="s">
        <v>1127</v>
      </c>
      <c r="I14" s="201" t="s">
        <v>1124</v>
      </c>
      <c r="J14" s="201" t="s">
        <v>93</v>
      </c>
      <c r="K14" s="201"/>
    </row>
    <row r="15" spans="1:26">
      <c r="A15" s="203" t="s">
        <v>1128</v>
      </c>
      <c r="B15" s="196" t="s">
        <v>8</v>
      </c>
      <c r="C15" s="38"/>
      <c r="D15" s="200"/>
      <c r="E15" s="173"/>
      <c r="F15" s="173" t="s">
        <v>91</v>
      </c>
      <c r="G15" s="201" t="s">
        <v>1116</v>
      </c>
      <c r="H15" s="201" t="s">
        <v>1129</v>
      </c>
      <c r="I15" s="201" t="s">
        <v>1124</v>
      </c>
      <c r="J15" s="173"/>
      <c r="K15" s="173"/>
    </row>
    <row r="16" spans="1:26">
      <c r="A16" s="204" t="s">
        <v>1130</v>
      </c>
      <c r="B16" s="196" t="s">
        <v>61</v>
      </c>
      <c r="C16" s="38"/>
      <c r="D16" s="200"/>
      <c r="E16" s="173"/>
      <c r="F16" s="173" t="s">
        <v>91</v>
      </c>
      <c r="G16" s="201" t="s">
        <v>1116</v>
      </c>
      <c r="H16" s="201"/>
      <c r="I16" s="201" t="s">
        <v>1124</v>
      </c>
      <c r="J16" s="173"/>
      <c r="K16" s="173"/>
    </row>
    <row r="17" spans="1:17">
      <c r="A17" s="199" t="s">
        <v>1131</v>
      </c>
      <c r="B17" s="196"/>
      <c r="C17" s="38"/>
      <c r="D17" s="38"/>
      <c r="E17" s="193"/>
      <c r="F17" s="193"/>
      <c r="G17" s="173"/>
      <c r="H17" s="201"/>
      <c r="I17" s="201"/>
      <c r="J17" s="201"/>
      <c r="K17" s="201"/>
    </row>
    <row r="18" spans="1:17">
      <c r="A18" s="203" t="s">
        <v>1132</v>
      </c>
      <c r="B18" s="196" t="s">
        <v>4</v>
      </c>
      <c r="C18" s="38"/>
      <c r="D18" s="200"/>
      <c r="E18" s="173"/>
      <c r="F18" s="173" t="s">
        <v>91</v>
      </c>
      <c r="G18" s="201" t="s">
        <v>1116</v>
      </c>
      <c r="H18" s="201" t="s">
        <v>1133</v>
      </c>
      <c r="I18" s="201" t="s">
        <v>1134</v>
      </c>
      <c r="J18" s="164"/>
    </row>
    <row r="19" spans="1:17">
      <c r="A19" s="203" t="s">
        <v>1135</v>
      </c>
      <c r="B19" s="196" t="s">
        <v>60</v>
      </c>
      <c r="C19" s="38"/>
      <c r="D19" s="200"/>
      <c r="E19" s="173"/>
      <c r="F19" s="173" t="s">
        <v>91</v>
      </c>
      <c r="G19" s="201" t="s">
        <v>1116</v>
      </c>
      <c r="H19" s="201" t="s">
        <v>1136</v>
      </c>
      <c r="I19" s="201" t="s">
        <v>1134</v>
      </c>
      <c r="J19" s="164"/>
    </row>
    <row r="20" spans="1:17">
      <c r="A20" s="203" t="s">
        <v>1137</v>
      </c>
      <c r="B20" s="196" t="s">
        <v>59</v>
      </c>
      <c r="C20" s="38"/>
      <c r="D20" s="200"/>
      <c r="E20" s="202" t="s">
        <v>103</v>
      </c>
      <c r="F20" s="173" t="s">
        <v>91</v>
      </c>
      <c r="G20" s="201" t="s">
        <v>1116</v>
      </c>
      <c r="H20" s="201" t="s">
        <v>1138</v>
      </c>
      <c r="I20" s="201" t="s">
        <v>1134</v>
      </c>
      <c r="J20" s="202"/>
      <c r="K20" s="202"/>
    </row>
    <row r="21" spans="1:17">
      <c r="A21" s="203" t="s">
        <v>1139</v>
      </c>
      <c r="B21" s="196" t="s">
        <v>58</v>
      </c>
      <c r="C21" s="38"/>
      <c r="D21" s="200"/>
      <c r="E21" s="173"/>
      <c r="F21" s="173" t="s">
        <v>91</v>
      </c>
      <c r="G21" s="201" t="s">
        <v>1116</v>
      </c>
      <c r="H21" s="201" t="s">
        <v>1140</v>
      </c>
      <c r="I21" s="201" t="s">
        <v>1134</v>
      </c>
      <c r="J21" s="164"/>
    </row>
    <row r="22" spans="1:17">
      <c r="A22" s="204" t="s">
        <v>1141</v>
      </c>
      <c r="B22" s="196" t="s">
        <v>53</v>
      </c>
      <c r="C22" s="38"/>
      <c r="D22" s="200"/>
      <c r="E22" s="173"/>
      <c r="F22" s="173" t="s">
        <v>91</v>
      </c>
      <c r="G22" s="201" t="s">
        <v>1116</v>
      </c>
      <c r="H22" s="201"/>
      <c r="I22" s="201" t="s">
        <v>1134</v>
      </c>
      <c r="J22" s="164"/>
    </row>
    <row r="23" spans="1:17">
      <c r="A23" s="199" t="s">
        <v>1142</v>
      </c>
      <c r="B23" s="196"/>
      <c r="C23" s="38"/>
      <c r="D23" s="38"/>
      <c r="E23" s="193"/>
      <c r="F23" s="193"/>
      <c r="G23" s="173"/>
      <c r="H23" s="201"/>
      <c r="I23" s="201"/>
      <c r="J23" s="201"/>
      <c r="K23" s="201"/>
    </row>
    <row r="24" spans="1:17">
      <c r="A24" s="203" t="s">
        <v>1143</v>
      </c>
      <c r="B24" s="196" t="s">
        <v>52</v>
      </c>
      <c r="C24" s="200"/>
      <c r="D24" s="200"/>
      <c r="E24" s="173"/>
      <c r="F24" s="173" t="s">
        <v>91</v>
      </c>
      <c r="G24" s="201" t="s">
        <v>1116</v>
      </c>
      <c r="H24" s="201"/>
      <c r="I24" s="201" t="s">
        <v>1144</v>
      </c>
      <c r="J24" s="173"/>
      <c r="K24" s="173"/>
    </row>
    <row r="25" spans="1:17">
      <c r="A25" s="203" t="s">
        <v>1146</v>
      </c>
      <c r="B25" s="196" t="s">
        <v>50</v>
      </c>
      <c r="C25" s="200"/>
      <c r="D25" s="200"/>
      <c r="E25" s="173"/>
      <c r="F25" s="173" t="s">
        <v>91</v>
      </c>
      <c r="G25" s="201" t="s">
        <v>92</v>
      </c>
      <c r="H25" s="201" t="s">
        <v>1147</v>
      </c>
      <c r="I25" s="164"/>
      <c r="J25" s="201"/>
      <c r="K25" s="201"/>
    </row>
    <row r="26" spans="1:17">
      <c r="A26" s="204" t="s">
        <v>1148</v>
      </c>
      <c r="B26" s="196" t="s">
        <v>101</v>
      </c>
      <c r="C26" s="200"/>
      <c r="D26" s="38"/>
      <c r="E26" s="173"/>
      <c r="F26" s="173" t="s">
        <v>91</v>
      </c>
      <c r="G26" s="201" t="s">
        <v>1149</v>
      </c>
      <c r="H26" s="201" t="s">
        <v>1150</v>
      </c>
      <c r="I26" s="201" t="s">
        <v>1144</v>
      </c>
      <c r="J26" s="201"/>
      <c r="K26" s="201"/>
      <c r="M26" s="201"/>
      <c r="O26" s="201"/>
      <c r="P26" s="202"/>
      <c r="Q26" s="202"/>
    </row>
    <row r="27" spans="1:17">
      <c r="C27" s="172" t="s">
        <v>90</v>
      </c>
      <c r="D27" s="172" t="s">
        <v>90</v>
      </c>
      <c r="E27" s="193"/>
      <c r="F27" s="193"/>
      <c r="I27" s="205"/>
      <c r="J27" s="205"/>
      <c r="K27" s="205"/>
      <c r="N27" s="207"/>
      <c r="O27" s="202"/>
      <c r="P27" s="202"/>
      <c r="Q27" s="202"/>
    </row>
    <row r="28" spans="1:17">
      <c r="C28" s="172" t="s">
        <v>792</v>
      </c>
      <c r="D28" s="172"/>
      <c r="E28" s="193"/>
      <c r="F28" s="193"/>
      <c r="J28" s="205"/>
      <c r="K28" s="205"/>
      <c r="N28" s="207"/>
      <c r="O28" s="202"/>
      <c r="P28" s="202"/>
      <c r="Q28" s="202"/>
    </row>
    <row r="29" spans="1:17">
      <c r="C29" s="172"/>
      <c r="D29" s="172"/>
      <c r="E29" s="193"/>
      <c r="F29" s="193"/>
      <c r="J29" s="205"/>
      <c r="K29" s="205"/>
      <c r="N29" s="207"/>
      <c r="O29" s="202"/>
      <c r="P29" s="202"/>
      <c r="Q29" s="202"/>
    </row>
    <row r="30" spans="1:17">
      <c r="A30" s="1" t="s">
        <v>1167</v>
      </c>
      <c r="C30" s="172"/>
      <c r="D30" s="172"/>
      <c r="E30" s="193"/>
      <c r="F30" s="193"/>
      <c r="J30" s="205"/>
      <c r="K30" s="205"/>
      <c r="L30" s="206"/>
      <c r="M30" s="201"/>
      <c r="N30" s="207"/>
      <c r="O30" s="202"/>
      <c r="P30" s="202"/>
      <c r="Q30" s="202"/>
    </row>
    <row r="31" spans="1:17">
      <c r="A31" s="165" t="s">
        <v>1152</v>
      </c>
      <c r="G31" s="164"/>
      <c r="H31" s="164"/>
      <c r="I31" s="164"/>
      <c r="J31" s="205"/>
      <c r="K31" s="205"/>
      <c r="L31" s="201"/>
      <c r="M31" s="207"/>
    </row>
    <row r="32" spans="1:17">
      <c r="G32" s="164"/>
      <c r="H32" s="164"/>
      <c r="I32" s="164"/>
      <c r="J32" s="205"/>
      <c r="K32" s="205"/>
      <c r="L32" s="201"/>
      <c r="M32" s="207"/>
    </row>
    <row r="33" spans="1:14" ht="28.8">
      <c r="C33" s="196" t="s">
        <v>1153</v>
      </c>
      <c r="D33" s="196" t="s">
        <v>1154</v>
      </c>
      <c r="E33" s="193"/>
      <c r="F33" s="193"/>
      <c r="J33" s="164"/>
    </row>
    <row r="34" spans="1:14">
      <c r="C34" s="196" t="s">
        <v>107</v>
      </c>
      <c r="D34" s="196" t="s">
        <v>88</v>
      </c>
      <c r="E34" s="193"/>
      <c r="F34" s="193"/>
      <c r="J34" s="164"/>
    </row>
    <row r="35" spans="1:14">
      <c r="A35" s="199" t="s">
        <v>1122</v>
      </c>
      <c r="B35" s="196"/>
      <c r="C35" s="38"/>
      <c r="D35" s="38"/>
      <c r="E35" s="173"/>
      <c r="F35" s="173"/>
      <c r="G35" s="173"/>
      <c r="H35" s="201"/>
      <c r="I35" s="201"/>
      <c r="J35" s="164"/>
    </row>
    <row r="36" spans="1:14">
      <c r="A36" s="203" t="s">
        <v>1123</v>
      </c>
      <c r="B36" s="196" t="s">
        <v>10</v>
      </c>
      <c r="C36" s="200"/>
      <c r="D36" s="38"/>
      <c r="E36" s="173"/>
      <c r="F36" s="173" t="s">
        <v>91</v>
      </c>
      <c r="G36" s="173" t="s">
        <v>100</v>
      </c>
      <c r="H36" s="201" t="s">
        <v>110</v>
      </c>
      <c r="I36" s="41" t="s">
        <v>1124</v>
      </c>
      <c r="L36" s="201"/>
    </row>
    <row r="37" spans="1:14">
      <c r="A37" s="203" t="s">
        <v>1125</v>
      </c>
      <c r="B37" s="196" t="s">
        <v>9</v>
      </c>
      <c r="C37" s="200"/>
      <c r="D37" s="38"/>
      <c r="E37" s="173"/>
      <c r="F37" s="173" t="s">
        <v>91</v>
      </c>
      <c r="G37" s="173" t="s">
        <v>100</v>
      </c>
      <c r="H37" s="201" t="s">
        <v>105</v>
      </c>
      <c r="I37" s="41" t="s">
        <v>1124</v>
      </c>
      <c r="L37" s="201"/>
      <c r="N37" s="214"/>
    </row>
    <row r="38" spans="1:14">
      <c r="A38" s="203" t="s">
        <v>1126</v>
      </c>
      <c r="B38" s="196" t="s">
        <v>65</v>
      </c>
      <c r="C38" s="200"/>
      <c r="D38" s="38"/>
      <c r="E38" s="173"/>
      <c r="F38" s="173" t="s">
        <v>91</v>
      </c>
      <c r="G38" s="173" t="s">
        <v>100</v>
      </c>
      <c r="H38" s="201" t="s">
        <v>1127</v>
      </c>
      <c r="I38" s="41" t="s">
        <v>1124</v>
      </c>
      <c r="J38" s="201" t="s">
        <v>93</v>
      </c>
      <c r="L38" s="201"/>
      <c r="M38" s="201"/>
    </row>
    <row r="39" spans="1:14">
      <c r="A39" s="203" t="s">
        <v>1128</v>
      </c>
      <c r="B39" s="196" t="s">
        <v>8</v>
      </c>
      <c r="C39" s="200"/>
      <c r="D39" s="38"/>
      <c r="E39" s="173"/>
      <c r="F39" s="173" t="s">
        <v>91</v>
      </c>
      <c r="G39" s="173" t="s">
        <v>100</v>
      </c>
      <c r="H39" s="201" t="s">
        <v>1129</v>
      </c>
      <c r="I39" s="41" t="s">
        <v>1124</v>
      </c>
      <c r="J39" s="164"/>
      <c r="L39" s="201"/>
    </row>
    <row r="40" spans="1:14">
      <c r="A40" s="204" t="s">
        <v>1130</v>
      </c>
      <c r="B40" s="196" t="s">
        <v>61</v>
      </c>
      <c r="C40" s="200"/>
      <c r="D40" s="38"/>
      <c r="E40" s="173"/>
      <c r="F40" s="173" t="s">
        <v>91</v>
      </c>
      <c r="G40" s="173" t="s">
        <v>100</v>
      </c>
      <c r="H40" s="201"/>
      <c r="I40" s="41" t="s">
        <v>1124</v>
      </c>
      <c r="J40" s="164"/>
      <c r="L40" s="201"/>
    </row>
    <row r="41" spans="1:14">
      <c r="A41" s="199" t="s">
        <v>1131</v>
      </c>
      <c r="B41" s="196"/>
      <c r="C41" s="38"/>
      <c r="D41" s="38"/>
      <c r="E41" s="193"/>
      <c r="F41" s="193"/>
      <c r="G41" s="173"/>
      <c r="H41" s="173"/>
      <c r="J41" s="201"/>
      <c r="L41" s="201"/>
      <c r="M41" s="201"/>
    </row>
    <row r="42" spans="1:14">
      <c r="A42" s="203" t="s">
        <v>1132</v>
      </c>
      <c r="B42" s="196" t="s">
        <v>4</v>
      </c>
      <c r="C42" s="38"/>
      <c r="D42" s="200"/>
      <c r="E42" s="173"/>
      <c r="F42" s="173" t="s">
        <v>91</v>
      </c>
      <c r="G42" s="201" t="s">
        <v>92</v>
      </c>
      <c r="H42" s="201" t="s">
        <v>1133</v>
      </c>
      <c r="I42" s="41" t="s">
        <v>1134</v>
      </c>
      <c r="J42" s="164"/>
      <c r="L42" s="201"/>
    </row>
    <row r="43" spans="1:14">
      <c r="A43" s="203" t="s">
        <v>1135</v>
      </c>
      <c r="B43" s="196" t="s">
        <v>60</v>
      </c>
      <c r="C43" s="38"/>
      <c r="D43" s="200"/>
      <c r="E43" s="173"/>
      <c r="F43" s="173" t="s">
        <v>91</v>
      </c>
      <c r="G43" s="201" t="s">
        <v>92</v>
      </c>
      <c r="H43" s="201" t="s">
        <v>1136</v>
      </c>
      <c r="I43" s="41" t="s">
        <v>1134</v>
      </c>
      <c r="J43" s="164"/>
      <c r="L43" s="201"/>
    </row>
    <row r="44" spans="1:14">
      <c r="A44" s="203" t="s">
        <v>1137</v>
      </c>
      <c r="B44" s="196" t="s">
        <v>59</v>
      </c>
      <c r="C44" s="38"/>
      <c r="D44" s="200"/>
      <c r="E44" s="202" t="s">
        <v>103</v>
      </c>
      <c r="F44" s="173" t="s">
        <v>91</v>
      </c>
      <c r="G44" s="201" t="s">
        <v>92</v>
      </c>
      <c r="H44" s="201" t="s">
        <v>1138</v>
      </c>
      <c r="I44" s="41" t="s">
        <v>1134</v>
      </c>
      <c r="J44" s="202"/>
      <c r="L44" s="201"/>
      <c r="M44" s="202"/>
    </row>
    <row r="45" spans="1:14">
      <c r="A45" s="203" t="s">
        <v>1139</v>
      </c>
      <c r="B45" s="196" t="s">
        <v>58</v>
      </c>
      <c r="C45" s="38"/>
      <c r="D45" s="200"/>
      <c r="E45" s="173"/>
      <c r="F45" s="173" t="s">
        <v>91</v>
      </c>
      <c r="G45" s="201" t="s">
        <v>92</v>
      </c>
      <c r="H45" s="201" t="s">
        <v>1140</v>
      </c>
      <c r="I45" s="41" t="s">
        <v>1134</v>
      </c>
      <c r="L45" s="201"/>
    </row>
    <row r="46" spans="1:14">
      <c r="A46" s="204" t="s">
        <v>1141</v>
      </c>
      <c r="B46" s="196" t="s">
        <v>53</v>
      </c>
      <c r="C46" s="38"/>
      <c r="D46" s="200"/>
      <c r="E46" s="173"/>
      <c r="F46" s="173" t="s">
        <v>91</v>
      </c>
      <c r="G46" s="201" t="s">
        <v>92</v>
      </c>
      <c r="H46" s="201"/>
      <c r="I46" s="41" t="s">
        <v>1134</v>
      </c>
      <c r="L46" s="201"/>
    </row>
    <row r="47" spans="1:14">
      <c r="C47" s="202" t="s">
        <v>1155</v>
      </c>
      <c r="D47" s="202" t="s">
        <v>1156</v>
      </c>
      <c r="G47" s="201"/>
      <c r="H47" s="202"/>
      <c r="L47" s="202"/>
    </row>
    <row r="48" spans="1:14">
      <c r="C48" s="164" t="s">
        <v>1168</v>
      </c>
      <c r="D48" s="164" t="s">
        <v>1168</v>
      </c>
      <c r="G48" s="201"/>
      <c r="H48" s="202"/>
      <c r="I48" s="202"/>
      <c r="J48" s="164"/>
    </row>
    <row r="49" spans="1:10">
      <c r="G49" s="201"/>
      <c r="H49" s="202"/>
      <c r="I49" s="202"/>
      <c r="J49" s="164"/>
    </row>
    <row r="50" spans="1:10">
      <c r="A50" s="1" t="s">
        <v>1169</v>
      </c>
    </row>
    <row r="51" spans="1:10">
      <c r="A51" s="165" t="s">
        <v>6466</v>
      </c>
      <c r="B51" s="209"/>
      <c r="C51" s="209"/>
    </row>
    <row r="52" spans="1:10">
      <c r="A52" s="209"/>
      <c r="B52" s="209"/>
      <c r="C52" s="209"/>
    </row>
    <row r="53" spans="1:10" ht="28.8">
      <c r="A53" s="209"/>
      <c r="B53" s="209"/>
      <c r="C53" s="212" t="s">
        <v>6466</v>
      </c>
    </row>
    <row r="54" spans="1:10">
      <c r="A54" s="209"/>
      <c r="B54" s="209"/>
      <c r="C54" s="196" t="s">
        <v>87</v>
      </c>
    </row>
    <row r="55" spans="1:10">
      <c r="A55" s="210" t="s">
        <v>5561</v>
      </c>
      <c r="B55" s="196"/>
      <c r="C55" s="38"/>
    </row>
    <row r="56" spans="1:10">
      <c r="A56" s="211" t="s">
        <v>1158</v>
      </c>
      <c r="B56" s="196" t="s">
        <v>35</v>
      </c>
      <c r="C56" s="200"/>
      <c r="D56" s="146" t="s">
        <v>1160</v>
      </c>
    </row>
    <row r="57" spans="1:10">
      <c r="A57" s="211" t="s">
        <v>1159</v>
      </c>
      <c r="B57" s="196" t="s">
        <v>34</v>
      </c>
      <c r="C57" s="200"/>
      <c r="D57" s="146" t="s">
        <v>1161</v>
      </c>
    </row>
  </sheetData>
  <pageMargins left="0.7" right="0.7" top="0.75" bottom="0.75" header="0.3" footer="0.3"/>
  <pageSetup paperSize="9" scale="35" orientation="landscape" cellComments="asDisplayed"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9"/>
  <dimension ref="A1:K30"/>
  <sheetViews>
    <sheetView showGridLines="0" zoomScale="80" zoomScaleNormal="80" workbookViewId="0"/>
  </sheetViews>
  <sheetFormatPr defaultColWidth="9.33203125" defaultRowHeight="14.4"/>
  <cols>
    <col min="1" max="1" width="70.5546875" style="124" customWidth="1"/>
    <col min="2" max="2" width="12.44140625" style="124" bestFit="1" customWidth="1"/>
    <col min="3" max="3" width="27.5546875" style="124" bestFit="1" customWidth="1"/>
    <col min="4" max="4" width="22.44140625" style="124" bestFit="1" customWidth="1"/>
    <col min="5" max="6" width="21.44140625" style="124" bestFit="1" customWidth="1"/>
    <col min="7" max="8" width="59.33203125" style="124" bestFit="1" customWidth="1"/>
    <col min="9" max="9" width="23" style="124" bestFit="1" customWidth="1"/>
    <col min="10" max="16384" width="9.33203125" style="124"/>
  </cols>
  <sheetData>
    <row r="1" spans="1:11">
      <c r="A1" s="1" t="s">
        <v>1207</v>
      </c>
    </row>
    <row r="2" spans="1:11">
      <c r="A2" s="165" t="s">
        <v>1208</v>
      </c>
      <c r="B2" s="215"/>
      <c r="C2" s="215"/>
      <c r="D2" s="215"/>
    </row>
    <row r="3" spans="1:11">
      <c r="A3" s="217"/>
      <c r="B3" s="215"/>
      <c r="C3" s="215"/>
      <c r="D3" s="215"/>
    </row>
    <row r="4" spans="1:11">
      <c r="A4" s="1" t="s">
        <v>1209</v>
      </c>
    </row>
    <row r="5" spans="1:11">
      <c r="A5" s="217"/>
      <c r="B5" s="215"/>
      <c r="C5" s="215"/>
      <c r="D5" s="215"/>
    </row>
    <row r="6" spans="1:11">
      <c r="A6" s="165" t="s">
        <v>1210</v>
      </c>
      <c r="B6" s="215"/>
      <c r="C6" s="215"/>
      <c r="D6" s="215"/>
    </row>
    <row r="7" spans="1:11">
      <c r="A7" s="165"/>
      <c r="B7" s="215"/>
      <c r="C7" s="215"/>
      <c r="D7" s="215"/>
    </row>
    <row r="8" spans="1:11">
      <c r="A8" s="217"/>
      <c r="B8" s="215"/>
      <c r="C8" s="108" t="s">
        <v>1211</v>
      </c>
    </row>
    <row r="9" spans="1:11">
      <c r="A9" s="260"/>
      <c r="B9" s="261"/>
      <c r="C9" s="108" t="s">
        <v>1212</v>
      </c>
      <c r="D9" s="215"/>
      <c r="E9" s="215"/>
    </row>
    <row r="10" spans="1:11">
      <c r="A10" s="216"/>
      <c r="B10" s="216"/>
      <c r="C10" s="108" t="s">
        <v>13</v>
      </c>
      <c r="D10" s="215"/>
      <c r="E10" s="215"/>
    </row>
    <row r="11" spans="1:11">
      <c r="A11" s="250" t="s">
        <v>1213</v>
      </c>
      <c r="B11" s="108" t="s">
        <v>72</v>
      </c>
      <c r="C11" s="108"/>
      <c r="D11" s="41"/>
      <c r="E11" s="41"/>
      <c r="F11" s="41" t="s">
        <v>142</v>
      </c>
      <c r="G11" s="41" t="s">
        <v>1214</v>
      </c>
      <c r="H11" s="41" t="s">
        <v>1215</v>
      </c>
      <c r="J11" s="41"/>
      <c r="K11" s="41"/>
    </row>
    <row r="12" spans="1:11">
      <c r="A12" s="250" t="s">
        <v>1216</v>
      </c>
      <c r="B12" s="108" t="s">
        <v>11</v>
      </c>
      <c r="C12" s="108"/>
      <c r="D12" s="42" t="s">
        <v>1006</v>
      </c>
      <c r="E12" s="42" t="s">
        <v>1179</v>
      </c>
      <c r="F12" s="41" t="s">
        <v>91</v>
      </c>
      <c r="G12" s="41" t="s">
        <v>1214</v>
      </c>
      <c r="H12" s="41" t="s">
        <v>1217</v>
      </c>
      <c r="J12" s="41"/>
      <c r="K12" s="41"/>
    </row>
    <row r="13" spans="1:11" ht="28.8">
      <c r="C13" s="3" t="s">
        <v>1218</v>
      </c>
    </row>
    <row r="14" spans="1:11" ht="28.8">
      <c r="C14" s="3" t="s">
        <v>1219</v>
      </c>
    </row>
    <row r="17" spans="1:9">
      <c r="A17" s="1" t="s">
        <v>1220</v>
      </c>
    </row>
    <row r="18" spans="1:9">
      <c r="A18" s="224" t="s">
        <v>1181</v>
      </c>
    </row>
    <row r="19" spans="1:9">
      <c r="A19" s="224" t="s">
        <v>1221</v>
      </c>
      <c r="B19" s="262" t="s">
        <v>1183</v>
      </c>
      <c r="C19" s="263" t="s">
        <v>12</v>
      </c>
      <c r="D19" s="1708" t="s">
        <v>6366</v>
      </c>
    </row>
    <row r="21" spans="1:9">
      <c r="A21" s="165" t="s">
        <v>1222</v>
      </c>
    </row>
    <row r="23" spans="1:9">
      <c r="A23" s="217"/>
      <c r="B23" s="215"/>
      <c r="C23" s="2021" t="s">
        <v>1223</v>
      </c>
      <c r="D23" s="2022"/>
    </row>
    <row r="24" spans="1:9">
      <c r="A24" s="260"/>
      <c r="B24" s="261"/>
      <c r="C24" s="264" t="s">
        <v>1224</v>
      </c>
      <c r="D24" s="107" t="s">
        <v>1212</v>
      </c>
      <c r="E24" s="215"/>
      <c r="F24" s="215"/>
    </row>
    <row r="25" spans="1:9">
      <c r="A25" s="216"/>
      <c r="B25" s="216"/>
      <c r="C25" s="108" t="s">
        <v>89</v>
      </c>
      <c r="D25" s="108" t="s">
        <v>107</v>
      </c>
      <c r="E25" s="215"/>
      <c r="F25" s="215"/>
    </row>
    <row r="26" spans="1:9">
      <c r="A26" s="250" t="s">
        <v>1213</v>
      </c>
      <c r="B26" s="108" t="s">
        <v>72</v>
      </c>
      <c r="C26" s="108"/>
      <c r="D26" s="160"/>
      <c r="E26" s="41"/>
      <c r="F26" s="41"/>
      <c r="G26" s="41" t="s">
        <v>142</v>
      </c>
      <c r="H26" s="41" t="s">
        <v>1214</v>
      </c>
      <c r="I26" s="41" t="s">
        <v>1215</v>
      </c>
    </row>
    <row r="27" spans="1:9">
      <c r="A27" s="250" t="s">
        <v>1216</v>
      </c>
      <c r="B27" s="108" t="s">
        <v>11</v>
      </c>
      <c r="C27" s="108"/>
      <c r="D27" s="160"/>
      <c r="E27" s="42" t="s">
        <v>1006</v>
      </c>
      <c r="F27" s="42" t="s">
        <v>1179</v>
      </c>
      <c r="G27" s="41" t="s">
        <v>91</v>
      </c>
      <c r="H27" s="41" t="s">
        <v>1214</v>
      </c>
      <c r="I27" s="41" t="s">
        <v>1217</v>
      </c>
    </row>
    <row r="28" spans="1:9" ht="28.8">
      <c r="C28" s="3" t="s">
        <v>1225</v>
      </c>
      <c r="D28" s="3" t="s">
        <v>1226</v>
      </c>
    </row>
    <row r="29" spans="1:9">
      <c r="C29" s="3" t="s">
        <v>1227</v>
      </c>
      <c r="D29" s="3" t="s">
        <v>1227</v>
      </c>
    </row>
    <row r="30" spans="1:9">
      <c r="C30" s="3" t="s">
        <v>1228</v>
      </c>
      <c r="D30" s="3" t="s">
        <v>1229</v>
      </c>
    </row>
  </sheetData>
  <mergeCells count="1">
    <mergeCell ref="C23:D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C000"/>
  </sheetPr>
  <dimension ref="A1:H86"/>
  <sheetViews>
    <sheetView showGridLines="0" topLeftCell="A52" zoomScale="80" zoomScaleNormal="80" workbookViewId="0">
      <selection activeCell="C94" sqref="C94"/>
    </sheetView>
  </sheetViews>
  <sheetFormatPr defaultColWidth="9.33203125" defaultRowHeight="14.4"/>
  <cols>
    <col min="1" max="1" width="24" customWidth="1"/>
    <col min="2" max="2" width="111.44140625" bestFit="1" customWidth="1"/>
    <col min="3" max="3" width="7.5546875" bestFit="1" customWidth="1"/>
    <col min="4" max="4" width="6.33203125" bestFit="1" customWidth="1"/>
    <col min="5" max="5" width="96.5546875" bestFit="1" customWidth="1"/>
    <col min="6" max="6" width="15.6640625" customWidth="1"/>
    <col min="7" max="7" width="29.33203125" bestFit="1" customWidth="1"/>
  </cols>
  <sheetData>
    <row r="1" spans="1:7">
      <c r="A1" s="88" t="s">
        <v>1725</v>
      </c>
    </row>
    <row r="2" spans="1:7">
      <c r="A2" s="39" t="s">
        <v>1726</v>
      </c>
      <c r="B2" s="372"/>
      <c r="C2" s="373"/>
      <c r="D2" s="374"/>
      <c r="E2" s="374"/>
      <c r="F2" s="374"/>
    </row>
    <row r="3" spans="1:7">
      <c r="A3" s="375"/>
      <c r="B3" s="374"/>
      <c r="C3" s="374"/>
      <c r="D3" s="374"/>
      <c r="E3" s="374"/>
      <c r="F3" s="374"/>
    </row>
    <row r="4" spans="1:7">
      <c r="A4" s="88" t="s">
        <v>1727</v>
      </c>
      <c r="B4" s="374"/>
      <c r="C4" s="374"/>
      <c r="D4" s="374"/>
      <c r="E4" s="374"/>
      <c r="F4" s="374"/>
    </row>
    <row r="5" spans="1:7">
      <c r="B5" s="374"/>
      <c r="C5" s="374"/>
      <c r="D5" s="374"/>
      <c r="E5" s="374"/>
      <c r="F5" s="374"/>
    </row>
    <row r="6" spans="1:7">
      <c r="A6" s="376" t="s">
        <v>1468</v>
      </c>
      <c r="B6" s="374"/>
      <c r="C6" s="374"/>
      <c r="D6" s="374"/>
      <c r="E6" s="374"/>
      <c r="F6" s="374"/>
    </row>
    <row r="7" spans="1:7">
      <c r="C7" s="377"/>
      <c r="D7" s="378" t="s">
        <v>13</v>
      </c>
      <c r="E7" s="374"/>
      <c r="F7" s="374"/>
    </row>
    <row r="8" spans="1:7">
      <c r="B8" s="379" t="s">
        <v>1728</v>
      </c>
      <c r="C8" s="380"/>
      <c r="D8" s="175"/>
      <c r="E8" s="374"/>
      <c r="F8" s="374"/>
    </row>
    <row r="9" spans="1:7">
      <c r="B9" s="381" t="s">
        <v>1729</v>
      </c>
      <c r="C9" s="378" t="s">
        <v>12</v>
      </c>
      <c r="D9" s="382"/>
      <c r="E9" s="383" t="s">
        <v>1730</v>
      </c>
      <c r="F9" s="383"/>
      <c r="G9" s="383"/>
    </row>
    <row r="10" spans="1:7">
      <c r="B10" s="381" t="s">
        <v>1731</v>
      </c>
      <c r="C10" s="378" t="s">
        <v>72</v>
      </c>
      <c r="D10" s="382"/>
      <c r="E10" s="383" t="s">
        <v>1732</v>
      </c>
      <c r="F10" s="383"/>
      <c r="G10" s="383"/>
    </row>
    <row r="11" spans="1:7">
      <c r="B11" s="381" t="s">
        <v>1733</v>
      </c>
      <c r="C11" s="378" t="s">
        <v>11</v>
      </c>
      <c r="D11" s="382"/>
      <c r="E11" s="383" t="s">
        <v>1734</v>
      </c>
      <c r="F11" s="383"/>
      <c r="G11" s="383"/>
    </row>
    <row r="12" spans="1:7">
      <c r="B12" s="381" t="s">
        <v>6246</v>
      </c>
      <c r="C12" s="378" t="s">
        <v>71</v>
      </c>
      <c r="D12" s="382"/>
      <c r="E12" s="383" t="s">
        <v>1735</v>
      </c>
      <c r="F12" s="383"/>
      <c r="G12" s="383"/>
    </row>
    <row r="13" spans="1:7">
      <c r="B13" s="1543" t="s">
        <v>1736</v>
      </c>
      <c r="C13" s="378" t="s">
        <v>69</v>
      </c>
      <c r="D13" s="382"/>
      <c r="E13" s="1542" t="s">
        <v>6415</v>
      </c>
      <c r="F13" s="383"/>
      <c r="G13" s="383"/>
    </row>
    <row r="14" spans="1:7">
      <c r="B14" s="384" t="s">
        <v>1738</v>
      </c>
      <c r="C14" s="378" t="s">
        <v>10</v>
      </c>
      <c r="D14" s="382"/>
      <c r="E14" s="383" t="s">
        <v>1739</v>
      </c>
      <c r="F14" s="383"/>
      <c r="G14" s="383"/>
    </row>
    <row r="15" spans="1:7">
      <c r="B15" s="1225" t="s">
        <v>5515</v>
      </c>
      <c r="C15" s="1192" t="s">
        <v>5520</v>
      </c>
      <c r="D15" s="1194"/>
      <c r="E15" s="1552" t="s">
        <v>5927</v>
      </c>
      <c r="F15" s="383"/>
      <c r="G15" s="383"/>
    </row>
    <row r="16" spans="1:7">
      <c r="B16" s="1225" t="s">
        <v>5516</v>
      </c>
      <c r="C16" s="1192" t="s">
        <v>5522</v>
      </c>
      <c r="D16" s="1194"/>
      <c r="E16" s="1552" t="s">
        <v>5946</v>
      </c>
      <c r="F16" s="383"/>
      <c r="G16" s="383"/>
    </row>
    <row r="17" spans="2:8">
      <c r="B17" s="1225" t="s">
        <v>5517</v>
      </c>
      <c r="C17" s="1892" t="s">
        <v>5521</v>
      </c>
      <c r="D17" s="1194"/>
      <c r="E17" s="1552" t="s">
        <v>5945</v>
      </c>
      <c r="F17" s="383"/>
      <c r="G17" s="383"/>
    </row>
    <row r="18" spans="2:8">
      <c r="B18" s="381" t="s">
        <v>1740</v>
      </c>
      <c r="C18" s="1891" t="s">
        <v>9</v>
      </c>
      <c r="D18" s="382"/>
      <c r="E18" s="383" t="s">
        <v>1741</v>
      </c>
      <c r="F18" s="383"/>
      <c r="G18" s="383"/>
    </row>
    <row r="19" spans="2:8">
      <c r="B19" s="381" t="s">
        <v>1743</v>
      </c>
      <c r="C19" s="1891" t="s">
        <v>7</v>
      </c>
      <c r="D19" s="382"/>
      <c r="E19" s="383" t="s">
        <v>1744</v>
      </c>
      <c r="F19" s="383"/>
      <c r="G19" s="383"/>
    </row>
    <row r="20" spans="2:8">
      <c r="B20" s="381" t="s">
        <v>1745</v>
      </c>
      <c r="C20" s="1891" t="s">
        <v>64</v>
      </c>
      <c r="D20" s="382"/>
      <c r="E20" s="1542" t="s">
        <v>1746</v>
      </c>
      <c r="F20" s="383"/>
      <c r="G20" s="383"/>
    </row>
    <row r="21" spans="2:8">
      <c r="B21" s="1225" t="s">
        <v>6266</v>
      </c>
      <c r="C21" s="1892" t="s">
        <v>6117</v>
      </c>
      <c r="D21" s="1513"/>
      <c r="E21" s="1552" t="s">
        <v>6075</v>
      </c>
      <c r="F21" s="383"/>
      <c r="G21" s="383"/>
      <c r="H21" s="1645"/>
    </row>
    <row r="22" spans="2:8">
      <c r="B22" s="381" t="s">
        <v>1747</v>
      </c>
      <c r="C22" s="1891" t="s">
        <v>6</v>
      </c>
      <c r="D22" s="382"/>
      <c r="E22" s="1542" t="s">
        <v>1748</v>
      </c>
      <c r="G22" s="383"/>
    </row>
    <row r="23" spans="2:8">
      <c r="B23" s="381" t="s">
        <v>1749</v>
      </c>
      <c r="C23" s="1891" t="s">
        <v>5</v>
      </c>
      <c r="D23" s="382"/>
      <c r="E23" s="1542" t="s">
        <v>1750</v>
      </c>
      <c r="F23" s="383"/>
      <c r="G23" s="383"/>
    </row>
    <row r="24" spans="2:8">
      <c r="B24" s="381" t="s">
        <v>1751</v>
      </c>
      <c r="C24" s="1891" t="s">
        <v>62</v>
      </c>
      <c r="D24" s="382"/>
      <c r="E24" s="383" t="s">
        <v>1752</v>
      </c>
      <c r="F24" s="383"/>
      <c r="G24" s="383"/>
    </row>
    <row r="25" spans="2:8">
      <c r="B25" s="381" t="s">
        <v>1753</v>
      </c>
      <c r="C25" s="1891" t="s">
        <v>61</v>
      </c>
      <c r="D25" s="382"/>
      <c r="E25" s="1542" t="s">
        <v>1754</v>
      </c>
      <c r="F25" s="383"/>
      <c r="G25" s="383"/>
    </row>
    <row r="26" spans="2:8">
      <c r="B26" s="381" t="s">
        <v>1755</v>
      </c>
      <c r="C26" s="1891" t="s">
        <v>4</v>
      </c>
      <c r="D26" s="382"/>
      <c r="E26" s="1542" t="s">
        <v>6404</v>
      </c>
      <c r="F26" s="383"/>
      <c r="G26" s="383"/>
    </row>
    <row r="27" spans="2:8">
      <c r="B27" s="381" t="s">
        <v>1756</v>
      </c>
      <c r="C27" s="1891" t="s">
        <v>60</v>
      </c>
      <c r="D27" s="382"/>
      <c r="E27" s="1542" t="s">
        <v>1757</v>
      </c>
      <c r="F27" s="383"/>
      <c r="G27" s="383"/>
    </row>
    <row r="28" spans="2:8">
      <c r="B28" s="381" t="s">
        <v>1758</v>
      </c>
      <c r="C28" s="1891" t="s">
        <v>59</v>
      </c>
      <c r="D28" s="382"/>
      <c r="E28" s="383" t="s">
        <v>1759</v>
      </c>
      <c r="F28" s="383"/>
      <c r="G28" s="383"/>
    </row>
    <row r="29" spans="2:8">
      <c r="B29" s="381" t="s">
        <v>1760</v>
      </c>
      <c r="C29" s="1891" t="s">
        <v>58</v>
      </c>
      <c r="D29" s="382"/>
      <c r="E29" s="383" t="s">
        <v>1761</v>
      </c>
      <c r="F29" s="383"/>
      <c r="G29" s="383"/>
    </row>
    <row r="30" spans="2:8">
      <c r="B30" s="381" t="s">
        <v>1762</v>
      </c>
      <c r="C30" s="1891" t="s">
        <v>57</v>
      </c>
      <c r="D30" s="382"/>
      <c r="E30" s="383" t="s">
        <v>1763</v>
      </c>
      <c r="F30" s="383"/>
    </row>
    <row r="31" spans="2:8">
      <c r="B31" s="1226" t="s">
        <v>5518</v>
      </c>
      <c r="C31" s="1892" t="s">
        <v>6079</v>
      </c>
      <c r="D31" s="1194"/>
      <c r="E31" s="1552" t="s">
        <v>5947</v>
      </c>
      <c r="F31" s="383"/>
      <c r="G31" s="383"/>
    </row>
    <row r="32" spans="2:8">
      <c r="B32" s="1227" t="s">
        <v>6272</v>
      </c>
      <c r="C32" s="1892" t="s">
        <v>6080</v>
      </c>
      <c r="D32" s="1192"/>
      <c r="E32" s="1552" t="s">
        <v>5944</v>
      </c>
      <c r="F32" s="383"/>
      <c r="G32" s="383"/>
    </row>
    <row r="33" spans="2:7">
      <c r="B33" s="381" t="s">
        <v>1764</v>
      </c>
      <c r="C33" s="1891" t="s">
        <v>54</v>
      </c>
      <c r="D33" s="382"/>
      <c r="E33" s="383" t="s">
        <v>1765</v>
      </c>
      <c r="F33" s="383"/>
      <c r="G33" s="383"/>
    </row>
    <row r="34" spans="2:7">
      <c r="B34" s="381" t="s">
        <v>1766</v>
      </c>
      <c r="C34" s="1891" t="s">
        <v>3</v>
      </c>
      <c r="D34" s="382"/>
      <c r="E34" s="1542" t="s">
        <v>1767</v>
      </c>
      <c r="F34" s="383"/>
      <c r="G34" s="383"/>
    </row>
    <row r="35" spans="2:7">
      <c r="B35" s="1515" t="s">
        <v>6351</v>
      </c>
      <c r="C35" s="1891" t="s">
        <v>53</v>
      </c>
      <c r="D35" s="382"/>
      <c r="E35" s="1542" t="s">
        <v>6405</v>
      </c>
      <c r="F35" s="383"/>
      <c r="G35" s="383"/>
    </row>
    <row r="36" spans="2:7">
      <c r="B36" s="1543" t="s">
        <v>1768</v>
      </c>
      <c r="C36" s="1891" t="s">
        <v>52</v>
      </c>
      <c r="D36" s="382"/>
      <c r="E36" s="1542" t="s">
        <v>6416</v>
      </c>
      <c r="F36" s="383"/>
      <c r="G36" s="383"/>
    </row>
    <row r="37" spans="2:7">
      <c r="B37" s="1543" t="s">
        <v>1769</v>
      </c>
      <c r="C37" s="378" t="s">
        <v>51</v>
      </c>
      <c r="D37" s="382"/>
      <c r="E37" s="383" t="s">
        <v>1770</v>
      </c>
      <c r="F37" s="383"/>
      <c r="G37" s="383"/>
    </row>
    <row r="38" spans="2:7">
      <c r="B38" s="1543" t="s">
        <v>1771</v>
      </c>
      <c r="C38" s="378" t="s">
        <v>50</v>
      </c>
      <c r="D38" s="382"/>
      <c r="E38" s="1542" t="s">
        <v>6417</v>
      </c>
      <c r="F38" s="383"/>
      <c r="G38" s="383"/>
    </row>
    <row r="39" spans="2:7">
      <c r="B39" s="1543" t="s">
        <v>1772</v>
      </c>
      <c r="C39" s="378" t="s">
        <v>49</v>
      </c>
      <c r="D39" s="382"/>
      <c r="E39" s="1542" t="s">
        <v>6418</v>
      </c>
      <c r="F39" s="383"/>
    </row>
    <row r="40" spans="2:7">
      <c r="B40" s="1543" t="s">
        <v>1773</v>
      </c>
      <c r="C40" s="378" t="s">
        <v>48</v>
      </c>
      <c r="D40" s="382"/>
      <c r="E40" s="1542" t="s">
        <v>6407</v>
      </c>
      <c r="F40" s="383"/>
    </row>
    <row r="41" spans="2:7">
      <c r="B41" s="1543" t="s">
        <v>1774</v>
      </c>
      <c r="C41" s="378" t="s">
        <v>47</v>
      </c>
      <c r="D41" s="382"/>
      <c r="E41" s="1542" t="s">
        <v>6406</v>
      </c>
      <c r="F41" s="383"/>
    </row>
    <row r="42" spans="2:7">
      <c r="B42" s="1543" t="s">
        <v>1775</v>
      </c>
      <c r="C42" s="378" t="s">
        <v>46</v>
      </c>
      <c r="D42" s="382"/>
      <c r="E42" s="383" t="s">
        <v>1776</v>
      </c>
    </row>
    <row r="43" spans="2:7">
      <c r="B43" s="381" t="s">
        <v>1777</v>
      </c>
      <c r="C43" s="378" t="s">
        <v>45</v>
      </c>
      <c r="D43" s="382"/>
      <c r="E43" s="383" t="s">
        <v>1778</v>
      </c>
      <c r="F43" s="383"/>
      <c r="G43" s="383"/>
    </row>
    <row r="44" spans="2:7">
      <c r="B44" s="381" t="s">
        <v>1779</v>
      </c>
      <c r="C44" s="378" t="s">
        <v>102</v>
      </c>
      <c r="D44" s="382"/>
      <c r="E44" s="383" t="s">
        <v>1780</v>
      </c>
      <c r="F44" s="383"/>
      <c r="G44" s="383"/>
    </row>
    <row r="45" spans="2:7">
      <c r="B45" s="381" t="s">
        <v>1781</v>
      </c>
      <c r="C45" s="378" t="s">
        <v>101</v>
      </c>
      <c r="D45" s="382"/>
      <c r="E45" s="383" t="s">
        <v>1782</v>
      </c>
      <c r="F45" s="383"/>
      <c r="G45" s="383"/>
    </row>
    <row r="46" spans="2:7">
      <c r="B46" s="381" t="s">
        <v>1783</v>
      </c>
      <c r="C46" s="378" t="s">
        <v>44</v>
      </c>
      <c r="D46" s="382"/>
      <c r="E46" s="383" t="s">
        <v>1784</v>
      </c>
      <c r="F46" s="383"/>
      <c r="G46" s="383"/>
    </row>
    <row r="47" spans="2:7">
      <c r="B47" s="1543" t="s">
        <v>1785</v>
      </c>
      <c r="C47" s="378" t="s">
        <v>43</v>
      </c>
      <c r="D47" s="382"/>
      <c r="E47" s="383" t="s">
        <v>1786</v>
      </c>
      <c r="F47" s="383"/>
      <c r="G47" s="383"/>
    </row>
    <row r="48" spans="2:7">
      <c r="B48" s="1543" t="s">
        <v>1787</v>
      </c>
      <c r="C48" s="378" t="s">
        <v>2</v>
      </c>
      <c r="D48" s="382"/>
      <c r="E48" s="1542" t="s">
        <v>6411</v>
      </c>
      <c r="F48" s="383"/>
      <c r="G48" s="383"/>
    </row>
    <row r="49" spans="2:7">
      <c r="B49" s="1543" t="s">
        <v>1788</v>
      </c>
      <c r="C49" s="378" t="s">
        <v>42</v>
      </c>
      <c r="D49" s="382"/>
      <c r="E49" s="1542" t="s">
        <v>6412</v>
      </c>
      <c r="F49" s="383"/>
      <c r="G49" s="383"/>
    </row>
    <row r="50" spans="2:7">
      <c r="B50" s="381" t="s">
        <v>1789</v>
      </c>
      <c r="C50" s="378" t="s">
        <v>41</v>
      </c>
      <c r="D50" s="382"/>
      <c r="E50" s="383" t="s">
        <v>1790</v>
      </c>
      <c r="F50" s="383"/>
      <c r="G50" s="383"/>
    </row>
    <row r="51" spans="2:7">
      <c r="B51" s="381" t="s">
        <v>1791</v>
      </c>
      <c r="C51" s="378" t="s">
        <v>40</v>
      </c>
      <c r="D51" s="382"/>
      <c r="E51" s="383" t="s">
        <v>1792</v>
      </c>
      <c r="F51" s="383"/>
      <c r="G51" s="383"/>
    </row>
    <row r="52" spans="2:7">
      <c r="B52" s="1554" t="s">
        <v>5924</v>
      </c>
      <c r="C52" s="1566" t="s">
        <v>39</v>
      </c>
      <c r="D52" s="382"/>
      <c r="E52" s="1552" t="s">
        <v>5925</v>
      </c>
      <c r="F52" s="383"/>
      <c r="G52" s="383"/>
    </row>
    <row r="53" spans="2:7">
      <c r="B53" s="381" t="s">
        <v>1793</v>
      </c>
      <c r="C53" s="378" t="s">
        <v>36</v>
      </c>
      <c r="D53" s="382"/>
      <c r="E53" s="1544" t="s">
        <v>1794</v>
      </c>
      <c r="F53" s="383"/>
      <c r="G53" s="383"/>
    </row>
    <row r="54" spans="2:7">
      <c r="B54" s="381" t="s">
        <v>1795</v>
      </c>
      <c r="C54" s="378" t="s">
        <v>35</v>
      </c>
      <c r="D54" s="382"/>
      <c r="E54" s="1544" t="s">
        <v>1796</v>
      </c>
      <c r="F54" s="383"/>
      <c r="G54" s="383"/>
    </row>
    <row r="55" spans="2:7">
      <c r="B55" s="381" t="s">
        <v>1797</v>
      </c>
      <c r="C55" s="378" t="s">
        <v>34</v>
      </c>
      <c r="D55" s="382"/>
      <c r="E55" s="1544" t="s">
        <v>1798</v>
      </c>
      <c r="F55" s="383"/>
      <c r="G55" s="383"/>
    </row>
    <row r="56" spans="2:7">
      <c r="B56" s="381" t="s">
        <v>1799</v>
      </c>
      <c r="C56" s="378" t="s">
        <v>33</v>
      </c>
      <c r="D56" s="382"/>
      <c r="E56" s="1544" t="s">
        <v>1800</v>
      </c>
      <c r="F56" s="383"/>
      <c r="G56" s="383"/>
    </row>
    <row r="57" spans="2:7">
      <c r="B57" s="381" t="s">
        <v>1801</v>
      </c>
      <c r="C57" s="378" t="s">
        <v>32</v>
      </c>
      <c r="D57" s="382"/>
      <c r="E57" s="1544" t="s">
        <v>1802</v>
      </c>
      <c r="F57" s="383"/>
      <c r="G57" s="383"/>
    </row>
    <row r="58" spans="2:7">
      <c r="B58" s="381" t="s">
        <v>1803</v>
      </c>
      <c r="C58" s="378" t="s">
        <v>31</v>
      </c>
      <c r="D58" s="382"/>
      <c r="E58" s="1544" t="s">
        <v>1804</v>
      </c>
      <c r="F58" s="383"/>
      <c r="G58" s="383"/>
    </row>
    <row r="59" spans="2:7">
      <c r="B59" s="381" t="s">
        <v>1805</v>
      </c>
      <c r="C59" s="1891" t="s">
        <v>30</v>
      </c>
      <c r="D59" s="382"/>
      <c r="E59" s="1544" t="s">
        <v>1806</v>
      </c>
      <c r="F59" s="383"/>
      <c r="G59" s="383"/>
    </row>
    <row r="60" spans="2:7">
      <c r="B60" s="1514" t="s">
        <v>6048</v>
      </c>
      <c r="C60" s="1891" t="s">
        <v>6061</v>
      </c>
      <c r="D60" s="1228"/>
      <c r="E60" s="1552" t="s">
        <v>6076</v>
      </c>
    </row>
    <row r="61" spans="2:7">
      <c r="B61" s="1514" t="s">
        <v>6049</v>
      </c>
      <c r="C61" s="1891" t="s">
        <v>6062</v>
      </c>
      <c r="D61" s="1398"/>
      <c r="E61" s="1552" t="s">
        <v>5910</v>
      </c>
    </row>
    <row r="62" spans="2:7">
      <c r="B62" s="1514" t="s">
        <v>6050</v>
      </c>
      <c r="C62" s="1891" t="s">
        <v>6063</v>
      </c>
      <c r="D62" s="1228"/>
      <c r="E62" s="1552" t="s">
        <v>5911</v>
      </c>
    </row>
    <row r="63" spans="2:7">
      <c r="B63" s="1514" t="s">
        <v>6051</v>
      </c>
      <c r="C63" s="1891" t="s">
        <v>6064</v>
      </c>
      <c r="D63" s="1228"/>
      <c r="E63" s="1552" t="s">
        <v>5912</v>
      </c>
    </row>
    <row r="64" spans="2:7">
      <c r="B64" s="1514" t="s">
        <v>6052</v>
      </c>
      <c r="C64" s="1891" t="s">
        <v>6065</v>
      </c>
      <c r="D64" s="1228"/>
      <c r="E64" s="1552" t="s">
        <v>5913</v>
      </c>
    </row>
    <row r="65" spans="2:7">
      <c r="B65" s="1514" t="s">
        <v>6053</v>
      </c>
      <c r="C65" s="1891" t="s">
        <v>6066</v>
      </c>
      <c r="D65" s="1228"/>
      <c r="E65" s="1552" t="s">
        <v>5914</v>
      </c>
    </row>
    <row r="66" spans="2:7">
      <c r="B66" s="1514" t="s">
        <v>6054</v>
      </c>
      <c r="C66" s="1891" t="s">
        <v>6067</v>
      </c>
      <c r="D66" s="1228"/>
      <c r="E66" s="1552" t="s">
        <v>5915</v>
      </c>
    </row>
    <row r="67" spans="2:7">
      <c r="B67" s="1514" t="s">
        <v>6055</v>
      </c>
      <c r="C67" s="1891" t="s">
        <v>6068</v>
      </c>
      <c r="D67" s="1228"/>
      <c r="E67" s="1552" t="s">
        <v>5916</v>
      </c>
    </row>
    <row r="68" spans="2:7">
      <c r="B68" s="1514" t="s">
        <v>6056</v>
      </c>
      <c r="C68" s="1891" t="s">
        <v>6069</v>
      </c>
      <c r="D68" s="1228"/>
      <c r="E68" s="1552" t="s">
        <v>5917</v>
      </c>
    </row>
    <row r="69" spans="2:7">
      <c r="B69" s="381" t="s">
        <v>1807</v>
      </c>
      <c r="C69" s="1891" t="s">
        <v>29</v>
      </c>
      <c r="D69" s="382"/>
      <c r="E69" s="1542" t="s">
        <v>6408</v>
      </c>
      <c r="F69" s="383"/>
      <c r="G69" s="383"/>
    </row>
    <row r="70" spans="2:7">
      <c r="B70" s="381" t="s">
        <v>1808</v>
      </c>
      <c r="C70" s="1891" t="s">
        <v>28</v>
      </c>
      <c r="D70" s="382"/>
      <c r="E70" s="1542" t="s">
        <v>6442</v>
      </c>
      <c r="F70" s="383"/>
      <c r="G70" s="383"/>
    </row>
    <row r="71" spans="2:7">
      <c r="B71" s="381" t="s">
        <v>1809</v>
      </c>
      <c r="C71" s="1891" t="s">
        <v>1</v>
      </c>
      <c r="D71" s="382"/>
      <c r="E71" s="383" t="s">
        <v>1810</v>
      </c>
      <c r="F71" s="383"/>
      <c r="G71" s="383"/>
    </row>
    <row r="72" spans="2:7">
      <c r="B72" s="381" t="s">
        <v>1811</v>
      </c>
      <c r="C72" s="378" t="s">
        <v>0</v>
      </c>
      <c r="D72" s="382"/>
      <c r="E72" s="383" t="s">
        <v>1812</v>
      </c>
      <c r="F72" s="383"/>
      <c r="G72" s="383"/>
    </row>
    <row r="73" spans="2:7">
      <c r="B73" s="381" t="s">
        <v>1813</v>
      </c>
      <c r="C73" s="378" t="s">
        <v>27</v>
      </c>
      <c r="D73" s="382"/>
      <c r="E73" s="383" t="s">
        <v>1814</v>
      </c>
      <c r="F73" s="383"/>
      <c r="G73" s="383"/>
    </row>
    <row r="74" spans="2:7">
      <c r="B74" s="381" t="s">
        <v>1815</v>
      </c>
      <c r="C74" s="378" t="s">
        <v>26</v>
      </c>
      <c r="D74" s="382"/>
      <c r="E74" s="383" t="s">
        <v>1816</v>
      </c>
      <c r="F74" s="383"/>
      <c r="G74" s="383"/>
    </row>
    <row r="75" spans="2:7">
      <c r="B75" s="381" t="s">
        <v>1817</v>
      </c>
      <c r="C75" s="378" t="s">
        <v>25</v>
      </c>
      <c r="D75" s="382"/>
      <c r="E75" s="383" t="s">
        <v>1818</v>
      </c>
      <c r="F75" s="383"/>
      <c r="G75" s="383"/>
    </row>
    <row r="76" spans="2:7">
      <c r="B76" s="381" t="s">
        <v>1819</v>
      </c>
      <c r="C76" s="378" t="s">
        <v>24</v>
      </c>
      <c r="D76" s="382"/>
      <c r="E76" s="1542" t="s">
        <v>6273</v>
      </c>
      <c r="F76" s="383"/>
      <c r="G76" s="383"/>
    </row>
    <row r="77" spans="2:7">
      <c r="B77" s="381" t="s">
        <v>1820</v>
      </c>
      <c r="C77" s="378" t="s">
        <v>23</v>
      </c>
      <c r="D77" s="382"/>
      <c r="E77" s="1542" t="s">
        <v>6274</v>
      </c>
      <c r="F77" s="383"/>
      <c r="G77" s="383"/>
    </row>
    <row r="78" spans="2:7">
      <c r="B78" s="381" t="s">
        <v>1821</v>
      </c>
      <c r="C78" s="378" t="s">
        <v>22</v>
      </c>
      <c r="D78" s="382"/>
      <c r="E78" s="1542" t="s">
        <v>6275</v>
      </c>
      <c r="F78" s="383"/>
      <c r="G78" s="383"/>
    </row>
    <row r="79" spans="2:7">
      <c r="B79" s="381" t="s">
        <v>1822</v>
      </c>
      <c r="C79" s="378" t="s">
        <v>21</v>
      </c>
      <c r="D79" s="382"/>
      <c r="E79" s="1542" t="s">
        <v>6276</v>
      </c>
      <c r="F79" s="383"/>
      <c r="G79" s="383"/>
    </row>
    <row r="80" spans="2:7">
      <c r="B80" s="381" t="s">
        <v>1823</v>
      </c>
      <c r="C80" s="378" t="s">
        <v>20</v>
      </c>
      <c r="D80" s="382"/>
      <c r="E80" s="383" t="s">
        <v>1824</v>
      </c>
      <c r="F80" s="383"/>
      <c r="G80" s="383"/>
    </row>
    <row r="81" spans="2:7">
      <c r="B81" s="381" t="s">
        <v>1825</v>
      </c>
      <c r="C81" s="378" t="s">
        <v>19</v>
      </c>
      <c r="D81" s="382"/>
      <c r="E81" s="383" t="s">
        <v>1826</v>
      </c>
      <c r="F81" s="383"/>
      <c r="G81" s="383"/>
    </row>
    <row r="82" spans="2:7">
      <c r="B82" s="381" t="s">
        <v>1827</v>
      </c>
      <c r="C82" s="378" t="s">
        <v>74</v>
      </c>
      <c r="D82" s="382"/>
      <c r="E82" s="383" t="s">
        <v>1828</v>
      </c>
      <c r="F82" s="383"/>
      <c r="G82" s="383"/>
    </row>
    <row r="83" spans="2:7">
      <c r="B83" s="381" t="s">
        <v>1829</v>
      </c>
      <c r="C83" s="378" t="s">
        <v>17</v>
      </c>
      <c r="D83" s="382"/>
      <c r="E83" s="383" t="s">
        <v>1830</v>
      </c>
      <c r="F83" s="383"/>
      <c r="G83" s="383"/>
    </row>
    <row r="84" spans="2:7">
      <c r="B84" s="1515" t="s">
        <v>5885</v>
      </c>
      <c r="C84" s="378" t="s">
        <v>16</v>
      </c>
      <c r="D84" s="382"/>
      <c r="E84" s="383" t="s">
        <v>1831</v>
      </c>
      <c r="F84" s="383"/>
      <c r="G84" s="383"/>
    </row>
    <row r="85" spans="2:7">
      <c r="B85" s="1515" t="s">
        <v>5948</v>
      </c>
      <c r="C85" s="378" t="s">
        <v>15</v>
      </c>
      <c r="D85" s="382"/>
      <c r="E85" s="1542" t="s">
        <v>6409</v>
      </c>
      <c r="F85" s="383"/>
      <c r="G85" s="383"/>
    </row>
    <row r="86" spans="2:7">
      <c r="B86" s="1514" t="s">
        <v>5858</v>
      </c>
      <c r="C86" s="1512" t="s">
        <v>5859</v>
      </c>
      <c r="D86" s="1513"/>
      <c r="E86" s="1552" t="s">
        <v>5936</v>
      </c>
      <c r="F86" s="383"/>
      <c r="G86" s="383"/>
    </row>
  </sheetData>
  <phoneticPr fontId="43"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0">
    <tabColor rgb="FF00B0F0"/>
  </sheetPr>
  <dimension ref="A1:D17"/>
  <sheetViews>
    <sheetView zoomScale="80" zoomScaleNormal="80" workbookViewId="0"/>
  </sheetViews>
  <sheetFormatPr defaultRowHeight="14.4"/>
  <cols>
    <col min="1" max="3" width="44.5546875" customWidth="1"/>
    <col min="4" max="4" width="44.33203125" customWidth="1"/>
    <col min="5" max="8" width="9.5546875" customWidth="1"/>
  </cols>
  <sheetData>
    <row r="1" spans="1:4">
      <c r="A1" s="1" t="s">
        <v>1170</v>
      </c>
    </row>
    <row r="2" spans="1:4">
      <c r="A2" s="165" t="s">
        <v>1171</v>
      </c>
      <c r="B2" s="215"/>
      <c r="C2" s="215"/>
      <c r="D2" s="216"/>
    </row>
    <row r="3" spans="1:4">
      <c r="A3" s="217"/>
      <c r="B3" s="215"/>
      <c r="C3" s="215"/>
      <c r="D3" s="216"/>
    </row>
    <row r="4" spans="1:4">
      <c r="A4" s="1" t="s">
        <v>1172</v>
      </c>
      <c r="B4" s="215"/>
      <c r="C4" s="215"/>
      <c r="D4" s="216"/>
    </row>
    <row r="5" spans="1:4">
      <c r="A5" s="165" t="s">
        <v>1173</v>
      </c>
      <c r="B5" s="215"/>
      <c r="C5" s="215"/>
      <c r="D5" s="216"/>
    </row>
    <row r="6" spans="1:4">
      <c r="A6" s="218"/>
      <c r="B6" s="218"/>
      <c r="C6" s="218"/>
      <c r="D6" s="218"/>
    </row>
    <row r="7" spans="1:4">
      <c r="A7" s="2023" t="s">
        <v>5974</v>
      </c>
      <c r="B7" s="2023" t="s">
        <v>1174</v>
      </c>
      <c r="C7" s="2026" t="s">
        <v>1416</v>
      </c>
      <c r="D7" s="2024" t="s">
        <v>1176</v>
      </c>
    </row>
    <row r="8" spans="1:4">
      <c r="A8" s="2023"/>
      <c r="B8" s="2023"/>
      <c r="C8" s="2027"/>
      <c r="D8" s="2025"/>
    </row>
    <row r="9" spans="1:4">
      <c r="A9" s="219" t="s">
        <v>13</v>
      </c>
      <c r="B9" s="219" t="s">
        <v>89</v>
      </c>
      <c r="C9" s="329" t="s">
        <v>107</v>
      </c>
      <c r="D9" s="326" t="s">
        <v>88</v>
      </c>
    </row>
    <row r="10" spans="1:4">
      <c r="A10" s="200"/>
      <c r="B10" s="200"/>
      <c r="C10" s="328"/>
      <c r="D10" s="327"/>
    </row>
    <row r="11" spans="1:4">
      <c r="A11" s="10" t="s">
        <v>349</v>
      </c>
      <c r="B11" s="1568" t="s">
        <v>6429</v>
      </c>
      <c r="C11" s="1568" t="s">
        <v>6430</v>
      </c>
      <c r="D11" s="1568" t="s">
        <v>1175</v>
      </c>
    </row>
    <row r="12" spans="1:4">
      <c r="A12" s="1474" t="s">
        <v>5735</v>
      </c>
      <c r="B12" s="220"/>
    </row>
    <row r="13" spans="1:4">
      <c r="A13" s="222"/>
      <c r="B13" s="31"/>
      <c r="C13" s="31"/>
      <c r="D13" s="221"/>
    </row>
    <row r="14" spans="1:4">
      <c r="A14" s="124"/>
    </row>
    <row r="17" spans="1:4">
      <c r="A17" s="124"/>
      <c r="D17" s="221"/>
    </row>
  </sheetData>
  <mergeCells count="4">
    <mergeCell ref="A7:A8"/>
    <mergeCell ref="B7:B8"/>
    <mergeCell ref="D7:D8"/>
    <mergeCell ref="C7:C8"/>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1">
    <tabColor rgb="FF00B0F0"/>
  </sheetPr>
  <dimension ref="A1:N22"/>
  <sheetViews>
    <sheetView topLeftCell="D1" zoomScale="80" zoomScaleNormal="80" workbookViewId="0"/>
  </sheetViews>
  <sheetFormatPr defaultRowHeight="14.4"/>
  <cols>
    <col min="1" max="1" width="24.44140625" customWidth="1"/>
    <col min="2" max="2" width="29.33203125" bestFit="1" customWidth="1"/>
    <col min="3" max="4" width="30.44140625" customWidth="1"/>
    <col min="5" max="5" width="9.6640625" customWidth="1"/>
    <col min="6" max="6" width="30.44140625" style="31" customWidth="1"/>
    <col min="7" max="7" width="30.6640625" style="31" bestFit="1" customWidth="1"/>
    <col min="8" max="8" width="22" style="31" bestFit="1" customWidth="1"/>
    <col min="9" max="9" width="29.33203125" style="31" bestFit="1" customWidth="1"/>
    <col min="10" max="10" width="18.44140625" style="31" bestFit="1" customWidth="1"/>
    <col min="11" max="11" width="22" style="31" bestFit="1" customWidth="1"/>
    <col min="12" max="12" width="15.5546875" bestFit="1" customWidth="1"/>
    <col min="13" max="13" width="18.44140625" bestFit="1" customWidth="1"/>
  </cols>
  <sheetData>
    <row r="1" spans="1:14">
      <c r="A1" s="88" t="s">
        <v>2276</v>
      </c>
    </row>
    <row r="2" spans="1:14">
      <c r="A2" s="39" t="s">
        <v>1177</v>
      </c>
    </row>
    <row r="4" spans="1:14">
      <c r="A4" s="1" t="s">
        <v>5530</v>
      </c>
      <c r="F4" s="1" t="s">
        <v>5531</v>
      </c>
    </row>
    <row r="5" spans="1:14">
      <c r="A5" s="39" t="s">
        <v>1178</v>
      </c>
      <c r="F5" s="223" t="s">
        <v>6384</v>
      </c>
    </row>
    <row r="6" spans="1:14">
      <c r="A6" s="1"/>
    </row>
    <row r="7" spans="1:14">
      <c r="A7" s="224" t="s">
        <v>109</v>
      </c>
      <c r="F7" s="224" t="s">
        <v>109</v>
      </c>
      <c r="G7"/>
      <c r="H7"/>
      <c r="I7"/>
    </row>
    <row r="8" spans="1:14">
      <c r="A8" s="224" t="s">
        <v>1179</v>
      </c>
      <c r="F8" s="224" t="s">
        <v>1179</v>
      </c>
      <c r="G8"/>
      <c r="H8"/>
      <c r="I8"/>
    </row>
    <row r="9" spans="1:14">
      <c r="A9" s="224" t="s">
        <v>165</v>
      </c>
      <c r="B9" s="225" t="s">
        <v>164</v>
      </c>
      <c r="C9" s="226" t="s">
        <v>108</v>
      </c>
      <c r="D9" s="226" t="s">
        <v>1180</v>
      </c>
      <c r="F9" s="224" t="s">
        <v>165</v>
      </c>
      <c r="G9" s="225" t="s">
        <v>164</v>
      </c>
      <c r="H9" s="227" t="s">
        <v>108</v>
      </c>
      <c r="I9" s="226" t="s">
        <v>1180</v>
      </c>
    </row>
    <row r="10" spans="1:14">
      <c r="A10" s="224" t="s">
        <v>5735</v>
      </c>
      <c r="B10" s="1735" t="s">
        <v>5974</v>
      </c>
      <c r="C10" s="227" t="s">
        <v>156</v>
      </c>
      <c r="D10" s="1389" t="s">
        <v>5734</v>
      </c>
      <c r="F10" s="224" t="s">
        <v>5735</v>
      </c>
      <c r="G10" s="1735" t="s">
        <v>5974</v>
      </c>
      <c r="H10" s="1390" t="s">
        <v>156</v>
      </c>
      <c r="I10" s="1389" t="s">
        <v>5734</v>
      </c>
    </row>
    <row r="11" spans="1:14">
      <c r="F11" s="224" t="s">
        <v>1181</v>
      </c>
      <c r="G11" s="21"/>
      <c r="H11"/>
      <c r="I11"/>
    </row>
    <row r="12" spans="1:14">
      <c r="F12" s="224" t="s">
        <v>1182</v>
      </c>
      <c r="G12" s="1737" t="s">
        <v>6385</v>
      </c>
      <c r="H12" s="227" t="s">
        <v>12</v>
      </c>
      <c r="I12" s="227" t="s">
        <v>6366</v>
      </c>
    </row>
    <row r="14" spans="1:14" ht="43.2">
      <c r="C14" s="228" t="s">
        <v>1184</v>
      </c>
      <c r="D14" s="228" t="s">
        <v>1185</v>
      </c>
      <c r="F14" s="228" t="s">
        <v>1186</v>
      </c>
    </row>
    <row r="15" spans="1:14">
      <c r="C15" s="229" t="s">
        <v>13</v>
      </c>
      <c r="D15" s="229" t="s">
        <v>89</v>
      </c>
      <c r="F15" s="229" t="s">
        <v>107</v>
      </c>
    </row>
    <row r="16" spans="1:14">
      <c r="A16" s="1736" t="s">
        <v>1203</v>
      </c>
      <c r="B16" s="231" t="s">
        <v>72</v>
      </c>
      <c r="C16" s="232"/>
      <c r="D16" s="232"/>
      <c r="F16" s="233"/>
      <c r="G16" s="42" t="s">
        <v>113</v>
      </c>
      <c r="H16" s="99" t="s">
        <v>91</v>
      </c>
      <c r="I16" s="99" t="s">
        <v>112</v>
      </c>
      <c r="J16" s="99"/>
      <c r="K16" s="163" t="s">
        <v>130</v>
      </c>
      <c r="L16" s="94"/>
      <c r="N16" s="94"/>
    </row>
    <row r="17" spans="1:14">
      <c r="A17" s="234" t="s">
        <v>1188</v>
      </c>
      <c r="B17" s="231" t="s">
        <v>11</v>
      </c>
      <c r="C17" s="232"/>
      <c r="D17" s="232"/>
      <c r="F17" s="233"/>
      <c r="G17" s="94"/>
      <c r="H17" s="99" t="s">
        <v>91</v>
      </c>
      <c r="I17" s="99" t="s">
        <v>1189</v>
      </c>
      <c r="J17" s="99"/>
      <c r="K17" s="163" t="s">
        <v>130</v>
      </c>
      <c r="L17" s="94"/>
      <c r="N17" s="94"/>
    </row>
    <row r="18" spans="1:14">
      <c r="A18" s="230" t="s">
        <v>1190</v>
      </c>
      <c r="B18" s="231" t="s">
        <v>71</v>
      </c>
      <c r="C18" s="232"/>
      <c r="D18" s="232"/>
      <c r="F18" s="233"/>
      <c r="G18" s="94"/>
      <c r="H18" s="99" t="s">
        <v>91</v>
      </c>
      <c r="I18" s="99" t="s">
        <v>111</v>
      </c>
      <c r="J18" s="99" t="s">
        <v>1191</v>
      </c>
      <c r="K18" s="163" t="s">
        <v>130</v>
      </c>
      <c r="L18" s="94"/>
      <c r="N18" s="94"/>
    </row>
    <row r="19" spans="1:14">
      <c r="A19" s="235" t="s">
        <v>1192</v>
      </c>
      <c r="B19" s="231" t="s">
        <v>70</v>
      </c>
      <c r="C19" s="232"/>
      <c r="D19" s="232"/>
      <c r="F19" s="233"/>
      <c r="G19" s="94"/>
      <c r="H19" s="99" t="s">
        <v>91</v>
      </c>
      <c r="I19" s="99" t="s">
        <v>111</v>
      </c>
      <c r="J19" s="99" t="s">
        <v>1191</v>
      </c>
      <c r="K19" s="163" t="s">
        <v>130</v>
      </c>
      <c r="L19" s="1742" t="s">
        <v>6434</v>
      </c>
      <c r="N19" s="94"/>
    </row>
    <row r="20" spans="1:14" ht="43.2">
      <c r="C20" s="89" t="s">
        <v>1193</v>
      </c>
      <c r="D20" s="89" t="s">
        <v>1194</v>
      </c>
      <c r="F20" s="32" t="s">
        <v>1194</v>
      </c>
    </row>
    <row r="21" spans="1:14" ht="51" customHeight="1">
      <c r="C21" s="89" t="s">
        <v>1195</v>
      </c>
      <c r="D21" s="89" t="s">
        <v>1196</v>
      </c>
      <c r="F21"/>
    </row>
    <row r="22" spans="1:14">
      <c r="C22" s="166"/>
      <c r="D22" s="166"/>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tabColor rgb="FF00B0F0"/>
  </sheetPr>
  <dimension ref="A1:S21"/>
  <sheetViews>
    <sheetView topLeftCell="F1" zoomScale="80" zoomScaleNormal="80" workbookViewId="0"/>
  </sheetViews>
  <sheetFormatPr defaultRowHeight="14.4"/>
  <cols>
    <col min="1" max="1" width="69" bestFit="1" customWidth="1"/>
    <col min="2" max="2" width="29.33203125" bestFit="1" customWidth="1"/>
    <col min="3" max="3" width="25.44140625" customWidth="1"/>
    <col min="4" max="4" width="12.6640625" style="31" customWidth="1"/>
    <col min="5" max="5" width="9.6640625" style="31" customWidth="1"/>
    <col min="6" max="6" width="27.44140625" style="31" customWidth="1"/>
    <col min="7" max="7" width="30.6640625" style="31" bestFit="1" customWidth="1"/>
    <col min="8" max="8" width="16.6640625" style="31" bestFit="1" customWidth="1"/>
    <col min="9" max="9" width="29.33203125" style="31" bestFit="1" customWidth="1"/>
    <col min="10" max="10" width="56.5546875" style="31" bestFit="1" customWidth="1"/>
    <col min="11" max="11" width="89.5546875" style="31" bestFit="1" customWidth="1"/>
    <col min="12" max="12" width="28.6640625" style="31" bestFit="1" customWidth="1"/>
    <col min="13" max="13" width="13.44140625" style="31" bestFit="1" customWidth="1"/>
    <col min="14" max="14" width="68.5546875" style="31" bestFit="1" customWidth="1"/>
    <col min="15" max="15" width="29.33203125" style="31" bestFit="1" customWidth="1"/>
    <col min="16" max="16" width="63" style="31" bestFit="1" customWidth="1"/>
    <col min="17" max="17" width="99.6640625" style="31" customWidth="1"/>
    <col min="18" max="18" width="13.44140625" style="31" bestFit="1" customWidth="1"/>
    <col min="19" max="19" width="14.33203125" style="31" bestFit="1" customWidth="1"/>
    <col min="20" max="20" width="75.5546875" bestFit="1" customWidth="1"/>
  </cols>
  <sheetData>
    <row r="1" spans="1:19">
      <c r="A1" s="88" t="s">
        <v>2277</v>
      </c>
      <c r="B1" s="124"/>
      <c r="C1" s="236"/>
      <c r="D1" s="237"/>
      <c r="E1" s="237"/>
      <c r="F1" s="237"/>
      <c r="G1" s="237"/>
      <c r="H1" s="237"/>
      <c r="I1" s="237"/>
      <c r="J1" s="237"/>
      <c r="K1" s="237"/>
      <c r="L1" s="237"/>
      <c r="M1" s="237"/>
      <c r="N1" s="237"/>
      <c r="O1" s="237"/>
      <c r="P1" s="237"/>
      <c r="Q1" s="237"/>
      <c r="R1" s="220"/>
      <c r="S1" s="220"/>
    </row>
    <row r="2" spans="1:19">
      <c r="A2" s="39" t="s">
        <v>1197</v>
      </c>
      <c r="B2" s="238"/>
      <c r="C2" s="238"/>
      <c r="D2" s="239"/>
      <c r="E2" s="239"/>
      <c r="F2" s="239"/>
      <c r="G2" s="239"/>
      <c r="H2" s="239"/>
      <c r="I2" s="239"/>
      <c r="J2" s="239"/>
      <c r="K2" s="239"/>
      <c r="L2" s="239"/>
      <c r="M2" s="239"/>
      <c r="N2" s="239"/>
      <c r="O2" s="239"/>
      <c r="P2" s="239"/>
      <c r="Q2" s="239"/>
      <c r="R2" s="239"/>
      <c r="S2" s="239"/>
    </row>
    <row r="3" spans="1:19">
      <c r="A3" s="217"/>
      <c r="B3" s="215"/>
      <c r="C3" s="216"/>
      <c r="D3" s="240"/>
      <c r="E3" s="240"/>
      <c r="F3" s="240"/>
      <c r="G3" s="240"/>
      <c r="H3" s="240"/>
      <c r="I3" s="240"/>
      <c r="J3" s="240"/>
      <c r="K3" s="240"/>
      <c r="L3" s="240"/>
      <c r="M3" s="240"/>
      <c r="N3" s="240"/>
      <c r="O3" s="240"/>
      <c r="P3" s="240"/>
      <c r="Q3" s="240"/>
      <c r="R3" s="220"/>
      <c r="S3" s="220"/>
    </row>
    <row r="4" spans="1:19">
      <c r="A4" s="1" t="s">
        <v>5532</v>
      </c>
      <c r="B4" s="215"/>
      <c r="C4" s="216"/>
      <c r="D4" s="240"/>
      <c r="E4" s="240"/>
      <c r="F4" s="1" t="s">
        <v>5533</v>
      </c>
      <c r="G4" s="124"/>
      <c r="H4" s="3"/>
      <c r="I4" s="241"/>
      <c r="J4" s="240"/>
      <c r="K4" s="240"/>
      <c r="L4" s="240"/>
      <c r="M4" s="240"/>
      <c r="N4" s="240"/>
      <c r="O4" s="240"/>
      <c r="Q4" s="240"/>
      <c r="R4" s="220"/>
      <c r="S4" s="220"/>
    </row>
    <row r="5" spans="1:19">
      <c r="A5" s="39" t="s">
        <v>1198</v>
      </c>
      <c r="B5" s="215"/>
      <c r="C5" s="216"/>
      <c r="D5" s="240"/>
      <c r="E5" s="240"/>
      <c r="F5" s="39" t="s">
        <v>1197</v>
      </c>
      <c r="G5" s="124"/>
      <c r="H5" s="3"/>
      <c r="I5" s="241"/>
      <c r="J5" s="240"/>
      <c r="K5" s="240"/>
      <c r="L5" s="240"/>
      <c r="M5" s="240"/>
      <c r="N5" s="240"/>
      <c r="O5" s="240"/>
      <c r="P5" s="242"/>
      <c r="Q5" s="240"/>
      <c r="R5" s="220"/>
      <c r="S5" s="220"/>
    </row>
    <row r="6" spans="1:19">
      <c r="F6" s="124"/>
      <c r="G6" s="124"/>
      <c r="H6" s="3"/>
      <c r="I6" s="241"/>
      <c r="Q6" s="243"/>
      <c r="R6" s="240"/>
      <c r="S6" s="240"/>
    </row>
    <row r="7" spans="1:19">
      <c r="A7" s="224" t="s">
        <v>109</v>
      </c>
      <c r="B7" s="124"/>
      <c r="C7" s="221"/>
      <c r="D7" s="237"/>
      <c r="E7" s="237"/>
      <c r="F7" s="224" t="s">
        <v>109</v>
      </c>
      <c r="G7" s="124"/>
      <c r="H7" s="221"/>
      <c r="I7" s="237"/>
      <c r="J7" s="237"/>
      <c r="K7" s="237"/>
      <c r="L7" s="237"/>
      <c r="M7" s="237"/>
      <c r="N7" s="240"/>
      <c r="O7" s="240"/>
    </row>
    <row r="8" spans="1:19">
      <c r="A8" s="224" t="s">
        <v>1179</v>
      </c>
      <c r="B8" s="124"/>
      <c r="C8" s="221"/>
      <c r="D8" s="237"/>
      <c r="E8" s="237"/>
      <c r="F8" s="224" t="s">
        <v>1179</v>
      </c>
      <c r="G8" s="124"/>
      <c r="H8" s="221"/>
      <c r="I8" s="237"/>
      <c r="J8" s="237"/>
      <c r="K8" s="237"/>
      <c r="L8" s="237"/>
      <c r="M8" s="237"/>
      <c r="N8" s="240"/>
      <c r="O8" s="240"/>
    </row>
    <row r="9" spans="1:19">
      <c r="A9" s="224" t="s">
        <v>165</v>
      </c>
      <c r="B9" s="190" t="s">
        <v>164</v>
      </c>
      <c r="C9" s="244" t="s">
        <v>108</v>
      </c>
      <c r="D9" s="244" t="s">
        <v>1180</v>
      </c>
      <c r="E9" s="245"/>
      <c r="F9" s="224" t="s">
        <v>165</v>
      </c>
      <c r="G9" s="190" t="s">
        <v>164</v>
      </c>
      <c r="H9" s="244" t="s">
        <v>108</v>
      </c>
      <c r="I9" s="244" t="s">
        <v>1180</v>
      </c>
      <c r="J9" s="245"/>
      <c r="K9" s="245"/>
      <c r="L9" s="245"/>
      <c r="M9" s="245"/>
      <c r="N9" s="240"/>
      <c r="O9" s="240"/>
    </row>
    <row r="10" spans="1:19">
      <c r="A10" s="224" t="s">
        <v>5735</v>
      </c>
      <c r="B10" s="1735" t="s">
        <v>5974</v>
      </c>
      <c r="C10" s="227" t="s">
        <v>156</v>
      </c>
      <c r="D10" s="1389" t="s">
        <v>5734</v>
      </c>
      <c r="E10" s="246"/>
      <c r="F10" s="224" t="s">
        <v>5735</v>
      </c>
      <c r="G10" s="1735" t="s">
        <v>5974</v>
      </c>
      <c r="H10" s="1390" t="s">
        <v>156</v>
      </c>
      <c r="I10" s="1389" t="s">
        <v>5734</v>
      </c>
      <c r="J10" s="246"/>
      <c r="K10" s="246"/>
      <c r="L10" s="246"/>
      <c r="M10" s="246"/>
      <c r="N10" s="240"/>
      <c r="O10" s="240"/>
    </row>
    <row r="11" spans="1:19">
      <c r="A11" s="218"/>
      <c r="B11" s="218"/>
      <c r="C11" s="218"/>
      <c r="D11" s="241"/>
      <c r="E11" s="241"/>
      <c r="F11" s="224" t="s">
        <v>1181</v>
      </c>
      <c r="G11" s="215"/>
      <c r="H11" s="216"/>
      <c r="I11" s="240"/>
      <c r="J11" s="241"/>
      <c r="K11" s="241"/>
      <c r="L11" s="241"/>
      <c r="M11" s="241"/>
      <c r="N11" s="241"/>
      <c r="O11" s="240"/>
      <c r="P11" s="240"/>
      <c r="Q11" s="240"/>
      <c r="R11" s="243"/>
      <c r="S11" s="220"/>
    </row>
    <row r="12" spans="1:19">
      <c r="A12" s="218"/>
      <c r="B12" s="218"/>
      <c r="C12" s="218"/>
      <c r="D12" s="241"/>
      <c r="E12" s="241"/>
      <c r="F12" s="224" t="s">
        <v>1199</v>
      </c>
      <c r="G12" s="190" t="s">
        <v>1043</v>
      </c>
      <c r="H12" s="8" t="s">
        <v>12</v>
      </c>
      <c r="I12" s="247" t="s">
        <v>1200</v>
      </c>
      <c r="J12" s="241"/>
      <c r="K12" s="241"/>
      <c r="L12" s="241"/>
      <c r="M12" s="241"/>
      <c r="N12" s="241"/>
      <c r="O12" s="240"/>
      <c r="P12" s="240"/>
      <c r="Q12" s="240"/>
      <c r="R12" s="243"/>
      <c r="S12" s="220"/>
    </row>
    <row r="13" spans="1:19">
      <c r="A13" s="218"/>
      <c r="B13" s="218"/>
      <c r="C13" s="218"/>
      <c r="D13" s="241"/>
      <c r="E13" s="241"/>
      <c r="F13" s="241"/>
      <c r="G13" s="241"/>
      <c r="H13" s="241"/>
      <c r="I13" s="241"/>
      <c r="J13" s="241"/>
      <c r="K13" s="241"/>
      <c r="L13" s="241"/>
      <c r="M13" s="241"/>
      <c r="N13" s="241"/>
      <c r="O13" s="240"/>
      <c r="P13" s="240"/>
      <c r="Q13" s="240"/>
      <c r="R13" s="243"/>
      <c r="S13" s="220"/>
    </row>
    <row r="14" spans="1:19" ht="28.8">
      <c r="A14" s="218"/>
      <c r="B14" s="217"/>
      <c r="C14" s="107" t="s">
        <v>1201</v>
      </c>
      <c r="D14" s="241"/>
      <c r="E14" s="241"/>
      <c r="F14" s="107" t="s">
        <v>1202</v>
      </c>
      <c r="G14" s="241"/>
      <c r="H14" s="241"/>
      <c r="I14" s="241"/>
      <c r="J14" s="241"/>
      <c r="K14" s="241"/>
      <c r="L14" s="241"/>
      <c r="M14" s="241"/>
      <c r="N14" s="241"/>
      <c r="O14" s="240"/>
      <c r="Q14" s="240"/>
      <c r="R14" s="248"/>
      <c r="S14" s="220"/>
    </row>
    <row r="15" spans="1:19">
      <c r="A15" s="216"/>
      <c r="B15" s="216"/>
      <c r="C15" s="108" t="s">
        <v>13</v>
      </c>
      <c r="D15" s="241"/>
      <c r="E15" s="241"/>
      <c r="F15" s="108" t="s">
        <v>89</v>
      </c>
      <c r="G15" s="241"/>
      <c r="H15" s="241"/>
      <c r="I15" s="241"/>
      <c r="J15" s="241"/>
      <c r="K15" s="241"/>
      <c r="L15" s="241"/>
      <c r="M15" s="241"/>
      <c r="R15" s="249"/>
      <c r="S15" s="220"/>
    </row>
    <row r="16" spans="1:19">
      <c r="A16" s="250" t="s">
        <v>1203</v>
      </c>
      <c r="B16" s="251" t="s">
        <v>72</v>
      </c>
      <c r="C16" s="252"/>
      <c r="E16" s="172"/>
      <c r="F16" s="252"/>
      <c r="G16" s="202" t="s">
        <v>113</v>
      </c>
      <c r="H16" s="253" t="s">
        <v>91</v>
      </c>
      <c r="I16" s="201" t="s">
        <v>112</v>
      </c>
      <c r="J16" s="202" t="s">
        <v>130</v>
      </c>
      <c r="L16" s="172"/>
      <c r="M16" s="172"/>
      <c r="R16" s="243"/>
      <c r="S16" s="4"/>
    </row>
    <row r="17" spans="1:19">
      <c r="A17" s="250" t="s">
        <v>1204</v>
      </c>
      <c r="B17" s="251" t="s">
        <v>11</v>
      </c>
      <c r="C17" s="252"/>
      <c r="E17" s="172"/>
      <c r="F17" s="252"/>
      <c r="G17" s="202" t="s">
        <v>119</v>
      </c>
      <c r="H17" s="253" t="s">
        <v>91</v>
      </c>
      <c r="I17" s="201" t="s">
        <v>112</v>
      </c>
      <c r="J17" s="202" t="s">
        <v>130</v>
      </c>
      <c r="L17" s="243"/>
      <c r="M17" s="172"/>
      <c r="S17" s="4"/>
    </row>
    <row r="18" spans="1:19">
      <c r="A18" s="256" t="s">
        <v>1205</v>
      </c>
      <c r="B18" s="251" t="s">
        <v>71</v>
      </c>
      <c r="C18" s="252"/>
      <c r="F18" s="252"/>
      <c r="H18" s="257" t="s">
        <v>91</v>
      </c>
      <c r="I18" s="201" t="s">
        <v>1189</v>
      </c>
      <c r="J18" s="202" t="s">
        <v>130</v>
      </c>
      <c r="L18" s="254"/>
      <c r="S18" s="258"/>
    </row>
    <row r="19" spans="1:19">
      <c r="A19" s="250" t="s">
        <v>1206</v>
      </c>
      <c r="B19" s="251" t="s">
        <v>70</v>
      </c>
      <c r="C19" s="252"/>
      <c r="D19" s="241"/>
      <c r="E19" s="241"/>
      <c r="F19" s="252"/>
      <c r="G19" s="241"/>
      <c r="H19" s="257" t="s">
        <v>91</v>
      </c>
      <c r="I19" s="1739" t="s">
        <v>111</v>
      </c>
      <c r="J19" s="202" t="s">
        <v>130</v>
      </c>
      <c r="M19" s="241"/>
      <c r="S19" s="258"/>
    </row>
    <row r="20" spans="1:19">
      <c r="A20" s="124"/>
      <c r="B20" s="124"/>
      <c r="D20" s="241"/>
      <c r="E20" s="241"/>
      <c r="F20" s="241"/>
      <c r="G20" s="241"/>
      <c r="H20" s="241"/>
      <c r="I20" s="241"/>
      <c r="J20" s="241"/>
      <c r="K20" s="241"/>
      <c r="L20" s="241"/>
      <c r="M20" s="241"/>
      <c r="N20" s="241"/>
      <c r="O20" s="237"/>
      <c r="P20" s="237"/>
      <c r="Q20" s="237"/>
      <c r="R20" s="220"/>
      <c r="S20" s="220"/>
    </row>
    <row r="21" spans="1:19">
      <c r="A21" s="124"/>
      <c r="B21" s="124"/>
      <c r="C21" s="221"/>
      <c r="D21" s="241"/>
      <c r="E21" s="241"/>
      <c r="F21" s="241"/>
      <c r="G21" s="241"/>
      <c r="H21" s="241"/>
      <c r="I21" s="241"/>
      <c r="J21" s="241"/>
      <c r="K21" s="241"/>
      <c r="L21" s="241"/>
      <c r="M21" s="241"/>
      <c r="N21" s="241"/>
      <c r="O21" s="240"/>
      <c r="P21" s="237"/>
      <c r="Q21" s="237"/>
      <c r="R21" s="220"/>
      <c r="S21" s="220"/>
    </row>
  </sheetData>
  <pageMargins left="0.7" right="0.7" top="0.75" bottom="0.75" header="0.3" footer="0.3"/>
  <pageSetup paperSize="9" orientation="portrait" horizontalDpi="90" verticalDpi="9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3">
    <tabColor rgb="FF00B0F0"/>
    <pageSetUpPr autoPageBreaks="0"/>
  </sheetPr>
  <dimension ref="A1:S74"/>
  <sheetViews>
    <sheetView zoomScale="80" zoomScaleNormal="80" workbookViewId="0">
      <selection activeCell="C7" sqref="C7"/>
    </sheetView>
  </sheetViews>
  <sheetFormatPr defaultRowHeight="14.4"/>
  <cols>
    <col min="1" max="1" width="69" bestFit="1" customWidth="1"/>
    <col min="2" max="2" width="6.44140625" bestFit="1" customWidth="1"/>
    <col min="3" max="3" width="29.33203125" bestFit="1" customWidth="1"/>
    <col min="4" max="4" width="9.6640625" style="31" customWidth="1"/>
    <col min="5" max="5" width="27.44140625" style="31" customWidth="1"/>
    <col min="6" max="6" width="39.33203125" style="31" customWidth="1"/>
    <col min="7" max="7" width="29.33203125" style="31" customWidth="1"/>
    <col min="8" max="8" width="19.6640625" style="31" customWidth="1"/>
    <col min="9" max="9" width="22.5546875" style="31" customWidth="1"/>
    <col min="10" max="10" width="40.44140625" style="31" customWidth="1"/>
    <col min="11" max="11" width="13" style="31" customWidth="1"/>
    <col min="12" max="12" width="13.44140625" style="31" bestFit="1" customWidth="1"/>
    <col min="13" max="13" width="10.6640625" style="31" customWidth="1"/>
    <col min="14" max="14" width="11.6640625" style="31" customWidth="1"/>
    <col min="15" max="15" width="12.33203125" style="31" customWidth="1"/>
    <col min="16" max="16" width="12.5546875" style="31" customWidth="1"/>
    <col min="17" max="17" width="13.44140625" style="31" bestFit="1" customWidth="1"/>
    <col min="18" max="18" width="14.33203125" style="31" bestFit="1" customWidth="1"/>
    <col min="19" max="19" width="10.44140625" customWidth="1"/>
  </cols>
  <sheetData>
    <row r="1" spans="1:19">
      <c r="A1" s="88" t="s">
        <v>5793</v>
      </c>
      <c r="B1" s="124"/>
      <c r="C1" s="236"/>
      <c r="D1" s="237"/>
      <c r="E1" s="237"/>
      <c r="F1" s="237"/>
      <c r="G1" s="237"/>
      <c r="H1" s="237"/>
      <c r="I1" s="237"/>
      <c r="J1" s="237"/>
      <c r="K1" s="237"/>
      <c r="L1" s="237"/>
      <c r="M1" s="237"/>
      <c r="N1" s="237"/>
      <c r="O1" s="237"/>
      <c r="P1" s="237"/>
      <c r="Q1" s="220"/>
      <c r="R1" s="220"/>
    </row>
    <row r="2" spans="1:19">
      <c r="A2" s="39" t="s">
        <v>1490</v>
      </c>
      <c r="B2" s="238"/>
      <c r="C2" s="238"/>
      <c r="D2" s="239"/>
      <c r="E2" s="239"/>
      <c r="F2" s="239"/>
      <c r="G2" s="239"/>
      <c r="H2" s="239"/>
      <c r="I2" s="239"/>
      <c r="J2" s="239"/>
      <c r="K2" s="239"/>
      <c r="L2" s="239"/>
      <c r="M2" s="239"/>
      <c r="N2" s="239"/>
      <c r="O2" s="239"/>
      <c r="P2" s="239"/>
      <c r="Q2" s="239"/>
      <c r="R2" s="239"/>
    </row>
    <row r="3" spans="1:19">
      <c r="A3" s="217"/>
      <c r="B3" s="215"/>
      <c r="C3" s="216"/>
      <c r="D3" s="240"/>
      <c r="E3" s="240"/>
      <c r="F3" s="240"/>
      <c r="G3" s="240"/>
      <c r="H3" s="240"/>
      <c r="I3" s="240"/>
      <c r="J3" s="240"/>
      <c r="K3" s="240"/>
      <c r="L3" s="240"/>
      <c r="M3" s="240"/>
      <c r="N3" s="240"/>
      <c r="O3" s="240"/>
      <c r="P3" s="240"/>
      <c r="Q3" s="220"/>
      <c r="R3" s="220"/>
    </row>
    <row r="4" spans="1:19">
      <c r="A4" s="88" t="s">
        <v>5794</v>
      </c>
      <c r="B4" s="215"/>
      <c r="C4" s="216"/>
      <c r="D4" s="240"/>
      <c r="E4" s="88" t="s">
        <v>5795</v>
      </c>
      <c r="F4" s="124"/>
      <c r="G4" s="3"/>
      <c r="H4" s="241"/>
      <c r="I4" s="240"/>
      <c r="J4" s="240"/>
      <c r="K4" s="240"/>
      <c r="L4" s="240"/>
      <c r="M4" s="240"/>
      <c r="N4" s="240"/>
      <c r="P4" s="240"/>
      <c r="Q4" s="220"/>
      <c r="R4" s="220"/>
    </row>
    <row r="5" spans="1:19">
      <c r="A5" s="39" t="s">
        <v>6118</v>
      </c>
      <c r="B5" s="215"/>
      <c r="C5" s="216"/>
      <c r="D5" s="240"/>
      <c r="E5" s="39" t="s">
        <v>6119</v>
      </c>
      <c r="F5" s="124"/>
      <c r="G5" s="3"/>
      <c r="H5" s="241"/>
      <c r="I5" s="240"/>
      <c r="J5" s="240"/>
      <c r="K5" s="240"/>
      <c r="L5" s="240"/>
      <c r="M5" s="240"/>
      <c r="N5" s="240"/>
      <c r="O5" s="242"/>
      <c r="P5" s="240"/>
      <c r="Q5" s="220"/>
      <c r="R5" s="220"/>
    </row>
    <row r="6" spans="1:19">
      <c r="E6" s="124"/>
      <c r="F6" s="124"/>
      <c r="G6" s="3"/>
      <c r="H6" s="241"/>
      <c r="P6" s="243"/>
      <c r="Q6" s="240"/>
      <c r="R6" s="240"/>
    </row>
    <row r="7" spans="1:19">
      <c r="A7" s="224" t="s">
        <v>109</v>
      </c>
      <c r="B7" s="124"/>
      <c r="C7" s="221"/>
      <c r="D7" s="237"/>
      <c r="E7" s="224" t="s">
        <v>109</v>
      </c>
      <c r="F7" s="124"/>
      <c r="G7" s="221"/>
      <c r="H7" s="237"/>
      <c r="I7" s="237"/>
      <c r="J7" s="237"/>
      <c r="K7" s="237"/>
      <c r="L7" s="237"/>
      <c r="M7" s="240"/>
      <c r="N7" s="240"/>
    </row>
    <row r="8" spans="1:19">
      <c r="A8" s="224" t="s">
        <v>1179</v>
      </c>
      <c r="B8" s="124"/>
      <c r="C8" s="221"/>
      <c r="D8" s="237"/>
      <c r="E8" s="224" t="s">
        <v>1179</v>
      </c>
      <c r="F8" s="124"/>
      <c r="G8" s="221"/>
      <c r="H8" s="237"/>
      <c r="I8" s="237"/>
      <c r="J8" s="237"/>
      <c r="K8" s="237"/>
      <c r="L8" s="237"/>
      <c r="M8" s="240"/>
      <c r="N8" s="240"/>
    </row>
    <row r="9" spans="1:19">
      <c r="A9" s="218"/>
      <c r="B9" s="218"/>
      <c r="C9" s="218"/>
      <c r="D9" s="241"/>
      <c r="E9" s="224" t="s">
        <v>1181</v>
      </c>
      <c r="F9" s="215"/>
      <c r="G9" s="216"/>
      <c r="H9" s="240"/>
      <c r="I9" s="241"/>
      <c r="J9" s="241"/>
      <c r="K9" s="241"/>
      <c r="L9" s="241"/>
      <c r="M9" s="241"/>
      <c r="N9" s="240"/>
      <c r="O9" s="240"/>
      <c r="P9" s="240"/>
      <c r="Q9" s="243"/>
      <c r="R9" s="220"/>
    </row>
    <row r="10" spans="1:19">
      <c r="A10" s="218"/>
      <c r="B10" s="218"/>
      <c r="C10" s="218"/>
      <c r="D10" s="241"/>
      <c r="E10" s="224" t="s">
        <v>1199</v>
      </c>
      <c r="F10" s="1479" t="s">
        <v>1043</v>
      </c>
      <c r="G10" s="1296" t="s">
        <v>12</v>
      </c>
      <c r="H10" s="247" t="s">
        <v>1200</v>
      </c>
      <c r="I10" s="241"/>
      <c r="J10" s="241"/>
      <c r="K10" s="241"/>
      <c r="L10" s="241"/>
      <c r="M10" s="241"/>
      <c r="N10" s="240"/>
      <c r="O10" s="240"/>
      <c r="P10" s="240"/>
      <c r="Q10" s="243"/>
      <c r="R10" s="220"/>
    </row>
    <row r="11" spans="1:19">
      <c r="A11" s="218"/>
      <c r="B11" s="218"/>
      <c r="C11" s="218"/>
      <c r="D11" s="241"/>
      <c r="E11" s="241"/>
      <c r="F11" s="241"/>
      <c r="G11" s="241"/>
      <c r="H11" s="241"/>
      <c r="I11" s="241"/>
      <c r="J11" s="241"/>
      <c r="K11" s="241"/>
      <c r="L11" s="241"/>
      <c r="M11" s="241"/>
      <c r="N11" s="240"/>
      <c r="O11" s="240"/>
      <c r="P11" s="240"/>
      <c r="Q11" s="243"/>
      <c r="R11" s="220"/>
    </row>
    <row r="12" spans="1:19">
      <c r="A12" s="218"/>
      <c r="B12" s="217"/>
      <c r="C12" s="1480" t="s">
        <v>1244</v>
      </c>
      <c r="D12" s="241"/>
      <c r="E12" s="1480" t="s">
        <v>5785</v>
      </c>
      <c r="F12" s="241"/>
      <c r="G12" s="241"/>
      <c r="H12" s="241"/>
      <c r="I12" s="241"/>
      <c r="J12" s="241"/>
      <c r="K12" s="241"/>
      <c r="L12" s="241"/>
      <c r="M12" s="241"/>
      <c r="N12" s="240"/>
      <c r="P12" s="240"/>
      <c r="Q12" s="248"/>
      <c r="R12" s="220"/>
    </row>
    <row r="13" spans="1:19">
      <c r="A13" s="216"/>
      <c r="B13" s="216"/>
      <c r="C13" s="1481" t="s">
        <v>13</v>
      </c>
      <c r="D13" s="241"/>
      <c r="E13" s="1481" t="s">
        <v>89</v>
      </c>
      <c r="F13" s="241"/>
      <c r="G13" s="241"/>
      <c r="H13" s="241"/>
      <c r="I13" s="241"/>
      <c r="J13" s="241"/>
      <c r="K13" s="241"/>
      <c r="L13" s="241"/>
      <c r="M13" s="241"/>
      <c r="R13" s="249"/>
      <c r="S13" s="220"/>
    </row>
    <row r="14" spans="1:19">
      <c r="A14" s="1482" t="s">
        <v>1203</v>
      </c>
      <c r="B14" s="1483"/>
      <c r="C14" s="470"/>
      <c r="D14" s="241"/>
      <c r="E14" s="470"/>
      <c r="F14" s="241"/>
      <c r="G14" s="241"/>
      <c r="H14" s="241"/>
      <c r="I14" s="241"/>
      <c r="J14" s="241"/>
      <c r="L14" s="241"/>
      <c r="M14" s="241"/>
      <c r="R14" s="249"/>
      <c r="S14" s="220"/>
    </row>
    <row r="15" spans="1:19">
      <c r="A15" s="1601" t="s">
        <v>6122</v>
      </c>
      <c r="B15" s="1483" t="s">
        <v>72</v>
      </c>
      <c r="C15" s="1475"/>
      <c r="D15" s="172"/>
      <c r="E15" s="1475"/>
      <c r="F15" s="1486" t="s">
        <v>115</v>
      </c>
      <c r="G15" s="172" t="s">
        <v>113</v>
      </c>
      <c r="H15" s="172" t="s">
        <v>130</v>
      </c>
      <c r="I15" s="253" t="s">
        <v>91</v>
      </c>
      <c r="J15" s="253" t="s">
        <v>112</v>
      </c>
      <c r="L15" s="241"/>
      <c r="M15" s="172"/>
      <c r="R15" s="243"/>
      <c r="S15" s="4"/>
    </row>
    <row r="16" spans="1:19">
      <c r="A16" s="1601" t="s">
        <v>6123</v>
      </c>
      <c r="B16" s="1483" t="s">
        <v>5786</v>
      </c>
      <c r="C16" s="1475"/>
      <c r="D16" s="172"/>
      <c r="E16" s="1475"/>
      <c r="F16" s="1486" t="s">
        <v>2289</v>
      </c>
      <c r="G16" s="172" t="s">
        <v>113</v>
      </c>
      <c r="H16" s="172" t="s">
        <v>130</v>
      </c>
      <c r="I16" s="253" t="s">
        <v>91</v>
      </c>
      <c r="J16" s="253" t="s">
        <v>112</v>
      </c>
      <c r="L16" s="241"/>
      <c r="M16" s="172"/>
      <c r="R16" s="243"/>
      <c r="S16" s="4"/>
    </row>
    <row r="17" spans="1:19">
      <c r="A17" s="1601" t="s">
        <v>6124</v>
      </c>
      <c r="B17" s="1483" t="s">
        <v>5787</v>
      </c>
      <c r="C17" s="1475"/>
      <c r="D17" s="172"/>
      <c r="E17" s="1475"/>
      <c r="F17" s="1486" t="s">
        <v>2291</v>
      </c>
      <c r="G17" s="172" t="s">
        <v>113</v>
      </c>
      <c r="H17" s="172" t="s">
        <v>130</v>
      </c>
      <c r="I17" s="253" t="s">
        <v>91</v>
      </c>
      <c r="J17" s="253" t="s">
        <v>112</v>
      </c>
      <c r="L17" s="241"/>
      <c r="M17" s="172"/>
      <c r="R17" s="243"/>
      <c r="S17" s="4"/>
    </row>
    <row r="18" spans="1:19">
      <c r="A18" s="1482" t="s">
        <v>1204</v>
      </c>
      <c r="B18" s="1483"/>
      <c r="C18" s="470"/>
      <c r="D18" s="172"/>
      <c r="E18" s="470"/>
      <c r="F18" s="1431"/>
      <c r="G18" s="172"/>
      <c r="H18" s="172"/>
      <c r="I18" s="253"/>
      <c r="J18" s="253"/>
      <c r="L18" s="241"/>
      <c r="M18" s="172"/>
      <c r="R18" s="243"/>
      <c r="S18" s="4"/>
    </row>
    <row r="19" spans="1:19">
      <c r="A19" s="1601" t="s">
        <v>6125</v>
      </c>
      <c r="B19" s="1483" t="s">
        <v>11</v>
      </c>
      <c r="C19" s="1475"/>
      <c r="D19" s="172"/>
      <c r="E19" s="1475"/>
      <c r="F19" s="1486" t="s">
        <v>115</v>
      </c>
      <c r="G19" s="172" t="s">
        <v>119</v>
      </c>
      <c r="H19" s="172" t="s">
        <v>130</v>
      </c>
      <c r="I19" s="253" t="s">
        <v>91</v>
      </c>
      <c r="J19" s="253" t="s">
        <v>112</v>
      </c>
      <c r="L19" s="241"/>
      <c r="M19" s="172"/>
      <c r="R19" s="243"/>
      <c r="S19" s="4"/>
    </row>
    <row r="20" spans="1:19">
      <c r="A20" s="1601" t="s">
        <v>6126</v>
      </c>
      <c r="B20" s="1483" t="s">
        <v>5788</v>
      </c>
      <c r="C20" s="1475"/>
      <c r="D20" s="172"/>
      <c r="E20" s="1475"/>
      <c r="F20" s="1486" t="s">
        <v>2289</v>
      </c>
      <c r="G20" s="172" t="s">
        <v>119</v>
      </c>
      <c r="H20" s="172" t="s">
        <v>130</v>
      </c>
      <c r="I20" s="253" t="s">
        <v>91</v>
      </c>
      <c r="J20" s="253" t="s">
        <v>112</v>
      </c>
      <c r="L20" s="241"/>
      <c r="M20" s="172"/>
      <c r="R20" s="243"/>
      <c r="S20" s="4"/>
    </row>
    <row r="21" spans="1:19">
      <c r="A21" s="1601" t="s">
        <v>6127</v>
      </c>
      <c r="B21" s="1483" t="s">
        <v>5789</v>
      </c>
      <c r="C21" s="1475"/>
      <c r="D21" s="172"/>
      <c r="E21" s="1475"/>
      <c r="F21" s="1486" t="s">
        <v>2291</v>
      </c>
      <c r="G21" s="172" t="s">
        <v>119</v>
      </c>
      <c r="H21" s="172" t="s">
        <v>130</v>
      </c>
      <c r="I21" s="253" t="s">
        <v>91</v>
      </c>
      <c r="J21" s="253" t="s">
        <v>112</v>
      </c>
      <c r="L21" s="241"/>
      <c r="M21" s="172"/>
      <c r="R21" s="243"/>
      <c r="S21" s="4"/>
    </row>
    <row r="22" spans="1:19">
      <c r="A22" s="1482" t="s">
        <v>1205</v>
      </c>
      <c r="B22" s="1483"/>
      <c r="C22" s="470"/>
      <c r="D22" s="172"/>
      <c r="E22" s="470"/>
      <c r="F22" s="1431"/>
      <c r="G22" s="172"/>
      <c r="H22" s="172"/>
      <c r="I22" s="253"/>
      <c r="J22" s="253"/>
      <c r="L22" s="241"/>
      <c r="M22" s="172"/>
      <c r="R22" s="243"/>
      <c r="S22" s="4"/>
    </row>
    <row r="23" spans="1:19">
      <c r="A23" s="1601" t="s">
        <v>6128</v>
      </c>
      <c r="B23" s="1483" t="s">
        <v>71</v>
      </c>
      <c r="C23" s="1475"/>
      <c r="D23" s="172"/>
      <c r="E23" s="1475"/>
      <c r="F23" s="1486" t="s">
        <v>115</v>
      </c>
      <c r="G23" s="172"/>
      <c r="H23" s="172" t="s">
        <v>130</v>
      </c>
      <c r="I23" s="257" t="s">
        <v>91</v>
      </c>
      <c r="J23" s="253" t="s">
        <v>1189</v>
      </c>
      <c r="L23" s="241"/>
      <c r="M23" s="172"/>
      <c r="R23" s="243"/>
      <c r="S23" s="4"/>
    </row>
    <row r="24" spans="1:19">
      <c r="A24" s="1601" t="s">
        <v>6129</v>
      </c>
      <c r="B24" s="1483" t="s">
        <v>5790</v>
      </c>
      <c r="C24" s="1475"/>
      <c r="D24" s="172"/>
      <c r="E24" s="1475"/>
      <c r="F24" s="1486" t="s">
        <v>2289</v>
      </c>
      <c r="G24" s="172"/>
      <c r="H24" s="172" t="s">
        <v>130</v>
      </c>
      <c r="I24" s="257" t="s">
        <v>91</v>
      </c>
      <c r="J24" s="253" t="s">
        <v>1189</v>
      </c>
      <c r="L24" s="241"/>
      <c r="M24" s="172"/>
      <c r="R24" s="243"/>
      <c r="S24" s="4"/>
    </row>
    <row r="25" spans="1:19">
      <c r="A25" s="1601" t="s">
        <v>6130</v>
      </c>
      <c r="B25" s="1483" t="s">
        <v>5791</v>
      </c>
      <c r="C25" s="1475"/>
      <c r="D25" s="172"/>
      <c r="E25" s="1475"/>
      <c r="F25" s="1486" t="s">
        <v>2291</v>
      </c>
      <c r="G25" s="172"/>
      <c r="H25" s="172" t="s">
        <v>130</v>
      </c>
      <c r="I25" s="257" t="s">
        <v>91</v>
      </c>
      <c r="J25" s="253" t="s">
        <v>1189</v>
      </c>
      <c r="L25" s="241"/>
      <c r="M25" s="172"/>
      <c r="R25" s="243"/>
      <c r="S25" s="4"/>
    </row>
    <row r="26" spans="1:19">
      <c r="A26" s="1482" t="s">
        <v>1206</v>
      </c>
      <c r="B26" s="1483"/>
      <c r="C26" s="470"/>
      <c r="D26" s="172"/>
      <c r="E26" s="470"/>
      <c r="F26" s="1431"/>
      <c r="G26" s="172"/>
      <c r="H26" s="172"/>
      <c r="I26" s="253"/>
      <c r="J26" s="253"/>
      <c r="L26" s="241"/>
      <c r="M26" s="172"/>
      <c r="R26" s="243"/>
      <c r="S26" s="4"/>
    </row>
    <row r="27" spans="1:19">
      <c r="A27" s="1601" t="s">
        <v>6131</v>
      </c>
      <c r="B27" s="1483" t="s">
        <v>70</v>
      </c>
      <c r="C27" s="1475"/>
      <c r="D27" s="172"/>
      <c r="E27" s="1475"/>
      <c r="F27" s="1486" t="s">
        <v>115</v>
      </c>
      <c r="G27" s="172"/>
      <c r="H27" s="172" t="s">
        <v>130</v>
      </c>
      <c r="I27" s="257" t="s">
        <v>91</v>
      </c>
      <c r="J27" s="255" t="s">
        <v>111</v>
      </c>
      <c r="L27" s="241"/>
      <c r="M27" s="172"/>
      <c r="R27" s="243"/>
      <c r="S27" s="4"/>
    </row>
    <row r="28" spans="1:19">
      <c r="A28" s="1601" t="s">
        <v>6132</v>
      </c>
      <c r="B28" s="1483" t="s">
        <v>4006</v>
      </c>
      <c r="C28" s="1475"/>
      <c r="D28" s="172"/>
      <c r="E28" s="1475"/>
      <c r="F28" s="1486" t="s">
        <v>2289</v>
      </c>
      <c r="G28" s="172"/>
      <c r="H28" s="172" t="s">
        <v>130</v>
      </c>
      <c r="I28" s="257" t="s">
        <v>91</v>
      </c>
      <c r="J28" s="255" t="s">
        <v>111</v>
      </c>
      <c r="L28" s="241"/>
      <c r="M28" s="172"/>
      <c r="R28" s="243"/>
      <c r="S28" s="4"/>
    </row>
    <row r="29" spans="1:19">
      <c r="A29" s="1601" t="s">
        <v>6133</v>
      </c>
      <c r="B29" s="1483" t="s">
        <v>5792</v>
      </c>
      <c r="C29" s="1475"/>
      <c r="D29" s="172"/>
      <c r="E29" s="1475"/>
      <c r="F29" s="1486" t="s">
        <v>2291</v>
      </c>
      <c r="G29" s="172"/>
      <c r="H29" s="172" t="s">
        <v>130</v>
      </c>
      <c r="I29" s="257" t="s">
        <v>91</v>
      </c>
      <c r="J29" s="255" t="s">
        <v>111</v>
      </c>
      <c r="L29" s="241"/>
      <c r="M29" s="172"/>
      <c r="R29" s="243"/>
      <c r="S29" s="4"/>
    </row>
    <row r="30" spans="1:19">
      <c r="A30" s="124"/>
      <c r="B30" s="124"/>
      <c r="C30" s="174"/>
      <c r="D30" s="174"/>
      <c r="E30" s="163" t="s">
        <v>2363</v>
      </c>
      <c r="F30" s="241"/>
      <c r="G30" s="241"/>
      <c r="H30" s="241"/>
      <c r="I30" s="241"/>
      <c r="J30" s="241"/>
      <c r="L30" s="241"/>
      <c r="M30" s="241"/>
      <c r="N30" s="241"/>
      <c r="O30" s="237"/>
      <c r="P30" s="237"/>
      <c r="Q30" s="237"/>
      <c r="R30" s="220"/>
      <c r="S30" s="220"/>
    </row>
    <row r="31" spans="1:19">
      <c r="A31" s="124"/>
      <c r="B31" s="124"/>
      <c r="C31" s="163" t="s">
        <v>1245</v>
      </c>
      <c r="D31" s="174"/>
      <c r="E31" s="163" t="s">
        <v>1255</v>
      </c>
      <c r="F31" s="241"/>
      <c r="G31" s="241"/>
      <c r="H31" s="241"/>
      <c r="I31" s="241"/>
      <c r="J31" s="241"/>
      <c r="L31" s="241"/>
      <c r="M31" s="241"/>
      <c r="N31" s="241"/>
      <c r="O31" s="240"/>
      <c r="P31" s="237"/>
      <c r="Q31" s="237"/>
      <c r="R31" s="220"/>
      <c r="S31" s="220"/>
    </row>
    <row r="32" spans="1:19">
      <c r="C32" s="163" t="s">
        <v>2145</v>
      </c>
      <c r="D32" s="174"/>
      <c r="E32" s="163" t="s">
        <v>2145</v>
      </c>
      <c r="S32" s="31"/>
    </row>
    <row r="33" spans="1:19">
      <c r="S33" s="31"/>
    </row>
    <row r="34" spans="1:19">
      <c r="A34" s="88" t="s">
        <v>5796</v>
      </c>
      <c r="B34" s="215"/>
      <c r="C34" s="216"/>
      <c r="D34" s="240"/>
      <c r="E34" s="88" t="s">
        <v>5797</v>
      </c>
      <c r="F34" s="124"/>
      <c r="G34" s="3"/>
      <c r="H34" s="241"/>
      <c r="I34" s="240"/>
      <c r="J34" s="240"/>
      <c r="K34" s="240"/>
      <c r="L34" s="240"/>
      <c r="M34" s="240"/>
      <c r="N34" s="240"/>
      <c r="P34" s="240"/>
      <c r="Q34" s="220"/>
      <c r="R34" s="220"/>
    </row>
    <row r="35" spans="1:19">
      <c r="A35" s="39" t="s">
        <v>6121</v>
      </c>
      <c r="B35" s="215"/>
      <c r="C35" s="216"/>
      <c r="D35" s="240"/>
      <c r="E35" s="39" t="s">
        <v>6120</v>
      </c>
      <c r="F35" s="124"/>
      <c r="G35" s="3"/>
      <c r="H35" s="241"/>
      <c r="I35" s="240"/>
      <c r="J35" s="240"/>
      <c r="K35" s="240"/>
      <c r="L35" s="240"/>
      <c r="M35" s="240"/>
      <c r="N35" s="240"/>
      <c r="O35" s="242"/>
      <c r="P35" s="240"/>
      <c r="Q35" s="220"/>
      <c r="R35" s="220"/>
    </row>
    <row r="36" spans="1:19">
      <c r="E36" s="124"/>
      <c r="F36" s="124"/>
      <c r="G36" s="3"/>
      <c r="H36" s="241"/>
      <c r="P36" s="243"/>
      <c r="Q36" s="240"/>
      <c r="R36" s="240"/>
    </row>
    <row r="37" spans="1:19">
      <c r="A37" s="224" t="s">
        <v>109</v>
      </c>
      <c r="B37" s="124"/>
      <c r="C37" s="221"/>
      <c r="D37" s="237"/>
      <c r="E37" s="224" t="s">
        <v>109</v>
      </c>
      <c r="F37" s="124"/>
      <c r="G37" s="221"/>
      <c r="H37" s="237"/>
      <c r="I37" s="237"/>
      <c r="J37" s="237"/>
      <c r="K37" s="237"/>
      <c r="L37" s="237"/>
      <c r="M37" s="240"/>
      <c r="N37" s="240"/>
    </row>
    <row r="38" spans="1:19">
      <c r="A38" s="224" t="s">
        <v>1179</v>
      </c>
      <c r="B38" s="124"/>
      <c r="C38" s="221"/>
      <c r="D38" s="237"/>
      <c r="E38" s="224" t="s">
        <v>1179</v>
      </c>
      <c r="F38" s="124"/>
      <c r="G38" s="221"/>
      <c r="H38" s="237"/>
      <c r="I38" s="237"/>
      <c r="J38" s="237"/>
      <c r="K38" s="237"/>
      <c r="L38" s="237"/>
      <c r="M38" s="240"/>
      <c r="N38" s="240"/>
    </row>
    <row r="39" spans="1:19">
      <c r="A39" s="218"/>
      <c r="B39" s="218"/>
      <c r="C39" s="218"/>
      <c r="D39" s="241"/>
      <c r="E39" s="224" t="s">
        <v>1181</v>
      </c>
      <c r="F39" s="215"/>
      <c r="G39" s="216"/>
      <c r="H39" s="240"/>
      <c r="I39" s="241"/>
      <c r="J39" s="241"/>
      <c r="K39" s="241"/>
      <c r="L39" s="241"/>
      <c r="M39" s="241"/>
      <c r="N39" s="240"/>
      <c r="O39" s="240"/>
      <c r="P39" s="240"/>
      <c r="Q39" s="243"/>
      <c r="R39" s="220"/>
    </row>
    <row r="40" spans="1:19">
      <c r="A40" s="218"/>
      <c r="B40" s="218"/>
      <c r="C40" s="218"/>
      <c r="D40" s="241"/>
      <c r="E40" s="224" t="s">
        <v>1199</v>
      </c>
      <c r="F40" s="1479" t="s">
        <v>1043</v>
      </c>
      <c r="G40" s="1296" t="s">
        <v>906</v>
      </c>
      <c r="H40" s="247" t="s">
        <v>1200</v>
      </c>
      <c r="I40" s="241"/>
      <c r="J40" s="241"/>
      <c r="K40" s="241"/>
      <c r="L40" s="241"/>
      <c r="M40" s="241"/>
      <c r="N40" s="240"/>
      <c r="O40" s="240"/>
      <c r="P40" s="240"/>
      <c r="Q40" s="243"/>
      <c r="R40" s="220"/>
    </row>
    <row r="41" spans="1:19">
      <c r="A41" s="218"/>
      <c r="B41" s="218"/>
      <c r="C41" s="218"/>
      <c r="D41" s="241"/>
      <c r="E41" s="241"/>
      <c r="F41" s="241"/>
      <c r="G41" s="241"/>
      <c r="H41" s="241"/>
      <c r="I41" s="241"/>
      <c r="J41" s="241"/>
      <c r="K41" s="241"/>
      <c r="L41" s="241"/>
      <c r="M41" s="241"/>
      <c r="N41" s="240"/>
      <c r="O41" s="240"/>
      <c r="P41" s="240"/>
      <c r="Q41" s="243"/>
      <c r="R41" s="220"/>
    </row>
    <row r="42" spans="1:19">
      <c r="A42" s="218"/>
      <c r="B42" s="217"/>
      <c r="C42" s="1480" t="s">
        <v>1244</v>
      </c>
      <c r="D42" s="241"/>
      <c r="E42" s="1480" t="s">
        <v>5785</v>
      </c>
      <c r="F42" s="241"/>
      <c r="G42" s="241"/>
      <c r="H42" s="241"/>
      <c r="I42" s="241"/>
      <c r="J42" s="241"/>
      <c r="K42" s="241"/>
      <c r="L42" s="241"/>
      <c r="M42" s="241"/>
      <c r="N42" s="240"/>
      <c r="P42" s="240"/>
      <c r="Q42" s="248"/>
      <c r="R42" s="220"/>
    </row>
    <row r="43" spans="1:19">
      <c r="A43" s="216"/>
      <c r="B43" s="216"/>
      <c r="C43" s="1481" t="s">
        <v>107</v>
      </c>
      <c r="D43" s="241"/>
      <c r="E43" s="1481" t="s">
        <v>88</v>
      </c>
      <c r="F43" s="241"/>
      <c r="G43" s="241"/>
      <c r="H43" s="241"/>
      <c r="I43" s="241"/>
      <c r="J43" s="241"/>
      <c r="K43" s="241"/>
      <c r="L43" s="241"/>
      <c r="Q43" s="249"/>
      <c r="R43" s="220"/>
    </row>
    <row r="44" spans="1:19">
      <c r="A44" s="1484" t="s">
        <v>618</v>
      </c>
      <c r="B44" s="1483" t="s">
        <v>907</v>
      </c>
      <c r="C44" s="1475"/>
      <c r="D44" s="172"/>
      <c r="E44" s="1475"/>
      <c r="F44" s="172" t="s">
        <v>113</v>
      </c>
      <c r="G44" s="253" t="s">
        <v>91</v>
      </c>
      <c r="H44" s="253" t="s">
        <v>112</v>
      </c>
      <c r="I44" s="172" t="s">
        <v>130</v>
      </c>
      <c r="K44" s="172"/>
      <c r="L44" s="172"/>
      <c r="Q44" s="243"/>
      <c r="R44" s="4"/>
    </row>
    <row r="45" spans="1:19">
      <c r="A45" s="1484" t="s">
        <v>619</v>
      </c>
      <c r="B45" s="1483" t="s">
        <v>908</v>
      </c>
      <c r="C45" s="1475"/>
      <c r="D45" s="172"/>
      <c r="E45" s="1475"/>
      <c r="F45" s="172" t="s">
        <v>119</v>
      </c>
      <c r="G45" s="253" t="s">
        <v>91</v>
      </c>
      <c r="H45" s="253" t="s">
        <v>112</v>
      </c>
      <c r="I45" s="172" t="s">
        <v>130</v>
      </c>
      <c r="K45" s="243"/>
      <c r="L45" s="172"/>
      <c r="R45" s="4"/>
    </row>
    <row r="46" spans="1:19">
      <c r="A46" s="1485" t="s">
        <v>1188</v>
      </c>
      <c r="B46" s="1483" t="s">
        <v>909</v>
      </c>
      <c r="C46" s="1475"/>
      <c r="E46" s="1475"/>
      <c r="G46" s="257" t="s">
        <v>91</v>
      </c>
      <c r="H46" s="253" t="s">
        <v>1189</v>
      </c>
      <c r="I46" s="172" t="s">
        <v>130</v>
      </c>
      <c r="K46" s="254"/>
      <c r="R46" s="258"/>
    </row>
    <row r="47" spans="1:19">
      <c r="A47" s="1484" t="s">
        <v>6134</v>
      </c>
      <c r="B47" s="1483" t="s">
        <v>910</v>
      </c>
      <c r="C47" s="1475"/>
      <c r="D47" s="241"/>
      <c r="E47" s="1475"/>
      <c r="F47" s="241"/>
      <c r="G47" s="257" t="s">
        <v>91</v>
      </c>
      <c r="H47" s="255" t="s">
        <v>111</v>
      </c>
      <c r="I47" s="172" t="s">
        <v>130</v>
      </c>
      <c r="L47" s="241"/>
      <c r="R47" s="258"/>
    </row>
    <row r="48" spans="1:19">
      <c r="A48" s="124"/>
      <c r="B48" s="124"/>
      <c r="C48" s="174"/>
      <c r="D48" s="174"/>
      <c r="E48" s="163" t="s">
        <v>2363</v>
      </c>
      <c r="F48" s="241"/>
      <c r="G48" s="241"/>
      <c r="H48" s="241"/>
      <c r="I48" s="241"/>
      <c r="J48" s="241"/>
      <c r="K48" s="241"/>
      <c r="L48" s="241"/>
      <c r="M48" s="241"/>
      <c r="N48" s="237"/>
      <c r="O48" s="237"/>
      <c r="P48" s="237"/>
      <c r="Q48" s="220"/>
      <c r="R48" s="220"/>
    </row>
    <row r="49" spans="1:18">
      <c r="A49" s="124"/>
      <c r="B49" s="124"/>
      <c r="C49" s="163" t="s">
        <v>1245</v>
      </c>
      <c r="D49" s="174"/>
      <c r="E49" s="163" t="s">
        <v>1255</v>
      </c>
      <c r="F49" s="241"/>
      <c r="G49" s="241"/>
      <c r="H49" s="241"/>
      <c r="I49" s="241"/>
      <c r="J49" s="241"/>
      <c r="K49" s="241"/>
      <c r="L49" s="241"/>
      <c r="M49" s="241"/>
      <c r="N49" s="237"/>
      <c r="O49" s="237"/>
      <c r="P49" s="237"/>
      <c r="Q49" s="220"/>
      <c r="R49" s="220"/>
    </row>
    <row r="50" spans="1:18">
      <c r="C50" s="163" t="s">
        <v>2350</v>
      </c>
      <c r="D50" s="174"/>
      <c r="E50" s="163" t="s">
        <v>2350</v>
      </c>
    </row>
    <row r="51" spans="1:18">
      <c r="C51" s="174"/>
      <c r="D51" s="174"/>
      <c r="E51" s="174"/>
    </row>
    <row r="74" ht="43.2" customHeight="1"/>
  </sheetData>
  <phoneticPr fontId="43" type="noConversion"/>
  <pageMargins left="0.7" right="0.7" top="0.75" bottom="0.75" header="0.3" footer="0.3"/>
  <pageSetup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4">
    <tabColor rgb="FFFFC000"/>
  </sheetPr>
  <dimension ref="A1:AK137"/>
  <sheetViews>
    <sheetView showGridLines="0" topLeftCell="K1" zoomScale="80" zoomScaleNormal="80" zoomScaleSheetLayoutView="40" workbookViewId="0"/>
  </sheetViews>
  <sheetFormatPr defaultColWidth="11.44140625" defaultRowHeight="14.4"/>
  <cols>
    <col min="1" max="1" width="48.5546875" style="164" customWidth="1"/>
    <col min="2" max="2" width="7" style="164" bestFit="1" customWidth="1"/>
    <col min="3" max="19" width="27.44140625" style="164" customWidth="1"/>
    <col min="20" max="20" width="40.33203125" style="164" bestFit="1" customWidth="1"/>
    <col min="21" max="21" width="28.33203125" style="164" bestFit="1" customWidth="1"/>
    <col min="22" max="22" width="17.44140625" style="164" bestFit="1" customWidth="1"/>
    <col min="23" max="23" width="20.44140625" style="164" bestFit="1" customWidth="1"/>
    <col min="24" max="24" width="97" style="164" bestFit="1" customWidth="1"/>
    <col min="25" max="25" width="13.44140625" style="164" bestFit="1" customWidth="1"/>
    <col min="26" max="27" width="12.33203125" style="164" customWidth="1"/>
    <col min="28" max="28" width="16.33203125" style="467" customWidth="1"/>
    <col min="29" max="30" width="16.33203125" style="193" customWidth="1"/>
    <col min="31" max="33" width="16.33203125" style="164" customWidth="1"/>
    <col min="34" max="16384" width="11.44140625" style="164"/>
  </cols>
  <sheetData>
    <row r="1" spans="1:37">
      <c r="A1" s="1" t="s">
        <v>2278</v>
      </c>
      <c r="B1" s="213"/>
    </row>
    <row r="2" spans="1:37">
      <c r="A2" s="165" t="s">
        <v>1487</v>
      </c>
      <c r="B2" s="194"/>
    </row>
    <row r="3" spans="1:37">
      <c r="A3" s="223"/>
      <c r="B3" s="194"/>
    </row>
    <row r="4" spans="1:37">
      <c r="A4" s="1" t="s">
        <v>2279</v>
      </c>
      <c r="B4" s="194"/>
    </row>
    <row r="5" spans="1:37">
      <c r="A5" s="224" t="s">
        <v>109</v>
      </c>
      <c r="B5" s="194"/>
    </row>
    <row r="6" spans="1:37">
      <c r="A6" s="224" t="s">
        <v>1179</v>
      </c>
      <c r="C6" s="193"/>
      <c r="D6" s="193"/>
      <c r="E6" s="193"/>
      <c r="F6" s="193"/>
      <c r="G6" s="193"/>
      <c r="H6" s="193"/>
      <c r="I6" s="193"/>
      <c r="J6" s="193"/>
      <c r="K6" s="193"/>
      <c r="L6" s="193"/>
      <c r="M6" s="193"/>
      <c r="N6" s="193"/>
      <c r="O6" s="193"/>
      <c r="P6" s="193"/>
      <c r="Q6" s="193"/>
      <c r="R6" s="193"/>
      <c r="S6" s="193"/>
      <c r="T6" s="193"/>
    </row>
    <row r="7" spans="1:37">
      <c r="A7" s="224" t="s">
        <v>130</v>
      </c>
      <c r="B7" s="194"/>
    </row>
    <row r="8" spans="1:37">
      <c r="A8" s="194"/>
      <c r="B8" s="194"/>
    </row>
    <row r="9" spans="1:37">
      <c r="A9" s="165" t="s">
        <v>2280</v>
      </c>
      <c r="B9" s="194"/>
    </row>
    <row r="10" spans="1:37">
      <c r="A10" s="194"/>
      <c r="B10" s="194"/>
    </row>
    <row r="11" spans="1:37">
      <c r="C11" s="2028" t="s">
        <v>2281</v>
      </c>
      <c r="D11" s="2029"/>
      <c r="E11" s="2029"/>
      <c r="F11" s="2029"/>
      <c r="G11" s="2029"/>
      <c r="H11" s="2029"/>
      <c r="I11" s="2029"/>
      <c r="J11" s="2029"/>
      <c r="K11" s="2029"/>
      <c r="L11" s="2029"/>
      <c r="M11" s="2029"/>
      <c r="N11" s="2030"/>
      <c r="O11" s="2028" t="s">
        <v>2282</v>
      </c>
      <c r="P11" s="2029"/>
      <c r="Q11" s="2029"/>
      <c r="R11" s="2030"/>
      <c r="S11" s="2031" t="s">
        <v>129</v>
      </c>
      <c r="T11" s="468"/>
      <c r="AB11" s="193"/>
      <c r="AD11" s="164"/>
    </row>
    <row r="12" spans="1:37" ht="28.8">
      <c r="C12" s="196" t="s">
        <v>1267</v>
      </c>
      <c r="D12" s="196" t="s">
        <v>2283</v>
      </c>
      <c r="E12" s="196" t="s">
        <v>1269</v>
      </c>
      <c r="F12" s="196" t="s">
        <v>1270</v>
      </c>
      <c r="G12" s="196" t="s">
        <v>1271</v>
      </c>
      <c r="H12" s="196" t="s">
        <v>1272</v>
      </c>
      <c r="I12" s="196" t="s">
        <v>1273</v>
      </c>
      <c r="J12" s="196" t="s">
        <v>1274</v>
      </c>
      <c r="K12" s="196" t="s">
        <v>1275</v>
      </c>
      <c r="L12" s="196" t="s">
        <v>1276</v>
      </c>
      <c r="M12" s="196" t="s">
        <v>1277</v>
      </c>
      <c r="N12" s="196" t="s">
        <v>1278</v>
      </c>
      <c r="O12" s="196" t="s">
        <v>2284</v>
      </c>
      <c r="P12" s="196" t="s">
        <v>2285</v>
      </c>
      <c r="Q12" s="196" t="s">
        <v>2286</v>
      </c>
      <c r="R12" s="196" t="s">
        <v>138</v>
      </c>
      <c r="S12" s="2032"/>
      <c r="T12" s="468"/>
      <c r="AB12" s="193"/>
      <c r="AD12" s="164"/>
    </row>
    <row r="13" spans="1:37">
      <c r="C13" s="196" t="s">
        <v>13</v>
      </c>
      <c r="D13" s="196" t="s">
        <v>89</v>
      </c>
      <c r="E13" s="196" t="s">
        <v>107</v>
      </c>
      <c r="F13" s="196" t="s">
        <v>88</v>
      </c>
      <c r="G13" s="196" t="s">
        <v>87</v>
      </c>
      <c r="H13" s="196" t="s">
        <v>86</v>
      </c>
      <c r="I13" s="196" t="s">
        <v>85</v>
      </c>
      <c r="J13" s="196" t="s">
        <v>84</v>
      </c>
      <c r="K13" s="196" t="s">
        <v>83</v>
      </c>
      <c r="L13" s="196" t="s">
        <v>82</v>
      </c>
      <c r="M13" s="196" t="s">
        <v>81</v>
      </c>
      <c r="N13" s="196" t="s">
        <v>80</v>
      </c>
      <c r="O13" s="196" t="s">
        <v>137</v>
      </c>
      <c r="P13" s="196" t="s">
        <v>136</v>
      </c>
      <c r="Q13" s="196" t="s">
        <v>135</v>
      </c>
      <c r="R13" s="196" t="s">
        <v>134</v>
      </c>
      <c r="S13" s="469" t="s">
        <v>133</v>
      </c>
      <c r="T13" s="193"/>
      <c r="U13" s="193"/>
      <c r="AB13" s="164"/>
    </row>
    <row r="14" spans="1:37">
      <c r="A14" s="199" t="s">
        <v>1187</v>
      </c>
      <c r="B14" s="196"/>
      <c r="C14" s="470"/>
      <c r="D14" s="470"/>
      <c r="E14" s="470"/>
      <c r="F14" s="470"/>
      <c r="G14" s="470"/>
      <c r="H14" s="470"/>
      <c r="I14" s="470"/>
      <c r="J14" s="470"/>
      <c r="K14" s="470"/>
      <c r="L14" s="470"/>
      <c r="M14" s="470"/>
      <c r="N14" s="470"/>
      <c r="O14" s="470"/>
      <c r="P14" s="470"/>
      <c r="Q14" s="470"/>
      <c r="R14" s="470"/>
      <c r="S14" s="470"/>
      <c r="T14" s="193"/>
      <c r="U14" s="193"/>
      <c r="X14" s="173"/>
      <c r="AB14" s="164"/>
    </row>
    <row r="15" spans="1:37">
      <c r="A15" s="203" t="s">
        <v>2287</v>
      </c>
      <c r="B15" s="196" t="s">
        <v>9</v>
      </c>
      <c r="C15" s="471"/>
      <c r="D15" s="471"/>
      <c r="E15" s="471"/>
      <c r="F15" s="471"/>
      <c r="G15" s="471"/>
      <c r="H15" s="471"/>
      <c r="I15" s="471"/>
      <c r="J15" s="471"/>
      <c r="K15" s="471"/>
      <c r="L15" s="471"/>
      <c r="M15" s="471"/>
      <c r="N15" s="471"/>
      <c r="O15" s="470"/>
      <c r="P15" s="470"/>
      <c r="Q15" s="470"/>
      <c r="R15" s="470"/>
      <c r="S15" s="472"/>
      <c r="T15" s="164" t="s">
        <v>115</v>
      </c>
      <c r="U15" s="164" t="s">
        <v>113</v>
      </c>
      <c r="V15" s="173" t="s">
        <v>91</v>
      </c>
      <c r="W15" s="173" t="s">
        <v>112</v>
      </c>
      <c r="X15" s="173"/>
      <c r="Y15" s="173"/>
      <c r="Z15" s="173"/>
      <c r="AA15" s="173"/>
      <c r="AB15" s="173"/>
      <c r="AK15" s="173"/>
    </row>
    <row r="16" spans="1:37">
      <c r="A16" s="203" t="s">
        <v>2288</v>
      </c>
      <c r="B16" s="196" t="s">
        <v>65</v>
      </c>
      <c r="C16" s="471"/>
      <c r="D16" s="471"/>
      <c r="E16" s="472"/>
      <c r="F16" s="472"/>
      <c r="G16" s="472"/>
      <c r="H16" s="472"/>
      <c r="I16" s="472"/>
      <c r="J16" s="472"/>
      <c r="K16" s="472"/>
      <c r="L16" s="472"/>
      <c r="M16" s="472"/>
      <c r="N16" s="472"/>
      <c r="O16" s="470"/>
      <c r="P16" s="470"/>
      <c r="Q16" s="470"/>
      <c r="R16" s="470"/>
      <c r="S16" s="472"/>
      <c r="T16" s="164" t="s">
        <v>2289</v>
      </c>
      <c r="U16" s="164" t="s">
        <v>113</v>
      </c>
      <c r="V16" s="173" t="s">
        <v>91</v>
      </c>
      <c r="W16" s="173" t="s">
        <v>112</v>
      </c>
      <c r="X16" s="173"/>
      <c r="Y16" s="173"/>
      <c r="Z16" s="173"/>
      <c r="AA16" s="173"/>
      <c r="AB16" s="173"/>
      <c r="AK16" s="173"/>
    </row>
    <row r="17" spans="1:37">
      <c r="A17" s="203" t="s">
        <v>2290</v>
      </c>
      <c r="B17" s="196" t="s">
        <v>8</v>
      </c>
      <c r="C17" s="470"/>
      <c r="D17" s="470"/>
      <c r="E17" s="470"/>
      <c r="F17" s="470"/>
      <c r="G17" s="470"/>
      <c r="H17" s="470"/>
      <c r="I17" s="470"/>
      <c r="J17" s="470"/>
      <c r="K17" s="470"/>
      <c r="L17" s="470"/>
      <c r="M17" s="470"/>
      <c r="N17" s="470"/>
      <c r="O17" s="471"/>
      <c r="P17" s="471"/>
      <c r="Q17" s="471"/>
      <c r="R17" s="471"/>
      <c r="S17" s="472"/>
      <c r="T17" s="164" t="s">
        <v>2291</v>
      </c>
      <c r="U17" s="164" t="s">
        <v>113</v>
      </c>
      <c r="V17" s="173" t="s">
        <v>91</v>
      </c>
      <c r="W17" s="173" t="s">
        <v>112</v>
      </c>
      <c r="X17" s="173"/>
      <c r="Y17" s="173"/>
      <c r="Z17" s="173"/>
      <c r="AA17" s="173"/>
      <c r="AB17" s="173"/>
      <c r="AK17" s="173"/>
    </row>
    <row r="18" spans="1:37">
      <c r="A18" s="203" t="s">
        <v>2292</v>
      </c>
      <c r="B18" s="196" t="s">
        <v>7</v>
      </c>
      <c r="C18" s="471"/>
      <c r="D18" s="471"/>
      <c r="E18" s="472"/>
      <c r="F18" s="472"/>
      <c r="G18" s="472"/>
      <c r="H18" s="472"/>
      <c r="I18" s="472"/>
      <c r="J18" s="472"/>
      <c r="K18" s="472"/>
      <c r="L18" s="472"/>
      <c r="M18" s="472"/>
      <c r="N18" s="472"/>
      <c r="O18" s="472"/>
      <c r="P18" s="472"/>
      <c r="Q18" s="472"/>
      <c r="R18" s="472"/>
      <c r="S18" s="472"/>
      <c r="U18" s="164" t="s">
        <v>113</v>
      </c>
      <c r="V18" s="173" t="s">
        <v>91</v>
      </c>
      <c r="W18" s="173" t="s">
        <v>112</v>
      </c>
      <c r="X18" s="173"/>
      <c r="Y18" s="173" t="s">
        <v>93</v>
      </c>
      <c r="Z18" s="173"/>
      <c r="AA18" s="173"/>
      <c r="AB18" s="173"/>
      <c r="AK18" s="173"/>
    </row>
    <row r="19" spans="1:37">
      <c r="A19" s="203" t="s">
        <v>117</v>
      </c>
      <c r="B19" s="196" t="s">
        <v>61</v>
      </c>
      <c r="C19" s="471"/>
      <c r="D19" s="471"/>
      <c r="E19" s="472"/>
      <c r="F19" s="472"/>
      <c r="G19" s="472"/>
      <c r="H19" s="472"/>
      <c r="I19" s="472"/>
      <c r="J19" s="472"/>
      <c r="K19" s="472"/>
      <c r="L19" s="472"/>
      <c r="M19" s="472"/>
      <c r="N19" s="472"/>
      <c r="O19" s="472"/>
      <c r="P19" s="472"/>
      <c r="Q19" s="472"/>
      <c r="R19" s="472"/>
      <c r="S19" s="472"/>
      <c r="U19" s="164" t="s">
        <v>113</v>
      </c>
      <c r="V19" s="173" t="s">
        <v>91</v>
      </c>
      <c r="W19" s="173" t="s">
        <v>112</v>
      </c>
      <c r="X19" s="173"/>
      <c r="Y19" s="173" t="s">
        <v>116</v>
      </c>
      <c r="Z19" s="173"/>
      <c r="AA19" s="173"/>
      <c r="AB19" s="173"/>
      <c r="AK19" s="173"/>
    </row>
    <row r="20" spans="1:37">
      <c r="A20" s="199" t="s">
        <v>2293</v>
      </c>
      <c r="B20" s="196"/>
      <c r="C20" s="470"/>
      <c r="D20" s="470"/>
      <c r="E20" s="470"/>
      <c r="F20" s="470"/>
      <c r="G20" s="470"/>
      <c r="H20" s="470"/>
      <c r="I20" s="470"/>
      <c r="J20" s="470"/>
      <c r="K20" s="470"/>
      <c r="L20" s="470"/>
      <c r="M20" s="470"/>
      <c r="N20" s="470"/>
      <c r="O20" s="470"/>
      <c r="P20" s="470"/>
      <c r="Q20" s="470"/>
      <c r="R20" s="470"/>
      <c r="S20" s="470"/>
      <c r="V20" s="173"/>
      <c r="W20" s="173"/>
      <c r="X20" s="173"/>
      <c r="Y20" s="173"/>
      <c r="Z20" s="173"/>
      <c r="AA20" s="173"/>
      <c r="AB20" s="173"/>
      <c r="AK20" s="173"/>
    </row>
    <row r="21" spans="1:37">
      <c r="A21" s="203" t="s">
        <v>2287</v>
      </c>
      <c r="B21" s="196" t="s">
        <v>4</v>
      </c>
      <c r="C21" s="471"/>
      <c r="D21" s="471"/>
      <c r="E21" s="471"/>
      <c r="F21" s="471"/>
      <c r="G21" s="471"/>
      <c r="H21" s="471"/>
      <c r="I21" s="471"/>
      <c r="J21" s="471"/>
      <c r="K21" s="471"/>
      <c r="L21" s="471"/>
      <c r="M21" s="471"/>
      <c r="N21" s="471"/>
      <c r="O21" s="470"/>
      <c r="P21" s="470"/>
      <c r="Q21" s="470"/>
      <c r="R21" s="470"/>
      <c r="S21" s="472"/>
      <c r="T21" s="164" t="s">
        <v>115</v>
      </c>
      <c r="U21" s="164" t="s">
        <v>119</v>
      </c>
      <c r="V21" s="173" t="s">
        <v>91</v>
      </c>
      <c r="W21" s="173" t="s">
        <v>112</v>
      </c>
      <c r="X21" s="173"/>
      <c r="Y21" s="173"/>
      <c r="Z21" s="173"/>
      <c r="AA21" s="173"/>
      <c r="AB21" s="173"/>
      <c r="AK21" s="173"/>
    </row>
    <row r="22" spans="1:37">
      <c r="A22" s="203" t="s">
        <v>2288</v>
      </c>
      <c r="B22" s="196" t="s">
        <v>60</v>
      </c>
      <c r="C22" s="471"/>
      <c r="D22" s="471"/>
      <c r="E22" s="472"/>
      <c r="F22" s="472"/>
      <c r="G22" s="472"/>
      <c r="H22" s="472"/>
      <c r="I22" s="472"/>
      <c r="J22" s="472"/>
      <c r="K22" s="472"/>
      <c r="L22" s="472"/>
      <c r="M22" s="472"/>
      <c r="N22" s="472"/>
      <c r="O22" s="470"/>
      <c r="P22" s="470"/>
      <c r="Q22" s="470"/>
      <c r="R22" s="470"/>
      <c r="S22" s="472"/>
      <c r="T22" s="164" t="s">
        <v>2289</v>
      </c>
      <c r="U22" s="164" t="s">
        <v>119</v>
      </c>
      <c r="V22" s="173" t="s">
        <v>91</v>
      </c>
      <c r="W22" s="173" t="s">
        <v>112</v>
      </c>
      <c r="X22" s="173"/>
      <c r="Y22" s="173"/>
      <c r="Z22" s="173"/>
      <c r="AA22" s="173"/>
      <c r="AB22" s="173"/>
      <c r="AK22" s="173"/>
    </row>
    <row r="23" spans="1:37">
      <c r="A23" s="203" t="s">
        <v>2290</v>
      </c>
      <c r="B23" s="196" t="s">
        <v>59</v>
      </c>
      <c r="C23" s="470"/>
      <c r="D23" s="470"/>
      <c r="E23" s="470"/>
      <c r="F23" s="470"/>
      <c r="G23" s="470"/>
      <c r="H23" s="470"/>
      <c r="I23" s="470"/>
      <c r="J23" s="470"/>
      <c r="K23" s="470"/>
      <c r="L23" s="470"/>
      <c r="M23" s="470"/>
      <c r="N23" s="470"/>
      <c r="O23" s="472"/>
      <c r="P23" s="472"/>
      <c r="Q23" s="472"/>
      <c r="R23" s="472"/>
      <c r="S23" s="472"/>
      <c r="T23" s="164" t="s">
        <v>2291</v>
      </c>
      <c r="U23" s="164" t="s">
        <v>119</v>
      </c>
      <c r="V23" s="173" t="s">
        <v>91</v>
      </c>
      <c r="W23" s="173" t="s">
        <v>112</v>
      </c>
      <c r="X23" s="173"/>
      <c r="Y23" s="173"/>
      <c r="Z23" s="173"/>
      <c r="AA23" s="173"/>
      <c r="AB23" s="173"/>
      <c r="AK23" s="173"/>
    </row>
    <row r="24" spans="1:37">
      <c r="A24" s="203" t="s">
        <v>2292</v>
      </c>
      <c r="B24" s="196" t="s">
        <v>58</v>
      </c>
      <c r="C24" s="471"/>
      <c r="D24" s="471"/>
      <c r="E24" s="472"/>
      <c r="F24" s="472"/>
      <c r="G24" s="472"/>
      <c r="H24" s="472"/>
      <c r="I24" s="472"/>
      <c r="J24" s="472"/>
      <c r="K24" s="472"/>
      <c r="L24" s="472"/>
      <c r="M24" s="472"/>
      <c r="N24" s="472"/>
      <c r="O24" s="472"/>
      <c r="P24" s="472"/>
      <c r="Q24" s="472"/>
      <c r="R24" s="472"/>
      <c r="S24" s="472"/>
      <c r="U24" s="164" t="s">
        <v>119</v>
      </c>
      <c r="V24" s="173" t="s">
        <v>91</v>
      </c>
      <c r="W24" s="173" t="s">
        <v>112</v>
      </c>
      <c r="X24" s="173"/>
      <c r="Y24" s="173" t="s">
        <v>93</v>
      </c>
      <c r="Z24" s="173"/>
      <c r="AA24" s="173"/>
      <c r="AB24" s="173"/>
      <c r="AK24" s="173"/>
    </row>
    <row r="25" spans="1:37">
      <c r="A25" s="203" t="s">
        <v>117</v>
      </c>
      <c r="B25" s="196" t="s">
        <v>53</v>
      </c>
      <c r="C25" s="471"/>
      <c r="D25" s="471"/>
      <c r="E25" s="472"/>
      <c r="F25" s="472"/>
      <c r="G25" s="472"/>
      <c r="H25" s="472"/>
      <c r="I25" s="472"/>
      <c r="J25" s="472"/>
      <c r="K25" s="472"/>
      <c r="L25" s="472"/>
      <c r="M25" s="472"/>
      <c r="N25" s="472"/>
      <c r="O25" s="472"/>
      <c r="P25" s="472"/>
      <c r="Q25" s="472"/>
      <c r="R25" s="472"/>
      <c r="S25" s="472"/>
      <c r="U25" s="164" t="s">
        <v>119</v>
      </c>
      <c r="V25" s="173" t="s">
        <v>91</v>
      </c>
      <c r="W25" s="173" t="s">
        <v>112</v>
      </c>
      <c r="X25" s="173"/>
      <c r="Y25" s="173" t="s">
        <v>116</v>
      </c>
      <c r="Z25" s="173"/>
      <c r="AA25" s="173"/>
      <c r="AB25" s="173"/>
      <c r="AK25" s="173"/>
    </row>
    <row r="26" spans="1:37">
      <c r="A26" s="199" t="s">
        <v>1188</v>
      </c>
      <c r="B26" s="196"/>
      <c r="C26" s="470"/>
      <c r="D26" s="470"/>
      <c r="E26" s="470"/>
      <c r="F26" s="470"/>
      <c r="G26" s="470"/>
      <c r="H26" s="470"/>
      <c r="I26" s="470"/>
      <c r="J26" s="470"/>
      <c r="K26" s="470"/>
      <c r="L26" s="470"/>
      <c r="M26" s="470"/>
      <c r="N26" s="470"/>
      <c r="O26" s="470"/>
      <c r="P26" s="470"/>
      <c r="Q26" s="470"/>
      <c r="R26" s="470"/>
      <c r="S26" s="470"/>
      <c r="V26" s="173"/>
      <c r="W26" s="173"/>
      <c r="X26" s="173"/>
      <c r="Y26" s="173"/>
      <c r="Z26" s="173"/>
      <c r="AA26" s="173"/>
      <c r="AB26" s="173"/>
      <c r="AK26" s="173"/>
    </row>
    <row r="27" spans="1:37">
      <c r="A27" s="203" t="s">
        <v>2287</v>
      </c>
      <c r="B27" s="196" t="s">
        <v>52</v>
      </c>
      <c r="C27" s="471"/>
      <c r="D27" s="471"/>
      <c r="E27" s="472"/>
      <c r="F27" s="472"/>
      <c r="G27" s="472"/>
      <c r="H27" s="472"/>
      <c r="I27" s="472"/>
      <c r="J27" s="472"/>
      <c r="K27" s="472"/>
      <c r="L27" s="472"/>
      <c r="M27" s="472"/>
      <c r="N27" s="472"/>
      <c r="O27" s="470"/>
      <c r="P27" s="470"/>
      <c r="Q27" s="470"/>
      <c r="R27" s="470"/>
      <c r="S27" s="472"/>
      <c r="T27" s="164" t="s">
        <v>115</v>
      </c>
      <c r="V27" s="173" t="s">
        <v>91</v>
      </c>
      <c r="W27" s="173" t="s">
        <v>1189</v>
      </c>
      <c r="X27" s="173" t="s">
        <v>2294</v>
      </c>
      <c r="Y27" s="173"/>
      <c r="Z27" s="173"/>
      <c r="AA27" s="173"/>
      <c r="AB27" s="173"/>
      <c r="AK27" s="173"/>
    </row>
    <row r="28" spans="1:37">
      <c r="A28" s="203" t="s">
        <v>2288</v>
      </c>
      <c r="B28" s="196" t="s">
        <v>51</v>
      </c>
      <c r="C28" s="471"/>
      <c r="D28" s="471"/>
      <c r="E28" s="472"/>
      <c r="F28" s="472"/>
      <c r="G28" s="472"/>
      <c r="H28" s="472"/>
      <c r="I28" s="472"/>
      <c r="J28" s="472"/>
      <c r="K28" s="472"/>
      <c r="L28" s="472"/>
      <c r="M28" s="472"/>
      <c r="N28" s="472"/>
      <c r="O28" s="470"/>
      <c r="P28" s="470"/>
      <c r="Q28" s="470"/>
      <c r="R28" s="470"/>
      <c r="S28" s="472"/>
      <c r="T28" s="164" t="s">
        <v>2289</v>
      </c>
      <c r="V28" s="173" t="s">
        <v>91</v>
      </c>
      <c r="W28" s="173" t="s">
        <v>1189</v>
      </c>
      <c r="X28" s="173" t="s">
        <v>2294</v>
      </c>
      <c r="Y28" s="173"/>
      <c r="Z28" s="173"/>
      <c r="AA28" s="173"/>
      <c r="AB28" s="173"/>
      <c r="AK28" s="173"/>
    </row>
    <row r="29" spans="1:37">
      <c r="A29" s="203" t="s">
        <v>2290</v>
      </c>
      <c r="B29" s="196" t="s">
        <v>50</v>
      </c>
      <c r="C29" s="470"/>
      <c r="D29" s="470"/>
      <c r="E29" s="470"/>
      <c r="F29" s="470"/>
      <c r="G29" s="470"/>
      <c r="H29" s="470"/>
      <c r="I29" s="470"/>
      <c r="J29" s="470"/>
      <c r="K29" s="470"/>
      <c r="L29" s="470"/>
      <c r="M29" s="470"/>
      <c r="N29" s="470"/>
      <c r="O29" s="472"/>
      <c r="P29" s="472"/>
      <c r="Q29" s="472"/>
      <c r="R29" s="472"/>
      <c r="S29" s="472"/>
      <c r="T29" s="164" t="s">
        <v>2291</v>
      </c>
      <c r="V29" s="173" t="s">
        <v>91</v>
      </c>
      <c r="W29" s="173" t="s">
        <v>1189</v>
      </c>
      <c r="X29" s="173" t="s">
        <v>2294</v>
      </c>
      <c r="Y29" s="173"/>
      <c r="Z29" s="173"/>
      <c r="AA29" s="173"/>
      <c r="AB29" s="173"/>
      <c r="AK29" s="173"/>
    </row>
    <row r="30" spans="1:37">
      <c r="A30" s="203" t="s">
        <v>2292</v>
      </c>
      <c r="B30" s="196" t="s">
        <v>49</v>
      </c>
      <c r="C30" s="471"/>
      <c r="D30" s="471"/>
      <c r="E30" s="472"/>
      <c r="F30" s="472"/>
      <c r="G30" s="472"/>
      <c r="H30" s="472"/>
      <c r="I30" s="472"/>
      <c r="J30" s="472"/>
      <c r="K30" s="472"/>
      <c r="L30" s="472"/>
      <c r="M30" s="472"/>
      <c r="N30" s="472"/>
      <c r="O30" s="472"/>
      <c r="P30" s="472"/>
      <c r="Q30" s="472"/>
      <c r="R30" s="472"/>
      <c r="S30" s="472"/>
      <c r="V30" s="173" t="s">
        <v>91</v>
      </c>
      <c r="W30" s="173" t="s">
        <v>1189</v>
      </c>
      <c r="X30" s="173" t="s">
        <v>2294</v>
      </c>
      <c r="Y30" s="173" t="s">
        <v>93</v>
      </c>
      <c r="Z30" s="173"/>
      <c r="AA30" s="173"/>
      <c r="AB30" s="173"/>
      <c r="AK30" s="173"/>
    </row>
    <row r="31" spans="1:37">
      <c r="A31" s="203" t="s">
        <v>117</v>
      </c>
      <c r="B31" s="196" t="s">
        <v>101</v>
      </c>
      <c r="C31" s="471"/>
      <c r="D31" s="471"/>
      <c r="E31" s="472"/>
      <c r="F31" s="472"/>
      <c r="G31" s="472"/>
      <c r="H31" s="472"/>
      <c r="I31" s="472"/>
      <c r="J31" s="472"/>
      <c r="K31" s="472"/>
      <c r="L31" s="472"/>
      <c r="M31" s="472"/>
      <c r="N31" s="472"/>
      <c r="O31" s="472"/>
      <c r="P31" s="472"/>
      <c r="Q31" s="472"/>
      <c r="R31" s="472"/>
      <c r="S31" s="472"/>
      <c r="V31" s="173" t="s">
        <v>91</v>
      </c>
      <c r="W31" s="173" t="s">
        <v>1189</v>
      </c>
      <c r="X31" s="173" t="s">
        <v>2294</v>
      </c>
      <c r="Y31" s="173" t="s">
        <v>116</v>
      </c>
      <c r="Z31" s="173"/>
      <c r="AA31" s="173"/>
      <c r="AB31" s="173"/>
      <c r="AK31" s="173"/>
    </row>
    <row r="32" spans="1:37">
      <c r="A32" s="199" t="s">
        <v>2295</v>
      </c>
      <c r="B32" s="196" t="s">
        <v>31</v>
      </c>
      <c r="C32" s="471"/>
      <c r="D32" s="471"/>
      <c r="E32" s="471"/>
      <c r="F32" s="471"/>
      <c r="G32" s="471"/>
      <c r="H32" s="471"/>
      <c r="I32" s="471"/>
      <c r="J32" s="471"/>
      <c r="K32" s="471"/>
      <c r="L32" s="471"/>
      <c r="M32" s="471"/>
      <c r="N32" s="471"/>
      <c r="O32" s="471"/>
      <c r="P32" s="471"/>
      <c r="Q32" s="471"/>
      <c r="R32" s="471"/>
      <c r="S32" s="472"/>
      <c r="V32" s="173" t="s">
        <v>91</v>
      </c>
      <c r="W32" s="173" t="s">
        <v>111</v>
      </c>
      <c r="X32" s="173" t="s">
        <v>2296</v>
      </c>
      <c r="Y32" s="173" t="s">
        <v>116</v>
      </c>
      <c r="Z32" s="173"/>
      <c r="AA32" s="173"/>
      <c r="AB32" s="173"/>
      <c r="AK32" s="173"/>
    </row>
    <row r="33" spans="1:37">
      <c r="A33" s="204" t="s">
        <v>1058</v>
      </c>
      <c r="B33" s="196"/>
      <c r="C33" s="470"/>
      <c r="D33" s="470"/>
      <c r="E33" s="470"/>
      <c r="F33" s="470"/>
      <c r="G33" s="470"/>
      <c r="H33" s="470"/>
      <c r="I33" s="470"/>
      <c r="J33" s="470"/>
      <c r="K33" s="470"/>
      <c r="L33" s="470"/>
      <c r="M33" s="470"/>
      <c r="N33" s="470"/>
      <c r="O33" s="470"/>
      <c r="P33" s="470"/>
      <c r="Q33" s="470"/>
      <c r="R33" s="470"/>
      <c r="S33" s="470"/>
      <c r="V33" s="173"/>
      <c r="W33" s="173"/>
      <c r="X33" s="173"/>
      <c r="Y33" s="173"/>
      <c r="Z33" s="173"/>
      <c r="AA33" s="173"/>
      <c r="AB33" s="173"/>
      <c r="AK33" s="173"/>
    </row>
    <row r="34" spans="1:37">
      <c r="A34" s="473" t="s">
        <v>2287</v>
      </c>
      <c r="B34" s="196" t="s">
        <v>27</v>
      </c>
      <c r="C34" s="471"/>
      <c r="D34" s="471"/>
      <c r="E34" s="472"/>
      <c r="F34" s="472"/>
      <c r="G34" s="472"/>
      <c r="H34" s="472"/>
      <c r="I34" s="472"/>
      <c r="J34" s="472"/>
      <c r="K34" s="472"/>
      <c r="L34" s="472"/>
      <c r="M34" s="472"/>
      <c r="N34" s="472"/>
      <c r="O34" s="470"/>
      <c r="P34" s="470"/>
      <c r="Q34" s="470"/>
      <c r="R34" s="470"/>
      <c r="S34" s="472"/>
      <c r="T34" s="164" t="s">
        <v>115</v>
      </c>
      <c r="V34" s="173" t="s">
        <v>91</v>
      </c>
      <c r="W34" s="173" t="s">
        <v>111</v>
      </c>
      <c r="X34" s="173" t="s">
        <v>1070</v>
      </c>
      <c r="Y34" s="173"/>
      <c r="Z34" s="173"/>
      <c r="AA34" s="173"/>
      <c r="AB34" s="173"/>
      <c r="AK34" s="173"/>
    </row>
    <row r="35" spans="1:37">
      <c r="A35" s="473" t="s">
        <v>2288</v>
      </c>
      <c r="B35" s="196" t="s">
        <v>26</v>
      </c>
      <c r="C35" s="471"/>
      <c r="D35" s="471"/>
      <c r="E35" s="472"/>
      <c r="F35" s="472"/>
      <c r="G35" s="472"/>
      <c r="H35" s="472"/>
      <c r="I35" s="472"/>
      <c r="J35" s="472"/>
      <c r="K35" s="472"/>
      <c r="L35" s="472"/>
      <c r="M35" s="472"/>
      <c r="N35" s="472"/>
      <c r="O35" s="470"/>
      <c r="P35" s="470"/>
      <c r="Q35" s="470"/>
      <c r="R35" s="470"/>
      <c r="S35" s="472"/>
      <c r="T35" s="164" t="s">
        <v>2289</v>
      </c>
      <c r="V35" s="173" t="s">
        <v>91</v>
      </c>
      <c r="W35" s="173" t="s">
        <v>111</v>
      </c>
      <c r="X35" s="173" t="s">
        <v>1070</v>
      </c>
      <c r="Y35" s="173"/>
      <c r="Z35" s="173"/>
      <c r="AA35" s="173"/>
      <c r="AB35" s="173"/>
      <c r="AK35" s="173"/>
    </row>
    <row r="36" spans="1:37">
      <c r="A36" s="473" t="s">
        <v>2290</v>
      </c>
      <c r="B36" s="196" t="s">
        <v>25</v>
      </c>
      <c r="C36" s="470"/>
      <c r="D36" s="470"/>
      <c r="E36" s="470"/>
      <c r="F36" s="470"/>
      <c r="G36" s="470"/>
      <c r="H36" s="470"/>
      <c r="I36" s="470"/>
      <c r="J36" s="470"/>
      <c r="K36" s="470"/>
      <c r="L36" s="470"/>
      <c r="M36" s="470"/>
      <c r="N36" s="470"/>
      <c r="O36" s="472"/>
      <c r="P36" s="472"/>
      <c r="Q36" s="472"/>
      <c r="R36" s="472"/>
      <c r="S36" s="472"/>
      <c r="T36" s="164" t="s">
        <v>2291</v>
      </c>
      <c r="V36" s="173" t="s">
        <v>91</v>
      </c>
      <c r="W36" s="173" t="s">
        <v>111</v>
      </c>
      <c r="X36" s="173" t="s">
        <v>1070</v>
      </c>
      <c r="Y36" s="173"/>
      <c r="Z36" s="173"/>
      <c r="AA36" s="173"/>
      <c r="AB36" s="173"/>
      <c r="AK36" s="173"/>
    </row>
    <row r="37" spans="1:37">
      <c r="A37" s="473" t="s">
        <v>2292</v>
      </c>
      <c r="B37" s="196" t="s">
        <v>24</v>
      </c>
      <c r="C37" s="471"/>
      <c r="D37" s="474"/>
      <c r="E37" s="475"/>
      <c r="F37" s="475"/>
      <c r="G37" s="475"/>
      <c r="H37" s="475"/>
      <c r="I37" s="475"/>
      <c r="J37" s="475"/>
      <c r="K37" s="475"/>
      <c r="L37" s="475"/>
      <c r="M37" s="475"/>
      <c r="N37" s="475"/>
      <c r="O37" s="475"/>
      <c r="P37" s="475"/>
      <c r="Q37" s="475"/>
      <c r="R37" s="475"/>
      <c r="S37" s="472"/>
      <c r="V37" s="173" t="s">
        <v>91</v>
      </c>
      <c r="W37" s="173" t="s">
        <v>111</v>
      </c>
      <c r="X37" s="173" t="s">
        <v>1070</v>
      </c>
      <c r="Y37" s="173" t="s">
        <v>93</v>
      </c>
      <c r="Z37" s="173"/>
      <c r="AA37" s="476"/>
      <c r="AB37" s="173"/>
      <c r="AK37" s="173"/>
    </row>
    <row r="38" spans="1:37">
      <c r="A38" s="473" t="s">
        <v>117</v>
      </c>
      <c r="B38" s="196" t="s">
        <v>18</v>
      </c>
      <c r="C38" s="471"/>
      <c r="D38" s="471"/>
      <c r="E38" s="472"/>
      <c r="F38" s="472"/>
      <c r="G38" s="472"/>
      <c r="H38" s="472"/>
      <c r="I38" s="472"/>
      <c r="J38" s="472"/>
      <c r="K38" s="472"/>
      <c r="L38" s="472"/>
      <c r="M38" s="472"/>
      <c r="N38" s="472"/>
      <c r="O38" s="472"/>
      <c r="P38" s="472"/>
      <c r="Q38" s="472"/>
      <c r="R38" s="472"/>
      <c r="S38" s="472"/>
      <c r="V38" s="173" t="s">
        <v>91</v>
      </c>
      <c r="W38" s="173" t="s">
        <v>111</v>
      </c>
      <c r="X38" s="173" t="s">
        <v>1070</v>
      </c>
      <c r="Y38" s="173" t="s">
        <v>116</v>
      </c>
      <c r="Z38" s="173"/>
      <c r="AA38" s="173"/>
      <c r="AB38" s="173"/>
      <c r="AK38" s="173"/>
    </row>
    <row r="39" spans="1:37">
      <c r="A39" s="204" t="s">
        <v>2297</v>
      </c>
      <c r="B39" s="196"/>
      <c r="C39" s="470"/>
      <c r="D39" s="470"/>
      <c r="E39" s="470"/>
      <c r="F39" s="470"/>
      <c r="G39" s="470"/>
      <c r="H39" s="470"/>
      <c r="I39" s="470"/>
      <c r="J39" s="470"/>
      <c r="K39" s="470"/>
      <c r="L39" s="470"/>
      <c r="M39" s="470"/>
      <c r="N39" s="470"/>
      <c r="O39" s="470"/>
      <c r="P39" s="470"/>
      <c r="Q39" s="470"/>
      <c r="R39" s="470"/>
      <c r="S39" s="470"/>
      <c r="V39" s="173"/>
      <c r="W39" s="173"/>
      <c r="X39" s="173"/>
      <c r="Y39" s="173"/>
      <c r="Z39" s="173"/>
      <c r="AA39" s="173"/>
      <c r="AB39" s="173"/>
      <c r="AK39" s="173"/>
    </row>
    <row r="40" spans="1:37">
      <c r="A40" s="473" t="s">
        <v>2287</v>
      </c>
      <c r="B40" s="196" t="s">
        <v>77</v>
      </c>
      <c r="C40" s="471"/>
      <c r="D40" s="471"/>
      <c r="E40" s="472"/>
      <c r="F40" s="472"/>
      <c r="G40" s="472"/>
      <c r="H40" s="472"/>
      <c r="I40" s="472"/>
      <c r="J40" s="472"/>
      <c r="K40" s="472"/>
      <c r="L40" s="472"/>
      <c r="M40" s="472"/>
      <c r="N40" s="472"/>
      <c r="O40" s="470"/>
      <c r="P40" s="470"/>
      <c r="Q40" s="470"/>
      <c r="R40" s="470"/>
      <c r="S40" s="472"/>
      <c r="T40" s="164" t="s">
        <v>115</v>
      </c>
      <c r="V40" s="173" t="s">
        <v>91</v>
      </c>
      <c r="W40" s="173" t="s">
        <v>111</v>
      </c>
      <c r="X40" s="173" t="s">
        <v>2298</v>
      </c>
      <c r="Y40" s="173"/>
      <c r="Z40" s="173"/>
      <c r="AA40" s="173"/>
      <c r="AB40" s="173"/>
      <c r="AK40" s="173"/>
    </row>
    <row r="41" spans="1:37">
      <c r="A41" s="473" t="s">
        <v>2288</v>
      </c>
      <c r="B41" s="196" t="s">
        <v>76</v>
      </c>
      <c r="C41" s="471"/>
      <c r="D41" s="471"/>
      <c r="E41" s="472"/>
      <c r="F41" s="472"/>
      <c r="G41" s="472"/>
      <c r="H41" s="472"/>
      <c r="I41" s="472"/>
      <c r="J41" s="472"/>
      <c r="K41" s="472"/>
      <c r="L41" s="472"/>
      <c r="M41" s="472"/>
      <c r="N41" s="472"/>
      <c r="O41" s="470"/>
      <c r="P41" s="470"/>
      <c r="Q41" s="470"/>
      <c r="R41" s="470"/>
      <c r="S41" s="472"/>
      <c r="T41" s="164" t="s">
        <v>2289</v>
      </c>
      <c r="V41" s="173" t="s">
        <v>91</v>
      </c>
      <c r="W41" s="173" t="s">
        <v>111</v>
      </c>
      <c r="X41" s="173" t="s">
        <v>2298</v>
      </c>
      <c r="Y41" s="173"/>
      <c r="Z41" s="173"/>
      <c r="AA41" s="173"/>
      <c r="AB41" s="173"/>
      <c r="AK41" s="173"/>
    </row>
    <row r="42" spans="1:37">
      <c r="A42" s="473" t="s">
        <v>2290</v>
      </c>
      <c r="B42" s="196" t="s">
        <v>75</v>
      </c>
      <c r="C42" s="470"/>
      <c r="D42" s="470"/>
      <c r="E42" s="470"/>
      <c r="F42" s="470"/>
      <c r="G42" s="470"/>
      <c r="H42" s="470"/>
      <c r="I42" s="470"/>
      <c r="J42" s="470"/>
      <c r="K42" s="470"/>
      <c r="L42" s="470"/>
      <c r="M42" s="470"/>
      <c r="N42" s="470"/>
      <c r="O42" s="472"/>
      <c r="P42" s="472"/>
      <c r="Q42" s="472"/>
      <c r="R42" s="472"/>
      <c r="S42" s="472"/>
      <c r="T42" s="164" t="s">
        <v>2291</v>
      </c>
      <c r="V42" s="173" t="s">
        <v>91</v>
      </c>
      <c r="W42" s="173" t="s">
        <v>111</v>
      </c>
      <c r="X42" s="173" t="s">
        <v>2298</v>
      </c>
      <c r="Y42" s="173"/>
      <c r="Z42" s="173"/>
      <c r="AA42" s="173"/>
      <c r="AB42" s="173"/>
      <c r="AK42" s="173"/>
    </row>
    <row r="43" spans="1:37">
      <c r="A43" s="473" t="s">
        <v>2292</v>
      </c>
      <c r="B43" s="196" t="s">
        <v>74</v>
      </c>
      <c r="C43" s="471"/>
      <c r="D43" s="471"/>
      <c r="E43" s="472"/>
      <c r="F43" s="472"/>
      <c r="G43" s="472"/>
      <c r="H43" s="472"/>
      <c r="I43" s="472"/>
      <c r="J43" s="472"/>
      <c r="K43" s="472"/>
      <c r="L43" s="472"/>
      <c r="M43" s="472"/>
      <c r="N43" s="472"/>
      <c r="O43" s="472"/>
      <c r="P43" s="472"/>
      <c r="Q43" s="472"/>
      <c r="R43" s="472"/>
      <c r="S43" s="472"/>
      <c r="V43" s="173" t="s">
        <v>91</v>
      </c>
      <c r="W43" s="173" t="s">
        <v>111</v>
      </c>
      <c r="X43" s="173" t="s">
        <v>2298</v>
      </c>
      <c r="Y43" s="173" t="s">
        <v>93</v>
      </c>
      <c r="Z43" s="173"/>
      <c r="AA43" s="173"/>
      <c r="AB43" s="173"/>
      <c r="AK43" s="173"/>
    </row>
    <row r="44" spans="1:37">
      <c r="A44" s="473" t="s">
        <v>117</v>
      </c>
      <c r="B44" s="196" t="s">
        <v>95</v>
      </c>
      <c r="C44" s="471"/>
      <c r="D44" s="471"/>
      <c r="E44" s="472"/>
      <c r="F44" s="472"/>
      <c r="G44" s="472"/>
      <c r="H44" s="472"/>
      <c r="I44" s="472"/>
      <c r="J44" s="472"/>
      <c r="K44" s="472"/>
      <c r="L44" s="472"/>
      <c r="M44" s="472"/>
      <c r="N44" s="472"/>
      <c r="O44" s="472"/>
      <c r="P44" s="472"/>
      <c r="Q44" s="472"/>
      <c r="R44" s="472"/>
      <c r="S44" s="472"/>
      <c r="V44" s="173" t="s">
        <v>91</v>
      </c>
      <c r="W44" s="173" t="s">
        <v>111</v>
      </c>
      <c r="X44" s="173" t="s">
        <v>2298</v>
      </c>
      <c r="Y44" s="173" t="s">
        <v>116</v>
      </c>
      <c r="Z44" s="173"/>
      <c r="AA44" s="173"/>
      <c r="AB44" s="173"/>
      <c r="AK44" s="173"/>
    </row>
    <row r="45" spans="1:37">
      <c r="A45" s="204" t="s">
        <v>2299</v>
      </c>
      <c r="B45" s="196"/>
      <c r="C45" s="470"/>
      <c r="D45" s="470"/>
      <c r="E45" s="470"/>
      <c r="F45" s="470"/>
      <c r="G45" s="470"/>
      <c r="H45" s="470"/>
      <c r="I45" s="470"/>
      <c r="J45" s="470"/>
      <c r="K45" s="470"/>
      <c r="L45" s="470"/>
      <c r="M45" s="470"/>
      <c r="N45" s="470"/>
      <c r="O45" s="470"/>
      <c r="P45" s="470"/>
      <c r="Q45" s="470"/>
      <c r="R45" s="470"/>
      <c r="S45" s="470"/>
      <c r="V45" s="173"/>
      <c r="W45" s="173"/>
      <c r="X45" s="173"/>
      <c r="Y45" s="173"/>
      <c r="Z45" s="173"/>
      <c r="AA45" s="173"/>
      <c r="AB45" s="173"/>
      <c r="AK45" s="173"/>
    </row>
    <row r="46" spans="1:37">
      <c r="A46" s="473" t="s">
        <v>2287</v>
      </c>
      <c r="B46" s="196" t="s">
        <v>94</v>
      </c>
      <c r="C46" s="471"/>
      <c r="D46" s="471"/>
      <c r="E46" s="472"/>
      <c r="F46" s="472"/>
      <c r="G46" s="472"/>
      <c r="H46" s="472"/>
      <c r="I46" s="472"/>
      <c r="J46" s="472"/>
      <c r="K46" s="472"/>
      <c r="L46" s="472"/>
      <c r="M46" s="472"/>
      <c r="N46" s="472"/>
      <c r="O46" s="470"/>
      <c r="P46" s="470"/>
      <c r="Q46" s="470"/>
      <c r="R46" s="470"/>
      <c r="S46" s="472"/>
      <c r="T46" s="164" t="s">
        <v>115</v>
      </c>
      <c r="V46" s="173" t="s">
        <v>91</v>
      </c>
      <c r="W46" s="173" t="s">
        <v>111</v>
      </c>
      <c r="X46" s="173" t="s">
        <v>730</v>
      </c>
      <c r="Y46" s="173"/>
      <c r="Z46" s="173"/>
      <c r="AA46" s="173"/>
      <c r="AB46" s="173"/>
      <c r="AK46" s="173"/>
    </row>
    <row r="47" spans="1:37">
      <c r="A47" s="473" t="s">
        <v>2288</v>
      </c>
      <c r="B47" s="196" t="s">
        <v>888</v>
      </c>
      <c r="C47" s="471"/>
      <c r="D47" s="471"/>
      <c r="E47" s="472"/>
      <c r="F47" s="472"/>
      <c r="G47" s="472"/>
      <c r="H47" s="472"/>
      <c r="I47" s="472"/>
      <c r="J47" s="472"/>
      <c r="K47" s="472"/>
      <c r="L47" s="472"/>
      <c r="M47" s="472"/>
      <c r="N47" s="472"/>
      <c r="O47" s="470"/>
      <c r="P47" s="470"/>
      <c r="Q47" s="470"/>
      <c r="R47" s="470"/>
      <c r="S47" s="472"/>
      <c r="T47" s="164" t="s">
        <v>2289</v>
      </c>
      <c r="V47" s="173" t="s">
        <v>91</v>
      </c>
      <c r="W47" s="173" t="s">
        <v>111</v>
      </c>
      <c r="X47" s="173" t="s">
        <v>730</v>
      </c>
      <c r="Y47" s="173"/>
      <c r="Z47" s="173"/>
      <c r="AA47" s="173"/>
      <c r="AB47" s="173"/>
      <c r="AK47" s="173"/>
    </row>
    <row r="48" spans="1:37">
      <c r="A48" s="473" t="s">
        <v>2290</v>
      </c>
      <c r="B48" s="196" t="s">
        <v>889</v>
      </c>
      <c r="C48" s="470"/>
      <c r="D48" s="470"/>
      <c r="E48" s="470"/>
      <c r="F48" s="470"/>
      <c r="G48" s="470"/>
      <c r="H48" s="470"/>
      <c r="I48" s="470"/>
      <c r="J48" s="470"/>
      <c r="K48" s="470"/>
      <c r="L48" s="470"/>
      <c r="M48" s="470"/>
      <c r="N48" s="470"/>
      <c r="O48" s="472"/>
      <c r="P48" s="472"/>
      <c r="Q48" s="472"/>
      <c r="R48" s="472"/>
      <c r="S48" s="472"/>
      <c r="T48" s="164" t="s">
        <v>2291</v>
      </c>
      <c r="V48" s="173" t="s">
        <v>91</v>
      </c>
      <c r="W48" s="173" t="s">
        <v>111</v>
      </c>
      <c r="X48" s="173" t="s">
        <v>730</v>
      </c>
      <c r="Y48" s="173"/>
      <c r="Z48" s="173"/>
      <c r="AA48" s="173"/>
      <c r="AB48" s="173"/>
      <c r="AK48" s="173"/>
    </row>
    <row r="49" spans="1:37">
      <c r="A49" s="473" t="s">
        <v>2292</v>
      </c>
      <c r="B49" s="196" t="s">
        <v>890</v>
      </c>
      <c r="C49" s="471"/>
      <c r="D49" s="471"/>
      <c r="E49" s="472"/>
      <c r="F49" s="472"/>
      <c r="G49" s="472"/>
      <c r="H49" s="472"/>
      <c r="I49" s="472"/>
      <c r="J49" s="472"/>
      <c r="K49" s="472"/>
      <c r="L49" s="472"/>
      <c r="M49" s="472"/>
      <c r="N49" s="472"/>
      <c r="O49" s="472"/>
      <c r="P49" s="472"/>
      <c r="Q49" s="472"/>
      <c r="R49" s="472"/>
      <c r="S49" s="472"/>
      <c r="V49" s="173" t="s">
        <v>91</v>
      </c>
      <c r="W49" s="173" t="s">
        <v>111</v>
      </c>
      <c r="X49" s="173" t="s">
        <v>730</v>
      </c>
      <c r="Y49" s="173" t="s">
        <v>93</v>
      </c>
      <c r="Z49" s="173"/>
      <c r="AA49" s="173"/>
      <c r="AB49" s="173"/>
      <c r="AK49" s="173"/>
    </row>
    <row r="50" spans="1:37">
      <c r="A50" s="473" t="s">
        <v>117</v>
      </c>
      <c r="B50" s="196" t="s">
        <v>896</v>
      </c>
      <c r="C50" s="471"/>
      <c r="D50" s="471"/>
      <c r="E50" s="472"/>
      <c r="F50" s="472"/>
      <c r="G50" s="472"/>
      <c r="H50" s="472"/>
      <c r="I50" s="472"/>
      <c r="J50" s="472"/>
      <c r="K50" s="472"/>
      <c r="L50" s="472"/>
      <c r="M50" s="472"/>
      <c r="N50" s="472"/>
      <c r="O50" s="472"/>
      <c r="P50" s="472"/>
      <c r="Q50" s="472"/>
      <c r="R50" s="472"/>
      <c r="S50" s="472"/>
      <c r="V50" s="173" t="s">
        <v>91</v>
      </c>
      <c r="W50" s="173" t="s">
        <v>111</v>
      </c>
      <c r="X50" s="173" t="s">
        <v>730</v>
      </c>
      <c r="Y50" s="173" t="s">
        <v>116</v>
      </c>
      <c r="Z50" s="173"/>
      <c r="AA50" s="173"/>
      <c r="AB50" s="173"/>
      <c r="AK50" s="173"/>
    </row>
    <row r="51" spans="1:37">
      <c r="A51" s="204" t="s">
        <v>1190</v>
      </c>
      <c r="B51" s="196"/>
      <c r="C51" s="470"/>
      <c r="D51" s="470"/>
      <c r="E51" s="470"/>
      <c r="F51" s="470"/>
      <c r="G51" s="470"/>
      <c r="H51" s="470"/>
      <c r="I51" s="470"/>
      <c r="J51" s="470"/>
      <c r="K51" s="470"/>
      <c r="L51" s="470"/>
      <c r="M51" s="470"/>
      <c r="N51" s="470"/>
      <c r="O51" s="470"/>
      <c r="P51" s="470"/>
      <c r="Q51" s="470"/>
      <c r="R51" s="470"/>
      <c r="S51" s="470"/>
      <c r="V51" s="173"/>
      <c r="W51" s="173"/>
      <c r="X51" s="173"/>
      <c r="Y51" s="173"/>
      <c r="Z51" s="173"/>
      <c r="AA51" s="173"/>
      <c r="AB51" s="173"/>
      <c r="AK51" s="173"/>
    </row>
    <row r="52" spans="1:37">
      <c r="A52" s="473" t="s">
        <v>2287</v>
      </c>
      <c r="B52" s="196" t="s">
        <v>897</v>
      </c>
      <c r="C52" s="471"/>
      <c r="D52" s="471"/>
      <c r="E52" s="472"/>
      <c r="F52" s="472"/>
      <c r="G52" s="472"/>
      <c r="H52" s="472"/>
      <c r="I52" s="472"/>
      <c r="J52" s="472"/>
      <c r="K52" s="472"/>
      <c r="L52" s="472"/>
      <c r="M52" s="472"/>
      <c r="N52" s="472"/>
      <c r="O52" s="470"/>
      <c r="P52" s="470"/>
      <c r="Q52" s="470"/>
      <c r="R52" s="470"/>
      <c r="S52" s="472"/>
      <c r="T52" s="164" t="s">
        <v>115</v>
      </c>
      <c r="V52" s="173" t="s">
        <v>91</v>
      </c>
      <c r="W52" s="173" t="s">
        <v>111</v>
      </c>
      <c r="X52" s="173" t="s">
        <v>1191</v>
      </c>
      <c r="Y52" s="173"/>
      <c r="Z52" s="173"/>
      <c r="AA52" s="173"/>
      <c r="AB52" s="173"/>
      <c r="AK52" s="173"/>
    </row>
    <row r="53" spans="1:37">
      <c r="A53" s="473" t="s">
        <v>2288</v>
      </c>
      <c r="B53" s="196" t="s">
        <v>898</v>
      </c>
      <c r="C53" s="471"/>
      <c r="D53" s="471"/>
      <c r="E53" s="472"/>
      <c r="F53" s="472"/>
      <c r="G53" s="472"/>
      <c r="H53" s="472"/>
      <c r="I53" s="472"/>
      <c r="J53" s="472"/>
      <c r="K53" s="472"/>
      <c r="L53" s="472"/>
      <c r="M53" s="472"/>
      <c r="N53" s="472"/>
      <c r="O53" s="470"/>
      <c r="P53" s="470"/>
      <c r="Q53" s="470"/>
      <c r="R53" s="470"/>
      <c r="S53" s="472"/>
      <c r="T53" s="164" t="s">
        <v>2289</v>
      </c>
      <c r="V53" s="173" t="s">
        <v>91</v>
      </c>
      <c r="W53" s="173" t="s">
        <v>111</v>
      </c>
      <c r="X53" s="173" t="s">
        <v>1191</v>
      </c>
      <c r="Y53" s="173"/>
      <c r="Z53" s="173"/>
      <c r="AA53" s="173"/>
      <c r="AB53" s="173"/>
      <c r="AK53" s="173"/>
    </row>
    <row r="54" spans="1:37">
      <c r="A54" s="473" t="s">
        <v>2290</v>
      </c>
      <c r="B54" s="196" t="s">
        <v>899</v>
      </c>
      <c r="C54" s="470"/>
      <c r="D54" s="470"/>
      <c r="E54" s="470"/>
      <c r="F54" s="470"/>
      <c r="G54" s="470"/>
      <c r="H54" s="470"/>
      <c r="I54" s="470"/>
      <c r="J54" s="470"/>
      <c r="K54" s="470"/>
      <c r="L54" s="470"/>
      <c r="M54" s="470"/>
      <c r="N54" s="470"/>
      <c r="O54" s="472"/>
      <c r="P54" s="472"/>
      <c r="Q54" s="472"/>
      <c r="R54" s="472"/>
      <c r="S54" s="472"/>
      <c r="T54" s="164" t="s">
        <v>2291</v>
      </c>
      <c r="V54" s="173" t="s">
        <v>91</v>
      </c>
      <c r="W54" s="173" t="s">
        <v>111</v>
      </c>
      <c r="X54" s="173" t="s">
        <v>1191</v>
      </c>
      <c r="Y54" s="173"/>
      <c r="Z54" s="173"/>
      <c r="AA54" s="173"/>
      <c r="AB54" s="173"/>
      <c r="AK54" s="173"/>
    </row>
    <row r="55" spans="1:37">
      <c r="A55" s="473" t="s">
        <v>2292</v>
      </c>
      <c r="B55" s="196" t="s">
        <v>900</v>
      </c>
      <c r="C55" s="471"/>
      <c r="D55" s="471"/>
      <c r="E55" s="472"/>
      <c r="F55" s="472"/>
      <c r="G55" s="472"/>
      <c r="H55" s="472"/>
      <c r="I55" s="472"/>
      <c r="J55" s="472"/>
      <c r="K55" s="472"/>
      <c r="L55" s="472"/>
      <c r="M55" s="472"/>
      <c r="N55" s="472"/>
      <c r="O55" s="472"/>
      <c r="P55" s="472"/>
      <c r="Q55" s="472"/>
      <c r="R55" s="472"/>
      <c r="S55" s="472"/>
      <c r="V55" s="173" t="s">
        <v>91</v>
      </c>
      <c r="W55" s="173" t="s">
        <v>111</v>
      </c>
      <c r="X55" s="173" t="s">
        <v>1191</v>
      </c>
      <c r="Y55" s="173" t="s">
        <v>93</v>
      </c>
      <c r="Z55" s="173"/>
      <c r="AA55" s="173"/>
      <c r="AB55" s="173"/>
      <c r="AK55" s="173"/>
    </row>
    <row r="56" spans="1:37">
      <c r="A56" s="473" t="s">
        <v>117</v>
      </c>
      <c r="B56" s="196" t="s">
        <v>905</v>
      </c>
      <c r="C56" s="471"/>
      <c r="D56" s="471"/>
      <c r="E56" s="472"/>
      <c r="F56" s="472"/>
      <c r="G56" s="472"/>
      <c r="H56" s="472"/>
      <c r="I56" s="472"/>
      <c r="J56" s="472"/>
      <c r="K56" s="472"/>
      <c r="L56" s="472"/>
      <c r="M56" s="472"/>
      <c r="N56" s="472"/>
      <c r="O56" s="472"/>
      <c r="P56" s="472"/>
      <c r="Q56" s="472"/>
      <c r="R56" s="472"/>
      <c r="S56" s="472"/>
      <c r="V56" s="173" t="s">
        <v>91</v>
      </c>
      <c r="W56" s="173" t="s">
        <v>111</v>
      </c>
      <c r="X56" s="173" t="s">
        <v>1191</v>
      </c>
      <c r="Y56" s="173" t="s">
        <v>116</v>
      </c>
      <c r="Z56" s="173"/>
      <c r="AA56" s="173"/>
      <c r="AB56" s="173"/>
      <c r="AK56" s="173"/>
    </row>
    <row r="57" spans="1:37">
      <c r="A57" s="204" t="s">
        <v>2300</v>
      </c>
      <c r="B57" s="196"/>
      <c r="C57" s="470"/>
      <c r="D57" s="470"/>
      <c r="E57" s="470"/>
      <c r="F57" s="470"/>
      <c r="G57" s="470"/>
      <c r="H57" s="470"/>
      <c r="I57" s="470"/>
      <c r="J57" s="470"/>
      <c r="K57" s="470"/>
      <c r="L57" s="470"/>
      <c r="M57" s="470"/>
      <c r="N57" s="470"/>
      <c r="O57" s="470"/>
      <c r="P57" s="470"/>
      <c r="Q57" s="470"/>
      <c r="R57" s="470"/>
      <c r="S57" s="470"/>
      <c r="V57" s="173"/>
      <c r="W57" s="173"/>
      <c r="X57" s="173"/>
      <c r="Y57" s="173"/>
      <c r="Z57" s="173"/>
      <c r="AA57" s="173"/>
      <c r="AB57" s="173"/>
      <c r="AK57" s="173"/>
    </row>
    <row r="58" spans="1:37">
      <c r="A58" s="473" t="s">
        <v>2287</v>
      </c>
      <c r="B58" s="196" t="s">
        <v>906</v>
      </c>
      <c r="C58" s="471"/>
      <c r="D58" s="471"/>
      <c r="E58" s="472"/>
      <c r="F58" s="472"/>
      <c r="G58" s="472"/>
      <c r="H58" s="472"/>
      <c r="I58" s="472"/>
      <c r="J58" s="472"/>
      <c r="K58" s="472"/>
      <c r="L58" s="472"/>
      <c r="M58" s="472"/>
      <c r="N58" s="472"/>
      <c r="O58" s="470"/>
      <c r="P58" s="470"/>
      <c r="Q58" s="470"/>
      <c r="R58" s="470"/>
      <c r="S58" s="472"/>
      <c r="T58" s="164" t="s">
        <v>115</v>
      </c>
      <c r="V58" s="173" t="s">
        <v>91</v>
      </c>
      <c r="W58" s="173" t="s">
        <v>111</v>
      </c>
      <c r="X58" s="173" t="s">
        <v>2301</v>
      </c>
      <c r="Y58" s="173"/>
      <c r="Z58" s="173"/>
      <c r="AA58" s="173"/>
      <c r="AB58" s="173"/>
      <c r="AK58" s="173"/>
    </row>
    <row r="59" spans="1:37">
      <c r="A59" s="473" t="s">
        <v>2288</v>
      </c>
      <c r="B59" s="196" t="s">
        <v>907</v>
      </c>
      <c r="C59" s="471"/>
      <c r="D59" s="471"/>
      <c r="E59" s="472"/>
      <c r="F59" s="472"/>
      <c r="G59" s="472"/>
      <c r="H59" s="472"/>
      <c r="I59" s="472"/>
      <c r="J59" s="472"/>
      <c r="K59" s="472"/>
      <c r="L59" s="472"/>
      <c r="M59" s="472"/>
      <c r="N59" s="472"/>
      <c r="O59" s="470"/>
      <c r="P59" s="470"/>
      <c r="Q59" s="470"/>
      <c r="R59" s="470"/>
      <c r="S59" s="472"/>
      <c r="T59" s="164" t="s">
        <v>2289</v>
      </c>
      <c r="V59" s="173" t="s">
        <v>91</v>
      </c>
      <c r="W59" s="173" t="s">
        <v>111</v>
      </c>
      <c r="X59" s="173" t="s">
        <v>2301</v>
      </c>
      <c r="Y59" s="173"/>
      <c r="Z59" s="173"/>
      <c r="AA59" s="173"/>
      <c r="AB59" s="173"/>
      <c r="AK59" s="173"/>
    </row>
    <row r="60" spans="1:37">
      <c r="A60" s="473" t="s">
        <v>2290</v>
      </c>
      <c r="B60" s="196" t="s">
        <v>908</v>
      </c>
      <c r="C60" s="470"/>
      <c r="D60" s="470"/>
      <c r="E60" s="470"/>
      <c r="F60" s="470"/>
      <c r="G60" s="470"/>
      <c r="H60" s="470"/>
      <c r="I60" s="470"/>
      <c r="J60" s="470"/>
      <c r="K60" s="470"/>
      <c r="L60" s="470"/>
      <c r="M60" s="470"/>
      <c r="N60" s="470"/>
      <c r="O60" s="472"/>
      <c r="P60" s="472"/>
      <c r="Q60" s="472"/>
      <c r="R60" s="472"/>
      <c r="S60" s="472"/>
      <c r="T60" s="164" t="s">
        <v>2291</v>
      </c>
      <c r="V60" s="173" t="s">
        <v>91</v>
      </c>
      <c r="W60" s="173" t="s">
        <v>111</v>
      </c>
      <c r="X60" s="173" t="s">
        <v>2301</v>
      </c>
      <c r="Y60" s="173"/>
      <c r="Z60" s="173"/>
      <c r="AA60" s="173"/>
      <c r="AB60" s="173"/>
      <c r="AK60" s="173"/>
    </row>
    <row r="61" spans="1:37">
      <c r="A61" s="473" t="s">
        <v>2292</v>
      </c>
      <c r="B61" s="196" t="s">
        <v>909</v>
      </c>
      <c r="C61" s="471"/>
      <c r="D61" s="471"/>
      <c r="E61" s="472"/>
      <c r="F61" s="472"/>
      <c r="G61" s="472"/>
      <c r="H61" s="472"/>
      <c r="I61" s="472"/>
      <c r="J61" s="472"/>
      <c r="K61" s="472"/>
      <c r="L61" s="472"/>
      <c r="M61" s="472"/>
      <c r="N61" s="472"/>
      <c r="O61" s="472"/>
      <c r="P61" s="472"/>
      <c r="Q61" s="472"/>
      <c r="R61" s="472"/>
      <c r="S61" s="472"/>
      <c r="V61" s="173" t="s">
        <v>91</v>
      </c>
      <c r="W61" s="173" t="s">
        <v>111</v>
      </c>
      <c r="X61" s="173" t="s">
        <v>2301</v>
      </c>
      <c r="Y61" s="173" t="s">
        <v>93</v>
      </c>
      <c r="Z61" s="173"/>
      <c r="AA61" s="173"/>
      <c r="AB61" s="173"/>
      <c r="AK61" s="173"/>
    </row>
    <row r="62" spans="1:37">
      <c r="A62" s="473" t="s">
        <v>117</v>
      </c>
      <c r="B62" s="196" t="s">
        <v>139</v>
      </c>
      <c r="C62" s="471"/>
      <c r="D62" s="471"/>
      <c r="E62" s="472"/>
      <c r="F62" s="472"/>
      <c r="G62" s="472"/>
      <c r="H62" s="472"/>
      <c r="I62" s="472"/>
      <c r="J62" s="472"/>
      <c r="K62" s="472"/>
      <c r="L62" s="472"/>
      <c r="M62" s="472"/>
      <c r="N62" s="472"/>
      <c r="O62" s="472"/>
      <c r="P62" s="472"/>
      <c r="Q62" s="472"/>
      <c r="R62" s="472"/>
      <c r="S62" s="472"/>
      <c r="V62" s="173" t="s">
        <v>91</v>
      </c>
      <c r="W62" s="173" t="s">
        <v>111</v>
      </c>
      <c r="X62" s="173" t="s">
        <v>2301</v>
      </c>
      <c r="Y62" s="173" t="s">
        <v>116</v>
      </c>
      <c r="Z62" s="173"/>
      <c r="AA62" s="173"/>
      <c r="AB62" s="173"/>
      <c r="AK62" s="173"/>
    </row>
    <row r="63" spans="1:37">
      <c r="A63" s="483" t="s">
        <v>5391</v>
      </c>
      <c r="B63" s="1640" t="s">
        <v>291</v>
      </c>
      <c r="C63" s="470"/>
      <c r="D63" s="470"/>
      <c r="E63" s="470"/>
      <c r="F63" s="470"/>
      <c r="G63" s="470"/>
      <c r="H63" s="470"/>
      <c r="I63" s="470"/>
      <c r="J63" s="470"/>
      <c r="K63" s="470"/>
      <c r="L63" s="470"/>
      <c r="M63" s="470"/>
      <c r="N63" s="470"/>
      <c r="O63" s="470"/>
      <c r="P63" s="470"/>
      <c r="Q63" s="470"/>
      <c r="R63" s="470"/>
      <c r="S63" s="472"/>
      <c r="V63" s="173" t="s">
        <v>91</v>
      </c>
      <c r="W63" s="484" t="s">
        <v>5559</v>
      </c>
      <c r="X63" s="173" t="s">
        <v>2302</v>
      </c>
      <c r="Y63" s="173" t="s">
        <v>116</v>
      </c>
      <c r="Z63" s="173"/>
      <c r="AA63" s="173"/>
      <c r="AB63" s="173"/>
      <c r="AK63" s="173"/>
    </row>
    <row r="64" spans="1:37">
      <c r="A64" s="1664" t="s">
        <v>6278</v>
      </c>
      <c r="B64" s="196" t="s">
        <v>131</v>
      </c>
      <c r="C64" s="470"/>
      <c r="D64" s="470"/>
      <c r="E64" s="470"/>
      <c r="F64" s="470"/>
      <c r="G64" s="470"/>
      <c r="H64" s="470"/>
      <c r="I64" s="470"/>
      <c r="J64" s="470"/>
      <c r="K64" s="470"/>
      <c r="L64" s="470"/>
      <c r="M64" s="470"/>
      <c r="N64" s="470"/>
      <c r="O64" s="470"/>
      <c r="P64" s="470"/>
      <c r="Q64" s="470"/>
      <c r="R64" s="470"/>
      <c r="S64" s="472"/>
      <c r="V64" s="173" t="s">
        <v>91</v>
      </c>
      <c r="W64" s="173" t="s">
        <v>111</v>
      </c>
      <c r="X64" s="173"/>
      <c r="Y64" s="173" t="s">
        <v>116</v>
      </c>
      <c r="Z64" s="173"/>
      <c r="AA64" s="173"/>
      <c r="AB64" s="173"/>
      <c r="AK64" s="173"/>
    </row>
    <row r="65" spans="1:34" ht="57.6">
      <c r="B65" s="477"/>
      <c r="C65" s="467" t="s">
        <v>2304</v>
      </c>
      <c r="D65" s="467" t="s">
        <v>2305</v>
      </c>
      <c r="E65" s="467" t="s">
        <v>2306</v>
      </c>
      <c r="F65" s="467" t="s">
        <v>2307</v>
      </c>
      <c r="G65" s="467" t="s">
        <v>2308</v>
      </c>
      <c r="H65" s="467" t="s">
        <v>2309</v>
      </c>
      <c r="I65" s="467" t="s">
        <v>2310</v>
      </c>
      <c r="J65" s="467" t="s">
        <v>2311</v>
      </c>
      <c r="K65" s="467" t="s">
        <v>2312</v>
      </c>
      <c r="L65" s="467" t="s">
        <v>2313</v>
      </c>
      <c r="M65" s="467" t="s">
        <v>2314</v>
      </c>
      <c r="N65" s="467" t="s">
        <v>2315</v>
      </c>
      <c r="O65" s="467" t="s">
        <v>2316</v>
      </c>
      <c r="P65" s="467" t="s">
        <v>2317</v>
      </c>
      <c r="Q65" s="467" t="s">
        <v>2318</v>
      </c>
      <c r="R65" s="467" t="s">
        <v>2319</v>
      </c>
      <c r="S65" s="467" t="s">
        <v>2145</v>
      </c>
      <c r="T65" s="193"/>
      <c r="U65" s="193"/>
      <c r="AB65" s="164"/>
    </row>
    <row r="66" spans="1:34">
      <c r="B66" s="477"/>
      <c r="C66" s="477"/>
      <c r="D66" s="477"/>
      <c r="T66" s="193"/>
      <c r="U66" s="193"/>
      <c r="AB66" s="164"/>
    </row>
    <row r="67" spans="1:34">
      <c r="B67" s="477"/>
      <c r="C67" s="477"/>
      <c r="D67" s="477"/>
      <c r="AB67" s="193"/>
      <c r="AD67" s="164"/>
    </row>
    <row r="68" spans="1:34">
      <c r="A68" s="1" t="s">
        <v>2320</v>
      </c>
      <c r="B68" s="477"/>
      <c r="AB68" s="193"/>
      <c r="AD68" s="164"/>
    </row>
    <row r="69" spans="1:34">
      <c r="A69" s="224" t="s">
        <v>109</v>
      </c>
      <c r="B69" s="477"/>
      <c r="AB69" s="193"/>
      <c r="AD69" s="164"/>
    </row>
    <row r="70" spans="1:34">
      <c r="A70" s="224" t="s">
        <v>1179</v>
      </c>
      <c r="B70" s="477"/>
      <c r="AB70" s="193"/>
      <c r="AD70" s="164"/>
    </row>
    <row r="71" spans="1:34" s="193" customFormat="1">
      <c r="A71" s="224" t="s">
        <v>130</v>
      </c>
      <c r="B71" s="477"/>
      <c r="C71" s="477"/>
      <c r="D71" s="477"/>
      <c r="E71" s="164"/>
      <c r="F71" s="164"/>
      <c r="G71" s="164"/>
      <c r="H71" s="164"/>
      <c r="I71" s="164"/>
      <c r="J71" s="164"/>
      <c r="K71" s="164"/>
      <c r="L71" s="164"/>
      <c r="M71" s="164"/>
      <c r="N71" s="164"/>
      <c r="O71" s="164"/>
      <c r="P71" s="164"/>
      <c r="Q71" s="164"/>
      <c r="R71" s="164"/>
      <c r="S71" s="164"/>
      <c r="T71" s="164"/>
      <c r="U71" s="164"/>
      <c r="V71" s="164"/>
      <c r="W71" s="164"/>
      <c r="X71" s="164"/>
      <c r="Y71" s="164"/>
      <c r="Z71" s="164"/>
      <c r="AA71" s="164"/>
    </row>
    <row r="72" spans="1:34">
      <c r="B72" s="477"/>
      <c r="C72" s="477"/>
      <c r="AB72" s="193"/>
      <c r="AD72" s="164"/>
      <c r="AH72" s="467"/>
    </row>
    <row r="73" spans="1:34">
      <c r="A73" s="165" t="s">
        <v>2321</v>
      </c>
      <c r="B73" s="477"/>
      <c r="C73" s="477"/>
      <c r="AB73" s="193"/>
      <c r="AD73" s="164"/>
      <c r="AH73" s="467"/>
    </row>
    <row r="74" spans="1:34">
      <c r="B74" s="477"/>
      <c r="C74" s="477"/>
      <c r="AB74" s="193"/>
      <c r="AD74" s="164"/>
      <c r="AH74" s="467"/>
    </row>
    <row r="75" spans="1:34">
      <c r="B75" s="477"/>
      <c r="C75" s="2028" t="s">
        <v>2322</v>
      </c>
      <c r="D75" s="2029"/>
      <c r="E75" s="2029"/>
      <c r="F75" s="2029"/>
      <c r="G75" s="2029"/>
      <c r="H75" s="2030"/>
      <c r="I75" s="2028" t="s">
        <v>2323</v>
      </c>
      <c r="J75" s="2030"/>
      <c r="K75" s="2031" t="s">
        <v>129</v>
      </c>
      <c r="L75" s="166"/>
      <c r="AB75" s="193"/>
      <c r="AD75" s="164"/>
      <c r="AH75" s="467"/>
    </row>
    <row r="76" spans="1:34" ht="72">
      <c r="B76" s="477"/>
      <c r="C76" s="196" t="s">
        <v>2324</v>
      </c>
      <c r="D76" s="196" t="s">
        <v>1234</v>
      </c>
      <c r="E76" s="196" t="s">
        <v>1235</v>
      </c>
      <c r="F76" s="196" t="s">
        <v>1236</v>
      </c>
      <c r="G76" s="196" t="s">
        <v>1241</v>
      </c>
      <c r="H76" s="196" t="s">
        <v>2325</v>
      </c>
      <c r="I76" s="196" t="s">
        <v>2326</v>
      </c>
      <c r="J76" s="196" t="s">
        <v>2327</v>
      </c>
      <c r="K76" s="2032"/>
      <c r="L76" s="166"/>
      <c r="AB76" s="193"/>
      <c r="AD76" s="164"/>
      <c r="AE76" s="467"/>
    </row>
    <row r="77" spans="1:34">
      <c r="B77" s="477"/>
      <c r="C77" s="97" t="s">
        <v>128</v>
      </c>
      <c r="D77" s="97" t="s">
        <v>127</v>
      </c>
      <c r="E77" s="97" t="s">
        <v>126</v>
      </c>
      <c r="F77" s="97" t="s">
        <v>125</v>
      </c>
      <c r="G77" s="97" t="s">
        <v>124</v>
      </c>
      <c r="H77" s="97" t="s">
        <v>123</v>
      </c>
      <c r="I77" s="97" t="s">
        <v>122</v>
      </c>
      <c r="J77" s="97" t="s">
        <v>121</v>
      </c>
      <c r="K77" s="97" t="s">
        <v>120</v>
      </c>
      <c r="T77" s="193"/>
      <c r="AB77" s="193"/>
      <c r="AD77" s="164"/>
    </row>
    <row r="78" spans="1:34">
      <c r="A78" s="199" t="s">
        <v>1187</v>
      </c>
      <c r="B78" s="196"/>
      <c r="C78" s="470"/>
      <c r="D78" s="470"/>
      <c r="E78" s="470"/>
      <c r="F78" s="470"/>
      <c r="G78" s="470"/>
      <c r="H78" s="470"/>
      <c r="I78" s="470"/>
      <c r="J78" s="470"/>
      <c r="K78" s="470"/>
      <c r="L78" s="194"/>
      <c r="T78" s="193"/>
      <c r="AD78" s="164"/>
    </row>
    <row r="79" spans="1:34">
      <c r="A79" s="203" t="s">
        <v>118</v>
      </c>
      <c r="B79" s="196" t="s">
        <v>926</v>
      </c>
      <c r="C79" s="472"/>
      <c r="D79" s="472"/>
      <c r="E79" s="472"/>
      <c r="F79" s="472"/>
      <c r="G79" s="472"/>
      <c r="H79" s="472"/>
      <c r="I79" s="472"/>
      <c r="J79" s="472"/>
      <c r="K79" s="472"/>
      <c r="L79" s="164" t="s">
        <v>113</v>
      </c>
      <c r="M79" s="173" t="s">
        <v>91</v>
      </c>
      <c r="N79" s="173" t="s">
        <v>112</v>
      </c>
      <c r="O79" s="173"/>
      <c r="P79" s="173"/>
      <c r="Q79" s="173"/>
      <c r="S79" s="193"/>
      <c r="T79" s="193"/>
      <c r="AD79" s="164"/>
    </row>
    <row r="80" spans="1:34">
      <c r="A80" s="203" t="s">
        <v>2292</v>
      </c>
      <c r="B80" s="196" t="s">
        <v>927</v>
      </c>
      <c r="C80" s="471"/>
      <c r="D80" s="471"/>
      <c r="E80" s="472"/>
      <c r="F80" s="472"/>
      <c r="G80" s="472"/>
      <c r="H80" s="472"/>
      <c r="I80" s="478"/>
      <c r="J80" s="634"/>
      <c r="K80" s="472"/>
      <c r="L80" s="164" t="s">
        <v>113</v>
      </c>
      <c r="M80" s="173" t="s">
        <v>91</v>
      </c>
      <c r="N80" s="173" t="s">
        <v>112</v>
      </c>
      <c r="O80" s="173"/>
      <c r="P80" s="173" t="s">
        <v>93</v>
      </c>
      <c r="Q80" s="173"/>
      <c r="S80" s="193"/>
      <c r="T80" s="193"/>
      <c r="AD80" s="164"/>
    </row>
    <row r="81" spans="1:34">
      <c r="A81" s="203" t="s">
        <v>117</v>
      </c>
      <c r="B81" s="196" t="s">
        <v>941</v>
      </c>
      <c r="C81" s="471"/>
      <c r="D81" s="471"/>
      <c r="E81" s="472"/>
      <c r="F81" s="472"/>
      <c r="G81" s="472"/>
      <c r="H81" s="472"/>
      <c r="I81" s="472"/>
      <c r="J81" s="634"/>
      <c r="K81" s="472"/>
      <c r="L81" s="164" t="s">
        <v>113</v>
      </c>
      <c r="M81" s="173" t="s">
        <v>91</v>
      </c>
      <c r="N81" s="173" t="s">
        <v>112</v>
      </c>
      <c r="O81" s="173"/>
      <c r="P81" s="173" t="s">
        <v>116</v>
      </c>
      <c r="Q81" s="173"/>
      <c r="S81" s="193"/>
      <c r="T81" s="193"/>
      <c r="AD81" s="164"/>
    </row>
    <row r="82" spans="1:34">
      <c r="A82" s="199" t="s">
        <v>2293</v>
      </c>
      <c r="B82" s="196"/>
      <c r="C82" s="470"/>
      <c r="D82" s="470"/>
      <c r="E82" s="470"/>
      <c r="F82" s="470"/>
      <c r="G82" s="470"/>
      <c r="H82" s="470"/>
      <c r="I82" s="470"/>
      <c r="J82" s="470"/>
      <c r="K82" s="470"/>
      <c r="M82" s="173"/>
      <c r="N82" s="173"/>
      <c r="O82" s="173"/>
      <c r="P82" s="173"/>
      <c r="Q82" s="173"/>
      <c r="S82" s="193"/>
      <c r="T82" s="193"/>
      <c r="AD82" s="164"/>
    </row>
    <row r="83" spans="1:34">
      <c r="A83" s="203" t="s">
        <v>118</v>
      </c>
      <c r="B83" s="196" t="s">
        <v>942</v>
      </c>
      <c r="C83" s="471"/>
      <c r="D83" s="471"/>
      <c r="E83" s="471"/>
      <c r="F83" s="471"/>
      <c r="G83" s="471"/>
      <c r="H83" s="471"/>
      <c r="I83" s="471"/>
      <c r="J83" s="635"/>
      <c r="K83" s="472"/>
      <c r="L83" s="164" t="s">
        <v>119</v>
      </c>
      <c r="M83" s="173" t="s">
        <v>91</v>
      </c>
      <c r="N83" s="173" t="s">
        <v>112</v>
      </c>
      <c r="O83" s="173"/>
      <c r="P83" s="173"/>
      <c r="Q83" s="173"/>
      <c r="S83" s="193"/>
      <c r="T83" s="193"/>
      <c r="AD83" s="164"/>
    </row>
    <row r="84" spans="1:34">
      <c r="A84" s="203" t="s">
        <v>2292</v>
      </c>
      <c r="B84" s="196" t="s">
        <v>943</v>
      </c>
      <c r="C84" s="471"/>
      <c r="D84" s="471"/>
      <c r="E84" s="472"/>
      <c r="F84" s="472"/>
      <c r="G84" s="472"/>
      <c r="H84" s="472"/>
      <c r="I84" s="472"/>
      <c r="J84" s="634"/>
      <c r="K84" s="472"/>
      <c r="L84" s="164" t="s">
        <v>119</v>
      </c>
      <c r="M84" s="173" t="s">
        <v>91</v>
      </c>
      <c r="N84" s="173" t="s">
        <v>112</v>
      </c>
      <c r="O84" s="173"/>
      <c r="P84" s="173" t="s">
        <v>93</v>
      </c>
      <c r="Q84" s="173"/>
      <c r="S84" s="193"/>
      <c r="T84" s="193"/>
      <c r="AD84" s="164"/>
    </row>
    <row r="85" spans="1:34">
      <c r="A85" s="203" t="s">
        <v>117</v>
      </c>
      <c r="B85" s="196" t="s">
        <v>951</v>
      </c>
      <c r="C85" s="471"/>
      <c r="D85" s="471"/>
      <c r="E85" s="472"/>
      <c r="F85" s="472"/>
      <c r="G85" s="472"/>
      <c r="H85" s="472"/>
      <c r="I85" s="472"/>
      <c r="J85" s="634"/>
      <c r="K85" s="472"/>
      <c r="L85" s="164" t="s">
        <v>119</v>
      </c>
      <c r="M85" s="173" t="s">
        <v>91</v>
      </c>
      <c r="N85" s="173" t="s">
        <v>112</v>
      </c>
      <c r="O85" s="173"/>
      <c r="P85" s="173" t="s">
        <v>116</v>
      </c>
      <c r="Q85" s="173"/>
      <c r="S85" s="193"/>
      <c r="T85" s="193"/>
      <c r="AD85" s="164"/>
    </row>
    <row r="86" spans="1:34">
      <c r="A86" s="199" t="s">
        <v>1188</v>
      </c>
      <c r="B86" s="196"/>
      <c r="C86" s="470"/>
      <c r="D86" s="470"/>
      <c r="E86" s="470"/>
      <c r="F86" s="470"/>
      <c r="G86" s="470"/>
      <c r="H86" s="470"/>
      <c r="I86" s="470"/>
      <c r="J86" s="470"/>
      <c r="K86" s="470"/>
      <c r="M86" s="173"/>
      <c r="N86" s="173"/>
      <c r="O86" s="173"/>
      <c r="P86" s="173"/>
      <c r="Q86" s="173"/>
      <c r="S86" s="193"/>
      <c r="T86" s="193"/>
      <c r="AD86" s="164"/>
    </row>
    <row r="87" spans="1:34">
      <c r="A87" s="203" t="s">
        <v>118</v>
      </c>
      <c r="B87" s="196" t="s">
        <v>952</v>
      </c>
      <c r="C87" s="471"/>
      <c r="D87" s="471"/>
      <c r="E87" s="472"/>
      <c r="F87" s="472"/>
      <c r="G87" s="472"/>
      <c r="H87" s="472"/>
      <c r="I87" s="472"/>
      <c r="J87" s="634"/>
      <c r="K87" s="472"/>
      <c r="M87" s="173" t="s">
        <v>91</v>
      </c>
      <c r="N87" s="173" t="s">
        <v>1189</v>
      </c>
      <c r="O87" s="173"/>
      <c r="P87" s="173"/>
      <c r="Q87" s="173"/>
      <c r="S87" s="193"/>
      <c r="T87" s="193"/>
      <c r="AD87" s="164"/>
    </row>
    <row r="88" spans="1:34">
      <c r="A88" s="203" t="s">
        <v>2292</v>
      </c>
      <c r="B88" s="196" t="s">
        <v>953</v>
      </c>
      <c r="C88" s="471"/>
      <c r="D88" s="471"/>
      <c r="E88" s="472"/>
      <c r="F88" s="472"/>
      <c r="G88" s="472"/>
      <c r="H88" s="472"/>
      <c r="I88" s="472"/>
      <c r="J88" s="634"/>
      <c r="K88" s="472"/>
      <c r="M88" s="173" t="s">
        <v>91</v>
      </c>
      <c r="N88" s="173" t="s">
        <v>1189</v>
      </c>
      <c r="O88" s="173" t="s">
        <v>93</v>
      </c>
      <c r="P88" s="173"/>
      <c r="Q88" s="173"/>
      <c r="S88" s="193"/>
      <c r="T88" s="193"/>
      <c r="AD88" s="164"/>
    </row>
    <row r="89" spans="1:34">
      <c r="A89" s="203" t="s">
        <v>117</v>
      </c>
      <c r="B89" s="196" t="s">
        <v>969</v>
      </c>
      <c r="C89" s="471"/>
      <c r="D89" s="471"/>
      <c r="E89" s="472"/>
      <c r="F89" s="472"/>
      <c r="G89" s="472"/>
      <c r="H89" s="472"/>
      <c r="I89" s="472"/>
      <c r="J89" s="634"/>
      <c r="K89" s="472"/>
      <c r="M89" s="173" t="s">
        <v>91</v>
      </c>
      <c r="N89" s="173" t="s">
        <v>1189</v>
      </c>
      <c r="O89" s="173" t="s">
        <v>116</v>
      </c>
      <c r="P89" s="173"/>
      <c r="Q89" s="173"/>
      <c r="S89" s="193"/>
      <c r="T89" s="193"/>
      <c r="AD89" s="164"/>
    </row>
    <row r="90" spans="1:34">
      <c r="A90" s="199" t="s">
        <v>2295</v>
      </c>
      <c r="B90" s="196" t="s">
        <v>2329</v>
      </c>
      <c r="C90" s="472"/>
      <c r="D90" s="472"/>
      <c r="E90" s="472"/>
      <c r="F90" s="472"/>
      <c r="G90" s="472"/>
      <c r="H90" s="472"/>
      <c r="I90" s="472"/>
      <c r="J90" s="472"/>
      <c r="K90" s="472"/>
      <c r="M90" s="173" t="s">
        <v>91</v>
      </c>
      <c r="N90" s="173" t="s">
        <v>111</v>
      </c>
      <c r="O90" s="173" t="s">
        <v>2296</v>
      </c>
      <c r="P90" s="173" t="s">
        <v>116</v>
      </c>
      <c r="Q90" s="173"/>
      <c r="S90" s="193"/>
      <c r="T90" s="193"/>
      <c r="AD90" s="164"/>
    </row>
    <row r="91" spans="1:34">
      <c r="A91" s="204" t="s">
        <v>1058</v>
      </c>
      <c r="B91" s="196"/>
      <c r="C91" s="470"/>
      <c r="D91" s="470"/>
      <c r="E91" s="470"/>
      <c r="F91" s="470"/>
      <c r="G91" s="470"/>
      <c r="H91" s="470"/>
      <c r="I91" s="470"/>
      <c r="J91" s="470"/>
      <c r="K91" s="470"/>
      <c r="M91" s="173"/>
      <c r="N91" s="173"/>
      <c r="O91" s="173"/>
      <c r="P91" s="173"/>
      <c r="Q91" s="173"/>
      <c r="S91" s="193"/>
      <c r="T91" s="193"/>
      <c r="AD91" s="164"/>
    </row>
    <row r="92" spans="1:34">
      <c r="A92" s="473" t="s">
        <v>118</v>
      </c>
      <c r="B92" s="196" t="s">
        <v>2330</v>
      </c>
      <c r="C92" s="471"/>
      <c r="D92" s="471"/>
      <c r="E92" s="472"/>
      <c r="F92" s="472"/>
      <c r="G92" s="472"/>
      <c r="H92" s="472"/>
      <c r="I92" s="472"/>
      <c r="J92" s="634"/>
      <c r="K92" s="472"/>
      <c r="M92" s="173" t="s">
        <v>91</v>
      </c>
      <c r="N92" s="173" t="s">
        <v>111</v>
      </c>
      <c r="O92" s="173" t="s">
        <v>1070</v>
      </c>
      <c r="P92" s="173"/>
      <c r="Q92" s="173"/>
      <c r="S92" s="193"/>
      <c r="T92" s="193"/>
      <c r="AD92" s="164"/>
    </row>
    <row r="93" spans="1:34">
      <c r="A93" s="473" t="s">
        <v>2292</v>
      </c>
      <c r="B93" s="196" t="s">
        <v>2331</v>
      </c>
      <c r="C93" s="471"/>
      <c r="D93" s="471"/>
      <c r="E93" s="472"/>
      <c r="F93" s="472"/>
      <c r="G93" s="472"/>
      <c r="H93" s="472"/>
      <c r="I93" s="472"/>
      <c r="J93" s="634"/>
      <c r="K93" s="472"/>
      <c r="M93" s="173" t="s">
        <v>91</v>
      </c>
      <c r="N93" s="173" t="s">
        <v>111</v>
      </c>
      <c r="O93" s="173" t="s">
        <v>1070</v>
      </c>
      <c r="P93" s="173" t="s">
        <v>93</v>
      </c>
      <c r="Q93" s="173"/>
      <c r="S93" s="193"/>
      <c r="T93" s="193"/>
      <c r="AD93" s="164"/>
      <c r="AE93" s="166"/>
      <c r="AF93" s="166"/>
      <c r="AG93" s="166"/>
      <c r="AH93" s="166"/>
    </row>
    <row r="94" spans="1:34">
      <c r="A94" s="473" t="s">
        <v>117</v>
      </c>
      <c r="B94" s="196" t="s">
        <v>2332</v>
      </c>
      <c r="C94" s="471"/>
      <c r="D94" s="471"/>
      <c r="E94" s="472"/>
      <c r="F94" s="472"/>
      <c r="G94" s="472"/>
      <c r="H94" s="472"/>
      <c r="I94" s="472"/>
      <c r="J94" s="634"/>
      <c r="K94" s="472"/>
      <c r="M94" s="173" t="s">
        <v>91</v>
      </c>
      <c r="N94" s="173" t="s">
        <v>111</v>
      </c>
      <c r="O94" s="173" t="s">
        <v>1070</v>
      </c>
      <c r="P94" s="173" t="s">
        <v>116</v>
      </c>
      <c r="Q94" s="173"/>
      <c r="S94" s="193"/>
      <c r="T94" s="193"/>
      <c r="AD94" s="164"/>
      <c r="AE94" s="166"/>
      <c r="AF94" s="166"/>
      <c r="AG94" s="166"/>
      <c r="AH94" s="166"/>
    </row>
    <row r="95" spans="1:34">
      <c r="A95" s="204" t="s">
        <v>2297</v>
      </c>
      <c r="B95" s="196"/>
      <c r="C95" s="470"/>
      <c r="D95" s="470"/>
      <c r="E95" s="470"/>
      <c r="F95" s="470"/>
      <c r="G95" s="470"/>
      <c r="H95" s="470"/>
      <c r="I95" s="470"/>
      <c r="J95" s="470"/>
      <c r="K95" s="470"/>
      <c r="M95" s="173"/>
      <c r="N95" s="173"/>
      <c r="O95" s="173"/>
      <c r="P95" s="173"/>
      <c r="Q95" s="173"/>
      <c r="S95" s="193"/>
      <c r="T95" s="193"/>
      <c r="AD95" s="164"/>
      <c r="AE95" s="166"/>
      <c r="AF95" s="166"/>
      <c r="AG95" s="166"/>
      <c r="AH95" s="166"/>
    </row>
    <row r="96" spans="1:34">
      <c r="A96" s="473" t="s">
        <v>118</v>
      </c>
      <c r="B96" s="196" t="s">
        <v>2333</v>
      </c>
      <c r="C96" s="471"/>
      <c r="D96" s="471"/>
      <c r="E96" s="472"/>
      <c r="F96" s="472"/>
      <c r="G96" s="472"/>
      <c r="H96" s="472"/>
      <c r="I96" s="472"/>
      <c r="J96" s="634"/>
      <c r="K96" s="472"/>
      <c r="M96" s="173" t="s">
        <v>91</v>
      </c>
      <c r="N96" s="173" t="s">
        <v>111</v>
      </c>
      <c r="O96" s="173" t="s">
        <v>2298</v>
      </c>
      <c r="P96" s="173"/>
      <c r="Q96" s="173"/>
      <c r="S96" s="193"/>
      <c r="T96" s="193"/>
      <c r="AD96" s="164"/>
      <c r="AE96" s="166"/>
      <c r="AF96" s="166"/>
      <c r="AG96" s="166"/>
      <c r="AH96" s="166"/>
    </row>
    <row r="97" spans="1:34">
      <c r="A97" s="473" t="s">
        <v>2292</v>
      </c>
      <c r="B97" s="196" t="s">
        <v>2334</v>
      </c>
      <c r="C97" s="471"/>
      <c r="D97" s="471"/>
      <c r="E97" s="472"/>
      <c r="F97" s="472"/>
      <c r="G97" s="472"/>
      <c r="H97" s="472"/>
      <c r="I97" s="472"/>
      <c r="J97" s="634"/>
      <c r="K97" s="472"/>
      <c r="M97" s="173" t="s">
        <v>91</v>
      </c>
      <c r="N97" s="173" t="s">
        <v>111</v>
      </c>
      <c r="O97" s="173" t="s">
        <v>2298</v>
      </c>
      <c r="P97" s="173" t="s">
        <v>93</v>
      </c>
      <c r="Q97" s="173"/>
      <c r="S97" s="193"/>
      <c r="T97" s="193"/>
      <c r="AD97" s="164"/>
      <c r="AE97" s="166"/>
      <c r="AF97" s="166"/>
      <c r="AG97" s="166"/>
      <c r="AH97" s="166"/>
    </row>
    <row r="98" spans="1:34">
      <c r="A98" s="473" t="s">
        <v>117</v>
      </c>
      <c r="B98" s="196" t="s">
        <v>2335</v>
      </c>
      <c r="C98" s="471"/>
      <c r="D98" s="471"/>
      <c r="E98" s="472"/>
      <c r="F98" s="472"/>
      <c r="G98" s="472"/>
      <c r="H98" s="472"/>
      <c r="I98" s="472"/>
      <c r="J98" s="634"/>
      <c r="K98" s="472"/>
      <c r="M98" s="173" t="s">
        <v>91</v>
      </c>
      <c r="N98" s="173" t="s">
        <v>111</v>
      </c>
      <c r="O98" s="173" t="s">
        <v>2298</v>
      </c>
      <c r="P98" s="173" t="s">
        <v>116</v>
      </c>
      <c r="Q98" s="173"/>
      <c r="S98" s="193"/>
      <c r="T98" s="193"/>
      <c r="AD98" s="164"/>
      <c r="AE98" s="166"/>
      <c r="AF98" s="166"/>
      <c r="AG98" s="166"/>
      <c r="AH98" s="166"/>
    </row>
    <row r="99" spans="1:34">
      <c r="A99" s="204" t="s">
        <v>2299</v>
      </c>
      <c r="B99" s="196"/>
      <c r="C99" s="470"/>
      <c r="D99" s="470"/>
      <c r="E99" s="470"/>
      <c r="F99" s="470"/>
      <c r="G99" s="470"/>
      <c r="H99" s="470"/>
      <c r="I99" s="470"/>
      <c r="J99" s="470"/>
      <c r="K99" s="470"/>
      <c r="M99" s="173"/>
      <c r="N99" s="173"/>
      <c r="O99" s="173"/>
      <c r="P99" s="173"/>
      <c r="Q99" s="173"/>
      <c r="S99" s="193"/>
      <c r="T99" s="193"/>
      <c r="AD99" s="164"/>
      <c r="AE99" s="166"/>
      <c r="AF99" s="166"/>
      <c r="AG99" s="166"/>
      <c r="AH99" s="166"/>
    </row>
    <row r="100" spans="1:34">
      <c r="A100" s="473" t="s">
        <v>118</v>
      </c>
      <c r="B100" s="196" t="s">
        <v>2336</v>
      </c>
      <c r="C100" s="471"/>
      <c r="D100" s="471"/>
      <c r="E100" s="472"/>
      <c r="F100" s="472"/>
      <c r="G100" s="472"/>
      <c r="H100" s="472"/>
      <c r="I100" s="472"/>
      <c r="J100" s="634"/>
      <c r="K100" s="472"/>
      <c r="M100" s="173" t="s">
        <v>91</v>
      </c>
      <c r="N100" s="173" t="s">
        <v>111</v>
      </c>
      <c r="O100" s="173" t="s">
        <v>730</v>
      </c>
      <c r="P100" s="173"/>
      <c r="Q100" s="173"/>
      <c r="S100" s="193"/>
      <c r="T100" s="193"/>
      <c r="AD100" s="164"/>
      <c r="AE100" s="166"/>
      <c r="AF100" s="166"/>
      <c r="AG100" s="166"/>
      <c r="AH100" s="166"/>
    </row>
    <row r="101" spans="1:34">
      <c r="A101" s="473" t="s">
        <v>2292</v>
      </c>
      <c r="B101" s="196" t="s">
        <v>2337</v>
      </c>
      <c r="C101" s="471"/>
      <c r="D101" s="471"/>
      <c r="E101" s="472"/>
      <c r="F101" s="472"/>
      <c r="G101" s="472"/>
      <c r="H101" s="472"/>
      <c r="I101" s="472"/>
      <c r="J101" s="634"/>
      <c r="K101" s="472"/>
      <c r="M101" s="173" t="s">
        <v>91</v>
      </c>
      <c r="N101" s="173" t="s">
        <v>111</v>
      </c>
      <c r="O101" s="173" t="s">
        <v>730</v>
      </c>
      <c r="P101" s="173" t="s">
        <v>93</v>
      </c>
      <c r="Q101" s="173"/>
      <c r="S101" s="193"/>
      <c r="T101" s="193"/>
      <c r="AD101" s="164"/>
      <c r="AE101" s="166"/>
      <c r="AF101" s="166"/>
      <c r="AG101" s="166"/>
      <c r="AH101" s="166"/>
    </row>
    <row r="102" spans="1:34">
      <c r="A102" s="473" t="s">
        <v>117</v>
      </c>
      <c r="B102" s="196" t="s">
        <v>2338</v>
      </c>
      <c r="C102" s="471"/>
      <c r="D102" s="471"/>
      <c r="E102" s="472"/>
      <c r="F102" s="472"/>
      <c r="G102" s="472"/>
      <c r="H102" s="472"/>
      <c r="I102" s="472"/>
      <c r="J102" s="634"/>
      <c r="K102" s="472"/>
      <c r="M102" s="173" t="s">
        <v>91</v>
      </c>
      <c r="N102" s="173" t="s">
        <v>111</v>
      </c>
      <c r="O102" s="173" t="s">
        <v>730</v>
      </c>
      <c r="P102" s="173" t="s">
        <v>116</v>
      </c>
      <c r="Q102" s="173"/>
      <c r="S102" s="193"/>
      <c r="T102" s="193"/>
      <c r="AD102" s="164"/>
      <c r="AE102" s="166"/>
      <c r="AF102" s="166"/>
      <c r="AG102" s="166"/>
      <c r="AH102" s="166"/>
    </row>
    <row r="103" spans="1:34">
      <c r="A103" s="204" t="s">
        <v>1190</v>
      </c>
      <c r="B103" s="196"/>
      <c r="C103" s="470"/>
      <c r="D103" s="470"/>
      <c r="E103" s="470"/>
      <c r="F103" s="470"/>
      <c r="G103" s="470"/>
      <c r="H103" s="470"/>
      <c r="I103" s="470"/>
      <c r="J103" s="470"/>
      <c r="K103" s="470"/>
      <c r="M103" s="173"/>
      <c r="N103" s="173"/>
      <c r="O103" s="173"/>
      <c r="P103" s="173"/>
      <c r="Q103" s="173"/>
      <c r="S103" s="193"/>
      <c r="T103" s="193"/>
      <c r="AD103" s="164"/>
      <c r="AE103" s="166"/>
      <c r="AF103" s="166"/>
      <c r="AG103" s="166"/>
      <c r="AH103" s="166"/>
    </row>
    <row r="104" spans="1:34">
      <c r="A104" s="473" t="s">
        <v>118</v>
      </c>
      <c r="B104" s="196" t="s">
        <v>2339</v>
      </c>
      <c r="C104" s="471"/>
      <c r="D104" s="471"/>
      <c r="E104" s="472"/>
      <c r="F104" s="472"/>
      <c r="G104" s="472"/>
      <c r="H104" s="472"/>
      <c r="I104" s="472"/>
      <c r="J104" s="634"/>
      <c r="K104" s="472"/>
      <c r="M104" s="173" t="s">
        <v>91</v>
      </c>
      <c r="N104" s="173" t="s">
        <v>111</v>
      </c>
      <c r="O104" s="173" t="s">
        <v>1191</v>
      </c>
      <c r="P104" s="173"/>
      <c r="Q104" s="173"/>
      <c r="S104" s="193"/>
      <c r="T104" s="193"/>
      <c r="AD104" s="164"/>
      <c r="AE104" s="166"/>
      <c r="AF104" s="166"/>
      <c r="AG104" s="166"/>
      <c r="AH104" s="166"/>
    </row>
    <row r="105" spans="1:34">
      <c r="A105" s="473" t="s">
        <v>2292</v>
      </c>
      <c r="B105" s="196" t="s">
        <v>2340</v>
      </c>
      <c r="C105" s="471"/>
      <c r="D105" s="471"/>
      <c r="E105" s="472"/>
      <c r="F105" s="472"/>
      <c r="G105" s="472"/>
      <c r="H105" s="472"/>
      <c r="I105" s="472"/>
      <c r="J105" s="634"/>
      <c r="K105" s="472"/>
      <c r="M105" s="173" t="s">
        <v>91</v>
      </c>
      <c r="N105" s="173" t="s">
        <v>111</v>
      </c>
      <c r="O105" s="173" t="s">
        <v>1191</v>
      </c>
      <c r="P105" s="173" t="s">
        <v>93</v>
      </c>
      <c r="Q105" s="173"/>
      <c r="S105" s="193"/>
      <c r="T105" s="193"/>
      <c r="AD105" s="164"/>
      <c r="AE105" s="166"/>
      <c r="AF105" s="166"/>
      <c r="AG105" s="166"/>
      <c r="AH105" s="166"/>
    </row>
    <row r="106" spans="1:34">
      <c r="A106" s="473" t="s">
        <v>117</v>
      </c>
      <c r="B106" s="196" t="s">
        <v>2341</v>
      </c>
      <c r="C106" s="471"/>
      <c r="D106" s="471"/>
      <c r="E106" s="472"/>
      <c r="F106" s="472"/>
      <c r="G106" s="472"/>
      <c r="H106" s="472"/>
      <c r="I106" s="472"/>
      <c r="J106" s="634"/>
      <c r="K106" s="472"/>
      <c r="M106" s="173" t="s">
        <v>91</v>
      </c>
      <c r="N106" s="173" t="s">
        <v>111</v>
      </c>
      <c r="O106" s="173" t="s">
        <v>1191</v>
      </c>
      <c r="P106" s="173" t="s">
        <v>116</v>
      </c>
      <c r="Q106" s="173"/>
      <c r="S106" s="193"/>
      <c r="T106" s="193"/>
      <c r="AD106" s="164"/>
      <c r="AE106" s="166"/>
      <c r="AF106" s="166"/>
      <c r="AG106" s="166"/>
      <c r="AH106" s="166"/>
    </row>
    <row r="107" spans="1:34">
      <c r="A107" s="204" t="s">
        <v>2300</v>
      </c>
      <c r="B107" s="196"/>
      <c r="C107" s="470"/>
      <c r="D107" s="470"/>
      <c r="E107" s="470"/>
      <c r="F107" s="470"/>
      <c r="G107" s="470"/>
      <c r="H107" s="470"/>
      <c r="I107" s="470"/>
      <c r="J107" s="470"/>
      <c r="K107" s="470"/>
      <c r="M107" s="173"/>
      <c r="N107" s="173"/>
      <c r="O107" s="173"/>
      <c r="P107" s="173"/>
      <c r="Q107" s="173"/>
      <c r="S107" s="193"/>
      <c r="T107" s="193"/>
      <c r="AD107" s="164"/>
      <c r="AE107" s="166"/>
      <c r="AF107" s="166"/>
      <c r="AG107" s="166"/>
      <c r="AH107" s="166"/>
    </row>
    <row r="108" spans="1:34">
      <c r="A108" s="473" t="s">
        <v>118</v>
      </c>
      <c r="B108" s="196" t="s">
        <v>2342</v>
      </c>
      <c r="C108" s="471"/>
      <c r="D108" s="471"/>
      <c r="E108" s="472"/>
      <c r="F108" s="472"/>
      <c r="G108" s="472"/>
      <c r="H108" s="472"/>
      <c r="I108" s="472"/>
      <c r="J108" s="634"/>
      <c r="K108" s="472"/>
      <c r="M108" s="173" t="s">
        <v>91</v>
      </c>
      <c r="N108" s="173" t="s">
        <v>111</v>
      </c>
      <c r="O108" s="173" t="s">
        <v>2301</v>
      </c>
      <c r="P108" s="173"/>
      <c r="Q108" s="173"/>
      <c r="S108" s="193"/>
      <c r="T108" s="193"/>
      <c r="AD108" s="164"/>
      <c r="AE108" s="166"/>
      <c r="AF108" s="166"/>
      <c r="AG108" s="166"/>
      <c r="AH108" s="166"/>
    </row>
    <row r="109" spans="1:34">
      <c r="A109" s="473" t="s">
        <v>2292</v>
      </c>
      <c r="B109" s="196" t="s">
        <v>2343</v>
      </c>
      <c r="C109" s="471"/>
      <c r="D109" s="471"/>
      <c r="E109" s="472"/>
      <c r="F109" s="472"/>
      <c r="G109" s="472"/>
      <c r="H109" s="472"/>
      <c r="I109" s="472"/>
      <c r="J109" s="634"/>
      <c r="K109" s="472"/>
      <c r="M109" s="173" t="s">
        <v>91</v>
      </c>
      <c r="N109" s="173" t="s">
        <v>111</v>
      </c>
      <c r="O109" s="173" t="s">
        <v>2301</v>
      </c>
      <c r="P109" s="173" t="s">
        <v>93</v>
      </c>
      <c r="Q109" s="173"/>
      <c r="S109" s="193"/>
      <c r="T109" s="193"/>
      <c r="AD109" s="164"/>
      <c r="AF109" s="166"/>
      <c r="AG109" s="166"/>
      <c r="AH109" s="166"/>
    </row>
    <row r="110" spans="1:34">
      <c r="A110" s="473" t="s">
        <v>117</v>
      </c>
      <c r="B110" s="196" t="s">
        <v>2344</v>
      </c>
      <c r="C110" s="471"/>
      <c r="D110" s="471"/>
      <c r="E110" s="472"/>
      <c r="F110" s="472"/>
      <c r="G110" s="472"/>
      <c r="H110" s="472"/>
      <c r="I110" s="472"/>
      <c r="J110" s="634"/>
      <c r="K110" s="472"/>
      <c r="M110" s="173" t="s">
        <v>91</v>
      </c>
      <c r="N110" s="173" t="s">
        <v>111</v>
      </c>
      <c r="O110" s="173" t="s">
        <v>2301</v>
      </c>
      <c r="P110" s="173" t="s">
        <v>116</v>
      </c>
      <c r="Q110" s="173"/>
      <c r="S110" s="193"/>
      <c r="T110" s="193"/>
      <c r="AD110" s="164"/>
      <c r="AF110" s="166"/>
      <c r="AG110" s="166"/>
      <c r="AH110" s="166"/>
    </row>
    <row r="111" spans="1:34">
      <c r="A111" s="483" t="s">
        <v>5391</v>
      </c>
      <c r="B111" s="1640" t="s">
        <v>6239</v>
      </c>
      <c r="C111" s="470"/>
      <c r="D111" s="470"/>
      <c r="E111" s="470"/>
      <c r="F111" s="470"/>
      <c r="G111" s="470"/>
      <c r="H111" s="470"/>
      <c r="I111" s="470"/>
      <c r="J111" s="470"/>
      <c r="K111" s="471"/>
      <c r="M111" s="173" t="s">
        <v>91</v>
      </c>
      <c r="N111" s="484" t="s">
        <v>5559</v>
      </c>
      <c r="O111" s="173" t="s">
        <v>2302</v>
      </c>
      <c r="P111" s="173" t="s">
        <v>116</v>
      </c>
      <c r="Q111" s="173"/>
      <c r="S111" s="193"/>
      <c r="T111" s="193"/>
      <c r="AD111" s="164"/>
      <c r="AF111" s="166"/>
      <c r="AG111" s="166"/>
      <c r="AH111" s="166"/>
    </row>
    <row r="112" spans="1:34">
      <c r="A112" s="199" t="s">
        <v>2303</v>
      </c>
      <c r="B112" s="196" t="s">
        <v>2346</v>
      </c>
      <c r="C112" s="470"/>
      <c r="D112" s="470"/>
      <c r="E112" s="470"/>
      <c r="F112" s="470"/>
      <c r="G112" s="470"/>
      <c r="H112" s="470"/>
      <c r="I112" s="470"/>
      <c r="J112" s="470"/>
      <c r="K112" s="480"/>
      <c r="M112" s="173" t="s">
        <v>91</v>
      </c>
      <c r="N112" s="173" t="s">
        <v>111</v>
      </c>
      <c r="O112" s="173"/>
      <c r="P112" s="173" t="s">
        <v>116</v>
      </c>
      <c r="Q112" s="173"/>
      <c r="S112" s="193"/>
      <c r="T112" s="193"/>
      <c r="AD112" s="164"/>
      <c r="AF112" s="166"/>
      <c r="AG112" s="166"/>
      <c r="AH112" s="166"/>
    </row>
    <row r="113" spans="1:34">
      <c r="A113" s="199" t="s">
        <v>2347</v>
      </c>
      <c r="B113" s="196" t="s">
        <v>2348</v>
      </c>
      <c r="C113" s="634"/>
      <c r="D113" s="634"/>
      <c r="E113" s="634"/>
      <c r="F113" s="634"/>
      <c r="G113" s="634"/>
      <c r="H113" s="634"/>
      <c r="I113" s="634"/>
      <c r="J113" s="634"/>
      <c r="K113" s="472"/>
      <c r="M113" s="173" t="s">
        <v>91</v>
      </c>
      <c r="N113" s="173" t="s">
        <v>2349</v>
      </c>
      <c r="O113" s="173"/>
      <c r="P113" s="173"/>
      <c r="Q113" s="173"/>
      <c r="S113" s="193"/>
      <c r="T113" s="193"/>
      <c r="AD113" s="164"/>
      <c r="AF113" s="166"/>
      <c r="AG113" s="166"/>
      <c r="AH113" s="166"/>
    </row>
    <row r="114" spans="1:34" ht="86.4">
      <c r="C114" s="481" t="s">
        <v>1262</v>
      </c>
      <c r="D114" s="481" t="s">
        <v>1257</v>
      </c>
      <c r="E114" s="481" t="s">
        <v>1258</v>
      </c>
      <c r="F114" s="481" t="s">
        <v>1259</v>
      </c>
      <c r="G114" s="481" t="s">
        <v>1263</v>
      </c>
      <c r="H114" s="481" t="s">
        <v>1260</v>
      </c>
      <c r="I114" s="481" t="s">
        <v>1264</v>
      </c>
      <c r="J114" s="481" t="s">
        <v>1261</v>
      </c>
      <c r="K114" s="467" t="s">
        <v>2350</v>
      </c>
      <c r="T114" s="193"/>
      <c r="AD114" s="164"/>
      <c r="AF114" s="166"/>
      <c r="AG114" s="166"/>
      <c r="AH114" s="166"/>
    </row>
    <row r="115" spans="1:34">
      <c r="C115" s="467" t="s">
        <v>115</v>
      </c>
      <c r="D115" s="467" t="s">
        <v>115</v>
      </c>
      <c r="E115" s="467" t="s">
        <v>115</v>
      </c>
      <c r="F115" s="467" t="s">
        <v>115</v>
      </c>
      <c r="G115" s="467" t="s">
        <v>115</v>
      </c>
      <c r="H115" s="467" t="s">
        <v>115</v>
      </c>
      <c r="I115" s="467" t="s">
        <v>103</v>
      </c>
      <c r="J115" s="467" t="s">
        <v>103</v>
      </c>
      <c r="K115" s="467"/>
      <c r="T115" s="193"/>
      <c r="AB115" s="164"/>
      <c r="AC115" s="164"/>
      <c r="AD115" s="164"/>
    </row>
    <row r="116" spans="1:34">
      <c r="B116" s="477"/>
      <c r="T116" s="193"/>
      <c r="AB116" s="164"/>
      <c r="AC116" s="164"/>
      <c r="AD116" s="164"/>
    </row>
    <row r="117" spans="1:34">
      <c r="B117" s="477"/>
      <c r="U117" s="193"/>
      <c r="AB117" s="164"/>
      <c r="AC117" s="164"/>
      <c r="AD117" s="467"/>
    </row>
    <row r="118" spans="1:34">
      <c r="T118" s="193"/>
      <c r="U118" s="193"/>
      <c r="AB118" s="164"/>
      <c r="AC118" s="164"/>
      <c r="AD118" s="467"/>
    </row>
    <row r="119" spans="1:34">
      <c r="S119" s="467"/>
      <c r="T119" s="193"/>
      <c r="U119" s="193"/>
      <c r="AB119" s="164"/>
      <c r="AC119" s="164"/>
      <c r="AD119" s="164"/>
    </row>
    <row r="120" spans="1:34">
      <c r="S120" s="467"/>
      <c r="T120" s="193"/>
      <c r="U120" s="193"/>
      <c r="AB120" s="164"/>
      <c r="AC120" s="164"/>
      <c r="AD120" s="164"/>
    </row>
    <row r="121" spans="1:34">
      <c r="AA121" s="467"/>
      <c r="AB121" s="193"/>
      <c r="AD121" s="164"/>
    </row>
    <row r="122" spans="1:34">
      <c r="AB122" s="193"/>
      <c r="AD122" s="164"/>
    </row>
    <row r="123" spans="1:34">
      <c r="W123" s="467"/>
      <c r="AB123" s="193"/>
      <c r="AD123" s="164"/>
    </row>
    <row r="124" spans="1:34">
      <c r="W124" s="467"/>
      <c r="AB124" s="193"/>
      <c r="AD124" s="164"/>
    </row>
    <row r="125" spans="1:34">
      <c r="W125" s="467"/>
      <c r="AB125" s="193"/>
      <c r="AD125" s="164"/>
    </row>
    <row r="126" spans="1:34">
      <c r="AA126" s="467"/>
      <c r="AB126" s="193"/>
      <c r="AD126" s="164"/>
    </row>
    <row r="127" spans="1:34">
      <c r="AB127" s="193"/>
      <c r="AD127" s="164"/>
    </row>
    <row r="128" spans="1:34">
      <c r="AB128" s="193"/>
      <c r="AD128" s="164"/>
    </row>
    <row r="129" spans="28:30">
      <c r="AB129" s="193"/>
      <c r="AD129" s="164"/>
    </row>
    <row r="130" spans="28:30">
      <c r="AB130" s="164"/>
    </row>
    <row r="131" spans="28:30">
      <c r="AB131" s="164"/>
    </row>
    <row r="132" spans="28:30">
      <c r="AB132" s="164"/>
    </row>
    <row r="133" spans="28:30">
      <c r="AB133" s="164"/>
    </row>
    <row r="134" spans="28:30">
      <c r="AB134" s="164"/>
    </row>
    <row r="135" spans="28:30">
      <c r="AB135" s="164"/>
    </row>
    <row r="136" spans="28:30">
      <c r="AB136" s="164"/>
    </row>
    <row r="137" spans="28:30">
      <c r="AB137" s="164"/>
    </row>
  </sheetData>
  <mergeCells count="6">
    <mergeCell ref="C11:N11"/>
    <mergeCell ref="O11:R11"/>
    <mergeCell ref="S11:S12"/>
    <mergeCell ref="C75:H75"/>
    <mergeCell ref="I75:J75"/>
    <mergeCell ref="K75:K76"/>
  </mergeCells>
  <pageMargins left="0.7" right="0.7" top="0.75" bottom="0.75" header="0.3" footer="0.3"/>
  <pageSetup paperSize="9" scale="4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5">
    <tabColor rgb="FFFFC000"/>
  </sheetPr>
  <dimension ref="A1:AP72"/>
  <sheetViews>
    <sheetView showGridLines="0" topLeftCell="L1" zoomScale="80" zoomScaleNormal="80" workbookViewId="0"/>
  </sheetViews>
  <sheetFormatPr defaultColWidth="11.44140625" defaultRowHeight="14.4"/>
  <cols>
    <col min="1" max="1" width="47.44140625" style="164" customWidth="1"/>
    <col min="2" max="2" width="6.44140625" style="164" bestFit="1" customWidth="1"/>
    <col min="3" max="19" width="27.44140625" style="164" customWidth="1"/>
    <col min="20" max="20" width="39.6640625" style="164" bestFit="1" customWidth="1"/>
    <col min="21" max="21" width="28.33203125" style="164" bestFit="1" customWidth="1"/>
    <col min="22" max="22" width="16.44140625" style="164" bestFit="1" customWidth="1"/>
    <col min="23" max="23" width="20.44140625" style="164" bestFit="1" customWidth="1"/>
    <col min="24" max="24" width="96" style="164" bestFit="1" customWidth="1"/>
    <col min="25" max="25" width="37.5546875" style="164" bestFit="1" customWidth="1"/>
    <col min="26" max="26" width="13.44140625" style="164" bestFit="1" customWidth="1"/>
    <col min="27" max="27" width="10.44140625" style="164" customWidth="1"/>
    <col min="28" max="28" width="15.6640625" style="164" customWidth="1"/>
    <col min="29" max="29" width="17.33203125" style="164" customWidth="1"/>
    <col min="30" max="16384" width="11.44140625" style="164"/>
  </cols>
  <sheetData>
    <row r="1" spans="1:39">
      <c r="A1" s="1" t="s">
        <v>2351</v>
      </c>
      <c r="B1" s="213"/>
    </row>
    <row r="2" spans="1:39">
      <c r="A2" s="165" t="s">
        <v>1487</v>
      </c>
    </row>
    <row r="3" spans="1:39">
      <c r="A3" s="165"/>
    </row>
    <row r="4" spans="1:39">
      <c r="A4" s="1" t="s">
        <v>2352</v>
      </c>
    </row>
    <row r="5" spans="1:39">
      <c r="A5" s="224" t="s">
        <v>109</v>
      </c>
    </row>
    <row r="6" spans="1:39">
      <c r="A6" s="224" t="s">
        <v>1179</v>
      </c>
    </row>
    <row r="7" spans="1:39">
      <c r="A7" s="224" t="s">
        <v>130</v>
      </c>
    </row>
    <row r="9" spans="1:39">
      <c r="A9" s="165" t="s">
        <v>2280</v>
      </c>
    </row>
    <row r="10" spans="1:39">
      <c r="A10" s="194"/>
    </row>
    <row r="11" spans="1:39">
      <c r="C11" s="2033" t="s">
        <v>2281</v>
      </c>
      <c r="D11" s="2034"/>
      <c r="E11" s="2034"/>
      <c r="F11" s="2034"/>
      <c r="G11" s="2034"/>
      <c r="H11" s="2034"/>
      <c r="I11" s="2034"/>
      <c r="J11" s="2034"/>
      <c r="K11" s="2034"/>
      <c r="L11" s="2034"/>
      <c r="M11" s="2034"/>
      <c r="N11" s="2035"/>
      <c r="O11" s="2033" t="s">
        <v>2282</v>
      </c>
      <c r="P11" s="2034"/>
      <c r="Q11" s="2034"/>
      <c r="R11" s="2035"/>
      <c r="S11" s="2031" t="s">
        <v>129</v>
      </c>
      <c r="T11" s="468"/>
    </row>
    <row r="12" spans="1:39" ht="28.8">
      <c r="C12" s="196" t="s">
        <v>1267</v>
      </c>
      <c r="D12" s="196" t="s">
        <v>2283</v>
      </c>
      <c r="E12" s="196" t="s">
        <v>1269</v>
      </c>
      <c r="F12" s="196" t="s">
        <v>1270</v>
      </c>
      <c r="G12" s="196" t="s">
        <v>1271</v>
      </c>
      <c r="H12" s="196" t="s">
        <v>1272</v>
      </c>
      <c r="I12" s="196" t="s">
        <v>1273</v>
      </c>
      <c r="J12" s="196" t="s">
        <v>1274</v>
      </c>
      <c r="K12" s="196" t="s">
        <v>1275</v>
      </c>
      <c r="L12" s="196" t="s">
        <v>1276</v>
      </c>
      <c r="M12" s="196" t="s">
        <v>1277</v>
      </c>
      <c r="N12" s="196" t="s">
        <v>1278</v>
      </c>
      <c r="O12" s="196" t="s">
        <v>2284</v>
      </c>
      <c r="P12" s="196" t="s">
        <v>2285</v>
      </c>
      <c r="Q12" s="196" t="s">
        <v>2286</v>
      </c>
      <c r="R12" s="196" t="s">
        <v>138</v>
      </c>
      <c r="S12" s="2032"/>
      <c r="T12" s="468"/>
    </row>
    <row r="13" spans="1:39">
      <c r="C13" s="196" t="s">
        <v>13</v>
      </c>
      <c r="D13" s="196" t="s">
        <v>89</v>
      </c>
      <c r="E13" s="196" t="s">
        <v>107</v>
      </c>
      <c r="F13" s="196" t="s">
        <v>88</v>
      </c>
      <c r="G13" s="196" t="s">
        <v>87</v>
      </c>
      <c r="H13" s="196" t="s">
        <v>86</v>
      </c>
      <c r="I13" s="196" t="s">
        <v>85</v>
      </c>
      <c r="J13" s="196" t="s">
        <v>84</v>
      </c>
      <c r="K13" s="196" t="s">
        <v>83</v>
      </c>
      <c r="L13" s="196" t="s">
        <v>82</v>
      </c>
      <c r="M13" s="196" t="s">
        <v>81</v>
      </c>
      <c r="N13" s="196" t="s">
        <v>80</v>
      </c>
      <c r="O13" s="196" t="s">
        <v>137</v>
      </c>
      <c r="P13" s="196" t="s">
        <v>136</v>
      </c>
      <c r="Q13" s="196" t="s">
        <v>135</v>
      </c>
      <c r="R13" s="196" t="s">
        <v>134</v>
      </c>
      <c r="S13" s="469" t="s">
        <v>133</v>
      </c>
    </row>
    <row r="14" spans="1:39">
      <c r="A14" s="199" t="s">
        <v>1187</v>
      </c>
      <c r="B14" s="196"/>
      <c r="C14" s="470"/>
      <c r="D14" s="470"/>
      <c r="E14" s="470"/>
      <c r="F14" s="470"/>
      <c r="G14" s="470"/>
      <c r="H14" s="470"/>
      <c r="I14" s="470"/>
      <c r="J14" s="470"/>
      <c r="K14" s="470"/>
      <c r="L14" s="470"/>
      <c r="M14" s="470"/>
      <c r="N14" s="470"/>
      <c r="O14" s="470"/>
      <c r="P14" s="470"/>
      <c r="Q14" s="470"/>
      <c r="R14" s="470"/>
      <c r="S14" s="470"/>
    </row>
    <row r="15" spans="1:39">
      <c r="A15" s="203" t="s">
        <v>2287</v>
      </c>
      <c r="B15" s="196" t="s">
        <v>9</v>
      </c>
      <c r="C15" s="472"/>
      <c r="D15" s="472"/>
      <c r="E15" s="472"/>
      <c r="F15" s="472"/>
      <c r="G15" s="472"/>
      <c r="H15" s="472"/>
      <c r="I15" s="472"/>
      <c r="J15" s="472"/>
      <c r="K15" s="472"/>
      <c r="L15" s="472"/>
      <c r="M15" s="472"/>
      <c r="N15" s="472"/>
      <c r="O15" s="470"/>
      <c r="P15" s="470"/>
      <c r="Q15" s="470"/>
      <c r="R15" s="470"/>
      <c r="S15" s="472"/>
      <c r="T15" s="164" t="s">
        <v>115</v>
      </c>
      <c r="U15" s="164" t="s">
        <v>113</v>
      </c>
      <c r="V15" s="173" t="s">
        <v>91</v>
      </c>
      <c r="W15" s="173" t="s">
        <v>112</v>
      </c>
      <c r="X15" s="173"/>
      <c r="Y15" s="173"/>
      <c r="Z15" s="173"/>
      <c r="AA15" s="173"/>
      <c r="AB15" s="173"/>
      <c r="AC15" s="173"/>
      <c r="AL15" s="173"/>
      <c r="AM15" s="173"/>
    </row>
    <row r="16" spans="1:39">
      <c r="A16" s="203" t="s">
        <v>2288</v>
      </c>
      <c r="B16" s="196" t="s">
        <v>65</v>
      </c>
      <c r="C16" s="472"/>
      <c r="D16" s="472"/>
      <c r="E16" s="472"/>
      <c r="F16" s="472"/>
      <c r="G16" s="472"/>
      <c r="H16" s="472"/>
      <c r="I16" s="472"/>
      <c r="J16" s="472"/>
      <c r="K16" s="472"/>
      <c r="L16" s="472"/>
      <c r="M16" s="472"/>
      <c r="N16" s="472"/>
      <c r="O16" s="470"/>
      <c r="P16" s="470"/>
      <c r="Q16" s="470"/>
      <c r="R16" s="470"/>
      <c r="S16" s="472"/>
      <c r="T16" s="164" t="s">
        <v>2289</v>
      </c>
      <c r="U16" s="164" t="s">
        <v>113</v>
      </c>
      <c r="V16" s="173" t="s">
        <v>91</v>
      </c>
      <c r="W16" s="173" t="s">
        <v>112</v>
      </c>
      <c r="X16" s="173"/>
      <c r="Y16" s="173"/>
      <c r="Z16" s="173"/>
      <c r="AA16" s="173"/>
      <c r="AB16" s="173"/>
      <c r="AC16" s="173"/>
      <c r="AL16" s="173"/>
      <c r="AM16" s="173"/>
    </row>
    <row r="17" spans="1:39">
      <c r="A17" s="203" t="s">
        <v>2290</v>
      </c>
      <c r="B17" s="196" t="s">
        <v>8</v>
      </c>
      <c r="C17" s="470"/>
      <c r="D17" s="470"/>
      <c r="E17" s="470"/>
      <c r="F17" s="470"/>
      <c r="G17" s="470"/>
      <c r="H17" s="470"/>
      <c r="I17" s="470"/>
      <c r="J17" s="470"/>
      <c r="K17" s="470"/>
      <c r="L17" s="470"/>
      <c r="M17" s="470"/>
      <c r="N17" s="470"/>
      <c r="O17" s="472"/>
      <c r="P17" s="472"/>
      <c r="Q17" s="472"/>
      <c r="R17" s="472"/>
      <c r="S17" s="472"/>
      <c r="T17" s="164" t="s">
        <v>2291</v>
      </c>
      <c r="U17" s="164" t="s">
        <v>113</v>
      </c>
      <c r="V17" s="173" t="s">
        <v>91</v>
      </c>
      <c r="W17" s="173" t="s">
        <v>112</v>
      </c>
      <c r="X17" s="173"/>
      <c r="Y17" s="173"/>
      <c r="Z17" s="173"/>
      <c r="AA17" s="173"/>
      <c r="AB17" s="173"/>
      <c r="AC17" s="173"/>
      <c r="AL17" s="173"/>
      <c r="AM17" s="173"/>
    </row>
    <row r="18" spans="1:39">
      <c r="A18" s="203" t="s">
        <v>2292</v>
      </c>
      <c r="B18" s="196" t="s">
        <v>7</v>
      </c>
      <c r="C18" s="472"/>
      <c r="D18" s="472"/>
      <c r="E18" s="472"/>
      <c r="F18" s="472"/>
      <c r="G18" s="472"/>
      <c r="H18" s="472"/>
      <c r="I18" s="472"/>
      <c r="J18" s="472"/>
      <c r="K18" s="472"/>
      <c r="L18" s="472"/>
      <c r="M18" s="472"/>
      <c r="N18" s="472"/>
      <c r="O18" s="472"/>
      <c r="P18" s="472"/>
      <c r="Q18" s="472"/>
      <c r="R18" s="472"/>
      <c r="S18" s="472"/>
      <c r="U18" s="164" t="s">
        <v>113</v>
      </c>
      <c r="V18" s="173" t="s">
        <v>91</v>
      </c>
      <c r="W18" s="173" t="s">
        <v>112</v>
      </c>
      <c r="X18" s="173"/>
      <c r="Y18" s="173"/>
      <c r="Z18" s="173" t="s">
        <v>93</v>
      </c>
      <c r="AA18" s="173"/>
      <c r="AB18" s="173"/>
      <c r="AC18" s="173"/>
      <c r="AL18" s="173"/>
      <c r="AM18" s="173"/>
    </row>
    <row r="19" spans="1:39">
      <c r="A19" s="203" t="s">
        <v>117</v>
      </c>
      <c r="B19" s="196" t="s">
        <v>61</v>
      </c>
      <c r="C19" s="472"/>
      <c r="D19" s="472"/>
      <c r="E19" s="472"/>
      <c r="F19" s="472"/>
      <c r="G19" s="472"/>
      <c r="H19" s="472"/>
      <c r="I19" s="472"/>
      <c r="J19" s="472"/>
      <c r="K19" s="472"/>
      <c r="L19" s="472"/>
      <c r="M19" s="472"/>
      <c r="N19" s="472"/>
      <c r="O19" s="472"/>
      <c r="P19" s="472"/>
      <c r="Q19" s="472"/>
      <c r="R19" s="472"/>
      <c r="S19" s="472"/>
      <c r="U19" s="164" t="s">
        <v>113</v>
      </c>
      <c r="V19" s="173" t="s">
        <v>91</v>
      </c>
      <c r="W19" s="173" t="s">
        <v>112</v>
      </c>
      <c r="X19" s="173"/>
      <c r="Y19" s="173"/>
      <c r="Z19" s="173" t="s">
        <v>116</v>
      </c>
      <c r="AA19" s="173"/>
      <c r="AB19" s="173"/>
      <c r="AC19" s="173"/>
      <c r="AL19" s="173"/>
      <c r="AM19" s="173"/>
    </row>
    <row r="20" spans="1:39">
      <c r="A20" s="199" t="s">
        <v>2293</v>
      </c>
      <c r="B20" s="196"/>
      <c r="C20" s="470"/>
      <c r="D20" s="470"/>
      <c r="E20" s="470"/>
      <c r="F20" s="470"/>
      <c r="G20" s="470"/>
      <c r="H20" s="470"/>
      <c r="I20" s="470"/>
      <c r="J20" s="470"/>
      <c r="K20" s="470"/>
      <c r="L20" s="470"/>
      <c r="M20" s="470"/>
      <c r="N20" s="470"/>
      <c r="O20" s="470"/>
      <c r="P20" s="470"/>
      <c r="Q20" s="470"/>
      <c r="R20" s="470"/>
      <c r="S20" s="470"/>
      <c r="V20" s="173"/>
      <c r="W20" s="173"/>
      <c r="X20" s="173"/>
      <c r="Y20" s="173"/>
      <c r="Z20" s="173"/>
      <c r="AA20" s="173"/>
      <c r="AB20" s="173"/>
      <c r="AC20" s="173"/>
      <c r="AL20" s="173"/>
      <c r="AM20" s="173"/>
    </row>
    <row r="21" spans="1:39">
      <c r="A21" s="203" t="s">
        <v>2287</v>
      </c>
      <c r="B21" s="196" t="s">
        <v>4</v>
      </c>
      <c r="C21" s="472"/>
      <c r="D21" s="472"/>
      <c r="E21" s="472"/>
      <c r="F21" s="472"/>
      <c r="G21" s="472"/>
      <c r="H21" s="472"/>
      <c r="I21" s="472"/>
      <c r="J21" s="472"/>
      <c r="K21" s="472"/>
      <c r="L21" s="472"/>
      <c r="M21" s="472"/>
      <c r="N21" s="472"/>
      <c r="O21" s="470"/>
      <c r="P21" s="470"/>
      <c r="Q21" s="470"/>
      <c r="R21" s="470"/>
      <c r="S21" s="472"/>
      <c r="T21" s="164" t="s">
        <v>115</v>
      </c>
      <c r="U21" s="164" t="s">
        <v>119</v>
      </c>
      <c r="V21" s="173" t="s">
        <v>91</v>
      </c>
      <c r="W21" s="173" t="s">
        <v>112</v>
      </c>
      <c r="X21" s="173"/>
      <c r="Y21" s="173"/>
      <c r="Z21" s="173"/>
      <c r="AA21" s="173"/>
      <c r="AB21" s="173"/>
      <c r="AC21" s="173"/>
      <c r="AL21" s="173"/>
      <c r="AM21" s="173"/>
    </row>
    <row r="22" spans="1:39">
      <c r="A22" s="203" t="s">
        <v>2288</v>
      </c>
      <c r="B22" s="196" t="s">
        <v>60</v>
      </c>
      <c r="C22" s="472"/>
      <c r="D22" s="472"/>
      <c r="E22" s="472"/>
      <c r="F22" s="472"/>
      <c r="G22" s="472"/>
      <c r="H22" s="472"/>
      <c r="I22" s="472"/>
      <c r="J22" s="472"/>
      <c r="K22" s="472"/>
      <c r="L22" s="472"/>
      <c r="M22" s="472"/>
      <c r="N22" s="472"/>
      <c r="O22" s="470"/>
      <c r="P22" s="470"/>
      <c r="Q22" s="470"/>
      <c r="R22" s="470"/>
      <c r="S22" s="472"/>
      <c r="T22" s="164" t="s">
        <v>2289</v>
      </c>
      <c r="U22" s="164" t="s">
        <v>119</v>
      </c>
      <c r="V22" s="173" t="s">
        <v>91</v>
      </c>
      <c r="W22" s="173" t="s">
        <v>112</v>
      </c>
      <c r="X22" s="173"/>
      <c r="Y22" s="173"/>
      <c r="Z22" s="173"/>
      <c r="AA22" s="173"/>
      <c r="AB22" s="173"/>
      <c r="AC22" s="173"/>
      <c r="AL22" s="173"/>
      <c r="AM22" s="173"/>
    </row>
    <row r="23" spans="1:39">
      <c r="A23" s="203" t="s">
        <v>2290</v>
      </c>
      <c r="B23" s="196" t="s">
        <v>59</v>
      </c>
      <c r="C23" s="470"/>
      <c r="D23" s="470"/>
      <c r="E23" s="470"/>
      <c r="F23" s="470"/>
      <c r="G23" s="470"/>
      <c r="H23" s="470"/>
      <c r="I23" s="470"/>
      <c r="J23" s="470"/>
      <c r="K23" s="470"/>
      <c r="L23" s="470"/>
      <c r="M23" s="470"/>
      <c r="N23" s="470"/>
      <c r="O23" s="472"/>
      <c r="P23" s="472"/>
      <c r="Q23" s="472"/>
      <c r="R23" s="472"/>
      <c r="S23" s="472"/>
      <c r="T23" s="164" t="s">
        <v>2291</v>
      </c>
      <c r="U23" s="164" t="s">
        <v>119</v>
      </c>
      <c r="V23" s="173" t="s">
        <v>91</v>
      </c>
      <c r="W23" s="173" t="s">
        <v>112</v>
      </c>
      <c r="X23" s="173"/>
      <c r="Y23" s="173"/>
      <c r="Z23" s="173"/>
      <c r="AA23" s="173"/>
      <c r="AB23" s="173"/>
      <c r="AC23" s="173"/>
      <c r="AL23" s="173"/>
      <c r="AM23" s="173"/>
    </row>
    <row r="24" spans="1:39">
      <c r="A24" s="203" t="s">
        <v>2292</v>
      </c>
      <c r="B24" s="196" t="s">
        <v>58</v>
      </c>
      <c r="C24" s="472"/>
      <c r="D24" s="472"/>
      <c r="E24" s="472"/>
      <c r="F24" s="472"/>
      <c r="G24" s="472"/>
      <c r="H24" s="472"/>
      <c r="I24" s="472"/>
      <c r="J24" s="472"/>
      <c r="K24" s="472"/>
      <c r="L24" s="472"/>
      <c r="M24" s="472"/>
      <c r="N24" s="472"/>
      <c r="O24" s="472"/>
      <c r="P24" s="472"/>
      <c r="Q24" s="472"/>
      <c r="R24" s="472"/>
      <c r="S24" s="472"/>
      <c r="U24" s="164" t="s">
        <v>119</v>
      </c>
      <c r="V24" s="173" t="s">
        <v>91</v>
      </c>
      <c r="W24" s="173" t="s">
        <v>112</v>
      </c>
      <c r="X24" s="173"/>
      <c r="Y24" s="173"/>
      <c r="Z24" s="173" t="s">
        <v>93</v>
      </c>
      <c r="AA24" s="173"/>
      <c r="AB24" s="173"/>
      <c r="AC24" s="173"/>
      <c r="AL24" s="173"/>
      <c r="AM24" s="173"/>
    </row>
    <row r="25" spans="1:39">
      <c r="A25" s="203" t="s">
        <v>117</v>
      </c>
      <c r="B25" s="196" t="s">
        <v>53</v>
      </c>
      <c r="C25" s="472"/>
      <c r="D25" s="472"/>
      <c r="E25" s="472"/>
      <c r="F25" s="472"/>
      <c r="G25" s="472"/>
      <c r="H25" s="472"/>
      <c r="I25" s="472"/>
      <c r="J25" s="472"/>
      <c r="K25" s="472"/>
      <c r="L25" s="472"/>
      <c r="M25" s="472"/>
      <c r="N25" s="472"/>
      <c r="O25" s="472"/>
      <c r="P25" s="472"/>
      <c r="Q25" s="472"/>
      <c r="R25" s="472"/>
      <c r="S25" s="472"/>
      <c r="U25" s="164" t="s">
        <v>119</v>
      </c>
      <c r="V25" s="173" t="s">
        <v>91</v>
      </c>
      <c r="W25" s="173" t="s">
        <v>112</v>
      </c>
      <c r="X25" s="173"/>
      <c r="Y25" s="173"/>
      <c r="Z25" s="173" t="s">
        <v>116</v>
      </c>
      <c r="AA25" s="173"/>
      <c r="AB25" s="173"/>
      <c r="AC25" s="173"/>
      <c r="AL25" s="173"/>
      <c r="AM25" s="173"/>
    </row>
    <row r="26" spans="1:39">
      <c r="A26" s="199" t="s">
        <v>1188</v>
      </c>
      <c r="B26" s="196"/>
      <c r="C26" s="470"/>
      <c r="D26" s="470"/>
      <c r="E26" s="470"/>
      <c r="F26" s="470"/>
      <c r="G26" s="470"/>
      <c r="H26" s="470"/>
      <c r="I26" s="470"/>
      <c r="J26" s="470"/>
      <c r="K26" s="470"/>
      <c r="L26" s="470"/>
      <c r="M26" s="470"/>
      <c r="N26" s="470"/>
      <c r="O26" s="470"/>
      <c r="P26" s="470"/>
      <c r="Q26" s="470"/>
      <c r="R26" s="470"/>
      <c r="S26" s="470"/>
      <c r="V26" s="173"/>
      <c r="W26" s="173"/>
      <c r="X26" s="173"/>
      <c r="Y26" s="173"/>
      <c r="Z26" s="173"/>
      <c r="AA26" s="173"/>
      <c r="AB26" s="173"/>
      <c r="AC26" s="173"/>
      <c r="AL26" s="173"/>
      <c r="AM26" s="173"/>
    </row>
    <row r="27" spans="1:39">
      <c r="A27" s="203" t="s">
        <v>2287</v>
      </c>
      <c r="B27" s="196" t="s">
        <v>52</v>
      </c>
      <c r="C27" s="472"/>
      <c r="D27" s="472"/>
      <c r="E27" s="472"/>
      <c r="F27" s="472"/>
      <c r="G27" s="472"/>
      <c r="H27" s="472"/>
      <c r="I27" s="472"/>
      <c r="J27" s="472"/>
      <c r="K27" s="472"/>
      <c r="L27" s="472"/>
      <c r="M27" s="472"/>
      <c r="N27" s="472"/>
      <c r="O27" s="470"/>
      <c r="P27" s="470"/>
      <c r="Q27" s="470"/>
      <c r="R27" s="470"/>
      <c r="S27" s="472"/>
      <c r="T27" s="164" t="s">
        <v>115</v>
      </c>
      <c r="V27" s="173" t="s">
        <v>91</v>
      </c>
      <c r="W27" s="173" t="s">
        <v>1189</v>
      </c>
      <c r="X27" s="173"/>
      <c r="Y27" s="173" t="s">
        <v>2294</v>
      </c>
      <c r="Z27" s="173"/>
      <c r="AA27" s="173"/>
      <c r="AB27" s="173"/>
      <c r="AC27" s="173"/>
      <c r="AL27" s="173"/>
      <c r="AM27" s="173"/>
    </row>
    <row r="28" spans="1:39">
      <c r="A28" s="203" t="s">
        <v>2288</v>
      </c>
      <c r="B28" s="196" t="s">
        <v>51</v>
      </c>
      <c r="C28" s="472"/>
      <c r="D28" s="472"/>
      <c r="E28" s="472"/>
      <c r="F28" s="472"/>
      <c r="G28" s="472"/>
      <c r="H28" s="472"/>
      <c r="I28" s="472"/>
      <c r="J28" s="472"/>
      <c r="K28" s="472"/>
      <c r="L28" s="472"/>
      <c r="M28" s="472"/>
      <c r="N28" s="472"/>
      <c r="O28" s="470"/>
      <c r="P28" s="470"/>
      <c r="Q28" s="470"/>
      <c r="R28" s="470"/>
      <c r="S28" s="472"/>
      <c r="T28" s="164" t="s">
        <v>2289</v>
      </c>
      <c r="V28" s="173" t="s">
        <v>91</v>
      </c>
      <c r="W28" s="173" t="s">
        <v>1189</v>
      </c>
      <c r="X28" s="173"/>
      <c r="Y28" s="173" t="s">
        <v>2294</v>
      </c>
      <c r="Z28" s="173"/>
      <c r="AA28" s="173"/>
      <c r="AB28" s="173"/>
      <c r="AC28" s="173"/>
      <c r="AL28" s="173"/>
      <c r="AM28" s="173"/>
    </row>
    <row r="29" spans="1:39">
      <c r="A29" s="203" t="s">
        <v>2290</v>
      </c>
      <c r="B29" s="196" t="s">
        <v>50</v>
      </c>
      <c r="C29" s="470"/>
      <c r="D29" s="470"/>
      <c r="E29" s="470"/>
      <c r="F29" s="470"/>
      <c r="G29" s="470"/>
      <c r="H29" s="470"/>
      <c r="I29" s="470"/>
      <c r="J29" s="470"/>
      <c r="K29" s="470"/>
      <c r="L29" s="470"/>
      <c r="M29" s="470"/>
      <c r="N29" s="470"/>
      <c r="O29" s="472"/>
      <c r="P29" s="472"/>
      <c r="Q29" s="472"/>
      <c r="R29" s="472"/>
      <c r="S29" s="472"/>
      <c r="T29" s="164" t="s">
        <v>2291</v>
      </c>
      <c r="V29" s="173" t="s">
        <v>91</v>
      </c>
      <c r="W29" s="173" t="s">
        <v>1189</v>
      </c>
      <c r="X29" s="173"/>
      <c r="Y29" s="173" t="s">
        <v>2294</v>
      </c>
      <c r="Z29" s="173"/>
      <c r="AA29" s="173"/>
      <c r="AB29" s="173"/>
      <c r="AC29" s="173"/>
      <c r="AL29" s="173"/>
      <c r="AM29" s="173"/>
    </row>
    <row r="30" spans="1:39">
      <c r="A30" s="203" t="s">
        <v>2292</v>
      </c>
      <c r="B30" s="196" t="s">
        <v>49</v>
      </c>
      <c r="C30" s="472"/>
      <c r="D30" s="472"/>
      <c r="E30" s="472"/>
      <c r="F30" s="472"/>
      <c r="G30" s="472"/>
      <c r="H30" s="472"/>
      <c r="I30" s="472"/>
      <c r="J30" s="472"/>
      <c r="K30" s="472"/>
      <c r="L30" s="472"/>
      <c r="M30" s="472"/>
      <c r="N30" s="472"/>
      <c r="O30" s="472"/>
      <c r="P30" s="472"/>
      <c r="Q30" s="472"/>
      <c r="R30" s="472"/>
      <c r="S30" s="472"/>
      <c r="V30" s="173" t="s">
        <v>91</v>
      </c>
      <c r="W30" s="173" t="s">
        <v>1189</v>
      </c>
      <c r="X30" s="173"/>
      <c r="Y30" s="173" t="s">
        <v>2294</v>
      </c>
      <c r="Z30" s="173" t="s">
        <v>93</v>
      </c>
      <c r="AA30" s="173"/>
      <c r="AB30" s="173"/>
      <c r="AC30" s="173"/>
      <c r="AL30" s="173"/>
      <c r="AM30" s="173"/>
    </row>
    <row r="31" spans="1:39">
      <c r="A31" s="203" t="s">
        <v>117</v>
      </c>
      <c r="B31" s="196" t="s">
        <v>101</v>
      </c>
      <c r="C31" s="472"/>
      <c r="D31" s="472"/>
      <c r="E31" s="472"/>
      <c r="F31" s="472"/>
      <c r="G31" s="472"/>
      <c r="H31" s="472"/>
      <c r="I31" s="472"/>
      <c r="J31" s="472"/>
      <c r="K31" s="472"/>
      <c r="L31" s="472"/>
      <c r="M31" s="472"/>
      <c r="N31" s="472"/>
      <c r="O31" s="472"/>
      <c r="P31" s="472"/>
      <c r="Q31" s="472"/>
      <c r="R31" s="472"/>
      <c r="S31" s="472"/>
      <c r="V31" s="173" t="s">
        <v>91</v>
      </c>
      <c r="W31" s="173" t="s">
        <v>1189</v>
      </c>
      <c r="X31" s="173"/>
      <c r="Y31" s="173" t="s">
        <v>2294</v>
      </c>
      <c r="Z31" s="173" t="s">
        <v>116</v>
      </c>
      <c r="AA31" s="173"/>
      <c r="AB31" s="173"/>
      <c r="AC31" s="173"/>
      <c r="AL31" s="173"/>
      <c r="AM31" s="173"/>
    </row>
    <row r="32" spans="1:39">
      <c r="A32" s="199" t="s">
        <v>2295</v>
      </c>
      <c r="B32" s="196" t="s">
        <v>31</v>
      </c>
      <c r="C32" s="472"/>
      <c r="D32" s="472"/>
      <c r="E32" s="472"/>
      <c r="F32" s="472"/>
      <c r="G32" s="472"/>
      <c r="H32" s="472"/>
      <c r="I32" s="472"/>
      <c r="J32" s="472"/>
      <c r="K32" s="472"/>
      <c r="L32" s="472"/>
      <c r="M32" s="472"/>
      <c r="N32" s="472"/>
      <c r="O32" s="472"/>
      <c r="P32" s="472"/>
      <c r="Q32" s="472"/>
      <c r="R32" s="472"/>
      <c r="S32" s="472"/>
      <c r="V32" s="173" t="s">
        <v>91</v>
      </c>
      <c r="W32" s="173" t="s">
        <v>111</v>
      </c>
      <c r="X32" s="173" t="s">
        <v>2296</v>
      </c>
      <c r="Y32" s="173"/>
      <c r="Z32" s="173" t="s">
        <v>116</v>
      </c>
      <c r="AA32" s="173"/>
      <c r="AB32" s="173"/>
      <c r="AC32" s="173"/>
      <c r="AL32" s="173"/>
      <c r="AM32" s="173"/>
    </row>
    <row r="33" spans="1:42">
      <c r="A33" s="483" t="s">
        <v>5391</v>
      </c>
      <c r="B33" s="1640" t="s">
        <v>291</v>
      </c>
      <c r="C33" s="470"/>
      <c r="D33" s="470"/>
      <c r="E33" s="470"/>
      <c r="F33" s="470"/>
      <c r="G33" s="470"/>
      <c r="H33" s="470"/>
      <c r="I33" s="470"/>
      <c r="J33" s="470"/>
      <c r="K33" s="470"/>
      <c r="L33" s="470"/>
      <c r="M33" s="470"/>
      <c r="N33" s="470"/>
      <c r="O33" s="470"/>
      <c r="P33" s="470"/>
      <c r="Q33" s="470"/>
      <c r="R33" s="470"/>
      <c r="S33" s="472"/>
      <c r="V33" s="173" t="s">
        <v>91</v>
      </c>
      <c r="W33" s="484" t="s">
        <v>5559</v>
      </c>
      <c r="X33" s="173" t="s">
        <v>2302</v>
      </c>
      <c r="Y33" s="173"/>
      <c r="Z33" s="173" t="s">
        <v>116</v>
      </c>
      <c r="AA33" s="173"/>
      <c r="AB33" s="173"/>
      <c r="AC33" s="173"/>
      <c r="AL33" s="173"/>
      <c r="AM33" s="173"/>
    </row>
    <row r="34" spans="1:42">
      <c r="A34" s="1664" t="s">
        <v>6278</v>
      </c>
      <c r="B34" s="196" t="s">
        <v>131</v>
      </c>
      <c r="C34" s="470"/>
      <c r="D34" s="470"/>
      <c r="E34" s="470"/>
      <c r="F34" s="470"/>
      <c r="G34" s="470"/>
      <c r="H34" s="470"/>
      <c r="I34" s="470"/>
      <c r="J34" s="470"/>
      <c r="K34" s="470"/>
      <c r="L34" s="470"/>
      <c r="M34" s="470"/>
      <c r="N34" s="470"/>
      <c r="O34" s="470"/>
      <c r="P34" s="470"/>
      <c r="Q34" s="470"/>
      <c r="R34" s="470"/>
      <c r="S34" s="472"/>
      <c r="V34" s="173" t="s">
        <v>91</v>
      </c>
      <c r="W34" s="173" t="s">
        <v>111</v>
      </c>
      <c r="X34" s="173"/>
      <c r="Y34" s="173"/>
      <c r="Z34" s="173" t="s">
        <v>116</v>
      </c>
      <c r="AA34" s="173"/>
      <c r="AB34" s="173"/>
      <c r="AC34" s="173"/>
      <c r="AL34" s="173"/>
      <c r="AM34" s="173"/>
    </row>
    <row r="35" spans="1:42" ht="57.6">
      <c r="C35" s="467" t="s">
        <v>2304</v>
      </c>
      <c r="D35" s="467" t="s">
        <v>2305</v>
      </c>
      <c r="E35" s="467" t="s">
        <v>2306</v>
      </c>
      <c r="F35" s="467" t="s">
        <v>2307</v>
      </c>
      <c r="G35" s="467" t="s">
        <v>2308</v>
      </c>
      <c r="H35" s="467" t="s">
        <v>2309</v>
      </c>
      <c r="I35" s="467" t="s">
        <v>2310</v>
      </c>
      <c r="J35" s="467" t="s">
        <v>2311</v>
      </c>
      <c r="K35" s="467" t="s">
        <v>2312</v>
      </c>
      <c r="L35" s="467" t="s">
        <v>2313</v>
      </c>
      <c r="M35" s="467" t="s">
        <v>2314</v>
      </c>
      <c r="N35" s="467" t="s">
        <v>2315</v>
      </c>
      <c r="O35" s="467" t="s">
        <v>2316</v>
      </c>
      <c r="P35" s="467" t="s">
        <v>2317</v>
      </c>
      <c r="Q35" s="467" t="s">
        <v>2318</v>
      </c>
      <c r="R35" s="467" t="s">
        <v>2319</v>
      </c>
      <c r="S35" s="467" t="s">
        <v>2145</v>
      </c>
    </row>
    <row r="36" spans="1:42">
      <c r="C36" s="477"/>
      <c r="D36" s="477"/>
    </row>
    <row r="37" spans="1:42">
      <c r="D37" s="477"/>
      <c r="E37" s="477"/>
    </row>
    <row r="38" spans="1:42">
      <c r="A38" s="1" t="s">
        <v>2353</v>
      </c>
      <c r="D38" s="477"/>
      <c r="E38" s="477"/>
    </row>
    <row r="39" spans="1:42">
      <c r="A39" s="224" t="s">
        <v>109</v>
      </c>
      <c r="C39" s="477"/>
      <c r="D39" s="477"/>
    </row>
    <row r="40" spans="1:42" s="193" customFormat="1">
      <c r="A40" s="224" t="s">
        <v>1179</v>
      </c>
      <c r="M40" s="164"/>
      <c r="N40" s="164"/>
      <c r="O40" s="164"/>
      <c r="P40" s="164"/>
      <c r="Q40" s="164"/>
      <c r="R40" s="164"/>
      <c r="S40" s="164"/>
    </row>
    <row r="41" spans="1:42">
      <c r="A41" s="224" t="s">
        <v>130</v>
      </c>
    </row>
    <row r="43" spans="1:42">
      <c r="A43" s="165" t="s">
        <v>2321</v>
      </c>
    </row>
    <row r="44" spans="1:42">
      <c r="D44" s="477"/>
      <c r="E44" s="477"/>
      <c r="AP44" s="467"/>
    </row>
    <row r="45" spans="1:42">
      <c r="C45" s="2028" t="s">
        <v>2322</v>
      </c>
      <c r="D45" s="2029"/>
      <c r="E45" s="2029"/>
      <c r="F45" s="2029"/>
      <c r="G45" s="2029"/>
      <c r="H45" s="2030"/>
      <c r="I45" s="2028" t="s">
        <v>2323</v>
      </c>
      <c r="J45" s="2030"/>
      <c r="K45" s="2031" t="s">
        <v>129</v>
      </c>
      <c r="L45" s="166"/>
      <c r="AC45" s="467"/>
    </row>
    <row r="46" spans="1:42" ht="72">
      <c r="C46" s="196" t="s">
        <v>2324</v>
      </c>
      <c r="D46" s="196" t="s">
        <v>1234</v>
      </c>
      <c r="E46" s="196" t="s">
        <v>1235</v>
      </c>
      <c r="F46" s="196" t="s">
        <v>1236</v>
      </c>
      <c r="G46" s="196" t="s">
        <v>1241</v>
      </c>
      <c r="H46" s="196" t="s">
        <v>2325</v>
      </c>
      <c r="I46" s="196" t="s">
        <v>2326</v>
      </c>
      <c r="J46" s="196" t="s">
        <v>2327</v>
      </c>
      <c r="K46" s="2032"/>
      <c r="L46" s="166"/>
      <c r="AA46" s="467"/>
    </row>
    <row r="47" spans="1:42">
      <c r="C47" s="97" t="s">
        <v>128</v>
      </c>
      <c r="D47" s="97" t="s">
        <v>127</v>
      </c>
      <c r="E47" s="97" t="s">
        <v>126</v>
      </c>
      <c r="F47" s="97" t="s">
        <v>125</v>
      </c>
      <c r="G47" s="97" t="s">
        <v>124</v>
      </c>
      <c r="H47" s="97" t="s">
        <v>123</v>
      </c>
      <c r="I47" s="97" t="s">
        <v>122</v>
      </c>
      <c r="J47" s="97" t="s">
        <v>121</v>
      </c>
      <c r="K47" s="97" t="s">
        <v>120</v>
      </c>
      <c r="S47" s="467"/>
    </row>
    <row r="48" spans="1:42">
      <c r="A48" s="199" t="s">
        <v>1187</v>
      </c>
      <c r="B48" s="196"/>
      <c r="C48" s="470"/>
      <c r="D48" s="470"/>
      <c r="E48" s="470"/>
      <c r="F48" s="470"/>
      <c r="G48" s="470"/>
      <c r="H48" s="470"/>
      <c r="I48" s="470"/>
      <c r="J48" s="470"/>
      <c r="K48" s="470"/>
      <c r="S48" s="467"/>
    </row>
    <row r="49" spans="1:32">
      <c r="A49" s="203" t="s">
        <v>118</v>
      </c>
      <c r="B49" s="196" t="s">
        <v>926</v>
      </c>
      <c r="C49" s="472"/>
      <c r="D49" s="472"/>
      <c r="E49" s="472"/>
      <c r="F49" s="472"/>
      <c r="G49" s="472"/>
      <c r="H49" s="472"/>
      <c r="I49" s="472"/>
      <c r="J49" s="472"/>
      <c r="K49" s="472"/>
      <c r="L49" s="164" t="s">
        <v>113</v>
      </c>
      <c r="M49" s="173" t="s">
        <v>91</v>
      </c>
      <c r="N49" s="173" t="s">
        <v>112</v>
      </c>
      <c r="O49" s="173"/>
      <c r="P49" s="173"/>
      <c r="Q49" s="173"/>
      <c r="R49" s="173"/>
      <c r="S49" s="173"/>
      <c r="T49" s="467"/>
    </row>
    <row r="50" spans="1:32">
      <c r="A50" s="203" t="s">
        <v>2292</v>
      </c>
      <c r="B50" s="196" t="s">
        <v>927</v>
      </c>
      <c r="C50" s="472"/>
      <c r="D50" s="472"/>
      <c r="E50" s="472"/>
      <c r="F50" s="472"/>
      <c r="G50" s="472"/>
      <c r="H50" s="472"/>
      <c r="I50" s="472"/>
      <c r="J50" s="472"/>
      <c r="K50" s="472"/>
      <c r="L50" s="164" t="s">
        <v>113</v>
      </c>
      <c r="M50" s="173" t="s">
        <v>91</v>
      </c>
      <c r="N50" s="173" t="s">
        <v>112</v>
      </c>
      <c r="O50" s="173"/>
      <c r="P50" s="173" t="s">
        <v>93</v>
      </c>
      <c r="Q50" s="173"/>
      <c r="R50" s="173"/>
      <c r="S50" s="173"/>
      <c r="T50" s="467"/>
    </row>
    <row r="51" spans="1:32">
      <c r="A51" s="203" t="s">
        <v>117</v>
      </c>
      <c r="B51" s="196" t="s">
        <v>941</v>
      </c>
      <c r="C51" s="472"/>
      <c r="D51" s="472"/>
      <c r="E51" s="472"/>
      <c r="F51" s="472"/>
      <c r="G51" s="472"/>
      <c r="H51" s="472"/>
      <c r="I51" s="472"/>
      <c r="J51" s="472"/>
      <c r="K51" s="472"/>
      <c r="L51" s="164" t="s">
        <v>113</v>
      </c>
      <c r="M51" s="173" t="s">
        <v>91</v>
      </c>
      <c r="N51" s="173" t="s">
        <v>112</v>
      </c>
      <c r="O51" s="173"/>
      <c r="P51" s="173" t="s">
        <v>116</v>
      </c>
      <c r="Q51" s="173"/>
      <c r="R51" s="173"/>
      <c r="S51" s="173"/>
      <c r="T51" s="467"/>
    </row>
    <row r="52" spans="1:32">
      <c r="A52" s="199" t="s">
        <v>2293</v>
      </c>
      <c r="B52" s="196"/>
      <c r="C52" s="470"/>
      <c r="D52" s="470"/>
      <c r="E52" s="470"/>
      <c r="F52" s="470"/>
      <c r="G52" s="470"/>
      <c r="H52" s="470"/>
      <c r="I52" s="470"/>
      <c r="J52" s="470"/>
      <c r="K52" s="470"/>
      <c r="M52" s="173"/>
      <c r="N52" s="173"/>
      <c r="O52" s="173"/>
      <c r="P52" s="173"/>
      <c r="Q52" s="173"/>
      <c r="R52" s="173"/>
      <c r="S52" s="173"/>
      <c r="T52" s="467"/>
    </row>
    <row r="53" spans="1:32">
      <c r="A53" s="203" t="s">
        <v>118</v>
      </c>
      <c r="B53" s="196" t="s">
        <v>942</v>
      </c>
      <c r="C53" s="472"/>
      <c r="D53" s="472"/>
      <c r="E53" s="472"/>
      <c r="F53" s="472"/>
      <c r="G53" s="472"/>
      <c r="H53" s="472"/>
      <c r="I53" s="472"/>
      <c r="J53" s="472"/>
      <c r="K53" s="472"/>
      <c r="L53" s="164" t="s">
        <v>119</v>
      </c>
      <c r="M53" s="173" t="s">
        <v>91</v>
      </c>
      <c r="N53" s="173" t="s">
        <v>112</v>
      </c>
      <c r="O53" s="173"/>
      <c r="P53" s="173"/>
      <c r="Q53" s="173"/>
      <c r="R53" s="173"/>
      <c r="S53" s="173"/>
      <c r="T53" s="467"/>
    </row>
    <row r="54" spans="1:32">
      <c r="A54" s="203" t="s">
        <v>2292</v>
      </c>
      <c r="B54" s="196" t="s">
        <v>943</v>
      </c>
      <c r="C54" s="472"/>
      <c r="D54" s="472"/>
      <c r="E54" s="472"/>
      <c r="F54" s="472"/>
      <c r="G54" s="472"/>
      <c r="H54" s="472"/>
      <c r="I54" s="472"/>
      <c r="J54" s="472"/>
      <c r="K54" s="472"/>
      <c r="L54" s="164" t="s">
        <v>119</v>
      </c>
      <c r="M54" s="173" t="s">
        <v>91</v>
      </c>
      <c r="N54" s="173" t="s">
        <v>112</v>
      </c>
      <c r="O54" s="173"/>
      <c r="P54" s="173" t="s">
        <v>93</v>
      </c>
      <c r="Q54" s="173"/>
      <c r="R54" s="173"/>
      <c r="S54" s="173"/>
      <c r="T54" s="467"/>
    </row>
    <row r="55" spans="1:32">
      <c r="A55" s="203" t="s">
        <v>117</v>
      </c>
      <c r="B55" s="196" t="s">
        <v>951</v>
      </c>
      <c r="C55" s="472"/>
      <c r="D55" s="472"/>
      <c r="E55" s="472"/>
      <c r="F55" s="472"/>
      <c r="G55" s="472"/>
      <c r="H55" s="472"/>
      <c r="I55" s="472"/>
      <c r="J55" s="472"/>
      <c r="K55" s="472"/>
      <c r="L55" s="164" t="s">
        <v>119</v>
      </c>
      <c r="M55" s="173" t="s">
        <v>91</v>
      </c>
      <c r="N55" s="173" t="s">
        <v>112</v>
      </c>
      <c r="O55" s="173"/>
      <c r="P55" s="173" t="s">
        <v>116</v>
      </c>
      <c r="Q55" s="173"/>
      <c r="R55" s="173"/>
      <c r="S55" s="173"/>
      <c r="T55" s="467"/>
    </row>
    <row r="56" spans="1:32">
      <c r="A56" s="199" t="s">
        <v>1188</v>
      </c>
      <c r="B56" s="196"/>
      <c r="C56" s="470"/>
      <c r="D56" s="470"/>
      <c r="E56" s="470"/>
      <c r="F56" s="470"/>
      <c r="G56" s="470"/>
      <c r="H56" s="470"/>
      <c r="I56" s="470"/>
      <c r="J56" s="470"/>
      <c r="K56" s="470"/>
      <c r="M56" s="173"/>
      <c r="N56" s="173"/>
      <c r="O56" s="173"/>
      <c r="P56" s="173"/>
      <c r="Q56" s="173"/>
      <c r="R56" s="173"/>
      <c r="S56" s="173"/>
      <c r="T56" s="467"/>
    </row>
    <row r="57" spans="1:32">
      <c r="A57" s="203" t="s">
        <v>118</v>
      </c>
      <c r="B57" s="196" t="s">
        <v>952</v>
      </c>
      <c r="C57" s="472"/>
      <c r="D57" s="472"/>
      <c r="E57" s="472"/>
      <c r="F57" s="472"/>
      <c r="G57" s="472"/>
      <c r="H57" s="472"/>
      <c r="I57" s="472"/>
      <c r="J57" s="472"/>
      <c r="K57" s="472"/>
      <c r="M57" s="173" t="s">
        <v>91</v>
      </c>
      <c r="N57" s="173" t="s">
        <v>1189</v>
      </c>
      <c r="O57" s="173"/>
      <c r="P57" s="173"/>
      <c r="Q57" s="173"/>
      <c r="R57" s="173"/>
      <c r="S57" s="173"/>
      <c r="T57" s="467"/>
    </row>
    <row r="58" spans="1:32">
      <c r="A58" s="203" t="s">
        <v>2292</v>
      </c>
      <c r="B58" s="196" t="s">
        <v>953</v>
      </c>
      <c r="C58" s="472"/>
      <c r="D58" s="472"/>
      <c r="E58" s="472"/>
      <c r="F58" s="472"/>
      <c r="G58" s="472"/>
      <c r="H58" s="472"/>
      <c r="I58" s="472"/>
      <c r="J58" s="472"/>
      <c r="K58" s="472"/>
      <c r="M58" s="173" t="s">
        <v>91</v>
      </c>
      <c r="N58" s="173" t="s">
        <v>1189</v>
      </c>
      <c r="O58" s="173"/>
      <c r="P58" s="173" t="s">
        <v>93</v>
      </c>
      <c r="Q58" s="173"/>
      <c r="R58" s="173"/>
      <c r="S58" s="173"/>
      <c r="T58" s="467"/>
    </row>
    <row r="59" spans="1:32">
      <c r="A59" s="203" t="s">
        <v>117</v>
      </c>
      <c r="B59" s="196" t="s">
        <v>969</v>
      </c>
      <c r="C59" s="472"/>
      <c r="D59" s="472"/>
      <c r="E59" s="472"/>
      <c r="F59" s="472"/>
      <c r="G59" s="472"/>
      <c r="H59" s="472"/>
      <c r="I59" s="472"/>
      <c r="J59" s="472"/>
      <c r="K59" s="472"/>
      <c r="M59" s="173" t="s">
        <v>91</v>
      </c>
      <c r="N59" s="173" t="s">
        <v>1189</v>
      </c>
      <c r="O59" s="173"/>
      <c r="P59" s="173" t="s">
        <v>116</v>
      </c>
      <c r="Q59" s="173"/>
      <c r="R59" s="173"/>
      <c r="S59" s="173"/>
      <c r="T59" s="467"/>
    </row>
    <row r="60" spans="1:32">
      <c r="A60" s="199" t="s">
        <v>2295</v>
      </c>
      <c r="B60" s="196" t="s">
        <v>2329</v>
      </c>
      <c r="C60" s="472"/>
      <c r="D60" s="472"/>
      <c r="E60" s="472"/>
      <c r="F60" s="472"/>
      <c r="G60" s="472"/>
      <c r="H60" s="472"/>
      <c r="I60" s="472"/>
      <c r="J60" s="472"/>
      <c r="K60" s="472"/>
      <c r="M60" s="173" t="s">
        <v>91</v>
      </c>
      <c r="N60" s="173" t="s">
        <v>111</v>
      </c>
      <c r="O60" s="173" t="s">
        <v>2296</v>
      </c>
      <c r="P60" s="173" t="s">
        <v>116</v>
      </c>
      <c r="Q60" s="173"/>
      <c r="R60" s="173"/>
      <c r="S60" s="33"/>
      <c r="AE60" s="166"/>
      <c r="AF60" s="166"/>
    </row>
    <row r="61" spans="1:32">
      <c r="A61" s="483" t="s">
        <v>5391</v>
      </c>
      <c r="B61" s="1640" t="s">
        <v>6239</v>
      </c>
      <c r="C61" s="470"/>
      <c r="D61" s="470"/>
      <c r="E61" s="470"/>
      <c r="F61" s="470"/>
      <c r="G61" s="470"/>
      <c r="H61" s="470"/>
      <c r="I61" s="470"/>
      <c r="J61" s="470"/>
      <c r="K61" s="471"/>
      <c r="M61" s="173" t="s">
        <v>91</v>
      </c>
      <c r="N61" s="484" t="s">
        <v>5559</v>
      </c>
      <c r="O61" s="173" t="s">
        <v>2302</v>
      </c>
      <c r="P61" s="173" t="s">
        <v>116</v>
      </c>
      <c r="Q61" s="173"/>
      <c r="R61" s="173"/>
      <c r="S61" s="33"/>
      <c r="T61" s="166"/>
      <c r="AE61" s="166"/>
      <c r="AF61" s="166"/>
    </row>
    <row r="62" spans="1:32">
      <c r="A62" s="199" t="s">
        <v>2303</v>
      </c>
      <c r="B62" s="196" t="s">
        <v>2346</v>
      </c>
      <c r="C62" s="470"/>
      <c r="D62" s="470"/>
      <c r="E62" s="470"/>
      <c r="F62" s="470"/>
      <c r="G62" s="470"/>
      <c r="H62" s="470"/>
      <c r="I62" s="470"/>
      <c r="J62" s="470"/>
      <c r="K62" s="480"/>
      <c r="M62" s="173" t="s">
        <v>91</v>
      </c>
      <c r="N62" s="173" t="s">
        <v>111</v>
      </c>
      <c r="O62" s="173"/>
      <c r="P62" s="173" t="s">
        <v>116</v>
      </c>
      <c r="Q62" s="173"/>
      <c r="R62" s="173"/>
      <c r="S62" s="33"/>
      <c r="T62" s="166"/>
      <c r="AE62" s="166"/>
      <c r="AF62" s="166"/>
    </row>
    <row r="63" spans="1:32">
      <c r="A63" s="210" t="s">
        <v>2347</v>
      </c>
      <c r="B63" s="196" t="s">
        <v>2348</v>
      </c>
      <c r="C63" s="479"/>
      <c r="D63" s="479"/>
      <c r="E63" s="479"/>
      <c r="F63" s="479"/>
      <c r="G63" s="479"/>
      <c r="H63" s="479"/>
      <c r="I63" s="479"/>
      <c r="J63" s="479"/>
      <c r="K63" s="472"/>
      <c r="M63" s="173" t="s">
        <v>91</v>
      </c>
      <c r="N63" s="173" t="s">
        <v>2349</v>
      </c>
      <c r="O63" s="173"/>
      <c r="P63" s="173"/>
      <c r="Q63" s="173"/>
      <c r="R63" s="173"/>
      <c r="S63" s="33"/>
      <c r="T63" s="166"/>
      <c r="AE63" s="166"/>
      <c r="AF63" s="166"/>
    </row>
    <row r="64" spans="1:32" ht="86.4">
      <c r="C64" s="482" t="s">
        <v>1262</v>
      </c>
      <c r="D64" s="482" t="s">
        <v>1257</v>
      </c>
      <c r="E64" s="482" t="s">
        <v>1258</v>
      </c>
      <c r="F64" s="482" t="s">
        <v>1259</v>
      </c>
      <c r="G64" s="482" t="s">
        <v>1263</v>
      </c>
      <c r="H64" s="482" t="s">
        <v>1260</v>
      </c>
      <c r="I64" s="482" t="s">
        <v>1264</v>
      </c>
      <c r="J64" s="482" t="s">
        <v>1261</v>
      </c>
      <c r="K64" s="482" t="s">
        <v>2350</v>
      </c>
    </row>
    <row r="65" spans="2:29">
      <c r="C65" s="467" t="s">
        <v>115</v>
      </c>
      <c r="D65" s="467" t="s">
        <v>115</v>
      </c>
      <c r="E65" s="467" t="s">
        <v>115</v>
      </c>
      <c r="F65" s="467" t="s">
        <v>115</v>
      </c>
      <c r="G65" s="467" t="s">
        <v>115</v>
      </c>
      <c r="H65" s="467" t="s">
        <v>115</v>
      </c>
      <c r="I65" s="467" t="s">
        <v>103</v>
      </c>
      <c r="J65" s="467" t="s">
        <v>103</v>
      </c>
      <c r="K65" s="467"/>
      <c r="S65" s="467"/>
    </row>
    <row r="67" spans="2:29">
      <c r="AC67" s="467"/>
    </row>
    <row r="68" spans="2:29">
      <c r="B68" s="477"/>
      <c r="C68" s="477"/>
      <c r="D68" s="477"/>
      <c r="E68" s="477"/>
      <c r="L68" s="193"/>
      <c r="AB68" s="467"/>
    </row>
    <row r="69" spans="2:29">
      <c r="L69" s="193"/>
      <c r="AB69" s="467"/>
    </row>
    <row r="70" spans="2:29">
      <c r="M70" s="193"/>
      <c r="N70" s="193"/>
      <c r="AB70" s="467"/>
    </row>
    <row r="72" spans="2:29">
      <c r="X72" s="467"/>
    </row>
  </sheetData>
  <mergeCells count="6">
    <mergeCell ref="C11:N11"/>
    <mergeCell ref="O11:R11"/>
    <mergeCell ref="S11:S12"/>
    <mergeCell ref="C45:H45"/>
    <mergeCell ref="I45:J45"/>
    <mergeCell ref="K45:K46"/>
  </mergeCells>
  <pageMargins left="0.7" right="0.7" top="0.75" bottom="0.75" header="0.3" footer="0.3"/>
  <pageSetup paperSize="9" scale="3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tabColor rgb="FFFFC000"/>
  </sheetPr>
  <dimension ref="A1:AP52"/>
  <sheetViews>
    <sheetView showGridLines="0" topLeftCell="L1" zoomScale="80" zoomScaleNormal="80" workbookViewId="0"/>
  </sheetViews>
  <sheetFormatPr defaultColWidth="11.44140625" defaultRowHeight="14.4"/>
  <cols>
    <col min="1" max="1" width="43.6640625" style="164" customWidth="1"/>
    <col min="2" max="2" width="6.44140625" style="164" bestFit="1" customWidth="1"/>
    <col min="3" max="19" width="26.44140625" style="164" customWidth="1"/>
    <col min="20" max="20" width="41.44140625" style="164" bestFit="1" customWidth="1"/>
    <col min="21" max="21" width="29" style="164" bestFit="1" customWidth="1"/>
    <col min="22" max="22" width="16.5546875" style="164" bestFit="1" customWidth="1"/>
    <col min="23" max="23" width="20.5546875" style="164" bestFit="1" customWidth="1"/>
    <col min="24" max="24" width="41.33203125" style="164" customWidth="1"/>
    <col min="25" max="25" width="40" style="164" bestFit="1" customWidth="1"/>
    <col min="26" max="26" width="13.44140625" style="164" bestFit="1" customWidth="1"/>
    <col min="27" max="27" width="10.44140625" style="164" customWidth="1"/>
    <col min="28" max="28" width="15.6640625" style="164" customWidth="1"/>
    <col min="29" max="29" width="17.33203125" style="164" customWidth="1"/>
    <col min="30" max="16384" width="11.44140625" style="164"/>
  </cols>
  <sheetData>
    <row r="1" spans="1:39">
      <c r="A1" s="1" t="s">
        <v>2354</v>
      </c>
      <c r="B1" s="213"/>
    </row>
    <row r="2" spans="1:39">
      <c r="A2" s="165" t="s">
        <v>1487</v>
      </c>
    </row>
    <row r="3" spans="1:39">
      <c r="A3" s="165"/>
    </row>
    <row r="4" spans="1:39">
      <c r="A4" s="1" t="s">
        <v>2355</v>
      </c>
    </row>
    <row r="5" spans="1:39">
      <c r="A5" s="224" t="s">
        <v>109</v>
      </c>
    </row>
    <row r="6" spans="1:39">
      <c r="A6" s="224" t="s">
        <v>1179</v>
      </c>
    </row>
    <row r="7" spans="1:39">
      <c r="A7" s="224" t="s">
        <v>130</v>
      </c>
    </row>
    <row r="9" spans="1:39">
      <c r="A9" s="165" t="s">
        <v>2280</v>
      </c>
    </row>
    <row r="10" spans="1:39">
      <c r="A10" s="194"/>
    </row>
    <row r="11" spans="1:39">
      <c r="C11" s="2033" t="s">
        <v>2281</v>
      </c>
      <c r="D11" s="2034"/>
      <c r="E11" s="2034"/>
      <c r="F11" s="2034"/>
      <c r="G11" s="2034"/>
      <c r="H11" s="2034"/>
      <c r="I11" s="2034"/>
      <c r="J11" s="2034"/>
      <c r="K11" s="2034"/>
      <c r="L11" s="2034"/>
      <c r="M11" s="2034"/>
      <c r="N11" s="2035"/>
      <c r="O11" s="2033" t="s">
        <v>2356</v>
      </c>
      <c r="P11" s="2034"/>
      <c r="Q11" s="2034"/>
      <c r="R11" s="2035"/>
      <c r="S11" s="2031" t="s">
        <v>129</v>
      </c>
      <c r="T11" s="468"/>
    </row>
    <row r="12" spans="1:39" ht="28.8">
      <c r="C12" s="196" t="s">
        <v>1267</v>
      </c>
      <c r="D12" s="196" t="s">
        <v>2283</v>
      </c>
      <c r="E12" s="196" t="s">
        <v>1269</v>
      </c>
      <c r="F12" s="196" t="s">
        <v>1270</v>
      </c>
      <c r="G12" s="196" t="s">
        <v>1271</v>
      </c>
      <c r="H12" s="196" t="s">
        <v>1272</v>
      </c>
      <c r="I12" s="196" t="s">
        <v>1273</v>
      </c>
      <c r="J12" s="196" t="s">
        <v>1274</v>
      </c>
      <c r="K12" s="196" t="s">
        <v>1275</v>
      </c>
      <c r="L12" s="196" t="s">
        <v>1276</v>
      </c>
      <c r="M12" s="196" t="s">
        <v>1277</v>
      </c>
      <c r="N12" s="196" t="s">
        <v>1278</v>
      </c>
      <c r="O12" s="196" t="s">
        <v>2284</v>
      </c>
      <c r="P12" s="196" t="s">
        <v>2285</v>
      </c>
      <c r="Q12" s="196" t="s">
        <v>2286</v>
      </c>
      <c r="R12" s="196" t="s">
        <v>138</v>
      </c>
      <c r="S12" s="2032"/>
      <c r="T12" s="468"/>
    </row>
    <row r="13" spans="1:39">
      <c r="C13" s="196" t="s">
        <v>13</v>
      </c>
      <c r="D13" s="196" t="s">
        <v>89</v>
      </c>
      <c r="E13" s="196" t="s">
        <v>107</v>
      </c>
      <c r="F13" s="196" t="s">
        <v>88</v>
      </c>
      <c r="G13" s="196" t="s">
        <v>87</v>
      </c>
      <c r="H13" s="196" t="s">
        <v>86</v>
      </c>
      <c r="I13" s="196" t="s">
        <v>85</v>
      </c>
      <c r="J13" s="196" t="s">
        <v>84</v>
      </c>
      <c r="K13" s="196" t="s">
        <v>83</v>
      </c>
      <c r="L13" s="196" t="s">
        <v>82</v>
      </c>
      <c r="M13" s="196" t="s">
        <v>81</v>
      </c>
      <c r="N13" s="196" t="s">
        <v>80</v>
      </c>
      <c r="O13" s="196" t="s">
        <v>137</v>
      </c>
      <c r="P13" s="196" t="s">
        <v>136</v>
      </c>
      <c r="Q13" s="196" t="s">
        <v>135</v>
      </c>
      <c r="R13" s="196" t="s">
        <v>134</v>
      </c>
      <c r="S13" s="469" t="s">
        <v>133</v>
      </c>
    </row>
    <row r="14" spans="1:39">
      <c r="A14" s="199" t="s">
        <v>1187</v>
      </c>
      <c r="B14" s="196"/>
      <c r="C14" s="470"/>
      <c r="D14" s="470"/>
      <c r="E14" s="470"/>
      <c r="F14" s="470"/>
      <c r="G14" s="470"/>
      <c r="H14" s="470"/>
      <c r="I14" s="470"/>
      <c r="J14" s="470"/>
      <c r="K14" s="470"/>
      <c r="L14" s="470"/>
      <c r="M14" s="470"/>
      <c r="N14" s="470"/>
      <c r="O14" s="470"/>
      <c r="P14" s="470"/>
      <c r="Q14" s="470"/>
      <c r="R14" s="470"/>
      <c r="S14" s="470"/>
    </row>
    <row r="15" spans="1:39">
      <c r="A15" s="203" t="s">
        <v>2287</v>
      </c>
      <c r="B15" s="196" t="s">
        <v>9</v>
      </c>
      <c r="C15" s="472"/>
      <c r="D15" s="472"/>
      <c r="E15" s="472"/>
      <c r="F15" s="472"/>
      <c r="G15" s="472"/>
      <c r="H15" s="472"/>
      <c r="I15" s="472"/>
      <c r="J15" s="472"/>
      <c r="K15" s="472"/>
      <c r="L15" s="472"/>
      <c r="M15" s="472"/>
      <c r="N15" s="472"/>
      <c r="O15" s="470"/>
      <c r="P15" s="470"/>
      <c r="Q15" s="470"/>
      <c r="R15" s="470"/>
      <c r="S15" s="472"/>
      <c r="T15" s="164" t="s">
        <v>115</v>
      </c>
      <c r="U15" s="164" t="s">
        <v>113</v>
      </c>
      <c r="V15" s="173" t="s">
        <v>91</v>
      </c>
      <c r="W15" s="173" t="s">
        <v>112</v>
      </c>
      <c r="X15" s="173"/>
      <c r="Y15" s="173"/>
      <c r="Z15" s="173"/>
      <c r="AA15" s="173"/>
      <c r="AB15" s="173"/>
      <c r="AC15" s="173"/>
      <c r="AL15" s="173"/>
      <c r="AM15" s="173"/>
    </row>
    <row r="16" spans="1:39">
      <c r="A16" s="203" t="s">
        <v>2288</v>
      </c>
      <c r="B16" s="196" t="s">
        <v>65</v>
      </c>
      <c r="C16" s="472"/>
      <c r="D16" s="472"/>
      <c r="E16" s="472"/>
      <c r="F16" s="472"/>
      <c r="G16" s="472"/>
      <c r="H16" s="472"/>
      <c r="I16" s="472"/>
      <c r="J16" s="472"/>
      <c r="K16" s="472"/>
      <c r="L16" s="472"/>
      <c r="M16" s="472"/>
      <c r="N16" s="472"/>
      <c r="O16" s="470"/>
      <c r="P16" s="470"/>
      <c r="Q16" s="470"/>
      <c r="R16" s="470"/>
      <c r="S16" s="472"/>
      <c r="T16" s="164" t="s">
        <v>2289</v>
      </c>
      <c r="U16" s="164" t="s">
        <v>113</v>
      </c>
      <c r="V16" s="173" t="s">
        <v>91</v>
      </c>
      <c r="W16" s="173" t="s">
        <v>112</v>
      </c>
      <c r="X16" s="173"/>
      <c r="Y16" s="173"/>
      <c r="Z16" s="173"/>
      <c r="AA16" s="173"/>
      <c r="AB16" s="173"/>
      <c r="AC16" s="173"/>
      <c r="AL16" s="173"/>
      <c r="AM16" s="173"/>
    </row>
    <row r="17" spans="1:39">
      <c r="A17" s="203" t="s">
        <v>2290</v>
      </c>
      <c r="B17" s="196" t="s">
        <v>8</v>
      </c>
      <c r="C17" s="470"/>
      <c r="D17" s="470"/>
      <c r="E17" s="470"/>
      <c r="F17" s="470"/>
      <c r="G17" s="470"/>
      <c r="H17" s="470"/>
      <c r="I17" s="470"/>
      <c r="J17" s="470"/>
      <c r="K17" s="470"/>
      <c r="L17" s="470"/>
      <c r="M17" s="470"/>
      <c r="N17" s="470"/>
      <c r="O17" s="472"/>
      <c r="P17" s="472"/>
      <c r="Q17" s="472"/>
      <c r="R17" s="472"/>
      <c r="S17" s="472"/>
      <c r="T17" s="164" t="s">
        <v>2291</v>
      </c>
      <c r="U17" s="164" t="s">
        <v>113</v>
      </c>
      <c r="V17" s="173" t="s">
        <v>91</v>
      </c>
      <c r="W17" s="173" t="s">
        <v>112</v>
      </c>
      <c r="X17" s="173"/>
      <c r="Y17" s="173"/>
      <c r="Z17" s="173"/>
      <c r="AA17" s="173"/>
      <c r="AB17" s="173"/>
      <c r="AC17" s="173"/>
      <c r="AL17" s="173"/>
      <c r="AM17" s="173"/>
    </row>
    <row r="18" spans="1:39">
      <c r="A18" s="203" t="s">
        <v>117</v>
      </c>
      <c r="B18" s="196" t="s">
        <v>61</v>
      </c>
      <c r="C18" s="472"/>
      <c r="D18" s="472"/>
      <c r="E18" s="472"/>
      <c r="F18" s="472"/>
      <c r="G18" s="472"/>
      <c r="H18" s="472"/>
      <c r="I18" s="472"/>
      <c r="J18" s="472"/>
      <c r="K18" s="472"/>
      <c r="L18" s="472"/>
      <c r="M18" s="472"/>
      <c r="N18" s="472"/>
      <c r="O18" s="472"/>
      <c r="P18" s="472"/>
      <c r="Q18" s="472"/>
      <c r="R18" s="472"/>
      <c r="S18" s="472"/>
      <c r="U18" s="164" t="s">
        <v>113</v>
      </c>
      <c r="V18" s="173" t="s">
        <v>91</v>
      </c>
      <c r="W18" s="173" t="s">
        <v>112</v>
      </c>
      <c r="X18" s="173"/>
      <c r="Y18" s="173"/>
      <c r="Z18" s="173" t="s">
        <v>116</v>
      </c>
      <c r="AA18" s="173"/>
      <c r="AB18" s="173"/>
      <c r="AC18" s="173"/>
      <c r="AL18" s="173"/>
      <c r="AM18" s="173"/>
    </row>
    <row r="19" spans="1:39">
      <c r="A19" s="210" t="s">
        <v>2293</v>
      </c>
      <c r="B19" s="196"/>
      <c r="C19" s="470"/>
      <c r="D19" s="470"/>
      <c r="E19" s="470"/>
      <c r="F19" s="470"/>
      <c r="G19" s="470"/>
      <c r="H19" s="470"/>
      <c r="I19" s="470"/>
      <c r="J19" s="470"/>
      <c r="K19" s="470"/>
      <c r="L19" s="470"/>
      <c r="M19" s="470"/>
      <c r="N19" s="470"/>
      <c r="O19" s="470"/>
      <c r="P19" s="470"/>
      <c r="Q19" s="470"/>
      <c r="R19" s="470"/>
      <c r="S19" s="470"/>
      <c r="V19" s="173"/>
      <c r="W19" s="173"/>
      <c r="X19" s="173"/>
      <c r="Y19" s="173"/>
      <c r="Z19" s="173"/>
      <c r="AA19" s="173"/>
      <c r="AB19" s="173"/>
      <c r="AC19" s="173"/>
      <c r="AL19" s="173"/>
      <c r="AM19" s="173"/>
    </row>
    <row r="20" spans="1:39">
      <c r="A20" s="211" t="s">
        <v>117</v>
      </c>
      <c r="B20" s="196" t="s">
        <v>53</v>
      </c>
      <c r="C20" s="471"/>
      <c r="D20" s="471"/>
      <c r="E20" s="472"/>
      <c r="F20" s="472"/>
      <c r="G20" s="472"/>
      <c r="H20" s="472"/>
      <c r="I20" s="472"/>
      <c r="J20" s="472"/>
      <c r="K20" s="472"/>
      <c r="L20" s="472"/>
      <c r="M20" s="472"/>
      <c r="N20" s="472"/>
      <c r="O20" s="472"/>
      <c r="P20" s="472"/>
      <c r="Q20" s="472"/>
      <c r="R20" s="472"/>
      <c r="S20" s="472"/>
      <c r="U20" s="164" t="s">
        <v>119</v>
      </c>
      <c r="V20" s="173" t="s">
        <v>91</v>
      </c>
      <c r="W20" s="173" t="s">
        <v>112</v>
      </c>
      <c r="X20" s="173"/>
      <c r="Z20" s="173" t="s">
        <v>116</v>
      </c>
      <c r="AA20" s="173"/>
      <c r="AB20" s="173"/>
      <c r="AC20" s="173"/>
      <c r="AL20" s="173"/>
      <c r="AM20" s="173"/>
    </row>
    <row r="21" spans="1:39">
      <c r="A21" s="199" t="s">
        <v>1188</v>
      </c>
      <c r="B21" s="196"/>
      <c r="C21" s="470"/>
      <c r="D21" s="470"/>
      <c r="E21" s="470"/>
      <c r="F21" s="470"/>
      <c r="G21" s="470"/>
      <c r="H21" s="470"/>
      <c r="I21" s="470"/>
      <c r="J21" s="470"/>
      <c r="K21" s="470"/>
      <c r="L21" s="470"/>
      <c r="M21" s="470"/>
      <c r="N21" s="470"/>
      <c r="O21" s="470"/>
      <c r="P21" s="470"/>
      <c r="Q21" s="470"/>
      <c r="R21" s="470"/>
      <c r="S21" s="470"/>
      <c r="V21" s="173"/>
      <c r="W21" s="173"/>
      <c r="X21" s="173"/>
      <c r="Y21" s="173"/>
      <c r="Z21" s="173"/>
      <c r="AA21" s="173"/>
      <c r="AB21" s="173"/>
      <c r="AC21" s="173"/>
      <c r="AL21" s="173"/>
      <c r="AM21" s="173"/>
    </row>
    <row r="22" spans="1:39">
      <c r="A22" s="203" t="s">
        <v>117</v>
      </c>
      <c r="B22" s="196" t="s">
        <v>101</v>
      </c>
      <c r="C22" s="472"/>
      <c r="D22" s="472"/>
      <c r="E22" s="472"/>
      <c r="F22" s="472"/>
      <c r="G22" s="472"/>
      <c r="H22" s="472"/>
      <c r="I22" s="472"/>
      <c r="J22" s="472"/>
      <c r="K22" s="472"/>
      <c r="L22" s="472"/>
      <c r="M22" s="472"/>
      <c r="N22" s="472"/>
      <c r="O22" s="472"/>
      <c r="P22" s="472"/>
      <c r="Q22" s="472"/>
      <c r="R22" s="472"/>
      <c r="S22" s="472"/>
      <c r="V22" s="173" t="s">
        <v>91</v>
      </c>
      <c r="W22" s="173" t="s">
        <v>1189</v>
      </c>
      <c r="X22" s="173"/>
      <c r="Y22" s="173" t="s">
        <v>2294</v>
      </c>
      <c r="Z22" s="173" t="s">
        <v>116</v>
      </c>
      <c r="AA22" s="173"/>
      <c r="AB22" s="173"/>
      <c r="AC22" s="173"/>
      <c r="AL22" s="173"/>
      <c r="AM22" s="173"/>
    </row>
    <row r="23" spans="1:39">
      <c r="A23" s="199" t="s">
        <v>2295</v>
      </c>
      <c r="B23" s="196" t="s">
        <v>31</v>
      </c>
      <c r="C23" s="472"/>
      <c r="D23" s="472"/>
      <c r="E23" s="472"/>
      <c r="F23" s="472"/>
      <c r="G23" s="472"/>
      <c r="H23" s="472"/>
      <c r="I23" s="472"/>
      <c r="J23" s="472"/>
      <c r="K23" s="472"/>
      <c r="L23" s="472"/>
      <c r="M23" s="472"/>
      <c r="N23" s="472"/>
      <c r="O23" s="472"/>
      <c r="P23" s="472"/>
      <c r="Q23" s="472"/>
      <c r="R23" s="472"/>
      <c r="S23" s="472"/>
      <c r="V23" s="173" t="s">
        <v>91</v>
      </c>
      <c r="W23" s="173" t="s">
        <v>111</v>
      </c>
      <c r="X23" s="173" t="s">
        <v>2296</v>
      </c>
      <c r="Y23" s="173"/>
      <c r="Z23" s="173" t="s">
        <v>116</v>
      </c>
      <c r="AA23" s="173"/>
      <c r="AB23" s="173"/>
      <c r="AC23" s="173"/>
      <c r="AL23" s="173"/>
      <c r="AM23" s="173"/>
    </row>
    <row r="24" spans="1:39">
      <c r="A24" s="483" t="s">
        <v>5391</v>
      </c>
      <c r="B24" s="1640" t="s">
        <v>291</v>
      </c>
      <c r="C24" s="470"/>
      <c r="D24" s="470"/>
      <c r="E24" s="470"/>
      <c r="F24" s="470"/>
      <c r="G24" s="470"/>
      <c r="H24" s="470"/>
      <c r="I24" s="470"/>
      <c r="J24" s="470"/>
      <c r="K24" s="470"/>
      <c r="L24" s="470"/>
      <c r="M24" s="470"/>
      <c r="N24" s="470"/>
      <c r="O24" s="470"/>
      <c r="P24" s="470"/>
      <c r="Q24" s="470"/>
      <c r="R24" s="470"/>
      <c r="S24" s="472"/>
      <c r="V24" s="173" t="s">
        <v>91</v>
      </c>
      <c r="W24" s="484" t="s">
        <v>5559</v>
      </c>
      <c r="X24" s="173" t="s">
        <v>2302</v>
      </c>
      <c r="Y24" s="173"/>
      <c r="Z24" s="173" t="s">
        <v>116</v>
      </c>
      <c r="AA24" s="173"/>
      <c r="AB24" s="173"/>
      <c r="AC24" s="173"/>
      <c r="AL24" s="173"/>
      <c r="AM24" s="173"/>
    </row>
    <row r="25" spans="1:39">
      <c r="A25" s="1664" t="s">
        <v>6278</v>
      </c>
      <c r="B25" s="196" t="s">
        <v>131</v>
      </c>
      <c r="C25" s="470"/>
      <c r="D25" s="470"/>
      <c r="E25" s="470"/>
      <c r="F25" s="470"/>
      <c r="G25" s="470"/>
      <c r="H25" s="470"/>
      <c r="I25" s="470"/>
      <c r="J25" s="470"/>
      <c r="K25" s="470"/>
      <c r="L25" s="470"/>
      <c r="M25" s="470"/>
      <c r="N25" s="470"/>
      <c r="O25" s="470"/>
      <c r="P25" s="470"/>
      <c r="Q25" s="470"/>
      <c r="R25" s="470"/>
      <c r="S25" s="472"/>
      <c r="V25" s="173" t="s">
        <v>91</v>
      </c>
      <c r="W25" s="173" t="s">
        <v>111</v>
      </c>
      <c r="X25" s="173"/>
      <c r="Y25" s="173"/>
      <c r="Z25" s="173" t="s">
        <v>116</v>
      </c>
      <c r="AA25" s="173"/>
      <c r="AB25" s="173"/>
      <c r="AC25" s="173"/>
      <c r="AL25" s="173"/>
      <c r="AM25" s="173"/>
    </row>
    <row r="26" spans="1:39" ht="57.6">
      <c r="C26" s="467" t="s">
        <v>2304</v>
      </c>
      <c r="D26" s="467" t="s">
        <v>2305</v>
      </c>
      <c r="E26" s="467" t="s">
        <v>2306</v>
      </c>
      <c r="F26" s="467" t="s">
        <v>2307</v>
      </c>
      <c r="G26" s="467" t="s">
        <v>2308</v>
      </c>
      <c r="H26" s="467" t="s">
        <v>2309</v>
      </c>
      <c r="I26" s="467" t="s">
        <v>2310</v>
      </c>
      <c r="J26" s="467" t="s">
        <v>2311</v>
      </c>
      <c r="K26" s="467" t="s">
        <v>2312</v>
      </c>
      <c r="L26" s="467" t="s">
        <v>2313</v>
      </c>
      <c r="M26" s="467" t="s">
        <v>2314</v>
      </c>
      <c r="N26" s="467" t="s">
        <v>2315</v>
      </c>
      <c r="O26" s="467" t="s">
        <v>2316</v>
      </c>
      <c r="P26" s="467" t="s">
        <v>2317</v>
      </c>
      <c r="Q26" s="467" t="s">
        <v>2318</v>
      </c>
      <c r="R26" s="467" t="s">
        <v>2319</v>
      </c>
      <c r="S26" s="467" t="s">
        <v>2145</v>
      </c>
    </row>
    <row r="27" spans="1:39">
      <c r="C27" s="477"/>
      <c r="D27" s="477"/>
    </row>
    <row r="28" spans="1:39" s="193" customFormat="1">
      <c r="M28" s="164"/>
      <c r="N28" s="164"/>
      <c r="O28" s="164"/>
      <c r="P28" s="164"/>
      <c r="Q28" s="164"/>
      <c r="R28" s="164"/>
      <c r="S28" s="164"/>
    </row>
    <row r="29" spans="1:39" s="193" customFormat="1">
      <c r="A29" s="1" t="s">
        <v>2357</v>
      </c>
      <c r="M29" s="164"/>
      <c r="N29" s="164"/>
      <c r="O29" s="164"/>
      <c r="P29" s="164"/>
      <c r="Q29" s="164"/>
      <c r="R29" s="164"/>
      <c r="S29" s="164"/>
    </row>
    <row r="30" spans="1:39">
      <c r="A30" s="224" t="s">
        <v>109</v>
      </c>
    </row>
    <row r="31" spans="1:39">
      <c r="A31" s="224" t="s">
        <v>1179</v>
      </c>
    </row>
    <row r="32" spans="1:39">
      <c r="A32" s="224" t="s">
        <v>130</v>
      </c>
    </row>
    <row r="34" spans="1:42">
      <c r="A34" s="165" t="s">
        <v>2321</v>
      </c>
    </row>
    <row r="35" spans="1:42">
      <c r="D35" s="477"/>
      <c r="E35" s="477"/>
      <c r="AP35" s="467"/>
    </row>
    <row r="36" spans="1:42">
      <c r="C36" s="2028" t="s">
        <v>2322</v>
      </c>
      <c r="D36" s="2029"/>
      <c r="E36" s="2029"/>
      <c r="F36" s="2029"/>
      <c r="G36" s="2029"/>
      <c r="H36" s="2030"/>
      <c r="I36" s="2028" t="s">
        <v>2323</v>
      </c>
      <c r="J36" s="2030"/>
      <c r="K36" s="2031" t="s">
        <v>129</v>
      </c>
      <c r="L36" s="166"/>
      <c r="AC36" s="467"/>
    </row>
    <row r="37" spans="1:42" ht="72">
      <c r="C37" s="196" t="s">
        <v>2324</v>
      </c>
      <c r="D37" s="196" t="s">
        <v>1234</v>
      </c>
      <c r="E37" s="196" t="s">
        <v>1235</v>
      </c>
      <c r="F37" s="196" t="s">
        <v>1236</v>
      </c>
      <c r="G37" s="196" t="s">
        <v>1241</v>
      </c>
      <c r="H37" s="196" t="s">
        <v>2325</v>
      </c>
      <c r="I37" s="196" t="s">
        <v>2326</v>
      </c>
      <c r="J37" s="196" t="s">
        <v>2327</v>
      </c>
      <c r="K37" s="2032"/>
      <c r="L37" s="166"/>
      <c r="AA37" s="467"/>
    </row>
    <row r="38" spans="1:42">
      <c r="C38" s="97" t="s">
        <v>128</v>
      </c>
      <c r="D38" s="97" t="s">
        <v>127</v>
      </c>
      <c r="E38" s="97" t="s">
        <v>126</v>
      </c>
      <c r="F38" s="97" t="s">
        <v>125</v>
      </c>
      <c r="G38" s="97" t="s">
        <v>124</v>
      </c>
      <c r="H38" s="97" t="s">
        <v>123</v>
      </c>
      <c r="I38" s="97" t="s">
        <v>122</v>
      </c>
      <c r="J38" s="97" t="s">
        <v>121</v>
      </c>
      <c r="K38" s="97" t="s">
        <v>120</v>
      </c>
      <c r="S38" s="467"/>
    </row>
    <row r="39" spans="1:42">
      <c r="A39" s="199" t="s">
        <v>1187</v>
      </c>
      <c r="B39" s="196"/>
      <c r="C39" s="470"/>
      <c r="D39" s="470"/>
      <c r="E39" s="470"/>
      <c r="F39" s="470"/>
      <c r="G39" s="470"/>
      <c r="H39" s="470"/>
      <c r="I39" s="470"/>
      <c r="J39" s="470"/>
      <c r="K39" s="470"/>
      <c r="S39" s="467"/>
    </row>
    <row r="40" spans="1:42">
      <c r="A40" s="203" t="s">
        <v>118</v>
      </c>
      <c r="B40" s="196" t="s">
        <v>926</v>
      </c>
      <c r="C40" s="472"/>
      <c r="D40" s="472"/>
      <c r="E40" s="472"/>
      <c r="F40" s="472"/>
      <c r="G40" s="472"/>
      <c r="H40" s="472"/>
      <c r="I40" s="472"/>
      <c r="J40" s="472"/>
      <c r="K40" s="472"/>
      <c r="L40" s="164" t="s">
        <v>113</v>
      </c>
      <c r="M40" s="173" t="s">
        <v>91</v>
      </c>
      <c r="N40" s="173" t="s">
        <v>112</v>
      </c>
      <c r="O40" s="173"/>
      <c r="P40" s="173"/>
      <c r="Q40" s="173"/>
      <c r="R40" s="173"/>
      <c r="S40" s="173"/>
      <c r="T40" s="467"/>
    </row>
    <row r="41" spans="1:42">
      <c r="A41" s="203" t="s">
        <v>117</v>
      </c>
      <c r="B41" s="196" t="s">
        <v>941</v>
      </c>
      <c r="C41" s="472"/>
      <c r="D41" s="472"/>
      <c r="E41" s="472"/>
      <c r="F41" s="472"/>
      <c r="G41" s="472"/>
      <c r="H41" s="472"/>
      <c r="I41" s="472"/>
      <c r="J41" s="472"/>
      <c r="K41" s="472"/>
      <c r="L41" s="164" t="s">
        <v>113</v>
      </c>
      <c r="M41" s="173" t="s">
        <v>91</v>
      </c>
      <c r="N41" s="173" t="s">
        <v>112</v>
      </c>
      <c r="O41" s="173"/>
      <c r="P41" s="173" t="s">
        <v>116</v>
      </c>
      <c r="Q41" s="173"/>
      <c r="R41" s="173"/>
      <c r="S41" s="173"/>
      <c r="T41" s="467"/>
    </row>
    <row r="42" spans="1:42">
      <c r="A42" s="210" t="s">
        <v>2293</v>
      </c>
      <c r="B42" s="1191"/>
      <c r="C42" s="470"/>
      <c r="D42" s="470"/>
      <c r="E42" s="470"/>
      <c r="F42" s="470"/>
      <c r="G42" s="470"/>
      <c r="H42" s="470"/>
      <c r="I42" s="470"/>
      <c r="J42" s="470"/>
      <c r="K42" s="470"/>
      <c r="M42" s="173"/>
      <c r="N42" s="173"/>
      <c r="O42" s="173"/>
      <c r="P42" s="173"/>
      <c r="Q42" s="173"/>
      <c r="R42" s="173"/>
      <c r="S42" s="173"/>
      <c r="T42" s="467"/>
    </row>
    <row r="43" spans="1:42">
      <c r="A43" s="211" t="s">
        <v>117</v>
      </c>
      <c r="B43" s="196" t="s">
        <v>951</v>
      </c>
      <c r="C43" s="1247"/>
      <c r="D43" s="1247"/>
      <c r="E43" s="1247"/>
      <c r="F43" s="1247"/>
      <c r="G43" s="1247"/>
      <c r="H43" s="1247"/>
      <c r="I43" s="1247"/>
      <c r="J43" s="1247"/>
      <c r="K43" s="1247"/>
      <c r="L43" s="164" t="s">
        <v>119</v>
      </c>
      <c r="M43" s="173" t="s">
        <v>91</v>
      </c>
      <c r="N43" s="173" t="s">
        <v>112</v>
      </c>
      <c r="O43" s="173"/>
      <c r="P43" s="173" t="s">
        <v>116</v>
      </c>
      <c r="Q43" s="173"/>
      <c r="R43" s="173"/>
      <c r="S43" s="173"/>
      <c r="T43" s="467"/>
    </row>
    <row r="44" spans="1:42">
      <c r="A44" s="199" t="s">
        <v>1188</v>
      </c>
      <c r="B44" s="196"/>
      <c r="C44" s="470"/>
      <c r="D44" s="470"/>
      <c r="E44" s="470"/>
      <c r="F44" s="470"/>
      <c r="G44" s="470"/>
      <c r="H44" s="470"/>
      <c r="I44" s="470"/>
      <c r="J44" s="470"/>
      <c r="K44" s="470"/>
      <c r="M44" s="173"/>
      <c r="N44" s="173"/>
      <c r="O44" s="173"/>
      <c r="P44" s="173"/>
      <c r="Q44" s="173"/>
      <c r="R44" s="173"/>
      <c r="S44" s="173"/>
      <c r="T44" s="467"/>
    </row>
    <row r="45" spans="1:42">
      <c r="A45" s="203" t="s">
        <v>117</v>
      </c>
      <c r="B45" s="196" t="s">
        <v>969</v>
      </c>
      <c r="C45" s="472"/>
      <c r="D45" s="472"/>
      <c r="E45" s="472"/>
      <c r="F45" s="472"/>
      <c r="G45" s="472"/>
      <c r="H45" s="472"/>
      <c r="I45" s="472"/>
      <c r="J45" s="472"/>
      <c r="K45" s="472"/>
      <c r="M45" s="173" t="s">
        <v>91</v>
      </c>
      <c r="N45" s="173" t="s">
        <v>1189</v>
      </c>
      <c r="O45" s="173"/>
      <c r="P45" s="173" t="s">
        <v>116</v>
      </c>
      <c r="Q45" s="173"/>
      <c r="R45" s="173"/>
      <c r="S45" s="33"/>
      <c r="AE45" s="166"/>
      <c r="AF45" s="166"/>
    </row>
    <row r="46" spans="1:42">
      <c r="A46" s="199" t="s">
        <v>2295</v>
      </c>
      <c r="B46" s="196" t="s">
        <v>2329</v>
      </c>
      <c r="C46" s="472"/>
      <c r="D46" s="472"/>
      <c r="E46" s="472"/>
      <c r="F46" s="472"/>
      <c r="G46" s="472"/>
      <c r="H46" s="472"/>
      <c r="I46" s="472"/>
      <c r="J46" s="472"/>
      <c r="K46" s="472"/>
      <c r="M46" s="173" t="s">
        <v>91</v>
      </c>
      <c r="N46" s="173" t="s">
        <v>111</v>
      </c>
      <c r="O46" s="173" t="s">
        <v>2296</v>
      </c>
      <c r="P46" s="173" t="s">
        <v>116</v>
      </c>
      <c r="Q46" s="173"/>
      <c r="R46" s="173"/>
      <c r="S46" s="33"/>
      <c r="AE46" s="166"/>
      <c r="AF46" s="166"/>
    </row>
    <row r="47" spans="1:42">
      <c r="A47" s="483" t="s">
        <v>5391</v>
      </c>
      <c r="B47" s="1640" t="s">
        <v>6239</v>
      </c>
      <c r="C47" s="470"/>
      <c r="D47" s="470"/>
      <c r="E47" s="470"/>
      <c r="F47" s="470"/>
      <c r="G47" s="470"/>
      <c r="H47" s="470"/>
      <c r="I47" s="470"/>
      <c r="J47" s="470"/>
      <c r="K47" s="471"/>
      <c r="M47" s="173" t="s">
        <v>91</v>
      </c>
      <c r="N47" s="484" t="s">
        <v>5559</v>
      </c>
      <c r="O47" s="173" t="s">
        <v>2302</v>
      </c>
      <c r="P47" s="173" t="s">
        <v>116</v>
      </c>
      <c r="Q47" s="173"/>
      <c r="R47" s="173"/>
      <c r="S47" s="33"/>
      <c r="T47" s="166"/>
      <c r="AE47" s="166"/>
      <c r="AF47" s="166"/>
    </row>
    <row r="48" spans="1:42">
      <c r="A48" s="199" t="s">
        <v>2303</v>
      </c>
      <c r="B48" s="196" t="s">
        <v>2346</v>
      </c>
      <c r="C48" s="470"/>
      <c r="D48" s="470"/>
      <c r="E48" s="470"/>
      <c r="F48" s="470"/>
      <c r="G48" s="470"/>
      <c r="H48" s="470"/>
      <c r="I48" s="470"/>
      <c r="J48" s="470"/>
      <c r="K48" s="480"/>
      <c r="M48" s="173" t="s">
        <v>91</v>
      </c>
      <c r="N48" s="173" t="s">
        <v>111</v>
      </c>
      <c r="O48" s="173"/>
      <c r="P48" s="173" t="s">
        <v>116</v>
      </c>
      <c r="Q48" s="173"/>
      <c r="R48" s="173"/>
      <c r="S48" s="33"/>
      <c r="T48" s="166"/>
      <c r="AE48" s="166"/>
      <c r="AF48" s="166"/>
    </row>
    <row r="49" spans="3:24" ht="86.4">
      <c r="C49" s="482" t="s">
        <v>1262</v>
      </c>
      <c r="D49" s="482" t="s">
        <v>1257</v>
      </c>
      <c r="E49" s="482" t="s">
        <v>1258</v>
      </c>
      <c r="F49" s="482" t="s">
        <v>1259</v>
      </c>
      <c r="G49" s="482" t="s">
        <v>1263</v>
      </c>
      <c r="H49" s="482" t="s">
        <v>1260</v>
      </c>
      <c r="I49" s="482" t="s">
        <v>1264</v>
      </c>
      <c r="J49" s="482" t="s">
        <v>1261</v>
      </c>
      <c r="K49" s="482" t="s">
        <v>2350</v>
      </c>
    </row>
    <row r="50" spans="3:24">
      <c r="C50" s="467" t="s">
        <v>115</v>
      </c>
      <c r="D50" s="467" t="s">
        <v>115</v>
      </c>
      <c r="E50" s="467" t="s">
        <v>115</v>
      </c>
      <c r="F50" s="467" t="s">
        <v>115</v>
      </c>
      <c r="G50" s="467" t="s">
        <v>115</v>
      </c>
      <c r="H50" s="467" t="s">
        <v>115</v>
      </c>
      <c r="I50" s="467" t="s">
        <v>103</v>
      </c>
      <c r="J50" s="467" t="s">
        <v>103</v>
      </c>
      <c r="K50" s="467"/>
      <c r="S50" s="467"/>
    </row>
    <row r="52" spans="3:24">
      <c r="X52" s="467"/>
    </row>
  </sheetData>
  <mergeCells count="6">
    <mergeCell ref="C11:N11"/>
    <mergeCell ref="O11:R11"/>
    <mergeCell ref="S11:S12"/>
    <mergeCell ref="C36:H36"/>
    <mergeCell ref="I36:J36"/>
    <mergeCell ref="K36:K37"/>
  </mergeCells>
  <pageMargins left="0.7" right="0.7" top="0.75" bottom="0.75" header="0.3" footer="0.3"/>
  <pageSetup paperSize="9" scale="3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7">
    <tabColor rgb="FFFFC000"/>
  </sheetPr>
  <dimension ref="A1:T78"/>
  <sheetViews>
    <sheetView showGridLines="0" topLeftCell="B1" zoomScale="80" zoomScaleNormal="80" workbookViewId="0"/>
  </sheetViews>
  <sheetFormatPr defaultColWidth="9.33203125" defaultRowHeight="14.4"/>
  <cols>
    <col min="1" max="1" width="41.33203125" style="124" bestFit="1" customWidth="1"/>
    <col min="2" max="2" width="6.44140625" style="124" bestFit="1" customWidth="1"/>
    <col min="3" max="3" width="29.44140625" style="124" bestFit="1" customWidth="1"/>
    <col min="4" max="4" width="9.33203125" style="124"/>
    <col min="5" max="5" width="44.5546875" style="124" bestFit="1" customWidth="1"/>
    <col min="6" max="6" width="8" style="124" bestFit="1" customWidth="1"/>
    <col min="7" max="7" width="6.44140625" style="124" bestFit="1" customWidth="1"/>
    <col min="8" max="8" width="6.6640625" style="124" bestFit="1" customWidth="1"/>
    <col min="9" max="9" width="9.33203125" style="124"/>
    <col min="10" max="10" width="41.5546875" style="124" customWidth="1"/>
    <col min="11" max="11" width="39.6640625" style="124" bestFit="1" customWidth="1"/>
    <col min="12" max="12" width="28.33203125" style="124" bestFit="1" customWidth="1"/>
    <col min="13" max="13" width="20.44140625" style="124" bestFit="1" customWidth="1"/>
    <col min="14" max="15" width="96" style="124" bestFit="1" customWidth="1"/>
    <col min="16" max="16" width="37.5546875" style="124" bestFit="1" customWidth="1"/>
    <col min="17" max="17" width="13.44140625" style="124" bestFit="1" customWidth="1"/>
    <col min="18" max="16384" width="9.33203125" style="124"/>
  </cols>
  <sheetData>
    <row r="1" spans="1:19">
      <c r="A1" s="1507" t="s">
        <v>5928</v>
      </c>
    </row>
    <row r="2" spans="1:19">
      <c r="A2" s="165" t="s">
        <v>1490</v>
      </c>
    </row>
    <row r="3" spans="1:19">
      <c r="A3" s="165"/>
      <c r="J3" s="164"/>
    </row>
    <row r="4" spans="1:19">
      <c r="A4" s="1507" t="s">
        <v>5929</v>
      </c>
      <c r="E4" s="1507" t="s">
        <v>5931</v>
      </c>
      <c r="F4" s="164"/>
      <c r="G4" s="164"/>
      <c r="H4" s="164"/>
      <c r="I4" s="164"/>
      <c r="J4" s="1507" t="s">
        <v>5930</v>
      </c>
    </row>
    <row r="5" spans="1:19">
      <c r="A5" s="224" t="s">
        <v>109</v>
      </c>
      <c r="E5" s="224" t="s">
        <v>109</v>
      </c>
      <c r="F5" s="164"/>
      <c r="G5" s="164"/>
      <c r="H5" s="164"/>
      <c r="I5" s="164"/>
      <c r="J5" s="224" t="s">
        <v>109</v>
      </c>
    </row>
    <row r="6" spans="1:19">
      <c r="A6" s="224" t="s">
        <v>1179</v>
      </c>
      <c r="E6" s="224" t="s">
        <v>1179</v>
      </c>
      <c r="F6" s="164"/>
      <c r="G6" s="164"/>
      <c r="H6" s="164"/>
      <c r="I6" s="164"/>
      <c r="J6" s="224" t="s">
        <v>1179</v>
      </c>
    </row>
    <row r="7" spans="1:19">
      <c r="A7" s="224" t="s">
        <v>130</v>
      </c>
      <c r="E7" s="224" t="s">
        <v>130</v>
      </c>
      <c r="F7" s="164"/>
      <c r="G7" s="164"/>
      <c r="H7" s="164"/>
      <c r="I7" s="164"/>
      <c r="J7" s="224" t="s">
        <v>130</v>
      </c>
    </row>
    <row r="8" spans="1:19">
      <c r="E8" s="224" t="s">
        <v>1181</v>
      </c>
      <c r="F8" s="164"/>
      <c r="G8" s="164"/>
      <c r="H8" s="164"/>
      <c r="I8" s="164"/>
    </row>
    <row r="9" spans="1:19">
      <c r="E9" s="224" t="s">
        <v>1221</v>
      </c>
      <c r="F9" s="190" t="s">
        <v>1043</v>
      </c>
      <c r="G9" s="190" t="s">
        <v>12</v>
      </c>
      <c r="H9" s="190" t="s">
        <v>1200</v>
      </c>
      <c r="I9" s="164"/>
    </row>
    <row r="10" spans="1:19">
      <c r="B10" s="164"/>
      <c r="C10" s="164"/>
      <c r="F10" s="164"/>
      <c r="G10" s="164"/>
      <c r="H10" s="164"/>
      <c r="I10" s="164"/>
    </row>
    <row r="11" spans="1:19">
      <c r="A11" s="165" t="s">
        <v>2358</v>
      </c>
      <c r="B11" s="266"/>
      <c r="C11" s="266"/>
      <c r="E11" s="165" t="s">
        <v>2359</v>
      </c>
      <c r="J11" s="165" t="s">
        <v>2360</v>
      </c>
    </row>
    <row r="12" spans="1:19">
      <c r="H12" s="164"/>
      <c r="I12" s="164"/>
      <c r="K12" s="164"/>
      <c r="L12" s="164"/>
      <c r="M12" s="164"/>
      <c r="N12" s="164"/>
      <c r="O12" s="164"/>
      <c r="P12" s="164"/>
      <c r="Q12" s="164"/>
      <c r="R12" s="164"/>
      <c r="S12" s="164"/>
    </row>
    <row r="13" spans="1:19" ht="28.8">
      <c r="C13" s="196" t="s">
        <v>1244</v>
      </c>
      <c r="E13" s="196" t="s">
        <v>2361</v>
      </c>
      <c r="F13" s="164"/>
      <c r="H13" s="164"/>
      <c r="I13" s="164"/>
      <c r="J13" s="196" t="s">
        <v>2362</v>
      </c>
      <c r="K13" s="164"/>
      <c r="L13" s="164"/>
      <c r="M13" s="164"/>
      <c r="N13" s="164"/>
      <c r="O13" s="164"/>
      <c r="P13" s="164"/>
      <c r="Q13" s="164"/>
      <c r="R13" s="164"/>
      <c r="S13" s="164"/>
    </row>
    <row r="14" spans="1:19">
      <c r="C14" s="485" t="s">
        <v>84</v>
      </c>
      <c r="E14" s="485" t="s">
        <v>83</v>
      </c>
      <c r="F14" s="1647"/>
      <c r="H14" s="477"/>
      <c r="I14" s="477"/>
      <c r="J14" s="485" t="s">
        <v>136</v>
      </c>
      <c r="K14" s="164"/>
      <c r="L14" s="164"/>
      <c r="M14" s="164"/>
      <c r="N14" s="164"/>
      <c r="O14" s="164"/>
      <c r="P14" s="164"/>
      <c r="Q14" s="164"/>
      <c r="R14" s="164"/>
      <c r="S14" s="164"/>
    </row>
    <row r="15" spans="1:19">
      <c r="A15" s="199" t="s">
        <v>1187</v>
      </c>
      <c r="B15" s="485"/>
      <c r="C15" s="470"/>
      <c r="E15" s="470"/>
      <c r="H15" s="164"/>
      <c r="I15" s="164"/>
      <c r="J15" s="470"/>
      <c r="K15" s="164"/>
      <c r="L15" s="164"/>
      <c r="M15" s="164"/>
      <c r="N15" s="164"/>
      <c r="O15" s="164"/>
      <c r="P15" s="164"/>
      <c r="Q15" s="164"/>
      <c r="R15" s="164"/>
      <c r="S15" s="164"/>
    </row>
    <row r="16" spans="1:19">
      <c r="A16" s="203" t="s">
        <v>2287</v>
      </c>
      <c r="B16" s="196" t="s">
        <v>9</v>
      </c>
      <c r="C16" s="471"/>
      <c r="E16" s="471"/>
      <c r="H16" s="164"/>
      <c r="I16" s="164"/>
      <c r="J16" s="96"/>
      <c r="K16" s="164" t="s">
        <v>115</v>
      </c>
      <c r="L16" s="164" t="s">
        <v>113</v>
      </c>
      <c r="M16" s="173" t="s">
        <v>91</v>
      </c>
      <c r="N16" s="173" t="s">
        <v>112</v>
      </c>
      <c r="O16" s="173"/>
      <c r="P16" s="173"/>
      <c r="Q16" s="173"/>
      <c r="R16" s="173"/>
      <c r="S16" s="173"/>
    </row>
    <row r="17" spans="1:19">
      <c r="A17" s="321" t="s">
        <v>2288</v>
      </c>
      <c r="B17" s="196" t="s">
        <v>65</v>
      </c>
      <c r="C17" s="471"/>
      <c r="E17" s="471"/>
      <c r="H17" s="164"/>
      <c r="I17" s="164"/>
      <c r="J17" s="472"/>
      <c r="K17" s="164" t="s">
        <v>2289</v>
      </c>
      <c r="L17" s="164" t="s">
        <v>113</v>
      </c>
      <c r="M17" s="173" t="s">
        <v>91</v>
      </c>
      <c r="N17" s="173" t="s">
        <v>112</v>
      </c>
      <c r="O17" s="173"/>
      <c r="P17" s="173"/>
      <c r="Q17" s="173"/>
      <c r="R17" s="173"/>
      <c r="S17" s="173"/>
    </row>
    <row r="18" spans="1:19" ht="15" customHeight="1">
      <c r="A18" s="321" t="s">
        <v>2290</v>
      </c>
      <c r="B18" s="196" t="s">
        <v>8</v>
      </c>
      <c r="C18" s="471"/>
      <c r="E18" s="471"/>
      <c r="H18" s="164"/>
      <c r="I18" s="164"/>
      <c r="J18" s="472"/>
      <c r="K18" s="164" t="s">
        <v>2291</v>
      </c>
      <c r="L18" s="164" t="s">
        <v>113</v>
      </c>
      <c r="M18" s="173" t="s">
        <v>91</v>
      </c>
      <c r="N18" s="173" t="s">
        <v>112</v>
      </c>
      <c r="O18" s="173"/>
      <c r="P18" s="173"/>
      <c r="Q18" s="173"/>
      <c r="R18" s="173"/>
      <c r="S18" s="173"/>
    </row>
    <row r="19" spans="1:19">
      <c r="A19" s="203" t="s">
        <v>2292</v>
      </c>
      <c r="B19" s="196" t="s">
        <v>7</v>
      </c>
      <c r="C19" s="471"/>
      <c r="E19" s="471"/>
      <c r="H19" s="164"/>
      <c r="I19" s="164"/>
      <c r="J19" s="472"/>
      <c r="K19" s="164"/>
      <c r="L19" s="164" t="s">
        <v>113</v>
      </c>
      <c r="M19" s="173" t="s">
        <v>91</v>
      </c>
      <c r="N19" s="173" t="s">
        <v>112</v>
      </c>
      <c r="O19" s="173"/>
      <c r="P19" s="173"/>
      <c r="Q19" s="173" t="s">
        <v>93</v>
      </c>
      <c r="R19" s="173"/>
      <c r="S19" s="173"/>
    </row>
    <row r="20" spans="1:19">
      <c r="A20" s="203" t="s">
        <v>117</v>
      </c>
      <c r="B20" s="196" t="s">
        <v>61</v>
      </c>
      <c r="C20" s="471"/>
      <c r="E20" s="471"/>
      <c r="H20" s="164"/>
      <c r="I20" s="164"/>
      <c r="J20" s="472"/>
      <c r="K20" s="164"/>
      <c r="L20" s="164" t="s">
        <v>113</v>
      </c>
      <c r="M20" s="173" t="s">
        <v>91</v>
      </c>
      <c r="N20" s="173" t="s">
        <v>112</v>
      </c>
      <c r="O20" s="173"/>
      <c r="P20" s="173"/>
      <c r="Q20" s="173" t="s">
        <v>116</v>
      </c>
      <c r="R20" s="173"/>
      <c r="S20" s="173"/>
    </row>
    <row r="21" spans="1:19">
      <c r="A21" s="199" t="s">
        <v>2293</v>
      </c>
      <c r="B21" s="485"/>
      <c r="C21" s="470"/>
      <c r="E21" s="470"/>
      <c r="H21" s="164"/>
      <c r="I21" s="164"/>
      <c r="J21" s="470"/>
      <c r="K21" s="164"/>
      <c r="L21" s="164"/>
      <c r="M21" s="173"/>
      <c r="N21" s="173"/>
      <c r="O21" s="173"/>
      <c r="P21" s="173"/>
      <c r="Q21" s="173"/>
      <c r="R21" s="173"/>
      <c r="S21" s="173"/>
    </row>
    <row r="22" spans="1:19">
      <c r="A22" s="203" t="s">
        <v>2287</v>
      </c>
      <c r="B22" s="196" t="s">
        <v>4</v>
      </c>
      <c r="C22" s="472"/>
      <c r="E22" s="471"/>
      <c r="H22" s="164"/>
      <c r="I22" s="164"/>
      <c r="J22" s="472"/>
      <c r="K22" s="164" t="s">
        <v>115</v>
      </c>
      <c r="L22" s="164" t="s">
        <v>119</v>
      </c>
      <c r="M22" s="173" t="s">
        <v>91</v>
      </c>
      <c r="N22" s="173" t="s">
        <v>112</v>
      </c>
      <c r="O22" s="173"/>
      <c r="P22" s="173"/>
      <c r="Q22" s="173"/>
      <c r="R22" s="173"/>
      <c r="S22" s="173"/>
    </row>
    <row r="23" spans="1:19">
      <c r="A23" s="321" t="s">
        <v>2288</v>
      </c>
      <c r="B23" s="196" t="s">
        <v>60</v>
      </c>
      <c r="C23" s="471"/>
      <c r="E23" s="471"/>
      <c r="H23" s="164"/>
      <c r="I23" s="164"/>
      <c r="J23" s="472"/>
      <c r="K23" s="164" t="s">
        <v>2289</v>
      </c>
      <c r="L23" s="164" t="s">
        <v>119</v>
      </c>
      <c r="M23" s="173" t="s">
        <v>91</v>
      </c>
      <c r="N23" s="173" t="s">
        <v>112</v>
      </c>
      <c r="O23" s="173"/>
      <c r="P23" s="173"/>
      <c r="Q23" s="173"/>
      <c r="R23" s="173"/>
      <c r="S23" s="173"/>
    </row>
    <row r="24" spans="1:19" ht="15.75" customHeight="1">
      <c r="A24" s="321" t="s">
        <v>2290</v>
      </c>
      <c r="B24" s="196" t="s">
        <v>59</v>
      </c>
      <c r="C24" s="471"/>
      <c r="E24" s="471"/>
      <c r="H24" s="164"/>
      <c r="I24" s="164"/>
      <c r="J24" s="472"/>
      <c r="K24" s="164" t="s">
        <v>2291</v>
      </c>
      <c r="L24" s="164" t="s">
        <v>119</v>
      </c>
      <c r="M24" s="173" t="s">
        <v>91</v>
      </c>
      <c r="N24" s="173" t="s">
        <v>112</v>
      </c>
      <c r="O24" s="173"/>
      <c r="P24" s="173"/>
      <c r="Q24" s="173"/>
      <c r="R24" s="173"/>
      <c r="S24" s="173"/>
    </row>
    <row r="25" spans="1:19">
      <c r="A25" s="203" t="s">
        <v>2292</v>
      </c>
      <c r="B25" s="196" t="s">
        <v>58</v>
      </c>
      <c r="C25" s="471"/>
      <c r="E25" s="471"/>
      <c r="H25" s="164"/>
      <c r="I25" s="164"/>
      <c r="J25" s="472"/>
      <c r="K25" s="164"/>
      <c r="L25" s="164" t="s">
        <v>119</v>
      </c>
      <c r="M25" s="173" t="s">
        <v>91</v>
      </c>
      <c r="N25" s="173" t="s">
        <v>112</v>
      </c>
      <c r="O25" s="173"/>
      <c r="P25" s="173"/>
      <c r="Q25" s="173" t="s">
        <v>93</v>
      </c>
      <c r="R25" s="173"/>
      <c r="S25" s="173"/>
    </row>
    <row r="26" spans="1:19">
      <c r="A26" s="203" t="s">
        <v>117</v>
      </c>
      <c r="B26" s="196" t="s">
        <v>53</v>
      </c>
      <c r="C26" s="471"/>
      <c r="E26" s="471"/>
      <c r="H26" s="164"/>
      <c r="I26" s="164"/>
      <c r="J26" s="472"/>
      <c r="K26" s="164"/>
      <c r="L26" s="164" t="s">
        <v>119</v>
      </c>
      <c r="M26" s="173" t="s">
        <v>91</v>
      </c>
      <c r="N26" s="173" t="s">
        <v>112</v>
      </c>
      <c r="O26" s="173"/>
      <c r="P26" s="173"/>
      <c r="Q26" s="173" t="s">
        <v>116</v>
      </c>
      <c r="R26" s="173"/>
      <c r="S26" s="173"/>
    </row>
    <row r="27" spans="1:19">
      <c r="A27" s="199" t="s">
        <v>1188</v>
      </c>
      <c r="B27" s="485"/>
      <c r="C27" s="470"/>
      <c r="E27" s="470"/>
      <c r="H27" s="164"/>
      <c r="I27" s="164"/>
      <c r="J27" s="470"/>
      <c r="K27" s="164"/>
      <c r="L27" s="164"/>
      <c r="M27" s="173"/>
      <c r="N27" s="173"/>
      <c r="O27" s="173"/>
      <c r="P27" s="173"/>
      <c r="Q27" s="173"/>
      <c r="R27" s="173"/>
      <c r="S27" s="173"/>
    </row>
    <row r="28" spans="1:19">
      <c r="A28" s="203" t="s">
        <v>2287</v>
      </c>
      <c r="B28" s="196" t="s">
        <v>52</v>
      </c>
      <c r="C28" s="471"/>
      <c r="E28" s="471"/>
      <c r="H28" s="164"/>
      <c r="I28" s="164"/>
      <c r="J28" s="472"/>
      <c r="K28" s="164" t="s">
        <v>115</v>
      </c>
      <c r="L28" s="164"/>
      <c r="M28" s="173" t="s">
        <v>91</v>
      </c>
      <c r="N28" s="173" t="s">
        <v>1189</v>
      </c>
      <c r="O28" s="173"/>
      <c r="P28" s="173" t="s">
        <v>2294</v>
      </c>
      <c r="Q28" s="173"/>
      <c r="R28" s="173"/>
      <c r="S28" s="173"/>
    </row>
    <row r="29" spans="1:19">
      <c r="A29" s="321" t="s">
        <v>2288</v>
      </c>
      <c r="B29" s="196" t="s">
        <v>51</v>
      </c>
      <c r="C29" s="471"/>
      <c r="E29" s="471"/>
      <c r="H29" s="164"/>
      <c r="I29" s="164"/>
      <c r="J29" s="472"/>
      <c r="K29" s="164" t="s">
        <v>2289</v>
      </c>
      <c r="L29" s="164"/>
      <c r="M29" s="173" t="s">
        <v>91</v>
      </c>
      <c r="N29" s="173" t="s">
        <v>1189</v>
      </c>
      <c r="O29" s="173"/>
      <c r="P29" s="173" t="s">
        <v>2294</v>
      </c>
      <c r="Q29" s="173"/>
      <c r="R29" s="173"/>
      <c r="S29" s="173"/>
    </row>
    <row r="30" spans="1:19" ht="15" customHeight="1">
      <c r="A30" s="321" t="s">
        <v>2290</v>
      </c>
      <c r="B30" s="196" t="s">
        <v>50</v>
      </c>
      <c r="C30" s="471"/>
      <c r="E30" s="471"/>
      <c r="H30" s="164"/>
      <c r="I30" s="164"/>
      <c r="J30" s="472"/>
      <c r="K30" s="164" t="s">
        <v>2291</v>
      </c>
      <c r="L30" s="164"/>
      <c r="M30" s="173" t="s">
        <v>91</v>
      </c>
      <c r="N30" s="173" t="s">
        <v>1189</v>
      </c>
      <c r="O30" s="173"/>
      <c r="P30" s="173" t="s">
        <v>2294</v>
      </c>
      <c r="Q30" s="173"/>
      <c r="R30" s="173"/>
      <c r="S30" s="173"/>
    </row>
    <row r="31" spans="1:19">
      <c r="A31" s="203" t="s">
        <v>2292</v>
      </c>
      <c r="B31" s="196" t="s">
        <v>49</v>
      </c>
      <c r="C31" s="471"/>
      <c r="E31" s="471"/>
      <c r="H31" s="164"/>
      <c r="I31" s="164"/>
      <c r="J31" s="472"/>
      <c r="K31" s="164"/>
      <c r="L31" s="164"/>
      <c r="M31" s="173" t="s">
        <v>91</v>
      </c>
      <c r="N31" s="173" t="s">
        <v>1189</v>
      </c>
      <c r="O31" s="173"/>
      <c r="P31" s="173" t="s">
        <v>2294</v>
      </c>
      <c r="Q31" s="173" t="s">
        <v>93</v>
      </c>
      <c r="R31" s="173"/>
      <c r="S31" s="173"/>
    </row>
    <row r="32" spans="1:19">
      <c r="A32" s="203" t="s">
        <v>117</v>
      </c>
      <c r="B32" s="196" t="s">
        <v>101</v>
      </c>
      <c r="C32" s="471"/>
      <c r="E32" s="471"/>
      <c r="H32" s="164"/>
      <c r="I32" s="164"/>
      <c r="J32" s="472"/>
      <c r="K32" s="164"/>
      <c r="L32" s="164"/>
      <c r="M32" s="173" t="s">
        <v>91</v>
      </c>
      <c r="N32" s="173" t="s">
        <v>1189</v>
      </c>
      <c r="O32" s="173"/>
      <c r="P32" s="173" t="s">
        <v>2294</v>
      </c>
      <c r="Q32" s="173" t="s">
        <v>116</v>
      </c>
      <c r="R32" s="173"/>
      <c r="S32" s="173"/>
    </row>
    <row r="33" spans="1:20">
      <c r="A33" s="199" t="s">
        <v>2295</v>
      </c>
      <c r="B33" s="196" t="s">
        <v>31</v>
      </c>
      <c r="C33" s="471"/>
      <c r="E33" s="471"/>
      <c r="H33" s="164"/>
      <c r="I33" s="164"/>
      <c r="J33" s="472"/>
      <c r="K33" s="164"/>
      <c r="L33" s="164"/>
      <c r="M33" s="173" t="s">
        <v>91</v>
      </c>
      <c r="N33" s="173" t="s">
        <v>111</v>
      </c>
      <c r="O33" s="173" t="s">
        <v>2296</v>
      </c>
      <c r="P33" s="173"/>
      <c r="Q33" s="173" t="s">
        <v>116</v>
      </c>
      <c r="R33" s="173"/>
      <c r="S33" s="173"/>
    </row>
    <row r="34" spans="1:20">
      <c r="A34" s="1555" t="s">
        <v>5391</v>
      </c>
      <c r="B34" s="1640" t="s">
        <v>291</v>
      </c>
      <c r="C34" s="470"/>
      <c r="E34" s="470"/>
      <c r="H34" s="164"/>
      <c r="I34" s="164"/>
      <c r="J34" s="472"/>
      <c r="K34" s="164"/>
      <c r="L34" s="164"/>
      <c r="M34" s="173" t="s">
        <v>91</v>
      </c>
      <c r="N34" s="484" t="s">
        <v>5559</v>
      </c>
      <c r="O34" s="173" t="s">
        <v>2302</v>
      </c>
      <c r="P34" s="173"/>
      <c r="Q34" s="173" t="s">
        <v>116</v>
      </c>
      <c r="R34" s="173"/>
      <c r="S34" s="173"/>
    </row>
    <row r="35" spans="1:20">
      <c r="A35" s="199" t="s">
        <v>2303</v>
      </c>
      <c r="B35" s="196" t="s">
        <v>131</v>
      </c>
      <c r="C35" s="470"/>
      <c r="E35" s="470"/>
      <c r="H35" s="164"/>
      <c r="I35" s="164"/>
      <c r="J35" s="96"/>
      <c r="K35" s="164"/>
      <c r="L35" s="164"/>
      <c r="M35" s="173" t="s">
        <v>91</v>
      </c>
      <c r="N35" s="173" t="s">
        <v>111</v>
      </c>
      <c r="O35" s="173"/>
      <c r="P35" s="173"/>
      <c r="Q35" s="173" t="s">
        <v>116</v>
      </c>
      <c r="R35" s="173"/>
      <c r="S35" s="173"/>
    </row>
    <row r="36" spans="1:20">
      <c r="E36" s="164" t="s">
        <v>2363</v>
      </c>
      <c r="H36" s="164"/>
      <c r="I36" s="164"/>
      <c r="J36" s="164" t="s">
        <v>2364</v>
      </c>
      <c r="K36" s="164"/>
      <c r="L36" s="164"/>
      <c r="M36" s="164"/>
      <c r="N36" s="164"/>
      <c r="O36" s="164"/>
      <c r="P36" s="164"/>
      <c r="Q36" s="164"/>
      <c r="R36" s="164"/>
      <c r="S36" s="164"/>
    </row>
    <row r="37" spans="1:20">
      <c r="C37" s="164" t="s">
        <v>1245</v>
      </c>
      <c r="E37" s="164" t="s">
        <v>1255</v>
      </c>
      <c r="H37" s="164"/>
      <c r="I37" s="164"/>
      <c r="J37" s="164" t="s">
        <v>2145</v>
      </c>
      <c r="K37" s="164"/>
      <c r="L37" s="164"/>
      <c r="M37" s="164"/>
      <c r="N37" s="164"/>
      <c r="O37" s="164"/>
      <c r="P37" s="164"/>
      <c r="Q37" s="164"/>
      <c r="R37" s="164"/>
      <c r="S37" s="164"/>
    </row>
    <row r="38" spans="1:20">
      <c r="C38" s="164" t="s">
        <v>2145</v>
      </c>
      <c r="E38" s="164" t="s">
        <v>2145</v>
      </c>
      <c r="H38" s="164"/>
      <c r="I38" s="164"/>
      <c r="K38" s="164"/>
      <c r="L38" s="164"/>
      <c r="R38" s="164"/>
      <c r="S38" s="164"/>
    </row>
    <row r="41" spans="1:20">
      <c r="A41" s="1507" t="s">
        <v>5932</v>
      </c>
      <c r="E41" s="1507" t="s">
        <v>5933</v>
      </c>
      <c r="F41" s="164"/>
      <c r="G41" s="164"/>
      <c r="J41" s="1507" t="s">
        <v>5934</v>
      </c>
    </row>
    <row r="42" spans="1:20">
      <c r="A42" s="224" t="s">
        <v>109</v>
      </c>
      <c r="E42" s="224" t="s">
        <v>109</v>
      </c>
      <c r="F42" s="164"/>
      <c r="G42" s="164"/>
      <c r="J42" s="224" t="s">
        <v>109</v>
      </c>
      <c r="R42" s="35"/>
      <c r="T42" s="35"/>
    </row>
    <row r="43" spans="1:20">
      <c r="A43" s="224" t="s">
        <v>1179</v>
      </c>
      <c r="E43" s="224" t="s">
        <v>1179</v>
      </c>
      <c r="F43" s="193"/>
      <c r="G43" s="193"/>
      <c r="H43" s="193"/>
      <c r="I43" s="193"/>
      <c r="J43" s="224" t="s">
        <v>1179</v>
      </c>
    </row>
    <row r="44" spans="1:20">
      <c r="A44" s="224" t="s">
        <v>130</v>
      </c>
      <c r="E44" s="224" t="s">
        <v>130</v>
      </c>
      <c r="F44" s="193"/>
      <c r="G44" s="193"/>
      <c r="H44" s="193"/>
      <c r="I44" s="193"/>
      <c r="J44" s="224" t="s">
        <v>130</v>
      </c>
    </row>
    <row r="45" spans="1:20">
      <c r="E45" s="224" t="s">
        <v>1181</v>
      </c>
      <c r="F45" s="164"/>
      <c r="G45" s="164"/>
      <c r="H45" s="193"/>
      <c r="I45" s="193"/>
    </row>
    <row r="46" spans="1:20">
      <c r="E46" s="224" t="s">
        <v>1221</v>
      </c>
      <c r="F46" s="190" t="s">
        <v>1043</v>
      </c>
      <c r="G46" s="190" t="s">
        <v>12</v>
      </c>
      <c r="H46" s="190" t="s">
        <v>1200</v>
      </c>
      <c r="I46" s="164"/>
    </row>
    <row r="48" spans="1:20">
      <c r="A48" s="165" t="s">
        <v>2365</v>
      </c>
      <c r="B48" s="266"/>
      <c r="C48" s="266"/>
      <c r="E48" s="165" t="s">
        <v>2366</v>
      </c>
      <c r="J48" s="165" t="s">
        <v>2367</v>
      </c>
    </row>
    <row r="49" spans="1:19">
      <c r="H49" s="164"/>
      <c r="I49" s="164"/>
      <c r="K49" s="164"/>
      <c r="L49" s="164"/>
      <c r="M49" s="164"/>
      <c r="N49" s="164"/>
      <c r="O49" s="164"/>
      <c r="P49" s="164"/>
      <c r="Q49" s="164"/>
      <c r="R49" s="164"/>
      <c r="S49" s="164"/>
    </row>
    <row r="50" spans="1:19" ht="28.8">
      <c r="C50" s="196" t="s">
        <v>1244</v>
      </c>
      <c r="E50" s="196" t="s">
        <v>2368</v>
      </c>
      <c r="H50" s="164"/>
      <c r="I50" s="164"/>
      <c r="J50" s="196" t="s">
        <v>2362</v>
      </c>
      <c r="K50" s="164"/>
      <c r="L50" s="164"/>
      <c r="M50" s="164"/>
      <c r="N50" s="164"/>
      <c r="O50" s="164"/>
      <c r="P50" s="164"/>
      <c r="Q50" s="164"/>
      <c r="R50" s="467"/>
      <c r="S50" s="164"/>
    </row>
    <row r="51" spans="1:19">
      <c r="C51" s="485" t="s">
        <v>127</v>
      </c>
      <c r="E51" s="485" t="s">
        <v>126</v>
      </c>
      <c r="H51" s="164"/>
      <c r="I51" s="164"/>
      <c r="J51" s="485" t="s">
        <v>121</v>
      </c>
      <c r="K51" s="164"/>
      <c r="L51" s="164"/>
      <c r="M51" s="164"/>
      <c r="N51" s="164"/>
      <c r="O51" s="164"/>
      <c r="P51" s="164"/>
      <c r="Q51" s="164"/>
      <c r="R51" s="467"/>
      <c r="S51" s="164"/>
    </row>
    <row r="52" spans="1:19">
      <c r="A52" s="199" t="s">
        <v>1187</v>
      </c>
      <c r="B52" s="485"/>
      <c r="C52" s="470"/>
      <c r="E52" s="470"/>
      <c r="H52" s="164"/>
      <c r="I52" s="164"/>
      <c r="J52" s="470"/>
      <c r="K52" s="164"/>
      <c r="L52" s="164"/>
      <c r="M52" s="164"/>
      <c r="N52" s="164"/>
      <c r="O52" s="164"/>
      <c r="P52" s="164"/>
      <c r="Q52" s="164"/>
      <c r="R52" s="467"/>
      <c r="S52" s="164"/>
    </row>
    <row r="53" spans="1:19">
      <c r="A53" s="203" t="s">
        <v>118</v>
      </c>
      <c r="B53" s="196" t="s">
        <v>926</v>
      </c>
      <c r="C53" s="471"/>
      <c r="E53" s="471"/>
      <c r="H53" s="164"/>
      <c r="I53" s="164"/>
      <c r="J53" s="472"/>
      <c r="K53" s="164" t="s">
        <v>113</v>
      </c>
      <c r="L53" s="173" t="s">
        <v>91</v>
      </c>
      <c r="M53" s="173" t="s">
        <v>112</v>
      </c>
      <c r="N53" s="173"/>
      <c r="O53" s="173"/>
      <c r="P53" s="173"/>
      <c r="Q53" s="173"/>
      <c r="R53" s="173"/>
      <c r="S53" s="164"/>
    </row>
    <row r="54" spans="1:19">
      <c r="A54" s="203" t="s">
        <v>2292</v>
      </c>
      <c r="B54" s="196" t="s">
        <v>927</v>
      </c>
      <c r="C54" s="471"/>
      <c r="E54" s="471"/>
      <c r="H54" s="164"/>
      <c r="I54" s="164"/>
      <c r="J54" s="472"/>
      <c r="K54" s="164" t="s">
        <v>113</v>
      </c>
      <c r="L54" s="173" t="s">
        <v>91</v>
      </c>
      <c r="M54" s="173" t="s">
        <v>112</v>
      </c>
      <c r="N54" s="173"/>
      <c r="O54" s="173" t="s">
        <v>93</v>
      </c>
      <c r="P54" s="173"/>
      <c r="Q54" s="173"/>
      <c r="R54" s="173"/>
      <c r="S54" s="164"/>
    </row>
    <row r="55" spans="1:19">
      <c r="A55" s="203" t="s">
        <v>117</v>
      </c>
      <c r="B55" s="196" t="s">
        <v>941</v>
      </c>
      <c r="C55" s="471"/>
      <c r="E55" s="471"/>
      <c r="H55" s="164"/>
      <c r="I55" s="164"/>
      <c r="J55" s="472"/>
      <c r="K55" s="164" t="s">
        <v>113</v>
      </c>
      <c r="L55" s="173" t="s">
        <v>91</v>
      </c>
      <c r="M55" s="173" t="s">
        <v>112</v>
      </c>
      <c r="N55" s="173"/>
      <c r="O55" s="173" t="s">
        <v>116</v>
      </c>
      <c r="P55" s="173"/>
      <c r="Q55" s="173"/>
      <c r="R55" s="173"/>
      <c r="S55" s="164"/>
    </row>
    <row r="56" spans="1:19">
      <c r="A56" s="199" t="s">
        <v>2293</v>
      </c>
      <c r="B56" s="485"/>
      <c r="C56" s="470"/>
      <c r="E56" s="470"/>
      <c r="H56" s="164"/>
      <c r="I56" s="164"/>
      <c r="J56" s="470"/>
      <c r="K56" s="164"/>
      <c r="L56" s="173"/>
      <c r="M56" s="173"/>
      <c r="N56" s="173"/>
      <c r="O56" s="173"/>
      <c r="P56" s="173"/>
      <c r="Q56" s="173"/>
      <c r="R56" s="173"/>
      <c r="S56" s="164"/>
    </row>
    <row r="57" spans="1:19">
      <c r="A57" s="203" t="s">
        <v>118</v>
      </c>
      <c r="B57" s="196" t="s">
        <v>942</v>
      </c>
      <c r="C57" s="471"/>
      <c r="E57" s="471"/>
      <c r="H57" s="164"/>
      <c r="I57" s="164"/>
      <c r="J57" s="471"/>
      <c r="K57" s="164" t="s">
        <v>119</v>
      </c>
      <c r="L57" s="173" t="s">
        <v>91</v>
      </c>
      <c r="M57" s="173" t="s">
        <v>112</v>
      </c>
      <c r="N57" s="173"/>
      <c r="O57" s="173"/>
      <c r="P57" s="173"/>
      <c r="Q57" s="173"/>
      <c r="R57" s="173"/>
      <c r="S57" s="164"/>
    </row>
    <row r="58" spans="1:19">
      <c r="A58" s="203" t="s">
        <v>2292</v>
      </c>
      <c r="B58" s="196" t="s">
        <v>943</v>
      </c>
      <c r="C58" s="471"/>
      <c r="E58" s="471"/>
      <c r="H58" s="164"/>
      <c r="I58" s="164"/>
      <c r="J58" s="471"/>
      <c r="K58" s="164" t="s">
        <v>119</v>
      </c>
      <c r="L58" s="173" t="s">
        <v>91</v>
      </c>
      <c r="M58" s="173" t="s">
        <v>112</v>
      </c>
      <c r="N58" s="173"/>
      <c r="O58" s="173" t="s">
        <v>93</v>
      </c>
      <c r="P58" s="173"/>
      <c r="Q58" s="173"/>
      <c r="R58" s="173"/>
      <c r="S58" s="164"/>
    </row>
    <row r="59" spans="1:19">
      <c r="A59" s="203" t="s">
        <v>117</v>
      </c>
      <c r="B59" s="196" t="s">
        <v>951</v>
      </c>
      <c r="C59" s="471"/>
      <c r="E59" s="471"/>
      <c r="H59" s="164"/>
      <c r="I59" s="164"/>
      <c r="J59" s="471"/>
      <c r="K59" s="164" t="s">
        <v>119</v>
      </c>
      <c r="L59" s="173" t="s">
        <v>91</v>
      </c>
      <c r="M59" s="173" t="s">
        <v>112</v>
      </c>
      <c r="N59" s="173"/>
      <c r="O59" s="173" t="s">
        <v>116</v>
      </c>
      <c r="P59" s="173"/>
      <c r="Q59" s="173"/>
      <c r="R59" s="173"/>
      <c r="S59" s="164"/>
    </row>
    <row r="60" spans="1:19">
      <c r="A60" s="199" t="s">
        <v>1188</v>
      </c>
      <c r="B60" s="485"/>
      <c r="C60" s="470"/>
      <c r="E60" s="470"/>
      <c r="H60" s="164"/>
      <c r="I60" s="164"/>
      <c r="J60" s="470"/>
      <c r="K60" s="164"/>
      <c r="L60" s="173"/>
      <c r="M60" s="173"/>
      <c r="N60" s="173"/>
      <c r="O60" s="173"/>
      <c r="P60" s="173"/>
      <c r="Q60" s="173"/>
      <c r="R60" s="173"/>
      <c r="S60" s="164"/>
    </row>
    <row r="61" spans="1:19">
      <c r="A61" s="203" t="s">
        <v>118</v>
      </c>
      <c r="B61" s="196" t="s">
        <v>952</v>
      </c>
      <c r="C61" s="471"/>
      <c r="E61" s="471"/>
      <c r="H61" s="164"/>
      <c r="I61" s="164"/>
      <c r="J61" s="471"/>
      <c r="K61" s="164"/>
      <c r="L61" s="173" t="s">
        <v>91</v>
      </c>
      <c r="M61" s="173" t="s">
        <v>1189</v>
      </c>
      <c r="N61" s="173"/>
      <c r="O61" s="173"/>
      <c r="P61" s="173"/>
      <c r="Q61" s="173"/>
      <c r="R61" s="173"/>
      <c r="S61" s="164"/>
    </row>
    <row r="62" spans="1:19">
      <c r="A62" s="203" t="s">
        <v>2292</v>
      </c>
      <c r="B62" s="196" t="s">
        <v>953</v>
      </c>
      <c r="C62" s="471"/>
      <c r="E62" s="471"/>
      <c r="H62" s="164"/>
      <c r="I62" s="164"/>
      <c r="J62" s="471"/>
      <c r="K62" s="164"/>
      <c r="L62" s="173" t="s">
        <v>91</v>
      </c>
      <c r="M62" s="173" t="s">
        <v>1189</v>
      </c>
      <c r="N62" s="173"/>
      <c r="O62" s="173" t="s">
        <v>93</v>
      </c>
      <c r="P62" s="173"/>
      <c r="Q62" s="173"/>
      <c r="R62" s="173"/>
      <c r="S62" s="164"/>
    </row>
    <row r="63" spans="1:19">
      <c r="A63" s="203" t="s">
        <v>117</v>
      </c>
      <c r="B63" s="196" t="s">
        <v>969</v>
      </c>
      <c r="C63" s="471"/>
      <c r="E63" s="471"/>
      <c r="H63" s="164"/>
      <c r="I63" s="164"/>
      <c r="J63" s="471"/>
      <c r="K63" s="164"/>
      <c r="L63" s="173" t="s">
        <v>91</v>
      </c>
      <c r="M63" s="173" t="s">
        <v>1189</v>
      </c>
      <c r="N63" s="173"/>
      <c r="O63" s="173" t="s">
        <v>116</v>
      </c>
      <c r="P63" s="173"/>
      <c r="Q63" s="173"/>
      <c r="R63" s="173"/>
      <c r="S63" s="164"/>
    </row>
    <row r="64" spans="1:19">
      <c r="A64" s="199" t="s">
        <v>2295</v>
      </c>
      <c r="B64" s="196" t="s">
        <v>2329</v>
      </c>
      <c r="C64" s="471"/>
      <c r="E64" s="471"/>
      <c r="H64" s="164"/>
      <c r="I64" s="164"/>
      <c r="J64" s="472"/>
      <c r="K64" s="164"/>
      <c r="L64" s="173" t="s">
        <v>91</v>
      </c>
      <c r="M64" s="173" t="s">
        <v>111</v>
      </c>
      <c r="N64" s="173" t="s">
        <v>2296</v>
      </c>
      <c r="O64" s="173" t="s">
        <v>116</v>
      </c>
      <c r="P64" s="173"/>
      <c r="Q64" s="173"/>
      <c r="R64" s="33"/>
      <c r="S64" s="166"/>
    </row>
    <row r="65" spans="1:19">
      <c r="A65" s="1555" t="s">
        <v>5391</v>
      </c>
      <c r="B65" s="1640" t="s">
        <v>6239</v>
      </c>
      <c r="C65" s="470"/>
      <c r="E65" s="470"/>
      <c r="H65" s="164"/>
      <c r="I65" s="164"/>
      <c r="J65" s="472"/>
      <c r="K65" s="164"/>
      <c r="L65" s="173" t="s">
        <v>91</v>
      </c>
      <c r="M65" s="484" t="s">
        <v>5559</v>
      </c>
      <c r="N65" s="173" t="s">
        <v>2302</v>
      </c>
      <c r="O65" s="173" t="s">
        <v>116</v>
      </c>
      <c r="P65" s="173"/>
      <c r="Q65" s="173"/>
      <c r="R65" s="33"/>
      <c r="S65" s="166"/>
    </row>
    <row r="66" spans="1:19">
      <c r="A66" s="199" t="s">
        <v>2303</v>
      </c>
      <c r="B66" s="196" t="s">
        <v>2346</v>
      </c>
      <c r="C66" s="470"/>
      <c r="E66" s="470"/>
      <c r="H66" s="164"/>
      <c r="I66" s="164"/>
      <c r="J66" s="471"/>
      <c r="K66" s="164"/>
      <c r="L66" s="173" t="s">
        <v>91</v>
      </c>
      <c r="M66" s="173" t="s">
        <v>111</v>
      </c>
      <c r="N66" s="173"/>
      <c r="O66" s="173" t="s">
        <v>116</v>
      </c>
      <c r="P66" s="173"/>
      <c r="Q66" s="173"/>
      <c r="R66" s="33"/>
      <c r="S66" s="166"/>
    </row>
    <row r="67" spans="1:19">
      <c r="C67" s="164"/>
      <c r="D67" s="164"/>
      <c r="E67" s="164" t="s">
        <v>2363</v>
      </c>
      <c r="F67" s="164"/>
      <c r="G67" s="164"/>
      <c r="H67" s="164"/>
      <c r="I67" s="164"/>
      <c r="J67" s="164" t="s">
        <v>2364</v>
      </c>
      <c r="K67" s="164"/>
      <c r="L67" s="164"/>
      <c r="M67" s="164"/>
      <c r="N67" s="164"/>
      <c r="O67" s="164"/>
      <c r="P67" s="164"/>
      <c r="Q67" s="164"/>
      <c r="R67" s="164"/>
      <c r="S67" s="164"/>
    </row>
    <row r="68" spans="1:19">
      <c r="C68" s="164" t="s">
        <v>1245</v>
      </c>
      <c r="D68" s="164"/>
      <c r="E68" s="164" t="s">
        <v>1255</v>
      </c>
      <c r="F68" s="164"/>
      <c r="G68" s="164"/>
      <c r="H68" s="164"/>
      <c r="I68" s="164"/>
      <c r="J68" s="164"/>
      <c r="K68" s="164"/>
      <c r="L68" s="164"/>
      <c r="M68" s="164"/>
      <c r="N68" s="164"/>
      <c r="O68" s="164"/>
      <c r="P68" s="164"/>
      <c r="Q68" s="164"/>
      <c r="R68" s="467"/>
      <c r="S68" s="164"/>
    </row>
    <row r="69" spans="1:19">
      <c r="C69" s="164" t="s">
        <v>2350</v>
      </c>
      <c r="D69" s="164"/>
      <c r="E69" s="164" t="s">
        <v>2350</v>
      </c>
      <c r="F69" s="164"/>
      <c r="G69" s="164"/>
      <c r="H69" s="164"/>
      <c r="I69" s="164"/>
      <c r="J69" s="164" t="s">
        <v>2350</v>
      </c>
      <c r="K69" s="164"/>
      <c r="L69" s="164"/>
      <c r="M69" s="164"/>
      <c r="N69" s="164"/>
      <c r="O69" s="164"/>
      <c r="P69" s="164"/>
      <c r="Q69" s="164"/>
      <c r="R69" s="164"/>
      <c r="S69" s="467"/>
    </row>
    <row r="78" spans="1:19">
      <c r="I78" s="164"/>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9">
    <tabColor rgb="FFFFC000"/>
  </sheetPr>
  <dimension ref="A1:AB36"/>
  <sheetViews>
    <sheetView showGridLines="0" topLeftCell="D1" zoomScale="80" zoomScaleNormal="80" workbookViewId="0">
      <selection activeCell="N27" sqref="N27"/>
    </sheetView>
  </sheetViews>
  <sheetFormatPr defaultColWidth="26.6640625" defaultRowHeight="14.4"/>
  <cols>
    <col min="1" max="25" width="27.44140625" style="221" customWidth="1"/>
    <col min="26" max="16384" width="26.6640625" style="221"/>
  </cols>
  <sheetData>
    <row r="1" spans="1:21">
      <c r="A1" s="486" t="s">
        <v>2369</v>
      </c>
    </row>
    <row r="2" spans="1:21">
      <c r="A2" s="487" t="s">
        <v>1492</v>
      </c>
    </row>
    <row r="4" spans="1:21">
      <c r="A4" s="486" t="s">
        <v>2370</v>
      </c>
    </row>
    <row r="5" spans="1:21">
      <c r="A5" s="488" t="s">
        <v>109</v>
      </c>
    </row>
    <row r="6" spans="1:21">
      <c r="A6" s="224" t="s">
        <v>1282</v>
      </c>
    </row>
    <row r="8" spans="1:21">
      <c r="A8" s="487" t="s">
        <v>2371</v>
      </c>
    </row>
    <row r="10" spans="1:21" s="275" customFormat="1" ht="28.8">
      <c r="A10" s="196" t="s">
        <v>152</v>
      </c>
      <c r="B10" s="196" t="s">
        <v>1295</v>
      </c>
      <c r="C10" s="196" t="s">
        <v>1055</v>
      </c>
      <c r="D10" s="196" t="s">
        <v>2372</v>
      </c>
      <c r="E10" s="196" t="s">
        <v>1035</v>
      </c>
      <c r="F10" s="196" t="s">
        <v>2373</v>
      </c>
      <c r="G10" s="196" t="s">
        <v>2374</v>
      </c>
      <c r="H10" s="196" t="s">
        <v>2375</v>
      </c>
      <c r="I10" s="196" t="s">
        <v>2376</v>
      </c>
      <c r="J10" s="503" t="s">
        <v>2441</v>
      </c>
      <c r="K10" s="196" t="s">
        <v>2377</v>
      </c>
      <c r="L10" s="196" t="s">
        <v>2378</v>
      </c>
      <c r="M10" s="503" t="s">
        <v>2443</v>
      </c>
      <c r="N10" s="196" t="s">
        <v>2379</v>
      </c>
      <c r="O10" s="196" t="s">
        <v>2380</v>
      </c>
      <c r="P10" s="196" t="s">
        <v>2381</v>
      </c>
      <c r="Q10" s="196" t="s">
        <v>2382</v>
      </c>
      <c r="S10" s="292"/>
      <c r="T10" s="292"/>
      <c r="U10" s="292"/>
    </row>
    <row r="11" spans="1:21" s="275" customFormat="1">
      <c r="A11" s="489" t="s">
        <v>1304</v>
      </c>
      <c r="B11" s="196" t="s">
        <v>88</v>
      </c>
      <c r="C11" s="490" t="s">
        <v>85</v>
      </c>
      <c r="D11" s="490" t="s">
        <v>84</v>
      </c>
      <c r="E11" s="489" t="s">
        <v>86</v>
      </c>
      <c r="F11" s="490" t="s">
        <v>83</v>
      </c>
      <c r="G11" s="490" t="s">
        <v>82</v>
      </c>
      <c r="H11" s="490" t="s">
        <v>81</v>
      </c>
      <c r="I11" s="490" t="s">
        <v>80</v>
      </c>
      <c r="J11" s="500" t="s">
        <v>2442</v>
      </c>
      <c r="K11" s="490" t="s">
        <v>137</v>
      </c>
      <c r="L11" s="490" t="s">
        <v>136</v>
      </c>
      <c r="M11" s="1709" t="s">
        <v>6369</v>
      </c>
      <c r="N11" s="489" t="s">
        <v>135</v>
      </c>
      <c r="O11" s="489" t="s">
        <v>134</v>
      </c>
      <c r="P11" s="489" t="s">
        <v>151</v>
      </c>
      <c r="Q11" s="489" t="s">
        <v>150</v>
      </c>
      <c r="S11" s="292"/>
      <c r="T11" s="292"/>
      <c r="U11" s="292"/>
    </row>
    <row r="12" spans="1:21" s="275" customFormat="1">
      <c r="A12" s="491"/>
      <c r="B12" s="491"/>
      <c r="C12" s="491"/>
      <c r="D12" s="491"/>
      <c r="E12" s="491"/>
      <c r="F12" s="491"/>
      <c r="G12" s="491"/>
      <c r="H12" s="491"/>
      <c r="I12" s="491"/>
      <c r="J12" s="491"/>
      <c r="K12" s="491"/>
      <c r="L12" s="491"/>
      <c r="M12" s="505"/>
      <c r="N12" s="491"/>
      <c r="O12" s="491"/>
      <c r="P12" s="491"/>
      <c r="Q12" s="491"/>
      <c r="S12" s="292"/>
      <c r="T12" s="292"/>
      <c r="U12" s="292"/>
    </row>
    <row r="13" spans="1:21" s="275" customFormat="1" ht="43.2">
      <c r="A13" s="2" t="s">
        <v>350</v>
      </c>
      <c r="B13" s="2" t="s">
        <v>1305</v>
      </c>
      <c r="C13" s="275" t="s">
        <v>1066</v>
      </c>
      <c r="D13" s="275" t="s">
        <v>1066</v>
      </c>
      <c r="E13" s="12" t="s">
        <v>2383</v>
      </c>
      <c r="F13" s="12" t="s">
        <v>2384</v>
      </c>
      <c r="G13" s="12" t="s">
        <v>2385</v>
      </c>
      <c r="H13" s="12" t="s">
        <v>2386</v>
      </c>
      <c r="I13" s="12" t="s">
        <v>79</v>
      </c>
      <c r="J13" s="12" t="s">
        <v>79</v>
      </c>
      <c r="K13" s="12" t="s">
        <v>142</v>
      </c>
      <c r="L13" s="12" t="s">
        <v>91</v>
      </c>
      <c r="M13" s="144" t="s">
        <v>5901</v>
      </c>
      <c r="N13" s="12" t="s">
        <v>2387</v>
      </c>
      <c r="O13" s="12" t="s">
        <v>91</v>
      </c>
      <c r="P13" s="12" t="s">
        <v>91</v>
      </c>
      <c r="Q13" s="12" t="s">
        <v>91</v>
      </c>
      <c r="S13" s="292"/>
      <c r="T13" s="292"/>
      <c r="U13" s="292"/>
    </row>
    <row r="14" spans="1:21" s="275" customFormat="1" ht="28.8">
      <c r="A14" s="275" t="s">
        <v>2388</v>
      </c>
      <c r="B14" s="292" t="s">
        <v>1290</v>
      </c>
      <c r="C14" s="275" t="s">
        <v>1067</v>
      </c>
      <c r="D14" s="2" t="s">
        <v>2389</v>
      </c>
      <c r="F14" s="292"/>
      <c r="G14" s="12"/>
      <c r="H14" s="12"/>
      <c r="I14" s="12" t="s">
        <v>2390</v>
      </c>
      <c r="J14" s="144" t="s">
        <v>5547</v>
      </c>
      <c r="K14" s="12" t="s">
        <v>2391</v>
      </c>
      <c r="L14" s="12" t="s">
        <v>1326</v>
      </c>
      <c r="M14" s="4"/>
      <c r="N14" s="12"/>
      <c r="O14" s="12" t="s">
        <v>2392</v>
      </c>
      <c r="P14" s="12" t="s">
        <v>90</v>
      </c>
      <c r="Q14" s="12" t="s">
        <v>2393</v>
      </c>
      <c r="S14" s="292"/>
      <c r="T14" s="292"/>
      <c r="U14" s="292"/>
    </row>
    <row r="15" spans="1:21" s="275" customFormat="1">
      <c r="C15" s="2"/>
      <c r="D15" s="2"/>
      <c r="I15" s="12"/>
      <c r="J15" s="12"/>
      <c r="K15" s="12"/>
      <c r="L15" s="12" t="s">
        <v>100</v>
      </c>
      <c r="M15"/>
      <c r="N15" s="12"/>
      <c r="O15" s="12" t="s">
        <v>100</v>
      </c>
      <c r="P15" s="12" t="s">
        <v>100</v>
      </c>
      <c r="Q15" s="12" t="s">
        <v>100</v>
      </c>
      <c r="S15" s="292"/>
      <c r="T15" s="292"/>
      <c r="U15" s="292"/>
    </row>
    <row r="16" spans="1:21">
      <c r="C16" s="492"/>
      <c r="F16" s="492"/>
      <c r="G16" s="492"/>
      <c r="H16" s="493"/>
      <c r="I16" s="448"/>
      <c r="J16" s="448"/>
      <c r="K16" s="448"/>
      <c r="L16" s="12" t="s">
        <v>90</v>
      </c>
      <c r="M16" s="4"/>
      <c r="N16" s="448"/>
      <c r="O16" s="448" t="s">
        <v>90</v>
      </c>
      <c r="P16" s="448"/>
      <c r="Q16" s="448"/>
      <c r="S16" s="492"/>
      <c r="T16" s="492"/>
      <c r="U16" s="492"/>
    </row>
    <row r="17" spans="1:28">
      <c r="C17" s="494"/>
      <c r="F17" s="492"/>
      <c r="G17" s="492"/>
      <c r="H17" s="493"/>
      <c r="I17" s="448"/>
      <c r="J17" s="448"/>
      <c r="K17" s="448"/>
      <c r="L17" s="12"/>
      <c r="N17" s="448"/>
      <c r="O17" s="448"/>
      <c r="P17" s="448"/>
      <c r="Q17" s="448"/>
      <c r="S17" s="492"/>
      <c r="T17" s="492"/>
    </row>
    <row r="18" spans="1:28">
      <c r="A18" s="486" t="s">
        <v>2394</v>
      </c>
      <c r="B18" s="492"/>
      <c r="C18" s="494"/>
      <c r="L18" s="237"/>
      <c r="M18" s="492"/>
      <c r="N18" s="492"/>
      <c r="O18" s="492"/>
      <c r="S18" s="492"/>
      <c r="T18" s="492"/>
    </row>
    <row r="19" spans="1:28">
      <c r="A19" s="488" t="s">
        <v>109</v>
      </c>
      <c r="C19" s="494"/>
      <c r="M19" s="492"/>
      <c r="N19" s="492"/>
      <c r="O19" s="492"/>
      <c r="S19" s="492"/>
      <c r="T19" s="492"/>
    </row>
    <row r="20" spans="1:28">
      <c r="A20" s="224" t="s">
        <v>1282</v>
      </c>
      <c r="B20" s="492"/>
      <c r="C20" s="492"/>
      <c r="D20" s="494"/>
      <c r="E20" s="492"/>
      <c r="F20" s="492"/>
      <c r="G20" s="492"/>
      <c r="H20" s="492"/>
      <c r="I20" s="492"/>
      <c r="J20" s="492"/>
      <c r="K20" s="495"/>
      <c r="L20" s="492"/>
      <c r="M20" s="492"/>
      <c r="N20" s="492"/>
      <c r="O20" s="492"/>
    </row>
    <row r="21" spans="1:28">
      <c r="A21" s="496"/>
      <c r="B21" s="492"/>
      <c r="C21" s="492"/>
      <c r="D21" s="494"/>
      <c r="E21" s="492"/>
      <c r="F21" s="492"/>
      <c r="G21" s="492"/>
      <c r="H21" s="492"/>
      <c r="I21" s="492"/>
      <c r="J21" s="492"/>
      <c r="K21" s="492"/>
      <c r="M21" s="492"/>
      <c r="N21" s="492"/>
      <c r="O21" s="492"/>
      <c r="Q21" s="492"/>
      <c r="R21" s="492"/>
    </row>
    <row r="22" spans="1:28">
      <c r="A22" s="487" t="s">
        <v>2395</v>
      </c>
      <c r="B22" s="492"/>
      <c r="C22" s="492"/>
      <c r="D22" s="494"/>
      <c r="E22" s="492"/>
      <c r="F22" s="492"/>
      <c r="G22" s="492"/>
      <c r="H22" s="492"/>
      <c r="I22" s="492"/>
      <c r="J22" s="492"/>
      <c r="K22" s="492"/>
      <c r="M22" s="492"/>
      <c r="N22" s="492"/>
      <c r="O22" s="492"/>
      <c r="Q22" s="492"/>
    </row>
    <row r="23" spans="1:28">
      <c r="B23" s="494"/>
      <c r="C23" s="494"/>
      <c r="D23" s="494"/>
      <c r="E23" s="494"/>
      <c r="F23" s="492"/>
      <c r="G23" s="492"/>
      <c r="H23" s="492"/>
      <c r="I23" s="492"/>
      <c r="J23" s="492"/>
      <c r="K23" s="492"/>
      <c r="M23" s="492"/>
      <c r="N23" s="492"/>
      <c r="O23" s="492"/>
      <c r="P23" s="492"/>
      <c r="Q23" s="492"/>
    </row>
    <row r="24" spans="1:28" s="275" customFormat="1" ht="43.2">
      <c r="A24" s="497" t="s">
        <v>1295</v>
      </c>
      <c r="B24" s="497" t="s">
        <v>1296</v>
      </c>
      <c r="C24" s="497" t="s">
        <v>1297</v>
      </c>
      <c r="D24" s="497" t="s">
        <v>1298</v>
      </c>
      <c r="E24" s="497" t="s">
        <v>1299</v>
      </c>
      <c r="F24" s="497" t="s">
        <v>1300</v>
      </c>
      <c r="G24" s="497" t="s">
        <v>1301</v>
      </c>
      <c r="H24" s="497" t="s">
        <v>1302</v>
      </c>
      <c r="I24" s="497" t="s">
        <v>149</v>
      </c>
      <c r="J24" s="497" t="s">
        <v>1303</v>
      </c>
      <c r="K24" s="497" t="s">
        <v>2396</v>
      </c>
      <c r="L24" s="503" t="s">
        <v>2436</v>
      </c>
      <c r="M24" s="503" t="s">
        <v>5975</v>
      </c>
      <c r="N24" s="503" t="s">
        <v>5541</v>
      </c>
      <c r="O24" s="1275" t="s">
        <v>5542</v>
      </c>
      <c r="P24" s="1275" t="s">
        <v>5543</v>
      </c>
      <c r="Q24" s="497" t="s">
        <v>2397</v>
      </c>
      <c r="R24" s="497" t="s">
        <v>2110</v>
      </c>
      <c r="S24" s="497" t="s">
        <v>2398</v>
      </c>
      <c r="T24" s="497" t="s">
        <v>2399</v>
      </c>
      <c r="U24" s="497" t="s">
        <v>2400</v>
      </c>
      <c r="V24" s="497" t="s">
        <v>2401</v>
      </c>
      <c r="W24" s="497" t="s">
        <v>2402</v>
      </c>
      <c r="X24" s="497" t="s">
        <v>2403</v>
      </c>
      <c r="Y24" s="497" t="s">
        <v>2404</v>
      </c>
      <c r="Z24" s="497" t="s">
        <v>2405</v>
      </c>
      <c r="AB24"/>
    </row>
    <row r="25" spans="1:28" s="275" customFormat="1">
      <c r="A25" s="497" t="s">
        <v>88</v>
      </c>
      <c r="B25" s="489" t="s">
        <v>148</v>
      </c>
      <c r="C25" s="489" t="s">
        <v>133</v>
      </c>
      <c r="D25" s="497" t="s">
        <v>128</v>
      </c>
      <c r="E25" s="498" t="s">
        <v>126</v>
      </c>
      <c r="F25" s="283" t="s">
        <v>125</v>
      </c>
      <c r="G25" s="497" t="s">
        <v>124</v>
      </c>
      <c r="H25" s="489" t="s">
        <v>122</v>
      </c>
      <c r="I25" s="196" t="s">
        <v>121</v>
      </c>
      <c r="J25" s="489" t="s">
        <v>147</v>
      </c>
      <c r="K25" s="489" t="s">
        <v>2406</v>
      </c>
      <c r="L25" s="489" t="s">
        <v>2435</v>
      </c>
      <c r="M25" s="489" t="s">
        <v>2434</v>
      </c>
      <c r="N25" s="489" t="s">
        <v>2438</v>
      </c>
      <c r="O25" s="489" t="s">
        <v>2440</v>
      </c>
      <c r="P25" s="489" t="s">
        <v>5544</v>
      </c>
      <c r="Q25" s="489" t="s">
        <v>120</v>
      </c>
      <c r="R25" s="489" t="s">
        <v>146</v>
      </c>
      <c r="S25" s="489" t="s">
        <v>145</v>
      </c>
      <c r="T25" s="489" t="s">
        <v>144</v>
      </c>
      <c r="U25" s="489" t="s">
        <v>931</v>
      </c>
      <c r="V25" s="489" t="s">
        <v>932</v>
      </c>
      <c r="W25" s="489" t="s">
        <v>933</v>
      </c>
      <c r="X25" s="489" t="s">
        <v>934</v>
      </c>
      <c r="Y25" s="489" t="s">
        <v>935</v>
      </c>
      <c r="Z25" s="1276" t="s">
        <v>936</v>
      </c>
      <c r="AB25"/>
    </row>
    <row r="26" spans="1:28" s="275" customFormat="1">
      <c r="A26" s="491"/>
      <c r="B26" s="491"/>
      <c r="C26" s="491"/>
      <c r="D26" s="491"/>
      <c r="E26" s="491"/>
      <c r="F26" s="491"/>
      <c r="G26" s="491"/>
      <c r="H26" s="491"/>
      <c r="I26" s="491"/>
      <c r="J26" s="491"/>
      <c r="K26" s="491"/>
      <c r="L26" s="491"/>
      <c r="M26" s="491"/>
      <c r="N26" s="491"/>
      <c r="O26" s="1274"/>
      <c r="P26" s="1274"/>
      <c r="Q26" s="491"/>
      <c r="R26" s="491"/>
      <c r="S26" s="491"/>
      <c r="T26" s="491"/>
      <c r="U26" s="491"/>
      <c r="V26" s="491"/>
      <c r="W26" s="491"/>
      <c r="X26" s="491"/>
      <c r="Y26" s="491"/>
      <c r="Z26" s="1274"/>
      <c r="AB26"/>
    </row>
    <row r="27" spans="1:28" s="275" customFormat="1" ht="43.2">
      <c r="A27" s="2" t="s">
        <v>349</v>
      </c>
      <c r="B27" s="12" t="s">
        <v>79</v>
      </c>
      <c r="C27" s="12" t="s">
        <v>79</v>
      </c>
      <c r="D27" s="12" t="s">
        <v>79</v>
      </c>
      <c r="E27" s="12" t="s">
        <v>1306</v>
      </c>
      <c r="F27" s="12" t="s">
        <v>79</v>
      </c>
      <c r="G27" s="12" t="s">
        <v>79</v>
      </c>
      <c r="H27" s="12" t="s">
        <v>1307</v>
      </c>
      <c r="I27" s="12" t="s">
        <v>143</v>
      </c>
      <c r="J27" s="12" t="s">
        <v>79</v>
      </c>
      <c r="K27" s="12" t="s">
        <v>2407</v>
      </c>
      <c r="L27" s="144" t="s">
        <v>2437</v>
      </c>
      <c r="M27" s="144" t="s">
        <v>2439</v>
      </c>
      <c r="N27" s="144" t="s">
        <v>6447</v>
      </c>
      <c r="O27" s="144" t="s">
        <v>5545</v>
      </c>
      <c r="P27" s="144" t="s">
        <v>5546</v>
      </c>
      <c r="Q27" s="12" t="s">
        <v>2408</v>
      </c>
      <c r="R27" s="12" t="s">
        <v>2409</v>
      </c>
      <c r="S27" s="12" t="s">
        <v>79</v>
      </c>
      <c r="T27" s="12" t="s">
        <v>2410</v>
      </c>
      <c r="U27" s="12" t="s">
        <v>2411</v>
      </c>
      <c r="V27" s="12" t="s">
        <v>79</v>
      </c>
      <c r="W27" s="12" t="s">
        <v>142</v>
      </c>
      <c r="X27" s="12" t="s">
        <v>91</v>
      </c>
      <c r="Y27" s="12" t="s">
        <v>141</v>
      </c>
      <c r="Z27" s="12" t="s">
        <v>78</v>
      </c>
    </row>
    <row r="28" spans="1:28" s="275" customFormat="1" ht="43.2">
      <c r="A28" s="292" t="s">
        <v>1290</v>
      </c>
      <c r="B28" s="12" t="s">
        <v>1308</v>
      </c>
      <c r="C28" s="12" t="s">
        <v>1309</v>
      </c>
      <c r="D28" s="12" t="s">
        <v>1310</v>
      </c>
      <c r="E28" s="12"/>
      <c r="F28" s="12" t="s">
        <v>1311</v>
      </c>
      <c r="G28" s="12" t="s">
        <v>1312</v>
      </c>
      <c r="H28" s="292"/>
      <c r="J28" s="12" t="s">
        <v>1313</v>
      </c>
      <c r="K28" s="12"/>
      <c r="L28" s="12"/>
      <c r="M28" s="12"/>
      <c r="N28" s="12"/>
      <c r="O28" s="12"/>
      <c r="P28" s="12"/>
      <c r="Q28" s="12"/>
      <c r="R28" s="12"/>
      <c r="S28" s="12" t="s">
        <v>2412</v>
      </c>
      <c r="T28" s="12"/>
      <c r="U28" s="12"/>
      <c r="V28" s="12" t="s">
        <v>2413</v>
      </c>
      <c r="W28" s="12" t="s">
        <v>2414</v>
      </c>
      <c r="X28" s="12" t="s">
        <v>2415</v>
      </c>
      <c r="Y28" s="12" t="s">
        <v>2416</v>
      </c>
      <c r="Z28" s="12" t="s">
        <v>2417</v>
      </c>
    </row>
    <row r="29" spans="1:28" s="275" customFormat="1" ht="28.8">
      <c r="H29" s="12"/>
      <c r="Q29" s="12"/>
      <c r="R29" s="12"/>
      <c r="S29" s="12"/>
      <c r="T29" s="12"/>
      <c r="U29" s="12"/>
      <c r="V29" s="12"/>
      <c r="W29" s="12"/>
      <c r="X29" s="12" t="s">
        <v>2416</v>
      </c>
      <c r="Y29" s="12" t="s">
        <v>2418</v>
      </c>
      <c r="Z29" s="12"/>
    </row>
    <row r="30" spans="1:28">
      <c r="H30" s="499"/>
      <c r="R30" s="499"/>
      <c r="W30" s="499"/>
      <c r="X30" s="12" t="s">
        <v>100</v>
      </c>
      <c r="Y30" s="448"/>
      <c r="Z30" s="431"/>
    </row>
    <row r="31" spans="1:28">
      <c r="A31" s="494"/>
      <c r="H31" s="431"/>
      <c r="J31" s="431"/>
      <c r="K31" s="431"/>
      <c r="L31" s="431"/>
      <c r="P31" s="431"/>
      <c r="S31" s="431"/>
    </row>
    <row r="32" spans="1:28">
      <c r="A32" s="494"/>
    </row>
    <row r="33" spans="1:15">
      <c r="A33" s="494"/>
    </row>
    <row r="34" spans="1:15">
      <c r="L34" s="495"/>
      <c r="N34" s="495"/>
      <c r="O34" s="495"/>
    </row>
    <row r="35" spans="1:15">
      <c r="L35" s="495"/>
      <c r="M35" s="495"/>
      <c r="N35" s="495"/>
      <c r="O35" s="495"/>
    </row>
    <row r="36" spans="1:15">
      <c r="L36" s="495"/>
      <c r="M36" s="495"/>
      <c r="N36" s="495"/>
      <c r="O36" s="495"/>
    </row>
  </sheetData>
  <phoneticPr fontId="43" type="noConversion"/>
  <pageMargins left="0.75" right="0.75" top="0.72013888888888899" bottom="0.70972222222222203" header="0.5" footer="0.5"/>
  <pageSetup paperSize="9" firstPageNumber="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0">
    <tabColor rgb="FFFFC000"/>
  </sheetPr>
  <dimension ref="A1:AB37"/>
  <sheetViews>
    <sheetView showGridLines="0" topLeftCell="G19" zoomScale="80" zoomScaleNormal="80" workbookViewId="0">
      <selection activeCell="M27" sqref="M27"/>
    </sheetView>
  </sheetViews>
  <sheetFormatPr defaultColWidth="9.44140625" defaultRowHeight="14.4"/>
  <cols>
    <col min="1" max="1" width="24.44140625" style="124" customWidth="1"/>
    <col min="2" max="2" width="27.33203125" style="124" customWidth="1"/>
    <col min="3" max="3" width="28.33203125" style="124" customWidth="1"/>
    <col min="4" max="8" width="24.44140625" style="124" customWidth="1"/>
    <col min="9" max="9" width="26.33203125" style="124" customWidth="1"/>
    <col min="10" max="11" width="24.44140625" style="124" customWidth="1"/>
    <col min="12" max="12" width="26.6640625" style="124" customWidth="1"/>
    <col min="13" max="20" width="24.44140625" style="124" customWidth="1"/>
    <col min="21" max="21" width="25" style="124" customWidth="1"/>
    <col min="22" max="23" width="17.33203125" style="124" customWidth="1"/>
    <col min="24" max="27" width="18.5546875" style="124" customWidth="1"/>
    <col min="28" max="28" width="14.6640625" style="124" customWidth="1"/>
    <col min="29" max="16384" width="9.44140625" style="124"/>
  </cols>
  <sheetData>
    <row r="1" spans="1:22">
      <c r="A1" s="1" t="s">
        <v>2419</v>
      </c>
    </row>
    <row r="2" spans="1:22">
      <c r="A2" s="165" t="s">
        <v>1492</v>
      </c>
    </row>
    <row r="3" spans="1:22">
      <c r="A3" s="165"/>
    </row>
    <row r="4" spans="1:22">
      <c r="A4" s="1" t="s">
        <v>2420</v>
      </c>
    </row>
    <row r="5" spans="1:22">
      <c r="A5" s="224" t="s">
        <v>109</v>
      </c>
    </row>
    <row r="6" spans="1:22">
      <c r="A6" s="224" t="s">
        <v>1282</v>
      </c>
    </row>
    <row r="7" spans="1:22">
      <c r="A7" s="1"/>
    </row>
    <row r="8" spans="1:22">
      <c r="A8" s="165" t="s">
        <v>2371</v>
      </c>
    </row>
    <row r="9" spans="1:22">
      <c r="A9" s="1"/>
    </row>
    <row r="10" spans="1:22" s="275" customFormat="1" ht="28.8">
      <c r="A10" s="497" t="s">
        <v>152</v>
      </c>
      <c r="B10" s="497" t="s">
        <v>2085</v>
      </c>
      <c r="C10" s="497" t="s">
        <v>1295</v>
      </c>
      <c r="D10" s="497" t="s">
        <v>1055</v>
      </c>
      <c r="E10" s="497" t="s">
        <v>2372</v>
      </c>
      <c r="F10" s="497" t="s">
        <v>2086</v>
      </c>
      <c r="G10" s="497" t="s">
        <v>1035</v>
      </c>
      <c r="H10" s="497" t="s">
        <v>2373</v>
      </c>
      <c r="I10" s="497" t="s">
        <v>2374</v>
      </c>
      <c r="J10" s="497" t="s">
        <v>2375</v>
      </c>
      <c r="K10" s="497" t="s">
        <v>2376</v>
      </c>
      <c r="L10" s="503" t="s">
        <v>2441</v>
      </c>
      <c r="M10" s="497" t="s">
        <v>2377</v>
      </c>
      <c r="N10" s="497" t="s">
        <v>2378</v>
      </c>
      <c r="O10" s="503" t="s">
        <v>2443</v>
      </c>
      <c r="P10" s="497" t="s">
        <v>2379</v>
      </c>
      <c r="Q10" s="497" t="s">
        <v>2380</v>
      </c>
      <c r="R10" s="497" t="s">
        <v>2381</v>
      </c>
      <c r="S10" s="497" t="s">
        <v>2382</v>
      </c>
    </row>
    <row r="11" spans="1:22" s="275" customFormat="1">
      <c r="A11" s="283" t="s">
        <v>1304</v>
      </c>
      <c r="B11" s="497" t="s">
        <v>89</v>
      </c>
      <c r="C11" s="497" t="s">
        <v>88</v>
      </c>
      <c r="D11" s="283" t="s">
        <v>85</v>
      </c>
      <c r="E11" s="283" t="s">
        <v>84</v>
      </c>
      <c r="F11" s="283" t="s">
        <v>13</v>
      </c>
      <c r="G11" s="283" t="s">
        <v>86</v>
      </c>
      <c r="H11" s="283" t="s">
        <v>83</v>
      </c>
      <c r="I11" s="283" t="s">
        <v>82</v>
      </c>
      <c r="J11" s="283" t="s">
        <v>81</v>
      </c>
      <c r="K11" s="283" t="s">
        <v>80</v>
      </c>
      <c r="L11" s="500" t="s">
        <v>2442</v>
      </c>
      <c r="M11" s="283" t="s">
        <v>137</v>
      </c>
      <c r="N11" s="283" t="s">
        <v>136</v>
      </c>
      <c r="O11" s="1709" t="s">
        <v>6369</v>
      </c>
      <c r="P11" s="283" t="s">
        <v>135</v>
      </c>
      <c r="Q11" s="283" t="s">
        <v>134</v>
      </c>
      <c r="R11" s="283" t="s">
        <v>151</v>
      </c>
      <c r="S11" s="283" t="s">
        <v>150</v>
      </c>
    </row>
    <row r="12" spans="1:22" s="275" customFormat="1">
      <c r="A12" s="491"/>
      <c r="B12" s="491"/>
      <c r="C12" s="491"/>
      <c r="D12" s="491"/>
      <c r="E12" s="491"/>
      <c r="F12" s="491"/>
      <c r="G12" s="491"/>
      <c r="H12" s="491"/>
      <c r="I12" s="491"/>
      <c r="J12" s="491"/>
      <c r="K12" s="491"/>
      <c r="L12" s="491"/>
      <c r="M12" s="491"/>
      <c r="N12" s="491"/>
      <c r="O12" s="505"/>
      <c r="P12" s="491"/>
      <c r="Q12" s="491"/>
      <c r="R12" s="491"/>
      <c r="S12" s="491"/>
    </row>
    <row r="13" spans="1:22" s="275" customFormat="1" ht="43.2">
      <c r="A13" s="2" t="s">
        <v>350</v>
      </c>
      <c r="B13" s="275" t="s">
        <v>1066</v>
      </c>
      <c r="C13" s="2" t="s">
        <v>2421</v>
      </c>
      <c r="D13" s="2" t="s">
        <v>1066</v>
      </c>
      <c r="E13" s="2" t="s">
        <v>1066</v>
      </c>
      <c r="F13" s="12" t="s">
        <v>79</v>
      </c>
      <c r="G13" s="12" t="s">
        <v>2383</v>
      </c>
      <c r="H13" s="12" t="s">
        <v>2384</v>
      </c>
      <c r="I13" s="12" t="s">
        <v>2385</v>
      </c>
      <c r="J13" s="12" t="s">
        <v>2386</v>
      </c>
      <c r="K13" s="12" t="s">
        <v>79</v>
      </c>
      <c r="L13" s="12" t="s">
        <v>79</v>
      </c>
      <c r="M13" s="12" t="s">
        <v>142</v>
      </c>
      <c r="N13" s="12" t="s">
        <v>91</v>
      </c>
      <c r="O13" s="144" t="s">
        <v>5901</v>
      </c>
      <c r="P13" s="12" t="s">
        <v>2387</v>
      </c>
      <c r="Q13" s="12" t="s">
        <v>91</v>
      </c>
      <c r="R13" s="12" t="s">
        <v>91</v>
      </c>
      <c r="S13" s="12" t="s">
        <v>91</v>
      </c>
    </row>
    <row r="14" spans="1:22" s="275" customFormat="1" ht="28.8">
      <c r="A14" s="275" t="s">
        <v>2388</v>
      </c>
      <c r="B14" s="275" t="s">
        <v>2087</v>
      </c>
      <c r="C14" s="275" t="s">
        <v>1290</v>
      </c>
      <c r="D14" s="275" t="s">
        <v>1067</v>
      </c>
      <c r="E14" s="2" t="s">
        <v>2389</v>
      </c>
      <c r="F14" s="12" t="s">
        <v>1974</v>
      </c>
      <c r="G14" s="12"/>
      <c r="H14" s="292"/>
      <c r="I14" s="12"/>
      <c r="J14" s="12"/>
      <c r="K14" s="12" t="s">
        <v>2390</v>
      </c>
      <c r="L14" s="144" t="s">
        <v>5547</v>
      </c>
      <c r="M14" s="12" t="s">
        <v>2391</v>
      </c>
      <c r="N14" s="12" t="s">
        <v>1326</v>
      </c>
      <c r="O14" s="12"/>
      <c r="P14" s="12"/>
      <c r="Q14" s="12" t="s">
        <v>2392</v>
      </c>
      <c r="R14" s="12" t="s">
        <v>90</v>
      </c>
      <c r="S14" s="12" t="s">
        <v>2393</v>
      </c>
    </row>
    <row r="15" spans="1:22" s="275" customFormat="1">
      <c r="A15" s="292"/>
      <c r="C15" s="292"/>
      <c r="D15" s="2"/>
      <c r="E15" s="2"/>
      <c r="F15" s="292"/>
      <c r="H15" s="292"/>
      <c r="I15" s="292"/>
      <c r="J15" s="292"/>
      <c r="K15" s="12"/>
      <c r="L15" s="12"/>
      <c r="M15" s="12"/>
      <c r="N15" s="12" t="s">
        <v>100</v>
      </c>
      <c r="P15" s="12"/>
      <c r="Q15" s="12" t="s">
        <v>100</v>
      </c>
      <c r="R15" s="12" t="s">
        <v>100</v>
      </c>
      <c r="S15" s="12" t="s">
        <v>100</v>
      </c>
      <c r="V15" s="292"/>
    </row>
    <row r="16" spans="1:22">
      <c r="C16" s="277"/>
      <c r="D16" s="492"/>
      <c r="E16" s="492"/>
      <c r="H16" s="47"/>
      <c r="I16" s="41"/>
      <c r="J16" s="44"/>
      <c r="K16" s="41"/>
      <c r="L16" s="41"/>
      <c r="M16" s="41"/>
      <c r="N16" s="41" t="s">
        <v>90</v>
      </c>
      <c r="P16" s="41"/>
      <c r="Q16" s="41" t="s">
        <v>90</v>
      </c>
      <c r="R16" s="41"/>
      <c r="S16" s="41"/>
      <c r="V16" s="492"/>
    </row>
    <row r="17" spans="1:28">
      <c r="C17" s="492"/>
      <c r="K17" s="41"/>
      <c r="L17" s="41"/>
      <c r="M17" s="41"/>
      <c r="N17" s="41"/>
      <c r="P17" s="41"/>
      <c r="Q17" s="41"/>
      <c r="R17" s="41"/>
      <c r="U17" s="492"/>
    </row>
    <row r="18" spans="1:28">
      <c r="A18" s="1" t="s">
        <v>2422</v>
      </c>
      <c r="O18" s="44"/>
      <c r="P18" s="44"/>
      <c r="Q18" s="44"/>
      <c r="T18" s="44"/>
      <c r="U18" s="492"/>
    </row>
    <row r="19" spans="1:28">
      <c r="A19" s="224" t="s">
        <v>109</v>
      </c>
      <c r="C19" s="277"/>
      <c r="D19" s="277"/>
      <c r="E19" s="492"/>
      <c r="F19" s="492"/>
      <c r="I19" s="492"/>
      <c r="J19" s="492"/>
      <c r="M19" s="492"/>
      <c r="N19" s="492"/>
      <c r="O19" s="492"/>
      <c r="P19" s="492"/>
      <c r="Q19" s="492"/>
      <c r="T19" s="492"/>
    </row>
    <row r="20" spans="1:28">
      <c r="A20" s="224" t="s">
        <v>1282</v>
      </c>
      <c r="B20" s="277"/>
      <c r="C20" s="277"/>
      <c r="D20" s="277"/>
      <c r="E20" s="492"/>
      <c r="F20" s="492"/>
      <c r="I20" s="492"/>
      <c r="J20" s="492"/>
      <c r="K20" s="492"/>
      <c r="L20" s="492"/>
      <c r="M20" s="492"/>
      <c r="N20" s="492"/>
      <c r="P20" s="492"/>
      <c r="Q20" s="492"/>
    </row>
    <row r="21" spans="1:28">
      <c r="C21" s="277"/>
      <c r="D21" s="277"/>
      <c r="E21" s="492"/>
      <c r="F21" s="492"/>
      <c r="I21" s="492"/>
      <c r="J21" s="492"/>
      <c r="K21" s="492"/>
      <c r="L21" s="492"/>
      <c r="M21" s="492"/>
      <c r="N21" s="492"/>
      <c r="O21" s="492"/>
      <c r="P21" s="492"/>
    </row>
    <row r="22" spans="1:28">
      <c r="A22" s="165" t="s">
        <v>2395</v>
      </c>
      <c r="E22" s="277"/>
      <c r="F22" s="492"/>
      <c r="G22" s="492"/>
      <c r="J22" s="492"/>
      <c r="K22" s="492"/>
      <c r="L22" s="492"/>
      <c r="M22" s="492"/>
      <c r="N22" s="492"/>
      <c r="P22" s="492"/>
      <c r="Q22" s="492"/>
    </row>
    <row r="23" spans="1:28">
      <c r="C23" s="277"/>
      <c r="D23" s="277"/>
      <c r="E23" s="277"/>
      <c r="F23" s="277"/>
      <c r="G23" s="492"/>
      <c r="H23" s="492"/>
      <c r="I23" s="492"/>
      <c r="J23" s="492"/>
      <c r="K23" s="492"/>
      <c r="L23" s="492"/>
      <c r="M23" s="492"/>
      <c r="N23" s="492"/>
      <c r="O23" s="492"/>
      <c r="P23" s="492"/>
      <c r="Q23" s="492"/>
    </row>
    <row r="24" spans="1:28" s="275" customFormat="1" ht="43.2">
      <c r="A24" s="497" t="s">
        <v>1295</v>
      </c>
      <c r="B24" s="497" t="s">
        <v>1296</v>
      </c>
      <c r="C24" s="497" t="s">
        <v>1297</v>
      </c>
      <c r="D24" s="497" t="s">
        <v>1298</v>
      </c>
      <c r="E24" s="497" t="s">
        <v>1299</v>
      </c>
      <c r="F24" s="497" t="s">
        <v>1300</v>
      </c>
      <c r="G24" s="497" t="s">
        <v>1301</v>
      </c>
      <c r="H24" s="497" t="s">
        <v>1302</v>
      </c>
      <c r="I24" s="497" t="s">
        <v>149</v>
      </c>
      <c r="J24" s="497" t="s">
        <v>1303</v>
      </c>
      <c r="K24" s="503" t="s">
        <v>2436</v>
      </c>
      <c r="L24" s="503" t="s">
        <v>5975</v>
      </c>
      <c r="M24" s="503" t="s">
        <v>5541</v>
      </c>
      <c r="N24" s="1275" t="s">
        <v>5542</v>
      </c>
      <c r="O24" s="1275" t="s">
        <v>5543</v>
      </c>
      <c r="P24" s="497" t="s">
        <v>2397</v>
      </c>
      <c r="Q24" s="497" t="s">
        <v>2110</v>
      </c>
      <c r="R24" s="497" t="s">
        <v>2398</v>
      </c>
      <c r="S24" s="497" t="s">
        <v>2399</v>
      </c>
      <c r="T24" s="497" t="s">
        <v>2400</v>
      </c>
      <c r="U24" s="497" t="s">
        <v>2401</v>
      </c>
      <c r="V24" s="497" t="s">
        <v>2402</v>
      </c>
      <c r="W24" s="497" t="s">
        <v>2403</v>
      </c>
      <c r="X24" s="497" t="s">
        <v>2404</v>
      </c>
      <c r="Y24" s="497" t="s">
        <v>2405</v>
      </c>
      <c r="AB24"/>
    </row>
    <row r="25" spans="1:28" s="275" customFormat="1">
      <c r="A25" s="497" t="s">
        <v>88</v>
      </c>
      <c r="B25" s="283" t="s">
        <v>148</v>
      </c>
      <c r="C25" s="283" t="s">
        <v>133</v>
      </c>
      <c r="D25" s="497" t="s">
        <v>128</v>
      </c>
      <c r="E25" s="283" t="s">
        <v>126</v>
      </c>
      <c r="F25" s="283" t="s">
        <v>125</v>
      </c>
      <c r="G25" s="497" t="s">
        <v>124</v>
      </c>
      <c r="H25" s="283" t="s">
        <v>122</v>
      </c>
      <c r="I25" s="489" t="s">
        <v>121</v>
      </c>
      <c r="J25" s="283" t="s">
        <v>147</v>
      </c>
      <c r="K25" s="489" t="s">
        <v>2435</v>
      </c>
      <c r="L25" s="489" t="s">
        <v>2434</v>
      </c>
      <c r="M25" s="489" t="s">
        <v>2438</v>
      </c>
      <c r="N25" s="489" t="s">
        <v>2440</v>
      </c>
      <c r="O25" s="489" t="s">
        <v>5544</v>
      </c>
      <c r="P25" s="283" t="s">
        <v>120</v>
      </c>
      <c r="Q25" s="283" t="s">
        <v>146</v>
      </c>
      <c r="R25" s="283" t="s">
        <v>145</v>
      </c>
      <c r="S25" s="283" t="s">
        <v>144</v>
      </c>
      <c r="T25" s="283" t="s">
        <v>931</v>
      </c>
      <c r="U25" s="283" t="s">
        <v>932</v>
      </c>
      <c r="V25" s="283" t="s">
        <v>933</v>
      </c>
      <c r="W25" s="283" t="s">
        <v>934</v>
      </c>
      <c r="X25" s="283" t="s">
        <v>935</v>
      </c>
      <c r="Y25" s="283" t="s">
        <v>936</v>
      </c>
      <c r="AB25"/>
    </row>
    <row r="26" spans="1:28" s="275" customFormat="1">
      <c r="A26" s="491"/>
      <c r="B26" s="491"/>
      <c r="C26" s="491"/>
      <c r="D26" s="491"/>
      <c r="E26" s="491"/>
      <c r="F26" s="491"/>
      <c r="G26" s="491"/>
      <c r="H26" s="491"/>
      <c r="I26" s="500"/>
      <c r="J26" s="491"/>
      <c r="K26" s="491"/>
      <c r="L26" s="491"/>
      <c r="M26" s="491"/>
      <c r="N26" s="1274"/>
      <c r="O26" s="1274"/>
      <c r="P26" s="491"/>
      <c r="Q26" s="491"/>
      <c r="R26" s="491"/>
      <c r="S26" s="491"/>
      <c r="T26" s="491"/>
      <c r="U26" s="491"/>
      <c r="V26" s="491"/>
      <c r="W26" s="491"/>
      <c r="X26" s="491"/>
      <c r="Y26" s="491"/>
      <c r="AB26"/>
    </row>
    <row r="27" spans="1:28" s="275" customFormat="1" ht="43.2">
      <c r="A27" s="2" t="s">
        <v>349</v>
      </c>
      <c r="B27" s="12" t="s">
        <v>79</v>
      </c>
      <c r="C27" s="12" t="s">
        <v>79</v>
      </c>
      <c r="D27" s="12" t="s">
        <v>79</v>
      </c>
      <c r="E27" s="12" t="s">
        <v>1306</v>
      </c>
      <c r="F27" s="12" t="s">
        <v>79</v>
      </c>
      <c r="G27" s="12" t="s">
        <v>79</v>
      </c>
      <c r="H27" s="12" t="s">
        <v>1307</v>
      </c>
      <c r="I27" s="12" t="s">
        <v>143</v>
      </c>
      <c r="J27" s="12" t="s">
        <v>79</v>
      </c>
      <c r="K27" s="144" t="s">
        <v>2437</v>
      </c>
      <c r="L27" s="144" t="s">
        <v>2439</v>
      </c>
      <c r="M27" s="144" t="s">
        <v>6447</v>
      </c>
      <c r="N27" s="144" t="s">
        <v>5545</v>
      </c>
      <c r="O27" s="144" t="s">
        <v>5546</v>
      </c>
      <c r="P27" s="12" t="s">
        <v>2408</v>
      </c>
      <c r="Q27" s="12" t="s">
        <v>2423</v>
      </c>
      <c r="R27" s="12" t="s">
        <v>79</v>
      </c>
      <c r="S27" s="12" t="s">
        <v>2424</v>
      </c>
      <c r="T27" s="12" t="s">
        <v>2411</v>
      </c>
      <c r="U27" s="12" t="s">
        <v>79</v>
      </c>
      <c r="V27" s="12" t="s">
        <v>142</v>
      </c>
      <c r="W27" s="12" t="s">
        <v>91</v>
      </c>
      <c r="X27" s="12" t="s">
        <v>141</v>
      </c>
      <c r="Y27" s="12" t="s">
        <v>78</v>
      </c>
    </row>
    <row r="28" spans="1:28" s="275" customFormat="1" ht="43.2">
      <c r="A28" s="275" t="s">
        <v>1290</v>
      </c>
      <c r="B28" s="12" t="s">
        <v>1308</v>
      </c>
      <c r="C28" s="12" t="s">
        <v>1309</v>
      </c>
      <c r="D28" s="12" t="s">
        <v>1310</v>
      </c>
      <c r="E28" s="12"/>
      <c r="F28" s="12" t="s">
        <v>1311</v>
      </c>
      <c r="G28" s="12" t="s">
        <v>1312</v>
      </c>
      <c r="H28" s="292"/>
      <c r="J28" s="12" t="s">
        <v>1313</v>
      </c>
      <c r="K28" s="12"/>
      <c r="L28" s="12"/>
      <c r="M28" s="12"/>
      <c r="N28" s="12"/>
      <c r="O28" s="12"/>
      <c r="P28" s="12"/>
      <c r="Q28" s="12"/>
      <c r="R28" s="12" t="s">
        <v>2412</v>
      </c>
      <c r="S28" s="12"/>
      <c r="T28" s="12"/>
      <c r="U28" s="12" t="s">
        <v>2413</v>
      </c>
      <c r="V28" s="12" t="s">
        <v>2414</v>
      </c>
      <c r="W28" s="12" t="s">
        <v>2415</v>
      </c>
      <c r="X28" s="12" t="s">
        <v>2416</v>
      </c>
      <c r="Y28" s="12" t="s">
        <v>2417</v>
      </c>
    </row>
    <row r="29" spans="1:28" s="275" customFormat="1" ht="43.2">
      <c r="A29" s="292"/>
      <c r="B29" s="12"/>
      <c r="C29" s="12"/>
      <c r="D29" s="12"/>
      <c r="E29" s="12"/>
      <c r="F29" s="12"/>
      <c r="G29" s="12"/>
      <c r="H29" s="292"/>
      <c r="J29" s="12"/>
      <c r="K29" s="12"/>
      <c r="L29" s="12"/>
      <c r="M29" s="12"/>
      <c r="N29" s="12"/>
      <c r="O29" s="12"/>
      <c r="P29" s="12"/>
      <c r="Q29" s="12"/>
      <c r="R29" s="12"/>
      <c r="S29" s="12"/>
      <c r="T29" s="12"/>
      <c r="U29" s="12"/>
      <c r="V29" s="12"/>
      <c r="W29" s="12" t="s">
        <v>2416</v>
      </c>
      <c r="X29" s="12" t="s">
        <v>2418</v>
      </c>
      <c r="Y29" s="12"/>
    </row>
    <row r="30" spans="1:28">
      <c r="B30" s="277"/>
      <c r="C30" s="492"/>
      <c r="D30" s="277"/>
      <c r="E30" s="492"/>
      <c r="F30" s="492"/>
      <c r="G30" s="277"/>
      <c r="H30" s="47"/>
      <c r="Q30" s="99"/>
      <c r="R30" s="492"/>
      <c r="S30" s="492"/>
      <c r="V30" s="47"/>
      <c r="W30" s="4" t="s">
        <v>100</v>
      </c>
    </row>
    <row r="31" spans="1:28">
      <c r="B31" s="277"/>
      <c r="C31" s="492"/>
      <c r="D31" s="277"/>
      <c r="E31" s="492"/>
      <c r="F31" s="492"/>
      <c r="G31" s="277"/>
      <c r="H31" s="47"/>
      <c r="Q31" s="99"/>
      <c r="R31" s="492"/>
      <c r="S31" s="492"/>
      <c r="V31" s="47"/>
      <c r="W31" s="41"/>
    </row>
    <row r="32" spans="1:28">
      <c r="B32" s="407"/>
      <c r="C32" s="277"/>
      <c r="J32" s="47"/>
      <c r="W32" s="47"/>
    </row>
    <row r="34" spans="2:17">
      <c r="B34" s="277"/>
      <c r="C34" s="277"/>
      <c r="O34" s="159"/>
    </row>
    <row r="35" spans="2:17">
      <c r="J35" s="159"/>
      <c r="K35" s="159"/>
      <c r="L35" s="159"/>
      <c r="M35" s="159"/>
      <c r="N35" s="159"/>
      <c r="O35" s="159"/>
    </row>
    <row r="36" spans="2:17">
      <c r="L36" s="159"/>
      <c r="M36" s="159"/>
      <c r="N36" s="159"/>
      <c r="O36" s="159"/>
      <c r="Q36" s="159"/>
    </row>
    <row r="37" spans="2:17">
      <c r="M37" s="159"/>
      <c r="N37" s="159"/>
      <c r="O37" s="159"/>
      <c r="P37" s="159"/>
    </row>
  </sheetData>
  <pageMargins left="0.75" right="0.75" top="0.72013888888888899" bottom="0.70972222222222203" header="0.5" footer="0.5"/>
  <pageSetup paperSize="9" firstPageNumber="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C000"/>
  </sheetPr>
  <dimension ref="A1:G21"/>
  <sheetViews>
    <sheetView showGridLines="0" zoomScale="80" zoomScaleNormal="80" workbookViewId="0"/>
  </sheetViews>
  <sheetFormatPr defaultColWidth="9.33203125" defaultRowHeight="14.4"/>
  <cols>
    <col min="1" max="1" width="23" customWidth="1"/>
    <col min="2" max="2" width="98.6640625" bestFit="1" customWidth="1"/>
    <col min="3" max="3" width="6.44140625" bestFit="1" customWidth="1"/>
    <col min="4" max="4" width="6.33203125" bestFit="1" customWidth="1"/>
    <col min="5" max="5" width="93.5546875" bestFit="1" customWidth="1"/>
    <col min="6" max="6" width="15.6640625" customWidth="1"/>
    <col min="7" max="7" width="23.44140625" customWidth="1"/>
  </cols>
  <sheetData>
    <row r="1" spans="1:7">
      <c r="A1" s="88" t="s">
        <v>1832</v>
      </c>
    </row>
    <row r="2" spans="1:7">
      <c r="A2" s="39" t="s">
        <v>1726</v>
      </c>
      <c r="B2" s="372"/>
      <c r="C2" s="373"/>
      <c r="D2" s="374"/>
      <c r="E2" s="374"/>
      <c r="F2" s="374"/>
    </row>
    <row r="3" spans="1:7">
      <c r="B3" s="374"/>
      <c r="C3" s="374"/>
      <c r="D3" s="374"/>
      <c r="E3" s="374"/>
      <c r="F3" s="374"/>
    </row>
    <row r="4" spans="1:7">
      <c r="A4" s="88" t="s">
        <v>1833</v>
      </c>
      <c r="B4" s="374"/>
      <c r="C4" s="374"/>
      <c r="D4" s="374"/>
      <c r="E4" s="374"/>
      <c r="F4" s="374"/>
    </row>
    <row r="5" spans="1:7">
      <c r="A5" s="377"/>
      <c r="B5" s="374"/>
      <c r="C5" s="374"/>
      <c r="D5" s="374"/>
      <c r="E5" s="374"/>
      <c r="F5" s="374"/>
    </row>
    <row r="6" spans="1:7">
      <c r="A6" s="375" t="s">
        <v>1468</v>
      </c>
      <c r="B6" s="374"/>
      <c r="C6" s="374"/>
      <c r="D6" s="374"/>
      <c r="E6" s="374"/>
      <c r="F6" s="374"/>
    </row>
    <row r="7" spans="1:7">
      <c r="C7" s="377"/>
      <c r="D7" s="378" t="s">
        <v>13</v>
      </c>
      <c r="E7" s="374"/>
      <c r="F7" s="374"/>
      <c r="G7" s="383"/>
    </row>
    <row r="8" spans="1:7">
      <c r="B8" s="379" t="s">
        <v>1728</v>
      </c>
      <c r="C8" s="378"/>
      <c r="D8" s="175"/>
      <c r="E8" s="374"/>
      <c r="F8" s="374"/>
      <c r="G8" s="383"/>
    </row>
    <row r="9" spans="1:7">
      <c r="B9" s="381" t="s">
        <v>1729</v>
      </c>
      <c r="C9" s="378" t="s">
        <v>12</v>
      </c>
      <c r="D9" s="382"/>
      <c r="E9" s="383" t="s">
        <v>1730</v>
      </c>
      <c r="F9" s="383"/>
      <c r="G9" s="383"/>
    </row>
    <row r="10" spans="1:7">
      <c r="B10" s="381" t="s">
        <v>1834</v>
      </c>
      <c r="C10" s="378" t="s">
        <v>11</v>
      </c>
      <c r="D10" s="382"/>
      <c r="E10" s="383" t="s">
        <v>1734</v>
      </c>
      <c r="F10" s="383"/>
      <c r="G10" s="383"/>
    </row>
    <row r="11" spans="1:7">
      <c r="B11" s="381" t="s">
        <v>1835</v>
      </c>
      <c r="C11" s="378" t="s">
        <v>9</v>
      </c>
      <c r="D11" s="382"/>
      <c r="E11" s="383" t="s">
        <v>1741</v>
      </c>
      <c r="F11" s="383"/>
      <c r="G11" s="383"/>
    </row>
    <row r="12" spans="1:7">
      <c r="B12" s="381" t="s">
        <v>1743</v>
      </c>
      <c r="C12" s="378" t="s">
        <v>7</v>
      </c>
      <c r="D12" s="382"/>
      <c r="E12" s="383" t="s">
        <v>1744</v>
      </c>
      <c r="F12" s="383"/>
      <c r="G12" s="383"/>
    </row>
    <row r="13" spans="1:7">
      <c r="B13" s="381" t="s">
        <v>1745</v>
      </c>
      <c r="C13" s="378" t="s">
        <v>64</v>
      </c>
      <c r="D13" s="382"/>
      <c r="E13" s="1542" t="s">
        <v>1746</v>
      </c>
      <c r="F13" s="383"/>
      <c r="G13" s="383"/>
    </row>
    <row r="14" spans="1:7">
      <c r="B14" s="381" t="s">
        <v>1749</v>
      </c>
      <c r="C14" s="378" t="s">
        <v>5</v>
      </c>
      <c r="D14" s="382"/>
      <c r="E14" s="1542" t="s">
        <v>1750</v>
      </c>
      <c r="F14" s="383"/>
      <c r="G14" s="383"/>
    </row>
    <row r="15" spans="1:7">
      <c r="B15" s="381" t="s">
        <v>1836</v>
      </c>
      <c r="C15" s="378" t="s">
        <v>60</v>
      </c>
      <c r="D15" s="382"/>
      <c r="E15" s="1542" t="s">
        <v>1757</v>
      </c>
      <c r="F15" s="383"/>
      <c r="G15" s="383"/>
    </row>
    <row r="16" spans="1:7">
      <c r="B16" s="381" t="s">
        <v>1837</v>
      </c>
      <c r="C16" s="378" t="s">
        <v>3</v>
      </c>
      <c r="D16" s="382"/>
      <c r="E16" s="1542" t="s">
        <v>1767</v>
      </c>
      <c r="F16" s="383"/>
      <c r="G16" s="383"/>
    </row>
    <row r="17" spans="2:7">
      <c r="B17" s="1227" t="s">
        <v>6352</v>
      </c>
      <c r="C17" s="378" t="s">
        <v>44</v>
      </c>
      <c r="D17" s="382"/>
      <c r="E17" s="383" t="s">
        <v>1784</v>
      </c>
      <c r="F17" s="383"/>
      <c r="G17" s="383"/>
    </row>
    <row r="18" spans="2:7">
      <c r="B18" s="381" t="s">
        <v>1808</v>
      </c>
      <c r="C18" s="378" t="s">
        <v>28</v>
      </c>
      <c r="D18" s="382"/>
      <c r="E18" s="1542" t="s">
        <v>6442</v>
      </c>
      <c r="F18" s="383"/>
      <c r="G18" s="383"/>
    </row>
    <row r="19" spans="2:7">
      <c r="B19" s="381" t="s">
        <v>1809</v>
      </c>
      <c r="C19" s="378" t="s">
        <v>1</v>
      </c>
      <c r="D19" s="382"/>
      <c r="E19" s="383" t="s">
        <v>1810</v>
      </c>
      <c r="F19" s="383"/>
    </row>
    <row r="20" spans="2:7">
      <c r="F20" s="383"/>
    </row>
    <row r="21" spans="2:7">
      <c r="F21" s="387"/>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1">
    <tabColor rgb="FFFFC000"/>
  </sheetPr>
  <dimension ref="A1:Z37"/>
  <sheetViews>
    <sheetView showGridLines="0" zoomScale="80" zoomScaleNormal="80" workbookViewId="0">
      <selection activeCell="N26" sqref="N26"/>
    </sheetView>
  </sheetViews>
  <sheetFormatPr defaultColWidth="9.44140625" defaultRowHeight="14.4"/>
  <cols>
    <col min="1" max="25" width="27.44140625" style="124" customWidth="1"/>
    <col min="26" max="27" width="17.5546875" style="124" customWidth="1"/>
    <col min="28" max="28" width="17.33203125" style="124" customWidth="1"/>
    <col min="29" max="16384" width="9.44140625" style="124"/>
  </cols>
  <sheetData>
    <row r="1" spans="1:23">
      <c r="A1" s="1" t="s">
        <v>2425</v>
      </c>
    </row>
    <row r="2" spans="1:23">
      <c r="A2" s="165" t="s">
        <v>1492</v>
      </c>
    </row>
    <row r="3" spans="1:23">
      <c r="A3" s="165"/>
    </row>
    <row r="4" spans="1:23">
      <c r="A4" s="1" t="s">
        <v>2426</v>
      </c>
    </row>
    <row r="5" spans="1:23">
      <c r="A5" s="224" t="s">
        <v>109</v>
      </c>
    </row>
    <row r="6" spans="1:23">
      <c r="A6" s="224" t="s">
        <v>1282</v>
      </c>
    </row>
    <row r="7" spans="1:23">
      <c r="A7" s="165"/>
    </row>
    <row r="8" spans="1:23">
      <c r="A8" s="165" t="s">
        <v>2371</v>
      </c>
      <c r="B8" s="266"/>
      <c r="C8" s="266"/>
      <c r="D8" s="266"/>
      <c r="E8" s="266"/>
      <c r="F8" s="266"/>
    </row>
    <row r="10" spans="1:23" s="275" customFormat="1" ht="43.2">
      <c r="A10" s="497" t="s">
        <v>152</v>
      </c>
      <c r="B10" s="497" t="s">
        <v>1295</v>
      </c>
      <c r="C10" s="497" t="s">
        <v>1055</v>
      </c>
      <c r="D10" s="497" t="s">
        <v>2372</v>
      </c>
      <c r="E10" s="497" t="s">
        <v>1035</v>
      </c>
      <c r="F10" s="497" t="s">
        <v>2373</v>
      </c>
      <c r="G10" s="497" t="s">
        <v>2374</v>
      </c>
      <c r="H10" s="497" t="s">
        <v>2375</v>
      </c>
      <c r="I10" s="497" t="s">
        <v>2376</v>
      </c>
      <c r="J10" s="503" t="s">
        <v>2441</v>
      </c>
      <c r="K10" s="497" t="s">
        <v>2377</v>
      </c>
      <c r="L10" s="497" t="s">
        <v>2378</v>
      </c>
      <c r="M10" s="503" t="s">
        <v>2443</v>
      </c>
      <c r="N10" s="497" t="s">
        <v>2379</v>
      </c>
      <c r="O10" s="497" t="s">
        <v>2380</v>
      </c>
      <c r="P10" s="497" t="s">
        <v>2381</v>
      </c>
      <c r="Q10" s="497" t="s">
        <v>2382</v>
      </c>
      <c r="R10" s="1326" t="s">
        <v>6288</v>
      </c>
      <c r="S10" s="497" t="s">
        <v>2427</v>
      </c>
      <c r="T10" s="292"/>
      <c r="U10" s="292"/>
    </row>
    <row r="11" spans="1:23" s="275" customFormat="1">
      <c r="A11" s="489" t="s">
        <v>1304</v>
      </c>
      <c r="B11" s="497" t="s">
        <v>88</v>
      </c>
      <c r="C11" s="500" t="s">
        <v>85</v>
      </c>
      <c r="D11" s="500" t="s">
        <v>84</v>
      </c>
      <c r="E11" s="500" t="s">
        <v>86</v>
      </c>
      <c r="F11" s="500" t="s">
        <v>83</v>
      </c>
      <c r="G11" s="500" t="s">
        <v>82</v>
      </c>
      <c r="H11" s="500" t="s">
        <v>81</v>
      </c>
      <c r="I11" s="500" t="s">
        <v>80</v>
      </c>
      <c r="J11" s="500" t="s">
        <v>2442</v>
      </c>
      <c r="K11" s="500" t="s">
        <v>137</v>
      </c>
      <c r="L11" s="500" t="s">
        <v>136</v>
      </c>
      <c r="M11" s="1709" t="s">
        <v>6369</v>
      </c>
      <c r="N11" s="500" t="s">
        <v>135</v>
      </c>
      <c r="O11" s="500" t="s">
        <v>134</v>
      </c>
      <c r="P11" s="500" t="s">
        <v>151</v>
      </c>
      <c r="Q11" s="500" t="s">
        <v>150</v>
      </c>
      <c r="R11" s="500" t="s">
        <v>937</v>
      </c>
      <c r="S11" s="500" t="s">
        <v>960</v>
      </c>
      <c r="T11" s="292"/>
      <c r="U11" s="292"/>
    </row>
    <row r="12" spans="1:23" s="275" customFormat="1">
      <c r="A12" s="491"/>
      <c r="B12" s="491"/>
      <c r="C12" s="491"/>
      <c r="D12" s="491"/>
      <c r="E12" s="491"/>
      <c r="F12" s="491"/>
      <c r="G12" s="491"/>
      <c r="H12" s="491"/>
      <c r="I12" s="491"/>
      <c r="J12" s="491"/>
      <c r="K12" s="491"/>
      <c r="L12" s="491"/>
      <c r="M12" s="505"/>
      <c r="N12" s="491"/>
      <c r="O12" s="491"/>
      <c r="P12" s="491"/>
      <c r="Q12" s="491"/>
      <c r="R12" s="491"/>
      <c r="S12" s="491"/>
      <c r="T12" s="292"/>
      <c r="U12" s="292"/>
    </row>
    <row r="13" spans="1:23" s="275" customFormat="1" ht="43.2">
      <c r="A13" s="2" t="s">
        <v>350</v>
      </c>
      <c r="B13" s="2" t="s">
        <v>2428</v>
      </c>
      <c r="C13" s="2" t="s">
        <v>1066</v>
      </c>
      <c r="D13" s="2" t="s">
        <v>1066</v>
      </c>
      <c r="E13" s="12" t="s">
        <v>2383</v>
      </c>
      <c r="F13" s="12" t="s">
        <v>2384</v>
      </c>
      <c r="G13" s="12" t="s">
        <v>2385</v>
      </c>
      <c r="H13" s="12" t="s">
        <v>2386</v>
      </c>
      <c r="I13" s="12" t="s">
        <v>79</v>
      </c>
      <c r="J13" s="12" t="s">
        <v>79</v>
      </c>
      <c r="K13" s="12" t="s">
        <v>142</v>
      </c>
      <c r="L13" s="12" t="s">
        <v>91</v>
      </c>
      <c r="M13" s="144" t="s">
        <v>5901</v>
      </c>
      <c r="N13" s="12" t="s">
        <v>2387</v>
      </c>
      <c r="O13" s="12" t="s">
        <v>91</v>
      </c>
      <c r="P13" s="12" t="s">
        <v>91</v>
      </c>
      <c r="Q13" s="12" t="s">
        <v>91</v>
      </c>
      <c r="R13" s="12" t="s">
        <v>2429</v>
      </c>
      <c r="S13" s="12" t="s">
        <v>2430</v>
      </c>
      <c r="T13" s="292"/>
      <c r="U13" s="292"/>
    </row>
    <row r="14" spans="1:23" s="275" customFormat="1" ht="28.8">
      <c r="A14" s="275" t="s">
        <v>2388</v>
      </c>
      <c r="B14" s="292" t="s">
        <v>1290</v>
      </c>
      <c r="C14" s="275" t="s">
        <v>1067</v>
      </c>
      <c r="D14" s="2" t="s">
        <v>2389</v>
      </c>
      <c r="F14" s="292"/>
      <c r="G14" s="12"/>
      <c r="H14" s="12"/>
      <c r="I14" s="12" t="s">
        <v>2390</v>
      </c>
      <c r="J14" s="144" t="s">
        <v>5547</v>
      </c>
      <c r="K14" s="12" t="s">
        <v>2391</v>
      </c>
      <c r="L14" s="12" t="s">
        <v>1326</v>
      </c>
      <c r="M14" s="12"/>
      <c r="N14" s="12"/>
      <c r="O14" s="12" t="s">
        <v>2392</v>
      </c>
      <c r="Q14" s="12" t="s">
        <v>2393</v>
      </c>
      <c r="S14" s="292"/>
      <c r="U14" s="292"/>
      <c r="V14" s="292"/>
      <c r="W14" s="292"/>
    </row>
    <row r="15" spans="1:23" s="275" customFormat="1">
      <c r="C15" s="2"/>
      <c r="D15" s="2"/>
      <c r="K15" s="12"/>
      <c r="L15" s="12" t="s">
        <v>100</v>
      </c>
      <c r="N15" s="12"/>
      <c r="O15" s="12" t="s">
        <v>100</v>
      </c>
      <c r="P15" s="12" t="s">
        <v>100</v>
      </c>
      <c r="Q15" s="12" t="s">
        <v>100</v>
      </c>
      <c r="S15" s="292"/>
      <c r="U15" s="292"/>
      <c r="V15" s="292"/>
      <c r="W15" s="292"/>
    </row>
    <row r="16" spans="1:23">
      <c r="A16" s="220"/>
      <c r="B16" s="220"/>
      <c r="C16" s="220"/>
      <c r="D16" s="44"/>
      <c r="E16" s="492"/>
      <c r="F16" s="492"/>
      <c r="G16" s="492"/>
      <c r="H16" s="501"/>
      <c r="I16" s="237"/>
      <c r="J16" s="237"/>
      <c r="K16" s="502"/>
      <c r="L16" s="12" t="s">
        <v>90</v>
      </c>
      <c r="N16" s="12"/>
      <c r="O16" s="12" t="s">
        <v>90</v>
      </c>
      <c r="P16" s="12" t="s">
        <v>90</v>
      </c>
      <c r="Q16" s="12"/>
      <c r="R16" s="12"/>
      <c r="S16" s="237"/>
      <c r="U16" s="492"/>
      <c r="V16" s="492"/>
      <c r="W16" s="492"/>
    </row>
    <row r="17" spans="1:26">
      <c r="A17" s="1" t="s">
        <v>2431</v>
      </c>
      <c r="E17" s="492"/>
      <c r="F17" s="492"/>
      <c r="G17" s="492"/>
      <c r="H17" s="492"/>
      <c r="I17" s="493"/>
      <c r="J17" s="493"/>
      <c r="K17" s="221"/>
      <c r="L17" s="431"/>
      <c r="N17" s="221"/>
      <c r="O17" s="221"/>
      <c r="P17" s="221"/>
      <c r="Q17" s="221"/>
      <c r="R17" s="221"/>
      <c r="S17" s="492"/>
      <c r="T17" s="221"/>
      <c r="U17" s="492"/>
      <c r="V17" s="492"/>
      <c r="W17" s="492"/>
    </row>
    <row r="18" spans="1:26">
      <c r="A18" s="224" t="s">
        <v>109</v>
      </c>
      <c r="B18" s="492"/>
      <c r="C18" s="492"/>
      <c r="R18" s="492"/>
      <c r="S18" s="492"/>
      <c r="U18" s="492"/>
      <c r="V18" s="492"/>
      <c r="W18" s="492"/>
    </row>
    <row r="19" spans="1:26">
      <c r="A19" s="224" t="s">
        <v>1282</v>
      </c>
      <c r="D19" s="277"/>
      <c r="E19" s="492"/>
      <c r="F19" s="492"/>
      <c r="G19" s="492"/>
      <c r="H19" s="492"/>
      <c r="I19" s="492"/>
      <c r="J19" s="492"/>
      <c r="M19" s="492"/>
      <c r="N19" s="492"/>
      <c r="O19" s="492"/>
      <c r="P19" s="492"/>
      <c r="Q19" s="492"/>
      <c r="R19" s="492"/>
      <c r="S19" s="492"/>
      <c r="U19" s="492"/>
      <c r="V19" s="492"/>
    </row>
    <row r="20" spans="1:26">
      <c r="B20" s="492"/>
      <c r="C20" s="492"/>
      <c r="D20" s="277"/>
      <c r="E20" s="492"/>
      <c r="F20" s="492"/>
      <c r="G20" s="492"/>
      <c r="H20" s="492"/>
      <c r="I20" s="492"/>
      <c r="L20" s="492"/>
      <c r="M20" s="492"/>
      <c r="N20" s="492"/>
      <c r="O20" s="492"/>
      <c r="P20" s="492"/>
      <c r="R20" s="492"/>
      <c r="S20" s="492"/>
    </row>
    <row r="21" spans="1:26">
      <c r="A21" s="165" t="s">
        <v>2395</v>
      </c>
      <c r="B21" s="492"/>
      <c r="C21" s="492"/>
      <c r="D21" s="277"/>
      <c r="E21" s="492"/>
      <c r="F21" s="492"/>
      <c r="G21" s="492"/>
      <c r="H21" s="492"/>
      <c r="I21" s="492"/>
      <c r="M21" s="492"/>
      <c r="N21" s="492"/>
      <c r="O21" s="492"/>
      <c r="P21" s="492"/>
      <c r="R21" s="492"/>
      <c r="S21" s="492"/>
    </row>
    <row r="22" spans="1:26">
      <c r="C22" s="277"/>
      <c r="D22" s="492"/>
      <c r="E22" s="492"/>
      <c r="F22" s="492"/>
      <c r="G22" s="492"/>
      <c r="H22" s="492"/>
      <c r="I22" s="492"/>
      <c r="J22" s="159"/>
      <c r="K22" s="159"/>
      <c r="L22" s="492"/>
      <c r="M22" s="492"/>
      <c r="N22" s="492"/>
      <c r="O22" s="492"/>
      <c r="R22" s="492"/>
      <c r="S22" s="492"/>
    </row>
    <row r="23" spans="1:26" s="275" customFormat="1" ht="43.2">
      <c r="A23" s="497" t="s">
        <v>1295</v>
      </c>
      <c r="B23" s="497" t="s">
        <v>1296</v>
      </c>
      <c r="C23" s="497" t="s">
        <v>1297</v>
      </c>
      <c r="D23" s="497" t="s">
        <v>1298</v>
      </c>
      <c r="E23" s="497" t="s">
        <v>1299</v>
      </c>
      <c r="F23" s="497" t="s">
        <v>1300</v>
      </c>
      <c r="G23" s="497" t="s">
        <v>1301</v>
      </c>
      <c r="H23" s="497" t="s">
        <v>1302</v>
      </c>
      <c r="I23" s="497" t="s">
        <v>149</v>
      </c>
      <c r="J23" s="497" t="s">
        <v>1303</v>
      </c>
      <c r="K23" s="497" t="s">
        <v>2396</v>
      </c>
      <c r="L23" s="503" t="s">
        <v>2436</v>
      </c>
      <c r="M23" s="503" t="s">
        <v>5975</v>
      </c>
      <c r="N23" s="503" t="s">
        <v>5541</v>
      </c>
      <c r="O23" s="1275" t="s">
        <v>5542</v>
      </c>
      <c r="P23" s="1275" t="s">
        <v>5543</v>
      </c>
      <c r="Q23" s="497" t="s">
        <v>2397</v>
      </c>
      <c r="R23" s="497" t="s">
        <v>2110</v>
      </c>
      <c r="S23" s="497" t="s">
        <v>2398</v>
      </c>
      <c r="T23" s="497" t="s">
        <v>2399</v>
      </c>
      <c r="U23" s="497" t="s">
        <v>2400</v>
      </c>
      <c r="V23" s="497" t="s">
        <v>2401</v>
      </c>
      <c r="W23" s="497" t="s">
        <v>2402</v>
      </c>
      <c r="X23" s="497" t="s">
        <v>2403</v>
      </c>
      <c r="Y23" s="497" t="s">
        <v>2404</v>
      </c>
      <c r="Z23" s="497" t="s">
        <v>2405</v>
      </c>
    </row>
    <row r="24" spans="1:26" s="275" customFormat="1">
      <c r="A24" s="497" t="s">
        <v>88</v>
      </c>
      <c r="B24" s="489" t="s">
        <v>148</v>
      </c>
      <c r="C24" s="489" t="s">
        <v>133</v>
      </c>
      <c r="D24" s="497" t="s">
        <v>128</v>
      </c>
      <c r="E24" s="498" t="s">
        <v>126</v>
      </c>
      <c r="F24" s="283" t="s">
        <v>125</v>
      </c>
      <c r="G24" s="497" t="s">
        <v>124</v>
      </c>
      <c r="H24" s="489" t="s">
        <v>122</v>
      </c>
      <c r="I24" s="497" t="s">
        <v>121</v>
      </c>
      <c r="J24" s="489" t="s">
        <v>147</v>
      </c>
      <c r="K24" s="497" t="s">
        <v>2406</v>
      </c>
      <c r="L24" s="489" t="s">
        <v>2435</v>
      </c>
      <c r="M24" s="489" t="s">
        <v>2434</v>
      </c>
      <c r="N24" s="489" t="s">
        <v>2438</v>
      </c>
      <c r="O24" s="489" t="s">
        <v>2440</v>
      </c>
      <c r="P24" s="489" t="s">
        <v>5544</v>
      </c>
      <c r="Q24" s="489" t="s">
        <v>120</v>
      </c>
      <c r="R24" s="489" t="s">
        <v>146</v>
      </c>
      <c r="S24" s="489" t="s">
        <v>145</v>
      </c>
      <c r="T24" s="489" t="s">
        <v>144</v>
      </c>
      <c r="U24" s="489" t="s">
        <v>931</v>
      </c>
      <c r="V24" s="489" t="s">
        <v>932</v>
      </c>
      <c r="W24" s="489" t="s">
        <v>933</v>
      </c>
      <c r="X24" s="489" t="s">
        <v>934</v>
      </c>
      <c r="Y24" s="489" t="s">
        <v>935</v>
      </c>
      <c r="Z24" s="489" t="s">
        <v>936</v>
      </c>
    </row>
    <row r="25" spans="1:26" s="275" customFormat="1">
      <c r="A25" s="491"/>
      <c r="B25" s="491"/>
      <c r="C25" s="491"/>
      <c r="D25" s="491"/>
      <c r="E25" s="491"/>
      <c r="F25" s="491"/>
      <c r="G25" s="491"/>
      <c r="H25" s="491"/>
      <c r="I25" s="491"/>
      <c r="J25" s="491"/>
      <c r="K25" s="491"/>
      <c r="L25" s="491"/>
      <c r="M25" s="491"/>
      <c r="N25" s="491"/>
      <c r="O25" s="1274"/>
      <c r="P25" s="1274"/>
      <c r="Q25" s="491"/>
      <c r="R25" s="491"/>
      <c r="S25" s="491"/>
      <c r="T25" s="491"/>
      <c r="U25" s="491"/>
      <c r="V25" s="491"/>
      <c r="W25" s="491"/>
      <c r="X25" s="491"/>
      <c r="Y25" s="491"/>
      <c r="Z25" s="491"/>
    </row>
    <row r="26" spans="1:26" s="275" customFormat="1" ht="43.2">
      <c r="A26" s="2" t="s">
        <v>349</v>
      </c>
      <c r="B26" s="12" t="s">
        <v>79</v>
      </c>
      <c r="C26" s="12" t="s">
        <v>79</v>
      </c>
      <c r="D26" s="12" t="s">
        <v>79</v>
      </c>
      <c r="E26" s="12" t="s">
        <v>1306</v>
      </c>
      <c r="F26" s="12" t="s">
        <v>79</v>
      </c>
      <c r="G26" s="12" t="s">
        <v>79</v>
      </c>
      <c r="H26" s="12" t="s">
        <v>1307</v>
      </c>
      <c r="I26" s="12" t="s">
        <v>143</v>
      </c>
      <c r="J26" s="12" t="s">
        <v>79</v>
      </c>
      <c r="K26" s="12" t="s">
        <v>2407</v>
      </c>
      <c r="L26" s="144" t="s">
        <v>2437</v>
      </c>
      <c r="M26" s="144" t="s">
        <v>2439</v>
      </c>
      <c r="N26" s="144" t="s">
        <v>6447</v>
      </c>
      <c r="O26" s="144" t="s">
        <v>5545</v>
      </c>
      <c r="P26" s="144" t="s">
        <v>5546</v>
      </c>
      <c r="Q26" s="12" t="s">
        <v>2408</v>
      </c>
      <c r="R26" s="12" t="s">
        <v>2409</v>
      </c>
      <c r="S26" s="12" t="s">
        <v>79</v>
      </c>
      <c r="T26" s="12" t="s">
        <v>2410</v>
      </c>
      <c r="U26" s="12" t="s">
        <v>2411</v>
      </c>
      <c r="V26" s="12" t="s">
        <v>79</v>
      </c>
      <c r="W26" s="12" t="s">
        <v>142</v>
      </c>
      <c r="X26" s="12" t="s">
        <v>91</v>
      </c>
      <c r="Y26" s="12" t="s">
        <v>141</v>
      </c>
      <c r="Z26" s="12" t="s">
        <v>78</v>
      </c>
    </row>
    <row r="27" spans="1:26" s="275" customFormat="1" ht="43.2">
      <c r="A27" s="275" t="s">
        <v>1290</v>
      </c>
      <c r="B27" s="12" t="s">
        <v>1308</v>
      </c>
      <c r="C27" s="12" t="s">
        <v>1309</v>
      </c>
      <c r="D27" s="12" t="s">
        <v>1310</v>
      </c>
      <c r="E27" s="12"/>
      <c r="F27" s="12" t="s">
        <v>1311</v>
      </c>
      <c r="G27" s="12" t="s">
        <v>1312</v>
      </c>
      <c r="H27" s="292"/>
      <c r="I27" s="292"/>
      <c r="J27" s="12" t="s">
        <v>1313</v>
      </c>
      <c r="K27" s="12"/>
      <c r="L27" s="12"/>
      <c r="M27" s="12"/>
      <c r="N27" s="12"/>
      <c r="O27" s="12"/>
      <c r="P27" s="12"/>
      <c r="Q27" s="12"/>
      <c r="R27" s="12"/>
      <c r="S27" s="12" t="s">
        <v>2412</v>
      </c>
      <c r="T27" s="12"/>
      <c r="U27" s="12"/>
      <c r="V27" s="12" t="s">
        <v>2413</v>
      </c>
      <c r="W27" s="12" t="s">
        <v>2414</v>
      </c>
      <c r="X27" s="12" t="s">
        <v>2415</v>
      </c>
      <c r="Y27" s="12" t="s">
        <v>2416</v>
      </c>
      <c r="Z27" s="12" t="s">
        <v>2417</v>
      </c>
    </row>
    <row r="28" spans="1:26" s="275" customFormat="1" ht="28.8">
      <c r="H28" s="12"/>
      <c r="R28" s="12"/>
      <c r="W28" s="12"/>
      <c r="X28" s="12" t="s">
        <v>2416</v>
      </c>
      <c r="Y28" s="12" t="s">
        <v>2418</v>
      </c>
      <c r="Z28" s="12"/>
    </row>
    <row r="29" spans="1:26" s="220" customFormat="1">
      <c r="A29" s="44"/>
      <c r="H29" s="258"/>
      <c r="R29" s="258"/>
      <c r="W29" s="258"/>
      <c r="X29" s="4" t="s">
        <v>100</v>
      </c>
      <c r="Y29" s="4"/>
      <c r="Z29" s="258"/>
    </row>
    <row r="30" spans="1:26">
      <c r="A30" s="277"/>
      <c r="H30" s="47"/>
      <c r="T30" s="47"/>
      <c r="W30" s="47"/>
    </row>
    <row r="31" spans="1:26">
      <c r="A31" s="277"/>
    </row>
    <row r="33" spans="13:19">
      <c r="N33" s="159"/>
      <c r="O33" s="159"/>
      <c r="Q33" s="159"/>
      <c r="R33" s="159"/>
      <c r="S33" s="159"/>
    </row>
    <row r="36" spans="13:19">
      <c r="M36" s="159"/>
      <c r="N36" s="159"/>
      <c r="O36" s="159"/>
      <c r="P36" s="159"/>
      <c r="Q36" s="159"/>
      <c r="R36" s="159"/>
      <c r="S36" s="159"/>
    </row>
    <row r="37" spans="13:19">
      <c r="M37" s="159"/>
      <c r="N37" s="159"/>
      <c r="O37" s="159"/>
      <c r="Q37" s="159"/>
      <c r="R37" s="159"/>
    </row>
  </sheetData>
  <phoneticPr fontId="43" type="noConversion"/>
  <pageMargins left="0.75" right="0.75" top="0.72013888888888899" bottom="0.70972222222222203" header="0.5" footer="0.5"/>
  <pageSetup paperSize="9" firstPageNumber="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D23C-8105-4E20-A779-1E20B035CF93}">
  <sheetPr>
    <tabColor rgb="FFFFC000"/>
  </sheetPr>
  <dimension ref="A1:AC36"/>
  <sheetViews>
    <sheetView showGridLines="0" zoomScale="80" zoomScaleNormal="80" workbookViewId="0"/>
  </sheetViews>
  <sheetFormatPr defaultColWidth="27.44140625" defaultRowHeight="14.4"/>
  <cols>
    <col min="1" max="13" width="27.44140625" style="1647"/>
    <col min="14" max="14" width="27.44140625" style="1647" customWidth="1"/>
    <col min="15" max="16384" width="27.44140625" style="1647"/>
  </cols>
  <sheetData>
    <row r="1" spans="1:21">
      <c r="A1" s="1" t="s">
        <v>6618</v>
      </c>
    </row>
    <row r="2" spans="1:21">
      <c r="A2" s="165" t="s">
        <v>6619</v>
      </c>
    </row>
    <row r="4" spans="1:21">
      <c r="A4" s="1" t="s">
        <v>6620</v>
      </c>
    </row>
    <row r="5" spans="1:21">
      <c r="A5" s="1668" t="s">
        <v>109</v>
      </c>
    </row>
    <row r="6" spans="1:21">
      <c r="A6" s="1668" t="s">
        <v>1282</v>
      </c>
    </row>
    <row r="8" spans="1:21">
      <c r="A8" s="165" t="s">
        <v>6621</v>
      </c>
    </row>
    <row r="10" spans="1:21" s="2345" customFormat="1" ht="28.8">
      <c r="A10" s="1932" t="s">
        <v>152</v>
      </c>
      <c r="B10" s="1932" t="s">
        <v>1295</v>
      </c>
      <c r="C10" s="1932" t="s">
        <v>1055</v>
      </c>
      <c r="D10" s="1932" t="s">
        <v>2372</v>
      </c>
      <c r="E10" s="1932" t="s">
        <v>1035</v>
      </c>
      <c r="F10" s="1932" t="s">
        <v>2373</v>
      </c>
      <c r="G10" s="1932" t="s">
        <v>2374</v>
      </c>
      <c r="H10" s="1932" t="s">
        <v>2375</v>
      </c>
      <c r="I10" s="1932" t="s">
        <v>2376</v>
      </c>
      <c r="J10" s="2020" t="s">
        <v>2441</v>
      </c>
      <c r="K10" s="1932" t="s">
        <v>2377</v>
      </c>
      <c r="L10" s="1932" t="s">
        <v>2378</v>
      </c>
      <c r="M10" s="2020" t="s">
        <v>2443</v>
      </c>
      <c r="N10" s="1932" t="s">
        <v>2379</v>
      </c>
      <c r="O10" s="1932" t="s">
        <v>2380</v>
      </c>
      <c r="P10" s="1932" t="s">
        <v>2381</v>
      </c>
      <c r="Q10" s="1932" t="s">
        <v>2382</v>
      </c>
      <c r="R10" s="292"/>
      <c r="S10" s="292"/>
      <c r="T10" s="292"/>
      <c r="U10" s="292"/>
    </row>
    <row r="11" spans="1:21" s="2345" customFormat="1">
      <c r="A11" s="2346" t="s">
        <v>1304</v>
      </c>
      <c r="B11" s="1932" t="s">
        <v>88</v>
      </c>
      <c r="C11" s="2347" t="s">
        <v>85</v>
      </c>
      <c r="D11" s="2347" t="s">
        <v>84</v>
      </c>
      <c r="E11" s="2346" t="s">
        <v>86</v>
      </c>
      <c r="F11" s="2348" t="s">
        <v>83</v>
      </c>
      <c r="G11" s="2348" t="s">
        <v>82</v>
      </c>
      <c r="H11" s="2348" t="s">
        <v>81</v>
      </c>
      <c r="I11" s="2348" t="s">
        <v>80</v>
      </c>
      <c r="J11" s="2348" t="s">
        <v>2442</v>
      </c>
      <c r="K11" s="2348" t="s">
        <v>137</v>
      </c>
      <c r="L11" s="2348" t="s">
        <v>136</v>
      </c>
      <c r="M11" s="2349" t="s">
        <v>6369</v>
      </c>
      <c r="N11" s="2346" t="s">
        <v>135</v>
      </c>
      <c r="O11" s="2346" t="s">
        <v>134</v>
      </c>
      <c r="P11" s="2346" t="s">
        <v>151</v>
      </c>
      <c r="Q11" s="2346" t="s">
        <v>150</v>
      </c>
      <c r="R11" s="292"/>
      <c r="S11" s="292"/>
      <c r="T11" s="292"/>
      <c r="U11" s="292"/>
    </row>
    <row r="12" spans="1:21" s="2345" customFormat="1">
      <c r="A12" s="2350"/>
      <c r="B12" s="2350"/>
      <c r="C12" s="2350"/>
      <c r="D12" s="2350"/>
      <c r="E12" s="2350"/>
      <c r="F12" s="2350"/>
      <c r="G12" s="2350"/>
      <c r="H12" s="2350"/>
      <c r="I12" s="2350"/>
      <c r="J12" s="2350"/>
      <c r="K12" s="2350"/>
      <c r="L12" s="2350"/>
      <c r="M12" s="2351"/>
      <c r="N12" s="2350"/>
      <c r="O12" s="2350"/>
      <c r="P12" s="2350"/>
      <c r="Q12" s="2350"/>
      <c r="R12" s="292"/>
      <c r="S12" s="292"/>
      <c r="T12" s="292"/>
      <c r="U12" s="292"/>
    </row>
    <row r="13" spans="1:21" s="2345" customFormat="1" ht="43.2">
      <c r="A13" s="2" t="s">
        <v>350</v>
      </c>
      <c r="B13" s="2" t="s">
        <v>6622</v>
      </c>
      <c r="C13" s="2" t="s">
        <v>1066</v>
      </c>
      <c r="D13" s="2" t="s">
        <v>1066</v>
      </c>
      <c r="E13" s="12" t="s">
        <v>2383</v>
      </c>
      <c r="F13" s="12" t="s">
        <v>2384</v>
      </c>
      <c r="G13" s="12" t="s">
        <v>2385</v>
      </c>
      <c r="H13" s="12" t="s">
        <v>2386</v>
      </c>
      <c r="I13" s="12" t="s">
        <v>79</v>
      </c>
      <c r="J13" s="12" t="s">
        <v>79</v>
      </c>
      <c r="K13" s="12" t="s">
        <v>142</v>
      </c>
      <c r="L13" s="12" t="s">
        <v>91</v>
      </c>
      <c r="M13" s="144" t="s">
        <v>5901</v>
      </c>
      <c r="N13" s="12" t="s">
        <v>2387</v>
      </c>
      <c r="O13" s="12" t="s">
        <v>91</v>
      </c>
      <c r="P13" s="12" t="s">
        <v>91</v>
      </c>
      <c r="Q13" s="12" t="s">
        <v>91</v>
      </c>
      <c r="R13" s="12"/>
      <c r="S13" s="292"/>
      <c r="T13" s="292"/>
      <c r="U13" s="292"/>
    </row>
    <row r="14" spans="1:21" s="2345" customFormat="1" ht="28.8">
      <c r="A14" s="2345" t="s">
        <v>2388</v>
      </c>
      <c r="B14" s="292" t="s">
        <v>1290</v>
      </c>
      <c r="C14" s="2345" t="s">
        <v>1067</v>
      </c>
      <c r="D14" s="2" t="s">
        <v>2389</v>
      </c>
      <c r="F14" s="292"/>
      <c r="G14" s="12"/>
      <c r="H14" s="12"/>
      <c r="I14" s="12" t="s">
        <v>2390</v>
      </c>
      <c r="J14" s="144" t="s">
        <v>5547</v>
      </c>
      <c r="K14" s="12" t="s">
        <v>2391</v>
      </c>
      <c r="L14" s="12" t="s">
        <v>1326</v>
      </c>
      <c r="M14" s="12"/>
      <c r="O14" s="12" t="s">
        <v>2392</v>
      </c>
      <c r="P14" s="12" t="s">
        <v>90</v>
      </c>
      <c r="Q14" s="12" t="s">
        <v>2393</v>
      </c>
      <c r="R14" s="12"/>
      <c r="S14" s="292"/>
      <c r="T14" s="292"/>
      <c r="U14" s="292"/>
    </row>
    <row r="15" spans="1:21" s="2345" customFormat="1">
      <c r="C15" s="2"/>
      <c r="D15" s="2"/>
      <c r="I15" s="12"/>
      <c r="J15" s="12"/>
      <c r="K15" s="12"/>
      <c r="L15" s="12" t="s">
        <v>100</v>
      </c>
      <c r="N15" s="12"/>
      <c r="O15" s="12" t="s">
        <v>100</v>
      </c>
      <c r="P15" s="12" t="s">
        <v>100</v>
      </c>
      <c r="Q15" s="12" t="s">
        <v>100</v>
      </c>
      <c r="R15" s="12"/>
      <c r="S15" s="292"/>
      <c r="T15" s="292"/>
      <c r="U15" s="292"/>
    </row>
    <row r="16" spans="1:21" s="2345" customFormat="1">
      <c r="C16" s="292"/>
      <c r="F16" s="292"/>
      <c r="G16" s="292"/>
      <c r="H16" s="501"/>
      <c r="I16" s="12"/>
      <c r="J16" s="12"/>
      <c r="K16" s="12"/>
      <c r="L16" s="12" t="s">
        <v>90</v>
      </c>
      <c r="N16" s="12"/>
      <c r="O16" s="12" t="s">
        <v>90</v>
      </c>
      <c r="P16" s="12"/>
      <c r="Q16" s="12"/>
      <c r="R16" s="12"/>
      <c r="S16" s="292"/>
      <c r="T16" s="292"/>
      <c r="U16" s="292"/>
    </row>
    <row r="17" spans="1:29" s="2345" customFormat="1">
      <c r="C17" s="292"/>
      <c r="F17" s="292"/>
      <c r="G17" s="292"/>
      <c r="H17" s="501"/>
      <c r="I17" s="12"/>
      <c r="J17" s="12"/>
      <c r="K17" s="12"/>
      <c r="L17" s="12"/>
      <c r="N17" s="12"/>
      <c r="O17" s="12"/>
      <c r="P17" s="12"/>
      <c r="Q17" s="12"/>
      <c r="R17" s="12"/>
      <c r="S17" s="292"/>
      <c r="T17" s="292"/>
    </row>
    <row r="18" spans="1:29">
      <c r="A18" s="1" t="s">
        <v>6623</v>
      </c>
      <c r="B18" s="492"/>
      <c r="C18" s="277"/>
      <c r="O18" s="44"/>
      <c r="P18" s="44"/>
      <c r="S18" s="492"/>
      <c r="T18" s="492"/>
    </row>
    <row r="19" spans="1:29">
      <c r="A19" s="1668" t="s">
        <v>109</v>
      </c>
      <c r="C19" s="277"/>
      <c r="M19" s="492"/>
      <c r="N19" s="492"/>
      <c r="Q19" s="492"/>
      <c r="R19" s="492"/>
      <c r="S19" s="492"/>
    </row>
    <row r="20" spans="1:29">
      <c r="A20" s="1668" t="s">
        <v>1282</v>
      </c>
      <c r="B20" s="492"/>
      <c r="C20" s="492"/>
      <c r="D20" s="277"/>
      <c r="E20" s="492"/>
      <c r="F20" s="492"/>
      <c r="G20" s="492"/>
      <c r="H20" s="492"/>
      <c r="I20" s="492"/>
      <c r="J20" s="492"/>
      <c r="K20" s="2352"/>
      <c r="L20" s="492"/>
      <c r="M20" s="492"/>
      <c r="N20" s="492"/>
      <c r="O20" s="492"/>
      <c r="P20" s="492"/>
      <c r="R20" s="492"/>
      <c r="S20" s="492"/>
    </row>
    <row r="21" spans="1:29">
      <c r="A21" s="427"/>
      <c r="B21" s="492"/>
      <c r="C21" s="492"/>
      <c r="D21" s="277"/>
      <c r="E21" s="492"/>
      <c r="F21" s="492"/>
      <c r="G21" s="492"/>
      <c r="H21" s="492"/>
      <c r="I21" s="492"/>
      <c r="J21" s="492"/>
      <c r="L21" s="492"/>
      <c r="M21" s="492"/>
      <c r="N21" s="492"/>
      <c r="O21" s="492"/>
      <c r="Q21" s="492"/>
      <c r="R21" s="492"/>
    </row>
    <row r="22" spans="1:29">
      <c r="A22" s="165" t="s">
        <v>6624</v>
      </c>
      <c r="B22" s="492"/>
      <c r="C22" s="492"/>
      <c r="D22" s="277"/>
      <c r="E22" s="492"/>
      <c r="F22" s="492"/>
      <c r="G22" s="492"/>
      <c r="H22" s="492"/>
      <c r="I22" s="492"/>
      <c r="J22" s="492"/>
      <c r="L22" s="492"/>
      <c r="M22" s="492"/>
      <c r="N22" s="492"/>
      <c r="O22" s="492"/>
      <c r="P22" s="492"/>
      <c r="R22" s="492"/>
      <c r="S22" s="492"/>
    </row>
    <row r="23" spans="1:29">
      <c r="B23" s="277"/>
      <c r="C23" s="277"/>
      <c r="D23" s="277"/>
      <c r="E23" s="277"/>
      <c r="F23" s="492"/>
      <c r="G23" s="492"/>
      <c r="H23" s="492"/>
      <c r="I23" s="492"/>
      <c r="J23" s="492"/>
      <c r="L23" s="492"/>
      <c r="M23" s="492"/>
      <c r="N23" s="492"/>
      <c r="O23" s="492"/>
      <c r="P23" s="492"/>
      <c r="Q23" s="492"/>
      <c r="R23" s="492"/>
    </row>
    <row r="24" spans="1:29" s="2345" customFormat="1" ht="43.2">
      <c r="A24" s="2353" t="s">
        <v>1295</v>
      </c>
      <c r="B24" s="2353" t="s">
        <v>1296</v>
      </c>
      <c r="C24" s="2353" t="s">
        <v>1297</v>
      </c>
      <c r="D24" s="2353" t="s">
        <v>1298</v>
      </c>
      <c r="E24" s="2353" t="s">
        <v>1299</v>
      </c>
      <c r="F24" s="2353" t="s">
        <v>6625</v>
      </c>
      <c r="G24" s="2353" t="s">
        <v>1300</v>
      </c>
      <c r="H24" s="2353" t="s">
        <v>1301</v>
      </c>
      <c r="I24" s="2353" t="s">
        <v>1302</v>
      </c>
      <c r="J24" s="2353" t="s">
        <v>6626</v>
      </c>
      <c r="K24" s="2353" t="s">
        <v>149</v>
      </c>
      <c r="L24" s="2353" t="s">
        <v>1303</v>
      </c>
      <c r="M24" s="2353" t="s">
        <v>6627</v>
      </c>
      <c r="N24" s="2353" t="s">
        <v>2396</v>
      </c>
      <c r="O24" s="2354" t="s">
        <v>2436</v>
      </c>
      <c r="P24" s="2354" t="s">
        <v>5975</v>
      </c>
      <c r="Q24" s="2354" t="s">
        <v>5541</v>
      </c>
      <c r="R24" s="2355" t="s">
        <v>5542</v>
      </c>
      <c r="S24" s="2355" t="s">
        <v>5543</v>
      </c>
      <c r="T24" s="2353" t="s">
        <v>2397</v>
      </c>
      <c r="U24" s="2353" t="s">
        <v>2110</v>
      </c>
      <c r="V24" s="2353" t="s">
        <v>2398</v>
      </c>
      <c r="W24" s="2353" t="s">
        <v>2399</v>
      </c>
      <c r="X24" s="2353" t="s">
        <v>2400</v>
      </c>
      <c r="Y24" s="2353" t="s">
        <v>2401</v>
      </c>
      <c r="Z24" s="2353" t="s">
        <v>2402</v>
      </c>
      <c r="AA24" s="2353" t="s">
        <v>2403</v>
      </c>
      <c r="AB24" s="2353" t="s">
        <v>2404</v>
      </c>
      <c r="AC24" s="2353" t="s">
        <v>2405</v>
      </c>
    </row>
    <row r="25" spans="1:29" s="2345" customFormat="1">
      <c r="A25" s="2353" t="s">
        <v>88</v>
      </c>
      <c r="B25" s="2346" t="s">
        <v>148</v>
      </c>
      <c r="C25" s="2346" t="s">
        <v>133</v>
      </c>
      <c r="D25" s="2353" t="s">
        <v>128</v>
      </c>
      <c r="E25" s="2356" t="s">
        <v>126</v>
      </c>
      <c r="F25" s="2348" t="s">
        <v>6628</v>
      </c>
      <c r="G25" s="2357" t="s">
        <v>125</v>
      </c>
      <c r="H25" s="2353" t="s">
        <v>124</v>
      </c>
      <c r="I25" s="2346" t="s">
        <v>122</v>
      </c>
      <c r="J25" s="292" t="s">
        <v>6629</v>
      </c>
      <c r="K25" s="1932" t="s">
        <v>121</v>
      </c>
      <c r="L25" s="2346" t="s">
        <v>147</v>
      </c>
      <c r="M25" s="2346" t="s">
        <v>6630</v>
      </c>
      <c r="N25" s="2346" t="s">
        <v>2406</v>
      </c>
      <c r="O25" s="2346" t="s">
        <v>2435</v>
      </c>
      <c r="P25" s="2346" t="s">
        <v>2434</v>
      </c>
      <c r="Q25" s="2346" t="s">
        <v>2438</v>
      </c>
      <c r="R25" s="2346" t="s">
        <v>2440</v>
      </c>
      <c r="S25" s="2346" t="s">
        <v>5544</v>
      </c>
      <c r="T25" s="2346" t="s">
        <v>120</v>
      </c>
      <c r="U25" s="2346" t="s">
        <v>146</v>
      </c>
      <c r="V25" s="2346" t="s">
        <v>145</v>
      </c>
      <c r="W25" s="2346" t="s">
        <v>144</v>
      </c>
      <c r="X25" s="2346" t="s">
        <v>931</v>
      </c>
      <c r="Y25" s="2346" t="s">
        <v>932</v>
      </c>
      <c r="Z25" s="2346" t="s">
        <v>933</v>
      </c>
      <c r="AA25" s="2346" t="s">
        <v>934</v>
      </c>
      <c r="AB25" s="2346" t="s">
        <v>935</v>
      </c>
      <c r="AC25" s="2346" t="s">
        <v>936</v>
      </c>
    </row>
    <row r="26" spans="1:29" s="2345" customFormat="1">
      <c r="A26" s="1713"/>
      <c r="B26" s="1713"/>
      <c r="C26" s="1713"/>
      <c r="D26" s="1713"/>
      <c r="E26" s="1713"/>
      <c r="F26" s="1713"/>
      <c r="G26" s="1713"/>
      <c r="H26" s="1713"/>
      <c r="I26" s="1713"/>
      <c r="J26" s="1713"/>
      <c r="K26" s="1713"/>
      <c r="L26" s="1713"/>
      <c r="M26" s="1713"/>
      <c r="N26" s="1713"/>
      <c r="O26" s="1713"/>
      <c r="P26" s="1713"/>
      <c r="Q26" s="1713"/>
      <c r="R26" s="1713"/>
      <c r="S26" s="1713"/>
      <c r="T26" s="1713"/>
      <c r="U26" s="1713"/>
      <c r="V26" s="1713"/>
      <c r="W26" s="1713"/>
      <c r="X26" s="1713"/>
      <c r="Y26" s="1713"/>
      <c r="Z26" s="1713"/>
      <c r="AA26" s="1713"/>
      <c r="AB26" s="1713"/>
      <c r="AC26" s="1713"/>
    </row>
    <row r="27" spans="1:29" s="2345" customFormat="1" ht="43.2">
      <c r="A27" s="2" t="s">
        <v>349</v>
      </c>
      <c r="B27" s="12" t="s">
        <v>79</v>
      </c>
      <c r="C27" s="12" t="s">
        <v>79</v>
      </c>
      <c r="D27" s="12" t="s">
        <v>79</v>
      </c>
      <c r="E27" s="12" t="s">
        <v>1306</v>
      </c>
      <c r="F27" s="12" t="s">
        <v>6631</v>
      </c>
      <c r="G27" s="12" t="s">
        <v>79</v>
      </c>
      <c r="H27" s="12" t="s">
        <v>79</v>
      </c>
      <c r="I27" s="12" t="s">
        <v>1307</v>
      </c>
      <c r="J27" s="12" t="s">
        <v>6632</v>
      </c>
      <c r="K27" s="12" t="s">
        <v>143</v>
      </c>
      <c r="L27" s="12" t="s">
        <v>79</v>
      </c>
      <c r="M27" s="12" t="s">
        <v>6633</v>
      </c>
      <c r="N27" s="12" t="s">
        <v>2407</v>
      </c>
      <c r="O27" s="144" t="s">
        <v>2437</v>
      </c>
      <c r="P27" s="144" t="s">
        <v>2439</v>
      </c>
      <c r="Q27" s="144" t="s">
        <v>6634</v>
      </c>
      <c r="R27" s="144" t="s">
        <v>5545</v>
      </c>
      <c r="S27" s="144" t="s">
        <v>5546</v>
      </c>
      <c r="T27" s="12" t="s">
        <v>2408</v>
      </c>
      <c r="U27" s="12" t="s">
        <v>2409</v>
      </c>
      <c r="V27" s="12" t="s">
        <v>79</v>
      </c>
      <c r="W27" s="12" t="s">
        <v>2410</v>
      </c>
      <c r="X27" s="12" t="s">
        <v>2411</v>
      </c>
      <c r="Y27" s="12" t="s">
        <v>79</v>
      </c>
      <c r="Z27" s="12" t="s">
        <v>142</v>
      </c>
      <c r="AA27" s="12" t="s">
        <v>91</v>
      </c>
      <c r="AB27" s="12" t="s">
        <v>141</v>
      </c>
      <c r="AC27" s="12" t="s">
        <v>78</v>
      </c>
    </row>
    <row r="28" spans="1:29" s="2345" customFormat="1" ht="43.2">
      <c r="A28" s="292" t="s">
        <v>1290</v>
      </c>
      <c r="B28" s="12" t="s">
        <v>1308</v>
      </c>
      <c r="C28" s="12" t="s">
        <v>1309</v>
      </c>
      <c r="D28" s="12" t="s">
        <v>1310</v>
      </c>
      <c r="E28" s="12"/>
      <c r="F28" s="12"/>
      <c r="G28" s="12" t="s">
        <v>1311</v>
      </c>
      <c r="H28" s="12" t="s">
        <v>1312</v>
      </c>
      <c r="I28" s="292"/>
      <c r="J28" s="292"/>
      <c r="L28" s="12" t="s">
        <v>1313</v>
      </c>
      <c r="M28" s="12"/>
      <c r="N28" s="12"/>
      <c r="O28" s="12"/>
      <c r="P28" s="12"/>
      <c r="Q28" s="12"/>
      <c r="R28" s="12"/>
      <c r="S28" s="12"/>
      <c r="T28" s="12"/>
      <c r="U28" s="12"/>
      <c r="V28" s="12" t="s">
        <v>2412</v>
      </c>
      <c r="W28" s="12"/>
      <c r="X28" s="12"/>
      <c r="Y28" s="12" t="s">
        <v>2413</v>
      </c>
      <c r="Z28" s="12" t="s">
        <v>2414</v>
      </c>
      <c r="AA28" s="12" t="s">
        <v>2415</v>
      </c>
      <c r="AB28" s="12" t="s">
        <v>2416</v>
      </c>
      <c r="AC28" s="12" t="s">
        <v>2417</v>
      </c>
    </row>
    <row r="29" spans="1:29" s="2345" customFormat="1" ht="28.8">
      <c r="I29" s="12"/>
      <c r="J29" s="12"/>
      <c r="T29" s="12"/>
      <c r="U29" s="12"/>
      <c r="V29" s="12"/>
      <c r="W29" s="12"/>
      <c r="X29" s="12"/>
      <c r="Y29" s="12"/>
      <c r="Z29" s="12"/>
      <c r="AA29" s="12" t="s">
        <v>2416</v>
      </c>
      <c r="AB29" s="12" t="s">
        <v>2418</v>
      </c>
      <c r="AC29" s="12"/>
    </row>
    <row r="30" spans="1:29" s="2345" customFormat="1">
      <c r="I30" s="12"/>
      <c r="J30" s="12"/>
      <c r="U30" s="12"/>
      <c r="Z30" s="12"/>
      <c r="AA30" s="12" t="s">
        <v>100</v>
      </c>
      <c r="AB30" s="12"/>
      <c r="AC30" s="12"/>
    </row>
    <row r="31" spans="1:29" s="2345" customFormat="1">
      <c r="A31" s="292"/>
      <c r="I31" s="12"/>
      <c r="J31" s="12"/>
      <c r="L31" s="12"/>
      <c r="M31" s="12"/>
      <c r="N31" s="12"/>
      <c r="O31" s="12"/>
      <c r="P31" s="12"/>
      <c r="Q31" s="12"/>
      <c r="R31" s="12"/>
      <c r="S31" s="12"/>
      <c r="V31" s="12"/>
      <c r="Y31" s="12"/>
    </row>
    <row r="32" spans="1:29" s="2345" customFormat="1">
      <c r="A32" s="292"/>
    </row>
    <row r="33" spans="1:20">
      <c r="A33" s="277"/>
    </row>
    <row r="34" spans="1:20">
      <c r="K34" s="2352"/>
      <c r="L34" s="2352"/>
      <c r="R34" s="2352"/>
      <c r="S34" s="2352"/>
      <c r="T34" s="2352"/>
    </row>
    <row r="35" spans="1:20">
      <c r="L35" s="2352"/>
      <c r="M35" s="2352"/>
      <c r="N35" s="2352"/>
      <c r="O35" s="2352"/>
      <c r="P35" s="2352"/>
    </row>
    <row r="36" spans="1:20">
      <c r="L36" s="2352"/>
      <c r="M36" s="2352"/>
      <c r="N36" s="2352"/>
      <c r="O36" s="2352"/>
      <c r="P36" s="2352"/>
    </row>
  </sheetData>
  <pageMargins left="0.75" right="0.75" top="0.72013888888888899" bottom="0.70972222222222203" header="0.5" footer="0.5"/>
  <pageSetup paperSize="9" firstPageNumber="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5550-A309-4765-AA0A-0395953D0B11}">
  <sheetPr>
    <tabColor rgb="FFFFC000"/>
  </sheetPr>
  <dimension ref="A1:AC41"/>
  <sheetViews>
    <sheetView showGridLines="0" zoomScale="80" zoomScaleNormal="80" workbookViewId="0"/>
  </sheetViews>
  <sheetFormatPr defaultColWidth="21" defaultRowHeight="14.4"/>
  <cols>
    <col min="1" max="25" width="27.44140625" style="1647" customWidth="1"/>
    <col min="26" max="16384" width="21" style="1647"/>
  </cols>
  <sheetData>
    <row r="1" spans="1:23">
      <c r="A1" s="1" t="s">
        <v>6635</v>
      </c>
    </row>
    <row r="2" spans="1:23">
      <c r="A2" s="165" t="s">
        <v>6636</v>
      </c>
    </row>
    <row r="3" spans="1:23">
      <c r="A3" s="165"/>
    </row>
    <row r="4" spans="1:23">
      <c r="A4" s="1" t="s">
        <v>6637</v>
      </c>
    </row>
    <row r="5" spans="1:23">
      <c r="A5" s="1668" t="s">
        <v>109</v>
      </c>
    </row>
    <row r="6" spans="1:23">
      <c r="A6" s="1668" t="s">
        <v>1282</v>
      </c>
    </row>
    <row r="7" spans="1:23">
      <c r="A7" s="165"/>
    </row>
    <row r="8" spans="1:23">
      <c r="A8" s="165" t="s">
        <v>6621</v>
      </c>
      <c r="B8" s="266"/>
      <c r="C8" s="266"/>
      <c r="D8" s="266"/>
      <c r="E8" s="266"/>
      <c r="F8" s="266"/>
    </row>
    <row r="10" spans="1:23" s="2345" customFormat="1" ht="43.2">
      <c r="A10" s="2353" t="s">
        <v>152</v>
      </c>
      <c r="B10" s="2353" t="s">
        <v>1295</v>
      </c>
      <c r="C10" s="2353" t="s">
        <v>1055</v>
      </c>
      <c r="D10" s="2353" t="s">
        <v>2372</v>
      </c>
      <c r="E10" s="2353" t="s">
        <v>1035</v>
      </c>
      <c r="F10" s="2353" t="s">
        <v>2373</v>
      </c>
      <c r="G10" s="2353" t="s">
        <v>2374</v>
      </c>
      <c r="H10" s="2353" t="s">
        <v>2375</v>
      </c>
      <c r="I10" s="2353" t="s">
        <v>2376</v>
      </c>
      <c r="J10" s="2354" t="s">
        <v>2441</v>
      </c>
      <c r="K10" s="2353" t="s">
        <v>2377</v>
      </c>
      <c r="L10" s="2353" t="s">
        <v>2378</v>
      </c>
      <c r="M10" s="2354" t="s">
        <v>2443</v>
      </c>
      <c r="N10" s="2353" t="s">
        <v>2379</v>
      </c>
      <c r="O10" s="2353" t="s">
        <v>2380</v>
      </c>
      <c r="P10" s="2353" t="s">
        <v>2381</v>
      </c>
      <c r="Q10" s="2353" t="s">
        <v>2382</v>
      </c>
      <c r="R10" s="2358" t="s">
        <v>6288</v>
      </c>
      <c r="S10" s="2353" t="s">
        <v>2427</v>
      </c>
      <c r="T10" s="292"/>
      <c r="U10" s="292"/>
    </row>
    <row r="11" spans="1:23" s="2345" customFormat="1">
      <c r="A11" s="2346" t="s">
        <v>1304</v>
      </c>
      <c r="B11" s="2353" t="s">
        <v>88</v>
      </c>
      <c r="C11" s="2348" t="s">
        <v>85</v>
      </c>
      <c r="D11" s="2348" t="s">
        <v>84</v>
      </c>
      <c r="E11" s="2348" t="s">
        <v>86</v>
      </c>
      <c r="F11" s="2348" t="s">
        <v>83</v>
      </c>
      <c r="G11" s="2348" t="s">
        <v>82</v>
      </c>
      <c r="H11" s="2348" t="s">
        <v>81</v>
      </c>
      <c r="I11" s="2348" t="s">
        <v>80</v>
      </c>
      <c r="J11" s="2348" t="s">
        <v>2442</v>
      </c>
      <c r="K11" s="2348" t="s">
        <v>137</v>
      </c>
      <c r="L11" s="2348" t="s">
        <v>136</v>
      </c>
      <c r="M11" s="2349" t="s">
        <v>6369</v>
      </c>
      <c r="N11" s="2348" t="s">
        <v>135</v>
      </c>
      <c r="O11" s="2348" t="s">
        <v>134</v>
      </c>
      <c r="P11" s="2348" t="s">
        <v>151</v>
      </c>
      <c r="Q11" s="2348" t="s">
        <v>150</v>
      </c>
      <c r="R11" s="2348" t="s">
        <v>937</v>
      </c>
      <c r="S11" s="2348" t="s">
        <v>960</v>
      </c>
      <c r="T11" s="292"/>
      <c r="U11" s="292"/>
    </row>
    <row r="12" spans="1:23" s="2345" customFormat="1">
      <c r="A12" s="2350"/>
      <c r="B12" s="2350"/>
      <c r="C12" s="2350"/>
      <c r="D12" s="2350"/>
      <c r="E12" s="2350"/>
      <c r="F12" s="2350"/>
      <c r="G12" s="2350"/>
      <c r="H12" s="2350"/>
      <c r="I12" s="2350"/>
      <c r="J12" s="2350"/>
      <c r="K12" s="2350"/>
      <c r="L12" s="2350"/>
      <c r="M12" s="2351"/>
      <c r="N12" s="2350"/>
      <c r="O12" s="2350"/>
      <c r="P12" s="2350"/>
      <c r="Q12" s="2350"/>
      <c r="R12" s="2350"/>
      <c r="S12" s="2350"/>
      <c r="T12" s="292"/>
      <c r="U12" s="292"/>
    </row>
    <row r="13" spans="1:23" s="2345" customFormat="1" ht="43.2">
      <c r="A13" s="2" t="s">
        <v>350</v>
      </c>
      <c r="B13" s="2" t="s">
        <v>6638</v>
      </c>
      <c r="C13" s="2" t="s">
        <v>1066</v>
      </c>
      <c r="D13" s="2" t="s">
        <v>1066</v>
      </c>
      <c r="E13" s="12" t="s">
        <v>2383</v>
      </c>
      <c r="F13" s="12" t="s">
        <v>2384</v>
      </c>
      <c r="G13" s="12" t="s">
        <v>2385</v>
      </c>
      <c r="H13" s="12" t="s">
        <v>2386</v>
      </c>
      <c r="I13" s="12" t="s">
        <v>79</v>
      </c>
      <c r="J13" s="12" t="s">
        <v>79</v>
      </c>
      <c r="K13" s="12" t="s">
        <v>142</v>
      </c>
      <c r="L13" s="12" t="s">
        <v>91</v>
      </c>
      <c r="M13" s="144" t="s">
        <v>5901</v>
      </c>
      <c r="N13" s="12" t="s">
        <v>2387</v>
      </c>
      <c r="O13" s="12" t="s">
        <v>91</v>
      </c>
      <c r="P13" s="12" t="s">
        <v>91</v>
      </c>
      <c r="Q13" s="12" t="s">
        <v>91</v>
      </c>
      <c r="R13" s="12" t="s">
        <v>2429</v>
      </c>
      <c r="S13" s="12" t="s">
        <v>2430</v>
      </c>
      <c r="T13" s="292"/>
      <c r="U13" s="292"/>
    </row>
    <row r="14" spans="1:23" s="2345" customFormat="1" ht="28.8">
      <c r="A14" s="2345" t="s">
        <v>2388</v>
      </c>
      <c r="B14" s="292" t="s">
        <v>1290</v>
      </c>
      <c r="C14" s="2345" t="s">
        <v>1067</v>
      </c>
      <c r="D14" s="2" t="s">
        <v>2389</v>
      </c>
      <c r="F14" s="292"/>
      <c r="G14" s="12"/>
      <c r="H14" s="12"/>
      <c r="I14" s="12" t="s">
        <v>2390</v>
      </c>
      <c r="J14" s="144" t="s">
        <v>5547</v>
      </c>
      <c r="K14" s="12" t="s">
        <v>2391</v>
      </c>
      <c r="L14" s="12" t="s">
        <v>1326</v>
      </c>
      <c r="O14" s="12" t="s">
        <v>2392</v>
      </c>
      <c r="Q14" s="12" t="s">
        <v>2393</v>
      </c>
      <c r="S14" s="292"/>
      <c r="T14" s="292"/>
      <c r="U14" s="292"/>
      <c r="V14" s="292"/>
      <c r="W14" s="292"/>
    </row>
    <row r="15" spans="1:23" s="2345" customFormat="1">
      <c r="C15" s="2"/>
      <c r="D15" s="2"/>
      <c r="K15" s="12"/>
      <c r="L15" s="12" t="s">
        <v>100</v>
      </c>
      <c r="N15" s="12"/>
      <c r="O15" s="12" t="s">
        <v>100</v>
      </c>
      <c r="P15" s="12" t="s">
        <v>100</v>
      </c>
      <c r="Q15" s="12" t="s">
        <v>100</v>
      </c>
      <c r="S15" s="292"/>
      <c r="T15" s="292"/>
      <c r="U15" s="292"/>
      <c r="V15" s="292"/>
      <c r="W15" s="292"/>
    </row>
    <row r="16" spans="1:23" s="2345" customFormat="1">
      <c r="D16" s="292"/>
      <c r="E16" s="292"/>
      <c r="F16" s="292"/>
      <c r="G16" s="292"/>
      <c r="H16" s="501"/>
      <c r="K16" s="12"/>
      <c r="L16" s="12" t="s">
        <v>90</v>
      </c>
      <c r="N16" s="12"/>
      <c r="O16" s="12" t="s">
        <v>90</v>
      </c>
      <c r="P16" s="12" t="s">
        <v>90</v>
      </c>
      <c r="Q16" s="12"/>
      <c r="R16" s="12"/>
      <c r="T16" s="292"/>
      <c r="U16" s="292"/>
      <c r="V16" s="292"/>
      <c r="W16" s="292"/>
    </row>
    <row r="17" spans="1:29">
      <c r="A17" s="1" t="s">
        <v>6639</v>
      </c>
      <c r="E17" s="492"/>
      <c r="F17" s="492"/>
      <c r="G17" s="492"/>
      <c r="H17" s="492"/>
      <c r="I17" s="493"/>
      <c r="J17" s="493"/>
      <c r="K17" s="2336"/>
      <c r="L17" s="431"/>
      <c r="M17" s="2336"/>
      <c r="N17" s="2336"/>
      <c r="O17" s="2336"/>
      <c r="P17" s="2336"/>
      <c r="Q17" s="2336"/>
      <c r="R17" s="492"/>
      <c r="S17" s="2336"/>
      <c r="T17" s="492"/>
      <c r="U17" s="492"/>
      <c r="V17" s="492"/>
      <c r="W17" s="492"/>
    </row>
    <row r="18" spans="1:29">
      <c r="A18" s="1668" t="s">
        <v>109</v>
      </c>
      <c r="B18" s="492"/>
      <c r="C18" s="492"/>
      <c r="R18" s="492"/>
      <c r="S18" s="492"/>
      <c r="U18" s="492"/>
      <c r="V18" s="492"/>
      <c r="W18" s="492"/>
    </row>
    <row r="19" spans="1:29">
      <c r="A19" s="1668" t="s">
        <v>1282</v>
      </c>
      <c r="D19" s="277"/>
      <c r="E19" s="492"/>
      <c r="F19" s="492"/>
      <c r="G19" s="492"/>
      <c r="H19" s="492"/>
      <c r="I19" s="492"/>
      <c r="J19" s="492"/>
      <c r="M19" s="492"/>
      <c r="N19" s="492"/>
      <c r="O19" s="492"/>
      <c r="P19" s="492"/>
      <c r="Q19" s="492"/>
      <c r="R19" s="492"/>
      <c r="S19" s="492"/>
      <c r="U19" s="492"/>
      <c r="V19" s="492"/>
    </row>
    <row r="20" spans="1:29">
      <c r="B20" s="492"/>
      <c r="C20" s="492"/>
      <c r="D20" s="277"/>
      <c r="E20" s="492"/>
      <c r="F20" s="492"/>
      <c r="G20" s="492"/>
      <c r="H20" s="492"/>
      <c r="I20" s="492"/>
      <c r="J20" s="492"/>
      <c r="M20" s="492"/>
      <c r="N20" s="492"/>
      <c r="O20" s="492"/>
      <c r="P20" s="492"/>
      <c r="Q20" s="492"/>
      <c r="R20" s="492"/>
      <c r="T20" s="492"/>
    </row>
    <row r="21" spans="1:29">
      <c r="A21" s="165" t="s">
        <v>6624</v>
      </c>
      <c r="B21" s="492"/>
      <c r="C21" s="492"/>
      <c r="D21" s="277"/>
      <c r="E21" s="492"/>
      <c r="F21" s="492"/>
      <c r="G21" s="492"/>
      <c r="H21" s="492"/>
      <c r="I21" s="492"/>
      <c r="J21" s="492"/>
      <c r="M21" s="492"/>
      <c r="N21" s="492"/>
      <c r="O21" s="492"/>
      <c r="P21" s="492"/>
      <c r="Q21" s="492"/>
      <c r="S21" s="492"/>
    </row>
    <row r="22" spans="1:29">
      <c r="C22" s="277"/>
      <c r="D22" s="492"/>
      <c r="E22" s="492"/>
      <c r="F22" s="492"/>
      <c r="G22" s="492"/>
      <c r="H22" s="492"/>
      <c r="I22" s="492"/>
      <c r="J22" s="492"/>
      <c r="K22" s="2352"/>
      <c r="L22" s="492"/>
      <c r="M22" s="492"/>
      <c r="N22" s="492"/>
      <c r="O22" s="492"/>
      <c r="P22" s="492"/>
      <c r="Q22" s="492"/>
      <c r="R22" s="492"/>
      <c r="S22" s="492"/>
      <c r="T22" s="492"/>
      <c r="U22" s="492"/>
      <c r="V22" s="492"/>
      <c r="X22" s="492"/>
      <c r="Y22" s="492"/>
    </row>
    <row r="23" spans="1:29" s="2345" customFormat="1" ht="45" customHeight="1">
      <c r="A23" s="2353" t="s">
        <v>1295</v>
      </c>
      <c r="B23" s="2353" t="s">
        <v>1296</v>
      </c>
      <c r="C23" s="2353" t="s">
        <v>1297</v>
      </c>
      <c r="D23" s="2353" t="s">
        <v>1298</v>
      </c>
      <c r="E23" s="2353" t="s">
        <v>1299</v>
      </c>
      <c r="F23" s="2353" t="s">
        <v>6625</v>
      </c>
      <c r="G23" s="2353" t="s">
        <v>1300</v>
      </c>
      <c r="H23" s="2353" t="s">
        <v>1301</v>
      </c>
      <c r="I23" s="2353" t="s">
        <v>1302</v>
      </c>
      <c r="J23" s="2353" t="s">
        <v>6626</v>
      </c>
      <c r="K23" s="2353" t="s">
        <v>149</v>
      </c>
      <c r="L23" s="2353" t="s">
        <v>1303</v>
      </c>
      <c r="M23" s="2353" t="s">
        <v>6627</v>
      </c>
      <c r="N23" s="2353" t="s">
        <v>2396</v>
      </c>
      <c r="O23" s="2354" t="s">
        <v>2436</v>
      </c>
      <c r="P23" s="2354" t="s">
        <v>5975</v>
      </c>
      <c r="Q23" s="2354" t="s">
        <v>5541</v>
      </c>
      <c r="R23" s="2355" t="s">
        <v>5542</v>
      </c>
      <c r="S23" s="2355" t="s">
        <v>5543</v>
      </c>
      <c r="T23" s="2353" t="s">
        <v>2397</v>
      </c>
      <c r="U23" s="2353" t="s">
        <v>2110</v>
      </c>
      <c r="V23" s="2353" t="s">
        <v>2398</v>
      </c>
      <c r="W23" s="2353" t="s">
        <v>2399</v>
      </c>
      <c r="X23" s="2353" t="s">
        <v>2400</v>
      </c>
      <c r="Y23" s="2353" t="s">
        <v>2401</v>
      </c>
      <c r="Z23" s="2353" t="s">
        <v>2402</v>
      </c>
      <c r="AA23" s="2353" t="s">
        <v>2403</v>
      </c>
      <c r="AB23" s="2353" t="s">
        <v>2404</v>
      </c>
      <c r="AC23" s="2353" t="s">
        <v>2405</v>
      </c>
    </row>
    <row r="24" spans="1:29" s="2345" customFormat="1">
      <c r="A24" s="2353" t="s">
        <v>88</v>
      </c>
      <c r="B24" s="2346" t="s">
        <v>148</v>
      </c>
      <c r="C24" s="2346" t="s">
        <v>133</v>
      </c>
      <c r="D24" s="2353" t="s">
        <v>128</v>
      </c>
      <c r="E24" s="2356" t="s">
        <v>126</v>
      </c>
      <c r="F24" s="2348" t="s">
        <v>6628</v>
      </c>
      <c r="G24" s="2357" t="s">
        <v>125</v>
      </c>
      <c r="H24" s="2353" t="s">
        <v>124</v>
      </c>
      <c r="I24" s="2346" t="s">
        <v>122</v>
      </c>
      <c r="J24" s="292" t="s">
        <v>6629</v>
      </c>
      <c r="K24" s="2353" t="s">
        <v>121</v>
      </c>
      <c r="L24" s="2346" t="s">
        <v>147</v>
      </c>
      <c r="M24" s="2346" t="s">
        <v>6630</v>
      </c>
      <c r="N24" s="2346" t="s">
        <v>2406</v>
      </c>
      <c r="O24" s="2346" t="s">
        <v>2435</v>
      </c>
      <c r="P24" s="2346" t="s">
        <v>2434</v>
      </c>
      <c r="Q24" s="2346" t="s">
        <v>2438</v>
      </c>
      <c r="R24" s="2346" t="s">
        <v>2440</v>
      </c>
      <c r="S24" s="2346" t="s">
        <v>5544</v>
      </c>
      <c r="T24" s="2346" t="s">
        <v>120</v>
      </c>
      <c r="U24" s="2346" t="s">
        <v>146</v>
      </c>
      <c r="V24" s="2346" t="s">
        <v>145</v>
      </c>
      <c r="W24" s="2346" t="s">
        <v>144</v>
      </c>
      <c r="X24" s="2346" t="s">
        <v>931</v>
      </c>
      <c r="Y24" s="2346" t="s">
        <v>932</v>
      </c>
      <c r="Z24" s="2346" t="s">
        <v>933</v>
      </c>
      <c r="AA24" s="2346" t="s">
        <v>934</v>
      </c>
      <c r="AB24" s="2346" t="s">
        <v>935</v>
      </c>
      <c r="AC24" s="2346" t="s">
        <v>936</v>
      </c>
    </row>
    <row r="25" spans="1:29" s="2345" customFormat="1">
      <c r="A25" s="2350"/>
      <c r="B25" s="2350"/>
      <c r="C25" s="2350"/>
      <c r="D25" s="2350"/>
      <c r="E25" s="2350"/>
      <c r="F25" s="2350"/>
      <c r="G25" s="2350"/>
      <c r="H25" s="2350"/>
      <c r="I25" s="2350"/>
      <c r="J25" s="2350"/>
      <c r="K25" s="2350"/>
      <c r="L25" s="2350"/>
      <c r="M25" s="2350"/>
      <c r="N25" s="2350"/>
      <c r="O25" s="2350"/>
      <c r="P25" s="2350"/>
      <c r="Q25" s="2350"/>
      <c r="R25" s="2350"/>
      <c r="S25" s="2350"/>
      <c r="T25" s="2350"/>
      <c r="U25" s="2350"/>
      <c r="V25" s="2350"/>
      <c r="W25" s="2350"/>
      <c r="X25" s="2350"/>
      <c r="Y25" s="2350"/>
      <c r="Z25" s="2350"/>
      <c r="AA25" s="2350"/>
      <c r="AB25" s="2350"/>
      <c r="AC25" s="2350"/>
    </row>
    <row r="26" spans="1:29" s="2345" customFormat="1" ht="43.2">
      <c r="A26" s="2" t="s">
        <v>349</v>
      </c>
      <c r="B26" s="12" t="s">
        <v>79</v>
      </c>
      <c r="C26" s="12" t="s">
        <v>79</v>
      </c>
      <c r="D26" s="12" t="s">
        <v>79</v>
      </c>
      <c r="E26" s="12" t="s">
        <v>1306</v>
      </c>
      <c r="F26" s="12" t="s">
        <v>6631</v>
      </c>
      <c r="G26" s="12" t="s">
        <v>79</v>
      </c>
      <c r="H26" s="12" t="s">
        <v>79</v>
      </c>
      <c r="I26" s="12" t="s">
        <v>1307</v>
      </c>
      <c r="J26" s="12" t="s">
        <v>6632</v>
      </c>
      <c r="K26" s="12" t="s">
        <v>143</v>
      </c>
      <c r="L26" s="12" t="s">
        <v>79</v>
      </c>
      <c r="M26" s="12" t="s">
        <v>6633</v>
      </c>
      <c r="N26" s="12" t="s">
        <v>2407</v>
      </c>
      <c r="O26" s="144" t="s">
        <v>2437</v>
      </c>
      <c r="P26" s="144" t="s">
        <v>2439</v>
      </c>
      <c r="Q26" s="144" t="s">
        <v>6634</v>
      </c>
      <c r="R26" s="144" t="s">
        <v>5545</v>
      </c>
      <c r="S26" s="144" t="s">
        <v>5546</v>
      </c>
      <c r="T26" s="12" t="s">
        <v>2408</v>
      </c>
      <c r="U26" s="12" t="s">
        <v>2409</v>
      </c>
      <c r="V26" s="12" t="s">
        <v>79</v>
      </c>
      <c r="W26" s="12" t="s">
        <v>2410</v>
      </c>
      <c r="X26" s="12" t="s">
        <v>2411</v>
      </c>
      <c r="Y26" s="12" t="s">
        <v>79</v>
      </c>
      <c r="Z26" s="12" t="s">
        <v>142</v>
      </c>
      <c r="AA26" s="12" t="s">
        <v>91</v>
      </c>
      <c r="AB26" s="12" t="s">
        <v>141</v>
      </c>
      <c r="AC26" s="12" t="s">
        <v>78</v>
      </c>
    </row>
    <row r="27" spans="1:29" s="2345" customFormat="1" ht="43.2">
      <c r="A27" s="2345" t="s">
        <v>1290</v>
      </c>
      <c r="B27" s="12" t="s">
        <v>1308</v>
      </c>
      <c r="C27" s="12" t="s">
        <v>1309</v>
      </c>
      <c r="D27" s="12" t="s">
        <v>1310</v>
      </c>
      <c r="E27" s="12"/>
      <c r="F27" s="12"/>
      <c r="G27" s="12" t="s">
        <v>1311</v>
      </c>
      <c r="H27" s="12" t="s">
        <v>1312</v>
      </c>
      <c r="I27" s="292"/>
      <c r="J27" s="292"/>
      <c r="K27" s="292"/>
      <c r="L27" s="12" t="s">
        <v>1313</v>
      </c>
      <c r="M27" s="12"/>
      <c r="N27" s="12"/>
      <c r="O27" s="12"/>
      <c r="P27" s="12"/>
      <c r="Q27" s="12"/>
      <c r="R27" s="12"/>
      <c r="S27" s="12"/>
      <c r="T27" s="12"/>
      <c r="U27" s="12"/>
      <c r="V27" s="12" t="s">
        <v>2412</v>
      </c>
      <c r="W27" s="12"/>
      <c r="X27" s="12"/>
      <c r="Y27" s="12" t="s">
        <v>2413</v>
      </c>
      <c r="Z27" s="12" t="s">
        <v>2414</v>
      </c>
      <c r="AA27" s="12" t="s">
        <v>2415</v>
      </c>
      <c r="AB27" s="12" t="s">
        <v>2416</v>
      </c>
      <c r="AC27" s="12" t="s">
        <v>2417</v>
      </c>
    </row>
    <row r="28" spans="1:29" s="2345" customFormat="1" ht="28.8">
      <c r="I28" s="12"/>
      <c r="J28" s="12"/>
      <c r="U28" s="12"/>
      <c r="Z28" s="12"/>
      <c r="AA28" s="12" t="s">
        <v>2416</v>
      </c>
      <c r="AB28" s="12" t="s">
        <v>2418</v>
      </c>
      <c r="AC28" s="12"/>
    </row>
    <row r="29" spans="1:29" s="2345" customFormat="1">
      <c r="A29" s="292"/>
      <c r="I29" s="12"/>
      <c r="J29" s="12"/>
      <c r="U29" s="12"/>
      <c r="Z29" s="12"/>
      <c r="AA29" s="12" t="s">
        <v>100</v>
      </c>
      <c r="AB29" s="12"/>
      <c r="AC29" s="12"/>
    </row>
    <row r="30" spans="1:29" s="2345" customFormat="1">
      <c r="A30" s="292"/>
      <c r="I30" s="12"/>
      <c r="J30" s="12"/>
      <c r="R30" s="12"/>
      <c r="T30" s="12"/>
    </row>
    <row r="31" spans="1:29">
      <c r="A31" s="277"/>
      <c r="L31" s="2345"/>
    </row>
    <row r="32" spans="1:29">
      <c r="L32" s="2345"/>
    </row>
    <row r="33" spans="12:19">
      <c r="L33" s="2345"/>
      <c r="Q33" s="2352"/>
      <c r="R33" s="2352"/>
    </row>
    <row r="34" spans="12:19">
      <c r="L34" s="2345"/>
    </row>
    <row r="35" spans="12:19">
      <c r="L35" s="2345"/>
    </row>
    <row r="36" spans="12:19">
      <c r="L36" s="2345"/>
      <c r="M36" s="2352"/>
      <c r="N36" s="2352"/>
      <c r="O36" s="2352"/>
      <c r="P36" s="2352"/>
      <c r="Q36" s="2352"/>
      <c r="R36" s="2352"/>
      <c r="S36" s="2352"/>
    </row>
    <row r="37" spans="12:19">
      <c r="L37" s="2345"/>
      <c r="M37" s="2352"/>
      <c r="N37" s="2352"/>
      <c r="O37" s="2352"/>
      <c r="P37" s="2352"/>
      <c r="R37" s="2352"/>
    </row>
    <row r="38" spans="12:19">
      <c r="L38" s="2345"/>
    </row>
    <row r="39" spans="12:19">
      <c r="L39" s="2345"/>
    </row>
    <row r="40" spans="12:19">
      <c r="L40" s="2345"/>
    </row>
    <row r="41" spans="12:19">
      <c r="L41" s="2345"/>
    </row>
  </sheetData>
  <pageMargins left="0.75" right="0.75" top="0.72013888888888899" bottom="0.70972222222222203" header="0.5" footer="0.5"/>
  <pageSetup paperSize="9" firstPageNumber="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4">
    <pageSetUpPr fitToPage="1"/>
  </sheetPr>
  <dimension ref="A1:F34"/>
  <sheetViews>
    <sheetView showGridLines="0" zoomScale="80" zoomScaleNormal="80" workbookViewId="0"/>
  </sheetViews>
  <sheetFormatPr defaultColWidth="26" defaultRowHeight="14.4"/>
  <cols>
    <col min="1" max="1" width="26" style="287"/>
    <col min="2" max="3" width="26" style="193"/>
    <col min="4" max="4" width="26" style="254"/>
    <col min="5" max="16384" width="26" style="193"/>
  </cols>
  <sheetData>
    <row r="1" spans="1:6">
      <c r="A1" s="1" t="s">
        <v>1279</v>
      </c>
      <c r="B1" s="213"/>
    </row>
    <row r="2" spans="1:6">
      <c r="A2" s="165" t="s">
        <v>1280</v>
      </c>
    </row>
    <row r="3" spans="1:6">
      <c r="A3" s="205"/>
    </row>
    <row r="4" spans="1:6">
      <c r="A4" s="1" t="s">
        <v>1281</v>
      </c>
      <c r="C4" s="254"/>
      <c r="D4" s="193"/>
    </row>
    <row r="5" spans="1:6">
      <c r="A5" s="224" t="s">
        <v>109</v>
      </c>
      <c r="C5" s="254"/>
    </row>
    <row r="6" spans="1:6">
      <c r="A6" s="224" t="s">
        <v>1282</v>
      </c>
      <c r="C6" s="254"/>
    </row>
    <row r="7" spans="1:6">
      <c r="A7" s="193"/>
      <c r="C7" s="254"/>
    </row>
    <row r="8" spans="1:6">
      <c r="A8" s="165" t="s">
        <v>1280</v>
      </c>
      <c r="D8" s="193"/>
      <c r="E8" s="254"/>
    </row>
    <row r="9" spans="1:6">
      <c r="A9" s="193"/>
    </row>
    <row r="10" spans="1:6" s="282" customFormat="1" ht="43.2">
      <c r="A10" s="281" t="s">
        <v>152</v>
      </c>
      <c r="B10" s="281" t="s">
        <v>1283</v>
      </c>
      <c r="C10" s="281" t="s">
        <v>1284</v>
      </c>
      <c r="D10" s="281" t="s">
        <v>1285</v>
      </c>
      <c r="E10" s="281" t="s">
        <v>149</v>
      </c>
      <c r="F10" s="281" t="s">
        <v>1286</v>
      </c>
    </row>
    <row r="11" spans="1:6" s="282" customFormat="1">
      <c r="A11" s="283" t="s">
        <v>82</v>
      </c>
      <c r="B11" s="281" t="s">
        <v>13</v>
      </c>
      <c r="C11" s="283" t="s">
        <v>107</v>
      </c>
      <c r="D11" s="283" t="s">
        <v>88</v>
      </c>
      <c r="E11" s="283" t="s">
        <v>87</v>
      </c>
      <c r="F11" s="283" t="s">
        <v>86</v>
      </c>
    </row>
    <row r="12" spans="1:6" s="282" customFormat="1">
      <c r="A12" s="252"/>
      <c r="B12" s="252"/>
      <c r="C12" s="252"/>
      <c r="D12" s="252"/>
      <c r="E12" s="252"/>
      <c r="F12" s="252"/>
    </row>
    <row r="13" spans="1:6" s="282" customFormat="1" ht="28.8">
      <c r="A13" s="166" t="s">
        <v>350</v>
      </c>
      <c r="B13" s="19" t="s">
        <v>348</v>
      </c>
      <c r="C13" s="33" t="s">
        <v>1287</v>
      </c>
      <c r="D13" s="33" t="s">
        <v>6367</v>
      </c>
      <c r="E13" s="33" t="s">
        <v>1288</v>
      </c>
      <c r="F13" s="33" t="s">
        <v>91</v>
      </c>
    </row>
    <row r="14" spans="1:6" s="282" customFormat="1" ht="28.8">
      <c r="A14" s="166" t="s">
        <v>1289</v>
      </c>
      <c r="B14" s="284" t="s">
        <v>1290</v>
      </c>
      <c r="C14" s="33"/>
      <c r="D14" s="33"/>
      <c r="E14" s="33"/>
      <c r="F14" s="33" t="s">
        <v>100</v>
      </c>
    </row>
    <row r="15" spans="1:6" s="282" customFormat="1" ht="28.8">
      <c r="C15" s="33"/>
      <c r="D15" s="33"/>
      <c r="E15" s="33"/>
      <c r="F15" s="33" t="s">
        <v>1291</v>
      </c>
    </row>
    <row r="16" spans="1:6" s="282" customFormat="1">
      <c r="C16" s="33"/>
      <c r="D16" s="33"/>
      <c r="E16" s="33"/>
      <c r="F16" s="33" t="s">
        <v>1292</v>
      </c>
    </row>
    <row r="17" spans="1:6" s="282" customFormat="1">
      <c r="C17" s="33"/>
      <c r="D17" s="33"/>
      <c r="E17" s="33"/>
      <c r="F17" s="33" t="s">
        <v>90</v>
      </c>
    </row>
    <row r="18" spans="1:6">
      <c r="A18" s="193"/>
      <c r="D18" s="285"/>
      <c r="E18" s="285"/>
      <c r="F18" s="285"/>
    </row>
    <row r="19" spans="1:6">
      <c r="A19" s="193"/>
    </row>
    <row r="20" spans="1:6">
      <c r="A20" s="193"/>
      <c r="D20" s="286"/>
    </row>
    <row r="21" spans="1:6">
      <c r="D21" s="193"/>
      <c r="E21" s="286"/>
    </row>
    <row r="22" spans="1:6">
      <c r="D22" s="193"/>
    </row>
    <row r="23" spans="1:6">
      <c r="D23" s="193"/>
    </row>
    <row r="24" spans="1:6">
      <c r="D24" s="193"/>
    </row>
    <row r="25" spans="1:6">
      <c r="D25" s="193"/>
    </row>
    <row r="26" spans="1:6">
      <c r="D26" s="193"/>
    </row>
    <row r="27" spans="1:6">
      <c r="D27" s="193"/>
    </row>
    <row r="28" spans="1:6">
      <c r="D28" s="193"/>
    </row>
    <row r="29" spans="1:6">
      <c r="D29" s="193"/>
    </row>
    <row r="30" spans="1:6">
      <c r="D30" s="193"/>
    </row>
    <row r="31" spans="1:6">
      <c r="D31" s="193"/>
    </row>
    <row r="32" spans="1:6">
      <c r="D32" s="193"/>
    </row>
    <row r="33" spans="4:4">
      <c r="D33" s="193"/>
    </row>
    <row r="34" spans="4:4">
      <c r="D34" s="193"/>
    </row>
  </sheetData>
  <sheetProtection selectLockedCells="1" selectUnlockedCells="1"/>
  <pageMargins left="0.78749999999999998" right="0.78749999999999998" top="0.98402777777777772" bottom="0.98402777777777772" header="0.51180555555555551" footer="0.51180555555555551"/>
  <pageSetup paperSize="9" scale="84" firstPageNumber="0" orientation="landscape" cellComments="atEnd"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5"/>
  <dimension ref="A1:I23"/>
  <sheetViews>
    <sheetView showGridLines="0" zoomScale="80" zoomScaleNormal="80" workbookViewId="0"/>
  </sheetViews>
  <sheetFormatPr defaultColWidth="9.33203125" defaultRowHeight="14.4"/>
  <cols>
    <col min="1" max="6" width="29.33203125" style="124" customWidth="1"/>
    <col min="7" max="9" width="16.5546875" style="124" customWidth="1"/>
    <col min="10" max="16384" width="9.33203125" style="124"/>
  </cols>
  <sheetData>
    <row r="1" spans="1:9">
      <c r="A1" s="1" t="s">
        <v>2444</v>
      </c>
    </row>
    <row r="2" spans="1:9">
      <c r="A2" s="165" t="s">
        <v>1280</v>
      </c>
      <c r="B2" s="506"/>
      <c r="C2" s="507"/>
      <c r="D2" s="507"/>
      <c r="E2" s="508"/>
      <c r="F2" s="509"/>
      <c r="G2" s="508"/>
      <c r="H2" s="508"/>
      <c r="I2" s="508"/>
    </row>
    <row r="3" spans="1:9">
      <c r="A3" s="165"/>
      <c r="B3" s="506"/>
      <c r="C3" s="507"/>
      <c r="D3" s="507"/>
      <c r="E3" s="508"/>
      <c r="F3" s="509"/>
      <c r="G3" s="508"/>
      <c r="H3" s="508"/>
      <c r="I3" s="508"/>
    </row>
    <row r="4" spans="1:9">
      <c r="A4" s="1" t="s">
        <v>2445</v>
      </c>
      <c r="D4" s="507"/>
      <c r="E4" s="508"/>
      <c r="F4" s="509"/>
      <c r="G4" s="508"/>
      <c r="H4" s="508"/>
      <c r="I4" s="508"/>
    </row>
    <row r="5" spans="1:9">
      <c r="A5" s="224" t="s">
        <v>109</v>
      </c>
      <c r="D5" s="507"/>
      <c r="E5" s="508"/>
      <c r="F5" s="509"/>
      <c r="G5" s="508"/>
      <c r="H5" s="508"/>
      <c r="I5" s="508"/>
    </row>
    <row r="6" spans="1:9">
      <c r="A6" s="224" t="s">
        <v>1282</v>
      </c>
      <c r="D6" s="507"/>
      <c r="E6" s="508"/>
      <c r="F6" s="509"/>
      <c r="G6" s="508"/>
      <c r="H6" s="508"/>
      <c r="I6" s="508"/>
    </row>
    <row r="7" spans="1:9">
      <c r="A7" s="508"/>
      <c r="C7" s="507"/>
      <c r="D7" s="508"/>
      <c r="E7" s="509"/>
      <c r="F7" s="508"/>
      <c r="G7" s="508"/>
      <c r="H7" s="508"/>
    </row>
    <row r="8" spans="1:9">
      <c r="A8" s="165" t="s">
        <v>1280</v>
      </c>
      <c r="D8" s="507"/>
      <c r="E8" s="508"/>
      <c r="F8" s="509"/>
      <c r="G8" s="508"/>
      <c r="H8" s="508"/>
      <c r="I8" s="508"/>
    </row>
    <row r="9" spans="1:9">
      <c r="A9" s="510"/>
      <c r="B9" s="508"/>
      <c r="C9" s="508"/>
      <c r="D9" s="508"/>
      <c r="E9" s="508"/>
      <c r="F9" s="508"/>
      <c r="G9" s="511"/>
      <c r="H9" s="508"/>
      <c r="I9" s="508"/>
    </row>
    <row r="10" spans="1:9" s="275" customFormat="1" ht="43.2">
      <c r="A10" s="497" t="s">
        <v>152</v>
      </c>
      <c r="B10" s="497" t="s">
        <v>1283</v>
      </c>
      <c r="C10" s="497" t="s">
        <v>1284</v>
      </c>
      <c r="D10" s="497" t="s">
        <v>1285</v>
      </c>
      <c r="E10" s="497" t="s">
        <v>149</v>
      </c>
      <c r="F10" s="497" t="s">
        <v>1286</v>
      </c>
    </row>
    <row r="11" spans="1:9" s="275" customFormat="1">
      <c r="A11" s="283" t="s">
        <v>82</v>
      </c>
      <c r="B11" s="497" t="s">
        <v>13</v>
      </c>
      <c r="C11" s="283" t="s">
        <v>107</v>
      </c>
      <c r="D11" s="283" t="s">
        <v>88</v>
      </c>
      <c r="E11" s="283" t="s">
        <v>87</v>
      </c>
      <c r="F11" s="283" t="s">
        <v>86</v>
      </c>
    </row>
    <row r="12" spans="1:9" s="275" customFormat="1">
      <c r="A12" s="491"/>
      <c r="B12" s="491"/>
      <c r="C12" s="491"/>
      <c r="D12" s="491"/>
      <c r="E12" s="491"/>
      <c r="F12" s="491"/>
    </row>
    <row r="13" spans="1:9" s="275" customFormat="1" ht="28.8">
      <c r="A13" s="166" t="s">
        <v>350</v>
      </c>
      <c r="B13" s="282" t="s">
        <v>348</v>
      </c>
      <c r="C13" s="33" t="s">
        <v>1287</v>
      </c>
      <c r="D13" s="33" t="s">
        <v>6367</v>
      </c>
      <c r="E13" s="33" t="s">
        <v>1288</v>
      </c>
      <c r="F13" s="33" t="s">
        <v>91</v>
      </c>
    </row>
    <row r="14" spans="1:9" s="275" customFormat="1" ht="28.8">
      <c r="A14" s="166" t="s">
        <v>1289</v>
      </c>
      <c r="B14" s="171" t="s">
        <v>1290</v>
      </c>
      <c r="C14" s="33"/>
      <c r="D14" s="33"/>
      <c r="E14" s="33"/>
      <c r="F14" s="33" t="s">
        <v>100</v>
      </c>
    </row>
    <row r="15" spans="1:9" s="275" customFormat="1" ht="28.8">
      <c r="A15" s="282"/>
      <c r="B15" s="282"/>
      <c r="C15" s="33"/>
      <c r="D15" s="33"/>
      <c r="E15" s="33"/>
      <c r="F15" s="33" t="s">
        <v>1291</v>
      </c>
    </row>
    <row r="16" spans="1:9" s="275" customFormat="1">
      <c r="C16" s="33"/>
      <c r="D16" s="33"/>
      <c r="E16" s="33"/>
      <c r="F16" s="33" t="s">
        <v>1292</v>
      </c>
    </row>
    <row r="17" spans="2:6" s="275" customFormat="1">
      <c r="C17" s="33"/>
      <c r="D17" s="33"/>
      <c r="E17" s="33"/>
      <c r="F17" s="33" t="s">
        <v>90</v>
      </c>
    </row>
    <row r="18" spans="2:6" s="275" customFormat="1">
      <c r="C18" s="33"/>
      <c r="D18" s="33"/>
      <c r="E18" s="33"/>
    </row>
    <row r="19" spans="2:6" s="275" customFormat="1"/>
    <row r="23" spans="2:6">
      <c r="B23" s="193"/>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229">
    <tabColor rgb="FF00B0F0"/>
  </sheetPr>
  <dimension ref="A1:F13"/>
  <sheetViews>
    <sheetView zoomScale="80" zoomScaleNormal="80" workbookViewId="0"/>
  </sheetViews>
  <sheetFormatPr defaultRowHeight="14.4"/>
  <cols>
    <col min="1" max="1" width="38.6640625" customWidth="1"/>
    <col min="2" max="2" width="18.33203125" customWidth="1"/>
    <col min="3" max="3" width="31.44140625" customWidth="1"/>
    <col min="4" max="4" width="13.6640625" customWidth="1"/>
  </cols>
  <sheetData>
    <row r="1" spans="1:6">
      <c r="A1" s="1" t="s">
        <v>2450</v>
      </c>
    </row>
    <row r="2" spans="1:6">
      <c r="A2" s="39" t="s">
        <v>6267</v>
      </c>
    </row>
    <row r="4" spans="1:6">
      <c r="A4" s="1" t="s">
        <v>1293</v>
      </c>
    </row>
    <row r="5" spans="1:6">
      <c r="A5" s="477"/>
      <c r="B5" s="477"/>
      <c r="C5" s="541"/>
    </row>
    <row r="6" spans="1:6">
      <c r="A6" s="165" t="s">
        <v>6267</v>
      </c>
      <c r="B6" s="165"/>
      <c r="C6" s="541"/>
    </row>
    <row r="7" spans="1:6">
      <c r="A7" s="541"/>
      <c r="B7" s="541"/>
      <c r="C7" s="541"/>
    </row>
    <row r="8" spans="1:6">
      <c r="A8" s="164"/>
      <c r="B8" s="164"/>
      <c r="C8" s="1655" t="s">
        <v>13</v>
      </c>
    </row>
    <row r="9" spans="1:6">
      <c r="A9" s="1059" t="s">
        <v>6071</v>
      </c>
      <c r="B9" s="1738" t="s">
        <v>12</v>
      </c>
      <c r="C9" s="472"/>
      <c r="D9" s="41" t="s">
        <v>141</v>
      </c>
      <c r="E9" s="41" t="s">
        <v>6074</v>
      </c>
    </row>
    <row r="10" spans="1:6">
      <c r="A10" s="1059" t="s">
        <v>6072</v>
      </c>
      <c r="B10" s="1738" t="s">
        <v>72</v>
      </c>
      <c r="C10" s="472"/>
      <c r="D10" s="41" t="s">
        <v>141</v>
      </c>
      <c r="E10" s="41" t="s">
        <v>6073</v>
      </c>
    </row>
    <row r="11" spans="1:6" ht="28.8">
      <c r="A11" s="1059" t="s">
        <v>6268</v>
      </c>
      <c r="B11" s="1738" t="s">
        <v>11</v>
      </c>
      <c r="C11" s="472"/>
      <c r="D11" s="41" t="s">
        <v>79</v>
      </c>
      <c r="F11" s="41" t="s">
        <v>6270</v>
      </c>
    </row>
    <row r="12" spans="1:6" ht="28.8">
      <c r="A12" s="1059" t="s">
        <v>6269</v>
      </c>
      <c r="B12" s="1738" t="s">
        <v>71</v>
      </c>
      <c r="C12" s="472"/>
      <c r="D12" s="41" t="s">
        <v>79</v>
      </c>
      <c r="F12" s="41" t="s">
        <v>6271</v>
      </c>
    </row>
    <row r="13" spans="1:6" ht="15.6">
      <c r="D13" s="1567"/>
    </row>
  </sheetData>
  <phoneticPr fontId="43" type="noConversion"/>
  <pageMargins left="0.7" right="0.7" top="0.75" bottom="0.75" header="0.3" footer="0.3"/>
  <pageSetup paperSize="9" orientation="portrait" horizontalDpi="90" verticalDpi="9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7">
    <pageSetUpPr fitToPage="1"/>
  </sheetPr>
  <dimension ref="A1:P28"/>
  <sheetViews>
    <sheetView showGridLines="0" zoomScale="80" zoomScaleNormal="80" zoomScaleSheetLayoutView="100" workbookViewId="0"/>
  </sheetViews>
  <sheetFormatPr defaultColWidth="9.33203125" defaultRowHeight="14.4"/>
  <cols>
    <col min="1" max="16" width="20.33203125" style="286" customWidth="1"/>
    <col min="17" max="17" width="10.33203125" style="286" customWidth="1"/>
    <col min="18" max="18" width="11.33203125" style="286" customWidth="1"/>
    <col min="19" max="19" width="10.33203125" style="286" customWidth="1"/>
    <col min="20" max="20" width="9.5546875" style="286" customWidth="1"/>
    <col min="21" max="21" width="11" style="286" customWidth="1"/>
    <col min="22" max="255" width="9.33203125" style="286"/>
    <col min="256" max="256" width="30.44140625" style="286" customWidth="1"/>
    <col min="257" max="257" width="20.33203125" style="286" customWidth="1"/>
    <col min="258" max="260" width="14.5546875" style="286" customWidth="1"/>
    <col min="261" max="261" width="12.44140625" style="286" customWidth="1"/>
    <col min="262" max="262" width="17" style="286" customWidth="1"/>
    <col min="263" max="263" width="15.44140625" style="286" customWidth="1"/>
    <col min="264" max="266" width="14.44140625" style="286" customWidth="1"/>
    <col min="267" max="267" width="15.44140625" style="286" customWidth="1"/>
    <col min="268" max="268" width="16.44140625" style="286" customWidth="1"/>
    <col min="269" max="271" width="15.44140625" style="286" customWidth="1"/>
    <col min="272" max="272" width="10.44140625" style="286" customWidth="1"/>
    <col min="273" max="273" width="10.33203125" style="286" customWidth="1"/>
    <col min="274" max="274" width="11.33203125" style="286" customWidth="1"/>
    <col min="275" max="275" width="10.33203125" style="286" customWidth="1"/>
    <col min="276" max="276" width="9.5546875" style="286" customWidth="1"/>
    <col min="277" max="277" width="11" style="286" customWidth="1"/>
    <col min="278" max="511" width="9.33203125" style="286"/>
    <col min="512" max="512" width="30.44140625" style="286" customWidth="1"/>
    <col min="513" max="513" width="20.33203125" style="286" customWidth="1"/>
    <col min="514" max="516" width="14.5546875" style="286" customWidth="1"/>
    <col min="517" max="517" width="12.44140625" style="286" customWidth="1"/>
    <col min="518" max="518" width="17" style="286" customWidth="1"/>
    <col min="519" max="519" width="15.44140625" style="286" customWidth="1"/>
    <col min="520" max="522" width="14.44140625" style="286" customWidth="1"/>
    <col min="523" max="523" width="15.44140625" style="286" customWidth="1"/>
    <col min="524" max="524" width="16.44140625" style="286" customWidth="1"/>
    <col min="525" max="527" width="15.44140625" style="286" customWidth="1"/>
    <col min="528" max="528" width="10.44140625" style="286" customWidth="1"/>
    <col min="529" max="529" width="10.33203125" style="286" customWidth="1"/>
    <col min="530" max="530" width="11.33203125" style="286" customWidth="1"/>
    <col min="531" max="531" width="10.33203125" style="286" customWidth="1"/>
    <col min="532" max="532" width="9.5546875" style="286" customWidth="1"/>
    <col min="533" max="533" width="11" style="286" customWidth="1"/>
    <col min="534" max="767" width="9.33203125" style="286"/>
    <col min="768" max="768" width="30.44140625" style="286" customWidth="1"/>
    <col min="769" max="769" width="20.33203125" style="286" customWidth="1"/>
    <col min="770" max="772" width="14.5546875" style="286" customWidth="1"/>
    <col min="773" max="773" width="12.44140625" style="286" customWidth="1"/>
    <col min="774" max="774" width="17" style="286" customWidth="1"/>
    <col min="775" max="775" width="15.44140625" style="286" customWidth="1"/>
    <col min="776" max="778" width="14.44140625" style="286" customWidth="1"/>
    <col min="779" max="779" width="15.44140625" style="286" customWidth="1"/>
    <col min="780" max="780" width="16.44140625" style="286" customWidth="1"/>
    <col min="781" max="783" width="15.44140625" style="286" customWidth="1"/>
    <col min="784" max="784" width="10.44140625" style="286" customWidth="1"/>
    <col min="785" max="785" width="10.33203125" style="286" customWidth="1"/>
    <col min="786" max="786" width="11.33203125" style="286" customWidth="1"/>
    <col min="787" max="787" width="10.33203125" style="286" customWidth="1"/>
    <col min="788" max="788" width="9.5546875" style="286" customWidth="1"/>
    <col min="789" max="789" width="11" style="286" customWidth="1"/>
    <col min="790" max="1023" width="9.33203125" style="286"/>
    <col min="1024" max="1024" width="30.44140625" style="286" customWidth="1"/>
    <col min="1025" max="1025" width="20.33203125" style="286" customWidth="1"/>
    <col min="1026" max="1028" width="14.5546875" style="286" customWidth="1"/>
    <col min="1029" max="1029" width="12.44140625" style="286" customWidth="1"/>
    <col min="1030" max="1030" width="17" style="286" customWidth="1"/>
    <col min="1031" max="1031" width="15.44140625" style="286" customWidth="1"/>
    <col min="1032" max="1034" width="14.44140625" style="286" customWidth="1"/>
    <col min="1035" max="1035" width="15.44140625" style="286" customWidth="1"/>
    <col min="1036" max="1036" width="16.44140625" style="286" customWidth="1"/>
    <col min="1037" max="1039" width="15.44140625" style="286" customWidth="1"/>
    <col min="1040" max="1040" width="10.44140625" style="286" customWidth="1"/>
    <col min="1041" max="1041" width="10.33203125" style="286" customWidth="1"/>
    <col min="1042" max="1042" width="11.33203125" style="286" customWidth="1"/>
    <col min="1043" max="1043" width="10.33203125" style="286" customWidth="1"/>
    <col min="1044" max="1044" width="9.5546875" style="286" customWidth="1"/>
    <col min="1045" max="1045" width="11" style="286" customWidth="1"/>
    <col min="1046" max="1279" width="9.33203125" style="286"/>
    <col min="1280" max="1280" width="30.44140625" style="286" customWidth="1"/>
    <col min="1281" max="1281" width="20.33203125" style="286" customWidth="1"/>
    <col min="1282" max="1284" width="14.5546875" style="286" customWidth="1"/>
    <col min="1285" max="1285" width="12.44140625" style="286" customWidth="1"/>
    <col min="1286" max="1286" width="17" style="286" customWidth="1"/>
    <col min="1287" max="1287" width="15.44140625" style="286" customWidth="1"/>
    <col min="1288" max="1290" width="14.44140625" style="286" customWidth="1"/>
    <col min="1291" max="1291" width="15.44140625" style="286" customWidth="1"/>
    <col min="1292" max="1292" width="16.44140625" style="286" customWidth="1"/>
    <col min="1293" max="1295" width="15.44140625" style="286" customWidth="1"/>
    <col min="1296" max="1296" width="10.44140625" style="286" customWidth="1"/>
    <col min="1297" max="1297" width="10.33203125" style="286" customWidth="1"/>
    <col min="1298" max="1298" width="11.33203125" style="286" customWidth="1"/>
    <col min="1299" max="1299" width="10.33203125" style="286" customWidth="1"/>
    <col min="1300" max="1300" width="9.5546875" style="286" customWidth="1"/>
    <col min="1301" max="1301" width="11" style="286" customWidth="1"/>
    <col min="1302" max="1535" width="9.33203125" style="286"/>
    <col min="1536" max="1536" width="30.44140625" style="286" customWidth="1"/>
    <col min="1537" max="1537" width="20.33203125" style="286" customWidth="1"/>
    <col min="1538" max="1540" width="14.5546875" style="286" customWidth="1"/>
    <col min="1541" max="1541" width="12.44140625" style="286" customWidth="1"/>
    <col min="1542" max="1542" width="17" style="286" customWidth="1"/>
    <col min="1543" max="1543" width="15.44140625" style="286" customWidth="1"/>
    <col min="1544" max="1546" width="14.44140625" style="286" customWidth="1"/>
    <col min="1547" max="1547" width="15.44140625" style="286" customWidth="1"/>
    <col min="1548" max="1548" width="16.44140625" style="286" customWidth="1"/>
    <col min="1549" max="1551" width="15.44140625" style="286" customWidth="1"/>
    <col min="1552" max="1552" width="10.44140625" style="286" customWidth="1"/>
    <col min="1553" max="1553" width="10.33203125" style="286" customWidth="1"/>
    <col min="1554" max="1554" width="11.33203125" style="286" customWidth="1"/>
    <col min="1555" max="1555" width="10.33203125" style="286" customWidth="1"/>
    <col min="1556" max="1556" width="9.5546875" style="286" customWidth="1"/>
    <col min="1557" max="1557" width="11" style="286" customWidth="1"/>
    <col min="1558" max="1791" width="9.33203125" style="286"/>
    <col min="1792" max="1792" width="30.44140625" style="286" customWidth="1"/>
    <col min="1793" max="1793" width="20.33203125" style="286" customWidth="1"/>
    <col min="1794" max="1796" width="14.5546875" style="286" customWidth="1"/>
    <col min="1797" max="1797" width="12.44140625" style="286" customWidth="1"/>
    <col min="1798" max="1798" width="17" style="286" customWidth="1"/>
    <col min="1799" max="1799" width="15.44140625" style="286" customWidth="1"/>
    <col min="1800" max="1802" width="14.44140625" style="286" customWidth="1"/>
    <col min="1803" max="1803" width="15.44140625" style="286" customWidth="1"/>
    <col min="1804" max="1804" width="16.44140625" style="286" customWidth="1"/>
    <col min="1805" max="1807" width="15.44140625" style="286" customWidth="1"/>
    <col min="1808" max="1808" width="10.44140625" style="286" customWidth="1"/>
    <col min="1809" max="1809" width="10.33203125" style="286" customWidth="1"/>
    <col min="1810" max="1810" width="11.33203125" style="286" customWidth="1"/>
    <col min="1811" max="1811" width="10.33203125" style="286" customWidth="1"/>
    <col min="1812" max="1812" width="9.5546875" style="286" customWidth="1"/>
    <col min="1813" max="1813" width="11" style="286" customWidth="1"/>
    <col min="1814" max="2047" width="9.33203125" style="286"/>
    <col min="2048" max="2048" width="30.44140625" style="286" customWidth="1"/>
    <col min="2049" max="2049" width="20.33203125" style="286" customWidth="1"/>
    <col min="2050" max="2052" width="14.5546875" style="286" customWidth="1"/>
    <col min="2053" max="2053" width="12.44140625" style="286" customWidth="1"/>
    <col min="2054" max="2054" width="17" style="286" customWidth="1"/>
    <col min="2055" max="2055" width="15.44140625" style="286" customWidth="1"/>
    <col min="2056" max="2058" width="14.44140625" style="286" customWidth="1"/>
    <col min="2059" max="2059" width="15.44140625" style="286" customWidth="1"/>
    <col min="2060" max="2060" width="16.44140625" style="286" customWidth="1"/>
    <col min="2061" max="2063" width="15.44140625" style="286" customWidth="1"/>
    <col min="2064" max="2064" width="10.44140625" style="286" customWidth="1"/>
    <col min="2065" max="2065" width="10.33203125" style="286" customWidth="1"/>
    <col min="2066" max="2066" width="11.33203125" style="286" customWidth="1"/>
    <col min="2067" max="2067" width="10.33203125" style="286" customWidth="1"/>
    <col min="2068" max="2068" width="9.5546875" style="286" customWidth="1"/>
    <col min="2069" max="2069" width="11" style="286" customWidth="1"/>
    <col min="2070" max="2303" width="9.33203125" style="286"/>
    <col min="2304" max="2304" width="30.44140625" style="286" customWidth="1"/>
    <col min="2305" max="2305" width="20.33203125" style="286" customWidth="1"/>
    <col min="2306" max="2308" width="14.5546875" style="286" customWidth="1"/>
    <col min="2309" max="2309" width="12.44140625" style="286" customWidth="1"/>
    <col min="2310" max="2310" width="17" style="286" customWidth="1"/>
    <col min="2311" max="2311" width="15.44140625" style="286" customWidth="1"/>
    <col min="2312" max="2314" width="14.44140625" style="286" customWidth="1"/>
    <col min="2315" max="2315" width="15.44140625" style="286" customWidth="1"/>
    <col min="2316" max="2316" width="16.44140625" style="286" customWidth="1"/>
    <col min="2317" max="2319" width="15.44140625" style="286" customWidth="1"/>
    <col min="2320" max="2320" width="10.44140625" style="286" customWidth="1"/>
    <col min="2321" max="2321" width="10.33203125" style="286" customWidth="1"/>
    <col min="2322" max="2322" width="11.33203125" style="286" customWidth="1"/>
    <col min="2323" max="2323" width="10.33203125" style="286" customWidth="1"/>
    <col min="2324" max="2324" width="9.5546875" style="286" customWidth="1"/>
    <col min="2325" max="2325" width="11" style="286" customWidth="1"/>
    <col min="2326" max="2559" width="9.33203125" style="286"/>
    <col min="2560" max="2560" width="30.44140625" style="286" customWidth="1"/>
    <col min="2561" max="2561" width="20.33203125" style="286" customWidth="1"/>
    <col min="2562" max="2564" width="14.5546875" style="286" customWidth="1"/>
    <col min="2565" max="2565" width="12.44140625" style="286" customWidth="1"/>
    <col min="2566" max="2566" width="17" style="286" customWidth="1"/>
    <col min="2567" max="2567" width="15.44140625" style="286" customWidth="1"/>
    <col min="2568" max="2570" width="14.44140625" style="286" customWidth="1"/>
    <col min="2571" max="2571" width="15.44140625" style="286" customWidth="1"/>
    <col min="2572" max="2572" width="16.44140625" style="286" customWidth="1"/>
    <col min="2573" max="2575" width="15.44140625" style="286" customWidth="1"/>
    <col min="2576" max="2576" width="10.44140625" style="286" customWidth="1"/>
    <col min="2577" max="2577" width="10.33203125" style="286" customWidth="1"/>
    <col min="2578" max="2578" width="11.33203125" style="286" customWidth="1"/>
    <col min="2579" max="2579" width="10.33203125" style="286" customWidth="1"/>
    <col min="2580" max="2580" width="9.5546875" style="286" customWidth="1"/>
    <col min="2581" max="2581" width="11" style="286" customWidth="1"/>
    <col min="2582" max="2815" width="9.33203125" style="286"/>
    <col min="2816" max="2816" width="30.44140625" style="286" customWidth="1"/>
    <col min="2817" max="2817" width="20.33203125" style="286" customWidth="1"/>
    <col min="2818" max="2820" width="14.5546875" style="286" customWidth="1"/>
    <col min="2821" max="2821" width="12.44140625" style="286" customWidth="1"/>
    <col min="2822" max="2822" width="17" style="286" customWidth="1"/>
    <col min="2823" max="2823" width="15.44140625" style="286" customWidth="1"/>
    <col min="2824" max="2826" width="14.44140625" style="286" customWidth="1"/>
    <col min="2827" max="2827" width="15.44140625" style="286" customWidth="1"/>
    <col min="2828" max="2828" width="16.44140625" style="286" customWidth="1"/>
    <col min="2829" max="2831" width="15.44140625" style="286" customWidth="1"/>
    <col min="2832" max="2832" width="10.44140625" style="286" customWidth="1"/>
    <col min="2833" max="2833" width="10.33203125" style="286" customWidth="1"/>
    <col min="2834" max="2834" width="11.33203125" style="286" customWidth="1"/>
    <col min="2835" max="2835" width="10.33203125" style="286" customWidth="1"/>
    <col min="2836" max="2836" width="9.5546875" style="286" customWidth="1"/>
    <col min="2837" max="2837" width="11" style="286" customWidth="1"/>
    <col min="2838" max="3071" width="9.33203125" style="286"/>
    <col min="3072" max="3072" width="30.44140625" style="286" customWidth="1"/>
    <col min="3073" max="3073" width="20.33203125" style="286" customWidth="1"/>
    <col min="3074" max="3076" width="14.5546875" style="286" customWidth="1"/>
    <col min="3077" max="3077" width="12.44140625" style="286" customWidth="1"/>
    <col min="3078" max="3078" width="17" style="286" customWidth="1"/>
    <col min="3079" max="3079" width="15.44140625" style="286" customWidth="1"/>
    <col min="3080" max="3082" width="14.44140625" style="286" customWidth="1"/>
    <col min="3083" max="3083" width="15.44140625" style="286" customWidth="1"/>
    <col min="3084" max="3084" width="16.44140625" style="286" customWidth="1"/>
    <col min="3085" max="3087" width="15.44140625" style="286" customWidth="1"/>
    <col min="3088" max="3088" width="10.44140625" style="286" customWidth="1"/>
    <col min="3089" max="3089" width="10.33203125" style="286" customWidth="1"/>
    <col min="3090" max="3090" width="11.33203125" style="286" customWidth="1"/>
    <col min="3091" max="3091" width="10.33203125" style="286" customWidth="1"/>
    <col min="3092" max="3092" width="9.5546875" style="286" customWidth="1"/>
    <col min="3093" max="3093" width="11" style="286" customWidth="1"/>
    <col min="3094" max="3327" width="9.33203125" style="286"/>
    <col min="3328" max="3328" width="30.44140625" style="286" customWidth="1"/>
    <col min="3329" max="3329" width="20.33203125" style="286" customWidth="1"/>
    <col min="3330" max="3332" width="14.5546875" style="286" customWidth="1"/>
    <col min="3333" max="3333" width="12.44140625" style="286" customWidth="1"/>
    <col min="3334" max="3334" width="17" style="286" customWidth="1"/>
    <col min="3335" max="3335" width="15.44140625" style="286" customWidth="1"/>
    <col min="3336" max="3338" width="14.44140625" style="286" customWidth="1"/>
    <col min="3339" max="3339" width="15.44140625" style="286" customWidth="1"/>
    <col min="3340" max="3340" width="16.44140625" style="286" customWidth="1"/>
    <col min="3341" max="3343" width="15.44140625" style="286" customWidth="1"/>
    <col min="3344" max="3344" width="10.44140625" style="286" customWidth="1"/>
    <col min="3345" max="3345" width="10.33203125" style="286" customWidth="1"/>
    <col min="3346" max="3346" width="11.33203125" style="286" customWidth="1"/>
    <col min="3347" max="3347" width="10.33203125" style="286" customWidth="1"/>
    <col min="3348" max="3348" width="9.5546875" style="286" customWidth="1"/>
    <col min="3349" max="3349" width="11" style="286" customWidth="1"/>
    <col min="3350" max="3583" width="9.33203125" style="286"/>
    <col min="3584" max="3584" width="30.44140625" style="286" customWidth="1"/>
    <col min="3585" max="3585" width="20.33203125" style="286" customWidth="1"/>
    <col min="3586" max="3588" width="14.5546875" style="286" customWidth="1"/>
    <col min="3589" max="3589" width="12.44140625" style="286" customWidth="1"/>
    <col min="3590" max="3590" width="17" style="286" customWidth="1"/>
    <col min="3591" max="3591" width="15.44140625" style="286" customWidth="1"/>
    <col min="3592" max="3594" width="14.44140625" style="286" customWidth="1"/>
    <col min="3595" max="3595" width="15.44140625" style="286" customWidth="1"/>
    <col min="3596" max="3596" width="16.44140625" style="286" customWidth="1"/>
    <col min="3597" max="3599" width="15.44140625" style="286" customWidth="1"/>
    <col min="3600" max="3600" width="10.44140625" style="286" customWidth="1"/>
    <col min="3601" max="3601" width="10.33203125" style="286" customWidth="1"/>
    <col min="3602" max="3602" width="11.33203125" style="286" customWidth="1"/>
    <col min="3603" max="3603" width="10.33203125" style="286" customWidth="1"/>
    <col min="3604" max="3604" width="9.5546875" style="286" customWidth="1"/>
    <col min="3605" max="3605" width="11" style="286" customWidth="1"/>
    <col min="3606" max="3839" width="9.33203125" style="286"/>
    <col min="3840" max="3840" width="30.44140625" style="286" customWidth="1"/>
    <col min="3841" max="3841" width="20.33203125" style="286" customWidth="1"/>
    <col min="3842" max="3844" width="14.5546875" style="286" customWidth="1"/>
    <col min="3845" max="3845" width="12.44140625" style="286" customWidth="1"/>
    <col min="3846" max="3846" width="17" style="286" customWidth="1"/>
    <col min="3847" max="3847" width="15.44140625" style="286" customWidth="1"/>
    <col min="3848" max="3850" width="14.44140625" style="286" customWidth="1"/>
    <col min="3851" max="3851" width="15.44140625" style="286" customWidth="1"/>
    <col min="3852" max="3852" width="16.44140625" style="286" customWidth="1"/>
    <col min="3853" max="3855" width="15.44140625" style="286" customWidth="1"/>
    <col min="3856" max="3856" width="10.44140625" style="286" customWidth="1"/>
    <col min="3857" max="3857" width="10.33203125" style="286" customWidth="1"/>
    <col min="3858" max="3858" width="11.33203125" style="286" customWidth="1"/>
    <col min="3859" max="3859" width="10.33203125" style="286" customWidth="1"/>
    <col min="3860" max="3860" width="9.5546875" style="286" customWidth="1"/>
    <col min="3861" max="3861" width="11" style="286" customWidth="1"/>
    <col min="3862" max="4095" width="9.33203125" style="286"/>
    <col min="4096" max="4096" width="30.44140625" style="286" customWidth="1"/>
    <col min="4097" max="4097" width="20.33203125" style="286" customWidth="1"/>
    <col min="4098" max="4100" width="14.5546875" style="286" customWidth="1"/>
    <col min="4101" max="4101" width="12.44140625" style="286" customWidth="1"/>
    <col min="4102" max="4102" width="17" style="286" customWidth="1"/>
    <col min="4103" max="4103" width="15.44140625" style="286" customWidth="1"/>
    <col min="4104" max="4106" width="14.44140625" style="286" customWidth="1"/>
    <col min="4107" max="4107" width="15.44140625" style="286" customWidth="1"/>
    <col min="4108" max="4108" width="16.44140625" style="286" customWidth="1"/>
    <col min="4109" max="4111" width="15.44140625" style="286" customWidth="1"/>
    <col min="4112" max="4112" width="10.44140625" style="286" customWidth="1"/>
    <col min="4113" max="4113" width="10.33203125" style="286" customWidth="1"/>
    <col min="4114" max="4114" width="11.33203125" style="286" customWidth="1"/>
    <col min="4115" max="4115" width="10.33203125" style="286" customWidth="1"/>
    <col min="4116" max="4116" width="9.5546875" style="286" customWidth="1"/>
    <col min="4117" max="4117" width="11" style="286" customWidth="1"/>
    <col min="4118" max="4351" width="9.33203125" style="286"/>
    <col min="4352" max="4352" width="30.44140625" style="286" customWidth="1"/>
    <col min="4353" max="4353" width="20.33203125" style="286" customWidth="1"/>
    <col min="4354" max="4356" width="14.5546875" style="286" customWidth="1"/>
    <col min="4357" max="4357" width="12.44140625" style="286" customWidth="1"/>
    <col min="4358" max="4358" width="17" style="286" customWidth="1"/>
    <col min="4359" max="4359" width="15.44140625" style="286" customWidth="1"/>
    <col min="4360" max="4362" width="14.44140625" style="286" customWidth="1"/>
    <col min="4363" max="4363" width="15.44140625" style="286" customWidth="1"/>
    <col min="4364" max="4364" width="16.44140625" style="286" customWidth="1"/>
    <col min="4365" max="4367" width="15.44140625" style="286" customWidth="1"/>
    <col min="4368" max="4368" width="10.44140625" style="286" customWidth="1"/>
    <col min="4369" max="4369" width="10.33203125" style="286" customWidth="1"/>
    <col min="4370" max="4370" width="11.33203125" style="286" customWidth="1"/>
    <col min="4371" max="4371" width="10.33203125" style="286" customWidth="1"/>
    <col min="4372" max="4372" width="9.5546875" style="286" customWidth="1"/>
    <col min="4373" max="4373" width="11" style="286" customWidth="1"/>
    <col min="4374" max="4607" width="9.33203125" style="286"/>
    <col min="4608" max="4608" width="30.44140625" style="286" customWidth="1"/>
    <col min="4609" max="4609" width="20.33203125" style="286" customWidth="1"/>
    <col min="4610" max="4612" width="14.5546875" style="286" customWidth="1"/>
    <col min="4613" max="4613" width="12.44140625" style="286" customWidth="1"/>
    <col min="4614" max="4614" width="17" style="286" customWidth="1"/>
    <col min="4615" max="4615" width="15.44140625" style="286" customWidth="1"/>
    <col min="4616" max="4618" width="14.44140625" style="286" customWidth="1"/>
    <col min="4619" max="4619" width="15.44140625" style="286" customWidth="1"/>
    <col min="4620" max="4620" width="16.44140625" style="286" customWidth="1"/>
    <col min="4621" max="4623" width="15.44140625" style="286" customWidth="1"/>
    <col min="4624" max="4624" width="10.44140625" style="286" customWidth="1"/>
    <col min="4625" max="4625" width="10.33203125" style="286" customWidth="1"/>
    <col min="4626" max="4626" width="11.33203125" style="286" customWidth="1"/>
    <col min="4627" max="4627" width="10.33203125" style="286" customWidth="1"/>
    <col min="4628" max="4628" width="9.5546875" style="286" customWidth="1"/>
    <col min="4629" max="4629" width="11" style="286" customWidth="1"/>
    <col min="4630" max="4863" width="9.33203125" style="286"/>
    <col min="4864" max="4864" width="30.44140625" style="286" customWidth="1"/>
    <col min="4865" max="4865" width="20.33203125" style="286" customWidth="1"/>
    <col min="4866" max="4868" width="14.5546875" style="286" customWidth="1"/>
    <col min="4869" max="4869" width="12.44140625" style="286" customWidth="1"/>
    <col min="4870" max="4870" width="17" style="286" customWidth="1"/>
    <col min="4871" max="4871" width="15.44140625" style="286" customWidth="1"/>
    <col min="4872" max="4874" width="14.44140625" style="286" customWidth="1"/>
    <col min="4875" max="4875" width="15.44140625" style="286" customWidth="1"/>
    <col min="4876" max="4876" width="16.44140625" style="286" customWidth="1"/>
    <col min="4877" max="4879" width="15.44140625" style="286" customWidth="1"/>
    <col min="4880" max="4880" width="10.44140625" style="286" customWidth="1"/>
    <col min="4881" max="4881" width="10.33203125" style="286" customWidth="1"/>
    <col min="4882" max="4882" width="11.33203125" style="286" customWidth="1"/>
    <col min="4883" max="4883" width="10.33203125" style="286" customWidth="1"/>
    <col min="4884" max="4884" width="9.5546875" style="286" customWidth="1"/>
    <col min="4885" max="4885" width="11" style="286" customWidth="1"/>
    <col min="4886" max="5119" width="9.33203125" style="286"/>
    <col min="5120" max="5120" width="30.44140625" style="286" customWidth="1"/>
    <col min="5121" max="5121" width="20.33203125" style="286" customWidth="1"/>
    <col min="5122" max="5124" width="14.5546875" style="286" customWidth="1"/>
    <col min="5125" max="5125" width="12.44140625" style="286" customWidth="1"/>
    <col min="5126" max="5126" width="17" style="286" customWidth="1"/>
    <col min="5127" max="5127" width="15.44140625" style="286" customWidth="1"/>
    <col min="5128" max="5130" width="14.44140625" style="286" customWidth="1"/>
    <col min="5131" max="5131" width="15.44140625" style="286" customWidth="1"/>
    <col min="5132" max="5132" width="16.44140625" style="286" customWidth="1"/>
    <col min="5133" max="5135" width="15.44140625" style="286" customWidth="1"/>
    <col min="5136" max="5136" width="10.44140625" style="286" customWidth="1"/>
    <col min="5137" max="5137" width="10.33203125" style="286" customWidth="1"/>
    <col min="5138" max="5138" width="11.33203125" style="286" customWidth="1"/>
    <col min="5139" max="5139" width="10.33203125" style="286" customWidth="1"/>
    <col min="5140" max="5140" width="9.5546875" style="286" customWidth="1"/>
    <col min="5141" max="5141" width="11" style="286" customWidth="1"/>
    <col min="5142" max="5375" width="9.33203125" style="286"/>
    <col min="5376" max="5376" width="30.44140625" style="286" customWidth="1"/>
    <col min="5377" max="5377" width="20.33203125" style="286" customWidth="1"/>
    <col min="5378" max="5380" width="14.5546875" style="286" customWidth="1"/>
    <col min="5381" max="5381" width="12.44140625" style="286" customWidth="1"/>
    <col min="5382" max="5382" width="17" style="286" customWidth="1"/>
    <col min="5383" max="5383" width="15.44140625" style="286" customWidth="1"/>
    <col min="5384" max="5386" width="14.44140625" style="286" customWidth="1"/>
    <col min="5387" max="5387" width="15.44140625" style="286" customWidth="1"/>
    <col min="5388" max="5388" width="16.44140625" style="286" customWidth="1"/>
    <col min="5389" max="5391" width="15.44140625" style="286" customWidth="1"/>
    <col min="5392" max="5392" width="10.44140625" style="286" customWidth="1"/>
    <col min="5393" max="5393" width="10.33203125" style="286" customWidth="1"/>
    <col min="5394" max="5394" width="11.33203125" style="286" customWidth="1"/>
    <col min="5395" max="5395" width="10.33203125" style="286" customWidth="1"/>
    <col min="5396" max="5396" width="9.5546875" style="286" customWidth="1"/>
    <col min="5397" max="5397" width="11" style="286" customWidth="1"/>
    <col min="5398" max="5631" width="9.33203125" style="286"/>
    <col min="5632" max="5632" width="30.44140625" style="286" customWidth="1"/>
    <col min="5633" max="5633" width="20.33203125" style="286" customWidth="1"/>
    <col min="5634" max="5636" width="14.5546875" style="286" customWidth="1"/>
    <col min="5637" max="5637" width="12.44140625" style="286" customWidth="1"/>
    <col min="5638" max="5638" width="17" style="286" customWidth="1"/>
    <col min="5639" max="5639" width="15.44140625" style="286" customWidth="1"/>
    <col min="5640" max="5642" width="14.44140625" style="286" customWidth="1"/>
    <col min="5643" max="5643" width="15.44140625" style="286" customWidth="1"/>
    <col min="5644" max="5644" width="16.44140625" style="286" customWidth="1"/>
    <col min="5645" max="5647" width="15.44140625" style="286" customWidth="1"/>
    <col min="5648" max="5648" width="10.44140625" style="286" customWidth="1"/>
    <col min="5649" max="5649" width="10.33203125" style="286" customWidth="1"/>
    <col min="5650" max="5650" width="11.33203125" style="286" customWidth="1"/>
    <col min="5651" max="5651" width="10.33203125" style="286" customWidth="1"/>
    <col min="5652" max="5652" width="9.5546875" style="286" customWidth="1"/>
    <col min="5653" max="5653" width="11" style="286" customWidth="1"/>
    <col min="5654" max="5887" width="9.33203125" style="286"/>
    <col min="5888" max="5888" width="30.44140625" style="286" customWidth="1"/>
    <col min="5889" max="5889" width="20.33203125" style="286" customWidth="1"/>
    <col min="5890" max="5892" width="14.5546875" style="286" customWidth="1"/>
    <col min="5893" max="5893" width="12.44140625" style="286" customWidth="1"/>
    <col min="5894" max="5894" width="17" style="286" customWidth="1"/>
    <col min="5895" max="5895" width="15.44140625" style="286" customWidth="1"/>
    <col min="5896" max="5898" width="14.44140625" style="286" customWidth="1"/>
    <col min="5899" max="5899" width="15.44140625" style="286" customWidth="1"/>
    <col min="5900" max="5900" width="16.44140625" style="286" customWidth="1"/>
    <col min="5901" max="5903" width="15.44140625" style="286" customWidth="1"/>
    <col min="5904" max="5904" width="10.44140625" style="286" customWidth="1"/>
    <col min="5905" max="5905" width="10.33203125" style="286" customWidth="1"/>
    <col min="5906" max="5906" width="11.33203125" style="286" customWidth="1"/>
    <col min="5907" max="5907" width="10.33203125" style="286" customWidth="1"/>
    <col min="5908" max="5908" width="9.5546875" style="286" customWidth="1"/>
    <col min="5909" max="5909" width="11" style="286" customWidth="1"/>
    <col min="5910" max="6143" width="9.33203125" style="286"/>
    <col min="6144" max="6144" width="30.44140625" style="286" customWidth="1"/>
    <col min="6145" max="6145" width="20.33203125" style="286" customWidth="1"/>
    <col min="6146" max="6148" width="14.5546875" style="286" customWidth="1"/>
    <col min="6149" max="6149" width="12.44140625" style="286" customWidth="1"/>
    <col min="6150" max="6150" width="17" style="286" customWidth="1"/>
    <col min="6151" max="6151" width="15.44140625" style="286" customWidth="1"/>
    <col min="6152" max="6154" width="14.44140625" style="286" customWidth="1"/>
    <col min="6155" max="6155" width="15.44140625" style="286" customWidth="1"/>
    <col min="6156" max="6156" width="16.44140625" style="286" customWidth="1"/>
    <col min="6157" max="6159" width="15.44140625" style="286" customWidth="1"/>
    <col min="6160" max="6160" width="10.44140625" style="286" customWidth="1"/>
    <col min="6161" max="6161" width="10.33203125" style="286" customWidth="1"/>
    <col min="6162" max="6162" width="11.33203125" style="286" customWidth="1"/>
    <col min="6163" max="6163" width="10.33203125" style="286" customWidth="1"/>
    <col min="6164" max="6164" width="9.5546875" style="286" customWidth="1"/>
    <col min="6165" max="6165" width="11" style="286" customWidth="1"/>
    <col min="6166" max="6399" width="9.33203125" style="286"/>
    <col min="6400" max="6400" width="30.44140625" style="286" customWidth="1"/>
    <col min="6401" max="6401" width="20.33203125" style="286" customWidth="1"/>
    <col min="6402" max="6404" width="14.5546875" style="286" customWidth="1"/>
    <col min="6405" max="6405" width="12.44140625" style="286" customWidth="1"/>
    <col min="6406" max="6406" width="17" style="286" customWidth="1"/>
    <col min="6407" max="6407" width="15.44140625" style="286" customWidth="1"/>
    <col min="6408" max="6410" width="14.44140625" style="286" customWidth="1"/>
    <col min="6411" max="6411" width="15.44140625" style="286" customWidth="1"/>
    <col min="6412" max="6412" width="16.44140625" style="286" customWidth="1"/>
    <col min="6413" max="6415" width="15.44140625" style="286" customWidth="1"/>
    <col min="6416" max="6416" width="10.44140625" style="286" customWidth="1"/>
    <col min="6417" max="6417" width="10.33203125" style="286" customWidth="1"/>
    <col min="6418" max="6418" width="11.33203125" style="286" customWidth="1"/>
    <col min="6419" max="6419" width="10.33203125" style="286" customWidth="1"/>
    <col min="6420" max="6420" width="9.5546875" style="286" customWidth="1"/>
    <col min="6421" max="6421" width="11" style="286" customWidth="1"/>
    <col min="6422" max="6655" width="9.33203125" style="286"/>
    <col min="6656" max="6656" width="30.44140625" style="286" customWidth="1"/>
    <col min="6657" max="6657" width="20.33203125" style="286" customWidth="1"/>
    <col min="6658" max="6660" width="14.5546875" style="286" customWidth="1"/>
    <col min="6661" max="6661" width="12.44140625" style="286" customWidth="1"/>
    <col min="6662" max="6662" width="17" style="286" customWidth="1"/>
    <col min="6663" max="6663" width="15.44140625" style="286" customWidth="1"/>
    <col min="6664" max="6666" width="14.44140625" style="286" customWidth="1"/>
    <col min="6667" max="6667" width="15.44140625" style="286" customWidth="1"/>
    <col min="6668" max="6668" width="16.44140625" style="286" customWidth="1"/>
    <col min="6669" max="6671" width="15.44140625" style="286" customWidth="1"/>
    <col min="6672" max="6672" width="10.44140625" style="286" customWidth="1"/>
    <col min="6673" max="6673" width="10.33203125" style="286" customWidth="1"/>
    <col min="6674" max="6674" width="11.33203125" style="286" customWidth="1"/>
    <col min="6675" max="6675" width="10.33203125" style="286" customWidth="1"/>
    <col min="6676" max="6676" width="9.5546875" style="286" customWidth="1"/>
    <col min="6677" max="6677" width="11" style="286" customWidth="1"/>
    <col min="6678" max="6911" width="9.33203125" style="286"/>
    <col min="6912" max="6912" width="30.44140625" style="286" customWidth="1"/>
    <col min="6913" max="6913" width="20.33203125" style="286" customWidth="1"/>
    <col min="6914" max="6916" width="14.5546875" style="286" customWidth="1"/>
    <col min="6917" max="6917" width="12.44140625" style="286" customWidth="1"/>
    <col min="6918" max="6918" width="17" style="286" customWidth="1"/>
    <col min="6919" max="6919" width="15.44140625" style="286" customWidth="1"/>
    <col min="6920" max="6922" width="14.44140625" style="286" customWidth="1"/>
    <col min="6923" max="6923" width="15.44140625" style="286" customWidth="1"/>
    <col min="6924" max="6924" width="16.44140625" style="286" customWidth="1"/>
    <col min="6925" max="6927" width="15.44140625" style="286" customWidth="1"/>
    <col min="6928" max="6928" width="10.44140625" style="286" customWidth="1"/>
    <col min="6929" max="6929" width="10.33203125" style="286" customWidth="1"/>
    <col min="6930" max="6930" width="11.33203125" style="286" customWidth="1"/>
    <col min="6931" max="6931" width="10.33203125" style="286" customWidth="1"/>
    <col min="6932" max="6932" width="9.5546875" style="286" customWidth="1"/>
    <col min="6933" max="6933" width="11" style="286" customWidth="1"/>
    <col min="6934" max="7167" width="9.33203125" style="286"/>
    <col min="7168" max="7168" width="30.44140625" style="286" customWidth="1"/>
    <col min="7169" max="7169" width="20.33203125" style="286" customWidth="1"/>
    <col min="7170" max="7172" width="14.5546875" style="286" customWidth="1"/>
    <col min="7173" max="7173" width="12.44140625" style="286" customWidth="1"/>
    <col min="7174" max="7174" width="17" style="286" customWidth="1"/>
    <col min="7175" max="7175" width="15.44140625" style="286" customWidth="1"/>
    <col min="7176" max="7178" width="14.44140625" style="286" customWidth="1"/>
    <col min="7179" max="7179" width="15.44140625" style="286" customWidth="1"/>
    <col min="7180" max="7180" width="16.44140625" style="286" customWidth="1"/>
    <col min="7181" max="7183" width="15.44140625" style="286" customWidth="1"/>
    <col min="7184" max="7184" width="10.44140625" style="286" customWidth="1"/>
    <col min="7185" max="7185" width="10.33203125" style="286" customWidth="1"/>
    <col min="7186" max="7186" width="11.33203125" style="286" customWidth="1"/>
    <col min="7187" max="7187" width="10.33203125" style="286" customWidth="1"/>
    <col min="7188" max="7188" width="9.5546875" style="286" customWidth="1"/>
    <col min="7189" max="7189" width="11" style="286" customWidth="1"/>
    <col min="7190" max="7423" width="9.33203125" style="286"/>
    <col min="7424" max="7424" width="30.44140625" style="286" customWidth="1"/>
    <col min="7425" max="7425" width="20.33203125" style="286" customWidth="1"/>
    <col min="7426" max="7428" width="14.5546875" style="286" customWidth="1"/>
    <col min="7429" max="7429" width="12.44140625" style="286" customWidth="1"/>
    <col min="7430" max="7430" width="17" style="286" customWidth="1"/>
    <col min="7431" max="7431" width="15.44140625" style="286" customWidth="1"/>
    <col min="7432" max="7434" width="14.44140625" style="286" customWidth="1"/>
    <col min="7435" max="7435" width="15.44140625" style="286" customWidth="1"/>
    <col min="7436" max="7436" width="16.44140625" style="286" customWidth="1"/>
    <col min="7437" max="7439" width="15.44140625" style="286" customWidth="1"/>
    <col min="7440" max="7440" width="10.44140625" style="286" customWidth="1"/>
    <col min="7441" max="7441" width="10.33203125" style="286" customWidth="1"/>
    <col min="7442" max="7442" width="11.33203125" style="286" customWidth="1"/>
    <col min="7443" max="7443" width="10.33203125" style="286" customWidth="1"/>
    <col min="7444" max="7444" width="9.5546875" style="286" customWidth="1"/>
    <col min="7445" max="7445" width="11" style="286" customWidth="1"/>
    <col min="7446" max="7679" width="9.33203125" style="286"/>
    <col min="7680" max="7680" width="30.44140625" style="286" customWidth="1"/>
    <col min="7681" max="7681" width="20.33203125" style="286" customWidth="1"/>
    <col min="7682" max="7684" width="14.5546875" style="286" customWidth="1"/>
    <col min="7685" max="7685" width="12.44140625" style="286" customWidth="1"/>
    <col min="7686" max="7686" width="17" style="286" customWidth="1"/>
    <col min="7687" max="7687" width="15.44140625" style="286" customWidth="1"/>
    <col min="7688" max="7690" width="14.44140625" style="286" customWidth="1"/>
    <col min="7691" max="7691" width="15.44140625" style="286" customWidth="1"/>
    <col min="7692" max="7692" width="16.44140625" style="286" customWidth="1"/>
    <col min="7693" max="7695" width="15.44140625" style="286" customWidth="1"/>
    <col min="7696" max="7696" width="10.44140625" style="286" customWidth="1"/>
    <col min="7697" max="7697" width="10.33203125" style="286" customWidth="1"/>
    <col min="7698" max="7698" width="11.33203125" style="286" customWidth="1"/>
    <col min="7699" max="7699" width="10.33203125" style="286" customWidth="1"/>
    <col min="7700" max="7700" width="9.5546875" style="286" customWidth="1"/>
    <col min="7701" max="7701" width="11" style="286" customWidth="1"/>
    <col min="7702" max="7935" width="9.33203125" style="286"/>
    <col min="7936" max="7936" width="30.44140625" style="286" customWidth="1"/>
    <col min="7937" max="7937" width="20.33203125" style="286" customWidth="1"/>
    <col min="7938" max="7940" width="14.5546875" style="286" customWidth="1"/>
    <col min="7941" max="7941" width="12.44140625" style="286" customWidth="1"/>
    <col min="7942" max="7942" width="17" style="286" customWidth="1"/>
    <col min="7943" max="7943" width="15.44140625" style="286" customWidth="1"/>
    <col min="7944" max="7946" width="14.44140625" style="286" customWidth="1"/>
    <col min="7947" max="7947" width="15.44140625" style="286" customWidth="1"/>
    <col min="7948" max="7948" width="16.44140625" style="286" customWidth="1"/>
    <col min="7949" max="7951" width="15.44140625" style="286" customWidth="1"/>
    <col min="7952" max="7952" width="10.44140625" style="286" customWidth="1"/>
    <col min="7953" max="7953" width="10.33203125" style="286" customWidth="1"/>
    <col min="7954" max="7954" width="11.33203125" style="286" customWidth="1"/>
    <col min="7955" max="7955" width="10.33203125" style="286" customWidth="1"/>
    <col min="7956" max="7956" width="9.5546875" style="286" customWidth="1"/>
    <col min="7957" max="7957" width="11" style="286" customWidth="1"/>
    <col min="7958" max="8191" width="9.33203125" style="286"/>
    <col min="8192" max="8192" width="30.44140625" style="286" customWidth="1"/>
    <col min="8193" max="8193" width="20.33203125" style="286" customWidth="1"/>
    <col min="8194" max="8196" width="14.5546875" style="286" customWidth="1"/>
    <col min="8197" max="8197" width="12.44140625" style="286" customWidth="1"/>
    <col min="8198" max="8198" width="17" style="286" customWidth="1"/>
    <col min="8199" max="8199" width="15.44140625" style="286" customWidth="1"/>
    <col min="8200" max="8202" width="14.44140625" style="286" customWidth="1"/>
    <col min="8203" max="8203" width="15.44140625" style="286" customWidth="1"/>
    <col min="8204" max="8204" width="16.44140625" style="286" customWidth="1"/>
    <col min="8205" max="8207" width="15.44140625" style="286" customWidth="1"/>
    <col min="8208" max="8208" width="10.44140625" style="286" customWidth="1"/>
    <col min="8209" max="8209" width="10.33203125" style="286" customWidth="1"/>
    <col min="8210" max="8210" width="11.33203125" style="286" customWidth="1"/>
    <col min="8211" max="8211" width="10.33203125" style="286" customWidth="1"/>
    <col min="8212" max="8212" width="9.5546875" style="286" customWidth="1"/>
    <col min="8213" max="8213" width="11" style="286" customWidth="1"/>
    <col min="8214" max="8447" width="9.33203125" style="286"/>
    <col min="8448" max="8448" width="30.44140625" style="286" customWidth="1"/>
    <col min="8449" max="8449" width="20.33203125" style="286" customWidth="1"/>
    <col min="8450" max="8452" width="14.5546875" style="286" customWidth="1"/>
    <col min="8453" max="8453" width="12.44140625" style="286" customWidth="1"/>
    <col min="8454" max="8454" width="17" style="286" customWidth="1"/>
    <col min="8455" max="8455" width="15.44140625" style="286" customWidth="1"/>
    <col min="8456" max="8458" width="14.44140625" style="286" customWidth="1"/>
    <col min="8459" max="8459" width="15.44140625" style="286" customWidth="1"/>
    <col min="8460" max="8460" width="16.44140625" style="286" customWidth="1"/>
    <col min="8461" max="8463" width="15.44140625" style="286" customWidth="1"/>
    <col min="8464" max="8464" width="10.44140625" style="286" customWidth="1"/>
    <col min="8465" max="8465" width="10.33203125" style="286" customWidth="1"/>
    <col min="8466" max="8466" width="11.33203125" style="286" customWidth="1"/>
    <col min="8467" max="8467" width="10.33203125" style="286" customWidth="1"/>
    <col min="8468" max="8468" width="9.5546875" style="286" customWidth="1"/>
    <col min="8469" max="8469" width="11" style="286" customWidth="1"/>
    <col min="8470" max="8703" width="9.33203125" style="286"/>
    <col min="8704" max="8704" width="30.44140625" style="286" customWidth="1"/>
    <col min="8705" max="8705" width="20.33203125" style="286" customWidth="1"/>
    <col min="8706" max="8708" width="14.5546875" style="286" customWidth="1"/>
    <col min="8709" max="8709" width="12.44140625" style="286" customWidth="1"/>
    <col min="8710" max="8710" width="17" style="286" customWidth="1"/>
    <col min="8711" max="8711" width="15.44140625" style="286" customWidth="1"/>
    <col min="8712" max="8714" width="14.44140625" style="286" customWidth="1"/>
    <col min="8715" max="8715" width="15.44140625" style="286" customWidth="1"/>
    <col min="8716" max="8716" width="16.44140625" style="286" customWidth="1"/>
    <col min="8717" max="8719" width="15.44140625" style="286" customWidth="1"/>
    <col min="8720" max="8720" width="10.44140625" style="286" customWidth="1"/>
    <col min="8721" max="8721" width="10.33203125" style="286" customWidth="1"/>
    <col min="8722" max="8722" width="11.33203125" style="286" customWidth="1"/>
    <col min="8723" max="8723" width="10.33203125" style="286" customWidth="1"/>
    <col min="8724" max="8724" width="9.5546875" style="286" customWidth="1"/>
    <col min="8725" max="8725" width="11" style="286" customWidth="1"/>
    <col min="8726" max="8959" width="9.33203125" style="286"/>
    <col min="8960" max="8960" width="30.44140625" style="286" customWidth="1"/>
    <col min="8961" max="8961" width="20.33203125" style="286" customWidth="1"/>
    <col min="8962" max="8964" width="14.5546875" style="286" customWidth="1"/>
    <col min="8965" max="8965" width="12.44140625" style="286" customWidth="1"/>
    <col min="8966" max="8966" width="17" style="286" customWidth="1"/>
    <col min="8967" max="8967" width="15.44140625" style="286" customWidth="1"/>
    <col min="8968" max="8970" width="14.44140625" style="286" customWidth="1"/>
    <col min="8971" max="8971" width="15.44140625" style="286" customWidth="1"/>
    <col min="8972" max="8972" width="16.44140625" style="286" customWidth="1"/>
    <col min="8973" max="8975" width="15.44140625" style="286" customWidth="1"/>
    <col min="8976" max="8976" width="10.44140625" style="286" customWidth="1"/>
    <col min="8977" max="8977" width="10.33203125" style="286" customWidth="1"/>
    <col min="8978" max="8978" width="11.33203125" style="286" customWidth="1"/>
    <col min="8979" max="8979" width="10.33203125" style="286" customWidth="1"/>
    <col min="8980" max="8980" width="9.5546875" style="286" customWidth="1"/>
    <col min="8981" max="8981" width="11" style="286" customWidth="1"/>
    <col min="8982" max="9215" width="9.33203125" style="286"/>
    <col min="9216" max="9216" width="30.44140625" style="286" customWidth="1"/>
    <col min="9217" max="9217" width="20.33203125" style="286" customWidth="1"/>
    <col min="9218" max="9220" width="14.5546875" style="286" customWidth="1"/>
    <col min="9221" max="9221" width="12.44140625" style="286" customWidth="1"/>
    <col min="9222" max="9222" width="17" style="286" customWidth="1"/>
    <col min="9223" max="9223" width="15.44140625" style="286" customWidth="1"/>
    <col min="9224" max="9226" width="14.44140625" style="286" customWidth="1"/>
    <col min="9227" max="9227" width="15.44140625" style="286" customWidth="1"/>
    <col min="9228" max="9228" width="16.44140625" style="286" customWidth="1"/>
    <col min="9229" max="9231" width="15.44140625" style="286" customWidth="1"/>
    <col min="9232" max="9232" width="10.44140625" style="286" customWidth="1"/>
    <col min="9233" max="9233" width="10.33203125" style="286" customWidth="1"/>
    <col min="9234" max="9234" width="11.33203125" style="286" customWidth="1"/>
    <col min="9235" max="9235" width="10.33203125" style="286" customWidth="1"/>
    <col min="9236" max="9236" width="9.5546875" style="286" customWidth="1"/>
    <col min="9237" max="9237" width="11" style="286" customWidth="1"/>
    <col min="9238" max="9471" width="9.33203125" style="286"/>
    <col min="9472" max="9472" width="30.44140625" style="286" customWidth="1"/>
    <col min="9473" max="9473" width="20.33203125" style="286" customWidth="1"/>
    <col min="9474" max="9476" width="14.5546875" style="286" customWidth="1"/>
    <col min="9477" max="9477" width="12.44140625" style="286" customWidth="1"/>
    <col min="9478" max="9478" width="17" style="286" customWidth="1"/>
    <col min="9479" max="9479" width="15.44140625" style="286" customWidth="1"/>
    <col min="9480" max="9482" width="14.44140625" style="286" customWidth="1"/>
    <col min="9483" max="9483" width="15.44140625" style="286" customWidth="1"/>
    <col min="9484" max="9484" width="16.44140625" style="286" customWidth="1"/>
    <col min="9485" max="9487" width="15.44140625" style="286" customWidth="1"/>
    <col min="9488" max="9488" width="10.44140625" style="286" customWidth="1"/>
    <col min="9489" max="9489" width="10.33203125" style="286" customWidth="1"/>
    <col min="9490" max="9490" width="11.33203125" style="286" customWidth="1"/>
    <col min="9491" max="9491" width="10.33203125" style="286" customWidth="1"/>
    <col min="9492" max="9492" width="9.5546875" style="286" customWidth="1"/>
    <col min="9493" max="9493" width="11" style="286" customWidth="1"/>
    <col min="9494" max="9727" width="9.33203125" style="286"/>
    <col min="9728" max="9728" width="30.44140625" style="286" customWidth="1"/>
    <col min="9729" max="9729" width="20.33203125" style="286" customWidth="1"/>
    <col min="9730" max="9732" width="14.5546875" style="286" customWidth="1"/>
    <col min="9733" max="9733" width="12.44140625" style="286" customWidth="1"/>
    <col min="9734" max="9734" width="17" style="286" customWidth="1"/>
    <col min="9735" max="9735" width="15.44140625" style="286" customWidth="1"/>
    <col min="9736" max="9738" width="14.44140625" style="286" customWidth="1"/>
    <col min="9739" max="9739" width="15.44140625" style="286" customWidth="1"/>
    <col min="9740" max="9740" width="16.44140625" style="286" customWidth="1"/>
    <col min="9741" max="9743" width="15.44140625" style="286" customWidth="1"/>
    <col min="9744" max="9744" width="10.44140625" style="286" customWidth="1"/>
    <col min="9745" max="9745" width="10.33203125" style="286" customWidth="1"/>
    <col min="9746" max="9746" width="11.33203125" style="286" customWidth="1"/>
    <col min="9747" max="9747" width="10.33203125" style="286" customWidth="1"/>
    <col min="9748" max="9748" width="9.5546875" style="286" customWidth="1"/>
    <col min="9749" max="9749" width="11" style="286" customWidth="1"/>
    <col min="9750" max="9983" width="9.33203125" style="286"/>
    <col min="9984" max="9984" width="30.44140625" style="286" customWidth="1"/>
    <col min="9985" max="9985" width="20.33203125" style="286" customWidth="1"/>
    <col min="9986" max="9988" width="14.5546875" style="286" customWidth="1"/>
    <col min="9989" max="9989" width="12.44140625" style="286" customWidth="1"/>
    <col min="9990" max="9990" width="17" style="286" customWidth="1"/>
    <col min="9991" max="9991" width="15.44140625" style="286" customWidth="1"/>
    <col min="9992" max="9994" width="14.44140625" style="286" customWidth="1"/>
    <col min="9995" max="9995" width="15.44140625" style="286" customWidth="1"/>
    <col min="9996" max="9996" width="16.44140625" style="286" customWidth="1"/>
    <col min="9997" max="9999" width="15.44140625" style="286" customWidth="1"/>
    <col min="10000" max="10000" width="10.44140625" style="286" customWidth="1"/>
    <col min="10001" max="10001" width="10.33203125" style="286" customWidth="1"/>
    <col min="10002" max="10002" width="11.33203125" style="286" customWidth="1"/>
    <col min="10003" max="10003" width="10.33203125" style="286" customWidth="1"/>
    <col min="10004" max="10004" width="9.5546875" style="286" customWidth="1"/>
    <col min="10005" max="10005" width="11" style="286" customWidth="1"/>
    <col min="10006" max="10239" width="9.33203125" style="286"/>
    <col min="10240" max="10240" width="30.44140625" style="286" customWidth="1"/>
    <col min="10241" max="10241" width="20.33203125" style="286" customWidth="1"/>
    <col min="10242" max="10244" width="14.5546875" style="286" customWidth="1"/>
    <col min="10245" max="10245" width="12.44140625" style="286" customWidth="1"/>
    <col min="10246" max="10246" width="17" style="286" customWidth="1"/>
    <col min="10247" max="10247" width="15.44140625" style="286" customWidth="1"/>
    <col min="10248" max="10250" width="14.44140625" style="286" customWidth="1"/>
    <col min="10251" max="10251" width="15.44140625" style="286" customWidth="1"/>
    <col min="10252" max="10252" width="16.44140625" style="286" customWidth="1"/>
    <col min="10253" max="10255" width="15.44140625" style="286" customWidth="1"/>
    <col min="10256" max="10256" width="10.44140625" style="286" customWidth="1"/>
    <col min="10257" max="10257" width="10.33203125" style="286" customWidth="1"/>
    <col min="10258" max="10258" width="11.33203125" style="286" customWidth="1"/>
    <col min="10259" max="10259" width="10.33203125" style="286" customWidth="1"/>
    <col min="10260" max="10260" width="9.5546875" style="286" customWidth="1"/>
    <col min="10261" max="10261" width="11" style="286" customWidth="1"/>
    <col min="10262" max="10495" width="9.33203125" style="286"/>
    <col min="10496" max="10496" width="30.44140625" style="286" customWidth="1"/>
    <col min="10497" max="10497" width="20.33203125" style="286" customWidth="1"/>
    <col min="10498" max="10500" width="14.5546875" style="286" customWidth="1"/>
    <col min="10501" max="10501" width="12.44140625" style="286" customWidth="1"/>
    <col min="10502" max="10502" width="17" style="286" customWidth="1"/>
    <col min="10503" max="10503" width="15.44140625" style="286" customWidth="1"/>
    <col min="10504" max="10506" width="14.44140625" style="286" customWidth="1"/>
    <col min="10507" max="10507" width="15.44140625" style="286" customWidth="1"/>
    <col min="10508" max="10508" width="16.44140625" style="286" customWidth="1"/>
    <col min="10509" max="10511" width="15.44140625" style="286" customWidth="1"/>
    <col min="10512" max="10512" width="10.44140625" style="286" customWidth="1"/>
    <col min="10513" max="10513" width="10.33203125" style="286" customWidth="1"/>
    <col min="10514" max="10514" width="11.33203125" style="286" customWidth="1"/>
    <col min="10515" max="10515" width="10.33203125" style="286" customWidth="1"/>
    <col min="10516" max="10516" width="9.5546875" style="286" customWidth="1"/>
    <col min="10517" max="10517" width="11" style="286" customWidth="1"/>
    <col min="10518" max="10751" width="9.33203125" style="286"/>
    <col min="10752" max="10752" width="30.44140625" style="286" customWidth="1"/>
    <col min="10753" max="10753" width="20.33203125" style="286" customWidth="1"/>
    <col min="10754" max="10756" width="14.5546875" style="286" customWidth="1"/>
    <col min="10757" max="10757" width="12.44140625" style="286" customWidth="1"/>
    <col min="10758" max="10758" width="17" style="286" customWidth="1"/>
    <col min="10759" max="10759" width="15.44140625" style="286" customWidth="1"/>
    <col min="10760" max="10762" width="14.44140625" style="286" customWidth="1"/>
    <col min="10763" max="10763" width="15.44140625" style="286" customWidth="1"/>
    <col min="10764" max="10764" width="16.44140625" style="286" customWidth="1"/>
    <col min="10765" max="10767" width="15.44140625" style="286" customWidth="1"/>
    <col min="10768" max="10768" width="10.44140625" style="286" customWidth="1"/>
    <col min="10769" max="10769" width="10.33203125" style="286" customWidth="1"/>
    <col min="10770" max="10770" width="11.33203125" style="286" customWidth="1"/>
    <col min="10771" max="10771" width="10.33203125" style="286" customWidth="1"/>
    <col min="10772" max="10772" width="9.5546875" style="286" customWidth="1"/>
    <col min="10773" max="10773" width="11" style="286" customWidth="1"/>
    <col min="10774" max="11007" width="9.33203125" style="286"/>
    <col min="11008" max="11008" width="30.44140625" style="286" customWidth="1"/>
    <col min="11009" max="11009" width="20.33203125" style="286" customWidth="1"/>
    <col min="11010" max="11012" width="14.5546875" style="286" customWidth="1"/>
    <col min="11013" max="11013" width="12.44140625" style="286" customWidth="1"/>
    <col min="11014" max="11014" width="17" style="286" customWidth="1"/>
    <col min="11015" max="11015" width="15.44140625" style="286" customWidth="1"/>
    <col min="11016" max="11018" width="14.44140625" style="286" customWidth="1"/>
    <col min="11019" max="11019" width="15.44140625" style="286" customWidth="1"/>
    <col min="11020" max="11020" width="16.44140625" style="286" customWidth="1"/>
    <col min="11021" max="11023" width="15.44140625" style="286" customWidth="1"/>
    <col min="11024" max="11024" width="10.44140625" style="286" customWidth="1"/>
    <col min="11025" max="11025" width="10.33203125" style="286" customWidth="1"/>
    <col min="11026" max="11026" width="11.33203125" style="286" customWidth="1"/>
    <col min="11027" max="11027" width="10.33203125" style="286" customWidth="1"/>
    <col min="11028" max="11028" width="9.5546875" style="286" customWidth="1"/>
    <col min="11029" max="11029" width="11" style="286" customWidth="1"/>
    <col min="11030" max="11263" width="9.33203125" style="286"/>
    <col min="11264" max="11264" width="30.44140625" style="286" customWidth="1"/>
    <col min="11265" max="11265" width="20.33203125" style="286" customWidth="1"/>
    <col min="11266" max="11268" width="14.5546875" style="286" customWidth="1"/>
    <col min="11269" max="11269" width="12.44140625" style="286" customWidth="1"/>
    <col min="11270" max="11270" width="17" style="286" customWidth="1"/>
    <col min="11271" max="11271" width="15.44140625" style="286" customWidth="1"/>
    <col min="11272" max="11274" width="14.44140625" style="286" customWidth="1"/>
    <col min="11275" max="11275" width="15.44140625" style="286" customWidth="1"/>
    <col min="11276" max="11276" width="16.44140625" style="286" customWidth="1"/>
    <col min="11277" max="11279" width="15.44140625" style="286" customWidth="1"/>
    <col min="11280" max="11280" width="10.44140625" style="286" customWidth="1"/>
    <col min="11281" max="11281" width="10.33203125" style="286" customWidth="1"/>
    <col min="11282" max="11282" width="11.33203125" style="286" customWidth="1"/>
    <col min="11283" max="11283" width="10.33203125" style="286" customWidth="1"/>
    <col min="11284" max="11284" width="9.5546875" style="286" customWidth="1"/>
    <col min="11285" max="11285" width="11" style="286" customWidth="1"/>
    <col min="11286" max="11519" width="9.33203125" style="286"/>
    <col min="11520" max="11520" width="30.44140625" style="286" customWidth="1"/>
    <col min="11521" max="11521" width="20.33203125" style="286" customWidth="1"/>
    <col min="11522" max="11524" width="14.5546875" style="286" customWidth="1"/>
    <col min="11525" max="11525" width="12.44140625" style="286" customWidth="1"/>
    <col min="11526" max="11526" width="17" style="286" customWidth="1"/>
    <col min="11527" max="11527" width="15.44140625" style="286" customWidth="1"/>
    <col min="11528" max="11530" width="14.44140625" style="286" customWidth="1"/>
    <col min="11531" max="11531" width="15.44140625" style="286" customWidth="1"/>
    <col min="11532" max="11532" width="16.44140625" style="286" customWidth="1"/>
    <col min="11533" max="11535" width="15.44140625" style="286" customWidth="1"/>
    <col min="11536" max="11536" width="10.44140625" style="286" customWidth="1"/>
    <col min="11537" max="11537" width="10.33203125" style="286" customWidth="1"/>
    <col min="11538" max="11538" width="11.33203125" style="286" customWidth="1"/>
    <col min="11539" max="11539" width="10.33203125" style="286" customWidth="1"/>
    <col min="11540" max="11540" width="9.5546875" style="286" customWidth="1"/>
    <col min="11541" max="11541" width="11" style="286" customWidth="1"/>
    <col min="11542" max="11775" width="9.33203125" style="286"/>
    <col min="11776" max="11776" width="30.44140625" style="286" customWidth="1"/>
    <col min="11777" max="11777" width="20.33203125" style="286" customWidth="1"/>
    <col min="11778" max="11780" width="14.5546875" style="286" customWidth="1"/>
    <col min="11781" max="11781" width="12.44140625" style="286" customWidth="1"/>
    <col min="11782" max="11782" width="17" style="286" customWidth="1"/>
    <col min="11783" max="11783" width="15.44140625" style="286" customWidth="1"/>
    <col min="11784" max="11786" width="14.44140625" style="286" customWidth="1"/>
    <col min="11787" max="11787" width="15.44140625" style="286" customWidth="1"/>
    <col min="11788" max="11788" width="16.44140625" style="286" customWidth="1"/>
    <col min="11789" max="11791" width="15.44140625" style="286" customWidth="1"/>
    <col min="11792" max="11792" width="10.44140625" style="286" customWidth="1"/>
    <col min="11793" max="11793" width="10.33203125" style="286" customWidth="1"/>
    <col min="11794" max="11794" width="11.33203125" style="286" customWidth="1"/>
    <col min="11795" max="11795" width="10.33203125" style="286" customWidth="1"/>
    <col min="11796" max="11796" width="9.5546875" style="286" customWidth="1"/>
    <col min="11797" max="11797" width="11" style="286" customWidth="1"/>
    <col min="11798" max="12031" width="9.33203125" style="286"/>
    <col min="12032" max="12032" width="30.44140625" style="286" customWidth="1"/>
    <col min="12033" max="12033" width="20.33203125" style="286" customWidth="1"/>
    <col min="12034" max="12036" width="14.5546875" style="286" customWidth="1"/>
    <col min="12037" max="12037" width="12.44140625" style="286" customWidth="1"/>
    <col min="12038" max="12038" width="17" style="286" customWidth="1"/>
    <col min="12039" max="12039" width="15.44140625" style="286" customWidth="1"/>
    <col min="12040" max="12042" width="14.44140625" style="286" customWidth="1"/>
    <col min="12043" max="12043" width="15.44140625" style="286" customWidth="1"/>
    <col min="12044" max="12044" width="16.44140625" style="286" customWidth="1"/>
    <col min="12045" max="12047" width="15.44140625" style="286" customWidth="1"/>
    <col min="12048" max="12048" width="10.44140625" style="286" customWidth="1"/>
    <col min="12049" max="12049" width="10.33203125" style="286" customWidth="1"/>
    <col min="12050" max="12050" width="11.33203125" style="286" customWidth="1"/>
    <col min="12051" max="12051" width="10.33203125" style="286" customWidth="1"/>
    <col min="12052" max="12052" width="9.5546875" style="286" customWidth="1"/>
    <col min="12053" max="12053" width="11" style="286" customWidth="1"/>
    <col min="12054" max="12287" width="9.33203125" style="286"/>
    <col min="12288" max="12288" width="30.44140625" style="286" customWidth="1"/>
    <col min="12289" max="12289" width="20.33203125" style="286" customWidth="1"/>
    <col min="12290" max="12292" width="14.5546875" style="286" customWidth="1"/>
    <col min="12293" max="12293" width="12.44140625" style="286" customWidth="1"/>
    <col min="12294" max="12294" width="17" style="286" customWidth="1"/>
    <col min="12295" max="12295" width="15.44140625" style="286" customWidth="1"/>
    <col min="12296" max="12298" width="14.44140625" style="286" customWidth="1"/>
    <col min="12299" max="12299" width="15.44140625" style="286" customWidth="1"/>
    <col min="12300" max="12300" width="16.44140625" style="286" customWidth="1"/>
    <col min="12301" max="12303" width="15.44140625" style="286" customWidth="1"/>
    <col min="12304" max="12304" width="10.44140625" style="286" customWidth="1"/>
    <col min="12305" max="12305" width="10.33203125" style="286" customWidth="1"/>
    <col min="12306" max="12306" width="11.33203125" style="286" customWidth="1"/>
    <col min="12307" max="12307" width="10.33203125" style="286" customWidth="1"/>
    <col min="12308" max="12308" width="9.5546875" style="286" customWidth="1"/>
    <col min="12309" max="12309" width="11" style="286" customWidth="1"/>
    <col min="12310" max="12543" width="9.33203125" style="286"/>
    <col min="12544" max="12544" width="30.44140625" style="286" customWidth="1"/>
    <col min="12545" max="12545" width="20.33203125" style="286" customWidth="1"/>
    <col min="12546" max="12548" width="14.5546875" style="286" customWidth="1"/>
    <col min="12549" max="12549" width="12.44140625" style="286" customWidth="1"/>
    <col min="12550" max="12550" width="17" style="286" customWidth="1"/>
    <col min="12551" max="12551" width="15.44140625" style="286" customWidth="1"/>
    <col min="12552" max="12554" width="14.44140625" style="286" customWidth="1"/>
    <col min="12555" max="12555" width="15.44140625" style="286" customWidth="1"/>
    <col min="12556" max="12556" width="16.44140625" style="286" customWidth="1"/>
    <col min="12557" max="12559" width="15.44140625" style="286" customWidth="1"/>
    <col min="12560" max="12560" width="10.44140625" style="286" customWidth="1"/>
    <col min="12561" max="12561" width="10.33203125" style="286" customWidth="1"/>
    <col min="12562" max="12562" width="11.33203125" style="286" customWidth="1"/>
    <col min="12563" max="12563" width="10.33203125" style="286" customWidth="1"/>
    <col min="12564" max="12564" width="9.5546875" style="286" customWidth="1"/>
    <col min="12565" max="12565" width="11" style="286" customWidth="1"/>
    <col min="12566" max="12799" width="9.33203125" style="286"/>
    <col min="12800" max="12800" width="30.44140625" style="286" customWidth="1"/>
    <col min="12801" max="12801" width="20.33203125" style="286" customWidth="1"/>
    <col min="12802" max="12804" width="14.5546875" style="286" customWidth="1"/>
    <col min="12805" max="12805" width="12.44140625" style="286" customWidth="1"/>
    <col min="12806" max="12806" width="17" style="286" customWidth="1"/>
    <col min="12807" max="12807" width="15.44140625" style="286" customWidth="1"/>
    <col min="12808" max="12810" width="14.44140625" style="286" customWidth="1"/>
    <col min="12811" max="12811" width="15.44140625" style="286" customWidth="1"/>
    <col min="12812" max="12812" width="16.44140625" style="286" customWidth="1"/>
    <col min="12813" max="12815" width="15.44140625" style="286" customWidth="1"/>
    <col min="12816" max="12816" width="10.44140625" style="286" customWidth="1"/>
    <col min="12817" max="12817" width="10.33203125" style="286" customWidth="1"/>
    <col min="12818" max="12818" width="11.33203125" style="286" customWidth="1"/>
    <col min="12819" max="12819" width="10.33203125" style="286" customWidth="1"/>
    <col min="12820" max="12820" width="9.5546875" style="286" customWidth="1"/>
    <col min="12821" max="12821" width="11" style="286" customWidth="1"/>
    <col min="12822" max="13055" width="9.33203125" style="286"/>
    <col min="13056" max="13056" width="30.44140625" style="286" customWidth="1"/>
    <col min="13057" max="13057" width="20.33203125" style="286" customWidth="1"/>
    <col min="13058" max="13060" width="14.5546875" style="286" customWidth="1"/>
    <col min="13061" max="13061" width="12.44140625" style="286" customWidth="1"/>
    <col min="13062" max="13062" width="17" style="286" customWidth="1"/>
    <col min="13063" max="13063" width="15.44140625" style="286" customWidth="1"/>
    <col min="13064" max="13066" width="14.44140625" style="286" customWidth="1"/>
    <col min="13067" max="13067" width="15.44140625" style="286" customWidth="1"/>
    <col min="13068" max="13068" width="16.44140625" style="286" customWidth="1"/>
    <col min="13069" max="13071" width="15.44140625" style="286" customWidth="1"/>
    <col min="13072" max="13072" width="10.44140625" style="286" customWidth="1"/>
    <col min="13073" max="13073" width="10.33203125" style="286" customWidth="1"/>
    <col min="13074" max="13074" width="11.33203125" style="286" customWidth="1"/>
    <col min="13075" max="13075" width="10.33203125" style="286" customWidth="1"/>
    <col min="13076" max="13076" width="9.5546875" style="286" customWidth="1"/>
    <col min="13077" max="13077" width="11" style="286" customWidth="1"/>
    <col min="13078" max="13311" width="9.33203125" style="286"/>
    <col min="13312" max="13312" width="30.44140625" style="286" customWidth="1"/>
    <col min="13313" max="13313" width="20.33203125" style="286" customWidth="1"/>
    <col min="13314" max="13316" width="14.5546875" style="286" customWidth="1"/>
    <col min="13317" max="13317" width="12.44140625" style="286" customWidth="1"/>
    <col min="13318" max="13318" width="17" style="286" customWidth="1"/>
    <col min="13319" max="13319" width="15.44140625" style="286" customWidth="1"/>
    <col min="13320" max="13322" width="14.44140625" style="286" customWidth="1"/>
    <col min="13323" max="13323" width="15.44140625" style="286" customWidth="1"/>
    <col min="13324" max="13324" width="16.44140625" style="286" customWidth="1"/>
    <col min="13325" max="13327" width="15.44140625" style="286" customWidth="1"/>
    <col min="13328" max="13328" width="10.44140625" style="286" customWidth="1"/>
    <col min="13329" max="13329" width="10.33203125" style="286" customWidth="1"/>
    <col min="13330" max="13330" width="11.33203125" style="286" customWidth="1"/>
    <col min="13331" max="13331" width="10.33203125" style="286" customWidth="1"/>
    <col min="13332" max="13332" width="9.5546875" style="286" customWidth="1"/>
    <col min="13333" max="13333" width="11" style="286" customWidth="1"/>
    <col min="13334" max="13567" width="9.33203125" style="286"/>
    <col min="13568" max="13568" width="30.44140625" style="286" customWidth="1"/>
    <col min="13569" max="13569" width="20.33203125" style="286" customWidth="1"/>
    <col min="13570" max="13572" width="14.5546875" style="286" customWidth="1"/>
    <col min="13573" max="13573" width="12.44140625" style="286" customWidth="1"/>
    <col min="13574" max="13574" width="17" style="286" customWidth="1"/>
    <col min="13575" max="13575" width="15.44140625" style="286" customWidth="1"/>
    <col min="13576" max="13578" width="14.44140625" style="286" customWidth="1"/>
    <col min="13579" max="13579" width="15.44140625" style="286" customWidth="1"/>
    <col min="13580" max="13580" width="16.44140625" style="286" customWidth="1"/>
    <col min="13581" max="13583" width="15.44140625" style="286" customWidth="1"/>
    <col min="13584" max="13584" width="10.44140625" style="286" customWidth="1"/>
    <col min="13585" max="13585" width="10.33203125" style="286" customWidth="1"/>
    <col min="13586" max="13586" width="11.33203125" style="286" customWidth="1"/>
    <col min="13587" max="13587" width="10.33203125" style="286" customWidth="1"/>
    <col min="13588" max="13588" width="9.5546875" style="286" customWidth="1"/>
    <col min="13589" max="13589" width="11" style="286" customWidth="1"/>
    <col min="13590" max="13823" width="9.33203125" style="286"/>
    <col min="13824" max="13824" width="30.44140625" style="286" customWidth="1"/>
    <col min="13825" max="13825" width="20.33203125" style="286" customWidth="1"/>
    <col min="13826" max="13828" width="14.5546875" style="286" customWidth="1"/>
    <col min="13829" max="13829" width="12.44140625" style="286" customWidth="1"/>
    <col min="13830" max="13830" width="17" style="286" customWidth="1"/>
    <col min="13831" max="13831" width="15.44140625" style="286" customWidth="1"/>
    <col min="13832" max="13834" width="14.44140625" style="286" customWidth="1"/>
    <col min="13835" max="13835" width="15.44140625" style="286" customWidth="1"/>
    <col min="13836" max="13836" width="16.44140625" style="286" customWidth="1"/>
    <col min="13837" max="13839" width="15.44140625" style="286" customWidth="1"/>
    <col min="13840" max="13840" width="10.44140625" style="286" customWidth="1"/>
    <col min="13841" max="13841" width="10.33203125" style="286" customWidth="1"/>
    <col min="13842" max="13842" width="11.33203125" style="286" customWidth="1"/>
    <col min="13843" max="13843" width="10.33203125" style="286" customWidth="1"/>
    <col min="13844" max="13844" width="9.5546875" style="286" customWidth="1"/>
    <col min="13845" max="13845" width="11" style="286" customWidth="1"/>
    <col min="13846" max="14079" width="9.33203125" style="286"/>
    <col min="14080" max="14080" width="30.44140625" style="286" customWidth="1"/>
    <col min="14081" max="14081" width="20.33203125" style="286" customWidth="1"/>
    <col min="14082" max="14084" width="14.5546875" style="286" customWidth="1"/>
    <col min="14085" max="14085" width="12.44140625" style="286" customWidth="1"/>
    <col min="14086" max="14086" width="17" style="286" customWidth="1"/>
    <col min="14087" max="14087" width="15.44140625" style="286" customWidth="1"/>
    <col min="14088" max="14090" width="14.44140625" style="286" customWidth="1"/>
    <col min="14091" max="14091" width="15.44140625" style="286" customWidth="1"/>
    <col min="14092" max="14092" width="16.44140625" style="286" customWidth="1"/>
    <col min="14093" max="14095" width="15.44140625" style="286" customWidth="1"/>
    <col min="14096" max="14096" width="10.44140625" style="286" customWidth="1"/>
    <col min="14097" max="14097" width="10.33203125" style="286" customWidth="1"/>
    <col min="14098" max="14098" width="11.33203125" style="286" customWidth="1"/>
    <col min="14099" max="14099" width="10.33203125" style="286" customWidth="1"/>
    <col min="14100" max="14100" width="9.5546875" style="286" customWidth="1"/>
    <col min="14101" max="14101" width="11" style="286" customWidth="1"/>
    <col min="14102" max="14335" width="9.33203125" style="286"/>
    <col min="14336" max="14336" width="30.44140625" style="286" customWidth="1"/>
    <col min="14337" max="14337" width="20.33203125" style="286" customWidth="1"/>
    <col min="14338" max="14340" width="14.5546875" style="286" customWidth="1"/>
    <col min="14341" max="14341" width="12.44140625" style="286" customWidth="1"/>
    <col min="14342" max="14342" width="17" style="286" customWidth="1"/>
    <col min="14343" max="14343" width="15.44140625" style="286" customWidth="1"/>
    <col min="14344" max="14346" width="14.44140625" style="286" customWidth="1"/>
    <col min="14347" max="14347" width="15.44140625" style="286" customWidth="1"/>
    <col min="14348" max="14348" width="16.44140625" style="286" customWidth="1"/>
    <col min="14349" max="14351" width="15.44140625" style="286" customWidth="1"/>
    <col min="14352" max="14352" width="10.44140625" style="286" customWidth="1"/>
    <col min="14353" max="14353" width="10.33203125" style="286" customWidth="1"/>
    <col min="14354" max="14354" width="11.33203125" style="286" customWidth="1"/>
    <col min="14355" max="14355" width="10.33203125" style="286" customWidth="1"/>
    <col min="14356" max="14356" width="9.5546875" style="286" customWidth="1"/>
    <col min="14357" max="14357" width="11" style="286" customWidth="1"/>
    <col min="14358" max="14591" width="9.33203125" style="286"/>
    <col min="14592" max="14592" width="30.44140625" style="286" customWidth="1"/>
    <col min="14593" max="14593" width="20.33203125" style="286" customWidth="1"/>
    <col min="14594" max="14596" width="14.5546875" style="286" customWidth="1"/>
    <col min="14597" max="14597" width="12.44140625" style="286" customWidth="1"/>
    <col min="14598" max="14598" width="17" style="286" customWidth="1"/>
    <col min="14599" max="14599" width="15.44140625" style="286" customWidth="1"/>
    <col min="14600" max="14602" width="14.44140625" style="286" customWidth="1"/>
    <col min="14603" max="14603" width="15.44140625" style="286" customWidth="1"/>
    <col min="14604" max="14604" width="16.44140625" style="286" customWidth="1"/>
    <col min="14605" max="14607" width="15.44140625" style="286" customWidth="1"/>
    <col min="14608" max="14608" width="10.44140625" style="286" customWidth="1"/>
    <col min="14609" max="14609" width="10.33203125" style="286" customWidth="1"/>
    <col min="14610" max="14610" width="11.33203125" style="286" customWidth="1"/>
    <col min="14611" max="14611" width="10.33203125" style="286" customWidth="1"/>
    <col min="14612" max="14612" width="9.5546875" style="286" customWidth="1"/>
    <col min="14613" max="14613" width="11" style="286" customWidth="1"/>
    <col min="14614" max="14847" width="9.33203125" style="286"/>
    <col min="14848" max="14848" width="30.44140625" style="286" customWidth="1"/>
    <col min="14849" max="14849" width="20.33203125" style="286" customWidth="1"/>
    <col min="14850" max="14852" width="14.5546875" style="286" customWidth="1"/>
    <col min="14853" max="14853" width="12.44140625" style="286" customWidth="1"/>
    <col min="14854" max="14854" width="17" style="286" customWidth="1"/>
    <col min="14855" max="14855" width="15.44140625" style="286" customWidth="1"/>
    <col min="14856" max="14858" width="14.44140625" style="286" customWidth="1"/>
    <col min="14859" max="14859" width="15.44140625" style="286" customWidth="1"/>
    <col min="14860" max="14860" width="16.44140625" style="286" customWidth="1"/>
    <col min="14861" max="14863" width="15.44140625" style="286" customWidth="1"/>
    <col min="14864" max="14864" width="10.44140625" style="286" customWidth="1"/>
    <col min="14865" max="14865" width="10.33203125" style="286" customWidth="1"/>
    <col min="14866" max="14866" width="11.33203125" style="286" customWidth="1"/>
    <col min="14867" max="14867" width="10.33203125" style="286" customWidth="1"/>
    <col min="14868" max="14868" width="9.5546875" style="286" customWidth="1"/>
    <col min="14869" max="14869" width="11" style="286" customWidth="1"/>
    <col min="14870" max="15103" width="9.33203125" style="286"/>
    <col min="15104" max="15104" width="30.44140625" style="286" customWidth="1"/>
    <col min="15105" max="15105" width="20.33203125" style="286" customWidth="1"/>
    <col min="15106" max="15108" width="14.5546875" style="286" customWidth="1"/>
    <col min="15109" max="15109" width="12.44140625" style="286" customWidth="1"/>
    <col min="15110" max="15110" width="17" style="286" customWidth="1"/>
    <col min="15111" max="15111" width="15.44140625" style="286" customWidth="1"/>
    <col min="15112" max="15114" width="14.44140625" style="286" customWidth="1"/>
    <col min="15115" max="15115" width="15.44140625" style="286" customWidth="1"/>
    <col min="15116" max="15116" width="16.44140625" style="286" customWidth="1"/>
    <col min="15117" max="15119" width="15.44140625" style="286" customWidth="1"/>
    <col min="15120" max="15120" width="10.44140625" style="286" customWidth="1"/>
    <col min="15121" max="15121" width="10.33203125" style="286" customWidth="1"/>
    <col min="15122" max="15122" width="11.33203125" style="286" customWidth="1"/>
    <col min="15123" max="15123" width="10.33203125" style="286" customWidth="1"/>
    <col min="15124" max="15124" width="9.5546875" style="286" customWidth="1"/>
    <col min="15125" max="15125" width="11" style="286" customWidth="1"/>
    <col min="15126" max="15359" width="9.33203125" style="286"/>
    <col min="15360" max="15360" width="30.44140625" style="286" customWidth="1"/>
    <col min="15361" max="15361" width="20.33203125" style="286" customWidth="1"/>
    <col min="15362" max="15364" width="14.5546875" style="286" customWidth="1"/>
    <col min="15365" max="15365" width="12.44140625" style="286" customWidth="1"/>
    <col min="15366" max="15366" width="17" style="286" customWidth="1"/>
    <col min="15367" max="15367" width="15.44140625" style="286" customWidth="1"/>
    <col min="15368" max="15370" width="14.44140625" style="286" customWidth="1"/>
    <col min="15371" max="15371" width="15.44140625" style="286" customWidth="1"/>
    <col min="15372" max="15372" width="16.44140625" style="286" customWidth="1"/>
    <col min="15373" max="15375" width="15.44140625" style="286" customWidth="1"/>
    <col min="15376" max="15376" width="10.44140625" style="286" customWidth="1"/>
    <col min="15377" max="15377" width="10.33203125" style="286" customWidth="1"/>
    <col min="15378" max="15378" width="11.33203125" style="286" customWidth="1"/>
    <col min="15379" max="15379" width="10.33203125" style="286" customWidth="1"/>
    <col min="15380" max="15380" width="9.5546875" style="286" customWidth="1"/>
    <col min="15381" max="15381" width="11" style="286" customWidth="1"/>
    <col min="15382" max="15615" width="9.33203125" style="286"/>
    <col min="15616" max="15616" width="30.44140625" style="286" customWidth="1"/>
    <col min="15617" max="15617" width="20.33203125" style="286" customWidth="1"/>
    <col min="15618" max="15620" width="14.5546875" style="286" customWidth="1"/>
    <col min="15621" max="15621" width="12.44140625" style="286" customWidth="1"/>
    <col min="15622" max="15622" width="17" style="286" customWidth="1"/>
    <col min="15623" max="15623" width="15.44140625" style="286" customWidth="1"/>
    <col min="15624" max="15626" width="14.44140625" style="286" customWidth="1"/>
    <col min="15627" max="15627" width="15.44140625" style="286" customWidth="1"/>
    <col min="15628" max="15628" width="16.44140625" style="286" customWidth="1"/>
    <col min="15629" max="15631" width="15.44140625" style="286" customWidth="1"/>
    <col min="15632" max="15632" width="10.44140625" style="286" customWidth="1"/>
    <col min="15633" max="15633" width="10.33203125" style="286" customWidth="1"/>
    <col min="15634" max="15634" width="11.33203125" style="286" customWidth="1"/>
    <col min="15635" max="15635" width="10.33203125" style="286" customWidth="1"/>
    <col min="15636" max="15636" width="9.5546875" style="286" customWidth="1"/>
    <col min="15637" max="15637" width="11" style="286" customWidth="1"/>
    <col min="15638" max="15871" width="9.33203125" style="286"/>
    <col min="15872" max="15872" width="30.44140625" style="286" customWidth="1"/>
    <col min="15873" max="15873" width="20.33203125" style="286" customWidth="1"/>
    <col min="15874" max="15876" width="14.5546875" style="286" customWidth="1"/>
    <col min="15877" max="15877" width="12.44140625" style="286" customWidth="1"/>
    <col min="15878" max="15878" width="17" style="286" customWidth="1"/>
    <col min="15879" max="15879" width="15.44140625" style="286" customWidth="1"/>
    <col min="15880" max="15882" width="14.44140625" style="286" customWidth="1"/>
    <col min="15883" max="15883" width="15.44140625" style="286" customWidth="1"/>
    <col min="15884" max="15884" width="16.44140625" style="286" customWidth="1"/>
    <col min="15885" max="15887" width="15.44140625" style="286" customWidth="1"/>
    <col min="15888" max="15888" width="10.44140625" style="286" customWidth="1"/>
    <col min="15889" max="15889" width="10.33203125" style="286" customWidth="1"/>
    <col min="15890" max="15890" width="11.33203125" style="286" customWidth="1"/>
    <col min="15891" max="15891" width="10.33203125" style="286" customWidth="1"/>
    <col min="15892" max="15892" width="9.5546875" style="286" customWidth="1"/>
    <col min="15893" max="15893" width="11" style="286" customWidth="1"/>
    <col min="15894" max="16127" width="9.33203125" style="286"/>
    <col min="16128" max="16128" width="30.44140625" style="286" customWidth="1"/>
    <col min="16129" max="16129" width="20.33203125" style="286" customWidth="1"/>
    <col min="16130" max="16132" width="14.5546875" style="286" customWidth="1"/>
    <col min="16133" max="16133" width="12.44140625" style="286" customWidth="1"/>
    <col min="16134" max="16134" width="17" style="286" customWidth="1"/>
    <col min="16135" max="16135" width="15.44140625" style="286" customWidth="1"/>
    <col min="16136" max="16138" width="14.44140625" style="286" customWidth="1"/>
    <col min="16139" max="16139" width="15.44140625" style="286" customWidth="1"/>
    <col min="16140" max="16140" width="16.44140625" style="286" customWidth="1"/>
    <col min="16141" max="16143" width="15.44140625" style="286" customWidth="1"/>
    <col min="16144" max="16144" width="10.44140625" style="286" customWidth="1"/>
    <col min="16145" max="16145" width="10.33203125" style="286" customWidth="1"/>
    <col min="16146" max="16146" width="11.33203125" style="286" customWidth="1"/>
    <col min="16147" max="16147" width="10.33203125" style="286" customWidth="1"/>
    <col min="16148" max="16148" width="9.5546875" style="286" customWidth="1"/>
    <col min="16149" max="16149" width="11" style="286" customWidth="1"/>
    <col min="16150" max="16384" width="9.33203125" style="286"/>
  </cols>
  <sheetData>
    <row r="1" spans="1:16">
      <c r="A1" s="1" t="s">
        <v>2451</v>
      </c>
      <c r="B1" s="456"/>
      <c r="C1" s="213"/>
    </row>
    <row r="2" spans="1:16">
      <c r="A2" s="165" t="s">
        <v>1497</v>
      </c>
      <c r="B2" s="1"/>
    </row>
    <row r="3" spans="1:16">
      <c r="A3" s="1"/>
      <c r="B3" s="1"/>
    </row>
    <row r="4" spans="1:16">
      <c r="A4" s="1" t="s">
        <v>2452</v>
      </c>
    </row>
    <row r="5" spans="1:16">
      <c r="A5" s="224" t="s">
        <v>109</v>
      </c>
    </row>
    <row r="6" spans="1:16">
      <c r="A6" s="224" t="s">
        <v>2453</v>
      </c>
    </row>
    <row r="8" spans="1:16">
      <c r="A8" s="165" t="s">
        <v>1497</v>
      </c>
    </row>
    <row r="10" spans="1:16" s="171" customFormat="1" ht="43.2">
      <c r="A10" s="497" t="s">
        <v>152</v>
      </c>
      <c r="B10" s="504" t="s">
        <v>1295</v>
      </c>
      <c r="C10" s="504" t="s">
        <v>2454</v>
      </c>
      <c r="D10" s="504" t="s">
        <v>2455</v>
      </c>
      <c r="E10" s="504" t="s">
        <v>2456</v>
      </c>
      <c r="F10" s="504" t="s">
        <v>2457</v>
      </c>
      <c r="G10" s="504" t="s">
        <v>2458</v>
      </c>
      <c r="H10" s="504" t="s">
        <v>2459</v>
      </c>
      <c r="I10" s="504" t="s">
        <v>2460</v>
      </c>
      <c r="J10" s="504" t="s">
        <v>2461</v>
      </c>
      <c r="K10" s="504" t="s">
        <v>2462</v>
      </c>
      <c r="L10" s="504" t="s">
        <v>2463</v>
      </c>
      <c r="M10" s="504" t="s">
        <v>2464</v>
      </c>
      <c r="N10" s="504" t="s">
        <v>2465</v>
      </c>
      <c r="O10" s="504" t="s">
        <v>2466</v>
      </c>
      <c r="P10" s="504" t="s">
        <v>2467</v>
      </c>
    </row>
    <row r="11" spans="1:16" s="171" customFormat="1">
      <c r="A11" s="283" t="s">
        <v>133</v>
      </c>
      <c r="B11" s="497" t="s">
        <v>88</v>
      </c>
      <c r="C11" s="489" t="s">
        <v>86</v>
      </c>
      <c r="D11" s="489" t="s">
        <v>85</v>
      </c>
      <c r="E11" s="489" t="s">
        <v>84</v>
      </c>
      <c r="F11" s="489" t="s">
        <v>83</v>
      </c>
      <c r="G11" s="489" t="s">
        <v>82</v>
      </c>
      <c r="H11" s="489" t="s">
        <v>81</v>
      </c>
      <c r="I11" s="489" t="s">
        <v>80</v>
      </c>
      <c r="J11" s="489" t="s">
        <v>137</v>
      </c>
      <c r="K11" s="489" t="s">
        <v>136</v>
      </c>
      <c r="L11" s="489" t="s">
        <v>135</v>
      </c>
      <c r="M11" s="489" t="s">
        <v>134</v>
      </c>
      <c r="N11" s="489" t="s">
        <v>151</v>
      </c>
      <c r="O11" s="489" t="s">
        <v>150</v>
      </c>
      <c r="P11" s="489" t="s">
        <v>148</v>
      </c>
    </row>
    <row r="12" spans="1:16" s="171" customFormat="1">
      <c r="A12" s="491"/>
      <c r="B12" s="491"/>
      <c r="C12" s="491"/>
      <c r="D12" s="491"/>
      <c r="E12" s="491"/>
      <c r="F12" s="491"/>
      <c r="G12" s="491"/>
      <c r="H12" s="491"/>
      <c r="I12" s="491"/>
      <c r="J12" s="491"/>
      <c r="K12" s="491"/>
      <c r="L12" s="491"/>
      <c r="M12" s="491"/>
      <c r="N12" s="491"/>
      <c r="O12" s="491"/>
      <c r="P12" s="491"/>
    </row>
    <row r="13" spans="1:16" s="171" customFormat="1" ht="43.2">
      <c r="A13" s="166" t="s">
        <v>350</v>
      </c>
      <c r="B13" s="282" t="s">
        <v>348</v>
      </c>
      <c r="C13" s="33" t="s">
        <v>2468</v>
      </c>
      <c r="D13" s="33" t="s">
        <v>2469</v>
      </c>
      <c r="E13" s="33" t="s">
        <v>2470</v>
      </c>
      <c r="F13" s="33" t="s">
        <v>2471</v>
      </c>
      <c r="G13" s="33" t="s">
        <v>2472</v>
      </c>
      <c r="H13" s="33" t="s">
        <v>2473</v>
      </c>
      <c r="I13" s="33" t="s">
        <v>2474</v>
      </c>
      <c r="J13" s="33" t="s">
        <v>91</v>
      </c>
      <c r="K13" s="33" t="s">
        <v>2475</v>
      </c>
      <c r="L13" s="33" t="s">
        <v>141</v>
      </c>
      <c r="M13" s="33" t="s">
        <v>79</v>
      </c>
      <c r="N13" s="33" t="s">
        <v>141</v>
      </c>
      <c r="O13" s="33" t="s">
        <v>141</v>
      </c>
      <c r="P13" s="33" t="s">
        <v>141</v>
      </c>
    </row>
    <row r="14" spans="1:16" s="171" customFormat="1" ht="28.8">
      <c r="A14" s="166" t="s">
        <v>2476</v>
      </c>
      <c r="B14" s="171" t="s">
        <v>1290</v>
      </c>
      <c r="C14" s="33"/>
      <c r="D14" s="33"/>
      <c r="E14" s="33"/>
      <c r="F14" s="33"/>
      <c r="G14" s="33"/>
      <c r="H14" s="33"/>
      <c r="I14" s="33"/>
      <c r="J14" s="33" t="s">
        <v>1116</v>
      </c>
      <c r="K14" s="33"/>
      <c r="L14" s="33" t="s">
        <v>2477</v>
      </c>
      <c r="M14" s="33" t="s">
        <v>2478</v>
      </c>
      <c r="N14" s="33" t="s">
        <v>2479</v>
      </c>
      <c r="O14" s="33" t="s">
        <v>2480</v>
      </c>
      <c r="P14" s="33" t="s">
        <v>2481</v>
      </c>
    </row>
    <row r="15" spans="1:16" s="171" customFormat="1">
      <c r="A15" s="282"/>
      <c r="B15" s="282"/>
      <c r="C15" s="33"/>
      <c r="D15" s="33"/>
      <c r="E15" s="33"/>
      <c r="F15" s="33"/>
      <c r="G15" s="33"/>
      <c r="H15" s="33"/>
      <c r="I15" s="33"/>
      <c r="J15" s="33" t="s">
        <v>1124</v>
      </c>
      <c r="K15" s="33"/>
      <c r="L15" s="33"/>
      <c r="M15" s="33"/>
      <c r="N15" s="33"/>
      <c r="O15" s="33"/>
      <c r="P15" s="33"/>
    </row>
    <row r="16" spans="1:16" s="171" customFormat="1">
      <c r="C16" s="33"/>
      <c r="D16" s="33"/>
      <c r="E16" s="33"/>
      <c r="F16" s="33"/>
      <c r="G16" s="33"/>
      <c r="H16" s="33"/>
      <c r="I16" s="33"/>
      <c r="J16" s="33" t="s">
        <v>90</v>
      </c>
      <c r="K16" s="33"/>
      <c r="L16" s="33"/>
      <c r="M16" s="33"/>
      <c r="N16" s="33"/>
      <c r="O16" s="33"/>
      <c r="P16" s="33"/>
    </row>
    <row r="17" spans="14:14" s="171" customFormat="1"/>
    <row r="28" spans="14:14">
      <c r="N28" s="456"/>
    </row>
  </sheetData>
  <sheetProtection selectLockedCells="1" selectUnlockedCells="1"/>
  <pageMargins left="0.70833333333333337" right="0.70833333333333337" top="0.74791666666666667" bottom="0.74791666666666667" header="0.51180555555555551" footer="0.51180555555555551"/>
  <pageSetup paperSize="9" scale="41" firstPageNumber="0" orientation="landscape" cellComments="atEnd"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8">
    <pageSetUpPr fitToPage="1"/>
  </sheetPr>
  <dimension ref="A1:R18"/>
  <sheetViews>
    <sheetView showGridLines="0" zoomScale="80" zoomScaleNormal="80" zoomScaleSheetLayoutView="100" workbookViewId="0"/>
  </sheetViews>
  <sheetFormatPr defaultColWidth="9.33203125" defaultRowHeight="14.4"/>
  <cols>
    <col min="1" max="5" width="17" style="286" customWidth="1"/>
    <col min="6" max="6" width="23.44140625" style="286" customWidth="1"/>
    <col min="7" max="18" width="17" style="286" customWidth="1"/>
    <col min="19" max="19" width="9.5546875" style="286" customWidth="1"/>
    <col min="20" max="20" width="11" style="286" customWidth="1"/>
    <col min="21" max="254" width="9.33203125" style="286"/>
    <col min="255" max="255" width="30.44140625" style="286" customWidth="1"/>
    <col min="256" max="256" width="20.33203125" style="286" customWidth="1"/>
    <col min="257" max="259" width="14.5546875" style="286" customWidth="1"/>
    <col min="260" max="260" width="12.44140625" style="286" customWidth="1"/>
    <col min="261" max="261" width="17" style="286" customWidth="1"/>
    <col min="262" max="262" width="15.44140625" style="286" customWidth="1"/>
    <col min="263" max="265" width="14.44140625" style="286" customWidth="1"/>
    <col min="266" max="266" width="15.44140625" style="286" customWidth="1"/>
    <col min="267" max="267" width="16.44140625" style="286" customWidth="1"/>
    <col min="268" max="270" width="15.44140625" style="286" customWidth="1"/>
    <col min="271" max="271" width="10.44140625" style="286" customWidth="1"/>
    <col min="272" max="272" width="10.33203125" style="286" customWidth="1"/>
    <col min="273" max="273" width="11.33203125" style="286" customWidth="1"/>
    <col min="274" max="274" width="10.33203125" style="286" customWidth="1"/>
    <col min="275" max="275" width="9.5546875" style="286" customWidth="1"/>
    <col min="276" max="276" width="11" style="286" customWidth="1"/>
    <col min="277" max="510" width="9.33203125" style="286"/>
    <col min="511" max="511" width="30.44140625" style="286" customWidth="1"/>
    <col min="512" max="512" width="20.33203125" style="286" customWidth="1"/>
    <col min="513" max="515" width="14.5546875" style="286" customWidth="1"/>
    <col min="516" max="516" width="12.44140625" style="286" customWidth="1"/>
    <col min="517" max="517" width="17" style="286" customWidth="1"/>
    <col min="518" max="518" width="15.44140625" style="286" customWidth="1"/>
    <col min="519" max="521" width="14.44140625" style="286" customWidth="1"/>
    <col min="522" max="522" width="15.44140625" style="286" customWidth="1"/>
    <col min="523" max="523" width="16.44140625" style="286" customWidth="1"/>
    <col min="524" max="526" width="15.44140625" style="286" customWidth="1"/>
    <col min="527" max="527" width="10.44140625" style="286" customWidth="1"/>
    <col min="528" max="528" width="10.33203125" style="286" customWidth="1"/>
    <col min="529" max="529" width="11.33203125" style="286" customWidth="1"/>
    <col min="530" max="530" width="10.33203125" style="286" customWidth="1"/>
    <col min="531" max="531" width="9.5546875" style="286" customWidth="1"/>
    <col min="532" max="532" width="11" style="286" customWidth="1"/>
    <col min="533" max="766" width="9.33203125" style="286"/>
    <col min="767" max="767" width="30.44140625" style="286" customWidth="1"/>
    <col min="768" max="768" width="20.33203125" style="286" customWidth="1"/>
    <col min="769" max="771" width="14.5546875" style="286" customWidth="1"/>
    <col min="772" max="772" width="12.44140625" style="286" customWidth="1"/>
    <col min="773" max="773" width="17" style="286" customWidth="1"/>
    <col min="774" max="774" width="15.44140625" style="286" customWidth="1"/>
    <col min="775" max="777" width="14.44140625" style="286" customWidth="1"/>
    <col min="778" max="778" width="15.44140625" style="286" customWidth="1"/>
    <col min="779" max="779" width="16.44140625" style="286" customWidth="1"/>
    <col min="780" max="782" width="15.44140625" style="286" customWidth="1"/>
    <col min="783" max="783" width="10.44140625" style="286" customWidth="1"/>
    <col min="784" max="784" width="10.33203125" style="286" customWidth="1"/>
    <col min="785" max="785" width="11.33203125" style="286" customWidth="1"/>
    <col min="786" max="786" width="10.33203125" style="286" customWidth="1"/>
    <col min="787" max="787" width="9.5546875" style="286" customWidth="1"/>
    <col min="788" max="788" width="11" style="286" customWidth="1"/>
    <col min="789" max="1022" width="9.33203125" style="286"/>
    <col min="1023" max="1023" width="30.44140625" style="286" customWidth="1"/>
    <col min="1024" max="1024" width="20.33203125" style="286" customWidth="1"/>
    <col min="1025" max="1027" width="14.5546875" style="286" customWidth="1"/>
    <col min="1028" max="1028" width="12.44140625" style="286" customWidth="1"/>
    <col min="1029" max="1029" width="17" style="286" customWidth="1"/>
    <col min="1030" max="1030" width="15.44140625" style="286" customWidth="1"/>
    <col min="1031" max="1033" width="14.44140625" style="286" customWidth="1"/>
    <col min="1034" max="1034" width="15.44140625" style="286" customWidth="1"/>
    <col min="1035" max="1035" width="16.44140625" style="286" customWidth="1"/>
    <col min="1036" max="1038" width="15.44140625" style="286" customWidth="1"/>
    <col min="1039" max="1039" width="10.44140625" style="286" customWidth="1"/>
    <col min="1040" max="1040" width="10.33203125" style="286" customWidth="1"/>
    <col min="1041" max="1041" width="11.33203125" style="286" customWidth="1"/>
    <col min="1042" max="1042" width="10.33203125" style="286" customWidth="1"/>
    <col min="1043" max="1043" width="9.5546875" style="286" customWidth="1"/>
    <col min="1044" max="1044" width="11" style="286" customWidth="1"/>
    <col min="1045" max="1278" width="9.33203125" style="286"/>
    <col min="1279" max="1279" width="30.44140625" style="286" customWidth="1"/>
    <col min="1280" max="1280" width="20.33203125" style="286" customWidth="1"/>
    <col min="1281" max="1283" width="14.5546875" style="286" customWidth="1"/>
    <col min="1284" max="1284" width="12.44140625" style="286" customWidth="1"/>
    <col min="1285" max="1285" width="17" style="286" customWidth="1"/>
    <col min="1286" max="1286" width="15.44140625" style="286" customWidth="1"/>
    <col min="1287" max="1289" width="14.44140625" style="286" customWidth="1"/>
    <col min="1290" max="1290" width="15.44140625" style="286" customWidth="1"/>
    <col min="1291" max="1291" width="16.44140625" style="286" customWidth="1"/>
    <col min="1292" max="1294" width="15.44140625" style="286" customWidth="1"/>
    <col min="1295" max="1295" width="10.44140625" style="286" customWidth="1"/>
    <col min="1296" max="1296" width="10.33203125" style="286" customWidth="1"/>
    <col min="1297" max="1297" width="11.33203125" style="286" customWidth="1"/>
    <col min="1298" max="1298" width="10.33203125" style="286" customWidth="1"/>
    <col min="1299" max="1299" width="9.5546875" style="286" customWidth="1"/>
    <col min="1300" max="1300" width="11" style="286" customWidth="1"/>
    <col min="1301" max="1534" width="9.33203125" style="286"/>
    <col min="1535" max="1535" width="30.44140625" style="286" customWidth="1"/>
    <col min="1536" max="1536" width="20.33203125" style="286" customWidth="1"/>
    <col min="1537" max="1539" width="14.5546875" style="286" customWidth="1"/>
    <col min="1540" max="1540" width="12.44140625" style="286" customWidth="1"/>
    <col min="1541" max="1541" width="17" style="286" customWidth="1"/>
    <col min="1542" max="1542" width="15.44140625" style="286" customWidth="1"/>
    <col min="1543" max="1545" width="14.44140625" style="286" customWidth="1"/>
    <col min="1546" max="1546" width="15.44140625" style="286" customWidth="1"/>
    <col min="1547" max="1547" width="16.44140625" style="286" customWidth="1"/>
    <col min="1548" max="1550" width="15.44140625" style="286" customWidth="1"/>
    <col min="1551" max="1551" width="10.44140625" style="286" customWidth="1"/>
    <col min="1552" max="1552" width="10.33203125" style="286" customWidth="1"/>
    <col min="1553" max="1553" width="11.33203125" style="286" customWidth="1"/>
    <col min="1554" max="1554" width="10.33203125" style="286" customWidth="1"/>
    <col min="1555" max="1555" width="9.5546875" style="286" customWidth="1"/>
    <col min="1556" max="1556" width="11" style="286" customWidth="1"/>
    <col min="1557" max="1790" width="9.33203125" style="286"/>
    <col min="1791" max="1791" width="30.44140625" style="286" customWidth="1"/>
    <col min="1792" max="1792" width="20.33203125" style="286" customWidth="1"/>
    <col min="1793" max="1795" width="14.5546875" style="286" customWidth="1"/>
    <col min="1796" max="1796" width="12.44140625" style="286" customWidth="1"/>
    <col min="1797" max="1797" width="17" style="286" customWidth="1"/>
    <col min="1798" max="1798" width="15.44140625" style="286" customWidth="1"/>
    <col min="1799" max="1801" width="14.44140625" style="286" customWidth="1"/>
    <col min="1802" max="1802" width="15.44140625" style="286" customWidth="1"/>
    <col min="1803" max="1803" width="16.44140625" style="286" customWidth="1"/>
    <col min="1804" max="1806" width="15.44140625" style="286" customWidth="1"/>
    <col min="1807" max="1807" width="10.44140625" style="286" customWidth="1"/>
    <col min="1808" max="1808" width="10.33203125" style="286" customWidth="1"/>
    <col min="1809" max="1809" width="11.33203125" style="286" customWidth="1"/>
    <col min="1810" max="1810" width="10.33203125" style="286" customWidth="1"/>
    <col min="1811" max="1811" width="9.5546875" style="286" customWidth="1"/>
    <col min="1812" max="1812" width="11" style="286" customWidth="1"/>
    <col min="1813" max="2046" width="9.33203125" style="286"/>
    <col min="2047" max="2047" width="30.44140625" style="286" customWidth="1"/>
    <col min="2048" max="2048" width="20.33203125" style="286" customWidth="1"/>
    <col min="2049" max="2051" width="14.5546875" style="286" customWidth="1"/>
    <col min="2052" max="2052" width="12.44140625" style="286" customWidth="1"/>
    <col min="2053" max="2053" width="17" style="286" customWidth="1"/>
    <col min="2054" max="2054" width="15.44140625" style="286" customWidth="1"/>
    <col min="2055" max="2057" width="14.44140625" style="286" customWidth="1"/>
    <col min="2058" max="2058" width="15.44140625" style="286" customWidth="1"/>
    <col min="2059" max="2059" width="16.44140625" style="286" customWidth="1"/>
    <col min="2060" max="2062" width="15.44140625" style="286" customWidth="1"/>
    <col min="2063" max="2063" width="10.44140625" style="286" customWidth="1"/>
    <col min="2064" max="2064" width="10.33203125" style="286" customWidth="1"/>
    <col min="2065" max="2065" width="11.33203125" style="286" customWidth="1"/>
    <col min="2066" max="2066" width="10.33203125" style="286" customWidth="1"/>
    <col min="2067" max="2067" width="9.5546875" style="286" customWidth="1"/>
    <col min="2068" max="2068" width="11" style="286" customWidth="1"/>
    <col min="2069" max="2302" width="9.33203125" style="286"/>
    <col min="2303" max="2303" width="30.44140625" style="286" customWidth="1"/>
    <col min="2304" max="2304" width="20.33203125" style="286" customWidth="1"/>
    <col min="2305" max="2307" width="14.5546875" style="286" customWidth="1"/>
    <col min="2308" max="2308" width="12.44140625" style="286" customWidth="1"/>
    <col min="2309" max="2309" width="17" style="286" customWidth="1"/>
    <col min="2310" max="2310" width="15.44140625" style="286" customWidth="1"/>
    <col min="2311" max="2313" width="14.44140625" style="286" customWidth="1"/>
    <col min="2314" max="2314" width="15.44140625" style="286" customWidth="1"/>
    <col min="2315" max="2315" width="16.44140625" style="286" customWidth="1"/>
    <col min="2316" max="2318" width="15.44140625" style="286" customWidth="1"/>
    <col min="2319" max="2319" width="10.44140625" style="286" customWidth="1"/>
    <col min="2320" max="2320" width="10.33203125" style="286" customWidth="1"/>
    <col min="2321" max="2321" width="11.33203125" style="286" customWidth="1"/>
    <col min="2322" max="2322" width="10.33203125" style="286" customWidth="1"/>
    <col min="2323" max="2323" width="9.5546875" style="286" customWidth="1"/>
    <col min="2324" max="2324" width="11" style="286" customWidth="1"/>
    <col min="2325" max="2558" width="9.33203125" style="286"/>
    <col min="2559" max="2559" width="30.44140625" style="286" customWidth="1"/>
    <col min="2560" max="2560" width="20.33203125" style="286" customWidth="1"/>
    <col min="2561" max="2563" width="14.5546875" style="286" customWidth="1"/>
    <col min="2564" max="2564" width="12.44140625" style="286" customWidth="1"/>
    <col min="2565" max="2565" width="17" style="286" customWidth="1"/>
    <col min="2566" max="2566" width="15.44140625" style="286" customWidth="1"/>
    <col min="2567" max="2569" width="14.44140625" style="286" customWidth="1"/>
    <col min="2570" max="2570" width="15.44140625" style="286" customWidth="1"/>
    <col min="2571" max="2571" width="16.44140625" style="286" customWidth="1"/>
    <col min="2572" max="2574" width="15.44140625" style="286" customWidth="1"/>
    <col min="2575" max="2575" width="10.44140625" style="286" customWidth="1"/>
    <col min="2576" max="2576" width="10.33203125" style="286" customWidth="1"/>
    <col min="2577" max="2577" width="11.33203125" style="286" customWidth="1"/>
    <col min="2578" max="2578" width="10.33203125" style="286" customWidth="1"/>
    <col min="2579" max="2579" width="9.5546875" style="286" customWidth="1"/>
    <col min="2580" max="2580" width="11" style="286" customWidth="1"/>
    <col min="2581" max="2814" width="9.33203125" style="286"/>
    <col min="2815" max="2815" width="30.44140625" style="286" customWidth="1"/>
    <col min="2816" max="2816" width="20.33203125" style="286" customWidth="1"/>
    <col min="2817" max="2819" width="14.5546875" style="286" customWidth="1"/>
    <col min="2820" max="2820" width="12.44140625" style="286" customWidth="1"/>
    <col min="2821" max="2821" width="17" style="286" customWidth="1"/>
    <col min="2822" max="2822" width="15.44140625" style="286" customWidth="1"/>
    <col min="2823" max="2825" width="14.44140625" style="286" customWidth="1"/>
    <col min="2826" max="2826" width="15.44140625" style="286" customWidth="1"/>
    <col min="2827" max="2827" width="16.44140625" style="286" customWidth="1"/>
    <col min="2828" max="2830" width="15.44140625" style="286" customWidth="1"/>
    <col min="2831" max="2831" width="10.44140625" style="286" customWidth="1"/>
    <col min="2832" max="2832" width="10.33203125" style="286" customWidth="1"/>
    <col min="2833" max="2833" width="11.33203125" style="286" customWidth="1"/>
    <col min="2834" max="2834" width="10.33203125" style="286" customWidth="1"/>
    <col min="2835" max="2835" width="9.5546875" style="286" customWidth="1"/>
    <col min="2836" max="2836" width="11" style="286" customWidth="1"/>
    <col min="2837" max="3070" width="9.33203125" style="286"/>
    <col min="3071" max="3071" width="30.44140625" style="286" customWidth="1"/>
    <col min="3072" max="3072" width="20.33203125" style="286" customWidth="1"/>
    <col min="3073" max="3075" width="14.5546875" style="286" customWidth="1"/>
    <col min="3076" max="3076" width="12.44140625" style="286" customWidth="1"/>
    <col min="3077" max="3077" width="17" style="286" customWidth="1"/>
    <col min="3078" max="3078" width="15.44140625" style="286" customWidth="1"/>
    <col min="3079" max="3081" width="14.44140625" style="286" customWidth="1"/>
    <col min="3082" max="3082" width="15.44140625" style="286" customWidth="1"/>
    <col min="3083" max="3083" width="16.44140625" style="286" customWidth="1"/>
    <col min="3084" max="3086" width="15.44140625" style="286" customWidth="1"/>
    <col min="3087" max="3087" width="10.44140625" style="286" customWidth="1"/>
    <col min="3088" max="3088" width="10.33203125" style="286" customWidth="1"/>
    <col min="3089" max="3089" width="11.33203125" style="286" customWidth="1"/>
    <col min="3090" max="3090" width="10.33203125" style="286" customWidth="1"/>
    <col min="3091" max="3091" width="9.5546875" style="286" customWidth="1"/>
    <col min="3092" max="3092" width="11" style="286" customWidth="1"/>
    <col min="3093" max="3326" width="9.33203125" style="286"/>
    <col min="3327" max="3327" width="30.44140625" style="286" customWidth="1"/>
    <col min="3328" max="3328" width="20.33203125" style="286" customWidth="1"/>
    <col min="3329" max="3331" width="14.5546875" style="286" customWidth="1"/>
    <col min="3332" max="3332" width="12.44140625" style="286" customWidth="1"/>
    <col min="3333" max="3333" width="17" style="286" customWidth="1"/>
    <col min="3334" max="3334" width="15.44140625" style="286" customWidth="1"/>
    <col min="3335" max="3337" width="14.44140625" style="286" customWidth="1"/>
    <col min="3338" max="3338" width="15.44140625" style="286" customWidth="1"/>
    <col min="3339" max="3339" width="16.44140625" style="286" customWidth="1"/>
    <col min="3340" max="3342" width="15.44140625" style="286" customWidth="1"/>
    <col min="3343" max="3343" width="10.44140625" style="286" customWidth="1"/>
    <col min="3344" max="3344" width="10.33203125" style="286" customWidth="1"/>
    <col min="3345" max="3345" width="11.33203125" style="286" customWidth="1"/>
    <col min="3346" max="3346" width="10.33203125" style="286" customWidth="1"/>
    <col min="3347" max="3347" width="9.5546875" style="286" customWidth="1"/>
    <col min="3348" max="3348" width="11" style="286" customWidth="1"/>
    <col min="3349" max="3582" width="9.33203125" style="286"/>
    <col min="3583" max="3583" width="30.44140625" style="286" customWidth="1"/>
    <col min="3584" max="3584" width="20.33203125" style="286" customWidth="1"/>
    <col min="3585" max="3587" width="14.5546875" style="286" customWidth="1"/>
    <col min="3588" max="3588" width="12.44140625" style="286" customWidth="1"/>
    <col min="3589" max="3589" width="17" style="286" customWidth="1"/>
    <col min="3590" max="3590" width="15.44140625" style="286" customWidth="1"/>
    <col min="3591" max="3593" width="14.44140625" style="286" customWidth="1"/>
    <col min="3594" max="3594" width="15.44140625" style="286" customWidth="1"/>
    <col min="3595" max="3595" width="16.44140625" style="286" customWidth="1"/>
    <col min="3596" max="3598" width="15.44140625" style="286" customWidth="1"/>
    <col min="3599" max="3599" width="10.44140625" style="286" customWidth="1"/>
    <col min="3600" max="3600" width="10.33203125" style="286" customWidth="1"/>
    <col min="3601" max="3601" width="11.33203125" style="286" customWidth="1"/>
    <col min="3602" max="3602" width="10.33203125" style="286" customWidth="1"/>
    <col min="3603" max="3603" width="9.5546875" style="286" customWidth="1"/>
    <col min="3604" max="3604" width="11" style="286" customWidth="1"/>
    <col min="3605" max="3838" width="9.33203125" style="286"/>
    <col min="3839" max="3839" width="30.44140625" style="286" customWidth="1"/>
    <col min="3840" max="3840" width="20.33203125" style="286" customWidth="1"/>
    <col min="3841" max="3843" width="14.5546875" style="286" customWidth="1"/>
    <col min="3844" max="3844" width="12.44140625" style="286" customWidth="1"/>
    <col min="3845" max="3845" width="17" style="286" customWidth="1"/>
    <col min="3846" max="3846" width="15.44140625" style="286" customWidth="1"/>
    <col min="3847" max="3849" width="14.44140625" style="286" customWidth="1"/>
    <col min="3850" max="3850" width="15.44140625" style="286" customWidth="1"/>
    <col min="3851" max="3851" width="16.44140625" style="286" customWidth="1"/>
    <col min="3852" max="3854" width="15.44140625" style="286" customWidth="1"/>
    <col min="3855" max="3855" width="10.44140625" style="286" customWidth="1"/>
    <col min="3856" max="3856" width="10.33203125" style="286" customWidth="1"/>
    <col min="3857" max="3857" width="11.33203125" style="286" customWidth="1"/>
    <col min="3858" max="3858" width="10.33203125" style="286" customWidth="1"/>
    <col min="3859" max="3859" width="9.5546875" style="286" customWidth="1"/>
    <col min="3860" max="3860" width="11" style="286" customWidth="1"/>
    <col min="3861" max="4094" width="9.33203125" style="286"/>
    <col min="4095" max="4095" width="30.44140625" style="286" customWidth="1"/>
    <col min="4096" max="4096" width="20.33203125" style="286" customWidth="1"/>
    <col min="4097" max="4099" width="14.5546875" style="286" customWidth="1"/>
    <col min="4100" max="4100" width="12.44140625" style="286" customWidth="1"/>
    <col min="4101" max="4101" width="17" style="286" customWidth="1"/>
    <col min="4102" max="4102" width="15.44140625" style="286" customWidth="1"/>
    <col min="4103" max="4105" width="14.44140625" style="286" customWidth="1"/>
    <col min="4106" max="4106" width="15.44140625" style="286" customWidth="1"/>
    <col min="4107" max="4107" width="16.44140625" style="286" customWidth="1"/>
    <col min="4108" max="4110" width="15.44140625" style="286" customWidth="1"/>
    <col min="4111" max="4111" width="10.44140625" style="286" customWidth="1"/>
    <col min="4112" max="4112" width="10.33203125" style="286" customWidth="1"/>
    <col min="4113" max="4113" width="11.33203125" style="286" customWidth="1"/>
    <col min="4114" max="4114" width="10.33203125" style="286" customWidth="1"/>
    <col min="4115" max="4115" width="9.5546875" style="286" customWidth="1"/>
    <col min="4116" max="4116" width="11" style="286" customWidth="1"/>
    <col min="4117" max="4350" width="9.33203125" style="286"/>
    <col min="4351" max="4351" width="30.44140625" style="286" customWidth="1"/>
    <col min="4352" max="4352" width="20.33203125" style="286" customWidth="1"/>
    <col min="4353" max="4355" width="14.5546875" style="286" customWidth="1"/>
    <col min="4356" max="4356" width="12.44140625" style="286" customWidth="1"/>
    <col min="4357" max="4357" width="17" style="286" customWidth="1"/>
    <col min="4358" max="4358" width="15.44140625" style="286" customWidth="1"/>
    <col min="4359" max="4361" width="14.44140625" style="286" customWidth="1"/>
    <col min="4362" max="4362" width="15.44140625" style="286" customWidth="1"/>
    <col min="4363" max="4363" width="16.44140625" style="286" customWidth="1"/>
    <col min="4364" max="4366" width="15.44140625" style="286" customWidth="1"/>
    <col min="4367" max="4367" width="10.44140625" style="286" customWidth="1"/>
    <col min="4368" max="4368" width="10.33203125" style="286" customWidth="1"/>
    <col min="4369" max="4369" width="11.33203125" style="286" customWidth="1"/>
    <col min="4370" max="4370" width="10.33203125" style="286" customWidth="1"/>
    <col min="4371" max="4371" width="9.5546875" style="286" customWidth="1"/>
    <col min="4372" max="4372" width="11" style="286" customWidth="1"/>
    <col min="4373" max="4606" width="9.33203125" style="286"/>
    <col min="4607" max="4607" width="30.44140625" style="286" customWidth="1"/>
    <col min="4608" max="4608" width="20.33203125" style="286" customWidth="1"/>
    <col min="4609" max="4611" width="14.5546875" style="286" customWidth="1"/>
    <col min="4612" max="4612" width="12.44140625" style="286" customWidth="1"/>
    <col min="4613" max="4613" width="17" style="286" customWidth="1"/>
    <col min="4614" max="4614" width="15.44140625" style="286" customWidth="1"/>
    <col min="4615" max="4617" width="14.44140625" style="286" customWidth="1"/>
    <col min="4618" max="4618" width="15.44140625" style="286" customWidth="1"/>
    <col min="4619" max="4619" width="16.44140625" style="286" customWidth="1"/>
    <col min="4620" max="4622" width="15.44140625" style="286" customWidth="1"/>
    <col min="4623" max="4623" width="10.44140625" style="286" customWidth="1"/>
    <col min="4624" max="4624" width="10.33203125" style="286" customWidth="1"/>
    <col min="4625" max="4625" width="11.33203125" style="286" customWidth="1"/>
    <col min="4626" max="4626" width="10.33203125" style="286" customWidth="1"/>
    <col min="4627" max="4627" width="9.5546875" style="286" customWidth="1"/>
    <col min="4628" max="4628" width="11" style="286" customWidth="1"/>
    <col min="4629" max="4862" width="9.33203125" style="286"/>
    <col min="4863" max="4863" width="30.44140625" style="286" customWidth="1"/>
    <col min="4864" max="4864" width="20.33203125" style="286" customWidth="1"/>
    <col min="4865" max="4867" width="14.5546875" style="286" customWidth="1"/>
    <col min="4868" max="4868" width="12.44140625" style="286" customWidth="1"/>
    <col min="4869" max="4869" width="17" style="286" customWidth="1"/>
    <col min="4870" max="4870" width="15.44140625" style="286" customWidth="1"/>
    <col min="4871" max="4873" width="14.44140625" style="286" customWidth="1"/>
    <col min="4874" max="4874" width="15.44140625" style="286" customWidth="1"/>
    <col min="4875" max="4875" width="16.44140625" style="286" customWidth="1"/>
    <col min="4876" max="4878" width="15.44140625" style="286" customWidth="1"/>
    <col min="4879" max="4879" width="10.44140625" style="286" customWidth="1"/>
    <col min="4880" max="4880" width="10.33203125" style="286" customWidth="1"/>
    <col min="4881" max="4881" width="11.33203125" style="286" customWidth="1"/>
    <col min="4882" max="4882" width="10.33203125" style="286" customWidth="1"/>
    <col min="4883" max="4883" width="9.5546875" style="286" customWidth="1"/>
    <col min="4884" max="4884" width="11" style="286" customWidth="1"/>
    <col min="4885" max="5118" width="9.33203125" style="286"/>
    <col min="5119" max="5119" width="30.44140625" style="286" customWidth="1"/>
    <col min="5120" max="5120" width="20.33203125" style="286" customWidth="1"/>
    <col min="5121" max="5123" width="14.5546875" style="286" customWidth="1"/>
    <col min="5124" max="5124" width="12.44140625" style="286" customWidth="1"/>
    <col min="5125" max="5125" width="17" style="286" customWidth="1"/>
    <col min="5126" max="5126" width="15.44140625" style="286" customWidth="1"/>
    <col min="5127" max="5129" width="14.44140625" style="286" customWidth="1"/>
    <col min="5130" max="5130" width="15.44140625" style="286" customWidth="1"/>
    <col min="5131" max="5131" width="16.44140625" style="286" customWidth="1"/>
    <col min="5132" max="5134" width="15.44140625" style="286" customWidth="1"/>
    <col min="5135" max="5135" width="10.44140625" style="286" customWidth="1"/>
    <col min="5136" max="5136" width="10.33203125" style="286" customWidth="1"/>
    <col min="5137" max="5137" width="11.33203125" style="286" customWidth="1"/>
    <col min="5138" max="5138" width="10.33203125" style="286" customWidth="1"/>
    <col min="5139" max="5139" width="9.5546875" style="286" customWidth="1"/>
    <col min="5140" max="5140" width="11" style="286" customWidth="1"/>
    <col min="5141" max="5374" width="9.33203125" style="286"/>
    <col min="5375" max="5375" width="30.44140625" style="286" customWidth="1"/>
    <col min="5376" max="5376" width="20.33203125" style="286" customWidth="1"/>
    <col min="5377" max="5379" width="14.5546875" style="286" customWidth="1"/>
    <col min="5380" max="5380" width="12.44140625" style="286" customWidth="1"/>
    <col min="5381" max="5381" width="17" style="286" customWidth="1"/>
    <col min="5382" max="5382" width="15.44140625" style="286" customWidth="1"/>
    <col min="5383" max="5385" width="14.44140625" style="286" customWidth="1"/>
    <col min="5386" max="5386" width="15.44140625" style="286" customWidth="1"/>
    <col min="5387" max="5387" width="16.44140625" style="286" customWidth="1"/>
    <col min="5388" max="5390" width="15.44140625" style="286" customWidth="1"/>
    <col min="5391" max="5391" width="10.44140625" style="286" customWidth="1"/>
    <col min="5392" max="5392" width="10.33203125" style="286" customWidth="1"/>
    <col min="5393" max="5393" width="11.33203125" style="286" customWidth="1"/>
    <col min="5394" max="5394" width="10.33203125" style="286" customWidth="1"/>
    <col min="5395" max="5395" width="9.5546875" style="286" customWidth="1"/>
    <col min="5396" max="5396" width="11" style="286" customWidth="1"/>
    <col min="5397" max="5630" width="9.33203125" style="286"/>
    <col min="5631" max="5631" width="30.44140625" style="286" customWidth="1"/>
    <col min="5632" max="5632" width="20.33203125" style="286" customWidth="1"/>
    <col min="5633" max="5635" width="14.5546875" style="286" customWidth="1"/>
    <col min="5636" max="5636" width="12.44140625" style="286" customWidth="1"/>
    <col min="5637" max="5637" width="17" style="286" customWidth="1"/>
    <col min="5638" max="5638" width="15.44140625" style="286" customWidth="1"/>
    <col min="5639" max="5641" width="14.44140625" style="286" customWidth="1"/>
    <col min="5642" max="5642" width="15.44140625" style="286" customWidth="1"/>
    <col min="5643" max="5643" width="16.44140625" style="286" customWidth="1"/>
    <col min="5644" max="5646" width="15.44140625" style="286" customWidth="1"/>
    <col min="5647" max="5647" width="10.44140625" style="286" customWidth="1"/>
    <col min="5648" max="5648" width="10.33203125" style="286" customWidth="1"/>
    <col min="5649" max="5649" width="11.33203125" style="286" customWidth="1"/>
    <col min="5650" max="5650" width="10.33203125" style="286" customWidth="1"/>
    <col min="5651" max="5651" width="9.5546875" style="286" customWidth="1"/>
    <col min="5652" max="5652" width="11" style="286" customWidth="1"/>
    <col min="5653" max="5886" width="9.33203125" style="286"/>
    <col min="5887" max="5887" width="30.44140625" style="286" customWidth="1"/>
    <col min="5888" max="5888" width="20.33203125" style="286" customWidth="1"/>
    <col min="5889" max="5891" width="14.5546875" style="286" customWidth="1"/>
    <col min="5892" max="5892" width="12.44140625" style="286" customWidth="1"/>
    <col min="5893" max="5893" width="17" style="286" customWidth="1"/>
    <col min="5894" max="5894" width="15.44140625" style="286" customWidth="1"/>
    <col min="5895" max="5897" width="14.44140625" style="286" customWidth="1"/>
    <col min="5898" max="5898" width="15.44140625" style="286" customWidth="1"/>
    <col min="5899" max="5899" width="16.44140625" style="286" customWidth="1"/>
    <col min="5900" max="5902" width="15.44140625" style="286" customWidth="1"/>
    <col min="5903" max="5903" width="10.44140625" style="286" customWidth="1"/>
    <col min="5904" max="5904" width="10.33203125" style="286" customWidth="1"/>
    <col min="5905" max="5905" width="11.33203125" style="286" customWidth="1"/>
    <col min="5906" max="5906" width="10.33203125" style="286" customWidth="1"/>
    <col min="5907" max="5907" width="9.5546875" style="286" customWidth="1"/>
    <col min="5908" max="5908" width="11" style="286" customWidth="1"/>
    <col min="5909" max="6142" width="9.33203125" style="286"/>
    <col min="6143" max="6143" width="30.44140625" style="286" customWidth="1"/>
    <col min="6144" max="6144" width="20.33203125" style="286" customWidth="1"/>
    <col min="6145" max="6147" width="14.5546875" style="286" customWidth="1"/>
    <col min="6148" max="6148" width="12.44140625" style="286" customWidth="1"/>
    <col min="6149" max="6149" width="17" style="286" customWidth="1"/>
    <col min="6150" max="6150" width="15.44140625" style="286" customWidth="1"/>
    <col min="6151" max="6153" width="14.44140625" style="286" customWidth="1"/>
    <col min="6154" max="6154" width="15.44140625" style="286" customWidth="1"/>
    <col min="6155" max="6155" width="16.44140625" style="286" customWidth="1"/>
    <col min="6156" max="6158" width="15.44140625" style="286" customWidth="1"/>
    <col min="6159" max="6159" width="10.44140625" style="286" customWidth="1"/>
    <col min="6160" max="6160" width="10.33203125" style="286" customWidth="1"/>
    <col min="6161" max="6161" width="11.33203125" style="286" customWidth="1"/>
    <col min="6162" max="6162" width="10.33203125" style="286" customWidth="1"/>
    <col min="6163" max="6163" width="9.5546875" style="286" customWidth="1"/>
    <col min="6164" max="6164" width="11" style="286" customWidth="1"/>
    <col min="6165" max="6398" width="9.33203125" style="286"/>
    <col min="6399" max="6399" width="30.44140625" style="286" customWidth="1"/>
    <col min="6400" max="6400" width="20.33203125" style="286" customWidth="1"/>
    <col min="6401" max="6403" width="14.5546875" style="286" customWidth="1"/>
    <col min="6404" max="6404" width="12.44140625" style="286" customWidth="1"/>
    <col min="6405" max="6405" width="17" style="286" customWidth="1"/>
    <col min="6406" max="6406" width="15.44140625" style="286" customWidth="1"/>
    <col min="6407" max="6409" width="14.44140625" style="286" customWidth="1"/>
    <col min="6410" max="6410" width="15.44140625" style="286" customWidth="1"/>
    <col min="6411" max="6411" width="16.44140625" style="286" customWidth="1"/>
    <col min="6412" max="6414" width="15.44140625" style="286" customWidth="1"/>
    <col min="6415" max="6415" width="10.44140625" style="286" customWidth="1"/>
    <col min="6416" max="6416" width="10.33203125" style="286" customWidth="1"/>
    <col min="6417" max="6417" width="11.33203125" style="286" customWidth="1"/>
    <col min="6418" max="6418" width="10.33203125" style="286" customWidth="1"/>
    <col min="6419" max="6419" width="9.5546875" style="286" customWidth="1"/>
    <col min="6420" max="6420" width="11" style="286" customWidth="1"/>
    <col min="6421" max="6654" width="9.33203125" style="286"/>
    <col min="6655" max="6655" width="30.44140625" style="286" customWidth="1"/>
    <col min="6656" max="6656" width="20.33203125" style="286" customWidth="1"/>
    <col min="6657" max="6659" width="14.5546875" style="286" customWidth="1"/>
    <col min="6660" max="6660" width="12.44140625" style="286" customWidth="1"/>
    <col min="6661" max="6661" width="17" style="286" customWidth="1"/>
    <col min="6662" max="6662" width="15.44140625" style="286" customWidth="1"/>
    <col min="6663" max="6665" width="14.44140625" style="286" customWidth="1"/>
    <col min="6666" max="6666" width="15.44140625" style="286" customWidth="1"/>
    <col min="6667" max="6667" width="16.44140625" style="286" customWidth="1"/>
    <col min="6668" max="6670" width="15.44140625" style="286" customWidth="1"/>
    <col min="6671" max="6671" width="10.44140625" style="286" customWidth="1"/>
    <col min="6672" max="6672" width="10.33203125" style="286" customWidth="1"/>
    <col min="6673" max="6673" width="11.33203125" style="286" customWidth="1"/>
    <col min="6674" max="6674" width="10.33203125" style="286" customWidth="1"/>
    <col min="6675" max="6675" width="9.5546875" style="286" customWidth="1"/>
    <col min="6676" max="6676" width="11" style="286" customWidth="1"/>
    <col min="6677" max="6910" width="9.33203125" style="286"/>
    <col min="6911" max="6911" width="30.44140625" style="286" customWidth="1"/>
    <col min="6912" max="6912" width="20.33203125" style="286" customWidth="1"/>
    <col min="6913" max="6915" width="14.5546875" style="286" customWidth="1"/>
    <col min="6916" max="6916" width="12.44140625" style="286" customWidth="1"/>
    <col min="6917" max="6917" width="17" style="286" customWidth="1"/>
    <col min="6918" max="6918" width="15.44140625" style="286" customWidth="1"/>
    <col min="6919" max="6921" width="14.44140625" style="286" customWidth="1"/>
    <col min="6922" max="6922" width="15.44140625" style="286" customWidth="1"/>
    <col min="6923" max="6923" width="16.44140625" style="286" customWidth="1"/>
    <col min="6924" max="6926" width="15.44140625" style="286" customWidth="1"/>
    <col min="6927" max="6927" width="10.44140625" style="286" customWidth="1"/>
    <col min="6928" max="6928" width="10.33203125" style="286" customWidth="1"/>
    <col min="6929" max="6929" width="11.33203125" style="286" customWidth="1"/>
    <col min="6930" max="6930" width="10.33203125" style="286" customWidth="1"/>
    <col min="6931" max="6931" width="9.5546875" style="286" customWidth="1"/>
    <col min="6932" max="6932" width="11" style="286" customWidth="1"/>
    <col min="6933" max="7166" width="9.33203125" style="286"/>
    <col min="7167" max="7167" width="30.44140625" style="286" customWidth="1"/>
    <col min="7168" max="7168" width="20.33203125" style="286" customWidth="1"/>
    <col min="7169" max="7171" width="14.5546875" style="286" customWidth="1"/>
    <col min="7172" max="7172" width="12.44140625" style="286" customWidth="1"/>
    <col min="7173" max="7173" width="17" style="286" customWidth="1"/>
    <col min="7174" max="7174" width="15.44140625" style="286" customWidth="1"/>
    <col min="7175" max="7177" width="14.44140625" style="286" customWidth="1"/>
    <col min="7178" max="7178" width="15.44140625" style="286" customWidth="1"/>
    <col min="7179" max="7179" width="16.44140625" style="286" customWidth="1"/>
    <col min="7180" max="7182" width="15.44140625" style="286" customWidth="1"/>
    <col min="7183" max="7183" width="10.44140625" style="286" customWidth="1"/>
    <col min="7184" max="7184" width="10.33203125" style="286" customWidth="1"/>
    <col min="7185" max="7185" width="11.33203125" style="286" customWidth="1"/>
    <col min="7186" max="7186" width="10.33203125" style="286" customWidth="1"/>
    <col min="7187" max="7187" width="9.5546875" style="286" customWidth="1"/>
    <col min="7188" max="7188" width="11" style="286" customWidth="1"/>
    <col min="7189" max="7422" width="9.33203125" style="286"/>
    <col min="7423" max="7423" width="30.44140625" style="286" customWidth="1"/>
    <col min="7424" max="7424" width="20.33203125" style="286" customWidth="1"/>
    <col min="7425" max="7427" width="14.5546875" style="286" customWidth="1"/>
    <col min="7428" max="7428" width="12.44140625" style="286" customWidth="1"/>
    <col min="7429" max="7429" width="17" style="286" customWidth="1"/>
    <col min="7430" max="7430" width="15.44140625" style="286" customWidth="1"/>
    <col min="7431" max="7433" width="14.44140625" style="286" customWidth="1"/>
    <col min="7434" max="7434" width="15.44140625" style="286" customWidth="1"/>
    <col min="7435" max="7435" width="16.44140625" style="286" customWidth="1"/>
    <col min="7436" max="7438" width="15.44140625" style="286" customWidth="1"/>
    <col min="7439" max="7439" width="10.44140625" style="286" customWidth="1"/>
    <col min="7440" max="7440" width="10.33203125" style="286" customWidth="1"/>
    <col min="7441" max="7441" width="11.33203125" style="286" customWidth="1"/>
    <col min="7442" max="7442" width="10.33203125" style="286" customWidth="1"/>
    <col min="7443" max="7443" width="9.5546875" style="286" customWidth="1"/>
    <col min="7444" max="7444" width="11" style="286" customWidth="1"/>
    <col min="7445" max="7678" width="9.33203125" style="286"/>
    <col min="7679" max="7679" width="30.44140625" style="286" customWidth="1"/>
    <col min="7680" max="7680" width="20.33203125" style="286" customWidth="1"/>
    <col min="7681" max="7683" width="14.5546875" style="286" customWidth="1"/>
    <col min="7684" max="7684" width="12.44140625" style="286" customWidth="1"/>
    <col min="7685" max="7685" width="17" style="286" customWidth="1"/>
    <col min="7686" max="7686" width="15.44140625" style="286" customWidth="1"/>
    <col min="7687" max="7689" width="14.44140625" style="286" customWidth="1"/>
    <col min="7690" max="7690" width="15.44140625" style="286" customWidth="1"/>
    <col min="7691" max="7691" width="16.44140625" style="286" customWidth="1"/>
    <col min="7692" max="7694" width="15.44140625" style="286" customWidth="1"/>
    <col min="7695" max="7695" width="10.44140625" style="286" customWidth="1"/>
    <col min="7696" max="7696" width="10.33203125" style="286" customWidth="1"/>
    <col min="7697" max="7697" width="11.33203125" style="286" customWidth="1"/>
    <col min="7698" max="7698" width="10.33203125" style="286" customWidth="1"/>
    <col min="7699" max="7699" width="9.5546875" style="286" customWidth="1"/>
    <col min="7700" max="7700" width="11" style="286" customWidth="1"/>
    <col min="7701" max="7934" width="9.33203125" style="286"/>
    <col min="7935" max="7935" width="30.44140625" style="286" customWidth="1"/>
    <col min="7936" max="7936" width="20.33203125" style="286" customWidth="1"/>
    <col min="7937" max="7939" width="14.5546875" style="286" customWidth="1"/>
    <col min="7940" max="7940" width="12.44140625" style="286" customWidth="1"/>
    <col min="7941" max="7941" width="17" style="286" customWidth="1"/>
    <col min="7942" max="7942" width="15.44140625" style="286" customWidth="1"/>
    <col min="7943" max="7945" width="14.44140625" style="286" customWidth="1"/>
    <col min="7946" max="7946" width="15.44140625" style="286" customWidth="1"/>
    <col min="7947" max="7947" width="16.44140625" style="286" customWidth="1"/>
    <col min="7948" max="7950" width="15.44140625" style="286" customWidth="1"/>
    <col min="7951" max="7951" width="10.44140625" style="286" customWidth="1"/>
    <col min="7952" max="7952" width="10.33203125" style="286" customWidth="1"/>
    <col min="7953" max="7953" width="11.33203125" style="286" customWidth="1"/>
    <col min="7954" max="7954" width="10.33203125" style="286" customWidth="1"/>
    <col min="7955" max="7955" width="9.5546875" style="286" customWidth="1"/>
    <col min="7956" max="7956" width="11" style="286" customWidth="1"/>
    <col min="7957" max="8190" width="9.33203125" style="286"/>
    <col min="8191" max="8191" width="30.44140625" style="286" customWidth="1"/>
    <col min="8192" max="8192" width="20.33203125" style="286" customWidth="1"/>
    <col min="8193" max="8195" width="14.5546875" style="286" customWidth="1"/>
    <col min="8196" max="8196" width="12.44140625" style="286" customWidth="1"/>
    <col min="8197" max="8197" width="17" style="286" customWidth="1"/>
    <col min="8198" max="8198" width="15.44140625" style="286" customWidth="1"/>
    <col min="8199" max="8201" width="14.44140625" style="286" customWidth="1"/>
    <col min="8202" max="8202" width="15.44140625" style="286" customWidth="1"/>
    <col min="8203" max="8203" width="16.44140625" style="286" customWidth="1"/>
    <col min="8204" max="8206" width="15.44140625" style="286" customWidth="1"/>
    <col min="8207" max="8207" width="10.44140625" style="286" customWidth="1"/>
    <col min="8208" max="8208" width="10.33203125" style="286" customWidth="1"/>
    <col min="8209" max="8209" width="11.33203125" style="286" customWidth="1"/>
    <col min="8210" max="8210" width="10.33203125" style="286" customWidth="1"/>
    <col min="8211" max="8211" width="9.5546875" style="286" customWidth="1"/>
    <col min="8212" max="8212" width="11" style="286" customWidth="1"/>
    <col min="8213" max="8446" width="9.33203125" style="286"/>
    <col min="8447" max="8447" width="30.44140625" style="286" customWidth="1"/>
    <col min="8448" max="8448" width="20.33203125" style="286" customWidth="1"/>
    <col min="8449" max="8451" width="14.5546875" style="286" customWidth="1"/>
    <col min="8452" max="8452" width="12.44140625" style="286" customWidth="1"/>
    <col min="8453" max="8453" width="17" style="286" customWidth="1"/>
    <col min="8454" max="8454" width="15.44140625" style="286" customWidth="1"/>
    <col min="8455" max="8457" width="14.44140625" style="286" customWidth="1"/>
    <col min="8458" max="8458" width="15.44140625" style="286" customWidth="1"/>
    <col min="8459" max="8459" width="16.44140625" style="286" customWidth="1"/>
    <col min="8460" max="8462" width="15.44140625" style="286" customWidth="1"/>
    <col min="8463" max="8463" width="10.44140625" style="286" customWidth="1"/>
    <col min="8464" max="8464" width="10.33203125" style="286" customWidth="1"/>
    <col min="8465" max="8465" width="11.33203125" style="286" customWidth="1"/>
    <col min="8466" max="8466" width="10.33203125" style="286" customWidth="1"/>
    <col min="8467" max="8467" width="9.5546875" style="286" customWidth="1"/>
    <col min="8468" max="8468" width="11" style="286" customWidth="1"/>
    <col min="8469" max="8702" width="9.33203125" style="286"/>
    <col min="8703" max="8703" width="30.44140625" style="286" customWidth="1"/>
    <col min="8704" max="8704" width="20.33203125" style="286" customWidth="1"/>
    <col min="8705" max="8707" width="14.5546875" style="286" customWidth="1"/>
    <col min="8708" max="8708" width="12.44140625" style="286" customWidth="1"/>
    <col min="8709" max="8709" width="17" style="286" customWidth="1"/>
    <col min="8710" max="8710" width="15.44140625" style="286" customWidth="1"/>
    <col min="8711" max="8713" width="14.44140625" style="286" customWidth="1"/>
    <col min="8714" max="8714" width="15.44140625" style="286" customWidth="1"/>
    <col min="8715" max="8715" width="16.44140625" style="286" customWidth="1"/>
    <col min="8716" max="8718" width="15.44140625" style="286" customWidth="1"/>
    <col min="8719" max="8719" width="10.44140625" style="286" customWidth="1"/>
    <col min="8720" max="8720" width="10.33203125" style="286" customWidth="1"/>
    <col min="8721" max="8721" width="11.33203125" style="286" customWidth="1"/>
    <col min="8722" max="8722" width="10.33203125" style="286" customWidth="1"/>
    <col min="8723" max="8723" width="9.5546875" style="286" customWidth="1"/>
    <col min="8724" max="8724" width="11" style="286" customWidth="1"/>
    <col min="8725" max="8958" width="9.33203125" style="286"/>
    <col min="8959" max="8959" width="30.44140625" style="286" customWidth="1"/>
    <col min="8960" max="8960" width="20.33203125" style="286" customWidth="1"/>
    <col min="8961" max="8963" width="14.5546875" style="286" customWidth="1"/>
    <col min="8964" max="8964" width="12.44140625" style="286" customWidth="1"/>
    <col min="8965" max="8965" width="17" style="286" customWidth="1"/>
    <col min="8966" max="8966" width="15.44140625" style="286" customWidth="1"/>
    <col min="8967" max="8969" width="14.44140625" style="286" customWidth="1"/>
    <col min="8970" max="8970" width="15.44140625" style="286" customWidth="1"/>
    <col min="8971" max="8971" width="16.44140625" style="286" customWidth="1"/>
    <col min="8972" max="8974" width="15.44140625" style="286" customWidth="1"/>
    <col min="8975" max="8975" width="10.44140625" style="286" customWidth="1"/>
    <col min="8976" max="8976" width="10.33203125" style="286" customWidth="1"/>
    <col min="8977" max="8977" width="11.33203125" style="286" customWidth="1"/>
    <col min="8978" max="8978" width="10.33203125" style="286" customWidth="1"/>
    <col min="8979" max="8979" width="9.5546875" style="286" customWidth="1"/>
    <col min="8980" max="8980" width="11" style="286" customWidth="1"/>
    <col min="8981" max="9214" width="9.33203125" style="286"/>
    <col min="9215" max="9215" width="30.44140625" style="286" customWidth="1"/>
    <col min="9216" max="9216" width="20.33203125" style="286" customWidth="1"/>
    <col min="9217" max="9219" width="14.5546875" style="286" customWidth="1"/>
    <col min="9220" max="9220" width="12.44140625" style="286" customWidth="1"/>
    <col min="9221" max="9221" width="17" style="286" customWidth="1"/>
    <col min="9222" max="9222" width="15.44140625" style="286" customWidth="1"/>
    <col min="9223" max="9225" width="14.44140625" style="286" customWidth="1"/>
    <col min="9226" max="9226" width="15.44140625" style="286" customWidth="1"/>
    <col min="9227" max="9227" width="16.44140625" style="286" customWidth="1"/>
    <col min="9228" max="9230" width="15.44140625" style="286" customWidth="1"/>
    <col min="9231" max="9231" width="10.44140625" style="286" customWidth="1"/>
    <col min="9232" max="9232" width="10.33203125" style="286" customWidth="1"/>
    <col min="9233" max="9233" width="11.33203125" style="286" customWidth="1"/>
    <col min="9234" max="9234" width="10.33203125" style="286" customWidth="1"/>
    <col min="9235" max="9235" width="9.5546875" style="286" customWidth="1"/>
    <col min="9236" max="9236" width="11" style="286" customWidth="1"/>
    <col min="9237" max="9470" width="9.33203125" style="286"/>
    <col min="9471" max="9471" width="30.44140625" style="286" customWidth="1"/>
    <col min="9472" max="9472" width="20.33203125" style="286" customWidth="1"/>
    <col min="9473" max="9475" width="14.5546875" style="286" customWidth="1"/>
    <col min="9476" max="9476" width="12.44140625" style="286" customWidth="1"/>
    <col min="9477" max="9477" width="17" style="286" customWidth="1"/>
    <col min="9478" max="9478" width="15.44140625" style="286" customWidth="1"/>
    <col min="9479" max="9481" width="14.44140625" style="286" customWidth="1"/>
    <col min="9482" max="9482" width="15.44140625" style="286" customWidth="1"/>
    <col min="9483" max="9483" width="16.44140625" style="286" customWidth="1"/>
    <col min="9484" max="9486" width="15.44140625" style="286" customWidth="1"/>
    <col min="9487" max="9487" width="10.44140625" style="286" customWidth="1"/>
    <col min="9488" max="9488" width="10.33203125" style="286" customWidth="1"/>
    <col min="9489" max="9489" width="11.33203125" style="286" customWidth="1"/>
    <col min="9490" max="9490" width="10.33203125" style="286" customWidth="1"/>
    <col min="9491" max="9491" width="9.5546875" style="286" customWidth="1"/>
    <col min="9492" max="9492" width="11" style="286" customWidth="1"/>
    <col min="9493" max="9726" width="9.33203125" style="286"/>
    <col min="9727" max="9727" width="30.44140625" style="286" customWidth="1"/>
    <col min="9728" max="9728" width="20.33203125" style="286" customWidth="1"/>
    <col min="9729" max="9731" width="14.5546875" style="286" customWidth="1"/>
    <col min="9732" max="9732" width="12.44140625" style="286" customWidth="1"/>
    <col min="9733" max="9733" width="17" style="286" customWidth="1"/>
    <col min="9734" max="9734" width="15.44140625" style="286" customWidth="1"/>
    <col min="9735" max="9737" width="14.44140625" style="286" customWidth="1"/>
    <col min="9738" max="9738" width="15.44140625" style="286" customWidth="1"/>
    <col min="9739" max="9739" width="16.44140625" style="286" customWidth="1"/>
    <col min="9740" max="9742" width="15.44140625" style="286" customWidth="1"/>
    <col min="9743" max="9743" width="10.44140625" style="286" customWidth="1"/>
    <col min="9744" max="9744" width="10.33203125" style="286" customWidth="1"/>
    <col min="9745" max="9745" width="11.33203125" style="286" customWidth="1"/>
    <col min="9746" max="9746" width="10.33203125" style="286" customWidth="1"/>
    <col min="9747" max="9747" width="9.5546875" style="286" customWidth="1"/>
    <col min="9748" max="9748" width="11" style="286" customWidth="1"/>
    <col min="9749" max="9982" width="9.33203125" style="286"/>
    <col min="9983" max="9983" width="30.44140625" style="286" customWidth="1"/>
    <col min="9984" max="9984" width="20.33203125" style="286" customWidth="1"/>
    <col min="9985" max="9987" width="14.5546875" style="286" customWidth="1"/>
    <col min="9988" max="9988" width="12.44140625" style="286" customWidth="1"/>
    <col min="9989" max="9989" width="17" style="286" customWidth="1"/>
    <col min="9990" max="9990" width="15.44140625" style="286" customWidth="1"/>
    <col min="9991" max="9993" width="14.44140625" style="286" customWidth="1"/>
    <col min="9994" max="9994" width="15.44140625" style="286" customWidth="1"/>
    <col min="9995" max="9995" width="16.44140625" style="286" customWidth="1"/>
    <col min="9996" max="9998" width="15.44140625" style="286" customWidth="1"/>
    <col min="9999" max="9999" width="10.44140625" style="286" customWidth="1"/>
    <col min="10000" max="10000" width="10.33203125" style="286" customWidth="1"/>
    <col min="10001" max="10001" width="11.33203125" style="286" customWidth="1"/>
    <col min="10002" max="10002" width="10.33203125" style="286" customWidth="1"/>
    <col min="10003" max="10003" width="9.5546875" style="286" customWidth="1"/>
    <col min="10004" max="10004" width="11" style="286" customWidth="1"/>
    <col min="10005" max="10238" width="9.33203125" style="286"/>
    <col min="10239" max="10239" width="30.44140625" style="286" customWidth="1"/>
    <col min="10240" max="10240" width="20.33203125" style="286" customWidth="1"/>
    <col min="10241" max="10243" width="14.5546875" style="286" customWidth="1"/>
    <col min="10244" max="10244" width="12.44140625" style="286" customWidth="1"/>
    <col min="10245" max="10245" width="17" style="286" customWidth="1"/>
    <col min="10246" max="10246" width="15.44140625" style="286" customWidth="1"/>
    <col min="10247" max="10249" width="14.44140625" style="286" customWidth="1"/>
    <col min="10250" max="10250" width="15.44140625" style="286" customWidth="1"/>
    <col min="10251" max="10251" width="16.44140625" style="286" customWidth="1"/>
    <col min="10252" max="10254" width="15.44140625" style="286" customWidth="1"/>
    <col min="10255" max="10255" width="10.44140625" style="286" customWidth="1"/>
    <col min="10256" max="10256" width="10.33203125" style="286" customWidth="1"/>
    <col min="10257" max="10257" width="11.33203125" style="286" customWidth="1"/>
    <col min="10258" max="10258" width="10.33203125" style="286" customWidth="1"/>
    <col min="10259" max="10259" width="9.5546875" style="286" customWidth="1"/>
    <col min="10260" max="10260" width="11" style="286" customWidth="1"/>
    <col min="10261" max="10494" width="9.33203125" style="286"/>
    <col min="10495" max="10495" width="30.44140625" style="286" customWidth="1"/>
    <col min="10496" max="10496" width="20.33203125" style="286" customWidth="1"/>
    <col min="10497" max="10499" width="14.5546875" style="286" customWidth="1"/>
    <col min="10500" max="10500" width="12.44140625" style="286" customWidth="1"/>
    <col min="10501" max="10501" width="17" style="286" customWidth="1"/>
    <col min="10502" max="10502" width="15.44140625" style="286" customWidth="1"/>
    <col min="10503" max="10505" width="14.44140625" style="286" customWidth="1"/>
    <col min="10506" max="10506" width="15.44140625" style="286" customWidth="1"/>
    <col min="10507" max="10507" width="16.44140625" style="286" customWidth="1"/>
    <col min="10508" max="10510" width="15.44140625" style="286" customWidth="1"/>
    <col min="10511" max="10511" width="10.44140625" style="286" customWidth="1"/>
    <col min="10512" max="10512" width="10.33203125" style="286" customWidth="1"/>
    <col min="10513" max="10513" width="11.33203125" style="286" customWidth="1"/>
    <col min="10514" max="10514" width="10.33203125" style="286" customWidth="1"/>
    <col min="10515" max="10515" width="9.5546875" style="286" customWidth="1"/>
    <col min="10516" max="10516" width="11" style="286" customWidth="1"/>
    <col min="10517" max="10750" width="9.33203125" style="286"/>
    <col min="10751" max="10751" width="30.44140625" style="286" customWidth="1"/>
    <col min="10752" max="10752" width="20.33203125" style="286" customWidth="1"/>
    <col min="10753" max="10755" width="14.5546875" style="286" customWidth="1"/>
    <col min="10756" max="10756" width="12.44140625" style="286" customWidth="1"/>
    <col min="10757" max="10757" width="17" style="286" customWidth="1"/>
    <col min="10758" max="10758" width="15.44140625" style="286" customWidth="1"/>
    <col min="10759" max="10761" width="14.44140625" style="286" customWidth="1"/>
    <col min="10762" max="10762" width="15.44140625" style="286" customWidth="1"/>
    <col min="10763" max="10763" width="16.44140625" style="286" customWidth="1"/>
    <col min="10764" max="10766" width="15.44140625" style="286" customWidth="1"/>
    <col min="10767" max="10767" width="10.44140625" style="286" customWidth="1"/>
    <col min="10768" max="10768" width="10.33203125" style="286" customWidth="1"/>
    <col min="10769" max="10769" width="11.33203125" style="286" customWidth="1"/>
    <col min="10770" max="10770" width="10.33203125" style="286" customWidth="1"/>
    <col min="10771" max="10771" width="9.5546875" style="286" customWidth="1"/>
    <col min="10772" max="10772" width="11" style="286" customWidth="1"/>
    <col min="10773" max="11006" width="9.33203125" style="286"/>
    <col min="11007" max="11007" width="30.44140625" style="286" customWidth="1"/>
    <col min="11008" max="11008" width="20.33203125" style="286" customWidth="1"/>
    <col min="11009" max="11011" width="14.5546875" style="286" customWidth="1"/>
    <col min="11012" max="11012" width="12.44140625" style="286" customWidth="1"/>
    <col min="11013" max="11013" width="17" style="286" customWidth="1"/>
    <col min="11014" max="11014" width="15.44140625" style="286" customWidth="1"/>
    <col min="11015" max="11017" width="14.44140625" style="286" customWidth="1"/>
    <col min="11018" max="11018" width="15.44140625" style="286" customWidth="1"/>
    <col min="11019" max="11019" width="16.44140625" style="286" customWidth="1"/>
    <col min="11020" max="11022" width="15.44140625" style="286" customWidth="1"/>
    <col min="11023" max="11023" width="10.44140625" style="286" customWidth="1"/>
    <col min="11024" max="11024" width="10.33203125" style="286" customWidth="1"/>
    <col min="11025" max="11025" width="11.33203125" style="286" customWidth="1"/>
    <col min="11026" max="11026" width="10.33203125" style="286" customWidth="1"/>
    <col min="11027" max="11027" width="9.5546875" style="286" customWidth="1"/>
    <col min="11028" max="11028" width="11" style="286" customWidth="1"/>
    <col min="11029" max="11262" width="9.33203125" style="286"/>
    <col min="11263" max="11263" width="30.44140625" style="286" customWidth="1"/>
    <col min="11264" max="11264" width="20.33203125" style="286" customWidth="1"/>
    <col min="11265" max="11267" width="14.5546875" style="286" customWidth="1"/>
    <col min="11268" max="11268" width="12.44140625" style="286" customWidth="1"/>
    <col min="11269" max="11269" width="17" style="286" customWidth="1"/>
    <col min="11270" max="11270" width="15.44140625" style="286" customWidth="1"/>
    <col min="11271" max="11273" width="14.44140625" style="286" customWidth="1"/>
    <col min="11274" max="11274" width="15.44140625" style="286" customWidth="1"/>
    <col min="11275" max="11275" width="16.44140625" style="286" customWidth="1"/>
    <col min="11276" max="11278" width="15.44140625" style="286" customWidth="1"/>
    <col min="11279" max="11279" width="10.44140625" style="286" customWidth="1"/>
    <col min="11280" max="11280" width="10.33203125" style="286" customWidth="1"/>
    <col min="11281" max="11281" width="11.33203125" style="286" customWidth="1"/>
    <col min="11282" max="11282" width="10.33203125" style="286" customWidth="1"/>
    <col min="11283" max="11283" width="9.5546875" style="286" customWidth="1"/>
    <col min="11284" max="11284" width="11" style="286" customWidth="1"/>
    <col min="11285" max="11518" width="9.33203125" style="286"/>
    <col min="11519" max="11519" width="30.44140625" style="286" customWidth="1"/>
    <col min="11520" max="11520" width="20.33203125" style="286" customWidth="1"/>
    <col min="11521" max="11523" width="14.5546875" style="286" customWidth="1"/>
    <col min="11524" max="11524" width="12.44140625" style="286" customWidth="1"/>
    <col min="11525" max="11525" width="17" style="286" customWidth="1"/>
    <col min="11526" max="11526" width="15.44140625" style="286" customWidth="1"/>
    <col min="11527" max="11529" width="14.44140625" style="286" customWidth="1"/>
    <col min="11530" max="11530" width="15.44140625" style="286" customWidth="1"/>
    <col min="11531" max="11531" width="16.44140625" style="286" customWidth="1"/>
    <col min="11532" max="11534" width="15.44140625" style="286" customWidth="1"/>
    <col min="11535" max="11535" width="10.44140625" style="286" customWidth="1"/>
    <col min="11536" max="11536" width="10.33203125" style="286" customWidth="1"/>
    <col min="11537" max="11537" width="11.33203125" style="286" customWidth="1"/>
    <col min="11538" max="11538" width="10.33203125" style="286" customWidth="1"/>
    <col min="11539" max="11539" width="9.5546875" style="286" customWidth="1"/>
    <col min="11540" max="11540" width="11" style="286" customWidth="1"/>
    <col min="11541" max="11774" width="9.33203125" style="286"/>
    <col min="11775" max="11775" width="30.44140625" style="286" customWidth="1"/>
    <col min="11776" max="11776" width="20.33203125" style="286" customWidth="1"/>
    <col min="11777" max="11779" width="14.5546875" style="286" customWidth="1"/>
    <col min="11780" max="11780" width="12.44140625" style="286" customWidth="1"/>
    <col min="11781" max="11781" width="17" style="286" customWidth="1"/>
    <col min="11782" max="11782" width="15.44140625" style="286" customWidth="1"/>
    <col min="11783" max="11785" width="14.44140625" style="286" customWidth="1"/>
    <col min="11786" max="11786" width="15.44140625" style="286" customWidth="1"/>
    <col min="11787" max="11787" width="16.44140625" style="286" customWidth="1"/>
    <col min="11788" max="11790" width="15.44140625" style="286" customWidth="1"/>
    <col min="11791" max="11791" width="10.44140625" style="286" customWidth="1"/>
    <col min="11792" max="11792" width="10.33203125" style="286" customWidth="1"/>
    <col min="11793" max="11793" width="11.33203125" style="286" customWidth="1"/>
    <col min="11794" max="11794" width="10.33203125" style="286" customWidth="1"/>
    <col min="11795" max="11795" width="9.5546875" style="286" customWidth="1"/>
    <col min="11796" max="11796" width="11" style="286" customWidth="1"/>
    <col min="11797" max="12030" width="9.33203125" style="286"/>
    <col min="12031" max="12031" width="30.44140625" style="286" customWidth="1"/>
    <col min="12032" max="12032" width="20.33203125" style="286" customWidth="1"/>
    <col min="12033" max="12035" width="14.5546875" style="286" customWidth="1"/>
    <col min="12036" max="12036" width="12.44140625" style="286" customWidth="1"/>
    <col min="12037" max="12037" width="17" style="286" customWidth="1"/>
    <col min="12038" max="12038" width="15.44140625" style="286" customWidth="1"/>
    <col min="12039" max="12041" width="14.44140625" style="286" customWidth="1"/>
    <col min="12042" max="12042" width="15.44140625" style="286" customWidth="1"/>
    <col min="12043" max="12043" width="16.44140625" style="286" customWidth="1"/>
    <col min="12044" max="12046" width="15.44140625" style="286" customWidth="1"/>
    <col min="12047" max="12047" width="10.44140625" style="286" customWidth="1"/>
    <col min="12048" max="12048" width="10.33203125" style="286" customWidth="1"/>
    <col min="12049" max="12049" width="11.33203125" style="286" customWidth="1"/>
    <col min="12050" max="12050" width="10.33203125" style="286" customWidth="1"/>
    <col min="12051" max="12051" width="9.5546875" style="286" customWidth="1"/>
    <col min="12052" max="12052" width="11" style="286" customWidth="1"/>
    <col min="12053" max="12286" width="9.33203125" style="286"/>
    <col min="12287" max="12287" width="30.44140625" style="286" customWidth="1"/>
    <col min="12288" max="12288" width="20.33203125" style="286" customWidth="1"/>
    <col min="12289" max="12291" width="14.5546875" style="286" customWidth="1"/>
    <col min="12292" max="12292" width="12.44140625" style="286" customWidth="1"/>
    <col min="12293" max="12293" width="17" style="286" customWidth="1"/>
    <col min="12294" max="12294" width="15.44140625" style="286" customWidth="1"/>
    <col min="12295" max="12297" width="14.44140625" style="286" customWidth="1"/>
    <col min="12298" max="12298" width="15.44140625" style="286" customWidth="1"/>
    <col min="12299" max="12299" width="16.44140625" style="286" customWidth="1"/>
    <col min="12300" max="12302" width="15.44140625" style="286" customWidth="1"/>
    <col min="12303" max="12303" width="10.44140625" style="286" customWidth="1"/>
    <col min="12304" max="12304" width="10.33203125" style="286" customWidth="1"/>
    <col min="12305" max="12305" width="11.33203125" style="286" customWidth="1"/>
    <col min="12306" max="12306" width="10.33203125" style="286" customWidth="1"/>
    <col min="12307" max="12307" width="9.5546875" style="286" customWidth="1"/>
    <col min="12308" max="12308" width="11" style="286" customWidth="1"/>
    <col min="12309" max="12542" width="9.33203125" style="286"/>
    <col min="12543" max="12543" width="30.44140625" style="286" customWidth="1"/>
    <col min="12544" max="12544" width="20.33203125" style="286" customWidth="1"/>
    <col min="12545" max="12547" width="14.5546875" style="286" customWidth="1"/>
    <col min="12548" max="12548" width="12.44140625" style="286" customWidth="1"/>
    <col min="12549" max="12549" width="17" style="286" customWidth="1"/>
    <col min="12550" max="12550" width="15.44140625" style="286" customWidth="1"/>
    <col min="12551" max="12553" width="14.44140625" style="286" customWidth="1"/>
    <col min="12554" max="12554" width="15.44140625" style="286" customWidth="1"/>
    <col min="12555" max="12555" width="16.44140625" style="286" customWidth="1"/>
    <col min="12556" max="12558" width="15.44140625" style="286" customWidth="1"/>
    <col min="12559" max="12559" width="10.44140625" style="286" customWidth="1"/>
    <col min="12560" max="12560" width="10.33203125" style="286" customWidth="1"/>
    <col min="12561" max="12561" width="11.33203125" style="286" customWidth="1"/>
    <col min="12562" max="12562" width="10.33203125" style="286" customWidth="1"/>
    <col min="12563" max="12563" width="9.5546875" style="286" customWidth="1"/>
    <col min="12564" max="12564" width="11" style="286" customWidth="1"/>
    <col min="12565" max="12798" width="9.33203125" style="286"/>
    <col min="12799" max="12799" width="30.44140625" style="286" customWidth="1"/>
    <col min="12800" max="12800" width="20.33203125" style="286" customWidth="1"/>
    <col min="12801" max="12803" width="14.5546875" style="286" customWidth="1"/>
    <col min="12804" max="12804" width="12.44140625" style="286" customWidth="1"/>
    <col min="12805" max="12805" width="17" style="286" customWidth="1"/>
    <col min="12806" max="12806" width="15.44140625" style="286" customWidth="1"/>
    <col min="12807" max="12809" width="14.44140625" style="286" customWidth="1"/>
    <col min="12810" max="12810" width="15.44140625" style="286" customWidth="1"/>
    <col min="12811" max="12811" width="16.44140625" style="286" customWidth="1"/>
    <col min="12812" max="12814" width="15.44140625" style="286" customWidth="1"/>
    <col min="12815" max="12815" width="10.44140625" style="286" customWidth="1"/>
    <col min="12816" max="12816" width="10.33203125" style="286" customWidth="1"/>
    <col min="12817" max="12817" width="11.33203125" style="286" customWidth="1"/>
    <col min="12818" max="12818" width="10.33203125" style="286" customWidth="1"/>
    <col min="12819" max="12819" width="9.5546875" style="286" customWidth="1"/>
    <col min="12820" max="12820" width="11" style="286" customWidth="1"/>
    <col min="12821" max="13054" width="9.33203125" style="286"/>
    <col min="13055" max="13055" width="30.44140625" style="286" customWidth="1"/>
    <col min="13056" max="13056" width="20.33203125" style="286" customWidth="1"/>
    <col min="13057" max="13059" width="14.5546875" style="286" customWidth="1"/>
    <col min="13060" max="13060" width="12.44140625" style="286" customWidth="1"/>
    <col min="13061" max="13061" width="17" style="286" customWidth="1"/>
    <col min="13062" max="13062" width="15.44140625" style="286" customWidth="1"/>
    <col min="13063" max="13065" width="14.44140625" style="286" customWidth="1"/>
    <col min="13066" max="13066" width="15.44140625" style="286" customWidth="1"/>
    <col min="13067" max="13067" width="16.44140625" style="286" customWidth="1"/>
    <col min="13068" max="13070" width="15.44140625" style="286" customWidth="1"/>
    <col min="13071" max="13071" width="10.44140625" style="286" customWidth="1"/>
    <col min="13072" max="13072" width="10.33203125" style="286" customWidth="1"/>
    <col min="13073" max="13073" width="11.33203125" style="286" customWidth="1"/>
    <col min="13074" max="13074" width="10.33203125" style="286" customWidth="1"/>
    <col min="13075" max="13075" width="9.5546875" style="286" customWidth="1"/>
    <col min="13076" max="13076" width="11" style="286" customWidth="1"/>
    <col min="13077" max="13310" width="9.33203125" style="286"/>
    <col min="13311" max="13311" width="30.44140625" style="286" customWidth="1"/>
    <col min="13312" max="13312" width="20.33203125" style="286" customWidth="1"/>
    <col min="13313" max="13315" width="14.5546875" style="286" customWidth="1"/>
    <col min="13316" max="13316" width="12.44140625" style="286" customWidth="1"/>
    <col min="13317" max="13317" width="17" style="286" customWidth="1"/>
    <col min="13318" max="13318" width="15.44140625" style="286" customWidth="1"/>
    <col min="13319" max="13321" width="14.44140625" style="286" customWidth="1"/>
    <col min="13322" max="13322" width="15.44140625" style="286" customWidth="1"/>
    <col min="13323" max="13323" width="16.44140625" style="286" customWidth="1"/>
    <col min="13324" max="13326" width="15.44140625" style="286" customWidth="1"/>
    <col min="13327" max="13327" width="10.44140625" style="286" customWidth="1"/>
    <col min="13328" max="13328" width="10.33203125" style="286" customWidth="1"/>
    <col min="13329" max="13329" width="11.33203125" style="286" customWidth="1"/>
    <col min="13330" max="13330" width="10.33203125" style="286" customWidth="1"/>
    <col min="13331" max="13331" width="9.5546875" style="286" customWidth="1"/>
    <col min="13332" max="13332" width="11" style="286" customWidth="1"/>
    <col min="13333" max="13566" width="9.33203125" style="286"/>
    <col min="13567" max="13567" width="30.44140625" style="286" customWidth="1"/>
    <col min="13568" max="13568" width="20.33203125" style="286" customWidth="1"/>
    <col min="13569" max="13571" width="14.5546875" style="286" customWidth="1"/>
    <col min="13572" max="13572" width="12.44140625" style="286" customWidth="1"/>
    <col min="13573" max="13573" width="17" style="286" customWidth="1"/>
    <col min="13574" max="13574" width="15.44140625" style="286" customWidth="1"/>
    <col min="13575" max="13577" width="14.44140625" style="286" customWidth="1"/>
    <col min="13578" max="13578" width="15.44140625" style="286" customWidth="1"/>
    <col min="13579" max="13579" width="16.44140625" style="286" customWidth="1"/>
    <col min="13580" max="13582" width="15.44140625" style="286" customWidth="1"/>
    <col min="13583" max="13583" width="10.44140625" style="286" customWidth="1"/>
    <col min="13584" max="13584" width="10.33203125" style="286" customWidth="1"/>
    <col min="13585" max="13585" width="11.33203125" style="286" customWidth="1"/>
    <col min="13586" max="13586" width="10.33203125" style="286" customWidth="1"/>
    <col min="13587" max="13587" width="9.5546875" style="286" customWidth="1"/>
    <col min="13588" max="13588" width="11" style="286" customWidth="1"/>
    <col min="13589" max="13822" width="9.33203125" style="286"/>
    <col min="13823" max="13823" width="30.44140625" style="286" customWidth="1"/>
    <col min="13824" max="13824" width="20.33203125" style="286" customWidth="1"/>
    <col min="13825" max="13827" width="14.5546875" style="286" customWidth="1"/>
    <col min="13828" max="13828" width="12.44140625" style="286" customWidth="1"/>
    <col min="13829" max="13829" width="17" style="286" customWidth="1"/>
    <col min="13830" max="13830" width="15.44140625" style="286" customWidth="1"/>
    <col min="13831" max="13833" width="14.44140625" style="286" customWidth="1"/>
    <col min="13834" max="13834" width="15.44140625" style="286" customWidth="1"/>
    <col min="13835" max="13835" width="16.44140625" style="286" customWidth="1"/>
    <col min="13836" max="13838" width="15.44140625" style="286" customWidth="1"/>
    <col min="13839" max="13839" width="10.44140625" style="286" customWidth="1"/>
    <col min="13840" max="13840" width="10.33203125" style="286" customWidth="1"/>
    <col min="13841" max="13841" width="11.33203125" style="286" customWidth="1"/>
    <col min="13842" max="13842" width="10.33203125" style="286" customWidth="1"/>
    <col min="13843" max="13843" width="9.5546875" style="286" customWidth="1"/>
    <col min="13844" max="13844" width="11" style="286" customWidth="1"/>
    <col min="13845" max="14078" width="9.33203125" style="286"/>
    <col min="14079" max="14079" width="30.44140625" style="286" customWidth="1"/>
    <col min="14080" max="14080" width="20.33203125" style="286" customWidth="1"/>
    <col min="14081" max="14083" width="14.5546875" style="286" customWidth="1"/>
    <col min="14084" max="14084" width="12.44140625" style="286" customWidth="1"/>
    <col min="14085" max="14085" width="17" style="286" customWidth="1"/>
    <col min="14086" max="14086" width="15.44140625" style="286" customWidth="1"/>
    <col min="14087" max="14089" width="14.44140625" style="286" customWidth="1"/>
    <col min="14090" max="14090" width="15.44140625" style="286" customWidth="1"/>
    <col min="14091" max="14091" width="16.44140625" style="286" customWidth="1"/>
    <col min="14092" max="14094" width="15.44140625" style="286" customWidth="1"/>
    <col min="14095" max="14095" width="10.44140625" style="286" customWidth="1"/>
    <col min="14096" max="14096" width="10.33203125" style="286" customWidth="1"/>
    <col min="14097" max="14097" width="11.33203125" style="286" customWidth="1"/>
    <col min="14098" max="14098" width="10.33203125" style="286" customWidth="1"/>
    <col min="14099" max="14099" width="9.5546875" style="286" customWidth="1"/>
    <col min="14100" max="14100" width="11" style="286" customWidth="1"/>
    <col min="14101" max="14334" width="9.33203125" style="286"/>
    <col min="14335" max="14335" width="30.44140625" style="286" customWidth="1"/>
    <col min="14336" max="14336" width="20.33203125" style="286" customWidth="1"/>
    <col min="14337" max="14339" width="14.5546875" style="286" customWidth="1"/>
    <col min="14340" max="14340" width="12.44140625" style="286" customWidth="1"/>
    <col min="14341" max="14341" width="17" style="286" customWidth="1"/>
    <col min="14342" max="14342" width="15.44140625" style="286" customWidth="1"/>
    <col min="14343" max="14345" width="14.44140625" style="286" customWidth="1"/>
    <col min="14346" max="14346" width="15.44140625" style="286" customWidth="1"/>
    <col min="14347" max="14347" width="16.44140625" style="286" customWidth="1"/>
    <col min="14348" max="14350" width="15.44140625" style="286" customWidth="1"/>
    <col min="14351" max="14351" width="10.44140625" style="286" customWidth="1"/>
    <col min="14352" max="14352" width="10.33203125" style="286" customWidth="1"/>
    <col min="14353" max="14353" width="11.33203125" style="286" customWidth="1"/>
    <col min="14354" max="14354" width="10.33203125" style="286" customWidth="1"/>
    <col min="14355" max="14355" width="9.5546875" style="286" customWidth="1"/>
    <col min="14356" max="14356" width="11" style="286" customWidth="1"/>
    <col min="14357" max="14590" width="9.33203125" style="286"/>
    <col min="14591" max="14591" width="30.44140625" style="286" customWidth="1"/>
    <col min="14592" max="14592" width="20.33203125" style="286" customWidth="1"/>
    <col min="14593" max="14595" width="14.5546875" style="286" customWidth="1"/>
    <col min="14596" max="14596" width="12.44140625" style="286" customWidth="1"/>
    <col min="14597" max="14597" width="17" style="286" customWidth="1"/>
    <col min="14598" max="14598" width="15.44140625" style="286" customWidth="1"/>
    <col min="14599" max="14601" width="14.44140625" style="286" customWidth="1"/>
    <col min="14602" max="14602" width="15.44140625" style="286" customWidth="1"/>
    <col min="14603" max="14603" width="16.44140625" style="286" customWidth="1"/>
    <col min="14604" max="14606" width="15.44140625" style="286" customWidth="1"/>
    <col min="14607" max="14607" width="10.44140625" style="286" customWidth="1"/>
    <col min="14608" max="14608" width="10.33203125" style="286" customWidth="1"/>
    <col min="14609" max="14609" width="11.33203125" style="286" customWidth="1"/>
    <col min="14610" max="14610" width="10.33203125" style="286" customWidth="1"/>
    <col min="14611" max="14611" width="9.5546875" style="286" customWidth="1"/>
    <col min="14612" max="14612" width="11" style="286" customWidth="1"/>
    <col min="14613" max="14846" width="9.33203125" style="286"/>
    <col min="14847" max="14847" width="30.44140625" style="286" customWidth="1"/>
    <col min="14848" max="14848" width="20.33203125" style="286" customWidth="1"/>
    <col min="14849" max="14851" width="14.5546875" style="286" customWidth="1"/>
    <col min="14852" max="14852" width="12.44140625" style="286" customWidth="1"/>
    <col min="14853" max="14853" width="17" style="286" customWidth="1"/>
    <col min="14854" max="14854" width="15.44140625" style="286" customWidth="1"/>
    <col min="14855" max="14857" width="14.44140625" style="286" customWidth="1"/>
    <col min="14858" max="14858" width="15.44140625" style="286" customWidth="1"/>
    <col min="14859" max="14859" width="16.44140625" style="286" customWidth="1"/>
    <col min="14860" max="14862" width="15.44140625" style="286" customWidth="1"/>
    <col min="14863" max="14863" width="10.44140625" style="286" customWidth="1"/>
    <col min="14864" max="14864" width="10.33203125" style="286" customWidth="1"/>
    <col min="14865" max="14865" width="11.33203125" style="286" customWidth="1"/>
    <col min="14866" max="14866" width="10.33203125" style="286" customWidth="1"/>
    <col min="14867" max="14867" width="9.5546875" style="286" customWidth="1"/>
    <col min="14868" max="14868" width="11" style="286" customWidth="1"/>
    <col min="14869" max="15102" width="9.33203125" style="286"/>
    <col min="15103" max="15103" width="30.44140625" style="286" customWidth="1"/>
    <col min="15104" max="15104" width="20.33203125" style="286" customWidth="1"/>
    <col min="15105" max="15107" width="14.5546875" style="286" customWidth="1"/>
    <col min="15108" max="15108" width="12.44140625" style="286" customWidth="1"/>
    <col min="15109" max="15109" width="17" style="286" customWidth="1"/>
    <col min="15110" max="15110" width="15.44140625" style="286" customWidth="1"/>
    <col min="15111" max="15113" width="14.44140625" style="286" customWidth="1"/>
    <col min="15114" max="15114" width="15.44140625" style="286" customWidth="1"/>
    <col min="15115" max="15115" width="16.44140625" style="286" customWidth="1"/>
    <col min="15116" max="15118" width="15.44140625" style="286" customWidth="1"/>
    <col min="15119" max="15119" width="10.44140625" style="286" customWidth="1"/>
    <col min="15120" max="15120" width="10.33203125" style="286" customWidth="1"/>
    <col min="15121" max="15121" width="11.33203125" style="286" customWidth="1"/>
    <col min="15122" max="15122" width="10.33203125" style="286" customWidth="1"/>
    <col min="15123" max="15123" width="9.5546875" style="286" customWidth="1"/>
    <col min="15124" max="15124" width="11" style="286" customWidth="1"/>
    <col min="15125" max="15358" width="9.33203125" style="286"/>
    <col min="15359" max="15359" width="30.44140625" style="286" customWidth="1"/>
    <col min="15360" max="15360" width="20.33203125" style="286" customWidth="1"/>
    <col min="15361" max="15363" width="14.5546875" style="286" customWidth="1"/>
    <col min="15364" max="15364" width="12.44140625" style="286" customWidth="1"/>
    <col min="15365" max="15365" width="17" style="286" customWidth="1"/>
    <col min="15366" max="15366" width="15.44140625" style="286" customWidth="1"/>
    <col min="15367" max="15369" width="14.44140625" style="286" customWidth="1"/>
    <col min="15370" max="15370" width="15.44140625" style="286" customWidth="1"/>
    <col min="15371" max="15371" width="16.44140625" style="286" customWidth="1"/>
    <col min="15372" max="15374" width="15.44140625" style="286" customWidth="1"/>
    <col min="15375" max="15375" width="10.44140625" style="286" customWidth="1"/>
    <col min="15376" max="15376" width="10.33203125" style="286" customWidth="1"/>
    <col min="15377" max="15377" width="11.33203125" style="286" customWidth="1"/>
    <col min="15378" max="15378" width="10.33203125" style="286" customWidth="1"/>
    <col min="15379" max="15379" width="9.5546875" style="286" customWidth="1"/>
    <col min="15380" max="15380" width="11" style="286" customWidth="1"/>
    <col min="15381" max="15614" width="9.33203125" style="286"/>
    <col min="15615" max="15615" width="30.44140625" style="286" customWidth="1"/>
    <col min="15616" max="15616" width="20.33203125" style="286" customWidth="1"/>
    <col min="15617" max="15619" width="14.5546875" style="286" customWidth="1"/>
    <col min="15620" max="15620" width="12.44140625" style="286" customWidth="1"/>
    <col min="15621" max="15621" width="17" style="286" customWidth="1"/>
    <col min="15622" max="15622" width="15.44140625" style="286" customWidth="1"/>
    <col min="15623" max="15625" width="14.44140625" style="286" customWidth="1"/>
    <col min="15626" max="15626" width="15.44140625" style="286" customWidth="1"/>
    <col min="15627" max="15627" width="16.44140625" style="286" customWidth="1"/>
    <col min="15628" max="15630" width="15.44140625" style="286" customWidth="1"/>
    <col min="15631" max="15631" width="10.44140625" style="286" customWidth="1"/>
    <col min="15632" max="15632" width="10.33203125" style="286" customWidth="1"/>
    <col min="15633" max="15633" width="11.33203125" style="286" customWidth="1"/>
    <col min="15634" max="15634" width="10.33203125" style="286" customWidth="1"/>
    <col min="15635" max="15635" width="9.5546875" style="286" customWidth="1"/>
    <col min="15636" max="15636" width="11" style="286" customWidth="1"/>
    <col min="15637" max="15870" width="9.33203125" style="286"/>
    <col min="15871" max="15871" width="30.44140625" style="286" customWidth="1"/>
    <col min="15872" max="15872" width="20.33203125" style="286" customWidth="1"/>
    <col min="15873" max="15875" width="14.5546875" style="286" customWidth="1"/>
    <col min="15876" max="15876" width="12.44140625" style="286" customWidth="1"/>
    <col min="15877" max="15877" width="17" style="286" customWidth="1"/>
    <col min="15878" max="15878" width="15.44140625" style="286" customWidth="1"/>
    <col min="15879" max="15881" width="14.44140625" style="286" customWidth="1"/>
    <col min="15882" max="15882" width="15.44140625" style="286" customWidth="1"/>
    <col min="15883" max="15883" width="16.44140625" style="286" customWidth="1"/>
    <col min="15884" max="15886" width="15.44140625" style="286" customWidth="1"/>
    <col min="15887" max="15887" width="10.44140625" style="286" customWidth="1"/>
    <col min="15888" max="15888" width="10.33203125" style="286" customWidth="1"/>
    <col min="15889" max="15889" width="11.33203125" style="286" customWidth="1"/>
    <col min="15890" max="15890" width="10.33203125" style="286" customWidth="1"/>
    <col min="15891" max="15891" width="9.5546875" style="286" customWidth="1"/>
    <col min="15892" max="15892" width="11" style="286" customWidth="1"/>
    <col min="15893" max="16126" width="9.33203125" style="286"/>
    <col min="16127" max="16127" width="30.44140625" style="286" customWidth="1"/>
    <col min="16128" max="16128" width="20.33203125" style="286" customWidth="1"/>
    <col min="16129" max="16131" width="14.5546875" style="286" customWidth="1"/>
    <col min="16132" max="16132" width="12.44140625" style="286" customWidth="1"/>
    <col min="16133" max="16133" width="17" style="286" customWidth="1"/>
    <col min="16134" max="16134" width="15.44140625" style="286" customWidth="1"/>
    <col min="16135" max="16137" width="14.44140625" style="286" customWidth="1"/>
    <col min="16138" max="16138" width="15.44140625" style="286" customWidth="1"/>
    <col min="16139" max="16139" width="16.44140625" style="286" customWidth="1"/>
    <col min="16140" max="16142" width="15.44140625" style="286" customWidth="1"/>
    <col min="16143" max="16143" width="10.44140625" style="286" customWidth="1"/>
    <col min="16144" max="16144" width="10.33203125" style="286" customWidth="1"/>
    <col min="16145" max="16145" width="11.33203125" style="286" customWidth="1"/>
    <col min="16146" max="16146" width="10.33203125" style="286" customWidth="1"/>
    <col min="16147" max="16147" width="9.5546875" style="286" customWidth="1"/>
    <col min="16148" max="16148" width="11" style="286" customWidth="1"/>
    <col min="16149" max="16384" width="9.33203125" style="286"/>
  </cols>
  <sheetData>
    <row r="1" spans="1:18">
      <c r="A1" s="1" t="s">
        <v>2482</v>
      </c>
      <c r="B1" s="213"/>
    </row>
    <row r="2" spans="1:18">
      <c r="A2" s="165" t="s">
        <v>1497</v>
      </c>
    </row>
    <row r="3" spans="1:18">
      <c r="A3" s="205"/>
    </row>
    <row r="4" spans="1:18">
      <c r="A4" s="1" t="s">
        <v>2483</v>
      </c>
    </row>
    <row r="5" spans="1:18">
      <c r="A5" s="224" t="s">
        <v>109</v>
      </c>
    </row>
    <row r="6" spans="1:18">
      <c r="A6" s="224" t="s">
        <v>2453</v>
      </c>
    </row>
    <row r="8" spans="1:18">
      <c r="A8" s="165" t="s">
        <v>1497</v>
      </c>
      <c r="B8" s="522"/>
    </row>
    <row r="10" spans="1:18" s="171" customFormat="1" ht="43.2">
      <c r="A10" s="497" t="s">
        <v>152</v>
      </c>
      <c r="B10" s="504" t="s">
        <v>2085</v>
      </c>
      <c r="C10" s="504" t="s">
        <v>1295</v>
      </c>
      <c r="D10" s="504" t="s">
        <v>2086</v>
      </c>
      <c r="E10" s="504" t="s">
        <v>2454</v>
      </c>
      <c r="F10" s="504" t="s">
        <v>2455</v>
      </c>
      <c r="G10" s="504" t="s">
        <v>2456</v>
      </c>
      <c r="H10" s="504" t="s">
        <v>2457</v>
      </c>
      <c r="I10" s="504" t="s">
        <v>2458</v>
      </c>
      <c r="J10" s="504" t="s">
        <v>2459</v>
      </c>
      <c r="K10" s="504" t="s">
        <v>2460</v>
      </c>
      <c r="L10" s="504" t="s">
        <v>2461</v>
      </c>
      <c r="M10" s="504" t="s">
        <v>2462</v>
      </c>
      <c r="N10" s="504" t="s">
        <v>2463</v>
      </c>
      <c r="O10" s="504" t="s">
        <v>2464</v>
      </c>
      <c r="P10" s="504" t="s">
        <v>2465</v>
      </c>
      <c r="Q10" s="504" t="s">
        <v>2466</v>
      </c>
      <c r="R10" s="504" t="s">
        <v>2467</v>
      </c>
    </row>
    <row r="11" spans="1:18" s="171" customFormat="1">
      <c r="A11" s="283" t="s">
        <v>133</v>
      </c>
      <c r="B11" s="497" t="s">
        <v>89</v>
      </c>
      <c r="C11" s="497" t="s">
        <v>88</v>
      </c>
      <c r="D11" s="489" t="s">
        <v>13</v>
      </c>
      <c r="E11" s="489" t="s">
        <v>86</v>
      </c>
      <c r="F11" s="489" t="s">
        <v>85</v>
      </c>
      <c r="G11" s="489" t="s">
        <v>84</v>
      </c>
      <c r="H11" s="489" t="s">
        <v>83</v>
      </c>
      <c r="I11" s="489" t="s">
        <v>82</v>
      </c>
      <c r="J11" s="489" t="s">
        <v>81</v>
      </c>
      <c r="K11" s="489" t="s">
        <v>80</v>
      </c>
      <c r="L11" s="489" t="s">
        <v>137</v>
      </c>
      <c r="M11" s="489" t="s">
        <v>136</v>
      </c>
      <c r="N11" s="489" t="s">
        <v>135</v>
      </c>
      <c r="O11" s="489" t="s">
        <v>134</v>
      </c>
      <c r="P11" s="489" t="s">
        <v>151</v>
      </c>
      <c r="Q11" s="489" t="s">
        <v>150</v>
      </c>
      <c r="R11" s="489" t="s">
        <v>148</v>
      </c>
    </row>
    <row r="12" spans="1:18" s="171" customFormat="1">
      <c r="A12" s="491"/>
      <c r="B12" s="491"/>
      <c r="C12" s="491"/>
      <c r="D12" s="491"/>
      <c r="E12" s="491"/>
      <c r="F12" s="491"/>
      <c r="G12" s="491"/>
      <c r="H12" s="491"/>
      <c r="I12" s="491"/>
      <c r="J12" s="491"/>
      <c r="K12" s="491"/>
      <c r="L12" s="491"/>
      <c r="M12" s="491"/>
      <c r="N12" s="491"/>
      <c r="O12" s="491"/>
      <c r="P12" s="491"/>
      <c r="Q12" s="491"/>
      <c r="R12" s="491"/>
    </row>
    <row r="13" spans="1:18" s="171" customFormat="1" ht="43.2">
      <c r="A13" s="166" t="s">
        <v>350</v>
      </c>
      <c r="B13" s="171" t="s">
        <v>1066</v>
      </c>
      <c r="C13" s="282" t="s">
        <v>348</v>
      </c>
      <c r="D13" s="33" t="s">
        <v>79</v>
      </c>
      <c r="E13" s="33" t="s">
        <v>2468</v>
      </c>
      <c r="F13" s="33" t="s">
        <v>2469</v>
      </c>
      <c r="G13" s="33" t="s">
        <v>2470</v>
      </c>
      <c r="H13" s="33" t="s">
        <v>2471</v>
      </c>
      <c r="I13" s="33" t="s">
        <v>2472</v>
      </c>
      <c r="J13" s="33" t="s">
        <v>2473</v>
      </c>
      <c r="K13" s="33" t="s">
        <v>2474</v>
      </c>
      <c r="L13" s="33" t="s">
        <v>91</v>
      </c>
      <c r="M13" s="33" t="s">
        <v>2475</v>
      </c>
      <c r="N13" s="33" t="s">
        <v>141</v>
      </c>
      <c r="O13" s="33" t="s">
        <v>79</v>
      </c>
      <c r="P13" s="33" t="s">
        <v>141</v>
      </c>
      <c r="Q13" s="33" t="s">
        <v>141</v>
      </c>
      <c r="R13" s="33" t="s">
        <v>141</v>
      </c>
    </row>
    <row r="14" spans="1:18" s="171" customFormat="1" ht="28.8">
      <c r="A14" s="166" t="s">
        <v>2476</v>
      </c>
      <c r="B14" s="171" t="s">
        <v>2087</v>
      </c>
      <c r="C14" s="171" t="s">
        <v>1290</v>
      </c>
      <c r="D14" s="33" t="s">
        <v>1974</v>
      </c>
      <c r="E14" s="33"/>
      <c r="F14" s="33"/>
      <c r="G14" s="33"/>
      <c r="H14" s="33"/>
      <c r="I14" s="33"/>
      <c r="J14" s="33"/>
      <c r="K14" s="33"/>
      <c r="L14" s="33" t="s">
        <v>1116</v>
      </c>
      <c r="M14" s="33"/>
      <c r="N14" s="33" t="s">
        <v>2477</v>
      </c>
      <c r="O14" s="33" t="s">
        <v>2478</v>
      </c>
      <c r="P14" s="33" t="s">
        <v>2479</v>
      </c>
      <c r="Q14" s="33" t="s">
        <v>2480</v>
      </c>
      <c r="R14" s="33" t="s">
        <v>2481</v>
      </c>
    </row>
    <row r="15" spans="1:18" s="171" customFormat="1">
      <c r="A15" s="282"/>
      <c r="C15" s="282"/>
      <c r="D15" s="33"/>
      <c r="E15" s="33"/>
      <c r="F15" s="33"/>
      <c r="G15" s="33"/>
      <c r="H15" s="33"/>
      <c r="I15" s="33"/>
      <c r="J15" s="33"/>
      <c r="K15" s="33"/>
      <c r="L15" s="33" t="s">
        <v>1124</v>
      </c>
      <c r="M15" s="33"/>
      <c r="N15" s="33"/>
      <c r="O15" s="33"/>
      <c r="P15" s="33"/>
      <c r="Q15" s="33"/>
      <c r="R15" s="33"/>
    </row>
    <row r="16" spans="1:18" s="171" customFormat="1">
      <c r="D16" s="33"/>
      <c r="E16" s="33"/>
      <c r="F16" s="33"/>
      <c r="G16" s="33"/>
      <c r="H16" s="33"/>
      <c r="I16" s="33"/>
      <c r="J16" s="33"/>
      <c r="K16" s="33"/>
      <c r="L16" s="33" t="s">
        <v>90</v>
      </c>
      <c r="M16" s="33"/>
      <c r="N16" s="33"/>
      <c r="O16" s="33"/>
      <c r="P16" s="33"/>
      <c r="Q16" s="33"/>
      <c r="R16" s="33"/>
    </row>
    <row r="17" spans="4:18" s="171" customFormat="1">
      <c r="D17" s="33"/>
      <c r="E17" s="33"/>
      <c r="F17" s="33"/>
      <c r="G17" s="33"/>
      <c r="H17" s="33"/>
      <c r="I17" s="33"/>
      <c r="J17" s="33"/>
      <c r="K17" s="33"/>
      <c r="L17" s="33"/>
      <c r="M17" s="33"/>
      <c r="N17" s="33"/>
      <c r="O17" s="33"/>
      <c r="P17" s="33"/>
      <c r="Q17" s="33"/>
      <c r="R17" s="33"/>
    </row>
    <row r="18" spans="4:18" s="171" customFormat="1"/>
  </sheetData>
  <sheetProtection selectLockedCells="1" selectUnlockedCells="1"/>
  <pageMargins left="0.70833333333333337" right="0.70833333333333337" top="0.74791666666666667" bottom="0.74791666666666667" header="0.51180555555555551" footer="0.51180555555555551"/>
  <pageSetup paperSize="9" scale="42" firstPageNumber="0" orientation="landscape" cellComments="atEnd"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9">
    <tabColor rgb="FFFFC000"/>
    <pageSetUpPr fitToPage="1"/>
  </sheetPr>
  <dimension ref="A1:AK35"/>
  <sheetViews>
    <sheetView showGridLines="0" topLeftCell="J13" zoomScale="80" zoomScaleNormal="80" workbookViewId="0">
      <selection activeCell="Q20" sqref="Q20"/>
    </sheetView>
  </sheetViews>
  <sheetFormatPr defaultColWidth="9.33203125" defaultRowHeight="14.4"/>
  <cols>
    <col min="1" max="5" width="22.33203125" style="277" customWidth="1"/>
    <col min="6" max="6" width="25.33203125" style="277" customWidth="1"/>
    <col min="7" max="8" width="22.33203125" style="277" customWidth="1"/>
    <col min="9" max="9" width="26.44140625" style="277" customWidth="1"/>
    <col min="10" max="21" width="22.33203125" style="277" customWidth="1"/>
    <col min="22" max="22" width="19" style="277" customWidth="1"/>
    <col min="23" max="25" width="14" style="277" customWidth="1"/>
    <col min="26" max="26" width="12.44140625" style="277" customWidth="1"/>
    <col min="27" max="27" width="11.5546875" style="277" customWidth="1"/>
    <col min="28" max="28" width="11.6640625" style="277" customWidth="1"/>
    <col min="29" max="29" width="10.44140625" style="277" customWidth="1"/>
    <col min="30" max="30" width="13.33203125" style="277" customWidth="1"/>
    <col min="31" max="33" width="11.5546875" style="277" customWidth="1"/>
    <col min="34" max="34" width="11.44140625" style="277" customWidth="1"/>
    <col min="35" max="257" width="9.33203125" style="277"/>
    <col min="258" max="258" width="22.5546875" style="277" customWidth="1"/>
    <col min="259" max="259" width="9.33203125" style="277"/>
    <col min="260" max="260" width="12.5546875" style="277" customWidth="1"/>
    <col min="261" max="261" width="15.5546875" style="277" customWidth="1"/>
    <col min="262" max="262" width="18.44140625" style="277" customWidth="1"/>
    <col min="263" max="263" width="15.33203125" style="277" customWidth="1"/>
    <col min="264" max="267" width="13.5546875" style="277" customWidth="1"/>
    <col min="268" max="268" width="14.5546875" style="277" customWidth="1"/>
    <col min="269" max="271" width="13.33203125" style="277" customWidth="1"/>
    <col min="272" max="272" width="12.5546875" style="277" customWidth="1"/>
    <col min="273" max="273" width="11.44140625" style="277" customWidth="1"/>
    <col min="274" max="274" width="11.5546875" style="277" customWidth="1"/>
    <col min="275" max="275" width="12" style="277" customWidth="1"/>
    <col min="276" max="276" width="14" style="277" customWidth="1"/>
    <col min="277" max="277" width="11.33203125" style="277" customWidth="1"/>
    <col min="278" max="281" width="14" style="277" customWidth="1"/>
    <col min="282" max="282" width="12.44140625" style="277" customWidth="1"/>
    <col min="283" max="283" width="11.5546875" style="277" customWidth="1"/>
    <col min="284" max="284" width="11.44140625" style="277" customWidth="1"/>
    <col min="285" max="285" width="10.44140625" style="277" customWidth="1"/>
    <col min="286" max="286" width="13.33203125" style="277" customWidth="1"/>
    <col min="287" max="289" width="11.5546875" style="277" customWidth="1"/>
    <col min="290" max="290" width="11.44140625" style="277" customWidth="1"/>
    <col min="291" max="513" width="9.33203125" style="277"/>
    <col min="514" max="514" width="22.5546875" style="277" customWidth="1"/>
    <col min="515" max="515" width="9.33203125" style="277"/>
    <col min="516" max="516" width="12.5546875" style="277" customWidth="1"/>
    <col min="517" max="517" width="15.5546875" style="277" customWidth="1"/>
    <col min="518" max="518" width="18.44140625" style="277" customWidth="1"/>
    <col min="519" max="519" width="15.33203125" style="277" customWidth="1"/>
    <col min="520" max="523" width="13.5546875" style="277" customWidth="1"/>
    <col min="524" max="524" width="14.5546875" style="277" customWidth="1"/>
    <col min="525" max="527" width="13.33203125" style="277" customWidth="1"/>
    <col min="528" max="528" width="12.5546875" style="277" customWidth="1"/>
    <col min="529" max="529" width="11.44140625" style="277" customWidth="1"/>
    <col min="530" max="530" width="11.5546875" style="277" customWidth="1"/>
    <col min="531" max="531" width="12" style="277" customWidth="1"/>
    <col min="532" max="532" width="14" style="277" customWidth="1"/>
    <col min="533" max="533" width="11.33203125" style="277" customWidth="1"/>
    <col min="534" max="537" width="14" style="277" customWidth="1"/>
    <col min="538" max="538" width="12.44140625" style="277" customWidth="1"/>
    <col min="539" max="539" width="11.5546875" style="277" customWidth="1"/>
    <col min="540" max="540" width="11.44140625" style="277" customWidth="1"/>
    <col min="541" max="541" width="10.44140625" style="277" customWidth="1"/>
    <col min="542" max="542" width="13.33203125" style="277" customWidth="1"/>
    <col min="543" max="545" width="11.5546875" style="277" customWidth="1"/>
    <col min="546" max="546" width="11.44140625" style="277" customWidth="1"/>
    <col min="547" max="769" width="9.33203125" style="277"/>
    <col min="770" max="770" width="22.5546875" style="277" customWidth="1"/>
    <col min="771" max="771" width="9.33203125" style="277"/>
    <col min="772" max="772" width="12.5546875" style="277" customWidth="1"/>
    <col min="773" max="773" width="15.5546875" style="277" customWidth="1"/>
    <col min="774" max="774" width="18.44140625" style="277" customWidth="1"/>
    <col min="775" max="775" width="15.33203125" style="277" customWidth="1"/>
    <col min="776" max="779" width="13.5546875" style="277" customWidth="1"/>
    <col min="780" max="780" width="14.5546875" style="277" customWidth="1"/>
    <col min="781" max="783" width="13.33203125" style="277" customWidth="1"/>
    <col min="784" max="784" width="12.5546875" style="277" customWidth="1"/>
    <col min="785" max="785" width="11.44140625" style="277" customWidth="1"/>
    <col min="786" max="786" width="11.5546875" style="277" customWidth="1"/>
    <col min="787" max="787" width="12" style="277" customWidth="1"/>
    <col min="788" max="788" width="14" style="277" customWidth="1"/>
    <col min="789" max="789" width="11.33203125" style="277" customWidth="1"/>
    <col min="790" max="793" width="14" style="277" customWidth="1"/>
    <col min="794" max="794" width="12.44140625" style="277" customWidth="1"/>
    <col min="795" max="795" width="11.5546875" style="277" customWidth="1"/>
    <col min="796" max="796" width="11.44140625" style="277" customWidth="1"/>
    <col min="797" max="797" width="10.44140625" style="277" customWidth="1"/>
    <col min="798" max="798" width="13.33203125" style="277" customWidth="1"/>
    <col min="799" max="801" width="11.5546875" style="277" customWidth="1"/>
    <col min="802" max="802" width="11.44140625" style="277" customWidth="1"/>
    <col min="803" max="1025" width="9.33203125" style="277"/>
    <col min="1026" max="1026" width="22.5546875" style="277" customWidth="1"/>
    <col min="1027" max="1027" width="9.33203125" style="277"/>
    <col min="1028" max="1028" width="12.5546875" style="277" customWidth="1"/>
    <col min="1029" max="1029" width="15.5546875" style="277" customWidth="1"/>
    <col min="1030" max="1030" width="18.44140625" style="277" customWidth="1"/>
    <col min="1031" max="1031" width="15.33203125" style="277" customWidth="1"/>
    <col min="1032" max="1035" width="13.5546875" style="277" customWidth="1"/>
    <col min="1036" max="1036" width="14.5546875" style="277" customWidth="1"/>
    <col min="1037" max="1039" width="13.33203125" style="277" customWidth="1"/>
    <col min="1040" max="1040" width="12.5546875" style="277" customWidth="1"/>
    <col min="1041" max="1041" width="11.44140625" style="277" customWidth="1"/>
    <col min="1042" max="1042" width="11.5546875" style="277" customWidth="1"/>
    <col min="1043" max="1043" width="12" style="277" customWidth="1"/>
    <col min="1044" max="1044" width="14" style="277" customWidth="1"/>
    <col min="1045" max="1045" width="11.33203125" style="277" customWidth="1"/>
    <col min="1046" max="1049" width="14" style="277" customWidth="1"/>
    <col min="1050" max="1050" width="12.44140625" style="277" customWidth="1"/>
    <col min="1051" max="1051" width="11.5546875" style="277" customWidth="1"/>
    <col min="1052" max="1052" width="11.44140625" style="277" customWidth="1"/>
    <col min="1053" max="1053" width="10.44140625" style="277" customWidth="1"/>
    <col min="1054" max="1054" width="13.33203125" style="277" customWidth="1"/>
    <col min="1055" max="1057" width="11.5546875" style="277" customWidth="1"/>
    <col min="1058" max="1058" width="11.44140625" style="277" customWidth="1"/>
    <col min="1059" max="1281" width="9.33203125" style="277"/>
    <col min="1282" max="1282" width="22.5546875" style="277" customWidth="1"/>
    <col min="1283" max="1283" width="9.33203125" style="277"/>
    <col min="1284" max="1284" width="12.5546875" style="277" customWidth="1"/>
    <col min="1285" max="1285" width="15.5546875" style="277" customWidth="1"/>
    <col min="1286" max="1286" width="18.44140625" style="277" customWidth="1"/>
    <col min="1287" max="1287" width="15.33203125" style="277" customWidth="1"/>
    <col min="1288" max="1291" width="13.5546875" style="277" customWidth="1"/>
    <col min="1292" max="1292" width="14.5546875" style="277" customWidth="1"/>
    <col min="1293" max="1295" width="13.33203125" style="277" customWidth="1"/>
    <col min="1296" max="1296" width="12.5546875" style="277" customWidth="1"/>
    <col min="1297" max="1297" width="11.44140625" style="277" customWidth="1"/>
    <col min="1298" max="1298" width="11.5546875" style="277" customWidth="1"/>
    <col min="1299" max="1299" width="12" style="277" customWidth="1"/>
    <col min="1300" max="1300" width="14" style="277" customWidth="1"/>
    <col min="1301" max="1301" width="11.33203125" style="277" customWidth="1"/>
    <col min="1302" max="1305" width="14" style="277" customWidth="1"/>
    <col min="1306" max="1306" width="12.44140625" style="277" customWidth="1"/>
    <col min="1307" max="1307" width="11.5546875" style="277" customWidth="1"/>
    <col min="1308" max="1308" width="11.44140625" style="277" customWidth="1"/>
    <col min="1309" max="1309" width="10.44140625" style="277" customWidth="1"/>
    <col min="1310" max="1310" width="13.33203125" style="277" customWidth="1"/>
    <col min="1311" max="1313" width="11.5546875" style="277" customWidth="1"/>
    <col min="1314" max="1314" width="11.44140625" style="277" customWidth="1"/>
    <col min="1315" max="1537" width="9.33203125" style="277"/>
    <col min="1538" max="1538" width="22.5546875" style="277" customWidth="1"/>
    <col min="1539" max="1539" width="9.33203125" style="277"/>
    <col min="1540" max="1540" width="12.5546875" style="277" customWidth="1"/>
    <col min="1541" max="1541" width="15.5546875" style="277" customWidth="1"/>
    <col min="1542" max="1542" width="18.44140625" style="277" customWidth="1"/>
    <col min="1543" max="1543" width="15.33203125" style="277" customWidth="1"/>
    <col min="1544" max="1547" width="13.5546875" style="277" customWidth="1"/>
    <col min="1548" max="1548" width="14.5546875" style="277" customWidth="1"/>
    <col min="1549" max="1551" width="13.33203125" style="277" customWidth="1"/>
    <col min="1552" max="1552" width="12.5546875" style="277" customWidth="1"/>
    <col min="1553" max="1553" width="11.44140625" style="277" customWidth="1"/>
    <col min="1554" max="1554" width="11.5546875" style="277" customWidth="1"/>
    <col min="1555" max="1555" width="12" style="277" customWidth="1"/>
    <col min="1556" max="1556" width="14" style="277" customWidth="1"/>
    <col min="1557" max="1557" width="11.33203125" style="277" customWidth="1"/>
    <col min="1558" max="1561" width="14" style="277" customWidth="1"/>
    <col min="1562" max="1562" width="12.44140625" style="277" customWidth="1"/>
    <col min="1563" max="1563" width="11.5546875" style="277" customWidth="1"/>
    <col min="1564" max="1564" width="11.44140625" style="277" customWidth="1"/>
    <col min="1565" max="1565" width="10.44140625" style="277" customWidth="1"/>
    <col min="1566" max="1566" width="13.33203125" style="277" customWidth="1"/>
    <col min="1567" max="1569" width="11.5546875" style="277" customWidth="1"/>
    <col min="1570" max="1570" width="11.44140625" style="277" customWidth="1"/>
    <col min="1571" max="1793" width="9.33203125" style="277"/>
    <col min="1794" max="1794" width="22.5546875" style="277" customWidth="1"/>
    <col min="1795" max="1795" width="9.33203125" style="277"/>
    <col min="1796" max="1796" width="12.5546875" style="277" customWidth="1"/>
    <col min="1797" max="1797" width="15.5546875" style="277" customWidth="1"/>
    <col min="1798" max="1798" width="18.44140625" style="277" customWidth="1"/>
    <col min="1799" max="1799" width="15.33203125" style="277" customWidth="1"/>
    <col min="1800" max="1803" width="13.5546875" style="277" customWidth="1"/>
    <col min="1804" max="1804" width="14.5546875" style="277" customWidth="1"/>
    <col min="1805" max="1807" width="13.33203125" style="277" customWidth="1"/>
    <col min="1808" max="1808" width="12.5546875" style="277" customWidth="1"/>
    <col min="1809" max="1809" width="11.44140625" style="277" customWidth="1"/>
    <col min="1810" max="1810" width="11.5546875" style="277" customWidth="1"/>
    <col min="1811" max="1811" width="12" style="277" customWidth="1"/>
    <col min="1812" max="1812" width="14" style="277" customWidth="1"/>
    <col min="1813" max="1813" width="11.33203125" style="277" customWidth="1"/>
    <col min="1814" max="1817" width="14" style="277" customWidth="1"/>
    <col min="1818" max="1818" width="12.44140625" style="277" customWidth="1"/>
    <col min="1819" max="1819" width="11.5546875" style="277" customWidth="1"/>
    <col min="1820" max="1820" width="11.44140625" style="277" customWidth="1"/>
    <col min="1821" max="1821" width="10.44140625" style="277" customWidth="1"/>
    <col min="1822" max="1822" width="13.33203125" style="277" customWidth="1"/>
    <col min="1823" max="1825" width="11.5546875" style="277" customWidth="1"/>
    <col min="1826" max="1826" width="11.44140625" style="277" customWidth="1"/>
    <col min="1827" max="2049" width="9.33203125" style="277"/>
    <col min="2050" max="2050" width="22.5546875" style="277" customWidth="1"/>
    <col min="2051" max="2051" width="9.33203125" style="277"/>
    <col min="2052" max="2052" width="12.5546875" style="277" customWidth="1"/>
    <col min="2053" max="2053" width="15.5546875" style="277" customWidth="1"/>
    <col min="2054" max="2054" width="18.44140625" style="277" customWidth="1"/>
    <col min="2055" max="2055" width="15.33203125" style="277" customWidth="1"/>
    <col min="2056" max="2059" width="13.5546875" style="277" customWidth="1"/>
    <col min="2060" max="2060" width="14.5546875" style="277" customWidth="1"/>
    <col min="2061" max="2063" width="13.33203125" style="277" customWidth="1"/>
    <col min="2064" max="2064" width="12.5546875" style="277" customWidth="1"/>
    <col min="2065" max="2065" width="11.44140625" style="277" customWidth="1"/>
    <col min="2066" max="2066" width="11.5546875" style="277" customWidth="1"/>
    <col min="2067" max="2067" width="12" style="277" customWidth="1"/>
    <col min="2068" max="2068" width="14" style="277" customWidth="1"/>
    <col min="2069" max="2069" width="11.33203125" style="277" customWidth="1"/>
    <col min="2070" max="2073" width="14" style="277" customWidth="1"/>
    <col min="2074" max="2074" width="12.44140625" style="277" customWidth="1"/>
    <col min="2075" max="2075" width="11.5546875" style="277" customWidth="1"/>
    <col min="2076" max="2076" width="11.44140625" style="277" customWidth="1"/>
    <col min="2077" max="2077" width="10.44140625" style="277" customWidth="1"/>
    <col min="2078" max="2078" width="13.33203125" style="277" customWidth="1"/>
    <col min="2079" max="2081" width="11.5546875" style="277" customWidth="1"/>
    <col min="2082" max="2082" width="11.44140625" style="277" customWidth="1"/>
    <col min="2083" max="2305" width="9.33203125" style="277"/>
    <col min="2306" max="2306" width="22.5546875" style="277" customWidth="1"/>
    <col min="2307" max="2307" width="9.33203125" style="277"/>
    <col min="2308" max="2308" width="12.5546875" style="277" customWidth="1"/>
    <col min="2309" max="2309" width="15.5546875" style="277" customWidth="1"/>
    <col min="2310" max="2310" width="18.44140625" style="277" customWidth="1"/>
    <col min="2311" max="2311" width="15.33203125" style="277" customWidth="1"/>
    <col min="2312" max="2315" width="13.5546875" style="277" customWidth="1"/>
    <col min="2316" max="2316" width="14.5546875" style="277" customWidth="1"/>
    <col min="2317" max="2319" width="13.33203125" style="277" customWidth="1"/>
    <col min="2320" max="2320" width="12.5546875" style="277" customWidth="1"/>
    <col min="2321" max="2321" width="11.44140625" style="277" customWidth="1"/>
    <col min="2322" max="2322" width="11.5546875" style="277" customWidth="1"/>
    <col min="2323" max="2323" width="12" style="277" customWidth="1"/>
    <col min="2324" max="2324" width="14" style="277" customWidth="1"/>
    <col min="2325" max="2325" width="11.33203125" style="277" customWidth="1"/>
    <col min="2326" max="2329" width="14" style="277" customWidth="1"/>
    <col min="2330" max="2330" width="12.44140625" style="277" customWidth="1"/>
    <col min="2331" max="2331" width="11.5546875" style="277" customWidth="1"/>
    <col min="2332" max="2332" width="11.44140625" style="277" customWidth="1"/>
    <col min="2333" max="2333" width="10.44140625" style="277" customWidth="1"/>
    <col min="2334" max="2334" width="13.33203125" style="277" customWidth="1"/>
    <col min="2335" max="2337" width="11.5546875" style="277" customWidth="1"/>
    <col min="2338" max="2338" width="11.44140625" style="277" customWidth="1"/>
    <col min="2339" max="2561" width="9.33203125" style="277"/>
    <col min="2562" max="2562" width="22.5546875" style="277" customWidth="1"/>
    <col min="2563" max="2563" width="9.33203125" style="277"/>
    <col min="2564" max="2564" width="12.5546875" style="277" customWidth="1"/>
    <col min="2565" max="2565" width="15.5546875" style="277" customWidth="1"/>
    <col min="2566" max="2566" width="18.44140625" style="277" customWidth="1"/>
    <col min="2567" max="2567" width="15.33203125" style="277" customWidth="1"/>
    <col min="2568" max="2571" width="13.5546875" style="277" customWidth="1"/>
    <col min="2572" max="2572" width="14.5546875" style="277" customWidth="1"/>
    <col min="2573" max="2575" width="13.33203125" style="277" customWidth="1"/>
    <col min="2576" max="2576" width="12.5546875" style="277" customWidth="1"/>
    <col min="2577" max="2577" width="11.44140625" style="277" customWidth="1"/>
    <col min="2578" max="2578" width="11.5546875" style="277" customWidth="1"/>
    <col min="2579" max="2579" width="12" style="277" customWidth="1"/>
    <col min="2580" max="2580" width="14" style="277" customWidth="1"/>
    <col min="2581" max="2581" width="11.33203125" style="277" customWidth="1"/>
    <col min="2582" max="2585" width="14" style="277" customWidth="1"/>
    <col min="2586" max="2586" width="12.44140625" style="277" customWidth="1"/>
    <col min="2587" max="2587" width="11.5546875" style="277" customWidth="1"/>
    <col min="2588" max="2588" width="11.44140625" style="277" customWidth="1"/>
    <col min="2589" max="2589" width="10.44140625" style="277" customWidth="1"/>
    <col min="2590" max="2590" width="13.33203125" style="277" customWidth="1"/>
    <col min="2591" max="2593" width="11.5546875" style="277" customWidth="1"/>
    <col min="2594" max="2594" width="11.44140625" style="277" customWidth="1"/>
    <col min="2595" max="2817" width="9.33203125" style="277"/>
    <col min="2818" max="2818" width="22.5546875" style="277" customWidth="1"/>
    <col min="2819" max="2819" width="9.33203125" style="277"/>
    <col min="2820" max="2820" width="12.5546875" style="277" customWidth="1"/>
    <col min="2821" max="2821" width="15.5546875" style="277" customWidth="1"/>
    <col min="2822" max="2822" width="18.44140625" style="277" customWidth="1"/>
    <col min="2823" max="2823" width="15.33203125" style="277" customWidth="1"/>
    <col min="2824" max="2827" width="13.5546875" style="277" customWidth="1"/>
    <col min="2828" max="2828" width="14.5546875" style="277" customWidth="1"/>
    <col min="2829" max="2831" width="13.33203125" style="277" customWidth="1"/>
    <col min="2832" max="2832" width="12.5546875" style="277" customWidth="1"/>
    <col min="2833" max="2833" width="11.44140625" style="277" customWidth="1"/>
    <col min="2834" max="2834" width="11.5546875" style="277" customWidth="1"/>
    <col min="2835" max="2835" width="12" style="277" customWidth="1"/>
    <col min="2836" max="2836" width="14" style="277" customWidth="1"/>
    <col min="2837" max="2837" width="11.33203125" style="277" customWidth="1"/>
    <col min="2838" max="2841" width="14" style="277" customWidth="1"/>
    <col min="2842" max="2842" width="12.44140625" style="277" customWidth="1"/>
    <col min="2843" max="2843" width="11.5546875" style="277" customWidth="1"/>
    <col min="2844" max="2844" width="11.44140625" style="277" customWidth="1"/>
    <col min="2845" max="2845" width="10.44140625" style="277" customWidth="1"/>
    <col min="2846" max="2846" width="13.33203125" style="277" customWidth="1"/>
    <col min="2847" max="2849" width="11.5546875" style="277" customWidth="1"/>
    <col min="2850" max="2850" width="11.44140625" style="277" customWidth="1"/>
    <col min="2851" max="3073" width="9.33203125" style="277"/>
    <col min="3074" max="3074" width="22.5546875" style="277" customWidth="1"/>
    <col min="3075" max="3075" width="9.33203125" style="277"/>
    <col min="3076" max="3076" width="12.5546875" style="277" customWidth="1"/>
    <col min="3077" max="3077" width="15.5546875" style="277" customWidth="1"/>
    <col min="3078" max="3078" width="18.44140625" style="277" customWidth="1"/>
    <col min="3079" max="3079" width="15.33203125" style="277" customWidth="1"/>
    <col min="3080" max="3083" width="13.5546875" style="277" customWidth="1"/>
    <col min="3084" max="3084" width="14.5546875" style="277" customWidth="1"/>
    <col min="3085" max="3087" width="13.33203125" style="277" customWidth="1"/>
    <col min="3088" max="3088" width="12.5546875" style="277" customWidth="1"/>
    <col min="3089" max="3089" width="11.44140625" style="277" customWidth="1"/>
    <col min="3090" max="3090" width="11.5546875" style="277" customWidth="1"/>
    <col min="3091" max="3091" width="12" style="277" customWidth="1"/>
    <col min="3092" max="3092" width="14" style="277" customWidth="1"/>
    <col min="3093" max="3093" width="11.33203125" style="277" customWidth="1"/>
    <col min="3094" max="3097" width="14" style="277" customWidth="1"/>
    <col min="3098" max="3098" width="12.44140625" style="277" customWidth="1"/>
    <col min="3099" max="3099" width="11.5546875" style="277" customWidth="1"/>
    <col min="3100" max="3100" width="11.44140625" style="277" customWidth="1"/>
    <col min="3101" max="3101" width="10.44140625" style="277" customWidth="1"/>
    <col min="3102" max="3102" width="13.33203125" style="277" customWidth="1"/>
    <col min="3103" max="3105" width="11.5546875" style="277" customWidth="1"/>
    <col min="3106" max="3106" width="11.44140625" style="277" customWidth="1"/>
    <col min="3107" max="3329" width="9.33203125" style="277"/>
    <col min="3330" max="3330" width="22.5546875" style="277" customWidth="1"/>
    <col min="3331" max="3331" width="9.33203125" style="277"/>
    <col min="3332" max="3332" width="12.5546875" style="277" customWidth="1"/>
    <col min="3333" max="3333" width="15.5546875" style="277" customWidth="1"/>
    <col min="3334" max="3334" width="18.44140625" style="277" customWidth="1"/>
    <col min="3335" max="3335" width="15.33203125" style="277" customWidth="1"/>
    <col min="3336" max="3339" width="13.5546875" style="277" customWidth="1"/>
    <col min="3340" max="3340" width="14.5546875" style="277" customWidth="1"/>
    <col min="3341" max="3343" width="13.33203125" style="277" customWidth="1"/>
    <col min="3344" max="3344" width="12.5546875" style="277" customWidth="1"/>
    <col min="3345" max="3345" width="11.44140625" style="277" customWidth="1"/>
    <col min="3346" max="3346" width="11.5546875" style="277" customWidth="1"/>
    <col min="3347" max="3347" width="12" style="277" customWidth="1"/>
    <col min="3348" max="3348" width="14" style="277" customWidth="1"/>
    <col min="3349" max="3349" width="11.33203125" style="277" customWidth="1"/>
    <col min="3350" max="3353" width="14" style="277" customWidth="1"/>
    <col min="3354" max="3354" width="12.44140625" style="277" customWidth="1"/>
    <col min="3355" max="3355" width="11.5546875" style="277" customWidth="1"/>
    <col min="3356" max="3356" width="11.44140625" style="277" customWidth="1"/>
    <col min="3357" max="3357" width="10.44140625" style="277" customWidth="1"/>
    <col min="3358" max="3358" width="13.33203125" style="277" customWidth="1"/>
    <col min="3359" max="3361" width="11.5546875" style="277" customWidth="1"/>
    <col min="3362" max="3362" width="11.44140625" style="277" customWidth="1"/>
    <col min="3363" max="3585" width="9.33203125" style="277"/>
    <col min="3586" max="3586" width="22.5546875" style="277" customWidth="1"/>
    <col min="3587" max="3587" width="9.33203125" style="277"/>
    <col min="3588" max="3588" width="12.5546875" style="277" customWidth="1"/>
    <col min="3589" max="3589" width="15.5546875" style="277" customWidth="1"/>
    <col min="3590" max="3590" width="18.44140625" style="277" customWidth="1"/>
    <col min="3591" max="3591" width="15.33203125" style="277" customWidth="1"/>
    <col min="3592" max="3595" width="13.5546875" style="277" customWidth="1"/>
    <col min="3596" max="3596" width="14.5546875" style="277" customWidth="1"/>
    <col min="3597" max="3599" width="13.33203125" style="277" customWidth="1"/>
    <col min="3600" max="3600" width="12.5546875" style="277" customWidth="1"/>
    <col min="3601" max="3601" width="11.44140625" style="277" customWidth="1"/>
    <col min="3602" max="3602" width="11.5546875" style="277" customWidth="1"/>
    <col min="3603" max="3603" width="12" style="277" customWidth="1"/>
    <col min="3604" max="3604" width="14" style="277" customWidth="1"/>
    <col min="3605" max="3605" width="11.33203125" style="277" customWidth="1"/>
    <col min="3606" max="3609" width="14" style="277" customWidth="1"/>
    <col min="3610" max="3610" width="12.44140625" style="277" customWidth="1"/>
    <col min="3611" max="3611" width="11.5546875" style="277" customWidth="1"/>
    <col min="3612" max="3612" width="11.44140625" style="277" customWidth="1"/>
    <col min="3613" max="3613" width="10.44140625" style="277" customWidth="1"/>
    <col min="3614" max="3614" width="13.33203125" style="277" customWidth="1"/>
    <col min="3615" max="3617" width="11.5546875" style="277" customWidth="1"/>
    <col min="3618" max="3618" width="11.44140625" style="277" customWidth="1"/>
    <col min="3619" max="3841" width="9.33203125" style="277"/>
    <col min="3842" max="3842" width="22.5546875" style="277" customWidth="1"/>
    <col min="3843" max="3843" width="9.33203125" style="277"/>
    <col min="3844" max="3844" width="12.5546875" style="277" customWidth="1"/>
    <col min="3845" max="3845" width="15.5546875" style="277" customWidth="1"/>
    <col min="3846" max="3846" width="18.44140625" style="277" customWidth="1"/>
    <col min="3847" max="3847" width="15.33203125" style="277" customWidth="1"/>
    <col min="3848" max="3851" width="13.5546875" style="277" customWidth="1"/>
    <col min="3852" max="3852" width="14.5546875" style="277" customWidth="1"/>
    <col min="3853" max="3855" width="13.33203125" style="277" customWidth="1"/>
    <col min="3856" max="3856" width="12.5546875" style="277" customWidth="1"/>
    <col min="3857" max="3857" width="11.44140625" style="277" customWidth="1"/>
    <col min="3858" max="3858" width="11.5546875" style="277" customWidth="1"/>
    <col min="3859" max="3859" width="12" style="277" customWidth="1"/>
    <col min="3860" max="3860" width="14" style="277" customWidth="1"/>
    <col min="3861" max="3861" width="11.33203125" style="277" customWidth="1"/>
    <col min="3862" max="3865" width="14" style="277" customWidth="1"/>
    <col min="3866" max="3866" width="12.44140625" style="277" customWidth="1"/>
    <col min="3867" max="3867" width="11.5546875" style="277" customWidth="1"/>
    <col min="3868" max="3868" width="11.44140625" style="277" customWidth="1"/>
    <col min="3869" max="3869" width="10.44140625" style="277" customWidth="1"/>
    <col min="3870" max="3870" width="13.33203125" style="277" customWidth="1"/>
    <col min="3871" max="3873" width="11.5546875" style="277" customWidth="1"/>
    <col min="3874" max="3874" width="11.44140625" style="277" customWidth="1"/>
    <col min="3875" max="4097" width="9.33203125" style="277"/>
    <col min="4098" max="4098" width="22.5546875" style="277" customWidth="1"/>
    <col min="4099" max="4099" width="9.33203125" style="277"/>
    <col min="4100" max="4100" width="12.5546875" style="277" customWidth="1"/>
    <col min="4101" max="4101" width="15.5546875" style="277" customWidth="1"/>
    <col min="4102" max="4102" width="18.44140625" style="277" customWidth="1"/>
    <col min="4103" max="4103" width="15.33203125" style="277" customWidth="1"/>
    <col min="4104" max="4107" width="13.5546875" style="277" customWidth="1"/>
    <col min="4108" max="4108" width="14.5546875" style="277" customWidth="1"/>
    <col min="4109" max="4111" width="13.33203125" style="277" customWidth="1"/>
    <col min="4112" max="4112" width="12.5546875" style="277" customWidth="1"/>
    <col min="4113" max="4113" width="11.44140625" style="277" customWidth="1"/>
    <col min="4114" max="4114" width="11.5546875" style="277" customWidth="1"/>
    <col min="4115" max="4115" width="12" style="277" customWidth="1"/>
    <col min="4116" max="4116" width="14" style="277" customWidth="1"/>
    <col min="4117" max="4117" width="11.33203125" style="277" customWidth="1"/>
    <col min="4118" max="4121" width="14" style="277" customWidth="1"/>
    <col min="4122" max="4122" width="12.44140625" style="277" customWidth="1"/>
    <col min="4123" max="4123" width="11.5546875" style="277" customWidth="1"/>
    <col min="4124" max="4124" width="11.44140625" style="277" customWidth="1"/>
    <col min="4125" max="4125" width="10.44140625" style="277" customWidth="1"/>
    <col min="4126" max="4126" width="13.33203125" style="277" customWidth="1"/>
    <col min="4127" max="4129" width="11.5546875" style="277" customWidth="1"/>
    <col min="4130" max="4130" width="11.44140625" style="277" customWidth="1"/>
    <col min="4131" max="4353" width="9.33203125" style="277"/>
    <col min="4354" max="4354" width="22.5546875" style="277" customWidth="1"/>
    <col min="4355" max="4355" width="9.33203125" style="277"/>
    <col min="4356" max="4356" width="12.5546875" style="277" customWidth="1"/>
    <col min="4357" max="4357" width="15.5546875" style="277" customWidth="1"/>
    <col min="4358" max="4358" width="18.44140625" style="277" customWidth="1"/>
    <col min="4359" max="4359" width="15.33203125" style="277" customWidth="1"/>
    <col min="4360" max="4363" width="13.5546875" style="277" customWidth="1"/>
    <col min="4364" max="4364" width="14.5546875" style="277" customWidth="1"/>
    <col min="4365" max="4367" width="13.33203125" style="277" customWidth="1"/>
    <col min="4368" max="4368" width="12.5546875" style="277" customWidth="1"/>
    <col min="4369" max="4369" width="11.44140625" style="277" customWidth="1"/>
    <col min="4370" max="4370" width="11.5546875" style="277" customWidth="1"/>
    <col min="4371" max="4371" width="12" style="277" customWidth="1"/>
    <col min="4372" max="4372" width="14" style="277" customWidth="1"/>
    <col min="4373" max="4373" width="11.33203125" style="277" customWidth="1"/>
    <col min="4374" max="4377" width="14" style="277" customWidth="1"/>
    <col min="4378" max="4378" width="12.44140625" style="277" customWidth="1"/>
    <col min="4379" max="4379" width="11.5546875" style="277" customWidth="1"/>
    <col min="4380" max="4380" width="11.44140625" style="277" customWidth="1"/>
    <col min="4381" max="4381" width="10.44140625" style="277" customWidth="1"/>
    <col min="4382" max="4382" width="13.33203125" style="277" customWidth="1"/>
    <col min="4383" max="4385" width="11.5546875" style="277" customWidth="1"/>
    <col min="4386" max="4386" width="11.44140625" style="277" customWidth="1"/>
    <col min="4387" max="4609" width="9.33203125" style="277"/>
    <col min="4610" max="4610" width="22.5546875" style="277" customWidth="1"/>
    <col min="4611" max="4611" width="9.33203125" style="277"/>
    <col min="4612" max="4612" width="12.5546875" style="277" customWidth="1"/>
    <col min="4613" max="4613" width="15.5546875" style="277" customWidth="1"/>
    <col min="4614" max="4614" width="18.44140625" style="277" customWidth="1"/>
    <col min="4615" max="4615" width="15.33203125" style="277" customWidth="1"/>
    <col min="4616" max="4619" width="13.5546875" style="277" customWidth="1"/>
    <col min="4620" max="4620" width="14.5546875" style="277" customWidth="1"/>
    <col min="4621" max="4623" width="13.33203125" style="277" customWidth="1"/>
    <col min="4624" max="4624" width="12.5546875" style="277" customWidth="1"/>
    <col min="4625" max="4625" width="11.44140625" style="277" customWidth="1"/>
    <col min="4626" max="4626" width="11.5546875" style="277" customWidth="1"/>
    <col min="4627" max="4627" width="12" style="277" customWidth="1"/>
    <col min="4628" max="4628" width="14" style="277" customWidth="1"/>
    <col min="4629" max="4629" width="11.33203125" style="277" customWidth="1"/>
    <col min="4630" max="4633" width="14" style="277" customWidth="1"/>
    <col min="4634" max="4634" width="12.44140625" style="277" customWidth="1"/>
    <col min="4635" max="4635" width="11.5546875" style="277" customWidth="1"/>
    <col min="4636" max="4636" width="11.44140625" style="277" customWidth="1"/>
    <col min="4637" max="4637" width="10.44140625" style="277" customWidth="1"/>
    <col min="4638" max="4638" width="13.33203125" style="277" customWidth="1"/>
    <col min="4639" max="4641" width="11.5546875" style="277" customWidth="1"/>
    <col min="4642" max="4642" width="11.44140625" style="277" customWidth="1"/>
    <col min="4643" max="4865" width="9.33203125" style="277"/>
    <col min="4866" max="4866" width="22.5546875" style="277" customWidth="1"/>
    <col min="4867" max="4867" width="9.33203125" style="277"/>
    <col min="4868" max="4868" width="12.5546875" style="277" customWidth="1"/>
    <col min="4869" max="4869" width="15.5546875" style="277" customWidth="1"/>
    <col min="4870" max="4870" width="18.44140625" style="277" customWidth="1"/>
    <col min="4871" max="4871" width="15.33203125" style="277" customWidth="1"/>
    <col min="4872" max="4875" width="13.5546875" style="277" customWidth="1"/>
    <col min="4876" max="4876" width="14.5546875" style="277" customWidth="1"/>
    <col min="4877" max="4879" width="13.33203125" style="277" customWidth="1"/>
    <col min="4880" max="4880" width="12.5546875" style="277" customWidth="1"/>
    <col min="4881" max="4881" width="11.44140625" style="277" customWidth="1"/>
    <col min="4882" max="4882" width="11.5546875" style="277" customWidth="1"/>
    <col min="4883" max="4883" width="12" style="277" customWidth="1"/>
    <col min="4884" max="4884" width="14" style="277" customWidth="1"/>
    <col min="4885" max="4885" width="11.33203125" style="277" customWidth="1"/>
    <col min="4886" max="4889" width="14" style="277" customWidth="1"/>
    <col min="4890" max="4890" width="12.44140625" style="277" customWidth="1"/>
    <col min="4891" max="4891" width="11.5546875" style="277" customWidth="1"/>
    <col min="4892" max="4892" width="11.44140625" style="277" customWidth="1"/>
    <col min="4893" max="4893" width="10.44140625" style="277" customWidth="1"/>
    <col min="4894" max="4894" width="13.33203125" style="277" customWidth="1"/>
    <col min="4895" max="4897" width="11.5546875" style="277" customWidth="1"/>
    <col min="4898" max="4898" width="11.44140625" style="277" customWidth="1"/>
    <col min="4899" max="5121" width="9.33203125" style="277"/>
    <col min="5122" max="5122" width="22.5546875" style="277" customWidth="1"/>
    <col min="5123" max="5123" width="9.33203125" style="277"/>
    <col min="5124" max="5124" width="12.5546875" style="277" customWidth="1"/>
    <col min="5125" max="5125" width="15.5546875" style="277" customWidth="1"/>
    <col min="5126" max="5126" width="18.44140625" style="277" customWidth="1"/>
    <col min="5127" max="5127" width="15.33203125" style="277" customWidth="1"/>
    <col min="5128" max="5131" width="13.5546875" style="277" customWidth="1"/>
    <col min="5132" max="5132" width="14.5546875" style="277" customWidth="1"/>
    <col min="5133" max="5135" width="13.33203125" style="277" customWidth="1"/>
    <col min="5136" max="5136" width="12.5546875" style="277" customWidth="1"/>
    <col min="5137" max="5137" width="11.44140625" style="277" customWidth="1"/>
    <col min="5138" max="5138" width="11.5546875" style="277" customWidth="1"/>
    <col min="5139" max="5139" width="12" style="277" customWidth="1"/>
    <col min="5140" max="5140" width="14" style="277" customWidth="1"/>
    <col min="5141" max="5141" width="11.33203125" style="277" customWidth="1"/>
    <col min="5142" max="5145" width="14" style="277" customWidth="1"/>
    <col min="5146" max="5146" width="12.44140625" style="277" customWidth="1"/>
    <col min="5147" max="5147" width="11.5546875" style="277" customWidth="1"/>
    <col min="5148" max="5148" width="11.44140625" style="277" customWidth="1"/>
    <col min="5149" max="5149" width="10.44140625" style="277" customWidth="1"/>
    <col min="5150" max="5150" width="13.33203125" style="277" customWidth="1"/>
    <col min="5151" max="5153" width="11.5546875" style="277" customWidth="1"/>
    <col min="5154" max="5154" width="11.44140625" style="277" customWidth="1"/>
    <col min="5155" max="5377" width="9.33203125" style="277"/>
    <col min="5378" max="5378" width="22.5546875" style="277" customWidth="1"/>
    <col min="5379" max="5379" width="9.33203125" style="277"/>
    <col min="5380" max="5380" width="12.5546875" style="277" customWidth="1"/>
    <col min="5381" max="5381" width="15.5546875" style="277" customWidth="1"/>
    <col min="5382" max="5382" width="18.44140625" style="277" customWidth="1"/>
    <col min="5383" max="5383" width="15.33203125" style="277" customWidth="1"/>
    <col min="5384" max="5387" width="13.5546875" style="277" customWidth="1"/>
    <col min="5388" max="5388" width="14.5546875" style="277" customWidth="1"/>
    <col min="5389" max="5391" width="13.33203125" style="277" customWidth="1"/>
    <col min="5392" max="5392" width="12.5546875" style="277" customWidth="1"/>
    <col min="5393" max="5393" width="11.44140625" style="277" customWidth="1"/>
    <col min="5394" max="5394" width="11.5546875" style="277" customWidth="1"/>
    <col min="5395" max="5395" width="12" style="277" customWidth="1"/>
    <col min="5396" max="5396" width="14" style="277" customWidth="1"/>
    <col min="5397" max="5397" width="11.33203125" style="277" customWidth="1"/>
    <col min="5398" max="5401" width="14" style="277" customWidth="1"/>
    <col min="5402" max="5402" width="12.44140625" style="277" customWidth="1"/>
    <col min="5403" max="5403" width="11.5546875" style="277" customWidth="1"/>
    <col min="5404" max="5404" width="11.44140625" style="277" customWidth="1"/>
    <col min="5405" max="5405" width="10.44140625" style="277" customWidth="1"/>
    <col min="5406" max="5406" width="13.33203125" style="277" customWidth="1"/>
    <col min="5407" max="5409" width="11.5546875" style="277" customWidth="1"/>
    <col min="5410" max="5410" width="11.44140625" style="277" customWidth="1"/>
    <col min="5411" max="5633" width="9.33203125" style="277"/>
    <col min="5634" max="5634" width="22.5546875" style="277" customWidth="1"/>
    <col min="5635" max="5635" width="9.33203125" style="277"/>
    <col min="5636" max="5636" width="12.5546875" style="277" customWidth="1"/>
    <col min="5637" max="5637" width="15.5546875" style="277" customWidth="1"/>
    <col min="5638" max="5638" width="18.44140625" style="277" customWidth="1"/>
    <col min="5639" max="5639" width="15.33203125" style="277" customWidth="1"/>
    <col min="5640" max="5643" width="13.5546875" style="277" customWidth="1"/>
    <col min="5644" max="5644" width="14.5546875" style="277" customWidth="1"/>
    <col min="5645" max="5647" width="13.33203125" style="277" customWidth="1"/>
    <col min="5648" max="5648" width="12.5546875" style="277" customWidth="1"/>
    <col min="5649" max="5649" width="11.44140625" style="277" customWidth="1"/>
    <col min="5650" max="5650" width="11.5546875" style="277" customWidth="1"/>
    <col min="5651" max="5651" width="12" style="277" customWidth="1"/>
    <col min="5652" max="5652" width="14" style="277" customWidth="1"/>
    <col min="5653" max="5653" width="11.33203125" style="277" customWidth="1"/>
    <col min="5654" max="5657" width="14" style="277" customWidth="1"/>
    <col min="5658" max="5658" width="12.44140625" style="277" customWidth="1"/>
    <col min="5659" max="5659" width="11.5546875" style="277" customWidth="1"/>
    <col min="5660" max="5660" width="11.44140625" style="277" customWidth="1"/>
    <col min="5661" max="5661" width="10.44140625" style="277" customWidth="1"/>
    <col min="5662" max="5662" width="13.33203125" style="277" customWidth="1"/>
    <col min="5663" max="5665" width="11.5546875" style="277" customWidth="1"/>
    <col min="5666" max="5666" width="11.44140625" style="277" customWidth="1"/>
    <col min="5667" max="5889" width="9.33203125" style="277"/>
    <col min="5890" max="5890" width="22.5546875" style="277" customWidth="1"/>
    <col min="5891" max="5891" width="9.33203125" style="277"/>
    <col min="5892" max="5892" width="12.5546875" style="277" customWidth="1"/>
    <col min="5893" max="5893" width="15.5546875" style="277" customWidth="1"/>
    <col min="5894" max="5894" width="18.44140625" style="277" customWidth="1"/>
    <col min="5895" max="5895" width="15.33203125" style="277" customWidth="1"/>
    <col min="5896" max="5899" width="13.5546875" style="277" customWidth="1"/>
    <col min="5900" max="5900" width="14.5546875" style="277" customWidth="1"/>
    <col min="5901" max="5903" width="13.33203125" style="277" customWidth="1"/>
    <col min="5904" max="5904" width="12.5546875" style="277" customWidth="1"/>
    <col min="5905" max="5905" width="11.44140625" style="277" customWidth="1"/>
    <col min="5906" max="5906" width="11.5546875" style="277" customWidth="1"/>
    <col min="5907" max="5907" width="12" style="277" customWidth="1"/>
    <col min="5908" max="5908" width="14" style="277" customWidth="1"/>
    <col min="5909" max="5909" width="11.33203125" style="277" customWidth="1"/>
    <col min="5910" max="5913" width="14" style="277" customWidth="1"/>
    <col min="5914" max="5914" width="12.44140625" style="277" customWidth="1"/>
    <col min="5915" max="5915" width="11.5546875" style="277" customWidth="1"/>
    <col min="5916" max="5916" width="11.44140625" style="277" customWidth="1"/>
    <col min="5917" max="5917" width="10.44140625" style="277" customWidth="1"/>
    <col min="5918" max="5918" width="13.33203125" style="277" customWidth="1"/>
    <col min="5919" max="5921" width="11.5546875" style="277" customWidth="1"/>
    <col min="5922" max="5922" width="11.44140625" style="277" customWidth="1"/>
    <col min="5923" max="6145" width="9.33203125" style="277"/>
    <col min="6146" max="6146" width="22.5546875" style="277" customWidth="1"/>
    <col min="6147" max="6147" width="9.33203125" style="277"/>
    <col min="6148" max="6148" width="12.5546875" style="277" customWidth="1"/>
    <col min="6149" max="6149" width="15.5546875" style="277" customWidth="1"/>
    <col min="6150" max="6150" width="18.44140625" style="277" customWidth="1"/>
    <col min="6151" max="6151" width="15.33203125" style="277" customWidth="1"/>
    <col min="6152" max="6155" width="13.5546875" style="277" customWidth="1"/>
    <col min="6156" max="6156" width="14.5546875" style="277" customWidth="1"/>
    <col min="6157" max="6159" width="13.33203125" style="277" customWidth="1"/>
    <col min="6160" max="6160" width="12.5546875" style="277" customWidth="1"/>
    <col min="6161" max="6161" width="11.44140625" style="277" customWidth="1"/>
    <col min="6162" max="6162" width="11.5546875" style="277" customWidth="1"/>
    <col min="6163" max="6163" width="12" style="277" customWidth="1"/>
    <col min="6164" max="6164" width="14" style="277" customWidth="1"/>
    <col min="6165" max="6165" width="11.33203125" style="277" customWidth="1"/>
    <col min="6166" max="6169" width="14" style="277" customWidth="1"/>
    <col min="6170" max="6170" width="12.44140625" style="277" customWidth="1"/>
    <col min="6171" max="6171" width="11.5546875" style="277" customWidth="1"/>
    <col min="6172" max="6172" width="11.44140625" style="277" customWidth="1"/>
    <col min="6173" max="6173" width="10.44140625" style="277" customWidth="1"/>
    <col min="6174" max="6174" width="13.33203125" style="277" customWidth="1"/>
    <col min="6175" max="6177" width="11.5546875" style="277" customWidth="1"/>
    <col min="6178" max="6178" width="11.44140625" style="277" customWidth="1"/>
    <col min="6179" max="6401" width="9.33203125" style="277"/>
    <col min="6402" max="6402" width="22.5546875" style="277" customWidth="1"/>
    <col min="6403" max="6403" width="9.33203125" style="277"/>
    <col min="6404" max="6404" width="12.5546875" style="277" customWidth="1"/>
    <col min="6405" max="6405" width="15.5546875" style="277" customWidth="1"/>
    <col min="6406" max="6406" width="18.44140625" style="277" customWidth="1"/>
    <col min="6407" max="6407" width="15.33203125" style="277" customWidth="1"/>
    <col min="6408" max="6411" width="13.5546875" style="277" customWidth="1"/>
    <col min="6412" max="6412" width="14.5546875" style="277" customWidth="1"/>
    <col min="6413" max="6415" width="13.33203125" style="277" customWidth="1"/>
    <col min="6416" max="6416" width="12.5546875" style="277" customWidth="1"/>
    <col min="6417" max="6417" width="11.44140625" style="277" customWidth="1"/>
    <col min="6418" max="6418" width="11.5546875" style="277" customWidth="1"/>
    <col min="6419" max="6419" width="12" style="277" customWidth="1"/>
    <col min="6420" max="6420" width="14" style="277" customWidth="1"/>
    <col min="6421" max="6421" width="11.33203125" style="277" customWidth="1"/>
    <col min="6422" max="6425" width="14" style="277" customWidth="1"/>
    <col min="6426" max="6426" width="12.44140625" style="277" customWidth="1"/>
    <col min="6427" max="6427" width="11.5546875" style="277" customWidth="1"/>
    <col min="6428" max="6428" width="11.44140625" style="277" customWidth="1"/>
    <col min="6429" max="6429" width="10.44140625" style="277" customWidth="1"/>
    <col min="6430" max="6430" width="13.33203125" style="277" customWidth="1"/>
    <col min="6431" max="6433" width="11.5546875" style="277" customWidth="1"/>
    <col min="6434" max="6434" width="11.44140625" style="277" customWidth="1"/>
    <col min="6435" max="6657" width="9.33203125" style="277"/>
    <col min="6658" max="6658" width="22.5546875" style="277" customWidth="1"/>
    <col min="6659" max="6659" width="9.33203125" style="277"/>
    <col min="6660" max="6660" width="12.5546875" style="277" customWidth="1"/>
    <col min="6661" max="6661" width="15.5546875" style="277" customWidth="1"/>
    <col min="6662" max="6662" width="18.44140625" style="277" customWidth="1"/>
    <col min="6663" max="6663" width="15.33203125" style="277" customWidth="1"/>
    <col min="6664" max="6667" width="13.5546875" style="277" customWidth="1"/>
    <col min="6668" max="6668" width="14.5546875" style="277" customWidth="1"/>
    <col min="6669" max="6671" width="13.33203125" style="277" customWidth="1"/>
    <col min="6672" max="6672" width="12.5546875" style="277" customWidth="1"/>
    <col min="6673" max="6673" width="11.44140625" style="277" customWidth="1"/>
    <col min="6674" max="6674" width="11.5546875" style="277" customWidth="1"/>
    <col min="6675" max="6675" width="12" style="277" customWidth="1"/>
    <col min="6676" max="6676" width="14" style="277" customWidth="1"/>
    <col min="6677" max="6677" width="11.33203125" style="277" customWidth="1"/>
    <col min="6678" max="6681" width="14" style="277" customWidth="1"/>
    <col min="6682" max="6682" width="12.44140625" style="277" customWidth="1"/>
    <col min="6683" max="6683" width="11.5546875" style="277" customWidth="1"/>
    <col min="6684" max="6684" width="11.44140625" style="277" customWidth="1"/>
    <col min="6685" max="6685" width="10.44140625" style="277" customWidth="1"/>
    <col min="6686" max="6686" width="13.33203125" style="277" customWidth="1"/>
    <col min="6687" max="6689" width="11.5546875" style="277" customWidth="1"/>
    <col min="6690" max="6690" width="11.44140625" style="277" customWidth="1"/>
    <col min="6691" max="6913" width="9.33203125" style="277"/>
    <col min="6914" max="6914" width="22.5546875" style="277" customWidth="1"/>
    <col min="6915" max="6915" width="9.33203125" style="277"/>
    <col min="6916" max="6916" width="12.5546875" style="277" customWidth="1"/>
    <col min="6917" max="6917" width="15.5546875" style="277" customWidth="1"/>
    <col min="6918" max="6918" width="18.44140625" style="277" customWidth="1"/>
    <col min="6919" max="6919" width="15.33203125" style="277" customWidth="1"/>
    <col min="6920" max="6923" width="13.5546875" style="277" customWidth="1"/>
    <col min="6924" max="6924" width="14.5546875" style="277" customWidth="1"/>
    <col min="6925" max="6927" width="13.33203125" style="277" customWidth="1"/>
    <col min="6928" max="6928" width="12.5546875" style="277" customWidth="1"/>
    <col min="6929" max="6929" width="11.44140625" style="277" customWidth="1"/>
    <col min="6930" max="6930" width="11.5546875" style="277" customWidth="1"/>
    <col min="6931" max="6931" width="12" style="277" customWidth="1"/>
    <col min="6932" max="6932" width="14" style="277" customWidth="1"/>
    <col min="6933" max="6933" width="11.33203125" style="277" customWidth="1"/>
    <col min="6934" max="6937" width="14" style="277" customWidth="1"/>
    <col min="6938" max="6938" width="12.44140625" style="277" customWidth="1"/>
    <col min="6939" max="6939" width="11.5546875" style="277" customWidth="1"/>
    <col min="6940" max="6940" width="11.44140625" style="277" customWidth="1"/>
    <col min="6941" max="6941" width="10.44140625" style="277" customWidth="1"/>
    <col min="6942" max="6942" width="13.33203125" style="277" customWidth="1"/>
    <col min="6943" max="6945" width="11.5546875" style="277" customWidth="1"/>
    <col min="6946" max="6946" width="11.44140625" style="277" customWidth="1"/>
    <col min="6947" max="7169" width="9.33203125" style="277"/>
    <col min="7170" max="7170" width="22.5546875" style="277" customWidth="1"/>
    <col min="7171" max="7171" width="9.33203125" style="277"/>
    <col min="7172" max="7172" width="12.5546875" style="277" customWidth="1"/>
    <col min="7173" max="7173" width="15.5546875" style="277" customWidth="1"/>
    <col min="7174" max="7174" width="18.44140625" style="277" customWidth="1"/>
    <col min="7175" max="7175" width="15.33203125" style="277" customWidth="1"/>
    <col min="7176" max="7179" width="13.5546875" style="277" customWidth="1"/>
    <col min="7180" max="7180" width="14.5546875" style="277" customWidth="1"/>
    <col min="7181" max="7183" width="13.33203125" style="277" customWidth="1"/>
    <col min="7184" max="7184" width="12.5546875" style="277" customWidth="1"/>
    <col min="7185" max="7185" width="11.44140625" style="277" customWidth="1"/>
    <col min="7186" max="7186" width="11.5546875" style="277" customWidth="1"/>
    <col min="7187" max="7187" width="12" style="277" customWidth="1"/>
    <col min="7188" max="7188" width="14" style="277" customWidth="1"/>
    <col min="7189" max="7189" width="11.33203125" style="277" customWidth="1"/>
    <col min="7190" max="7193" width="14" style="277" customWidth="1"/>
    <col min="7194" max="7194" width="12.44140625" style="277" customWidth="1"/>
    <col min="7195" max="7195" width="11.5546875" style="277" customWidth="1"/>
    <col min="7196" max="7196" width="11.44140625" style="277" customWidth="1"/>
    <col min="7197" max="7197" width="10.44140625" style="277" customWidth="1"/>
    <col min="7198" max="7198" width="13.33203125" style="277" customWidth="1"/>
    <col min="7199" max="7201" width="11.5546875" style="277" customWidth="1"/>
    <col min="7202" max="7202" width="11.44140625" style="277" customWidth="1"/>
    <col min="7203" max="7425" width="9.33203125" style="277"/>
    <col min="7426" max="7426" width="22.5546875" style="277" customWidth="1"/>
    <col min="7427" max="7427" width="9.33203125" style="277"/>
    <col min="7428" max="7428" width="12.5546875" style="277" customWidth="1"/>
    <col min="7429" max="7429" width="15.5546875" style="277" customWidth="1"/>
    <col min="7430" max="7430" width="18.44140625" style="277" customWidth="1"/>
    <col min="7431" max="7431" width="15.33203125" style="277" customWidth="1"/>
    <col min="7432" max="7435" width="13.5546875" style="277" customWidth="1"/>
    <col min="7436" max="7436" width="14.5546875" style="277" customWidth="1"/>
    <col min="7437" max="7439" width="13.33203125" style="277" customWidth="1"/>
    <col min="7440" max="7440" width="12.5546875" style="277" customWidth="1"/>
    <col min="7441" max="7441" width="11.44140625" style="277" customWidth="1"/>
    <col min="7442" max="7442" width="11.5546875" style="277" customWidth="1"/>
    <col min="7443" max="7443" width="12" style="277" customWidth="1"/>
    <col min="7444" max="7444" width="14" style="277" customWidth="1"/>
    <col min="7445" max="7445" width="11.33203125" style="277" customWidth="1"/>
    <col min="7446" max="7449" width="14" style="277" customWidth="1"/>
    <col min="7450" max="7450" width="12.44140625" style="277" customWidth="1"/>
    <col min="7451" max="7451" width="11.5546875" style="277" customWidth="1"/>
    <col min="7452" max="7452" width="11.44140625" style="277" customWidth="1"/>
    <col min="7453" max="7453" width="10.44140625" style="277" customWidth="1"/>
    <col min="7454" max="7454" width="13.33203125" style="277" customWidth="1"/>
    <col min="7455" max="7457" width="11.5546875" style="277" customWidth="1"/>
    <col min="7458" max="7458" width="11.44140625" style="277" customWidth="1"/>
    <col min="7459" max="7681" width="9.33203125" style="277"/>
    <col min="7682" max="7682" width="22.5546875" style="277" customWidth="1"/>
    <col min="7683" max="7683" width="9.33203125" style="277"/>
    <col min="7684" max="7684" width="12.5546875" style="277" customWidth="1"/>
    <col min="7685" max="7685" width="15.5546875" style="277" customWidth="1"/>
    <col min="7686" max="7686" width="18.44140625" style="277" customWidth="1"/>
    <col min="7687" max="7687" width="15.33203125" style="277" customWidth="1"/>
    <col min="7688" max="7691" width="13.5546875" style="277" customWidth="1"/>
    <col min="7692" max="7692" width="14.5546875" style="277" customWidth="1"/>
    <col min="7693" max="7695" width="13.33203125" style="277" customWidth="1"/>
    <col min="7696" max="7696" width="12.5546875" style="277" customWidth="1"/>
    <col min="7697" max="7697" width="11.44140625" style="277" customWidth="1"/>
    <col min="7698" max="7698" width="11.5546875" style="277" customWidth="1"/>
    <col min="7699" max="7699" width="12" style="277" customWidth="1"/>
    <col min="7700" max="7700" width="14" style="277" customWidth="1"/>
    <col min="7701" max="7701" width="11.33203125" style="277" customWidth="1"/>
    <col min="7702" max="7705" width="14" style="277" customWidth="1"/>
    <col min="7706" max="7706" width="12.44140625" style="277" customWidth="1"/>
    <col min="7707" max="7707" width="11.5546875" style="277" customWidth="1"/>
    <col min="7708" max="7708" width="11.44140625" style="277" customWidth="1"/>
    <col min="7709" max="7709" width="10.44140625" style="277" customWidth="1"/>
    <col min="7710" max="7710" width="13.33203125" style="277" customWidth="1"/>
    <col min="7711" max="7713" width="11.5546875" style="277" customWidth="1"/>
    <col min="7714" max="7714" width="11.44140625" style="277" customWidth="1"/>
    <col min="7715" max="7937" width="9.33203125" style="277"/>
    <col min="7938" max="7938" width="22.5546875" style="277" customWidth="1"/>
    <col min="7939" max="7939" width="9.33203125" style="277"/>
    <col min="7940" max="7940" width="12.5546875" style="277" customWidth="1"/>
    <col min="7941" max="7941" width="15.5546875" style="277" customWidth="1"/>
    <col min="7942" max="7942" width="18.44140625" style="277" customWidth="1"/>
    <col min="7943" max="7943" width="15.33203125" style="277" customWidth="1"/>
    <col min="7944" max="7947" width="13.5546875" style="277" customWidth="1"/>
    <col min="7948" max="7948" width="14.5546875" style="277" customWidth="1"/>
    <col min="7949" max="7951" width="13.33203125" style="277" customWidth="1"/>
    <col min="7952" max="7952" width="12.5546875" style="277" customWidth="1"/>
    <col min="7953" max="7953" width="11.44140625" style="277" customWidth="1"/>
    <col min="7954" max="7954" width="11.5546875" style="277" customWidth="1"/>
    <col min="7955" max="7955" width="12" style="277" customWidth="1"/>
    <col min="7956" max="7956" width="14" style="277" customWidth="1"/>
    <col min="7957" max="7957" width="11.33203125" style="277" customWidth="1"/>
    <col min="7958" max="7961" width="14" style="277" customWidth="1"/>
    <col min="7962" max="7962" width="12.44140625" style="277" customWidth="1"/>
    <col min="7963" max="7963" width="11.5546875" style="277" customWidth="1"/>
    <col min="7964" max="7964" width="11.44140625" style="277" customWidth="1"/>
    <col min="7965" max="7965" width="10.44140625" style="277" customWidth="1"/>
    <col min="7966" max="7966" width="13.33203125" style="277" customWidth="1"/>
    <col min="7967" max="7969" width="11.5546875" style="277" customWidth="1"/>
    <col min="7970" max="7970" width="11.44140625" style="277" customWidth="1"/>
    <col min="7971" max="8193" width="9.33203125" style="277"/>
    <col min="8194" max="8194" width="22.5546875" style="277" customWidth="1"/>
    <col min="8195" max="8195" width="9.33203125" style="277"/>
    <col min="8196" max="8196" width="12.5546875" style="277" customWidth="1"/>
    <col min="8197" max="8197" width="15.5546875" style="277" customWidth="1"/>
    <col min="8198" max="8198" width="18.44140625" style="277" customWidth="1"/>
    <col min="8199" max="8199" width="15.33203125" style="277" customWidth="1"/>
    <col min="8200" max="8203" width="13.5546875" style="277" customWidth="1"/>
    <col min="8204" max="8204" width="14.5546875" style="277" customWidth="1"/>
    <col min="8205" max="8207" width="13.33203125" style="277" customWidth="1"/>
    <col min="8208" max="8208" width="12.5546875" style="277" customWidth="1"/>
    <col min="8209" max="8209" width="11.44140625" style="277" customWidth="1"/>
    <col min="8210" max="8210" width="11.5546875" style="277" customWidth="1"/>
    <col min="8211" max="8211" width="12" style="277" customWidth="1"/>
    <col min="8212" max="8212" width="14" style="277" customWidth="1"/>
    <col min="8213" max="8213" width="11.33203125" style="277" customWidth="1"/>
    <col min="8214" max="8217" width="14" style="277" customWidth="1"/>
    <col min="8218" max="8218" width="12.44140625" style="277" customWidth="1"/>
    <col min="8219" max="8219" width="11.5546875" style="277" customWidth="1"/>
    <col min="8220" max="8220" width="11.44140625" style="277" customWidth="1"/>
    <col min="8221" max="8221" width="10.44140625" style="277" customWidth="1"/>
    <col min="8222" max="8222" width="13.33203125" style="277" customWidth="1"/>
    <col min="8223" max="8225" width="11.5546875" style="277" customWidth="1"/>
    <col min="8226" max="8226" width="11.44140625" style="277" customWidth="1"/>
    <col min="8227" max="8449" width="9.33203125" style="277"/>
    <col min="8450" max="8450" width="22.5546875" style="277" customWidth="1"/>
    <col min="8451" max="8451" width="9.33203125" style="277"/>
    <col min="8452" max="8452" width="12.5546875" style="277" customWidth="1"/>
    <col min="8453" max="8453" width="15.5546875" style="277" customWidth="1"/>
    <col min="8454" max="8454" width="18.44140625" style="277" customWidth="1"/>
    <col min="8455" max="8455" width="15.33203125" style="277" customWidth="1"/>
    <col min="8456" max="8459" width="13.5546875" style="277" customWidth="1"/>
    <col min="8460" max="8460" width="14.5546875" style="277" customWidth="1"/>
    <col min="8461" max="8463" width="13.33203125" style="277" customWidth="1"/>
    <col min="8464" max="8464" width="12.5546875" style="277" customWidth="1"/>
    <col min="8465" max="8465" width="11.44140625" style="277" customWidth="1"/>
    <col min="8466" max="8466" width="11.5546875" style="277" customWidth="1"/>
    <col min="8467" max="8467" width="12" style="277" customWidth="1"/>
    <col min="8468" max="8468" width="14" style="277" customWidth="1"/>
    <col min="8469" max="8469" width="11.33203125" style="277" customWidth="1"/>
    <col min="8470" max="8473" width="14" style="277" customWidth="1"/>
    <col min="8474" max="8474" width="12.44140625" style="277" customWidth="1"/>
    <col min="8475" max="8475" width="11.5546875" style="277" customWidth="1"/>
    <col min="8476" max="8476" width="11.44140625" style="277" customWidth="1"/>
    <col min="8477" max="8477" width="10.44140625" style="277" customWidth="1"/>
    <col min="8478" max="8478" width="13.33203125" style="277" customWidth="1"/>
    <col min="8479" max="8481" width="11.5546875" style="277" customWidth="1"/>
    <col min="8482" max="8482" width="11.44140625" style="277" customWidth="1"/>
    <col min="8483" max="8705" width="9.33203125" style="277"/>
    <col min="8706" max="8706" width="22.5546875" style="277" customWidth="1"/>
    <col min="8707" max="8707" width="9.33203125" style="277"/>
    <col min="8708" max="8708" width="12.5546875" style="277" customWidth="1"/>
    <col min="8709" max="8709" width="15.5546875" style="277" customWidth="1"/>
    <col min="8710" max="8710" width="18.44140625" style="277" customWidth="1"/>
    <col min="8711" max="8711" width="15.33203125" style="277" customWidth="1"/>
    <col min="8712" max="8715" width="13.5546875" style="277" customWidth="1"/>
    <col min="8716" max="8716" width="14.5546875" style="277" customWidth="1"/>
    <col min="8717" max="8719" width="13.33203125" style="277" customWidth="1"/>
    <col min="8720" max="8720" width="12.5546875" style="277" customWidth="1"/>
    <col min="8721" max="8721" width="11.44140625" style="277" customWidth="1"/>
    <col min="8722" max="8722" width="11.5546875" style="277" customWidth="1"/>
    <col min="8723" max="8723" width="12" style="277" customWidth="1"/>
    <col min="8724" max="8724" width="14" style="277" customWidth="1"/>
    <col min="8725" max="8725" width="11.33203125" style="277" customWidth="1"/>
    <col min="8726" max="8729" width="14" style="277" customWidth="1"/>
    <col min="8730" max="8730" width="12.44140625" style="277" customWidth="1"/>
    <col min="8731" max="8731" width="11.5546875" style="277" customWidth="1"/>
    <col min="8732" max="8732" width="11.44140625" style="277" customWidth="1"/>
    <col min="8733" max="8733" width="10.44140625" style="277" customWidth="1"/>
    <col min="8734" max="8734" width="13.33203125" style="277" customWidth="1"/>
    <col min="8735" max="8737" width="11.5546875" style="277" customWidth="1"/>
    <col min="8738" max="8738" width="11.44140625" style="277" customWidth="1"/>
    <col min="8739" max="8961" width="9.33203125" style="277"/>
    <col min="8962" max="8962" width="22.5546875" style="277" customWidth="1"/>
    <col min="8963" max="8963" width="9.33203125" style="277"/>
    <col min="8964" max="8964" width="12.5546875" style="277" customWidth="1"/>
    <col min="8965" max="8965" width="15.5546875" style="277" customWidth="1"/>
    <col min="8966" max="8966" width="18.44140625" style="277" customWidth="1"/>
    <col min="8967" max="8967" width="15.33203125" style="277" customWidth="1"/>
    <col min="8968" max="8971" width="13.5546875" style="277" customWidth="1"/>
    <col min="8972" max="8972" width="14.5546875" style="277" customWidth="1"/>
    <col min="8973" max="8975" width="13.33203125" style="277" customWidth="1"/>
    <col min="8976" max="8976" width="12.5546875" style="277" customWidth="1"/>
    <col min="8977" max="8977" width="11.44140625" style="277" customWidth="1"/>
    <col min="8978" max="8978" width="11.5546875" style="277" customWidth="1"/>
    <col min="8979" max="8979" width="12" style="277" customWidth="1"/>
    <col min="8980" max="8980" width="14" style="277" customWidth="1"/>
    <col min="8981" max="8981" width="11.33203125" style="277" customWidth="1"/>
    <col min="8982" max="8985" width="14" style="277" customWidth="1"/>
    <col min="8986" max="8986" width="12.44140625" style="277" customWidth="1"/>
    <col min="8987" max="8987" width="11.5546875" style="277" customWidth="1"/>
    <col min="8988" max="8988" width="11.44140625" style="277" customWidth="1"/>
    <col min="8989" max="8989" width="10.44140625" style="277" customWidth="1"/>
    <col min="8990" max="8990" width="13.33203125" style="277" customWidth="1"/>
    <col min="8991" max="8993" width="11.5546875" style="277" customWidth="1"/>
    <col min="8994" max="8994" width="11.44140625" style="277" customWidth="1"/>
    <col min="8995" max="9217" width="9.33203125" style="277"/>
    <col min="9218" max="9218" width="22.5546875" style="277" customWidth="1"/>
    <col min="9219" max="9219" width="9.33203125" style="277"/>
    <col min="9220" max="9220" width="12.5546875" style="277" customWidth="1"/>
    <col min="9221" max="9221" width="15.5546875" style="277" customWidth="1"/>
    <col min="9222" max="9222" width="18.44140625" style="277" customWidth="1"/>
    <col min="9223" max="9223" width="15.33203125" style="277" customWidth="1"/>
    <col min="9224" max="9227" width="13.5546875" style="277" customWidth="1"/>
    <col min="9228" max="9228" width="14.5546875" style="277" customWidth="1"/>
    <col min="9229" max="9231" width="13.33203125" style="277" customWidth="1"/>
    <col min="9232" max="9232" width="12.5546875" style="277" customWidth="1"/>
    <col min="9233" max="9233" width="11.44140625" style="277" customWidth="1"/>
    <col min="9234" max="9234" width="11.5546875" style="277" customWidth="1"/>
    <col min="9235" max="9235" width="12" style="277" customWidth="1"/>
    <col min="9236" max="9236" width="14" style="277" customWidth="1"/>
    <col min="9237" max="9237" width="11.33203125" style="277" customWidth="1"/>
    <col min="9238" max="9241" width="14" style="277" customWidth="1"/>
    <col min="9242" max="9242" width="12.44140625" style="277" customWidth="1"/>
    <col min="9243" max="9243" width="11.5546875" style="277" customWidth="1"/>
    <col min="9244" max="9244" width="11.44140625" style="277" customWidth="1"/>
    <col min="9245" max="9245" width="10.44140625" style="277" customWidth="1"/>
    <col min="9246" max="9246" width="13.33203125" style="277" customWidth="1"/>
    <col min="9247" max="9249" width="11.5546875" style="277" customWidth="1"/>
    <col min="9250" max="9250" width="11.44140625" style="277" customWidth="1"/>
    <col min="9251" max="9473" width="9.33203125" style="277"/>
    <col min="9474" max="9474" width="22.5546875" style="277" customWidth="1"/>
    <col min="9475" max="9475" width="9.33203125" style="277"/>
    <col min="9476" max="9476" width="12.5546875" style="277" customWidth="1"/>
    <col min="9477" max="9477" width="15.5546875" style="277" customWidth="1"/>
    <col min="9478" max="9478" width="18.44140625" style="277" customWidth="1"/>
    <col min="9479" max="9479" width="15.33203125" style="277" customWidth="1"/>
    <col min="9480" max="9483" width="13.5546875" style="277" customWidth="1"/>
    <col min="9484" max="9484" width="14.5546875" style="277" customWidth="1"/>
    <col min="9485" max="9487" width="13.33203125" style="277" customWidth="1"/>
    <col min="9488" max="9488" width="12.5546875" style="277" customWidth="1"/>
    <col min="9489" max="9489" width="11.44140625" style="277" customWidth="1"/>
    <col min="9490" max="9490" width="11.5546875" style="277" customWidth="1"/>
    <col min="9491" max="9491" width="12" style="277" customWidth="1"/>
    <col min="9492" max="9492" width="14" style="277" customWidth="1"/>
    <col min="9493" max="9493" width="11.33203125" style="277" customWidth="1"/>
    <col min="9494" max="9497" width="14" style="277" customWidth="1"/>
    <col min="9498" max="9498" width="12.44140625" style="277" customWidth="1"/>
    <col min="9499" max="9499" width="11.5546875" style="277" customWidth="1"/>
    <col min="9500" max="9500" width="11.44140625" style="277" customWidth="1"/>
    <col min="9501" max="9501" width="10.44140625" style="277" customWidth="1"/>
    <col min="9502" max="9502" width="13.33203125" style="277" customWidth="1"/>
    <col min="9503" max="9505" width="11.5546875" style="277" customWidth="1"/>
    <col min="9506" max="9506" width="11.44140625" style="277" customWidth="1"/>
    <col min="9507" max="9729" width="9.33203125" style="277"/>
    <col min="9730" max="9730" width="22.5546875" style="277" customWidth="1"/>
    <col min="9731" max="9731" width="9.33203125" style="277"/>
    <col min="9732" max="9732" width="12.5546875" style="277" customWidth="1"/>
    <col min="9733" max="9733" width="15.5546875" style="277" customWidth="1"/>
    <col min="9734" max="9734" width="18.44140625" style="277" customWidth="1"/>
    <col min="9735" max="9735" width="15.33203125" style="277" customWidth="1"/>
    <col min="9736" max="9739" width="13.5546875" style="277" customWidth="1"/>
    <col min="9740" max="9740" width="14.5546875" style="277" customWidth="1"/>
    <col min="9741" max="9743" width="13.33203125" style="277" customWidth="1"/>
    <col min="9744" max="9744" width="12.5546875" style="277" customWidth="1"/>
    <col min="9745" max="9745" width="11.44140625" style="277" customWidth="1"/>
    <col min="9746" max="9746" width="11.5546875" style="277" customWidth="1"/>
    <col min="9747" max="9747" width="12" style="277" customWidth="1"/>
    <col min="9748" max="9748" width="14" style="277" customWidth="1"/>
    <col min="9749" max="9749" width="11.33203125" style="277" customWidth="1"/>
    <col min="9750" max="9753" width="14" style="277" customWidth="1"/>
    <col min="9754" max="9754" width="12.44140625" style="277" customWidth="1"/>
    <col min="9755" max="9755" width="11.5546875" style="277" customWidth="1"/>
    <col min="9756" max="9756" width="11.44140625" style="277" customWidth="1"/>
    <col min="9757" max="9757" width="10.44140625" style="277" customWidth="1"/>
    <col min="9758" max="9758" width="13.33203125" style="277" customWidth="1"/>
    <col min="9759" max="9761" width="11.5546875" style="277" customWidth="1"/>
    <col min="9762" max="9762" width="11.44140625" style="277" customWidth="1"/>
    <col min="9763" max="9985" width="9.33203125" style="277"/>
    <col min="9986" max="9986" width="22.5546875" style="277" customWidth="1"/>
    <col min="9987" max="9987" width="9.33203125" style="277"/>
    <col min="9988" max="9988" width="12.5546875" style="277" customWidth="1"/>
    <col min="9989" max="9989" width="15.5546875" style="277" customWidth="1"/>
    <col min="9990" max="9990" width="18.44140625" style="277" customWidth="1"/>
    <col min="9991" max="9991" width="15.33203125" style="277" customWidth="1"/>
    <col min="9992" max="9995" width="13.5546875" style="277" customWidth="1"/>
    <col min="9996" max="9996" width="14.5546875" style="277" customWidth="1"/>
    <col min="9997" max="9999" width="13.33203125" style="277" customWidth="1"/>
    <col min="10000" max="10000" width="12.5546875" style="277" customWidth="1"/>
    <col min="10001" max="10001" width="11.44140625" style="277" customWidth="1"/>
    <col min="10002" max="10002" width="11.5546875" style="277" customWidth="1"/>
    <col min="10003" max="10003" width="12" style="277" customWidth="1"/>
    <col min="10004" max="10004" width="14" style="277" customWidth="1"/>
    <col min="10005" max="10005" width="11.33203125" style="277" customWidth="1"/>
    <col min="10006" max="10009" width="14" style="277" customWidth="1"/>
    <col min="10010" max="10010" width="12.44140625" style="277" customWidth="1"/>
    <col min="10011" max="10011" width="11.5546875" style="277" customWidth="1"/>
    <col min="10012" max="10012" width="11.44140625" style="277" customWidth="1"/>
    <col min="10013" max="10013" width="10.44140625" style="277" customWidth="1"/>
    <col min="10014" max="10014" width="13.33203125" style="277" customWidth="1"/>
    <col min="10015" max="10017" width="11.5546875" style="277" customWidth="1"/>
    <col min="10018" max="10018" width="11.44140625" style="277" customWidth="1"/>
    <col min="10019" max="10241" width="9.33203125" style="277"/>
    <col min="10242" max="10242" width="22.5546875" style="277" customWidth="1"/>
    <col min="10243" max="10243" width="9.33203125" style="277"/>
    <col min="10244" max="10244" width="12.5546875" style="277" customWidth="1"/>
    <col min="10245" max="10245" width="15.5546875" style="277" customWidth="1"/>
    <col min="10246" max="10246" width="18.44140625" style="277" customWidth="1"/>
    <col min="10247" max="10247" width="15.33203125" style="277" customWidth="1"/>
    <col min="10248" max="10251" width="13.5546875" style="277" customWidth="1"/>
    <col min="10252" max="10252" width="14.5546875" style="277" customWidth="1"/>
    <col min="10253" max="10255" width="13.33203125" style="277" customWidth="1"/>
    <col min="10256" max="10256" width="12.5546875" style="277" customWidth="1"/>
    <col min="10257" max="10257" width="11.44140625" style="277" customWidth="1"/>
    <col min="10258" max="10258" width="11.5546875" style="277" customWidth="1"/>
    <col min="10259" max="10259" width="12" style="277" customWidth="1"/>
    <col min="10260" max="10260" width="14" style="277" customWidth="1"/>
    <col min="10261" max="10261" width="11.33203125" style="277" customWidth="1"/>
    <col min="10262" max="10265" width="14" style="277" customWidth="1"/>
    <col min="10266" max="10266" width="12.44140625" style="277" customWidth="1"/>
    <col min="10267" max="10267" width="11.5546875" style="277" customWidth="1"/>
    <col min="10268" max="10268" width="11.44140625" style="277" customWidth="1"/>
    <col min="10269" max="10269" width="10.44140625" style="277" customWidth="1"/>
    <col min="10270" max="10270" width="13.33203125" style="277" customWidth="1"/>
    <col min="10271" max="10273" width="11.5546875" style="277" customWidth="1"/>
    <col min="10274" max="10274" width="11.44140625" style="277" customWidth="1"/>
    <col min="10275" max="10497" width="9.33203125" style="277"/>
    <col min="10498" max="10498" width="22.5546875" style="277" customWidth="1"/>
    <col min="10499" max="10499" width="9.33203125" style="277"/>
    <col min="10500" max="10500" width="12.5546875" style="277" customWidth="1"/>
    <col min="10501" max="10501" width="15.5546875" style="277" customWidth="1"/>
    <col min="10502" max="10502" width="18.44140625" style="277" customWidth="1"/>
    <col min="10503" max="10503" width="15.33203125" style="277" customWidth="1"/>
    <col min="10504" max="10507" width="13.5546875" style="277" customWidth="1"/>
    <col min="10508" max="10508" width="14.5546875" style="277" customWidth="1"/>
    <col min="10509" max="10511" width="13.33203125" style="277" customWidth="1"/>
    <col min="10512" max="10512" width="12.5546875" style="277" customWidth="1"/>
    <col min="10513" max="10513" width="11.44140625" style="277" customWidth="1"/>
    <col min="10514" max="10514" width="11.5546875" style="277" customWidth="1"/>
    <col min="10515" max="10515" width="12" style="277" customWidth="1"/>
    <col min="10516" max="10516" width="14" style="277" customWidth="1"/>
    <col min="10517" max="10517" width="11.33203125" style="277" customWidth="1"/>
    <col min="10518" max="10521" width="14" style="277" customWidth="1"/>
    <col min="10522" max="10522" width="12.44140625" style="277" customWidth="1"/>
    <col min="10523" max="10523" width="11.5546875" style="277" customWidth="1"/>
    <col min="10524" max="10524" width="11.44140625" style="277" customWidth="1"/>
    <col min="10525" max="10525" width="10.44140625" style="277" customWidth="1"/>
    <col min="10526" max="10526" width="13.33203125" style="277" customWidth="1"/>
    <col min="10527" max="10529" width="11.5546875" style="277" customWidth="1"/>
    <col min="10530" max="10530" width="11.44140625" style="277" customWidth="1"/>
    <col min="10531" max="10753" width="9.33203125" style="277"/>
    <col min="10754" max="10754" width="22.5546875" style="277" customWidth="1"/>
    <col min="10755" max="10755" width="9.33203125" style="277"/>
    <col min="10756" max="10756" width="12.5546875" style="277" customWidth="1"/>
    <col min="10757" max="10757" width="15.5546875" style="277" customWidth="1"/>
    <col min="10758" max="10758" width="18.44140625" style="277" customWidth="1"/>
    <col min="10759" max="10759" width="15.33203125" style="277" customWidth="1"/>
    <col min="10760" max="10763" width="13.5546875" style="277" customWidth="1"/>
    <col min="10764" max="10764" width="14.5546875" style="277" customWidth="1"/>
    <col min="10765" max="10767" width="13.33203125" style="277" customWidth="1"/>
    <col min="10768" max="10768" width="12.5546875" style="277" customWidth="1"/>
    <col min="10769" max="10769" width="11.44140625" style="277" customWidth="1"/>
    <col min="10770" max="10770" width="11.5546875" style="277" customWidth="1"/>
    <col min="10771" max="10771" width="12" style="277" customWidth="1"/>
    <col min="10772" max="10772" width="14" style="277" customWidth="1"/>
    <col min="10773" max="10773" width="11.33203125" style="277" customWidth="1"/>
    <col min="10774" max="10777" width="14" style="277" customWidth="1"/>
    <col min="10778" max="10778" width="12.44140625" style="277" customWidth="1"/>
    <col min="10779" max="10779" width="11.5546875" style="277" customWidth="1"/>
    <col min="10780" max="10780" width="11.44140625" style="277" customWidth="1"/>
    <col min="10781" max="10781" width="10.44140625" style="277" customWidth="1"/>
    <col min="10782" max="10782" width="13.33203125" style="277" customWidth="1"/>
    <col min="10783" max="10785" width="11.5546875" style="277" customWidth="1"/>
    <col min="10786" max="10786" width="11.44140625" style="277" customWidth="1"/>
    <col min="10787" max="11009" width="9.33203125" style="277"/>
    <col min="11010" max="11010" width="22.5546875" style="277" customWidth="1"/>
    <col min="11011" max="11011" width="9.33203125" style="277"/>
    <col min="11012" max="11012" width="12.5546875" style="277" customWidth="1"/>
    <col min="11013" max="11013" width="15.5546875" style="277" customWidth="1"/>
    <col min="11014" max="11014" width="18.44140625" style="277" customWidth="1"/>
    <col min="11015" max="11015" width="15.33203125" style="277" customWidth="1"/>
    <col min="11016" max="11019" width="13.5546875" style="277" customWidth="1"/>
    <col min="11020" max="11020" width="14.5546875" style="277" customWidth="1"/>
    <col min="11021" max="11023" width="13.33203125" style="277" customWidth="1"/>
    <col min="11024" max="11024" width="12.5546875" style="277" customWidth="1"/>
    <col min="11025" max="11025" width="11.44140625" style="277" customWidth="1"/>
    <col min="11026" max="11026" width="11.5546875" style="277" customWidth="1"/>
    <col min="11027" max="11027" width="12" style="277" customWidth="1"/>
    <col min="11028" max="11028" width="14" style="277" customWidth="1"/>
    <col min="11029" max="11029" width="11.33203125" style="277" customWidth="1"/>
    <col min="11030" max="11033" width="14" style="277" customWidth="1"/>
    <col min="11034" max="11034" width="12.44140625" style="277" customWidth="1"/>
    <col min="11035" max="11035" width="11.5546875" style="277" customWidth="1"/>
    <col min="11036" max="11036" width="11.44140625" style="277" customWidth="1"/>
    <col min="11037" max="11037" width="10.44140625" style="277" customWidth="1"/>
    <col min="11038" max="11038" width="13.33203125" style="277" customWidth="1"/>
    <col min="11039" max="11041" width="11.5546875" style="277" customWidth="1"/>
    <col min="11042" max="11042" width="11.44140625" style="277" customWidth="1"/>
    <col min="11043" max="11265" width="9.33203125" style="277"/>
    <col min="11266" max="11266" width="22.5546875" style="277" customWidth="1"/>
    <col min="11267" max="11267" width="9.33203125" style="277"/>
    <col min="11268" max="11268" width="12.5546875" style="277" customWidth="1"/>
    <col min="11269" max="11269" width="15.5546875" style="277" customWidth="1"/>
    <col min="11270" max="11270" width="18.44140625" style="277" customWidth="1"/>
    <col min="11271" max="11271" width="15.33203125" style="277" customWidth="1"/>
    <col min="11272" max="11275" width="13.5546875" style="277" customWidth="1"/>
    <col min="11276" max="11276" width="14.5546875" style="277" customWidth="1"/>
    <col min="11277" max="11279" width="13.33203125" style="277" customWidth="1"/>
    <col min="11280" max="11280" width="12.5546875" style="277" customWidth="1"/>
    <col min="11281" max="11281" width="11.44140625" style="277" customWidth="1"/>
    <col min="11282" max="11282" width="11.5546875" style="277" customWidth="1"/>
    <col min="11283" max="11283" width="12" style="277" customWidth="1"/>
    <col min="11284" max="11284" width="14" style="277" customWidth="1"/>
    <col min="11285" max="11285" width="11.33203125" style="277" customWidth="1"/>
    <col min="11286" max="11289" width="14" style="277" customWidth="1"/>
    <col min="11290" max="11290" width="12.44140625" style="277" customWidth="1"/>
    <col min="11291" max="11291" width="11.5546875" style="277" customWidth="1"/>
    <col min="11292" max="11292" width="11.44140625" style="277" customWidth="1"/>
    <col min="11293" max="11293" width="10.44140625" style="277" customWidth="1"/>
    <col min="11294" max="11294" width="13.33203125" style="277" customWidth="1"/>
    <col min="11295" max="11297" width="11.5546875" style="277" customWidth="1"/>
    <col min="11298" max="11298" width="11.44140625" style="277" customWidth="1"/>
    <col min="11299" max="11521" width="9.33203125" style="277"/>
    <col min="11522" max="11522" width="22.5546875" style="277" customWidth="1"/>
    <col min="11523" max="11523" width="9.33203125" style="277"/>
    <col min="11524" max="11524" width="12.5546875" style="277" customWidth="1"/>
    <col min="11525" max="11525" width="15.5546875" style="277" customWidth="1"/>
    <col min="11526" max="11526" width="18.44140625" style="277" customWidth="1"/>
    <col min="11527" max="11527" width="15.33203125" style="277" customWidth="1"/>
    <col min="11528" max="11531" width="13.5546875" style="277" customWidth="1"/>
    <col min="11532" max="11532" width="14.5546875" style="277" customWidth="1"/>
    <col min="11533" max="11535" width="13.33203125" style="277" customWidth="1"/>
    <col min="11536" max="11536" width="12.5546875" style="277" customWidth="1"/>
    <col min="11537" max="11537" width="11.44140625" style="277" customWidth="1"/>
    <col min="11538" max="11538" width="11.5546875" style="277" customWidth="1"/>
    <col min="11539" max="11539" width="12" style="277" customWidth="1"/>
    <col min="11540" max="11540" width="14" style="277" customWidth="1"/>
    <col min="11541" max="11541" width="11.33203125" style="277" customWidth="1"/>
    <col min="11542" max="11545" width="14" style="277" customWidth="1"/>
    <col min="11546" max="11546" width="12.44140625" style="277" customWidth="1"/>
    <col min="11547" max="11547" width="11.5546875" style="277" customWidth="1"/>
    <col min="11548" max="11548" width="11.44140625" style="277" customWidth="1"/>
    <col min="11549" max="11549" width="10.44140625" style="277" customWidth="1"/>
    <col min="11550" max="11550" width="13.33203125" style="277" customWidth="1"/>
    <col min="11551" max="11553" width="11.5546875" style="277" customWidth="1"/>
    <col min="11554" max="11554" width="11.44140625" style="277" customWidth="1"/>
    <col min="11555" max="11777" width="9.33203125" style="277"/>
    <col min="11778" max="11778" width="22.5546875" style="277" customWidth="1"/>
    <col min="11779" max="11779" width="9.33203125" style="277"/>
    <col min="11780" max="11780" width="12.5546875" style="277" customWidth="1"/>
    <col min="11781" max="11781" width="15.5546875" style="277" customWidth="1"/>
    <col min="11782" max="11782" width="18.44140625" style="277" customWidth="1"/>
    <col min="11783" max="11783" width="15.33203125" style="277" customWidth="1"/>
    <col min="11784" max="11787" width="13.5546875" style="277" customWidth="1"/>
    <col min="11788" max="11788" width="14.5546875" style="277" customWidth="1"/>
    <col min="11789" max="11791" width="13.33203125" style="277" customWidth="1"/>
    <col min="11792" max="11792" width="12.5546875" style="277" customWidth="1"/>
    <col min="11793" max="11793" width="11.44140625" style="277" customWidth="1"/>
    <col min="11794" max="11794" width="11.5546875" style="277" customWidth="1"/>
    <col min="11795" max="11795" width="12" style="277" customWidth="1"/>
    <col min="11796" max="11796" width="14" style="277" customWidth="1"/>
    <col min="11797" max="11797" width="11.33203125" style="277" customWidth="1"/>
    <col min="11798" max="11801" width="14" style="277" customWidth="1"/>
    <col min="11802" max="11802" width="12.44140625" style="277" customWidth="1"/>
    <col min="11803" max="11803" width="11.5546875" style="277" customWidth="1"/>
    <col min="11804" max="11804" width="11.44140625" style="277" customWidth="1"/>
    <col min="11805" max="11805" width="10.44140625" style="277" customWidth="1"/>
    <col min="11806" max="11806" width="13.33203125" style="277" customWidth="1"/>
    <col min="11807" max="11809" width="11.5546875" style="277" customWidth="1"/>
    <col min="11810" max="11810" width="11.44140625" style="277" customWidth="1"/>
    <col min="11811" max="12033" width="9.33203125" style="277"/>
    <col min="12034" max="12034" width="22.5546875" style="277" customWidth="1"/>
    <col min="12035" max="12035" width="9.33203125" style="277"/>
    <col min="12036" max="12036" width="12.5546875" style="277" customWidth="1"/>
    <col min="12037" max="12037" width="15.5546875" style="277" customWidth="1"/>
    <col min="12038" max="12038" width="18.44140625" style="277" customWidth="1"/>
    <col min="12039" max="12039" width="15.33203125" style="277" customWidth="1"/>
    <col min="12040" max="12043" width="13.5546875" style="277" customWidth="1"/>
    <col min="12044" max="12044" width="14.5546875" style="277" customWidth="1"/>
    <col min="12045" max="12047" width="13.33203125" style="277" customWidth="1"/>
    <col min="12048" max="12048" width="12.5546875" style="277" customWidth="1"/>
    <col min="12049" max="12049" width="11.44140625" style="277" customWidth="1"/>
    <col min="12050" max="12050" width="11.5546875" style="277" customWidth="1"/>
    <col min="12051" max="12051" width="12" style="277" customWidth="1"/>
    <col min="12052" max="12052" width="14" style="277" customWidth="1"/>
    <col min="12053" max="12053" width="11.33203125" style="277" customWidth="1"/>
    <col min="12054" max="12057" width="14" style="277" customWidth="1"/>
    <col min="12058" max="12058" width="12.44140625" style="277" customWidth="1"/>
    <col min="12059" max="12059" width="11.5546875" style="277" customWidth="1"/>
    <col min="12060" max="12060" width="11.44140625" style="277" customWidth="1"/>
    <col min="12061" max="12061" width="10.44140625" style="277" customWidth="1"/>
    <col min="12062" max="12062" width="13.33203125" style="277" customWidth="1"/>
    <col min="12063" max="12065" width="11.5546875" style="277" customWidth="1"/>
    <col min="12066" max="12066" width="11.44140625" style="277" customWidth="1"/>
    <col min="12067" max="12289" width="9.33203125" style="277"/>
    <col min="12290" max="12290" width="22.5546875" style="277" customWidth="1"/>
    <col min="12291" max="12291" width="9.33203125" style="277"/>
    <col min="12292" max="12292" width="12.5546875" style="277" customWidth="1"/>
    <col min="12293" max="12293" width="15.5546875" style="277" customWidth="1"/>
    <col min="12294" max="12294" width="18.44140625" style="277" customWidth="1"/>
    <col min="12295" max="12295" width="15.33203125" style="277" customWidth="1"/>
    <col min="12296" max="12299" width="13.5546875" style="277" customWidth="1"/>
    <col min="12300" max="12300" width="14.5546875" style="277" customWidth="1"/>
    <col min="12301" max="12303" width="13.33203125" style="277" customWidth="1"/>
    <col min="12304" max="12304" width="12.5546875" style="277" customWidth="1"/>
    <col min="12305" max="12305" width="11.44140625" style="277" customWidth="1"/>
    <col min="12306" max="12306" width="11.5546875" style="277" customWidth="1"/>
    <col min="12307" max="12307" width="12" style="277" customWidth="1"/>
    <col min="12308" max="12308" width="14" style="277" customWidth="1"/>
    <col min="12309" max="12309" width="11.33203125" style="277" customWidth="1"/>
    <col min="12310" max="12313" width="14" style="277" customWidth="1"/>
    <col min="12314" max="12314" width="12.44140625" style="277" customWidth="1"/>
    <col min="12315" max="12315" width="11.5546875" style="277" customWidth="1"/>
    <col min="12316" max="12316" width="11.44140625" style="277" customWidth="1"/>
    <col min="12317" max="12317" width="10.44140625" style="277" customWidth="1"/>
    <col min="12318" max="12318" width="13.33203125" style="277" customWidth="1"/>
    <col min="12319" max="12321" width="11.5546875" style="277" customWidth="1"/>
    <col min="12322" max="12322" width="11.44140625" style="277" customWidth="1"/>
    <col min="12323" max="12545" width="9.33203125" style="277"/>
    <col min="12546" max="12546" width="22.5546875" style="277" customWidth="1"/>
    <col min="12547" max="12547" width="9.33203125" style="277"/>
    <col min="12548" max="12548" width="12.5546875" style="277" customWidth="1"/>
    <col min="12549" max="12549" width="15.5546875" style="277" customWidth="1"/>
    <col min="12550" max="12550" width="18.44140625" style="277" customWidth="1"/>
    <col min="12551" max="12551" width="15.33203125" style="277" customWidth="1"/>
    <col min="12552" max="12555" width="13.5546875" style="277" customWidth="1"/>
    <col min="12556" max="12556" width="14.5546875" style="277" customWidth="1"/>
    <col min="12557" max="12559" width="13.33203125" style="277" customWidth="1"/>
    <col min="12560" max="12560" width="12.5546875" style="277" customWidth="1"/>
    <col min="12561" max="12561" width="11.44140625" style="277" customWidth="1"/>
    <col min="12562" max="12562" width="11.5546875" style="277" customWidth="1"/>
    <col min="12563" max="12563" width="12" style="277" customWidth="1"/>
    <col min="12564" max="12564" width="14" style="277" customWidth="1"/>
    <col min="12565" max="12565" width="11.33203125" style="277" customWidth="1"/>
    <col min="12566" max="12569" width="14" style="277" customWidth="1"/>
    <col min="12570" max="12570" width="12.44140625" style="277" customWidth="1"/>
    <col min="12571" max="12571" width="11.5546875" style="277" customWidth="1"/>
    <col min="12572" max="12572" width="11.44140625" style="277" customWidth="1"/>
    <col min="12573" max="12573" width="10.44140625" style="277" customWidth="1"/>
    <col min="12574" max="12574" width="13.33203125" style="277" customWidth="1"/>
    <col min="12575" max="12577" width="11.5546875" style="277" customWidth="1"/>
    <col min="12578" max="12578" width="11.44140625" style="277" customWidth="1"/>
    <col min="12579" max="12801" width="9.33203125" style="277"/>
    <col min="12802" max="12802" width="22.5546875" style="277" customWidth="1"/>
    <col min="12803" max="12803" width="9.33203125" style="277"/>
    <col min="12804" max="12804" width="12.5546875" style="277" customWidth="1"/>
    <col min="12805" max="12805" width="15.5546875" style="277" customWidth="1"/>
    <col min="12806" max="12806" width="18.44140625" style="277" customWidth="1"/>
    <col min="12807" max="12807" width="15.33203125" style="277" customWidth="1"/>
    <col min="12808" max="12811" width="13.5546875" style="277" customWidth="1"/>
    <col min="12812" max="12812" width="14.5546875" style="277" customWidth="1"/>
    <col min="12813" max="12815" width="13.33203125" style="277" customWidth="1"/>
    <col min="12816" max="12816" width="12.5546875" style="277" customWidth="1"/>
    <col min="12817" max="12817" width="11.44140625" style="277" customWidth="1"/>
    <col min="12818" max="12818" width="11.5546875" style="277" customWidth="1"/>
    <col min="12819" max="12819" width="12" style="277" customWidth="1"/>
    <col min="12820" max="12820" width="14" style="277" customWidth="1"/>
    <col min="12821" max="12821" width="11.33203125" style="277" customWidth="1"/>
    <col min="12822" max="12825" width="14" style="277" customWidth="1"/>
    <col min="12826" max="12826" width="12.44140625" style="277" customWidth="1"/>
    <col min="12827" max="12827" width="11.5546875" style="277" customWidth="1"/>
    <col min="12828" max="12828" width="11.44140625" style="277" customWidth="1"/>
    <col min="12829" max="12829" width="10.44140625" style="277" customWidth="1"/>
    <col min="12830" max="12830" width="13.33203125" style="277" customWidth="1"/>
    <col min="12831" max="12833" width="11.5546875" style="277" customWidth="1"/>
    <col min="12834" max="12834" width="11.44140625" style="277" customWidth="1"/>
    <col min="12835" max="13057" width="9.33203125" style="277"/>
    <col min="13058" max="13058" width="22.5546875" style="277" customWidth="1"/>
    <col min="13059" max="13059" width="9.33203125" style="277"/>
    <col min="13060" max="13060" width="12.5546875" style="277" customWidth="1"/>
    <col min="13061" max="13061" width="15.5546875" style="277" customWidth="1"/>
    <col min="13062" max="13062" width="18.44140625" style="277" customWidth="1"/>
    <col min="13063" max="13063" width="15.33203125" style="277" customWidth="1"/>
    <col min="13064" max="13067" width="13.5546875" style="277" customWidth="1"/>
    <col min="13068" max="13068" width="14.5546875" style="277" customWidth="1"/>
    <col min="13069" max="13071" width="13.33203125" style="277" customWidth="1"/>
    <col min="13072" max="13072" width="12.5546875" style="277" customWidth="1"/>
    <col min="13073" max="13073" width="11.44140625" style="277" customWidth="1"/>
    <col min="13074" max="13074" width="11.5546875" style="277" customWidth="1"/>
    <col min="13075" max="13075" width="12" style="277" customWidth="1"/>
    <col min="13076" max="13076" width="14" style="277" customWidth="1"/>
    <col min="13077" max="13077" width="11.33203125" style="277" customWidth="1"/>
    <col min="13078" max="13081" width="14" style="277" customWidth="1"/>
    <col min="13082" max="13082" width="12.44140625" style="277" customWidth="1"/>
    <col min="13083" max="13083" width="11.5546875" style="277" customWidth="1"/>
    <col min="13084" max="13084" width="11.44140625" style="277" customWidth="1"/>
    <col min="13085" max="13085" width="10.44140625" style="277" customWidth="1"/>
    <col min="13086" max="13086" width="13.33203125" style="277" customWidth="1"/>
    <col min="13087" max="13089" width="11.5546875" style="277" customWidth="1"/>
    <col min="13090" max="13090" width="11.44140625" style="277" customWidth="1"/>
    <col min="13091" max="13313" width="9.33203125" style="277"/>
    <col min="13314" max="13314" width="22.5546875" style="277" customWidth="1"/>
    <col min="13315" max="13315" width="9.33203125" style="277"/>
    <col min="13316" max="13316" width="12.5546875" style="277" customWidth="1"/>
    <col min="13317" max="13317" width="15.5546875" style="277" customWidth="1"/>
    <col min="13318" max="13318" width="18.44140625" style="277" customWidth="1"/>
    <col min="13319" max="13319" width="15.33203125" style="277" customWidth="1"/>
    <col min="13320" max="13323" width="13.5546875" style="277" customWidth="1"/>
    <col min="13324" max="13324" width="14.5546875" style="277" customWidth="1"/>
    <col min="13325" max="13327" width="13.33203125" style="277" customWidth="1"/>
    <col min="13328" max="13328" width="12.5546875" style="277" customWidth="1"/>
    <col min="13329" max="13329" width="11.44140625" style="277" customWidth="1"/>
    <col min="13330" max="13330" width="11.5546875" style="277" customWidth="1"/>
    <col min="13331" max="13331" width="12" style="277" customWidth="1"/>
    <col min="13332" max="13332" width="14" style="277" customWidth="1"/>
    <col min="13333" max="13333" width="11.33203125" style="277" customWidth="1"/>
    <col min="13334" max="13337" width="14" style="277" customWidth="1"/>
    <col min="13338" max="13338" width="12.44140625" style="277" customWidth="1"/>
    <col min="13339" max="13339" width="11.5546875" style="277" customWidth="1"/>
    <col min="13340" max="13340" width="11.44140625" style="277" customWidth="1"/>
    <col min="13341" max="13341" width="10.44140625" style="277" customWidth="1"/>
    <col min="13342" max="13342" width="13.33203125" style="277" customWidth="1"/>
    <col min="13343" max="13345" width="11.5546875" style="277" customWidth="1"/>
    <col min="13346" max="13346" width="11.44140625" style="277" customWidth="1"/>
    <col min="13347" max="13569" width="9.33203125" style="277"/>
    <col min="13570" max="13570" width="22.5546875" style="277" customWidth="1"/>
    <col min="13571" max="13571" width="9.33203125" style="277"/>
    <col min="13572" max="13572" width="12.5546875" style="277" customWidth="1"/>
    <col min="13573" max="13573" width="15.5546875" style="277" customWidth="1"/>
    <col min="13574" max="13574" width="18.44140625" style="277" customWidth="1"/>
    <col min="13575" max="13575" width="15.33203125" style="277" customWidth="1"/>
    <col min="13576" max="13579" width="13.5546875" style="277" customWidth="1"/>
    <col min="13580" max="13580" width="14.5546875" style="277" customWidth="1"/>
    <col min="13581" max="13583" width="13.33203125" style="277" customWidth="1"/>
    <col min="13584" max="13584" width="12.5546875" style="277" customWidth="1"/>
    <col min="13585" max="13585" width="11.44140625" style="277" customWidth="1"/>
    <col min="13586" max="13586" width="11.5546875" style="277" customWidth="1"/>
    <col min="13587" max="13587" width="12" style="277" customWidth="1"/>
    <col min="13588" max="13588" width="14" style="277" customWidth="1"/>
    <col min="13589" max="13589" width="11.33203125" style="277" customWidth="1"/>
    <col min="13590" max="13593" width="14" style="277" customWidth="1"/>
    <col min="13594" max="13594" width="12.44140625" style="277" customWidth="1"/>
    <col min="13595" max="13595" width="11.5546875" style="277" customWidth="1"/>
    <col min="13596" max="13596" width="11.44140625" style="277" customWidth="1"/>
    <col min="13597" max="13597" width="10.44140625" style="277" customWidth="1"/>
    <col min="13598" max="13598" width="13.33203125" style="277" customWidth="1"/>
    <col min="13599" max="13601" width="11.5546875" style="277" customWidth="1"/>
    <col min="13602" max="13602" width="11.44140625" style="277" customWidth="1"/>
    <col min="13603" max="13825" width="9.33203125" style="277"/>
    <col min="13826" max="13826" width="22.5546875" style="277" customWidth="1"/>
    <col min="13827" max="13827" width="9.33203125" style="277"/>
    <col min="13828" max="13828" width="12.5546875" style="277" customWidth="1"/>
    <col min="13829" max="13829" width="15.5546875" style="277" customWidth="1"/>
    <col min="13830" max="13830" width="18.44140625" style="277" customWidth="1"/>
    <col min="13831" max="13831" width="15.33203125" style="277" customWidth="1"/>
    <col min="13832" max="13835" width="13.5546875" style="277" customWidth="1"/>
    <col min="13836" max="13836" width="14.5546875" style="277" customWidth="1"/>
    <col min="13837" max="13839" width="13.33203125" style="277" customWidth="1"/>
    <col min="13840" max="13840" width="12.5546875" style="277" customWidth="1"/>
    <col min="13841" max="13841" width="11.44140625" style="277" customWidth="1"/>
    <col min="13842" max="13842" width="11.5546875" style="277" customWidth="1"/>
    <col min="13843" max="13843" width="12" style="277" customWidth="1"/>
    <col min="13844" max="13844" width="14" style="277" customWidth="1"/>
    <col min="13845" max="13845" width="11.33203125" style="277" customWidth="1"/>
    <col min="13846" max="13849" width="14" style="277" customWidth="1"/>
    <col min="13850" max="13850" width="12.44140625" style="277" customWidth="1"/>
    <col min="13851" max="13851" width="11.5546875" style="277" customWidth="1"/>
    <col min="13852" max="13852" width="11.44140625" style="277" customWidth="1"/>
    <col min="13853" max="13853" width="10.44140625" style="277" customWidth="1"/>
    <col min="13854" max="13854" width="13.33203125" style="277" customWidth="1"/>
    <col min="13855" max="13857" width="11.5546875" style="277" customWidth="1"/>
    <col min="13858" max="13858" width="11.44140625" style="277" customWidth="1"/>
    <col min="13859" max="14081" width="9.33203125" style="277"/>
    <col min="14082" max="14082" width="22.5546875" style="277" customWidth="1"/>
    <col min="14083" max="14083" width="9.33203125" style="277"/>
    <col min="14084" max="14084" width="12.5546875" style="277" customWidth="1"/>
    <col min="14085" max="14085" width="15.5546875" style="277" customWidth="1"/>
    <col min="14086" max="14086" width="18.44140625" style="277" customWidth="1"/>
    <col min="14087" max="14087" width="15.33203125" style="277" customWidth="1"/>
    <col min="14088" max="14091" width="13.5546875" style="277" customWidth="1"/>
    <col min="14092" max="14092" width="14.5546875" style="277" customWidth="1"/>
    <col min="14093" max="14095" width="13.33203125" style="277" customWidth="1"/>
    <col min="14096" max="14096" width="12.5546875" style="277" customWidth="1"/>
    <col min="14097" max="14097" width="11.44140625" style="277" customWidth="1"/>
    <col min="14098" max="14098" width="11.5546875" style="277" customWidth="1"/>
    <col min="14099" max="14099" width="12" style="277" customWidth="1"/>
    <col min="14100" max="14100" width="14" style="277" customWidth="1"/>
    <col min="14101" max="14101" width="11.33203125" style="277" customWidth="1"/>
    <col min="14102" max="14105" width="14" style="277" customWidth="1"/>
    <col min="14106" max="14106" width="12.44140625" style="277" customWidth="1"/>
    <col min="14107" max="14107" width="11.5546875" style="277" customWidth="1"/>
    <col min="14108" max="14108" width="11.44140625" style="277" customWidth="1"/>
    <col min="14109" max="14109" width="10.44140625" style="277" customWidth="1"/>
    <col min="14110" max="14110" width="13.33203125" style="277" customWidth="1"/>
    <col min="14111" max="14113" width="11.5546875" style="277" customWidth="1"/>
    <col min="14114" max="14114" width="11.44140625" style="277" customWidth="1"/>
    <col min="14115" max="14337" width="9.33203125" style="277"/>
    <col min="14338" max="14338" width="22.5546875" style="277" customWidth="1"/>
    <col min="14339" max="14339" width="9.33203125" style="277"/>
    <col min="14340" max="14340" width="12.5546875" style="277" customWidth="1"/>
    <col min="14341" max="14341" width="15.5546875" style="277" customWidth="1"/>
    <col min="14342" max="14342" width="18.44140625" style="277" customWidth="1"/>
    <col min="14343" max="14343" width="15.33203125" style="277" customWidth="1"/>
    <col min="14344" max="14347" width="13.5546875" style="277" customWidth="1"/>
    <col min="14348" max="14348" width="14.5546875" style="277" customWidth="1"/>
    <col min="14349" max="14351" width="13.33203125" style="277" customWidth="1"/>
    <col min="14352" max="14352" width="12.5546875" style="277" customWidth="1"/>
    <col min="14353" max="14353" width="11.44140625" style="277" customWidth="1"/>
    <col min="14354" max="14354" width="11.5546875" style="277" customWidth="1"/>
    <col min="14355" max="14355" width="12" style="277" customWidth="1"/>
    <col min="14356" max="14356" width="14" style="277" customWidth="1"/>
    <col min="14357" max="14357" width="11.33203125" style="277" customWidth="1"/>
    <col min="14358" max="14361" width="14" style="277" customWidth="1"/>
    <col min="14362" max="14362" width="12.44140625" style="277" customWidth="1"/>
    <col min="14363" max="14363" width="11.5546875" style="277" customWidth="1"/>
    <col min="14364" max="14364" width="11.44140625" style="277" customWidth="1"/>
    <col min="14365" max="14365" width="10.44140625" style="277" customWidth="1"/>
    <col min="14366" max="14366" width="13.33203125" style="277" customWidth="1"/>
    <col min="14367" max="14369" width="11.5546875" style="277" customWidth="1"/>
    <col min="14370" max="14370" width="11.44140625" style="277" customWidth="1"/>
    <col min="14371" max="14593" width="9.33203125" style="277"/>
    <col min="14594" max="14594" width="22.5546875" style="277" customWidth="1"/>
    <col min="14595" max="14595" width="9.33203125" style="277"/>
    <col min="14596" max="14596" width="12.5546875" style="277" customWidth="1"/>
    <col min="14597" max="14597" width="15.5546875" style="277" customWidth="1"/>
    <col min="14598" max="14598" width="18.44140625" style="277" customWidth="1"/>
    <col min="14599" max="14599" width="15.33203125" style="277" customWidth="1"/>
    <col min="14600" max="14603" width="13.5546875" style="277" customWidth="1"/>
    <col min="14604" max="14604" width="14.5546875" style="277" customWidth="1"/>
    <col min="14605" max="14607" width="13.33203125" style="277" customWidth="1"/>
    <col min="14608" max="14608" width="12.5546875" style="277" customWidth="1"/>
    <col min="14609" max="14609" width="11.44140625" style="277" customWidth="1"/>
    <col min="14610" max="14610" width="11.5546875" style="277" customWidth="1"/>
    <col min="14611" max="14611" width="12" style="277" customWidth="1"/>
    <col min="14612" max="14612" width="14" style="277" customWidth="1"/>
    <col min="14613" max="14613" width="11.33203125" style="277" customWidth="1"/>
    <col min="14614" max="14617" width="14" style="277" customWidth="1"/>
    <col min="14618" max="14618" width="12.44140625" style="277" customWidth="1"/>
    <col min="14619" max="14619" width="11.5546875" style="277" customWidth="1"/>
    <col min="14620" max="14620" width="11.44140625" style="277" customWidth="1"/>
    <col min="14621" max="14621" width="10.44140625" style="277" customWidth="1"/>
    <col min="14622" max="14622" width="13.33203125" style="277" customWidth="1"/>
    <col min="14623" max="14625" width="11.5546875" style="277" customWidth="1"/>
    <col min="14626" max="14626" width="11.44140625" style="277" customWidth="1"/>
    <col min="14627" max="14849" width="9.33203125" style="277"/>
    <col min="14850" max="14850" width="22.5546875" style="277" customWidth="1"/>
    <col min="14851" max="14851" width="9.33203125" style="277"/>
    <col min="14852" max="14852" width="12.5546875" style="277" customWidth="1"/>
    <col min="14853" max="14853" width="15.5546875" style="277" customWidth="1"/>
    <col min="14854" max="14854" width="18.44140625" style="277" customWidth="1"/>
    <col min="14855" max="14855" width="15.33203125" style="277" customWidth="1"/>
    <col min="14856" max="14859" width="13.5546875" style="277" customWidth="1"/>
    <col min="14860" max="14860" width="14.5546875" style="277" customWidth="1"/>
    <col min="14861" max="14863" width="13.33203125" style="277" customWidth="1"/>
    <col min="14864" max="14864" width="12.5546875" style="277" customWidth="1"/>
    <col min="14865" max="14865" width="11.44140625" style="277" customWidth="1"/>
    <col min="14866" max="14866" width="11.5546875" style="277" customWidth="1"/>
    <col min="14867" max="14867" width="12" style="277" customWidth="1"/>
    <col min="14868" max="14868" width="14" style="277" customWidth="1"/>
    <col min="14869" max="14869" width="11.33203125" style="277" customWidth="1"/>
    <col min="14870" max="14873" width="14" style="277" customWidth="1"/>
    <col min="14874" max="14874" width="12.44140625" style="277" customWidth="1"/>
    <col min="14875" max="14875" width="11.5546875" style="277" customWidth="1"/>
    <col min="14876" max="14876" width="11.44140625" style="277" customWidth="1"/>
    <col min="14877" max="14877" width="10.44140625" style="277" customWidth="1"/>
    <col min="14878" max="14878" width="13.33203125" style="277" customWidth="1"/>
    <col min="14879" max="14881" width="11.5546875" style="277" customWidth="1"/>
    <col min="14882" max="14882" width="11.44140625" style="277" customWidth="1"/>
    <col min="14883" max="15105" width="9.33203125" style="277"/>
    <col min="15106" max="15106" width="22.5546875" style="277" customWidth="1"/>
    <col min="15107" max="15107" width="9.33203125" style="277"/>
    <col min="15108" max="15108" width="12.5546875" style="277" customWidth="1"/>
    <col min="15109" max="15109" width="15.5546875" style="277" customWidth="1"/>
    <col min="15110" max="15110" width="18.44140625" style="277" customWidth="1"/>
    <col min="15111" max="15111" width="15.33203125" style="277" customWidth="1"/>
    <col min="15112" max="15115" width="13.5546875" style="277" customWidth="1"/>
    <col min="15116" max="15116" width="14.5546875" style="277" customWidth="1"/>
    <col min="15117" max="15119" width="13.33203125" style="277" customWidth="1"/>
    <col min="15120" max="15120" width="12.5546875" style="277" customWidth="1"/>
    <col min="15121" max="15121" width="11.44140625" style="277" customWidth="1"/>
    <col min="15122" max="15122" width="11.5546875" style="277" customWidth="1"/>
    <col min="15123" max="15123" width="12" style="277" customWidth="1"/>
    <col min="15124" max="15124" width="14" style="277" customWidth="1"/>
    <col min="15125" max="15125" width="11.33203125" style="277" customWidth="1"/>
    <col min="15126" max="15129" width="14" style="277" customWidth="1"/>
    <col min="15130" max="15130" width="12.44140625" style="277" customWidth="1"/>
    <col min="15131" max="15131" width="11.5546875" style="277" customWidth="1"/>
    <col min="15132" max="15132" width="11.44140625" style="277" customWidth="1"/>
    <col min="15133" max="15133" width="10.44140625" style="277" customWidth="1"/>
    <col min="15134" max="15134" width="13.33203125" style="277" customWidth="1"/>
    <col min="15135" max="15137" width="11.5546875" style="277" customWidth="1"/>
    <col min="15138" max="15138" width="11.44140625" style="277" customWidth="1"/>
    <col min="15139" max="15361" width="9.33203125" style="277"/>
    <col min="15362" max="15362" width="22.5546875" style="277" customWidth="1"/>
    <col min="15363" max="15363" width="9.33203125" style="277"/>
    <col min="15364" max="15364" width="12.5546875" style="277" customWidth="1"/>
    <col min="15365" max="15365" width="15.5546875" style="277" customWidth="1"/>
    <col min="15366" max="15366" width="18.44140625" style="277" customWidth="1"/>
    <col min="15367" max="15367" width="15.33203125" style="277" customWidth="1"/>
    <col min="15368" max="15371" width="13.5546875" style="277" customWidth="1"/>
    <col min="15372" max="15372" width="14.5546875" style="277" customWidth="1"/>
    <col min="15373" max="15375" width="13.33203125" style="277" customWidth="1"/>
    <col min="15376" max="15376" width="12.5546875" style="277" customWidth="1"/>
    <col min="15377" max="15377" width="11.44140625" style="277" customWidth="1"/>
    <col min="15378" max="15378" width="11.5546875" style="277" customWidth="1"/>
    <col min="15379" max="15379" width="12" style="277" customWidth="1"/>
    <col min="15380" max="15380" width="14" style="277" customWidth="1"/>
    <col min="15381" max="15381" width="11.33203125" style="277" customWidth="1"/>
    <col min="15382" max="15385" width="14" style="277" customWidth="1"/>
    <col min="15386" max="15386" width="12.44140625" style="277" customWidth="1"/>
    <col min="15387" max="15387" width="11.5546875" style="277" customWidth="1"/>
    <col min="15388" max="15388" width="11.44140625" style="277" customWidth="1"/>
    <col min="15389" max="15389" width="10.44140625" style="277" customWidth="1"/>
    <col min="15390" max="15390" width="13.33203125" style="277" customWidth="1"/>
    <col min="15391" max="15393" width="11.5546875" style="277" customWidth="1"/>
    <col min="15394" max="15394" width="11.44140625" style="277" customWidth="1"/>
    <col min="15395" max="15617" width="9.33203125" style="277"/>
    <col min="15618" max="15618" width="22.5546875" style="277" customWidth="1"/>
    <col min="15619" max="15619" width="9.33203125" style="277"/>
    <col min="15620" max="15620" width="12.5546875" style="277" customWidth="1"/>
    <col min="15621" max="15621" width="15.5546875" style="277" customWidth="1"/>
    <col min="15622" max="15622" width="18.44140625" style="277" customWidth="1"/>
    <col min="15623" max="15623" width="15.33203125" style="277" customWidth="1"/>
    <col min="15624" max="15627" width="13.5546875" style="277" customWidth="1"/>
    <col min="15628" max="15628" width="14.5546875" style="277" customWidth="1"/>
    <col min="15629" max="15631" width="13.33203125" style="277" customWidth="1"/>
    <col min="15632" max="15632" width="12.5546875" style="277" customWidth="1"/>
    <col min="15633" max="15633" width="11.44140625" style="277" customWidth="1"/>
    <col min="15634" max="15634" width="11.5546875" style="277" customWidth="1"/>
    <col min="15635" max="15635" width="12" style="277" customWidth="1"/>
    <col min="15636" max="15636" width="14" style="277" customWidth="1"/>
    <col min="15637" max="15637" width="11.33203125" style="277" customWidth="1"/>
    <col min="15638" max="15641" width="14" style="277" customWidth="1"/>
    <col min="15642" max="15642" width="12.44140625" style="277" customWidth="1"/>
    <col min="15643" max="15643" width="11.5546875" style="277" customWidth="1"/>
    <col min="15644" max="15644" width="11.44140625" style="277" customWidth="1"/>
    <col min="15645" max="15645" width="10.44140625" style="277" customWidth="1"/>
    <col min="15646" max="15646" width="13.33203125" style="277" customWidth="1"/>
    <col min="15647" max="15649" width="11.5546875" style="277" customWidth="1"/>
    <col min="15650" max="15650" width="11.44140625" style="277" customWidth="1"/>
    <col min="15651" max="15873" width="9.33203125" style="277"/>
    <col min="15874" max="15874" width="22.5546875" style="277" customWidth="1"/>
    <col min="15875" max="15875" width="9.33203125" style="277"/>
    <col min="15876" max="15876" width="12.5546875" style="277" customWidth="1"/>
    <col min="15877" max="15877" width="15.5546875" style="277" customWidth="1"/>
    <col min="15878" max="15878" width="18.44140625" style="277" customWidth="1"/>
    <col min="15879" max="15879" width="15.33203125" style="277" customWidth="1"/>
    <col min="15880" max="15883" width="13.5546875" style="277" customWidth="1"/>
    <col min="15884" max="15884" width="14.5546875" style="277" customWidth="1"/>
    <col min="15885" max="15887" width="13.33203125" style="277" customWidth="1"/>
    <col min="15888" max="15888" width="12.5546875" style="277" customWidth="1"/>
    <col min="15889" max="15889" width="11.44140625" style="277" customWidth="1"/>
    <col min="15890" max="15890" width="11.5546875" style="277" customWidth="1"/>
    <col min="15891" max="15891" width="12" style="277" customWidth="1"/>
    <col min="15892" max="15892" width="14" style="277" customWidth="1"/>
    <col min="15893" max="15893" width="11.33203125" style="277" customWidth="1"/>
    <col min="15894" max="15897" width="14" style="277" customWidth="1"/>
    <col min="15898" max="15898" width="12.44140625" style="277" customWidth="1"/>
    <col min="15899" max="15899" width="11.5546875" style="277" customWidth="1"/>
    <col min="15900" max="15900" width="11.44140625" style="277" customWidth="1"/>
    <col min="15901" max="15901" width="10.44140625" style="277" customWidth="1"/>
    <col min="15902" max="15902" width="13.33203125" style="277" customWidth="1"/>
    <col min="15903" max="15905" width="11.5546875" style="277" customWidth="1"/>
    <col min="15906" max="15906" width="11.44140625" style="277" customWidth="1"/>
    <col min="15907" max="16129" width="9.33203125" style="277"/>
    <col min="16130" max="16130" width="22.5546875" style="277" customWidth="1"/>
    <col min="16131" max="16131" width="9.33203125" style="277"/>
    <col min="16132" max="16132" width="12.5546875" style="277" customWidth="1"/>
    <col min="16133" max="16133" width="15.5546875" style="277" customWidth="1"/>
    <col min="16134" max="16134" width="18.44140625" style="277" customWidth="1"/>
    <col min="16135" max="16135" width="15.33203125" style="277" customWidth="1"/>
    <col min="16136" max="16139" width="13.5546875" style="277" customWidth="1"/>
    <col min="16140" max="16140" width="14.5546875" style="277" customWidth="1"/>
    <col min="16141" max="16143" width="13.33203125" style="277" customWidth="1"/>
    <col min="16144" max="16144" width="12.5546875" style="277" customWidth="1"/>
    <col min="16145" max="16145" width="11.44140625" style="277" customWidth="1"/>
    <col min="16146" max="16146" width="11.5546875" style="277" customWidth="1"/>
    <col min="16147" max="16147" width="12" style="277" customWidth="1"/>
    <col min="16148" max="16148" width="14" style="277" customWidth="1"/>
    <col min="16149" max="16149" width="11.33203125" style="277" customWidth="1"/>
    <col min="16150" max="16153" width="14" style="277" customWidth="1"/>
    <col min="16154" max="16154" width="12.44140625" style="277" customWidth="1"/>
    <col min="16155" max="16155" width="11.5546875" style="277" customWidth="1"/>
    <col min="16156" max="16156" width="11.44140625" style="277" customWidth="1"/>
    <col min="16157" max="16157" width="10.44140625" style="277" customWidth="1"/>
    <col min="16158" max="16158" width="13.33203125" style="277" customWidth="1"/>
    <col min="16159" max="16161" width="11.5546875" style="277" customWidth="1"/>
    <col min="16162" max="16162" width="11.44140625" style="277" customWidth="1"/>
    <col min="16163" max="16384" width="9.33203125" style="277"/>
  </cols>
  <sheetData>
    <row r="1" spans="1:37">
      <c r="A1" s="1" t="s">
        <v>2484</v>
      </c>
    </row>
    <row r="2" spans="1:37" s="266" customFormat="1">
      <c r="A2" s="276" t="s">
        <v>1500</v>
      </c>
      <c r="E2" s="55"/>
      <c r="F2" s="55"/>
      <c r="G2" s="55"/>
      <c r="H2" s="55"/>
    </row>
    <row r="3" spans="1:37">
      <c r="A3" s="523"/>
      <c r="B3" s="523"/>
      <c r="C3" s="523"/>
      <c r="D3" s="523"/>
      <c r="E3" s="523"/>
      <c r="F3" s="523"/>
      <c r="G3" s="523"/>
      <c r="H3" s="523"/>
      <c r="I3" s="523"/>
      <c r="J3" s="523"/>
      <c r="P3" s="524"/>
      <c r="Q3" s="524"/>
      <c r="R3" s="524"/>
      <c r="S3" s="524"/>
      <c r="T3" s="524"/>
      <c r="U3" s="525"/>
      <c r="V3" s="525"/>
      <c r="W3" s="525"/>
      <c r="X3" s="525"/>
      <c r="Y3" s="525"/>
      <c r="Z3" s="524"/>
      <c r="AA3" s="524"/>
      <c r="AB3" s="524"/>
      <c r="AC3" s="524"/>
      <c r="AD3" s="524"/>
      <c r="AE3" s="524"/>
      <c r="AF3" s="524"/>
      <c r="AG3" s="524"/>
    </row>
    <row r="4" spans="1:37">
      <c r="A4" s="1" t="s">
        <v>2485</v>
      </c>
      <c r="B4" s="523"/>
      <c r="C4" s="523"/>
      <c r="D4" s="523"/>
      <c r="E4" s="523"/>
      <c r="F4" s="523"/>
      <c r="G4" s="523"/>
      <c r="H4" s="523"/>
      <c r="I4" s="523"/>
      <c r="O4" s="524"/>
      <c r="P4" s="524"/>
      <c r="Q4" s="524"/>
      <c r="R4" s="524"/>
      <c r="S4" s="524"/>
      <c r="T4" s="525"/>
      <c r="U4" s="525"/>
      <c r="V4" s="525"/>
      <c r="W4" s="525"/>
      <c r="X4" s="525"/>
      <c r="Y4" s="524"/>
      <c r="Z4" s="524"/>
      <c r="AA4" s="524"/>
      <c r="AB4" s="524"/>
      <c r="AC4" s="524"/>
      <c r="AD4" s="524"/>
      <c r="AE4" s="524"/>
      <c r="AF4" s="524"/>
    </row>
    <row r="5" spans="1:37">
      <c r="A5" s="224" t="s">
        <v>109</v>
      </c>
      <c r="B5" s="523"/>
      <c r="C5" s="523"/>
      <c r="D5" s="523"/>
      <c r="E5" s="523"/>
      <c r="F5" s="523"/>
      <c r="G5" s="523"/>
      <c r="H5" s="523"/>
      <c r="I5" s="523"/>
      <c r="O5" s="524"/>
      <c r="P5" s="524"/>
      <c r="Q5" s="524"/>
      <c r="R5" s="524"/>
      <c r="S5" s="524"/>
      <c r="T5" s="525"/>
      <c r="U5" s="525"/>
      <c r="V5" s="525"/>
      <c r="W5" s="525"/>
      <c r="X5" s="525"/>
      <c r="Y5" s="524"/>
      <c r="Z5" s="524"/>
      <c r="AA5" s="524"/>
      <c r="AB5" s="524"/>
      <c r="AC5" s="524"/>
      <c r="AD5" s="524"/>
      <c r="AE5" s="524"/>
      <c r="AF5" s="524"/>
    </row>
    <row r="6" spans="1:37">
      <c r="A6" s="224" t="s">
        <v>2486</v>
      </c>
      <c r="B6" s="523"/>
      <c r="C6" s="523"/>
      <c r="D6" s="523"/>
      <c r="E6" s="523"/>
      <c r="F6" s="523"/>
      <c r="G6" s="523"/>
      <c r="H6" s="523"/>
      <c r="I6" s="523"/>
      <c r="O6" s="524"/>
      <c r="P6" s="524"/>
      <c r="Q6" s="524"/>
      <c r="R6" s="524"/>
      <c r="S6" s="524"/>
      <c r="T6" s="525"/>
      <c r="U6" s="525"/>
      <c r="V6" s="525"/>
      <c r="W6" s="525"/>
      <c r="X6" s="525"/>
      <c r="Y6" s="524"/>
      <c r="Z6" s="524"/>
      <c r="AA6" s="524"/>
      <c r="AB6" s="524"/>
      <c r="AC6" s="524"/>
      <c r="AD6" s="524"/>
      <c r="AE6" s="524"/>
      <c r="AF6" s="524"/>
    </row>
    <row r="7" spans="1:37">
      <c r="A7" s="523"/>
      <c r="B7" s="523"/>
      <c r="C7" s="523"/>
      <c r="D7" s="523"/>
      <c r="E7" s="523"/>
      <c r="F7" s="523"/>
      <c r="G7" s="523"/>
      <c r="H7" s="523"/>
      <c r="I7" s="523"/>
      <c r="O7" s="524"/>
      <c r="P7" s="524"/>
      <c r="Q7" s="524"/>
      <c r="R7" s="524"/>
      <c r="S7" s="524"/>
      <c r="T7" s="525"/>
      <c r="U7" s="525"/>
      <c r="V7" s="525"/>
      <c r="W7" s="525"/>
      <c r="X7" s="525"/>
      <c r="Y7" s="524"/>
      <c r="Z7" s="524"/>
      <c r="AA7" s="524"/>
      <c r="AB7" s="524"/>
      <c r="AC7" s="524"/>
      <c r="AD7" s="524"/>
      <c r="AE7" s="524"/>
      <c r="AF7" s="524"/>
    </row>
    <row r="8" spans="1:37">
      <c r="A8" s="266" t="s">
        <v>2371</v>
      </c>
      <c r="B8" s="523"/>
      <c r="C8" s="523"/>
      <c r="D8" s="523"/>
      <c r="E8" s="523"/>
      <c r="F8" s="523"/>
      <c r="G8" s="523"/>
      <c r="H8" s="523"/>
      <c r="I8" s="523"/>
      <c r="O8" s="524"/>
      <c r="P8" s="524"/>
      <c r="Q8" s="524"/>
      <c r="R8" s="524"/>
      <c r="S8" s="524"/>
      <c r="T8" s="525"/>
      <c r="U8" s="525"/>
      <c r="V8" s="525"/>
      <c r="W8" s="525"/>
      <c r="X8" s="525"/>
      <c r="Y8" s="524"/>
      <c r="Z8" s="524"/>
      <c r="AA8" s="524"/>
      <c r="AB8" s="524"/>
      <c r="AC8" s="524"/>
      <c r="AD8" s="524"/>
      <c r="AE8" s="524"/>
      <c r="AF8" s="524"/>
    </row>
    <row r="9" spans="1:37" s="35" customFormat="1">
      <c r="A9" s="277"/>
      <c r="B9" s="492"/>
      <c r="C9" s="492"/>
      <c r="D9" s="492"/>
      <c r="E9" s="492"/>
      <c r="F9" s="492"/>
      <c r="G9" s="492"/>
      <c r="H9" s="492"/>
      <c r="I9" s="402"/>
      <c r="J9" s="402"/>
      <c r="K9" s="402"/>
      <c r="L9" s="402"/>
      <c r="M9" s="402"/>
      <c r="N9" s="492"/>
      <c r="O9" s="492"/>
      <c r="P9" s="492"/>
      <c r="Q9" s="492"/>
      <c r="R9" s="492"/>
      <c r="S9" s="402"/>
      <c r="T9" s="402"/>
      <c r="U9" s="402"/>
      <c r="V9" s="402"/>
      <c r="W9" s="402"/>
      <c r="X9" s="402"/>
      <c r="Y9" s="402"/>
      <c r="Z9" s="402"/>
      <c r="AA9" s="402"/>
      <c r="AB9" s="402"/>
      <c r="AC9" s="402"/>
      <c r="AD9" s="402"/>
      <c r="AE9" s="492"/>
      <c r="AF9" s="492"/>
      <c r="AG9" s="402"/>
      <c r="AH9" s="402"/>
      <c r="AI9" s="402"/>
      <c r="AJ9" s="402"/>
      <c r="AK9" s="402"/>
    </row>
    <row r="10" spans="1:37" s="2" customFormat="1" ht="43.2">
      <c r="A10" s="504" t="s">
        <v>152</v>
      </c>
      <c r="B10" s="497" t="s">
        <v>1314</v>
      </c>
      <c r="C10" s="497" t="s">
        <v>1055</v>
      </c>
      <c r="D10" s="497" t="s">
        <v>2487</v>
      </c>
      <c r="E10" s="503" t="s">
        <v>6154</v>
      </c>
      <c r="F10" s="497" t="s">
        <v>1035</v>
      </c>
      <c r="G10" s="497" t="s">
        <v>2488</v>
      </c>
      <c r="H10" s="497" t="s">
        <v>2489</v>
      </c>
      <c r="I10" s="497" t="s">
        <v>1320</v>
      </c>
      <c r="J10" s="497" t="s">
        <v>2490</v>
      </c>
      <c r="K10" s="1304" t="s">
        <v>2491</v>
      </c>
      <c r="L10" s="1304" t="s">
        <v>2492</v>
      </c>
      <c r="M10" s="497" t="s">
        <v>2493</v>
      </c>
      <c r="N10" s="497" t="s">
        <v>2494</v>
      </c>
      <c r="O10" s="497" t="s">
        <v>2495</v>
      </c>
      <c r="P10" s="497" t="s">
        <v>2496</v>
      </c>
      <c r="Q10" s="497" t="s">
        <v>2497</v>
      </c>
      <c r="R10" s="497" t="s">
        <v>2498</v>
      </c>
      <c r="S10" s="497" t="s">
        <v>2402</v>
      </c>
      <c r="T10" s="497" t="s">
        <v>2093</v>
      </c>
      <c r="U10" s="497" t="s">
        <v>2379</v>
      </c>
    </row>
    <row r="11" spans="1:37" s="2" customFormat="1">
      <c r="A11" s="283" t="s">
        <v>2499</v>
      </c>
      <c r="B11" s="497" t="s">
        <v>88</v>
      </c>
      <c r="C11" s="283" t="s">
        <v>85</v>
      </c>
      <c r="D11" s="497" t="s">
        <v>83</v>
      </c>
      <c r="E11" s="1745" t="s">
        <v>1044</v>
      </c>
      <c r="F11" s="283" t="s">
        <v>86</v>
      </c>
      <c r="G11" s="283" t="s">
        <v>84</v>
      </c>
      <c r="H11" s="283" t="s">
        <v>81</v>
      </c>
      <c r="I11" s="1603" t="s">
        <v>6251</v>
      </c>
      <c r="J11" s="283" t="s">
        <v>136</v>
      </c>
      <c r="K11" s="283" t="s">
        <v>135</v>
      </c>
      <c r="L11" s="283" t="s">
        <v>134</v>
      </c>
      <c r="M11" s="283" t="s">
        <v>151</v>
      </c>
      <c r="N11" s="283" t="s">
        <v>150</v>
      </c>
      <c r="O11" s="283" t="s">
        <v>148</v>
      </c>
      <c r="P11" s="283" t="s">
        <v>133</v>
      </c>
      <c r="Q11" s="283" t="s">
        <v>128</v>
      </c>
      <c r="R11" s="283" t="s">
        <v>127</v>
      </c>
      <c r="S11" s="283" t="s">
        <v>126</v>
      </c>
      <c r="T11" s="283" t="s">
        <v>125</v>
      </c>
      <c r="U11" s="283" t="s">
        <v>124</v>
      </c>
    </row>
    <row r="12" spans="1:37" s="2" customFormat="1">
      <c r="A12" s="491"/>
      <c r="B12" s="491"/>
      <c r="C12" s="491"/>
      <c r="D12" s="491"/>
      <c r="E12" s="491"/>
      <c r="F12" s="491"/>
      <c r="G12" s="491"/>
      <c r="H12" s="491"/>
      <c r="I12" s="491"/>
      <c r="J12" s="491"/>
      <c r="K12" s="491"/>
      <c r="L12" s="491"/>
      <c r="M12" s="491"/>
      <c r="N12" s="491"/>
      <c r="O12" s="491"/>
      <c r="P12" s="491"/>
      <c r="Q12" s="491"/>
      <c r="R12" s="491"/>
      <c r="S12" s="491"/>
      <c r="T12" s="491"/>
      <c r="U12" s="491"/>
      <c r="AC12" s="526"/>
      <c r="AD12" s="526"/>
    </row>
    <row r="13" spans="1:37" s="2" customFormat="1" ht="43.2">
      <c r="A13" s="2" t="s">
        <v>350</v>
      </c>
      <c r="B13" s="2" t="s">
        <v>2500</v>
      </c>
      <c r="C13" s="292" t="s">
        <v>1066</v>
      </c>
      <c r="D13" s="292" t="s">
        <v>1066</v>
      </c>
      <c r="E13" s="144" t="s">
        <v>79</v>
      </c>
      <c r="F13" s="12" t="s">
        <v>2383</v>
      </c>
      <c r="G13" s="12" t="s">
        <v>2384</v>
      </c>
      <c r="H13" s="12" t="s">
        <v>2501</v>
      </c>
      <c r="I13" s="12" t="s">
        <v>91</v>
      </c>
      <c r="J13" s="12" t="s">
        <v>2502</v>
      </c>
      <c r="K13" s="12" t="s">
        <v>91</v>
      </c>
      <c r="L13" s="12" t="s">
        <v>91</v>
      </c>
      <c r="M13" s="145" t="s">
        <v>142</v>
      </c>
      <c r="N13" s="12" t="s">
        <v>114</v>
      </c>
      <c r="O13" s="12" t="s">
        <v>91</v>
      </c>
      <c r="P13" s="12" t="s">
        <v>91</v>
      </c>
      <c r="Q13" s="12" t="s">
        <v>91</v>
      </c>
      <c r="R13" s="12" t="s">
        <v>78</v>
      </c>
      <c r="S13" s="12" t="s">
        <v>142</v>
      </c>
      <c r="T13" s="12" t="s">
        <v>91</v>
      </c>
      <c r="U13" s="12" t="s">
        <v>2503</v>
      </c>
      <c r="W13" s="12"/>
      <c r="AC13" s="292"/>
      <c r="AD13" s="292"/>
    </row>
    <row r="14" spans="1:37" s="2" customFormat="1" ht="28.8">
      <c r="A14" s="2" t="s">
        <v>2504</v>
      </c>
      <c r="B14" s="292" t="s">
        <v>1290</v>
      </c>
      <c r="C14" s="275" t="s">
        <v>1067</v>
      </c>
      <c r="D14" s="2" t="s">
        <v>2505</v>
      </c>
      <c r="E14" s="144" t="s">
        <v>6445</v>
      </c>
      <c r="F14" s="12"/>
      <c r="G14" s="12"/>
      <c r="H14" s="12"/>
      <c r="I14" s="12" t="s">
        <v>1326</v>
      </c>
      <c r="J14" s="12"/>
      <c r="K14" s="12" t="s">
        <v>2506</v>
      </c>
      <c r="L14" s="12" t="s">
        <v>2507</v>
      </c>
      <c r="M14" s="12" t="s">
        <v>1048</v>
      </c>
      <c r="N14" s="12" t="s">
        <v>2508</v>
      </c>
      <c r="O14" s="12" t="s">
        <v>2509</v>
      </c>
      <c r="P14" s="12" t="s">
        <v>2510</v>
      </c>
      <c r="Q14" s="12" t="s">
        <v>2511</v>
      </c>
      <c r="R14" s="12" t="s">
        <v>2512</v>
      </c>
      <c r="S14" s="12" t="s">
        <v>2414</v>
      </c>
      <c r="T14" s="12" t="s">
        <v>90</v>
      </c>
      <c r="U14" s="12"/>
      <c r="W14" s="12"/>
    </row>
    <row r="15" spans="1:37" s="2" customFormat="1" ht="28.8">
      <c r="A15" s="292"/>
      <c r="B15" s="292"/>
      <c r="C15" s="292"/>
      <c r="D15" s="292"/>
      <c r="E15" s="292"/>
      <c r="F15" s="12"/>
      <c r="G15" s="12"/>
      <c r="H15" s="12"/>
      <c r="I15" s="12" t="s">
        <v>1327</v>
      </c>
      <c r="J15" s="12"/>
      <c r="K15" s="12" t="s">
        <v>1328</v>
      </c>
      <c r="L15" s="12" t="s">
        <v>1328</v>
      </c>
      <c r="M15" s="12"/>
      <c r="N15" s="12"/>
      <c r="O15" s="12" t="s">
        <v>1327</v>
      </c>
      <c r="P15" s="12" t="s">
        <v>1327</v>
      </c>
      <c r="Q15" s="12" t="s">
        <v>1327</v>
      </c>
      <c r="R15" s="12"/>
      <c r="S15" s="12"/>
      <c r="T15" s="12" t="s">
        <v>1327</v>
      </c>
      <c r="U15" s="12"/>
      <c r="W15" s="12"/>
    </row>
    <row r="16" spans="1:37" s="2" customFormat="1">
      <c r="B16" s="292"/>
      <c r="C16" s="275"/>
      <c r="F16" s="12"/>
      <c r="G16" s="12"/>
      <c r="H16" s="12"/>
      <c r="I16" s="12" t="s">
        <v>1328</v>
      </c>
      <c r="J16" s="12"/>
      <c r="K16" s="12" t="s">
        <v>130</v>
      </c>
      <c r="L16" s="12" t="s">
        <v>130</v>
      </c>
      <c r="M16" s="12"/>
      <c r="N16" s="12"/>
      <c r="O16" s="12" t="s">
        <v>1328</v>
      </c>
      <c r="P16" s="12" t="s">
        <v>130</v>
      </c>
      <c r="Q16" s="12" t="s">
        <v>130</v>
      </c>
      <c r="R16" s="12"/>
      <c r="S16" s="12"/>
      <c r="T16" s="12"/>
      <c r="U16" s="12"/>
      <c r="W16" s="12"/>
    </row>
    <row r="17" spans="1:23" s="2" customFormat="1">
      <c r="B17" s="292"/>
      <c r="C17" s="292"/>
      <c r="F17" s="12"/>
      <c r="G17" s="12"/>
      <c r="H17" s="12"/>
      <c r="I17" s="12" t="s">
        <v>90</v>
      </c>
      <c r="J17" s="12"/>
      <c r="K17" s="12" t="s">
        <v>90</v>
      </c>
      <c r="L17" s="12" t="s">
        <v>90</v>
      </c>
      <c r="M17" s="12"/>
      <c r="N17" s="12"/>
      <c r="O17" s="12"/>
      <c r="P17" s="12" t="s">
        <v>1328</v>
      </c>
      <c r="Q17" s="12" t="s">
        <v>1328</v>
      </c>
      <c r="R17" s="12"/>
      <c r="S17" s="12"/>
      <c r="T17" s="12" t="s">
        <v>1328</v>
      </c>
      <c r="U17" s="12"/>
      <c r="W17" s="12"/>
    </row>
    <row r="18" spans="1:23" s="2" customFormat="1" ht="54" customHeight="1">
      <c r="B18" s="292"/>
      <c r="D18" s="12"/>
      <c r="E18" s="12"/>
      <c r="F18" s="12"/>
      <c r="G18" s="12"/>
      <c r="H18" s="12"/>
      <c r="I18" s="145" t="s">
        <v>5742</v>
      </c>
      <c r="J18" s="12"/>
      <c r="K18" s="12"/>
      <c r="L18" s="12"/>
      <c r="M18" s="12"/>
      <c r="N18" s="12"/>
      <c r="O18" s="12" t="s">
        <v>90</v>
      </c>
      <c r="P18" s="12" t="s">
        <v>90</v>
      </c>
      <c r="Q18" s="12" t="s">
        <v>90</v>
      </c>
      <c r="R18" s="12"/>
      <c r="S18" s="12"/>
      <c r="T18" s="12"/>
      <c r="V18" s="12"/>
    </row>
    <row r="19" spans="1:23" s="2" customFormat="1">
      <c r="B19" s="292"/>
      <c r="D19" s="12"/>
      <c r="E19" s="12"/>
      <c r="F19" s="12"/>
      <c r="G19" s="12"/>
      <c r="H19" s="12"/>
      <c r="I19"/>
      <c r="J19" s="12"/>
      <c r="K19" s="12"/>
      <c r="L19" s="12"/>
      <c r="M19" s="12"/>
      <c r="N19" s="12"/>
      <c r="O19" s="12"/>
      <c r="P19" s="12"/>
      <c r="Q19" s="12"/>
      <c r="R19" s="12"/>
      <c r="S19" s="12"/>
      <c r="T19" s="12"/>
      <c r="V19" s="12"/>
    </row>
    <row r="20" spans="1:23" s="35" customFormat="1">
      <c r="A20" s="1" t="s">
        <v>2513</v>
      </c>
      <c r="C20" s="277"/>
      <c r="D20" s="492"/>
      <c r="E20" s="492"/>
      <c r="G20" s="492"/>
      <c r="H20" s="492"/>
      <c r="Q20" s="124"/>
    </row>
    <row r="21" spans="1:23" s="35" customFormat="1">
      <c r="A21" s="224" t="s">
        <v>109</v>
      </c>
      <c r="C21" s="277"/>
      <c r="D21" s="492"/>
      <c r="E21" s="492"/>
      <c r="G21" s="492"/>
      <c r="H21" s="492"/>
      <c r="R21" s="124"/>
    </row>
    <row r="22" spans="1:23" s="35" customFormat="1">
      <c r="A22" s="224" t="s">
        <v>2486</v>
      </c>
      <c r="C22" s="277"/>
      <c r="D22" s="492"/>
      <c r="E22" s="492"/>
      <c r="F22" s="492"/>
      <c r="H22" s="492"/>
      <c r="I22" s="492"/>
      <c r="Q22" s="124"/>
    </row>
    <row r="23" spans="1:23" s="35" customFormat="1">
      <c r="A23" s="1"/>
      <c r="C23" s="277"/>
      <c r="D23" s="492"/>
      <c r="E23" s="492"/>
      <c r="F23" s="492"/>
      <c r="H23" s="492"/>
      <c r="I23" s="492"/>
      <c r="Q23" s="124"/>
    </row>
    <row r="24" spans="1:23">
      <c r="A24" s="266" t="s">
        <v>2514</v>
      </c>
      <c r="H24" s="492"/>
      <c r="I24" s="492"/>
      <c r="J24" s="492"/>
      <c r="K24" s="492"/>
      <c r="L24" s="492"/>
      <c r="M24" s="492"/>
      <c r="N24" s="492"/>
      <c r="O24" s="492"/>
      <c r="P24" s="492"/>
      <c r="Q24" s="492"/>
      <c r="R24" s="492"/>
      <c r="S24" s="492"/>
      <c r="T24" s="492"/>
    </row>
    <row r="25" spans="1:23">
      <c r="A25" s="266"/>
      <c r="H25" s="492"/>
      <c r="I25" s="492"/>
      <c r="J25" s="492"/>
      <c r="K25" s="492"/>
      <c r="L25" s="492"/>
      <c r="M25" s="492"/>
      <c r="N25" s="492"/>
      <c r="O25" s="492"/>
      <c r="P25" s="492"/>
      <c r="Q25" s="492"/>
      <c r="R25" s="492"/>
      <c r="S25" s="492"/>
      <c r="T25" s="492"/>
    </row>
    <row r="26" spans="1:23" s="292" customFormat="1" ht="28.8">
      <c r="A26" s="497" t="s">
        <v>1314</v>
      </c>
      <c r="B26" s="497" t="s">
        <v>1316</v>
      </c>
      <c r="C26" s="497" t="s">
        <v>1317</v>
      </c>
      <c r="D26" s="497" t="s">
        <v>2398</v>
      </c>
      <c r="E26" s="497" t="s">
        <v>2399</v>
      </c>
      <c r="F26" s="497" t="s">
        <v>2400</v>
      </c>
      <c r="G26" s="497" t="s">
        <v>2401</v>
      </c>
      <c r="H26" s="497" t="s">
        <v>1318</v>
      </c>
      <c r="I26" s="497" t="s">
        <v>1319</v>
      </c>
      <c r="J26" s="497" t="s">
        <v>1315</v>
      </c>
      <c r="K26" s="497" t="s">
        <v>149</v>
      </c>
      <c r="L26" s="503" t="s">
        <v>2529</v>
      </c>
      <c r="M26" s="497" t="s">
        <v>1303</v>
      </c>
      <c r="N26" s="497" t="s">
        <v>2515</v>
      </c>
      <c r="O26" s="497" t="s">
        <v>2516</v>
      </c>
      <c r="P26" s="497" t="s">
        <v>2405</v>
      </c>
      <c r="Q26" s="503" t="s">
        <v>2526</v>
      </c>
      <c r="R26" s="503" t="s">
        <v>2527</v>
      </c>
    </row>
    <row r="27" spans="1:23" s="292" customFormat="1">
      <c r="A27" s="283" t="s">
        <v>88</v>
      </c>
      <c r="B27" s="283" t="s">
        <v>123</v>
      </c>
      <c r="C27" s="497" t="s">
        <v>122</v>
      </c>
      <c r="D27" s="283" t="s">
        <v>147</v>
      </c>
      <c r="E27" s="283" t="s">
        <v>120</v>
      </c>
      <c r="F27" s="283" t="s">
        <v>146</v>
      </c>
      <c r="G27" s="283" t="s">
        <v>145</v>
      </c>
      <c r="H27" s="283" t="s">
        <v>144</v>
      </c>
      <c r="I27" s="497" t="s">
        <v>931</v>
      </c>
      <c r="J27" s="283" t="s">
        <v>933</v>
      </c>
      <c r="K27" s="497" t="s">
        <v>934</v>
      </c>
      <c r="L27" s="497" t="s">
        <v>5736</v>
      </c>
      <c r="M27" s="283" t="s">
        <v>935</v>
      </c>
      <c r="N27" s="283" t="s">
        <v>936</v>
      </c>
      <c r="O27" s="283" t="s">
        <v>937</v>
      </c>
      <c r="P27" s="283" t="s">
        <v>967</v>
      </c>
      <c r="Q27" s="283" t="s">
        <v>2528</v>
      </c>
      <c r="R27" s="283" t="s">
        <v>2530</v>
      </c>
    </row>
    <row r="28" spans="1:23" s="292" customFormat="1">
      <c r="A28" s="491"/>
      <c r="B28" s="491"/>
      <c r="C28" s="491"/>
      <c r="D28" s="491"/>
      <c r="E28" s="491"/>
      <c r="F28" s="491"/>
      <c r="G28" s="491"/>
      <c r="H28" s="491"/>
      <c r="I28" s="491"/>
      <c r="J28" s="491"/>
      <c r="K28" s="491"/>
      <c r="L28" s="491"/>
      <c r="M28" s="491"/>
      <c r="N28" s="491"/>
      <c r="O28" s="491"/>
      <c r="P28" s="491"/>
      <c r="Q28" s="491"/>
      <c r="R28" s="491"/>
    </row>
    <row r="29" spans="1:23" s="292" customFormat="1" ht="57.6">
      <c r="A29" s="2" t="s">
        <v>349</v>
      </c>
      <c r="B29" s="12" t="s">
        <v>79</v>
      </c>
      <c r="C29" s="12" t="s">
        <v>79</v>
      </c>
      <c r="D29" s="12" t="s">
        <v>79</v>
      </c>
      <c r="E29" s="12" t="s">
        <v>2517</v>
      </c>
      <c r="F29" s="12" t="s">
        <v>2518</v>
      </c>
      <c r="G29" s="12" t="s">
        <v>79</v>
      </c>
      <c r="H29" s="12" t="s">
        <v>79</v>
      </c>
      <c r="I29" s="12" t="s">
        <v>79</v>
      </c>
      <c r="J29" s="12" t="s">
        <v>79</v>
      </c>
      <c r="K29" s="12" t="s">
        <v>143</v>
      </c>
      <c r="L29" s="144" t="s">
        <v>6435</v>
      </c>
      <c r="M29" s="12" t="s">
        <v>79</v>
      </c>
      <c r="N29" s="12" t="s">
        <v>79</v>
      </c>
      <c r="O29" s="12" t="s">
        <v>2519</v>
      </c>
      <c r="P29" s="12" t="s">
        <v>78</v>
      </c>
      <c r="Q29" s="23" t="s">
        <v>79</v>
      </c>
      <c r="R29" s="23" t="s">
        <v>79</v>
      </c>
    </row>
    <row r="30" spans="1:23" s="292" customFormat="1" ht="28.8">
      <c r="A30" s="292" t="s">
        <v>1290</v>
      </c>
      <c r="B30" s="12" t="s">
        <v>1322</v>
      </c>
      <c r="C30" s="12" t="s">
        <v>1323</v>
      </c>
      <c r="D30" s="12" t="s">
        <v>2412</v>
      </c>
      <c r="E30" s="12"/>
      <c r="F30" s="12"/>
      <c r="G30" s="12" t="s">
        <v>2413</v>
      </c>
      <c r="H30" s="12" t="s">
        <v>1324</v>
      </c>
      <c r="I30" s="12" t="s">
        <v>1325</v>
      </c>
      <c r="J30" s="12" t="s">
        <v>1321</v>
      </c>
      <c r="K30" s="12"/>
      <c r="L30" s="12"/>
      <c r="M30" s="12" t="s">
        <v>1313</v>
      </c>
      <c r="N30" s="12" t="s">
        <v>2520</v>
      </c>
      <c r="O30" s="12"/>
      <c r="P30" s="12" t="s">
        <v>2417</v>
      </c>
      <c r="Q30" s="144" t="s">
        <v>6437</v>
      </c>
      <c r="R30" s="144" t="s">
        <v>6436</v>
      </c>
    </row>
    <row r="31" spans="1:23" s="292" customFormat="1">
      <c r="B31" s="12"/>
      <c r="C31" s="12"/>
      <c r="D31" s="12"/>
      <c r="E31" s="12"/>
      <c r="F31" s="12"/>
      <c r="G31" s="12"/>
      <c r="H31" s="12"/>
      <c r="I31" s="12"/>
      <c r="J31" s="12"/>
      <c r="K31" s="12"/>
      <c r="L31" s="12"/>
      <c r="M31" s="12"/>
      <c r="N31" s="12"/>
      <c r="O31" s="12"/>
      <c r="P31" s="12"/>
    </row>
    <row r="32" spans="1:23" s="292" customFormat="1">
      <c r="B32" s="12"/>
      <c r="C32" s="12"/>
      <c r="D32" s="12"/>
      <c r="E32" s="12"/>
      <c r="F32" s="12"/>
      <c r="G32" s="12"/>
      <c r="H32" s="12"/>
      <c r="I32" s="12"/>
      <c r="J32" s="12"/>
      <c r="K32" s="12"/>
      <c r="L32" s="12"/>
      <c r="M32" s="12"/>
      <c r="N32" s="12"/>
      <c r="O32" s="12"/>
      <c r="P32" s="12"/>
    </row>
    <row r="33" spans="2:19" s="292" customFormat="1">
      <c r="B33" s="12"/>
      <c r="C33" s="12"/>
      <c r="D33" s="12"/>
      <c r="E33" s="12"/>
      <c r="F33" s="12"/>
      <c r="G33" s="12"/>
      <c r="H33" s="12"/>
      <c r="I33" s="12"/>
      <c r="J33" s="12"/>
      <c r="M33" s="12"/>
      <c r="N33" s="12"/>
      <c r="O33" s="12"/>
      <c r="P33" s="12"/>
    </row>
    <row r="34" spans="2:19" s="292" customFormat="1">
      <c r="B34" s="12"/>
      <c r="C34" s="12"/>
      <c r="D34" s="12"/>
      <c r="E34" s="12"/>
      <c r="F34" s="12"/>
      <c r="G34" s="12"/>
      <c r="H34" s="12"/>
      <c r="I34" s="12"/>
      <c r="J34" s="12"/>
      <c r="M34" s="12"/>
      <c r="N34" s="12"/>
      <c r="O34" s="12"/>
      <c r="P34" s="12"/>
      <c r="S34" s="2"/>
    </row>
    <row r="35" spans="2:19">
      <c r="B35" s="41"/>
      <c r="C35" s="41"/>
      <c r="D35" s="41"/>
      <c r="E35" s="41"/>
      <c r="F35" s="41"/>
      <c r="G35" s="41"/>
      <c r="H35" s="41"/>
      <c r="I35" s="41"/>
      <c r="J35" s="41"/>
      <c r="K35" s="41"/>
      <c r="L35" s="41"/>
      <c r="M35" s="41"/>
      <c r="N35" s="41"/>
      <c r="O35" s="41"/>
      <c r="P35" s="41"/>
      <c r="Q35" s="41"/>
    </row>
  </sheetData>
  <sheetProtection selectLockedCells="1" selectUnlockedCells="1"/>
  <dataValidations disablePrompts="1" count="1">
    <dataValidation allowBlank="1" sqref="M65532 JI65532 TE65532 ADA65532 AMW65532 AWS65532 BGO65532 BQK65532 CAG65532 CKC65532 CTY65532 DDU65532 DNQ65532 DXM65532 EHI65532 ERE65532 FBA65532 FKW65532 FUS65532 GEO65532 GOK65532 GYG65532 HIC65532 HRY65532 IBU65532 ILQ65532 IVM65532 JFI65532 JPE65532 JZA65532 KIW65532 KSS65532 LCO65532 LMK65532 LWG65532 MGC65532 MPY65532 MZU65532 NJQ65532 NTM65532 ODI65532 ONE65532 OXA65532 PGW65532 PQS65532 QAO65532 QKK65532 QUG65532 REC65532 RNY65532 RXU65532 SHQ65532 SRM65532 TBI65532 TLE65532 TVA65532 UEW65532 UOS65532 UYO65532 VIK65532 VSG65532 WCC65532 WLY65532 WVU65532 M131068 JI131068 TE131068 ADA131068 AMW131068 AWS131068 BGO131068 BQK131068 CAG131068 CKC131068 CTY131068 DDU131068 DNQ131068 DXM131068 EHI131068 ERE131068 FBA131068 FKW131068 FUS131068 GEO131068 GOK131068 GYG131068 HIC131068 HRY131068 IBU131068 ILQ131068 IVM131068 JFI131068 JPE131068 JZA131068 KIW131068 KSS131068 LCO131068 LMK131068 LWG131068 MGC131068 MPY131068 MZU131068 NJQ131068 NTM131068 ODI131068 ONE131068 OXA131068 PGW131068 PQS131068 QAO131068 QKK131068 QUG131068 REC131068 RNY131068 RXU131068 SHQ131068 SRM131068 TBI131068 TLE131068 TVA131068 UEW131068 UOS131068 UYO131068 VIK131068 VSG131068 WCC131068 WLY131068 WVU131068 M196604 JI196604 TE196604 ADA196604 AMW196604 AWS196604 BGO196604 BQK196604 CAG196604 CKC196604 CTY196604 DDU196604 DNQ196604 DXM196604 EHI196604 ERE196604 FBA196604 FKW196604 FUS196604 GEO196604 GOK196604 GYG196604 HIC196604 HRY196604 IBU196604 ILQ196604 IVM196604 JFI196604 JPE196604 JZA196604 KIW196604 KSS196604 LCO196604 LMK196604 LWG196604 MGC196604 MPY196604 MZU196604 NJQ196604 NTM196604 ODI196604 ONE196604 OXA196604 PGW196604 PQS196604 QAO196604 QKK196604 QUG196604 REC196604 RNY196604 RXU196604 SHQ196604 SRM196604 TBI196604 TLE196604 TVA196604 UEW196604 UOS196604 UYO196604 VIK196604 VSG196604 WCC196604 WLY196604 WVU196604 M262140 JI262140 TE262140 ADA262140 AMW262140 AWS262140 BGO262140 BQK262140 CAG262140 CKC262140 CTY262140 DDU262140 DNQ262140 DXM262140 EHI262140 ERE262140 FBA262140 FKW262140 FUS262140 GEO262140 GOK262140 GYG262140 HIC262140 HRY262140 IBU262140 ILQ262140 IVM262140 JFI262140 JPE262140 JZA262140 KIW262140 KSS262140 LCO262140 LMK262140 LWG262140 MGC262140 MPY262140 MZU262140 NJQ262140 NTM262140 ODI262140 ONE262140 OXA262140 PGW262140 PQS262140 QAO262140 QKK262140 QUG262140 REC262140 RNY262140 RXU262140 SHQ262140 SRM262140 TBI262140 TLE262140 TVA262140 UEW262140 UOS262140 UYO262140 VIK262140 VSG262140 WCC262140 WLY262140 WVU262140 M327676 JI327676 TE327676 ADA327676 AMW327676 AWS327676 BGO327676 BQK327676 CAG327676 CKC327676 CTY327676 DDU327676 DNQ327676 DXM327676 EHI327676 ERE327676 FBA327676 FKW327676 FUS327676 GEO327676 GOK327676 GYG327676 HIC327676 HRY327676 IBU327676 ILQ327676 IVM327676 JFI327676 JPE327676 JZA327676 KIW327676 KSS327676 LCO327676 LMK327676 LWG327676 MGC327676 MPY327676 MZU327676 NJQ327676 NTM327676 ODI327676 ONE327676 OXA327676 PGW327676 PQS327676 QAO327676 QKK327676 QUG327676 REC327676 RNY327676 RXU327676 SHQ327676 SRM327676 TBI327676 TLE327676 TVA327676 UEW327676 UOS327676 UYO327676 VIK327676 VSG327676 WCC327676 WLY327676 WVU327676 M393212 JI393212 TE393212 ADA393212 AMW393212 AWS393212 BGO393212 BQK393212 CAG393212 CKC393212 CTY393212 DDU393212 DNQ393212 DXM393212 EHI393212 ERE393212 FBA393212 FKW393212 FUS393212 GEO393212 GOK393212 GYG393212 HIC393212 HRY393212 IBU393212 ILQ393212 IVM393212 JFI393212 JPE393212 JZA393212 KIW393212 KSS393212 LCO393212 LMK393212 LWG393212 MGC393212 MPY393212 MZU393212 NJQ393212 NTM393212 ODI393212 ONE393212 OXA393212 PGW393212 PQS393212 QAO393212 QKK393212 QUG393212 REC393212 RNY393212 RXU393212 SHQ393212 SRM393212 TBI393212 TLE393212 TVA393212 UEW393212 UOS393212 UYO393212 VIK393212 VSG393212 WCC393212 WLY393212 WVU393212 M458748 JI458748 TE458748 ADA458748 AMW458748 AWS458748 BGO458748 BQK458748 CAG458748 CKC458748 CTY458748 DDU458748 DNQ458748 DXM458748 EHI458748 ERE458748 FBA458748 FKW458748 FUS458748 GEO458748 GOK458748 GYG458748 HIC458748 HRY458748 IBU458748 ILQ458748 IVM458748 JFI458748 JPE458748 JZA458748 KIW458748 KSS458748 LCO458748 LMK458748 LWG458748 MGC458748 MPY458748 MZU458748 NJQ458748 NTM458748 ODI458748 ONE458748 OXA458748 PGW458748 PQS458748 QAO458748 QKK458748 QUG458748 REC458748 RNY458748 RXU458748 SHQ458748 SRM458748 TBI458748 TLE458748 TVA458748 UEW458748 UOS458748 UYO458748 VIK458748 VSG458748 WCC458748 WLY458748 WVU458748 M524284 JI524284 TE524284 ADA524284 AMW524284 AWS524284 BGO524284 BQK524284 CAG524284 CKC524284 CTY524284 DDU524284 DNQ524284 DXM524284 EHI524284 ERE524284 FBA524284 FKW524284 FUS524284 GEO524284 GOK524284 GYG524284 HIC524284 HRY524284 IBU524284 ILQ524284 IVM524284 JFI524284 JPE524284 JZA524284 KIW524284 KSS524284 LCO524284 LMK524284 LWG524284 MGC524284 MPY524284 MZU524284 NJQ524284 NTM524284 ODI524284 ONE524284 OXA524284 PGW524284 PQS524284 QAO524284 QKK524284 QUG524284 REC524284 RNY524284 RXU524284 SHQ524284 SRM524284 TBI524284 TLE524284 TVA524284 UEW524284 UOS524284 UYO524284 VIK524284 VSG524284 WCC524284 WLY524284 WVU524284 M589820 JI589820 TE589820 ADA589820 AMW589820 AWS589820 BGO589820 BQK589820 CAG589820 CKC589820 CTY589820 DDU589820 DNQ589820 DXM589820 EHI589820 ERE589820 FBA589820 FKW589820 FUS589820 GEO589820 GOK589820 GYG589820 HIC589820 HRY589820 IBU589820 ILQ589820 IVM589820 JFI589820 JPE589820 JZA589820 KIW589820 KSS589820 LCO589820 LMK589820 LWG589820 MGC589820 MPY589820 MZU589820 NJQ589820 NTM589820 ODI589820 ONE589820 OXA589820 PGW589820 PQS589820 QAO589820 QKK589820 QUG589820 REC589820 RNY589820 RXU589820 SHQ589820 SRM589820 TBI589820 TLE589820 TVA589820 UEW589820 UOS589820 UYO589820 VIK589820 VSG589820 WCC589820 WLY589820 WVU589820 M655356 JI655356 TE655356 ADA655356 AMW655356 AWS655356 BGO655356 BQK655356 CAG655356 CKC655356 CTY655356 DDU655356 DNQ655356 DXM655356 EHI655356 ERE655356 FBA655356 FKW655356 FUS655356 GEO655356 GOK655356 GYG655356 HIC655356 HRY655356 IBU655356 ILQ655356 IVM655356 JFI655356 JPE655356 JZA655356 KIW655356 KSS655356 LCO655356 LMK655356 LWG655356 MGC655356 MPY655356 MZU655356 NJQ655356 NTM655356 ODI655356 ONE655356 OXA655356 PGW655356 PQS655356 QAO655356 QKK655356 QUG655356 REC655356 RNY655356 RXU655356 SHQ655356 SRM655356 TBI655356 TLE655356 TVA655356 UEW655356 UOS655356 UYO655356 VIK655356 VSG655356 WCC655356 WLY655356 WVU655356 M720892 JI720892 TE720892 ADA720892 AMW720892 AWS720892 BGO720892 BQK720892 CAG720892 CKC720892 CTY720892 DDU720892 DNQ720892 DXM720892 EHI720892 ERE720892 FBA720892 FKW720892 FUS720892 GEO720892 GOK720892 GYG720892 HIC720892 HRY720892 IBU720892 ILQ720892 IVM720892 JFI720892 JPE720892 JZA720892 KIW720892 KSS720892 LCO720892 LMK720892 LWG720892 MGC720892 MPY720892 MZU720892 NJQ720892 NTM720892 ODI720892 ONE720892 OXA720892 PGW720892 PQS720892 QAO720892 QKK720892 QUG720892 REC720892 RNY720892 RXU720892 SHQ720892 SRM720892 TBI720892 TLE720892 TVA720892 UEW720892 UOS720892 UYO720892 VIK720892 VSG720892 WCC720892 WLY720892 WVU720892 M786428 JI786428 TE786428 ADA786428 AMW786428 AWS786428 BGO786428 BQK786428 CAG786428 CKC786428 CTY786428 DDU786428 DNQ786428 DXM786428 EHI786428 ERE786428 FBA786428 FKW786428 FUS786428 GEO786428 GOK786428 GYG786428 HIC786428 HRY786428 IBU786428 ILQ786428 IVM786428 JFI786428 JPE786428 JZA786428 KIW786428 KSS786428 LCO786428 LMK786428 LWG786428 MGC786428 MPY786428 MZU786428 NJQ786428 NTM786428 ODI786428 ONE786428 OXA786428 PGW786428 PQS786428 QAO786428 QKK786428 QUG786428 REC786428 RNY786428 RXU786428 SHQ786428 SRM786428 TBI786428 TLE786428 TVA786428 UEW786428 UOS786428 UYO786428 VIK786428 VSG786428 WCC786428 WLY786428 WVU786428 M851964 JI851964 TE851964 ADA851964 AMW851964 AWS851964 BGO851964 BQK851964 CAG851964 CKC851964 CTY851964 DDU851964 DNQ851964 DXM851964 EHI851964 ERE851964 FBA851964 FKW851964 FUS851964 GEO851964 GOK851964 GYG851964 HIC851964 HRY851964 IBU851964 ILQ851964 IVM851964 JFI851964 JPE851964 JZA851964 KIW851964 KSS851964 LCO851964 LMK851964 LWG851964 MGC851964 MPY851964 MZU851964 NJQ851964 NTM851964 ODI851964 ONE851964 OXA851964 PGW851964 PQS851964 QAO851964 QKK851964 QUG851964 REC851964 RNY851964 RXU851964 SHQ851964 SRM851964 TBI851964 TLE851964 TVA851964 UEW851964 UOS851964 UYO851964 VIK851964 VSG851964 WCC851964 WLY851964 WVU851964 M917500 JI917500 TE917500 ADA917500 AMW917500 AWS917500 BGO917500 BQK917500 CAG917500 CKC917500 CTY917500 DDU917500 DNQ917500 DXM917500 EHI917500 ERE917500 FBA917500 FKW917500 FUS917500 GEO917500 GOK917500 GYG917500 HIC917500 HRY917500 IBU917500 ILQ917500 IVM917500 JFI917500 JPE917500 JZA917500 KIW917500 KSS917500 LCO917500 LMK917500 LWG917500 MGC917500 MPY917500 MZU917500 NJQ917500 NTM917500 ODI917500 ONE917500 OXA917500 PGW917500 PQS917500 QAO917500 QKK917500 QUG917500 REC917500 RNY917500 RXU917500 SHQ917500 SRM917500 TBI917500 TLE917500 TVA917500 UEW917500 UOS917500 UYO917500 VIK917500 VSG917500 WCC917500 WLY917500 WVU917500 M983036 JI983036 TE983036 ADA983036 AMW983036 AWS983036 BGO983036 BQK983036 CAG983036 CKC983036 CTY983036 DDU983036 DNQ983036 DXM983036 EHI983036 ERE983036 FBA983036 FKW983036 FUS983036 GEO983036 GOK983036 GYG983036 HIC983036 HRY983036 IBU983036 ILQ983036 IVM983036 JFI983036 JPE983036 JZA983036 KIW983036 KSS983036 LCO983036 LMK983036 LWG983036 MGC983036 MPY983036 MZU983036 NJQ983036 NTM983036 ODI983036 ONE983036 OXA983036 PGW983036 PQS983036 QAO983036 QKK983036 QUG983036 REC983036 RNY983036 RXU983036 SHQ983036 SRM983036 TBI983036 TLE983036 TVA983036 UEW983036 UOS983036 UYO983036 VIK983036 VSG983036 WCC983036 WLY983036 WVU983036" xr:uid="{00000000-0002-0000-3900-000000000000}">
      <formula1>0</formula1>
      <formula2>0</formula2>
    </dataValidation>
  </dataValidations>
  <pageMargins left="0.78749999999999998" right="0.78749999999999998" top="0.98402777777777772" bottom="0.98402777777777772" header="0.51180555555555551" footer="0.51180555555555551"/>
  <pageSetup paperSize="9" scale="27" firstPageNumber="0" orientation="landscape" cellComments="atEnd"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0">
    <tabColor rgb="FFFFC000"/>
    <pageSetUpPr fitToPage="1"/>
  </sheetPr>
  <dimension ref="A1:AJ40"/>
  <sheetViews>
    <sheetView showGridLines="0" topLeftCell="J19" zoomScale="80" zoomScaleNormal="80" workbookViewId="0">
      <selection activeCell="Q27" sqref="Q27:R27"/>
    </sheetView>
  </sheetViews>
  <sheetFormatPr defaultColWidth="9.33203125" defaultRowHeight="14.4"/>
  <cols>
    <col min="1" max="21" width="22.33203125" style="277" customWidth="1"/>
    <col min="22" max="23" width="25" style="277" customWidth="1"/>
    <col min="24" max="24" width="19.6640625" style="277" customWidth="1"/>
    <col min="25" max="25" width="14" style="277" customWidth="1"/>
    <col min="26" max="26" width="12.44140625" style="277" customWidth="1"/>
    <col min="27" max="27" width="11.5546875" style="277" customWidth="1"/>
    <col min="28" max="28" width="11.6640625" style="277" customWidth="1"/>
    <col min="29" max="29" width="10.44140625" style="277" customWidth="1"/>
    <col min="30" max="30" width="13.33203125" style="277" customWidth="1"/>
    <col min="31" max="33" width="11.5546875" style="277" customWidth="1"/>
    <col min="34" max="34" width="11.44140625" style="277" customWidth="1"/>
    <col min="35" max="257" width="9.33203125" style="277"/>
    <col min="258" max="258" width="22.5546875" style="277" customWidth="1"/>
    <col min="259" max="259" width="9.33203125" style="277"/>
    <col min="260" max="260" width="12.5546875" style="277" customWidth="1"/>
    <col min="261" max="261" width="15.5546875" style="277" customWidth="1"/>
    <col min="262" max="262" width="18.44140625" style="277" customWidth="1"/>
    <col min="263" max="263" width="15.33203125" style="277" customWidth="1"/>
    <col min="264" max="267" width="13.5546875" style="277" customWidth="1"/>
    <col min="268" max="268" width="14.5546875" style="277" customWidth="1"/>
    <col min="269" max="271" width="13.33203125" style="277" customWidth="1"/>
    <col min="272" max="272" width="12.5546875" style="277" customWidth="1"/>
    <col min="273" max="273" width="11.44140625" style="277" customWidth="1"/>
    <col min="274" max="274" width="11.5546875" style="277" customWidth="1"/>
    <col min="275" max="275" width="12" style="277" customWidth="1"/>
    <col min="276" max="276" width="14" style="277" customWidth="1"/>
    <col min="277" max="277" width="11.33203125" style="277" customWidth="1"/>
    <col min="278" max="281" width="14" style="277" customWidth="1"/>
    <col min="282" max="282" width="12.44140625" style="277" customWidth="1"/>
    <col min="283" max="283" width="11.5546875" style="277" customWidth="1"/>
    <col min="284" max="284" width="11.44140625" style="277" customWidth="1"/>
    <col min="285" max="285" width="10.44140625" style="277" customWidth="1"/>
    <col min="286" max="286" width="13.33203125" style="277" customWidth="1"/>
    <col min="287" max="289" width="11.5546875" style="277" customWidth="1"/>
    <col min="290" max="290" width="11.44140625" style="277" customWidth="1"/>
    <col min="291" max="513" width="9.33203125" style="277"/>
    <col min="514" max="514" width="22.5546875" style="277" customWidth="1"/>
    <col min="515" max="515" width="9.33203125" style="277"/>
    <col min="516" max="516" width="12.5546875" style="277" customWidth="1"/>
    <col min="517" max="517" width="15.5546875" style="277" customWidth="1"/>
    <col min="518" max="518" width="18.44140625" style="277" customWidth="1"/>
    <col min="519" max="519" width="15.33203125" style="277" customWidth="1"/>
    <col min="520" max="523" width="13.5546875" style="277" customWidth="1"/>
    <col min="524" max="524" width="14.5546875" style="277" customWidth="1"/>
    <col min="525" max="527" width="13.33203125" style="277" customWidth="1"/>
    <col min="528" max="528" width="12.5546875" style="277" customWidth="1"/>
    <col min="529" max="529" width="11.44140625" style="277" customWidth="1"/>
    <col min="530" max="530" width="11.5546875" style="277" customWidth="1"/>
    <col min="531" max="531" width="12" style="277" customWidth="1"/>
    <col min="532" max="532" width="14" style="277" customWidth="1"/>
    <col min="533" max="533" width="11.33203125" style="277" customWidth="1"/>
    <col min="534" max="537" width="14" style="277" customWidth="1"/>
    <col min="538" max="538" width="12.44140625" style="277" customWidth="1"/>
    <col min="539" max="539" width="11.5546875" style="277" customWidth="1"/>
    <col min="540" max="540" width="11.44140625" style="277" customWidth="1"/>
    <col min="541" max="541" width="10.44140625" style="277" customWidth="1"/>
    <col min="542" max="542" width="13.33203125" style="277" customWidth="1"/>
    <col min="543" max="545" width="11.5546875" style="277" customWidth="1"/>
    <col min="546" max="546" width="11.44140625" style="277" customWidth="1"/>
    <col min="547" max="769" width="9.33203125" style="277"/>
    <col min="770" max="770" width="22.5546875" style="277" customWidth="1"/>
    <col min="771" max="771" width="9.33203125" style="277"/>
    <col min="772" max="772" width="12.5546875" style="277" customWidth="1"/>
    <col min="773" max="773" width="15.5546875" style="277" customWidth="1"/>
    <col min="774" max="774" width="18.44140625" style="277" customWidth="1"/>
    <col min="775" max="775" width="15.33203125" style="277" customWidth="1"/>
    <col min="776" max="779" width="13.5546875" style="277" customWidth="1"/>
    <col min="780" max="780" width="14.5546875" style="277" customWidth="1"/>
    <col min="781" max="783" width="13.33203125" style="277" customWidth="1"/>
    <col min="784" max="784" width="12.5546875" style="277" customWidth="1"/>
    <col min="785" max="785" width="11.44140625" style="277" customWidth="1"/>
    <col min="786" max="786" width="11.5546875" style="277" customWidth="1"/>
    <col min="787" max="787" width="12" style="277" customWidth="1"/>
    <col min="788" max="788" width="14" style="277" customWidth="1"/>
    <col min="789" max="789" width="11.33203125" style="277" customWidth="1"/>
    <col min="790" max="793" width="14" style="277" customWidth="1"/>
    <col min="794" max="794" width="12.44140625" style="277" customWidth="1"/>
    <col min="795" max="795" width="11.5546875" style="277" customWidth="1"/>
    <col min="796" max="796" width="11.44140625" style="277" customWidth="1"/>
    <col min="797" max="797" width="10.44140625" style="277" customWidth="1"/>
    <col min="798" max="798" width="13.33203125" style="277" customWidth="1"/>
    <col min="799" max="801" width="11.5546875" style="277" customWidth="1"/>
    <col min="802" max="802" width="11.44140625" style="277" customWidth="1"/>
    <col min="803" max="1025" width="9.33203125" style="277"/>
    <col min="1026" max="1026" width="22.5546875" style="277" customWidth="1"/>
    <col min="1027" max="1027" width="9.33203125" style="277"/>
    <col min="1028" max="1028" width="12.5546875" style="277" customWidth="1"/>
    <col min="1029" max="1029" width="15.5546875" style="277" customWidth="1"/>
    <col min="1030" max="1030" width="18.44140625" style="277" customWidth="1"/>
    <col min="1031" max="1031" width="15.33203125" style="277" customWidth="1"/>
    <col min="1032" max="1035" width="13.5546875" style="277" customWidth="1"/>
    <col min="1036" max="1036" width="14.5546875" style="277" customWidth="1"/>
    <col min="1037" max="1039" width="13.33203125" style="277" customWidth="1"/>
    <col min="1040" max="1040" width="12.5546875" style="277" customWidth="1"/>
    <col min="1041" max="1041" width="11.44140625" style="277" customWidth="1"/>
    <col min="1042" max="1042" width="11.5546875" style="277" customWidth="1"/>
    <col min="1043" max="1043" width="12" style="277" customWidth="1"/>
    <col min="1044" max="1044" width="14" style="277" customWidth="1"/>
    <col min="1045" max="1045" width="11.33203125" style="277" customWidth="1"/>
    <col min="1046" max="1049" width="14" style="277" customWidth="1"/>
    <col min="1050" max="1050" width="12.44140625" style="277" customWidth="1"/>
    <col min="1051" max="1051" width="11.5546875" style="277" customWidth="1"/>
    <col min="1052" max="1052" width="11.44140625" style="277" customWidth="1"/>
    <col min="1053" max="1053" width="10.44140625" style="277" customWidth="1"/>
    <col min="1054" max="1054" width="13.33203125" style="277" customWidth="1"/>
    <col min="1055" max="1057" width="11.5546875" style="277" customWidth="1"/>
    <col min="1058" max="1058" width="11.44140625" style="277" customWidth="1"/>
    <col min="1059" max="1281" width="9.33203125" style="277"/>
    <col min="1282" max="1282" width="22.5546875" style="277" customWidth="1"/>
    <col min="1283" max="1283" width="9.33203125" style="277"/>
    <col min="1284" max="1284" width="12.5546875" style="277" customWidth="1"/>
    <col min="1285" max="1285" width="15.5546875" style="277" customWidth="1"/>
    <col min="1286" max="1286" width="18.44140625" style="277" customWidth="1"/>
    <col min="1287" max="1287" width="15.33203125" style="277" customWidth="1"/>
    <col min="1288" max="1291" width="13.5546875" style="277" customWidth="1"/>
    <col min="1292" max="1292" width="14.5546875" style="277" customWidth="1"/>
    <col min="1293" max="1295" width="13.33203125" style="277" customWidth="1"/>
    <col min="1296" max="1296" width="12.5546875" style="277" customWidth="1"/>
    <col min="1297" max="1297" width="11.44140625" style="277" customWidth="1"/>
    <col min="1298" max="1298" width="11.5546875" style="277" customWidth="1"/>
    <col min="1299" max="1299" width="12" style="277" customWidth="1"/>
    <col min="1300" max="1300" width="14" style="277" customWidth="1"/>
    <col min="1301" max="1301" width="11.33203125" style="277" customWidth="1"/>
    <col min="1302" max="1305" width="14" style="277" customWidth="1"/>
    <col min="1306" max="1306" width="12.44140625" style="277" customWidth="1"/>
    <col min="1307" max="1307" width="11.5546875" style="277" customWidth="1"/>
    <col min="1308" max="1308" width="11.44140625" style="277" customWidth="1"/>
    <col min="1309" max="1309" width="10.44140625" style="277" customWidth="1"/>
    <col min="1310" max="1310" width="13.33203125" style="277" customWidth="1"/>
    <col min="1311" max="1313" width="11.5546875" style="277" customWidth="1"/>
    <col min="1314" max="1314" width="11.44140625" style="277" customWidth="1"/>
    <col min="1315" max="1537" width="9.33203125" style="277"/>
    <col min="1538" max="1538" width="22.5546875" style="277" customWidth="1"/>
    <col min="1539" max="1539" width="9.33203125" style="277"/>
    <col min="1540" max="1540" width="12.5546875" style="277" customWidth="1"/>
    <col min="1541" max="1541" width="15.5546875" style="277" customWidth="1"/>
    <col min="1542" max="1542" width="18.44140625" style="277" customWidth="1"/>
    <col min="1543" max="1543" width="15.33203125" style="277" customWidth="1"/>
    <col min="1544" max="1547" width="13.5546875" style="277" customWidth="1"/>
    <col min="1548" max="1548" width="14.5546875" style="277" customWidth="1"/>
    <col min="1549" max="1551" width="13.33203125" style="277" customWidth="1"/>
    <col min="1552" max="1552" width="12.5546875" style="277" customWidth="1"/>
    <col min="1553" max="1553" width="11.44140625" style="277" customWidth="1"/>
    <col min="1554" max="1554" width="11.5546875" style="277" customWidth="1"/>
    <col min="1555" max="1555" width="12" style="277" customWidth="1"/>
    <col min="1556" max="1556" width="14" style="277" customWidth="1"/>
    <col min="1557" max="1557" width="11.33203125" style="277" customWidth="1"/>
    <col min="1558" max="1561" width="14" style="277" customWidth="1"/>
    <col min="1562" max="1562" width="12.44140625" style="277" customWidth="1"/>
    <col min="1563" max="1563" width="11.5546875" style="277" customWidth="1"/>
    <col min="1564" max="1564" width="11.44140625" style="277" customWidth="1"/>
    <col min="1565" max="1565" width="10.44140625" style="277" customWidth="1"/>
    <col min="1566" max="1566" width="13.33203125" style="277" customWidth="1"/>
    <col min="1567" max="1569" width="11.5546875" style="277" customWidth="1"/>
    <col min="1570" max="1570" width="11.44140625" style="277" customWidth="1"/>
    <col min="1571" max="1793" width="9.33203125" style="277"/>
    <col min="1794" max="1794" width="22.5546875" style="277" customWidth="1"/>
    <col min="1795" max="1795" width="9.33203125" style="277"/>
    <col min="1796" max="1796" width="12.5546875" style="277" customWidth="1"/>
    <col min="1797" max="1797" width="15.5546875" style="277" customWidth="1"/>
    <col min="1798" max="1798" width="18.44140625" style="277" customWidth="1"/>
    <col min="1799" max="1799" width="15.33203125" style="277" customWidth="1"/>
    <col min="1800" max="1803" width="13.5546875" style="277" customWidth="1"/>
    <col min="1804" max="1804" width="14.5546875" style="277" customWidth="1"/>
    <col min="1805" max="1807" width="13.33203125" style="277" customWidth="1"/>
    <col min="1808" max="1808" width="12.5546875" style="277" customWidth="1"/>
    <col min="1809" max="1809" width="11.44140625" style="277" customWidth="1"/>
    <col min="1810" max="1810" width="11.5546875" style="277" customWidth="1"/>
    <col min="1811" max="1811" width="12" style="277" customWidth="1"/>
    <col min="1812" max="1812" width="14" style="277" customWidth="1"/>
    <col min="1813" max="1813" width="11.33203125" style="277" customWidth="1"/>
    <col min="1814" max="1817" width="14" style="277" customWidth="1"/>
    <col min="1818" max="1818" width="12.44140625" style="277" customWidth="1"/>
    <col min="1819" max="1819" width="11.5546875" style="277" customWidth="1"/>
    <col min="1820" max="1820" width="11.44140625" style="277" customWidth="1"/>
    <col min="1821" max="1821" width="10.44140625" style="277" customWidth="1"/>
    <col min="1822" max="1822" width="13.33203125" style="277" customWidth="1"/>
    <col min="1823" max="1825" width="11.5546875" style="277" customWidth="1"/>
    <col min="1826" max="1826" width="11.44140625" style="277" customWidth="1"/>
    <col min="1827" max="2049" width="9.33203125" style="277"/>
    <col min="2050" max="2050" width="22.5546875" style="277" customWidth="1"/>
    <col min="2051" max="2051" width="9.33203125" style="277"/>
    <col min="2052" max="2052" width="12.5546875" style="277" customWidth="1"/>
    <col min="2053" max="2053" width="15.5546875" style="277" customWidth="1"/>
    <col min="2054" max="2054" width="18.44140625" style="277" customWidth="1"/>
    <col min="2055" max="2055" width="15.33203125" style="277" customWidth="1"/>
    <col min="2056" max="2059" width="13.5546875" style="277" customWidth="1"/>
    <col min="2060" max="2060" width="14.5546875" style="277" customWidth="1"/>
    <col min="2061" max="2063" width="13.33203125" style="277" customWidth="1"/>
    <col min="2064" max="2064" width="12.5546875" style="277" customWidth="1"/>
    <col min="2065" max="2065" width="11.44140625" style="277" customWidth="1"/>
    <col min="2066" max="2066" width="11.5546875" style="277" customWidth="1"/>
    <col min="2067" max="2067" width="12" style="277" customWidth="1"/>
    <col min="2068" max="2068" width="14" style="277" customWidth="1"/>
    <col min="2069" max="2069" width="11.33203125" style="277" customWidth="1"/>
    <col min="2070" max="2073" width="14" style="277" customWidth="1"/>
    <col min="2074" max="2074" width="12.44140625" style="277" customWidth="1"/>
    <col min="2075" max="2075" width="11.5546875" style="277" customWidth="1"/>
    <col min="2076" max="2076" width="11.44140625" style="277" customWidth="1"/>
    <col min="2077" max="2077" width="10.44140625" style="277" customWidth="1"/>
    <col min="2078" max="2078" width="13.33203125" style="277" customWidth="1"/>
    <col min="2079" max="2081" width="11.5546875" style="277" customWidth="1"/>
    <col min="2082" max="2082" width="11.44140625" style="277" customWidth="1"/>
    <col min="2083" max="2305" width="9.33203125" style="277"/>
    <col min="2306" max="2306" width="22.5546875" style="277" customWidth="1"/>
    <col min="2307" max="2307" width="9.33203125" style="277"/>
    <col min="2308" max="2308" width="12.5546875" style="277" customWidth="1"/>
    <col min="2309" max="2309" width="15.5546875" style="277" customWidth="1"/>
    <col min="2310" max="2310" width="18.44140625" style="277" customWidth="1"/>
    <col min="2311" max="2311" width="15.33203125" style="277" customWidth="1"/>
    <col min="2312" max="2315" width="13.5546875" style="277" customWidth="1"/>
    <col min="2316" max="2316" width="14.5546875" style="277" customWidth="1"/>
    <col min="2317" max="2319" width="13.33203125" style="277" customWidth="1"/>
    <col min="2320" max="2320" width="12.5546875" style="277" customWidth="1"/>
    <col min="2321" max="2321" width="11.44140625" style="277" customWidth="1"/>
    <col min="2322" max="2322" width="11.5546875" style="277" customWidth="1"/>
    <col min="2323" max="2323" width="12" style="277" customWidth="1"/>
    <col min="2324" max="2324" width="14" style="277" customWidth="1"/>
    <col min="2325" max="2325" width="11.33203125" style="277" customWidth="1"/>
    <col min="2326" max="2329" width="14" style="277" customWidth="1"/>
    <col min="2330" max="2330" width="12.44140625" style="277" customWidth="1"/>
    <col min="2331" max="2331" width="11.5546875" style="277" customWidth="1"/>
    <col min="2332" max="2332" width="11.44140625" style="277" customWidth="1"/>
    <col min="2333" max="2333" width="10.44140625" style="277" customWidth="1"/>
    <col min="2334" max="2334" width="13.33203125" style="277" customWidth="1"/>
    <col min="2335" max="2337" width="11.5546875" style="277" customWidth="1"/>
    <col min="2338" max="2338" width="11.44140625" style="277" customWidth="1"/>
    <col min="2339" max="2561" width="9.33203125" style="277"/>
    <col min="2562" max="2562" width="22.5546875" style="277" customWidth="1"/>
    <col min="2563" max="2563" width="9.33203125" style="277"/>
    <col min="2564" max="2564" width="12.5546875" style="277" customWidth="1"/>
    <col min="2565" max="2565" width="15.5546875" style="277" customWidth="1"/>
    <col min="2566" max="2566" width="18.44140625" style="277" customWidth="1"/>
    <col min="2567" max="2567" width="15.33203125" style="277" customWidth="1"/>
    <col min="2568" max="2571" width="13.5546875" style="277" customWidth="1"/>
    <col min="2572" max="2572" width="14.5546875" style="277" customWidth="1"/>
    <col min="2573" max="2575" width="13.33203125" style="277" customWidth="1"/>
    <col min="2576" max="2576" width="12.5546875" style="277" customWidth="1"/>
    <col min="2577" max="2577" width="11.44140625" style="277" customWidth="1"/>
    <col min="2578" max="2578" width="11.5546875" style="277" customWidth="1"/>
    <col min="2579" max="2579" width="12" style="277" customWidth="1"/>
    <col min="2580" max="2580" width="14" style="277" customWidth="1"/>
    <col min="2581" max="2581" width="11.33203125" style="277" customWidth="1"/>
    <col min="2582" max="2585" width="14" style="277" customWidth="1"/>
    <col min="2586" max="2586" width="12.44140625" style="277" customWidth="1"/>
    <col min="2587" max="2587" width="11.5546875" style="277" customWidth="1"/>
    <col min="2588" max="2588" width="11.44140625" style="277" customWidth="1"/>
    <col min="2589" max="2589" width="10.44140625" style="277" customWidth="1"/>
    <col min="2590" max="2590" width="13.33203125" style="277" customWidth="1"/>
    <col min="2591" max="2593" width="11.5546875" style="277" customWidth="1"/>
    <col min="2594" max="2594" width="11.44140625" style="277" customWidth="1"/>
    <col min="2595" max="2817" width="9.33203125" style="277"/>
    <col min="2818" max="2818" width="22.5546875" style="277" customWidth="1"/>
    <col min="2819" max="2819" width="9.33203125" style="277"/>
    <col min="2820" max="2820" width="12.5546875" style="277" customWidth="1"/>
    <col min="2821" max="2821" width="15.5546875" style="277" customWidth="1"/>
    <col min="2822" max="2822" width="18.44140625" style="277" customWidth="1"/>
    <col min="2823" max="2823" width="15.33203125" style="277" customWidth="1"/>
    <col min="2824" max="2827" width="13.5546875" style="277" customWidth="1"/>
    <col min="2828" max="2828" width="14.5546875" style="277" customWidth="1"/>
    <col min="2829" max="2831" width="13.33203125" style="277" customWidth="1"/>
    <col min="2832" max="2832" width="12.5546875" style="277" customWidth="1"/>
    <col min="2833" max="2833" width="11.44140625" style="277" customWidth="1"/>
    <col min="2834" max="2834" width="11.5546875" style="277" customWidth="1"/>
    <col min="2835" max="2835" width="12" style="277" customWidth="1"/>
    <col min="2836" max="2836" width="14" style="277" customWidth="1"/>
    <col min="2837" max="2837" width="11.33203125" style="277" customWidth="1"/>
    <col min="2838" max="2841" width="14" style="277" customWidth="1"/>
    <col min="2842" max="2842" width="12.44140625" style="277" customWidth="1"/>
    <col min="2843" max="2843" width="11.5546875" style="277" customWidth="1"/>
    <col min="2844" max="2844" width="11.44140625" style="277" customWidth="1"/>
    <col min="2845" max="2845" width="10.44140625" style="277" customWidth="1"/>
    <col min="2846" max="2846" width="13.33203125" style="277" customWidth="1"/>
    <col min="2847" max="2849" width="11.5546875" style="277" customWidth="1"/>
    <col min="2850" max="2850" width="11.44140625" style="277" customWidth="1"/>
    <col min="2851" max="3073" width="9.33203125" style="277"/>
    <col min="3074" max="3074" width="22.5546875" style="277" customWidth="1"/>
    <col min="3075" max="3075" width="9.33203125" style="277"/>
    <col min="3076" max="3076" width="12.5546875" style="277" customWidth="1"/>
    <col min="3077" max="3077" width="15.5546875" style="277" customWidth="1"/>
    <col min="3078" max="3078" width="18.44140625" style="277" customWidth="1"/>
    <col min="3079" max="3079" width="15.33203125" style="277" customWidth="1"/>
    <col min="3080" max="3083" width="13.5546875" style="277" customWidth="1"/>
    <col min="3084" max="3084" width="14.5546875" style="277" customWidth="1"/>
    <col min="3085" max="3087" width="13.33203125" style="277" customWidth="1"/>
    <col min="3088" max="3088" width="12.5546875" style="277" customWidth="1"/>
    <col min="3089" max="3089" width="11.44140625" style="277" customWidth="1"/>
    <col min="3090" max="3090" width="11.5546875" style="277" customWidth="1"/>
    <col min="3091" max="3091" width="12" style="277" customWidth="1"/>
    <col min="3092" max="3092" width="14" style="277" customWidth="1"/>
    <col min="3093" max="3093" width="11.33203125" style="277" customWidth="1"/>
    <col min="3094" max="3097" width="14" style="277" customWidth="1"/>
    <col min="3098" max="3098" width="12.44140625" style="277" customWidth="1"/>
    <col min="3099" max="3099" width="11.5546875" style="277" customWidth="1"/>
    <col min="3100" max="3100" width="11.44140625" style="277" customWidth="1"/>
    <col min="3101" max="3101" width="10.44140625" style="277" customWidth="1"/>
    <col min="3102" max="3102" width="13.33203125" style="277" customWidth="1"/>
    <col min="3103" max="3105" width="11.5546875" style="277" customWidth="1"/>
    <col min="3106" max="3106" width="11.44140625" style="277" customWidth="1"/>
    <col min="3107" max="3329" width="9.33203125" style="277"/>
    <col min="3330" max="3330" width="22.5546875" style="277" customWidth="1"/>
    <col min="3331" max="3331" width="9.33203125" style="277"/>
    <col min="3332" max="3332" width="12.5546875" style="277" customWidth="1"/>
    <col min="3333" max="3333" width="15.5546875" style="277" customWidth="1"/>
    <col min="3334" max="3334" width="18.44140625" style="277" customWidth="1"/>
    <col min="3335" max="3335" width="15.33203125" style="277" customWidth="1"/>
    <col min="3336" max="3339" width="13.5546875" style="277" customWidth="1"/>
    <col min="3340" max="3340" width="14.5546875" style="277" customWidth="1"/>
    <col min="3341" max="3343" width="13.33203125" style="277" customWidth="1"/>
    <col min="3344" max="3344" width="12.5546875" style="277" customWidth="1"/>
    <col min="3345" max="3345" width="11.44140625" style="277" customWidth="1"/>
    <col min="3346" max="3346" width="11.5546875" style="277" customWidth="1"/>
    <col min="3347" max="3347" width="12" style="277" customWidth="1"/>
    <col min="3348" max="3348" width="14" style="277" customWidth="1"/>
    <col min="3349" max="3349" width="11.33203125" style="277" customWidth="1"/>
    <col min="3350" max="3353" width="14" style="277" customWidth="1"/>
    <col min="3354" max="3354" width="12.44140625" style="277" customWidth="1"/>
    <col min="3355" max="3355" width="11.5546875" style="277" customWidth="1"/>
    <col min="3356" max="3356" width="11.44140625" style="277" customWidth="1"/>
    <col min="3357" max="3357" width="10.44140625" style="277" customWidth="1"/>
    <col min="3358" max="3358" width="13.33203125" style="277" customWidth="1"/>
    <col min="3359" max="3361" width="11.5546875" style="277" customWidth="1"/>
    <col min="3362" max="3362" width="11.44140625" style="277" customWidth="1"/>
    <col min="3363" max="3585" width="9.33203125" style="277"/>
    <col min="3586" max="3586" width="22.5546875" style="277" customWidth="1"/>
    <col min="3587" max="3587" width="9.33203125" style="277"/>
    <col min="3588" max="3588" width="12.5546875" style="277" customWidth="1"/>
    <col min="3589" max="3589" width="15.5546875" style="277" customWidth="1"/>
    <col min="3590" max="3590" width="18.44140625" style="277" customWidth="1"/>
    <col min="3591" max="3591" width="15.33203125" style="277" customWidth="1"/>
    <col min="3592" max="3595" width="13.5546875" style="277" customWidth="1"/>
    <col min="3596" max="3596" width="14.5546875" style="277" customWidth="1"/>
    <col min="3597" max="3599" width="13.33203125" style="277" customWidth="1"/>
    <col min="3600" max="3600" width="12.5546875" style="277" customWidth="1"/>
    <col min="3601" max="3601" width="11.44140625" style="277" customWidth="1"/>
    <col min="3602" max="3602" width="11.5546875" style="277" customWidth="1"/>
    <col min="3603" max="3603" width="12" style="277" customWidth="1"/>
    <col min="3604" max="3604" width="14" style="277" customWidth="1"/>
    <col min="3605" max="3605" width="11.33203125" style="277" customWidth="1"/>
    <col min="3606" max="3609" width="14" style="277" customWidth="1"/>
    <col min="3610" max="3610" width="12.44140625" style="277" customWidth="1"/>
    <col min="3611" max="3611" width="11.5546875" style="277" customWidth="1"/>
    <col min="3612" max="3612" width="11.44140625" style="277" customWidth="1"/>
    <col min="3613" max="3613" width="10.44140625" style="277" customWidth="1"/>
    <col min="3614" max="3614" width="13.33203125" style="277" customWidth="1"/>
    <col min="3615" max="3617" width="11.5546875" style="277" customWidth="1"/>
    <col min="3618" max="3618" width="11.44140625" style="277" customWidth="1"/>
    <col min="3619" max="3841" width="9.33203125" style="277"/>
    <col min="3842" max="3842" width="22.5546875" style="277" customWidth="1"/>
    <col min="3843" max="3843" width="9.33203125" style="277"/>
    <col min="3844" max="3844" width="12.5546875" style="277" customWidth="1"/>
    <col min="3845" max="3845" width="15.5546875" style="277" customWidth="1"/>
    <col min="3846" max="3846" width="18.44140625" style="277" customWidth="1"/>
    <col min="3847" max="3847" width="15.33203125" style="277" customWidth="1"/>
    <col min="3848" max="3851" width="13.5546875" style="277" customWidth="1"/>
    <col min="3852" max="3852" width="14.5546875" style="277" customWidth="1"/>
    <col min="3853" max="3855" width="13.33203125" style="277" customWidth="1"/>
    <col min="3856" max="3856" width="12.5546875" style="277" customWidth="1"/>
    <col min="3857" max="3857" width="11.44140625" style="277" customWidth="1"/>
    <col min="3858" max="3858" width="11.5546875" style="277" customWidth="1"/>
    <col min="3859" max="3859" width="12" style="277" customWidth="1"/>
    <col min="3860" max="3860" width="14" style="277" customWidth="1"/>
    <col min="3861" max="3861" width="11.33203125" style="277" customWidth="1"/>
    <col min="3862" max="3865" width="14" style="277" customWidth="1"/>
    <col min="3866" max="3866" width="12.44140625" style="277" customWidth="1"/>
    <col min="3867" max="3867" width="11.5546875" style="277" customWidth="1"/>
    <col min="3868" max="3868" width="11.44140625" style="277" customWidth="1"/>
    <col min="3869" max="3869" width="10.44140625" style="277" customWidth="1"/>
    <col min="3870" max="3870" width="13.33203125" style="277" customWidth="1"/>
    <col min="3871" max="3873" width="11.5546875" style="277" customWidth="1"/>
    <col min="3874" max="3874" width="11.44140625" style="277" customWidth="1"/>
    <col min="3875" max="4097" width="9.33203125" style="277"/>
    <col min="4098" max="4098" width="22.5546875" style="277" customWidth="1"/>
    <col min="4099" max="4099" width="9.33203125" style="277"/>
    <col min="4100" max="4100" width="12.5546875" style="277" customWidth="1"/>
    <col min="4101" max="4101" width="15.5546875" style="277" customWidth="1"/>
    <col min="4102" max="4102" width="18.44140625" style="277" customWidth="1"/>
    <col min="4103" max="4103" width="15.33203125" style="277" customWidth="1"/>
    <col min="4104" max="4107" width="13.5546875" style="277" customWidth="1"/>
    <col min="4108" max="4108" width="14.5546875" style="277" customWidth="1"/>
    <col min="4109" max="4111" width="13.33203125" style="277" customWidth="1"/>
    <col min="4112" max="4112" width="12.5546875" style="277" customWidth="1"/>
    <col min="4113" max="4113" width="11.44140625" style="277" customWidth="1"/>
    <col min="4114" max="4114" width="11.5546875" style="277" customWidth="1"/>
    <col min="4115" max="4115" width="12" style="277" customWidth="1"/>
    <col min="4116" max="4116" width="14" style="277" customWidth="1"/>
    <col min="4117" max="4117" width="11.33203125" style="277" customWidth="1"/>
    <col min="4118" max="4121" width="14" style="277" customWidth="1"/>
    <col min="4122" max="4122" width="12.44140625" style="277" customWidth="1"/>
    <col min="4123" max="4123" width="11.5546875" style="277" customWidth="1"/>
    <col min="4124" max="4124" width="11.44140625" style="277" customWidth="1"/>
    <col min="4125" max="4125" width="10.44140625" style="277" customWidth="1"/>
    <col min="4126" max="4126" width="13.33203125" style="277" customWidth="1"/>
    <col min="4127" max="4129" width="11.5546875" style="277" customWidth="1"/>
    <col min="4130" max="4130" width="11.44140625" style="277" customWidth="1"/>
    <col min="4131" max="4353" width="9.33203125" style="277"/>
    <col min="4354" max="4354" width="22.5546875" style="277" customWidth="1"/>
    <col min="4355" max="4355" width="9.33203125" style="277"/>
    <col min="4356" max="4356" width="12.5546875" style="277" customWidth="1"/>
    <col min="4357" max="4357" width="15.5546875" style="277" customWidth="1"/>
    <col min="4358" max="4358" width="18.44140625" style="277" customWidth="1"/>
    <col min="4359" max="4359" width="15.33203125" style="277" customWidth="1"/>
    <col min="4360" max="4363" width="13.5546875" style="277" customWidth="1"/>
    <col min="4364" max="4364" width="14.5546875" style="277" customWidth="1"/>
    <col min="4365" max="4367" width="13.33203125" style="277" customWidth="1"/>
    <col min="4368" max="4368" width="12.5546875" style="277" customWidth="1"/>
    <col min="4369" max="4369" width="11.44140625" style="277" customWidth="1"/>
    <col min="4370" max="4370" width="11.5546875" style="277" customWidth="1"/>
    <col min="4371" max="4371" width="12" style="277" customWidth="1"/>
    <col min="4372" max="4372" width="14" style="277" customWidth="1"/>
    <col min="4373" max="4373" width="11.33203125" style="277" customWidth="1"/>
    <col min="4374" max="4377" width="14" style="277" customWidth="1"/>
    <col min="4378" max="4378" width="12.44140625" style="277" customWidth="1"/>
    <col min="4379" max="4379" width="11.5546875" style="277" customWidth="1"/>
    <col min="4380" max="4380" width="11.44140625" style="277" customWidth="1"/>
    <col min="4381" max="4381" width="10.44140625" style="277" customWidth="1"/>
    <col min="4382" max="4382" width="13.33203125" style="277" customWidth="1"/>
    <col min="4383" max="4385" width="11.5546875" style="277" customWidth="1"/>
    <col min="4386" max="4386" width="11.44140625" style="277" customWidth="1"/>
    <col min="4387" max="4609" width="9.33203125" style="277"/>
    <col min="4610" max="4610" width="22.5546875" style="277" customWidth="1"/>
    <col min="4611" max="4611" width="9.33203125" style="277"/>
    <col min="4612" max="4612" width="12.5546875" style="277" customWidth="1"/>
    <col min="4613" max="4613" width="15.5546875" style="277" customWidth="1"/>
    <col min="4614" max="4614" width="18.44140625" style="277" customWidth="1"/>
    <col min="4615" max="4615" width="15.33203125" style="277" customWidth="1"/>
    <col min="4616" max="4619" width="13.5546875" style="277" customWidth="1"/>
    <col min="4620" max="4620" width="14.5546875" style="277" customWidth="1"/>
    <col min="4621" max="4623" width="13.33203125" style="277" customWidth="1"/>
    <col min="4624" max="4624" width="12.5546875" style="277" customWidth="1"/>
    <col min="4625" max="4625" width="11.44140625" style="277" customWidth="1"/>
    <col min="4626" max="4626" width="11.5546875" style="277" customWidth="1"/>
    <col min="4627" max="4627" width="12" style="277" customWidth="1"/>
    <col min="4628" max="4628" width="14" style="277" customWidth="1"/>
    <col min="4629" max="4629" width="11.33203125" style="277" customWidth="1"/>
    <col min="4630" max="4633" width="14" style="277" customWidth="1"/>
    <col min="4634" max="4634" width="12.44140625" style="277" customWidth="1"/>
    <col min="4635" max="4635" width="11.5546875" style="277" customWidth="1"/>
    <col min="4636" max="4636" width="11.44140625" style="277" customWidth="1"/>
    <col min="4637" max="4637" width="10.44140625" style="277" customWidth="1"/>
    <col min="4638" max="4638" width="13.33203125" style="277" customWidth="1"/>
    <col min="4639" max="4641" width="11.5546875" style="277" customWidth="1"/>
    <col min="4642" max="4642" width="11.44140625" style="277" customWidth="1"/>
    <col min="4643" max="4865" width="9.33203125" style="277"/>
    <col min="4866" max="4866" width="22.5546875" style="277" customWidth="1"/>
    <col min="4867" max="4867" width="9.33203125" style="277"/>
    <col min="4868" max="4868" width="12.5546875" style="277" customWidth="1"/>
    <col min="4869" max="4869" width="15.5546875" style="277" customWidth="1"/>
    <col min="4870" max="4870" width="18.44140625" style="277" customWidth="1"/>
    <col min="4871" max="4871" width="15.33203125" style="277" customWidth="1"/>
    <col min="4872" max="4875" width="13.5546875" style="277" customWidth="1"/>
    <col min="4876" max="4876" width="14.5546875" style="277" customWidth="1"/>
    <col min="4877" max="4879" width="13.33203125" style="277" customWidth="1"/>
    <col min="4880" max="4880" width="12.5546875" style="277" customWidth="1"/>
    <col min="4881" max="4881" width="11.44140625" style="277" customWidth="1"/>
    <col min="4882" max="4882" width="11.5546875" style="277" customWidth="1"/>
    <col min="4883" max="4883" width="12" style="277" customWidth="1"/>
    <col min="4884" max="4884" width="14" style="277" customWidth="1"/>
    <col min="4885" max="4885" width="11.33203125" style="277" customWidth="1"/>
    <col min="4886" max="4889" width="14" style="277" customWidth="1"/>
    <col min="4890" max="4890" width="12.44140625" style="277" customWidth="1"/>
    <col min="4891" max="4891" width="11.5546875" style="277" customWidth="1"/>
    <col min="4892" max="4892" width="11.44140625" style="277" customWidth="1"/>
    <col min="4893" max="4893" width="10.44140625" style="277" customWidth="1"/>
    <col min="4894" max="4894" width="13.33203125" style="277" customWidth="1"/>
    <col min="4895" max="4897" width="11.5546875" style="277" customWidth="1"/>
    <col min="4898" max="4898" width="11.44140625" style="277" customWidth="1"/>
    <col min="4899" max="5121" width="9.33203125" style="277"/>
    <col min="5122" max="5122" width="22.5546875" style="277" customWidth="1"/>
    <col min="5123" max="5123" width="9.33203125" style="277"/>
    <col min="5124" max="5124" width="12.5546875" style="277" customWidth="1"/>
    <col min="5125" max="5125" width="15.5546875" style="277" customWidth="1"/>
    <col min="5126" max="5126" width="18.44140625" style="277" customWidth="1"/>
    <col min="5127" max="5127" width="15.33203125" style="277" customWidth="1"/>
    <col min="5128" max="5131" width="13.5546875" style="277" customWidth="1"/>
    <col min="5132" max="5132" width="14.5546875" style="277" customWidth="1"/>
    <col min="5133" max="5135" width="13.33203125" style="277" customWidth="1"/>
    <col min="5136" max="5136" width="12.5546875" style="277" customWidth="1"/>
    <col min="5137" max="5137" width="11.44140625" style="277" customWidth="1"/>
    <col min="5138" max="5138" width="11.5546875" style="277" customWidth="1"/>
    <col min="5139" max="5139" width="12" style="277" customWidth="1"/>
    <col min="5140" max="5140" width="14" style="277" customWidth="1"/>
    <col min="5141" max="5141" width="11.33203125" style="277" customWidth="1"/>
    <col min="5142" max="5145" width="14" style="277" customWidth="1"/>
    <col min="5146" max="5146" width="12.44140625" style="277" customWidth="1"/>
    <col min="5147" max="5147" width="11.5546875" style="277" customWidth="1"/>
    <col min="5148" max="5148" width="11.44140625" style="277" customWidth="1"/>
    <col min="5149" max="5149" width="10.44140625" style="277" customWidth="1"/>
    <col min="5150" max="5150" width="13.33203125" style="277" customWidth="1"/>
    <col min="5151" max="5153" width="11.5546875" style="277" customWidth="1"/>
    <col min="5154" max="5154" width="11.44140625" style="277" customWidth="1"/>
    <col min="5155" max="5377" width="9.33203125" style="277"/>
    <col min="5378" max="5378" width="22.5546875" style="277" customWidth="1"/>
    <col min="5379" max="5379" width="9.33203125" style="277"/>
    <col min="5380" max="5380" width="12.5546875" style="277" customWidth="1"/>
    <col min="5381" max="5381" width="15.5546875" style="277" customWidth="1"/>
    <col min="5382" max="5382" width="18.44140625" style="277" customWidth="1"/>
    <col min="5383" max="5383" width="15.33203125" style="277" customWidth="1"/>
    <col min="5384" max="5387" width="13.5546875" style="277" customWidth="1"/>
    <col min="5388" max="5388" width="14.5546875" style="277" customWidth="1"/>
    <col min="5389" max="5391" width="13.33203125" style="277" customWidth="1"/>
    <col min="5392" max="5392" width="12.5546875" style="277" customWidth="1"/>
    <col min="5393" max="5393" width="11.44140625" style="277" customWidth="1"/>
    <col min="5394" max="5394" width="11.5546875" style="277" customWidth="1"/>
    <col min="5395" max="5395" width="12" style="277" customWidth="1"/>
    <col min="5396" max="5396" width="14" style="277" customWidth="1"/>
    <col min="5397" max="5397" width="11.33203125" style="277" customWidth="1"/>
    <col min="5398" max="5401" width="14" style="277" customWidth="1"/>
    <col min="5402" max="5402" width="12.44140625" style="277" customWidth="1"/>
    <col min="5403" max="5403" width="11.5546875" style="277" customWidth="1"/>
    <col min="5404" max="5404" width="11.44140625" style="277" customWidth="1"/>
    <col min="5405" max="5405" width="10.44140625" style="277" customWidth="1"/>
    <col min="5406" max="5406" width="13.33203125" style="277" customWidth="1"/>
    <col min="5407" max="5409" width="11.5546875" style="277" customWidth="1"/>
    <col min="5410" max="5410" width="11.44140625" style="277" customWidth="1"/>
    <col min="5411" max="5633" width="9.33203125" style="277"/>
    <col min="5634" max="5634" width="22.5546875" style="277" customWidth="1"/>
    <col min="5635" max="5635" width="9.33203125" style="277"/>
    <col min="5636" max="5636" width="12.5546875" style="277" customWidth="1"/>
    <col min="5637" max="5637" width="15.5546875" style="277" customWidth="1"/>
    <col min="5638" max="5638" width="18.44140625" style="277" customWidth="1"/>
    <col min="5639" max="5639" width="15.33203125" style="277" customWidth="1"/>
    <col min="5640" max="5643" width="13.5546875" style="277" customWidth="1"/>
    <col min="5644" max="5644" width="14.5546875" style="277" customWidth="1"/>
    <col min="5645" max="5647" width="13.33203125" style="277" customWidth="1"/>
    <col min="5648" max="5648" width="12.5546875" style="277" customWidth="1"/>
    <col min="5649" max="5649" width="11.44140625" style="277" customWidth="1"/>
    <col min="5650" max="5650" width="11.5546875" style="277" customWidth="1"/>
    <col min="5651" max="5651" width="12" style="277" customWidth="1"/>
    <col min="5652" max="5652" width="14" style="277" customWidth="1"/>
    <col min="5653" max="5653" width="11.33203125" style="277" customWidth="1"/>
    <col min="5654" max="5657" width="14" style="277" customWidth="1"/>
    <col min="5658" max="5658" width="12.44140625" style="277" customWidth="1"/>
    <col min="5659" max="5659" width="11.5546875" style="277" customWidth="1"/>
    <col min="5660" max="5660" width="11.44140625" style="277" customWidth="1"/>
    <col min="5661" max="5661" width="10.44140625" style="277" customWidth="1"/>
    <col min="5662" max="5662" width="13.33203125" style="277" customWidth="1"/>
    <col min="5663" max="5665" width="11.5546875" style="277" customWidth="1"/>
    <col min="5666" max="5666" width="11.44140625" style="277" customWidth="1"/>
    <col min="5667" max="5889" width="9.33203125" style="277"/>
    <col min="5890" max="5890" width="22.5546875" style="277" customWidth="1"/>
    <col min="5891" max="5891" width="9.33203125" style="277"/>
    <col min="5892" max="5892" width="12.5546875" style="277" customWidth="1"/>
    <col min="5893" max="5893" width="15.5546875" style="277" customWidth="1"/>
    <col min="5894" max="5894" width="18.44140625" style="277" customWidth="1"/>
    <col min="5895" max="5895" width="15.33203125" style="277" customWidth="1"/>
    <col min="5896" max="5899" width="13.5546875" style="277" customWidth="1"/>
    <col min="5900" max="5900" width="14.5546875" style="277" customWidth="1"/>
    <col min="5901" max="5903" width="13.33203125" style="277" customWidth="1"/>
    <col min="5904" max="5904" width="12.5546875" style="277" customWidth="1"/>
    <col min="5905" max="5905" width="11.44140625" style="277" customWidth="1"/>
    <col min="5906" max="5906" width="11.5546875" style="277" customWidth="1"/>
    <col min="5907" max="5907" width="12" style="277" customWidth="1"/>
    <col min="5908" max="5908" width="14" style="277" customWidth="1"/>
    <col min="5909" max="5909" width="11.33203125" style="277" customWidth="1"/>
    <col min="5910" max="5913" width="14" style="277" customWidth="1"/>
    <col min="5914" max="5914" width="12.44140625" style="277" customWidth="1"/>
    <col min="5915" max="5915" width="11.5546875" style="277" customWidth="1"/>
    <col min="5916" max="5916" width="11.44140625" style="277" customWidth="1"/>
    <col min="5917" max="5917" width="10.44140625" style="277" customWidth="1"/>
    <col min="5918" max="5918" width="13.33203125" style="277" customWidth="1"/>
    <col min="5919" max="5921" width="11.5546875" style="277" customWidth="1"/>
    <col min="5922" max="5922" width="11.44140625" style="277" customWidth="1"/>
    <col min="5923" max="6145" width="9.33203125" style="277"/>
    <col min="6146" max="6146" width="22.5546875" style="277" customWidth="1"/>
    <col min="6147" max="6147" width="9.33203125" style="277"/>
    <col min="6148" max="6148" width="12.5546875" style="277" customWidth="1"/>
    <col min="6149" max="6149" width="15.5546875" style="277" customWidth="1"/>
    <col min="6150" max="6150" width="18.44140625" style="277" customWidth="1"/>
    <col min="6151" max="6151" width="15.33203125" style="277" customWidth="1"/>
    <col min="6152" max="6155" width="13.5546875" style="277" customWidth="1"/>
    <col min="6156" max="6156" width="14.5546875" style="277" customWidth="1"/>
    <col min="6157" max="6159" width="13.33203125" style="277" customWidth="1"/>
    <col min="6160" max="6160" width="12.5546875" style="277" customWidth="1"/>
    <col min="6161" max="6161" width="11.44140625" style="277" customWidth="1"/>
    <col min="6162" max="6162" width="11.5546875" style="277" customWidth="1"/>
    <col min="6163" max="6163" width="12" style="277" customWidth="1"/>
    <col min="6164" max="6164" width="14" style="277" customWidth="1"/>
    <col min="6165" max="6165" width="11.33203125" style="277" customWidth="1"/>
    <col min="6166" max="6169" width="14" style="277" customWidth="1"/>
    <col min="6170" max="6170" width="12.44140625" style="277" customWidth="1"/>
    <col min="6171" max="6171" width="11.5546875" style="277" customWidth="1"/>
    <col min="6172" max="6172" width="11.44140625" style="277" customWidth="1"/>
    <col min="6173" max="6173" width="10.44140625" style="277" customWidth="1"/>
    <col min="6174" max="6174" width="13.33203125" style="277" customWidth="1"/>
    <col min="6175" max="6177" width="11.5546875" style="277" customWidth="1"/>
    <col min="6178" max="6178" width="11.44140625" style="277" customWidth="1"/>
    <col min="6179" max="6401" width="9.33203125" style="277"/>
    <col min="6402" max="6402" width="22.5546875" style="277" customWidth="1"/>
    <col min="6403" max="6403" width="9.33203125" style="277"/>
    <col min="6404" max="6404" width="12.5546875" style="277" customWidth="1"/>
    <col min="6405" max="6405" width="15.5546875" style="277" customWidth="1"/>
    <col min="6406" max="6406" width="18.44140625" style="277" customWidth="1"/>
    <col min="6407" max="6407" width="15.33203125" style="277" customWidth="1"/>
    <col min="6408" max="6411" width="13.5546875" style="277" customWidth="1"/>
    <col min="6412" max="6412" width="14.5546875" style="277" customWidth="1"/>
    <col min="6413" max="6415" width="13.33203125" style="277" customWidth="1"/>
    <col min="6416" max="6416" width="12.5546875" style="277" customWidth="1"/>
    <col min="6417" max="6417" width="11.44140625" style="277" customWidth="1"/>
    <col min="6418" max="6418" width="11.5546875" style="277" customWidth="1"/>
    <col min="6419" max="6419" width="12" style="277" customWidth="1"/>
    <col min="6420" max="6420" width="14" style="277" customWidth="1"/>
    <col min="6421" max="6421" width="11.33203125" style="277" customWidth="1"/>
    <col min="6422" max="6425" width="14" style="277" customWidth="1"/>
    <col min="6426" max="6426" width="12.44140625" style="277" customWidth="1"/>
    <col min="6427" max="6427" width="11.5546875" style="277" customWidth="1"/>
    <col min="6428" max="6428" width="11.44140625" style="277" customWidth="1"/>
    <col min="6429" max="6429" width="10.44140625" style="277" customWidth="1"/>
    <col min="6430" max="6430" width="13.33203125" style="277" customWidth="1"/>
    <col min="6431" max="6433" width="11.5546875" style="277" customWidth="1"/>
    <col min="6434" max="6434" width="11.44140625" style="277" customWidth="1"/>
    <col min="6435" max="6657" width="9.33203125" style="277"/>
    <col min="6658" max="6658" width="22.5546875" style="277" customWidth="1"/>
    <col min="6659" max="6659" width="9.33203125" style="277"/>
    <col min="6660" max="6660" width="12.5546875" style="277" customWidth="1"/>
    <col min="6661" max="6661" width="15.5546875" style="277" customWidth="1"/>
    <col min="6662" max="6662" width="18.44140625" style="277" customWidth="1"/>
    <col min="6663" max="6663" width="15.33203125" style="277" customWidth="1"/>
    <col min="6664" max="6667" width="13.5546875" style="277" customWidth="1"/>
    <col min="6668" max="6668" width="14.5546875" style="277" customWidth="1"/>
    <col min="6669" max="6671" width="13.33203125" style="277" customWidth="1"/>
    <col min="6672" max="6672" width="12.5546875" style="277" customWidth="1"/>
    <col min="6673" max="6673" width="11.44140625" style="277" customWidth="1"/>
    <col min="6674" max="6674" width="11.5546875" style="277" customWidth="1"/>
    <col min="6675" max="6675" width="12" style="277" customWidth="1"/>
    <col min="6676" max="6676" width="14" style="277" customWidth="1"/>
    <col min="6677" max="6677" width="11.33203125" style="277" customWidth="1"/>
    <col min="6678" max="6681" width="14" style="277" customWidth="1"/>
    <col min="6682" max="6682" width="12.44140625" style="277" customWidth="1"/>
    <col min="6683" max="6683" width="11.5546875" style="277" customWidth="1"/>
    <col min="6684" max="6684" width="11.44140625" style="277" customWidth="1"/>
    <col min="6685" max="6685" width="10.44140625" style="277" customWidth="1"/>
    <col min="6686" max="6686" width="13.33203125" style="277" customWidth="1"/>
    <col min="6687" max="6689" width="11.5546875" style="277" customWidth="1"/>
    <col min="6690" max="6690" width="11.44140625" style="277" customWidth="1"/>
    <col min="6691" max="6913" width="9.33203125" style="277"/>
    <col min="6914" max="6914" width="22.5546875" style="277" customWidth="1"/>
    <col min="6915" max="6915" width="9.33203125" style="277"/>
    <col min="6916" max="6916" width="12.5546875" style="277" customWidth="1"/>
    <col min="6917" max="6917" width="15.5546875" style="277" customWidth="1"/>
    <col min="6918" max="6918" width="18.44140625" style="277" customWidth="1"/>
    <col min="6919" max="6919" width="15.33203125" style="277" customWidth="1"/>
    <col min="6920" max="6923" width="13.5546875" style="277" customWidth="1"/>
    <col min="6924" max="6924" width="14.5546875" style="277" customWidth="1"/>
    <col min="6925" max="6927" width="13.33203125" style="277" customWidth="1"/>
    <col min="6928" max="6928" width="12.5546875" style="277" customWidth="1"/>
    <col min="6929" max="6929" width="11.44140625" style="277" customWidth="1"/>
    <col min="6930" max="6930" width="11.5546875" style="277" customWidth="1"/>
    <col min="6931" max="6931" width="12" style="277" customWidth="1"/>
    <col min="6932" max="6932" width="14" style="277" customWidth="1"/>
    <col min="6933" max="6933" width="11.33203125" style="277" customWidth="1"/>
    <col min="6934" max="6937" width="14" style="277" customWidth="1"/>
    <col min="6938" max="6938" width="12.44140625" style="277" customWidth="1"/>
    <col min="6939" max="6939" width="11.5546875" style="277" customWidth="1"/>
    <col min="6940" max="6940" width="11.44140625" style="277" customWidth="1"/>
    <col min="6941" max="6941" width="10.44140625" style="277" customWidth="1"/>
    <col min="6942" max="6942" width="13.33203125" style="277" customWidth="1"/>
    <col min="6943" max="6945" width="11.5546875" style="277" customWidth="1"/>
    <col min="6946" max="6946" width="11.44140625" style="277" customWidth="1"/>
    <col min="6947" max="7169" width="9.33203125" style="277"/>
    <col min="7170" max="7170" width="22.5546875" style="277" customWidth="1"/>
    <col min="7171" max="7171" width="9.33203125" style="277"/>
    <col min="7172" max="7172" width="12.5546875" style="277" customWidth="1"/>
    <col min="7173" max="7173" width="15.5546875" style="277" customWidth="1"/>
    <col min="7174" max="7174" width="18.44140625" style="277" customWidth="1"/>
    <col min="7175" max="7175" width="15.33203125" style="277" customWidth="1"/>
    <col min="7176" max="7179" width="13.5546875" style="277" customWidth="1"/>
    <col min="7180" max="7180" width="14.5546875" style="277" customWidth="1"/>
    <col min="7181" max="7183" width="13.33203125" style="277" customWidth="1"/>
    <col min="7184" max="7184" width="12.5546875" style="277" customWidth="1"/>
    <col min="7185" max="7185" width="11.44140625" style="277" customWidth="1"/>
    <col min="7186" max="7186" width="11.5546875" style="277" customWidth="1"/>
    <col min="7187" max="7187" width="12" style="277" customWidth="1"/>
    <col min="7188" max="7188" width="14" style="277" customWidth="1"/>
    <col min="7189" max="7189" width="11.33203125" style="277" customWidth="1"/>
    <col min="7190" max="7193" width="14" style="277" customWidth="1"/>
    <col min="7194" max="7194" width="12.44140625" style="277" customWidth="1"/>
    <col min="7195" max="7195" width="11.5546875" style="277" customWidth="1"/>
    <col min="7196" max="7196" width="11.44140625" style="277" customWidth="1"/>
    <col min="7197" max="7197" width="10.44140625" style="277" customWidth="1"/>
    <col min="7198" max="7198" width="13.33203125" style="277" customWidth="1"/>
    <col min="7199" max="7201" width="11.5546875" style="277" customWidth="1"/>
    <col min="7202" max="7202" width="11.44140625" style="277" customWidth="1"/>
    <col min="7203" max="7425" width="9.33203125" style="277"/>
    <col min="7426" max="7426" width="22.5546875" style="277" customWidth="1"/>
    <col min="7427" max="7427" width="9.33203125" style="277"/>
    <col min="7428" max="7428" width="12.5546875" style="277" customWidth="1"/>
    <col min="7429" max="7429" width="15.5546875" style="277" customWidth="1"/>
    <col min="7430" max="7430" width="18.44140625" style="277" customWidth="1"/>
    <col min="7431" max="7431" width="15.33203125" style="277" customWidth="1"/>
    <col min="7432" max="7435" width="13.5546875" style="277" customWidth="1"/>
    <col min="7436" max="7436" width="14.5546875" style="277" customWidth="1"/>
    <col min="7437" max="7439" width="13.33203125" style="277" customWidth="1"/>
    <col min="7440" max="7440" width="12.5546875" style="277" customWidth="1"/>
    <col min="7441" max="7441" width="11.44140625" style="277" customWidth="1"/>
    <col min="7442" max="7442" width="11.5546875" style="277" customWidth="1"/>
    <col min="7443" max="7443" width="12" style="277" customWidth="1"/>
    <col min="7444" max="7444" width="14" style="277" customWidth="1"/>
    <col min="7445" max="7445" width="11.33203125" style="277" customWidth="1"/>
    <col min="7446" max="7449" width="14" style="277" customWidth="1"/>
    <col min="7450" max="7450" width="12.44140625" style="277" customWidth="1"/>
    <col min="7451" max="7451" width="11.5546875" style="277" customWidth="1"/>
    <col min="7452" max="7452" width="11.44140625" style="277" customWidth="1"/>
    <col min="7453" max="7453" width="10.44140625" style="277" customWidth="1"/>
    <col min="7454" max="7454" width="13.33203125" style="277" customWidth="1"/>
    <col min="7455" max="7457" width="11.5546875" style="277" customWidth="1"/>
    <col min="7458" max="7458" width="11.44140625" style="277" customWidth="1"/>
    <col min="7459" max="7681" width="9.33203125" style="277"/>
    <col min="7682" max="7682" width="22.5546875" style="277" customWidth="1"/>
    <col min="7683" max="7683" width="9.33203125" style="277"/>
    <col min="7684" max="7684" width="12.5546875" style="277" customWidth="1"/>
    <col min="7685" max="7685" width="15.5546875" style="277" customWidth="1"/>
    <col min="7686" max="7686" width="18.44140625" style="277" customWidth="1"/>
    <col min="7687" max="7687" width="15.33203125" style="277" customWidth="1"/>
    <col min="7688" max="7691" width="13.5546875" style="277" customWidth="1"/>
    <col min="7692" max="7692" width="14.5546875" style="277" customWidth="1"/>
    <col min="7693" max="7695" width="13.33203125" style="277" customWidth="1"/>
    <col min="7696" max="7696" width="12.5546875" style="277" customWidth="1"/>
    <col min="7697" max="7697" width="11.44140625" style="277" customWidth="1"/>
    <col min="7698" max="7698" width="11.5546875" style="277" customWidth="1"/>
    <col min="7699" max="7699" width="12" style="277" customWidth="1"/>
    <col min="7700" max="7700" width="14" style="277" customWidth="1"/>
    <col min="7701" max="7701" width="11.33203125" style="277" customWidth="1"/>
    <col min="7702" max="7705" width="14" style="277" customWidth="1"/>
    <col min="7706" max="7706" width="12.44140625" style="277" customWidth="1"/>
    <col min="7707" max="7707" width="11.5546875" style="277" customWidth="1"/>
    <col min="7708" max="7708" width="11.44140625" style="277" customWidth="1"/>
    <col min="7709" max="7709" width="10.44140625" style="277" customWidth="1"/>
    <col min="7710" max="7710" width="13.33203125" style="277" customWidth="1"/>
    <col min="7711" max="7713" width="11.5546875" style="277" customWidth="1"/>
    <col min="7714" max="7714" width="11.44140625" style="277" customWidth="1"/>
    <col min="7715" max="7937" width="9.33203125" style="277"/>
    <col min="7938" max="7938" width="22.5546875" style="277" customWidth="1"/>
    <col min="7939" max="7939" width="9.33203125" style="277"/>
    <col min="7940" max="7940" width="12.5546875" style="277" customWidth="1"/>
    <col min="7941" max="7941" width="15.5546875" style="277" customWidth="1"/>
    <col min="7942" max="7942" width="18.44140625" style="277" customWidth="1"/>
    <col min="7943" max="7943" width="15.33203125" style="277" customWidth="1"/>
    <col min="7944" max="7947" width="13.5546875" style="277" customWidth="1"/>
    <col min="7948" max="7948" width="14.5546875" style="277" customWidth="1"/>
    <col min="7949" max="7951" width="13.33203125" style="277" customWidth="1"/>
    <col min="7952" max="7952" width="12.5546875" style="277" customWidth="1"/>
    <col min="7953" max="7953" width="11.44140625" style="277" customWidth="1"/>
    <col min="7954" max="7954" width="11.5546875" style="277" customWidth="1"/>
    <col min="7955" max="7955" width="12" style="277" customWidth="1"/>
    <col min="7956" max="7956" width="14" style="277" customWidth="1"/>
    <col min="7957" max="7957" width="11.33203125" style="277" customWidth="1"/>
    <col min="7958" max="7961" width="14" style="277" customWidth="1"/>
    <col min="7962" max="7962" width="12.44140625" style="277" customWidth="1"/>
    <col min="7963" max="7963" width="11.5546875" style="277" customWidth="1"/>
    <col min="7964" max="7964" width="11.44140625" style="277" customWidth="1"/>
    <col min="7965" max="7965" width="10.44140625" style="277" customWidth="1"/>
    <col min="7966" max="7966" width="13.33203125" style="277" customWidth="1"/>
    <col min="7967" max="7969" width="11.5546875" style="277" customWidth="1"/>
    <col min="7970" max="7970" width="11.44140625" style="277" customWidth="1"/>
    <col min="7971" max="8193" width="9.33203125" style="277"/>
    <col min="8194" max="8194" width="22.5546875" style="277" customWidth="1"/>
    <col min="8195" max="8195" width="9.33203125" style="277"/>
    <col min="8196" max="8196" width="12.5546875" style="277" customWidth="1"/>
    <col min="8197" max="8197" width="15.5546875" style="277" customWidth="1"/>
    <col min="8198" max="8198" width="18.44140625" style="277" customWidth="1"/>
    <col min="8199" max="8199" width="15.33203125" style="277" customWidth="1"/>
    <col min="8200" max="8203" width="13.5546875" style="277" customWidth="1"/>
    <col min="8204" max="8204" width="14.5546875" style="277" customWidth="1"/>
    <col min="8205" max="8207" width="13.33203125" style="277" customWidth="1"/>
    <col min="8208" max="8208" width="12.5546875" style="277" customWidth="1"/>
    <col min="8209" max="8209" width="11.44140625" style="277" customWidth="1"/>
    <col min="8210" max="8210" width="11.5546875" style="277" customWidth="1"/>
    <col min="8211" max="8211" width="12" style="277" customWidth="1"/>
    <col min="8212" max="8212" width="14" style="277" customWidth="1"/>
    <col min="8213" max="8213" width="11.33203125" style="277" customWidth="1"/>
    <col min="8214" max="8217" width="14" style="277" customWidth="1"/>
    <col min="8218" max="8218" width="12.44140625" style="277" customWidth="1"/>
    <col min="8219" max="8219" width="11.5546875" style="277" customWidth="1"/>
    <col min="8220" max="8220" width="11.44140625" style="277" customWidth="1"/>
    <col min="8221" max="8221" width="10.44140625" style="277" customWidth="1"/>
    <col min="8222" max="8222" width="13.33203125" style="277" customWidth="1"/>
    <col min="8223" max="8225" width="11.5546875" style="277" customWidth="1"/>
    <col min="8226" max="8226" width="11.44140625" style="277" customWidth="1"/>
    <col min="8227" max="8449" width="9.33203125" style="277"/>
    <col min="8450" max="8450" width="22.5546875" style="277" customWidth="1"/>
    <col min="8451" max="8451" width="9.33203125" style="277"/>
    <col min="8452" max="8452" width="12.5546875" style="277" customWidth="1"/>
    <col min="8453" max="8453" width="15.5546875" style="277" customWidth="1"/>
    <col min="8454" max="8454" width="18.44140625" style="277" customWidth="1"/>
    <col min="8455" max="8455" width="15.33203125" style="277" customWidth="1"/>
    <col min="8456" max="8459" width="13.5546875" style="277" customWidth="1"/>
    <col min="8460" max="8460" width="14.5546875" style="277" customWidth="1"/>
    <col min="8461" max="8463" width="13.33203125" style="277" customWidth="1"/>
    <col min="8464" max="8464" width="12.5546875" style="277" customWidth="1"/>
    <col min="8465" max="8465" width="11.44140625" style="277" customWidth="1"/>
    <col min="8466" max="8466" width="11.5546875" style="277" customWidth="1"/>
    <col min="8467" max="8467" width="12" style="277" customWidth="1"/>
    <col min="8468" max="8468" width="14" style="277" customWidth="1"/>
    <col min="8469" max="8469" width="11.33203125" style="277" customWidth="1"/>
    <col min="8470" max="8473" width="14" style="277" customWidth="1"/>
    <col min="8474" max="8474" width="12.44140625" style="277" customWidth="1"/>
    <col min="8475" max="8475" width="11.5546875" style="277" customWidth="1"/>
    <col min="8476" max="8476" width="11.44140625" style="277" customWidth="1"/>
    <col min="8477" max="8477" width="10.44140625" style="277" customWidth="1"/>
    <col min="8478" max="8478" width="13.33203125" style="277" customWidth="1"/>
    <col min="8479" max="8481" width="11.5546875" style="277" customWidth="1"/>
    <col min="8482" max="8482" width="11.44140625" style="277" customWidth="1"/>
    <col min="8483" max="8705" width="9.33203125" style="277"/>
    <col min="8706" max="8706" width="22.5546875" style="277" customWidth="1"/>
    <col min="8707" max="8707" width="9.33203125" style="277"/>
    <col min="8708" max="8708" width="12.5546875" style="277" customWidth="1"/>
    <col min="8709" max="8709" width="15.5546875" style="277" customWidth="1"/>
    <col min="8710" max="8710" width="18.44140625" style="277" customWidth="1"/>
    <col min="8711" max="8711" width="15.33203125" style="277" customWidth="1"/>
    <col min="8712" max="8715" width="13.5546875" style="277" customWidth="1"/>
    <col min="8716" max="8716" width="14.5546875" style="277" customWidth="1"/>
    <col min="8717" max="8719" width="13.33203125" style="277" customWidth="1"/>
    <col min="8720" max="8720" width="12.5546875" style="277" customWidth="1"/>
    <col min="8721" max="8721" width="11.44140625" style="277" customWidth="1"/>
    <col min="8722" max="8722" width="11.5546875" style="277" customWidth="1"/>
    <col min="8723" max="8723" width="12" style="277" customWidth="1"/>
    <col min="8724" max="8724" width="14" style="277" customWidth="1"/>
    <col min="8725" max="8725" width="11.33203125" style="277" customWidth="1"/>
    <col min="8726" max="8729" width="14" style="277" customWidth="1"/>
    <col min="8730" max="8730" width="12.44140625" style="277" customWidth="1"/>
    <col min="8731" max="8731" width="11.5546875" style="277" customWidth="1"/>
    <col min="8732" max="8732" width="11.44140625" style="277" customWidth="1"/>
    <col min="8733" max="8733" width="10.44140625" style="277" customWidth="1"/>
    <col min="8734" max="8734" width="13.33203125" style="277" customWidth="1"/>
    <col min="8735" max="8737" width="11.5546875" style="277" customWidth="1"/>
    <col min="8738" max="8738" width="11.44140625" style="277" customWidth="1"/>
    <col min="8739" max="8961" width="9.33203125" style="277"/>
    <col min="8962" max="8962" width="22.5546875" style="277" customWidth="1"/>
    <col min="8963" max="8963" width="9.33203125" style="277"/>
    <col min="8964" max="8964" width="12.5546875" style="277" customWidth="1"/>
    <col min="8965" max="8965" width="15.5546875" style="277" customWidth="1"/>
    <col min="8966" max="8966" width="18.44140625" style="277" customWidth="1"/>
    <col min="8967" max="8967" width="15.33203125" style="277" customWidth="1"/>
    <col min="8968" max="8971" width="13.5546875" style="277" customWidth="1"/>
    <col min="8972" max="8972" width="14.5546875" style="277" customWidth="1"/>
    <col min="8973" max="8975" width="13.33203125" style="277" customWidth="1"/>
    <col min="8976" max="8976" width="12.5546875" style="277" customWidth="1"/>
    <col min="8977" max="8977" width="11.44140625" style="277" customWidth="1"/>
    <col min="8978" max="8978" width="11.5546875" style="277" customWidth="1"/>
    <col min="8979" max="8979" width="12" style="277" customWidth="1"/>
    <col min="8980" max="8980" width="14" style="277" customWidth="1"/>
    <col min="8981" max="8981" width="11.33203125" style="277" customWidth="1"/>
    <col min="8982" max="8985" width="14" style="277" customWidth="1"/>
    <col min="8986" max="8986" width="12.44140625" style="277" customWidth="1"/>
    <col min="8987" max="8987" width="11.5546875" style="277" customWidth="1"/>
    <col min="8988" max="8988" width="11.44140625" style="277" customWidth="1"/>
    <col min="8989" max="8989" width="10.44140625" style="277" customWidth="1"/>
    <col min="8990" max="8990" width="13.33203125" style="277" customWidth="1"/>
    <col min="8991" max="8993" width="11.5546875" style="277" customWidth="1"/>
    <col min="8994" max="8994" width="11.44140625" style="277" customWidth="1"/>
    <col min="8995" max="9217" width="9.33203125" style="277"/>
    <col min="9218" max="9218" width="22.5546875" style="277" customWidth="1"/>
    <col min="9219" max="9219" width="9.33203125" style="277"/>
    <col min="9220" max="9220" width="12.5546875" style="277" customWidth="1"/>
    <col min="9221" max="9221" width="15.5546875" style="277" customWidth="1"/>
    <col min="9222" max="9222" width="18.44140625" style="277" customWidth="1"/>
    <col min="9223" max="9223" width="15.33203125" style="277" customWidth="1"/>
    <col min="9224" max="9227" width="13.5546875" style="277" customWidth="1"/>
    <col min="9228" max="9228" width="14.5546875" style="277" customWidth="1"/>
    <col min="9229" max="9231" width="13.33203125" style="277" customWidth="1"/>
    <col min="9232" max="9232" width="12.5546875" style="277" customWidth="1"/>
    <col min="9233" max="9233" width="11.44140625" style="277" customWidth="1"/>
    <col min="9234" max="9234" width="11.5546875" style="277" customWidth="1"/>
    <col min="9235" max="9235" width="12" style="277" customWidth="1"/>
    <col min="9236" max="9236" width="14" style="277" customWidth="1"/>
    <col min="9237" max="9237" width="11.33203125" style="277" customWidth="1"/>
    <col min="9238" max="9241" width="14" style="277" customWidth="1"/>
    <col min="9242" max="9242" width="12.44140625" style="277" customWidth="1"/>
    <col min="9243" max="9243" width="11.5546875" style="277" customWidth="1"/>
    <col min="9244" max="9244" width="11.44140625" style="277" customWidth="1"/>
    <col min="9245" max="9245" width="10.44140625" style="277" customWidth="1"/>
    <col min="9246" max="9246" width="13.33203125" style="277" customWidth="1"/>
    <col min="9247" max="9249" width="11.5546875" style="277" customWidth="1"/>
    <col min="9250" max="9250" width="11.44140625" style="277" customWidth="1"/>
    <col min="9251" max="9473" width="9.33203125" style="277"/>
    <col min="9474" max="9474" width="22.5546875" style="277" customWidth="1"/>
    <col min="9475" max="9475" width="9.33203125" style="277"/>
    <col min="9476" max="9476" width="12.5546875" style="277" customWidth="1"/>
    <col min="9477" max="9477" width="15.5546875" style="277" customWidth="1"/>
    <col min="9478" max="9478" width="18.44140625" style="277" customWidth="1"/>
    <col min="9479" max="9479" width="15.33203125" style="277" customWidth="1"/>
    <col min="9480" max="9483" width="13.5546875" style="277" customWidth="1"/>
    <col min="9484" max="9484" width="14.5546875" style="277" customWidth="1"/>
    <col min="9485" max="9487" width="13.33203125" style="277" customWidth="1"/>
    <col min="9488" max="9488" width="12.5546875" style="277" customWidth="1"/>
    <col min="9489" max="9489" width="11.44140625" style="277" customWidth="1"/>
    <col min="9490" max="9490" width="11.5546875" style="277" customWidth="1"/>
    <col min="9491" max="9491" width="12" style="277" customWidth="1"/>
    <col min="9492" max="9492" width="14" style="277" customWidth="1"/>
    <col min="9493" max="9493" width="11.33203125" style="277" customWidth="1"/>
    <col min="9494" max="9497" width="14" style="277" customWidth="1"/>
    <col min="9498" max="9498" width="12.44140625" style="277" customWidth="1"/>
    <col min="9499" max="9499" width="11.5546875" style="277" customWidth="1"/>
    <col min="9500" max="9500" width="11.44140625" style="277" customWidth="1"/>
    <col min="9501" max="9501" width="10.44140625" style="277" customWidth="1"/>
    <col min="9502" max="9502" width="13.33203125" style="277" customWidth="1"/>
    <col min="9503" max="9505" width="11.5546875" style="277" customWidth="1"/>
    <col min="9506" max="9506" width="11.44140625" style="277" customWidth="1"/>
    <col min="9507" max="9729" width="9.33203125" style="277"/>
    <col min="9730" max="9730" width="22.5546875" style="277" customWidth="1"/>
    <col min="9731" max="9731" width="9.33203125" style="277"/>
    <col min="9732" max="9732" width="12.5546875" style="277" customWidth="1"/>
    <col min="9733" max="9733" width="15.5546875" style="277" customWidth="1"/>
    <col min="9734" max="9734" width="18.44140625" style="277" customWidth="1"/>
    <col min="9735" max="9735" width="15.33203125" style="277" customWidth="1"/>
    <col min="9736" max="9739" width="13.5546875" style="277" customWidth="1"/>
    <col min="9740" max="9740" width="14.5546875" style="277" customWidth="1"/>
    <col min="9741" max="9743" width="13.33203125" style="277" customWidth="1"/>
    <col min="9744" max="9744" width="12.5546875" style="277" customWidth="1"/>
    <col min="9745" max="9745" width="11.44140625" style="277" customWidth="1"/>
    <col min="9746" max="9746" width="11.5546875" style="277" customWidth="1"/>
    <col min="9747" max="9747" width="12" style="277" customWidth="1"/>
    <col min="9748" max="9748" width="14" style="277" customWidth="1"/>
    <col min="9749" max="9749" width="11.33203125" style="277" customWidth="1"/>
    <col min="9750" max="9753" width="14" style="277" customWidth="1"/>
    <col min="9754" max="9754" width="12.44140625" style="277" customWidth="1"/>
    <col min="9755" max="9755" width="11.5546875" style="277" customWidth="1"/>
    <col min="9756" max="9756" width="11.44140625" style="277" customWidth="1"/>
    <col min="9757" max="9757" width="10.44140625" style="277" customWidth="1"/>
    <col min="9758" max="9758" width="13.33203125" style="277" customWidth="1"/>
    <col min="9759" max="9761" width="11.5546875" style="277" customWidth="1"/>
    <col min="9762" max="9762" width="11.44140625" style="277" customWidth="1"/>
    <col min="9763" max="9985" width="9.33203125" style="277"/>
    <col min="9986" max="9986" width="22.5546875" style="277" customWidth="1"/>
    <col min="9987" max="9987" width="9.33203125" style="277"/>
    <col min="9988" max="9988" width="12.5546875" style="277" customWidth="1"/>
    <col min="9989" max="9989" width="15.5546875" style="277" customWidth="1"/>
    <col min="9990" max="9990" width="18.44140625" style="277" customWidth="1"/>
    <col min="9991" max="9991" width="15.33203125" style="277" customWidth="1"/>
    <col min="9992" max="9995" width="13.5546875" style="277" customWidth="1"/>
    <col min="9996" max="9996" width="14.5546875" style="277" customWidth="1"/>
    <col min="9997" max="9999" width="13.33203125" style="277" customWidth="1"/>
    <col min="10000" max="10000" width="12.5546875" style="277" customWidth="1"/>
    <col min="10001" max="10001" width="11.44140625" style="277" customWidth="1"/>
    <col min="10002" max="10002" width="11.5546875" style="277" customWidth="1"/>
    <col min="10003" max="10003" width="12" style="277" customWidth="1"/>
    <col min="10004" max="10004" width="14" style="277" customWidth="1"/>
    <col min="10005" max="10005" width="11.33203125" style="277" customWidth="1"/>
    <col min="10006" max="10009" width="14" style="277" customWidth="1"/>
    <col min="10010" max="10010" width="12.44140625" style="277" customWidth="1"/>
    <col min="10011" max="10011" width="11.5546875" style="277" customWidth="1"/>
    <col min="10012" max="10012" width="11.44140625" style="277" customWidth="1"/>
    <col min="10013" max="10013" width="10.44140625" style="277" customWidth="1"/>
    <col min="10014" max="10014" width="13.33203125" style="277" customWidth="1"/>
    <col min="10015" max="10017" width="11.5546875" style="277" customWidth="1"/>
    <col min="10018" max="10018" width="11.44140625" style="277" customWidth="1"/>
    <col min="10019" max="10241" width="9.33203125" style="277"/>
    <col min="10242" max="10242" width="22.5546875" style="277" customWidth="1"/>
    <col min="10243" max="10243" width="9.33203125" style="277"/>
    <col min="10244" max="10244" width="12.5546875" style="277" customWidth="1"/>
    <col min="10245" max="10245" width="15.5546875" style="277" customWidth="1"/>
    <col min="10246" max="10246" width="18.44140625" style="277" customWidth="1"/>
    <col min="10247" max="10247" width="15.33203125" style="277" customWidth="1"/>
    <col min="10248" max="10251" width="13.5546875" style="277" customWidth="1"/>
    <col min="10252" max="10252" width="14.5546875" style="277" customWidth="1"/>
    <col min="10253" max="10255" width="13.33203125" style="277" customWidth="1"/>
    <col min="10256" max="10256" width="12.5546875" style="277" customWidth="1"/>
    <col min="10257" max="10257" width="11.44140625" style="277" customWidth="1"/>
    <col min="10258" max="10258" width="11.5546875" style="277" customWidth="1"/>
    <col min="10259" max="10259" width="12" style="277" customWidth="1"/>
    <col min="10260" max="10260" width="14" style="277" customWidth="1"/>
    <col min="10261" max="10261" width="11.33203125" style="277" customWidth="1"/>
    <col min="10262" max="10265" width="14" style="277" customWidth="1"/>
    <col min="10266" max="10266" width="12.44140625" style="277" customWidth="1"/>
    <col min="10267" max="10267" width="11.5546875" style="277" customWidth="1"/>
    <col min="10268" max="10268" width="11.44140625" style="277" customWidth="1"/>
    <col min="10269" max="10269" width="10.44140625" style="277" customWidth="1"/>
    <col min="10270" max="10270" width="13.33203125" style="277" customWidth="1"/>
    <col min="10271" max="10273" width="11.5546875" style="277" customWidth="1"/>
    <col min="10274" max="10274" width="11.44140625" style="277" customWidth="1"/>
    <col min="10275" max="10497" width="9.33203125" style="277"/>
    <col min="10498" max="10498" width="22.5546875" style="277" customWidth="1"/>
    <col min="10499" max="10499" width="9.33203125" style="277"/>
    <col min="10500" max="10500" width="12.5546875" style="277" customWidth="1"/>
    <col min="10501" max="10501" width="15.5546875" style="277" customWidth="1"/>
    <col min="10502" max="10502" width="18.44140625" style="277" customWidth="1"/>
    <col min="10503" max="10503" width="15.33203125" style="277" customWidth="1"/>
    <col min="10504" max="10507" width="13.5546875" style="277" customWidth="1"/>
    <col min="10508" max="10508" width="14.5546875" style="277" customWidth="1"/>
    <col min="10509" max="10511" width="13.33203125" style="277" customWidth="1"/>
    <col min="10512" max="10512" width="12.5546875" style="277" customWidth="1"/>
    <col min="10513" max="10513" width="11.44140625" style="277" customWidth="1"/>
    <col min="10514" max="10514" width="11.5546875" style="277" customWidth="1"/>
    <col min="10515" max="10515" width="12" style="277" customWidth="1"/>
    <col min="10516" max="10516" width="14" style="277" customWidth="1"/>
    <col min="10517" max="10517" width="11.33203125" style="277" customWidth="1"/>
    <col min="10518" max="10521" width="14" style="277" customWidth="1"/>
    <col min="10522" max="10522" width="12.44140625" style="277" customWidth="1"/>
    <col min="10523" max="10523" width="11.5546875" style="277" customWidth="1"/>
    <col min="10524" max="10524" width="11.44140625" style="277" customWidth="1"/>
    <col min="10525" max="10525" width="10.44140625" style="277" customWidth="1"/>
    <col min="10526" max="10526" width="13.33203125" style="277" customWidth="1"/>
    <col min="10527" max="10529" width="11.5546875" style="277" customWidth="1"/>
    <col min="10530" max="10530" width="11.44140625" style="277" customWidth="1"/>
    <col min="10531" max="10753" width="9.33203125" style="277"/>
    <col min="10754" max="10754" width="22.5546875" style="277" customWidth="1"/>
    <col min="10755" max="10755" width="9.33203125" style="277"/>
    <col min="10756" max="10756" width="12.5546875" style="277" customWidth="1"/>
    <col min="10757" max="10757" width="15.5546875" style="277" customWidth="1"/>
    <col min="10758" max="10758" width="18.44140625" style="277" customWidth="1"/>
    <col min="10759" max="10759" width="15.33203125" style="277" customWidth="1"/>
    <col min="10760" max="10763" width="13.5546875" style="277" customWidth="1"/>
    <col min="10764" max="10764" width="14.5546875" style="277" customWidth="1"/>
    <col min="10765" max="10767" width="13.33203125" style="277" customWidth="1"/>
    <col min="10768" max="10768" width="12.5546875" style="277" customWidth="1"/>
    <col min="10769" max="10769" width="11.44140625" style="277" customWidth="1"/>
    <col min="10770" max="10770" width="11.5546875" style="277" customWidth="1"/>
    <col min="10771" max="10771" width="12" style="277" customWidth="1"/>
    <col min="10772" max="10772" width="14" style="277" customWidth="1"/>
    <col min="10773" max="10773" width="11.33203125" style="277" customWidth="1"/>
    <col min="10774" max="10777" width="14" style="277" customWidth="1"/>
    <col min="10778" max="10778" width="12.44140625" style="277" customWidth="1"/>
    <col min="10779" max="10779" width="11.5546875" style="277" customWidth="1"/>
    <col min="10780" max="10780" width="11.44140625" style="277" customWidth="1"/>
    <col min="10781" max="10781" width="10.44140625" style="277" customWidth="1"/>
    <col min="10782" max="10782" width="13.33203125" style="277" customWidth="1"/>
    <col min="10783" max="10785" width="11.5546875" style="277" customWidth="1"/>
    <col min="10786" max="10786" width="11.44140625" style="277" customWidth="1"/>
    <col min="10787" max="11009" width="9.33203125" style="277"/>
    <col min="11010" max="11010" width="22.5546875" style="277" customWidth="1"/>
    <col min="11011" max="11011" width="9.33203125" style="277"/>
    <col min="11012" max="11012" width="12.5546875" style="277" customWidth="1"/>
    <col min="11013" max="11013" width="15.5546875" style="277" customWidth="1"/>
    <col min="11014" max="11014" width="18.44140625" style="277" customWidth="1"/>
    <col min="11015" max="11015" width="15.33203125" style="277" customWidth="1"/>
    <col min="11016" max="11019" width="13.5546875" style="277" customWidth="1"/>
    <col min="11020" max="11020" width="14.5546875" style="277" customWidth="1"/>
    <col min="11021" max="11023" width="13.33203125" style="277" customWidth="1"/>
    <col min="11024" max="11024" width="12.5546875" style="277" customWidth="1"/>
    <col min="11025" max="11025" width="11.44140625" style="277" customWidth="1"/>
    <col min="11026" max="11026" width="11.5546875" style="277" customWidth="1"/>
    <col min="11027" max="11027" width="12" style="277" customWidth="1"/>
    <col min="11028" max="11028" width="14" style="277" customWidth="1"/>
    <col min="11029" max="11029" width="11.33203125" style="277" customWidth="1"/>
    <col min="11030" max="11033" width="14" style="277" customWidth="1"/>
    <col min="11034" max="11034" width="12.44140625" style="277" customWidth="1"/>
    <col min="11035" max="11035" width="11.5546875" style="277" customWidth="1"/>
    <col min="11036" max="11036" width="11.44140625" style="277" customWidth="1"/>
    <col min="11037" max="11037" width="10.44140625" style="277" customWidth="1"/>
    <col min="11038" max="11038" width="13.33203125" style="277" customWidth="1"/>
    <col min="11039" max="11041" width="11.5546875" style="277" customWidth="1"/>
    <col min="11042" max="11042" width="11.44140625" style="277" customWidth="1"/>
    <col min="11043" max="11265" width="9.33203125" style="277"/>
    <col min="11266" max="11266" width="22.5546875" style="277" customWidth="1"/>
    <col min="11267" max="11267" width="9.33203125" style="277"/>
    <col min="11268" max="11268" width="12.5546875" style="277" customWidth="1"/>
    <col min="11269" max="11269" width="15.5546875" style="277" customWidth="1"/>
    <col min="11270" max="11270" width="18.44140625" style="277" customWidth="1"/>
    <col min="11271" max="11271" width="15.33203125" style="277" customWidth="1"/>
    <col min="11272" max="11275" width="13.5546875" style="277" customWidth="1"/>
    <col min="11276" max="11276" width="14.5546875" style="277" customWidth="1"/>
    <col min="11277" max="11279" width="13.33203125" style="277" customWidth="1"/>
    <col min="11280" max="11280" width="12.5546875" style="277" customWidth="1"/>
    <col min="11281" max="11281" width="11.44140625" style="277" customWidth="1"/>
    <col min="11282" max="11282" width="11.5546875" style="277" customWidth="1"/>
    <col min="11283" max="11283" width="12" style="277" customWidth="1"/>
    <col min="11284" max="11284" width="14" style="277" customWidth="1"/>
    <col min="11285" max="11285" width="11.33203125" style="277" customWidth="1"/>
    <col min="11286" max="11289" width="14" style="277" customWidth="1"/>
    <col min="11290" max="11290" width="12.44140625" style="277" customWidth="1"/>
    <col min="11291" max="11291" width="11.5546875" style="277" customWidth="1"/>
    <col min="11292" max="11292" width="11.44140625" style="277" customWidth="1"/>
    <col min="11293" max="11293" width="10.44140625" style="277" customWidth="1"/>
    <col min="11294" max="11294" width="13.33203125" style="277" customWidth="1"/>
    <col min="11295" max="11297" width="11.5546875" style="277" customWidth="1"/>
    <col min="11298" max="11298" width="11.44140625" style="277" customWidth="1"/>
    <col min="11299" max="11521" width="9.33203125" style="277"/>
    <col min="11522" max="11522" width="22.5546875" style="277" customWidth="1"/>
    <col min="11523" max="11523" width="9.33203125" style="277"/>
    <col min="11524" max="11524" width="12.5546875" style="277" customWidth="1"/>
    <col min="11525" max="11525" width="15.5546875" style="277" customWidth="1"/>
    <col min="11526" max="11526" width="18.44140625" style="277" customWidth="1"/>
    <col min="11527" max="11527" width="15.33203125" style="277" customWidth="1"/>
    <col min="11528" max="11531" width="13.5546875" style="277" customWidth="1"/>
    <col min="11532" max="11532" width="14.5546875" style="277" customWidth="1"/>
    <col min="11533" max="11535" width="13.33203125" style="277" customWidth="1"/>
    <col min="11536" max="11536" width="12.5546875" style="277" customWidth="1"/>
    <col min="11537" max="11537" width="11.44140625" style="277" customWidth="1"/>
    <col min="11538" max="11538" width="11.5546875" style="277" customWidth="1"/>
    <col min="11539" max="11539" width="12" style="277" customWidth="1"/>
    <col min="11540" max="11540" width="14" style="277" customWidth="1"/>
    <col min="11541" max="11541" width="11.33203125" style="277" customWidth="1"/>
    <col min="11542" max="11545" width="14" style="277" customWidth="1"/>
    <col min="11546" max="11546" width="12.44140625" style="277" customWidth="1"/>
    <col min="11547" max="11547" width="11.5546875" style="277" customWidth="1"/>
    <col min="11548" max="11548" width="11.44140625" style="277" customWidth="1"/>
    <col min="11549" max="11549" width="10.44140625" style="277" customWidth="1"/>
    <col min="11550" max="11550" width="13.33203125" style="277" customWidth="1"/>
    <col min="11551" max="11553" width="11.5546875" style="277" customWidth="1"/>
    <col min="11554" max="11554" width="11.44140625" style="277" customWidth="1"/>
    <col min="11555" max="11777" width="9.33203125" style="277"/>
    <col min="11778" max="11778" width="22.5546875" style="277" customWidth="1"/>
    <col min="11779" max="11779" width="9.33203125" style="277"/>
    <col min="11780" max="11780" width="12.5546875" style="277" customWidth="1"/>
    <col min="11781" max="11781" width="15.5546875" style="277" customWidth="1"/>
    <col min="11782" max="11782" width="18.44140625" style="277" customWidth="1"/>
    <col min="11783" max="11783" width="15.33203125" style="277" customWidth="1"/>
    <col min="11784" max="11787" width="13.5546875" style="277" customWidth="1"/>
    <col min="11788" max="11788" width="14.5546875" style="277" customWidth="1"/>
    <col min="11789" max="11791" width="13.33203125" style="277" customWidth="1"/>
    <col min="11792" max="11792" width="12.5546875" style="277" customWidth="1"/>
    <col min="11793" max="11793" width="11.44140625" style="277" customWidth="1"/>
    <col min="11794" max="11794" width="11.5546875" style="277" customWidth="1"/>
    <col min="11795" max="11795" width="12" style="277" customWidth="1"/>
    <col min="11796" max="11796" width="14" style="277" customWidth="1"/>
    <col min="11797" max="11797" width="11.33203125" style="277" customWidth="1"/>
    <col min="11798" max="11801" width="14" style="277" customWidth="1"/>
    <col min="11802" max="11802" width="12.44140625" style="277" customWidth="1"/>
    <col min="11803" max="11803" width="11.5546875" style="277" customWidth="1"/>
    <col min="11804" max="11804" width="11.44140625" style="277" customWidth="1"/>
    <col min="11805" max="11805" width="10.44140625" style="277" customWidth="1"/>
    <col min="11806" max="11806" width="13.33203125" style="277" customWidth="1"/>
    <col min="11807" max="11809" width="11.5546875" style="277" customWidth="1"/>
    <col min="11810" max="11810" width="11.44140625" style="277" customWidth="1"/>
    <col min="11811" max="12033" width="9.33203125" style="277"/>
    <col min="12034" max="12034" width="22.5546875" style="277" customWidth="1"/>
    <col min="12035" max="12035" width="9.33203125" style="277"/>
    <col min="12036" max="12036" width="12.5546875" style="277" customWidth="1"/>
    <col min="12037" max="12037" width="15.5546875" style="277" customWidth="1"/>
    <col min="12038" max="12038" width="18.44140625" style="277" customWidth="1"/>
    <col min="12039" max="12039" width="15.33203125" style="277" customWidth="1"/>
    <col min="12040" max="12043" width="13.5546875" style="277" customWidth="1"/>
    <col min="12044" max="12044" width="14.5546875" style="277" customWidth="1"/>
    <col min="12045" max="12047" width="13.33203125" style="277" customWidth="1"/>
    <col min="12048" max="12048" width="12.5546875" style="277" customWidth="1"/>
    <col min="12049" max="12049" width="11.44140625" style="277" customWidth="1"/>
    <col min="12050" max="12050" width="11.5546875" style="277" customWidth="1"/>
    <col min="12051" max="12051" width="12" style="277" customWidth="1"/>
    <col min="12052" max="12052" width="14" style="277" customWidth="1"/>
    <col min="12053" max="12053" width="11.33203125" style="277" customWidth="1"/>
    <col min="12054" max="12057" width="14" style="277" customWidth="1"/>
    <col min="12058" max="12058" width="12.44140625" style="277" customWidth="1"/>
    <col min="12059" max="12059" width="11.5546875" style="277" customWidth="1"/>
    <col min="12060" max="12060" width="11.44140625" style="277" customWidth="1"/>
    <col min="12061" max="12061" width="10.44140625" style="277" customWidth="1"/>
    <col min="12062" max="12062" width="13.33203125" style="277" customWidth="1"/>
    <col min="12063" max="12065" width="11.5546875" style="277" customWidth="1"/>
    <col min="12066" max="12066" width="11.44140625" style="277" customWidth="1"/>
    <col min="12067" max="12289" width="9.33203125" style="277"/>
    <col min="12290" max="12290" width="22.5546875" style="277" customWidth="1"/>
    <col min="12291" max="12291" width="9.33203125" style="277"/>
    <col min="12292" max="12292" width="12.5546875" style="277" customWidth="1"/>
    <col min="12293" max="12293" width="15.5546875" style="277" customWidth="1"/>
    <col min="12294" max="12294" width="18.44140625" style="277" customWidth="1"/>
    <col min="12295" max="12295" width="15.33203125" style="277" customWidth="1"/>
    <col min="12296" max="12299" width="13.5546875" style="277" customWidth="1"/>
    <col min="12300" max="12300" width="14.5546875" style="277" customWidth="1"/>
    <col min="12301" max="12303" width="13.33203125" style="277" customWidth="1"/>
    <col min="12304" max="12304" width="12.5546875" style="277" customWidth="1"/>
    <col min="12305" max="12305" width="11.44140625" style="277" customWidth="1"/>
    <col min="12306" max="12306" width="11.5546875" style="277" customWidth="1"/>
    <col min="12307" max="12307" width="12" style="277" customWidth="1"/>
    <col min="12308" max="12308" width="14" style="277" customWidth="1"/>
    <col min="12309" max="12309" width="11.33203125" style="277" customWidth="1"/>
    <col min="12310" max="12313" width="14" style="277" customWidth="1"/>
    <col min="12314" max="12314" width="12.44140625" style="277" customWidth="1"/>
    <col min="12315" max="12315" width="11.5546875" style="277" customWidth="1"/>
    <col min="12316" max="12316" width="11.44140625" style="277" customWidth="1"/>
    <col min="12317" max="12317" width="10.44140625" style="277" customWidth="1"/>
    <col min="12318" max="12318" width="13.33203125" style="277" customWidth="1"/>
    <col min="12319" max="12321" width="11.5546875" style="277" customWidth="1"/>
    <col min="12322" max="12322" width="11.44140625" style="277" customWidth="1"/>
    <col min="12323" max="12545" width="9.33203125" style="277"/>
    <col min="12546" max="12546" width="22.5546875" style="277" customWidth="1"/>
    <col min="12547" max="12547" width="9.33203125" style="277"/>
    <col min="12548" max="12548" width="12.5546875" style="277" customWidth="1"/>
    <col min="12549" max="12549" width="15.5546875" style="277" customWidth="1"/>
    <col min="12550" max="12550" width="18.44140625" style="277" customWidth="1"/>
    <col min="12551" max="12551" width="15.33203125" style="277" customWidth="1"/>
    <col min="12552" max="12555" width="13.5546875" style="277" customWidth="1"/>
    <col min="12556" max="12556" width="14.5546875" style="277" customWidth="1"/>
    <col min="12557" max="12559" width="13.33203125" style="277" customWidth="1"/>
    <col min="12560" max="12560" width="12.5546875" style="277" customWidth="1"/>
    <col min="12561" max="12561" width="11.44140625" style="277" customWidth="1"/>
    <col min="12562" max="12562" width="11.5546875" style="277" customWidth="1"/>
    <col min="12563" max="12563" width="12" style="277" customWidth="1"/>
    <col min="12564" max="12564" width="14" style="277" customWidth="1"/>
    <col min="12565" max="12565" width="11.33203125" style="277" customWidth="1"/>
    <col min="12566" max="12569" width="14" style="277" customWidth="1"/>
    <col min="12570" max="12570" width="12.44140625" style="277" customWidth="1"/>
    <col min="12571" max="12571" width="11.5546875" style="277" customWidth="1"/>
    <col min="12572" max="12572" width="11.44140625" style="277" customWidth="1"/>
    <col min="12573" max="12573" width="10.44140625" style="277" customWidth="1"/>
    <col min="12574" max="12574" width="13.33203125" style="277" customWidth="1"/>
    <col min="12575" max="12577" width="11.5546875" style="277" customWidth="1"/>
    <col min="12578" max="12578" width="11.44140625" style="277" customWidth="1"/>
    <col min="12579" max="12801" width="9.33203125" style="277"/>
    <col min="12802" max="12802" width="22.5546875" style="277" customWidth="1"/>
    <col min="12803" max="12803" width="9.33203125" style="277"/>
    <col min="12804" max="12804" width="12.5546875" style="277" customWidth="1"/>
    <col min="12805" max="12805" width="15.5546875" style="277" customWidth="1"/>
    <col min="12806" max="12806" width="18.44140625" style="277" customWidth="1"/>
    <col min="12807" max="12807" width="15.33203125" style="277" customWidth="1"/>
    <col min="12808" max="12811" width="13.5546875" style="277" customWidth="1"/>
    <col min="12812" max="12812" width="14.5546875" style="277" customWidth="1"/>
    <col min="12813" max="12815" width="13.33203125" style="277" customWidth="1"/>
    <col min="12816" max="12816" width="12.5546875" style="277" customWidth="1"/>
    <col min="12817" max="12817" width="11.44140625" style="277" customWidth="1"/>
    <col min="12818" max="12818" width="11.5546875" style="277" customWidth="1"/>
    <col min="12819" max="12819" width="12" style="277" customWidth="1"/>
    <col min="12820" max="12820" width="14" style="277" customWidth="1"/>
    <col min="12821" max="12821" width="11.33203125" style="277" customWidth="1"/>
    <col min="12822" max="12825" width="14" style="277" customWidth="1"/>
    <col min="12826" max="12826" width="12.44140625" style="277" customWidth="1"/>
    <col min="12827" max="12827" width="11.5546875" style="277" customWidth="1"/>
    <col min="12828" max="12828" width="11.44140625" style="277" customWidth="1"/>
    <col min="12829" max="12829" width="10.44140625" style="277" customWidth="1"/>
    <col min="12830" max="12830" width="13.33203125" style="277" customWidth="1"/>
    <col min="12831" max="12833" width="11.5546875" style="277" customWidth="1"/>
    <col min="12834" max="12834" width="11.44140625" style="277" customWidth="1"/>
    <col min="12835" max="13057" width="9.33203125" style="277"/>
    <col min="13058" max="13058" width="22.5546875" style="277" customWidth="1"/>
    <col min="13059" max="13059" width="9.33203125" style="277"/>
    <col min="13060" max="13060" width="12.5546875" style="277" customWidth="1"/>
    <col min="13061" max="13061" width="15.5546875" style="277" customWidth="1"/>
    <col min="13062" max="13062" width="18.44140625" style="277" customWidth="1"/>
    <col min="13063" max="13063" width="15.33203125" style="277" customWidth="1"/>
    <col min="13064" max="13067" width="13.5546875" style="277" customWidth="1"/>
    <col min="13068" max="13068" width="14.5546875" style="277" customWidth="1"/>
    <col min="13069" max="13071" width="13.33203125" style="277" customWidth="1"/>
    <col min="13072" max="13072" width="12.5546875" style="277" customWidth="1"/>
    <col min="13073" max="13073" width="11.44140625" style="277" customWidth="1"/>
    <col min="13074" max="13074" width="11.5546875" style="277" customWidth="1"/>
    <col min="13075" max="13075" width="12" style="277" customWidth="1"/>
    <col min="13076" max="13076" width="14" style="277" customWidth="1"/>
    <col min="13077" max="13077" width="11.33203125" style="277" customWidth="1"/>
    <col min="13078" max="13081" width="14" style="277" customWidth="1"/>
    <col min="13082" max="13082" width="12.44140625" style="277" customWidth="1"/>
    <col min="13083" max="13083" width="11.5546875" style="277" customWidth="1"/>
    <col min="13084" max="13084" width="11.44140625" style="277" customWidth="1"/>
    <col min="13085" max="13085" width="10.44140625" style="277" customWidth="1"/>
    <col min="13086" max="13086" width="13.33203125" style="277" customWidth="1"/>
    <col min="13087" max="13089" width="11.5546875" style="277" customWidth="1"/>
    <col min="13090" max="13090" width="11.44140625" style="277" customWidth="1"/>
    <col min="13091" max="13313" width="9.33203125" style="277"/>
    <col min="13314" max="13314" width="22.5546875" style="277" customWidth="1"/>
    <col min="13315" max="13315" width="9.33203125" style="277"/>
    <col min="13316" max="13316" width="12.5546875" style="277" customWidth="1"/>
    <col min="13317" max="13317" width="15.5546875" style="277" customWidth="1"/>
    <col min="13318" max="13318" width="18.44140625" style="277" customWidth="1"/>
    <col min="13319" max="13319" width="15.33203125" style="277" customWidth="1"/>
    <col min="13320" max="13323" width="13.5546875" style="277" customWidth="1"/>
    <col min="13324" max="13324" width="14.5546875" style="277" customWidth="1"/>
    <col min="13325" max="13327" width="13.33203125" style="277" customWidth="1"/>
    <col min="13328" max="13328" width="12.5546875" style="277" customWidth="1"/>
    <col min="13329" max="13329" width="11.44140625" style="277" customWidth="1"/>
    <col min="13330" max="13330" width="11.5546875" style="277" customWidth="1"/>
    <col min="13331" max="13331" width="12" style="277" customWidth="1"/>
    <col min="13332" max="13332" width="14" style="277" customWidth="1"/>
    <col min="13333" max="13333" width="11.33203125" style="277" customWidth="1"/>
    <col min="13334" max="13337" width="14" style="277" customWidth="1"/>
    <col min="13338" max="13338" width="12.44140625" style="277" customWidth="1"/>
    <col min="13339" max="13339" width="11.5546875" style="277" customWidth="1"/>
    <col min="13340" max="13340" width="11.44140625" style="277" customWidth="1"/>
    <col min="13341" max="13341" width="10.44140625" style="277" customWidth="1"/>
    <col min="13342" max="13342" width="13.33203125" style="277" customWidth="1"/>
    <col min="13343" max="13345" width="11.5546875" style="277" customWidth="1"/>
    <col min="13346" max="13346" width="11.44140625" style="277" customWidth="1"/>
    <col min="13347" max="13569" width="9.33203125" style="277"/>
    <col min="13570" max="13570" width="22.5546875" style="277" customWidth="1"/>
    <col min="13571" max="13571" width="9.33203125" style="277"/>
    <col min="13572" max="13572" width="12.5546875" style="277" customWidth="1"/>
    <col min="13573" max="13573" width="15.5546875" style="277" customWidth="1"/>
    <col min="13574" max="13574" width="18.44140625" style="277" customWidth="1"/>
    <col min="13575" max="13575" width="15.33203125" style="277" customWidth="1"/>
    <col min="13576" max="13579" width="13.5546875" style="277" customWidth="1"/>
    <col min="13580" max="13580" width="14.5546875" style="277" customWidth="1"/>
    <col min="13581" max="13583" width="13.33203125" style="277" customWidth="1"/>
    <col min="13584" max="13584" width="12.5546875" style="277" customWidth="1"/>
    <col min="13585" max="13585" width="11.44140625" style="277" customWidth="1"/>
    <col min="13586" max="13586" width="11.5546875" style="277" customWidth="1"/>
    <col min="13587" max="13587" width="12" style="277" customWidth="1"/>
    <col min="13588" max="13588" width="14" style="277" customWidth="1"/>
    <col min="13589" max="13589" width="11.33203125" style="277" customWidth="1"/>
    <col min="13590" max="13593" width="14" style="277" customWidth="1"/>
    <col min="13594" max="13594" width="12.44140625" style="277" customWidth="1"/>
    <col min="13595" max="13595" width="11.5546875" style="277" customWidth="1"/>
    <col min="13596" max="13596" width="11.44140625" style="277" customWidth="1"/>
    <col min="13597" max="13597" width="10.44140625" style="277" customWidth="1"/>
    <col min="13598" max="13598" width="13.33203125" style="277" customWidth="1"/>
    <col min="13599" max="13601" width="11.5546875" style="277" customWidth="1"/>
    <col min="13602" max="13602" width="11.44140625" style="277" customWidth="1"/>
    <col min="13603" max="13825" width="9.33203125" style="277"/>
    <col min="13826" max="13826" width="22.5546875" style="277" customWidth="1"/>
    <col min="13827" max="13827" width="9.33203125" style="277"/>
    <col min="13828" max="13828" width="12.5546875" style="277" customWidth="1"/>
    <col min="13829" max="13829" width="15.5546875" style="277" customWidth="1"/>
    <col min="13830" max="13830" width="18.44140625" style="277" customWidth="1"/>
    <col min="13831" max="13831" width="15.33203125" style="277" customWidth="1"/>
    <col min="13832" max="13835" width="13.5546875" style="277" customWidth="1"/>
    <col min="13836" max="13836" width="14.5546875" style="277" customWidth="1"/>
    <col min="13837" max="13839" width="13.33203125" style="277" customWidth="1"/>
    <col min="13840" max="13840" width="12.5546875" style="277" customWidth="1"/>
    <col min="13841" max="13841" width="11.44140625" style="277" customWidth="1"/>
    <col min="13842" max="13842" width="11.5546875" style="277" customWidth="1"/>
    <col min="13843" max="13843" width="12" style="277" customWidth="1"/>
    <col min="13844" max="13844" width="14" style="277" customWidth="1"/>
    <col min="13845" max="13845" width="11.33203125" style="277" customWidth="1"/>
    <col min="13846" max="13849" width="14" style="277" customWidth="1"/>
    <col min="13850" max="13850" width="12.44140625" style="277" customWidth="1"/>
    <col min="13851" max="13851" width="11.5546875" style="277" customWidth="1"/>
    <col min="13852" max="13852" width="11.44140625" style="277" customWidth="1"/>
    <col min="13853" max="13853" width="10.44140625" style="277" customWidth="1"/>
    <col min="13854" max="13854" width="13.33203125" style="277" customWidth="1"/>
    <col min="13855" max="13857" width="11.5546875" style="277" customWidth="1"/>
    <col min="13858" max="13858" width="11.44140625" style="277" customWidth="1"/>
    <col min="13859" max="14081" width="9.33203125" style="277"/>
    <col min="14082" max="14082" width="22.5546875" style="277" customWidth="1"/>
    <col min="14083" max="14083" width="9.33203125" style="277"/>
    <col min="14084" max="14084" width="12.5546875" style="277" customWidth="1"/>
    <col min="14085" max="14085" width="15.5546875" style="277" customWidth="1"/>
    <col min="14086" max="14086" width="18.44140625" style="277" customWidth="1"/>
    <col min="14087" max="14087" width="15.33203125" style="277" customWidth="1"/>
    <col min="14088" max="14091" width="13.5546875" style="277" customWidth="1"/>
    <col min="14092" max="14092" width="14.5546875" style="277" customWidth="1"/>
    <col min="14093" max="14095" width="13.33203125" style="277" customWidth="1"/>
    <col min="14096" max="14096" width="12.5546875" style="277" customWidth="1"/>
    <col min="14097" max="14097" width="11.44140625" style="277" customWidth="1"/>
    <col min="14098" max="14098" width="11.5546875" style="277" customWidth="1"/>
    <col min="14099" max="14099" width="12" style="277" customWidth="1"/>
    <col min="14100" max="14100" width="14" style="277" customWidth="1"/>
    <col min="14101" max="14101" width="11.33203125" style="277" customWidth="1"/>
    <col min="14102" max="14105" width="14" style="277" customWidth="1"/>
    <col min="14106" max="14106" width="12.44140625" style="277" customWidth="1"/>
    <col min="14107" max="14107" width="11.5546875" style="277" customWidth="1"/>
    <col min="14108" max="14108" width="11.44140625" style="277" customWidth="1"/>
    <col min="14109" max="14109" width="10.44140625" style="277" customWidth="1"/>
    <col min="14110" max="14110" width="13.33203125" style="277" customWidth="1"/>
    <col min="14111" max="14113" width="11.5546875" style="277" customWidth="1"/>
    <col min="14114" max="14114" width="11.44140625" style="277" customWidth="1"/>
    <col min="14115" max="14337" width="9.33203125" style="277"/>
    <col min="14338" max="14338" width="22.5546875" style="277" customWidth="1"/>
    <col min="14339" max="14339" width="9.33203125" style="277"/>
    <col min="14340" max="14340" width="12.5546875" style="277" customWidth="1"/>
    <col min="14341" max="14341" width="15.5546875" style="277" customWidth="1"/>
    <col min="14342" max="14342" width="18.44140625" style="277" customWidth="1"/>
    <col min="14343" max="14343" width="15.33203125" style="277" customWidth="1"/>
    <col min="14344" max="14347" width="13.5546875" style="277" customWidth="1"/>
    <col min="14348" max="14348" width="14.5546875" style="277" customWidth="1"/>
    <col min="14349" max="14351" width="13.33203125" style="277" customWidth="1"/>
    <col min="14352" max="14352" width="12.5546875" style="277" customWidth="1"/>
    <col min="14353" max="14353" width="11.44140625" style="277" customWidth="1"/>
    <col min="14354" max="14354" width="11.5546875" style="277" customWidth="1"/>
    <col min="14355" max="14355" width="12" style="277" customWidth="1"/>
    <col min="14356" max="14356" width="14" style="277" customWidth="1"/>
    <col min="14357" max="14357" width="11.33203125" style="277" customWidth="1"/>
    <col min="14358" max="14361" width="14" style="277" customWidth="1"/>
    <col min="14362" max="14362" width="12.44140625" style="277" customWidth="1"/>
    <col min="14363" max="14363" width="11.5546875" style="277" customWidth="1"/>
    <col min="14364" max="14364" width="11.44140625" style="277" customWidth="1"/>
    <col min="14365" max="14365" width="10.44140625" style="277" customWidth="1"/>
    <col min="14366" max="14366" width="13.33203125" style="277" customWidth="1"/>
    <col min="14367" max="14369" width="11.5546875" style="277" customWidth="1"/>
    <col min="14370" max="14370" width="11.44140625" style="277" customWidth="1"/>
    <col min="14371" max="14593" width="9.33203125" style="277"/>
    <col min="14594" max="14594" width="22.5546875" style="277" customWidth="1"/>
    <col min="14595" max="14595" width="9.33203125" style="277"/>
    <col min="14596" max="14596" width="12.5546875" style="277" customWidth="1"/>
    <col min="14597" max="14597" width="15.5546875" style="277" customWidth="1"/>
    <col min="14598" max="14598" width="18.44140625" style="277" customWidth="1"/>
    <col min="14599" max="14599" width="15.33203125" style="277" customWidth="1"/>
    <col min="14600" max="14603" width="13.5546875" style="277" customWidth="1"/>
    <col min="14604" max="14604" width="14.5546875" style="277" customWidth="1"/>
    <col min="14605" max="14607" width="13.33203125" style="277" customWidth="1"/>
    <col min="14608" max="14608" width="12.5546875" style="277" customWidth="1"/>
    <col min="14609" max="14609" width="11.44140625" style="277" customWidth="1"/>
    <col min="14610" max="14610" width="11.5546875" style="277" customWidth="1"/>
    <col min="14611" max="14611" width="12" style="277" customWidth="1"/>
    <col min="14612" max="14612" width="14" style="277" customWidth="1"/>
    <col min="14613" max="14613" width="11.33203125" style="277" customWidth="1"/>
    <col min="14614" max="14617" width="14" style="277" customWidth="1"/>
    <col min="14618" max="14618" width="12.44140625" style="277" customWidth="1"/>
    <col min="14619" max="14619" width="11.5546875" style="277" customWidth="1"/>
    <col min="14620" max="14620" width="11.44140625" style="277" customWidth="1"/>
    <col min="14621" max="14621" width="10.44140625" style="277" customWidth="1"/>
    <col min="14622" max="14622" width="13.33203125" style="277" customWidth="1"/>
    <col min="14623" max="14625" width="11.5546875" style="277" customWidth="1"/>
    <col min="14626" max="14626" width="11.44140625" style="277" customWidth="1"/>
    <col min="14627" max="14849" width="9.33203125" style="277"/>
    <col min="14850" max="14850" width="22.5546875" style="277" customWidth="1"/>
    <col min="14851" max="14851" width="9.33203125" style="277"/>
    <col min="14852" max="14852" width="12.5546875" style="277" customWidth="1"/>
    <col min="14853" max="14853" width="15.5546875" style="277" customWidth="1"/>
    <col min="14854" max="14854" width="18.44140625" style="277" customWidth="1"/>
    <col min="14855" max="14855" width="15.33203125" style="277" customWidth="1"/>
    <col min="14856" max="14859" width="13.5546875" style="277" customWidth="1"/>
    <col min="14860" max="14860" width="14.5546875" style="277" customWidth="1"/>
    <col min="14861" max="14863" width="13.33203125" style="277" customWidth="1"/>
    <col min="14864" max="14864" width="12.5546875" style="277" customWidth="1"/>
    <col min="14865" max="14865" width="11.44140625" style="277" customWidth="1"/>
    <col min="14866" max="14866" width="11.5546875" style="277" customWidth="1"/>
    <col min="14867" max="14867" width="12" style="277" customWidth="1"/>
    <col min="14868" max="14868" width="14" style="277" customWidth="1"/>
    <col min="14869" max="14869" width="11.33203125" style="277" customWidth="1"/>
    <col min="14870" max="14873" width="14" style="277" customWidth="1"/>
    <col min="14874" max="14874" width="12.44140625" style="277" customWidth="1"/>
    <col min="14875" max="14875" width="11.5546875" style="277" customWidth="1"/>
    <col min="14876" max="14876" width="11.44140625" style="277" customWidth="1"/>
    <col min="14877" max="14877" width="10.44140625" style="277" customWidth="1"/>
    <col min="14878" max="14878" width="13.33203125" style="277" customWidth="1"/>
    <col min="14879" max="14881" width="11.5546875" style="277" customWidth="1"/>
    <col min="14882" max="14882" width="11.44140625" style="277" customWidth="1"/>
    <col min="14883" max="15105" width="9.33203125" style="277"/>
    <col min="15106" max="15106" width="22.5546875" style="277" customWidth="1"/>
    <col min="15107" max="15107" width="9.33203125" style="277"/>
    <col min="15108" max="15108" width="12.5546875" style="277" customWidth="1"/>
    <col min="15109" max="15109" width="15.5546875" style="277" customWidth="1"/>
    <col min="15110" max="15110" width="18.44140625" style="277" customWidth="1"/>
    <col min="15111" max="15111" width="15.33203125" style="277" customWidth="1"/>
    <col min="15112" max="15115" width="13.5546875" style="277" customWidth="1"/>
    <col min="15116" max="15116" width="14.5546875" style="277" customWidth="1"/>
    <col min="15117" max="15119" width="13.33203125" style="277" customWidth="1"/>
    <col min="15120" max="15120" width="12.5546875" style="277" customWidth="1"/>
    <col min="15121" max="15121" width="11.44140625" style="277" customWidth="1"/>
    <col min="15122" max="15122" width="11.5546875" style="277" customWidth="1"/>
    <col min="15123" max="15123" width="12" style="277" customWidth="1"/>
    <col min="15124" max="15124" width="14" style="277" customWidth="1"/>
    <col min="15125" max="15125" width="11.33203125" style="277" customWidth="1"/>
    <col min="15126" max="15129" width="14" style="277" customWidth="1"/>
    <col min="15130" max="15130" width="12.44140625" style="277" customWidth="1"/>
    <col min="15131" max="15131" width="11.5546875" style="277" customWidth="1"/>
    <col min="15132" max="15132" width="11.44140625" style="277" customWidth="1"/>
    <col min="15133" max="15133" width="10.44140625" style="277" customWidth="1"/>
    <col min="15134" max="15134" width="13.33203125" style="277" customWidth="1"/>
    <col min="15135" max="15137" width="11.5546875" style="277" customWidth="1"/>
    <col min="15138" max="15138" width="11.44140625" style="277" customWidth="1"/>
    <col min="15139" max="15361" width="9.33203125" style="277"/>
    <col min="15362" max="15362" width="22.5546875" style="277" customWidth="1"/>
    <col min="15363" max="15363" width="9.33203125" style="277"/>
    <col min="15364" max="15364" width="12.5546875" style="277" customWidth="1"/>
    <col min="15365" max="15365" width="15.5546875" style="277" customWidth="1"/>
    <col min="15366" max="15366" width="18.44140625" style="277" customWidth="1"/>
    <col min="15367" max="15367" width="15.33203125" style="277" customWidth="1"/>
    <col min="15368" max="15371" width="13.5546875" style="277" customWidth="1"/>
    <col min="15372" max="15372" width="14.5546875" style="277" customWidth="1"/>
    <col min="15373" max="15375" width="13.33203125" style="277" customWidth="1"/>
    <col min="15376" max="15376" width="12.5546875" style="277" customWidth="1"/>
    <col min="15377" max="15377" width="11.44140625" style="277" customWidth="1"/>
    <col min="15378" max="15378" width="11.5546875" style="277" customWidth="1"/>
    <col min="15379" max="15379" width="12" style="277" customWidth="1"/>
    <col min="15380" max="15380" width="14" style="277" customWidth="1"/>
    <col min="15381" max="15381" width="11.33203125" style="277" customWidth="1"/>
    <col min="15382" max="15385" width="14" style="277" customWidth="1"/>
    <col min="15386" max="15386" width="12.44140625" style="277" customWidth="1"/>
    <col min="15387" max="15387" width="11.5546875" style="277" customWidth="1"/>
    <col min="15388" max="15388" width="11.44140625" style="277" customWidth="1"/>
    <col min="15389" max="15389" width="10.44140625" style="277" customWidth="1"/>
    <col min="15390" max="15390" width="13.33203125" style="277" customWidth="1"/>
    <col min="15391" max="15393" width="11.5546875" style="277" customWidth="1"/>
    <col min="15394" max="15394" width="11.44140625" style="277" customWidth="1"/>
    <col min="15395" max="15617" width="9.33203125" style="277"/>
    <col min="15618" max="15618" width="22.5546875" style="277" customWidth="1"/>
    <col min="15619" max="15619" width="9.33203125" style="277"/>
    <col min="15620" max="15620" width="12.5546875" style="277" customWidth="1"/>
    <col min="15621" max="15621" width="15.5546875" style="277" customWidth="1"/>
    <col min="15622" max="15622" width="18.44140625" style="277" customWidth="1"/>
    <col min="15623" max="15623" width="15.33203125" style="277" customWidth="1"/>
    <col min="15624" max="15627" width="13.5546875" style="277" customWidth="1"/>
    <col min="15628" max="15628" width="14.5546875" style="277" customWidth="1"/>
    <col min="15629" max="15631" width="13.33203125" style="277" customWidth="1"/>
    <col min="15632" max="15632" width="12.5546875" style="277" customWidth="1"/>
    <col min="15633" max="15633" width="11.44140625" style="277" customWidth="1"/>
    <col min="15634" max="15634" width="11.5546875" style="277" customWidth="1"/>
    <col min="15635" max="15635" width="12" style="277" customWidth="1"/>
    <col min="15636" max="15636" width="14" style="277" customWidth="1"/>
    <col min="15637" max="15637" width="11.33203125" style="277" customWidth="1"/>
    <col min="15638" max="15641" width="14" style="277" customWidth="1"/>
    <col min="15642" max="15642" width="12.44140625" style="277" customWidth="1"/>
    <col min="15643" max="15643" width="11.5546875" style="277" customWidth="1"/>
    <col min="15644" max="15644" width="11.44140625" style="277" customWidth="1"/>
    <col min="15645" max="15645" width="10.44140625" style="277" customWidth="1"/>
    <col min="15646" max="15646" width="13.33203125" style="277" customWidth="1"/>
    <col min="15647" max="15649" width="11.5546875" style="277" customWidth="1"/>
    <col min="15650" max="15650" width="11.44140625" style="277" customWidth="1"/>
    <col min="15651" max="15873" width="9.33203125" style="277"/>
    <col min="15874" max="15874" width="22.5546875" style="277" customWidth="1"/>
    <col min="15875" max="15875" width="9.33203125" style="277"/>
    <col min="15876" max="15876" width="12.5546875" style="277" customWidth="1"/>
    <col min="15877" max="15877" width="15.5546875" style="277" customWidth="1"/>
    <col min="15878" max="15878" width="18.44140625" style="277" customWidth="1"/>
    <col min="15879" max="15879" width="15.33203125" style="277" customWidth="1"/>
    <col min="15880" max="15883" width="13.5546875" style="277" customWidth="1"/>
    <col min="15884" max="15884" width="14.5546875" style="277" customWidth="1"/>
    <col min="15885" max="15887" width="13.33203125" style="277" customWidth="1"/>
    <col min="15888" max="15888" width="12.5546875" style="277" customWidth="1"/>
    <col min="15889" max="15889" width="11.44140625" style="277" customWidth="1"/>
    <col min="15890" max="15890" width="11.5546875" style="277" customWidth="1"/>
    <col min="15891" max="15891" width="12" style="277" customWidth="1"/>
    <col min="15892" max="15892" width="14" style="277" customWidth="1"/>
    <col min="15893" max="15893" width="11.33203125" style="277" customWidth="1"/>
    <col min="15894" max="15897" width="14" style="277" customWidth="1"/>
    <col min="15898" max="15898" width="12.44140625" style="277" customWidth="1"/>
    <col min="15899" max="15899" width="11.5546875" style="277" customWidth="1"/>
    <col min="15900" max="15900" width="11.44140625" style="277" customWidth="1"/>
    <col min="15901" max="15901" width="10.44140625" style="277" customWidth="1"/>
    <col min="15902" max="15902" width="13.33203125" style="277" customWidth="1"/>
    <col min="15903" max="15905" width="11.5546875" style="277" customWidth="1"/>
    <col min="15906" max="15906" width="11.44140625" style="277" customWidth="1"/>
    <col min="15907" max="16129" width="9.33203125" style="277"/>
    <col min="16130" max="16130" width="22.5546875" style="277" customWidth="1"/>
    <col min="16131" max="16131" width="9.33203125" style="277"/>
    <col min="16132" max="16132" width="12.5546875" style="277" customWidth="1"/>
    <col min="16133" max="16133" width="15.5546875" style="277" customWidth="1"/>
    <col min="16134" max="16134" width="18.44140625" style="277" customWidth="1"/>
    <col min="16135" max="16135" width="15.33203125" style="277" customWidth="1"/>
    <col min="16136" max="16139" width="13.5546875" style="277" customWidth="1"/>
    <col min="16140" max="16140" width="14.5546875" style="277" customWidth="1"/>
    <col min="16141" max="16143" width="13.33203125" style="277" customWidth="1"/>
    <col min="16144" max="16144" width="12.5546875" style="277" customWidth="1"/>
    <col min="16145" max="16145" width="11.44140625" style="277" customWidth="1"/>
    <col min="16146" max="16146" width="11.5546875" style="277" customWidth="1"/>
    <col min="16147" max="16147" width="12" style="277" customWidth="1"/>
    <col min="16148" max="16148" width="14" style="277" customWidth="1"/>
    <col min="16149" max="16149" width="11.33203125" style="277" customWidth="1"/>
    <col min="16150" max="16153" width="14" style="277" customWidth="1"/>
    <col min="16154" max="16154" width="12.44140625" style="277" customWidth="1"/>
    <col min="16155" max="16155" width="11.5546875" style="277" customWidth="1"/>
    <col min="16156" max="16156" width="11.44140625" style="277" customWidth="1"/>
    <col min="16157" max="16157" width="10.44140625" style="277" customWidth="1"/>
    <col min="16158" max="16158" width="13.33203125" style="277" customWidth="1"/>
    <col min="16159" max="16161" width="11.5546875" style="277" customWidth="1"/>
    <col min="16162" max="16162" width="11.44140625" style="277" customWidth="1"/>
    <col min="16163" max="16384" width="9.33203125" style="277"/>
  </cols>
  <sheetData>
    <row r="1" spans="1:36">
      <c r="A1" s="1" t="s">
        <v>2521</v>
      </c>
    </row>
    <row r="2" spans="1:36" s="266" customFormat="1">
      <c r="A2" s="276" t="s">
        <v>1500</v>
      </c>
      <c r="E2" s="55"/>
      <c r="F2" s="55"/>
      <c r="G2" s="55"/>
      <c r="H2" s="55"/>
      <c r="N2" s="277"/>
      <c r="O2" s="277"/>
    </row>
    <row r="3" spans="1:36">
      <c r="A3" s="523"/>
      <c r="B3" s="523"/>
      <c r="C3" s="523"/>
      <c r="D3" s="523"/>
      <c r="E3" s="523"/>
      <c r="F3" s="523"/>
      <c r="G3" s="523"/>
      <c r="H3" s="523"/>
      <c r="I3" s="523"/>
      <c r="J3" s="523"/>
      <c r="P3" s="524"/>
      <c r="Q3" s="524"/>
      <c r="R3" s="524"/>
      <c r="S3" s="525"/>
      <c r="T3" s="525"/>
      <c r="U3" s="525"/>
      <c r="V3" s="525"/>
      <c r="W3" s="525"/>
      <c r="X3" s="524"/>
      <c r="Y3" s="524"/>
      <c r="Z3" s="524"/>
      <c r="AA3" s="524"/>
      <c r="AB3" s="524"/>
      <c r="AC3" s="524"/>
      <c r="AD3" s="524"/>
      <c r="AE3" s="524"/>
    </row>
    <row r="4" spans="1:36">
      <c r="A4" s="1" t="s">
        <v>2522</v>
      </c>
      <c r="B4" s="523"/>
      <c r="C4" s="523"/>
      <c r="D4" s="523"/>
      <c r="E4" s="523"/>
      <c r="F4" s="523"/>
      <c r="G4" s="523"/>
      <c r="H4" s="523"/>
      <c r="I4" s="523"/>
      <c r="J4" s="523"/>
      <c r="P4" s="524"/>
      <c r="Q4" s="524"/>
      <c r="R4" s="524"/>
      <c r="S4" s="525"/>
      <c r="T4" s="525"/>
      <c r="U4" s="525"/>
      <c r="V4" s="525"/>
      <c r="W4" s="525"/>
      <c r="X4" s="524"/>
      <c r="Y4" s="524"/>
      <c r="Z4" s="524"/>
      <c r="AA4" s="524"/>
      <c r="AB4" s="524"/>
      <c r="AC4" s="524"/>
      <c r="AD4" s="524"/>
      <c r="AE4" s="524"/>
    </row>
    <row r="5" spans="1:36">
      <c r="A5" s="224" t="s">
        <v>109</v>
      </c>
      <c r="C5" s="523"/>
      <c r="D5" s="523"/>
      <c r="E5" s="523"/>
      <c r="F5" s="523"/>
      <c r="G5" s="523"/>
      <c r="H5" s="523"/>
      <c r="I5" s="523"/>
      <c r="J5" s="523"/>
      <c r="N5" s="524"/>
      <c r="O5" s="524"/>
      <c r="P5" s="524"/>
      <c r="Q5" s="524"/>
      <c r="R5" s="524"/>
      <c r="S5" s="525"/>
      <c r="T5" s="525"/>
      <c r="U5" s="525"/>
      <c r="V5" s="525"/>
      <c r="W5" s="525"/>
      <c r="X5" s="524"/>
      <c r="Y5" s="524"/>
      <c r="Z5" s="524"/>
      <c r="AA5" s="524"/>
      <c r="AB5" s="524"/>
      <c r="AC5" s="524"/>
      <c r="AD5" s="524"/>
      <c r="AE5" s="524"/>
    </row>
    <row r="6" spans="1:36">
      <c r="A6" s="224" t="s">
        <v>2486</v>
      </c>
      <c r="B6" s="427"/>
      <c r="C6" s="523"/>
      <c r="D6" s="523"/>
      <c r="E6" s="523"/>
      <c r="F6" s="523"/>
      <c r="G6" s="523"/>
      <c r="H6" s="523"/>
      <c r="I6" s="523"/>
      <c r="J6" s="523"/>
      <c r="N6" s="524"/>
      <c r="O6" s="524"/>
      <c r="P6" s="524"/>
      <c r="Q6" s="524"/>
      <c r="R6" s="524"/>
      <c r="S6" s="525"/>
      <c r="T6" s="525"/>
      <c r="U6" s="525"/>
      <c r="V6" s="525"/>
      <c r="W6" s="525"/>
      <c r="X6" s="524"/>
      <c r="Y6" s="524"/>
      <c r="Z6" s="524"/>
      <c r="AA6" s="524"/>
      <c r="AB6" s="524"/>
      <c r="AC6" s="524"/>
      <c r="AD6" s="524"/>
      <c r="AE6" s="524"/>
    </row>
    <row r="7" spans="1:36">
      <c r="A7" s="427"/>
      <c r="B7" s="427"/>
      <c r="C7" s="523"/>
      <c r="D7" s="523"/>
      <c r="E7" s="523"/>
      <c r="F7" s="523"/>
      <c r="G7" s="523"/>
      <c r="H7" s="523"/>
      <c r="I7" s="523"/>
      <c r="J7" s="523"/>
      <c r="N7" s="524"/>
      <c r="O7" s="524"/>
      <c r="P7" s="524"/>
      <c r="Q7" s="524"/>
      <c r="R7" s="524"/>
      <c r="S7" s="525"/>
      <c r="T7" s="525"/>
      <c r="U7" s="525"/>
      <c r="V7" s="525"/>
      <c r="W7" s="525"/>
      <c r="X7" s="524"/>
      <c r="Y7" s="524"/>
      <c r="Z7" s="524"/>
      <c r="AA7" s="524"/>
      <c r="AB7" s="524"/>
      <c r="AC7" s="524"/>
      <c r="AD7" s="524"/>
      <c r="AE7" s="524"/>
    </row>
    <row r="8" spans="1:36">
      <c r="A8" s="266" t="s">
        <v>2371</v>
      </c>
      <c r="B8" s="427"/>
      <c r="C8" s="523"/>
      <c r="D8" s="523"/>
      <c r="E8" s="523"/>
      <c r="F8" s="523"/>
      <c r="G8" s="523"/>
      <c r="H8" s="523"/>
      <c r="I8" s="523"/>
      <c r="M8" s="524"/>
      <c r="N8" s="524"/>
      <c r="O8" s="524"/>
      <c r="P8" s="524"/>
      <c r="Q8" s="524"/>
      <c r="R8" s="525"/>
      <c r="S8" s="525"/>
      <c r="T8" s="525"/>
      <c r="U8" s="525"/>
      <c r="V8" s="525"/>
      <c r="W8" s="524"/>
      <c r="X8" s="524"/>
      <c r="Y8" s="524"/>
      <c r="Z8" s="524"/>
      <c r="AA8" s="524"/>
      <c r="AB8" s="524"/>
      <c r="AC8" s="524"/>
      <c r="AD8" s="524"/>
    </row>
    <row r="9" spans="1:36" s="35" customFormat="1">
      <c r="A9" s="277"/>
      <c r="B9" s="492"/>
      <c r="C9" s="492"/>
      <c r="D9" s="492"/>
      <c r="E9" s="492"/>
      <c r="F9" s="402"/>
      <c r="G9" s="492"/>
      <c r="H9" s="492"/>
      <c r="I9" s="402"/>
      <c r="J9" s="402"/>
      <c r="K9" s="402"/>
      <c r="L9" s="402"/>
      <c r="M9" s="492"/>
      <c r="N9" s="492"/>
      <c r="O9" s="492"/>
      <c r="P9" s="492"/>
      <c r="Q9" s="492"/>
      <c r="R9" s="402"/>
      <c r="S9" s="402"/>
      <c r="T9" s="402"/>
      <c r="U9" s="402"/>
      <c r="V9" s="402"/>
      <c r="W9" s="402"/>
      <c r="X9" s="402"/>
      <c r="Y9" s="402"/>
      <c r="Z9" s="402"/>
      <c r="AA9" s="402"/>
      <c r="AB9" s="402"/>
      <c r="AC9" s="402"/>
      <c r="AD9" s="492"/>
      <c r="AE9" s="492"/>
      <c r="AF9" s="402"/>
      <c r="AG9" s="402"/>
      <c r="AH9" s="402"/>
      <c r="AI9" s="402"/>
      <c r="AJ9" s="402"/>
    </row>
    <row r="10" spans="1:36" s="35" customFormat="1" ht="43.2">
      <c r="A10" s="504" t="s">
        <v>152</v>
      </c>
      <c r="B10" s="497" t="s">
        <v>2085</v>
      </c>
      <c r="C10" s="527" t="s">
        <v>1314</v>
      </c>
      <c r="D10" s="527" t="s">
        <v>1055</v>
      </c>
      <c r="E10" s="527" t="s">
        <v>2487</v>
      </c>
      <c r="F10" s="527" t="s">
        <v>2086</v>
      </c>
      <c r="G10" s="503" t="s">
        <v>6154</v>
      </c>
      <c r="H10" s="527" t="s">
        <v>1035</v>
      </c>
      <c r="I10" s="527" t="s">
        <v>2488</v>
      </c>
      <c r="J10" s="527" t="s">
        <v>2489</v>
      </c>
      <c r="K10" s="527" t="s">
        <v>1320</v>
      </c>
      <c r="L10" s="527" t="s">
        <v>2490</v>
      </c>
      <c r="M10" s="1391" t="s">
        <v>2491</v>
      </c>
      <c r="N10" s="1391" t="s">
        <v>2492</v>
      </c>
      <c r="O10" s="497" t="s">
        <v>2493</v>
      </c>
      <c r="P10" s="497" t="s">
        <v>2494</v>
      </c>
      <c r="Q10" s="497" t="s">
        <v>2495</v>
      </c>
      <c r="R10" s="497" t="s">
        <v>2496</v>
      </c>
      <c r="S10" s="497" t="s">
        <v>2497</v>
      </c>
      <c r="T10" s="497" t="s">
        <v>2498</v>
      </c>
      <c r="U10" s="497" t="s">
        <v>2402</v>
      </c>
      <c r="V10" s="497" t="s">
        <v>2093</v>
      </c>
      <c r="W10" s="497" t="s">
        <v>2379</v>
      </c>
      <c r="AB10" s="402"/>
      <c r="AC10" s="402"/>
      <c r="AD10" s="402"/>
      <c r="AE10" s="402"/>
      <c r="AF10" s="402"/>
      <c r="AG10" s="402"/>
      <c r="AH10" s="402"/>
      <c r="AI10" s="402"/>
      <c r="AJ10" s="402"/>
    </row>
    <row r="11" spans="1:36" s="35" customFormat="1">
      <c r="A11" s="8" t="s">
        <v>2499</v>
      </c>
      <c r="B11" s="528" t="s">
        <v>89</v>
      </c>
      <c r="C11" s="528" t="s">
        <v>88</v>
      </c>
      <c r="D11" s="8" t="s">
        <v>85</v>
      </c>
      <c r="E11" s="528" t="s">
        <v>83</v>
      </c>
      <c r="F11" s="8" t="s">
        <v>13</v>
      </c>
      <c r="G11" s="1745" t="s">
        <v>1044</v>
      </c>
      <c r="H11" s="8" t="s">
        <v>86</v>
      </c>
      <c r="I11" s="8" t="s">
        <v>84</v>
      </c>
      <c r="J11" s="8" t="s">
        <v>81</v>
      </c>
      <c r="K11" s="1642" t="s">
        <v>6251</v>
      </c>
      <c r="L11" s="8" t="s">
        <v>136</v>
      </c>
      <c r="M11" s="8" t="s">
        <v>135</v>
      </c>
      <c r="N11" s="8" t="s">
        <v>134</v>
      </c>
      <c r="O11" s="8" t="s">
        <v>151</v>
      </c>
      <c r="P11" s="8" t="s">
        <v>150</v>
      </c>
      <c r="Q11" s="8" t="s">
        <v>148</v>
      </c>
      <c r="R11" s="8" t="s">
        <v>133</v>
      </c>
      <c r="S11" s="8" t="s">
        <v>128</v>
      </c>
      <c r="T11" s="8" t="s">
        <v>127</v>
      </c>
      <c r="U11" s="8" t="s">
        <v>126</v>
      </c>
      <c r="V11" s="8" t="s">
        <v>125</v>
      </c>
      <c r="W11" s="8" t="s">
        <v>124</v>
      </c>
      <c r="AB11" s="402"/>
      <c r="AC11" s="402"/>
      <c r="AD11" s="402"/>
      <c r="AE11" s="402"/>
      <c r="AF11" s="402"/>
      <c r="AG11" s="402"/>
      <c r="AH11" s="402"/>
      <c r="AI11" s="402"/>
      <c r="AJ11" s="402"/>
    </row>
    <row r="12" spans="1:36" s="35" customFormat="1">
      <c r="A12" s="520"/>
      <c r="B12" s="520"/>
      <c r="C12" s="520"/>
      <c r="D12" s="520"/>
      <c r="E12" s="520"/>
      <c r="F12" s="520"/>
      <c r="G12" s="520"/>
      <c r="H12" s="520"/>
      <c r="I12" s="520"/>
      <c r="J12" s="520"/>
      <c r="K12" s="520"/>
      <c r="L12" s="520"/>
      <c r="M12" s="520"/>
      <c r="N12" s="520"/>
      <c r="O12" s="520"/>
      <c r="P12" s="520"/>
      <c r="Q12" s="520"/>
      <c r="R12" s="520"/>
      <c r="S12" s="520"/>
      <c r="T12" s="520"/>
      <c r="U12" s="520"/>
      <c r="V12" s="520"/>
      <c r="W12" s="520"/>
      <c r="AB12" s="402"/>
      <c r="AC12" s="402"/>
      <c r="AD12" s="529"/>
      <c r="AE12" s="529"/>
      <c r="AF12" s="402"/>
      <c r="AG12" s="402"/>
      <c r="AH12" s="402"/>
      <c r="AI12" s="402"/>
      <c r="AJ12" s="402"/>
    </row>
    <row r="13" spans="1:36" s="2" customFormat="1" ht="43.2">
      <c r="A13" s="2" t="s">
        <v>350</v>
      </c>
      <c r="B13" s="2" t="s">
        <v>1066</v>
      </c>
      <c r="C13" s="2" t="s">
        <v>2523</v>
      </c>
      <c r="D13" s="292" t="s">
        <v>1066</v>
      </c>
      <c r="E13" s="292" t="s">
        <v>1066</v>
      </c>
      <c r="F13" s="12" t="s">
        <v>79</v>
      </c>
      <c r="G13" s="144" t="s">
        <v>79</v>
      </c>
      <c r="H13" s="12" t="s">
        <v>2383</v>
      </c>
      <c r="I13" s="12" t="s">
        <v>2384</v>
      </c>
      <c r="J13" s="12" t="s">
        <v>2501</v>
      </c>
      <c r="K13" s="12" t="s">
        <v>91</v>
      </c>
      <c r="L13" s="12" t="s">
        <v>2502</v>
      </c>
      <c r="M13" s="12" t="s">
        <v>91</v>
      </c>
      <c r="N13" s="12" t="s">
        <v>91</v>
      </c>
      <c r="O13" s="145" t="s">
        <v>142</v>
      </c>
      <c r="P13" s="12" t="s">
        <v>114</v>
      </c>
      <c r="Q13" s="12" t="s">
        <v>91</v>
      </c>
      <c r="R13" s="12" t="s">
        <v>91</v>
      </c>
      <c r="S13" s="12" t="s">
        <v>91</v>
      </c>
      <c r="T13" s="12" t="s">
        <v>78</v>
      </c>
      <c r="U13" s="12" t="s">
        <v>142</v>
      </c>
      <c r="V13" s="12" t="s">
        <v>91</v>
      </c>
      <c r="W13" s="12" t="s">
        <v>2503</v>
      </c>
      <c r="AD13" s="292"/>
      <c r="AE13" s="292"/>
    </row>
    <row r="14" spans="1:36" s="2" customFormat="1" ht="28.8">
      <c r="A14" s="2" t="s">
        <v>2504</v>
      </c>
      <c r="B14" s="2" t="s">
        <v>2087</v>
      </c>
      <c r="C14" s="292" t="s">
        <v>1290</v>
      </c>
      <c r="D14" s="275" t="s">
        <v>1067</v>
      </c>
      <c r="E14" s="275" t="s">
        <v>2505</v>
      </c>
      <c r="F14" s="12" t="s">
        <v>1974</v>
      </c>
      <c r="G14" s="144" t="s">
        <v>6445</v>
      </c>
      <c r="H14" s="12"/>
      <c r="I14" s="12"/>
      <c r="J14" s="12"/>
      <c r="K14" s="12" t="s">
        <v>1326</v>
      </c>
      <c r="L14" s="12"/>
      <c r="M14" s="12" t="s">
        <v>2506</v>
      </c>
      <c r="N14" s="12" t="s">
        <v>2507</v>
      </c>
      <c r="O14" s="12" t="s">
        <v>1048</v>
      </c>
      <c r="P14" s="12" t="s">
        <v>2508</v>
      </c>
      <c r="Q14" s="12" t="s">
        <v>2509</v>
      </c>
      <c r="R14" s="12" t="s">
        <v>2510</v>
      </c>
      <c r="S14" s="12" t="s">
        <v>2511</v>
      </c>
      <c r="T14" s="12" t="s">
        <v>2512</v>
      </c>
      <c r="U14" s="12" t="s">
        <v>2414</v>
      </c>
      <c r="V14" s="12" t="s">
        <v>90</v>
      </c>
      <c r="W14" s="12"/>
    </row>
    <row r="15" spans="1:36" s="2" customFormat="1" ht="28.8">
      <c r="D15" s="292"/>
      <c r="E15" s="292"/>
      <c r="F15" s="12"/>
      <c r="G15" s="292"/>
      <c r="H15" s="12"/>
      <c r="I15" s="12"/>
      <c r="J15" s="12"/>
      <c r="K15" s="12" t="s">
        <v>1327</v>
      </c>
      <c r="L15" s="12"/>
      <c r="M15" s="12" t="s">
        <v>1328</v>
      </c>
      <c r="N15" s="12" t="s">
        <v>1328</v>
      </c>
      <c r="O15" s="12"/>
      <c r="P15" s="12"/>
      <c r="Q15" s="12" t="s">
        <v>1327</v>
      </c>
      <c r="R15" s="12" t="s">
        <v>1327</v>
      </c>
      <c r="S15" s="12" t="s">
        <v>1327</v>
      </c>
      <c r="T15" s="12"/>
      <c r="U15" s="12"/>
      <c r="V15" s="12" t="s">
        <v>1327</v>
      </c>
      <c r="W15" s="12"/>
    </row>
    <row r="16" spans="1:36" s="2" customFormat="1">
      <c r="E16" s="292"/>
      <c r="F16" s="12"/>
      <c r="G16" s="12"/>
      <c r="H16" s="12"/>
      <c r="I16" s="12"/>
      <c r="J16" s="12"/>
      <c r="K16" s="12" t="s">
        <v>1328</v>
      </c>
      <c r="L16" s="12"/>
      <c r="M16" s="12" t="s">
        <v>130</v>
      </c>
      <c r="N16" s="12" t="s">
        <v>130</v>
      </c>
      <c r="O16" s="12"/>
      <c r="P16" s="12"/>
      <c r="Q16" s="12" t="s">
        <v>1328</v>
      </c>
      <c r="R16" s="12" t="s">
        <v>130</v>
      </c>
      <c r="S16" s="12" t="s">
        <v>130</v>
      </c>
      <c r="T16" s="12"/>
      <c r="U16" s="12"/>
      <c r="V16" s="12"/>
      <c r="W16" s="12"/>
    </row>
    <row r="17" spans="1:23" s="2" customFormat="1">
      <c r="B17" s="292"/>
      <c r="E17" s="275"/>
      <c r="F17" s="12"/>
      <c r="G17" s="12"/>
      <c r="H17" s="12"/>
      <c r="I17" s="12"/>
      <c r="J17" s="12"/>
      <c r="K17" s="12" t="s">
        <v>90</v>
      </c>
      <c r="L17" s="12"/>
      <c r="M17" s="12" t="s">
        <v>90</v>
      </c>
      <c r="N17" s="12" t="s">
        <v>90</v>
      </c>
      <c r="O17" s="12"/>
      <c r="P17" s="12"/>
      <c r="Q17" s="12"/>
      <c r="R17" s="12" t="s">
        <v>1328</v>
      </c>
      <c r="S17" s="12" t="s">
        <v>1328</v>
      </c>
      <c r="T17" s="12"/>
      <c r="U17" s="12"/>
      <c r="V17" s="12" t="s">
        <v>1328</v>
      </c>
      <c r="W17" s="12"/>
    </row>
    <row r="18" spans="1:23" s="2" customFormat="1" ht="57.6">
      <c r="B18" s="292"/>
      <c r="C18" s="292"/>
      <c r="D18" s="292"/>
      <c r="E18" s="12"/>
      <c r="F18" s="12"/>
      <c r="G18" s="12"/>
      <c r="H18" s="12"/>
      <c r="I18" s="12"/>
      <c r="J18" s="12"/>
      <c r="K18" s="145" t="s">
        <v>5742</v>
      </c>
      <c r="L18" s="12"/>
      <c r="M18" s="12"/>
      <c r="N18" s="12"/>
      <c r="O18" s="12"/>
      <c r="P18" s="12"/>
      <c r="Q18" s="12" t="s">
        <v>90</v>
      </c>
      <c r="R18" s="12" t="s">
        <v>90</v>
      </c>
      <c r="S18" s="12" t="s">
        <v>90</v>
      </c>
      <c r="T18" s="12"/>
      <c r="U18" s="12"/>
      <c r="V18" s="12"/>
    </row>
    <row r="19" spans="1:23" s="2" customFormat="1">
      <c r="B19" s="292"/>
      <c r="C19" s="292"/>
      <c r="D19" s="292"/>
      <c r="E19" s="12"/>
      <c r="F19" s="12"/>
      <c r="G19" s="12"/>
      <c r="H19" s="12"/>
      <c r="I19" s="12"/>
      <c r="J19" s="12"/>
      <c r="K19"/>
      <c r="L19" s="12"/>
      <c r="M19" s="12"/>
      <c r="N19" s="12"/>
      <c r="O19" s="12"/>
      <c r="P19" s="12"/>
      <c r="Q19" s="12"/>
      <c r="R19" s="12"/>
      <c r="S19" s="12"/>
      <c r="T19" s="12"/>
      <c r="U19" s="12"/>
      <c r="V19" s="12"/>
    </row>
    <row r="20" spans="1:23" s="2" customFormat="1">
      <c r="A20" s="530" t="s">
        <v>2524</v>
      </c>
      <c r="C20" s="292"/>
      <c r="D20" s="292"/>
      <c r="E20" s="292"/>
      <c r="F20" s="275"/>
      <c r="G20" s="275"/>
      <c r="H20" s="275"/>
      <c r="J20" s="292"/>
      <c r="K20" s="531"/>
      <c r="L20" s="531"/>
      <c r="M20" s="531"/>
      <c r="N20" s="531"/>
      <c r="O20" s="531"/>
      <c r="P20" s="531"/>
      <c r="Q20" s="531"/>
      <c r="R20" s="531"/>
      <c r="S20" s="531"/>
      <c r="T20" s="531"/>
    </row>
    <row r="21" spans="1:23" s="35" customFormat="1">
      <c r="A21" s="224" t="s">
        <v>109</v>
      </c>
      <c r="B21" s="277"/>
      <c r="C21" s="277"/>
      <c r="D21" s="492"/>
      <c r="E21" s="492"/>
      <c r="F21" s="124"/>
      <c r="G21" s="124"/>
      <c r="H21" s="124"/>
      <c r="J21" s="492"/>
      <c r="K21" s="531"/>
      <c r="L21" s="531"/>
      <c r="M21" s="531"/>
      <c r="N21" s="531"/>
      <c r="O21" s="531"/>
      <c r="P21" s="531"/>
      <c r="Q21" s="531"/>
      <c r="R21" s="531"/>
      <c r="S21" s="532"/>
      <c r="T21" s="532"/>
    </row>
    <row r="22" spans="1:23" s="35" customFormat="1">
      <c r="A22" s="224" t="s">
        <v>2486</v>
      </c>
      <c r="B22" s="277"/>
      <c r="C22" s="277"/>
      <c r="D22" s="492"/>
      <c r="E22" s="492"/>
      <c r="F22" s="124"/>
      <c r="G22" s="124"/>
      <c r="H22" s="124"/>
      <c r="I22" s="124"/>
      <c r="J22" s="492"/>
      <c r="K22" s="533"/>
      <c r="L22" s="533"/>
      <c r="M22" s="533"/>
      <c r="N22" s="533"/>
      <c r="O22" s="533"/>
      <c r="P22" s="533"/>
      <c r="Q22" s="533"/>
      <c r="R22" s="533"/>
      <c r="S22" s="116"/>
    </row>
    <row r="23" spans="1:23">
      <c r="H23" s="492"/>
      <c r="I23" s="492"/>
      <c r="J23" s="492"/>
      <c r="K23" s="492"/>
      <c r="L23" s="492"/>
      <c r="M23" s="492"/>
      <c r="N23" s="492"/>
      <c r="O23" s="492"/>
      <c r="P23" s="492"/>
      <c r="Q23" s="492"/>
      <c r="R23" s="492"/>
    </row>
    <row r="24" spans="1:23">
      <c r="A24" s="266" t="s">
        <v>2514</v>
      </c>
      <c r="H24" s="492"/>
      <c r="I24" s="492"/>
      <c r="J24" s="492"/>
      <c r="K24" s="492"/>
      <c r="L24" s="492"/>
      <c r="M24" s="492"/>
      <c r="N24" s="492"/>
      <c r="O24" s="492"/>
      <c r="P24" s="492"/>
      <c r="Q24" s="492"/>
      <c r="R24" s="492"/>
      <c r="S24" s="492"/>
    </row>
    <row r="25" spans="1:23">
      <c r="A25" s="266"/>
      <c r="H25" s="492"/>
      <c r="I25" s="492"/>
      <c r="J25" s="492"/>
      <c r="L25" s="492"/>
      <c r="M25" s="492"/>
      <c r="N25" s="492"/>
      <c r="O25" s="492"/>
      <c r="P25" s="492"/>
      <c r="Q25" s="492"/>
      <c r="R25" s="492"/>
      <c r="S25" s="492"/>
    </row>
    <row r="26" spans="1:23" ht="28.8">
      <c r="A26" s="497" t="s">
        <v>1314</v>
      </c>
      <c r="B26" s="497" t="s">
        <v>1316</v>
      </c>
      <c r="C26" s="497" t="s">
        <v>1317</v>
      </c>
      <c r="D26" s="497" t="s">
        <v>2398</v>
      </c>
      <c r="E26" s="497" t="s">
        <v>2399</v>
      </c>
      <c r="F26" s="497" t="s">
        <v>2400</v>
      </c>
      <c r="G26" s="497" t="s">
        <v>2401</v>
      </c>
      <c r="H26" s="497" t="s">
        <v>1318</v>
      </c>
      <c r="I26" s="497" t="s">
        <v>1319</v>
      </c>
      <c r="J26" s="497" t="s">
        <v>1315</v>
      </c>
      <c r="K26" s="527" t="s">
        <v>149</v>
      </c>
      <c r="L26" s="503" t="s">
        <v>2529</v>
      </c>
      <c r="M26" s="534" t="s">
        <v>1303</v>
      </c>
      <c r="N26" s="534" t="s">
        <v>2515</v>
      </c>
      <c r="O26" s="534" t="s">
        <v>2516</v>
      </c>
      <c r="P26" s="497" t="s">
        <v>2405</v>
      </c>
      <c r="Q26" s="503" t="s">
        <v>2526</v>
      </c>
      <c r="R26" s="503" t="s">
        <v>2527</v>
      </c>
    </row>
    <row r="27" spans="1:23">
      <c r="A27" s="528" t="s">
        <v>88</v>
      </c>
      <c r="B27" s="528" t="s">
        <v>123</v>
      </c>
      <c r="C27" s="8" t="s">
        <v>122</v>
      </c>
      <c r="D27" s="528" t="s">
        <v>147</v>
      </c>
      <c r="E27" s="528" t="s">
        <v>120</v>
      </c>
      <c r="F27" s="528" t="s">
        <v>146</v>
      </c>
      <c r="G27" s="528" t="s">
        <v>145</v>
      </c>
      <c r="H27" s="528" t="s">
        <v>144</v>
      </c>
      <c r="I27" s="528" t="s">
        <v>931</v>
      </c>
      <c r="J27" s="528" t="s">
        <v>933</v>
      </c>
      <c r="K27" s="535" t="s">
        <v>934</v>
      </c>
      <c r="L27" s="497" t="s">
        <v>5736</v>
      </c>
      <c r="M27" s="528" t="s">
        <v>935</v>
      </c>
      <c r="N27" s="528" t="s">
        <v>936</v>
      </c>
      <c r="O27" s="528" t="s">
        <v>937</v>
      </c>
      <c r="P27" s="528" t="s">
        <v>967</v>
      </c>
      <c r="Q27" s="283" t="s">
        <v>2528</v>
      </c>
      <c r="R27" s="283" t="s">
        <v>2530</v>
      </c>
    </row>
    <row r="28" spans="1:23">
      <c r="A28" s="520"/>
      <c r="B28" s="520"/>
      <c r="C28" s="520"/>
      <c r="D28" s="520"/>
      <c r="E28" s="520"/>
      <c r="F28" s="520"/>
      <c r="G28" s="520"/>
      <c r="H28" s="520"/>
      <c r="I28" s="520"/>
      <c r="J28" s="520"/>
      <c r="K28" s="520"/>
      <c r="L28" s="491"/>
      <c r="M28" s="520"/>
      <c r="N28" s="520"/>
      <c r="O28" s="520"/>
      <c r="P28" s="520"/>
      <c r="Q28" s="491"/>
      <c r="R28" s="491"/>
    </row>
    <row r="29" spans="1:23" s="292" customFormat="1" ht="57.6">
      <c r="A29" s="2" t="s">
        <v>349</v>
      </c>
      <c r="B29" s="12" t="s">
        <v>79</v>
      </c>
      <c r="C29" s="12" t="s">
        <v>79</v>
      </c>
      <c r="D29" s="12" t="s">
        <v>79</v>
      </c>
      <c r="E29" s="33" t="s">
        <v>2525</v>
      </c>
      <c r="F29" s="12" t="s">
        <v>2518</v>
      </c>
      <c r="G29" s="12" t="s">
        <v>79</v>
      </c>
      <c r="H29" s="12" t="s">
        <v>79</v>
      </c>
      <c r="I29" s="12" t="s">
        <v>79</v>
      </c>
      <c r="J29" s="12" t="s">
        <v>79</v>
      </c>
      <c r="K29" s="12" t="s">
        <v>143</v>
      </c>
      <c r="L29" s="144" t="s">
        <v>6435</v>
      </c>
      <c r="M29" s="12" t="s">
        <v>79</v>
      </c>
      <c r="N29" s="12" t="s">
        <v>79</v>
      </c>
      <c r="O29" s="12" t="s">
        <v>2519</v>
      </c>
      <c r="P29" s="12" t="s">
        <v>78</v>
      </c>
      <c r="Q29" s="23" t="s">
        <v>79</v>
      </c>
      <c r="R29" s="23" t="s">
        <v>79</v>
      </c>
    </row>
    <row r="30" spans="1:23" s="292" customFormat="1" ht="28.8">
      <c r="A30" s="2" t="s">
        <v>1290</v>
      </c>
      <c r="B30" s="12" t="s">
        <v>1322</v>
      </c>
      <c r="C30" s="12" t="s">
        <v>1323</v>
      </c>
      <c r="D30" s="12" t="s">
        <v>2412</v>
      </c>
      <c r="E30" s="12"/>
      <c r="F30" s="12"/>
      <c r="G30" s="12" t="s">
        <v>2413</v>
      </c>
      <c r="H30" s="12" t="s">
        <v>1324</v>
      </c>
      <c r="I30" s="12" t="s">
        <v>1325</v>
      </c>
      <c r="J30" s="12" t="s">
        <v>1321</v>
      </c>
      <c r="K30" s="12"/>
      <c r="L30" s="12"/>
      <c r="M30" s="12" t="s">
        <v>1313</v>
      </c>
      <c r="N30" s="12" t="s">
        <v>2520</v>
      </c>
      <c r="O30" s="12"/>
      <c r="P30" s="12" t="s">
        <v>2417</v>
      </c>
      <c r="Q30" s="144" t="s">
        <v>6437</v>
      </c>
      <c r="R30" s="144" t="s">
        <v>6436</v>
      </c>
    </row>
    <row r="31" spans="1:23" s="292" customFormat="1">
      <c r="A31" s="2"/>
      <c r="B31" s="12"/>
      <c r="C31" s="12"/>
      <c r="D31" s="12"/>
      <c r="E31" s="12"/>
      <c r="F31" s="12"/>
      <c r="G31" s="12"/>
      <c r="H31" s="12"/>
      <c r="I31" s="12"/>
      <c r="J31" s="12"/>
      <c r="K31" s="12"/>
      <c r="L31" s="12"/>
      <c r="M31" s="12"/>
      <c r="N31" s="12"/>
      <c r="O31" s="12"/>
      <c r="P31" s="12"/>
    </row>
    <row r="32" spans="1:23" s="292" customFormat="1">
      <c r="B32" s="12"/>
      <c r="C32" s="12"/>
      <c r="D32" s="12"/>
      <c r="E32" s="12"/>
      <c r="F32" s="12"/>
      <c r="G32" s="12"/>
      <c r="H32" s="12"/>
      <c r="I32" s="12"/>
      <c r="J32" s="12"/>
      <c r="K32" s="12"/>
      <c r="L32" s="12"/>
      <c r="M32" s="12"/>
      <c r="N32" s="12"/>
      <c r="O32" s="12"/>
      <c r="P32" s="12"/>
    </row>
    <row r="33" spans="1:17" s="292" customFormat="1">
      <c r="B33" s="12"/>
      <c r="C33" s="12"/>
      <c r="D33" s="12"/>
      <c r="E33" s="12"/>
      <c r="F33" s="12"/>
      <c r="G33" s="12"/>
      <c r="H33" s="12"/>
      <c r="I33" s="12"/>
      <c r="J33" s="12"/>
      <c r="K33" s="2"/>
      <c r="L33" s="2"/>
      <c r="M33" s="12"/>
      <c r="N33" s="12"/>
      <c r="O33" s="12"/>
      <c r="P33" s="12"/>
    </row>
    <row r="34" spans="1:17">
      <c r="A34" s="427"/>
      <c r="J34" s="492"/>
    </row>
    <row r="35" spans="1:17">
      <c r="K35" s="492"/>
      <c r="L35" s="492"/>
    </row>
    <row r="38" spans="1:17">
      <c r="E38" s="492"/>
      <c r="F38" s="492"/>
      <c r="G38" s="492"/>
      <c r="H38" s="492"/>
      <c r="I38" s="492"/>
      <c r="J38" s="536"/>
      <c r="K38" s="536"/>
      <c r="L38" s="536"/>
      <c r="N38" s="536"/>
      <c r="O38" s="536"/>
      <c r="P38" s="536"/>
    </row>
    <row r="39" spans="1:17">
      <c r="B39" s="35"/>
      <c r="E39" s="492"/>
      <c r="F39" s="492"/>
      <c r="G39" s="492"/>
      <c r="H39" s="492"/>
      <c r="I39" s="492"/>
      <c r="J39" s="492"/>
      <c r="K39" s="536"/>
      <c r="L39" s="536"/>
      <c r="N39" s="536"/>
      <c r="O39" s="536"/>
      <c r="P39" s="536"/>
      <c r="Q39" s="536"/>
    </row>
    <row r="40" spans="1:17">
      <c r="B40" s="35"/>
    </row>
  </sheetData>
  <sheetProtection selectLockedCells="1" selectUnlockedCells="1"/>
  <dataValidations count="1">
    <dataValidation allowBlank="1" sqref="M65535 JI65535 TE65535 ADA65535 AMW65535 AWS65535 BGO65535 BQK65535 CAG65535 CKC65535 CTY65535 DDU65535 DNQ65535 DXM65535 EHI65535 ERE65535 FBA65535 FKW65535 FUS65535 GEO65535 GOK65535 GYG65535 HIC65535 HRY65535 IBU65535 ILQ65535 IVM65535 JFI65535 JPE65535 JZA65535 KIW65535 KSS65535 LCO65535 LMK65535 LWG65535 MGC65535 MPY65535 MZU65535 NJQ65535 NTM65535 ODI65535 ONE65535 OXA65535 PGW65535 PQS65535 QAO65535 QKK65535 QUG65535 REC65535 RNY65535 RXU65535 SHQ65535 SRM65535 TBI65535 TLE65535 TVA65535 UEW65535 UOS65535 UYO65535 VIK65535 VSG65535 WCC65535 WLY65535 WVU65535 M131071 JI131071 TE131071 ADA131071 AMW131071 AWS131071 BGO131071 BQK131071 CAG131071 CKC131071 CTY131071 DDU131071 DNQ131071 DXM131071 EHI131071 ERE131071 FBA131071 FKW131071 FUS131071 GEO131071 GOK131071 GYG131071 HIC131071 HRY131071 IBU131071 ILQ131071 IVM131071 JFI131071 JPE131071 JZA131071 KIW131071 KSS131071 LCO131071 LMK131071 LWG131071 MGC131071 MPY131071 MZU131071 NJQ131071 NTM131071 ODI131071 ONE131071 OXA131071 PGW131071 PQS131071 QAO131071 QKK131071 QUG131071 REC131071 RNY131071 RXU131071 SHQ131071 SRM131071 TBI131071 TLE131071 TVA131071 UEW131071 UOS131071 UYO131071 VIK131071 VSG131071 WCC131071 WLY131071 WVU131071 M196607 JI196607 TE196607 ADA196607 AMW196607 AWS196607 BGO196607 BQK196607 CAG196607 CKC196607 CTY196607 DDU196607 DNQ196607 DXM196607 EHI196607 ERE196607 FBA196607 FKW196607 FUS196607 GEO196607 GOK196607 GYG196607 HIC196607 HRY196607 IBU196607 ILQ196607 IVM196607 JFI196607 JPE196607 JZA196607 KIW196607 KSS196607 LCO196607 LMK196607 LWG196607 MGC196607 MPY196607 MZU196607 NJQ196607 NTM196607 ODI196607 ONE196607 OXA196607 PGW196607 PQS196607 QAO196607 QKK196607 QUG196607 REC196607 RNY196607 RXU196607 SHQ196607 SRM196607 TBI196607 TLE196607 TVA196607 UEW196607 UOS196607 UYO196607 VIK196607 VSG196607 WCC196607 WLY196607 WVU196607 M262143 JI262143 TE262143 ADA262143 AMW262143 AWS262143 BGO262143 BQK262143 CAG262143 CKC262143 CTY262143 DDU262143 DNQ262143 DXM262143 EHI262143 ERE262143 FBA262143 FKW262143 FUS262143 GEO262143 GOK262143 GYG262143 HIC262143 HRY262143 IBU262143 ILQ262143 IVM262143 JFI262143 JPE262143 JZA262143 KIW262143 KSS262143 LCO262143 LMK262143 LWG262143 MGC262143 MPY262143 MZU262143 NJQ262143 NTM262143 ODI262143 ONE262143 OXA262143 PGW262143 PQS262143 QAO262143 QKK262143 QUG262143 REC262143 RNY262143 RXU262143 SHQ262143 SRM262143 TBI262143 TLE262143 TVA262143 UEW262143 UOS262143 UYO262143 VIK262143 VSG262143 WCC262143 WLY262143 WVU262143 M327679 JI327679 TE327679 ADA327679 AMW327679 AWS327679 BGO327679 BQK327679 CAG327679 CKC327679 CTY327679 DDU327679 DNQ327679 DXM327679 EHI327679 ERE327679 FBA327679 FKW327679 FUS327679 GEO327679 GOK327679 GYG327679 HIC327679 HRY327679 IBU327679 ILQ327679 IVM327679 JFI327679 JPE327679 JZA327679 KIW327679 KSS327679 LCO327679 LMK327679 LWG327679 MGC327679 MPY327679 MZU327679 NJQ327679 NTM327679 ODI327679 ONE327679 OXA327679 PGW327679 PQS327679 QAO327679 QKK327679 QUG327679 REC327679 RNY327679 RXU327679 SHQ327679 SRM327679 TBI327679 TLE327679 TVA327679 UEW327679 UOS327679 UYO327679 VIK327679 VSG327679 WCC327679 WLY327679 WVU327679 M393215 JI393215 TE393215 ADA393215 AMW393215 AWS393215 BGO393215 BQK393215 CAG393215 CKC393215 CTY393215 DDU393215 DNQ393215 DXM393215 EHI393215 ERE393215 FBA393215 FKW393215 FUS393215 GEO393215 GOK393215 GYG393215 HIC393215 HRY393215 IBU393215 ILQ393215 IVM393215 JFI393215 JPE393215 JZA393215 KIW393215 KSS393215 LCO393215 LMK393215 LWG393215 MGC393215 MPY393215 MZU393215 NJQ393215 NTM393215 ODI393215 ONE393215 OXA393215 PGW393215 PQS393215 QAO393215 QKK393215 QUG393215 REC393215 RNY393215 RXU393215 SHQ393215 SRM393215 TBI393215 TLE393215 TVA393215 UEW393215 UOS393215 UYO393215 VIK393215 VSG393215 WCC393215 WLY393215 WVU393215 M458751 JI458751 TE458751 ADA458751 AMW458751 AWS458751 BGO458751 BQK458751 CAG458751 CKC458751 CTY458751 DDU458751 DNQ458751 DXM458751 EHI458751 ERE458751 FBA458751 FKW458751 FUS458751 GEO458751 GOK458751 GYG458751 HIC458751 HRY458751 IBU458751 ILQ458751 IVM458751 JFI458751 JPE458751 JZA458751 KIW458751 KSS458751 LCO458751 LMK458751 LWG458751 MGC458751 MPY458751 MZU458751 NJQ458751 NTM458751 ODI458751 ONE458751 OXA458751 PGW458751 PQS458751 QAO458751 QKK458751 QUG458751 REC458751 RNY458751 RXU458751 SHQ458751 SRM458751 TBI458751 TLE458751 TVA458751 UEW458751 UOS458751 UYO458751 VIK458751 VSG458751 WCC458751 WLY458751 WVU458751 M524287 JI524287 TE524287 ADA524287 AMW524287 AWS524287 BGO524287 BQK524287 CAG524287 CKC524287 CTY524287 DDU524287 DNQ524287 DXM524287 EHI524287 ERE524287 FBA524287 FKW524287 FUS524287 GEO524287 GOK524287 GYG524287 HIC524287 HRY524287 IBU524287 ILQ524287 IVM524287 JFI524287 JPE524287 JZA524287 KIW524287 KSS524287 LCO524287 LMK524287 LWG524287 MGC524287 MPY524287 MZU524287 NJQ524287 NTM524287 ODI524287 ONE524287 OXA524287 PGW524287 PQS524287 QAO524287 QKK524287 QUG524287 REC524287 RNY524287 RXU524287 SHQ524287 SRM524287 TBI524287 TLE524287 TVA524287 UEW524287 UOS524287 UYO524287 VIK524287 VSG524287 WCC524287 WLY524287 WVU524287 M589823 JI589823 TE589823 ADA589823 AMW589823 AWS589823 BGO589823 BQK589823 CAG589823 CKC589823 CTY589823 DDU589823 DNQ589823 DXM589823 EHI589823 ERE589823 FBA589823 FKW589823 FUS589823 GEO589823 GOK589823 GYG589823 HIC589823 HRY589823 IBU589823 ILQ589823 IVM589823 JFI589823 JPE589823 JZA589823 KIW589823 KSS589823 LCO589823 LMK589823 LWG589823 MGC589823 MPY589823 MZU589823 NJQ589823 NTM589823 ODI589823 ONE589823 OXA589823 PGW589823 PQS589823 QAO589823 QKK589823 QUG589823 REC589823 RNY589823 RXU589823 SHQ589823 SRM589823 TBI589823 TLE589823 TVA589823 UEW589823 UOS589823 UYO589823 VIK589823 VSG589823 WCC589823 WLY589823 WVU589823 M655359 JI655359 TE655359 ADA655359 AMW655359 AWS655359 BGO655359 BQK655359 CAG655359 CKC655359 CTY655359 DDU655359 DNQ655359 DXM655359 EHI655359 ERE655359 FBA655359 FKW655359 FUS655359 GEO655359 GOK655359 GYG655359 HIC655359 HRY655359 IBU655359 ILQ655359 IVM655359 JFI655359 JPE655359 JZA655359 KIW655359 KSS655359 LCO655359 LMK655359 LWG655359 MGC655359 MPY655359 MZU655359 NJQ655359 NTM655359 ODI655359 ONE655359 OXA655359 PGW655359 PQS655359 QAO655359 QKK655359 QUG655359 REC655359 RNY655359 RXU655359 SHQ655359 SRM655359 TBI655359 TLE655359 TVA655359 UEW655359 UOS655359 UYO655359 VIK655359 VSG655359 WCC655359 WLY655359 WVU655359 M720895 JI720895 TE720895 ADA720895 AMW720895 AWS720895 BGO720895 BQK720895 CAG720895 CKC720895 CTY720895 DDU720895 DNQ720895 DXM720895 EHI720895 ERE720895 FBA720895 FKW720895 FUS720895 GEO720895 GOK720895 GYG720895 HIC720895 HRY720895 IBU720895 ILQ720895 IVM720895 JFI720895 JPE720895 JZA720895 KIW720895 KSS720895 LCO720895 LMK720895 LWG720895 MGC720895 MPY720895 MZU720895 NJQ720895 NTM720895 ODI720895 ONE720895 OXA720895 PGW720895 PQS720895 QAO720895 QKK720895 QUG720895 REC720895 RNY720895 RXU720895 SHQ720895 SRM720895 TBI720895 TLE720895 TVA720895 UEW720895 UOS720895 UYO720895 VIK720895 VSG720895 WCC720895 WLY720895 WVU720895 M786431 JI786431 TE786431 ADA786431 AMW786431 AWS786431 BGO786431 BQK786431 CAG786431 CKC786431 CTY786431 DDU786431 DNQ786431 DXM786431 EHI786431 ERE786431 FBA786431 FKW786431 FUS786431 GEO786431 GOK786431 GYG786431 HIC786431 HRY786431 IBU786431 ILQ786431 IVM786431 JFI786431 JPE786431 JZA786431 KIW786431 KSS786431 LCO786431 LMK786431 LWG786431 MGC786431 MPY786431 MZU786431 NJQ786431 NTM786431 ODI786431 ONE786431 OXA786431 PGW786431 PQS786431 QAO786431 QKK786431 QUG786431 REC786431 RNY786431 RXU786431 SHQ786431 SRM786431 TBI786431 TLE786431 TVA786431 UEW786431 UOS786431 UYO786431 VIK786431 VSG786431 WCC786431 WLY786431 WVU786431 M851967 JI851967 TE851967 ADA851967 AMW851967 AWS851967 BGO851967 BQK851967 CAG851967 CKC851967 CTY851967 DDU851967 DNQ851967 DXM851967 EHI851967 ERE851967 FBA851967 FKW851967 FUS851967 GEO851967 GOK851967 GYG851967 HIC851967 HRY851967 IBU851967 ILQ851967 IVM851967 JFI851967 JPE851967 JZA851967 KIW851967 KSS851967 LCO851967 LMK851967 LWG851967 MGC851967 MPY851967 MZU851967 NJQ851967 NTM851967 ODI851967 ONE851967 OXA851967 PGW851967 PQS851967 QAO851967 QKK851967 QUG851967 REC851967 RNY851967 RXU851967 SHQ851967 SRM851967 TBI851967 TLE851967 TVA851967 UEW851967 UOS851967 UYO851967 VIK851967 VSG851967 WCC851967 WLY851967 WVU851967 M917503 JI917503 TE917503 ADA917503 AMW917503 AWS917503 BGO917503 BQK917503 CAG917503 CKC917503 CTY917503 DDU917503 DNQ917503 DXM917503 EHI917503 ERE917503 FBA917503 FKW917503 FUS917503 GEO917503 GOK917503 GYG917503 HIC917503 HRY917503 IBU917503 ILQ917503 IVM917503 JFI917503 JPE917503 JZA917503 KIW917503 KSS917503 LCO917503 LMK917503 LWG917503 MGC917503 MPY917503 MZU917503 NJQ917503 NTM917503 ODI917503 ONE917503 OXA917503 PGW917503 PQS917503 QAO917503 QKK917503 QUG917503 REC917503 RNY917503 RXU917503 SHQ917503 SRM917503 TBI917503 TLE917503 TVA917503 UEW917503 UOS917503 UYO917503 VIK917503 VSG917503 WCC917503 WLY917503 WVU917503 M983039 JI983039 TE983039 ADA983039 AMW983039 AWS983039 BGO983039 BQK983039 CAG983039 CKC983039 CTY983039 DDU983039 DNQ983039 DXM983039 EHI983039 ERE983039 FBA983039 FKW983039 FUS983039 GEO983039 GOK983039 GYG983039 HIC983039 HRY983039 IBU983039 ILQ983039 IVM983039 JFI983039 JPE983039 JZA983039 KIW983039 KSS983039 LCO983039 LMK983039 LWG983039 MGC983039 MPY983039 MZU983039 NJQ983039 NTM983039 ODI983039 ONE983039 OXA983039 PGW983039 PQS983039 QAO983039 QKK983039 QUG983039 REC983039 RNY983039 RXU983039 SHQ983039 SRM983039 TBI983039 TLE983039 TVA983039 UEW983039 UOS983039 UYO983039 VIK983039 VSG983039 WCC983039 WLY983039 WVU983039" xr:uid="{00000000-0002-0000-3A00-000000000000}">
      <formula1>0</formula1>
      <formula2>0</formula2>
    </dataValidation>
  </dataValidations>
  <pageMargins left="0.78749999999999998" right="0.78749999999999998" top="0.98402777777777772" bottom="0.98402777777777772" header="0.51180555555555551" footer="0.51180555555555551"/>
  <pageSetup paperSize="9" scale="25" firstPageNumber="0" orientation="landscape" cellComments="atEnd"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sheetPr>
  <dimension ref="A1:G61"/>
  <sheetViews>
    <sheetView showGridLines="0" topLeftCell="A25" zoomScale="80" zoomScaleNormal="80" workbookViewId="0">
      <selection activeCell="E57" sqref="E57"/>
    </sheetView>
  </sheetViews>
  <sheetFormatPr defaultColWidth="9.33203125" defaultRowHeight="14.4"/>
  <cols>
    <col min="1" max="1" width="24.44140625" customWidth="1"/>
    <col min="2" max="2" width="111.6640625" customWidth="1"/>
    <col min="3" max="3" width="6.44140625" bestFit="1" customWidth="1"/>
    <col min="4" max="4" width="6.33203125" bestFit="1" customWidth="1"/>
    <col min="5" max="5" width="87" bestFit="1" customWidth="1"/>
    <col min="6" max="6" width="13.6640625" customWidth="1"/>
    <col min="7" max="7" width="23.44140625" customWidth="1"/>
  </cols>
  <sheetData>
    <row r="1" spans="1:7">
      <c r="A1" s="88" t="s">
        <v>1838</v>
      </c>
    </row>
    <row r="2" spans="1:7">
      <c r="A2" s="376" t="s">
        <v>1726</v>
      </c>
      <c r="B2" s="388"/>
      <c r="C2" s="373"/>
      <c r="D2" s="374"/>
      <c r="E2" s="374"/>
      <c r="F2" s="374"/>
    </row>
    <row r="3" spans="1:7">
      <c r="A3" s="375"/>
      <c r="B3" s="374"/>
      <c r="C3" s="374"/>
      <c r="D3" s="374"/>
      <c r="E3" s="374"/>
      <c r="F3" s="374"/>
    </row>
    <row r="4" spans="1:7">
      <c r="A4" s="88" t="s">
        <v>1839</v>
      </c>
      <c r="B4" s="374"/>
      <c r="C4" s="374"/>
      <c r="D4" s="374"/>
      <c r="E4" s="374"/>
      <c r="F4" s="374"/>
    </row>
    <row r="5" spans="1:7">
      <c r="B5" s="374"/>
      <c r="C5" s="374"/>
      <c r="D5" s="374"/>
      <c r="E5" s="374"/>
      <c r="F5" s="374"/>
    </row>
    <row r="6" spans="1:7">
      <c r="A6" s="375" t="s">
        <v>1468</v>
      </c>
      <c r="B6" s="374"/>
      <c r="C6" s="374"/>
      <c r="D6" s="374"/>
      <c r="E6" s="374"/>
      <c r="F6" s="374"/>
    </row>
    <row r="7" spans="1:7">
      <c r="C7" s="377"/>
      <c r="D7" s="378" t="s">
        <v>13</v>
      </c>
      <c r="E7" s="374"/>
      <c r="F7" s="374"/>
    </row>
    <row r="8" spans="1:7">
      <c r="B8" s="379" t="s">
        <v>1728</v>
      </c>
      <c r="C8" s="378"/>
      <c r="D8" s="175"/>
      <c r="E8" s="374"/>
      <c r="F8" s="374"/>
    </row>
    <row r="9" spans="1:7">
      <c r="B9" s="381" t="s">
        <v>1840</v>
      </c>
      <c r="C9" s="378" t="s">
        <v>12</v>
      </c>
      <c r="D9" s="382"/>
      <c r="E9" s="383" t="s">
        <v>1730</v>
      </c>
      <c r="F9" s="383"/>
      <c r="G9" s="383"/>
    </row>
    <row r="10" spans="1:7">
      <c r="B10" s="381" t="s">
        <v>1841</v>
      </c>
      <c r="C10" s="378" t="s">
        <v>72</v>
      </c>
      <c r="D10" s="382"/>
      <c r="E10" s="383" t="s">
        <v>1842</v>
      </c>
      <c r="F10" s="383"/>
      <c r="G10" s="383"/>
    </row>
    <row r="11" spans="1:7">
      <c r="B11" s="381" t="s">
        <v>1733</v>
      </c>
      <c r="C11" s="378" t="s">
        <v>11</v>
      </c>
      <c r="D11" s="382"/>
      <c r="E11" s="383" t="s">
        <v>1843</v>
      </c>
      <c r="F11" s="383"/>
      <c r="G11" s="383"/>
    </row>
    <row r="12" spans="1:7">
      <c r="B12" s="381" t="s">
        <v>6246</v>
      </c>
      <c r="C12" s="378" t="s">
        <v>71</v>
      </c>
      <c r="D12" s="382"/>
      <c r="E12" s="383" t="s">
        <v>1844</v>
      </c>
      <c r="F12" s="383"/>
      <c r="G12" s="383"/>
    </row>
    <row r="13" spans="1:7">
      <c r="B13" s="1543" t="s">
        <v>1845</v>
      </c>
      <c r="C13" s="378" t="s">
        <v>69</v>
      </c>
      <c r="D13" s="382"/>
      <c r="E13" s="1542" t="s">
        <v>6415</v>
      </c>
      <c r="F13" s="383"/>
      <c r="G13" s="383"/>
    </row>
    <row r="14" spans="1:7">
      <c r="B14" s="381" t="s">
        <v>1740</v>
      </c>
      <c r="C14" s="378" t="s">
        <v>9</v>
      </c>
      <c r="D14" s="382"/>
      <c r="E14" s="383" t="s">
        <v>1846</v>
      </c>
      <c r="F14" s="383"/>
      <c r="G14" s="383"/>
    </row>
    <row r="15" spans="1:7">
      <c r="B15" s="1515" t="s">
        <v>5935</v>
      </c>
      <c r="C15" s="378" t="s">
        <v>65</v>
      </c>
      <c r="D15" s="382"/>
      <c r="E15" s="383" t="s">
        <v>1742</v>
      </c>
      <c r="F15" s="383"/>
      <c r="G15" s="383"/>
    </row>
    <row r="16" spans="1:7">
      <c r="B16" s="381" t="s">
        <v>1847</v>
      </c>
      <c r="C16" s="378" t="s">
        <v>7</v>
      </c>
      <c r="D16" s="382"/>
      <c r="E16" s="383" t="s">
        <v>1848</v>
      </c>
      <c r="F16" s="383"/>
      <c r="G16" s="383"/>
    </row>
    <row r="17" spans="2:7">
      <c r="B17" s="381" t="s">
        <v>1849</v>
      </c>
      <c r="C17" s="378" t="s">
        <v>64</v>
      </c>
      <c r="D17" s="382"/>
      <c r="E17" s="1544" t="s">
        <v>1850</v>
      </c>
      <c r="F17" s="383"/>
      <c r="G17" s="383"/>
    </row>
    <row r="18" spans="2:7">
      <c r="B18" s="1225" t="s">
        <v>6266</v>
      </c>
      <c r="C18" s="1892" t="s">
        <v>6117</v>
      </c>
      <c r="D18" s="1513"/>
      <c r="E18" s="1552" t="s">
        <v>6075</v>
      </c>
      <c r="F18" s="383"/>
      <c r="G18" s="383"/>
    </row>
    <row r="19" spans="2:7">
      <c r="B19" s="381" t="s">
        <v>1851</v>
      </c>
      <c r="C19" s="378" t="s">
        <v>6</v>
      </c>
      <c r="D19" s="382"/>
      <c r="E19" s="1542" t="s">
        <v>1852</v>
      </c>
      <c r="F19" s="383"/>
      <c r="G19" s="383"/>
    </row>
    <row r="20" spans="2:7">
      <c r="B20" s="381" t="s">
        <v>1853</v>
      </c>
      <c r="C20" s="378" t="s">
        <v>5</v>
      </c>
      <c r="D20" s="382"/>
      <c r="E20" s="1542" t="s">
        <v>1854</v>
      </c>
      <c r="F20" s="383"/>
      <c r="G20" s="383"/>
    </row>
    <row r="21" spans="2:7">
      <c r="B21" s="381" t="s">
        <v>1855</v>
      </c>
      <c r="C21" s="378" t="s">
        <v>62</v>
      </c>
      <c r="D21" s="382"/>
      <c r="E21" s="383" t="s">
        <v>1752</v>
      </c>
      <c r="F21" s="383"/>
      <c r="G21" s="383"/>
    </row>
    <row r="22" spans="2:7">
      <c r="B22" s="381" t="s">
        <v>1856</v>
      </c>
      <c r="C22" s="378" t="s">
        <v>61</v>
      </c>
      <c r="D22" s="382"/>
      <c r="E22" s="1542" t="s">
        <v>1857</v>
      </c>
      <c r="F22" s="383"/>
      <c r="G22" s="383"/>
    </row>
    <row r="23" spans="2:7">
      <c r="B23" s="381" t="s">
        <v>1858</v>
      </c>
      <c r="C23" s="378" t="s">
        <v>4</v>
      </c>
      <c r="D23" s="382"/>
      <c r="E23" s="1542" t="s">
        <v>1859</v>
      </c>
      <c r="F23" s="383"/>
      <c r="G23" s="383"/>
    </row>
    <row r="24" spans="2:7">
      <c r="B24" s="381" t="s">
        <v>1860</v>
      </c>
      <c r="C24" s="378" t="s">
        <v>46</v>
      </c>
      <c r="D24" s="382"/>
      <c r="E24" s="383" t="s">
        <v>1776</v>
      </c>
      <c r="F24" s="383"/>
      <c r="G24" s="383"/>
    </row>
    <row r="25" spans="2:7">
      <c r="B25" s="381" t="s">
        <v>1861</v>
      </c>
      <c r="C25" s="378" t="s">
        <v>44</v>
      </c>
      <c r="D25" s="382"/>
      <c r="E25" s="383" t="s">
        <v>1862</v>
      </c>
      <c r="F25" s="383"/>
      <c r="G25" s="383"/>
    </row>
    <row r="26" spans="2:7">
      <c r="B26" s="381" t="s">
        <v>1863</v>
      </c>
      <c r="C26" s="378" t="s">
        <v>43</v>
      </c>
      <c r="D26" s="382"/>
      <c r="E26" s="383" t="s">
        <v>1864</v>
      </c>
      <c r="F26" s="383"/>
      <c r="G26" s="383"/>
    </row>
    <row r="27" spans="2:7">
      <c r="B27" s="381" t="s">
        <v>1865</v>
      </c>
      <c r="C27" s="378" t="s">
        <v>2</v>
      </c>
      <c r="D27" s="382"/>
      <c r="E27" s="1542" t="s">
        <v>6413</v>
      </c>
      <c r="F27" s="383"/>
      <c r="G27" s="383"/>
    </row>
    <row r="28" spans="2:7">
      <c r="B28" s="381" t="s">
        <v>1866</v>
      </c>
      <c r="C28" s="378" t="s">
        <v>42</v>
      </c>
      <c r="D28" s="382"/>
      <c r="E28" s="1542" t="s">
        <v>6414</v>
      </c>
      <c r="F28" s="383"/>
      <c r="G28" s="383"/>
    </row>
    <row r="29" spans="2:7">
      <c r="B29" s="381" t="s">
        <v>1867</v>
      </c>
      <c r="C29" s="378" t="s">
        <v>40</v>
      </c>
      <c r="D29" s="382"/>
      <c r="E29" s="383" t="s">
        <v>1868</v>
      </c>
      <c r="F29" s="383"/>
      <c r="G29" s="383"/>
    </row>
    <row r="30" spans="2:7">
      <c r="B30" s="1554" t="s">
        <v>5953</v>
      </c>
      <c r="C30" s="1566" t="s">
        <v>39</v>
      </c>
      <c r="D30" s="382"/>
      <c r="E30" s="1552" t="s">
        <v>5937</v>
      </c>
      <c r="F30" s="383"/>
      <c r="G30" s="383"/>
    </row>
    <row r="31" spans="2:7">
      <c r="B31" s="381" t="s">
        <v>1869</v>
      </c>
      <c r="C31" s="378" t="s">
        <v>36</v>
      </c>
      <c r="D31" s="382"/>
      <c r="E31" s="1544" t="s">
        <v>1870</v>
      </c>
      <c r="F31" s="383"/>
      <c r="G31" s="383"/>
    </row>
    <row r="32" spans="2:7">
      <c r="B32" s="381" t="s">
        <v>1871</v>
      </c>
      <c r="C32" s="378" t="s">
        <v>35</v>
      </c>
      <c r="D32" s="382"/>
      <c r="E32" s="383" t="s">
        <v>1872</v>
      </c>
      <c r="F32" s="383"/>
      <c r="G32" s="383"/>
    </row>
    <row r="33" spans="2:7">
      <c r="B33" s="381" t="s">
        <v>1873</v>
      </c>
      <c r="C33" s="378" t="s">
        <v>34</v>
      </c>
      <c r="D33" s="382"/>
      <c r="E33" s="383" t="s">
        <v>1874</v>
      </c>
      <c r="F33" s="383"/>
      <c r="G33" s="383"/>
    </row>
    <row r="34" spans="2:7">
      <c r="B34" s="381" t="s">
        <v>1875</v>
      </c>
      <c r="C34" s="378" t="s">
        <v>33</v>
      </c>
      <c r="D34" s="382"/>
      <c r="E34" s="383" t="s">
        <v>1876</v>
      </c>
      <c r="F34" s="383"/>
      <c r="G34" s="383"/>
    </row>
    <row r="35" spans="2:7">
      <c r="B35" s="381" t="s">
        <v>1877</v>
      </c>
      <c r="C35" s="378" t="s">
        <v>32</v>
      </c>
      <c r="D35" s="382"/>
      <c r="E35" s="383" t="s">
        <v>1878</v>
      </c>
      <c r="F35" s="383"/>
      <c r="G35" s="383"/>
    </row>
    <row r="36" spans="2:7">
      <c r="B36" s="381" t="s">
        <v>1879</v>
      </c>
      <c r="C36" s="378" t="s">
        <v>31</v>
      </c>
      <c r="D36" s="382"/>
      <c r="E36" s="383" t="s">
        <v>1880</v>
      </c>
      <c r="F36" s="383"/>
      <c r="G36" s="383"/>
    </row>
    <row r="37" spans="2:7">
      <c r="B37" s="381" t="s">
        <v>1881</v>
      </c>
      <c r="C37" s="1891" t="s">
        <v>30</v>
      </c>
      <c r="D37" s="382"/>
      <c r="E37" s="383" t="s">
        <v>1882</v>
      </c>
      <c r="F37" s="383"/>
      <c r="G37" s="383"/>
    </row>
    <row r="38" spans="2:7">
      <c r="B38" s="1227" t="s">
        <v>6058</v>
      </c>
      <c r="C38" s="1891" t="s">
        <v>6061</v>
      </c>
      <c r="D38" s="1228"/>
      <c r="E38" s="1552" t="s">
        <v>6076</v>
      </c>
    </row>
    <row r="39" spans="2:7">
      <c r="B39" s="1227" t="s">
        <v>6057</v>
      </c>
      <c r="C39" s="1891" t="s">
        <v>6062</v>
      </c>
      <c r="D39" s="1228"/>
      <c r="E39" s="1552" t="s">
        <v>5910</v>
      </c>
    </row>
    <row r="40" spans="2:7">
      <c r="B40" s="1227" t="s">
        <v>6050</v>
      </c>
      <c r="C40" s="1891" t="s">
        <v>6063</v>
      </c>
      <c r="D40" s="1228"/>
      <c r="E40" s="1552" t="s">
        <v>5911</v>
      </c>
    </row>
    <row r="41" spans="2:7">
      <c r="B41" s="1227" t="s">
        <v>6051</v>
      </c>
      <c r="C41" s="1891" t="s">
        <v>6064</v>
      </c>
      <c r="D41" s="1228"/>
      <c r="E41" s="1552" t="s">
        <v>5918</v>
      </c>
    </row>
    <row r="42" spans="2:7">
      <c r="B42" s="1227" t="s">
        <v>6052</v>
      </c>
      <c r="C42" s="1891" t="s">
        <v>6065</v>
      </c>
      <c r="D42" s="1228"/>
      <c r="E42" s="1552" t="s">
        <v>5919</v>
      </c>
    </row>
    <row r="43" spans="2:7">
      <c r="B43" s="1227" t="s">
        <v>6053</v>
      </c>
      <c r="C43" s="1891" t="s">
        <v>6066</v>
      </c>
      <c r="D43" s="1228"/>
      <c r="E43" s="1552" t="s">
        <v>5920</v>
      </c>
    </row>
    <row r="44" spans="2:7">
      <c r="B44" s="1227" t="s">
        <v>6054</v>
      </c>
      <c r="C44" s="1891" t="s">
        <v>6067</v>
      </c>
      <c r="D44" s="1228"/>
      <c r="E44" s="1552" t="s">
        <v>5921</v>
      </c>
    </row>
    <row r="45" spans="2:7">
      <c r="B45" s="1227" t="s">
        <v>6055</v>
      </c>
      <c r="C45" s="1891" t="s">
        <v>6068</v>
      </c>
      <c r="D45" s="1228"/>
      <c r="E45" s="1552" t="s">
        <v>5922</v>
      </c>
    </row>
    <row r="46" spans="2:7">
      <c r="B46" s="1227" t="s">
        <v>6056</v>
      </c>
      <c r="C46" s="1891" t="s">
        <v>6069</v>
      </c>
      <c r="D46" s="1228"/>
      <c r="E46" s="1552" t="s">
        <v>5923</v>
      </c>
    </row>
    <row r="47" spans="2:7">
      <c r="B47" s="381" t="s">
        <v>1883</v>
      </c>
      <c r="C47" s="1891" t="s">
        <v>29</v>
      </c>
      <c r="D47" s="382"/>
      <c r="E47" s="1542" t="s">
        <v>6419</v>
      </c>
      <c r="F47" s="383"/>
      <c r="G47" s="383"/>
    </row>
    <row r="48" spans="2:7">
      <c r="B48" s="381" t="s">
        <v>1884</v>
      </c>
      <c r="C48" s="1891" t="s">
        <v>20</v>
      </c>
      <c r="D48" s="382"/>
      <c r="E48" s="383" t="s">
        <v>1824</v>
      </c>
      <c r="F48" s="383"/>
      <c r="G48" s="383"/>
    </row>
    <row r="49" spans="2:7">
      <c r="B49" s="381" t="s">
        <v>1885</v>
      </c>
      <c r="C49" s="1891" t="s">
        <v>19</v>
      </c>
      <c r="D49" s="382"/>
      <c r="E49" s="383" t="s">
        <v>1826</v>
      </c>
      <c r="F49" s="383"/>
      <c r="G49" s="383"/>
    </row>
    <row r="50" spans="2:7">
      <c r="B50" s="381" t="s">
        <v>1886</v>
      </c>
      <c r="C50" s="378" t="s">
        <v>18</v>
      </c>
      <c r="D50" s="382"/>
      <c r="E50" s="383" t="s">
        <v>1887</v>
      </c>
      <c r="F50" s="383"/>
      <c r="G50" s="383"/>
    </row>
    <row r="51" spans="2:7">
      <c r="B51" s="381" t="s">
        <v>1888</v>
      </c>
      <c r="C51" s="378" t="s">
        <v>77</v>
      </c>
      <c r="D51" s="382"/>
      <c r="E51" s="383" t="s">
        <v>1889</v>
      </c>
      <c r="F51" s="383"/>
      <c r="G51" s="383"/>
    </row>
    <row r="52" spans="2:7">
      <c r="B52" s="381" t="s">
        <v>1890</v>
      </c>
      <c r="C52" s="378" t="s">
        <v>76</v>
      </c>
      <c r="D52" s="382"/>
      <c r="E52" s="383" t="s">
        <v>1891</v>
      </c>
      <c r="F52" s="383"/>
      <c r="G52" s="383"/>
    </row>
    <row r="53" spans="2:7">
      <c r="B53" s="381" t="s">
        <v>1892</v>
      </c>
      <c r="C53" s="378" t="s">
        <v>75</v>
      </c>
      <c r="D53" s="382"/>
      <c r="E53" s="383" t="s">
        <v>1893</v>
      </c>
      <c r="F53" s="383"/>
      <c r="G53" s="383"/>
    </row>
    <row r="54" spans="2:7">
      <c r="B54" s="381" t="s">
        <v>1827</v>
      </c>
      <c r="C54" s="378" t="s">
        <v>74</v>
      </c>
      <c r="D54" s="382"/>
      <c r="E54" s="383" t="s">
        <v>1894</v>
      </c>
      <c r="F54" s="383"/>
      <c r="G54" s="383"/>
    </row>
    <row r="55" spans="2:7">
      <c r="B55" s="381" t="s">
        <v>1829</v>
      </c>
      <c r="C55" s="378" t="s">
        <v>17</v>
      </c>
      <c r="D55" s="382"/>
      <c r="E55" s="383" t="s">
        <v>1895</v>
      </c>
      <c r="F55" s="383"/>
      <c r="G55" s="383"/>
    </row>
    <row r="56" spans="2:7">
      <c r="B56" s="1515" t="s">
        <v>5885</v>
      </c>
      <c r="C56" s="378" t="s">
        <v>16</v>
      </c>
      <c r="D56" s="382"/>
      <c r="E56" s="383" t="s">
        <v>1831</v>
      </c>
      <c r="F56" s="383"/>
      <c r="G56" s="383"/>
    </row>
    <row r="57" spans="2:7">
      <c r="B57" s="1515" t="s">
        <v>5948</v>
      </c>
      <c r="C57" s="378" t="s">
        <v>15</v>
      </c>
      <c r="D57" s="382"/>
      <c r="E57" s="1542" t="s">
        <v>6410</v>
      </c>
      <c r="F57" s="383"/>
      <c r="G57" s="383"/>
    </row>
    <row r="58" spans="2:7">
      <c r="B58" s="1514" t="s">
        <v>5858</v>
      </c>
      <c r="C58" s="1512" t="s">
        <v>5859</v>
      </c>
      <c r="D58" s="1513"/>
      <c r="E58" s="1552" t="s">
        <v>6248</v>
      </c>
      <c r="F58" s="383"/>
      <c r="G58" s="383"/>
    </row>
    <row r="59" spans="2:7">
      <c r="B59" s="381" t="s">
        <v>1896</v>
      </c>
      <c r="C59" s="378" t="s">
        <v>14</v>
      </c>
      <c r="D59" s="382"/>
      <c r="E59" s="383" t="s">
        <v>1897</v>
      </c>
      <c r="F59" s="383"/>
      <c r="G59" s="383"/>
    </row>
    <row r="60" spans="2:7">
      <c r="B60" s="1227" t="s">
        <v>5860</v>
      </c>
      <c r="C60" s="1512" t="s">
        <v>5862</v>
      </c>
      <c r="D60" s="1513"/>
      <c r="E60" s="1552" t="s">
        <v>6157</v>
      </c>
      <c r="F60" s="383"/>
      <c r="G60" s="383"/>
    </row>
    <row r="61" spans="2:7">
      <c r="B61" s="1227" t="s">
        <v>5861</v>
      </c>
      <c r="C61" s="1512" t="s">
        <v>5863</v>
      </c>
      <c r="D61" s="1513"/>
      <c r="E61" s="1552" t="s">
        <v>6158</v>
      </c>
      <c r="F61" s="383"/>
      <c r="G61" s="383"/>
    </row>
  </sheetData>
  <phoneticPr fontId="43" type="noConversion"/>
  <pageMargins left="0.7" right="0.7" top="0.75" bottom="0.75" header="0.3" footer="0.3"/>
  <pageSetup paperSize="9" orientation="portrait" verticalDpi="9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3"/>
  <dimension ref="A1:I43"/>
  <sheetViews>
    <sheetView showGridLines="0" zoomScale="80" zoomScaleNormal="80" workbookViewId="0"/>
  </sheetViews>
  <sheetFormatPr defaultColWidth="9.33203125" defaultRowHeight="14.4"/>
  <cols>
    <col min="1" max="8" width="18" style="286" customWidth="1"/>
    <col min="9" max="9" width="19.5546875" style="286" customWidth="1"/>
    <col min="10" max="255" width="9.33203125" style="286"/>
    <col min="256" max="256" width="18.33203125" style="286" customWidth="1"/>
    <col min="257" max="257" width="13.33203125" style="286" customWidth="1"/>
    <col min="258" max="258" width="18.44140625" style="286" customWidth="1"/>
    <col min="259" max="259" width="18.33203125" style="286" customWidth="1"/>
    <col min="260" max="263" width="13.33203125" style="286" customWidth="1"/>
    <col min="264" max="264" width="9.33203125" style="286"/>
    <col min="265" max="265" width="19.5546875" style="286" customWidth="1"/>
    <col min="266" max="511" width="9.33203125" style="286"/>
    <col min="512" max="512" width="18.33203125" style="286" customWidth="1"/>
    <col min="513" max="513" width="13.33203125" style="286" customWidth="1"/>
    <col min="514" max="514" width="18.44140625" style="286" customWidth="1"/>
    <col min="515" max="515" width="18.33203125" style="286" customWidth="1"/>
    <col min="516" max="519" width="13.33203125" style="286" customWidth="1"/>
    <col min="520" max="520" width="9.33203125" style="286"/>
    <col min="521" max="521" width="19.5546875" style="286" customWidth="1"/>
    <col min="522" max="767" width="9.33203125" style="286"/>
    <col min="768" max="768" width="18.33203125" style="286" customWidth="1"/>
    <col min="769" max="769" width="13.33203125" style="286" customWidth="1"/>
    <col min="770" max="770" width="18.44140625" style="286" customWidth="1"/>
    <col min="771" max="771" width="18.33203125" style="286" customWidth="1"/>
    <col min="772" max="775" width="13.33203125" style="286" customWidth="1"/>
    <col min="776" max="776" width="9.33203125" style="286"/>
    <col min="777" max="777" width="19.5546875" style="286" customWidth="1"/>
    <col min="778" max="1023" width="9.33203125" style="286"/>
    <col min="1024" max="1024" width="18.33203125" style="286" customWidth="1"/>
    <col min="1025" max="1025" width="13.33203125" style="286" customWidth="1"/>
    <col min="1026" max="1026" width="18.44140625" style="286" customWidth="1"/>
    <col min="1027" max="1027" width="18.33203125" style="286" customWidth="1"/>
    <col min="1028" max="1031" width="13.33203125" style="286" customWidth="1"/>
    <col min="1032" max="1032" width="9.33203125" style="286"/>
    <col min="1033" max="1033" width="19.5546875" style="286" customWidth="1"/>
    <col min="1034" max="1279" width="9.33203125" style="286"/>
    <col min="1280" max="1280" width="18.33203125" style="286" customWidth="1"/>
    <col min="1281" max="1281" width="13.33203125" style="286" customWidth="1"/>
    <col min="1282" max="1282" width="18.44140625" style="286" customWidth="1"/>
    <col min="1283" max="1283" width="18.33203125" style="286" customWidth="1"/>
    <col min="1284" max="1287" width="13.33203125" style="286" customWidth="1"/>
    <col min="1288" max="1288" width="9.33203125" style="286"/>
    <col min="1289" max="1289" width="19.5546875" style="286" customWidth="1"/>
    <col min="1290" max="1535" width="9.33203125" style="286"/>
    <col min="1536" max="1536" width="18.33203125" style="286" customWidth="1"/>
    <col min="1537" max="1537" width="13.33203125" style="286" customWidth="1"/>
    <col min="1538" max="1538" width="18.44140625" style="286" customWidth="1"/>
    <col min="1539" max="1539" width="18.33203125" style="286" customWidth="1"/>
    <col min="1540" max="1543" width="13.33203125" style="286" customWidth="1"/>
    <col min="1544" max="1544" width="9.33203125" style="286"/>
    <col min="1545" max="1545" width="19.5546875" style="286" customWidth="1"/>
    <col min="1546" max="1791" width="9.33203125" style="286"/>
    <col min="1792" max="1792" width="18.33203125" style="286" customWidth="1"/>
    <col min="1793" max="1793" width="13.33203125" style="286" customWidth="1"/>
    <col min="1794" max="1794" width="18.44140625" style="286" customWidth="1"/>
    <col min="1795" max="1795" width="18.33203125" style="286" customWidth="1"/>
    <col min="1796" max="1799" width="13.33203125" style="286" customWidth="1"/>
    <col min="1800" max="1800" width="9.33203125" style="286"/>
    <col min="1801" max="1801" width="19.5546875" style="286" customWidth="1"/>
    <col min="1802" max="2047" width="9.33203125" style="286"/>
    <col min="2048" max="2048" width="18.33203125" style="286" customWidth="1"/>
    <col min="2049" max="2049" width="13.33203125" style="286" customWidth="1"/>
    <col min="2050" max="2050" width="18.44140625" style="286" customWidth="1"/>
    <col min="2051" max="2051" width="18.33203125" style="286" customWidth="1"/>
    <col min="2052" max="2055" width="13.33203125" style="286" customWidth="1"/>
    <col min="2056" max="2056" width="9.33203125" style="286"/>
    <col min="2057" max="2057" width="19.5546875" style="286" customWidth="1"/>
    <col min="2058" max="2303" width="9.33203125" style="286"/>
    <col min="2304" max="2304" width="18.33203125" style="286" customWidth="1"/>
    <col min="2305" max="2305" width="13.33203125" style="286" customWidth="1"/>
    <col min="2306" max="2306" width="18.44140625" style="286" customWidth="1"/>
    <col min="2307" max="2307" width="18.33203125" style="286" customWidth="1"/>
    <col min="2308" max="2311" width="13.33203125" style="286" customWidth="1"/>
    <col min="2312" max="2312" width="9.33203125" style="286"/>
    <col min="2313" max="2313" width="19.5546875" style="286" customWidth="1"/>
    <col min="2314" max="2559" width="9.33203125" style="286"/>
    <col min="2560" max="2560" width="18.33203125" style="286" customWidth="1"/>
    <col min="2561" max="2561" width="13.33203125" style="286" customWidth="1"/>
    <col min="2562" max="2562" width="18.44140625" style="286" customWidth="1"/>
    <col min="2563" max="2563" width="18.33203125" style="286" customWidth="1"/>
    <col min="2564" max="2567" width="13.33203125" style="286" customWidth="1"/>
    <col min="2568" max="2568" width="9.33203125" style="286"/>
    <col min="2569" max="2569" width="19.5546875" style="286" customWidth="1"/>
    <col min="2570" max="2815" width="9.33203125" style="286"/>
    <col min="2816" max="2816" width="18.33203125" style="286" customWidth="1"/>
    <col min="2817" max="2817" width="13.33203125" style="286" customWidth="1"/>
    <col min="2818" max="2818" width="18.44140625" style="286" customWidth="1"/>
    <col min="2819" max="2819" width="18.33203125" style="286" customWidth="1"/>
    <col min="2820" max="2823" width="13.33203125" style="286" customWidth="1"/>
    <col min="2824" max="2824" width="9.33203125" style="286"/>
    <col min="2825" max="2825" width="19.5546875" style="286" customWidth="1"/>
    <col min="2826" max="3071" width="9.33203125" style="286"/>
    <col min="3072" max="3072" width="18.33203125" style="286" customWidth="1"/>
    <col min="3073" max="3073" width="13.33203125" style="286" customWidth="1"/>
    <col min="3074" max="3074" width="18.44140625" style="286" customWidth="1"/>
    <col min="3075" max="3075" width="18.33203125" style="286" customWidth="1"/>
    <col min="3076" max="3079" width="13.33203125" style="286" customWidth="1"/>
    <col min="3080" max="3080" width="9.33203125" style="286"/>
    <col min="3081" max="3081" width="19.5546875" style="286" customWidth="1"/>
    <col min="3082" max="3327" width="9.33203125" style="286"/>
    <col min="3328" max="3328" width="18.33203125" style="286" customWidth="1"/>
    <col min="3329" max="3329" width="13.33203125" style="286" customWidth="1"/>
    <col min="3330" max="3330" width="18.44140625" style="286" customWidth="1"/>
    <col min="3331" max="3331" width="18.33203125" style="286" customWidth="1"/>
    <col min="3332" max="3335" width="13.33203125" style="286" customWidth="1"/>
    <col min="3336" max="3336" width="9.33203125" style="286"/>
    <col min="3337" max="3337" width="19.5546875" style="286" customWidth="1"/>
    <col min="3338" max="3583" width="9.33203125" style="286"/>
    <col min="3584" max="3584" width="18.33203125" style="286" customWidth="1"/>
    <col min="3585" max="3585" width="13.33203125" style="286" customWidth="1"/>
    <col min="3586" max="3586" width="18.44140625" style="286" customWidth="1"/>
    <col min="3587" max="3587" width="18.33203125" style="286" customWidth="1"/>
    <col min="3588" max="3591" width="13.33203125" style="286" customWidth="1"/>
    <col min="3592" max="3592" width="9.33203125" style="286"/>
    <col min="3593" max="3593" width="19.5546875" style="286" customWidth="1"/>
    <col min="3594" max="3839" width="9.33203125" style="286"/>
    <col min="3840" max="3840" width="18.33203125" style="286" customWidth="1"/>
    <col min="3841" max="3841" width="13.33203125" style="286" customWidth="1"/>
    <col min="3842" max="3842" width="18.44140625" style="286" customWidth="1"/>
    <col min="3843" max="3843" width="18.33203125" style="286" customWidth="1"/>
    <col min="3844" max="3847" width="13.33203125" style="286" customWidth="1"/>
    <col min="3848" max="3848" width="9.33203125" style="286"/>
    <col min="3849" max="3849" width="19.5546875" style="286" customWidth="1"/>
    <col min="3850" max="4095" width="9.33203125" style="286"/>
    <col min="4096" max="4096" width="18.33203125" style="286" customWidth="1"/>
    <col min="4097" max="4097" width="13.33203125" style="286" customWidth="1"/>
    <col min="4098" max="4098" width="18.44140625" style="286" customWidth="1"/>
    <col min="4099" max="4099" width="18.33203125" style="286" customWidth="1"/>
    <col min="4100" max="4103" width="13.33203125" style="286" customWidth="1"/>
    <col min="4104" max="4104" width="9.33203125" style="286"/>
    <col min="4105" max="4105" width="19.5546875" style="286" customWidth="1"/>
    <col min="4106" max="4351" width="9.33203125" style="286"/>
    <col min="4352" max="4352" width="18.33203125" style="286" customWidth="1"/>
    <col min="4353" max="4353" width="13.33203125" style="286" customWidth="1"/>
    <col min="4354" max="4354" width="18.44140625" style="286" customWidth="1"/>
    <col min="4355" max="4355" width="18.33203125" style="286" customWidth="1"/>
    <col min="4356" max="4359" width="13.33203125" style="286" customWidth="1"/>
    <col min="4360" max="4360" width="9.33203125" style="286"/>
    <col min="4361" max="4361" width="19.5546875" style="286" customWidth="1"/>
    <col min="4362" max="4607" width="9.33203125" style="286"/>
    <col min="4608" max="4608" width="18.33203125" style="286" customWidth="1"/>
    <col min="4609" max="4609" width="13.33203125" style="286" customWidth="1"/>
    <col min="4610" max="4610" width="18.44140625" style="286" customWidth="1"/>
    <col min="4611" max="4611" width="18.33203125" style="286" customWidth="1"/>
    <col min="4612" max="4615" width="13.33203125" style="286" customWidth="1"/>
    <col min="4616" max="4616" width="9.33203125" style="286"/>
    <col min="4617" max="4617" width="19.5546875" style="286" customWidth="1"/>
    <col min="4618" max="4863" width="9.33203125" style="286"/>
    <col min="4864" max="4864" width="18.33203125" style="286" customWidth="1"/>
    <col min="4865" max="4865" width="13.33203125" style="286" customWidth="1"/>
    <col min="4866" max="4866" width="18.44140625" style="286" customWidth="1"/>
    <col min="4867" max="4867" width="18.33203125" style="286" customWidth="1"/>
    <col min="4868" max="4871" width="13.33203125" style="286" customWidth="1"/>
    <col min="4872" max="4872" width="9.33203125" style="286"/>
    <col min="4873" max="4873" width="19.5546875" style="286" customWidth="1"/>
    <col min="4874" max="5119" width="9.33203125" style="286"/>
    <col min="5120" max="5120" width="18.33203125" style="286" customWidth="1"/>
    <col min="5121" max="5121" width="13.33203125" style="286" customWidth="1"/>
    <col min="5122" max="5122" width="18.44140625" style="286" customWidth="1"/>
    <col min="5123" max="5123" width="18.33203125" style="286" customWidth="1"/>
    <col min="5124" max="5127" width="13.33203125" style="286" customWidth="1"/>
    <col min="5128" max="5128" width="9.33203125" style="286"/>
    <col min="5129" max="5129" width="19.5546875" style="286" customWidth="1"/>
    <col min="5130" max="5375" width="9.33203125" style="286"/>
    <col min="5376" max="5376" width="18.33203125" style="286" customWidth="1"/>
    <col min="5377" max="5377" width="13.33203125" style="286" customWidth="1"/>
    <col min="5378" max="5378" width="18.44140625" style="286" customWidth="1"/>
    <col min="5379" max="5379" width="18.33203125" style="286" customWidth="1"/>
    <col min="5380" max="5383" width="13.33203125" style="286" customWidth="1"/>
    <col min="5384" max="5384" width="9.33203125" style="286"/>
    <col min="5385" max="5385" width="19.5546875" style="286" customWidth="1"/>
    <col min="5386" max="5631" width="9.33203125" style="286"/>
    <col min="5632" max="5632" width="18.33203125" style="286" customWidth="1"/>
    <col min="5633" max="5633" width="13.33203125" style="286" customWidth="1"/>
    <col min="5634" max="5634" width="18.44140625" style="286" customWidth="1"/>
    <col min="5635" max="5635" width="18.33203125" style="286" customWidth="1"/>
    <col min="5636" max="5639" width="13.33203125" style="286" customWidth="1"/>
    <col min="5640" max="5640" width="9.33203125" style="286"/>
    <col min="5641" max="5641" width="19.5546875" style="286" customWidth="1"/>
    <col min="5642" max="5887" width="9.33203125" style="286"/>
    <col min="5888" max="5888" width="18.33203125" style="286" customWidth="1"/>
    <col min="5889" max="5889" width="13.33203125" style="286" customWidth="1"/>
    <col min="5890" max="5890" width="18.44140625" style="286" customWidth="1"/>
    <col min="5891" max="5891" width="18.33203125" style="286" customWidth="1"/>
    <col min="5892" max="5895" width="13.33203125" style="286" customWidth="1"/>
    <col min="5896" max="5896" width="9.33203125" style="286"/>
    <col min="5897" max="5897" width="19.5546875" style="286" customWidth="1"/>
    <col min="5898" max="6143" width="9.33203125" style="286"/>
    <col min="6144" max="6144" width="18.33203125" style="286" customWidth="1"/>
    <col min="6145" max="6145" width="13.33203125" style="286" customWidth="1"/>
    <col min="6146" max="6146" width="18.44140625" style="286" customWidth="1"/>
    <col min="6147" max="6147" width="18.33203125" style="286" customWidth="1"/>
    <col min="6148" max="6151" width="13.33203125" style="286" customWidth="1"/>
    <col min="6152" max="6152" width="9.33203125" style="286"/>
    <col min="6153" max="6153" width="19.5546875" style="286" customWidth="1"/>
    <col min="6154" max="6399" width="9.33203125" style="286"/>
    <col min="6400" max="6400" width="18.33203125" style="286" customWidth="1"/>
    <col min="6401" max="6401" width="13.33203125" style="286" customWidth="1"/>
    <col min="6402" max="6402" width="18.44140625" style="286" customWidth="1"/>
    <col min="6403" max="6403" width="18.33203125" style="286" customWidth="1"/>
    <col min="6404" max="6407" width="13.33203125" style="286" customWidth="1"/>
    <col min="6408" max="6408" width="9.33203125" style="286"/>
    <col min="6409" max="6409" width="19.5546875" style="286" customWidth="1"/>
    <col min="6410" max="6655" width="9.33203125" style="286"/>
    <col min="6656" max="6656" width="18.33203125" style="286" customWidth="1"/>
    <col min="6657" max="6657" width="13.33203125" style="286" customWidth="1"/>
    <col min="6658" max="6658" width="18.44140625" style="286" customWidth="1"/>
    <col min="6659" max="6659" width="18.33203125" style="286" customWidth="1"/>
    <col min="6660" max="6663" width="13.33203125" style="286" customWidth="1"/>
    <col min="6664" max="6664" width="9.33203125" style="286"/>
    <col min="6665" max="6665" width="19.5546875" style="286" customWidth="1"/>
    <col min="6666" max="6911" width="9.33203125" style="286"/>
    <col min="6912" max="6912" width="18.33203125" style="286" customWidth="1"/>
    <col min="6913" max="6913" width="13.33203125" style="286" customWidth="1"/>
    <col min="6914" max="6914" width="18.44140625" style="286" customWidth="1"/>
    <col min="6915" max="6915" width="18.33203125" style="286" customWidth="1"/>
    <col min="6916" max="6919" width="13.33203125" style="286" customWidth="1"/>
    <col min="6920" max="6920" width="9.33203125" style="286"/>
    <col min="6921" max="6921" width="19.5546875" style="286" customWidth="1"/>
    <col min="6922" max="7167" width="9.33203125" style="286"/>
    <col min="7168" max="7168" width="18.33203125" style="286" customWidth="1"/>
    <col min="7169" max="7169" width="13.33203125" style="286" customWidth="1"/>
    <col min="7170" max="7170" width="18.44140625" style="286" customWidth="1"/>
    <col min="7171" max="7171" width="18.33203125" style="286" customWidth="1"/>
    <col min="7172" max="7175" width="13.33203125" style="286" customWidth="1"/>
    <col min="7176" max="7176" width="9.33203125" style="286"/>
    <col min="7177" max="7177" width="19.5546875" style="286" customWidth="1"/>
    <col min="7178" max="7423" width="9.33203125" style="286"/>
    <col min="7424" max="7424" width="18.33203125" style="286" customWidth="1"/>
    <col min="7425" max="7425" width="13.33203125" style="286" customWidth="1"/>
    <col min="7426" max="7426" width="18.44140625" style="286" customWidth="1"/>
    <col min="7427" max="7427" width="18.33203125" style="286" customWidth="1"/>
    <col min="7428" max="7431" width="13.33203125" style="286" customWidth="1"/>
    <col min="7432" max="7432" width="9.33203125" style="286"/>
    <col min="7433" max="7433" width="19.5546875" style="286" customWidth="1"/>
    <col min="7434" max="7679" width="9.33203125" style="286"/>
    <col min="7680" max="7680" width="18.33203125" style="286" customWidth="1"/>
    <col min="7681" max="7681" width="13.33203125" style="286" customWidth="1"/>
    <col min="7682" max="7682" width="18.44140625" style="286" customWidth="1"/>
    <col min="7683" max="7683" width="18.33203125" style="286" customWidth="1"/>
    <col min="7684" max="7687" width="13.33203125" style="286" customWidth="1"/>
    <col min="7688" max="7688" width="9.33203125" style="286"/>
    <col min="7689" max="7689" width="19.5546875" style="286" customWidth="1"/>
    <col min="7690" max="7935" width="9.33203125" style="286"/>
    <col min="7936" max="7936" width="18.33203125" style="286" customWidth="1"/>
    <col min="7937" max="7937" width="13.33203125" style="286" customWidth="1"/>
    <col min="7938" max="7938" width="18.44140625" style="286" customWidth="1"/>
    <col min="7939" max="7939" width="18.33203125" style="286" customWidth="1"/>
    <col min="7940" max="7943" width="13.33203125" style="286" customWidth="1"/>
    <col min="7944" max="7944" width="9.33203125" style="286"/>
    <col min="7945" max="7945" width="19.5546875" style="286" customWidth="1"/>
    <col min="7946" max="8191" width="9.33203125" style="286"/>
    <col min="8192" max="8192" width="18.33203125" style="286" customWidth="1"/>
    <col min="8193" max="8193" width="13.33203125" style="286" customWidth="1"/>
    <col min="8194" max="8194" width="18.44140625" style="286" customWidth="1"/>
    <col min="8195" max="8195" width="18.33203125" style="286" customWidth="1"/>
    <col min="8196" max="8199" width="13.33203125" style="286" customWidth="1"/>
    <col min="8200" max="8200" width="9.33203125" style="286"/>
    <col min="8201" max="8201" width="19.5546875" style="286" customWidth="1"/>
    <col min="8202" max="8447" width="9.33203125" style="286"/>
    <col min="8448" max="8448" width="18.33203125" style="286" customWidth="1"/>
    <col min="8449" max="8449" width="13.33203125" style="286" customWidth="1"/>
    <col min="8450" max="8450" width="18.44140625" style="286" customWidth="1"/>
    <col min="8451" max="8451" width="18.33203125" style="286" customWidth="1"/>
    <col min="8452" max="8455" width="13.33203125" style="286" customWidth="1"/>
    <col min="8456" max="8456" width="9.33203125" style="286"/>
    <col min="8457" max="8457" width="19.5546875" style="286" customWidth="1"/>
    <col min="8458" max="8703" width="9.33203125" style="286"/>
    <col min="8704" max="8704" width="18.33203125" style="286" customWidth="1"/>
    <col min="8705" max="8705" width="13.33203125" style="286" customWidth="1"/>
    <col min="8706" max="8706" width="18.44140625" style="286" customWidth="1"/>
    <col min="8707" max="8707" width="18.33203125" style="286" customWidth="1"/>
    <col min="8708" max="8711" width="13.33203125" style="286" customWidth="1"/>
    <col min="8712" max="8712" width="9.33203125" style="286"/>
    <col min="8713" max="8713" width="19.5546875" style="286" customWidth="1"/>
    <col min="8714" max="8959" width="9.33203125" style="286"/>
    <col min="8960" max="8960" width="18.33203125" style="286" customWidth="1"/>
    <col min="8961" max="8961" width="13.33203125" style="286" customWidth="1"/>
    <col min="8962" max="8962" width="18.44140625" style="286" customWidth="1"/>
    <col min="8963" max="8963" width="18.33203125" style="286" customWidth="1"/>
    <col min="8964" max="8967" width="13.33203125" style="286" customWidth="1"/>
    <col min="8968" max="8968" width="9.33203125" style="286"/>
    <col min="8969" max="8969" width="19.5546875" style="286" customWidth="1"/>
    <col min="8970" max="9215" width="9.33203125" style="286"/>
    <col min="9216" max="9216" width="18.33203125" style="286" customWidth="1"/>
    <col min="9217" max="9217" width="13.33203125" style="286" customWidth="1"/>
    <col min="9218" max="9218" width="18.44140625" style="286" customWidth="1"/>
    <col min="9219" max="9219" width="18.33203125" style="286" customWidth="1"/>
    <col min="9220" max="9223" width="13.33203125" style="286" customWidth="1"/>
    <col min="9224" max="9224" width="9.33203125" style="286"/>
    <col min="9225" max="9225" width="19.5546875" style="286" customWidth="1"/>
    <col min="9226" max="9471" width="9.33203125" style="286"/>
    <col min="9472" max="9472" width="18.33203125" style="286" customWidth="1"/>
    <col min="9473" max="9473" width="13.33203125" style="286" customWidth="1"/>
    <col min="9474" max="9474" width="18.44140625" style="286" customWidth="1"/>
    <col min="9475" max="9475" width="18.33203125" style="286" customWidth="1"/>
    <col min="9476" max="9479" width="13.33203125" style="286" customWidth="1"/>
    <col min="9480" max="9480" width="9.33203125" style="286"/>
    <col min="9481" max="9481" width="19.5546875" style="286" customWidth="1"/>
    <col min="9482" max="9727" width="9.33203125" style="286"/>
    <col min="9728" max="9728" width="18.33203125" style="286" customWidth="1"/>
    <col min="9729" max="9729" width="13.33203125" style="286" customWidth="1"/>
    <col min="9730" max="9730" width="18.44140625" style="286" customWidth="1"/>
    <col min="9731" max="9731" width="18.33203125" style="286" customWidth="1"/>
    <col min="9732" max="9735" width="13.33203125" style="286" customWidth="1"/>
    <col min="9736" max="9736" width="9.33203125" style="286"/>
    <col min="9737" max="9737" width="19.5546875" style="286" customWidth="1"/>
    <col min="9738" max="9983" width="9.33203125" style="286"/>
    <col min="9984" max="9984" width="18.33203125" style="286" customWidth="1"/>
    <col min="9985" max="9985" width="13.33203125" style="286" customWidth="1"/>
    <col min="9986" max="9986" width="18.44140625" style="286" customWidth="1"/>
    <col min="9987" max="9987" width="18.33203125" style="286" customWidth="1"/>
    <col min="9988" max="9991" width="13.33203125" style="286" customWidth="1"/>
    <col min="9992" max="9992" width="9.33203125" style="286"/>
    <col min="9993" max="9993" width="19.5546875" style="286" customWidth="1"/>
    <col min="9994" max="10239" width="9.33203125" style="286"/>
    <col min="10240" max="10240" width="18.33203125" style="286" customWidth="1"/>
    <col min="10241" max="10241" width="13.33203125" style="286" customWidth="1"/>
    <col min="10242" max="10242" width="18.44140625" style="286" customWidth="1"/>
    <col min="10243" max="10243" width="18.33203125" style="286" customWidth="1"/>
    <col min="10244" max="10247" width="13.33203125" style="286" customWidth="1"/>
    <col min="10248" max="10248" width="9.33203125" style="286"/>
    <col min="10249" max="10249" width="19.5546875" style="286" customWidth="1"/>
    <col min="10250" max="10495" width="9.33203125" style="286"/>
    <col min="10496" max="10496" width="18.33203125" style="286" customWidth="1"/>
    <col min="10497" max="10497" width="13.33203125" style="286" customWidth="1"/>
    <col min="10498" max="10498" width="18.44140625" style="286" customWidth="1"/>
    <col min="10499" max="10499" width="18.33203125" style="286" customWidth="1"/>
    <col min="10500" max="10503" width="13.33203125" style="286" customWidth="1"/>
    <col min="10504" max="10504" width="9.33203125" style="286"/>
    <col min="10505" max="10505" width="19.5546875" style="286" customWidth="1"/>
    <col min="10506" max="10751" width="9.33203125" style="286"/>
    <col min="10752" max="10752" width="18.33203125" style="286" customWidth="1"/>
    <col min="10753" max="10753" width="13.33203125" style="286" customWidth="1"/>
    <col min="10754" max="10754" width="18.44140625" style="286" customWidth="1"/>
    <col min="10755" max="10755" width="18.33203125" style="286" customWidth="1"/>
    <col min="10756" max="10759" width="13.33203125" style="286" customWidth="1"/>
    <col min="10760" max="10760" width="9.33203125" style="286"/>
    <col min="10761" max="10761" width="19.5546875" style="286" customWidth="1"/>
    <col min="10762" max="11007" width="9.33203125" style="286"/>
    <col min="11008" max="11008" width="18.33203125" style="286" customWidth="1"/>
    <col min="11009" max="11009" width="13.33203125" style="286" customWidth="1"/>
    <col min="11010" max="11010" width="18.44140625" style="286" customWidth="1"/>
    <col min="11011" max="11011" width="18.33203125" style="286" customWidth="1"/>
    <col min="11012" max="11015" width="13.33203125" style="286" customWidth="1"/>
    <col min="11016" max="11016" width="9.33203125" style="286"/>
    <col min="11017" max="11017" width="19.5546875" style="286" customWidth="1"/>
    <col min="11018" max="11263" width="9.33203125" style="286"/>
    <col min="11264" max="11264" width="18.33203125" style="286" customWidth="1"/>
    <col min="11265" max="11265" width="13.33203125" style="286" customWidth="1"/>
    <col min="11266" max="11266" width="18.44140625" style="286" customWidth="1"/>
    <col min="11267" max="11267" width="18.33203125" style="286" customWidth="1"/>
    <col min="11268" max="11271" width="13.33203125" style="286" customWidth="1"/>
    <col min="11272" max="11272" width="9.33203125" style="286"/>
    <col min="11273" max="11273" width="19.5546875" style="286" customWidth="1"/>
    <col min="11274" max="11519" width="9.33203125" style="286"/>
    <col min="11520" max="11520" width="18.33203125" style="286" customWidth="1"/>
    <col min="11521" max="11521" width="13.33203125" style="286" customWidth="1"/>
    <col min="11522" max="11522" width="18.44140625" style="286" customWidth="1"/>
    <col min="11523" max="11523" width="18.33203125" style="286" customWidth="1"/>
    <col min="11524" max="11527" width="13.33203125" style="286" customWidth="1"/>
    <col min="11528" max="11528" width="9.33203125" style="286"/>
    <col min="11529" max="11529" width="19.5546875" style="286" customWidth="1"/>
    <col min="11530" max="11775" width="9.33203125" style="286"/>
    <col min="11776" max="11776" width="18.33203125" style="286" customWidth="1"/>
    <col min="11777" max="11777" width="13.33203125" style="286" customWidth="1"/>
    <col min="11778" max="11778" width="18.44140625" style="286" customWidth="1"/>
    <col min="11779" max="11779" width="18.33203125" style="286" customWidth="1"/>
    <col min="11780" max="11783" width="13.33203125" style="286" customWidth="1"/>
    <col min="11784" max="11784" width="9.33203125" style="286"/>
    <col min="11785" max="11785" width="19.5546875" style="286" customWidth="1"/>
    <col min="11786" max="12031" width="9.33203125" style="286"/>
    <col min="12032" max="12032" width="18.33203125" style="286" customWidth="1"/>
    <col min="12033" max="12033" width="13.33203125" style="286" customWidth="1"/>
    <col min="12034" max="12034" width="18.44140625" style="286" customWidth="1"/>
    <col min="12035" max="12035" width="18.33203125" style="286" customWidth="1"/>
    <col min="12036" max="12039" width="13.33203125" style="286" customWidth="1"/>
    <col min="12040" max="12040" width="9.33203125" style="286"/>
    <col min="12041" max="12041" width="19.5546875" style="286" customWidth="1"/>
    <col min="12042" max="12287" width="9.33203125" style="286"/>
    <col min="12288" max="12288" width="18.33203125" style="286" customWidth="1"/>
    <col min="12289" max="12289" width="13.33203125" style="286" customWidth="1"/>
    <col min="12290" max="12290" width="18.44140625" style="286" customWidth="1"/>
    <col min="12291" max="12291" width="18.33203125" style="286" customWidth="1"/>
    <col min="12292" max="12295" width="13.33203125" style="286" customWidth="1"/>
    <col min="12296" max="12296" width="9.33203125" style="286"/>
    <col min="12297" max="12297" width="19.5546875" style="286" customWidth="1"/>
    <col min="12298" max="12543" width="9.33203125" style="286"/>
    <col min="12544" max="12544" width="18.33203125" style="286" customWidth="1"/>
    <col min="12545" max="12545" width="13.33203125" style="286" customWidth="1"/>
    <col min="12546" max="12546" width="18.44140625" style="286" customWidth="1"/>
    <col min="12547" max="12547" width="18.33203125" style="286" customWidth="1"/>
    <col min="12548" max="12551" width="13.33203125" style="286" customWidth="1"/>
    <col min="12552" max="12552" width="9.33203125" style="286"/>
    <col min="12553" max="12553" width="19.5546875" style="286" customWidth="1"/>
    <col min="12554" max="12799" width="9.33203125" style="286"/>
    <col min="12800" max="12800" width="18.33203125" style="286" customWidth="1"/>
    <col min="12801" max="12801" width="13.33203125" style="286" customWidth="1"/>
    <col min="12802" max="12802" width="18.44140625" style="286" customWidth="1"/>
    <col min="12803" max="12803" width="18.33203125" style="286" customWidth="1"/>
    <col min="12804" max="12807" width="13.33203125" style="286" customWidth="1"/>
    <col min="12808" max="12808" width="9.33203125" style="286"/>
    <col min="12809" max="12809" width="19.5546875" style="286" customWidth="1"/>
    <col min="12810" max="13055" width="9.33203125" style="286"/>
    <col min="13056" max="13056" width="18.33203125" style="286" customWidth="1"/>
    <col min="13057" max="13057" width="13.33203125" style="286" customWidth="1"/>
    <col min="13058" max="13058" width="18.44140625" style="286" customWidth="1"/>
    <col min="13059" max="13059" width="18.33203125" style="286" customWidth="1"/>
    <col min="13060" max="13063" width="13.33203125" style="286" customWidth="1"/>
    <col min="13064" max="13064" width="9.33203125" style="286"/>
    <col min="13065" max="13065" width="19.5546875" style="286" customWidth="1"/>
    <col min="13066" max="13311" width="9.33203125" style="286"/>
    <col min="13312" max="13312" width="18.33203125" style="286" customWidth="1"/>
    <col min="13313" max="13313" width="13.33203125" style="286" customWidth="1"/>
    <col min="13314" max="13314" width="18.44140625" style="286" customWidth="1"/>
    <col min="13315" max="13315" width="18.33203125" style="286" customWidth="1"/>
    <col min="13316" max="13319" width="13.33203125" style="286" customWidth="1"/>
    <col min="13320" max="13320" width="9.33203125" style="286"/>
    <col min="13321" max="13321" width="19.5546875" style="286" customWidth="1"/>
    <col min="13322" max="13567" width="9.33203125" style="286"/>
    <col min="13568" max="13568" width="18.33203125" style="286" customWidth="1"/>
    <col min="13569" max="13569" width="13.33203125" style="286" customWidth="1"/>
    <col min="13570" max="13570" width="18.44140625" style="286" customWidth="1"/>
    <col min="13571" max="13571" width="18.33203125" style="286" customWidth="1"/>
    <col min="13572" max="13575" width="13.33203125" style="286" customWidth="1"/>
    <col min="13576" max="13576" width="9.33203125" style="286"/>
    <col min="13577" max="13577" width="19.5546875" style="286" customWidth="1"/>
    <col min="13578" max="13823" width="9.33203125" style="286"/>
    <col min="13824" max="13824" width="18.33203125" style="286" customWidth="1"/>
    <col min="13825" max="13825" width="13.33203125" style="286" customWidth="1"/>
    <col min="13826" max="13826" width="18.44140625" style="286" customWidth="1"/>
    <col min="13827" max="13827" width="18.33203125" style="286" customWidth="1"/>
    <col min="13828" max="13831" width="13.33203125" style="286" customWidth="1"/>
    <col min="13832" max="13832" width="9.33203125" style="286"/>
    <col min="13833" max="13833" width="19.5546875" style="286" customWidth="1"/>
    <col min="13834" max="14079" width="9.33203125" style="286"/>
    <col min="14080" max="14080" width="18.33203125" style="286" customWidth="1"/>
    <col min="14081" max="14081" width="13.33203125" style="286" customWidth="1"/>
    <col min="14082" max="14082" width="18.44140625" style="286" customWidth="1"/>
    <col min="14083" max="14083" width="18.33203125" style="286" customWidth="1"/>
    <col min="14084" max="14087" width="13.33203125" style="286" customWidth="1"/>
    <col min="14088" max="14088" width="9.33203125" style="286"/>
    <col min="14089" max="14089" width="19.5546875" style="286" customWidth="1"/>
    <col min="14090" max="14335" width="9.33203125" style="286"/>
    <col min="14336" max="14336" width="18.33203125" style="286" customWidth="1"/>
    <col min="14337" max="14337" width="13.33203125" style="286" customWidth="1"/>
    <col min="14338" max="14338" width="18.44140625" style="286" customWidth="1"/>
    <col min="14339" max="14339" width="18.33203125" style="286" customWidth="1"/>
    <col min="14340" max="14343" width="13.33203125" style="286" customWidth="1"/>
    <col min="14344" max="14344" width="9.33203125" style="286"/>
    <col min="14345" max="14345" width="19.5546875" style="286" customWidth="1"/>
    <col min="14346" max="14591" width="9.33203125" style="286"/>
    <col min="14592" max="14592" width="18.33203125" style="286" customWidth="1"/>
    <col min="14593" max="14593" width="13.33203125" style="286" customWidth="1"/>
    <col min="14594" max="14594" width="18.44140625" style="286" customWidth="1"/>
    <col min="14595" max="14595" width="18.33203125" style="286" customWidth="1"/>
    <col min="14596" max="14599" width="13.33203125" style="286" customWidth="1"/>
    <col min="14600" max="14600" width="9.33203125" style="286"/>
    <col min="14601" max="14601" width="19.5546875" style="286" customWidth="1"/>
    <col min="14602" max="14847" width="9.33203125" style="286"/>
    <col min="14848" max="14848" width="18.33203125" style="286" customWidth="1"/>
    <col min="14849" max="14849" width="13.33203125" style="286" customWidth="1"/>
    <col min="14850" max="14850" width="18.44140625" style="286" customWidth="1"/>
    <col min="14851" max="14851" width="18.33203125" style="286" customWidth="1"/>
    <col min="14852" max="14855" width="13.33203125" style="286" customWidth="1"/>
    <col min="14856" max="14856" width="9.33203125" style="286"/>
    <col min="14857" max="14857" width="19.5546875" style="286" customWidth="1"/>
    <col min="14858" max="15103" width="9.33203125" style="286"/>
    <col min="15104" max="15104" width="18.33203125" style="286" customWidth="1"/>
    <col min="15105" max="15105" width="13.33203125" style="286" customWidth="1"/>
    <col min="15106" max="15106" width="18.44140625" style="286" customWidth="1"/>
    <col min="15107" max="15107" width="18.33203125" style="286" customWidth="1"/>
    <col min="15108" max="15111" width="13.33203125" style="286" customWidth="1"/>
    <col min="15112" max="15112" width="9.33203125" style="286"/>
    <col min="15113" max="15113" width="19.5546875" style="286" customWidth="1"/>
    <col min="15114" max="15359" width="9.33203125" style="286"/>
    <col min="15360" max="15360" width="18.33203125" style="286" customWidth="1"/>
    <col min="15361" max="15361" width="13.33203125" style="286" customWidth="1"/>
    <col min="15362" max="15362" width="18.44140625" style="286" customWidth="1"/>
    <col min="15363" max="15363" width="18.33203125" style="286" customWidth="1"/>
    <col min="15364" max="15367" width="13.33203125" style="286" customWidth="1"/>
    <col min="15368" max="15368" width="9.33203125" style="286"/>
    <col min="15369" max="15369" width="19.5546875" style="286" customWidth="1"/>
    <col min="15370" max="15615" width="9.33203125" style="286"/>
    <col min="15616" max="15616" width="18.33203125" style="286" customWidth="1"/>
    <col min="15617" max="15617" width="13.33203125" style="286" customWidth="1"/>
    <col min="15618" max="15618" width="18.44140625" style="286" customWidth="1"/>
    <col min="15619" max="15619" width="18.33203125" style="286" customWidth="1"/>
    <col min="15620" max="15623" width="13.33203125" style="286" customWidth="1"/>
    <col min="15624" max="15624" width="9.33203125" style="286"/>
    <col min="15625" max="15625" width="19.5546875" style="286" customWidth="1"/>
    <col min="15626" max="15871" width="9.33203125" style="286"/>
    <col min="15872" max="15872" width="18.33203125" style="286" customWidth="1"/>
    <col min="15873" max="15873" width="13.33203125" style="286" customWidth="1"/>
    <col min="15874" max="15874" width="18.44140625" style="286" customWidth="1"/>
    <col min="15875" max="15875" width="18.33203125" style="286" customWidth="1"/>
    <col min="15876" max="15879" width="13.33203125" style="286" customWidth="1"/>
    <col min="15880" max="15880" width="9.33203125" style="286"/>
    <col min="15881" max="15881" width="19.5546875" style="286" customWidth="1"/>
    <col min="15882" max="16127" width="9.33203125" style="286"/>
    <col min="16128" max="16128" width="18.33203125" style="286" customWidth="1"/>
    <col min="16129" max="16129" width="13.33203125" style="286" customWidth="1"/>
    <col min="16130" max="16130" width="18.44140625" style="286" customWidth="1"/>
    <col min="16131" max="16131" width="18.33203125" style="286" customWidth="1"/>
    <col min="16132" max="16135" width="13.33203125" style="286" customWidth="1"/>
    <col min="16136" max="16136" width="9.33203125" style="286"/>
    <col min="16137" max="16137" width="19.5546875" style="286" customWidth="1"/>
    <col min="16138" max="16384" width="9.33203125" style="286"/>
  </cols>
  <sheetData>
    <row r="1" spans="1:9">
      <c r="A1" s="1" t="s">
        <v>2532</v>
      </c>
      <c r="B1" s="1"/>
      <c r="C1" s="213"/>
    </row>
    <row r="2" spans="1:9">
      <c r="A2" s="276" t="s">
        <v>1503</v>
      </c>
      <c r="B2" s="276"/>
      <c r="E2" s="166"/>
      <c r="F2" s="166"/>
      <c r="G2" s="166"/>
      <c r="H2" s="166"/>
    </row>
    <row r="3" spans="1:9">
      <c r="A3" s="540"/>
      <c r="B3" s="540"/>
      <c r="E3" s="166"/>
      <c r="F3" s="166"/>
      <c r="G3" s="166"/>
      <c r="H3" s="166"/>
    </row>
    <row r="4" spans="1:9">
      <c r="A4" s="1" t="s">
        <v>2533</v>
      </c>
      <c r="B4" s="1"/>
      <c r="E4" s="166"/>
      <c r="F4" s="166"/>
      <c r="G4" s="166"/>
      <c r="H4" s="166"/>
    </row>
    <row r="5" spans="1:9">
      <c r="A5" s="477"/>
      <c r="B5" s="477"/>
      <c r="C5" s="541"/>
      <c r="D5" s="477"/>
      <c r="E5" s="541"/>
      <c r="F5" s="541"/>
      <c r="G5" s="541"/>
      <c r="H5" s="541"/>
    </row>
    <row r="6" spans="1:9">
      <c r="A6" s="165" t="s">
        <v>1503</v>
      </c>
      <c r="B6" s="165"/>
      <c r="C6" s="541"/>
      <c r="D6" s="477"/>
      <c r="E6" s="541"/>
      <c r="F6" s="541"/>
      <c r="G6" s="541"/>
      <c r="H6" s="541"/>
    </row>
    <row r="7" spans="1:9">
      <c r="A7" s="541"/>
      <c r="B7" s="541"/>
      <c r="C7" s="541"/>
      <c r="D7" s="477"/>
      <c r="E7" s="541"/>
      <c r="F7" s="541"/>
      <c r="G7" s="541"/>
      <c r="H7" s="541"/>
    </row>
    <row r="8" spans="1:9" s="171" customFormat="1" ht="43.2">
      <c r="A8" s="504" t="s">
        <v>152</v>
      </c>
      <c r="B8" s="504" t="s">
        <v>2534</v>
      </c>
      <c r="C8" s="504" t="s">
        <v>1035</v>
      </c>
      <c r="D8" s="504" t="s">
        <v>2535</v>
      </c>
      <c r="E8" s="504" t="s">
        <v>2536</v>
      </c>
      <c r="F8" s="504" t="s">
        <v>2537</v>
      </c>
      <c r="G8" s="504" t="s">
        <v>2538</v>
      </c>
      <c r="H8" s="504" t="s">
        <v>2539</v>
      </c>
      <c r="I8" s="504" t="s">
        <v>2540</v>
      </c>
    </row>
    <row r="9" spans="1:9" s="171" customFormat="1">
      <c r="A9" s="537" t="s">
        <v>1304</v>
      </c>
      <c r="B9" s="537" t="s">
        <v>88</v>
      </c>
      <c r="C9" s="537" t="s">
        <v>87</v>
      </c>
      <c r="D9" s="537" t="s">
        <v>86</v>
      </c>
      <c r="E9" s="537" t="s">
        <v>85</v>
      </c>
      <c r="F9" s="537" t="s">
        <v>84</v>
      </c>
      <c r="G9" s="537" t="s">
        <v>83</v>
      </c>
      <c r="H9" s="537" t="s">
        <v>82</v>
      </c>
      <c r="I9" s="537" t="s">
        <v>81</v>
      </c>
    </row>
    <row r="10" spans="1:9" s="171" customFormat="1">
      <c r="A10" s="491"/>
      <c r="B10" s="491"/>
      <c r="C10" s="491"/>
      <c r="D10" s="491"/>
      <c r="E10" s="491"/>
      <c r="F10" s="491"/>
      <c r="G10" s="491"/>
      <c r="H10" s="491"/>
      <c r="I10" s="491"/>
    </row>
    <row r="11" spans="1:9" s="171" customFormat="1" ht="57.6">
      <c r="A11" s="166" t="s">
        <v>350</v>
      </c>
      <c r="B11" s="33" t="s">
        <v>2541</v>
      </c>
      <c r="C11" s="33" t="s">
        <v>2383</v>
      </c>
      <c r="D11" s="33" t="s">
        <v>2384</v>
      </c>
      <c r="E11" s="33" t="s">
        <v>91</v>
      </c>
      <c r="F11" s="33" t="s">
        <v>91</v>
      </c>
      <c r="G11" s="33" t="s">
        <v>91</v>
      </c>
      <c r="H11" s="33" t="s">
        <v>91</v>
      </c>
      <c r="I11" s="33" t="s">
        <v>91</v>
      </c>
    </row>
    <row r="12" spans="1:9" s="171" customFormat="1" ht="28.8">
      <c r="A12" s="166" t="s">
        <v>2542</v>
      </c>
      <c r="B12" s="166"/>
      <c r="C12" s="33"/>
      <c r="D12" s="33"/>
      <c r="E12" s="33" t="s">
        <v>2543</v>
      </c>
      <c r="F12" s="33" t="s">
        <v>2543</v>
      </c>
      <c r="G12" s="33" t="s">
        <v>2543</v>
      </c>
      <c r="H12" s="33" t="s">
        <v>2544</v>
      </c>
      <c r="I12" s="33" t="s">
        <v>2545</v>
      </c>
    </row>
    <row r="13" spans="1:9" s="171" customFormat="1">
      <c r="C13" s="33"/>
      <c r="D13" s="33"/>
      <c r="E13" s="33" t="s">
        <v>90</v>
      </c>
      <c r="F13" s="33" t="s">
        <v>90</v>
      </c>
      <c r="G13" s="33" t="s">
        <v>90</v>
      </c>
      <c r="H13" s="33" t="s">
        <v>90</v>
      </c>
      <c r="I13" s="33" t="s">
        <v>90</v>
      </c>
    </row>
    <row r="14" spans="1:9" s="171" customFormat="1">
      <c r="C14" s="33"/>
      <c r="D14" s="33"/>
      <c r="E14" s="33" t="s">
        <v>2546</v>
      </c>
      <c r="F14" s="33" t="s">
        <v>2546</v>
      </c>
      <c r="G14" s="33" t="s">
        <v>2546</v>
      </c>
      <c r="H14" s="33" t="s">
        <v>2531</v>
      </c>
      <c r="I14" s="33" t="s">
        <v>2531</v>
      </c>
    </row>
    <row r="15" spans="1:9" s="171" customFormat="1">
      <c r="C15" s="33"/>
      <c r="D15" s="33"/>
      <c r="E15" s="33" t="s">
        <v>130</v>
      </c>
      <c r="F15" s="33" t="s">
        <v>130</v>
      </c>
      <c r="G15" s="33" t="s">
        <v>130</v>
      </c>
      <c r="H15" s="33" t="s">
        <v>130</v>
      </c>
      <c r="I15" s="33" t="s">
        <v>130</v>
      </c>
    </row>
    <row r="16" spans="1:9" s="171" customFormat="1">
      <c r="A16" s="282"/>
      <c r="B16" s="282"/>
      <c r="C16" s="282"/>
      <c r="E16" s="33" t="s">
        <v>2547</v>
      </c>
      <c r="F16" s="33" t="s">
        <v>2548</v>
      </c>
      <c r="G16" s="33" t="s">
        <v>2549</v>
      </c>
      <c r="H16" s="33"/>
      <c r="I16" s="33"/>
    </row>
    <row r="17" spans="1:7" s="171" customFormat="1">
      <c r="A17" s="282"/>
      <c r="B17" s="282"/>
    </row>
    <row r="18" spans="1:7">
      <c r="C18" s="193"/>
      <c r="D18" s="193"/>
    </row>
    <row r="20" spans="1:7">
      <c r="C20" s="193"/>
      <c r="D20" s="193"/>
    </row>
    <row r="21" spans="1:7">
      <c r="C21" s="193"/>
      <c r="D21" s="193"/>
      <c r="E21" s="193"/>
      <c r="F21" s="193"/>
      <c r="G21" s="193"/>
    </row>
    <row r="22" spans="1:7">
      <c r="C22" s="193"/>
      <c r="D22" s="193"/>
      <c r="E22" s="193"/>
      <c r="F22" s="193"/>
      <c r="G22" s="193"/>
    </row>
    <row r="23" spans="1:7">
      <c r="C23" s="193"/>
      <c r="D23" s="193"/>
      <c r="E23" s="193"/>
      <c r="F23" s="193"/>
      <c r="G23" s="193"/>
    </row>
    <row r="24" spans="1:7">
      <c r="C24" s="193"/>
      <c r="D24" s="193"/>
      <c r="E24" s="193"/>
      <c r="F24" s="193"/>
      <c r="G24" s="193"/>
    </row>
    <row r="25" spans="1:7">
      <c r="C25" s="193"/>
      <c r="D25" s="193"/>
      <c r="E25" s="193"/>
      <c r="F25" s="193"/>
      <c r="G25" s="193"/>
    </row>
    <row r="26" spans="1:7">
      <c r="A26" s="193"/>
      <c r="B26" s="193"/>
      <c r="C26" s="193"/>
      <c r="D26" s="193"/>
      <c r="E26" s="193"/>
      <c r="F26" s="193"/>
      <c r="G26" s="193"/>
    </row>
    <row r="27" spans="1:7">
      <c r="A27" s="193"/>
      <c r="B27" s="193"/>
      <c r="C27" s="193"/>
      <c r="D27" s="193"/>
      <c r="E27" s="193"/>
      <c r="F27" s="193"/>
      <c r="G27" s="193"/>
    </row>
    <row r="28" spans="1:7">
      <c r="A28" s="193"/>
      <c r="B28" s="193"/>
      <c r="C28" s="193"/>
      <c r="D28" s="193"/>
      <c r="E28" s="193"/>
      <c r="F28" s="193"/>
      <c r="G28" s="193"/>
    </row>
    <row r="29" spans="1:7">
      <c r="A29" s="193"/>
      <c r="B29" s="193"/>
      <c r="C29" s="193"/>
      <c r="D29" s="193"/>
      <c r="E29" s="193"/>
      <c r="F29" s="193"/>
      <c r="G29" s="193"/>
    </row>
    <row r="30" spans="1:7">
      <c r="A30" s="193"/>
      <c r="B30" s="193"/>
      <c r="C30" s="193"/>
      <c r="D30" s="193"/>
      <c r="E30" s="193"/>
      <c r="F30" s="193"/>
      <c r="G30" s="193"/>
    </row>
    <row r="31" spans="1:7">
      <c r="A31" s="193"/>
      <c r="B31" s="193"/>
      <c r="C31" s="193"/>
      <c r="D31" s="193"/>
      <c r="E31" s="193"/>
      <c r="F31" s="193"/>
      <c r="G31" s="193"/>
    </row>
    <row r="32" spans="1:7">
      <c r="A32" s="193"/>
      <c r="B32" s="193"/>
      <c r="C32" s="193"/>
      <c r="D32" s="193"/>
      <c r="E32" s="193"/>
      <c r="F32" s="193"/>
      <c r="G32" s="193"/>
    </row>
    <row r="33" spans="1:7">
      <c r="A33" s="193"/>
      <c r="B33" s="193"/>
      <c r="C33" s="193"/>
      <c r="D33" s="193"/>
      <c r="E33" s="193"/>
      <c r="F33" s="193"/>
      <c r="G33" s="193"/>
    </row>
    <row r="34" spans="1:7">
      <c r="A34" s="193"/>
      <c r="B34" s="193"/>
      <c r="C34" s="193"/>
      <c r="D34" s="193"/>
      <c r="E34" s="193"/>
      <c r="F34" s="193"/>
      <c r="G34" s="193"/>
    </row>
    <row r="35" spans="1:7">
      <c r="A35" s="193"/>
      <c r="B35" s="193"/>
      <c r="C35" s="193"/>
      <c r="D35" s="193"/>
      <c r="E35" s="193"/>
      <c r="F35" s="193"/>
      <c r="G35" s="193"/>
    </row>
    <row r="36" spans="1:7">
      <c r="A36" s="193"/>
      <c r="B36" s="193"/>
      <c r="C36" s="193"/>
      <c r="D36" s="193"/>
      <c r="E36" s="193"/>
      <c r="F36" s="193"/>
      <c r="G36" s="193"/>
    </row>
    <row r="37" spans="1:7">
      <c r="A37" s="193"/>
      <c r="B37" s="193"/>
      <c r="C37" s="193"/>
      <c r="D37" s="193"/>
      <c r="E37" s="193"/>
      <c r="F37" s="193"/>
      <c r="G37" s="193"/>
    </row>
    <row r="38" spans="1:7">
      <c r="A38" s="193"/>
      <c r="B38" s="193"/>
      <c r="C38" s="193"/>
      <c r="D38" s="193"/>
      <c r="E38" s="193"/>
      <c r="F38" s="193"/>
      <c r="G38" s="193"/>
    </row>
    <row r="39" spans="1:7">
      <c r="A39" s="193"/>
      <c r="B39" s="193"/>
      <c r="C39" s="193"/>
      <c r="D39" s="193"/>
      <c r="E39" s="193"/>
      <c r="F39" s="193"/>
      <c r="G39" s="193"/>
    </row>
    <row r="40" spans="1:7">
      <c r="A40" s="193"/>
      <c r="B40" s="193"/>
      <c r="C40" s="193"/>
      <c r="D40" s="193"/>
      <c r="E40" s="193"/>
      <c r="F40" s="193"/>
      <c r="G40" s="193"/>
    </row>
    <row r="41" spans="1:7">
      <c r="A41" s="193"/>
      <c r="B41" s="193"/>
      <c r="C41" s="193"/>
      <c r="D41" s="193"/>
      <c r="E41" s="193"/>
      <c r="F41" s="193"/>
      <c r="G41" s="193"/>
    </row>
    <row r="42" spans="1:7">
      <c r="A42" s="193"/>
      <c r="B42" s="193"/>
      <c r="C42" s="193"/>
      <c r="D42" s="193"/>
      <c r="E42" s="193"/>
      <c r="F42" s="193"/>
      <c r="G42" s="193"/>
    </row>
    <row r="43" spans="1:7">
      <c r="A43" s="193"/>
      <c r="B43" s="193"/>
      <c r="C43" s="193"/>
      <c r="D43" s="193"/>
      <c r="E43" s="193"/>
      <c r="F43" s="193"/>
      <c r="G43" s="193"/>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4"/>
  <dimension ref="A1:K50"/>
  <sheetViews>
    <sheetView showGridLines="0" zoomScale="80" zoomScaleNormal="80" workbookViewId="0"/>
  </sheetViews>
  <sheetFormatPr defaultColWidth="9.33203125" defaultRowHeight="13.8"/>
  <cols>
    <col min="1" max="11" width="16.6640625" style="544" customWidth="1"/>
    <col min="12" max="254" width="9.33203125" style="544"/>
    <col min="255" max="255" width="18.33203125" style="544" customWidth="1"/>
    <col min="256" max="256" width="13.33203125" style="544" customWidth="1"/>
    <col min="257" max="257" width="18.44140625" style="544" customWidth="1"/>
    <col min="258" max="258" width="18.33203125" style="544" customWidth="1"/>
    <col min="259" max="262" width="13.33203125" style="544" customWidth="1"/>
    <col min="263" max="263" width="9.33203125" style="544"/>
    <col min="264" max="264" width="19.5546875" style="544" customWidth="1"/>
    <col min="265" max="510" width="9.33203125" style="544"/>
    <col min="511" max="511" width="18.33203125" style="544" customWidth="1"/>
    <col min="512" max="512" width="13.33203125" style="544" customWidth="1"/>
    <col min="513" max="513" width="18.44140625" style="544" customWidth="1"/>
    <col min="514" max="514" width="18.33203125" style="544" customWidth="1"/>
    <col min="515" max="518" width="13.33203125" style="544" customWidth="1"/>
    <col min="519" max="519" width="9.33203125" style="544"/>
    <col min="520" max="520" width="19.5546875" style="544" customWidth="1"/>
    <col min="521" max="766" width="9.33203125" style="544"/>
    <col min="767" max="767" width="18.33203125" style="544" customWidth="1"/>
    <col min="768" max="768" width="13.33203125" style="544" customWidth="1"/>
    <col min="769" max="769" width="18.44140625" style="544" customWidth="1"/>
    <col min="770" max="770" width="18.33203125" style="544" customWidth="1"/>
    <col min="771" max="774" width="13.33203125" style="544" customWidth="1"/>
    <col min="775" max="775" width="9.33203125" style="544"/>
    <col min="776" max="776" width="19.5546875" style="544" customWidth="1"/>
    <col min="777" max="1022" width="9.33203125" style="544"/>
    <col min="1023" max="1023" width="18.33203125" style="544" customWidth="1"/>
    <col min="1024" max="1024" width="13.33203125" style="544" customWidth="1"/>
    <col min="1025" max="1025" width="18.44140625" style="544" customWidth="1"/>
    <col min="1026" max="1026" width="18.33203125" style="544" customWidth="1"/>
    <col min="1027" max="1030" width="13.33203125" style="544" customWidth="1"/>
    <col min="1031" max="1031" width="9.33203125" style="544"/>
    <col min="1032" max="1032" width="19.5546875" style="544" customWidth="1"/>
    <col min="1033" max="1278" width="9.33203125" style="544"/>
    <col min="1279" max="1279" width="18.33203125" style="544" customWidth="1"/>
    <col min="1280" max="1280" width="13.33203125" style="544" customWidth="1"/>
    <col min="1281" max="1281" width="18.44140625" style="544" customWidth="1"/>
    <col min="1282" max="1282" width="18.33203125" style="544" customWidth="1"/>
    <col min="1283" max="1286" width="13.33203125" style="544" customWidth="1"/>
    <col min="1287" max="1287" width="9.33203125" style="544"/>
    <col min="1288" max="1288" width="19.5546875" style="544" customWidth="1"/>
    <col min="1289" max="1534" width="9.33203125" style="544"/>
    <col min="1535" max="1535" width="18.33203125" style="544" customWidth="1"/>
    <col min="1536" max="1536" width="13.33203125" style="544" customWidth="1"/>
    <col min="1537" max="1537" width="18.44140625" style="544" customWidth="1"/>
    <col min="1538" max="1538" width="18.33203125" style="544" customWidth="1"/>
    <col min="1539" max="1542" width="13.33203125" style="544" customWidth="1"/>
    <col min="1543" max="1543" width="9.33203125" style="544"/>
    <col min="1544" max="1544" width="19.5546875" style="544" customWidth="1"/>
    <col min="1545" max="1790" width="9.33203125" style="544"/>
    <col min="1791" max="1791" width="18.33203125" style="544" customWidth="1"/>
    <col min="1792" max="1792" width="13.33203125" style="544" customWidth="1"/>
    <col min="1793" max="1793" width="18.44140625" style="544" customWidth="1"/>
    <col min="1794" max="1794" width="18.33203125" style="544" customWidth="1"/>
    <col min="1795" max="1798" width="13.33203125" style="544" customWidth="1"/>
    <col min="1799" max="1799" width="9.33203125" style="544"/>
    <col min="1800" max="1800" width="19.5546875" style="544" customWidth="1"/>
    <col min="1801" max="2046" width="9.33203125" style="544"/>
    <col min="2047" max="2047" width="18.33203125" style="544" customWidth="1"/>
    <col min="2048" max="2048" width="13.33203125" style="544" customWidth="1"/>
    <col min="2049" max="2049" width="18.44140625" style="544" customWidth="1"/>
    <col min="2050" max="2050" width="18.33203125" style="544" customWidth="1"/>
    <col min="2051" max="2054" width="13.33203125" style="544" customWidth="1"/>
    <col min="2055" max="2055" width="9.33203125" style="544"/>
    <col min="2056" max="2056" width="19.5546875" style="544" customWidth="1"/>
    <col min="2057" max="2302" width="9.33203125" style="544"/>
    <col min="2303" max="2303" width="18.33203125" style="544" customWidth="1"/>
    <col min="2304" max="2304" width="13.33203125" style="544" customWidth="1"/>
    <col min="2305" max="2305" width="18.44140625" style="544" customWidth="1"/>
    <col min="2306" max="2306" width="18.33203125" style="544" customWidth="1"/>
    <col min="2307" max="2310" width="13.33203125" style="544" customWidth="1"/>
    <col min="2311" max="2311" width="9.33203125" style="544"/>
    <col min="2312" max="2312" width="19.5546875" style="544" customWidth="1"/>
    <col min="2313" max="2558" width="9.33203125" style="544"/>
    <col min="2559" max="2559" width="18.33203125" style="544" customWidth="1"/>
    <col min="2560" max="2560" width="13.33203125" style="544" customWidth="1"/>
    <col min="2561" max="2561" width="18.44140625" style="544" customWidth="1"/>
    <col min="2562" max="2562" width="18.33203125" style="544" customWidth="1"/>
    <col min="2563" max="2566" width="13.33203125" style="544" customWidth="1"/>
    <col min="2567" max="2567" width="9.33203125" style="544"/>
    <col min="2568" max="2568" width="19.5546875" style="544" customWidth="1"/>
    <col min="2569" max="2814" width="9.33203125" style="544"/>
    <col min="2815" max="2815" width="18.33203125" style="544" customWidth="1"/>
    <col min="2816" max="2816" width="13.33203125" style="544" customWidth="1"/>
    <col min="2817" max="2817" width="18.44140625" style="544" customWidth="1"/>
    <col min="2818" max="2818" width="18.33203125" style="544" customWidth="1"/>
    <col min="2819" max="2822" width="13.33203125" style="544" customWidth="1"/>
    <col min="2823" max="2823" width="9.33203125" style="544"/>
    <col min="2824" max="2824" width="19.5546875" style="544" customWidth="1"/>
    <col min="2825" max="3070" width="9.33203125" style="544"/>
    <col min="3071" max="3071" width="18.33203125" style="544" customWidth="1"/>
    <col min="3072" max="3072" width="13.33203125" style="544" customWidth="1"/>
    <col min="3073" max="3073" width="18.44140625" style="544" customWidth="1"/>
    <col min="3074" max="3074" width="18.33203125" style="544" customWidth="1"/>
    <col min="3075" max="3078" width="13.33203125" style="544" customWidth="1"/>
    <col min="3079" max="3079" width="9.33203125" style="544"/>
    <col min="3080" max="3080" width="19.5546875" style="544" customWidth="1"/>
    <col min="3081" max="3326" width="9.33203125" style="544"/>
    <col min="3327" max="3327" width="18.33203125" style="544" customWidth="1"/>
    <col min="3328" max="3328" width="13.33203125" style="544" customWidth="1"/>
    <col min="3329" max="3329" width="18.44140625" style="544" customWidth="1"/>
    <col min="3330" max="3330" width="18.33203125" style="544" customWidth="1"/>
    <col min="3331" max="3334" width="13.33203125" style="544" customWidth="1"/>
    <col min="3335" max="3335" width="9.33203125" style="544"/>
    <col min="3336" max="3336" width="19.5546875" style="544" customWidth="1"/>
    <col min="3337" max="3582" width="9.33203125" style="544"/>
    <col min="3583" max="3583" width="18.33203125" style="544" customWidth="1"/>
    <col min="3584" max="3584" width="13.33203125" style="544" customWidth="1"/>
    <col min="3585" max="3585" width="18.44140625" style="544" customWidth="1"/>
    <col min="3586" max="3586" width="18.33203125" style="544" customWidth="1"/>
    <col min="3587" max="3590" width="13.33203125" style="544" customWidth="1"/>
    <col min="3591" max="3591" width="9.33203125" style="544"/>
    <col min="3592" max="3592" width="19.5546875" style="544" customWidth="1"/>
    <col min="3593" max="3838" width="9.33203125" style="544"/>
    <col min="3839" max="3839" width="18.33203125" style="544" customWidth="1"/>
    <col min="3840" max="3840" width="13.33203125" style="544" customWidth="1"/>
    <col min="3841" max="3841" width="18.44140625" style="544" customWidth="1"/>
    <col min="3842" max="3842" width="18.33203125" style="544" customWidth="1"/>
    <col min="3843" max="3846" width="13.33203125" style="544" customWidth="1"/>
    <col min="3847" max="3847" width="9.33203125" style="544"/>
    <col min="3848" max="3848" width="19.5546875" style="544" customWidth="1"/>
    <col min="3849" max="4094" width="9.33203125" style="544"/>
    <col min="4095" max="4095" width="18.33203125" style="544" customWidth="1"/>
    <col min="4096" max="4096" width="13.33203125" style="544" customWidth="1"/>
    <col min="4097" max="4097" width="18.44140625" style="544" customWidth="1"/>
    <col min="4098" max="4098" width="18.33203125" style="544" customWidth="1"/>
    <col min="4099" max="4102" width="13.33203125" style="544" customWidth="1"/>
    <col min="4103" max="4103" width="9.33203125" style="544"/>
    <col min="4104" max="4104" width="19.5546875" style="544" customWidth="1"/>
    <col min="4105" max="4350" width="9.33203125" style="544"/>
    <col min="4351" max="4351" width="18.33203125" style="544" customWidth="1"/>
    <col min="4352" max="4352" width="13.33203125" style="544" customWidth="1"/>
    <col min="4353" max="4353" width="18.44140625" style="544" customWidth="1"/>
    <col min="4354" max="4354" width="18.33203125" style="544" customWidth="1"/>
    <col min="4355" max="4358" width="13.33203125" style="544" customWidth="1"/>
    <col min="4359" max="4359" width="9.33203125" style="544"/>
    <col min="4360" max="4360" width="19.5546875" style="544" customWidth="1"/>
    <col min="4361" max="4606" width="9.33203125" style="544"/>
    <col min="4607" max="4607" width="18.33203125" style="544" customWidth="1"/>
    <col min="4608" max="4608" width="13.33203125" style="544" customWidth="1"/>
    <col min="4609" max="4609" width="18.44140625" style="544" customWidth="1"/>
    <col min="4610" max="4610" width="18.33203125" style="544" customWidth="1"/>
    <col min="4611" max="4614" width="13.33203125" style="544" customWidth="1"/>
    <col min="4615" max="4615" width="9.33203125" style="544"/>
    <col min="4616" max="4616" width="19.5546875" style="544" customWidth="1"/>
    <col min="4617" max="4862" width="9.33203125" style="544"/>
    <col min="4863" max="4863" width="18.33203125" style="544" customWidth="1"/>
    <col min="4864" max="4864" width="13.33203125" style="544" customWidth="1"/>
    <col min="4865" max="4865" width="18.44140625" style="544" customWidth="1"/>
    <col min="4866" max="4866" width="18.33203125" style="544" customWidth="1"/>
    <col min="4867" max="4870" width="13.33203125" style="544" customWidth="1"/>
    <col min="4871" max="4871" width="9.33203125" style="544"/>
    <col min="4872" max="4872" width="19.5546875" style="544" customWidth="1"/>
    <col min="4873" max="5118" width="9.33203125" style="544"/>
    <col min="5119" max="5119" width="18.33203125" style="544" customWidth="1"/>
    <col min="5120" max="5120" width="13.33203125" style="544" customWidth="1"/>
    <col min="5121" max="5121" width="18.44140625" style="544" customWidth="1"/>
    <col min="5122" max="5122" width="18.33203125" style="544" customWidth="1"/>
    <col min="5123" max="5126" width="13.33203125" style="544" customWidth="1"/>
    <col min="5127" max="5127" width="9.33203125" style="544"/>
    <col min="5128" max="5128" width="19.5546875" style="544" customWidth="1"/>
    <col min="5129" max="5374" width="9.33203125" style="544"/>
    <col min="5375" max="5375" width="18.33203125" style="544" customWidth="1"/>
    <col min="5376" max="5376" width="13.33203125" style="544" customWidth="1"/>
    <col min="5377" max="5377" width="18.44140625" style="544" customWidth="1"/>
    <col min="5378" max="5378" width="18.33203125" style="544" customWidth="1"/>
    <col min="5379" max="5382" width="13.33203125" style="544" customWidth="1"/>
    <col min="5383" max="5383" width="9.33203125" style="544"/>
    <col min="5384" max="5384" width="19.5546875" style="544" customWidth="1"/>
    <col min="5385" max="5630" width="9.33203125" style="544"/>
    <col min="5631" max="5631" width="18.33203125" style="544" customWidth="1"/>
    <col min="5632" max="5632" width="13.33203125" style="544" customWidth="1"/>
    <col min="5633" max="5633" width="18.44140625" style="544" customWidth="1"/>
    <col min="5634" max="5634" width="18.33203125" style="544" customWidth="1"/>
    <col min="5635" max="5638" width="13.33203125" style="544" customWidth="1"/>
    <col min="5639" max="5639" width="9.33203125" style="544"/>
    <col min="5640" max="5640" width="19.5546875" style="544" customWidth="1"/>
    <col min="5641" max="5886" width="9.33203125" style="544"/>
    <col min="5887" max="5887" width="18.33203125" style="544" customWidth="1"/>
    <col min="5888" max="5888" width="13.33203125" style="544" customWidth="1"/>
    <col min="5889" max="5889" width="18.44140625" style="544" customWidth="1"/>
    <col min="5890" max="5890" width="18.33203125" style="544" customWidth="1"/>
    <col min="5891" max="5894" width="13.33203125" style="544" customWidth="1"/>
    <col min="5895" max="5895" width="9.33203125" style="544"/>
    <col min="5896" max="5896" width="19.5546875" style="544" customWidth="1"/>
    <col min="5897" max="6142" width="9.33203125" style="544"/>
    <col min="6143" max="6143" width="18.33203125" style="544" customWidth="1"/>
    <col min="6144" max="6144" width="13.33203125" style="544" customWidth="1"/>
    <col min="6145" max="6145" width="18.44140625" style="544" customWidth="1"/>
    <col min="6146" max="6146" width="18.33203125" style="544" customWidth="1"/>
    <col min="6147" max="6150" width="13.33203125" style="544" customWidth="1"/>
    <col min="6151" max="6151" width="9.33203125" style="544"/>
    <col min="6152" max="6152" width="19.5546875" style="544" customWidth="1"/>
    <col min="6153" max="6398" width="9.33203125" style="544"/>
    <col min="6399" max="6399" width="18.33203125" style="544" customWidth="1"/>
    <col min="6400" max="6400" width="13.33203125" style="544" customWidth="1"/>
    <col min="6401" max="6401" width="18.44140625" style="544" customWidth="1"/>
    <col min="6402" max="6402" width="18.33203125" style="544" customWidth="1"/>
    <col min="6403" max="6406" width="13.33203125" style="544" customWidth="1"/>
    <col min="6407" max="6407" width="9.33203125" style="544"/>
    <col min="6408" max="6408" width="19.5546875" style="544" customWidth="1"/>
    <col min="6409" max="6654" width="9.33203125" style="544"/>
    <col min="6655" max="6655" width="18.33203125" style="544" customWidth="1"/>
    <col min="6656" max="6656" width="13.33203125" style="544" customWidth="1"/>
    <col min="6657" max="6657" width="18.44140625" style="544" customWidth="1"/>
    <col min="6658" max="6658" width="18.33203125" style="544" customWidth="1"/>
    <col min="6659" max="6662" width="13.33203125" style="544" customWidth="1"/>
    <col min="6663" max="6663" width="9.33203125" style="544"/>
    <col min="6664" max="6664" width="19.5546875" style="544" customWidth="1"/>
    <col min="6665" max="6910" width="9.33203125" style="544"/>
    <col min="6911" max="6911" width="18.33203125" style="544" customWidth="1"/>
    <col min="6912" max="6912" width="13.33203125" style="544" customWidth="1"/>
    <col min="6913" max="6913" width="18.44140625" style="544" customWidth="1"/>
    <col min="6914" max="6914" width="18.33203125" style="544" customWidth="1"/>
    <col min="6915" max="6918" width="13.33203125" style="544" customWidth="1"/>
    <col min="6919" max="6919" width="9.33203125" style="544"/>
    <col min="6920" max="6920" width="19.5546875" style="544" customWidth="1"/>
    <col min="6921" max="7166" width="9.33203125" style="544"/>
    <col min="7167" max="7167" width="18.33203125" style="544" customWidth="1"/>
    <col min="7168" max="7168" width="13.33203125" style="544" customWidth="1"/>
    <col min="7169" max="7169" width="18.44140625" style="544" customWidth="1"/>
    <col min="7170" max="7170" width="18.33203125" style="544" customWidth="1"/>
    <col min="7171" max="7174" width="13.33203125" style="544" customWidth="1"/>
    <col min="7175" max="7175" width="9.33203125" style="544"/>
    <col min="7176" max="7176" width="19.5546875" style="544" customWidth="1"/>
    <col min="7177" max="7422" width="9.33203125" style="544"/>
    <col min="7423" max="7423" width="18.33203125" style="544" customWidth="1"/>
    <col min="7424" max="7424" width="13.33203125" style="544" customWidth="1"/>
    <col min="7425" max="7425" width="18.44140625" style="544" customWidth="1"/>
    <col min="7426" max="7426" width="18.33203125" style="544" customWidth="1"/>
    <col min="7427" max="7430" width="13.33203125" style="544" customWidth="1"/>
    <col min="7431" max="7431" width="9.33203125" style="544"/>
    <col min="7432" max="7432" width="19.5546875" style="544" customWidth="1"/>
    <col min="7433" max="7678" width="9.33203125" style="544"/>
    <col min="7679" max="7679" width="18.33203125" style="544" customWidth="1"/>
    <col min="7680" max="7680" width="13.33203125" style="544" customWidth="1"/>
    <col min="7681" max="7681" width="18.44140625" style="544" customWidth="1"/>
    <col min="7682" max="7682" width="18.33203125" style="544" customWidth="1"/>
    <col min="7683" max="7686" width="13.33203125" style="544" customWidth="1"/>
    <col min="7687" max="7687" width="9.33203125" style="544"/>
    <col min="7688" max="7688" width="19.5546875" style="544" customWidth="1"/>
    <col min="7689" max="7934" width="9.33203125" style="544"/>
    <col min="7935" max="7935" width="18.33203125" style="544" customWidth="1"/>
    <col min="7936" max="7936" width="13.33203125" style="544" customWidth="1"/>
    <col min="7937" max="7937" width="18.44140625" style="544" customWidth="1"/>
    <col min="7938" max="7938" width="18.33203125" style="544" customWidth="1"/>
    <col min="7939" max="7942" width="13.33203125" style="544" customWidth="1"/>
    <col min="7943" max="7943" width="9.33203125" style="544"/>
    <col min="7944" max="7944" width="19.5546875" style="544" customWidth="1"/>
    <col min="7945" max="8190" width="9.33203125" style="544"/>
    <col min="8191" max="8191" width="18.33203125" style="544" customWidth="1"/>
    <col min="8192" max="8192" width="13.33203125" style="544" customWidth="1"/>
    <col min="8193" max="8193" width="18.44140625" style="544" customWidth="1"/>
    <col min="8194" max="8194" width="18.33203125" style="544" customWidth="1"/>
    <col min="8195" max="8198" width="13.33203125" style="544" customWidth="1"/>
    <col min="8199" max="8199" width="9.33203125" style="544"/>
    <col min="8200" max="8200" width="19.5546875" style="544" customWidth="1"/>
    <col min="8201" max="8446" width="9.33203125" style="544"/>
    <col min="8447" max="8447" width="18.33203125" style="544" customWidth="1"/>
    <col min="8448" max="8448" width="13.33203125" style="544" customWidth="1"/>
    <col min="8449" max="8449" width="18.44140625" style="544" customWidth="1"/>
    <col min="8450" max="8450" width="18.33203125" style="544" customWidth="1"/>
    <col min="8451" max="8454" width="13.33203125" style="544" customWidth="1"/>
    <col min="8455" max="8455" width="9.33203125" style="544"/>
    <col min="8456" max="8456" width="19.5546875" style="544" customWidth="1"/>
    <col min="8457" max="8702" width="9.33203125" style="544"/>
    <col min="8703" max="8703" width="18.33203125" style="544" customWidth="1"/>
    <col min="8704" max="8704" width="13.33203125" style="544" customWidth="1"/>
    <col min="8705" max="8705" width="18.44140625" style="544" customWidth="1"/>
    <col min="8706" max="8706" width="18.33203125" style="544" customWidth="1"/>
    <col min="8707" max="8710" width="13.33203125" style="544" customWidth="1"/>
    <col min="8711" max="8711" width="9.33203125" style="544"/>
    <col min="8712" max="8712" width="19.5546875" style="544" customWidth="1"/>
    <col min="8713" max="8958" width="9.33203125" style="544"/>
    <col min="8959" max="8959" width="18.33203125" style="544" customWidth="1"/>
    <col min="8960" max="8960" width="13.33203125" style="544" customWidth="1"/>
    <col min="8961" max="8961" width="18.44140625" style="544" customWidth="1"/>
    <col min="8962" max="8962" width="18.33203125" style="544" customWidth="1"/>
    <col min="8963" max="8966" width="13.33203125" style="544" customWidth="1"/>
    <col min="8967" max="8967" width="9.33203125" style="544"/>
    <col min="8968" max="8968" width="19.5546875" style="544" customWidth="1"/>
    <col min="8969" max="9214" width="9.33203125" style="544"/>
    <col min="9215" max="9215" width="18.33203125" style="544" customWidth="1"/>
    <col min="9216" max="9216" width="13.33203125" style="544" customWidth="1"/>
    <col min="9217" max="9217" width="18.44140625" style="544" customWidth="1"/>
    <col min="9218" max="9218" width="18.33203125" style="544" customWidth="1"/>
    <col min="9219" max="9222" width="13.33203125" style="544" customWidth="1"/>
    <col min="9223" max="9223" width="9.33203125" style="544"/>
    <col min="9224" max="9224" width="19.5546875" style="544" customWidth="1"/>
    <col min="9225" max="9470" width="9.33203125" style="544"/>
    <col min="9471" max="9471" width="18.33203125" style="544" customWidth="1"/>
    <col min="9472" max="9472" width="13.33203125" style="544" customWidth="1"/>
    <col min="9473" max="9473" width="18.44140625" style="544" customWidth="1"/>
    <col min="9474" max="9474" width="18.33203125" style="544" customWidth="1"/>
    <col min="9475" max="9478" width="13.33203125" style="544" customWidth="1"/>
    <col min="9479" max="9479" width="9.33203125" style="544"/>
    <col min="9480" max="9480" width="19.5546875" style="544" customWidth="1"/>
    <col min="9481" max="9726" width="9.33203125" style="544"/>
    <col min="9727" max="9727" width="18.33203125" style="544" customWidth="1"/>
    <col min="9728" max="9728" width="13.33203125" style="544" customWidth="1"/>
    <col min="9729" max="9729" width="18.44140625" style="544" customWidth="1"/>
    <col min="9730" max="9730" width="18.33203125" style="544" customWidth="1"/>
    <col min="9731" max="9734" width="13.33203125" style="544" customWidth="1"/>
    <col min="9735" max="9735" width="9.33203125" style="544"/>
    <col min="9736" max="9736" width="19.5546875" style="544" customWidth="1"/>
    <col min="9737" max="9982" width="9.33203125" style="544"/>
    <col min="9983" max="9983" width="18.33203125" style="544" customWidth="1"/>
    <col min="9984" max="9984" width="13.33203125" style="544" customWidth="1"/>
    <col min="9985" max="9985" width="18.44140625" style="544" customWidth="1"/>
    <col min="9986" max="9986" width="18.33203125" style="544" customWidth="1"/>
    <col min="9987" max="9990" width="13.33203125" style="544" customWidth="1"/>
    <col min="9991" max="9991" width="9.33203125" style="544"/>
    <col min="9992" max="9992" width="19.5546875" style="544" customWidth="1"/>
    <col min="9993" max="10238" width="9.33203125" style="544"/>
    <col min="10239" max="10239" width="18.33203125" style="544" customWidth="1"/>
    <col min="10240" max="10240" width="13.33203125" style="544" customWidth="1"/>
    <col min="10241" max="10241" width="18.44140625" style="544" customWidth="1"/>
    <col min="10242" max="10242" width="18.33203125" style="544" customWidth="1"/>
    <col min="10243" max="10246" width="13.33203125" style="544" customWidth="1"/>
    <col min="10247" max="10247" width="9.33203125" style="544"/>
    <col min="10248" max="10248" width="19.5546875" style="544" customWidth="1"/>
    <col min="10249" max="10494" width="9.33203125" style="544"/>
    <col min="10495" max="10495" width="18.33203125" style="544" customWidth="1"/>
    <col min="10496" max="10496" width="13.33203125" style="544" customWidth="1"/>
    <col min="10497" max="10497" width="18.44140625" style="544" customWidth="1"/>
    <col min="10498" max="10498" width="18.33203125" style="544" customWidth="1"/>
    <col min="10499" max="10502" width="13.33203125" style="544" customWidth="1"/>
    <col min="10503" max="10503" width="9.33203125" style="544"/>
    <col min="10504" max="10504" width="19.5546875" style="544" customWidth="1"/>
    <col min="10505" max="10750" width="9.33203125" style="544"/>
    <col min="10751" max="10751" width="18.33203125" style="544" customWidth="1"/>
    <col min="10752" max="10752" width="13.33203125" style="544" customWidth="1"/>
    <col min="10753" max="10753" width="18.44140625" style="544" customWidth="1"/>
    <col min="10754" max="10754" width="18.33203125" style="544" customWidth="1"/>
    <col min="10755" max="10758" width="13.33203125" style="544" customWidth="1"/>
    <col min="10759" max="10759" width="9.33203125" style="544"/>
    <col min="10760" max="10760" width="19.5546875" style="544" customWidth="1"/>
    <col min="10761" max="11006" width="9.33203125" style="544"/>
    <col min="11007" max="11007" width="18.33203125" style="544" customWidth="1"/>
    <col min="11008" max="11008" width="13.33203125" style="544" customWidth="1"/>
    <col min="11009" max="11009" width="18.44140625" style="544" customWidth="1"/>
    <col min="11010" max="11010" width="18.33203125" style="544" customWidth="1"/>
    <col min="11011" max="11014" width="13.33203125" style="544" customWidth="1"/>
    <col min="11015" max="11015" width="9.33203125" style="544"/>
    <col min="11016" max="11016" width="19.5546875" style="544" customWidth="1"/>
    <col min="11017" max="11262" width="9.33203125" style="544"/>
    <col min="11263" max="11263" width="18.33203125" style="544" customWidth="1"/>
    <col min="11264" max="11264" width="13.33203125" style="544" customWidth="1"/>
    <col min="11265" max="11265" width="18.44140625" style="544" customWidth="1"/>
    <col min="11266" max="11266" width="18.33203125" style="544" customWidth="1"/>
    <col min="11267" max="11270" width="13.33203125" style="544" customWidth="1"/>
    <col min="11271" max="11271" width="9.33203125" style="544"/>
    <col min="11272" max="11272" width="19.5546875" style="544" customWidth="1"/>
    <col min="11273" max="11518" width="9.33203125" style="544"/>
    <col min="11519" max="11519" width="18.33203125" style="544" customWidth="1"/>
    <col min="11520" max="11520" width="13.33203125" style="544" customWidth="1"/>
    <col min="11521" max="11521" width="18.44140625" style="544" customWidth="1"/>
    <col min="11522" max="11522" width="18.33203125" style="544" customWidth="1"/>
    <col min="11523" max="11526" width="13.33203125" style="544" customWidth="1"/>
    <col min="11527" max="11527" width="9.33203125" style="544"/>
    <col min="11528" max="11528" width="19.5546875" style="544" customWidth="1"/>
    <col min="11529" max="11774" width="9.33203125" style="544"/>
    <col min="11775" max="11775" width="18.33203125" style="544" customWidth="1"/>
    <col min="11776" max="11776" width="13.33203125" style="544" customWidth="1"/>
    <col min="11777" max="11777" width="18.44140625" style="544" customWidth="1"/>
    <col min="11778" max="11778" width="18.33203125" style="544" customWidth="1"/>
    <col min="11779" max="11782" width="13.33203125" style="544" customWidth="1"/>
    <col min="11783" max="11783" width="9.33203125" style="544"/>
    <col min="11784" max="11784" width="19.5546875" style="544" customWidth="1"/>
    <col min="11785" max="12030" width="9.33203125" style="544"/>
    <col min="12031" max="12031" width="18.33203125" style="544" customWidth="1"/>
    <col min="12032" max="12032" width="13.33203125" style="544" customWidth="1"/>
    <col min="12033" max="12033" width="18.44140625" style="544" customWidth="1"/>
    <col min="12034" max="12034" width="18.33203125" style="544" customWidth="1"/>
    <col min="12035" max="12038" width="13.33203125" style="544" customWidth="1"/>
    <col min="12039" max="12039" width="9.33203125" style="544"/>
    <col min="12040" max="12040" width="19.5546875" style="544" customWidth="1"/>
    <col min="12041" max="12286" width="9.33203125" style="544"/>
    <col min="12287" max="12287" width="18.33203125" style="544" customWidth="1"/>
    <col min="12288" max="12288" width="13.33203125" style="544" customWidth="1"/>
    <col min="12289" max="12289" width="18.44140625" style="544" customWidth="1"/>
    <col min="12290" max="12290" width="18.33203125" style="544" customWidth="1"/>
    <col min="12291" max="12294" width="13.33203125" style="544" customWidth="1"/>
    <col min="12295" max="12295" width="9.33203125" style="544"/>
    <col min="12296" max="12296" width="19.5546875" style="544" customWidth="1"/>
    <col min="12297" max="12542" width="9.33203125" style="544"/>
    <col min="12543" max="12543" width="18.33203125" style="544" customWidth="1"/>
    <col min="12544" max="12544" width="13.33203125" style="544" customWidth="1"/>
    <col min="12545" max="12545" width="18.44140625" style="544" customWidth="1"/>
    <col min="12546" max="12546" width="18.33203125" style="544" customWidth="1"/>
    <col min="12547" max="12550" width="13.33203125" style="544" customWidth="1"/>
    <col min="12551" max="12551" width="9.33203125" style="544"/>
    <col min="12552" max="12552" width="19.5546875" style="544" customWidth="1"/>
    <col min="12553" max="12798" width="9.33203125" style="544"/>
    <col min="12799" max="12799" width="18.33203125" style="544" customWidth="1"/>
    <col min="12800" max="12800" width="13.33203125" style="544" customWidth="1"/>
    <col min="12801" max="12801" width="18.44140625" style="544" customWidth="1"/>
    <col min="12802" max="12802" width="18.33203125" style="544" customWidth="1"/>
    <col min="12803" max="12806" width="13.33203125" style="544" customWidth="1"/>
    <col min="12807" max="12807" width="9.33203125" style="544"/>
    <col min="12808" max="12808" width="19.5546875" style="544" customWidth="1"/>
    <col min="12809" max="13054" width="9.33203125" style="544"/>
    <col min="13055" max="13055" width="18.33203125" style="544" customWidth="1"/>
    <col min="13056" max="13056" width="13.33203125" style="544" customWidth="1"/>
    <col min="13057" max="13057" width="18.44140625" style="544" customWidth="1"/>
    <col min="13058" max="13058" width="18.33203125" style="544" customWidth="1"/>
    <col min="13059" max="13062" width="13.33203125" style="544" customWidth="1"/>
    <col min="13063" max="13063" width="9.33203125" style="544"/>
    <col min="13064" max="13064" width="19.5546875" style="544" customWidth="1"/>
    <col min="13065" max="13310" width="9.33203125" style="544"/>
    <col min="13311" max="13311" width="18.33203125" style="544" customWidth="1"/>
    <col min="13312" max="13312" width="13.33203125" style="544" customWidth="1"/>
    <col min="13313" max="13313" width="18.44140625" style="544" customWidth="1"/>
    <col min="13314" max="13314" width="18.33203125" style="544" customWidth="1"/>
    <col min="13315" max="13318" width="13.33203125" style="544" customWidth="1"/>
    <col min="13319" max="13319" width="9.33203125" style="544"/>
    <col min="13320" max="13320" width="19.5546875" style="544" customWidth="1"/>
    <col min="13321" max="13566" width="9.33203125" style="544"/>
    <col min="13567" max="13567" width="18.33203125" style="544" customWidth="1"/>
    <col min="13568" max="13568" width="13.33203125" style="544" customWidth="1"/>
    <col min="13569" max="13569" width="18.44140625" style="544" customWidth="1"/>
    <col min="13570" max="13570" width="18.33203125" style="544" customWidth="1"/>
    <col min="13571" max="13574" width="13.33203125" style="544" customWidth="1"/>
    <col min="13575" max="13575" width="9.33203125" style="544"/>
    <col min="13576" max="13576" width="19.5546875" style="544" customWidth="1"/>
    <col min="13577" max="13822" width="9.33203125" style="544"/>
    <col min="13823" max="13823" width="18.33203125" style="544" customWidth="1"/>
    <col min="13824" max="13824" width="13.33203125" style="544" customWidth="1"/>
    <col min="13825" max="13825" width="18.44140625" style="544" customWidth="1"/>
    <col min="13826" max="13826" width="18.33203125" style="544" customWidth="1"/>
    <col min="13827" max="13830" width="13.33203125" style="544" customWidth="1"/>
    <col min="13831" max="13831" width="9.33203125" style="544"/>
    <col min="13832" max="13832" width="19.5546875" style="544" customWidth="1"/>
    <col min="13833" max="14078" width="9.33203125" style="544"/>
    <col min="14079" max="14079" width="18.33203125" style="544" customWidth="1"/>
    <col min="14080" max="14080" width="13.33203125" style="544" customWidth="1"/>
    <col min="14081" max="14081" width="18.44140625" style="544" customWidth="1"/>
    <col min="14082" max="14082" width="18.33203125" style="544" customWidth="1"/>
    <col min="14083" max="14086" width="13.33203125" style="544" customWidth="1"/>
    <col min="14087" max="14087" width="9.33203125" style="544"/>
    <col min="14088" max="14088" width="19.5546875" style="544" customWidth="1"/>
    <col min="14089" max="14334" width="9.33203125" style="544"/>
    <col min="14335" max="14335" width="18.33203125" style="544" customWidth="1"/>
    <col min="14336" max="14336" width="13.33203125" style="544" customWidth="1"/>
    <col min="14337" max="14337" width="18.44140625" style="544" customWidth="1"/>
    <col min="14338" max="14338" width="18.33203125" style="544" customWidth="1"/>
    <col min="14339" max="14342" width="13.33203125" style="544" customWidth="1"/>
    <col min="14343" max="14343" width="9.33203125" style="544"/>
    <col min="14344" max="14344" width="19.5546875" style="544" customWidth="1"/>
    <col min="14345" max="14590" width="9.33203125" style="544"/>
    <col min="14591" max="14591" width="18.33203125" style="544" customWidth="1"/>
    <col min="14592" max="14592" width="13.33203125" style="544" customWidth="1"/>
    <col min="14593" max="14593" width="18.44140625" style="544" customWidth="1"/>
    <col min="14594" max="14594" width="18.33203125" style="544" customWidth="1"/>
    <col min="14595" max="14598" width="13.33203125" style="544" customWidth="1"/>
    <col min="14599" max="14599" width="9.33203125" style="544"/>
    <col min="14600" max="14600" width="19.5546875" style="544" customWidth="1"/>
    <col min="14601" max="14846" width="9.33203125" style="544"/>
    <col min="14847" max="14847" width="18.33203125" style="544" customWidth="1"/>
    <col min="14848" max="14848" width="13.33203125" style="544" customWidth="1"/>
    <col min="14849" max="14849" width="18.44140625" style="544" customWidth="1"/>
    <col min="14850" max="14850" width="18.33203125" style="544" customWidth="1"/>
    <col min="14851" max="14854" width="13.33203125" style="544" customWidth="1"/>
    <col min="14855" max="14855" width="9.33203125" style="544"/>
    <col min="14856" max="14856" width="19.5546875" style="544" customWidth="1"/>
    <col min="14857" max="15102" width="9.33203125" style="544"/>
    <col min="15103" max="15103" width="18.33203125" style="544" customWidth="1"/>
    <col min="15104" max="15104" width="13.33203125" style="544" customWidth="1"/>
    <col min="15105" max="15105" width="18.44140625" style="544" customWidth="1"/>
    <col min="15106" max="15106" width="18.33203125" style="544" customWidth="1"/>
    <col min="15107" max="15110" width="13.33203125" style="544" customWidth="1"/>
    <col min="15111" max="15111" width="9.33203125" style="544"/>
    <col min="15112" max="15112" width="19.5546875" style="544" customWidth="1"/>
    <col min="15113" max="15358" width="9.33203125" style="544"/>
    <col min="15359" max="15359" width="18.33203125" style="544" customWidth="1"/>
    <col min="15360" max="15360" width="13.33203125" style="544" customWidth="1"/>
    <col min="15361" max="15361" width="18.44140625" style="544" customWidth="1"/>
    <col min="15362" max="15362" width="18.33203125" style="544" customWidth="1"/>
    <col min="15363" max="15366" width="13.33203125" style="544" customWidth="1"/>
    <col min="15367" max="15367" width="9.33203125" style="544"/>
    <col min="15368" max="15368" width="19.5546875" style="544" customWidth="1"/>
    <col min="15369" max="15614" width="9.33203125" style="544"/>
    <col min="15615" max="15615" width="18.33203125" style="544" customWidth="1"/>
    <col min="15616" max="15616" width="13.33203125" style="544" customWidth="1"/>
    <col min="15617" max="15617" width="18.44140625" style="544" customWidth="1"/>
    <col min="15618" max="15618" width="18.33203125" style="544" customWidth="1"/>
    <col min="15619" max="15622" width="13.33203125" style="544" customWidth="1"/>
    <col min="15623" max="15623" width="9.33203125" style="544"/>
    <col min="15624" max="15624" width="19.5546875" style="544" customWidth="1"/>
    <col min="15625" max="15870" width="9.33203125" style="544"/>
    <col min="15871" max="15871" width="18.33203125" style="544" customWidth="1"/>
    <col min="15872" max="15872" width="13.33203125" style="544" customWidth="1"/>
    <col min="15873" max="15873" width="18.44140625" style="544" customWidth="1"/>
    <col min="15874" max="15874" width="18.33203125" style="544" customWidth="1"/>
    <col min="15875" max="15878" width="13.33203125" style="544" customWidth="1"/>
    <col min="15879" max="15879" width="9.33203125" style="544"/>
    <col min="15880" max="15880" width="19.5546875" style="544" customWidth="1"/>
    <col min="15881" max="16126" width="9.33203125" style="544"/>
    <col min="16127" max="16127" width="18.33203125" style="544" customWidth="1"/>
    <col min="16128" max="16128" width="13.33203125" style="544" customWidth="1"/>
    <col min="16129" max="16129" width="18.44140625" style="544" customWidth="1"/>
    <col min="16130" max="16130" width="18.33203125" style="544" customWidth="1"/>
    <col min="16131" max="16134" width="13.33203125" style="544" customWidth="1"/>
    <col min="16135" max="16135" width="9.33203125" style="544"/>
    <col min="16136" max="16136" width="19.5546875" style="544" customWidth="1"/>
    <col min="16137" max="16384" width="9.33203125" style="544"/>
  </cols>
  <sheetData>
    <row r="1" spans="1:11">
      <c r="A1" s="542" t="s">
        <v>2550</v>
      </c>
      <c r="B1" s="543"/>
    </row>
    <row r="2" spans="1:11">
      <c r="A2" s="545" t="s">
        <v>1503</v>
      </c>
      <c r="E2" s="546"/>
      <c r="F2" s="546"/>
      <c r="G2" s="546"/>
    </row>
    <row r="3" spans="1:11">
      <c r="A3" s="547"/>
      <c r="E3" s="546"/>
      <c r="F3" s="546"/>
      <c r="G3" s="546"/>
    </row>
    <row r="4" spans="1:11">
      <c r="A4" s="542" t="s">
        <v>2551</v>
      </c>
      <c r="E4" s="546"/>
      <c r="F4" s="546"/>
      <c r="G4" s="546"/>
    </row>
    <row r="5" spans="1:11">
      <c r="E5" s="546"/>
      <c r="F5" s="546"/>
      <c r="G5" s="546"/>
    </row>
    <row r="6" spans="1:11">
      <c r="A6" s="548" t="s">
        <v>1503</v>
      </c>
      <c r="E6" s="546"/>
      <c r="F6" s="546"/>
      <c r="G6" s="546"/>
    </row>
    <row r="7" spans="1:11">
      <c r="E7" s="546"/>
      <c r="F7" s="546"/>
      <c r="G7" s="546"/>
    </row>
    <row r="8" spans="1:11" s="551" customFormat="1" ht="41.4">
      <c r="A8" s="549" t="s">
        <v>152</v>
      </c>
      <c r="B8" s="549" t="s">
        <v>2085</v>
      </c>
      <c r="C8" s="550" t="s">
        <v>2086</v>
      </c>
      <c r="D8" s="549" t="s">
        <v>2534</v>
      </c>
      <c r="E8" s="549" t="s">
        <v>1035</v>
      </c>
      <c r="F8" s="549" t="s">
        <v>2535</v>
      </c>
      <c r="G8" s="549" t="s">
        <v>2536</v>
      </c>
      <c r="H8" s="549" t="s">
        <v>2537</v>
      </c>
      <c r="I8" s="549" t="s">
        <v>2538</v>
      </c>
      <c r="J8" s="549" t="s">
        <v>2539</v>
      </c>
      <c r="K8" s="549" t="s">
        <v>2540</v>
      </c>
    </row>
    <row r="9" spans="1:11" s="551" customFormat="1">
      <c r="A9" s="552" t="s">
        <v>1304</v>
      </c>
      <c r="B9" s="552" t="s">
        <v>89</v>
      </c>
      <c r="C9" s="550" t="s">
        <v>13</v>
      </c>
      <c r="D9" s="552" t="s">
        <v>88</v>
      </c>
      <c r="E9" s="552" t="s">
        <v>87</v>
      </c>
      <c r="F9" s="552" t="s">
        <v>86</v>
      </c>
      <c r="G9" s="552" t="s">
        <v>85</v>
      </c>
      <c r="H9" s="552" t="s">
        <v>84</v>
      </c>
      <c r="I9" s="552" t="s">
        <v>83</v>
      </c>
      <c r="J9" s="552" t="s">
        <v>82</v>
      </c>
      <c r="K9" s="552" t="s">
        <v>81</v>
      </c>
    </row>
    <row r="10" spans="1:11" s="551" customFormat="1">
      <c r="A10" s="553"/>
      <c r="B10" s="553"/>
      <c r="C10" s="553"/>
      <c r="D10" s="553"/>
      <c r="E10" s="553"/>
      <c r="F10" s="553"/>
      <c r="G10" s="553"/>
      <c r="H10" s="553"/>
      <c r="I10" s="553"/>
      <c r="J10" s="553"/>
      <c r="K10" s="553"/>
    </row>
    <row r="11" spans="1:11" s="551" customFormat="1" ht="55.2">
      <c r="A11" s="546" t="s">
        <v>350</v>
      </c>
      <c r="B11" s="546" t="s">
        <v>1066</v>
      </c>
      <c r="C11" s="554" t="s">
        <v>79</v>
      </c>
      <c r="D11" s="555" t="s">
        <v>2541</v>
      </c>
      <c r="E11" s="555" t="s">
        <v>2383</v>
      </c>
      <c r="F11" s="555" t="s">
        <v>2384</v>
      </c>
      <c r="G11" s="555" t="s">
        <v>91</v>
      </c>
      <c r="H11" s="555" t="s">
        <v>91</v>
      </c>
      <c r="I11" s="555" t="s">
        <v>91</v>
      </c>
      <c r="J11" s="555" t="s">
        <v>91</v>
      </c>
      <c r="K11" s="555" t="s">
        <v>91</v>
      </c>
    </row>
    <row r="12" spans="1:11" s="551" customFormat="1" ht="27.6">
      <c r="A12" s="546" t="s">
        <v>2542</v>
      </c>
      <c r="B12" s="546" t="s">
        <v>2087</v>
      </c>
      <c r="C12" s="554" t="s">
        <v>1974</v>
      </c>
      <c r="D12" s="555"/>
      <c r="F12" s="555"/>
      <c r="G12" s="555" t="s">
        <v>2543</v>
      </c>
      <c r="H12" s="555" t="s">
        <v>2543</v>
      </c>
      <c r="I12" s="555" t="s">
        <v>2543</v>
      </c>
      <c r="J12" s="555" t="s">
        <v>2544</v>
      </c>
      <c r="K12" s="555" t="s">
        <v>2545</v>
      </c>
    </row>
    <row r="13" spans="1:11" s="551" customFormat="1">
      <c r="D13" s="555"/>
      <c r="F13" s="555"/>
      <c r="G13" s="555" t="s">
        <v>90</v>
      </c>
      <c r="H13" s="555" t="s">
        <v>90</v>
      </c>
      <c r="I13" s="555" t="s">
        <v>90</v>
      </c>
      <c r="J13" s="555" t="s">
        <v>90</v>
      </c>
      <c r="K13" s="555" t="s">
        <v>90</v>
      </c>
    </row>
    <row r="14" spans="1:11" s="551" customFormat="1">
      <c r="D14" s="555"/>
      <c r="F14" s="555"/>
      <c r="G14" s="555" t="s">
        <v>2546</v>
      </c>
      <c r="H14" s="555" t="s">
        <v>2546</v>
      </c>
      <c r="I14" s="555" t="s">
        <v>2546</v>
      </c>
      <c r="J14" s="555" t="s">
        <v>2531</v>
      </c>
      <c r="K14" s="555" t="s">
        <v>2531</v>
      </c>
    </row>
    <row r="15" spans="1:11" s="551" customFormat="1">
      <c r="D15" s="555"/>
      <c r="F15" s="555"/>
      <c r="G15" s="555" t="s">
        <v>130</v>
      </c>
      <c r="H15" s="555" t="s">
        <v>130</v>
      </c>
      <c r="I15" s="555" t="s">
        <v>130</v>
      </c>
      <c r="J15" s="555" t="s">
        <v>130</v>
      </c>
      <c r="K15" s="555" t="s">
        <v>130</v>
      </c>
    </row>
    <row r="16" spans="1:11" s="551" customFormat="1">
      <c r="D16" s="555"/>
      <c r="F16" s="555"/>
      <c r="G16" s="555" t="s">
        <v>2547</v>
      </c>
      <c r="H16" s="555" t="s">
        <v>2548</v>
      </c>
      <c r="I16" s="555" t="s">
        <v>2549</v>
      </c>
      <c r="J16" s="555"/>
      <c r="K16" s="555"/>
    </row>
    <row r="17" spans="1:9">
      <c r="A17" s="556"/>
      <c r="D17" s="556"/>
      <c r="E17" s="556"/>
      <c r="F17" s="557"/>
      <c r="G17" s="556"/>
      <c r="H17" s="556"/>
      <c r="I17" s="556"/>
    </row>
    <row r="19" spans="1:9">
      <c r="B19" s="556"/>
      <c r="D19" s="556"/>
      <c r="E19" s="557"/>
      <c r="F19" s="556"/>
      <c r="G19" s="556"/>
      <c r="H19" s="556"/>
    </row>
    <row r="20" spans="1:9">
      <c r="D20" s="557"/>
      <c r="E20" s="556"/>
      <c r="F20" s="556"/>
    </row>
    <row r="21" spans="1:9">
      <c r="D21" s="557"/>
      <c r="F21" s="556"/>
      <c r="G21" s="556"/>
    </row>
    <row r="22" spans="1:9">
      <c r="D22" s="557"/>
      <c r="F22" s="556"/>
      <c r="G22" s="556"/>
    </row>
    <row r="23" spans="1:9">
      <c r="D23" s="557"/>
      <c r="E23" s="556"/>
      <c r="F23" s="556"/>
    </row>
    <row r="24" spans="1:9">
      <c r="C24" s="556"/>
      <c r="D24" s="557"/>
      <c r="E24" s="556"/>
      <c r="F24" s="556"/>
    </row>
    <row r="25" spans="1:9">
      <c r="C25" s="556"/>
      <c r="D25" s="556"/>
      <c r="E25" s="556"/>
      <c r="F25" s="556"/>
    </row>
    <row r="26" spans="1:9">
      <c r="A26" s="556"/>
      <c r="B26" s="556"/>
      <c r="C26" s="556"/>
      <c r="D26" s="556"/>
      <c r="E26" s="556"/>
      <c r="F26" s="556"/>
    </row>
    <row r="27" spans="1:9">
      <c r="A27" s="556"/>
      <c r="B27" s="556"/>
      <c r="C27" s="556"/>
      <c r="D27" s="556"/>
      <c r="E27" s="556"/>
      <c r="F27" s="556"/>
    </row>
    <row r="28" spans="1:9">
      <c r="A28" s="556"/>
      <c r="B28" s="556"/>
      <c r="C28" s="556"/>
      <c r="D28" s="556"/>
      <c r="E28" s="556"/>
      <c r="F28" s="556"/>
    </row>
    <row r="29" spans="1:9">
      <c r="A29" s="556"/>
      <c r="B29" s="556"/>
      <c r="C29" s="556"/>
      <c r="D29" s="556"/>
      <c r="E29" s="556"/>
      <c r="F29" s="556"/>
    </row>
    <row r="30" spans="1:9">
      <c r="A30" s="556"/>
      <c r="B30" s="556"/>
      <c r="C30" s="556"/>
      <c r="D30" s="556"/>
      <c r="E30" s="556"/>
      <c r="F30" s="556"/>
    </row>
    <row r="31" spans="1:9">
      <c r="A31" s="556"/>
      <c r="B31" s="556"/>
      <c r="C31" s="556"/>
      <c r="D31" s="556"/>
      <c r="E31" s="556"/>
      <c r="F31" s="556"/>
    </row>
    <row r="32" spans="1:9">
      <c r="A32" s="556"/>
      <c r="B32" s="556"/>
      <c r="C32" s="556"/>
      <c r="D32" s="556"/>
      <c r="E32" s="556"/>
      <c r="F32" s="556"/>
    </row>
    <row r="33" spans="1:6">
      <c r="A33" s="556"/>
      <c r="B33" s="556"/>
      <c r="C33" s="556"/>
      <c r="D33" s="556"/>
      <c r="E33" s="556"/>
      <c r="F33" s="556"/>
    </row>
    <row r="34" spans="1:6">
      <c r="A34" s="556"/>
      <c r="B34" s="556"/>
      <c r="C34" s="556"/>
      <c r="D34" s="556"/>
      <c r="E34" s="556"/>
      <c r="F34" s="556"/>
    </row>
    <row r="35" spans="1:6">
      <c r="A35" s="556"/>
      <c r="B35" s="556"/>
      <c r="C35" s="556"/>
      <c r="D35" s="556"/>
      <c r="E35" s="556"/>
      <c r="F35" s="556"/>
    </row>
    <row r="36" spans="1:6">
      <c r="A36" s="556"/>
      <c r="B36" s="556"/>
      <c r="C36" s="556"/>
      <c r="D36" s="556"/>
      <c r="E36" s="556"/>
      <c r="F36" s="556"/>
    </row>
    <row r="37" spans="1:6">
      <c r="A37" s="556"/>
      <c r="B37" s="556"/>
      <c r="C37" s="556"/>
      <c r="D37" s="556"/>
      <c r="E37" s="556"/>
      <c r="F37" s="556"/>
    </row>
    <row r="38" spans="1:6">
      <c r="A38" s="556"/>
      <c r="B38" s="556"/>
      <c r="C38" s="556"/>
      <c r="D38" s="556"/>
      <c r="E38" s="556"/>
      <c r="F38" s="556"/>
    </row>
    <row r="39" spans="1:6">
      <c r="A39" s="556"/>
      <c r="B39" s="556"/>
      <c r="C39" s="556"/>
      <c r="D39" s="556"/>
      <c r="E39" s="556"/>
      <c r="F39" s="556"/>
    </row>
    <row r="40" spans="1:6">
      <c r="A40" s="556"/>
      <c r="B40" s="556"/>
      <c r="C40" s="556"/>
      <c r="D40" s="556"/>
      <c r="E40" s="556"/>
      <c r="F40" s="556"/>
    </row>
    <row r="41" spans="1:6">
      <c r="A41" s="556"/>
      <c r="B41" s="556"/>
      <c r="C41" s="556"/>
      <c r="D41" s="556"/>
      <c r="E41" s="556"/>
      <c r="F41" s="556"/>
    </row>
    <row r="42" spans="1:6">
      <c r="A42" s="556"/>
      <c r="B42" s="556"/>
      <c r="C42" s="556"/>
      <c r="D42" s="556"/>
      <c r="E42" s="556"/>
      <c r="F42" s="556"/>
    </row>
    <row r="43" spans="1:6">
      <c r="A43" s="556"/>
      <c r="B43" s="556"/>
      <c r="C43" s="556"/>
      <c r="D43" s="556"/>
      <c r="E43" s="556"/>
      <c r="F43" s="556"/>
    </row>
    <row r="44" spans="1:6">
      <c r="A44" s="556"/>
    </row>
    <row r="45" spans="1:6">
      <c r="A45" s="556"/>
    </row>
    <row r="46" spans="1:6">
      <c r="A46" s="556"/>
    </row>
    <row r="47" spans="1:6">
      <c r="A47" s="556"/>
    </row>
    <row r="48" spans="1:6">
      <c r="A48" s="556"/>
    </row>
    <row r="49" spans="1:1">
      <c r="A49" s="556"/>
    </row>
    <row r="50" spans="1:1">
      <c r="A50" s="556"/>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5"/>
  <dimension ref="A1:N26"/>
  <sheetViews>
    <sheetView showGridLines="0" zoomScale="80" zoomScaleNormal="80" workbookViewId="0"/>
  </sheetViews>
  <sheetFormatPr defaultColWidth="9.33203125" defaultRowHeight="14.4"/>
  <cols>
    <col min="1" max="1" width="18.6640625" style="254" customWidth="1"/>
    <col min="2" max="5" width="18.6640625" style="193" customWidth="1"/>
    <col min="6" max="7" width="18.6640625" style="254" customWidth="1"/>
    <col min="8" max="14" width="18.6640625" style="193" customWidth="1"/>
    <col min="15" max="15" width="15.5546875" style="193" customWidth="1"/>
    <col min="16" max="256" width="9.33203125" style="193"/>
    <col min="257" max="257" width="18.33203125" style="193" customWidth="1"/>
    <col min="258" max="258" width="15.6640625" style="193" customWidth="1"/>
    <col min="259" max="259" width="13.5546875" style="193" customWidth="1"/>
    <col min="260" max="260" width="17.33203125" style="193" customWidth="1"/>
    <col min="261" max="261" width="14.5546875" style="193" customWidth="1"/>
    <col min="262" max="262" width="17.33203125" style="193" customWidth="1"/>
    <col min="263" max="264" width="14.5546875" style="193" customWidth="1"/>
    <col min="265" max="265" width="15" style="193" customWidth="1"/>
    <col min="266" max="266" width="18" style="193" customWidth="1"/>
    <col min="267" max="268" width="15.5546875" style="193" customWidth="1"/>
    <col min="269" max="269" width="14.5546875" style="193" customWidth="1"/>
    <col min="270" max="270" width="17.5546875" style="193" customWidth="1"/>
    <col min="271" max="271" width="12.33203125" style="193" customWidth="1"/>
    <col min="272" max="512" width="9.33203125" style="193"/>
    <col min="513" max="513" width="18.33203125" style="193" customWidth="1"/>
    <col min="514" max="514" width="15.6640625" style="193" customWidth="1"/>
    <col min="515" max="515" width="13.5546875" style="193" customWidth="1"/>
    <col min="516" max="516" width="17.33203125" style="193" customWidth="1"/>
    <col min="517" max="517" width="14.5546875" style="193" customWidth="1"/>
    <col min="518" max="518" width="17.33203125" style="193" customWidth="1"/>
    <col min="519" max="520" width="14.5546875" style="193" customWidth="1"/>
    <col min="521" max="521" width="15" style="193" customWidth="1"/>
    <col min="522" max="522" width="18" style="193" customWidth="1"/>
    <col min="523" max="524" width="15.5546875" style="193" customWidth="1"/>
    <col min="525" max="525" width="14.5546875" style="193" customWidth="1"/>
    <col min="526" max="526" width="17.5546875" style="193" customWidth="1"/>
    <col min="527" max="527" width="12.33203125" style="193" customWidth="1"/>
    <col min="528" max="768" width="9.33203125" style="193"/>
    <col min="769" max="769" width="18.33203125" style="193" customWidth="1"/>
    <col min="770" max="770" width="15.6640625" style="193" customWidth="1"/>
    <col min="771" max="771" width="13.5546875" style="193" customWidth="1"/>
    <col min="772" max="772" width="17.33203125" style="193" customWidth="1"/>
    <col min="773" max="773" width="14.5546875" style="193" customWidth="1"/>
    <col min="774" max="774" width="17.33203125" style="193" customWidth="1"/>
    <col min="775" max="776" width="14.5546875" style="193" customWidth="1"/>
    <col min="777" max="777" width="15" style="193" customWidth="1"/>
    <col min="778" max="778" width="18" style="193" customWidth="1"/>
    <col min="779" max="780" width="15.5546875" style="193" customWidth="1"/>
    <col min="781" max="781" width="14.5546875" style="193" customWidth="1"/>
    <col min="782" max="782" width="17.5546875" style="193" customWidth="1"/>
    <col min="783" max="783" width="12.33203125" style="193" customWidth="1"/>
    <col min="784" max="1024" width="9.33203125" style="193"/>
    <col min="1025" max="1025" width="18.33203125" style="193" customWidth="1"/>
    <col min="1026" max="1026" width="15.6640625" style="193" customWidth="1"/>
    <col min="1027" max="1027" width="13.5546875" style="193" customWidth="1"/>
    <col min="1028" max="1028" width="17.33203125" style="193" customWidth="1"/>
    <col min="1029" max="1029" width="14.5546875" style="193" customWidth="1"/>
    <col min="1030" max="1030" width="17.33203125" style="193" customWidth="1"/>
    <col min="1031" max="1032" width="14.5546875" style="193" customWidth="1"/>
    <col min="1033" max="1033" width="15" style="193" customWidth="1"/>
    <col min="1034" max="1034" width="18" style="193" customWidth="1"/>
    <col min="1035" max="1036" width="15.5546875" style="193" customWidth="1"/>
    <col min="1037" max="1037" width="14.5546875" style="193" customWidth="1"/>
    <col min="1038" max="1038" width="17.5546875" style="193" customWidth="1"/>
    <col min="1039" max="1039" width="12.33203125" style="193" customWidth="1"/>
    <col min="1040" max="1280" width="9.33203125" style="193"/>
    <col min="1281" max="1281" width="18.33203125" style="193" customWidth="1"/>
    <col min="1282" max="1282" width="15.6640625" style="193" customWidth="1"/>
    <col min="1283" max="1283" width="13.5546875" style="193" customWidth="1"/>
    <col min="1284" max="1284" width="17.33203125" style="193" customWidth="1"/>
    <col min="1285" max="1285" width="14.5546875" style="193" customWidth="1"/>
    <col min="1286" max="1286" width="17.33203125" style="193" customWidth="1"/>
    <col min="1287" max="1288" width="14.5546875" style="193" customWidth="1"/>
    <col min="1289" max="1289" width="15" style="193" customWidth="1"/>
    <col min="1290" max="1290" width="18" style="193" customWidth="1"/>
    <col min="1291" max="1292" width="15.5546875" style="193" customWidth="1"/>
    <col min="1293" max="1293" width="14.5546875" style="193" customWidth="1"/>
    <col min="1294" max="1294" width="17.5546875" style="193" customWidth="1"/>
    <col min="1295" max="1295" width="12.33203125" style="193" customWidth="1"/>
    <col min="1296" max="1536" width="9.33203125" style="193"/>
    <col min="1537" max="1537" width="18.33203125" style="193" customWidth="1"/>
    <col min="1538" max="1538" width="15.6640625" style="193" customWidth="1"/>
    <col min="1539" max="1539" width="13.5546875" style="193" customWidth="1"/>
    <col min="1540" max="1540" width="17.33203125" style="193" customWidth="1"/>
    <col min="1541" max="1541" width="14.5546875" style="193" customWidth="1"/>
    <col min="1542" max="1542" width="17.33203125" style="193" customWidth="1"/>
    <col min="1543" max="1544" width="14.5546875" style="193" customWidth="1"/>
    <col min="1545" max="1545" width="15" style="193" customWidth="1"/>
    <col min="1546" max="1546" width="18" style="193" customWidth="1"/>
    <col min="1547" max="1548" width="15.5546875" style="193" customWidth="1"/>
    <col min="1549" max="1549" width="14.5546875" style="193" customWidth="1"/>
    <col min="1550" max="1550" width="17.5546875" style="193" customWidth="1"/>
    <col min="1551" max="1551" width="12.33203125" style="193" customWidth="1"/>
    <col min="1552" max="1792" width="9.33203125" style="193"/>
    <col min="1793" max="1793" width="18.33203125" style="193" customWidth="1"/>
    <col min="1794" max="1794" width="15.6640625" style="193" customWidth="1"/>
    <col min="1795" max="1795" width="13.5546875" style="193" customWidth="1"/>
    <col min="1796" max="1796" width="17.33203125" style="193" customWidth="1"/>
    <col min="1797" max="1797" width="14.5546875" style="193" customWidth="1"/>
    <col min="1798" max="1798" width="17.33203125" style="193" customWidth="1"/>
    <col min="1799" max="1800" width="14.5546875" style="193" customWidth="1"/>
    <col min="1801" max="1801" width="15" style="193" customWidth="1"/>
    <col min="1802" max="1802" width="18" style="193" customWidth="1"/>
    <col min="1803" max="1804" width="15.5546875" style="193" customWidth="1"/>
    <col min="1805" max="1805" width="14.5546875" style="193" customWidth="1"/>
    <col min="1806" max="1806" width="17.5546875" style="193" customWidth="1"/>
    <col min="1807" max="1807" width="12.33203125" style="193" customWidth="1"/>
    <col min="1808" max="2048" width="9.33203125" style="193"/>
    <col min="2049" max="2049" width="18.33203125" style="193" customWidth="1"/>
    <col min="2050" max="2050" width="15.6640625" style="193" customWidth="1"/>
    <col min="2051" max="2051" width="13.5546875" style="193" customWidth="1"/>
    <col min="2052" max="2052" width="17.33203125" style="193" customWidth="1"/>
    <col min="2053" max="2053" width="14.5546875" style="193" customWidth="1"/>
    <col min="2054" max="2054" width="17.33203125" style="193" customWidth="1"/>
    <col min="2055" max="2056" width="14.5546875" style="193" customWidth="1"/>
    <col min="2057" max="2057" width="15" style="193" customWidth="1"/>
    <col min="2058" max="2058" width="18" style="193" customWidth="1"/>
    <col min="2059" max="2060" width="15.5546875" style="193" customWidth="1"/>
    <col min="2061" max="2061" width="14.5546875" style="193" customWidth="1"/>
    <col min="2062" max="2062" width="17.5546875" style="193" customWidth="1"/>
    <col min="2063" max="2063" width="12.33203125" style="193" customWidth="1"/>
    <col min="2064" max="2304" width="9.33203125" style="193"/>
    <col min="2305" max="2305" width="18.33203125" style="193" customWidth="1"/>
    <col min="2306" max="2306" width="15.6640625" style="193" customWidth="1"/>
    <col min="2307" max="2307" width="13.5546875" style="193" customWidth="1"/>
    <col min="2308" max="2308" width="17.33203125" style="193" customWidth="1"/>
    <col min="2309" max="2309" width="14.5546875" style="193" customWidth="1"/>
    <col min="2310" max="2310" width="17.33203125" style="193" customWidth="1"/>
    <col min="2311" max="2312" width="14.5546875" style="193" customWidth="1"/>
    <col min="2313" max="2313" width="15" style="193" customWidth="1"/>
    <col min="2314" max="2314" width="18" style="193" customWidth="1"/>
    <col min="2315" max="2316" width="15.5546875" style="193" customWidth="1"/>
    <col min="2317" max="2317" width="14.5546875" style="193" customWidth="1"/>
    <col min="2318" max="2318" width="17.5546875" style="193" customWidth="1"/>
    <col min="2319" max="2319" width="12.33203125" style="193" customWidth="1"/>
    <col min="2320" max="2560" width="9.33203125" style="193"/>
    <col min="2561" max="2561" width="18.33203125" style="193" customWidth="1"/>
    <col min="2562" max="2562" width="15.6640625" style="193" customWidth="1"/>
    <col min="2563" max="2563" width="13.5546875" style="193" customWidth="1"/>
    <col min="2564" max="2564" width="17.33203125" style="193" customWidth="1"/>
    <col min="2565" max="2565" width="14.5546875" style="193" customWidth="1"/>
    <col min="2566" max="2566" width="17.33203125" style="193" customWidth="1"/>
    <col min="2567" max="2568" width="14.5546875" style="193" customWidth="1"/>
    <col min="2569" max="2569" width="15" style="193" customWidth="1"/>
    <col min="2570" max="2570" width="18" style="193" customWidth="1"/>
    <col min="2571" max="2572" width="15.5546875" style="193" customWidth="1"/>
    <col min="2573" max="2573" width="14.5546875" style="193" customWidth="1"/>
    <col min="2574" max="2574" width="17.5546875" style="193" customWidth="1"/>
    <col min="2575" max="2575" width="12.33203125" style="193" customWidth="1"/>
    <col min="2576" max="2816" width="9.33203125" style="193"/>
    <col min="2817" max="2817" width="18.33203125" style="193" customWidth="1"/>
    <col min="2818" max="2818" width="15.6640625" style="193" customWidth="1"/>
    <col min="2819" max="2819" width="13.5546875" style="193" customWidth="1"/>
    <col min="2820" max="2820" width="17.33203125" style="193" customWidth="1"/>
    <col min="2821" max="2821" width="14.5546875" style="193" customWidth="1"/>
    <col min="2822" max="2822" width="17.33203125" style="193" customWidth="1"/>
    <col min="2823" max="2824" width="14.5546875" style="193" customWidth="1"/>
    <col min="2825" max="2825" width="15" style="193" customWidth="1"/>
    <col min="2826" max="2826" width="18" style="193" customWidth="1"/>
    <col min="2827" max="2828" width="15.5546875" style="193" customWidth="1"/>
    <col min="2829" max="2829" width="14.5546875" style="193" customWidth="1"/>
    <col min="2830" max="2830" width="17.5546875" style="193" customWidth="1"/>
    <col min="2831" max="2831" width="12.33203125" style="193" customWidth="1"/>
    <col min="2832" max="3072" width="9.33203125" style="193"/>
    <col min="3073" max="3073" width="18.33203125" style="193" customWidth="1"/>
    <col min="3074" max="3074" width="15.6640625" style="193" customWidth="1"/>
    <col min="3075" max="3075" width="13.5546875" style="193" customWidth="1"/>
    <col min="3076" max="3076" width="17.33203125" style="193" customWidth="1"/>
    <col min="3077" max="3077" width="14.5546875" style="193" customWidth="1"/>
    <col min="3078" max="3078" width="17.33203125" style="193" customWidth="1"/>
    <col min="3079" max="3080" width="14.5546875" style="193" customWidth="1"/>
    <col min="3081" max="3081" width="15" style="193" customWidth="1"/>
    <col min="3082" max="3082" width="18" style="193" customWidth="1"/>
    <col min="3083" max="3084" width="15.5546875" style="193" customWidth="1"/>
    <col min="3085" max="3085" width="14.5546875" style="193" customWidth="1"/>
    <col min="3086" max="3086" width="17.5546875" style="193" customWidth="1"/>
    <col min="3087" max="3087" width="12.33203125" style="193" customWidth="1"/>
    <col min="3088" max="3328" width="9.33203125" style="193"/>
    <col min="3329" max="3329" width="18.33203125" style="193" customWidth="1"/>
    <col min="3330" max="3330" width="15.6640625" style="193" customWidth="1"/>
    <col min="3331" max="3331" width="13.5546875" style="193" customWidth="1"/>
    <col min="3332" max="3332" width="17.33203125" style="193" customWidth="1"/>
    <col min="3333" max="3333" width="14.5546875" style="193" customWidth="1"/>
    <col min="3334" max="3334" width="17.33203125" style="193" customWidth="1"/>
    <col min="3335" max="3336" width="14.5546875" style="193" customWidth="1"/>
    <col min="3337" max="3337" width="15" style="193" customWidth="1"/>
    <col min="3338" max="3338" width="18" style="193" customWidth="1"/>
    <col min="3339" max="3340" width="15.5546875" style="193" customWidth="1"/>
    <col min="3341" max="3341" width="14.5546875" style="193" customWidth="1"/>
    <col min="3342" max="3342" width="17.5546875" style="193" customWidth="1"/>
    <col min="3343" max="3343" width="12.33203125" style="193" customWidth="1"/>
    <col min="3344" max="3584" width="9.33203125" style="193"/>
    <col min="3585" max="3585" width="18.33203125" style="193" customWidth="1"/>
    <col min="3586" max="3586" width="15.6640625" style="193" customWidth="1"/>
    <col min="3587" max="3587" width="13.5546875" style="193" customWidth="1"/>
    <col min="3588" max="3588" width="17.33203125" style="193" customWidth="1"/>
    <col min="3589" max="3589" width="14.5546875" style="193" customWidth="1"/>
    <col min="3590" max="3590" width="17.33203125" style="193" customWidth="1"/>
    <col min="3591" max="3592" width="14.5546875" style="193" customWidth="1"/>
    <col min="3593" max="3593" width="15" style="193" customWidth="1"/>
    <col min="3594" max="3594" width="18" style="193" customWidth="1"/>
    <col min="3595" max="3596" width="15.5546875" style="193" customWidth="1"/>
    <col min="3597" max="3597" width="14.5546875" style="193" customWidth="1"/>
    <col min="3598" max="3598" width="17.5546875" style="193" customWidth="1"/>
    <col min="3599" max="3599" width="12.33203125" style="193" customWidth="1"/>
    <col min="3600" max="3840" width="9.33203125" style="193"/>
    <col min="3841" max="3841" width="18.33203125" style="193" customWidth="1"/>
    <col min="3842" max="3842" width="15.6640625" style="193" customWidth="1"/>
    <col min="3843" max="3843" width="13.5546875" style="193" customWidth="1"/>
    <col min="3844" max="3844" width="17.33203125" style="193" customWidth="1"/>
    <col min="3845" max="3845" width="14.5546875" style="193" customWidth="1"/>
    <col min="3846" max="3846" width="17.33203125" style="193" customWidth="1"/>
    <col min="3847" max="3848" width="14.5546875" style="193" customWidth="1"/>
    <col min="3849" max="3849" width="15" style="193" customWidth="1"/>
    <col min="3850" max="3850" width="18" style="193" customWidth="1"/>
    <col min="3851" max="3852" width="15.5546875" style="193" customWidth="1"/>
    <col min="3853" max="3853" width="14.5546875" style="193" customWidth="1"/>
    <col min="3854" max="3854" width="17.5546875" style="193" customWidth="1"/>
    <col min="3855" max="3855" width="12.33203125" style="193" customWidth="1"/>
    <col min="3856" max="4096" width="9.33203125" style="193"/>
    <col min="4097" max="4097" width="18.33203125" style="193" customWidth="1"/>
    <col min="4098" max="4098" width="15.6640625" style="193" customWidth="1"/>
    <col min="4099" max="4099" width="13.5546875" style="193" customWidth="1"/>
    <col min="4100" max="4100" width="17.33203125" style="193" customWidth="1"/>
    <col min="4101" max="4101" width="14.5546875" style="193" customWidth="1"/>
    <col min="4102" max="4102" width="17.33203125" style="193" customWidth="1"/>
    <col min="4103" max="4104" width="14.5546875" style="193" customWidth="1"/>
    <col min="4105" max="4105" width="15" style="193" customWidth="1"/>
    <col min="4106" max="4106" width="18" style="193" customWidth="1"/>
    <col min="4107" max="4108" width="15.5546875" style="193" customWidth="1"/>
    <col min="4109" max="4109" width="14.5546875" style="193" customWidth="1"/>
    <col min="4110" max="4110" width="17.5546875" style="193" customWidth="1"/>
    <col min="4111" max="4111" width="12.33203125" style="193" customWidth="1"/>
    <col min="4112" max="4352" width="9.33203125" style="193"/>
    <col min="4353" max="4353" width="18.33203125" style="193" customWidth="1"/>
    <col min="4354" max="4354" width="15.6640625" style="193" customWidth="1"/>
    <col min="4355" max="4355" width="13.5546875" style="193" customWidth="1"/>
    <col min="4356" max="4356" width="17.33203125" style="193" customWidth="1"/>
    <col min="4357" max="4357" width="14.5546875" style="193" customWidth="1"/>
    <col min="4358" max="4358" width="17.33203125" style="193" customWidth="1"/>
    <col min="4359" max="4360" width="14.5546875" style="193" customWidth="1"/>
    <col min="4361" max="4361" width="15" style="193" customWidth="1"/>
    <col min="4362" max="4362" width="18" style="193" customWidth="1"/>
    <col min="4363" max="4364" width="15.5546875" style="193" customWidth="1"/>
    <col min="4365" max="4365" width="14.5546875" style="193" customWidth="1"/>
    <col min="4366" max="4366" width="17.5546875" style="193" customWidth="1"/>
    <col min="4367" max="4367" width="12.33203125" style="193" customWidth="1"/>
    <col min="4368" max="4608" width="9.33203125" style="193"/>
    <col min="4609" max="4609" width="18.33203125" style="193" customWidth="1"/>
    <col min="4610" max="4610" width="15.6640625" style="193" customWidth="1"/>
    <col min="4611" max="4611" width="13.5546875" style="193" customWidth="1"/>
    <col min="4612" max="4612" width="17.33203125" style="193" customWidth="1"/>
    <col min="4613" max="4613" width="14.5546875" style="193" customWidth="1"/>
    <col min="4614" max="4614" width="17.33203125" style="193" customWidth="1"/>
    <col min="4615" max="4616" width="14.5546875" style="193" customWidth="1"/>
    <col min="4617" max="4617" width="15" style="193" customWidth="1"/>
    <col min="4618" max="4618" width="18" style="193" customWidth="1"/>
    <col min="4619" max="4620" width="15.5546875" style="193" customWidth="1"/>
    <col min="4621" max="4621" width="14.5546875" style="193" customWidth="1"/>
    <col min="4622" max="4622" width="17.5546875" style="193" customWidth="1"/>
    <col min="4623" max="4623" width="12.33203125" style="193" customWidth="1"/>
    <col min="4624" max="4864" width="9.33203125" style="193"/>
    <col min="4865" max="4865" width="18.33203125" style="193" customWidth="1"/>
    <col min="4866" max="4866" width="15.6640625" style="193" customWidth="1"/>
    <col min="4867" max="4867" width="13.5546875" style="193" customWidth="1"/>
    <col min="4868" max="4868" width="17.33203125" style="193" customWidth="1"/>
    <col min="4869" max="4869" width="14.5546875" style="193" customWidth="1"/>
    <col min="4870" max="4870" width="17.33203125" style="193" customWidth="1"/>
    <col min="4871" max="4872" width="14.5546875" style="193" customWidth="1"/>
    <col min="4873" max="4873" width="15" style="193" customWidth="1"/>
    <col min="4874" max="4874" width="18" style="193" customWidth="1"/>
    <col min="4875" max="4876" width="15.5546875" style="193" customWidth="1"/>
    <col min="4877" max="4877" width="14.5546875" style="193" customWidth="1"/>
    <col min="4878" max="4878" width="17.5546875" style="193" customWidth="1"/>
    <col min="4879" max="4879" width="12.33203125" style="193" customWidth="1"/>
    <col min="4880" max="5120" width="9.33203125" style="193"/>
    <col min="5121" max="5121" width="18.33203125" style="193" customWidth="1"/>
    <col min="5122" max="5122" width="15.6640625" style="193" customWidth="1"/>
    <col min="5123" max="5123" width="13.5546875" style="193" customWidth="1"/>
    <col min="5124" max="5124" width="17.33203125" style="193" customWidth="1"/>
    <col min="5125" max="5125" width="14.5546875" style="193" customWidth="1"/>
    <col min="5126" max="5126" width="17.33203125" style="193" customWidth="1"/>
    <col min="5127" max="5128" width="14.5546875" style="193" customWidth="1"/>
    <col min="5129" max="5129" width="15" style="193" customWidth="1"/>
    <col min="5130" max="5130" width="18" style="193" customWidth="1"/>
    <col min="5131" max="5132" width="15.5546875" style="193" customWidth="1"/>
    <col min="5133" max="5133" width="14.5546875" style="193" customWidth="1"/>
    <col min="5134" max="5134" width="17.5546875" style="193" customWidth="1"/>
    <col min="5135" max="5135" width="12.33203125" style="193" customWidth="1"/>
    <col min="5136" max="5376" width="9.33203125" style="193"/>
    <col min="5377" max="5377" width="18.33203125" style="193" customWidth="1"/>
    <col min="5378" max="5378" width="15.6640625" style="193" customWidth="1"/>
    <col min="5379" max="5379" width="13.5546875" style="193" customWidth="1"/>
    <col min="5380" max="5380" width="17.33203125" style="193" customWidth="1"/>
    <col min="5381" max="5381" width="14.5546875" style="193" customWidth="1"/>
    <col min="5382" max="5382" width="17.33203125" style="193" customWidth="1"/>
    <col min="5383" max="5384" width="14.5546875" style="193" customWidth="1"/>
    <col min="5385" max="5385" width="15" style="193" customWidth="1"/>
    <col min="5386" max="5386" width="18" style="193" customWidth="1"/>
    <col min="5387" max="5388" width="15.5546875" style="193" customWidth="1"/>
    <col min="5389" max="5389" width="14.5546875" style="193" customWidth="1"/>
    <col min="5390" max="5390" width="17.5546875" style="193" customWidth="1"/>
    <col min="5391" max="5391" width="12.33203125" style="193" customWidth="1"/>
    <col min="5392" max="5632" width="9.33203125" style="193"/>
    <col min="5633" max="5633" width="18.33203125" style="193" customWidth="1"/>
    <col min="5634" max="5634" width="15.6640625" style="193" customWidth="1"/>
    <col min="5635" max="5635" width="13.5546875" style="193" customWidth="1"/>
    <col min="5636" max="5636" width="17.33203125" style="193" customWidth="1"/>
    <col min="5637" max="5637" width="14.5546875" style="193" customWidth="1"/>
    <col min="5638" max="5638" width="17.33203125" style="193" customWidth="1"/>
    <col min="5639" max="5640" width="14.5546875" style="193" customWidth="1"/>
    <col min="5641" max="5641" width="15" style="193" customWidth="1"/>
    <col min="5642" max="5642" width="18" style="193" customWidth="1"/>
    <col min="5643" max="5644" width="15.5546875" style="193" customWidth="1"/>
    <col min="5645" max="5645" width="14.5546875" style="193" customWidth="1"/>
    <col min="5646" max="5646" width="17.5546875" style="193" customWidth="1"/>
    <col min="5647" max="5647" width="12.33203125" style="193" customWidth="1"/>
    <col min="5648" max="5888" width="9.33203125" style="193"/>
    <col min="5889" max="5889" width="18.33203125" style="193" customWidth="1"/>
    <col min="5890" max="5890" width="15.6640625" style="193" customWidth="1"/>
    <col min="5891" max="5891" width="13.5546875" style="193" customWidth="1"/>
    <col min="5892" max="5892" width="17.33203125" style="193" customWidth="1"/>
    <col min="5893" max="5893" width="14.5546875" style="193" customWidth="1"/>
    <col min="5894" max="5894" width="17.33203125" style="193" customWidth="1"/>
    <col min="5895" max="5896" width="14.5546875" style="193" customWidth="1"/>
    <col min="5897" max="5897" width="15" style="193" customWidth="1"/>
    <col min="5898" max="5898" width="18" style="193" customWidth="1"/>
    <col min="5899" max="5900" width="15.5546875" style="193" customWidth="1"/>
    <col min="5901" max="5901" width="14.5546875" style="193" customWidth="1"/>
    <col min="5902" max="5902" width="17.5546875" style="193" customWidth="1"/>
    <col min="5903" max="5903" width="12.33203125" style="193" customWidth="1"/>
    <col min="5904" max="6144" width="9.33203125" style="193"/>
    <col min="6145" max="6145" width="18.33203125" style="193" customWidth="1"/>
    <col min="6146" max="6146" width="15.6640625" style="193" customWidth="1"/>
    <col min="6147" max="6147" width="13.5546875" style="193" customWidth="1"/>
    <col min="6148" max="6148" width="17.33203125" style="193" customWidth="1"/>
    <col min="6149" max="6149" width="14.5546875" style="193" customWidth="1"/>
    <col min="6150" max="6150" width="17.33203125" style="193" customWidth="1"/>
    <col min="6151" max="6152" width="14.5546875" style="193" customWidth="1"/>
    <col min="6153" max="6153" width="15" style="193" customWidth="1"/>
    <col min="6154" max="6154" width="18" style="193" customWidth="1"/>
    <col min="6155" max="6156" width="15.5546875" style="193" customWidth="1"/>
    <col min="6157" max="6157" width="14.5546875" style="193" customWidth="1"/>
    <col min="6158" max="6158" width="17.5546875" style="193" customWidth="1"/>
    <col min="6159" max="6159" width="12.33203125" style="193" customWidth="1"/>
    <col min="6160" max="6400" width="9.33203125" style="193"/>
    <col min="6401" max="6401" width="18.33203125" style="193" customWidth="1"/>
    <col min="6402" max="6402" width="15.6640625" style="193" customWidth="1"/>
    <col min="6403" max="6403" width="13.5546875" style="193" customWidth="1"/>
    <col min="6404" max="6404" width="17.33203125" style="193" customWidth="1"/>
    <col min="6405" max="6405" width="14.5546875" style="193" customWidth="1"/>
    <col min="6406" max="6406" width="17.33203125" style="193" customWidth="1"/>
    <col min="6407" max="6408" width="14.5546875" style="193" customWidth="1"/>
    <col min="6409" max="6409" width="15" style="193" customWidth="1"/>
    <col min="6410" max="6410" width="18" style="193" customWidth="1"/>
    <col min="6411" max="6412" width="15.5546875" style="193" customWidth="1"/>
    <col min="6413" max="6413" width="14.5546875" style="193" customWidth="1"/>
    <col min="6414" max="6414" width="17.5546875" style="193" customWidth="1"/>
    <col min="6415" max="6415" width="12.33203125" style="193" customWidth="1"/>
    <col min="6416" max="6656" width="9.33203125" style="193"/>
    <col min="6657" max="6657" width="18.33203125" style="193" customWidth="1"/>
    <col min="6658" max="6658" width="15.6640625" style="193" customWidth="1"/>
    <col min="6659" max="6659" width="13.5546875" style="193" customWidth="1"/>
    <col min="6660" max="6660" width="17.33203125" style="193" customWidth="1"/>
    <col min="6661" max="6661" width="14.5546875" style="193" customWidth="1"/>
    <col min="6662" max="6662" width="17.33203125" style="193" customWidth="1"/>
    <col min="6663" max="6664" width="14.5546875" style="193" customWidth="1"/>
    <col min="6665" max="6665" width="15" style="193" customWidth="1"/>
    <col min="6666" max="6666" width="18" style="193" customWidth="1"/>
    <col min="6667" max="6668" width="15.5546875" style="193" customWidth="1"/>
    <col min="6669" max="6669" width="14.5546875" style="193" customWidth="1"/>
    <col min="6670" max="6670" width="17.5546875" style="193" customWidth="1"/>
    <col min="6671" max="6671" width="12.33203125" style="193" customWidth="1"/>
    <col min="6672" max="6912" width="9.33203125" style="193"/>
    <col min="6913" max="6913" width="18.33203125" style="193" customWidth="1"/>
    <col min="6914" max="6914" width="15.6640625" style="193" customWidth="1"/>
    <col min="6915" max="6915" width="13.5546875" style="193" customWidth="1"/>
    <col min="6916" max="6916" width="17.33203125" style="193" customWidth="1"/>
    <col min="6917" max="6917" width="14.5546875" style="193" customWidth="1"/>
    <col min="6918" max="6918" width="17.33203125" style="193" customWidth="1"/>
    <col min="6919" max="6920" width="14.5546875" style="193" customWidth="1"/>
    <col min="6921" max="6921" width="15" style="193" customWidth="1"/>
    <col min="6922" max="6922" width="18" style="193" customWidth="1"/>
    <col min="6923" max="6924" width="15.5546875" style="193" customWidth="1"/>
    <col min="6925" max="6925" width="14.5546875" style="193" customWidth="1"/>
    <col min="6926" max="6926" width="17.5546875" style="193" customWidth="1"/>
    <col min="6927" max="6927" width="12.33203125" style="193" customWidth="1"/>
    <col min="6928" max="7168" width="9.33203125" style="193"/>
    <col min="7169" max="7169" width="18.33203125" style="193" customWidth="1"/>
    <col min="7170" max="7170" width="15.6640625" style="193" customWidth="1"/>
    <col min="7171" max="7171" width="13.5546875" style="193" customWidth="1"/>
    <col min="7172" max="7172" width="17.33203125" style="193" customWidth="1"/>
    <col min="7173" max="7173" width="14.5546875" style="193" customWidth="1"/>
    <col min="7174" max="7174" width="17.33203125" style="193" customWidth="1"/>
    <col min="7175" max="7176" width="14.5546875" style="193" customWidth="1"/>
    <col min="7177" max="7177" width="15" style="193" customWidth="1"/>
    <col min="7178" max="7178" width="18" style="193" customWidth="1"/>
    <col min="7179" max="7180" width="15.5546875" style="193" customWidth="1"/>
    <col min="7181" max="7181" width="14.5546875" style="193" customWidth="1"/>
    <col min="7182" max="7182" width="17.5546875" style="193" customWidth="1"/>
    <col min="7183" max="7183" width="12.33203125" style="193" customWidth="1"/>
    <col min="7184" max="7424" width="9.33203125" style="193"/>
    <col min="7425" max="7425" width="18.33203125" style="193" customWidth="1"/>
    <col min="7426" max="7426" width="15.6640625" style="193" customWidth="1"/>
    <col min="7427" max="7427" width="13.5546875" style="193" customWidth="1"/>
    <col min="7428" max="7428" width="17.33203125" style="193" customWidth="1"/>
    <col min="7429" max="7429" width="14.5546875" style="193" customWidth="1"/>
    <col min="7430" max="7430" width="17.33203125" style="193" customWidth="1"/>
    <col min="7431" max="7432" width="14.5546875" style="193" customWidth="1"/>
    <col min="7433" max="7433" width="15" style="193" customWidth="1"/>
    <col min="7434" max="7434" width="18" style="193" customWidth="1"/>
    <col min="7435" max="7436" width="15.5546875" style="193" customWidth="1"/>
    <col min="7437" max="7437" width="14.5546875" style="193" customWidth="1"/>
    <col min="7438" max="7438" width="17.5546875" style="193" customWidth="1"/>
    <col min="7439" max="7439" width="12.33203125" style="193" customWidth="1"/>
    <col min="7440" max="7680" width="9.33203125" style="193"/>
    <col min="7681" max="7681" width="18.33203125" style="193" customWidth="1"/>
    <col min="7682" max="7682" width="15.6640625" style="193" customWidth="1"/>
    <col min="7683" max="7683" width="13.5546875" style="193" customWidth="1"/>
    <col min="7684" max="7684" width="17.33203125" style="193" customWidth="1"/>
    <col min="7685" max="7685" width="14.5546875" style="193" customWidth="1"/>
    <col min="7686" max="7686" width="17.33203125" style="193" customWidth="1"/>
    <col min="7687" max="7688" width="14.5546875" style="193" customWidth="1"/>
    <col min="7689" max="7689" width="15" style="193" customWidth="1"/>
    <col min="7690" max="7690" width="18" style="193" customWidth="1"/>
    <col min="7691" max="7692" width="15.5546875" style="193" customWidth="1"/>
    <col min="7693" max="7693" width="14.5546875" style="193" customWidth="1"/>
    <col min="7694" max="7694" width="17.5546875" style="193" customWidth="1"/>
    <col min="7695" max="7695" width="12.33203125" style="193" customWidth="1"/>
    <col min="7696" max="7936" width="9.33203125" style="193"/>
    <col min="7937" max="7937" width="18.33203125" style="193" customWidth="1"/>
    <col min="7938" max="7938" width="15.6640625" style="193" customWidth="1"/>
    <col min="7939" max="7939" width="13.5546875" style="193" customWidth="1"/>
    <col min="7940" max="7940" width="17.33203125" style="193" customWidth="1"/>
    <col min="7941" max="7941" width="14.5546875" style="193" customWidth="1"/>
    <col min="7942" max="7942" width="17.33203125" style="193" customWidth="1"/>
    <col min="7943" max="7944" width="14.5546875" style="193" customWidth="1"/>
    <col min="7945" max="7945" width="15" style="193" customWidth="1"/>
    <col min="7946" max="7946" width="18" style="193" customWidth="1"/>
    <col min="7947" max="7948" width="15.5546875" style="193" customWidth="1"/>
    <col min="7949" max="7949" width="14.5546875" style="193" customWidth="1"/>
    <col min="7950" max="7950" width="17.5546875" style="193" customWidth="1"/>
    <col min="7951" max="7951" width="12.33203125" style="193" customWidth="1"/>
    <col min="7952" max="8192" width="9.33203125" style="193"/>
    <col min="8193" max="8193" width="18.33203125" style="193" customWidth="1"/>
    <col min="8194" max="8194" width="15.6640625" style="193" customWidth="1"/>
    <col min="8195" max="8195" width="13.5546875" style="193" customWidth="1"/>
    <col min="8196" max="8196" width="17.33203125" style="193" customWidth="1"/>
    <col min="8197" max="8197" width="14.5546875" style="193" customWidth="1"/>
    <col min="8198" max="8198" width="17.33203125" style="193" customWidth="1"/>
    <col min="8199" max="8200" width="14.5546875" style="193" customWidth="1"/>
    <col min="8201" max="8201" width="15" style="193" customWidth="1"/>
    <col min="8202" max="8202" width="18" style="193" customWidth="1"/>
    <col min="8203" max="8204" width="15.5546875" style="193" customWidth="1"/>
    <col min="8205" max="8205" width="14.5546875" style="193" customWidth="1"/>
    <col min="8206" max="8206" width="17.5546875" style="193" customWidth="1"/>
    <col min="8207" max="8207" width="12.33203125" style="193" customWidth="1"/>
    <col min="8208" max="8448" width="9.33203125" style="193"/>
    <col min="8449" max="8449" width="18.33203125" style="193" customWidth="1"/>
    <col min="8450" max="8450" width="15.6640625" style="193" customWidth="1"/>
    <col min="8451" max="8451" width="13.5546875" style="193" customWidth="1"/>
    <col min="8452" max="8452" width="17.33203125" style="193" customWidth="1"/>
    <col min="8453" max="8453" width="14.5546875" style="193" customWidth="1"/>
    <col min="8454" max="8454" width="17.33203125" style="193" customWidth="1"/>
    <col min="8455" max="8456" width="14.5546875" style="193" customWidth="1"/>
    <col min="8457" max="8457" width="15" style="193" customWidth="1"/>
    <col min="8458" max="8458" width="18" style="193" customWidth="1"/>
    <col min="8459" max="8460" width="15.5546875" style="193" customWidth="1"/>
    <col min="8461" max="8461" width="14.5546875" style="193" customWidth="1"/>
    <col min="8462" max="8462" width="17.5546875" style="193" customWidth="1"/>
    <col min="8463" max="8463" width="12.33203125" style="193" customWidth="1"/>
    <col min="8464" max="8704" width="9.33203125" style="193"/>
    <col min="8705" max="8705" width="18.33203125" style="193" customWidth="1"/>
    <col min="8706" max="8706" width="15.6640625" style="193" customWidth="1"/>
    <col min="8707" max="8707" width="13.5546875" style="193" customWidth="1"/>
    <col min="8708" max="8708" width="17.33203125" style="193" customWidth="1"/>
    <col min="8709" max="8709" width="14.5546875" style="193" customWidth="1"/>
    <col min="8710" max="8710" width="17.33203125" style="193" customWidth="1"/>
    <col min="8711" max="8712" width="14.5546875" style="193" customWidth="1"/>
    <col min="8713" max="8713" width="15" style="193" customWidth="1"/>
    <col min="8714" max="8714" width="18" style="193" customWidth="1"/>
    <col min="8715" max="8716" width="15.5546875" style="193" customWidth="1"/>
    <col min="8717" max="8717" width="14.5546875" style="193" customWidth="1"/>
    <col min="8718" max="8718" width="17.5546875" style="193" customWidth="1"/>
    <col min="8719" max="8719" width="12.33203125" style="193" customWidth="1"/>
    <col min="8720" max="8960" width="9.33203125" style="193"/>
    <col min="8961" max="8961" width="18.33203125" style="193" customWidth="1"/>
    <col min="8962" max="8962" width="15.6640625" style="193" customWidth="1"/>
    <col min="8963" max="8963" width="13.5546875" style="193" customWidth="1"/>
    <col min="8964" max="8964" width="17.33203125" style="193" customWidth="1"/>
    <col min="8965" max="8965" width="14.5546875" style="193" customWidth="1"/>
    <col min="8966" max="8966" width="17.33203125" style="193" customWidth="1"/>
    <col min="8967" max="8968" width="14.5546875" style="193" customWidth="1"/>
    <col min="8969" max="8969" width="15" style="193" customWidth="1"/>
    <col min="8970" max="8970" width="18" style="193" customWidth="1"/>
    <col min="8971" max="8972" width="15.5546875" style="193" customWidth="1"/>
    <col min="8973" max="8973" width="14.5546875" style="193" customWidth="1"/>
    <col min="8974" max="8974" width="17.5546875" style="193" customWidth="1"/>
    <col min="8975" max="8975" width="12.33203125" style="193" customWidth="1"/>
    <col min="8976" max="9216" width="9.33203125" style="193"/>
    <col min="9217" max="9217" width="18.33203125" style="193" customWidth="1"/>
    <col min="9218" max="9218" width="15.6640625" style="193" customWidth="1"/>
    <col min="9219" max="9219" width="13.5546875" style="193" customWidth="1"/>
    <col min="9220" max="9220" width="17.33203125" style="193" customWidth="1"/>
    <col min="9221" max="9221" width="14.5546875" style="193" customWidth="1"/>
    <col min="9222" max="9222" width="17.33203125" style="193" customWidth="1"/>
    <col min="9223" max="9224" width="14.5546875" style="193" customWidth="1"/>
    <col min="9225" max="9225" width="15" style="193" customWidth="1"/>
    <col min="9226" max="9226" width="18" style="193" customWidth="1"/>
    <col min="9227" max="9228" width="15.5546875" style="193" customWidth="1"/>
    <col min="9229" max="9229" width="14.5546875" style="193" customWidth="1"/>
    <col min="9230" max="9230" width="17.5546875" style="193" customWidth="1"/>
    <col min="9231" max="9231" width="12.33203125" style="193" customWidth="1"/>
    <col min="9232" max="9472" width="9.33203125" style="193"/>
    <col min="9473" max="9473" width="18.33203125" style="193" customWidth="1"/>
    <col min="9474" max="9474" width="15.6640625" style="193" customWidth="1"/>
    <col min="9475" max="9475" width="13.5546875" style="193" customWidth="1"/>
    <col min="9476" max="9476" width="17.33203125" style="193" customWidth="1"/>
    <col min="9477" max="9477" width="14.5546875" style="193" customWidth="1"/>
    <col min="9478" max="9478" width="17.33203125" style="193" customWidth="1"/>
    <col min="9479" max="9480" width="14.5546875" style="193" customWidth="1"/>
    <col min="9481" max="9481" width="15" style="193" customWidth="1"/>
    <col min="9482" max="9482" width="18" style="193" customWidth="1"/>
    <col min="9483" max="9484" width="15.5546875" style="193" customWidth="1"/>
    <col min="9485" max="9485" width="14.5546875" style="193" customWidth="1"/>
    <col min="9486" max="9486" width="17.5546875" style="193" customWidth="1"/>
    <col min="9487" max="9487" width="12.33203125" style="193" customWidth="1"/>
    <col min="9488" max="9728" width="9.33203125" style="193"/>
    <col min="9729" max="9729" width="18.33203125" style="193" customWidth="1"/>
    <col min="9730" max="9730" width="15.6640625" style="193" customWidth="1"/>
    <col min="9731" max="9731" width="13.5546875" style="193" customWidth="1"/>
    <col min="9732" max="9732" width="17.33203125" style="193" customWidth="1"/>
    <col min="9733" max="9733" width="14.5546875" style="193" customWidth="1"/>
    <col min="9734" max="9734" width="17.33203125" style="193" customWidth="1"/>
    <col min="9735" max="9736" width="14.5546875" style="193" customWidth="1"/>
    <col min="9737" max="9737" width="15" style="193" customWidth="1"/>
    <col min="9738" max="9738" width="18" style="193" customWidth="1"/>
    <col min="9739" max="9740" width="15.5546875" style="193" customWidth="1"/>
    <col min="9741" max="9741" width="14.5546875" style="193" customWidth="1"/>
    <col min="9742" max="9742" width="17.5546875" style="193" customWidth="1"/>
    <col min="9743" max="9743" width="12.33203125" style="193" customWidth="1"/>
    <col min="9744" max="9984" width="9.33203125" style="193"/>
    <col min="9985" max="9985" width="18.33203125" style="193" customWidth="1"/>
    <col min="9986" max="9986" width="15.6640625" style="193" customWidth="1"/>
    <col min="9987" max="9987" width="13.5546875" style="193" customWidth="1"/>
    <col min="9988" max="9988" width="17.33203125" style="193" customWidth="1"/>
    <col min="9989" max="9989" width="14.5546875" style="193" customWidth="1"/>
    <col min="9990" max="9990" width="17.33203125" style="193" customWidth="1"/>
    <col min="9991" max="9992" width="14.5546875" style="193" customWidth="1"/>
    <col min="9993" max="9993" width="15" style="193" customWidth="1"/>
    <col min="9994" max="9994" width="18" style="193" customWidth="1"/>
    <col min="9995" max="9996" width="15.5546875" style="193" customWidth="1"/>
    <col min="9997" max="9997" width="14.5546875" style="193" customWidth="1"/>
    <col min="9998" max="9998" width="17.5546875" style="193" customWidth="1"/>
    <col min="9999" max="9999" width="12.33203125" style="193" customWidth="1"/>
    <col min="10000" max="10240" width="9.33203125" style="193"/>
    <col min="10241" max="10241" width="18.33203125" style="193" customWidth="1"/>
    <col min="10242" max="10242" width="15.6640625" style="193" customWidth="1"/>
    <col min="10243" max="10243" width="13.5546875" style="193" customWidth="1"/>
    <col min="10244" max="10244" width="17.33203125" style="193" customWidth="1"/>
    <col min="10245" max="10245" width="14.5546875" style="193" customWidth="1"/>
    <col min="10246" max="10246" width="17.33203125" style="193" customWidth="1"/>
    <col min="10247" max="10248" width="14.5546875" style="193" customWidth="1"/>
    <col min="10249" max="10249" width="15" style="193" customWidth="1"/>
    <col min="10250" max="10250" width="18" style="193" customWidth="1"/>
    <col min="10251" max="10252" width="15.5546875" style="193" customWidth="1"/>
    <col min="10253" max="10253" width="14.5546875" style="193" customWidth="1"/>
    <col min="10254" max="10254" width="17.5546875" style="193" customWidth="1"/>
    <col min="10255" max="10255" width="12.33203125" style="193" customWidth="1"/>
    <col min="10256" max="10496" width="9.33203125" style="193"/>
    <col min="10497" max="10497" width="18.33203125" style="193" customWidth="1"/>
    <col min="10498" max="10498" width="15.6640625" style="193" customWidth="1"/>
    <col min="10499" max="10499" width="13.5546875" style="193" customWidth="1"/>
    <col min="10500" max="10500" width="17.33203125" style="193" customWidth="1"/>
    <col min="10501" max="10501" width="14.5546875" style="193" customWidth="1"/>
    <col min="10502" max="10502" width="17.33203125" style="193" customWidth="1"/>
    <col min="10503" max="10504" width="14.5546875" style="193" customWidth="1"/>
    <col min="10505" max="10505" width="15" style="193" customWidth="1"/>
    <col min="10506" max="10506" width="18" style="193" customWidth="1"/>
    <col min="10507" max="10508" width="15.5546875" style="193" customWidth="1"/>
    <col min="10509" max="10509" width="14.5546875" style="193" customWidth="1"/>
    <col min="10510" max="10510" width="17.5546875" style="193" customWidth="1"/>
    <col min="10511" max="10511" width="12.33203125" style="193" customWidth="1"/>
    <col min="10512" max="10752" width="9.33203125" style="193"/>
    <col min="10753" max="10753" width="18.33203125" style="193" customWidth="1"/>
    <col min="10754" max="10754" width="15.6640625" style="193" customWidth="1"/>
    <col min="10755" max="10755" width="13.5546875" style="193" customWidth="1"/>
    <col min="10756" max="10756" width="17.33203125" style="193" customWidth="1"/>
    <col min="10757" max="10757" width="14.5546875" style="193" customWidth="1"/>
    <col min="10758" max="10758" width="17.33203125" style="193" customWidth="1"/>
    <col min="10759" max="10760" width="14.5546875" style="193" customWidth="1"/>
    <col min="10761" max="10761" width="15" style="193" customWidth="1"/>
    <col min="10762" max="10762" width="18" style="193" customWidth="1"/>
    <col min="10763" max="10764" width="15.5546875" style="193" customWidth="1"/>
    <col min="10765" max="10765" width="14.5546875" style="193" customWidth="1"/>
    <col min="10766" max="10766" width="17.5546875" style="193" customWidth="1"/>
    <col min="10767" max="10767" width="12.33203125" style="193" customWidth="1"/>
    <col min="10768" max="11008" width="9.33203125" style="193"/>
    <col min="11009" max="11009" width="18.33203125" style="193" customWidth="1"/>
    <col min="11010" max="11010" width="15.6640625" style="193" customWidth="1"/>
    <col min="11011" max="11011" width="13.5546875" style="193" customWidth="1"/>
    <col min="11012" max="11012" width="17.33203125" style="193" customWidth="1"/>
    <col min="11013" max="11013" width="14.5546875" style="193" customWidth="1"/>
    <col min="11014" max="11014" width="17.33203125" style="193" customWidth="1"/>
    <col min="11015" max="11016" width="14.5546875" style="193" customWidth="1"/>
    <col min="11017" max="11017" width="15" style="193" customWidth="1"/>
    <col min="11018" max="11018" width="18" style="193" customWidth="1"/>
    <col min="11019" max="11020" width="15.5546875" style="193" customWidth="1"/>
    <col min="11021" max="11021" width="14.5546875" style="193" customWidth="1"/>
    <col min="11022" max="11022" width="17.5546875" style="193" customWidth="1"/>
    <col min="11023" max="11023" width="12.33203125" style="193" customWidth="1"/>
    <col min="11024" max="11264" width="9.33203125" style="193"/>
    <col min="11265" max="11265" width="18.33203125" style="193" customWidth="1"/>
    <col min="11266" max="11266" width="15.6640625" style="193" customWidth="1"/>
    <col min="11267" max="11267" width="13.5546875" style="193" customWidth="1"/>
    <col min="11268" max="11268" width="17.33203125" style="193" customWidth="1"/>
    <col min="11269" max="11269" width="14.5546875" style="193" customWidth="1"/>
    <col min="11270" max="11270" width="17.33203125" style="193" customWidth="1"/>
    <col min="11271" max="11272" width="14.5546875" style="193" customWidth="1"/>
    <col min="11273" max="11273" width="15" style="193" customWidth="1"/>
    <col min="11274" max="11274" width="18" style="193" customWidth="1"/>
    <col min="11275" max="11276" width="15.5546875" style="193" customWidth="1"/>
    <col min="11277" max="11277" width="14.5546875" style="193" customWidth="1"/>
    <col min="11278" max="11278" width="17.5546875" style="193" customWidth="1"/>
    <col min="11279" max="11279" width="12.33203125" style="193" customWidth="1"/>
    <col min="11280" max="11520" width="9.33203125" style="193"/>
    <col min="11521" max="11521" width="18.33203125" style="193" customWidth="1"/>
    <col min="11522" max="11522" width="15.6640625" style="193" customWidth="1"/>
    <col min="11523" max="11523" width="13.5546875" style="193" customWidth="1"/>
    <col min="11524" max="11524" width="17.33203125" style="193" customWidth="1"/>
    <col min="11525" max="11525" width="14.5546875" style="193" customWidth="1"/>
    <col min="11526" max="11526" width="17.33203125" style="193" customWidth="1"/>
    <col min="11527" max="11528" width="14.5546875" style="193" customWidth="1"/>
    <col min="11529" max="11529" width="15" style="193" customWidth="1"/>
    <col min="11530" max="11530" width="18" style="193" customWidth="1"/>
    <col min="11531" max="11532" width="15.5546875" style="193" customWidth="1"/>
    <col min="11533" max="11533" width="14.5546875" style="193" customWidth="1"/>
    <col min="11534" max="11534" width="17.5546875" style="193" customWidth="1"/>
    <col min="11535" max="11535" width="12.33203125" style="193" customWidth="1"/>
    <col min="11536" max="11776" width="9.33203125" style="193"/>
    <col min="11777" max="11777" width="18.33203125" style="193" customWidth="1"/>
    <col min="11778" max="11778" width="15.6640625" style="193" customWidth="1"/>
    <col min="11779" max="11779" width="13.5546875" style="193" customWidth="1"/>
    <col min="11780" max="11780" width="17.33203125" style="193" customWidth="1"/>
    <col min="11781" max="11781" width="14.5546875" style="193" customWidth="1"/>
    <col min="11782" max="11782" width="17.33203125" style="193" customWidth="1"/>
    <col min="11783" max="11784" width="14.5546875" style="193" customWidth="1"/>
    <col min="11785" max="11785" width="15" style="193" customWidth="1"/>
    <col min="11786" max="11786" width="18" style="193" customWidth="1"/>
    <col min="11787" max="11788" width="15.5546875" style="193" customWidth="1"/>
    <col min="11789" max="11789" width="14.5546875" style="193" customWidth="1"/>
    <col min="11790" max="11790" width="17.5546875" style="193" customWidth="1"/>
    <col min="11791" max="11791" width="12.33203125" style="193" customWidth="1"/>
    <col min="11792" max="12032" width="9.33203125" style="193"/>
    <col min="12033" max="12033" width="18.33203125" style="193" customWidth="1"/>
    <col min="12034" max="12034" width="15.6640625" style="193" customWidth="1"/>
    <col min="12035" max="12035" width="13.5546875" style="193" customWidth="1"/>
    <col min="12036" max="12036" width="17.33203125" style="193" customWidth="1"/>
    <col min="12037" max="12037" width="14.5546875" style="193" customWidth="1"/>
    <col min="12038" max="12038" width="17.33203125" style="193" customWidth="1"/>
    <col min="12039" max="12040" width="14.5546875" style="193" customWidth="1"/>
    <col min="12041" max="12041" width="15" style="193" customWidth="1"/>
    <col min="12042" max="12042" width="18" style="193" customWidth="1"/>
    <col min="12043" max="12044" width="15.5546875" style="193" customWidth="1"/>
    <col min="12045" max="12045" width="14.5546875" style="193" customWidth="1"/>
    <col min="12046" max="12046" width="17.5546875" style="193" customWidth="1"/>
    <col min="12047" max="12047" width="12.33203125" style="193" customWidth="1"/>
    <col min="12048" max="12288" width="9.33203125" style="193"/>
    <col min="12289" max="12289" width="18.33203125" style="193" customWidth="1"/>
    <col min="12290" max="12290" width="15.6640625" style="193" customWidth="1"/>
    <col min="12291" max="12291" width="13.5546875" style="193" customWidth="1"/>
    <col min="12292" max="12292" width="17.33203125" style="193" customWidth="1"/>
    <col min="12293" max="12293" width="14.5546875" style="193" customWidth="1"/>
    <col min="12294" max="12294" width="17.33203125" style="193" customWidth="1"/>
    <col min="12295" max="12296" width="14.5546875" style="193" customWidth="1"/>
    <col min="12297" max="12297" width="15" style="193" customWidth="1"/>
    <col min="12298" max="12298" width="18" style="193" customWidth="1"/>
    <col min="12299" max="12300" width="15.5546875" style="193" customWidth="1"/>
    <col min="12301" max="12301" width="14.5546875" style="193" customWidth="1"/>
    <col min="12302" max="12302" width="17.5546875" style="193" customWidth="1"/>
    <col min="12303" max="12303" width="12.33203125" style="193" customWidth="1"/>
    <col min="12304" max="12544" width="9.33203125" style="193"/>
    <col min="12545" max="12545" width="18.33203125" style="193" customWidth="1"/>
    <col min="12546" max="12546" width="15.6640625" style="193" customWidth="1"/>
    <col min="12547" max="12547" width="13.5546875" style="193" customWidth="1"/>
    <col min="12548" max="12548" width="17.33203125" style="193" customWidth="1"/>
    <col min="12549" max="12549" width="14.5546875" style="193" customWidth="1"/>
    <col min="12550" max="12550" width="17.33203125" style="193" customWidth="1"/>
    <col min="12551" max="12552" width="14.5546875" style="193" customWidth="1"/>
    <col min="12553" max="12553" width="15" style="193" customWidth="1"/>
    <col min="12554" max="12554" width="18" style="193" customWidth="1"/>
    <col min="12555" max="12556" width="15.5546875" style="193" customWidth="1"/>
    <col min="12557" max="12557" width="14.5546875" style="193" customWidth="1"/>
    <col min="12558" max="12558" width="17.5546875" style="193" customWidth="1"/>
    <col min="12559" max="12559" width="12.33203125" style="193" customWidth="1"/>
    <col min="12560" max="12800" width="9.33203125" style="193"/>
    <col min="12801" max="12801" width="18.33203125" style="193" customWidth="1"/>
    <col min="12802" max="12802" width="15.6640625" style="193" customWidth="1"/>
    <col min="12803" max="12803" width="13.5546875" style="193" customWidth="1"/>
    <col min="12804" max="12804" width="17.33203125" style="193" customWidth="1"/>
    <col min="12805" max="12805" width="14.5546875" style="193" customWidth="1"/>
    <col min="12806" max="12806" width="17.33203125" style="193" customWidth="1"/>
    <col min="12807" max="12808" width="14.5546875" style="193" customWidth="1"/>
    <col min="12809" max="12809" width="15" style="193" customWidth="1"/>
    <col min="12810" max="12810" width="18" style="193" customWidth="1"/>
    <col min="12811" max="12812" width="15.5546875" style="193" customWidth="1"/>
    <col min="12813" max="12813" width="14.5546875" style="193" customWidth="1"/>
    <col min="12814" max="12814" width="17.5546875" style="193" customWidth="1"/>
    <col min="12815" max="12815" width="12.33203125" style="193" customWidth="1"/>
    <col min="12816" max="13056" width="9.33203125" style="193"/>
    <col min="13057" max="13057" width="18.33203125" style="193" customWidth="1"/>
    <col min="13058" max="13058" width="15.6640625" style="193" customWidth="1"/>
    <col min="13059" max="13059" width="13.5546875" style="193" customWidth="1"/>
    <col min="13060" max="13060" width="17.33203125" style="193" customWidth="1"/>
    <col min="13061" max="13061" width="14.5546875" style="193" customWidth="1"/>
    <col min="13062" max="13062" width="17.33203125" style="193" customWidth="1"/>
    <col min="13063" max="13064" width="14.5546875" style="193" customWidth="1"/>
    <col min="13065" max="13065" width="15" style="193" customWidth="1"/>
    <col min="13066" max="13066" width="18" style="193" customWidth="1"/>
    <col min="13067" max="13068" width="15.5546875" style="193" customWidth="1"/>
    <col min="13069" max="13069" width="14.5546875" style="193" customWidth="1"/>
    <col min="13070" max="13070" width="17.5546875" style="193" customWidth="1"/>
    <col min="13071" max="13071" width="12.33203125" style="193" customWidth="1"/>
    <col min="13072" max="13312" width="9.33203125" style="193"/>
    <col min="13313" max="13313" width="18.33203125" style="193" customWidth="1"/>
    <col min="13314" max="13314" width="15.6640625" style="193" customWidth="1"/>
    <col min="13315" max="13315" width="13.5546875" style="193" customWidth="1"/>
    <col min="13316" max="13316" width="17.33203125" style="193" customWidth="1"/>
    <col min="13317" max="13317" width="14.5546875" style="193" customWidth="1"/>
    <col min="13318" max="13318" width="17.33203125" style="193" customWidth="1"/>
    <col min="13319" max="13320" width="14.5546875" style="193" customWidth="1"/>
    <col min="13321" max="13321" width="15" style="193" customWidth="1"/>
    <col min="13322" max="13322" width="18" style="193" customWidth="1"/>
    <col min="13323" max="13324" width="15.5546875" style="193" customWidth="1"/>
    <col min="13325" max="13325" width="14.5546875" style="193" customWidth="1"/>
    <col min="13326" max="13326" width="17.5546875" style="193" customWidth="1"/>
    <col min="13327" max="13327" width="12.33203125" style="193" customWidth="1"/>
    <col min="13328" max="13568" width="9.33203125" style="193"/>
    <col min="13569" max="13569" width="18.33203125" style="193" customWidth="1"/>
    <col min="13570" max="13570" width="15.6640625" style="193" customWidth="1"/>
    <col min="13571" max="13571" width="13.5546875" style="193" customWidth="1"/>
    <col min="13572" max="13572" width="17.33203125" style="193" customWidth="1"/>
    <col min="13573" max="13573" width="14.5546875" style="193" customWidth="1"/>
    <col min="13574" max="13574" width="17.33203125" style="193" customWidth="1"/>
    <col min="13575" max="13576" width="14.5546875" style="193" customWidth="1"/>
    <col min="13577" max="13577" width="15" style="193" customWidth="1"/>
    <col min="13578" max="13578" width="18" style="193" customWidth="1"/>
    <col min="13579" max="13580" width="15.5546875" style="193" customWidth="1"/>
    <col min="13581" max="13581" width="14.5546875" style="193" customWidth="1"/>
    <col min="13582" max="13582" width="17.5546875" style="193" customWidth="1"/>
    <col min="13583" max="13583" width="12.33203125" style="193" customWidth="1"/>
    <col min="13584" max="13824" width="9.33203125" style="193"/>
    <col min="13825" max="13825" width="18.33203125" style="193" customWidth="1"/>
    <col min="13826" max="13826" width="15.6640625" style="193" customWidth="1"/>
    <col min="13827" max="13827" width="13.5546875" style="193" customWidth="1"/>
    <col min="13828" max="13828" width="17.33203125" style="193" customWidth="1"/>
    <col min="13829" max="13829" width="14.5546875" style="193" customWidth="1"/>
    <col min="13830" max="13830" width="17.33203125" style="193" customWidth="1"/>
    <col min="13831" max="13832" width="14.5546875" style="193" customWidth="1"/>
    <col min="13833" max="13833" width="15" style="193" customWidth="1"/>
    <col min="13834" max="13834" width="18" style="193" customWidth="1"/>
    <col min="13835" max="13836" width="15.5546875" style="193" customWidth="1"/>
    <col min="13837" max="13837" width="14.5546875" style="193" customWidth="1"/>
    <col min="13838" max="13838" width="17.5546875" style="193" customWidth="1"/>
    <col min="13839" max="13839" width="12.33203125" style="193" customWidth="1"/>
    <col min="13840" max="14080" width="9.33203125" style="193"/>
    <col min="14081" max="14081" width="18.33203125" style="193" customWidth="1"/>
    <col min="14082" max="14082" width="15.6640625" style="193" customWidth="1"/>
    <col min="14083" max="14083" width="13.5546875" style="193" customWidth="1"/>
    <col min="14084" max="14084" width="17.33203125" style="193" customWidth="1"/>
    <col min="14085" max="14085" width="14.5546875" style="193" customWidth="1"/>
    <col min="14086" max="14086" width="17.33203125" style="193" customWidth="1"/>
    <col min="14087" max="14088" width="14.5546875" style="193" customWidth="1"/>
    <col min="14089" max="14089" width="15" style="193" customWidth="1"/>
    <col min="14090" max="14090" width="18" style="193" customWidth="1"/>
    <col min="14091" max="14092" width="15.5546875" style="193" customWidth="1"/>
    <col min="14093" max="14093" width="14.5546875" style="193" customWidth="1"/>
    <col min="14094" max="14094" width="17.5546875" style="193" customWidth="1"/>
    <col min="14095" max="14095" width="12.33203125" style="193" customWidth="1"/>
    <col min="14096" max="14336" width="9.33203125" style="193"/>
    <col min="14337" max="14337" width="18.33203125" style="193" customWidth="1"/>
    <col min="14338" max="14338" width="15.6640625" style="193" customWidth="1"/>
    <col min="14339" max="14339" width="13.5546875" style="193" customWidth="1"/>
    <col min="14340" max="14340" width="17.33203125" style="193" customWidth="1"/>
    <col min="14341" max="14341" width="14.5546875" style="193" customWidth="1"/>
    <col min="14342" max="14342" width="17.33203125" style="193" customWidth="1"/>
    <col min="14343" max="14344" width="14.5546875" style="193" customWidth="1"/>
    <col min="14345" max="14345" width="15" style="193" customWidth="1"/>
    <col min="14346" max="14346" width="18" style="193" customWidth="1"/>
    <col min="14347" max="14348" width="15.5546875" style="193" customWidth="1"/>
    <col min="14349" max="14349" width="14.5546875" style="193" customWidth="1"/>
    <col min="14350" max="14350" width="17.5546875" style="193" customWidth="1"/>
    <col min="14351" max="14351" width="12.33203125" style="193" customWidth="1"/>
    <col min="14352" max="14592" width="9.33203125" style="193"/>
    <col min="14593" max="14593" width="18.33203125" style="193" customWidth="1"/>
    <col min="14594" max="14594" width="15.6640625" style="193" customWidth="1"/>
    <col min="14595" max="14595" width="13.5546875" style="193" customWidth="1"/>
    <col min="14596" max="14596" width="17.33203125" style="193" customWidth="1"/>
    <col min="14597" max="14597" width="14.5546875" style="193" customWidth="1"/>
    <col min="14598" max="14598" width="17.33203125" style="193" customWidth="1"/>
    <col min="14599" max="14600" width="14.5546875" style="193" customWidth="1"/>
    <col min="14601" max="14601" width="15" style="193" customWidth="1"/>
    <col min="14602" max="14602" width="18" style="193" customWidth="1"/>
    <col min="14603" max="14604" width="15.5546875" style="193" customWidth="1"/>
    <col min="14605" max="14605" width="14.5546875" style="193" customWidth="1"/>
    <col min="14606" max="14606" width="17.5546875" style="193" customWidth="1"/>
    <col min="14607" max="14607" width="12.33203125" style="193" customWidth="1"/>
    <col min="14608" max="14848" width="9.33203125" style="193"/>
    <col min="14849" max="14849" width="18.33203125" style="193" customWidth="1"/>
    <col min="14850" max="14850" width="15.6640625" style="193" customWidth="1"/>
    <col min="14851" max="14851" width="13.5546875" style="193" customWidth="1"/>
    <col min="14852" max="14852" width="17.33203125" style="193" customWidth="1"/>
    <col min="14853" max="14853" width="14.5546875" style="193" customWidth="1"/>
    <col min="14854" max="14854" width="17.33203125" style="193" customWidth="1"/>
    <col min="14855" max="14856" width="14.5546875" style="193" customWidth="1"/>
    <col min="14857" max="14857" width="15" style="193" customWidth="1"/>
    <col min="14858" max="14858" width="18" style="193" customWidth="1"/>
    <col min="14859" max="14860" width="15.5546875" style="193" customWidth="1"/>
    <col min="14861" max="14861" width="14.5546875" style="193" customWidth="1"/>
    <col min="14862" max="14862" width="17.5546875" style="193" customWidth="1"/>
    <col min="14863" max="14863" width="12.33203125" style="193" customWidth="1"/>
    <col min="14864" max="15104" width="9.33203125" style="193"/>
    <col min="15105" max="15105" width="18.33203125" style="193" customWidth="1"/>
    <col min="15106" max="15106" width="15.6640625" style="193" customWidth="1"/>
    <col min="15107" max="15107" width="13.5546875" style="193" customWidth="1"/>
    <col min="15108" max="15108" width="17.33203125" style="193" customWidth="1"/>
    <col min="15109" max="15109" width="14.5546875" style="193" customWidth="1"/>
    <col min="15110" max="15110" width="17.33203125" style="193" customWidth="1"/>
    <col min="15111" max="15112" width="14.5546875" style="193" customWidth="1"/>
    <col min="15113" max="15113" width="15" style="193" customWidth="1"/>
    <col min="15114" max="15114" width="18" style="193" customWidth="1"/>
    <col min="15115" max="15116" width="15.5546875" style="193" customWidth="1"/>
    <col min="15117" max="15117" width="14.5546875" style="193" customWidth="1"/>
    <col min="15118" max="15118" width="17.5546875" style="193" customWidth="1"/>
    <col min="15119" max="15119" width="12.33203125" style="193" customWidth="1"/>
    <col min="15120" max="15360" width="9.33203125" style="193"/>
    <col min="15361" max="15361" width="18.33203125" style="193" customWidth="1"/>
    <col min="15362" max="15362" width="15.6640625" style="193" customWidth="1"/>
    <col min="15363" max="15363" width="13.5546875" style="193" customWidth="1"/>
    <col min="15364" max="15364" width="17.33203125" style="193" customWidth="1"/>
    <col min="15365" max="15365" width="14.5546875" style="193" customWidth="1"/>
    <col min="15366" max="15366" width="17.33203125" style="193" customWidth="1"/>
    <col min="15367" max="15368" width="14.5546875" style="193" customWidth="1"/>
    <col min="15369" max="15369" width="15" style="193" customWidth="1"/>
    <col min="15370" max="15370" width="18" style="193" customWidth="1"/>
    <col min="15371" max="15372" width="15.5546875" style="193" customWidth="1"/>
    <col min="15373" max="15373" width="14.5546875" style="193" customWidth="1"/>
    <col min="15374" max="15374" width="17.5546875" style="193" customWidth="1"/>
    <col min="15375" max="15375" width="12.33203125" style="193" customWidth="1"/>
    <col min="15376" max="15616" width="9.33203125" style="193"/>
    <col min="15617" max="15617" width="18.33203125" style="193" customWidth="1"/>
    <col min="15618" max="15618" width="15.6640625" style="193" customWidth="1"/>
    <col min="15619" max="15619" width="13.5546875" style="193" customWidth="1"/>
    <col min="15620" max="15620" width="17.33203125" style="193" customWidth="1"/>
    <col min="15621" max="15621" width="14.5546875" style="193" customWidth="1"/>
    <col min="15622" max="15622" width="17.33203125" style="193" customWidth="1"/>
    <col min="15623" max="15624" width="14.5546875" style="193" customWidth="1"/>
    <col min="15625" max="15625" width="15" style="193" customWidth="1"/>
    <col min="15626" max="15626" width="18" style="193" customWidth="1"/>
    <col min="15627" max="15628" width="15.5546875" style="193" customWidth="1"/>
    <col min="15629" max="15629" width="14.5546875" style="193" customWidth="1"/>
    <col min="15630" max="15630" width="17.5546875" style="193" customWidth="1"/>
    <col min="15631" max="15631" width="12.33203125" style="193" customWidth="1"/>
    <col min="15632" max="15872" width="9.33203125" style="193"/>
    <col min="15873" max="15873" width="18.33203125" style="193" customWidth="1"/>
    <col min="15874" max="15874" width="15.6640625" style="193" customWidth="1"/>
    <col min="15875" max="15875" width="13.5546875" style="193" customWidth="1"/>
    <col min="15876" max="15876" width="17.33203125" style="193" customWidth="1"/>
    <col min="15877" max="15877" width="14.5546875" style="193" customWidth="1"/>
    <col min="15878" max="15878" width="17.33203125" style="193" customWidth="1"/>
    <col min="15879" max="15880" width="14.5546875" style="193" customWidth="1"/>
    <col min="15881" max="15881" width="15" style="193" customWidth="1"/>
    <col min="15882" max="15882" width="18" style="193" customWidth="1"/>
    <col min="15883" max="15884" width="15.5546875" style="193" customWidth="1"/>
    <col min="15885" max="15885" width="14.5546875" style="193" customWidth="1"/>
    <col min="15886" max="15886" width="17.5546875" style="193" customWidth="1"/>
    <col min="15887" max="15887" width="12.33203125" style="193" customWidth="1"/>
    <col min="15888" max="16128" width="9.33203125" style="193"/>
    <col min="16129" max="16129" width="18.33203125" style="193" customWidth="1"/>
    <col min="16130" max="16130" width="15.6640625" style="193" customWidth="1"/>
    <col min="16131" max="16131" width="13.5546875" style="193" customWidth="1"/>
    <col min="16132" max="16132" width="17.33203125" style="193" customWidth="1"/>
    <col min="16133" max="16133" width="14.5546875" style="193" customWidth="1"/>
    <col min="16134" max="16134" width="17.33203125" style="193" customWidth="1"/>
    <col min="16135" max="16136" width="14.5546875" style="193" customWidth="1"/>
    <col min="16137" max="16137" width="15" style="193" customWidth="1"/>
    <col min="16138" max="16138" width="18" style="193" customWidth="1"/>
    <col min="16139" max="16140" width="15.5546875" style="193" customWidth="1"/>
    <col min="16141" max="16141" width="14.5546875" style="193" customWidth="1"/>
    <col min="16142" max="16142" width="17.5546875" style="193" customWidth="1"/>
    <col min="16143" max="16143" width="12.33203125" style="193" customWidth="1"/>
    <col min="16144" max="16384" width="9.33203125" style="193"/>
  </cols>
  <sheetData>
    <row r="1" spans="1:14">
      <c r="A1" s="1" t="s">
        <v>2552</v>
      </c>
      <c r="B1" s="213"/>
    </row>
    <row r="2" spans="1:14">
      <c r="A2" s="276" t="s">
        <v>1506</v>
      </c>
      <c r="B2" s="286"/>
      <c r="C2" s="166"/>
      <c r="D2" s="166"/>
      <c r="E2" s="166"/>
      <c r="F2" s="166"/>
      <c r="G2" s="166"/>
    </row>
    <row r="3" spans="1:14">
      <c r="A3" s="202"/>
      <c r="B3" s="286"/>
      <c r="C3" s="166"/>
      <c r="D3" s="166"/>
      <c r="E3" s="166"/>
      <c r="F3" s="166"/>
      <c r="G3" s="166"/>
    </row>
    <row r="4" spans="1:14">
      <c r="A4" s="1" t="s">
        <v>2553</v>
      </c>
      <c r="B4" s="286"/>
      <c r="C4" s="166"/>
      <c r="D4" s="166"/>
      <c r="E4" s="166"/>
      <c r="F4" s="166"/>
      <c r="G4" s="166"/>
    </row>
    <row r="5" spans="1:14">
      <c r="A5" s="541"/>
      <c r="B5" s="286"/>
      <c r="C5" s="166"/>
      <c r="D5" s="166"/>
      <c r="E5" s="166"/>
      <c r="F5" s="166"/>
      <c r="G5" s="558"/>
    </row>
    <row r="6" spans="1:14">
      <c r="A6" s="165" t="s">
        <v>1506</v>
      </c>
      <c r="B6" s="286"/>
      <c r="C6" s="166"/>
      <c r="D6" s="166"/>
      <c r="E6" s="166"/>
      <c r="F6" s="166"/>
      <c r="G6" s="558"/>
    </row>
    <row r="7" spans="1:14">
      <c r="A7" s="193"/>
      <c r="B7" s="541"/>
      <c r="G7" s="558"/>
    </row>
    <row r="8" spans="1:14" s="282" customFormat="1" ht="43.2">
      <c r="A8" s="504" t="s">
        <v>152</v>
      </c>
      <c r="B8" s="504" t="s">
        <v>1055</v>
      </c>
      <c r="C8" s="504" t="s">
        <v>1035</v>
      </c>
      <c r="D8" s="504" t="s">
        <v>2534</v>
      </c>
      <c r="E8" s="504" t="s">
        <v>1316</v>
      </c>
      <c r="F8" s="504" t="s">
        <v>2554</v>
      </c>
      <c r="G8" s="504" t="s">
        <v>2555</v>
      </c>
      <c r="H8" s="504" t="s">
        <v>2556</v>
      </c>
      <c r="I8" s="504" t="s">
        <v>2557</v>
      </c>
      <c r="J8" s="504" t="s">
        <v>2558</v>
      </c>
      <c r="K8" s="504" t="s">
        <v>2559</v>
      </c>
      <c r="L8" s="504" t="s">
        <v>2560</v>
      </c>
      <c r="M8" s="504" t="s">
        <v>2405</v>
      </c>
      <c r="N8" s="504" t="s">
        <v>2561</v>
      </c>
    </row>
    <row r="9" spans="1:14" s="282" customFormat="1">
      <c r="A9" s="489" t="s">
        <v>150</v>
      </c>
      <c r="B9" s="489" t="s">
        <v>87</v>
      </c>
      <c r="C9" s="489" t="s">
        <v>88</v>
      </c>
      <c r="D9" s="489" t="s">
        <v>86</v>
      </c>
      <c r="E9" s="489" t="s">
        <v>85</v>
      </c>
      <c r="F9" s="537" t="s">
        <v>84</v>
      </c>
      <c r="G9" s="489" t="s">
        <v>82</v>
      </c>
      <c r="H9" s="489" t="s">
        <v>81</v>
      </c>
      <c r="I9" s="489" t="s">
        <v>80</v>
      </c>
      <c r="J9" s="489" t="s">
        <v>137</v>
      </c>
      <c r="K9" s="489" t="s">
        <v>136</v>
      </c>
      <c r="L9" s="489" t="s">
        <v>135</v>
      </c>
      <c r="M9" s="489" t="s">
        <v>134</v>
      </c>
      <c r="N9" s="489" t="s">
        <v>151</v>
      </c>
    </row>
    <row r="10" spans="1:14" s="282" customFormat="1">
      <c r="A10" s="559"/>
      <c r="B10" s="559"/>
      <c r="C10" s="559"/>
      <c r="D10" s="559"/>
      <c r="E10" s="559"/>
      <c r="F10" s="559"/>
      <c r="G10" s="559"/>
      <c r="H10" s="559"/>
      <c r="I10" s="559"/>
      <c r="J10" s="559"/>
      <c r="K10" s="559"/>
      <c r="L10" s="559"/>
      <c r="M10" s="559"/>
      <c r="N10" s="559"/>
    </row>
    <row r="11" spans="1:14" s="282" customFormat="1" ht="72">
      <c r="A11" s="166" t="s">
        <v>350</v>
      </c>
      <c r="B11" s="166" t="s">
        <v>1066</v>
      </c>
      <c r="C11" s="12" t="s">
        <v>2383</v>
      </c>
      <c r="D11" s="33" t="s">
        <v>2541</v>
      </c>
      <c r="E11" s="33" t="s">
        <v>79</v>
      </c>
      <c r="F11" s="12" t="s">
        <v>79</v>
      </c>
      <c r="G11" s="33" t="s">
        <v>2468</v>
      </c>
      <c r="H11" s="33" t="s">
        <v>2384</v>
      </c>
      <c r="I11" s="33" t="s">
        <v>2562</v>
      </c>
      <c r="J11" s="33" t="s">
        <v>91</v>
      </c>
      <c r="K11" s="33" t="s">
        <v>91</v>
      </c>
      <c r="L11" s="33" t="s">
        <v>78</v>
      </c>
      <c r="M11" s="33" t="s">
        <v>78</v>
      </c>
      <c r="N11" s="33" t="s">
        <v>91</v>
      </c>
    </row>
    <row r="12" spans="1:14" s="282" customFormat="1" ht="28.8">
      <c r="A12" s="166" t="s">
        <v>2563</v>
      </c>
      <c r="B12" s="166" t="s">
        <v>1067</v>
      </c>
      <c r="E12" s="33" t="s">
        <v>1322</v>
      </c>
      <c r="F12" s="33" t="s">
        <v>1323</v>
      </c>
      <c r="J12" s="33" t="s">
        <v>2564</v>
      </c>
      <c r="K12" s="33" t="s">
        <v>2565</v>
      </c>
      <c r="L12" s="33" t="s">
        <v>2566</v>
      </c>
      <c r="M12" s="33" t="s">
        <v>2567</v>
      </c>
      <c r="N12" s="33" t="s">
        <v>90</v>
      </c>
    </row>
    <row r="13" spans="1:14" s="282" customFormat="1" ht="28.8">
      <c r="A13" s="166"/>
      <c r="B13" s="166"/>
      <c r="C13" s="171"/>
      <c r="H13" s="171"/>
      <c r="J13" s="33" t="s">
        <v>2568</v>
      </c>
      <c r="K13" s="33" t="s">
        <v>2569</v>
      </c>
      <c r="L13" s="33"/>
      <c r="M13" s="33"/>
      <c r="N13" s="33" t="s">
        <v>2568</v>
      </c>
    </row>
    <row r="14" spans="1:14" s="560" customFormat="1">
      <c r="B14" s="561"/>
      <c r="J14" s="33" t="s">
        <v>90</v>
      </c>
      <c r="K14" s="33" t="s">
        <v>90</v>
      </c>
    </row>
    <row r="15" spans="1:14">
      <c r="C15" s="33"/>
      <c r="D15" s="33"/>
      <c r="E15" s="33"/>
      <c r="F15" s="33"/>
      <c r="G15" s="33"/>
      <c r="H15" s="33"/>
      <c r="I15" s="33"/>
      <c r="J15" s="33"/>
      <c r="K15" s="33"/>
      <c r="L15" s="33"/>
      <c r="M15" s="33"/>
      <c r="N15" s="33"/>
    </row>
    <row r="16" spans="1:14">
      <c r="C16" s="33"/>
      <c r="D16" s="33"/>
      <c r="E16" s="33"/>
      <c r="F16" s="33"/>
      <c r="G16" s="33"/>
      <c r="H16" s="33"/>
      <c r="I16" s="33"/>
      <c r="J16" s="33"/>
      <c r="K16" s="33"/>
      <c r="L16" s="33"/>
      <c r="M16" s="33"/>
      <c r="N16" s="33"/>
    </row>
    <row r="17" spans="1:14">
      <c r="C17" s="33"/>
      <c r="D17" s="33"/>
      <c r="E17" s="33"/>
      <c r="F17" s="33"/>
      <c r="G17" s="33"/>
      <c r="H17" s="33"/>
      <c r="I17" s="33"/>
      <c r="J17" s="33"/>
      <c r="K17" s="33"/>
      <c r="L17" s="33"/>
      <c r="M17" s="33"/>
      <c r="N17" s="33"/>
    </row>
    <row r="18" spans="1:14">
      <c r="A18" s="193"/>
      <c r="C18" s="33"/>
      <c r="D18" s="33"/>
      <c r="E18" s="33"/>
      <c r="F18" s="33"/>
      <c r="G18" s="33"/>
      <c r="H18" s="33"/>
      <c r="I18" s="33"/>
      <c r="J18" s="33"/>
      <c r="K18" s="33"/>
      <c r="L18" s="33"/>
      <c r="M18" s="33"/>
      <c r="N18" s="33"/>
    </row>
    <row r="19" spans="1:14">
      <c r="C19" s="33"/>
      <c r="D19" s="33"/>
      <c r="E19" s="33"/>
      <c r="F19" s="33"/>
      <c r="G19" s="33"/>
      <c r="H19" s="33"/>
      <c r="I19" s="33"/>
      <c r="J19" s="33"/>
      <c r="K19" s="33"/>
      <c r="L19" s="33"/>
      <c r="M19" s="33"/>
      <c r="N19" s="33"/>
    </row>
    <row r="20" spans="1:14">
      <c r="C20" s="33"/>
      <c r="D20" s="33"/>
      <c r="E20" s="33"/>
      <c r="F20" s="33"/>
      <c r="G20" s="33"/>
      <c r="H20" s="33"/>
      <c r="I20" s="33"/>
      <c r="J20" s="33"/>
      <c r="K20" s="33"/>
      <c r="L20" s="33"/>
      <c r="M20" s="33"/>
      <c r="N20" s="33"/>
    </row>
    <row r="21" spans="1:14">
      <c r="C21" s="562"/>
      <c r="D21" s="562"/>
      <c r="I21" s="562"/>
    </row>
    <row r="22" spans="1:14">
      <c r="A22" s="193"/>
      <c r="C22" s="562"/>
      <c r="D22" s="254"/>
      <c r="F22" s="193"/>
      <c r="G22" s="193"/>
      <c r="H22" s="562"/>
    </row>
    <row r="23" spans="1:14">
      <c r="D23" s="254"/>
      <c r="F23" s="193"/>
      <c r="G23" s="193"/>
    </row>
    <row r="24" spans="1:14">
      <c r="D24" s="254"/>
      <c r="F24" s="193"/>
      <c r="G24" s="193"/>
    </row>
    <row r="25" spans="1:14">
      <c r="D25" s="254"/>
      <c r="F25" s="193"/>
      <c r="G25" s="193"/>
    </row>
    <row r="26" spans="1:14">
      <c r="D26" s="254"/>
      <c r="F26" s="193"/>
      <c r="G26" s="193"/>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76"/>
  <dimension ref="A1:P22"/>
  <sheetViews>
    <sheetView showGridLines="0" zoomScale="80" zoomScaleNormal="80" workbookViewId="0"/>
  </sheetViews>
  <sheetFormatPr defaultColWidth="9.33203125" defaultRowHeight="14.4"/>
  <cols>
    <col min="1" max="1" width="20.33203125" style="254" customWidth="1"/>
    <col min="2" max="2" width="20.33203125" style="193" customWidth="1"/>
    <col min="3" max="6" width="17.5546875" style="193" customWidth="1"/>
    <col min="7" max="7" width="17.5546875" style="254" customWidth="1"/>
    <col min="8" max="16" width="17.5546875" style="193" customWidth="1"/>
    <col min="17" max="18" width="15.5546875" style="193" customWidth="1"/>
    <col min="19" max="257" width="9.33203125" style="193"/>
    <col min="258" max="258" width="18.33203125" style="193" customWidth="1"/>
    <col min="259" max="259" width="15.6640625" style="193" customWidth="1"/>
    <col min="260" max="260" width="13.5546875" style="193" customWidth="1"/>
    <col min="261" max="261" width="17.33203125" style="193" customWidth="1"/>
    <col min="262" max="262" width="14.5546875" style="193" customWidth="1"/>
    <col min="263" max="263" width="17.33203125" style="193" customWidth="1"/>
    <col min="264" max="265" width="14.5546875" style="193" customWidth="1"/>
    <col min="266" max="266" width="15" style="193" customWidth="1"/>
    <col min="267" max="267" width="18" style="193" customWidth="1"/>
    <col min="268" max="269" width="15.5546875" style="193" customWidth="1"/>
    <col min="270" max="270" width="14.5546875" style="193" customWidth="1"/>
    <col min="271" max="271" width="17.5546875" style="193" customWidth="1"/>
    <col min="272" max="272" width="12.33203125" style="193" customWidth="1"/>
    <col min="273" max="513" width="9.33203125" style="193"/>
    <col min="514" max="514" width="18.33203125" style="193" customWidth="1"/>
    <col min="515" max="515" width="15.6640625" style="193" customWidth="1"/>
    <col min="516" max="516" width="13.5546875" style="193" customWidth="1"/>
    <col min="517" max="517" width="17.33203125" style="193" customWidth="1"/>
    <col min="518" max="518" width="14.5546875" style="193" customWidth="1"/>
    <col min="519" max="519" width="17.33203125" style="193" customWidth="1"/>
    <col min="520" max="521" width="14.5546875" style="193" customWidth="1"/>
    <col min="522" max="522" width="15" style="193" customWidth="1"/>
    <col min="523" max="523" width="18" style="193" customWidth="1"/>
    <col min="524" max="525" width="15.5546875" style="193" customWidth="1"/>
    <col min="526" max="526" width="14.5546875" style="193" customWidth="1"/>
    <col min="527" max="527" width="17.5546875" style="193" customWidth="1"/>
    <col min="528" max="528" width="12.33203125" style="193" customWidth="1"/>
    <col min="529" max="769" width="9.33203125" style="193"/>
    <col min="770" max="770" width="18.33203125" style="193" customWidth="1"/>
    <col min="771" max="771" width="15.6640625" style="193" customWidth="1"/>
    <col min="772" max="772" width="13.5546875" style="193" customWidth="1"/>
    <col min="773" max="773" width="17.33203125" style="193" customWidth="1"/>
    <col min="774" max="774" width="14.5546875" style="193" customWidth="1"/>
    <col min="775" max="775" width="17.33203125" style="193" customWidth="1"/>
    <col min="776" max="777" width="14.5546875" style="193" customWidth="1"/>
    <col min="778" max="778" width="15" style="193" customWidth="1"/>
    <col min="779" max="779" width="18" style="193" customWidth="1"/>
    <col min="780" max="781" width="15.5546875" style="193" customWidth="1"/>
    <col min="782" max="782" width="14.5546875" style="193" customWidth="1"/>
    <col min="783" max="783" width="17.5546875" style="193" customWidth="1"/>
    <col min="784" max="784" width="12.33203125" style="193" customWidth="1"/>
    <col min="785" max="1025" width="9.33203125" style="193"/>
    <col min="1026" max="1026" width="18.33203125" style="193" customWidth="1"/>
    <col min="1027" max="1027" width="15.6640625" style="193" customWidth="1"/>
    <col min="1028" max="1028" width="13.5546875" style="193" customWidth="1"/>
    <col min="1029" max="1029" width="17.33203125" style="193" customWidth="1"/>
    <col min="1030" max="1030" width="14.5546875" style="193" customWidth="1"/>
    <col min="1031" max="1031" width="17.33203125" style="193" customWidth="1"/>
    <col min="1032" max="1033" width="14.5546875" style="193" customWidth="1"/>
    <col min="1034" max="1034" width="15" style="193" customWidth="1"/>
    <col min="1035" max="1035" width="18" style="193" customWidth="1"/>
    <col min="1036" max="1037" width="15.5546875" style="193" customWidth="1"/>
    <col min="1038" max="1038" width="14.5546875" style="193" customWidth="1"/>
    <col min="1039" max="1039" width="17.5546875" style="193" customWidth="1"/>
    <col min="1040" max="1040" width="12.33203125" style="193" customWidth="1"/>
    <col min="1041" max="1281" width="9.33203125" style="193"/>
    <col min="1282" max="1282" width="18.33203125" style="193" customWidth="1"/>
    <col min="1283" max="1283" width="15.6640625" style="193" customWidth="1"/>
    <col min="1284" max="1284" width="13.5546875" style="193" customWidth="1"/>
    <col min="1285" max="1285" width="17.33203125" style="193" customWidth="1"/>
    <col min="1286" max="1286" width="14.5546875" style="193" customWidth="1"/>
    <col min="1287" max="1287" width="17.33203125" style="193" customWidth="1"/>
    <col min="1288" max="1289" width="14.5546875" style="193" customWidth="1"/>
    <col min="1290" max="1290" width="15" style="193" customWidth="1"/>
    <col min="1291" max="1291" width="18" style="193" customWidth="1"/>
    <col min="1292" max="1293" width="15.5546875" style="193" customWidth="1"/>
    <col min="1294" max="1294" width="14.5546875" style="193" customWidth="1"/>
    <col min="1295" max="1295" width="17.5546875" style="193" customWidth="1"/>
    <col min="1296" max="1296" width="12.33203125" style="193" customWidth="1"/>
    <col min="1297" max="1537" width="9.33203125" style="193"/>
    <col min="1538" max="1538" width="18.33203125" style="193" customWidth="1"/>
    <col min="1539" max="1539" width="15.6640625" style="193" customWidth="1"/>
    <col min="1540" max="1540" width="13.5546875" style="193" customWidth="1"/>
    <col min="1541" max="1541" width="17.33203125" style="193" customWidth="1"/>
    <col min="1542" max="1542" width="14.5546875" style="193" customWidth="1"/>
    <col min="1543" max="1543" width="17.33203125" style="193" customWidth="1"/>
    <col min="1544" max="1545" width="14.5546875" style="193" customWidth="1"/>
    <col min="1546" max="1546" width="15" style="193" customWidth="1"/>
    <col min="1547" max="1547" width="18" style="193" customWidth="1"/>
    <col min="1548" max="1549" width="15.5546875" style="193" customWidth="1"/>
    <col min="1550" max="1550" width="14.5546875" style="193" customWidth="1"/>
    <col min="1551" max="1551" width="17.5546875" style="193" customWidth="1"/>
    <col min="1552" max="1552" width="12.33203125" style="193" customWidth="1"/>
    <col min="1553" max="1793" width="9.33203125" style="193"/>
    <col min="1794" max="1794" width="18.33203125" style="193" customWidth="1"/>
    <col min="1795" max="1795" width="15.6640625" style="193" customWidth="1"/>
    <col min="1796" max="1796" width="13.5546875" style="193" customWidth="1"/>
    <col min="1797" max="1797" width="17.33203125" style="193" customWidth="1"/>
    <col min="1798" max="1798" width="14.5546875" style="193" customWidth="1"/>
    <col min="1799" max="1799" width="17.33203125" style="193" customWidth="1"/>
    <col min="1800" max="1801" width="14.5546875" style="193" customWidth="1"/>
    <col min="1802" max="1802" width="15" style="193" customWidth="1"/>
    <col min="1803" max="1803" width="18" style="193" customWidth="1"/>
    <col min="1804" max="1805" width="15.5546875" style="193" customWidth="1"/>
    <col min="1806" max="1806" width="14.5546875" style="193" customWidth="1"/>
    <col min="1807" max="1807" width="17.5546875" style="193" customWidth="1"/>
    <col min="1808" max="1808" width="12.33203125" style="193" customWidth="1"/>
    <col min="1809" max="2049" width="9.33203125" style="193"/>
    <col min="2050" max="2050" width="18.33203125" style="193" customWidth="1"/>
    <col min="2051" max="2051" width="15.6640625" style="193" customWidth="1"/>
    <col min="2052" max="2052" width="13.5546875" style="193" customWidth="1"/>
    <col min="2053" max="2053" width="17.33203125" style="193" customWidth="1"/>
    <col min="2054" max="2054" width="14.5546875" style="193" customWidth="1"/>
    <col min="2055" max="2055" width="17.33203125" style="193" customWidth="1"/>
    <col min="2056" max="2057" width="14.5546875" style="193" customWidth="1"/>
    <col min="2058" max="2058" width="15" style="193" customWidth="1"/>
    <col min="2059" max="2059" width="18" style="193" customWidth="1"/>
    <col min="2060" max="2061" width="15.5546875" style="193" customWidth="1"/>
    <col min="2062" max="2062" width="14.5546875" style="193" customWidth="1"/>
    <col min="2063" max="2063" width="17.5546875" style="193" customWidth="1"/>
    <col min="2064" max="2064" width="12.33203125" style="193" customWidth="1"/>
    <col min="2065" max="2305" width="9.33203125" style="193"/>
    <col min="2306" max="2306" width="18.33203125" style="193" customWidth="1"/>
    <col min="2307" max="2307" width="15.6640625" style="193" customWidth="1"/>
    <col min="2308" max="2308" width="13.5546875" style="193" customWidth="1"/>
    <col min="2309" max="2309" width="17.33203125" style="193" customWidth="1"/>
    <col min="2310" max="2310" width="14.5546875" style="193" customWidth="1"/>
    <col min="2311" max="2311" width="17.33203125" style="193" customWidth="1"/>
    <col min="2312" max="2313" width="14.5546875" style="193" customWidth="1"/>
    <col min="2314" max="2314" width="15" style="193" customWidth="1"/>
    <col min="2315" max="2315" width="18" style="193" customWidth="1"/>
    <col min="2316" max="2317" width="15.5546875" style="193" customWidth="1"/>
    <col min="2318" max="2318" width="14.5546875" style="193" customWidth="1"/>
    <col min="2319" max="2319" width="17.5546875" style="193" customWidth="1"/>
    <col min="2320" max="2320" width="12.33203125" style="193" customWidth="1"/>
    <col min="2321" max="2561" width="9.33203125" style="193"/>
    <col min="2562" max="2562" width="18.33203125" style="193" customWidth="1"/>
    <col min="2563" max="2563" width="15.6640625" style="193" customWidth="1"/>
    <col min="2564" max="2564" width="13.5546875" style="193" customWidth="1"/>
    <col min="2565" max="2565" width="17.33203125" style="193" customWidth="1"/>
    <col min="2566" max="2566" width="14.5546875" style="193" customWidth="1"/>
    <col min="2567" max="2567" width="17.33203125" style="193" customWidth="1"/>
    <col min="2568" max="2569" width="14.5546875" style="193" customWidth="1"/>
    <col min="2570" max="2570" width="15" style="193" customWidth="1"/>
    <col min="2571" max="2571" width="18" style="193" customWidth="1"/>
    <col min="2572" max="2573" width="15.5546875" style="193" customWidth="1"/>
    <col min="2574" max="2574" width="14.5546875" style="193" customWidth="1"/>
    <col min="2575" max="2575" width="17.5546875" style="193" customWidth="1"/>
    <col min="2576" max="2576" width="12.33203125" style="193" customWidth="1"/>
    <col min="2577" max="2817" width="9.33203125" style="193"/>
    <col min="2818" max="2818" width="18.33203125" style="193" customWidth="1"/>
    <col min="2819" max="2819" width="15.6640625" style="193" customWidth="1"/>
    <col min="2820" max="2820" width="13.5546875" style="193" customWidth="1"/>
    <col min="2821" max="2821" width="17.33203125" style="193" customWidth="1"/>
    <col min="2822" max="2822" width="14.5546875" style="193" customWidth="1"/>
    <col min="2823" max="2823" width="17.33203125" style="193" customWidth="1"/>
    <col min="2824" max="2825" width="14.5546875" style="193" customWidth="1"/>
    <col min="2826" max="2826" width="15" style="193" customWidth="1"/>
    <col min="2827" max="2827" width="18" style="193" customWidth="1"/>
    <col min="2828" max="2829" width="15.5546875" style="193" customWidth="1"/>
    <col min="2830" max="2830" width="14.5546875" style="193" customWidth="1"/>
    <col min="2831" max="2831" width="17.5546875" style="193" customWidth="1"/>
    <col min="2832" max="2832" width="12.33203125" style="193" customWidth="1"/>
    <col min="2833" max="3073" width="9.33203125" style="193"/>
    <col min="3074" max="3074" width="18.33203125" style="193" customWidth="1"/>
    <col min="3075" max="3075" width="15.6640625" style="193" customWidth="1"/>
    <col min="3076" max="3076" width="13.5546875" style="193" customWidth="1"/>
    <col min="3077" max="3077" width="17.33203125" style="193" customWidth="1"/>
    <col min="3078" max="3078" width="14.5546875" style="193" customWidth="1"/>
    <col min="3079" max="3079" width="17.33203125" style="193" customWidth="1"/>
    <col min="3080" max="3081" width="14.5546875" style="193" customWidth="1"/>
    <col min="3082" max="3082" width="15" style="193" customWidth="1"/>
    <col min="3083" max="3083" width="18" style="193" customWidth="1"/>
    <col min="3084" max="3085" width="15.5546875" style="193" customWidth="1"/>
    <col min="3086" max="3086" width="14.5546875" style="193" customWidth="1"/>
    <col min="3087" max="3087" width="17.5546875" style="193" customWidth="1"/>
    <col min="3088" max="3088" width="12.33203125" style="193" customWidth="1"/>
    <col min="3089" max="3329" width="9.33203125" style="193"/>
    <col min="3330" max="3330" width="18.33203125" style="193" customWidth="1"/>
    <col min="3331" max="3331" width="15.6640625" style="193" customWidth="1"/>
    <col min="3332" max="3332" width="13.5546875" style="193" customWidth="1"/>
    <col min="3333" max="3333" width="17.33203125" style="193" customWidth="1"/>
    <col min="3334" max="3334" width="14.5546875" style="193" customWidth="1"/>
    <col min="3335" max="3335" width="17.33203125" style="193" customWidth="1"/>
    <col min="3336" max="3337" width="14.5546875" style="193" customWidth="1"/>
    <col min="3338" max="3338" width="15" style="193" customWidth="1"/>
    <col min="3339" max="3339" width="18" style="193" customWidth="1"/>
    <col min="3340" max="3341" width="15.5546875" style="193" customWidth="1"/>
    <col min="3342" max="3342" width="14.5546875" style="193" customWidth="1"/>
    <col min="3343" max="3343" width="17.5546875" style="193" customWidth="1"/>
    <col min="3344" max="3344" width="12.33203125" style="193" customWidth="1"/>
    <col min="3345" max="3585" width="9.33203125" style="193"/>
    <col min="3586" max="3586" width="18.33203125" style="193" customWidth="1"/>
    <col min="3587" max="3587" width="15.6640625" style="193" customWidth="1"/>
    <col min="3588" max="3588" width="13.5546875" style="193" customWidth="1"/>
    <col min="3589" max="3589" width="17.33203125" style="193" customWidth="1"/>
    <col min="3590" max="3590" width="14.5546875" style="193" customWidth="1"/>
    <col min="3591" max="3591" width="17.33203125" style="193" customWidth="1"/>
    <col min="3592" max="3593" width="14.5546875" style="193" customWidth="1"/>
    <col min="3594" max="3594" width="15" style="193" customWidth="1"/>
    <col min="3595" max="3595" width="18" style="193" customWidth="1"/>
    <col min="3596" max="3597" width="15.5546875" style="193" customWidth="1"/>
    <col min="3598" max="3598" width="14.5546875" style="193" customWidth="1"/>
    <col min="3599" max="3599" width="17.5546875" style="193" customWidth="1"/>
    <col min="3600" max="3600" width="12.33203125" style="193" customWidth="1"/>
    <col min="3601" max="3841" width="9.33203125" style="193"/>
    <col min="3842" max="3842" width="18.33203125" style="193" customWidth="1"/>
    <col min="3843" max="3843" width="15.6640625" style="193" customWidth="1"/>
    <col min="3844" max="3844" width="13.5546875" style="193" customWidth="1"/>
    <col min="3845" max="3845" width="17.33203125" style="193" customWidth="1"/>
    <col min="3846" max="3846" width="14.5546875" style="193" customWidth="1"/>
    <col min="3847" max="3847" width="17.33203125" style="193" customWidth="1"/>
    <col min="3848" max="3849" width="14.5546875" style="193" customWidth="1"/>
    <col min="3850" max="3850" width="15" style="193" customWidth="1"/>
    <col min="3851" max="3851" width="18" style="193" customWidth="1"/>
    <col min="3852" max="3853" width="15.5546875" style="193" customWidth="1"/>
    <col min="3854" max="3854" width="14.5546875" style="193" customWidth="1"/>
    <col min="3855" max="3855" width="17.5546875" style="193" customWidth="1"/>
    <col min="3856" max="3856" width="12.33203125" style="193" customWidth="1"/>
    <col min="3857" max="4097" width="9.33203125" style="193"/>
    <col min="4098" max="4098" width="18.33203125" style="193" customWidth="1"/>
    <col min="4099" max="4099" width="15.6640625" style="193" customWidth="1"/>
    <col min="4100" max="4100" width="13.5546875" style="193" customWidth="1"/>
    <col min="4101" max="4101" width="17.33203125" style="193" customWidth="1"/>
    <col min="4102" max="4102" width="14.5546875" style="193" customWidth="1"/>
    <col min="4103" max="4103" width="17.33203125" style="193" customWidth="1"/>
    <col min="4104" max="4105" width="14.5546875" style="193" customWidth="1"/>
    <col min="4106" max="4106" width="15" style="193" customWidth="1"/>
    <col min="4107" max="4107" width="18" style="193" customWidth="1"/>
    <col min="4108" max="4109" width="15.5546875" style="193" customWidth="1"/>
    <col min="4110" max="4110" width="14.5546875" style="193" customWidth="1"/>
    <col min="4111" max="4111" width="17.5546875" style="193" customWidth="1"/>
    <col min="4112" max="4112" width="12.33203125" style="193" customWidth="1"/>
    <col min="4113" max="4353" width="9.33203125" style="193"/>
    <col min="4354" max="4354" width="18.33203125" style="193" customWidth="1"/>
    <col min="4355" max="4355" width="15.6640625" style="193" customWidth="1"/>
    <col min="4356" max="4356" width="13.5546875" style="193" customWidth="1"/>
    <col min="4357" max="4357" width="17.33203125" style="193" customWidth="1"/>
    <col min="4358" max="4358" width="14.5546875" style="193" customWidth="1"/>
    <col min="4359" max="4359" width="17.33203125" style="193" customWidth="1"/>
    <col min="4360" max="4361" width="14.5546875" style="193" customWidth="1"/>
    <col min="4362" max="4362" width="15" style="193" customWidth="1"/>
    <col min="4363" max="4363" width="18" style="193" customWidth="1"/>
    <col min="4364" max="4365" width="15.5546875" style="193" customWidth="1"/>
    <col min="4366" max="4366" width="14.5546875" style="193" customWidth="1"/>
    <col min="4367" max="4367" width="17.5546875" style="193" customWidth="1"/>
    <col min="4368" max="4368" width="12.33203125" style="193" customWidth="1"/>
    <col min="4369" max="4609" width="9.33203125" style="193"/>
    <col min="4610" max="4610" width="18.33203125" style="193" customWidth="1"/>
    <col min="4611" max="4611" width="15.6640625" style="193" customWidth="1"/>
    <col min="4612" max="4612" width="13.5546875" style="193" customWidth="1"/>
    <col min="4613" max="4613" width="17.33203125" style="193" customWidth="1"/>
    <col min="4614" max="4614" width="14.5546875" style="193" customWidth="1"/>
    <col min="4615" max="4615" width="17.33203125" style="193" customWidth="1"/>
    <col min="4616" max="4617" width="14.5546875" style="193" customWidth="1"/>
    <col min="4618" max="4618" width="15" style="193" customWidth="1"/>
    <col min="4619" max="4619" width="18" style="193" customWidth="1"/>
    <col min="4620" max="4621" width="15.5546875" style="193" customWidth="1"/>
    <col min="4622" max="4622" width="14.5546875" style="193" customWidth="1"/>
    <col min="4623" max="4623" width="17.5546875" style="193" customWidth="1"/>
    <col min="4624" max="4624" width="12.33203125" style="193" customWidth="1"/>
    <col min="4625" max="4865" width="9.33203125" style="193"/>
    <col min="4866" max="4866" width="18.33203125" style="193" customWidth="1"/>
    <col min="4867" max="4867" width="15.6640625" style="193" customWidth="1"/>
    <col min="4868" max="4868" width="13.5546875" style="193" customWidth="1"/>
    <col min="4869" max="4869" width="17.33203125" style="193" customWidth="1"/>
    <col min="4870" max="4870" width="14.5546875" style="193" customWidth="1"/>
    <col min="4871" max="4871" width="17.33203125" style="193" customWidth="1"/>
    <col min="4872" max="4873" width="14.5546875" style="193" customWidth="1"/>
    <col min="4874" max="4874" width="15" style="193" customWidth="1"/>
    <col min="4875" max="4875" width="18" style="193" customWidth="1"/>
    <col min="4876" max="4877" width="15.5546875" style="193" customWidth="1"/>
    <col min="4878" max="4878" width="14.5546875" style="193" customWidth="1"/>
    <col min="4879" max="4879" width="17.5546875" style="193" customWidth="1"/>
    <col min="4880" max="4880" width="12.33203125" style="193" customWidth="1"/>
    <col min="4881" max="5121" width="9.33203125" style="193"/>
    <col min="5122" max="5122" width="18.33203125" style="193" customWidth="1"/>
    <col min="5123" max="5123" width="15.6640625" style="193" customWidth="1"/>
    <col min="5124" max="5124" width="13.5546875" style="193" customWidth="1"/>
    <col min="5125" max="5125" width="17.33203125" style="193" customWidth="1"/>
    <col min="5126" max="5126" width="14.5546875" style="193" customWidth="1"/>
    <col min="5127" max="5127" width="17.33203125" style="193" customWidth="1"/>
    <col min="5128" max="5129" width="14.5546875" style="193" customWidth="1"/>
    <col min="5130" max="5130" width="15" style="193" customWidth="1"/>
    <col min="5131" max="5131" width="18" style="193" customWidth="1"/>
    <col min="5132" max="5133" width="15.5546875" style="193" customWidth="1"/>
    <col min="5134" max="5134" width="14.5546875" style="193" customWidth="1"/>
    <col min="5135" max="5135" width="17.5546875" style="193" customWidth="1"/>
    <col min="5136" max="5136" width="12.33203125" style="193" customWidth="1"/>
    <col min="5137" max="5377" width="9.33203125" style="193"/>
    <col min="5378" max="5378" width="18.33203125" style="193" customWidth="1"/>
    <col min="5379" max="5379" width="15.6640625" style="193" customWidth="1"/>
    <col min="5380" max="5380" width="13.5546875" style="193" customWidth="1"/>
    <col min="5381" max="5381" width="17.33203125" style="193" customWidth="1"/>
    <col min="5382" max="5382" width="14.5546875" style="193" customWidth="1"/>
    <col min="5383" max="5383" width="17.33203125" style="193" customWidth="1"/>
    <col min="5384" max="5385" width="14.5546875" style="193" customWidth="1"/>
    <col min="5386" max="5386" width="15" style="193" customWidth="1"/>
    <col min="5387" max="5387" width="18" style="193" customWidth="1"/>
    <col min="5388" max="5389" width="15.5546875" style="193" customWidth="1"/>
    <col min="5390" max="5390" width="14.5546875" style="193" customWidth="1"/>
    <col min="5391" max="5391" width="17.5546875" style="193" customWidth="1"/>
    <col min="5392" max="5392" width="12.33203125" style="193" customWidth="1"/>
    <col min="5393" max="5633" width="9.33203125" style="193"/>
    <col min="5634" max="5634" width="18.33203125" style="193" customWidth="1"/>
    <col min="5635" max="5635" width="15.6640625" style="193" customWidth="1"/>
    <col min="5636" max="5636" width="13.5546875" style="193" customWidth="1"/>
    <col min="5637" max="5637" width="17.33203125" style="193" customWidth="1"/>
    <col min="5638" max="5638" width="14.5546875" style="193" customWidth="1"/>
    <col min="5639" max="5639" width="17.33203125" style="193" customWidth="1"/>
    <col min="5640" max="5641" width="14.5546875" style="193" customWidth="1"/>
    <col min="5642" max="5642" width="15" style="193" customWidth="1"/>
    <col min="5643" max="5643" width="18" style="193" customWidth="1"/>
    <col min="5644" max="5645" width="15.5546875" style="193" customWidth="1"/>
    <col min="5646" max="5646" width="14.5546875" style="193" customWidth="1"/>
    <col min="5647" max="5647" width="17.5546875" style="193" customWidth="1"/>
    <col min="5648" max="5648" width="12.33203125" style="193" customWidth="1"/>
    <col min="5649" max="5889" width="9.33203125" style="193"/>
    <col min="5890" max="5890" width="18.33203125" style="193" customWidth="1"/>
    <col min="5891" max="5891" width="15.6640625" style="193" customWidth="1"/>
    <col min="5892" max="5892" width="13.5546875" style="193" customWidth="1"/>
    <col min="5893" max="5893" width="17.33203125" style="193" customWidth="1"/>
    <col min="5894" max="5894" width="14.5546875" style="193" customWidth="1"/>
    <col min="5895" max="5895" width="17.33203125" style="193" customWidth="1"/>
    <col min="5896" max="5897" width="14.5546875" style="193" customWidth="1"/>
    <col min="5898" max="5898" width="15" style="193" customWidth="1"/>
    <col min="5899" max="5899" width="18" style="193" customWidth="1"/>
    <col min="5900" max="5901" width="15.5546875" style="193" customWidth="1"/>
    <col min="5902" max="5902" width="14.5546875" style="193" customWidth="1"/>
    <col min="5903" max="5903" width="17.5546875" style="193" customWidth="1"/>
    <col min="5904" max="5904" width="12.33203125" style="193" customWidth="1"/>
    <col min="5905" max="6145" width="9.33203125" style="193"/>
    <col min="6146" max="6146" width="18.33203125" style="193" customWidth="1"/>
    <col min="6147" max="6147" width="15.6640625" style="193" customWidth="1"/>
    <col min="6148" max="6148" width="13.5546875" style="193" customWidth="1"/>
    <col min="6149" max="6149" width="17.33203125" style="193" customWidth="1"/>
    <col min="6150" max="6150" width="14.5546875" style="193" customWidth="1"/>
    <col min="6151" max="6151" width="17.33203125" style="193" customWidth="1"/>
    <col min="6152" max="6153" width="14.5546875" style="193" customWidth="1"/>
    <col min="6154" max="6154" width="15" style="193" customWidth="1"/>
    <col min="6155" max="6155" width="18" style="193" customWidth="1"/>
    <col min="6156" max="6157" width="15.5546875" style="193" customWidth="1"/>
    <col min="6158" max="6158" width="14.5546875" style="193" customWidth="1"/>
    <col min="6159" max="6159" width="17.5546875" style="193" customWidth="1"/>
    <col min="6160" max="6160" width="12.33203125" style="193" customWidth="1"/>
    <col min="6161" max="6401" width="9.33203125" style="193"/>
    <col min="6402" max="6402" width="18.33203125" style="193" customWidth="1"/>
    <col min="6403" max="6403" width="15.6640625" style="193" customWidth="1"/>
    <col min="6404" max="6404" width="13.5546875" style="193" customWidth="1"/>
    <col min="6405" max="6405" width="17.33203125" style="193" customWidth="1"/>
    <col min="6406" max="6406" width="14.5546875" style="193" customWidth="1"/>
    <col min="6407" max="6407" width="17.33203125" style="193" customWidth="1"/>
    <col min="6408" max="6409" width="14.5546875" style="193" customWidth="1"/>
    <col min="6410" max="6410" width="15" style="193" customWidth="1"/>
    <col min="6411" max="6411" width="18" style="193" customWidth="1"/>
    <col min="6412" max="6413" width="15.5546875" style="193" customWidth="1"/>
    <col min="6414" max="6414" width="14.5546875" style="193" customWidth="1"/>
    <col min="6415" max="6415" width="17.5546875" style="193" customWidth="1"/>
    <col min="6416" max="6416" width="12.33203125" style="193" customWidth="1"/>
    <col min="6417" max="6657" width="9.33203125" style="193"/>
    <col min="6658" max="6658" width="18.33203125" style="193" customWidth="1"/>
    <col min="6659" max="6659" width="15.6640625" style="193" customWidth="1"/>
    <col min="6660" max="6660" width="13.5546875" style="193" customWidth="1"/>
    <col min="6661" max="6661" width="17.33203125" style="193" customWidth="1"/>
    <col min="6662" max="6662" width="14.5546875" style="193" customWidth="1"/>
    <col min="6663" max="6663" width="17.33203125" style="193" customWidth="1"/>
    <col min="6664" max="6665" width="14.5546875" style="193" customWidth="1"/>
    <col min="6666" max="6666" width="15" style="193" customWidth="1"/>
    <col min="6667" max="6667" width="18" style="193" customWidth="1"/>
    <col min="6668" max="6669" width="15.5546875" style="193" customWidth="1"/>
    <col min="6670" max="6670" width="14.5546875" style="193" customWidth="1"/>
    <col min="6671" max="6671" width="17.5546875" style="193" customWidth="1"/>
    <col min="6672" max="6672" width="12.33203125" style="193" customWidth="1"/>
    <col min="6673" max="6913" width="9.33203125" style="193"/>
    <col min="6914" max="6914" width="18.33203125" style="193" customWidth="1"/>
    <col min="6915" max="6915" width="15.6640625" style="193" customWidth="1"/>
    <col min="6916" max="6916" width="13.5546875" style="193" customWidth="1"/>
    <col min="6917" max="6917" width="17.33203125" style="193" customWidth="1"/>
    <col min="6918" max="6918" width="14.5546875" style="193" customWidth="1"/>
    <col min="6919" max="6919" width="17.33203125" style="193" customWidth="1"/>
    <col min="6920" max="6921" width="14.5546875" style="193" customWidth="1"/>
    <col min="6922" max="6922" width="15" style="193" customWidth="1"/>
    <col min="6923" max="6923" width="18" style="193" customWidth="1"/>
    <col min="6924" max="6925" width="15.5546875" style="193" customWidth="1"/>
    <col min="6926" max="6926" width="14.5546875" style="193" customWidth="1"/>
    <col min="6927" max="6927" width="17.5546875" style="193" customWidth="1"/>
    <col min="6928" max="6928" width="12.33203125" style="193" customWidth="1"/>
    <col min="6929" max="7169" width="9.33203125" style="193"/>
    <col min="7170" max="7170" width="18.33203125" style="193" customWidth="1"/>
    <col min="7171" max="7171" width="15.6640625" style="193" customWidth="1"/>
    <col min="7172" max="7172" width="13.5546875" style="193" customWidth="1"/>
    <col min="7173" max="7173" width="17.33203125" style="193" customWidth="1"/>
    <col min="7174" max="7174" width="14.5546875" style="193" customWidth="1"/>
    <col min="7175" max="7175" width="17.33203125" style="193" customWidth="1"/>
    <col min="7176" max="7177" width="14.5546875" style="193" customWidth="1"/>
    <col min="7178" max="7178" width="15" style="193" customWidth="1"/>
    <col min="7179" max="7179" width="18" style="193" customWidth="1"/>
    <col min="7180" max="7181" width="15.5546875" style="193" customWidth="1"/>
    <col min="7182" max="7182" width="14.5546875" style="193" customWidth="1"/>
    <col min="7183" max="7183" width="17.5546875" style="193" customWidth="1"/>
    <col min="7184" max="7184" width="12.33203125" style="193" customWidth="1"/>
    <col min="7185" max="7425" width="9.33203125" style="193"/>
    <col min="7426" max="7426" width="18.33203125" style="193" customWidth="1"/>
    <col min="7427" max="7427" width="15.6640625" style="193" customWidth="1"/>
    <col min="7428" max="7428" width="13.5546875" style="193" customWidth="1"/>
    <col min="7429" max="7429" width="17.33203125" style="193" customWidth="1"/>
    <col min="7430" max="7430" width="14.5546875" style="193" customWidth="1"/>
    <col min="7431" max="7431" width="17.33203125" style="193" customWidth="1"/>
    <col min="7432" max="7433" width="14.5546875" style="193" customWidth="1"/>
    <col min="7434" max="7434" width="15" style="193" customWidth="1"/>
    <col min="7435" max="7435" width="18" style="193" customWidth="1"/>
    <col min="7436" max="7437" width="15.5546875" style="193" customWidth="1"/>
    <col min="7438" max="7438" width="14.5546875" style="193" customWidth="1"/>
    <col min="7439" max="7439" width="17.5546875" style="193" customWidth="1"/>
    <col min="7440" max="7440" width="12.33203125" style="193" customWidth="1"/>
    <col min="7441" max="7681" width="9.33203125" style="193"/>
    <col min="7682" max="7682" width="18.33203125" style="193" customWidth="1"/>
    <col min="7683" max="7683" width="15.6640625" style="193" customWidth="1"/>
    <col min="7684" max="7684" width="13.5546875" style="193" customWidth="1"/>
    <col min="7685" max="7685" width="17.33203125" style="193" customWidth="1"/>
    <col min="7686" max="7686" width="14.5546875" style="193" customWidth="1"/>
    <col min="7687" max="7687" width="17.33203125" style="193" customWidth="1"/>
    <col min="7688" max="7689" width="14.5546875" style="193" customWidth="1"/>
    <col min="7690" max="7690" width="15" style="193" customWidth="1"/>
    <col min="7691" max="7691" width="18" style="193" customWidth="1"/>
    <col min="7692" max="7693" width="15.5546875" style="193" customWidth="1"/>
    <col min="7694" max="7694" width="14.5546875" style="193" customWidth="1"/>
    <col min="7695" max="7695" width="17.5546875" style="193" customWidth="1"/>
    <col min="7696" max="7696" width="12.33203125" style="193" customWidth="1"/>
    <col min="7697" max="7937" width="9.33203125" style="193"/>
    <col min="7938" max="7938" width="18.33203125" style="193" customWidth="1"/>
    <col min="7939" max="7939" width="15.6640625" style="193" customWidth="1"/>
    <col min="7940" max="7940" width="13.5546875" style="193" customWidth="1"/>
    <col min="7941" max="7941" width="17.33203125" style="193" customWidth="1"/>
    <col min="7942" max="7942" width="14.5546875" style="193" customWidth="1"/>
    <col min="7943" max="7943" width="17.33203125" style="193" customWidth="1"/>
    <col min="7944" max="7945" width="14.5546875" style="193" customWidth="1"/>
    <col min="7946" max="7946" width="15" style="193" customWidth="1"/>
    <col min="7947" max="7947" width="18" style="193" customWidth="1"/>
    <col min="7948" max="7949" width="15.5546875" style="193" customWidth="1"/>
    <col min="7950" max="7950" width="14.5546875" style="193" customWidth="1"/>
    <col min="7951" max="7951" width="17.5546875" style="193" customWidth="1"/>
    <col min="7952" max="7952" width="12.33203125" style="193" customWidth="1"/>
    <col min="7953" max="8193" width="9.33203125" style="193"/>
    <col min="8194" max="8194" width="18.33203125" style="193" customWidth="1"/>
    <col min="8195" max="8195" width="15.6640625" style="193" customWidth="1"/>
    <col min="8196" max="8196" width="13.5546875" style="193" customWidth="1"/>
    <col min="8197" max="8197" width="17.33203125" style="193" customWidth="1"/>
    <col min="8198" max="8198" width="14.5546875" style="193" customWidth="1"/>
    <col min="8199" max="8199" width="17.33203125" style="193" customWidth="1"/>
    <col min="8200" max="8201" width="14.5546875" style="193" customWidth="1"/>
    <col min="8202" max="8202" width="15" style="193" customWidth="1"/>
    <col min="8203" max="8203" width="18" style="193" customWidth="1"/>
    <col min="8204" max="8205" width="15.5546875" style="193" customWidth="1"/>
    <col min="8206" max="8206" width="14.5546875" style="193" customWidth="1"/>
    <col min="8207" max="8207" width="17.5546875" style="193" customWidth="1"/>
    <col min="8208" max="8208" width="12.33203125" style="193" customWidth="1"/>
    <col min="8209" max="8449" width="9.33203125" style="193"/>
    <col min="8450" max="8450" width="18.33203125" style="193" customWidth="1"/>
    <col min="8451" max="8451" width="15.6640625" style="193" customWidth="1"/>
    <col min="8452" max="8452" width="13.5546875" style="193" customWidth="1"/>
    <col min="8453" max="8453" width="17.33203125" style="193" customWidth="1"/>
    <col min="8454" max="8454" width="14.5546875" style="193" customWidth="1"/>
    <col min="8455" max="8455" width="17.33203125" style="193" customWidth="1"/>
    <col min="8456" max="8457" width="14.5546875" style="193" customWidth="1"/>
    <col min="8458" max="8458" width="15" style="193" customWidth="1"/>
    <col min="8459" max="8459" width="18" style="193" customWidth="1"/>
    <col min="8460" max="8461" width="15.5546875" style="193" customWidth="1"/>
    <col min="8462" max="8462" width="14.5546875" style="193" customWidth="1"/>
    <col min="8463" max="8463" width="17.5546875" style="193" customWidth="1"/>
    <col min="8464" max="8464" width="12.33203125" style="193" customWidth="1"/>
    <col min="8465" max="8705" width="9.33203125" style="193"/>
    <col min="8706" max="8706" width="18.33203125" style="193" customWidth="1"/>
    <col min="8707" max="8707" width="15.6640625" style="193" customWidth="1"/>
    <col min="8708" max="8708" width="13.5546875" style="193" customWidth="1"/>
    <col min="8709" max="8709" width="17.33203125" style="193" customWidth="1"/>
    <col min="8710" max="8710" width="14.5546875" style="193" customWidth="1"/>
    <col min="8711" max="8711" width="17.33203125" style="193" customWidth="1"/>
    <col min="8712" max="8713" width="14.5546875" style="193" customWidth="1"/>
    <col min="8714" max="8714" width="15" style="193" customWidth="1"/>
    <col min="8715" max="8715" width="18" style="193" customWidth="1"/>
    <col min="8716" max="8717" width="15.5546875" style="193" customWidth="1"/>
    <col min="8718" max="8718" width="14.5546875" style="193" customWidth="1"/>
    <col min="8719" max="8719" width="17.5546875" style="193" customWidth="1"/>
    <col min="8720" max="8720" width="12.33203125" style="193" customWidth="1"/>
    <col min="8721" max="8961" width="9.33203125" style="193"/>
    <col min="8962" max="8962" width="18.33203125" style="193" customWidth="1"/>
    <col min="8963" max="8963" width="15.6640625" style="193" customWidth="1"/>
    <col min="8964" max="8964" width="13.5546875" style="193" customWidth="1"/>
    <col min="8965" max="8965" width="17.33203125" style="193" customWidth="1"/>
    <col min="8966" max="8966" width="14.5546875" style="193" customWidth="1"/>
    <col min="8967" max="8967" width="17.33203125" style="193" customWidth="1"/>
    <col min="8968" max="8969" width="14.5546875" style="193" customWidth="1"/>
    <col min="8970" max="8970" width="15" style="193" customWidth="1"/>
    <col min="8971" max="8971" width="18" style="193" customWidth="1"/>
    <col min="8972" max="8973" width="15.5546875" style="193" customWidth="1"/>
    <col min="8974" max="8974" width="14.5546875" style="193" customWidth="1"/>
    <col min="8975" max="8975" width="17.5546875" style="193" customWidth="1"/>
    <col min="8976" max="8976" width="12.33203125" style="193" customWidth="1"/>
    <col min="8977" max="9217" width="9.33203125" style="193"/>
    <col min="9218" max="9218" width="18.33203125" style="193" customWidth="1"/>
    <col min="9219" max="9219" width="15.6640625" style="193" customWidth="1"/>
    <col min="9220" max="9220" width="13.5546875" style="193" customWidth="1"/>
    <col min="9221" max="9221" width="17.33203125" style="193" customWidth="1"/>
    <col min="9222" max="9222" width="14.5546875" style="193" customWidth="1"/>
    <col min="9223" max="9223" width="17.33203125" style="193" customWidth="1"/>
    <col min="9224" max="9225" width="14.5546875" style="193" customWidth="1"/>
    <col min="9226" max="9226" width="15" style="193" customWidth="1"/>
    <col min="9227" max="9227" width="18" style="193" customWidth="1"/>
    <col min="9228" max="9229" width="15.5546875" style="193" customWidth="1"/>
    <col min="9230" max="9230" width="14.5546875" style="193" customWidth="1"/>
    <col min="9231" max="9231" width="17.5546875" style="193" customWidth="1"/>
    <col min="9232" max="9232" width="12.33203125" style="193" customWidth="1"/>
    <col min="9233" max="9473" width="9.33203125" style="193"/>
    <col min="9474" max="9474" width="18.33203125" style="193" customWidth="1"/>
    <col min="9475" max="9475" width="15.6640625" style="193" customWidth="1"/>
    <col min="9476" max="9476" width="13.5546875" style="193" customWidth="1"/>
    <col min="9477" max="9477" width="17.33203125" style="193" customWidth="1"/>
    <col min="9478" max="9478" width="14.5546875" style="193" customWidth="1"/>
    <col min="9479" max="9479" width="17.33203125" style="193" customWidth="1"/>
    <col min="9480" max="9481" width="14.5546875" style="193" customWidth="1"/>
    <col min="9482" max="9482" width="15" style="193" customWidth="1"/>
    <col min="9483" max="9483" width="18" style="193" customWidth="1"/>
    <col min="9484" max="9485" width="15.5546875" style="193" customWidth="1"/>
    <col min="9486" max="9486" width="14.5546875" style="193" customWidth="1"/>
    <col min="9487" max="9487" width="17.5546875" style="193" customWidth="1"/>
    <col min="9488" max="9488" width="12.33203125" style="193" customWidth="1"/>
    <col min="9489" max="9729" width="9.33203125" style="193"/>
    <col min="9730" max="9730" width="18.33203125" style="193" customWidth="1"/>
    <col min="9731" max="9731" width="15.6640625" style="193" customWidth="1"/>
    <col min="9732" max="9732" width="13.5546875" style="193" customWidth="1"/>
    <col min="9733" max="9733" width="17.33203125" style="193" customWidth="1"/>
    <col min="9734" max="9734" width="14.5546875" style="193" customWidth="1"/>
    <col min="9735" max="9735" width="17.33203125" style="193" customWidth="1"/>
    <col min="9736" max="9737" width="14.5546875" style="193" customWidth="1"/>
    <col min="9738" max="9738" width="15" style="193" customWidth="1"/>
    <col min="9739" max="9739" width="18" style="193" customWidth="1"/>
    <col min="9740" max="9741" width="15.5546875" style="193" customWidth="1"/>
    <col min="9742" max="9742" width="14.5546875" style="193" customWidth="1"/>
    <col min="9743" max="9743" width="17.5546875" style="193" customWidth="1"/>
    <col min="9744" max="9744" width="12.33203125" style="193" customWidth="1"/>
    <col min="9745" max="9985" width="9.33203125" style="193"/>
    <col min="9986" max="9986" width="18.33203125" style="193" customWidth="1"/>
    <col min="9987" max="9987" width="15.6640625" style="193" customWidth="1"/>
    <col min="9988" max="9988" width="13.5546875" style="193" customWidth="1"/>
    <col min="9989" max="9989" width="17.33203125" style="193" customWidth="1"/>
    <col min="9990" max="9990" width="14.5546875" style="193" customWidth="1"/>
    <col min="9991" max="9991" width="17.33203125" style="193" customWidth="1"/>
    <col min="9992" max="9993" width="14.5546875" style="193" customWidth="1"/>
    <col min="9994" max="9994" width="15" style="193" customWidth="1"/>
    <col min="9995" max="9995" width="18" style="193" customWidth="1"/>
    <col min="9996" max="9997" width="15.5546875" style="193" customWidth="1"/>
    <col min="9998" max="9998" width="14.5546875" style="193" customWidth="1"/>
    <col min="9999" max="9999" width="17.5546875" style="193" customWidth="1"/>
    <col min="10000" max="10000" width="12.33203125" style="193" customWidth="1"/>
    <col min="10001" max="10241" width="9.33203125" style="193"/>
    <col min="10242" max="10242" width="18.33203125" style="193" customWidth="1"/>
    <col min="10243" max="10243" width="15.6640625" style="193" customWidth="1"/>
    <col min="10244" max="10244" width="13.5546875" style="193" customWidth="1"/>
    <col min="10245" max="10245" width="17.33203125" style="193" customWidth="1"/>
    <col min="10246" max="10246" width="14.5546875" style="193" customWidth="1"/>
    <col min="10247" max="10247" width="17.33203125" style="193" customWidth="1"/>
    <col min="10248" max="10249" width="14.5546875" style="193" customWidth="1"/>
    <col min="10250" max="10250" width="15" style="193" customWidth="1"/>
    <col min="10251" max="10251" width="18" style="193" customWidth="1"/>
    <col min="10252" max="10253" width="15.5546875" style="193" customWidth="1"/>
    <col min="10254" max="10254" width="14.5546875" style="193" customWidth="1"/>
    <col min="10255" max="10255" width="17.5546875" style="193" customWidth="1"/>
    <col min="10256" max="10256" width="12.33203125" style="193" customWidth="1"/>
    <col min="10257" max="10497" width="9.33203125" style="193"/>
    <col min="10498" max="10498" width="18.33203125" style="193" customWidth="1"/>
    <col min="10499" max="10499" width="15.6640625" style="193" customWidth="1"/>
    <col min="10500" max="10500" width="13.5546875" style="193" customWidth="1"/>
    <col min="10501" max="10501" width="17.33203125" style="193" customWidth="1"/>
    <col min="10502" max="10502" width="14.5546875" style="193" customWidth="1"/>
    <col min="10503" max="10503" width="17.33203125" style="193" customWidth="1"/>
    <col min="10504" max="10505" width="14.5546875" style="193" customWidth="1"/>
    <col min="10506" max="10506" width="15" style="193" customWidth="1"/>
    <col min="10507" max="10507" width="18" style="193" customWidth="1"/>
    <col min="10508" max="10509" width="15.5546875" style="193" customWidth="1"/>
    <col min="10510" max="10510" width="14.5546875" style="193" customWidth="1"/>
    <col min="10511" max="10511" width="17.5546875" style="193" customWidth="1"/>
    <col min="10512" max="10512" width="12.33203125" style="193" customWidth="1"/>
    <col min="10513" max="10753" width="9.33203125" style="193"/>
    <col min="10754" max="10754" width="18.33203125" style="193" customWidth="1"/>
    <col min="10755" max="10755" width="15.6640625" style="193" customWidth="1"/>
    <col min="10756" max="10756" width="13.5546875" style="193" customWidth="1"/>
    <col min="10757" max="10757" width="17.33203125" style="193" customWidth="1"/>
    <col min="10758" max="10758" width="14.5546875" style="193" customWidth="1"/>
    <col min="10759" max="10759" width="17.33203125" style="193" customWidth="1"/>
    <col min="10760" max="10761" width="14.5546875" style="193" customWidth="1"/>
    <col min="10762" max="10762" width="15" style="193" customWidth="1"/>
    <col min="10763" max="10763" width="18" style="193" customWidth="1"/>
    <col min="10764" max="10765" width="15.5546875" style="193" customWidth="1"/>
    <col min="10766" max="10766" width="14.5546875" style="193" customWidth="1"/>
    <col min="10767" max="10767" width="17.5546875" style="193" customWidth="1"/>
    <col min="10768" max="10768" width="12.33203125" style="193" customWidth="1"/>
    <col min="10769" max="11009" width="9.33203125" style="193"/>
    <col min="11010" max="11010" width="18.33203125" style="193" customWidth="1"/>
    <col min="11011" max="11011" width="15.6640625" style="193" customWidth="1"/>
    <col min="11012" max="11012" width="13.5546875" style="193" customWidth="1"/>
    <col min="11013" max="11013" width="17.33203125" style="193" customWidth="1"/>
    <col min="11014" max="11014" width="14.5546875" style="193" customWidth="1"/>
    <col min="11015" max="11015" width="17.33203125" style="193" customWidth="1"/>
    <col min="11016" max="11017" width="14.5546875" style="193" customWidth="1"/>
    <col min="11018" max="11018" width="15" style="193" customWidth="1"/>
    <col min="11019" max="11019" width="18" style="193" customWidth="1"/>
    <col min="11020" max="11021" width="15.5546875" style="193" customWidth="1"/>
    <col min="11022" max="11022" width="14.5546875" style="193" customWidth="1"/>
    <col min="11023" max="11023" width="17.5546875" style="193" customWidth="1"/>
    <col min="11024" max="11024" width="12.33203125" style="193" customWidth="1"/>
    <col min="11025" max="11265" width="9.33203125" style="193"/>
    <col min="11266" max="11266" width="18.33203125" style="193" customWidth="1"/>
    <col min="11267" max="11267" width="15.6640625" style="193" customWidth="1"/>
    <col min="11268" max="11268" width="13.5546875" style="193" customWidth="1"/>
    <col min="11269" max="11269" width="17.33203125" style="193" customWidth="1"/>
    <col min="11270" max="11270" width="14.5546875" style="193" customWidth="1"/>
    <col min="11271" max="11271" width="17.33203125" style="193" customWidth="1"/>
    <col min="11272" max="11273" width="14.5546875" style="193" customWidth="1"/>
    <col min="11274" max="11274" width="15" style="193" customWidth="1"/>
    <col min="11275" max="11275" width="18" style="193" customWidth="1"/>
    <col min="11276" max="11277" width="15.5546875" style="193" customWidth="1"/>
    <col min="11278" max="11278" width="14.5546875" style="193" customWidth="1"/>
    <col min="11279" max="11279" width="17.5546875" style="193" customWidth="1"/>
    <col min="11280" max="11280" width="12.33203125" style="193" customWidth="1"/>
    <col min="11281" max="11521" width="9.33203125" style="193"/>
    <col min="11522" max="11522" width="18.33203125" style="193" customWidth="1"/>
    <col min="11523" max="11523" width="15.6640625" style="193" customWidth="1"/>
    <col min="11524" max="11524" width="13.5546875" style="193" customWidth="1"/>
    <col min="11525" max="11525" width="17.33203125" style="193" customWidth="1"/>
    <col min="11526" max="11526" width="14.5546875" style="193" customWidth="1"/>
    <col min="11527" max="11527" width="17.33203125" style="193" customWidth="1"/>
    <col min="11528" max="11529" width="14.5546875" style="193" customWidth="1"/>
    <col min="11530" max="11530" width="15" style="193" customWidth="1"/>
    <col min="11531" max="11531" width="18" style="193" customWidth="1"/>
    <col min="11532" max="11533" width="15.5546875" style="193" customWidth="1"/>
    <col min="11534" max="11534" width="14.5546875" style="193" customWidth="1"/>
    <col min="11535" max="11535" width="17.5546875" style="193" customWidth="1"/>
    <col min="11536" max="11536" width="12.33203125" style="193" customWidth="1"/>
    <col min="11537" max="11777" width="9.33203125" style="193"/>
    <col min="11778" max="11778" width="18.33203125" style="193" customWidth="1"/>
    <col min="11779" max="11779" width="15.6640625" style="193" customWidth="1"/>
    <col min="11780" max="11780" width="13.5546875" style="193" customWidth="1"/>
    <col min="11781" max="11781" width="17.33203125" style="193" customWidth="1"/>
    <col min="11782" max="11782" width="14.5546875" style="193" customWidth="1"/>
    <col min="11783" max="11783" width="17.33203125" style="193" customWidth="1"/>
    <col min="11784" max="11785" width="14.5546875" style="193" customWidth="1"/>
    <col min="11786" max="11786" width="15" style="193" customWidth="1"/>
    <col min="11787" max="11787" width="18" style="193" customWidth="1"/>
    <col min="11788" max="11789" width="15.5546875" style="193" customWidth="1"/>
    <col min="11790" max="11790" width="14.5546875" style="193" customWidth="1"/>
    <col min="11791" max="11791" width="17.5546875" style="193" customWidth="1"/>
    <col min="11792" max="11792" width="12.33203125" style="193" customWidth="1"/>
    <col min="11793" max="12033" width="9.33203125" style="193"/>
    <col min="12034" max="12034" width="18.33203125" style="193" customWidth="1"/>
    <col min="12035" max="12035" width="15.6640625" style="193" customWidth="1"/>
    <col min="12036" max="12036" width="13.5546875" style="193" customWidth="1"/>
    <col min="12037" max="12037" width="17.33203125" style="193" customWidth="1"/>
    <col min="12038" max="12038" width="14.5546875" style="193" customWidth="1"/>
    <col min="12039" max="12039" width="17.33203125" style="193" customWidth="1"/>
    <col min="12040" max="12041" width="14.5546875" style="193" customWidth="1"/>
    <col min="12042" max="12042" width="15" style="193" customWidth="1"/>
    <col min="12043" max="12043" width="18" style="193" customWidth="1"/>
    <col min="12044" max="12045" width="15.5546875" style="193" customWidth="1"/>
    <col min="12046" max="12046" width="14.5546875" style="193" customWidth="1"/>
    <col min="12047" max="12047" width="17.5546875" style="193" customWidth="1"/>
    <col min="12048" max="12048" width="12.33203125" style="193" customWidth="1"/>
    <col min="12049" max="12289" width="9.33203125" style="193"/>
    <col min="12290" max="12290" width="18.33203125" style="193" customWidth="1"/>
    <col min="12291" max="12291" width="15.6640625" style="193" customWidth="1"/>
    <col min="12292" max="12292" width="13.5546875" style="193" customWidth="1"/>
    <col min="12293" max="12293" width="17.33203125" style="193" customWidth="1"/>
    <col min="12294" max="12294" width="14.5546875" style="193" customWidth="1"/>
    <col min="12295" max="12295" width="17.33203125" style="193" customWidth="1"/>
    <col min="12296" max="12297" width="14.5546875" style="193" customWidth="1"/>
    <col min="12298" max="12298" width="15" style="193" customWidth="1"/>
    <col min="12299" max="12299" width="18" style="193" customWidth="1"/>
    <col min="12300" max="12301" width="15.5546875" style="193" customWidth="1"/>
    <col min="12302" max="12302" width="14.5546875" style="193" customWidth="1"/>
    <col min="12303" max="12303" width="17.5546875" style="193" customWidth="1"/>
    <col min="12304" max="12304" width="12.33203125" style="193" customWidth="1"/>
    <col min="12305" max="12545" width="9.33203125" style="193"/>
    <col min="12546" max="12546" width="18.33203125" style="193" customWidth="1"/>
    <col min="12547" max="12547" width="15.6640625" style="193" customWidth="1"/>
    <col min="12548" max="12548" width="13.5546875" style="193" customWidth="1"/>
    <col min="12549" max="12549" width="17.33203125" style="193" customWidth="1"/>
    <col min="12550" max="12550" width="14.5546875" style="193" customWidth="1"/>
    <col min="12551" max="12551" width="17.33203125" style="193" customWidth="1"/>
    <col min="12552" max="12553" width="14.5546875" style="193" customWidth="1"/>
    <col min="12554" max="12554" width="15" style="193" customWidth="1"/>
    <col min="12555" max="12555" width="18" style="193" customWidth="1"/>
    <col min="12556" max="12557" width="15.5546875" style="193" customWidth="1"/>
    <col min="12558" max="12558" width="14.5546875" style="193" customWidth="1"/>
    <col min="12559" max="12559" width="17.5546875" style="193" customWidth="1"/>
    <col min="12560" max="12560" width="12.33203125" style="193" customWidth="1"/>
    <col min="12561" max="12801" width="9.33203125" style="193"/>
    <col min="12802" max="12802" width="18.33203125" style="193" customWidth="1"/>
    <col min="12803" max="12803" width="15.6640625" style="193" customWidth="1"/>
    <col min="12804" max="12804" width="13.5546875" style="193" customWidth="1"/>
    <col min="12805" max="12805" width="17.33203125" style="193" customWidth="1"/>
    <col min="12806" max="12806" width="14.5546875" style="193" customWidth="1"/>
    <col min="12807" max="12807" width="17.33203125" style="193" customWidth="1"/>
    <col min="12808" max="12809" width="14.5546875" style="193" customWidth="1"/>
    <col min="12810" max="12810" width="15" style="193" customWidth="1"/>
    <col min="12811" max="12811" width="18" style="193" customWidth="1"/>
    <col min="12812" max="12813" width="15.5546875" style="193" customWidth="1"/>
    <col min="12814" max="12814" width="14.5546875" style="193" customWidth="1"/>
    <col min="12815" max="12815" width="17.5546875" style="193" customWidth="1"/>
    <col min="12816" max="12816" width="12.33203125" style="193" customWidth="1"/>
    <col min="12817" max="13057" width="9.33203125" style="193"/>
    <col min="13058" max="13058" width="18.33203125" style="193" customWidth="1"/>
    <col min="13059" max="13059" width="15.6640625" style="193" customWidth="1"/>
    <col min="13060" max="13060" width="13.5546875" style="193" customWidth="1"/>
    <col min="13061" max="13061" width="17.33203125" style="193" customWidth="1"/>
    <col min="13062" max="13062" width="14.5546875" style="193" customWidth="1"/>
    <col min="13063" max="13063" width="17.33203125" style="193" customWidth="1"/>
    <col min="13064" max="13065" width="14.5546875" style="193" customWidth="1"/>
    <col min="13066" max="13066" width="15" style="193" customWidth="1"/>
    <col min="13067" max="13067" width="18" style="193" customWidth="1"/>
    <col min="13068" max="13069" width="15.5546875" style="193" customWidth="1"/>
    <col min="13070" max="13070" width="14.5546875" style="193" customWidth="1"/>
    <col min="13071" max="13071" width="17.5546875" style="193" customWidth="1"/>
    <col min="13072" max="13072" width="12.33203125" style="193" customWidth="1"/>
    <col min="13073" max="13313" width="9.33203125" style="193"/>
    <col min="13314" max="13314" width="18.33203125" style="193" customWidth="1"/>
    <col min="13315" max="13315" width="15.6640625" style="193" customWidth="1"/>
    <col min="13316" max="13316" width="13.5546875" style="193" customWidth="1"/>
    <col min="13317" max="13317" width="17.33203125" style="193" customWidth="1"/>
    <col min="13318" max="13318" width="14.5546875" style="193" customWidth="1"/>
    <col min="13319" max="13319" width="17.33203125" style="193" customWidth="1"/>
    <col min="13320" max="13321" width="14.5546875" style="193" customWidth="1"/>
    <col min="13322" max="13322" width="15" style="193" customWidth="1"/>
    <col min="13323" max="13323" width="18" style="193" customWidth="1"/>
    <col min="13324" max="13325" width="15.5546875" style="193" customWidth="1"/>
    <col min="13326" max="13326" width="14.5546875" style="193" customWidth="1"/>
    <col min="13327" max="13327" width="17.5546875" style="193" customWidth="1"/>
    <col min="13328" max="13328" width="12.33203125" style="193" customWidth="1"/>
    <col min="13329" max="13569" width="9.33203125" style="193"/>
    <col min="13570" max="13570" width="18.33203125" style="193" customWidth="1"/>
    <col min="13571" max="13571" width="15.6640625" style="193" customWidth="1"/>
    <col min="13572" max="13572" width="13.5546875" style="193" customWidth="1"/>
    <col min="13573" max="13573" width="17.33203125" style="193" customWidth="1"/>
    <col min="13574" max="13574" width="14.5546875" style="193" customWidth="1"/>
    <col min="13575" max="13575" width="17.33203125" style="193" customWidth="1"/>
    <col min="13576" max="13577" width="14.5546875" style="193" customWidth="1"/>
    <col min="13578" max="13578" width="15" style="193" customWidth="1"/>
    <col min="13579" max="13579" width="18" style="193" customWidth="1"/>
    <col min="13580" max="13581" width="15.5546875" style="193" customWidth="1"/>
    <col min="13582" max="13582" width="14.5546875" style="193" customWidth="1"/>
    <col min="13583" max="13583" width="17.5546875" style="193" customWidth="1"/>
    <col min="13584" max="13584" width="12.33203125" style="193" customWidth="1"/>
    <col min="13585" max="13825" width="9.33203125" style="193"/>
    <col min="13826" max="13826" width="18.33203125" style="193" customWidth="1"/>
    <col min="13827" max="13827" width="15.6640625" style="193" customWidth="1"/>
    <col min="13828" max="13828" width="13.5546875" style="193" customWidth="1"/>
    <col min="13829" max="13829" width="17.33203125" style="193" customWidth="1"/>
    <col min="13830" max="13830" width="14.5546875" style="193" customWidth="1"/>
    <col min="13831" max="13831" width="17.33203125" style="193" customWidth="1"/>
    <col min="13832" max="13833" width="14.5546875" style="193" customWidth="1"/>
    <col min="13834" max="13834" width="15" style="193" customWidth="1"/>
    <col min="13835" max="13835" width="18" style="193" customWidth="1"/>
    <col min="13836" max="13837" width="15.5546875" style="193" customWidth="1"/>
    <col min="13838" max="13838" width="14.5546875" style="193" customWidth="1"/>
    <col min="13839" max="13839" width="17.5546875" style="193" customWidth="1"/>
    <col min="13840" max="13840" width="12.33203125" style="193" customWidth="1"/>
    <col min="13841" max="14081" width="9.33203125" style="193"/>
    <col min="14082" max="14082" width="18.33203125" style="193" customWidth="1"/>
    <col min="14083" max="14083" width="15.6640625" style="193" customWidth="1"/>
    <col min="14084" max="14084" width="13.5546875" style="193" customWidth="1"/>
    <col min="14085" max="14085" width="17.33203125" style="193" customWidth="1"/>
    <col min="14086" max="14086" width="14.5546875" style="193" customWidth="1"/>
    <col min="14087" max="14087" width="17.33203125" style="193" customWidth="1"/>
    <col min="14088" max="14089" width="14.5546875" style="193" customWidth="1"/>
    <col min="14090" max="14090" width="15" style="193" customWidth="1"/>
    <col min="14091" max="14091" width="18" style="193" customWidth="1"/>
    <col min="14092" max="14093" width="15.5546875" style="193" customWidth="1"/>
    <col min="14094" max="14094" width="14.5546875" style="193" customWidth="1"/>
    <col min="14095" max="14095" width="17.5546875" style="193" customWidth="1"/>
    <col min="14096" max="14096" width="12.33203125" style="193" customWidth="1"/>
    <col min="14097" max="14337" width="9.33203125" style="193"/>
    <col min="14338" max="14338" width="18.33203125" style="193" customWidth="1"/>
    <col min="14339" max="14339" width="15.6640625" style="193" customWidth="1"/>
    <col min="14340" max="14340" width="13.5546875" style="193" customWidth="1"/>
    <col min="14341" max="14341" width="17.33203125" style="193" customWidth="1"/>
    <col min="14342" max="14342" width="14.5546875" style="193" customWidth="1"/>
    <col min="14343" max="14343" width="17.33203125" style="193" customWidth="1"/>
    <col min="14344" max="14345" width="14.5546875" style="193" customWidth="1"/>
    <col min="14346" max="14346" width="15" style="193" customWidth="1"/>
    <col min="14347" max="14347" width="18" style="193" customWidth="1"/>
    <col min="14348" max="14349" width="15.5546875" style="193" customWidth="1"/>
    <col min="14350" max="14350" width="14.5546875" style="193" customWidth="1"/>
    <col min="14351" max="14351" width="17.5546875" style="193" customWidth="1"/>
    <col min="14352" max="14352" width="12.33203125" style="193" customWidth="1"/>
    <col min="14353" max="14593" width="9.33203125" style="193"/>
    <col min="14594" max="14594" width="18.33203125" style="193" customWidth="1"/>
    <col min="14595" max="14595" width="15.6640625" style="193" customWidth="1"/>
    <col min="14596" max="14596" width="13.5546875" style="193" customWidth="1"/>
    <col min="14597" max="14597" width="17.33203125" style="193" customWidth="1"/>
    <col min="14598" max="14598" width="14.5546875" style="193" customWidth="1"/>
    <col min="14599" max="14599" width="17.33203125" style="193" customWidth="1"/>
    <col min="14600" max="14601" width="14.5546875" style="193" customWidth="1"/>
    <col min="14602" max="14602" width="15" style="193" customWidth="1"/>
    <col min="14603" max="14603" width="18" style="193" customWidth="1"/>
    <col min="14604" max="14605" width="15.5546875" style="193" customWidth="1"/>
    <col min="14606" max="14606" width="14.5546875" style="193" customWidth="1"/>
    <col min="14607" max="14607" width="17.5546875" style="193" customWidth="1"/>
    <col min="14608" max="14608" width="12.33203125" style="193" customWidth="1"/>
    <col min="14609" max="14849" width="9.33203125" style="193"/>
    <col min="14850" max="14850" width="18.33203125" style="193" customWidth="1"/>
    <col min="14851" max="14851" width="15.6640625" style="193" customWidth="1"/>
    <col min="14852" max="14852" width="13.5546875" style="193" customWidth="1"/>
    <col min="14853" max="14853" width="17.33203125" style="193" customWidth="1"/>
    <col min="14854" max="14854" width="14.5546875" style="193" customWidth="1"/>
    <col min="14855" max="14855" width="17.33203125" style="193" customWidth="1"/>
    <col min="14856" max="14857" width="14.5546875" style="193" customWidth="1"/>
    <col min="14858" max="14858" width="15" style="193" customWidth="1"/>
    <col min="14859" max="14859" width="18" style="193" customWidth="1"/>
    <col min="14860" max="14861" width="15.5546875" style="193" customWidth="1"/>
    <col min="14862" max="14862" width="14.5546875" style="193" customWidth="1"/>
    <col min="14863" max="14863" width="17.5546875" style="193" customWidth="1"/>
    <col min="14864" max="14864" width="12.33203125" style="193" customWidth="1"/>
    <col min="14865" max="15105" width="9.33203125" style="193"/>
    <col min="15106" max="15106" width="18.33203125" style="193" customWidth="1"/>
    <col min="15107" max="15107" width="15.6640625" style="193" customWidth="1"/>
    <col min="15108" max="15108" width="13.5546875" style="193" customWidth="1"/>
    <col min="15109" max="15109" width="17.33203125" style="193" customWidth="1"/>
    <col min="15110" max="15110" width="14.5546875" style="193" customWidth="1"/>
    <col min="15111" max="15111" width="17.33203125" style="193" customWidth="1"/>
    <col min="15112" max="15113" width="14.5546875" style="193" customWidth="1"/>
    <col min="15114" max="15114" width="15" style="193" customWidth="1"/>
    <col min="15115" max="15115" width="18" style="193" customWidth="1"/>
    <col min="15116" max="15117" width="15.5546875" style="193" customWidth="1"/>
    <col min="15118" max="15118" width="14.5546875" style="193" customWidth="1"/>
    <col min="15119" max="15119" width="17.5546875" style="193" customWidth="1"/>
    <col min="15120" max="15120" width="12.33203125" style="193" customWidth="1"/>
    <col min="15121" max="15361" width="9.33203125" style="193"/>
    <col min="15362" max="15362" width="18.33203125" style="193" customWidth="1"/>
    <col min="15363" max="15363" width="15.6640625" style="193" customWidth="1"/>
    <col min="15364" max="15364" width="13.5546875" style="193" customWidth="1"/>
    <col min="15365" max="15365" width="17.33203125" style="193" customWidth="1"/>
    <col min="15366" max="15366" width="14.5546875" style="193" customWidth="1"/>
    <col min="15367" max="15367" width="17.33203125" style="193" customWidth="1"/>
    <col min="15368" max="15369" width="14.5546875" style="193" customWidth="1"/>
    <col min="15370" max="15370" width="15" style="193" customWidth="1"/>
    <col min="15371" max="15371" width="18" style="193" customWidth="1"/>
    <col min="15372" max="15373" width="15.5546875" style="193" customWidth="1"/>
    <col min="15374" max="15374" width="14.5546875" style="193" customWidth="1"/>
    <col min="15375" max="15375" width="17.5546875" style="193" customWidth="1"/>
    <col min="15376" max="15376" width="12.33203125" style="193" customWidth="1"/>
    <col min="15377" max="15617" width="9.33203125" style="193"/>
    <col min="15618" max="15618" width="18.33203125" style="193" customWidth="1"/>
    <col min="15619" max="15619" width="15.6640625" style="193" customWidth="1"/>
    <col min="15620" max="15620" width="13.5546875" style="193" customWidth="1"/>
    <col min="15621" max="15621" width="17.33203125" style="193" customWidth="1"/>
    <col min="15622" max="15622" width="14.5546875" style="193" customWidth="1"/>
    <col min="15623" max="15623" width="17.33203125" style="193" customWidth="1"/>
    <col min="15624" max="15625" width="14.5546875" style="193" customWidth="1"/>
    <col min="15626" max="15626" width="15" style="193" customWidth="1"/>
    <col min="15627" max="15627" width="18" style="193" customWidth="1"/>
    <col min="15628" max="15629" width="15.5546875" style="193" customWidth="1"/>
    <col min="15630" max="15630" width="14.5546875" style="193" customWidth="1"/>
    <col min="15631" max="15631" width="17.5546875" style="193" customWidth="1"/>
    <col min="15632" max="15632" width="12.33203125" style="193" customWidth="1"/>
    <col min="15633" max="15873" width="9.33203125" style="193"/>
    <col min="15874" max="15874" width="18.33203125" style="193" customWidth="1"/>
    <col min="15875" max="15875" width="15.6640625" style="193" customWidth="1"/>
    <col min="15876" max="15876" width="13.5546875" style="193" customWidth="1"/>
    <col min="15877" max="15877" width="17.33203125" style="193" customWidth="1"/>
    <col min="15878" max="15878" width="14.5546875" style="193" customWidth="1"/>
    <col min="15879" max="15879" width="17.33203125" style="193" customWidth="1"/>
    <col min="15880" max="15881" width="14.5546875" style="193" customWidth="1"/>
    <col min="15882" max="15882" width="15" style="193" customWidth="1"/>
    <col min="15883" max="15883" width="18" style="193" customWidth="1"/>
    <col min="15884" max="15885" width="15.5546875" style="193" customWidth="1"/>
    <col min="15886" max="15886" width="14.5546875" style="193" customWidth="1"/>
    <col min="15887" max="15887" width="17.5546875" style="193" customWidth="1"/>
    <col min="15888" max="15888" width="12.33203125" style="193" customWidth="1"/>
    <col min="15889" max="16129" width="9.33203125" style="193"/>
    <col min="16130" max="16130" width="18.33203125" style="193" customWidth="1"/>
    <col min="16131" max="16131" width="15.6640625" style="193" customWidth="1"/>
    <col min="16132" max="16132" width="13.5546875" style="193" customWidth="1"/>
    <col min="16133" max="16133" width="17.33203125" style="193" customWidth="1"/>
    <col min="16134" max="16134" width="14.5546875" style="193" customWidth="1"/>
    <col min="16135" max="16135" width="17.33203125" style="193" customWidth="1"/>
    <col min="16136" max="16137" width="14.5546875" style="193" customWidth="1"/>
    <col min="16138" max="16138" width="15" style="193" customWidth="1"/>
    <col min="16139" max="16139" width="18" style="193" customWidth="1"/>
    <col min="16140" max="16141" width="15.5546875" style="193" customWidth="1"/>
    <col min="16142" max="16142" width="14.5546875" style="193" customWidth="1"/>
    <col min="16143" max="16143" width="17.5546875" style="193" customWidth="1"/>
    <col min="16144" max="16144" width="12.33203125" style="193" customWidth="1"/>
    <col min="16145" max="16384" width="9.33203125" style="193"/>
  </cols>
  <sheetData>
    <row r="1" spans="1:16">
      <c r="A1" s="1" t="s">
        <v>2570</v>
      </c>
      <c r="B1" s="213"/>
    </row>
    <row r="2" spans="1:16">
      <c r="A2" s="276" t="s">
        <v>1506</v>
      </c>
      <c r="B2" s="286"/>
      <c r="C2" s="166"/>
      <c r="D2" s="166"/>
      <c r="E2" s="166"/>
      <c r="F2" s="166"/>
      <c r="G2" s="166"/>
    </row>
    <row r="3" spans="1:16">
      <c r="A3" s="202"/>
      <c r="B3" s="286"/>
      <c r="C3" s="166"/>
      <c r="D3" s="166"/>
      <c r="E3" s="166"/>
      <c r="F3" s="166"/>
      <c r="G3" s="166"/>
    </row>
    <row r="4" spans="1:16">
      <c r="A4" s="1" t="s">
        <v>2571</v>
      </c>
      <c r="C4" s="166"/>
      <c r="D4" s="166"/>
      <c r="E4" s="166"/>
      <c r="F4" s="166"/>
      <c r="G4" s="166"/>
    </row>
    <row r="5" spans="1:16">
      <c r="F5" s="166"/>
      <c r="G5" s="166"/>
    </row>
    <row r="6" spans="1:16">
      <c r="A6" s="165" t="s">
        <v>1506</v>
      </c>
      <c r="F6" s="166"/>
      <c r="G6" s="166"/>
    </row>
    <row r="7" spans="1:16">
      <c r="A7" s="193"/>
      <c r="B7" s="286"/>
      <c r="C7" s="166"/>
      <c r="D7" s="166"/>
      <c r="F7" s="166"/>
      <c r="G7" s="166"/>
    </row>
    <row r="8" spans="1:16" s="282" customFormat="1" ht="43.2">
      <c r="A8" s="504" t="s">
        <v>152</v>
      </c>
      <c r="B8" s="504" t="s">
        <v>2085</v>
      </c>
      <c r="C8" s="504" t="s">
        <v>1055</v>
      </c>
      <c r="D8" s="504" t="s">
        <v>2086</v>
      </c>
      <c r="E8" s="504" t="s">
        <v>1035</v>
      </c>
      <c r="F8" s="504" t="s">
        <v>2534</v>
      </c>
      <c r="G8" s="504" t="s">
        <v>1316</v>
      </c>
      <c r="H8" s="504" t="s">
        <v>2554</v>
      </c>
      <c r="I8" s="504" t="s">
        <v>2555</v>
      </c>
      <c r="J8" s="504" t="s">
        <v>2556</v>
      </c>
      <c r="K8" s="504" t="s">
        <v>2557</v>
      </c>
      <c r="L8" s="504" t="s">
        <v>2558</v>
      </c>
      <c r="M8" s="504" t="s">
        <v>2559</v>
      </c>
      <c r="N8" s="504" t="s">
        <v>2560</v>
      </c>
      <c r="O8" s="504" t="s">
        <v>2405</v>
      </c>
      <c r="P8" s="504" t="s">
        <v>2561</v>
      </c>
    </row>
    <row r="9" spans="1:16" s="282" customFormat="1">
      <c r="A9" s="489" t="s">
        <v>150</v>
      </c>
      <c r="B9" s="489" t="s">
        <v>89</v>
      </c>
      <c r="C9" s="489" t="s">
        <v>87</v>
      </c>
      <c r="D9" s="489" t="s">
        <v>13</v>
      </c>
      <c r="E9" s="489" t="s">
        <v>88</v>
      </c>
      <c r="F9" s="489" t="s">
        <v>86</v>
      </c>
      <c r="G9" s="489" t="s">
        <v>85</v>
      </c>
      <c r="H9" s="489" t="s">
        <v>84</v>
      </c>
      <c r="I9" s="489" t="s">
        <v>82</v>
      </c>
      <c r="J9" s="489" t="s">
        <v>81</v>
      </c>
      <c r="K9" s="489" t="s">
        <v>80</v>
      </c>
      <c r="L9" s="489" t="s">
        <v>137</v>
      </c>
      <c r="M9" s="489" t="s">
        <v>136</v>
      </c>
      <c r="N9" s="489" t="s">
        <v>135</v>
      </c>
      <c r="O9" s="489" t="s">
        <v>134</v>
      </c>
      <c r="P9" s="489" t="s">
        <v>151</v>
      </c>
    </row>
    <row r="10" spans="1:16" s="282" customFormat="1">
      <c r="A10" s="559"/>
      <c r="B10" s="559"/>
      <c r="C10" s="559"/>
      <c r="D10" s="559"/>
      <c r="E10" s="559"/>
      <c r="F10" s="559"/>
      <c r="G10" s="559"/>
      <c r="H10" s="559"/>
      <c r="I10" s="559"/>
      <c r="J10" s="559"/>
      <c r="K10" s="559"/>
      <c r="L10" s="559"/>
      <c r="M10" s="559"/>
      <c r="N10" s="559"/>
      <c r="O10" s="559"/>
      <c r="P10" s="559"/>
    </row>
    <row r="11" spans="1:16" s="282" customFormat="1" ht="72">
      <c r="A11" s="166" t="s">
        <v>350</v>
      </c>
      <c r="B11" s="166" t="s">
        <v>1066</v>
      </c>
      <c r="C11" s="166" t="s">
        <v>1066</v>
      </c>
      <c r="D11" s="33" t="s">
        <v>79</v>
      </c>
      <c r="E11" s="12" t="s">
        <v>2383</v>
      </c>
      <c r="F11" s="33" t="s">
        <v>2541</v>
      </c>
      <c r="G11" s="33" t="s">
        <v>79</v>
      </c>
      <c r="H11" s="12" t="s">
        <v>79</v>
      </c>
      <c r="I11" s="33" t="s">
        <v>2468</v>
      </c>
      <c r="J11" s="33" t="s">
        <v>2384</v>
      </c>
      <c r="K11" s="33" t="s">
        <v>2562</v>
      </c>
      <c r="L11" s="33" t="s">
        <v>91</v>
      </c>
      <c r="M11" s="33" t="s">
        <v>91</v>
      </c>
      <c r="N11" s="33" t="s">
        <v>78</v>
      </c>
      <c r="O11" s="33" t="s">
        <v>78</v>
      </c>
      <c r="P11" s="33" t="s">
        <v>91</v>
      </c>
    </row>
    <row r="12" spans="1:16" s="282" customFormat="1" ht="28.8">
      <c r="A12" s="166" t="s">
        <v>2563</v>
      </c>
      <c r="B12" s="166" t="s">
        <v>2087</v>
      </c>
      <c r="C12" s="166" t="s">
        <v>1067</v>
      </c>
      <c r="D12" s="33" t="s">
        <v>1974</v>
      </c>
      <c r="G12" s="33" t="s">
        <v>1322</v>
      </c>
      <c r="H12" s="33" t="s">
        <v>1323</v>
      </c>
      <c r="L12" s="33" t="s">
        <v>2564</v>
      </c>
      <c r="M12" s="33" t="s">
        <v>2565</v>
      </c>
      <c r="N12" s="33" t="s">
        <v>2566</v>
      </c>
      <c r="O12" s="33" t="s">
        <v>2567</v>
      </c>
      <c r="P12" s="33" t="s">
        <v>90</v>
      </c>
    </row>
    <row r="13" spans="1:16" s="282" customFormat="1" ht="28.8">
      <c r="A13" s="166"/>
      <c r="B13" s="166"/>
      <c r="C13" s="166"/>
      <c r="D13" s="563"/>
      <c r="E13" s="171"/>
      <c r="J13" s="171"/>
      <c r="L13" s="33" t="s">
        <v>2568</v>
      </c>
      <c r="M13" s="33" t="s">
        <v>2569</v>
      </c>
      <c r="N13" s="33"/>
      <c r="O13" s="33"/>
      <c r="P13" s="33" t="s">
        <v>2568</v>
      </c>
    </row>
    <row r="14" spans="1:16" s="282" customFormat="1">
      <c r="C14" s="166"/>
      <c r="D14" s="563"/>
      <c r="L14" s="33" t="s">
        <v>90</v>
      </c>
      <c r="M14" s="33" t="s">
        <v>90</v>
      </c>
    </row>
    <row r="15" spans="1:16" s="282" customFormat="1">
      <c r="C15" s="166"/>
      <c r="D15" s="33"/>
      <c r="E15" s="33"/>
      <c r="F15" s="33"/>
      <c r="G15" s="33"/>
      <c r="H15" s="33"/>
      <c r="I15" s="33"/>
      <c r="J15" s="33"/>
      <c r="K15" s="33"/>
      <c r="L15" s="33"/>
      <c r="M15" s="33"/>
      <c r="N15" s="33"/>
      <c r="O15" s="33"/>
      <c r="P15" s="33"/>
    </row>
    <row r="16" spans="1:16" s="282" customFormat="1">
      <c r="D16" s="33"/>
      <c r="E16" s="33"/>
      <c r="F16" s="33"/>
      <c r="G16" s="33"/>
      <c r="H16" s="33"/>
      <c r="I16" s="33"/>
      <c r="J16" s="33"/>
      <c r="K16" s="33"/>
      <c r="L16" s="33"/>
      <c r="M16" s="33"/>
      <c r="N16" s="33"/>
      <c r="O16" s="33"/>
      <c r="P16" s="33"/>
    </row>
    <row r="17" spans="1:16">
      <c r="A17" s="193"/>
      <c r="D17" s="33"/>
      <c r="E17" s="33"/>
      <c r="F17" s="33"/>
      <c r="G17" s="33"/>
      <c r="H17" s="33"/>
      <c r="I17" s="33"/>
      <c r="J17" s="33"/>
      <c r="K17" s="33"/>
      <c r="L17" s="33"/>
      <c r="M17" s="33"/>
      <c r="N17" s="33"/>
      <c r="O17" s="33"/>
      <c r="P17" s="33"/>
    </row>
    <row r="18" spans="1:16">
      <c r="A18" s="193"/>
      <c r="B18" s="286"/>
      <c r="C18" s="286"/>
      <c r="D18" s="33"/>
      <c r="E18" s="33"/>
      <c r="F18" s="33"/>
      <c r="G18" s="33"/>
      <c r="H18" s="33"/>
      <c r="I18" s="33"/>
      <c r="J18" s="33"/>
      <c r="K18" s="33"/>
      <c r="L18" s="33"/>
      <c r="M18" s="33"/>
      <c r="N18" s="33"/>
      <c r="O18" s="33"/>
      <c r="P18" s="33"/>
    </row>
    <row r="19" spans="1:16">
      <c r="A19" s="193"/>
      <c r="B19" s="286"/>
      <c r="C19" s="286"/>
      <c r="F19" s="254"/>
      <c r="G19" s="193"/>
      <c r="I19" s="562"/>
      <c r="J19" s="562"/>
    </row>
    <row r="20" spans="1:16">
      <c r="A20" s="193"/>
      <c r="B20" s="286"/>
      <c r="C20" s="286"/>
      <c r="E20" s="201"/>
      <c r="F20" s="201"/>
      <c r="G20" s="193"/>
      <c r="K20" s="254"/>
      <c r="L20" s="562"/>
    </row>
    <row r="21" spans="1:16">
      <c r="A21" s="193"/>
      <c r="F21" s="562"/>
      <c r="G21" s="562"/>
      <c r="I21" s="254"/>
      <c r="K21" s="562"/>
    </row>
    <row r="22" spans="1:16">
      <c r="F22" s="562"/>
      <c r="J22" s="562"/>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77">
    <pageSetUpPr fitToPage="1"/>
  </sheetPr>
  <dimension ref="A1:O41"/>
  <sheetViews>
    <sheetView showGridLines="0" topLeftCell="D1" zoomScale="80" zoomScaleNormal="80" workbookViewId="0"/>
  </sheetViews>
  <sheetFormatPr defaultColWidth="11.44140625" defaultRowHeight="14.4"/>
  <cols>
    <col min="1" max="8" width="25" style="286" customWidth="1"/>
    <col min="9" max="9" width="26.6640625" style="286" customWidth="1"/>
    <col min="10" max="10" width="25" style="286" customWidth="1"/>
    <col min="11" max="11" width="28.6640625" style="286" customWidth="1"/>
    <col min="12" max="12" width="20.33203125" style="286" customWidth="1"/>
    <col min="13" max="13" width="14.6640625" style="286" customWidth="1"/>
    <col min="14" max="14" width="14.6640625" style="193" customWidth="1"/>
    <col min="15" max="15" width="12.33203125" style="193" customWidth="1"/>
    <col min="16" max="16" width="14.5546875" style="193" customWidth="1"/>
    <col min="17" max="17" width="23.5546875" style="193" customWidth="1"/>
    <col min="18" max="18" width="12" style="193" customWidth="1"/>
    <col min="19" max="19" width="15.33203125" style="193" customWidth="1"/>
    <col min="20" max="20" width="12.6640625" style="193" customWidth="1"/>
    <col min="21" max="21" width="19.6640625" style="193" customWidth="1"/>
    <col min="22" max="22" width="12.6640625" style="193" customWidth="1"/>
    <col min="23" max="23" width="15.44140625" style="193" customWidth="1"/>
    <col min="24" max="24" width="18" style="193" customWidth="1"/>
    <col min="25" max="25" width="20.5546875" style="193" customWidth="1"/>
    <col min="26" max="26" width="16.44140625" style="193" customWidth="1"/>
    <col min="27" max="27" width="12.5546875" style="193" customWidth="1"/>
    <col min="28" max="28" width="14.5546875" style="193" customWidth="1"/>
    <col min="29" max="29" width="10.33203125" style="193" customWidth="1"/>
    <col min="30" max="30" width="10.5546875" style="193" customWidth="1"/>
    <col min="31" max="31" width="19.33203125" style="193" customWidth="1"/>
    <col min="32" max="32" width="11.44140625" style="193" customWidth="1"/>
    <col min="33" max="33" width="14" style="193" customWidth="1"/>
    <col min="34" max="34" width="14.33203125" style="193" customWidth="1"/>
    <col min="35" max="35" width="13.44140625" style="193" customWidth="1"/>
    <col min="36" max="36" width="11.44140625" style="193" customWidth="1"/>
    <col min="37" max="37" width="12" style="193" customWidth="1"/>
    <col min="38" max="39" width="10.5546875" style="193" customWidth="1"/>
    <col min="40" max="40" width="10.33203125" style="193" customWidth="1"/>
    <col min="41" max="41" width="15.44140625" style="193" customWidth="1"/>
    <col min="42" max="42" width="11.5546875" style="193" customWidth="1"/>
    <col min="43" max="43" width="12.44140625" style="193" customWidth="1"/>
    <col min="44" max="44" width="11.44140625" style="193" customWidth="1"/>
    <col min="45" max="45" width="12" style="193" customWidth="1"/>
    <col min="46" max="248" width="11.44140625" style="193" customWidth="1"/>
    <col min="249" max="262" width="11.44140625" style="193"/>
    <col min="263" max="263" width="30.33203125" style="193" customWidth="1"/>
    <col min="264" max="264" width="13.5546875" style="193" customWidth="1"/>
    <col min="265" max="265" width="16.5546875" style="193" customWidth="1"/>
    <col min="266" max="266" width="12.44140625" style="193" customWidth="1"/>
    <col min="267" max="268" width="13.44140625" style="193" customWidth="1"/>
    <col min="269" max="269" width="11.5546875" style="193" customWidth="1"/>
    <col min="270" max="271" width="12.33203125" style="193" customWidth="1"/>
    <col min="272" max="272" width="14.5546875" style="193" customWidth="1"/>
    <col min="273" max="273" width="23.5546875" style="193" customWidth="1"/>
    <col min="274" max="274" width="12" style="193" customWidth="1"/>
    <col min="275" max="275" width="15.33203125" style="193" customWidth="1"/>
    <col min="276" max="276" width="12.6640625" style="193" customWidth="1"/>
    <col min="277" max="277" width="19.6640625" style="193" customWidth="1"/>
    <col min="278" max="278" width="12.6640625" style="193" customWidth="1"/>
    <col min="279" max="279" width="15.44140625" style="193" customWidth="1"/>
    <col min="280" max="280" width="18" style="193" customWidth="1"/>
    <col min="281" max="281" width="20.5546875" style="193" customWidth="1"/>
    <col min="282" max="282" width="16.44140625" style="193" customWidth="1"/>
    <col min="283" max="283" width="12.5546875" style="193" customWidth="1"/>
    <col min="284" max="284" width="14.5546875" style="193" customWidth="1"/>
    <col min="285" max="285" width="10.33203125" style="193" customWidth="1"/>
    <col min="286" max="286" width="10.5546875" style="193" customWidth="1"/>
    <col min="287" max="287" width="19.33203125" style="193" customWidth="1"/>
    <col min="288" max="288" width="11.44140625" style="193" customWidth="1"/>
    <col min="289" max="289" width="14" style="193" customWidth="1"/>
    <col min="290" max="290" width="14.33203125" style="193" customWidth="1"/>
    <col min="291" max="291" width="13.44140625" style="193" customWidth="1"/>
    <col min="292" max="292" width="11.44140625" style="193" customWidth="1"/>
    <col min="293" max="293" width="12" style="193" customWidth="1"/>
    <col min="294" max="295" width="10.5546875" style="193" customWidth="1"/>
    <col min="296" max="296" width="10.33203125" style="193" customWidth="1"/>
    <col min="297" max="297" width="15.44140625" style="193" customWidth="1"/>
    <col min="298" max="298" width="11.5546875" style="193" customWidth="1"/>
    <col min="299" max="299" width="12.44140625" style="193" customWidth="1"/>
    <col min="300" max="300" width="11.44140625" style="193" customWidth="1"/>
    <col min="301" max="301" width="12" style="193" customWidth="1"/>
    <col min="302" max="504" width="11.44140625" style="193" customWidth="1"/>
    <col min="505" max="518" width="11.44140625" style="193"/>
    <col min="519" max="519" width="30.33203125" style="193" customWidth="1"/>
    <col min="520" max="520" width="13.5546875" style="193" customWidth="1"/>
    <col min="521" max="521" width="16.5546875" style="193" customWidth="1"/>
    <col min="522" max="522" width="12.44140625" style="193" customWidth="1"/>
    <col min="523" max="524" width="13.44140625" style="193" customWidth="1"/>
    <col min="525" max="525" width="11.5546875" style="193" customWidth="1"/>
    <col min="526" max="527" width="12.33203125" style="193" customWidth="1"/>
    <col min="528" max="528" width="14.5546875" style="193" customWidth="1"/>
    <col min="529" max="529" width="23.5546875" style="193" customWidth="1"/>
    <col min="530" max="530" width="12" style="193" customWidth="1"/>
    <col min="531" max="531" width="15.33203125" style="193" customWidth="1"/>
    <col min="532" max="532" width="12.6640625" style="193" customWidth="1"/>
    <col min="533" max="533" width="19.6640625" style="193" customWidth="1"/>
    <col min="534" max="534" width="12.6640625" style="193" customWidth="1"/>
    <col min="535" max="535" width="15.44140625" style="193" customWidth="1"/>
    <col min="536" max="536" width="18" style="193" customWidth="1"/>
    <col min="537" max="537" width="20.5546875" style="193" customWidth="1"/>
    <col min="538" max="538" width="16.44140625" style="193" customWidth="1"/>
    <col min="539" max="539" width="12.5546875" style="193" customWidth="1"/>
    <col min="540" max="540" width="14.5546875" style="193" customWidth="1"/>
    <col min="541" max="541" width="10.33203125" style="193" customWidth="1"/>
    <col min="542" max="542" width="10.5546875" style="193" customWidth="1"/>
    <col min="543" max="543" width="19.33203125" style="193" customWidth="1"/>
    <col min="544" max="544" width="11.44140625" style="193" customWidth="1"/>
    <col min="545" max="545" width="14" style="193" customWidth="1"/>
    <col min="546" max="546" width="14.33203125" style="193" customWidth="1"/>
    <col min="547" max="547" width="13.44140625" style="193" customWidth="1"/>
    <col min="548" max="548" width="11.44140625" style="193" customWidth="1"/>
    <col min="549" max="549" width="12" style="193" customWidth="1"/>
    <col min="550" max="551" width="10.5546875" style="193" customWidth="1"/>
    <col min="552" max="552" width="10.33203125" style="193" customWidth="1"/>
    <col min="553" max="553" width="15.44140625" style="193" customWidth="1"/>
    <col min="554" max="554" width="11.5546875" style="193" customWidth="1"/>
    <col min="555" max="555" width="12.44140625" style="193" customWidth="1"/>
    <col min="556" max="556" width="11.44140625" style="193" customWidth="1"/>
    <col min="557" max="557" width="12" style="193" customWidth="1"/>
    <col min="558" max="760" width="11.44140625" style="193" customWidth="1"/>
    <col min="761" max="774" width="11.44140625" style="193"/>
    <col min="775" max="775" width="30.33203125" style="193" customWidth="1"/>
    <col min="776" max="776" width="13.5546875" style="193" customWidth="1"/>
    <col min="777" max="777" width="16.5546875" style="193" customWidth="1"/>
    <col min="778" max="778" width="12.44140625" style="193" customWidth="1"/>
    <col min="779" max="780" width="13.44140625" style="193" customWidth="1"/>
    <col min="781" max="781" width="11.5546875" style="193" customWidth="1"/>
    <col min="782" max="783" width="12.33203125" style="193" customWidth="1"/>
    <col min="784" max="784" width="14.5546875" style="193" customWidth="1"/>
    <col min="785" max="785" width="23.5546875" style="193" customWidth="1"/>
    <col min="786" max="786" width="12" style="193" customWidth="1"/>
    <col min="787" max="787" width="15.33203125" style="193" customWidth="1"/>
    <col min="788" max="788" width="12.6640625" style="193" customWidth="1"/>
    <col min="789" max="789" width="19.6640625" style="193" customWidth="1"/>
    <col min="790" max="790" width="12.6640625" style="193" customWidth="1"/>
    <col min="791" max="791" width="15.44140625" style="193" customWidth="1"/>
    <col min="792" max="792" width="18" style="193" customWidth="1"/>
    <col min="793" max="793" width="20.5546875" style="193" customWidth="1"/>
    <col min="794" max="794" width="16.44140625" style="193" customWidth="1"/>
    <col min="795" max="795" width="12.5546875" style="193" customWidth="1"/>
    <col min="796" max="796" width="14.5546875" style="193" customWidth="1"/>
    <col min="797" max="797" width="10.33203125" style="193" customWidth="1"/>
    <col min="798" max="798" width="10.5546875" style="193" customWidth="1"/>
    <col min="799" max="799" width="19.33203125" style="193" customWidth="1"/>
    <col min="800" max="800" width="11.44140625" style="193" customWidth="1"/>
    <col min="801" max="801" width="14" style="193" customWidth="1"/>
    <col min="802" max="802" width="14.33203125" style="193" customWidth="1"/>
    <col min="803" max="803" width="13.44140625" style="193" customWidth="1"/>
    <col min="804" max="804" width="11.44140625" style="193" customWidth="1"/>
    <col min="805" max="805" width="12" style="193" customWidth="1"/>
    <col min="806" max="807" width="10.5546875" style="193" customWidth="1"/>
    <col min="808" max="808" width="10.33203125" style="193" customWidth="1"/>
    <col min="809" max="809" width="15.44140625" style="193" customWidth="1"/>
    <col min="810" max="810" width="11.5546875" style="193" customWidth="1"/>
    <col min="811" max="811" width="12.44140625" style="193" customWidth="1"/>
    <col min="812" max="812" width="11.44140625" style="193" customWidth="1"/>
    <col min="813" max="813" width="12" style="193" customWidth="1"/>
    <col min="814" max="1016" width="11.44140625" style="193" customWidth="1"/>
    <col min="1017" max="1030" width="11.44140625" style="193"/>
    <col min="1031" max="1031" width="30.33203125" style="193" customWidth="1"/>
    <col min="1032" max="1032" width="13.5546875" style="193" customWidth="1"/>
    <col min="1033" max="1033" width="16.5546875" style="193" customWidth="1"/>
    <col min="1034" max="1034" width="12.44140625" style="193" customWidth="1"/>
    <col min="1035" max="1036" width="13.44140625" style="193" customWidth="1"/>
    <col min="1037" max="1037" width="11.5546875" style="193" customWidth="1"/>
    <col min="1038" max="1039" width="12.33203125" style="193" customWidth="1"/>
    <col min="1040" max="1040" width="14.5546875" style="193" customWidth="1"/>
    <col min="1041" max="1041" width="23.5546875" style="193" customWidth="1"/>
    <col min="1042" max="1042" width="12" style="193" customWidth="1"/>
    <col min="1043" max="1043" width="15.33203125" style="193" customWidth="1"/>
    <col min="1044" max="1044" width="12.6640625" style="193" customWidth="1"/>
    <col min="1045" max="1045" width="19.6640625" style="193" customWidth="1"/>
    <col min="1046" max="1046" width="12.6640625" style="193" customWidth="1"/>
    <col min="1047" max="1047" width="15.44140625" style="193" customWidth="1"/>
    <col min="1048" max="1048" width="18" style="193" customWidth="1"/>
    <col min="1049" max="1049" width="20.5546875" style="193" customWidth="1"/>
    <col min="1050" max="1050" width="16.44140625" style="193" customWidth="1"/>
    <col min="1051" max="1051" width="12.5546875" style="193" customWidth="1"/>
    <col min="1052" max="1052" width="14.5546875" style="193" customWidth="1"/>
    <col min="1053" max="1053" width="10.33203125" style="193" customWidth="1"/>
    <col min="1054" max="1054" width="10.5546875" style="193" customWidth="1"/>
    <col min="1055" max="1055" width="19.33203125" style="193" customWidth="1"/>
    <col min="1056" max="1056" width="11.44140625" style="193" customWidth="1"/>
    <col min="1057" max="1057" width="14" style="193" customWidth="1"/>
    <col min="1058" max="1058" width="14.33203125" style="193" customWidth="1"/>
    <col min="1059" max="1059" width="13.44140625" style="193" customWidth="1"/>
    <col min="1060" max="1060" width="11.44140625" style="193" customWidth="1"/>
    <col min="1061" max="1061" width="12" style="193" customWidth="1"/>
    <col min="1062" max="1063" width="10.5546875" style="193" customWidth="1"/>
    <col min="1064" max="1064" width="10.33203125" style="193" customWidth="1"/>
    <col min="1065" max="1065" width="15.44140625" style="193" customWidth="1"/>
    <col min="1066" max="1066" width="11.5546875" style="193" customWidth="1"/>
    <col min="1067" max="1067" width="12.44140625" style="193" customWidth="1"/>
    <col min="1068" max="1068" width="11.44140625" style="193" customWidth="1"/>
    <col min="1069" max="1069" width="12" style="193" customWidth="1"/>
    <col min="1070" max="1272" width="11.44140625" style="193" customWidth="1"/>
    <col min="1273" max="1286" width="11.44140625" style="193"/>
    <col min="1287" max="1287" width="30.33203125" style="193" customWidth="1"/>
    <col min="1288" max="1288" width="13.5546875" style="193" customWidth="1"/>
    <col min="1289" max="1289" width="16.5546875" style="193" customWidth="1"/>
    <col min="1290" max="1290" width="12.44140625" style="193" customWidth="1"/>
    <col min="1291" max="1292" width="13.44140625" style="193" customWidth="1"/>
    <col min="1293" max="1293" width="11.5546875" style="193" customWidth="1"/>
    <col min="1294" max="1295" width="12.33203125" style="193" customWidth="1"/>
    <col min="1296" max="1296" width="14.5546875" style="193" customWidth="1"/>
    <col min="1297" max="1297" width="23.5546875" style="193" customWidth="1"/>
    <col min="1298" max="1298" width="12" style="193" customWidth="1"/>
    <col min="1299" max="1299" width="15.33203125" style="193" customWidth="1"/>
    <col min="1300" max="1300" width="12.6640625" style="193" customWidth="1"/>
    <col min="1301" max="1301" width="19.6640625" style="193" customWidth="1"/>
    <col min="1302" max="1302" width="12.6640625" style="193" customWidth="1"/>
    <col min="1303" max="1303" width="15.44140625" style="193" customWidth="1"/>
    <col min="1304" max="1304" width="18" style="193" customWidth="1"/>
    <col min="1305" max="1305" width="20.5546875" style="193" customWidth="1"/>
    <col min="1306" max="1306" width="16.44140625" style="193" customWidth="1"/>
    <col min="1307" max="1307" width="12.5546875" style="193" customWidth="1"/>
    <col min="1308" max="1308" width="14.5546875" style="193" customWidth="1"/>
    <col min="1309" max="1309" width="10.33203125" style="193" customWidth="1"/>
    <col min="1310" max="1310" width="10.5546875" style="193" customWidth="1"/>
    <col min="1311" max="1311" width="19.33203125" style="193" customWidth="1"/>
    <col min="1312" max="1312" width="11.44140625" style="193" customWidth="1"/>
    <col min="1313" max="1313" width="14" style="193" customWidth="1"/>
    <col min="1314" max="1314" width="14.33203125" style="193" customWidth="1"/>
    <col min="1315" max="1315" width="13.44140625" style="193" customWidth="1"/>
    <col min="1316" max="1316" width="11.44140625" style="193" customWidth="1"/>
    <col min="1317" max="1317" width="12" style="193" customWidth="1"/>
    <col min="1318" max="1319" width="10.5546875" style="193" customWidth="1"/>
    <col min="1320" max="1320" width="10.33203125" style="193" customWidth="1"/>
    <col min="1321" max="1321" width="15.44140625" style="193" customWidth="1"/>
    <col min="1322" max="1322" width="11.5546875" style="193" customWidth="1"/>
    <col min="1323" max="1323" width="12.44140625" style="193" customWidth="1"/>
    <col min="1324" max="1324" width="11.44140625" style="193" customWidth="1"/>
    <col min="1325" max="1325" width="12" style="193" customWidth="1"/>
    <col min="1326" max="1528" width="11.44140625" style="193" customWidth="1"/>
    <col min="1529" max="1542" width="11.44140625" style="193"/>
    <col min="1543" max="1543" width="30.33203125" style="193" customWidth="1"/>
    <col min="1544" max="1544" width="13.5546875" style="193" customWidth="1"/>
    <col min="1545" max="1545" width="16.5546875" style="193" customWidth="1"/>
    <col min="1546" max="1546" width="12.44140625" style="193" customWidth="1"/>
    <col min="1547" max="1548" width="13.44140625" style="193" customWidth="1"/>
    <col min="1549" max="1549" width="11.5546875" style="193" customWidth="1"/>
    <col min="1550" max="1551" width="12.33203125" style="193" customWidth="1"/>
    <col min="1552" max="1552" width="14.5546875" style="193" customWidth="1"/>
    <col min="1553" max="1553" width="23.5546875" style="193" customWidth="1"/>
    <col min="1554" max="1554" width="12" style="193" customWidth="1"/>
    <col min="1555" max="1555" width="15.33203125" style="193" customWidth="1"/>
    <col min="1556" max="1556" width="12.6640625" style="193" customWidth="1"/>
    <col min="1557" max="1557" width="19.6640625" style="193" customWidth="1"/>
    <col min="1558" max="1558" width="12.6640625" style="193" customWidth="1"/>
    <col min="1559" max="1559" width="15.44140625" style="193" customWidth="1"/>
    <col min="1560" max="1560" width="18" style="193" customWidth="1"/>
    <col min="1561" max="1561" width="20.5546875" style="193" customWidth="1"/>
    <col min="1562" max="1562" width="16.44140625" style="193" customWidth="1"/>
    <col min="1563" max="1563" width="12.5546875" style="193" customWidth="1"/>
    <col min="1564" max="1564" width="14.5546875" style="193" customWidth="1"/>
    <col min="1565" max="1565" width="10.33203125" style="193" customWidth="1"/>
    <col min="1566" max="1566" width="10.5546875" style="193" customWidth="1"/>
    <col min="1567" max="1567" width="19.33203125" style="193" customWidth="1"/>
    <col min="1568" max="1568" width="11.44140625" style="193" customWidth="1"/>
    <col min="1569" max="1569" width="14" style="193" customWidth="1"/>
    <col min="1570" max="1570" width="14.33203125" style="193" customWidth="1"/>
    <col min="1571" max="1571" width="13.44140625" style="193" customWidth="1"/>
    <col min="1572" max="1572" width="11.44140625" style="193" customWidth="1"/>
    <col min="1573" max="1573" width="12" style="193" customWidth="1"/>
    <col min="1574" max="1575" width="10.5546875" style="193" customWidth="1"/>
    <col min="1576" max="1576" width="10.33203125" style="193" customWidth="1"/>
    <col min="1577" max="1577" width="15.44140625" style="193" customWidth="1"/>
    <col min="1578" max="1578" width="11.5546875" style="193" customWidth="1"/>
    <col min="1579" max="1579" width="12.44140625" style="193" customWidth="1"/>
    <col min="1580" max="1580" width="11.44140625" style="193" customWidth="1"/>
    <col min="1581" max="1581" width="12" style="193" customWidth="1"/>
    <col min="1582" max="1784" width="11.44140625" style="193" customWidth="1"/>
    <col min="1785" max="1798" width="11.44140625" style="193"/>
    <col min="1799" max="1799" width="30.33203125" style="193" customWidth="1"/>
    <col min="1800" max="1800" width="13.5546875" style="193" customWidth="1"/>
    <col min="1801" max="1801" width="16.5546875" style="193" customWidth="1"/>
    <col min="1802" max="1802" width="12.44140625" style="193" customWidth="1"/>
    <col min="1803" max="1804" width="13.44140625" style="193" customWidth="1"/>
    <col min="1805" max="1805" width="11.5546875" style="193" customWidth="1"/>
    <col min="1806" max="1807" width="12.33203125" style="193" customWidth="1"/>
    <col min="1808" max="1808" width="14.5546875" style="193" customWidth="1"/>
    <col min="1809" max="1809" width="23.5546875" style="193" customWidth="1"/>
    <col min="1810" max="1810" width="12" style="193" customWidth="1"/>
    <col min="1811" max="1811" width="15.33203125" style="193" customWidth="1"/>
    <col min="1812" max="1812" width="12.6640625" style="193" customWidth="1"/>
    <col min="1813" max="1813" width="19.6640625" style="193" customWidth="1"/>
    <col min="1814" max="1814" width="12.6640625" style="193" customWidth="1"/>
    <col min="1815" max="1815" width="15.44140625" style="193" customWidth="1"/>
    <col min="1816" max="1816" width="18" style="193" customWidth="1"/>
    <col min="1817" max="1817" width="20.5546875" style="193" customWidth="1"/>
    <col min="1818" max="1818" width="16.44140625" style="193" customWidth="1"/>
    <col min="1819" max="1819" width="12.5546875" style="193" customWidth="1"/>
    <col min="1820" max="1820" width="14.5546875" style="193" customWidth="1"/>
    <col min="1821" max="1821" width="10.33203125" style="193" customWidth="1"/>
    <col min="1822" max="1822" width="10.5546875" style="193" customWidth="1"/>
    <col min="1823" max="1823" width="19.33203125" style="193" customWidth="1"/>
    <col min="1824" max="1824" width="11.44140625" style="193" customWidth="1"/>
    <col min="1825" max="1825" width="14" style="193" customWidth="1"/>
    <col min="1826" max="1826" width="14.33203125" style="193" customWidth="1"/>
    <col min="1827" max="1827" width="13.44140625" style="193" customWidth="1"/>
    <col min="1828" max="1828" width="11.44140625" style="193" customWidth="1"/>
    <col min="1829" max="1829" width="12" style="193" customWidth="1"/>
    <col min="1830" max="1831" width="10.5546875" style="193" customWidth="1"/>
    <col min="1832" max="1832" width="10.33203125" style="193" customWidth="1"/>
    <col min="1833" max="1833" width="15.44140625" style="193" customWidth="1"/>
    <col min="1834" max="1834" width="11.5546875" style="193" customWidth="1"/>
    <col min="1835" max="1835" width="12.44140625" style="193" customWidth="1"/>
    <col min="1836" max="1836" width="11.44140625" style="193" customWidth="1"/>
    <col min="1837" max="1837" width="12" style="193" customWidth="1"/>
    <col min="1838" max="2040" width="11.44140625" style="193" customWidth="1"/>
    <col min="2041" max="2054" width="11.44140625" style="193"/>
    <col min="2055" max="2055" width="30.33203125" style="193" customWidth="1"/>
    <col min="2056" max="2056" width="13.5546875" style="193" customWidth="1"/>
    <col min="2057" max="2057" width="16.5546875" style="193" customWidth="1"/>
    <col min="2058" max="2058" width="12.44140625" style="193" customWidth="1"/>
    <col min="2059" max="2060" width="13.44140625" style="193" customWidth="1"/>
    <col min="2061" max="2061" width="11.5546875" style="193" customWidth="1"/>
    <col min="2062" max="2063" width="12.33203125" style="193" customWidth="1"/>
    <col min="2064" max="2064" width="14.5546875" style="193" customWidth="1"/>
    <col min="2065" max="2065" width="23.5546875" style="193" customWidth="1"/>
    <col min="2066" max="2066" width="12" style="193" customWidth="1"/>
    <col min="2067" max="2067" width="15.33203125" style="193" customWidth="1"/>
    <col min="2068" max="2068" width="12.6640625" style="193" customWidth="1"/>
    <col min="2069" max="2069" width="19.6640625" style="193" customWidth="1"/>
    <col min="2070" max="2070" width="12.6640625" style="193" customWidth="1"/>
    <col min="2071" max="2071" width="15.44140625" style="193" customWidth="1"/>
    <col min="2072" max="2072" width="18" style="193" customWidth="1"/>
    <col min="2073" max="2073" width="20.5546875" style="193" customWidth="1"/>
    <col min="2074" max="2074" width="16.44140625" style="193" customWidth="1"/>
    <col min="2075" max="2075" width="12.5546875" style="193" customWidth="1"/>
    <col min="2076" max="2076" width="14.5546875" style="193" customWidth="1"/>
    <col min="2077" max="2077" width="10.33203125" style="193" customWidth="1"/>
    <col min="2078" max="2078" width="10.5546875" style="193" customWidth="1"/>
    <col min="2079" max="2079" width="19.33203125" style="193" customWidth="1"/>
    <col min="2080" max="2080" width="11.44140625" style="193" customWidth="1"/>
    <col min="2081" max="2081" width="14" style="193" customWidth="1"/>
    <col min="2082" max="2082" width="14.33203125" style="193" customWidth="1"/>
    <col min="2083" max="2083" width="13.44140625" style="193" customWidth="1"/>
    <col min="2084" max="2084" width="11.44140625" style="193" customWidth="1"/>
    <col min="2085" max="2085" width="12" style="193" customWidth="1"/>
    <col min="2086" max="2087" width="10.5546875" style="193" customWidth="1"/>
    <col min="2088" max="2088" width="10.33203125" style="193" customWidth="1"/>
    <col min="2089" max="2089" width="15.44140625" style="193" customWidth="1"/>
    <col min="2090" max="2090" width="11.5546875" style="193" customWidth="1"/>
    <col min="2091" max="2091" width="12.44140625" style="193" customWidth="1"/>
    <col min="2092" max="2092" width="11.44140625" style="193" customWidth="1"/>
    <col min="2093" max="2093" width="12" style="193" customWidth="1"/>
    <col min="2094" max="2296" width="11.44140625" style="193" customWidth="1"/>
    <col min="2297" max="2310" width="11.44140625" style="193"/>
    <col min="2311" max="2311" width="30.33203125" style="193" customWidth="1"/>
    <col min="2312" max="2312" width="13.5546875" style="193" customWidth="1"/>
    <col min="2313" max="2313" width="16.5546875" style="193" customWidth="1"/>
    <col min="2314" max="2314" width="12.44140625" style="193" customWidth="1"/>
    <col min="2315" max="2316" width="13.44140625" style="193" customWidth="1"/>
    <col min="2317" max="2317" width="11.5546875" style="193" customWidth="1"/>
    <col min="2318" max="2319" width="12.33203125" style="193" customWidth="1"/>
    <col min="2320" max="2320" width="14.5546875" style="193" customWidth="1"/>
    <col min="2321" max="2321" width="23.5546875" style="193" customWidth="1"/>
    <col min="2322" max="2322" width="12" style="193" customWidth="1"/>
    <col min="2323" max="2323" width="15.33203125" style="193" customWidth="1"/>
    <col min="2324" max="2324" width="12.6640625" style="193" customWidth="1"/>
    <col min="2325" max="2325" width="19.6640625" style="193" customWidth="1"/>
    <col min="2326" max="2326" width="12.6640625" style="193" customWidth="1"/>
    <col min="2327" max="2327" width="15.44140625" style="193" customWidth="1"/>
    <col min="2328" max="2328" width="18" style="193" customWidth="1"/>
    <col min="2329" max="2329" width="20.5546875" style="193" customWidth="1"/>
    <col min="2330" max="2330" width="16.44140625" style="193" customWidth="1"/>
    <col min="2331" max="2331" width="12.5546875" style="193" customWidth="1"/>
    <col min="2332" max="2332" width="14.5546875" style="193" customWidth="1"/>
    <col min="2333" max="2333" width="10.33203125" style="193" customWidth="1"/>
    <col min="2334" max="2334" width="10.5546875" style="193" customWidth="1"/>
    <col min="2335" max="2335" width="19.33203125" style="193" customWidth="1"/>
    <col min="2336" max="2336" width="11.44140625" style="193" customWidth="1"/>
    <col min="2337" max="2337" width="14" style="193" customWidth="1"/>
    <col min="2338" max="2338" width="14.33203125" style="193" customWidth="1"/>
    <col min="2339" max="2339" width="13.44140625" style="193" customWidth="1"/>
    <col min="2340" max="2340" width="11.44140625" style="193" customWidth="1"/>
    <col min="2341" max="2341" width="12" style="193" customWidth="1"/>
    <col min="2342" max="2343" width="10.5546875" style="193" customWidth="1"/>
    <col min="2344" max="2344" width="10.33203125" style="193" customWidth="1"/>
    <col min="2345" max="2345" width="15.44140625" style="193" customWidth="1"/>
    <col min="2346" max="2346" width="11.5546875" style="193" customWidth="1"/>
    <col min="2347" max="2347" width="12.44140625" style="193" customWidth="1"/>
    <col min="2348" max="2348" width="11.44140625" style="193" customWidth="1"/>
    <col min="2349" max="2349" width="12" style="193" customWidth="1"/>
    <col min="2350" max="2552" width="11.44140625" style="193" customWidth="1"/>
    <col min="2553" max="2566" width="11.44140625" style="193"/>
    <col min="2567" max="2567" width="30.33203125" style="193" customWidth="1"/>
    <col min="2568" max="2568" width="13.5546875" style="193" customWidth="1"/>
    <col min="2569" max="2569" width="16.5546875" style="193" customWidth="1"/>
    <col min="2570" max="2570" width="12.44140625" style="193" customWidth="1"/>
    <col min="2571" max="2572" width="13.44140625" style="193" customWidth="1"/>
    <col min="2573" max="2573" width="11.5546875" style="193" customWidth="1"/>
    <col min="2574" max="2575" width="12.33203125" style="193" customWidth="1"/>
    <col min="2576" max="2576" width="14.5546875" style="193" customWidth="1"/>
    <col min="2577" max="2577" width="23.5546875" style="193" customWidth="1"/>
    <col min="2578" max="2578" width="12" style="193" customWidth="1"/>
    <col min="2579" max="2579" width="15.33203125" style="193" customWidth="1"/>
    <col min="2580" max="2580" width="12.6640625" style="193" customWidth="1"/>
    <col min="2581" max="2581" width="19.6640625" style="193" customWidth="1"/>
    <col min="2582" max="2582" width="12.6640625" style="193" customWidth="1"/>
    <col min="2583" max="2583" width="15.44140625" style="193" customWidth="1"/>
    <col min="2584" max="2584" width="18" style="193" customWidth="1"/>
    <col min="2585" max="2585" width="20.5546875" style="193" customWidth="1"/>
    <col min="2586" max="2586" width="16.44140625" style="193" customWidth="1"/>
    <col min="2587" max="2587" width="12.5546875" style="193" customWidth="1"/>
    <col min="2588" max="2588" width="14.5546875" style="193" customWidth="1"/>
    <col min="2589" max="2589" width="10.33203125" style="193" customWidth="1"/>
    <col min="2590" max="2590" width="10.5546875" style="193" customWidth="1"/>
    <col min="2591" max="2591" width="19.33203125" style="193" customWidth="1"/>
    <col min="2592" max="2592" width="11.44140625" style="193" customWidth="1"/>
    <col min="2593" max="2593" width="14" style="193" customWidth="1"/>
    <col min="2594" max="2594" width="14.33203125" style="193" customWidth="1"/>
    <col min="2595" max="2595" width="13.44140625" style="193" customWidth="1"/>
    <col min="2596" max="2596" width="11.44140625" style="193" customWidth="1"/>
    <col min="2597" max="2597" width="12" style="193" customWidth="1"/>
    <col min="2598" max="2599" width="10.5546875" style="193" customWidth="1"/>
    <col min="2600" max="2600" width="10.33203125" style="193" customWidth="1"/>
    <col min="2601" max="2601" width="15.44140625" style="193" customWidth="1"/>
    <col min="2602" max="2602" width="11.5546875" style="193" customWidth="1"/>
    <col min="2603" max="2603" width="12.44140625" style="193" customWidth="1"/>
    <col min="2604" max="2604" width="11.44140625" style="193" customWidth="1"/>
    <col min="2605" max="2605" width="12" style="193" customWidth="1"/>
    <col min="2606" max="2808" width="11.44140625" style="193" customWidth="1"/>
    <col min="2809" max="2822" width="11.44140625" style="193"/>
    <col min="2823" max="2823" width="30.33203125" style="193" customWidth="1"/>
    <col min="2824" max="2824" width="13.5546875" style="193" customWidth="1"/>
    <col min="2825" max="2825" width="16.5546875" style="193" customWidth="1"/>
    <col min="2826" max="2826" width="12.44140625" style="193" customWidth="1"/>
    <col min="2827" max="2828" width="13.44140625" style="193" customWidth="1"/>
    <col min="2829" max="2829" width="11.5546875" style="193" customWidth="1"/>
    <col min="2830" max="2831" width="12.33203125" style="193" customWidth="1"/>
    <col min="2832" max="2832" width="14.5546875" style="193" customWidth="1"/>
    <col min="2833" max="2833" width="23.5546875" style="193" customWidth="1"/>
    <col min="2834" max="2834" width="12" style="193" customWidth="1"/>
    <col min="2835" max="2835" width="15.33203125" style="193" customWidth="1"/>
    <col min="2836" max="2836" width="12.6640625" style="193" customWidth="1"/>
    <col min="2837" max="2837" width="19.6640625" style="193" customWidth="1"/>
    <col min="2838" max="2838" width="12.6640625" style="193" customWidth="1"/>
    <col min="2839" max="2839" width="15.44140625" style="193" customWidth="1"/>
    <col min="2840" max="2840" width="18" style="193" customWidth="1"/>
    <col min="2841" max="2841" width="20.5546875" style="193" customWidth="1"/>
    <col min="2842" max="2842" width="16.44140625" style="193" customWidth="1"/>
    <col min="2843" max="2843" width="12.5546875" style="193" customWidth="1"/>
    <col min="2844" max="2844" width="14.5546875" style="193" customWidth="1"/>
    <col min="2845" max="2845" width="10.33203125" style="193" customWidth="1"/>
    <col min="2846" max="2846" width="10.5546875" style="193" customWidth="1"/>
    <col min="2847" max="2847" width="19.33203125" style="193" customWidth="1"/>
    <col min="2848" max="2848" width="11.44140625" style="193" customWidth="1"/>
    <col min="2849" max="2849" width="14" style="193" customWidth="1"/>
    <col min="2850" max="2850" width="14.33203125" style="193" customWidth="1"/>
    <col min="2851" max="2851" width="13.44140625" style="193" customWidth="1"/>
    <col min="2852" max="2852" width="11.44140625" style="193" customWidth="1"/>
    <col min="2853" max="2853" width="12" style="193" customWidth="1"/>
    <col min="2854" max="2855" width="10.5546875" style="193" customWidth="1"/>
    <col min="2856" max="2856" width="10.33203125" style="193" customWidth="1"/>
    <col min="2857" max="2857" width="15.44140625" style="193" customWidth="1"/>
    <col min="2858" max="2858" width="11.5546875" style="193" customWidth="1"/>
    <col min="2859" max="2859" width="12.44140625" style="193" customWidth="1"/>
    <col min="2860" max="2860" width="11.44140625" style="193" customWidth="1"/>
    <col min="2861" max="2861" width="12" style="193" customWidth="1"/>
    <col min="2862" max="3064" width="11.44140625" style="193" customWidth="1"/>
    <col min="3065" max="3078" width="11.44140625" style="193"/>
    <col min="3079" max="3079" width="30.33203125" style="193" customWidth="1"/>
    <col min="3080" max="3080" width="13.5546875" style="193" customWidth="1"/>
    <col min="3081" max="3081" width="16.5546875" style="193" customWidth="1"/>
    <col min="3082" max="3082" width="12.44140625" style="193" customWidth="1"/>
    <col min="3083" max="3084" width="13.44140625" style="193" customWidth="1"/>
    <col min="3085" max="3085" width="11.5546875" style="193" customWidth="1"/>
    <col min="3086" max="3087" width="12.33203125" style="193" customWidth="1"/>
    <col min="3088" max="3088" width="14.5546875" style="193" customWidth="1"/>
    <col min="3089" max="3089" width="23.5546875" style="193" customWidth="1"/>
    <col min="3090" max="3090" width="12" style="193" customWidth="1"/>
    <col min="3091" max="3091" width="15.33203125" style="193" customWidth="1"/>
    <col min="3092" max="3092" width="12.6640625" style="193" customWidth="1"/>
    <col min="3093" max="3093" width="19.6640625" style="193" customWidth="1"/>
    <col min="3094" max="3094" width="12.6640625" style="193" customWidth="1"/>
    <col min="3095" max="3095" width="15.44140625" style="193" customWidth="1"/>
    <col min="3096" max="3096" width="18" style="193" customWidth="1"/>
    <col min="3097" max="3097" width="20.5546875" style="193" customWidth="1"/>
    <col min="3098" max="3098" width="16.44140625" style="193" customWidth="1"/>
    <col min="3099" max="3099" width="12.5546875" style="193" customWidth="1"/>
    <col min="3100" max="3100" width="14.5546875" style="193" customWidth="1"/>
    <col min="3101" max="3101" width="10.33203125" style="193" customWidth="1"/>
    <col min="3102" max="3102" width="10.5546875" style="193" customWidth="1"/>
    <col min="3103" max="3103" width="19.33203125" style="193" customWidth="1"/>
    <col min="3104" max="3104" width="11.44140625" style="193" customWidth="1"/>
    <col min="3105" max="3105" width="14" style="193" customWidth="1"/>
    <col min="3106" max="3106" width="14.33203125" style="193" customWidth="1"/>
    <col min="3107" max="3107" width="13.44140625" style="193" customWidth="1"/>
    <col min="3108" max="3108" width="11.44140625" style="193" customWidth="1"/>
    <col min="3109" max="3109" width="12" style="193" customWidth="1"/>
    <col min="3110" max="3111" width="10.5546875" style="193" customWidth="1"/>
    <col min="3112" max="3112" width="10.33203125" style="193" customWidth="1"/>
    <col min="3113" max="3113" width="15.44140625" style="193" customWidth="1"/>
    <col min="3114" max="3114" width="11.5546875" style="193" customWidth="1"/>
    <col min="3115" max="3115" width="12.44140625" style="193" customWidth="1"/>
    <col min="3116" max="3116" width="11.44140625" style="193" customWidth="1"/>
    <col min="3117" max="3117" width="12" style="193" customWidth="1"/>
    <col min="3118" max="3320" width="11.44140625" style="193" customWidth="1"/>
    <col min="3321" max="3334" width="11.44140625" style="193"/>
    <col min="3335" max="3335" width="30.33203125" style="193" customWidth="1"/>
    <col min="3336" max="3336" width="13.5546875" style="193" customWidth="1"/>
    <col min="3337" max="3337" width="16.5546875" style="193" customWidth="1"/>
    <col min="3338" max="3338" width="12.44140625" style="193" customWidth="1"/>
    <col min="3339" max="3340" width="13.44140625" style="193" customWidth="1"/>
    <col min="3341" max="3341" width="11.5546875" style="193" customWidth="1"/>
    <col min="3342" max="3343" width="12.33203125" style="193" customWidth="1"/>
    <col min="3344" max="3344" width="14.5546875" style="193" customWidth="1"/>
    <col min="3345" max="3345" width="23.5546875" style="193" customWidth="1"/>
    <col min="3346" max="3346" width="12" style="193" customWidth="1"/>
    <col min="3347" max="3347" width="15.33203125" style="193" customWidth="1"/>
    <col min="3348" max="3348" width="12.6640625" style="193" customWidth="1"/>
    <col min="3349" max="3349" width="19.6640625" style="193" customWidth="1"/>
    <col min="3350" max="3350" width="12.6640625" style="193" customWidth="1"/>
    <col min="3351" max="3351" width="15.44140625" style="193" customWidth="1"/>
    <col min="3352" max="3352" width="18" style="193" customWidth="1"/>
    <col min="3353" max="3353" width="20.5546875" style="193" customWidth="1"/>
    <col min="3354" max="3354" width="16.44140625" style="193" customWidth="1"/>
    <col min="3355" max="3355" width="12.5546875" style="193" customWidth="1"/>
    <col min="3356" max="3356" width="14.5546875" style="193" customWidth="1"/>
    <col min="3357" max="3357" width="10.33203125" style="193" customWidth="1"/>
    <col min="3358" max="3358" width="10.5546875" style="193" customWidth="1"/>
    <col min="3359" max="3359" width="19.33203125" style="193" customWidth="1"/>
    <col min="3360" max="3360" width="11.44140625" style="193" customWidth="1"/>
    <col min="3361" max="3361" width="14" style="193" customWidth="1"/>
    <col min="3362" max="3362" width="14.33203125" style="193" customWidth="1"/>
    <col min="3363" max="3363" width="13.44140625" style="193" customWidth="1"/>
    <col min="3364" max="3364" width="11.44140625" style="193" customWidth="1"/>
    <col min="3365" max="3365" width="12" style="193" customWidth="1"/>
    <col min="3366" max="3367" width="10.5546875" style="193" customWidth="1"/>
    <col min="3368" max="3368" width="10.33203125" style="193" customWidth="1"/>
    <col min="3369" max="3369" width="15.44140625" style="193" customWidth="1"/>
    <col min="3370" max="3370" width="11.5546875" style="193" customWidth="1"/>
    <col min="3371" max="3371" width="12.44140625" style="193" customWidth="1"/>
    <col min="3372" max="3372" width="11.44140625" style="193" customWidth="1"/>
    <col min="3373" max="3373" width="12" style="193" customWidth="1"/>
    <col min="3374" max="3576" width="11.44140625" style="193" customWidth="1"/>
    <col min="3577" max="3590" width="11.44140625" style="193"/>
    <col min="3591" max="3591" width="30.33203125" style="193" customWidth="1"/>
    <col min="3592" max="3592" width="13.5546875" style="193" customWidth="1"/>
    <col min="3593" max="3593" width="16.5546875" style="193" customWidth="1"/>
    <col min="3594" max="3594" width="12.44140625" style="193" customWidth="1"/>
    <col min="3595" max="3596" width="13.44140625" style="193" customWidth="1"/>
    <col min="3597" max="3597" width="11.5546875" style="193" customWidth="1"/>
    <col min="3598" max="3599" width="12.33203125" style="193" customWidth="1"/>
    <col min="3600" max="3600" width="14.5546875" style="193" customWidth="1"/>
    <col min="3601" max="3601" width="23.5546875" style="193" customWidth="1"/>
    <col min="3602" max="3602" width="12" style="193" customWidth="1"/>
    <col min="3603" max="3603" width="15.33203125" style="193" customWidth="1"/>
    <col min="3604" max="3604" width="12.6640625" style="193" customWidth="1"/>
    <col min="3605" max="3605" width="19.6640625" style="193" customWidth="1"/>
    <col min="3606" max="3606" width="12.6640625" style="193" customWidth="1"/>
    <col min="3607" max="3607" width="15.44140625" style="193" customWidth="1"/>
    <col min="3608" max="3608" width="18" style="193" customWidth="1"/>
    <col min="3609" max="3609" width="20.5546875" style="193" customWidth="1"/>
    <col min="3610" max="3610" width="16.44140625" style="193" customWidth="1"/>
    <col min="3611" max="3611" width="12.5546875" style="193" customWidth="1"/>
    <col min="3612" max="3612" width="14.5546875" style="193" customWidth="1"/>
    <col min="3613" max="3613" width="10.33203125" style="193" customWidth="1"/>
    <col min="3614" max="3614" width="10.5546875" style="193" customWidth="1"/>
    <col min="3615" max="3615" width="19.33203125" style="193" customWidth="1"/>
    <col min="3616" max="3616" width="11.44140625" style="193" customWidth="1"/>
    <col min="3617" max="3617" width="14" style="193" customWidth="1"/>
    <col min="3618" max="3618" width="14.33203125" style="193" customWidth="1"/>
    <col min="3619" max="3619" width="13.44140625" style="193" customWidth="1"/>
    <col min="3620" max="3620" width="11.44140625" style="193" customWidth="1"/>
    <col min="3621" max="3621" width="12" style="193" customWidth="1"/>
    <col min="3622" max="3623" width="10.5546875" style="193" customWidth="1"/>
    <col min="3624" max="3624" width="10.33203125" style="193" customWidth="1"/>
    <col min="3625" max="3625" width="15.44140625" style="193" customWidth="1"/>
    <col min="3626" max="3626" width="11.5546875" style="193" customWidth="1"/>
    <col min="3627" max="3627" width="12.44140625" style="193" customWidth="1"/>
    <col min="3628" max="3628" width="11.44140625" style="193" customWidth="1"/>
    <col min="3629" max="3629" width="12" style="193" customWidth="1"/>
    <col min="3630" max="3832" width="11.44140625" style="193" customWidth="1"/>
    <col min="3833" max="3846" width="11.44140625" style="193"/>
    <col min="3847" max="3847" width="30.33203125" style="193" customWidth="1"/>
    <col min="3848" max="3848" width="13.5546875" style="193" customWidth="1"/>
    <col min="3849" max="3849" width="16.5546875" style="193" customWidth="1"/>
    <col min="3850" max="3850" width="12.44140625" style="193" customWidth="1"/>
    <col min="3851" max="3852" width="13.44140625" style="193" customWidth="1"/>
    <col min="3853" max="3853" width="11.5546875" style="193" customWidth="1"/>
    <col min="3854" max="3855" width="12.33203125" style="193" customWidth="1"/>
    <col min="3856" max="3856" width="14.5546875" style="193" customWidth="1"/>
    <col min="3857" max="3857" width="23.5546875" style="193" customWidth="1"/>
    <col min="3858" max="3858" width="12" style="193" customWidth="1"/>
    <col min="3859" max="3859" width="15.33203125" style="193" customWidth="1"/>
    <col min="3860" max="3860" width="12.6640625" style="193" customWidth="1"/>
    <col min="3861" max="3861" width="19.6640625" style="193" customWidth="1"/>
    <col min="3862" max="3862" width="12.6640625" style="193" customWidth="1"/>
    <col min="3863" max="3863" width="15.44140625" style="193" customWidth="1"/>
    <col min="3864" max="3864" width="18" style="193" customWidth="1"/>
    <col min="3865" max="3865" width="20.5546875" style="193" customWidth="1"/>
    <col min="3866" max="3866" width="16.44140625" style="193" customWidth="1"/>
    <col min="3867" max="3867" width="12.5546875" style="193" customWidth="1"/>
    <col min="3868" max="3868" width="14.5546875" style="193" customWidth="1"/>
    <col min="3869" max="3869" width="10.33203125" style="193" customWidth="1"/>
    <col min="3870" max="3870" width="10.5546875" style="193" customWidth="1"/>
    <col min="3871" max="3871" width="19.33203125" style="193" customWidth="1"/>
    <col min="3872" max="3872" width="11.44140625" style="193" customWidth="1"/>
    <col min="3873" max="3873" width="14" style="193" customWidth="1"/>
    <col min="3874" max="3874" width="14.33203125" style="193" customWidth="1"/>
    <col min="3875" max="3875" width="13.44140625" style="193" customWidth="1"/>
    <col min="3876" max="3876" width="11.44140625" style="193" customWidth="1"/>
    <col min="3877" max="3877" width="12" style="193" customWidth="1"/>
    <col min="3878" max="3879" width="10.5546875" style="193" customWidth="1"/>
    <col min="3880" max="3880" width="10.33203125" style="193" customWidth="1"/>
    <col min="3881" max="3881" width="15.44140625" style="193" customWidth="1"/>
    <col min="3882" max="3882" width="11.5546875" style="193" customWidth="1"/>
    <col min="3883" max="3883" width="12.44140625" style="193" customWidth="1"/>
    <col min="3884" max="3884" width="11.44140625" style="193" customWidth="1"/>
    <col min="3885" max="3885" width="12" style="193" customWidth="1"/>
    <col min="3886" max="4088" width="11.44140625" style="193" customWidth="1"/>
    <col min="4089" max="4102" width="11.44140625" style="193"/>
    <col min="4103" max="4103" width="30.33203125" style="193" customWidth="1"/>
    <col min="4104" max="4104" width="13.5546875" style="193" customWidth="1"/>
    <col min="4105" max="4105" width="16.5546875" style="193" customWidth="1"/>
    <col min="4106" max="4106" width="12.44140625" style="193" customWidth="1"/>
    <col min="4107" max="4108" width="13.44140625" style="193" customWidth="1"/>
    <col min="4109" max="4109" width="11.5546875" style="193" customWidth="1"/>
    <col min="4110" max="4111" width="12.33203125" style="193" customWidth="1"/>
    <col min="4112" max="4112" width="14.5546875" style="193" customWidth="1"/>
    <col min="4113" max="4113" width="23.5546875" style="193" customWidth="1"/>
    <col min="4114" max="4114" width="12" style="193" customWidth="1"/>
    <col min="4115" max="4115" width="15.33203125" style="193" customWidth="1"/>
    <col min="4116" max="4116" width="12.6640625" style="193" customWidth="1"/>
    <col min="4117" max="4117" width="19.6640625" style="193" customWidth="1"/>
    <col min="4118" max="4118" width="12.6640625" style="193" customWidth="1"/>
    <col min="4119" max="4119" width="15.44140625" style="193" customWidth="1"/>
    <col min="4120" max="4120" width="18" style="193" customWidth="1"/>
    <col min="4121" max="4121" width="20.5546875" style="193" customWidth="1"/>
    <col min="4122" max="4122" width="16.44140625" style="193" customWidth="1"/>
    <col min="4123" max="4123" width="12.5546875" style="193" customWidth="1"/>
    <col min="4124" max="4124" width="14.5546875" style="193" customWidth="1"/>
    <col min="4125" max="4125" width="10.33203125" style="193" customWidth="1"/>
    <col min="4126" max="4126" width="10.5546875" style="193" customWidth="1"/>
    <col min="4127" max="4127" width="19.33203125" style="193" customWidth="1"/>
    <col min="4128" max="4128" width="11.44140625" style="193" customWidth="1"/>
    <col min="4129" max="4129" width="14" style="193" customWidth="1"/>
    <col min="4130" max="4130" width="14.33203125" style="193" customWidth="1"/>
    <col min="4131" max="4131" width="13.44140625" style="193" customWidth="1"/>
    <col min="4132" max="4132" width="11.44140625" style="193" customWidth="1"/>
    <col min="4133" max="4133" width="12" style="193" customWidth="1"/>
    <col min="4134" max="4135" width="10.5546875" style="193" customWidth="1"/>
    <col min="4136" max="4136" width="10.33203125" style="193" customWidth="1"/>
    <col min="4137" max="4137" width="15.44140625" style="193" customWidth="1"/>
    <col min="4138" max="4138" width="11.5546875" style="193" customWidth="1"/>
    <col min="4139" max="4139" width="12.44140625" style="193" customWidth="1"/>
    <col min="4140" max="4140" width="11.44140625" style="193" customWidth="1"/>
    <col min="4141" max="4141" width="12" style="193" customWidth="1"/>
    <col min="4142" max="4344" width="11.44140625" style="193" customWidth="1"/>
    <col min="4345" max="4358" width="11.44140625" style="193"/>
    <col min="4359" max="4359" width="30.33203125" style="193" customWidth="1"/>
    <col min="4360" max="4360" width="13.5546875" style="193" customWidth="1"/>
    <col min="4361" max="4361" width="16.5546875" style="193" customWidth="1"/>
    <col min="4362" max="4362" width="12.44140625" style="193" customWidth="1"/>
    <col min="4363" max="4364" width="13.44140625" style="193" customWidth="1"/>
    <col min="4365" max="4365" width="11.5546875" style="193" customWidth="1"/>
    <col min="4366" max="4367" width="12.33203125" style="193" customWidth="1"/>
    <col min="4368" max="4368" width="14.5546875" style="193" customWidth="1"/>
    <col min="4369" max="4369" width="23.5546875" style="193" customWidth="1"/>
    <col min="4370" max="4370" width="12" style="193" customWidth="1"/>
    <col min="4371" max="4371" width="15.33203125" style="193" customWidth="1"/>
    <col min="4372" max="4372" width="12.6640625" style="193" customWidth="1"/>
    <col min="4373" max="4373" width="19.6640625" style="193" customWidth="1"/>
    <col min="4374" max="4374" width="12.6640625" style="193" customWidth="1"/>
    <col min="4375" max="4375" width="15.44140625" style="193" customWidth="1"/>
    <col min="4376" max="4376" width="18" style="193" customWidth="1"/>
    <col min="4377" max="4377" width="20.5546875" style="193" customWidth="1"/>
    <col min="4378" max="4378" width="16.44140625" style="193" customWidth="1"/>
    <col min="4379" max="4379" width="12.5546875" style="193" customWidth="1"/>
    <col min="4380" max="4380" width="14.5546875" style="193" customWidth="1"/>
    <col min="4381" max="4381" width="10.33203125" style="193" customWidth="1"/>
    <col min="4382" max="4382" width="10.5546875" style="193" customWidth="1"/>
    <col min="4383" max="4383" width="19.33203125" style="193" customWidth="1"/>
    <col min="4384" max="4384" width="11.44140625" style="193" customWidth="1"/>
    <col min="4385" max="4385" width="14" style="193" customWidth="1"/>
    <col min="4386" max="4386" width="14.33203125" style="193" customWidth="1"/>
    <col min="4387" max="4387" width="13.44140625" style="193" customWidth="1"/>
    <col min="4388" max="4388" width="11.44140625" style="193" customWidth="1"/>
    <col min="4389" max="4389" width="12" style="193" customWidth="1"/>
    <col min="4390" max="4391" width="10.5546875" style="193" customWidth="1"/>
    <col min="4392" max="4392" width="10.33203125" style="193" customWidth="1"/>
    <col min="4393" max="4393" width="15.44140625" style="193" customWidth="1"/>
    <col min="4394" max="4394" width="11.5546875" style="193" customWidth="1"/>
    <col min="4395" max="4395" width="12.44140625" style="193" customWidth="1"/>
    <col min="4396" max="4396" width="11.44140625" style="193" customWidth="1"/>
    <col min="4397" max="4397" width="12" style="193" customWidth="1"/>
    <col min="4398" max="4600" width="11.44140625" style="193" customWidth="1"/>
    <col min="4601" max="4614" width="11.44140625" style="193"/>
    <col min="4615" max="4615" width="30.33203125" style="193" customWidth="1"/>
    <col min="4616" max="4616" width="13.5546875" style="193" customWidth="1"/>
    <col min="4617" max="4617" width="16.5546875" style="193" customWidth="1"/>
    <col min="4618" max="4618" width="12.44140625" style="193" customWidth="1"/>
    <col min="4619" max="4620" width="13.44140625" style="193" customWidth="1"/>
    <col min="4621" max="4621" width="11.5546875" style="193" customWidth="1"/>
    <col min="4622" max="4623" width="12.33203125" style="193" customWidth="1"/>
    <col min="4624" max="4624" width="14.5546875" style="193" customWidth="1"/>
    <col min="4625" max="4625" width="23.5546875" style="193" customWidth="1"/>
    <col min="4626" max="4626" width="12" style="193" customWidth="1"/>
    <col min="4627" max="4627" width="15.33203125" style="193" customWidth="1"/>
    <col min="4628" max="4628" width="12.6640625" style="193" customWidth="1"/>
    <col min="4629" max="4629" width="19.6640625" style="193" customWidth="1"/>
    <col min="4630" max="4630" width="12.6640625" style="193" customWidth="1"/>
    <col min="4631" max="4631" width="15.44140625" style="193" customWidth="1"/>
    <col min="4632" max="4632" width="18" style="193" customWidth="1"/>
    <col min="4633" max="4633" width="20.5546875" style="193" customWidth="1"/>
    <col min="4634" max="4634" width="16.44140625" style="193" customWidth="1"/>
    <col min="4635" max="4635" width="12.5546875" style="193" customWidth="1"/>
    <col min="4636" max="4636" width="14.5546875" style="193" customWidth="1"/>
    <col min="4637" max="4637" width="10.33203125" style="193" customWidth="1"/>
    <col min="4638" max="4638" width="10.5546875" style="193" customWidth="1"/>
    <col min="4639" max="4639" width="19.33203125" style="193" customWidth="1"/>
    <col min="4640" max="4640" width="11.44140625" style="193" customWidth="1"/>
    <col min="4641" max="4641" width="14" style="193" customWidth="1"/>
    <col min="4642" max="4642" width="14.33203125" style="193" customWidth="1"/>
    <col min="4643" max="4643" width="13.44140625" style="193" customWidth="1"/>
    <col min="4644" max="4644" width="11.44140625" style="193" customWidth="1"/>
    <col min="4645" max="4645" width="12" style="193" customWidth="1"/>
    <col min="4646" max="4647" width="10.5546875" style="193" customWidth="1"/>
    <col min="4648" max="4648" width="10.33203125" style="193" customWidth="1"/>
    <col min="4649" max="4649" width="15.44140625" style="193" customWidth="1"/>
    <col min="4650" max="4650" width="11.5546875" style="193" customWidth="1"/>
    <col min="4651" max="4651" width="12.44140625" style="193" customWidth="1"/>
    <col min="4652" max="4652" width="11.44140625" style="193" customWidth="1"/>
    <col min="4653" max="4653" width="12" style="193" customWidth="1"/>
    <col min="4654" max="4856" width="11.44140625" style="193" customWidth="1"/>
    <col min="4857" max="4870" width="11.44140625" style="193"/>
    <col min="4871" max="4871" width="30.33203125" style="193" customWidth="1"/>
    <col min="4872" max="4872" width="13.5546875" style="193" customWidth="1"/>
    <col min="4873" max="4873" width="16.5546875" style="193" customWidth="1"/>
    <col min="4874" max="4874" width="12.44140625" style="193" customWidth="1"/>
    <col min="4875" max="4876" width="13.44140625" style="193" customWidth="1"/>
    <col min="4877" max="4877" width="11.5546875" style="193" customWidth="1"/>
    <col min="4878" max="4879" width="12.33203125" style="193" customWidth="1"/>
    <col min="4880" max="4880" width="14.5546875" style="193" customWidth="1"/>
    <col min="4881" max="4881" width="23.5546875" style="193" customWidth="1"/>
    <col min="4882" max="4882" width="12" style="193" customWidth="1"/>
    <col min="4883" max="4883" width="15.33203125" style="193" customWidth="1"/>
    <col min="4884" max="4884" width="12.6640625" style="193" customWidth="1"/>
    <col min="4885" max="4885" width="19.6640625" style="193" customWidth="1"/>
    <col min="4886" max="4886" width="12.6640625" style="193" customWidth="1"/>
    <col min="4887" max="4887" width="15.44140625" style="193" customWidth="1"/>
    <col min="4888" max="4888" width="18" style="193" customWidth="1"/>
    <col min="4889" max="4889" width="20.5546875" style="193" customWidth="1"/>
    <col min="4890" max="4890" width="16.44140625" style="193" customWidth="1"/>
    <col min="4891" max="4891" width="12.5546875" style="193" customWidth="1"/>
    <col min="4892" max="4892" width="14.5546875" style="193" customWidth="1"/>
    <col min="4893" max="4893" width="10.33203125" style="193" customWidth="1"/>
    <col min="4894" max="4894" width="10.5546875" style="193" customWidth="1"/>
    <col min="4895" max="4895" width="19.33203125" style="193" customWidth="1"/>
    <col min="4896" max="4896" width="11.44140625" style="193" customWidth="1"/>
    <col min="4897" max="4897" width="14" style="193" customWidth="1"/>
    <col min="4898" max="4898" width="14.33203125" style="193" customWidth="1"/>
    <col min="4899" max="4899" width="13.44140625" style="193" customWidth="1"/>
    <col min="4900" max="4900" width="11.44140625" style="193" customWidth="1"/>
    <col min="4901" max="4901" width="12" style="193" customWidth="1"/>
    <col min="4902" max="4903" width="10.5546875" style="193" customWidth="1"/>
    <col min="4904" max="4904" width="10.33203125" style="193" customWidth="1"/>
    <col min="4905" max="4905" width="15.44140625" style="193" customWidth="1"/>
    <col min="4906" max="4906" width="11.5546875" style="193" customWidth="1"/>
    <col min="4907" max="4907" width="12.44140625" style="193" customWidth="1"/>
    <col min="4908" max="4908" width="11.44140625" style="193" customWidth="1"/>
    <col min="4909" max="4909" width="12" style="193" customWidth="1"/>
    <col min="4910" max="5112" width="11.44140625" style="193" customWidth="1"/>
    <col min="5113" max="5126" width="11.44140625" style="193"/>
    <col min="5127" max="5127" width="30.33203125" style="193" customWidth="1"/>
    <col min="5128" max="5128" width="13.5546875" style="193" customWidth="1"/>
    <col min="5129" max="5129" width="16.5546875" style="193" customWidth="1"/>
    <col min="5130" max="5130" width="12.44140625" style="193" customWidth="1"/>
    <col min="5131" max="5132" width="13.44140625" style="193" customWidth="1"/>
    <col min="5133" max="5133" width="11.5546875" style="193" customWidth="1"/>
    <col min="5134" max="5135" width="12.33203125" style="193" customWidth="1"/>
    <col min="5136" max="5136" width="14.5546875" style="193" customWidth="1"/>
    <col min="5137" max="5137" width="23.5546875" style="193" customWidth="1"/>
    <col min="5138" max="5138" width="12" style="193" customWidth="1"/>
    <col min="5139" max="5139" width="15.33203125" style="193" customWidth="1"/>
    <col min="5140" max="5140" width="12.6640625" style="193" customWidth="1"/>
    <col min="5141" max="5141" width="19.6640625" style="193" customWidth="1"/>
    <col min="5142" max="5142" width="12.6640625" style="193" customWidth="1"/>
    <col min="5143" max="5143" width="15.44140625" style="193" customWidth="1"/>
    <col min="5144" max="5144" width="18" style="193" customWidth="1"/>
    <col min="5145" max="5145" width="20.5546875" style="193" customWidth="1"/>
    <col min="5146" max="5146" width="16.44140625" style="193" customWidth="1"/>
    <col min="5147" max="5147" width="12.5546875" style="193" customWidth="1"/>
    <col min="5148" max="5148" width="14.5546875" style="193" customWidth="1"/>
    <col min="5149" max="5149" width="10.33203125" style="193" customWidth="1"/>
    <col min="5150" max="5150" width="10.5546875" style="193" customWidth="1"/>
    <col min="5151" max="5151" width="19.33203125" style="193" customWidth="1"/>
    <col min="5152" max="5152" width="11.44140625" style="193" customWidth="1"/>
    <col min="5153" max="5153" width="14" style="193" customWidth="1"/>
    <col min="5154" max="5154" width="14.33203125" style="193" customWidth="1"/>
    <col min="5155" max="5155" width="13.44140625" style="193" customWidth="1"/>
    <col min="5156" max="5156" width="11.44140625" style="193" customWidth="1"/>
    <col min="5157" max="5157" width="12" style="193" customWidth="1"/>
    <col min="5158" max="5159" width="10.5546875" style="193" customWidth="1"/>
    <col min="5160" max="5160" width="10.33203125" style="193" customWidth="1"/>
    <col min="5161" max="5161" width="15.44140625" style="193" customWidth="1"/>
    <col min="5162" max="5162" width="11.5546875" style="193" customWidth="1"/>
    <col min="5163" max="5163" width="12.44140625" style="193" customWidth="1"/>
    <col min="5164" max="5164" width="11.44140625" style="193" customWidth="1"/>
    <col min="5165" max="5165" width="12" style="193" customWidth="1"/>
    <col min="5166" max="5368" width="11.44140625" style="193" customWidth="1"/>
    <col min="5369" max="5382" width="11.44140625" style="193"/>
    <col min="5383" max="5383" width="30.33203125" style="193" customWidth="1"/>
    <col min="5384" max="5384" width="13.5546875" style="193" customWidth="1"/>
    <col min="5385" max="5385" width="16.5546875" style="193" customWidth="1"/>
    <col min="5386" max="5386" width="12.44140625" style="193" customWidth="1"/>
    <col min="5387" max="5388" width="13.44140625" style="193" customWidth="1"/>
    <col min="5389" max="5389" width="11.5546875" style="193" customWidth="1"/>
    <col min="5390" max="5391" width="12.33203125" style="193" customWidth="1"/>
    <col min="5392" max="5392" width="14.5546875" style="193" customWidth="1"/>
    <col min="5393" max="5393" width="23.5546875" style="193" customWidth="1"/>
    <col min="5394" max="5394" width="12" style="193" customWidth="1"/>
    <col min="5395" max="5395" width="15.33203125" style="193" customWidth="1"/>
    <col min="5396" max="5396" width="12.6640625" style="193" customWidth="1"/>
    <col min="5397" max="5397" width="19.6640625" style="193" customWidth="1"/>
    <col min="5398" max="5398" width="12.6640625" style="193" customWidth="1"/>
    <col min="5399" max="5399" width="15.44140625" style="193" customWidth="1"/>
    <col min="5400" max="5400" width="18" style="193" customWidth="1"/>
    <col min="5401" max="5401" width="20.5546875" style="193" customWidth="1"/>
    <col min="5402" max="5402" width="16.44140625" style="193" customWidth="1"/>
    <col min="5403" max="5403" width="12.5546875" style="193" customWidth="1"/>
    <col min="5404" max="5404" width="14.5546875" style="193" customWidth="1"/>
    <col min="5405" max="5405" width="10.33203125" style="193" customWidth="1"/>
    <col min="5406" max="5406" width="10.5546875" style="193" customWidth="1"/>
    <col min="5407" max="5407" width="19.33203125" style="193" customWidth="1"/>
    <col min="5408" max="5408" width="11.44140625" style="193" customWidth="1"/>
    <col min="5409" max="5409" width="14" style="193" customWidth="1"/>
    <col min="5410" max="5410" width="14.33203125" style="193" customWidth="1"/>
    <col min="5411" max="5411" width="13.44140625" style="193" customWidth="1"/>
    <col min="5412" max="5412" width="11.44140625" style="193" customWidth="1"/>
    <col min="5413" max="5413" width="12" style="193" customWidth="1"/>
    <col min="5414" max="5415" width="10.5546875" style="193" customWidth="1"/>
    <col min="5416" max="5416" width="10.33203125" style="193" customWidth="1"/>
    <col min="5417" max="5417" width="15.44140625" style="193" customWidth="1"/>
    <col min="5418" max="5418" width="11.5546875" style="193" customWidth="1"/>
    <col min="5419" max="5419" width="12.44140625" style="193" customWidth="1"/>
    <col min="5420" max="5420" width="11.44140625" style="193" customWidth="1"/>
    <col min="5421" max="5421" width="12" style="193" customWidth="1"/>
    <col min="5422" max="5624" width="11.44140625" style="193" customWidth="1"/>
    <col min="5625" max="5638" width="11.44140625" style="193"/>
    <col min="5639" max="5639" width="30.33203125" style="193" customWidth="1"/>
    <col min="5640" max="5640" width="13.5546875" style="193" customWidth="1"/>
    <col min="5641" max="5641" width="16.5546875" style="193" customWidth="1"/>
    <col min="5642" max="5642" width="12.44140625" style="193" customWidth="1"/>
    <col min="5643" max="5644" width="13.44140625" style="193" customWidth="1"/>
    <col min="5645" max="5645" width="11.5546875" style="193" customWidth="1"/>
    <col min="5646" max="5647" width="12.33203125" style="193" customWidth="1"/>
    <col min="5648" max="5648" width="14.5546875" style="193" customWidth="1"/>
    <col min="5649" max="5649" width="23.5546875" style="193" customWidth="1"/>
    <col min="5650" max="5650" width="12" style="193" customWidth="1"/>
    <col min="5651" max="5651" width="15.33203125" style="193" customWidth="1"/>
    <col min="5652" max="5652" width="12.6640625" style="193" customWidth="1"/>
    <col min="5653" max="5653" width="19.6640625" style="193" customWidth="1"/>
    <col min="5654" max="5654" width="12.6640625" style="193" customWidth="1"/>
    <col min="5655" max="5655" width="15.44140625" style="193" customWidth="1"/>
    <col min="5656" max="5656" width="18" style="193" customWidth="1"/>
    <col min="5657" max="5657" width="20.5546875" style="193" customWidth="1"/>
    <col min="5658" max="5658" width="16.44140625" style="193" customWidth="1"/>
    <col min="5659" max="5659" width="12.5546875" style="193" customWidth="1"/>
    <col min="5660" max="5660" width="14.5546875" style="193" customWidth="1"/>
    <col min="5661" max="5661" width="10.33203125" style="193" customWidth="1"/>
    <col min="5662" max="5662" width="10.5546875" style="193" customWidth="1"/>
    <col min="5663" max="5663" width="19.33203125" style="193" customWidth="1"/>
    <col min="5664" max="5664" width="11.44140625" style="193" customWidth="1"/>
    <col min="5665" max="5665" width="14" style="193" customWidth="1"/>
    <col min="5666" max="5666" width="14.33203125" style="193" customWidth="1"/>
    <col min="5667" max="5667" width="13.44140625" style="193" customWidth="1"/>
    <col min="5668" max="5668" width="11.44140625" style="193" customWidth="1"/>
    <col min="5669" max="5669" width="12" style="193" customWidth="1"/>
    <col min="5670" max="5671" width="10.5546875" style="193" customWidth="1"/>
    <col min="5672" max="5672" width="10.33203125" style="193" customWidth="1"/>
    <col min="5673" max="5673" width="15.44140625" style="193" customWidth="1"/>
    <col min="5674" max="5674" width="11.5546875" style="193" customWidth="1"/>
    <col min="5675" max="5675" width="12.44140625" style="193" customWidth="1"/>
    <col min="5676" max="5676" width="11.44140625" style="193" customWidth="1"/>
    <col min="5677" max="5677" width="12" style="193" customWidth="1"/>
    <col min="5678" max="5880" width="11.44140625" style="193" customWidth="1"/>
    <col min="5881" max="5894" width="11.44140625" style="193"/>
    <col min="5895" max="5895" width="30.33203125" style="193" customWidth="1"/>
    <col min="5896" max="5896" width="13.5546875" style="193" customWidth="1"/>
    <col min="5897" max="5897" width="16.5546875" style="193" customWidth="1"/>
    <col min="5898" max="5898" width="12.44140625" style="193" customWidth="1"/>
    <col min="5899" max="5900" width="13.44140625" style="193" customWidth="1"/>
    <col min="5901" max="5901" width="11.5546875" style="193" customWidth="1"/>
    <col min="5902" max="5903" width="12.33203125" style="193" customWidth="1"/>
    <col min="5904" max="5904" width="14.5546875" style="193" customWidth="1"/>
    <col min="5905" max="5905" width="23.5546875" style="193" customWidth="1"/>
    <col min="5906" max="5906" width="12" style="193" customWidth="1"/>
    <col min="5907" max="5907" width="15.33203125" style="193" customWidth="1"/>
    <col min="5908" max="5908" width="12.6640625" style="193" customWidth="1"/>
    <col min="5909" max="5909" width="19.6640625" style="193" customWidth="1"/>
    <col min="5910" max="5910" width="12.6640625" style="193" customWidth="1"/>
    <col min="5911" max="5911" width="15.44140625" style="193" customWidth="1"/>
    <col min="5912" max="5912" width="18" style="193" customWidth="1"/>
    <col min="5913" max="5913" width="20.5546875" style="193" customWidth="1"/>
    <col min="5914" max="5914" width="16.44140625" style="193" customWidth="1"/>
    <col min="5915" max="5915" width="12.5546875" style="193" customWidth="1"/>
    <col min="5916" max="5916" width="14.5546875" style="193" customWidth="1"/>
    <col min="5917" max="5917" width="10.33203125" style="193" customWidth="1"/>
    <col min="5918" max="5918" width="10.5546875" style="193" customWidth="1"/>
    <col min="5919" max="5919" width="19.33203125" style="193" customWidth="1"/>
    <col min="5920" max="5920" width="11.44140625" style="193" customWidth="1"/>
    <col min="5921" max="5921" width="14" style="193" customWidth="1"/>
    <col min="5922" max="5922" width="14.33203125" style="193" customWidth="1"/>
    <col min="5923" max="5923" width="13.44140625" style="193" customWidth="1"/>
    <col min="5924" max="5924" width="11.44140625" style="193" customWidth="1"/>
    <col min="5925" max="5925" width="12" style="193" customWidth="1"/>
    <col min="5926" max="5927" width="10.5546875" style="193" customWidth="1"/>
    <col min="5928" max="5928" width="10.33203125" style="193" customWidth="1"/>
    <col min="5929" max="5929" width="15.44140625" style="193" customWidth="1"/>
    <col min="5930" max="5930" width="11.5546875" style="193" customWidth="1"/>
    <col min="5931" max="5931" width="12.44140625" style="193" customWidth="1"/>
    <col min="5932" max="5932" width="11.44140625" style="193" customWidth="1"/>
    <col min="5933" max="5933" width="12" style="193" customWidth="1"/>
    <col min="5934" max="6136" width="11.44140625" style="193" customWidth="1"/>
    <col min="6137" max="6150" width="11.44140625" style="193"/>
    <col min="6151" max="6151" width="30.33203125" style="193" customWidth="1"/>
    <col min="6152" max="6152" width="13.5546875" style="193" customWidth="1"/>
    <col min="6153" max="6153" width="16.5546875" style="193" customWidth="1"/>
    <col min="6154" max="6154" width="12.44140625" style="193" customWidth="1"/>
    <col min="6155" max="6156" width="13.44140625" style="193" customWidth="1"/>
    <col min="6157" max="6157" width="11.5546875" style="193" customWidth="1"/>
    <col min="6158" max="6159" width="12.33203125" style="193" customWidth="1"/>
    <col min="6160" max="6160" width="14.5546875" style="193" customWidth="1"/>
    <col min="6161" max="6161" width="23.5546875" style="193" customWidth="1"/>
    <col min="6162" max="6162" width="12" style="193" customWidth="1"/>
    <col min="6163" max="6163" width="15.33203125" style="193" customWidth="1"/>
    <col min="6164" max="6164" width="12.6640625" style="193" customWidth="1"/>
    <col min="6165" max="6165" width="19.6640625" style="193" customWidth="1"/>
    <col min="6166" max="6166" width="12.6640625" style="193" customWidth="1"/>
    <col min="6167" max="6167" width="15.44140625" style="193" customWidth="1"/>
    <col min="6168" max="6168" width="18" style="193" customWidth="1"/>
    <col min="6169" max="6169" width="20.5546875" style="193" customWidth="1"/>
    <col min="6170" max="6170" width="16.44140625" style="193" customWidth="1"/>
    <col min="6171" max="6171" width="12.5546875" style="193" customWidth="1"/>
    <col min="6172" max="6172" width="14.5546875" style="193" customWidth="1"/>
    <col min="6173" max="6173" width="10.33203125" style="193" customWidth="1"/>
    <col min="6174" max="6174" width="10.5546875" style="193" customWidth="1"/>
    <col min="6175" max="6175" width="19.33203125" style="193" customWidth="1"/>
    <col min="6176" max="6176" width="11.44140625" style="193" customWidth="1"/>
    <col min="6177" max="6177" width="14" style="193" customWidth="1"/>
    <col min="6178" max="6178" width="14.33203125" style="193" customWidth="1"/>
    <col min="6179" max="6179" width="13.44140625" style="193" customWidth="1"/>
    <col min="6180" max="6180" width="11.44140625" style="193" customWidth="1"/>
    <col min="6181" max="6181" width="12" style="193" customWidth="1"/>
    <col min="6182" max="6183" width="10.5546875" style="193" customWidth="1"/>
    <col min="6184" max="6184" width="10.33203125" style="193" customWidth="1"/>
    <col min="6185" max="6185" width="15.44140625" style="193" customWidth="1"/>
    <col min="6186" max="6186" width="11.5546875" style="193" customWidth="1"/>
    <col min="6187" max="6187" width="12.44140625" style="193" customWidth="1"/>
    <col min="6188" max="6188" width="11.44140625" style="193" customWidth="1"/>
    <col min="6189" max="6189" width="12" style="193" customWidth="1"/>
    <col min="6190" max="6392" width="11.44140625" style="193" customWidth="1"/>
    <col min="6393" max="6406" width="11.44140625" style="193"/>
    <col min="6407" max="6407" width="30.33203125" style="193" customWidth="1"/>
    <col min="6408" max="6408" width="13.5546875" style="193" customWidth="1"/>
    <col min="6409" max="6409" width="16.5546875" style="193" customWidth="1"/>
    <col min="6410" max="6410" width="12.44140625" style="193" customWidth="1"/>
    <col min="6411" max="6412" width="13.44140625" style="193" customWidth="1"/>
    <col min="6413" max="6413" width="11.5546875" style="193" customWidth="1"/>
    <col min="6414" max="6415" width="12.33203125" style="193" customWidth="1"/>
    <col min="6416" max="6416" width="14.5546875" style="193" customWidth="1"/>
    <col min="6417" max="6417" width="23.5546875" style="193" customWidth="1"/>
    <col min="6418" max="6418" width="12" style="193" customWidth="1"/>
    <col min="6419" max="6419" width="15.33203125" style="193" customWidth="1"/>
    <col min="6420" max="6420" width="12.6640625" style="193" customWidth="1"/>
    <col min="6421" max="6421" width="19.6640625" style="193" customWidth="1"/>
    <col min="6422" max="6422" width="12.6640625" style="193" customWidth="1"/>
    <col min="6423" max="6423" width="15.44140625" style="193" customWidth="1"/>
    <col min="6424" max="6424" width="18" style="193" customWidth="1"/>
    <col min="6425" max="6425" width="20.5546875" style="193" customWidth="1"/>
    <col min="6426" max="6426" width="16.44140625" style="193" customWidth="1"/>
    <col min="6427" max="6427" width="12.5546875" style="193" customWidth="1"/>
    <col min="6428" max="6428" width="14.5546875" style="193" customWidth="1"/>
    <col min="6429" max="6429" width="10.33203125" style="193" customWidth="1"/>
    <col min="6430" max="6430" width="10.5546875" style="193" customWidth="1"/>
    <col min="6431" max="6431" width="19.33203125" style="193" customWidth="1"/>
    <col min="6432" max="6432" width="11.44140625" style="193" customWidth="1"/>
    <col min="6433" max="6433" width="14" style="193" customWidth="1"/>
    <col min="6434" max="6434" width="14.33203125" style="193" customWidth="1"/>
    <col min="6435" max="6435" width="13.44140625" style="193" customWidth="1"/>
    <col min="6436" max="6436" width="11.44140625" style="193" customWidth="1"/>
    <col min="6437" max="6437" width="12" style="193" customWidth="1"/>
    <col min="6438" max="6439" width="10.5546875" style="193" customWidth="1"/>
    <col min="6440" max="6440" width="10.33203125" style="193" customWidth="1"/>
    <col min="6441" max="6441" width="15.44140625" style="193" customWidth="1"/>
    <col min="6442" max="6442" width="11.5546875" style="193" customWidth="1"/>
    <col min="6443" max="6443" width="12.44140625" style="193" customWidth="1"/>
    <col min="6444" max="6444" width="11.44140625" style="193" customWidth="1"/>
    <col min="6445" max="6445" width="12" style="193" customWidth="1"/>
    <col min="6446" max="6648" width="11.44140625" style="193" customWidth="1"/>
    <col min="6649" max="6662" width="11.44140625" style="193"/>
    <col min="6663" max="6663" width="30.33203125" style="193" customWidth="1"/>
    <col min="6664" max="6664" width="13.5546875" style="193" customWidth="1"/>
    <col min="6665" max="6665" width="16.5546875" style="193" customWidth="1"/>
    <col min="6666" max="6666" width="12.44140625" style="193" customWidth="1"/>
    <col min="6667" max="6668" width="13.44140625" style="193" customWidth="1"/>
    <col min="6669" max="6669" width="11.5546875" style="193" customWidth="1"/>
    <col min="6670" max="6671" width="12.33203125" style="193" customWidth="1"/>
    <col min="6672" max="6672" width="14.5546875" style="193" customWidth="1"/>
    <col min="6673" max="6673" width="23.5546875" style="193" customWidth="1"/>
    <col min="6674" max="6674" width="12" style="193" customWidth="1"/>
    <col min="6675" max="6675" width="15.33203125" style="193" customWidth="1"/>
    <col min="6676" max="6676" width="12.6640625" style="193" customWidth="1"/>
    <col min="6677" max="6677" width="19.6640625" style="193" customWidth="1"/>
    <col min="6678" max="6678" width="12.6640625" style="193" customWidth="1"/>
    <col min="6679" max="6679" width="15.44140625" style="193" customWidth="1"/>
    <col min="6680" max="6680" width="18" style="193" customWidth="1"/>
    <col min="6681" max="6681" width="20.5546875" style="193" customWidth="1"/>
    <col min="6682" max="6682" width="16.44140625" style="193" customWidth="1"/>
    <col min="6683" max="6683" width="12.5546875" style="193" customWidth="1"/>
    <col min="6684" max="6684" width="14.5546875" style="193" customWidth="1"/>
    <col min="6685" max="6685" width="10.33203125" style="193" customWidth="1"/>
    <col min="6686" max="6686" width="10.5546875" style="193" customWidth="1"/>
    <col min="6687" max="6687" width="19.33203125" style="193" customWidth="1"/>
    <col min="6688" max="6688" width="11.44140625" style="193" customWidth="1"/>
    <col min="6689" max="6689" width="14" style="193" customWidth="1"/>
    <col min="6690" max="6690" width="14.33203125" style="193" customWidth="1"/>
    <col min="6691" max="6691" width="13.44140625" style="193" customWidth="1"/>
    <col min="6692" max="6692" width="11.44140625" style="193" customWidth="1"/>
    <col min="6693" max="6693" width="12" style="193" customWidth="1"/>
    <col min="6694" max="6695" width="10.5546875" style="193" customWidth="1"/>
    <col min="6696" max="6696" width="10.33203125" style="193" customWidth="1"/>
    <col min="6697" max="6697" width="15.44140625" style="193" customWidth="1"/>
    <col min="6698" max="6698" width="11.5546875" style="193" customWidth="1"/>
    <col min="6699" max="6699" width="12.44140625" style="193" customWidth="1"/>
    <col min="6700" max="6700" width="11.44140625" style="193" customWidth="1"/>
    <col min="6701" max="6701" width="12" style="193" customWidth="1"/>
    <col min="6702" max="6904" width="11.44140625" style="193" customWidth="1"/>
    <col min="6905" max="6918" width="11.44140625" style="193"/>
    <col min="6919" max="6919" width="30.33203125" style="193" customWidth="1"/>
    <col min="6920" max="6920" width="13.5546875" style="193" customWidth="1"/>
    <col min="6921" max="6921" width="16.5546875" style="193" customWidth="1"/>
    <col min="6922" max="6922" width="12.44140625" style="193" customWidth="1"/>
    <col min="6923" max="6924" width="13.44140625" style="193" customWidth="1"/>
    <col min="6925" max="6925" width="11.5546875" style="193" customWidth="1"/>
    <col min="6926" max="6927" width="12.33203125" style="193" customWidth="1"/>
    <col min="6928" max="6928" width="14.5546875" style="193" customWidth="1"/>
    <col min="6929" max="6929" width="23.5546875" style="193" customWidth="1"/>
    <col min="6930" max="6930" width="12" style="193" customWidth="1"/>
    <col min="6931" max="6931" width="15.33203125" style="193" customWidth="1"/>
    <col min="6932" max="6932" width="12.6640625" style="193" customWidth="1"/>
    <col min="6933" max="6933" width="19.6640625" style="193" customWidth="1"/>
    <col min="6934" max="6934" width="12.6640625" style="193" customWidth="1"/>
    <col min="6935" max="6935" width="15.44140625" style="193" customWidth="1"/>
    <col min="6936" max="6936" width="18" style="193" customWidth="1"/>
    <col min="6937" max="6937" width="20.5546875" style="193" customWidth="1"/>
    <col min="6938" max="6938" width="16.44140625" style="193" customWidth="1"/>
    <col min="6939" max="6939" width="12.5546875" style="193" customWidth="1"/>
    <col min="6940" max="6940" width="14.5546875" style="193" customWidth="1"/>
    <col min="6941" max="6941" width="10.33203125" style="193" customWidth="1"/>
    <col min="6942" max="6942" width="10.5546875" style="193" customWidth="1"/>
    <col min="6943" max="6943" width="19.33203125" style="193" customWidth="1"/>
    <col min="6944" max="6944" width="11.44140625" style="193" customWidth="1"/>
    <col min="6945" max="6945" width="14" style="193" customWidth="1"/>
    <col min="6946" max="6946" width="14.33203125" style="193" customWidth="1"/>
    <col min="6947" max="6947" width="13.44140625" style="193" customWidth="1"/>
    <col min="6948" max="6948" width="11.44140625" style="193" customWidth="1"/>
    <col min="6949" max="6949" width="12" style="193" customWidth="1"/>
    <col min="6950" max="6951" width="10.5546875" style="193" customWidth="1"/>
    <col min="6952" max="6952" width="10.33203125" style="193" customWidth="1"/>
    <col min="6953" max="6953" width="15.44140625" style="193" customWidth="1"/>
    <col min="6954" max="6954" width="11.5546875" style="193" customWidth="1"/>
    <col min="6955" max="6955" width="12.44140625" style="193" customWidth="1"/>
    <col min="6956" max="6956" width="11.44140625" style="193" customWidth="1"/>
    <col min="6957" max="6957" width="12" style="193" customWidth="1"/>
    <col min="6958" max="7160" width="11.44140625" style="193" customWidth="1"/>
    <col min="7161" max="7174" width="11.44140625" style="193"/>
    <col min="7175" max="7175" width="30.33203125" style="193" customWidth="1"/>
    <col min="7176" max="7176" width="13.5546875" style="193" customWidth="1"/>
    <col min="7177" max="7177" width="16.5546875" style="193" customWidth="1"/>
    <col min="7178" max="7178" width="12.44140625" style="193" customWidth="1"/>
    <col min="7179" max="7180" width="13.44140625" style="193" customWidth="1"/>
    <col min="7181" max="7181" width="11.5546875" style="193" customWidth="1"/>
    <col min="7182" max="7183" width="12.33203125" style="193" customWidth="1"/>
    <col min="7184" max="7184" width="14.5546875" style="193" customWidth="1"/>
    <col min="7185" max="7185" width="23.5546875" style="193" customWidth="1"/>
    <col min="7186" max="7186" width="12" style="193" customWidth="1"/>
    <col min="7187" max="7187" width="15.33203125" style="193" customWidth="1"/>
    <col min="7188" max="7188" width="12.6640625" style="193" customWidth="1"/>
    <col min="7189" max="7189" width="19.6640625" style="193" customWidth="1"/>
    <col min="7190" max="7190" width="12.6640625" style="193" customWidth="1"/>
    <col min="7191" max="7191" width="15.44140625" style="193" customWidth="1"/>
    <col min="7192" max="7192" width="18" style="193" customWidth="1"/>
    <col min="7193" max="7193" width="20.5546875" style="193" customWidth="1"/>
    <col min="7194" max="7194" width="16.44140625" style="193" customWidth="1"/>
    <col min="7195" max="7195" width="12.5546875" style="193" customWidth="1"/>
    <col min="7196" max="7196" width="14.5546875" style="193" customWidth="1"/>
    <col min="7197" max="7197" width="10.33203125" style="193" customWidth="1"/>
    <col min="7198" max="7198" width="10.5546875" style="193" customWidth="1"/>
    <col min="7199" max="7199" width="19.33203125" style="193" customWidth="1"/>
    <col min="7200" max="7200" width="11.44140625" style="193" customWidth="1"/>
    <col min="7201" max="7201" width="14" style="193" customWidth="1"/>
    <col min="7202" max="7202" width="14.33203125" style="193" customWidth="1"/>
    <col min="7203" max="7203" width="13.44140625" style="193" customWidth="1"/>
    <col min="7204" max="7204" width="11.44140625" style="193" customWidth="1"/>
    <col min="7205" max="7205" width="12" style="193" customWidth="1"/>
    <col min="7206" max="7207" width="10.5546875" style="193" customWidth="1"/>
    <col min="7208" max="7208" width="10.33203125" style="193" customWidth="1"/>
    <col min="7209" max="7209" width="15.44140625" style="193" customWidth="1"/>
    <col min="7210" max="7210" width="11.5546875" style="193" customWidth="1"/>
    <col min="7211" max="7211" width="12.44140625" style="193" customWidth="1"/>
    <col min="7212" max="7212" width="11.44140625" style="193" customWidth="1"/>
    <col min="7213" max="7213" width="12" style="193" customWidth="1"/>
    <col min="7214" max="7416" width="11.44140625" style="193" customWidth="1"/>
    <col min="7417" max="7430" width="11.44140625" style="193"/>
    <col min="7431" max="7431" width="30.33203125" style="193" customWidth="1"/>
    <col min="7432" max="7432" width="13.5546875" style="193" customWidth="1"/>
    <col min="7433" max="7433" width="16.5546875" style="193" customWidth="1"/>
    <col min="7434" max="7434" width="12.44140625" style="193" customWidth="1"/>
    <col min="7435" max="7436" width="13.44140625" style="193" customWidth="1"/>
    <col min="7437" max="7437" width="11.5546875" style="193" customWidth="1"/>
    <col min="7438" max="7439" width="12.33203125" style="193" customWidth="1"/>
    <col min="7440" max="7440" width="14.5546875" style="193" customWidth="1"/>
    <col min="7441" max="7441" width="23.5546875" style="193" customWidth="1"/>
    <col min="7442" max="7442" width="12" style="193" customWidth="1"/>
    <col min="7443" max="7443" width="15.33203125" style="193" customWidth="1"/>
    <col min="7444" max="7444" width="12.6640625" style="193" customWidth="1"/>
    <col min="7445" max="7445" width="19.6640625" style="193" customWidth="1"/>
    <col min="7446" max="7446" width="12.6640625" style="193" customWidth="1"/>
    <col min="7447" max="7447" width="15.44140625" style="193" customWidth="1"/>
    <col min="7448" max="7448" width="18" style="193" customWidth="1"/>
    <col min="7449" max="7449" width="20.5546875" style="193" customWidth="1"/>
    <col min="7450" max="7450" width="16.44140625" style="193" customWidth="1"/>
    <col min="7451" max="7451" width="12.5546875" style="193" customWidth="1"/>
    <col min="7452" max="7452" width="14.5546875" style="193" customWidth="1"/>
    <col min="7453" max="7453" width="10.33203125" style="193" customWidth="1"/>
    <col min="7454" max="7454" width="10.5546875" style="193" customWidth="1"/>
    <col min="7455" max="7455" width="19.33203125" style="193" customWidth="1"/>
    <col min="7456" max="7456" width="11.44140625" style="193" customWidth="1"/>
    <col min="7457" max="7457" width="14" style="193" customWidth="1"/>
    <col min="7458" max="7458" width="14.33203125" style="193" customWidth="1"/>
    <col min="7459" max="7459" width="13.44140625" style="193" customWidth="1"/>
    <col min="7460" max="7460" width="11.44140625" style="193" customWidth="1"/>
    <col min="7461" max="7461" width="12" style="193" customWidth="1"/>
    <col min="7462" max="7463" width="10.5546875" style="193" customWidth="1"/>
    <col min="7464" max="7464" width="10.33203125" style="193" customWidth="1"/>
    <col min="7465" max="7465" width="15.44140625" style="193" customWidth="1"/>
    <col min="7466" max="7466" width="11.5546875" style="193" customWidth="1"/>
    <col min="7467" max="7467" width="12.44140625" style="193" customWidth="1"/>
    <col min="7468" max="7468" width="11.44140625" style="193" customWidth="1"/>
    <col min="7469" max="7469" width="12" style="193" customWidth="1"/>
    <col min="7470" max="7672" width="11.44140625" style="193" customWidth="1"/>
    <col min="7673" max="7686" width="11.44140625" style="193"/>
    <col min="7687" max="7687" width="30.33203125" style="193" customWidth="1"/>
    <col min="7688" max="7688" width="13.5546875" style="193" customWidth="1"/>
    <col min="7689" max="7689" width="16.5546875" style="193" customWidth="1"/>
    <col min="7690" max="7690" width="12.44140625" style="193" customWidth="1"/>
    <col min="7691" max="7692" width="13.44140625" style="193" customWidth="1"/>
    <col min="7693" max="7693" width="11.5546875" style="193" customWidth="1"/>
    <col min="7694" max="7695" width="12.33203125" style="193" customWidth="1"/>
    <col min="7696" max="7696" width="14.5546875" style="193" customWidth="1"/>
    <col min="7697" max="7697" width="23.5546875" style="193" customWidth="1"/>
    <col min="7698" max="7698" width="12" style="193" customWidth="1"/>
    <col min="7699" max="7699" width="15.33203125" style="193" customWidth="1"/>
    <col min="7700" max="7700" width="12.6640625" style="193" customWidth="1"/>
    <col min="7701" max="7701" width="19.6640625" style="193" customWidth="1"/>
    <col min="7702" max="7702" width="12.6640625" style="193" customWidth="1"/>
    <col min="7703" max="7703" width="15.44140625" style="193" customWidth="1"/>
    <col min="7704" max="7704" width="18" style="193" customWidth="1"/>
    <col min="7705" max="7705" width="20.5546875" style="193" customWidth="1"/>
    <col min="7706" max="7706" width="16.44140625" style="193" customWidth="1"/>
    <col min="7707" max="7707" width="12.5546875" style="193" customWidth="1"/>
    <col min="7708" max="7708" width="14.5546875" style="193" customWidth="1"/>
    <col min="7709" max="7709" width="10.33203125" style="193" customWidth="1"/>
    <col min="7710" max="7710" width="10.5546875" style="193" customWidth="1"/>
    <col min="7711" max="7711" width="19.33203125" style="193" customWidth="1"/>
    <col min="7712" max="7712" width="11.44140625" style="193" customWidth="1"/>
    <col min="7713" max="7713" width="14" style="193" customWidth="1"/>
    <col min="7714" max="7714" width="14.33203125" style="193" customWidth="1"/>
    <col min="7715" max="7715" width="13.44140625" style="193" customWidth="1"/>
    <col min="7716" max="7716" width="11.44140625" style="193" customWidth="1"/>
    <col min="7717" max="7717" width="12" style="193" customWidth="1"/>
    <col min="7718" max="7719" width="10.5546875" style="193" customWidth="1"/>
    <col min="7720" max="7720" width="10.33203125" style="193" customWidth="1"/>
    <col min="7721" max="7721" width="15.44140625" style="193" customWidth="1"/>
    <col min="7722" max="7722" width="11.5546875" style="193" customWidth="1"/>
    <col min="7723" max="7723" width="12.44140625" style="193" customWidth="1"/>
    <col min="7724" max="7724" width="11.44140625" style="193" customWidth="1"/>
    <col min="7725" max="7725" width="12" style="193" customWidth="1"/>
    <col min="7726" max="7928" width="11.44140625" style="193" customWidth="1"/>
    <col min="7929" max="7942" width="11.44140625" style="193"/>
    <col min="7943" max="7943" width="30.33203125" style="193" customWidth="1"/>
    <col min="7944" max="7944" width="13.5546875" style="193" customWidth="1"/>
    <col min="7945" max="7945" width="16.5546875" style="193" customWidth="1"/>
    <col min="7946" max="7946" width="12.44140625" style="193" customWidth="1"/>
    <col min="7947" max="7948" width="13.44140625" style="193" customWidth="1"/>
    <col min="7949" max="7949" width="11.5546875" style="193" customWidth="1"/>
    <col min="7950" max="7951" width="12.33203125" style="193" customWidth="1"/>
    <col min="7952" max="7952" width="14.5546875" style="193" customWidth="1"/>
    <col min="7953" max="7953" width="23.5546875" style="193" customWidth="1"/>
    <col min="7954" max="7954" width="12" style="193" customWidth="1"/>
    <col min="7955" max="7955" width="15.33203125" style="193" customWidth="1"/>
    <col min="7956" max="7956" width="12.6640625" style="193" customWidth="1"/>
    <col min="7957" max="7957" width="19.6640625" style="193" customWidth="1"/>
    <col min="7958" max="7958" width="12.6640625" style="193" customWidth="1"/>
    <col min="7959" max="7959" width="15.44140625" style="193" customWidth="1"/>
    <col min="7960" max="7960" width="18" style="193" customWidth="1"/>
    <col min="7961" max="7961" width="20.5546875" style="193" customWidth="1"/>
    <col min="7962" max="7962" width="16.44140625" style="193" customWidth="1"/>
    <col min="7963" max="7963" width="12.5546875" style="193" customWidth="1"/>
    <col min="7964" max="7964" width="14.5546875" style="193" customWidth="1"/>
    <col min="7965" max="7965" width="10.33203125" style="193" customWidth="1"/>
    <col min="7966" max="7966" width="10.5546875" style="193" customWidth="1"/>
    <col min="7967" max="7967" width="19.33203125" style="193" customWidth="1"/>
    <col min="7968" max="7968" width="11.44140625" style="193" customWidth="1"/>
    <col min="7969" max="7969" width="14" style="193" customWidth="1"/>
    <col min="7970" max="7970" width="14.33203125" style="193" customWidth="1"/>
    <col min="7971" max="7971" width="13.44140625" style="193" customWidth="1"/>
    <col min="7972" max="7972" width="11.44140625" style="193" customWidth="1"/>
    <col min="7973" max="7973" width="12" style="193" customWidth="1"/>
    <col min="7974" max="7975" width="10.5546875" style="193" customWidth="1"/>
    <col min="7976" max="7976" width="10.33203125" style="193" customWidth="1"/>
    <col min="7977" max="7977" width="15.44140625" style="193" customWidth="1"/>
    <col min="7978" max="7978" width="11.5546875" style="193" customWidth="1"/>
    <col min="7979" max="7979" width="12.44140625" style="193" customWidth="1"/>
    <col min="7980" max="7980" width="11.44140625" style="193" customWidth="1"/>
    <col min="7981" max="7981" width="12" style="193" customWidth="1"/>
    <col min="7982" max="8184" width="11.44140625" style="193" customWidth="1"/>
    <col min="8185" max="8198" width="11.44140625" style="193"/>
    <col min="8199" max="8199" width="30.33203125" style="193" customWidth="1"/>
    <col min="8200" max="8200" width="13.5546875" style="193" customWidth="1"/>
    <col min="8201" max="8201" width="16.5546875" style="193" customWidth="1"/>
    <col min="8202" max="8202" width="12.44140625" style="193" customWidth="1"/>
    <col min="8203" max="8204" width="13.44140625" style="193" customWidth="1"/>
    <col min="8205" max="8205" width="11.5546875" style="193" customWidth="1"/>
    <col min="8206" max="8207" width="12.33203125" style="193" customWidth="1"/>
    <col min="8208" max="8208" width="14.5546875" style="193" customWidth="1"/>
    <col min="8209" max="8209" width="23.5546875" style="193" customWidth="1"/>
    <col min="8210" max="8210" width="12" style="193" customWidth="1"/>
    <col min="8211" max="8211" width="15.33203125" style="193" customWidth="1"/>
    <col min="8212" max="8212" width="12.6640625" style="193" customWidth="1"/>
    <col min="8213" max="8213" width="19.6640625" style="193" customWidth="1"/>
    <col min="8214" max="8214" width="12.6640625" style="193" customWidth="1"/>
    <col min="8215" max="8215" width="15.44140625" style="193" customWidth="1"/>
    <col min="8216" max="8216" width="18" style="193" customWidth="1"/>
    <col min="8217" max="8217" width="20.5546875" style="193" customWidth="1"/>
    <col min="8218" max="8218" width="16.44140625" style="193" customWidth="1"/>
    <col min="8219" max="8219" width="12.5546875" style="193" customWidth="1"/>
    <col min="8220" max="8220" width="14.5546875" style="193" customWidth="1"/>
    <col min="8221" max="8221" width="10.33203125" style="193" customWidth="1"/>
    <col min="8222" max="8222" width="10.5546875" style="193" customWidth="1"/>
    <col min="8223" max="8223" width="19.33203125" style="193" customWidth="1"/>
    <col min="8224" max="8224" width="11.44140625" style="193" customWidth="1"/>
    <col min="8225" max="8225" width="14" style="193" customWidth="1"/>
    <col min="8226" max="8226" width="14.33203125" style="193" customWidth="1"/>
    <col min="8227" max="8227" width="13.44140625" style="193" customWidth="1"/>
    <col min="8228" max="8228" width="11.44140625" style="193" customWidth="1"/>
    <col min="8229" max="8229" width="12" style="193" customWidth="1"/>
    <col min="8230" max="8231" width="10.5546875" style="193" customWidth="1"/>
    <col min="8232" max="8232" width="10.33203125" style="193" customWidth="1"/>
    <col min="8233" max="8233" width="15.44140625" style="193" customWidth="1"/>
    <col min="8234" max="8234" width="11.5546875" style="193" customWidth="1"/>
    <col min="8235" max="8235" width="12.44140625" style="193" customWidth="1"/>
    <col min="8236" max="8236" width="11.44140625" style="193" customWidth="1"/>
    <col min="8237" max="8237" width="12" style="193" customWidth="1"/>
    <col min="8238" max="8440" width="11.44140625" style="193" customWidth="1"/>
    <col min="8441" max="8454" width="11.44140625" style="193"/>
    <col min="8455" max="8455" width="30.33203125" style="193" customWidth="1"/>
    <col min="8456" max="8456" width="13.5546875" style="193" customWidth="1"/>
    <col min="8457" max="8457" width="16.5546875" style="193" customWidth="1"/>
    <col min="8458" max="8458" width="12.44140625" style="193" customWidth="1"/>
    <col min="8459" max="8460" width="13.44140625" style="193" customWidth="1"/>
    <col min="8461" max="8461" width="11.5546875" style="193" customWidth="1"/>
    <col min="8462" max="8463" width="12.33203125" style="193" customWidth="1"/>
    <col min="8464" max="8464" width="14.5546875" style="193" customWidth="1"/>
    <col min="8465" max="8465" width="23.5546875" style="193" customWidth="1"/>
    <col min="8466" max="8466" width="12" style="193" customWidth="1"/>
    <col min="8467" max="8467" width="15.33203125" style="193" customWidth="1"/>
    <col min="8468" max="8468" width="12.6640625" style="193" customWidth="1"/>
    <col min="8469" max="8469" width="19.6640625" style="193" customWidth="1"/>
    <col min="8470" max="8470" width="12.6640625" style="193" customWidth="1"/>
    <col min="8471" max="8471" width="15.44140625" style="193" customWidth="1"/>
    <col min="8472" max="8472" width="18" style="193" customWidth="1"/>
    <col min="8473" max="8473" width="20.5546875" style="193" customWidth="1"/>
    <col min="8474" max="8474" width="16.44140625" style="193" customWidth="1"/>
    <col min="8475" max="8475" width="12.5546875" style="193" customWidth="1"/>
    <col min="8476" max="8476" width="14.5546875" style="193" customWidth="1"/>
    <col min="8477" max="8477" width="10.33203125" style="193" customWidth="1"/>
    <col min="8478" max="8478" width="10.5546875" style="193" customWidth="1"/>
    <col min="8479" max="8479" width="19.33203125" style="193" customWidth="1"/>
    <col min="8480" max="8480" width="11.44140625" style="193" customWidth="1"/>
    <col min="8481" max="8481" width="14" style="193" customWidth="1"/>
    <col min="8482" max="8482" width="14.33203125" style="193" customWidth="1"/>
    <col min="8483" max="8483" width="13.44140625" style="193" customWidth="1"/>
    <col min="8484" max="8484" width="11.44140625" style="193" customWidth="1"/>
    <col min="8485" max="8485" width="12" style="193" customWidth="1"/>
    <col min="8486" max="8487" width="10.5546875" style="193" customWidth="1"/>
    <col min="8488" max="8488" width="10.33203125" style="193" customWidth="1"/>
    <col min="8489" max="8489" width="15.44140625" style="193" customWidth="1"/>
    <col min="8490" max="8490" width="11.5546875" style="193" customWidth="1"/>
    <col min="8491" max="8491" width="12.44140625" style="193" customWidth="1"/>
    <col min="8492" max="8492" width="11.44140625" style="193" customWidth="1"/>
    <col min="8493" max="8493" width="12" style="193" customWidth="1"/>
    <col min="8494" max="8696" width="11.44140625" style="193" customWidth="1"/>
    <col min="8697" max="8710" width="11.44140625" style="193"/>
    <col min="8711" max="8711" width="30.33203125" style="193" customWidth="1"/>
    <col min="8712" max="8712" width="13.5546875" style="193" customWidth="1"/>
    <col min="8713" max="8713" width="16.5546875" style="193" customWidth="1"/>
    <col min="8714" max="8714" width="12.44140625" style="193" customWidth="1"/>
    <col min="8715" max="8716" width="13.44140625" style="193" customWidth="1"/>
    <col min="8717" max="8717" width="11.5546875" style="193" customWidth="1"/>
    <col min="8718" max="8719" width="12.33203125" style="193" customWidth="1"/>
    <col min="8720" max="8720" width="14.5546875" style="193" customWidth="1"/>
    <col min="8721" max="8721" width="23.5546875" style="193" customWidth="1"/>
    <col min="8722" max="8722" width="12" style="193" customWidth="1"/>
    <col min="8723" max="8723" width="15.33203125" style="193" customWidth="1"/>
    <col min="8724" max="8724" width="12.6640625" style="193" customWidth="1"/>
    <col min="8725" max="8725" width="19.6640625" style="193" customWidth="1"/>
    <col min="8726" max="8726" width="12.6640625" style="193" customWidth="1"/>
    <col min="8727" max="8727" width="15.44140625" style="193" customWidth="1"/>
    <col min="8728" max="8728" width="18" style="193" customWidth="1"/>
    <col min="8729" max="8729" width="20.5546875" style="193" customWidth="1"/>
    <col min="8730" max="8730" width="16.44140625" style="193" customWidth="1"/>
    <col min="8731" max="8731" width="12.5546875" style="193" customWidth="1"/>
    <col min="8732" max="8732" width="14.5546875" style="193" customWidth="1"/>
    <col min="8733" max="8733" width="10.33203125" style="193" customWidth="1"/>
    <col min="8734" max="8734" width="10.5546875" style="193" customWidth="1"/>
    <col min="8735" max="8735" width="19.33203125" style="193" customWidth="1"/>
    <col min="8736" max="8736" width="11.44140625" style="193" customWidth="1"/>
    <col min="8737" max="8737" width="14" style="193" customWidth="1"/>
    <col min="8738" max="8738" width="14.33203125" style="193" customWidth="1"/>
    <col min="8739" max="8739" width="13.44140625" style="193" customWidth="1"/>
    <col min="8740" max="8740" width="11.44140625" style="193" customWidth="1"/>
    <col min="8741" max="8741" width="12" style="193" customWidth="1"/>
    <col min="8742" max="8743" width="10.5546875" style="193" customWidth="1"/>
    <col min="8744" max="8744" width="10.33203125" style="193" customWidth="1"/>
    <col min="8745" max="8745" width="15.44140625" style="193" customWidth="1"/>
    <col min="8746" max="8746" width="11.5546875" style="193" customWidth="1"/>
    <col min="8747" max="8747" width="12.44140625" style="193" customWidth="1"/>
    <col min="8748" max="8748" width="11.44140625" style="193" customWidth="1"/>
    <col min="8749" max="8749" width="12" style="193" customWidth="1"/>
    <col min="8750" max="8952" width="11.44140625" style="193" customWidth="1"/>
    <col min="8953" max="8966" width="11.44140625" style="193"/>
    <col min="8967" max="8967" width="30.33203125" style="193" customWidth="1"/>
    <col min="8968" max="8968" width="13.5546875" style="193" customWidth="1"/>
    <col min="8969" max="8969" width="16.5546875" style="193" customWidth="1"/>
    <col min="8970" max="8970" width="12.44140625" style="193" customWidth="1"/>
    <col min="8971" max="8972" width="13.44140625" style="193" customWidth="1"/>
    <col min="8973" max="8973" width="11.5546875" style="193" customWidth="1"/>
    <col min="8974" max="8975" width="12.33203125" style="193" customWidth="1"/>
    <col min="8976" max="8976" width="14.5546875" style="193" customWidth="1"/>
    <col min="8977" max="8977" width="23.5546875" style="193" customWidth="1"/>
    <col min="8978" max="8978" width="12" style="193" customWidth="1"/>
    <col min="8979" max="8979" width="15.33203125" style="193" customWidth="1"/>
    <col min="8980" max="8980" width="12.6640625" style="193" customWidth="1"/>
    <col min="8981" max="8981" width="19.6640625" style="193" customWidth="1"/>
    <col min="8982" max="8982" width="12.6640625" style="193" customWidth="1"/>
    <col min="8983" max="8983" width="15.44140625" style="193" customWidth="1"/>
    <col min="8984" max="8984" width="18" style="193" customWidth="1"/>
    <col min="8985" max="8985" width="20.5546875" style="193" customWidth="1"/>
    <col min="8986" max="8986" width="16.44140625" style="193" customWidth="1"/>
    <col min="8987" max="8987" width="12.5546875" style="193" customWidth="1"/>
    <col min="8988" max="8988" width="14.5546875" style="193" customWidth="1"/>
    <col min="8989" max="8989" width="10.33203125" style="193" customWidth="1"/>
    <col min="8990" max="8990" width="10.5546875" style="193" customWidth="1"/>
    <col min="8991" max="8991" width="19.33203125" style="193" customWidth="1"/>
    <col min="8992" max="8992" width="11.44140625" style="193" customWidth="1"/>
    <col min="8993" max="8993" width="14" style="193" customWidth="1"/>
    <col min="8994" max="8994" width="14.33203125" style="193" customWidth="1"/>
    <col min="8995" max="8995" width="13.44140625" style="193" customWidth="1"/>
    <col min="8996" max="8996" width="11.44140625" style="193" customWidth="1"/>
    <col min="8997" max="8997" width="12" style="193" customWidth="1"/>
    <col min="8998" max="8999" width="10.5546875" style="193" customWidth="1"/>
    <col min="9000" max="9000" width="10.33203125" style="193" customWidth="1"/>
    <col min="9001" max="9001" width="15.44140625" style="193" customWidth="1"/>
    <col min="9002" max="9002" width="11.5546875" style="193" customWidth="1"/>
    <col min="9003" max="9003" width="12.44140625" style="193" customWidth="1"/>
    <col min="9004" max="9004" width="11.44140625" style="193" customWidth="1"/>
    <col min="9005" max="9005" width="12" style="193" customWidth="1"/>
    <col min="9006" max="9208" width="11.44140625" style="193" customWidth="1"/>
    <col min="9209" max="9222" width="11.44140625" style="193"/>
    <col min="9223" max="9223" width="30.33203125" style="193" customWidth="1"/>
    <col min="9224" max="9224" width="13.5546875" style="193" customWidth="1"/>
    <col min="9225" max="9225" width="16.5546875" style="193" customWidth="1"/>
    <col min="9226" max="9226" width="12.44140625" style="193" customWidth="1"/>
    <col min="9227" max="9228" width="13.44140625" style="193" customWidth="1"/>
    <col min="9229" max="9229" width="11.5546875" style="193" customWidth="1"/>
    <col min="9230" max="9231" width="12.33203125" style="193" customWidth="1"/>
    <col min="9232" max="9232" width="14.5546875" style="193" customWidth="1"/>
    <col min="9233" max="9233" width="23.5546875" style="193" customWidth="1"/>
    <col min="9234" max="9234" width="12" style="193" customWidth="1"/>
    <col min="9235" max="9235" width="15.33203125" style="193" customWidth="1"/>
    <col min="9236" max="9236" width="12.6640625" style="193" customWidth="1"/>
    <col min="9237" max="9237" width="19.6640625" style="193" customWidth="1"/>
    <col min="9238" max="9238" width="12.6640625" style="193" customWidth="1"/>
    <col min="9239" max="9239" width="15.44140625" style="193" customWidth="1"/>
    <col min="9240" max="9240" width="18" style="193" customWidth="1"/>
    <col min="9241" max="9241" width="20.5546875" style="193" customWidth="1"/>
    <col min="9242" max="9242" width="16.44140625" style="193" customWidth="1"/>
    <col min="9243" max="9243" width="12.5546875" style="193" customWidth="1"/>
    <col min="9244" max="9244" width="14.5546875" style="193" customWidth="1"/>
    <col min="9245" max="9245" width="10.33203125" style="193" customWidth="1"/>
    <col min="9246" max="9246" width="10.5546875" style="193" customWidth="1"/>
    <col min="9247" max="9247" width="19.33203125" style="193" customWidth="1"/>
    <col min="9248" max="9248" width="11.44140625" style="193" customWidth="1"/>
    <col min="9249" max="9249" width="14" style="193" customWidth="1"/>
    <col min="9250" max="9250" width="14.33203125" style="193" customWidth="1"/>
    <col min="9251" max="9251" width="13.44140625" style="193" customWidth="1"/>
    <col min="9252" max="9252" width="11.44140625" style="193" customWidth="1"/>
    <col min="9253" max="9253" width="12" style="193" customWidth="1"/>
    <col min="9254" max="9255" width="10.5546875" style="193" customWidth="1"/>
    <col min="9256" max="9256" width="10.33203125" style="193" customWidth="1"/>
    <col min="9257" max="9257" width="15.44140625" style="193" customWidth="1"/>
    <col min="9258" max="9258" width="11.5546875" style="193" customWidth="1"/>
    <col min="9259" max="9259" width="12.44140625" style="193" customWidth="1"/>
    <col min="9260" max="9260" width="11.44140625" style="193" customWidth="1"/>
    <col min="9261" max="9261" width="12" style="193" customWidth="1"/>
    <col min="9262" max="9464" width="11.44140625" style="193" customWidth="1"/>
    <col min="9465" max="9478" width="11.44140625" style="193"/>
    <col min="9479" max="9479" width="30.33203125" style="193" customWidth="1"/>
    <col min="9480" max="9480" width="13.5546875" style="193" customWidth="1"/>
    <col min="9481" max="9481" width="16.5546875" style="193" customWidth="1"/>
    <col min="9482" max="9482" width="12.44140625" style="193" customWidth="1"/>
    <col min="9483" max="9484" width="13.44140625" style="193" customWidth="1"/>
    <col min="9485" max="9485" width="11.5546875" style="193" customWidth="1"/>
    <col min="9486" max="9487" width="12.33203125" style="193" customWidth="1"/>
    <col min="9488" max="9488" width="14.5546875" style="193" customWidth="1"/>
    <col min="9489" max="9489" width="23.5546875" style="193" customWidth="1"/>
    <col min="9490" max="9490" width="12" style="193" customWidth="1"/>
    <col min="9491" max="9491" width="15.33203125" style="193" customWidth="1"/>
    <col min="9492" max="9492" width="12.6640625" style="193" customWidth="1"/>
    <col min="9493" max="9493" width="19.6640625" style="193" customWidth="1"/>
    <col min="9494" max="9494" width="12.6640625" style="193" customWidth="1"/>
    <col min="9495" max="9495" width="15.44140625" style="193" customWidth="1"/>
    <col min="9496" max="9496" width="18" style="193" customWidth="1"/>
    <col min="9497" max="9497" width="20.5546875" style="193" customWidth="1"/>
    <col min="9498" max="9498" width="16.44140625" style="193" customWidth="1"/>
    <col min="9499" max="9499" width="12.5546875" style="193" customWidth="1"/>
    <col min="9500" max="9500" width="14.5546875" style="193" customWidth="1"/>
    <col min="9501" max="9501" width="10.33203125" style="193" customWidth="1"/>
    <col min="9502" max="9502" width="10.5546875" style="193" customWidth="1"/>
    <col min="9503" max="9503" width="19.33203125" style="193" customWidth="1"/>
    <col min="9504" max="9504" width="11.44140625" style="193" customWidth="1"/>
    <col min="9505" max="9505" width="14" style="193" customWidth="1"/>
    <col min="9506" max="9506" width="14.33203125" style="193" customWidth="1"/>
    <col min="9507" max="9507" width="13.44140625" style="193" customWidth="1"/>
    <col min="9508" max="9508" width="11.44140625" style="193" customWidth="1"/>
    <col min="9509" max="9509" width="12" style="193" customWidth="1"/>
    <col min="9510" max="9511" width="10.5546875" style="193" customWidth="1"/>
    <col min="9512" max="9512" width="10.33203125" style="193" customWidth="1"/>
    <col min="9513" max="9513" width="15.44140625" style="193" customWidth="1"/>
    <col min="9514" max="9514" width="11.5546875" style="193" customWidth="1"/>
    <col min="9515" max="9515" width="12.44140625" style="193" customWidth="1"/>
    <col min="9516" max="9516" width="11.44140625" style="193" customWidth="1"/>
    <col min="9517" max="9517" width="12" style="193" customWidth="1"/>
    <col min="9518" max="9720" width="11.44140625" style="193" customWidth="1"/>
    <col min="9721" max="9734" width="11.44140625" style="193"/>
    <col min="9735" max="9735" width="30.33203125" style="193" customWidth="1"/>
    <col min="9736" max="9736" width="13.5546875" style="193" customWidth="1"/>
    <col min="9737" max="9737" width="16.5546875" style="193" customWidth="1"/>
    <col min="9738" max="9738" width="12.44140625" style="193" customWidth="1"/>
    <col min="9739" max="9740" width="13.44140625" style="193" customWidth="1"/>
    <col min="9741" max="9741" width="11.5546875" style="193" customWidth="1"/>
    <col min="9742" max="9743" width="12.33203125" style="193" customWidth="1"/>
    <col min="9744" max="9744" width="14.5546875" style="193" customWidth="1"/>
    <col min="9745" max="9745" width="23.5546875" style="193" customWidth="1"/>
    <col min="9746" max="9746" width="12" style="193" customWidth="1"/>
    <col min="9747" max="9747" width="15.33203125" style="193" customWidth="1"/>
    <col min="9748" max="9748" width="12.6640625" style="193" customWidth="1"/>
    <col min="9749" max="9749" width="19.6640625" style="193" customWidth="1"/>
    <col min="9750" max="9750" width="12.6640625" style="193" customWidth="1"/>
    <col min="9751" max="9751" width="15.44140625" style="193" customWidth="1"/>
    <col min="9752" max="9752" width="18" style="193" customWidth="1"/>
    <col min="9753" max="9753" width="20.5546875" style="193" customWidth="1"/>
    <col min="9754" max="9754" width="16.44140625" style="193" customWidth="1"/>
    <col min="9755" max="9755" width="12.5546875" style="193" customWidth="1"/>
    <col min="9756" max="9756" width="14.5546875" style="193" customWidth="1"/>
    <col min="9757" max="9757" width="10.33203125" style="193" customWidth="1"/>
    <col min="9758" max="9758" width="10.5546875" style="193" customWidth="1"/>
    <col min="9759" max="9759" width="19.33203125" style="193" customWidth="1"/>
    <col min="9760" max="9760" width="11.44140625" style="193" customWidth="1"/>
    <col min="9761" max="9761" width="14" style="193" customWidth="1"/>
    <col min="9762" max="9762" width="14.33203125" style="193" customWidth="1"/>
    <col min="9763" max="9763" width="13.44140625" style="193" customWidth="1"/>
    <col min="9764" max="9764" width="11.44140625" style="193" customWidth="1"/>
    <col min="9765" max="9765" width="12" style="193" customWidth="1"/>
    <col min="9766" max="9767" width="10.5546875" style="193" customWidth="1"/>
    <col min="9768" max="9768" width="10.33203125" style="193" customWidth="1"/>
    <col min="9769" max="9769" width="15.44140625" style="193" customWidth="1"/>
    <col min="9770" max="9770" width="11.5546875" style="193" customWidth="1"/>
    <col min="9771" max="9771" width="12.44140625" style="193" customWidth="1"/>
    <col min="9772" max="9772" width="11.44140625" style="193" customWidth="1"/>
    <col min="9773" max="9773" width="12" style="193" customWidth="1"/>
    <col min="9774" max="9976" width="11.44140625" style="193" customWidth="1"/>
    <col min="9977" max="9990" width="11.44140625" style="193"/>
    <col min="9991" max="9991" width="30.33203125" style="193" customWidth="1"/>
    <col min="9992" max="9992" width="13.5546875" style="193" customWidth="1"/>
    <col min="9993" max="9993" width="16.5546875" style="193" customWidth="1"/>
    <col min="9994" max="9994" width="12.44140625" style="193" customWidth="1"/>
    <col min="9995" max="9996" width="13.44140625" style="193" customWidth="1"/>
    <col min="9997" max="9997" width="11.5546875" style="193" customWidth="1"/>
    <col min="9998" max="9999" width="12.33203125" style="193" customWidth="1"/>
    <col min="10000" max="10000" width="14.5546875" style="193" customWidth="1"/>
    <col min="10001" max="10001" width="23.5546875" style="193" customWidth="1"/>
    <col min="10002" max="10002" width="12" style="193" customWidth="1"/>
    <col min="10003" max="10003" width="15.33203125" style="193" customWidth="1"/>
    <col min="10004" max="10004" width="12.6640625" style="193" customWidth="1"/>
    <col min="10005" max="10005" width="19.6640625" style="193" customWidth="1"/>
    <col min="10006" max="10006" width="12.6640625" style="193" customWidth="1"/>
    <col min="10007" max="10007" width="15.44140625" style="193" customWidth="1"/>
    <col min="10008" max="10008" width="18" style="193" customWidth="1"/>
    <col min="10009" max="10009" width="20.5546875" style="193" customWidth="1"/>
    <col min="10010" max="10010" width="16.44140625" style="193" customWidth="1"/>
    <col min="10011" max="10011" width="12.5546875" style="193" customWidth="1"/>
    <col min="10012" max="10012" width="14.5546875" style="193" customWidth="1"/>
    <col min="10013" max="10013" width="10.33203125" style="193" customWidth="1"/>
    <col min="10014" max="10014" width="10.5546875" style="193" customWidth="1"/>
    <col min="10015" max="10015" width="19.33203125" style="193" customWidth="1"/>
    <col min="10016" max="10016" width="11.44140625" style="193" customWidth="1"/>
    <col min="10017" max="10017" width="14" style="193" customWidth="1"/>
    <col min="10018" max="10018" width="14.33203125" style="193" customWidth="1"/>
    <col min="10019" max="10019" width="13.44140625" style="193" customWidth="1"/>
    <col min="10020" max="10020" width="11.44140625" style="193" customWidth="1"/>
    <col min="10021" max="10021" width="12" style="193" customWidth="1"/>
    <col min="10022" max="10023" width="10.5546875" style="193" customWidth="1"/>
    <col min="10024" max="10024" width="10.33203125" style="193" customWidth="1"/>
    <col min="10025" max="10025" width="15.44140625" style="193" customWidth="1"/>
    <col min="10026" max="10026" width="11.5546875" style="193" customWidth="1"/>
    <col min="10027" max="10027" width="12.44140625" style="193" customWidth="1"/>
    <col min="10028" max="10028" width="11.44140625" style="193" customWidth="1"/>
    <col min="10029" max="10029" width="12" style="193" customWidth="1"/>
    <col min="10030" max="10232" width="11.44140625" style="193" customWidth="1"/>
    <col min="10233" max="10246" width="11.44140625" style="193"/>
    <col min="10247" max="10247" width="30.33203125" style="193" customWidth="1"/>
    <col min="10248" max="10248" width="13.5546875" style="193" customWidth="1"/>
    <col min="10249" max="10249" width="16.5546875" style="193" customWidth="1"/>
    <col min="10250" max="10250" width="12.44140625" style="193" customWidth="1"/>
    <col min="10251" max="10252" width="13.44140625" style="193" customWidth="1"/>
    <col min="10253" max="10253" width="11.5546875" style="193" customWidth="1"/>
    <col min="10254" max="10255" width="12.33203125" style="193" customWidth="1"/>
    <col min="10256" max="10256" width="14.5546875" style="193" customWidth="1"/>
    <col min="10257" max="10257" width="23.5546875" style="193" customWidth="1"/>
    <col min="10258" max="10258" width="12" style="193" customWidth="1"/>
    <col min="10259" max="10259" width="15.33203125" style="193" customWidth="1"/>
    <col min="10260" max="10260" width="12.6640625" style="193" customWidth="1"/>
    <col min="10261" max="10261" width="19.6640625" style="193" customWidth="1"/>
    <col min="10262" max="10262" width="12.6640625" style="193" customWidth="1"/>
    <col min="10263" max="10263" width="15.44140625" style="193" customWidth="1"/>
    <col min="10264" max="10264" width="18" style="193" customWidth="1"/>
    <col min="10265" max="10265" width="20.5546875" style="193" customWidth="1"/>
    <col min="10266" max="10266" width="16.44140625" style="193" customWidth="1"/>
    <col min="10267" max="10267" width="12.5546875" style="193" customWidth="1"/>
    <col min="10268" max="10268" width="14.5546875" style="193" customWidth="1"/>
    <col min="10269" max="10269" width="10.33203125" style="193" customWidth="1"/>
    <col min="10270" max="10270" width="10.5546875" style="193" customWidth="1"/>
    <col min="10271" max="10271" width="19.33203125" style="193" customWidth="1"/>
    <col min="10272" max="10272" width="11.44140625" style="193" customWidth="1"/>
    <col min="10273" max="10273" width="14" style="193" customWidth="1"/>
    <col min="10274" max="10274" width="14.33203125" style="193" customWidth="1"/>
    <col min="10275" max="10275" width="13.44140625" style="193" customWidth="1"/>
    <col min="10276" max="10276" width="11.44140625" style="193" customWidth="1"/>
    <col min="10277" max="10277" width="12" style="193" customWidth="1"/>
    <col min="10278" max="10279" width="10.5546875" style="193" customWidth="1"/>
    <col min="10280" max="10280" width="10.33203125" style="193" customWidth="1"/>
    <col min="10281" max="10281" width="15.44140625" style="193" customWidth="1"/>
    <col min="10282" max="10282" width="11.5546875" style="193" customWidth="1"/>
    <col min="10283" max="10283" width="12.44140625" style="193" customWidth="1"/>
    <col min="10284" max="10284" width="11.44140625" style="193" customWidth="1"/>
    <col min="10285" max="10285" width="12" style="193" customWidth="1"/>
    <col min="10286" max="10488" width="11.44140625" style="193" customWidth="1"/>
    <col min="10489" max="10502" width="11.44140625" style="193"/>
    <col min="10503" max="10503" width="30.33203125" style="193" customWidth="1"/>
    <col min="10504" max="10504" width="13.5546875" style="193" customWidth="1"/>
    <col min="10505" max="10505" width="16.5546875" style="193" customWidth="1"/>
    <col min="10506" max="10506" width="12.44140625" style="193" customWidth="1"/>
    <col min="10507" max="10508" width="13.44140625" style="193" customWidth="1"/>
    <col min="10509" max="10509" width="11.5546875" style="193" customWidth="1"/>
    <col min="10510" max="10511" width="12.33203125" style="193" customWidth="1"/>
    <col min="10512" max="10512" width="14.5546875" style="193" customWidth="1"/>
    <col min="10513" max="10513" width="23.5546875" style="193" customWidth="1"/>
    <col min="10514" max="10514" width="12" style="193" customWidth="1"/>
    <col min="10515" max="10515" width="15.33203125" style="193" customWidth="1"/>
    <col min="10516" max="10516" width="12.6640625" style="193" customWidth="1"/>
    <col min="10517" max="10517" width="19.6640625" style="193" customWidth="1"/>
    <col min="10518" max="10518" width="12.6640625" style="193" customWidth="1"/>
    <col min="10519" max="10519" width="15.44140625" style="193" customWidth="1"/>
    <col min="10520" max="10520" width="18" style="193" customWidth="1"/>
    <col min="10521" max="10521" width="20.5546875" style="193" customWidth="1"/>
    <col min="10522" max="10522" width="16.44140625" style="193" customWidth="1"/>
    <col min="10523" max="10523" width="12.5546875" style="193" customWidth="1"/>
    <col min="10524" max="10524" width="14.5546875" style="193" customWidth="1"/>
    <col min="10525" max="10525" width="10.33203125" style="193" customWidth="1"/>
    <col min="10526" max="10526" width="10.5546875" style="193" customWidth="1"/>
    <col min="10527" max="10527" width="19.33203125" style="193" customWidth="1"/>
    <col min="10528" max="10528" width="11.44140625" style="193" customWidth="1"/>
    <col min="10529" max="10529" width="14" style="193" customWidth="1"/>
    <col min="10530" max="10530" width="14.33203125" style="193" customWidth="1"/>
    <col min="10531" max="10531" width="13.44140625" style="193" customWidth="1"/>
    <col min="10532" max="10532" width="11.44140625" style="193" customWidth="1"/>
    <col min="10533" max="10533" width="12" style="193" customWidth="1"/>
    <col min="10534" max="10535" width="10.5546875" style="193" customWidth="1"/>
    <col min="10536" max="10536" width="10.33203125" style="193" customWidth="1"/>
    <col min="10537" max="10537" width="15.44140625" style="193" customWidth="1"/>
    <col min="10538" max="10538" width="11.5546875" style="193" customWidth="1"/>
    <col min="10539" max="10539" width="12.44140625" style="193" customWidth="1"/>
    <col min="10540" max="10540" width="11.44140625" style="193" customWidth="1"/>
    <col min="10541" max="10541" width="12" style="193" customWidth="1"/>
    <col min="10542" max="10744" width="11.44140625" style="193" customWidth="1"/>
    <col min="10745" max="10758" width="11.44140625" style="193"/>
    <col min="10759" max="10759" width="30.33203125" style="193" customWidth="1"/>
    <col min="10760" max="10760" width="13.5546875" style="193" customWidth="1"/>
    <col min="10761" max="10761" width="16.5546875" style="193" customWidth="1"/>
    <col min="10762" max="10762" width="12.44140625" style="193" customWidth="1"/>
    <col min="10763" max="10764" width="13.44140625" style="193" customWidth="1"/>
    <col min="10765" max="10765" width="11.5546875" style="193" customWidth="1"/>
    <col min="10766" max="10767" width="12.33203125" style="193" customWidth="1"/>
    <col min="10768" max="10768" width="14.5546875" style="193" customWidth="1"/>
    <col min="10769" max="10769" width="23.5546875" style="193" customWidth="1"/>
    <col min="10770" max="10770" width="12" style="193" customWidth="1"/>
    <col min="10771" max="10771" width="15.33203125" style="193" customWidth="1"/>
    <col min="10772" max="10772" width="12.6640625" style="193" customWidth="1"/>
    <col min="10773" max="10773" width="19.6640625" style="193" customWidth="1"/>
    <col min="10774" max="10774" width="12.6640625" style="193" customWidth="1"/>
    <col min="10775" max="10775" width="15.44140625" style="193" customWidth="1"/>
    <col min="10776" max="10776" width="18" style="193" customWidth="1"/>
    <col min="10777" max="10777" width="20.5546875" style="193" customWidth="1"/>
    <col min="10778" max="10778" width="16.44140625" style="193" customWidth="1"/>
    <col min="10779" max="10779" width="12.5546875" style="193" customWidth="1"/>
    <col min="10780" max="10780" width="14.5546875" style="193" customWidth="1"/>
    <col min="10781" max="10781" width="10.33203125" style="193" customWidth="1"/>
    <col min="10782" max="10782" width="10.5546875" style="193" customWidth="1"/>
    <col min="10783" max="10783" width="19.33203125" style="193" customWidth="1"/>
    <col min="10784" max="10784" width="11.44140625" style="193" customWidth="1"/>
    <col min="10785" max="10785" width="14" style="193" customWidth="1"/>
    <col min="10786" max="10786" width="14.33203125" style="193" customWidth="1"/>
    <col min="10787" max="10787" width="13.44140625" style="193" customWidth="1"/>
    <col min="10788" max="10788" width="11.44140625" style="193" customWidth="1"/>
    <col min="10789" max="10789" width="12" style="193" customWidth="1"/>
    <col min="10790" max="10791" width="10.5546875" style="193" customWidth="1"/>
    <col min="10792" max="10792" width="10.33203125" style="193" customWidth="1"/>
    <col min="10793" max="10793" width="15.44140625" style="193" customWidth="1"/>
    <col min="10794" max="10794" width="11.5546875" style="193" customWidth="1"/>
    <col min="10795" max="10795" width="12.44140625" style="193" customWidth="1"/>
    <col min="10796" max="10796" width="11.44140625" style="193" customWidth="1"/>
    <col min="10797" max="10797" width="12" style="193" customWidth="1"/>
    <col min="10798" max="11000" width="11.44140625" style="193" customWidth="1"/>
    <col min="11001" max="11014" width="11.44140625" style="193"/>
    <col min="11015" max="11015" width="30.33203125" style="193" customWidth="1"/>
    <col min="11016" max="11016" width="13.5546875" style="193" customWidth="1"/>
    <col min="11017" max="11017" width="16.5546875" style="193" customWidth="1"/>
    <col min="11018" max="11018" width="12.44140625" style="193" customWidth="1"/>
    <col min="11019" max="11020" width="13.44140625" style="193" customWidth="1"/>
    <col min="11021" max="11021" width="11.5546875" style="193" customWidth="1"/>
    <col min="11022" max="11023" width="12.33203125" style="193" customWidth="1"/>
    <col min="11024" max="11024" width="14.5546875" style="193" customWidth="1"/>
    <col min="11025" max="11025" width="23.5546875" style="193" customWidth="1"/>
    <col min="11026" max="11026" width="12" style="193" customWidth="1"/>
    <col min="11027" max="11027" width="15.33203125" style="193" customWidth="1"/>
    <col min="11028" max="11028" width="12.6640625" style="193" customWidth="1"/>
    <col min="11029" max="11029" width="19.6640625" style="193" customWidth="1"/>
    <col min="11030" max="11030" width="12.6640625" style="193" customWidth="1"/>
    <col min="11031" max="11031" width="15.44140625" style="193" customWidth="1"/>
    <col min="11032" max="11032" width="18" style="193" customWidth="1"/>
    <col min="11033" max="11033" width="20.5546875" style="193" customWidth="1"/>
    <col min="11034" max="11034" width="16.44140625" style="193" customWidth="1"/>
    <col min="11035" max="11035" width="12.5546875" style="193" customWidth="1"/>
    <col min="11036" max="11036" width="14.5546875" style="193" customWidth="1"/>
    <col min="11037" max="11037" width="10.33203125" style="193" customWidth="1"/>
    <col min="11038" max="11038" width="10.5546875" style="193" customWidth="1"/>
    <col min="11039" max="11039" width="19.33203125" style="193" customWidth="1"/>
    <col min="11040" max="11040" width="11.44140625" style="193" customWidth="1"/>
    <col min="11041" max="11041" width="14" style="193" customWidth="1"/>
    <col min="11042" max="11042" width="14.33203125" style="193" customWidth="1"/>
    <col min="11043" max="11043" width="13.44140625" style="193" customWidth="1"/>
    <col min="11044" max="11044" width="11.44140625" style="193" customWidth="1"/>
    <col min="11045" max="11045" width="12" style="193" customWidth="1"/>
    <col min="11046" max="11047" width="10.5546875" style="193" customWidth="1"/>
    <col min="11048" max="11048" width="10.33203125" style="193" customWidth="1"/>
    <col min="11049" max="11049" width="15.44140625" style="193" customWidth="1"/>
    <col min="11050" max="11050" width="11.5546875" style="193" customWidth="1"/>
    <col min="11051" max="11051" width="12.44140625" style="193" customWidth="1"/>
    <col min="11052" max="11052" width="11.44140625" style="193" customWidth="1"/>
    <col min="11053" max="11053" width="12" style="193" customWidth="1"/>
    <col min="11054" max="11256" width="11.44140625" style="193" customWidth="1"/>
    <col min="11257" max="11270" width="11.44140625" style="193"/>
    <col min="11271" max="11271" width="30.33203125" style="193" customWidth="1"/>
    <col min="11272" max="11272" width="13.5546875" style="193" customWidth="1"/>
    <col min="11273" max="11273" width="16.5546875" style="193" customWidth="1"/>
    <col min="11274" max="11274" width="12.44140625" style="193" customWidth="1"/>
    <col min="11275" max="11276" width="13.44140625" style="193" customWidth="1"/>
    <col min="11277" max="11277" width="11.5546875" style="193" customWidth="1"/>
    <col min="11278" max="11279" width="12.33203125" style="193" customWidth="1"/>
    <col min="11280" max="11280" width="14.5546875" style="193" customWidth="1"/>
    <col min="11281" max="11281" width="23.5546875" style="193" customWidth="1"/>
    <col min="11282" max="11282" width="12" style="193" customWidth="1"/>
    <col min="11283" max="11283" width="15.33203125" style="193" customWidth="1"/>
    <col min="11284" max="11284" width="12.6640625" style="193" customWidth="1"/>
    <col min="11285" max="11285" width="19.6640625" style="193" customWidth="1"/>
    <col min="11286" max="11286" width="12.6640625" style="193" customWidth="1"/>
    <col min="11287" max="11287" width="15.44140625" style="193" customWidth="1"/>
    <col min="11288" max="11288" width="18" style="193" customWidth="1"/>
    <col min="11289" max="11289" width="20.5546875" style="193" customWidth="1"/>
    <col min="11290" max="11290" width="16.44140625" style="193" customWidth="1"/>
    <col min="11291" max="11291" width="12.5546875" style="193" customWidth="1"/>
    <col min="11292" max="11292" width="14.5546875" style="193" customWidth="1"/>
    <col min="11293" max="11293" width="10.33203125" style="193" customWidth="1"/>
    <col min="11294" max="11294" width="10.5546875" style="193" customWidth="1"/>
    <col min="11295" max="11295" width="19.33203125" style="193" customWidth="1"/>
    <col min="11296" max="11296" width="11.44140625" style="193" customWidth="1"/>
    <col min="11297" max="11297" width="14" style="193" customWidth="1"/>
    <col min="11298" max="11298" width="14.33203125" style="193" customWidth="1"/>
    <col min="11299" max="11299" width="13.44140625" style="193" customWidth="1"/>
    <col min="11300" max="11300" width="11.44140625" style="193" customWidth="1"/>
    <col min="11301" max="11301" width="12" style="193" customWidth="1"/>
    <col min="11302" max="11303" width="10.5546875" style="193" customWidth="1"/>
    <col min="11304" max="11304" width="10.33203125" style="193" customWidth="1"/>
    <col min="11305" max="11305" width="15.44140625" style="193" customWidth="1"/>
    <col min="11306" max="11306" width="11.5546875" style="193" customWidth="1"/>
    <col min="11307" max="11307" width="12.44140625" style="193" customWidth="1"/>
    <col min="11308" max="11308" width="11.44140625" style="193" customWidth="1"/>
    <col min="11309" max="11309" width="12" style="193" customWidth="1"/>
    <col min="11310" max="11512" width="11.44140625" style="193" customWidth="1"/>
    <col min="11513" max="11526" width="11.44140625" style="193"/>
    <col min="11527" max="11527" width="30.33203125" style="193" customWidth="1"/>
    <col min="11528" max="11528" width="13.5546875" style="193" customWidth="1"/>
    <col min="11529" max="11529" width="16.5546875" style="193" customWidth="1"/>
    <col min="11530" max="11530" width="12.44140625" style="193" customWidth="1"/>
    <col min="11531" max="11532" width="13.44140625" style="193" customWidth="1"/>
    <col min="11533" max="11533" width="11.5546875" style="193" customWidth="1"/>
    <col min="11534" max="11535" width="12.33203125" style="193" customWidth="1"/>
    <col min="11536" max="11536" width="14.5546875" style="193" customWidth="1"/>
    <col min="11537" max="11537" width="23.5546875" style="193" customWidth="1"/>
    <col min="11538" max="11538" width="12" style="193" customWidth="1"/>
    <col min="11539" max="11539" width="15.33203125" style="193" customWidth="1"/>
    <col min="11540" max="11540" width="12.6640625" style="193" customWidth="1"/>
    <col min="11541" max="11541" width="19.6640625" style="193" customWidth="1"/>
    <col min="11542" max="11542" width="12.6640625" style="193" customWidth="1"/>
    <col min="11543" max="11543" width="15.44140625" style="193" customWidth="1"/>
    <col min="11544" max="11544" width="18" style="193" customWidth="1"/>
    <col min="11545" max="11545" width="20.5546875" style="193" customWidth="1"/>
    <col min="11546" max="11546" width="16.44140625" style="193" customWidth="1"/>
    <col min="11547" max="11547" width="12.5546875" style="193" customWidth="1"/>
    <col min="11548" max="11548" width="14.5546875" style="193" customWidth="1"/>
    <col min="11549" max="11549" width="10.33203125" style="193" customWidth="1"/>
    <col min="11550" max="11550" width="10.5546875" style="193" customWidth="1"/>
    <col min="11551" max="11551" width="19.33203125" style="193" customWidth="1"/>
    <col min="11552" max="11552" width="11.44140625" style="193" customWidth="1"/>
    <col min="11553" max="11553" width="14" style="193" customWidth="1"/>
    <col min="11554" max="11554" width="14.33203125" style="193" customWidth="1"/>
    <col min="11555" max="11555" width="13.44140625" style="193" customWidth="1"/>
    <col min="11556" max="11556" width="11.44140625" style="193" customWidth="1"/>
    <col min="11557" max="11557" width="12" style="193" customWidth="1"/>
    <col min="11558" max="11559" width="10.5546875" style="193" customWidth="1"/>
    <col min="11560" max="11560" width="10.33203125" style="193" customWidth="1"/>
    <col min="11561" max="11561" width="15.44140625" style="193" customWidth="1"/>
    <col min="11562" max="11562" width="11.5546875" style="193" customWidth="1"/>
    <col min="11563" max="11563" width="12.44140625" style="193" customWidth="1"/>
    <col min="11564" max="11564" width="11.44140625" style="193" customWidth="1"/>
    <col min="11565" max="11565" width="12" style="193" customWidth="1"/>
    <col min="11566" max="11768" width="11.44140625" style="193" customWidth="1"/>
    <col min="11769" max="11782" width="11.44140625" style="193"/>
    <col min="11783" max="11783" width="30.33203125" style="193" customWidth="1"/>
    <col min="11784" max="11784" width="13.5546875" style="193" customWidth="1"/>
    <col min="11785" max="11785" width="16.5546875" style="193" customWidth="1"/>
    <col min="11786" max="11786" width="12.44140625" style="193" customWidth="1"/>
    <col min="11787" max="11788" width="13.44140625" style="193" customWidth="1"/>
    <col min="11789" max="11789" width="11.5546875" style="193" customWidth="1"/>
    <col min="11790" max="11791" width="12.33203125" style="193" customWidth="1"/>
    <col min="11792" max="11792" width="14.5546875" style="193" customWidth="1"/>
    <col min="11793" max="11793" width="23.5546875" style="193" customWidth="1"/>
    <col min="11794" max="11794" width="12" style="193" customWidth="1"/>
    <col min="11795" max="11795" width="15.33203125" style="193" customWidth="1"/>
    <col min="11796" max="11796" width="12.6640625" style="193" customWidth="1"/>
    <col min="11797" max="11797" width="19.6640625" style="193" customWidth="1"/>
    <col min="11798" max="11798" width="12.6640625" style="193" customWidth="1"/>
    <col min="11799" max="11799" width="15.44140625" style="193" customWidth="1"/>
    <col min="11800" max="11800" width="18" style="193" customWidth="1"/>
    <col min="11801" max="11801" width="20.5546875" style="193" customWidth="1"/>
    <col min="11802" max="11802" width="16.44140625" style="193" customWidth="1"/>
    <col min="11803" max="11803" width="12.5546875" style="193" customWidth="1"/>
    <col min="11804" max="11804" width="14.5546875" style="193" customWidth="1"/>
    <col min="11805" max="11805" width="10.33203125" style="193" customWidth="1"/>
    <col min="11806" max="11806" width="10.5546875" style="193" customWidth="1"/>
    <col min="11807" max="11807" width="19.33203125" style="193" customWidth="1"/>
    <col min="11808" max="11808" width="11.44140625" style="193" customWidth="1"/>
    <col min="11809" max="11809" width="14" style="193" customWidth="1"/>
    <col min="11810" max="11810" width="14.33203125" style="193" customWidth="1"/>
    <col min="11811" max="11811" width="13.44140625" style="193" customWidth="1"/>
    <col min="11812" max="11812" width="11.44140625" style="193" customWidth="1"/>
    <col min="11813" max="11813" width="12" style="193" customWidth="1"/>
    <col min="11814" max="11815" width="10.5546875" style="193" customWidth="1"/>
    <col min="11816" max="11816" width="10.33203125" style="193" customWidth="1"/>
    <col min="11817" max="11817" width="15.44140625" style="193" customWidth="1"/>
    <col min="11818" max="11818" width="11.5546875" style="193" customWidth="1"/>
    <col min="11819" max="11819" width="12.44140625" style="193" customWidth="1"/>
    <col min="11820" max="11820" width="11.44140625" style="193" customWidth="1"/>
    <col min="11821" max="11821" width="12" style="193" customWidth="1"/>
    <col min="11822" max="12024" width="11.44140625" style="193" customWidth="1"/>
    <col min="12025" max="12038" width="11.44140625" style="193"/>
    <col min="12039" max="12039" width="30.33203125" style="193" customWidth="1"/>
    <col min="12040" max="12040" width="13.5546875" style="193" customWidth="1"/>
    <col min="12041" max="12041" width="16.5546875" style="193" customWidth="1"/>
    <col min="12042" max="12042" width="12.44140625" style="193" customWidth="1"/>
    <col min="12043" max="12044" width="13.44140625" style="193" customWidth="1"/>
    <col min="12045" max="12045" width="11.5546875" style="193" customWidth="1"/>
    <col min="12046" max="12047" width="12.33203125" style="193" customWidth="1"/>
    <col min="12048" max="12048" width="14.5546875" style="193" customWidth="1"/>
    <col min="12049" max="12049" width="23.5546875" style="193" customWidth="1"/>
    <col min="12050" max="12050" width="12" style="193" customWidth="1"/>
    <col min="12051" max="12051" width="15.33203125" style="193" customWidth="1"/>
    <col min="12052" max="12052" width="12.6640625" style="193" customWidth="1"/>
    <col min="12053" max="12053" width="19.6640625" style="193" customWidth="1"/>
    <col min="12054" max="12054" width="12.6640625" style="193" customWidth="1"/>
    <col min="12055" max="12055" width="15.44140625" style="193" customWidth="1"/>
    <col min="12056" max="12056" width="18" style="193" customWidth="1"/>
    <col min="12057" max="12057" width="20.5546875" style="193" customWidth="1"/>
    <col min="12058" max="12058" width="16.44140625" style="193" customWidth="1"/>
    <col min="12059" max="12059" width="12.5546875" style="193" customWidth="1"/>
    <col min="12060" max="12060" width="14.5546875" style="193" customWidth="1"/>
    <col min="12061" max="12061" width="10.33203125" style="193" customWidth="1"/>
    <col min="12062" max="12062" width="10.5546875" style="193" customWidth="1"/>
    <col min="12063" max="12063" width="19.33203125" style="193" customWidth="1"/>
    <col min="12064" max="12064" width="11.44140625" style="193" customWidth="1"/>
    <col min="12065" max="12065" width="14" style="193" customWidth="1"/>
    <col min="12066" max="12066" width="14.33203125" style="193" customWidth="1"/>
    <col min="12067" max="12067" width="13.44140625" style="193" customWidth="1"/>
    <col min="12068" max="12068" width="11.44140625" style="193" customWidth="1"/>
    <col min="12069" max="12069" width="12" style="193" customWidth="1"/>
    <col min="12070" max="12071" width="10.5546875" style="193" customWidth="1"/>
    <col min="12072" max="12072" width="10.33203125" style="193" customWidth="1"/>
    <col min="12073" max="12073" width="15.44140625" style="193" customWidth="1"/>
    <col min="12074" max="12074" width="11.5546875" style="193" customWidth="1"/>
    <col min="12075" max="12075" width="12.44140625" style="193" customWidth="1"/>
    <col min="12076" max="12076" width="11.44140625" style="193" customWidth="1"/>
    <col min="12077" max="12077" width="12" style="193" customWidth="1"/>
    <col min="12078" max="12280" width="11.44140625" style="193" customWidth="1"/>
    <col min="12281" max="12294" width="11.44140625" style="193"/>
    <col min="12295" max="12295" width="30.33203125" style="193" customWidth="1"/>
    <col min="12296" max="12296" width="13.5546875" style="193" customWidth="1"/>
    <col min="12297" max="12297" width="16.5546875" style="193" customWidth="1"/>
    <col min="12298" max="12298" width="12.44140625" style="193" customWidth="1"/>
    <col min="12299" max="12300" width="13.44140625" style="193" customWidth="1"/>
    <col min="12301" max="12301" width="11.5546875" style="193" customWidth="1"/>
    <col min="12302" max="12303" width="12.33203125" style="193" customWidth="1"/>
    <col min="12304" max="12304" width="14.5546875" style="193" customWidth="1"/>
    <col min="12305" max="12305" width="23.5546875" style="193" customWidth="1"/>
    <col min="12306" max="12306" width="12" style="193" customWidth="1"/>
    <col min="12307" max="12307" width="15.33203125" style="193" customWidth="1"/>
    <col min="12308" max="12308" width="12.6640625" style="193" customWidth="1"/>
    <col min="12309" max="12309" width="19.6640625" style="193" customWidth="1"/>
    <col min="12310" max="12310" width="12.6640625" style="193" customWidth="1"/>
    <col min="12311" max="12311" width="15.44140625" style="193" customWidth="1"/>
    <col min="12312" max="12312" width="18" style="193" customWidth="1"/>
    <col min="12313" max="12313" width="20.5546875" style="193" customWidth="1"/>
    <col min="12314" max="12314" width="16.44140625" style="193" customWidth="1"/>
    <col min="12315" max="12315" width="12.5546875" style="193" customWidth="1"/>
    <col min="12316" max="12316" width="14.5546875" style="193" customWidth="1"/>
    <col min="12317" max="12317" width="10.33203125" style="193" customWidth="1"/>
    <col min="12318" max="12318" width="10.5546875" style="193" customWidth="1"/>
    <col min="12319" max="12319" width="19.33203125" style="193" customWidth="1"/>
    <col min="12320" max="12320" width="11.44140625" style="193" customWidth="1"/>
    <col min="12321" max="12321" width="14" style="193" customWidth="1"/>
    <col min="12322" max="12322" width="14.33203125" style="193" customWidth="1"/>
    <col min="12323" max="12323" width="13.44140625" style="193" customWidth="1"/>
    <col min="12324" max="12324" width="11.44140625" style="193" customWidth="1"/>
    <col min="12325" max="12325" width="12" style="193" customWidth="1"/>
    <col min="12326" max="12327" width="10.5546875" style="193" customWidth="1"/>
    <col min="12328" max="12328" width="10.33203125" style="193" customWidth="1"/>
    <col min="12329" max="12329" width="15.44140625" style="193" customWidth="1"/>
    <col min="12330" max="12330" width="11.5546875" style="193" customWidth="1"/>
    <col min="12331" max="12331" width="12.44140625" style="193" customWidth="1"/>
    <col min="12332" max="12332" width="11.44140625" style="193" customWidth="1"/>
    <col min="12333" max="12333" width="12" style="193" customWidth="1"/>
    <col min="12334" max="12536" width="11.44140625" style="193" customWidth="1"/>
    <col min="12537" max="12550" width="11.44140625" style="193"/>
    <col min="12551" max="12551" width="30.33203125" style="193" customWidth="1"/>
    <col min="12552" max="12552" width="13.5546875" style="193" customWidth="1"/>
    <col min="12553" max="12553" width="16.5546875" style="193" customWidth="1"/>
    <col min="12554" max="12554" width="12.44140625" style="193" customWidth="1"/>
    <col min="12555" max="12556" width="13.44140625" style="193" customWidth="1"/>
    <col min="12557" max="12557" width="11.5546875" style="193" customWidth="1"/>
    <col min="12558" max="12559" width="12.33203125" style="193" customWidth="1"/>
    <col min="12560" max="12560" width="14.5546875" style="193" customWidth="1"/>
    <col min="12561" max="12561" width="23.5546875" style="193" customWidth="1"/>
    <col min="12562" max="12562" width="12" style="193" customWidth="1"/>
    <col min="12563" max="12563" width="15.33203125" style="193" customWidth="1"/>
    <col min="12564" max="12564" width="12.6640625" style="193" customWidth="1"/>
    <col min="12565" max="12565" width="19.6640625" style="193" customWidth="1"/>
    <col min="12566" max="12566" width="12.6640625" style="193" customWidth="1"/>
    <col min="12567" max="12567" width="15.44140625" style="193" customWidth="1"/>
    <col min="12568" max="12568" width="18" style="193" customWidth="1"/>
    <col min="12569" max="12569" width="20.5546875" style="193" customWidth="1"/>
    <col min="12570" max="12570" width="16.44140625" style="193" customWidth="1"/>
    <col min="12571" max="12571" width="12.5546875" style="193" customWidth="1"/>
    <col min="12572" max="12572" width="14.5546875" style="193" customWidth="1"/>
    <col min="12573" max="12573" width="10.33203125" style="193" customWidth="1"/>
    <col min="12574" max="12574" width="10.5546875" style="193" customWidth="1"/>
    <col min="12575" max="12575" width="19.33203125" style="193" customWidth="1"/>
    <col min="12576" max="12576" width="11.44140625" style="193" customWidth="1"/>
    <col min="12577" max="12577" width="14" style="193" customWidth="1"/>
    <col min="12578" max="12578" width="14.33203125" style="193" customWidth="1"/>
    <col min="12579" max="12579" width="13.44140625" style="193" customWidth="1"/>
    <col min="12580" max="12580" width="11.44140625" style="193" customWidth="1"/>
    <col min="12581" max="12581" width="12" style="193" customWidth="1"/>
    <col min="12582" max="12583" width="10.5546875" style="193" customWidth="1"/>
    <col min="12584" max="12584" width="10.33203125" style="193" customWidth="1"/>
    <col min="12585" max="12585" width="15.44140625" style="193" customWidth="1"/>
    <col min="12586" max="12586" width="11.5546875" style="193" customWidth="1"/>
    <col min="12587" max="12587" width="12.44140625" style="193" customWidth="1"/>
    <col min="12588" max="12588" width="11.44140625" style="193" customWidth="1"/>
    <col min="12589" max="12589" width="12" style="193" customWidth="1"/>
    <col min="12590" max="12792" width="11.44140625" style="193" customWidth="1"/>
    <col min="12793" max="12806" width="11.44140625" style="193"/>
    <col min="12807" max="12807" width="30.33203125" style="193" customWidth="1"/>
    <col min="12808" max="12808" width="13.5546875" style="193" customWidth="1"/>
    <col min="12809" max="12809" width="16.5546875" style="193" customWidth="1"/>
    <col min="12810" max="12810" width="12.44140625" style="193" customWidth="1"/>
    <col min="12811" max="12812" width="13.44140625" style="193" customWidth="1"/>
    <col min="12813" max="12813" width="11.5546875" style="193" customWidth="1"/>
    <col min="12814" max="12815" width="12.33203125" style="193" customWidth="1"/>
    <col min="12816" max="12816" width="14.5546875" style="193" customWidth="1"/>
    <col min="12817" max="12817" width="23.5546875" style="193" customWidth="1"/>
    <col min="12818" max="12818" width="12" style="193" customWidth="1"/>
    <col min="12819" max="12819" width="15.33203125" style="193" customWidth="1"/>
    <col min="12820" max="12820" width="12.6640625" style="193" customWidth="1"/>
    <col min="12821" max="12821" width="19.6640625" style="193" customWidth="1"/>
    <col min="12822" max="12822" width="12.6640625" style="193" customWidth="1"/>
    <col min="12823" max="12823" width="15.44140625" style="193" customWidth="1"/>
    <col min="12824" max="12824" width="18" style="193" customWidth="1"/>
    <col min="12825" max="12825" width="20.5546875" style="193" customWidth="1"/>
    <col min="12826" max="12826" width="16.44140625" style="193" customWidth="1"/>
    <col min="12827" max="12827" width="12.5546875" style="193" customWidth="1"/>
    <col min="12828" max="12828" width="14.5546875" style="193" customWidth="1"/>
    <col min="12829" max="12829" width="10.33203125" style="193" customWidth="1"/>
    <col min="12830" max="12830" width="10.5546875" style="193" customWidth="1"/>
    <col min="12831" max="12831" width="19.33203125" style="193" customWidth="1"/>
    <col min="12832" max="12832" width="11.44140625" style="193" customWidth="1"/>
    <col min="12833" max="12833" width="14" style="193" customWidth="1"/>
    <col min="12834" max="12834" width="14.33203125" style="193" customWidth="1"/>
    <col min="12835" max="12835" width="13.44140625" style="193" customWidth="1"/>
    <col min="12836" max="12836" width="11.44140625" style="193" customWidth="1"/>
    <col min="12837" max="12837" width="12" style="193" customWidth="1"/>
    <col min="12838" max="12839" width="10.5546875" style="193" customWidth="1"/>
    <col min="12840" max="12840" width="10.33203125" style="193" customWidth="1"/>
    <col min="12841" max="12841" width="15.44140625" style="193" customWidth="1"/>
    <col min="12842" max="12842" width="11.5546875" style="193" customWidth="1"/>
    <col min="12843" max="12843" width="12.44140625" style="193" customWidth="1"/>
    <col min="12844" max="12844" width="11.44140625" style="193" customWidth="1"/>
    <col min="12845" max="12845" width="12" style="193" customWidth="1"/>
    <col min="12846" max="13048" width="11.44140625" style="193" customWidth="1"/>
    <col min="13049" max="13062" width="11.44140625" style="193"/>
    <col min="13063" max="13063" width="30.33203125" style="193" customWidth="1"/>
    <col min="13064" max="13064" width="13.5546875" style="193" customWidth="1"/>
    <col min="13065" max="13065" width="16.5546875" style="193" customWidth="1"/>
    <col min="13066" max="13066" width="12.44140625" style="193" customWidth="1"/>
    <col min="13067" max="13068" width="13.44140625" style="193" customWidth="1"/>
    <col min="13069" max="13069" width="11.5546875" style="193" customWidth="1"/>
    <col min="13070" max="13071" width="12.33203125" style="193" customWidth="1"/>
    <col min="13072" max="13072" width="14.5546875" style="193" customWidth="1"/>
    <col min="13073" max="13073" width="23.5546875" style="193" customWidth="1"/>
    <col min="13074" max="13074" width="12" style="193" customWidth="1"/>
    <col min="13075" max="13075" width="15.33203125" style="193" customWidth="1"/>
    <col min="13076" max="13076" width="12.6640625" style="193" customWidth="1"/>
    <col min="13077" max="13077" width="19.6640625" style="193" customWidth="1"/>
    <col min="13078" max="13078" width="12.6640625" style="193" customWidth="1"/>
    <col min="13079" max="13079" width="15.44140625" style="193" customWidth="1"/>
    <col min="13080" max="13080" width="18" style="193" customWidth="1"/>
    <col min="13081" max="13081" width="20.5546875" style="193" customWidth="1"/>
    <col min="13082" max="13082" width="16.44140625" style="193" customWidth="1"/>
    <col min="13083" max="13083" width="12.5546875" style="193" customWidth="1"/>
    <col min="13084" max="13084" width="14.5546875" style="193" customWidth="1"/>
    <col min="13085" max="13085" width="10.33203125" style="193" customWidth="1"/>
    <col min="13086" max="13086" width="10.5546875" style="193" customWidth="1"/>
    <col min="13087" max="13087" width="19.33203125" style="193" customWidth="1"/>
    <col min="13088" max="13088" width="11.44140625" style="193" customWidth="1"/>
    <col min="13089" max="13089" width="14" style="193" customWidth="1"/>
    <col min="13090" max="13090" width="14.33203125" style="193" customWidth="1"/>
    <col min="13091" max="13091" width="13.44140625" style="193" customWidth="1"/>
    <col min="13092" max="13092" width="11.44140625" style="193" customWidth="1"/>
    <col min="13093" max="13093" width="12" style="193" customWidth="1"/>
    <col min="13094" max="13095" width="10.5546875" style="193" customWidth="1"/>
    <col min="13096" max="13096" width="10.33203125" style="193" customWidth="1"/>
    <col min="13097" max="13097" width="15.44140625" style="193" customWidth="1"/>
    <col min="13098" max="13098" width="11.5546875" style="193" customWidth="1"/>
    <col min="13099" max="13099" width="12.44140625" style="193" customWidth="1"/>
    <col min="13100" max="13100" width="11.44140625" style="193" customWidth="1"/>
    <col min="13101" max="13101" width="12" style="193" customWidth="1"/>
    <col min="13102" max="13304" width="11.44140625" style="193" customWidth="1"/>
    <col min="13305" max="13318" width="11.44140625" style="193"/>
    <col min="13319" max="13319" width="30.33203125" style="193" customWidth="1"/>
    <col min="13320" max="13320" width="13.5546875" style="193" customWidth="1"/>
    <col min="13321" max="13321" width="16.5546875" style="193" customWidth="1"/>
    <col min="13322" max="13322" width="12.44140625" style="193" customWidth="1"/>
    <col min="13323" max="13324" width="13.44140625" style="193" customWidth="1"/>
    <col min="13325" max="13325" width="11.5546875" style="193" customWidth="1"/>
    <col min="13326" max="13327" width="12.33203125" style="193" customWidth="1"/>
    <col min="13328" max="13328" width="14.5546875" style="193" customWidth="1"/>
    <col min="13329" max="13329" width="23.5546875" style="193" customWidth="1"/>
    <col min="13330" max="13330" width="12" style="193" customWidth="1"/>
    <col min="13331" max="13331" width="15.33203125" style="193" customWidth="1"/>
    <col min="13332" max="13332" width="12.6640625" style="193" customWidth="1"/>
    <col min="13333" max="13333" width="19.6640625" style="193" customWidth="1"/>
    <col min="13334" max="13334" width="12.6640625" style="193" customWidth="1"/>
    <col min="13335" max="13335" width="15.44140625" style="193" customWidth="1"/>
    <col min="13336" max="13336" width="18" style="193" customWidth="1"/>
    <col min="13337" max="13337" width="20.5546875" style="193" customWidth="1"/>
    <col min="13338" max="13338" width="16.44140625" style="193" customWidth="1"/>
    <col min="13339" max="13339" width="12.5546875" style="193" customWidth="1"/>
    <col min="13340" max="13340" width="14.5546875" style="193" customWidth="1"/>
    <col min="13341" max="13341" width="10.33203125" style="193" customWidth="1"/>
    <col min="13342" max="13342" width="10.5546875" style="193" customWidth="1"/>
    <col min="13343" max="13343" width="19.33203125" style="193" customWidth="1"/>
    <col min="13344" max="13344" width="11.44140625" style="193" customWidth="1"/>
    <col min="13345" max="13345" width="14" style="193" customWidth="1"/>
    <col min="13346" max="13346" width="14.33203125" style="193" customWidth="1"/>
    <col min="13347" max="13347" width="13.44140625" style="193" customWidth="1"/>
    <col min="13348" max="13348" width="11.44140625" style="193" customWidth="1"/>
    <col min="13349" max="13349" width="12" style="193" customWidth="1"/>
    <col min="13350" max="13351" width="10.5546875" style="193" customWidth="1"/>
    <col min="13352" max="13352" width="10.33203125" style="193" customWidth="1"/>
    <col min="13353" max="13353" width="15.44140625" style="193" customWidth="1"/>
    <col min="13354" max="13354" width="11.5546875" style="193" customWidth="1"/>
    <col min="13355" max="13355" width="12.44140625" style="193" customWidth="1"/>
    <col min="13356" max="13356" width="11.44140625" style="193" customWidth="1"/>
    <col min="13357" max="13357" width="12" style="193" customWidth="1"/>
    <col min="13358" max="13560" width="11.44140625" style="193" customWidth="1"/>
    <col min="13561" max="13574" width="11.44140625" style="193"/>
    <col min="13575" max="13575" width="30.33203125" style="193" customWidth="1"/>
    <col min="13576" max="13576" width="13.5546875" style="193" customWidth="1"/>
    <col min="13577" max="13577" width="16.5546875" style="193" customWidth="1"/>
    <col min="13578" max="13578" width="12.44140625" style="193" customWidth="1"/>
    <col min="13579" max="13580" width="13.44140625" style="193" customWidth="1"/>
    <col min="13581" max="13581" width="11.5546875" style="193" customWidth="1"/>
    <col min="13582" max="13583" width="12.33203125" style="193" customWidth="1"/>
    <col min="13584" max="13584" width="14.5546875" style="193" customWidth="1"/>
    <col min="13585" max="13585" width="23.5546875" style="193" customWidth="1"/>
    <col min="13586" max="13586" width="12" style="193" customWidth="1"/>
    <col min="13587" max="13587" width="15.33203125" style="193" customWidth="1"/>
    <col min="13588" max="13588" width="12.6640625" style="193" customWidth="1"/>
    <col min="13589" max="13589" width="19.6640625" style="193" customWidth="1"/>
    <col min="13590" max="13590" width="12.6640625" style="193" customWidth="1"/>
    <col min="13591" max="13591" width="15.44140625" style="193" customWidth="1"/>
    <col min="13592" max="13592" width="18" style="193" customWidth="1"/>
    <col min="13593" max="13593" width="20.5546875" style="193" customWidth="1"/>
    <col min="13594" max="13594" width="16.44140625" style="193" customWidth="1"/>
    <col min="13595" max="13595" width="12.5546875" style="193" customWidth="1"/>
    <col min="13596" max="13596" width="14.5546875" style="193" customWidth="1"/>
    <col min="13597" max="13597" width="10.33203125" style="193" customWidth="1"/>
    <col min="13598" max="13598" width="10.5546875" style="193" customWidth="1"/>
    <col min="13599" max="13599" width="19.33203125" style="193" customWidth="1"/>
    <col min="13600" max="13600" width="11.44140625" style="193" customWidth="1"/>
    <col min="13601" max="13601" width="14" style="193" customWidth="1"/>
    <col min="13602" max="13602" width="14.33203125" style="193" customWidth="1"/>
    <col min="13603" max="13603" width="13.44140625" style="193" customWidth="1"/>
    <col min="13604" max="13604" width="11.44140625" style="193" customWidth="1"/>
    <col min="13605" max="13605" width="12" style="193" customWidth="1"/>
    <col min="13606" max="13607" width="10.5546875" style="193" customWidth="1"/>
    <col min="13608" max="13608" width="10.33203125" style="193" customWidth="1"/>
    <col min="13609" max="13609" width="15.44140625" style="193" customWidth="1"/>
    <col min="13610" max="13610" width="11.5546875" style="193" customWidth="1"/>
    <col min="13611" max="13611" width="12.44140625" style="193" customWidth="1"/>
    <col min="13612" max="13612" width="11.44140625" style="193" customWidth="1"/>
    <col min="13613" max="13613" width="12" style="193" customWidth="1"/>
    <col min="13614" max="13816" width="11.44140625" style="193" customWidth="1"/>
    <col min="13817" max="13830" width="11.44140625" style="193"/>
    <col min="13831" max="13831" width="30.33203125" style="193" customWidth="1"/>
    <col min="13832" max="13832" width="13.5546875" style="193" customWidth="1"/>
    <col min="13833" max="13833" width="16.5546875" style="193" customWidth="1"/>
    <col min="13834" max="13834" width="12.44140625" style="193" customWidth="1"/>
    <col min="13835" max="13836" width="13.44140625" style="193" customWidth="1"/>
    <col min="13837" max="13837" width="11.5546875" style="193" customWidth="1"/>
    <col min="13838" max="13839" width="12.33203125" style="193" customWidth="1"/>
    <col min="13840" max="13840" width="14.5546875" style="193" customWidth="1"/>
    <col min="13841" max="13841" width="23.5546875" style="193" customWidth="1"/>
    <col min="13842" max="13842" width="12" style="193" customWidth="1"/>
    <col min="13843" max="13843" width="15.33203125" style="193" customWidth="1"/>
    <col min="13844" max="13844" width="12.6640625" style="193" customWidth="1"/>
    <col min="13845" max="13845" width="19.6640625" style="193" customWidth="1"/>
    <col min="13846" max="13846" width="12.6640625" style="193" customWidth="1"/>
    <col min="13847" max="13847" width="15.44140625" style="193" customWidth="1"/>
    <col min="13848" max="13848" width="18" style="193" customWidth="1"/>
    <col min="13849" max="13849" width="20.5546875" style="193" customWidth="1"/>
    <col min="13850" max="13850" width="16.44140625" style="193" customWidth="1"/>
    <col min="13851" max="13851" width="12.5546875" style="193" customWidth="1"/>
    <col min="13852" max="13852" width="14.5546875" style="193" customWidth="1"/>
    <col min="13853" max="13853" width="10.33203125" style="193" customWidth="1"/>
    <col min="13854" max="13854" width="10.5546875" style="193" customWidth="1"/>
    <col min="13855" max="13855" width="19.33203125" style="193" customWidth="1"/>
    <col min="13856" max="13856" width="11.44140625" style="193" customWidth="1"/>
    <col min="13857" max="13857" width="14" style="193" customWidth="1"/>
    <col min="13858" max="13858" width="14.33203125" style="193" customWidth="1"/>
    <col min="13859" max="13859" width="13.44140625" style="193" customWidth="1"/>
    <col min="13860" max="13860" width="11.44140625" style="193" customWidth="1"/>
    <col min="13861" max="13861" width="12" style="193" customWidth="1"/>
    <col min="13862" max="13863" width="10.5546875" style="193" customWidth="1"/>
    <col min="13864" max="13864" width="10.33203125" style="193" customWidth="1"/>
    <col min="13865" max="13865" width="15.44140625" style="193" customWidth="1"/>
    <col min="13866" max="13866" width="11.5546875" style="193" customWidth="1"/>
    <col min="13867" max="13867" width="12.44140625" style="193" customWidth="1"/>
    <col min="13868" max="13868" width="11.44140625" style="193" customWidth="1"/>
    <col min="13869" max="13869" width="12" style="193" customWidth="1"/>
    <col min="13870" max="14072" width="11.44140625" style="193" customWidth="1"/>
    <col min="14073" max="14086" width="11.44140625" style="193"/>
    <col min="14087" max="14087" width="30.33203125" style="193" customWidth="1"/>
    <col min="14088" max="14088" width="13.5546875" style="193" customWidth="1"/>
    <col min="14089" max="14089" width="16.5546875" style="193" customWidth="1"/>
    <col min="14090" max="14090" width="12.44140625" style="193" customWidth="1"/>
    <col min="14091" max="14092" width="13.44140625" style="193" customWidth="1"/>
    <col min="14093" max="14093" width="11.5546875" style="193" customWidth="1"/>
    <col min="14094" max="14095" width="12.33203125" style="193" customWidth="1"/>
    <col min="14096" max="14096" width="14.5546875" style="193" customWidth="1"/>
    <col min="14097" max="14097" width="23.5546875" style="193" customWidth="1"/>
    <col min="14098" max="14098" width="12" style="193" customWidth="1"/>
    <col min="14099" max="14099" width="15.33203125" style="193" customWidth="1"/>
    <col min="14100" max="14100" width="12.6640625" style="193" customWidth="1"/>
    <col min="14101" max="14101" width="19.6640625" style="193" customWidth="1"/>
    <col min="14102" max="14102" width="12.6640625" style="193" customWidth="1"/>
    <col min="14103" max="14103" width="15.44140625" style="193" customWidth="1"/>
    <col min="14104" max="14104" width="18" style="193" customWidth="1"/>
    <col min="14105" max="14105" width="20.5546875" style="193" customWidth="1"/>
    <col min="14106" max="14106" width="16.44140625" style="193" customWidth="1"/>
    <col min="14107" max="14107" width="12.5546875" style="193" customWidth="1"/>
    <col min="14108" max="14108" width="14.5546875" style="193" customWidth="1"/>
    <col min="14109" max="14109" width="10.33203125" style="193" customWidth="1"/>
    <col min="14110" max="14110" width="10.5546875" style="193" customWidth="1"/>
    <col min="14111" max="14111" width="19.33203125" style="193" customWidth="1"/>
    <col min="14112" max="14112" width="11.44140625" style="193" customWidth="1"/>
    <col min="14113" max="14113" width="14" style="193" customWidth="1"/>
    <col min="14114" max="14114" width="14.33203125" style="193" customWidth="1"/>
    <col min="14115" max="14115" width="13.44140625" style="193" customWidth="1"/>
    <col min="14116" max="14116" width="11.44140625" style="193" customWidth="1"/>
    <col min="14117" max="14117" width="12" style="193" customWidth="1"/>
    <col min="14118" max="14119" width="10.5546875" style="193" customWidth="1"/>
    <col min="14120" max="14120" width="10.33203125" style="193" customWidth="1"/>
    <col min="14121" max="14121" width="15.44140625" style="193" customWidth="1"/>
    <col min="14122" max="14122" width="11.5546875" style="193" customWidth="1"/>
    <col min="14123" max="14123" width="12.44140625" style="193" customWidth="1"/>
    <col min="14124" max="14124" width="11.44140625" style="193" customWidth="1"/>
    <col min="14125" max="14125" width="12" style="193" customWidth="1"/>
    <col min="14126" max="14328" width="11.44140625" style="193" customWidth="1"/>
    <col min="14329" max="14342" width="11.44140625" style="193"/>
    <col min="14343" max="14343" width="30.33203125" style="193" customWidth="1"/>
    <col min="14344" max="14344" width="13.5546875" style="193" customWidth="1"/>
    <col min="14345" max="14345" width="16.5546875" style="193" customWidth="1"/>
    <col min="14346" max="14346" width="12.44140625" style="193" customWidth="1"/>
    <col min="14347" max="14348" width="13.44140625" style="193" customWidth="1"/>
    <col min="14349" max="14349" width="11.5546875" style="193" customWidth="1"/>
    <col min="14350" max="14351" width="12.33203125" style="193" customWidth="1"/>
    <col min="14352" max="14352" width="14.5546875" style="193" customWidth="1"/>
    <col min="14353" max="14353" width="23.5546875" style="193" customWidth="1"/>
    <col min="14354" max="14354" width="12" style="193" customWidth="1"/>
    <col min="14355" max="14355" width="15.33203125" style="193" customWidth="1"/>
    <col min="14356" max="14356" width="12.6640625" style="193" customWidth="1"/>
    <col min="14357" max="14357" width="19.6640625" style="193" customWidth="1"/>
    <col min="14358" max="14358" width="12.6640625" style="193" customWidth="1"/>
    <col min="14359" max="14359" width="15.44140625" style="193" customWidth="1"/>
    <col min="14360" max="14360" width="18" style="193" customWidth="1"/>
    <col min="14361" max="14361" width="20.5546875" style="193" customWidth="1"/>
    <col min="14362" max="14362" width="16.44140625" style="193" customWidth="1"/>
    <col min="14363" max="14363" width="12.5546875" style="193" customWidth="1"/>
    <col min="14364" max="14364" width="14.5546875" style="193" customWidth="1"/>
    <col min="14365" max="14365" width="10.33203125" style="193" customWidth="1"/>
    <col min="14366" max="14366" width="10.5546875" style="193" customWidth="1"/>
    <col min="14367" max="14367" width="19.33203125" style="193" customWidth="1"/>
    <col min="14368" max="14368" width="11.44140625" style="193" customWidth="1"/>
    <col min="14369" max="14369" width="14" style="193" customWidth="1"/>
    <col min="14370" max="14370" width="14.33203125" style="193" customWidth="1"/>
    <col min="14371" max="14371" width="13.44140625" style="193" customWidth="1"/>
    <col min="14372" max="14372" width="11.44140625" style="193" customWidth="1"/>
    <col min="14373" max="14373" width="12" style="193" customWidth="1"/>
    <col min="14374" max="14375" width="10.5546875" style="193" customWidth="1"/>
    <col min="14376" max="14376" width="10.33203125" style="193" customWidth="1"/>
    <col min="14377" max="14377" width="15.44140625" style="193" customWidth="1"/>
    <col min="14378" max="14378" width="11.5546875" style="193" customWidth="1"/>
    <col min="14379" max="14379" width="12.44140625" style="193" customWidth="1"/>
    <col min="14380" max="14380" width="11.44140625" style="193" customWidth="1"/>
    <col min="14381" max="14381" width="12" style="193" customWidth="1"/>
    <col min="14382" max="14584" width="11.44140625" style="193" customWidth="1"/>
    <col min="14585" max="14598" width="11.44140625" style="193"/>
    <col min="14599" max="14599" width="30.33203125" style="193" customWidth="1"/>
    <col min="14600" max="14600" width="13.5546875" style="193" customWidth="1"/>
    <col min="14601" max="14601" width="16.5546875" style="193" customWidth="1"/>
    <col min="14602" max="14602" width="12.44140625" style="193" customWidth="1"/>
    <col min="14603" max="14604" width="13.44140625" style="193" customWidth="1"/>
    <col min="14605" max="14605" width="11.5546875" style="193" customWidth="1"/>
    <col min="14606" max="14607" width="12.33203125" style="193" customWidth="1"/>
    <col min="14608" max="14608" width="14.5546875" style="193" customWidth="1"/>
    <col min="14609" max="14609" width="23.5546875" style="193" customWidth="1"/>
    <col min="14610" max="14610" width="12" style="193" customWidth="1"/>
    <col min="14611" max="14611" width="15.33203125" style="193" customWidth="1"/>
    <col min="14612" max="14612" width="12.6640625" style="193" customWidth="1"/>
    <col min="14613" max="14613" width="19.6640625" style="193" customWidth="1"/>
    <col min="14614" max="14614" width="12.6640625" style="193" customWidth="1"/>
    <col min="14615" max="14615" width="15.44140625" style="193" customWidth="1"/>
    <col min="14616" max="14616" width="18" style="193" customWidth="1"/>
    <col min="14617" max="14617" width="20.5546875" style="193" customWidth="1"/>
    <col min="14618" max="14618" width="16.44140625" style="193" customWidth="1"/>
    <col min="14619" max="14619" width="12.5546875" style="193" customWidth="1"/>
    <col min="14620" max="14620" width="14.5546875" style="193" customWidth="1"/>
    <col min="14621" max="14621" width="10.33203125" style="193" customWidth="1"/>
    <col min="14622" max="14622" width="10.5546875" style="193" customWidth="1"/>
    <col min="14623" max="14623" width="19.33203125" style="193" customWidth="1"/>
    <col min="14624" max="14624" width="11.44140625" style="193" customWidth="1"/>
    <col min="14625" max="14625" width="14" style="193" customWidth="1"/>
    <col min="14626" max="14626" width="14.33203125" style="193" customWidth="1"/>
    <col min="14627" max="14627" width="13.44140625" style="193" customWidth="1"/>
    <col min="14628" max="14628" width="11.44140625" style="193" customWidth="1"/>
    <col min="14629" max="14629" width="12" style="193" customWidth="1"/>
    <col min="14630" max="14631" width="10.5546875" style="193" customWidth="1"/>
    <col min="14632" max="14632" width="10.33203125" style="193" customWidth="1"/>
    <col min="14633" max="14633" width="15.44140625" style="193" customWidth="1"/>
    <col min="14634" max="14634" width="11.5546875" style="193" customWidth="1"/>
    <col min="14635" max="14635" width="12.44140625" style="193" customWidth="1"/>
    <col min="14636" max="14636" width="11.44140625" style="193" customWidth="1"/>
    <col min="14637" max="14637" width="12" style="193" customWidth="1"/>
    <col min="14638" max="14840" width="11.44140625" style="193" customWidth="1"/>
    <col min="14841" max="14854" width="11.44140625" style="193"/>
    <col min="14855" max="14855" width="30.33203125" style="193" customWidth="1"/>
    <col min="14856" max="14856" width="13.5546875" style="193" customWidth="1"/>
    <col min="14857" max="14857" width="16.5546875" style="193" customWidth="1"/>
    <col min="14858" max="14858" width="12.44140625" style="193" customWidth="1"/>
    <col min="14859" max="14860" width="13.44140625" style="193" customWidth="1"/>
    <col min="14861" max="14861" width="11.5546875" style="193" customWidth="1"/>
    <col min="14862" max="14863" width="12.33203125" style="193" customWidth="1"/>
    <col min="14864" max="14864" width="14.5546875" style="193" customWidth="1"/>
    <col min="14865" max="14865" width="23.5546875" style="193" customWidth="1"/>
    <col min="14866" max="14866" width="12" style="193" customWidth="1"/>
    <col min="14867" max="14867" width="15.33203125" style="193" customWidth="1"/>
    <col min="14868" max="14868" width="12.6640625" style="193" customWidth="1"/>
    <col min="14869" max="14869" width="19.6640625" style="193" customWidth="1"/>
    <col min="14870" max="14870" width="12.6640625" style="193" customWidth="1"/>
    <col min="14871" max="14871" width="15.44140625" style="193" customWidth="1"/>
    <col min="14872" max="14872" width="18" style="193" customWidth="1"/>
    <col min="14873" max="14873" width="20.5546875" style="193" customWidth="1"/>
    <col min="14874" max="14874" width="16.44140625" style="193" customWidth="1"/>
    <col min="14875" max="14875" width="12.5546875" style="193" customWidth="1"/>
    <col min="14876" max="14876" width="14.5546875" style="193" customWidth="1"/>
    <col min="14877" max="14877" width="10.33203125" style="193" customWidth="1"/>
    <col min="14878" max="14878" width="10.5546875" style="193" customWidth="1"/>
    <col min="14879" max="14879" width="19.33203125" style="193" customWidth="1"/>
    <col min="14880" max="14880" width="11.44140625" style="193" customWidth="1"/>
    <col min="14881" max="14881" width="14" style="193" customWidth="1"/>
    <col min="14882" max="14882" width="14.33203125" style="193" customWidth="1"/>
    <col min="14883" max="14883" width="13.44140625" style="193" customWidth="1"/>
    <col min="14884" max="14884" width="11.44140625" style="193" customWidth="1"/>
    <col min="14885" max="14885" width="12" style="193" customWidth="1"/>
    <col min="14886" max="14887" width="10.5546875" style="193" customWidth="1"/>
    <col min="14888" max="14888" width="10.33203125" style="193" customWidth="1"/>
    <col min="14889" max="14889" width="15.44140625" style="193" customWidth="1"/>
    <col min="14890" max="14890" width="11.5546875" style="193" customWidth="1"/>
    <col min="14891" max="14891" width="12.44140625" style="193" customWidth="1"/>
    <col min="14892" max="14892" width="11.44140625" style="193" customWidth="1"/>
    <col min="14893" max="14893" width="12" style="193" customWidth="1"/>
    <col min="14894" max="15096" width="11.44140625" style="193" customWidth="1"/>
    <col min="15097" max="15110" width="11.44140625" style="193"/>
    <col min="15111" max="15111" width="30.33203125" style="193" customWidth="1"/>
    <col min="15112" max="15112" width="13.5546875" style="193" customWidth="1"/>
    <col min="15113" max="15113" width="16.5546875" style="193" customWidth="1"/>
    <col min="15114" max="15114" width="12.44140625" style="193" customWidth="1"/>
    <col min="15115" max="15116" width="13.44140625" style="193" customWidth="1"/>
    <col min="15117" max="15117" width="11.5546875" style="193" customWidth="1"/>
    <col min="15118" max="15119" width="12.33203125" style="193" customWidth="1"/>
    <col min="15120" max="15120" width="14.5546875" style="193" customWidth="1"/>
    <col min="15121" max="15121" width="23.5546875" style="193" customWidth="1"/>
    <col min="15122" max="15122" width="12" style="193" customWidth="1"/>
    <col min="15123" max="15123" width="15.33203125" style="193" customWidth="1"/>
    <col min="15124" max="15124" width="12.6640625" style="193" customWidth="1"/>
    <col min="15125" max="15125" width="19.6640625" style="193" customWidth="1"/>
    <col min="15126" max="15126" width="12.6640625" style="193" customWidth="1"/>
    <col min="15127" max="15127" width="15.44140625" style="193" customWidth="1"/>
    <col min="15128" max="15128" width="18" style="193" customWidth="1"/>
    <col min="15129" max="15129" width="20.5546875" style="193" customWidth="1"/>
    <col min="15130" max="15130" width="16.44140625" style="193" customWidth="1"/>
    <col min="15131" max="15131" width="12.5546875" style="193" customWidth="1"/>
    <col min="15132" max="15132" width="14.5546875" style="193" customWidth="1"/>
    <col min="15133" max="15133" width="10.33203125" style="193" customWidth="1"/>
    <col min="15134" max="15134" width="10.5546875" style="193" customWidth="1"/>
    <col min="15135" max="15135" width="19.33203125" style="193" customWidth="1"/>
    <col min="15136" max="15136" width="11.44140625" style="193" customWidth="1"/>
    <col min="15137" max="15137" width="14" style="193" customWidth="1"/>
    <col min="15138" max="15138" width="14.33203125" style="193" customWidth="1"/>
    <col min="15139" max="15139" width="13.44140625" style="193" customWidth="1"/>
    <col min="15140" max="15140" width="11.44140625" style="193" customWidth="1"/>
    <col min="15141" max="15141" width="12" style="193" customWidth="1"/>
    <col min="15142" max="15143" width="10.5546875" style="193" customWidth="1"/>
    <col min="15144" max="15144" width="10.33203125" style="193" customWidth="1"/>
    <col min="15145" max="15145" width="15.44140625" style="193" customWidth="1"/>
    <col min="15146" max="15146" width="11.5546875" style="193" customWidth="1"/>
    <col min="15147" max="15147" width="12.44140625" style="193" customWidth="1"/>
    <col min="15148" max="15148" width="11.44140625" style="193" customWidth="1"/>
    <col min="15149" max="15149" width="12" style="193" customWidth="1"/>
    <col min="15150" max="15352" width="11.44140625" style="193" customWidth="1"/>
    <col min="15353" max="15366" width="11.44140625" style="193"/>
    <col min="15367" max="15367" width="30.33203125" style="193" customWidth="1"/>
    <col min="15368" max="15368" width="13.5546875" style="193" customWidth="1"/>
    <col min="15369" max="15369" width="16.5546875" style="193" customWidth="1"/>
    <col min="15370" max="15370" width="12.44140625" style="193" customWidth="1"/>
    <col min="15371" max="15372" width="13.44140625" style="193" customWidth="1"/>
    <col min="15373" max="15373" width="11.5546875" style="193" customWidth="1"/>
    <col min="15374" max="15375" width="12.33203125" style="193" customWidth="1"/>
    <col min="15376" max="15376" width="14.5546875" style="193" customWidth="1"/>
    <col min="15377" max="15377" width="23.5546875" style="193" customWidth="1"/>
    <col min="15378" max="15378" width="12" style="193" customWidth="1"/>
    <col min="15379" max="15379" width="15.33203125" style="193" customWidth="1"/>
    <col min="15380" max="15380" width="12.6640625" style="193" customWidth="1"/>
    <col min="15381" max="15381" width="19.6640625" style="193" customWidth="1"/>
    <col min="15382" max="15382" width="12.6640625" style="193" customWidth="1"/>
    <col min="15383" max="15383" width="15.44140625" style="193" customWidth="1"/>
    <col min="15384" max="15384" width="18" style="193" customWidth="1"/>
    <col min="15385" max="15385" width="20.5546875" style="193" customWidth="1"/>
    <col min="15386" max="15386" width="16.44140625" style="193" customWidth="1"/>
    <col min="15387" max="15387" width="12.5546875" style="193" customWidth="1"/>
    <col min="15388" max="15388" width="14.5546875" style="193" customWidth="1"/>
    <col min="15389" max="15389" width="10.33203125" style="193" customWidth="1"/>
    <col min="15390" max="15390" width="10.5546875" style="193" customWidth="1"/>
    <col min="15391" max="15391" width="19.33203125" style="193" customWidth="1"/>
    <col min="15392" max="15392" width="11.44140625" style="193" customWidth="1"/>
    <col min="15393" max="15393" width="14" style="193" customWidth="1"/>
    <col min="15394" max="15394" width="14.33203125" style="193" customWidth="1"/>
    <col min="15395" max="15395" width="13.44140625" style="193" customWidth="1"/>
    <col min="15396" max="15396" width="11.44140625" style="193" customWidth="1"/>
    <col min="15397" max="15397" width="12" style="193" customWidth="1"/>
    <col min="15398" max="15399" width="10.5546875" style="193" customWidth="1"/>
    <col min="15400" max="15400" width="10.33203125" style="193" customWidth="1"/>
    <col min="15401" max="15401" width="15.44140625" style="193" customWidth="1"/>
    <col min="15402" max="15402" width="11.5546875" style="193" customWidth="1"/>
    <col min="15403" max="15403" width="12.44140625" style="193" customWidth="1"/>
    <col min="15404" max="15404" width="11.44140625" style="193" customWidth="1"/>
    <col min="15405" max="15405" width="12" style="193" customWidth="1"/>
    <col min="15406" max="15608" width="11.44140625" style="193" customWidth="1"/>
    <col min="15609" max="15622" width="11.44140625" style="193"/>
    <col min="15623" max="15623" width="30.33203125" style="193" customWidth="1"/>
    <col min="15624" max="15624" width="13.5546875" style="193" customWidth="1"/>
    <col min="15625" max="15625" width="16.5546875" style="193" customWidth="1"/>
    <col min="15626" max="15626" width="12.44140625" style="193" customWidth="1"/>
    <col min="15627" max="15628" width="13.44140625" style="193" customWidth="1"/>
    <col min="15629" max="15629" width="11.5546875" style="193" customWidth="1"/>
    <col min="15630" max="15631" width="12.33203125" style="193" customWidth="1"/>
    <col min="15632" max="15632" width="14.5546875" style="193" customWidth="1"/>
    <col min="15633" max="15633" width="23.5546875" style="193" customWidth="1"/>
    <col min="15634" max="15634" width="12" style="193" customWidth="1"/>
    <col min="15635" max="15635" width="15.33203125" style="193" customWidth="1"/>
    <col min="15636" max="15636" width="12.6640625" style="193" customWidth="1"/>
    <col min="15637" max="15637" width="19.6640625" style="193" customWidth="1"/>
    <col min="15638" max="15638" width="12.6640625" style="193" customWidth="1"/>
    <col min="15639" max="15639" width="15.44140625" style="193" customWidth="1"/>
    <col min="15640" max="15640" width="18" style="193" customWidth="1"/>
    <col min="15641" max="15641" width="20.5546875" style="193" customWidth="1"/>
    <col min="15642" max="15642" width="16.44140625" style="193" customWidth="1"/>
    <col min="15643" max="15643" width="12.5546875" style="193" customWidth="1"/>
    <col min="15644" max="15644" width="14.5546875" style="193" customWidth="1"/>
    <col min="15645" max="15645" width="10.33203125" style="193" customWidth="1"/>
    <col min="15646" max="15646" width="10.5546875" style="193" customWidth="1"/>
    <col min="15647" max="15647" width="19.33203125" style="193" customWidth="1"/>
    <col min="15648" max="15648" width="11.44140625" style="193" customWidth="1"/>
    <col min="15649" max="15649" width="14" style="193" customWidth="1"/>
    <col min="15650" max="15650" width="14.33203125" style="193" customWidth="1"/>
    <col min="15651" max="15651" width="13.44140625" style="193" customWidth="1"/>
    <col min="15652" max="15652" width="11.44140625" style="193" customWidth="1"/>
    <col min="15653" max="15653" width="12" style="193" customWidth="1"/>
    <col min="15654" max="15655" width="10.5546875" style="193" customWidth="1"/>
    <col min="15656" max="15656" width="10.33203125" style="193" customWidth="1"/>
    <col min="15657" max="15657" width="15.44140625" style="193" customWidth="1"/>
    <col min="15658" max="15658" width="11.5546875" style="193" customWidth="1"/>
    <col min="15659" max="15659" width="12.44140625" style="193" customWidth="1"/>
    <col min="15660" max="15660" width="11.44140625" style="193" customWidth="1"/>
    <col min="15661" max="15661" width="12" style="193" customWidth="1"/>
    <col min="15662" max="15864" width="11.44140625" style="193" customWidth="1"/>
    <col min="15865" max="15878" width="11.44140625" style="193"/>
    <col min="15879" max="15879" width="30.33203125" style="193" customWidth="1"/>
    <col min="15880" max="15880" width="13.5546875" style="193" customWidth="1"/>
    <col min="15881" max="15881" width="16.5546875" style="193" customWidth="1"/>
    <col min="15882" max="15882" width="12.44140625" style="193" customWidth="1"/>
    <col min="15883" max="15884" width="13.44140625" style="193" customWidth="1"/>
    <col min="15885" max="15885" width="11.5546875" style="193" customWidth="1"/>
    <col min="15886" max="15887" width="12.33203125" style="193" customWidth="1"/>
    <col min="15888" max="15888" width="14.5546875" style="193" customWidth="1"/>
    <col min="15889" max="15889" width="23.5546875" style="193" customWidth="1"/>
    <col min="15890" max="15890" width="12" style="193" customWidth="1"/>
    <col min="15891" max="15891" width="15.33203125" style="193" customWidth="1"/>
    <col min="15892" max="15892" width="12.6640625" style="193" customWidth="1"/>
    <col min="15893" max="15893" width="19.6640625" style="193" customWidth="1"/>
    <col min="15894" max="15894" width="12.6640625" style="193" customWidth="1"/>
    <col min="15895" max="15895" width="15.44140625" style="193" customWidth="1"/>
    <col min="15896" max="15896" width="18" style="193" customWidth="1"/>
    <col min="15897" max="15897" width="20.5546875" style="193" customWidth="1"/>
    <col min="15898" max="15898" width="16.44140625" style="193" customWidth="1"/>
    <col min="15899" max="15899" width="12.5546875" style="193" customWidth="1"/>
    <col min="15900" max="15900" width="14.5546875" style="193" customWidth="1"/>
    <col min="15901" max="15901" width="10.33203125" style="193" customWidth="1"/>
    <col min="15902" max="15902" width="10.5546875" style="193" customWidth="1"/>
    <col min="15903" max="15903" width="19.33203125" style="193" customWidth="1"/>
    <col min="15904" max="15904" width="11.44140625" style="193" customWidth="1"/>
    <col min="15905" max="15905" width="14" style="193" customWidth="1"/>
    <col min="15906" max="15906" width="14.33203125" style="193" customWidth="1"/>
    <col min="15907" max="15907" width="13.44140625" style="193" customWidth="1"/>
    <col min="15908" max="15908" width="11.44140625" style="193" customWidth="1"/>
    <col min="15909" max="15909" width="12" style="193" customWidth="1"/>
    <col min="15910" max="15911" width="10.5546875" style="193" customWidth="1"/>
    <col min="15912" max="15912" width="10.33203125" style="193" customWidth="1"/>
    <col min="15913" max="15913" width="15.44140625" style="193" customWidth="1"/>
    <col min="15914" max="15914" width="11.5546875" style="193" customWidth="1"/>
    <col min="15915" max="15915" width="12.44140625" style="193" customWidth="1"/>
    <col min="15916" max="15916" width="11.44140625" style="193" customWidth="1"/>
    <col min="15917" max="15917" width="12" style="193" customWidth="1"/>
    <col min="15918" max="16120" width="11.44140625" style="193" customWidth="1"/>
    <col min="16121" max="16384" width="11.44140625" style="193"/>
  </cols>
  <sheetData>
    <row r="1" spans="1:15">
      <c r="A1" s="1" t="s">
        <v>2572</v>
      </c>
      <c r="B1" s="1"/>
    </row>
    <row r="2" spans="1:15">
      <c r="A2" s="276" t="s">
        <v>1509</v>
      </c>
      <c r="B2" s="276"/>
      <c r="C2" s="166"/>
      <c r="D2" s="166"/>
      <c r="E2" s="166"/>
      <c r="F2" s="564"/>
      <c r="G2" s="564"/>
      <c r="J2" s="565"/>
      <c r="K2" s="565"/>
      <c r="L2" s="565"/>
      <c r="M2" s="565"/>
    </row>
    <row r="3" spans="1:15">
      <c r="A3" s="202"/>
      <c r="B3" s="202"/>
      <c r="C3" s="166"/>
      <c r="D3" s="166"/>
      <c r="E3" s="166"/>
      <c r="F3" s="564"/>
      <c r="G3" s="564"/>
      <c r="J3" s="565"/>
      <c r="K3" s="565"/>
      <c r="L3" s="565"/>
      <c r="M3" s="565"/>
    </row>
    <row r="4" spans="1:15">
      <c r="A4" s="1" t="s">
        <v>2573</v>
      </c>
      <c r="B4" s="1"/>
      <c r="C4" s="166"/>
      <c r="D4" s="166"/>
      <c r="E4" s="166"/>
      <c r="F4" s="564"/>
      <c r="G4" s="564"/>
      <c r="J4" s="565"/>
      <c r="K4" s="565"/>
      <c r="L4" s="565"/>
      <c r="M4" s="565"/>
    </row>
    <row r="5" spans="1:15">
      <c r="A5" s="224" t="s">
        <v>109</v>
      </c>
      <c r="B5" s="224"/>
      <c r="C5" s="166"/>
      <c r="D5" s="166"/>
      <c r="E5" s="166"/>
      <c r="F5" s="564"/>
      <c r="G5" s="564"/>
      <c r="J5" s="565"/>
      <c r="K5" s="565"/>
      <c r="L5" s="565"/>
      <c r="M5" s="565"/>
    </row>
    <row r="6" spans="1:15">
      <c r="A6" s="224" t="s">
        <v>2574</v>
      </c>
      <c r="B6" s="224"/>
      <c r="D6" s="166"/>
      <c r="E6" s="166"/>
      <c r="F6" s="166"/>
      <c r="H6" s="564"/>
      <c r="I6" s="564"/>
      <c r="L6" s="565"/>
      <c r="M6" s="565"/>
      <c r="N6" s="565"/>
      <c r="O6" s="565"/>
    </row>
    <row r="7" spans="1:15">
      <c r="D7" s="166"/>
      <c r="E7" s="166"/>
      <c r="F7" s="166"/>
      <c r="H7" s="564"/>
      <c r="I7" s="564"/>
      <c r="L7" s="565"/>
      <c r="M7" s="565"/>
      <c r="N7" s="565"/>
      <c r="O7" s="565"/>
    </row>
    <row r="8" spans="1:15">
      <c r="A8" s="165" t="s">
        <v>2371</v>
      </c>
      <c r="B8" s="165"/>
      <c r="D8" s="166"/>
      <c r="E8" s="166"/>
      <c r="F8" s="166"/>
      <c r="H8" s="564"/>
      <c r="I8" s="564"/>
      <c r="L8" s="565"/>
      <c r="M8" s="565"/>
      <c r="N8" s="565"/>
      <c r="O8" s="565"/>
    </row>
    <row r="9" spans="1:15">
      <c r="D9" s="166"/>
      <c r="E9" s="166"/>
      <c r="F9" s="166"/>
      <c r="G9" s="564"/>
      <c r="H9" s="564"/>
      <c r="K9" s="565"/>
      <c r="L9" s="565"/>
      <c r="M9" s="565"/>
      <c r="N9" s="565"/>
    </row>
    <row r="10" spans="1:15" s="282" customFormat="1" ht="28.8">
      <c r="A10" s="2036" t="s">
        <v>152</v>
      </c>
      <c r="B10" s="2036" t="s">
        <v>1295</v>
      </c>
      <c r="C10" s="2038" t="s">
        <v>2575</v>
      </c>
      <c r="D10" s="2038"/>
      <c r="E10" s="2038"/>
      <c r="F10" s="2038"/>
      <c r="G10" s="2038"/>
      <c r="H10" s="2038"/>
      <c r="I10" s="2038"/>
      <c r="J10" s="2038"/>
      <c r="K10" s="504" t="s">
        <v>2576</v>
      </c>
      <c r="L10" s="171"/>
      <c r="M10" s="171"/>
      <c r="N10" s="171"/>
    </row>
    <row r="11" spans="1:15" s="282" customFormat="1" ht="43.2">
      <c r="A11" s="2037"/>
      <c r="B11" s="2037"/>
      <c r="C11" s="504" t="s">
        <v>2577</v>
      </c>
      <c r="D11" s="504" t="s">
        <v>2578</v>
      </c>
      <c r="E11" s="504" t="s">
        <v>2375</v>
      </c>
      <c r="F11" s="504" t="s">
        <v>2377</v>
      </c>
      <c r="G11" s="504" t="s">
        <v>2378</v>
      </c>
      <c r="H11" s="504" t="s">
        <v>2379</v>
      </c>
      <c r="I11" s="504" t="s">
        <v>1286</v>
      </c>
      <c r="J11" s="504" t="s">
        <v>2382</v>
      </c>
      <c r="K11" s="504" t="s">
        <v>2579</v>
      </c>
      <c r="L11" s="171"/>
      <c r="M11" s="171"/>
    </row>
    <row r="12" spans="1:15" s="282" customFormat="1">
      <c r="A12" s="489" t="s">
        <v>147</v>
      </c>
      <c r="B12" s="489" t="s">
        <v>88</v>
      </c>
      <c r="C12" s="489" t="s">
        <v>86</v>
      </c>
      <c r="D12" s="489" t="s">
        <v>85</v>
      </c>
      <c r="E12" s="489" t="s">
        <v>84</v>
      </c>
      <c r="F12" s="489" t="s">
        <v>83</v>
      </c>
      <c r="G12" s="489" t="s">
        <v>82</v>
      </c>
      <c r="H12" s="489" t="s">
        <v>81</v>
      </c>
      <c r="I12" s="489" t="s">
        <v>80</v>
      </c>
      <c r="J12" s="489" t="s">
        <v>137</v>
      </c>
      <c r="K12" s="489" t="s">
        <v>136</v>
      </c>
      <c r="L12" s="171"/>
      <c r="M12" s="171"/>
    </row>
    <row r="13" spans="1:15" s="282" customFormat="1">
      <c r="A13" s="559"/>
      <c r="B13" s="559"/>
      <c r="C13" s="559"/>
      <c r="D13" s="559"/>
      <c r="E13" s="559"/>
      <c r="F13" s="559"/>
      <c r="G13" s="559"/>
      <c r="H13" s="559"/>
      <c r="I13" s="559"/>
      <c r="J13" s="559"/>
      <c r="K13" s="559"/>
      <c r="L13" s="171"/>
      <c r="M13" s="171"/>
    </row>
    <row r="14" spans="1:15" s="282" customFormat="1" ht="28.8">
      <c r="A14" s="166" t="s">
        <v>350</v>
      </c>
      <c r="B14" s="166" t="s">
        <v>2580</v>
      </c>
      <c r="C14" s="33" t="s">
        <v>79</v>
      </c>
      <c r="D14" s="33" t="s">
        <v>79</v>
      </c>
      <c r="E14" s="33" t="s">
        <v>2581</v>
      </c>
      <c r="F14" s="33" t="s">
        <v>142</v>
      </c>
      <c r="G14" s="33" t="s">
        <v>91</v>
      </c>
      <c r="H14" s="33" t="s">
        <v>2387</v>
      </c>
      <c r="I14" s="33" t="s">
        <v>91</v>
      </c>
      <c r="J14" s="33" t="s">
        <v>91</v>
      </c>
      <c r="K14" s="33" t="s">
        <v>2582</v>
      </c>
    </row>
    <row r="15" spans="1:15" s="282" customFormat="1" ht="28.8">
      <c r="A15" s="282" t="s">
        <v>2583</v>
      </c>
      <c r="B15" s="171" t="s">
        <v>1290</v>
      </c>
      <c r="C15" s="33" t="s">
        <v>2584</v>
      </c>
      <c r="D15" s="33" t="s">
        <v>2585</v>
      </c>
      <c r="E15" s="171"/>
      <c r="F15" s="33" t="s">
        <v>2391</v>
      </c>
      <c r="G15" s="33" t="s">
        <v>1326</v>
      </c>
      <c r="H15" s="171"/>
      <c r="I15" s="33" t="s">
        <v>1168</v>
      </c>
      <c r="J15" s="33" t="s">
        <v>2393</v>
      </c>
      <c r="K15" s="171"/>
      <c r="L15" s="171"/>
      <c r="M15" s="171"/>
    </row>
    <row r="16" spans="1:15" s="282" customFormat="1">
      <c r="A16" s="171"/>
      <c r="B16" s="171"/>
      <c r="C16" s="33"/>
      <c r="D16" s="33"/>
      <c r="E16" s="171"/>
      <c r="F16" s="33" t="s">
        <v>1124</v>
      </c>
      <c r="G16" s="33" t="s">
        <v>90</v>
      </c>
      <c r="H16" s="171"/>
      <c r="I16" s="33" t="s">
        <v>1116</v>
      </c>
      <c r="J16" s="33" t="s">
        <v>1116</v>
      </c>
      <c r="K16" s="171"/>
      <c r="L16" s="171"/>
      <c r="M16" s="171"/>
    </row>
    <row r="17" spans="1:14" s="282" customFormat="1">
      <c r="C17" s="171"/>
      <c r="D17" s="171"/>
      <c r="E17" s="171"/>
      <c r="F17" s="171"/>
      <c r="G17" s="33" t="s">
        <v>1116</v>
      </c>
      <c r="H17" s="171"/>
      <c r="I17" s="33" t="s">
        <v>1124</v>
      </c>
      <c r="J17" s="33" t="s">
        <v>1124</v>
      </c>
      <c r="K17" s="171"/>
      <c r="L17" s="171"/>
      <c r="M17" s="171"/>
      <c r="N17" s="171"/>
    </row>
    <row r="18" spans="1:14" s="282" customFormat="1">
      <c r="C18" s="171"/>
      <c r="D18" s="171"/>
      <c r="E18" s="171"/>
      <c r="G18" s="33" t="s">
        <v>1124</v>
      </c>
      <c r="H18" s="171"/>
      <c r="K18" s="171"/>
      <c r="L18" s="171"/>
      <c r="M18" s="171"/>
      <c r="N18" s="171"/>
    </row>
    <row r="19" spans="1:14">
      <c r="A19" s="1" t="s">
        <v>2586</v>
      </c>
      <c r="B19" s="541"/>
      <c r="E19" s="201"/>
      <c r="F19" s="201"/>
      <c r="G19" s="201"/>
      <c r="H19" s="201"/>
      <c r="I19" s="193"/>
      <c r="J19" s="193"/>
      <c r="K19" s="193"/>
      <c r="L19" s="541"/>
      <c r="M19" s="562"/>
      <c r="N19" s="541"/>
    </row>
    <row r="20" spans="1:14">
      <c r="A20" s="224" t="s">
        <v>109</v>
      </c>
      <c r="B20" s="224"/>
      <c r="E20" s="201"/>
      <c r="F20" s="201"/>
      <c r="G20" s="201"/>
      <c r="H20" s="201"/>
      <c r="I20" s="193"/>
      <c r="J20" s="193"/>
      <c r="K20" s="193"/>
      <c r="L20" s="541"/>
      <c r="M20" s="562"/>
      <c r="N20" s="541"/>
    </row>
    <row r="21" spans="1:14">
      <c r="A21" s="224" t="s">
        <v>2574</v>
      </c>
      <c r="B21" s="224"/>
      <c r="E21" s="201"/>
      <c r="F21" s="201"/>
      <c r="G21" s="201"/>
      <c r="H21" s="201"/>
      <c r="I21" s="193"/>
      <c r="J21" s="193"/>
      <c r="K21" s="193"/>
      <c r="L21" s="541"/>
      <c r="M21" s="562"/>
      <c r="N21" s="541"/>
    </row>
    <row r="22" spans="1:14">
      <c r="D22" s="201"/>
      <c r="E22" s="201"/>
      <c r="F22" s="201"/>
      <c r="G22" s="201"/>
      <c r="H22" s="193"/>
      <c r="I22" s="193"/>
      <c r="J22" s="193"/>
      <c r="K22" s="541"/>
      <c r="L22" s="562"/>
      <c r="M22" s="541"/>
    </row>
    <row r="23" spans="1:14">
      <c r="A23" s="165" t="s">
        <v>2395</v>
      </c>
      <c r="B23" s="165"/>
      <c r="C23" s="541"/>
      <c r="D23" s="541"/>
      <c r="E23" s="541"/>
      <c r="G23" s="541"/>
      <c r="H23" s="541"/>
      <c r="I23" s="541"/>
      <c r="J23" s="541"/>
      <c r="K23" s="541"/>
      <c r="L23" s="541"/>
      <c r="M23" s="541"/>
    </row>
    <row r="24" spans="1:14">
      <c r="C24" s="541"/>
      <c r="D24" s="541"/>
      <c r="E24" s="541"/>
      <c r="G24" s="541"/>
      <c r="H24" s="541"/>
      <c r="I24" s="541"/>
      <c r="J24" s="541"/>
      <c r="K24" s="541"/>
      <c r="L24" s="541"/>
      <c r="M24" s="541"/>
    </row>
    <row r="25" spans="1:14" s="282" customFormat="1">
      <c r="A25" s="2036" t="s">
        <v>1295</v>
      </c>
      <c r="B25" s="2039" t="s">
        <v>2575</v>
      </c>
      <c r="C25" s="2039"/>
      <c r="D25" s="2039"/>
      <c r="E25" s="2039"/>
      <c r="F25" s="2039"/>
      <c r="G25" s="2039"/>
      <c r="H25" s="2039"/>
      <c r="I25" s="2039"/>
      <c r="J25" s="2039"/>
      <c r="K25" s="2039"/>
      <c r="L25" s="2039"/>
      <c r="M25" s="2039"/>
    </row>
    <row r="26" spans="1:14" s="282" customFormat="1" ht="43.2">
      <c r="A26" s="2037"/>
      <c r="B26" s="504" t="s">
        <v>1296</v>
      </c>
      <c r="C26" s="504" t="s">
        <v>1297</v>
      </c>
      <c r="D26" s="504" t="s">
        <v>1298</v>
      </c>
      <c r="E26" s="504" t="s">
        <v>1299</v>
      </c>
      <c r="F26" s="504" t="s">
        <v>2587</v>
      </c>
      <c r="G26" s="504" t="s">
        <v>1301</v>
      </c>
      <c r="H26" s="504" t="s">
        <v>1302</v>
      </c>
      <c r="I26" s="504" t="s">
        <v>149</v>
      </c>
      <c r="J26" s="504" t="s">
        <v>1303</v>
      </c>
      <c r="K26" s="504" t="s">
        <v>2588</v>
      </c>
      <c r="L26" s="504" t="s">
        <v>2404</v>
      </c>
      <c r="M26" s="504" t="s">
        <v>2405</v>
      </c>
    </row>
    <row r="27" spans="1:14" s="282" customFormat="1">
      <c r="A27" s="489" t="s">
        <v>88</v>
      </c>
      <c r="B27" s="489" t="s">
        <v>135</v>
      </c>
      <c r="C27" s="489" t="s">
        <v>134</v>
      </c>
      <c r="D27" s="489" t="s">
        <v>151</v>
      </c>
      <c r="E27" s="489" t="s">
        <v>148</v>
      </c>
      <c r="F27" s="489" t="s">
        <v>133</v>
      </c>
      <c r="G27" s="489" t="s">
        <v>128</v>
      </c>
      <c r="H27" s="489" t="s">
        <v>126</v>
      </c>
      <c r="I27" s="489" t="s">
        <v>125</v>
      </c>
      <c r="J27" s="489" t="s">
        <v>124</v>
      </c>
      <c r="K27" s="489" t="s">
        <v>123</v>
      </c>
      <c r="L27" s="489" t="s">
        <v>122</v>
      </c>
      <c r="M27" s="489" t="s">
        <v>121</v>
      </c>
    </row>
    <row r="28" spans="1:14" s="282" customFormat="1">
      <c r="A28" s="559"/>
      <c r="B28" s="559"/>
      <c r="C28" s="559"/>
      <c r="D28" s="559"/>
      <c r="E28" s="559"/>
      <c r="F28" s="559"/>
      <c r="G28" s="559"/>
      <c r="H28" s="559"/>
      <c r="I28" s="559"/>
      <c r="J28" s="559"/>
      <c r="K28" s="559"/>
      <c r="L28" s="559"/>
      <c r="M28" s="559"/>
    </row>
    <row r="29" spans="1:14" s="282" customFormat="1" ht="43.2">
      <c r="A29" s="2" t="s">
        <v>349</v>
      </c>
      <c r="B29" s="33" t="s">
        <v>79</v>
      </c>
      <c r="C29" s="33" t="s">
        <v>79</v>
      </c>
      <c r="D29" s="33" t="s">
        <v>79</v>
      </c>
      <c r="E29" s="33" t="s">
        <v>1306</v>
      </c>
      <c r="F29" s="33" t="s">
        <v>79</v>
      </c>
      <c r="G29" s="33" t="s">
        <v>79</v>
      </c>
      <c r="H29" s="33" t="s">
        <v>2589</v>
      </c>
      <c r="I29" s="33" t="s">
        <v>143</v>
      </c>
      <c r="J29" s="33" t="s">
        <v>79</v>
      </c>
      <c r="K29" s="33" t="s">
        <v>91</v>
      </c>
      <c r="L29" s="33" t="s">
        <v>141</v>
      </c>
      <c r="M29" s="33" t="s">
        <v>78</v>
      </c>
    </row>
    <row r="30" spans="1:14" s="282" customFormat="1" ht="43.2">
      <c r="A30" s="171" t="s">
        <v>1290</v>
      </c>
      <c r="B30" s="33" t="s">
        <v>1308</v>
      </c>
      <c r="C30" s="33" t="s">
        <v>1309</v>
      </c>
      <c r="D30" s="33" t="s">
        <v>1310</v>
      </c>
      <c r="E30" s="33"/>
      <c r="F30" s="33" t="s">
        <v>1311</v>
      </c>
      <c r="G30" s="33" t="s">
        <v>1312</v>
      </c>
      <c r="H30" s="171"/>
      <c r="I30" s="171"/>
      <c r="J30" s="33" t="s">
        <v>1313</v>
      </c>
      <c r="K30" s="33" t="s">
        <v>2415</v>
      </c>
      <c r="L30" s="33" t="s">
        <v>2416</v>
      </c>
      <c r="M30" s="33" t="s">
        <v>2417</v>
      </c>
    </row>
    <row r="31" spans="1:14" s="282" customFormat="1" ht="28.8">
      <c r="A31" s="171"/>
      <c r="B31" s="33"/>
      <c r="D31" s="33"/>
      <c r="E31" s="33"/>
      <c r="F31" s="33"/>
      <c r="G31" s="171"/>
      <c r="H31" s="171"/>
      <c r="I31" s="171"/>
      <c r="J31" s="171"/>
      <c r="K31" s="33" t="s">
        <v>1168</v>
      </c>
      <c r="L31" s="33" t="s">
        <v>2418</v>
      </c>
      <c r="M31" s="171"/>
    </row>
    <row r="32" spans="1:14" s="282" customFormat="1">
      <c r="B32" s="33"/>
      <c r="D32" s="33"/>
      <c r="E32" s="33"/>
      <c r="F32" s="171"/>
      <c r="G32" s="171"/>
      <c r="H32" s="171"/>
      <c r="I32" s="171"/>
      <c r="J32" s="171"/>
      <c r="K32" s="33" t="s">
        <v>1116</v>
      </c>
      <c r="L32" s="33"/>
      <c r="M32" s="171"/>
    </row>
    <row r="33" spans="1:15">
      <c r="A33" s="171"/>
      <c r="B33" s="193"/>
      <c r="C33" s="193"/>
      <c r="D33" s="193"/>
      <c r="E33" s="193"/>
      <c r="F33" s="193"/>
      <c r="G33" s="193"/>
      <c r="H33" s="193"/>
      <c r="I33" s="193"/>
      <c r="J33" s="193"/>
      <c r="K33" s="193"/>
      <c r="L33" s="193"/>
      <c r="M33" s="193"/>
    </row>
    <row r="34" spans="1:15">
      <c r="A34" s="193"/>
      <c r="B34" s="193"/>
      <c r="E34" s="193"/>
      <c r="H34" s="193"/>
      <c r="M34" s="193"/>
      <c r="N34" s="286"/>
      <c r="O34" s="286"/>
    </row>
    <row r="35" spans="1:15">
      <c r="A35" s="193"/>
      <c r="B35" s="193"/>
      <c r="H35" s="193"/>
      <c r="N35" s="286"/>
      <c r="O35" s="286"/>
    </row>
    <row r="36" spans="1:15">
      <c r="A36" s="193"/>
      <c r="B36" s="193"/>
    </row>
    <row r="37" spans="1:15">
      <c r="A37" s="193"/>
      <c r="B37" s="193"/>
      <c r="N37" s="286"/>
      <c r="O37" s="286"/>
    </row>
    <row r="38" spans="1:15">
      <c r="A38" s="193"/>
      <c r="B38" s="193"/>
      <c r="N38" s="286"/>
      <c r="O38" s="286"/>
    </row>
    <row r="39" spans="1:15">
      <c r="L39" s="193"/>
      <c r="N39" s="286"/>
    </row>
    <row r="40" spans="1:15">
      <c r="K40" s="193"/>
    </row>
    <row r="41" spans="1:15">
      <c r="K41" s="193"/>
    </row>
  </sheetData>
  <sheetProtection selectLockedCells="1" selectUnlockedCells="1"/>
  <mergeCells count="5">
    <mergeCell ref="A10:A11"/>
    <mergeCell ref="B10:B11"/>
    <mergeCell ref="C10:J10"/>
    <mergeCell ref="A25:A26"/>
    <mergeCell ref="B25:M25"/>
  </mergeCells>
  <pageMargins left="0.70833333333333337" right="0.70833333333333337" top="0.74791666666666667" bottom="0.74791666666666667" header="0.51180555555555551" footer="0.51180555555555551"/>
  <pageSetup scale="39" firstPageNumber="0" orientation="landscape"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78">
    <pageSetUpPr fitToPage="1"/>
  </sheetPr>
  <dimension ref="A1:IK41"/>
  <sheetViews>
    <sheetView showGridLines="0" zoomScale="80" zoomScaleNormal="80" workbookViewId="0"/>
  </sheetViews>
  <sheetFormatPr defaultColWidth="11.44140625" defaultRowHeight="14.4"/>
  <cols>
    <col min="1" max="13" width="25" style="286" customWidth="1"/>
    <col min="14" max="14" width="20.44140625" style="286" customWidth="1"/>
    <col min="15" max="17" width="17.5546875" style="286" customWidth="1"/>
    <col min="18" max="18" width="18" style="286" customWidth="1"/>
    <col min="19" max="19" width="20.5546875" style="286" customWidth="1"/>
    <col min="20" max="20" width="16.44140625" style="286" customWidth="1"/>
    <col min="21" max="21" width="12.5546875" style="286" customWidth="1"/>
    <col min="22" max="22" width="14.5546875" style="286" customWidth="1"/>
    <col min="23" max="23" width="10.33203125" style="286" customWidth="1"/>
    <col min="24" max="24" width="10.5546875" style="286" customWidth="1"/>
    <col min="25" max="25" width="19.33203125" style="286" customWidth="1"/>
    <col min="26" max="26" width="11.44140625" style="286" customWidth="1"/>
    <col min="27" max="27" width="14" style="286" customWidth="1"/>
    <col min="28" max="28" width="14.33203125" style="286" customWidth="1"/>
    <col min="29" max="29" width="13.44140625" style="286" customWidth="1"/>
    <col min="30" max="30" width="11.44140625" style="286" customWidth="1"/>
    <col min="31" max="31" width="12" style="286" customWidth="1"/>
    <col min="32" max="33" width="10.5546875" style="286" customWidth="1"/>
    <col min="34" max="34" width="10.33203125" style="286" customWidth="1"/>
    <col min="35" max="35" width="15.44140625" style="286" customWidth="1"/>
    <col min="36" max="36" width="11.5546875" style="286" customWidth="1"/>
    <col min="37" max="37" width="12.44140625" style="286" customWidth="1"/>
    <col min="38" max="38" width="11.44140625" style="286" customWidth="1"/>
    <col min="39" max="39" width="12" style="286" customWidth="1"/>
    <col min="40" max="242" width="11.44140625" style="286" customWidth="1"/>
    <col min="243" max="256" width="11.44140625" style="193"/>
    <col min="257" max="257" width="30.33203125" style="193" customWidth="1"/>
    <col min="258" max="258" width="13.5546875" style="193" customWidth="1"/>
    <col min="259" max="259" width="16.5546875" style="193" customWidth="1"/>
    <col min="260" max="260" width="12.44140625" style="193" customWidth="1"/>
    <col min="261" max="262" width="13.44140625" style="193" customWidth="1"/>
    <col min="263" max="263" width="11.5546875" style="193" customWidth="1"/>
    <col min="264" max="265" width="12.33203125" style="193" customWidth="1"/>
    <col min="266" max="266" width="14.5546875" style="193" customWidth="1"/>
    <col min="267" max="267" width="23.5546875" style="193" customWidth="1"/>
    <col min="268" max="268" width="12" style="193" customWidth="1"/>
    <col min="269" max="269" width="15.33203125" style="193" customWidth="1"/>
    <col min="270" max="270" width="12.6640625" style="193" customWidth="1"/>
    <col min="271" max="271" width="19.6640625" style="193" customWidth="1"/>
    <col min="272" max="272" width="12.6640625" style="193" customWidth="1"/>
    <col min="273" max="273" width="15.44140625" style="193" customWidth="1"/>
    <col min="274" max="274" width="18" style="193" customWidth="1"/>
    <col min="275" max="275" width="20.5546875" style="193" customWidth="1"/>
    <col min="276" max="276" width="16.44140625" style="193" customWidth="1"/>
    <col min="277" max="277" width="12.5546875" style="193" customWidth="1"/>
    <col min="278" max="278" width="14.5546875" style="193" customWidth="1"/>
    <col min="279" max="279" width="10.33203125" style="193" customWidth="1"/>
    <col min="280" max="280" width="10.5546875" style="193" customWidth="1"/>
    <col min="281" max="281" width="19.33203125" style="193" customWidth="1"/>
    <col min="282" max="282" width="11.44140625" style="193" customWidth="1"/>
    <col min="283" max="283" width="14" style="193" customWidth="1"/>
    <col min="284" max="284" width="14.33203125" style="193" customWidth="1"/>
    <col min="285" max="285" width="13.44140625" style="193" customWidth="1"/>
    <col min="286" max="286" width="11.44140625" style="193" customWidth="1"/>
    <col min="287" max="287" width="12" style="193" customWidth="1"/>
    <col min="288" max="289" width="10.5546875" style="193" customWidth="1"/>
    <col min="290" max="290" width="10.33203125" style="193" customWidth="1"/>
    <col min="291" max="291" width="15.44140625" style="193" customWidth="1"/>
    <col min="292" max="292" width="11.5546875" style="193" customWidth="1"/>
    <col min="293" max="293" width="12.44140625" style="193" customWidth="1"/>
    <col min="294" max="294" width="11.44140625" style="193" customWidth="1"/>
    <col min="295" max="295" width="12" style="193" customWidth="1"/>
    <col min="296" max="498" width="11.44140625" style="193" customWidth="1"/>
    <col min="499" max="512" width="11.44140625" style="193"/>
    <col min="513" max="513" width="30.33203125" style="193" customWidth="1"/>
    <col min="514" max="514" width="13.5546875" style="193" customWidth="1"/>
    <col min="515" max="515" width="16.5546875" style="193" customWidth="1"/>
    <col min="516" max="516" width="12.44140625" style="193" customWidth="1"/>
    <col min="517" max="518" width="13.44140625" style="193" customWidth="1"/>
    <col min="519" max="519" width="11.5546875" style="193" customWidth="1"/>
    <col min="520" max="521" width="12.33203125" style="193" customWidth="1"/>
    <col min="522" max="522" width="14.5546875" style="193" customWidth="1"/>
    <col min="523" max="523" width="23.5546875" style="193" customWidth="1"/>
    <col min="524" max="524" width="12" style="193" customWidth="1"/>
    <col min="525" max="525" width="15.33203125" style="193" customWidth="1"/>
    <col min="526" max="526" width="12.6640625" style="193" customWidth="1"/>
    <col min="527" max="527" width="19.6640625" style="193" customWidth="1"/>
    <col min="528" max="528" width="12.6640625" style="193" customWidth="1"/>
    <col min="529" max="529" width="15.44140625" style="193" customWidth="1"/>
    <col min="530" max="530" width="18" style="193" customWidth="1"/>
    <col min="531" max="531" width="20.5546875" style="193" customWidth="1"/>
    <col min="532" max="532" width="16.44140625" style="193" customWidth="1"/>
    <col min="533" max="533" width="12.5546875" style="193" customWidth="1"/>
    <col min="534" max="534" width="14.5546875" style="193" customWidth="1"/>
    <col min="535" max="535" width="10.33203125" style="193" customWidth="1"/>
    <col min="536" max="536" width="10.5546875" style="193" customWidth="1"/>
    <col min="537" max="537" width="19.33203125" style="193" customWidth="1"/>
    <col min="538" max="538" width="11.44140625" style="193" customWidth="1"/>
    <col min="539" max="539" width="14" style="193" customWidth="1"/>
    <col min="540" max="540" width="14.33203125" style="193" customWidth="1"/>
    <col min="541" max="541" width="13.44140625" style="193" customWidth="1"/>
    <col min="542" max="542" width="11.44140625" style="193" customWidth="1"/>
    <col min="543" max="543" width="12" style="193" customWidth="1"/>
    <col min="544" max="545" width="10.5546875" style="193" customWidth="1"/>
    <col min="546" max="546" width="10.33203125" style="193" customWidth="1"/>
    <col min="547" max="547" width="15.44140625" style="193" customWidth="1"/>
    <col min="548" max="548" width="11.5546875" style="193" customWidth="1"/>
    <col min="549" max="549" width="12.44140625" style="193" customWidth="1"/>
    <col min="550" max="550" width="11.44140625" style="193" customWidth="1"/>
    <col min="551" max="551" width="12" style="193" customWidth="1"/>
    <col min="552" max="754" width="11.44140625" style="193" customWidth="1"/>
    <col min="755" max="768" width="11.44140625" style="193"/>
    <col min="769" max="769" width="30.33203125" style="193" customWidth="1"/>
    <col min="770" max="770" width="13.5546875" style="193" customWidth="1"/>
    <col min="771" max="771" width="16.5546875" style="193" customWidth="1"/>
    <col min="772" max="772" width="12.44140625" style="193" customWidth="1"/>
    <col min="773" max="774" width="13.44140625" style="193" customWidth="1"/>
    <col min="775" max="775" width="11.5546875" style="193" customWidth="1"/>
    <col min="776" max="777" width="12.33203125" style="193" customWidth="1"/>
    <col min="778" max="778" width="14.5546875" style="193" customWidth="1"/>
    <col min="779" max="779" width="23.5546875" style="193" customWidth="1"/>
    <col min="780" max="780" width="12" style="193" customWidth="1"/>
    <col min="781" max="781" width="15.33203125" style="193" customWidth="1"/>
    <col min="782" max="782" width="12.6640625" style="193" customWidth="1"/>
    <col min="783" max="783" width="19.6640625" style="193" customWidth="1"/>
    <col min="784" max="784" width="12.6640625" style="193" customWidth="1"/>
    <col min="785" max="785" width="15.44140625" style="193" customWidth="1"/>
    <col min="786" max="786" width="18" style="193" customWidth="1"/>
    <col min="787" max="787" width="20.5546875" style="193" customWidth="1"/>
    <col min="788" max="788" width="16.44140625" style="193" customWidth="1"/>
    <col min="789" max="789" width="12.5546875" style="193" customWidth="1"/>
    <col min="790" max="790" width="14.5546875" style="193" customWidth="1"/>
    <col min="791" max="791" width="10.33203125" style="193" customWidth="1"/>
    <col min="792" max="792" width="10.5546875" style="193" customWidth="1"/>
    <col min="793" max="793" width="19.33203125" style="193" customWidth="1"/>
    <col min="794" max="794" width="11.44140625" style="193" customWidth="1"/>
    <col min="795" max="795" width="14" style="193" customWidth="1"/>
    <col min="796" max="796" width="14.33203125" style="193" customWidth="1"/>
    <col min="797" max="797" width="13.44140625" style="193" customWidth="1"/>
    <col min="798" max="798" width="11.44140625" style="193" customWidth="1"/>
    <col min="799" max="799" width="12" style="193" customWidth="1"/>
    <col min="800" max="801" width="10.5546875" style="193" customWidth="1"/>
    <col min="802" max="802" width="10.33203125" style="193" customWidth="1"/>
    <col min="803" max="803" width="15.44140625" style="193" customWidth="1"/>
    <col min="804" max="804" width="11.5546875" style="193" customWidth="1"/>
    <col min="805" max="805" width="12.44140625" style="193" customWidth="1"/>
    <col min="806" max="806" width="11.44140625" style="193" customWidth="1"/>
    <col min="807" max="807" width="12" style="193" customWidth="1"/>
    <col min="808" max="1010" width="11.44140625" style="193" customWidth="1"/>
    <col min="1011" max="1024" width="11.44140625" style="193"/>
    <col min="1025" max="1025" width="30.33203125" style="193" customWidth="1"/>
    <col min="1026" max="1026" width="13.5546875" style="193" customWidth="1"/>
    <col min="1027" max="1027" width="16.5546875" style="193" customWidth="1"/>
    <col min="1028" max="1028" width="12.44140625" style="193" customWidth="1"/>
    <col min="1029" max="1030" width="13.44140625" style="193" customWidth="1"/>
    <col min="1031" max="1031" width="11.5546875" style="193" customWidth="1"/>
    <col min="1032" max="1033" width="12.33203125" style="193" customWidth="1"/>
    <col min="1034" max="1034" width="14.5546875" style="193" customWidth="1"/>
    <col min="1035" max="1035" width="23.5546875" style="193" customWidth="1"/>
    <col min="1036" max="1036" width="12" style="193" customWidth="1"/>
    <col min="1037" max="1037" width="15.33203125" style="193" customWidth="1"/>
    <col min="1038" max="1038" width="12.6640625" style="193" customWidth="1"/>
    <col min="1039" max="1039" width="19.6640625" style="193" customWidth="1"/>
    <col min="1040" max="1040" width="12.6640625" style="193" customWidth="1"/>
    <col min="1041" max="1041" width="15.44140625" style="193" customWidth="1"/>
    <col min="1042" max="1042" width="18" style="193" customWidth="1"/>
    <col min="1043" max="1043" width="20.5546875" style="193" customWidth="1"/>
    <col min="1044" max="1044" width="16.44140625" style="193" customWidth="1"/>
    <col min="1045" max="1045" width="12.5546875" style="193" customWidth="1"/>
    <col min="1046" max="1046" width="14.5546875" style="193" customWidth="1"/>
    <col min="1047" max="1047" width="10.33203125" style="193" customWidth="1"/>
    <col min="1048" max="1048" width="10.5546875" style="193" customWidth="1"/>
    <col min="1049" max="1049" width="19.33203125" style="193" customWidth="1"/>
    <col min="1050" max="1050" width="11.44140625" style="193" customWidth="1"/>
    <col min="1051" max="1051" width="14" style="193" customWidth="1"/>
    <col min="1052" max="1052" width="14.33203125" style="193" customWidth="1"/>
    <col min="1053" max="1053" width="13.44140625" style="193" customWidth="1"/>
    <col min="1054" max="1054" width="11.44140625" style="193" customWidth="1"/>
    <col min="1055" max="1055" width="12" style="193" customWidth="1"/>
    <col min="1056" max="1057" width="10.5546875" style="193" customWidth="1"/>
    <col min="1058" max="1058" width="10.33203125" style="193" customWidth="1"/>
    <col min="1059" max="1059" width="15.44140625" style="193" customWidth="1"/>
    <col min="1060" max="1060" width="11.5546875" style="193" customWidth="1"/>
    <col min="1061" max="1061" width="12.44140625" style="193" customWidth="1"/>
    <col min="1062" max="1062" width="11.44140625" style="193" customWidth="1"/>
    <col min="1063" max="1063" width="12" style="193" customWidth="1"/>
    <col min="1064" max="1266" width="11.44140625" style="193" customWidth="1"/>
    <col min="1267" max="1280" width="11.44140625" style="193"/>
    <col min="1281" max="1281" width="30.33203125" style="193" customWidth="1"/>
    <col min="1282" max="1282" width="13.5546875" style="193" customWidth="1"/>
    <col min="1283" max="1283" width="16.5546875" style="193" customWidth="1"/>
    <col min="1284" max="1284" width="12.44140625" style="193" customWidth="1"/>
    <col min="1285" max="1286" width="13.44140625" style="193" customWidth="1"/>
    <col min="1287" max="1287" width="11.5546875" style="193" customWidth="1"/>
    <col min="1288" max="1289" width="12.33203125" style="193" customWidth="1"/>
    <col min="1290" max="1290" width="14.5546875" style="193" customWidth="1"/>
    <col min="1291" max="1291" width="23.5546875" style="193" customWidth="1"/>
    <col min="1292" max="1292" width="12" style="193" customWidth="1"/>
    <col min="1293" max="1293" width="15.33203125" style="193" customWidth="1"/>
    <col min="1294" max="1294" width="12.6640625" style="193" customWidth="1"/>
    <col min="1295" max="1295" width="19.6640625" style="193" customWidth="1"/>
    <col min="1296" max="1296" width="12.6640625" style="193" customWidth="1"/>
    <col min="1297" max="1297" width="15.44140625" style="193" customWidth="1"/>
    <col min="1298" max="1298" width="18" style="193" customWidth="1"/>
    <col min="1299" max="1299" width="20.5546875" style="193" customWidth="1"/>
    <col min="1300" max="1300" width="16.44140625" style="193" customWidth="1"/>
    <col min="1301" max="1301" width="12.5546875" style="193" customWidth="1"/>
    <col min="1302" max="1302" width="14.5546875" style="193" customWidth="1"/>
    <col min="1303" max="1303" width="10.33203125" style="193" customWidth="1"/>
    <col min="1304" max="1304" width="10.5546875" style="193" customWidth="1"/>
    <col min="1305" max="1305" width="19.33203125" style="193" customWidth="1"/>
    <col min="1306" max="1306" width="11.44140625" style="193" customWidth="1"/>
    <col min="1307" max="1307" width="14" style="193" customWidth="1"/>
    <col min="1308" max="1308" width="14.33203125" style="193" customWidth="1"/>
    <col min="1309" max="1309" width="13.44140625" style="193" customWidth="1"/>
    <col min="1310" max="1310" width="11.44140625" style="193" customWidth="1"/>
    <col min="1311" max="1311" width="12" style="193" customWidth="1"/>
    <col min="1312" max="1313" width="10.5546875" style="193" customWidth="1"/>
    <col min="1314" max="1314" width="10.33203125" style="193" customWidth="1"/>
    <col min="1315" max="1315" width="15.44140625" style="193" customWidth="1"/>
    <col min="1316" max="1316" width="11.5546875" style="193" customWidth="1"/>
    <col min="1317" max="1317" width="12.44140625" style="193" customWidth="1"/>
    <col min="1318" max="1318" width="11.44140625" style="193" customWidth="1"/>
    <col min="1319" max="1319" width="12" style="193" customWidth="1"/>
    <col min="1320" max="1522" width="11.44140625" style="193" customWidth="1"/>
    <col min="1523" max="1536" width="11.44140625" style="193"/>
    <col min="1537" max="1537" width="30.33203125" style="193" customWidth="1"/>
    <col min="1538" max="1538" width="13.5546875" style="193" customWidth="1"/>
    <col min="1539" max="1539" width="16.5546875" style="193" customWidth="1"/>
    <col min="1540" max="1540" width="12.44140625" style="193" customWidth="1"/>
    <col min="1541" max="1542" width="13.44140625" style="193" customWidth="1"/>
    <col min="1543" max="1543" width="11.5546875" style="193" customWidth="1"/>
    <col min="1544" max="1545" width="12.33203125" style="193" customWidth="1"/>
    <col min="1546" max="1546" width="14.5546875" style="193" customWidth="1"/>
    <col min="1547" max="1547" width="23.5546875" style="193" customWidth="1"/>
    <col min="1548" max="1548" width="12" style="193" customWidth="1"/>
    <col min="1549" max="1549" width="15.33203125" style="193" customWidth="1"/>
    <col min="1550" max="1550" width="12.6640625" style="193" customWidth="1"/>
    <col min="1551" max="1551" width="19.6640625" style="193" customWidth="1"/>
    <col min="1552" max="1552" width="12.6640625" style="193" customWidth="1"/>
    <col min="1553" max="1553" width="15.44140625" style="193" customWidth="1"/>
    <col min="1554" max="1554" width="18" style="193" customWidth="1"/>
    <col min="1555" max="1555" width="20.5546875" style="193" customWidth="1"/>
    <col min="1556" max="1556" width="16.44140625" style="193" customWidth="1"/>
    <col min="1557" max="1557" width="12.5546875" style="193" customWidth="1"/>
    <col min="1558" max="1558" width="14.5546875" style="193" customWidth="1"/>
    <col min="1559" max="1559" width="10.33203125" style="193" customWidth="1"/>
    <col min="1560" max="1560" width="10.5546875" style="193" customWidth="1"/>
    <col min="1561" max="1561" width="19.33203125" style="193" customWidth="1"/>
    <col min="1562" max="1562" width="11.44140625" style="193" customWidth="1"/>
    <col min="1563" max="1563" width="14" style="193" customWidth="1"/>
    <col min="1564" max="1564" width="14.33203125" style="193" customWidth="1"/>
    <col min="1565" max="1565" width="13.44140625" style="193" customWidth="1"/>
    <col min="1566" max="1566" width="11.44140625" style="193" customWidth="1"/>
    <col min="1567" max="1567" width="12" style="193" customWidth="1"/>
    <col min="1568" max="1569" width="10.5546875" style="193" customWidth="1"/>
    <col min="1570" max="1570" width="10.33203125" style="193" customWidth="1"/>
    <col min="1571" max="1571" width="15.44140625" style="193" customWidth="1"/>
    <col min="1572" max="1572" width="11.5546875" style="193" customWidth="1"/>
    <col min="1573" max="1573" width="12.44140625" style="193" customWidth="1"/>
    <col min="1574" max="1574" width="11.44140625" style="193" customWidth="1"/>
    <col min="1575" max="1575" width="12" style="193" customWidth="1"/>
    <col min="1576" max="1778" width="11.44140625" style="193" customWidth="1"/>
    <col min="1779" max="1792" width="11.44140625" style="193"/>
    <col min="1793" max="1793" width="30.33203125" style="193" customWidth="1"/>
    <col min="1794" max="1794" width="13.5546875" style="193" customWidth="1"/>
    <col min="1795" max="1795" width="16.5546875" style="193" customWidth="1"/>
    <col min="1796" max="1796" width="12.44140625" style="193" customWidth="1"/>
    <col min="1797" max="1798" width="13.44140625" style="193" customWidth="1"/>
    <col min="1799" max="1799" width="11.5546875" style="193" customWidth="1"/>
    <col min="1800" max="1801" width="12.33203125" style="193" customWidth="1"/>
    <col min="1802" max="1802" width="14.5546875" style="193" customWidth="1"/>
    <col min="1803" max="1803" width="23.5546875" style="193" customWidth="1"/>
    <col min="1804" max="1804" width="12" style="193" customWidth="1"/>
    <col min="1805" max="1805" width="15.33203125" style="193" customWidth="1"/>
    <col min="1806" max="1806" width="12.6640625" style="193" customWidth="1"/>
    <col min="1807" max="1807" width="19.6640625" style="193" customWidth="1"/>
    <col min="1808" max="1808" width="12.6640625" style="193" customWidth="1"/>
    <col min="1809" max="1809" width="15.44140625" style="193" customWidth="1"/>
    <col min="1810" max="1810" width="18" style="193" customWidth="1"/>
    <col min="1811" max="1811" width="20.5546875" style="193" customWidth="1"/>
    <col min="1812" max="1812" width="16.44140625" style="193" customWidth="1"/>
    <col min="1813" max="1813" width="12.5546875" style="193" customWidth="1"/>
    <col min="1814" max="1814" width="14.5546875" style="193" customWidth="1"/>
    <col min="1815" max="1815" width="10.33203125" style="193" customWidth="1"/>
    <col min="1816" max="1816" width="10.5546875" style="193" customWidth="1"/>
    <col min="1817" max="1817" width="19.33203125" style="193" customWidth="1"/>
    <col min="1818" max="1818" width="11.44140625" style="193" customWidth="1"/>
    <col min="1819" max="1819" width="14" style="193" customWidth="1"/>
    <col min="1820" max="1820" width="14.33203125" style="193" customWidth="1"/>
    <col min="1821" max="1821" width="13.44140625" style="193" customWidth="1"/>
    <col min="1822" max="1822" width="11.44140625" style="193" customWidth="1"/>
    <col min="1823" max="1823" width="12" style="193" customWidth="1"/>
    <col min="1824" max="1825" width="10.5546875" style="193" customWidth="1"/>
    <col min="1826" max="1826" width="10.33203125" style="193" customWidth="1"/>
    <col min="1827" max="1827" width="15.44140625" style="193" customWidth="1"/>
    <col min="1828" max="1828" width="11.5546875" style="193" customWidth="1"/>
    <col min="1829" max="1829" width="12.44140625" style="193" customWidth="1"/>
    <col min="1830" max="1830" width="11.44140625" style="193" customWidth="1"/>
    <col min="1831" max="1831" width="12" style="193" customWidth="1"/>
    <col min="1832" max="2034" width="11.44140625" style="193" customWidth="1"/>
    <col min="2035" max="2048" width="11.44140625" style="193"/>
    <col min="2049" max="2049" width="30.33203125" style="193" customWidth="1"/>
    <col min="2050" max="2050" width="13.5546875" style="193" customWidth="1"/>
    <col min="2051" max="2051" width="16.5546875" style="193" customWidth="1"/>
    <col min="2052" max="2052" width="12.44140625" style="193" customWidth="1"/>
    <col min="2053" max="2054" width="13.44140625" style="193" customWidth="1"/>
    <col min="2055" max="2055" width="11.5546875" style="193" customWidth="1"/>
    <col min="2056" max="2057" width="12.33203125" style="193" customWidth="1"/>
    <col min="2058" max="2058" width="14.5546875" style="193" customWidth="1"/>
    <col min="2059" max="2059" width="23.5546875" style="193" customWidth="1"/>
    <col min="2060" max="2060" width="12" style="193" customWidth="1"/>
    <col min="2061" max="2061" width="15.33203125" style="193" customWidth="1"/>
    <col min="2062" max="2062" width="12.6640625" style="193" customWidth="1"/>
    <col min="2063" max="2063" width="19.6640625" style="193" customWidth="1"/>
    <col min="2064" max="2064" width="12.6640625" style="193" customWidth="1"/>
    <col min="2065" max="2065" width="15.44140625" style="193" customWidth="1"/>
    <col min="2066" max="2066" width="18" style="193" customWidth="1"/>
    <col min="2067" max="2067" width="20.5546875" style="193" customWidth="1"/>
    <col min="2068" max="2068" width="16.44140625" style="193" customWidth="1"/>
    <col min="2069" max="2069" width="12.5546875" style="193" customWidth="1"/>
    <col min="2070" max="2070" width="14.5546875" style="193" customWidth="1"/>
    <col min="2071" max="2071" width="10.33203125" style="193" customWidth="1"/>
    <col min="2072" max="2072" width="10.5546875" style="193" customWidth="1"/>
    <col min="2073" max="2073" width="19.33203125" style="193" customWidth="1"/>
    <col min="2074" max="2074" width="11.44140625" style="193" customWidth="1"/>
    <col min="2075" max="2075" width="14" style="193" customWidth="1"/>
    <col min="2076" max="2076" width="14.33203125" style="193" customWidth="1"/>
    <col min="2077" max="2077" width="13.44140625" style="193" customWidth="1"/>
    <col min="2078" max="2078" width="11.44140625" style="193" customWidth="1"/>
    <col min="2079" max="2079" width="12" style="193" customWidth="1"/>
    <col min="2080" max="2081" width="10.5546875" style="193" customWidth="1"/>
    <col min="2082" max="2082" width="10.33203125" style="193" customWidth="1"/>
    <col min="2083" max="2083" width="15.44140625" style="193" customWidth="1"/>
    <col min="2084" max="2084" width="11.5546875" style="193" customWidth="1"/>
    <col min="2085" max="2085" width="12.44140625" style="193" customWidth="1"/>
    <col min="2086" max="2086" width="11.44140625" style="193" customWidth="1"/>
    <col min="2087" max="2087" width="12" style="193" customWidth="1"/>
    <col min="2088" max="2290" width="11.44140625" style="193" customWidth="1"/>
    <col min="2291" max="2304" width="11.44140625" style="193"/>
    <col min="2305" max="2305" width="30.33203125" style="193" customWidth="1"/>
    <col min="2306" max="2306" width="13.5546875" style="193" customWidth="1"/>
    <col min="2307" max="2307" width="16.5546875" style="193" customWidth="1"/>
    <col min="2308" max="2308" width="12.44140625" style="193" customWidth="1"/>
    <col min="2309" max="2310" width="13.44140625" style="193" customWidth="1"/>
    <col min="2311" max="2311" width="11.5546875" style="193" customWidth="1"/>
    <col min="2312" max="2313" width="12.33203125" style="193" customWidth="1"/>
    <col min="2314" max="2314" width="14.5546875" style="193" customWidth="1"/>
    <col min="2315" max="2315" width="23.5546875" style="193" customWidth="1"/>
    <col min="2316" max="2316" width="12" style="193" customWidth="1"/>
    <col min="2317" max="2317" width="15.33203125" style="193" customWidth="1"/>
    <col min="2318" max="2318" width="12.6640625" style="193" customWidth="1"/>
    <col min="2319" max="2319" width="19.6640625" style="193" customWidth="1"/>
    <col min="2320" max="2320" width="12.6640625" style="193" customWidth="1"/>
    <col min="2321" max="2321" width="15.44140625" style="193" customWidth="1"/>
    <col min="2322" max="2322" width="18" style="193" customWidth="1"/>
    <col min="2323" max="2323" width="20.5546875" style="193" customWidth="1"/>
    <col min="2324" max="2324" width="16.44140625" style="193" customWidth="1"/>
    <col min="2325" max="2325" width="12.5546875" style="193" customWidth="1"/>
    <col min="2326" max="2326" width="14.5546875" style="193" customWidth="1"/>
    <col min="2327" max="2327" width="10.33203125" style="193" customWidth="1"/>
    <col min="2328" max="2328" width="10.5546875" style="193" customWidth="1"/>
    <col min="2329" max="2329" width="19.33203125" style="193" customWidth="1"/>
    <col min="2330" max="2330" width="11.44140625" style="193" customWidth="1"/>
    <col min="2331" max="2331" width="14" style="193" customWidth="1"/>
    <col min="2332" max="2332" width="14.33203125" style="193" customWidth="1"/>
    <col min="2333" max="2333" width="13.44140625" style="193" customWidth="1"/>
    <col min="2334" max="2334" width="11.44140625" style="193" customWidth="1"/>
    <col min="2335" max="2335" width="12" style="193" customWidth="1"/>
    <col min="2336" max="2337" width="10.5546875" style="193" customWidth="1"/>
    <col min="2338" max="2338" width="10.33203125" style="193" customWidth="1"/>
    <col min="2339" max="2339" width="15.44140625" style="193" customWidth="1"/>
    <col min="2340" max="2340" width="11.5546875" style="193" customWidth="1"/>
    <col min="2341" max="2341" width="12.44140625" style="193" customWidth="1"/>
    <col min="2342" max="2342" width="11.44140625" style="193" customWidth="1"/>
    <col min="2343" max="2343" width="12" style="193" customWidth="1"/>
    <col min="2344" max="2546" width="11.44140625" style="193" customWidth="1"/>
    <col min="2547" max="2560" width="11.44140625" style="193"/>
    <col min="2561" max="2561" width="30.33203125" style="193" customWidth="1"/>
    <col min="2562" max="2562" width="13.5546875" style="193" customWidth="1"/>
    <col min="2563" max="2563" width="16.5546875" style="193" customWidth="1"/>
    <col min="2564" max="2564" width="12.44140625" style="193" customWidth="1"/>
    <col min="2565" max="2566" width="13.44140625" style="193" customWidth="1"/>
    <col min="2567" max="2567" width="11.5546875" style="193" customWidth="1"/>
    <col min="2568" max="2569" width="12.33203125" style="193" customWidth="1"/>
    <col min="2570" max="2570" width="14.5546875" style="193" customWidth="1"/>
    <col min="2571" max="2571" width="23.5546875" style="193" customWidth="1"/>
    <col min="2572" max="2572" width="12" style="193" customWidth="1"/>
    <col min="2573" max="2573" width="15.33203125" style="193" customWidth="1"/>
    <col min="2574" max="2574" width="12.6640625" style="193" customWidth="1"/>
    <col min="2575" max="2575" width="19.6640625" style="193" customWidth="1"/>
    <col min="2576" max="2576" width="12.6640625" style="193" customWidth="1"/>
    <col min="2577" max="2577" width="15.44140625" style="193" customWidth="1"/>
    <col min="2578" max="2578" width="18" style="193" customWidth="1"/>
    <col min="2579" max="2579" width="20.5546875" style="193" customWidth="1"/>
    <col min="2580" max="2580" width="16.44140625" style="193" customWidth="1"/>
    <col min="2581" max="2581" width="12.5546875" style="193" customWidth="1"/>
    <col min="2582" max="2582" width="14.5546875" style="193" customWidth="1"/>
    <col min="2583" max="2583" width="10.33203125" style="193" customWidth="1"/>
    <col min="2584" max="2584" width="10.5546875" style="193" customWidth="1"/>
    <col min="2585" max="2585" width="19.33203125" style="193" customWidth="1"/>
    <col min="2586" max="2586" width="11.44140625" style="193" customWidth="1"/>
    <col min="2587" max="2587" width="14" style="193" customWidth="1"/>
    <col min="2588" max="2588" width="14.33203125" style="193" customWidth="1"/>
    <col min="2589" max="2589" width="13.44140625" style="193" customWidth="1"/>
    <col min="2590" max="2590" width="11.44140625" style="193" customWidth="1"/>
    <col min="2591" max="2591" width="12" style="193" customWidth="1"/>
    <col min="2592" max="2593" width="10.5546875" style="193" customWidth="1"/>
    <col min="2594" max="2594" width="10.33203125" style="193" customWidth="1"/>
    <col min="2595" max="2595" width="15.44140625" style="193" customWidth="1"/>
    <col min="2596" max="2596" width="11.5546875" style="193" customWidth="1"/>
    <col min="2597" max="2597" width="12.44140625" style="193" customWidth="1"/>
    <col min="2598" max="2598" width="11.44140625" style="193" customWidth="1"/>
    <col min="2599" max="2599" width="12" style="193" customWidth="1"/>
    <col min="2600" max="2802" width="11.44140625" style="193" customWidth="1"/>
    <col min="2803" max="2816" width="11.44140625" style="193"/>
    <col min="2817" max="2817" width="30.33203125" style="193" customWidth="1"/>
    <col min="2818" max="2818" width="13.5546875" style="193" customWidth="1"/>
    <col min="2819" max="2819" width="16.5546875" style="193" customWidth="1"/>
    <col min="2820" max="2820" width="12.44140625" style="193" customWidth="1"/>
    <col min="2821" max="2822" width="13.44140625" style="193" customWidth="1"/>
    <col min="2823" max="2823" width="11.5546875" style="193" customWidth="1"/>
    <col min="2824" max="2825" width="12.33203125" style="193" customWidth="1"/>
    <col min="2826" max="2826" width="14.5546875" style="193" customWidth="1"/>
    <col min="2827" max="2827" width="23.5546875" style="193" customWidth="1"/>
    <col min="2828" max="2828" width="12" style="193" customWidth="1"/>
    <col min="2829" max="2829" width="15.33203125" style="193" customWidth="1"/>
    <col min="2830" max="2830" width="12.6640625" style="193" customWidth="1"/>
    <col min="2831" max="2831" width="19.6640625" style="193" customWidth="1"/>
    <col min="2832" max="2832" width="12.6640625" style="193" customWidth="1"/>
    <col min="2833" max="2833" width="15.44140625" style="193" customWidth="1"/>
    <col min="2834" max="2834" width="18" style="193" customWidth="1"/>
    <col min="2835" max="2835" width="20.5546875" style="193" customWidth="1"/>
    <col min="2836" max="2836" width="16.44140625" style="193" customWidth="1"/>
    <col min="2837" max="2837" width="12.5546875" style="193" customWidth="1"/>
    <col min="2838" max="2838" width="14.5546875" style="193" customWidth="1"/>
    <col min="2839" max="2839" width="10.33203125" style="193" customWidth="1"/>
    <col min="2840" max="2840" width="10.5546875" style="193" customWidth="1"/>
    <col min="2841" max="2841" width="19.33203125" style="193" customWidth="1"/>
    <col min="2842" max="2842" width="11.44140625" style="193" customWidth="1"/>
    <col min="2843" max="2843" width="14" style="193" customWidth="1"/>
    <col min="2844" max="2844" width="14.33203125" style="193" customWidth="1"/>
    <col min="2845" max="2845" width="13.44140625" style="193" customWidth="1"/>
    <col min="2846" max="2846" width="11.44140625" style="193" customWidth="1"/>
    <col min="2847" max="2847" width="12" style="193" customWidth="1"/>
    <col min="2848" max="2849" width="10.5546875" style="193" customWidth="1"/>
    <col min="2850" max="2850" width="10.33203125" style="193" customWidth="1"/>
    <col min="2851" max="2851" width="15.44140625" style="193" customWidth="1"/>
    <col min="2852" max="2852" width="11.5546875" style="193" customWidth="1"/>
    <col min="2853" max="2853" width="12.44140625" style="193" customWidth="1"/>
    <col min="2854" max="2854" width="11.44140625" style="193" customWidth="1"/>
    <col min="2855" max="2855" width="12" style="193" customWidth="1"/>
    <col min="2856" max="3058" width="11.44140625" style="193" customWidth="1"/>
    <col min="3059" max="3072" width="11.44140625" style="193"/>
    <col min="3073" max="3073" width="30.33203125" style="193" customWidth="1"/>
    <col min="3074" max="3074" width="13.5546875" style="193" customWidth="1"/>
    <col min="3075" max="3075" width="16.5546875" style="193" customWidth="1"/>
    <col min="3076" max="3076" width="12.44140625" style="193" customWidth="1"/>
    <col min="3077" max="3078" width="13.44140625" style="193" customWidth="1"/>
    <col min="3079" max="3079" width="11.5546875" style="193" customWidth="1"/>
    <col min="3080" max="3081" width="12.33203125" style="193" customWidth="1"/>
    <col min="3082" max="3082" width="14.5546875" style="193" customWidth="1"/>
    <col min="3083" max="3083" width="23.5546875" style="193" customWidth="1"/>
    <col min="3084" max="3084" width="12" style="193" customWidth="1"/>
    <col min="3085" max="3085" width="15.33203125" style="193" customWidth="1"/>
    <col min="3086" max="3086" width="12.6640625" style="193" customWidth="1"/>
    <col min="3087" max="3087" width="19.6640625" style="193" customWidth="1"/>
    <col min="3088" max="3088" width="12.6640625" style="193" customWidth="1"/>
    <col min="3089" max="3089" width="15.44140625" style="193" customWidth="1"/>
    <col min="3090" max="3090" width="18" style="193" customWidth="1"/>
    <col min="3091" max="3091" width="20.5546875" style="193" customWidth="1"/>
    <col min="3092" max="3092" width="16.44140625" style="193" customWidth="1"/>
    <col min="3093" max="3093" width="12.5546875" style="193" customWidth="1"/>
    <col min="3094" max="3094" width="14.5546875" style="193" customWidth="1"/>
    <col min="3095" max="3095" width="10.33203125" style="193" customWidth="1"/>
    <col min="3096" max="3096" width="10.5546875" style="193" customWidth="1"/>
    <col min="3097" max="3097" width="19.33203125" style="193" customWidth="1"/>
    <col min="3098" max="3098" width="11.44140625" style="193" customWidth="1"/>
    <col min="3099" max="3099" width="14" style="193" customWidth="1"/>
    <col min="3100" max="3100" width="14.33203125" style="193" customWidth="1"/>
    <col min="3101" max="3101" width="13.44140625" style="193" customWidth="1"/>
    <col min="3102" max="3102" width="11.44140625" style="193" customWidth="1"/>
    <col min="3103" max="3103" width="12" style="193" customWidth="1"/>
    <col min="3104" max="3105" width="10.5546875" style="193" customWidth="1"/>
    <col min="3106" max="3106" width="10.33203125" style="193" customWidth="1"/>
    <col min="3107" max="3107" width="15.44140625" style="193" customWidth="1"/>
    <col min="3108" max="3108" width="11.5546875" style="193" customWidth="1"/>
    <col min="3109" max="3109" width="12.44140625" style="193" customWidth="1"/>
    <col min="3110" max="3110" width="11.44140625" style="193" customWidth="1"/>
    <col min="3111" max="3111" width="12" style="193" customWidth="1"/>
    <col min="3112" max="3314" width="11.44140625" style="193" customWidth="1"/>
    <col min="3315" max="3328" width="11.44140625" style="193"/>
    <col min="3329" max="3329" width="30.33203125" style="193" customWidth="1"/>
    <col min="3330" max="3330" width="13.5546875" style="193" customWidth="1"/>
    <col min="3331" max="3331" width="16.5546875" style="193" customWidth="1"/>
    <col min="3332" max="3332" width="12.44140625" style="193" customWidth="1"/>
    <col min="3333" max="3334" width="13.44140625" style="193" customWidth="1"/>
    <col min="3335" max="3335" width="11.5546875" style="193" customWidth="1"/>
    <col min="3336" max="3337" width="12.33203125" style="193" customWidth="1"/>
    <col min="3338" max="3338" width="14.5546875" style="193" customWidth="1"/>
    <col min="3339" max="3339" width="23.5546875" style="193" customWidth="1"/>
    <col min="3340" max="3340" width="12" style="193" customWidth="1"/>
    <col min="3341" max="3341" width="15.33203125" style="193" customWidth="1"/>
    <col min="3342" max="3342" width="12.6640625" style="193" customWidth="1"/>
    <col min="3343" max="3343" width="19.6640625" style="193" customWidth="1"/>
    <col min="3344" max="3344" width="12.6640625" style="193" customWidth="1"/>
    <col min="3345" max="3345" width="15.44140625" style="193" customWidth="1"/>
    <col min="3346" max="3346" width="18" style="193" customWidth="1"/>
    <col min="3347" max="3347" width="20.5546875" style="193" customWidth="1"/>
    <col min="3348" max="3348" width="16.44140625" style="193" customWidth="1"/>
    <col min="3349" max="3349" width="12.5546875" style="193" customWidth="1"/>
    <col min="3350" max="3350" width="14.5546875" style="193" customWidth="1"/>
    <col min="3351" max="3351" width="10.33203125" style="193" customWidth="1"/>
    <col min="3352" max="3352" width="10.5546875" style="193" customWidth="1"/>
    <col min="3353" max="3353" width="19.33203125" style="193" customWidth="1"/>
    <col min="3354" max="3354" width="11.44140625" style="193" customWidth="1"/>
    <col min="3355" max="3355" width="14" style="193" customWidth="1"/>
    <col min="3356" max="3356" width="14.33203125" style="193" customWidth="1"/>
    <col min="3357" max="3357" width="13.44140625" style="193" customWidth="1"/>
    <col min="3358" max="3358" width="11.44140625" style="193" customWidth="1"/>
    <col min="3359" max="3359" width="12" style="193" customWidth="1"/>
    <col min="3360" max="3361" width="10.5546875" style="193" customWidth="1"/>
    <col min="3362" max="3362" width="10.33203125" style="193" customWidth="1"/>
    <col min="3363" max="3363" width="15.44140625" style="193" customWidth="1"/>
    <col min="3364" max="3364" width="11.5546875" style="193" customWidth="1"/>
    <col min="3365" max="3365" width="12.44140625" style="193" customWidth="1"/>
    <col min="3366" max="3366" width="11.44140625" style="193" customWidth="1"/>
    <col min="3367" max="3367" width="12" style="193" customWidth="1"/>
    <col min="3368" max="3570" width="11.44140625" style="193" customWidth="1"/>
    <col min="3571" max="3584" width="11.44140625" style="193"/>
    <col min="3585" max="3585" width="30.33203125" style="193" customWidth="1"/>
    <col min="3586" max="3586" width="13.5546875" style="193" customWidth="1"/>
    <col min="3587" max="3587" width="16.5546875" style="193" customWidth="1"/>
    <col min="3588" max="3588" width="12.44140625" style="193" customWidth="1"/>
    <col min="3589" max="3590" width="13.44140625" style="193" customWidth="1"/>
    <col min="3591" max="3591" width="11.5546875" style="193" customWidth="1"/>
    <col min="3592" max="3593" width="12.33203125" style="193" customWidth="1"/>
    <col min="3594" max="3594" width="14.5546875" style="193" customWidth="1"/>
    <col min="3595" max="3595" width="23.5546875" style="193" customWidth="1"/>
    <col min="3596" max="3596" width="12" style="193" customWidth="1"/>
    <col min="3597" max="3597" width="15.33203125" style="193" customWidth="1"/>
    <col min="3598" max="3598" width="12.6640625" style="193" customWidth="1"/>
    <col min="3599" max="3599" width="19.6640625" style="193" customWidth="1"/>
    <col min="3600" max="3600" width="12.6640625" style="193" customWidth="1"/>
    <col min="3601" max="3601" width="15.44140625" style="193" customWidth="1"/>
    <col min="3602" max="3602" width="18" style="193" customWidth="1"/>
    <col min="3603" max="3603" width="20.5546875" style="193" customWidth="1"/>
    <col min="3604" max="3604" width="16.44140625" style="193" customWidth="1"/>
    <col min="3605" max="3605" width="12.5546875" style="193" customWidth="1"/>
    <col min="3606" max="3606" width="14.5546875" style="193" customWidth="1"/>
    <col min="3607" max="3607" width="10.33203125" style="193" customWidth="1"/>
    <col min="3608" max="3608" width="10.5546875" style="193" customWidth="1"/>
    <col min="3609" max="3609" width="19.33203125" style="193" customWidth="1"/>
    <col min="3610" max="3610" width="11.44140625" style="193" customWidth="1"/>
    <col min="3611" max="3611" width="14" style="193" customWidth="1"/>
    <col min="3612" max="3612" width="14.33203125" style="193" customWidth="1"/>
    <col min="3613" max="3613" width="13.44140625" style="193" customWidth="1"/>
    <col min="3614" max="3614" width="11.44140625" style="193" customWidth="1"/>
    <col min="3615" max="3615" width="12" style="193" customWidth="1"/>
    <col min="3616" max="3617" width="10.5546875" style="193" customWidth="1"/>
    <col min="3618" max="3618" width="10.33203125" style="193" customWidth="1"/>
    <col min="3619" max="3619" width="15.44140625" style="193" customWidth="1"/>
    <col min="3620" max="3620" width="11.5546875" style="193" customWidth="1"/>
    <col min="3621" max="3621" width="12.44140625" style="193" customWidth="1"/>
    <col min="3622" max="3622" width="11.44140625" style="193" customWidth="1"/>
    <col min="3623" max="3623" width="12" style="193" customWidth="1"/>
    <col min="3624" max="3826" width="11.44140625" style="193" customWidth="1"/>
    <col min="3827" max="3840" width="11.44140625" style="193"/>
    <col min="3841" max="3841" width="30.33203125" style="193" customWidth="1"/>
    <col min="3842" max="3842" width="13.5546875" style="193" customWidth="1"/>
    <col min="3843" max="3843" width="16.5546875" style="193" customWidth="1"/>
    <col min="3844" max="3844" width="12.44140625" style="193" customWidth="1"/>
    <col min="3845" max="3846" width="13.44140625" style="193" customWidth="1"/>
    <col min="3847" max="3847" width="11.5546875" style="193" customWidth="1"/>
    <col min="3848" max="3849" width="12.33203125" style="193" customWidth="1"/>
    <col min="3850" max="3850" width="14.5546875" style="193" customWidth="1"/>
    <col min="3851" max="3851" width="23.5546875" style="193" customWidth="1"/>
    <col min="3852" max="3852" width="12" style="193" customWidth="1"/>
    <col min="3853" max="3853" width="15.33203125" style="193" customWidth="1"/>
    <col min="3854" max="3854" width="12.6640625" style="193" customWidth="1"/>
    <col min="3855" max="3855" width="19.6640625" style="193" customWidth="1"/>
    <col min="3856" max="3856" width="12.6640625" style="193" customWidth="1"/>
    <col min="3857" max="3857" width="15.44140625" style="193" customWidth="1"/>
    <col min="3858" max="3858" width="18" style="193" customWidth="1"/>
    <col min="3859" max="3859" width="20.5546875" style="193" customWidth="1"/>
    <col min="3860" max="3860" width="16.44140625" style="193" customWidth="1"/>
    <col min="3861" max="3861" width="12.5546875" style="193" customWidth="1"/>
    <col min="3862" max="3862" width="14.5546875" style="193" customWidth="1"/>
    <col min="3863" max="3863" width="10.33203125" style="193" customWidth="1"/>
    <col min="3864" max="3864" width="10.5546875" style="193" customWidth="1"/>
    <col min="3865" max="3865" width="19.33203125" style="193" customWidth="1"/>
    <col min="3866" max="3866" width="11.44140625" style="193" customWidth="1"/>
    <col min="3867" max="3867" width="14" style="193" customWidth="1"/>
    <col min="3868" max="3868" width="14.33203125" style="193" customWidth="1"/>
    <col min="3869" max="3869" width="13.44140625" style="193" customWidth="1"/>
    <col min="3870" max="3870" width="11.44140625" style="193" customWidth="1"/>
    <col min="3871" max="3871" width="12" style="193" customWidth="1"/>
    <col min="3872" max="3873" width="10.5546875" style="193" customWidth="1"/>
    <col min="3874" max="3874" width="10.33203125" style="193" customWidth="1"/>
    <col min="3875" max="3875" width="15.44140625" style="193" customWidth="1"/>
    <col min="3876" max="3876" width="11.5546875" style="193" customWidth="1"/>
    <col min="3877" max="3877" width="12.44140625" style="193" customWidth="1"/>
    <col min="3878" max="3878" width="11.44140625" style="193" customWidth="1"/>
    <col min="3879" max="3879" width="12" style="193" customWidth="1"/>
    <col min="3880" max="4082" width="11.44140625" style="193" customWidth="1"/>
    <col min="4083" max="4096" width="11.44140625" style="193"/>
    <col min="4097" max="4097" width="30.33203125" style="193" customWidth="1"/>
    <col min="4098" max="4098" width="13.5546875" style="193" customWidth="1"/>
    <col min="4099" max="4099" width="16.5546875" style="193" customWidth="1"/>
    <col min="4100" max="4100" width="12.44140625" style="193" customWidth="1"/>
    <col min="4101" max="4102" width="13.44140625" style="193" customWidth="1"/>
    <col min="4103" max="4103" width="11.5546875" style="193" customWidth="1"/>
    <col min="4104" max="4105" width="12.33203125" style="193" customWidth="1"/>
    <col min="4106" max="4106" width="14.5546875" style="193" customWidth="1"/>
    <col min="4107" max="4107" width="23.5546875" style="193" customWidth="1"/>
    <col min="4108" max="4108" width="12" style="193" customWidth="1"/>
    <col min="4109" max="4109" width="15.33203125" style="193" customWidth="1"/>
    <col min="4110" max="4110" width="12.6640625" style="193" customWidth="1"/>
    <col min="4111" max="4111" width="19.6640625" style="193" customWidth="1"/>
    <col min="4112" max="4112" width="12.6640625" style="193" customWidth="1"/>
    <col min="4113" max="4113" width="15.44140625" style="193" customWidth="1"/>
    <col min="4114" max="4114" width="18" style="193" customWidth="1"/>
    <col min="4115" max="4115" width="20.5546875" style="193" customWidth="1"/>
    <col min="4116" max="4116" width="16.44140625" style="193" customWidth="1"/>
    <col min="4117" max="4117" width="12.5546875" style="193" customWidth="1"/>
    <col min="4118" max="4118" width="14.5546875" style="193" customWidth="1"/>
    <col min="4119" max="4119" width="10.33203125" style="193" customWidth="1"/>
    <col min="4120" max="4120" width="10.5546875" style="193" customWidth="1"/>
    <col min="4121" max="4121" width="19.33203125" style="193" customWidth="1"/>
    <col min="4122" max="4122" width="11.44140625" style="193" customWidth="1"/>
    <col min="4123" max="4123" width="14" style="193" customWidth="1"/>
    <col min="4124" max="4124" width="14.33203125" style="193" customWidth="1"/>
    <col min="4125" max="4125" width="13.44140625" style="193" customWidth="1"/>
    <col min="4126" max="4126" width="11.44140625" style="193" customWidth="1"/>
    <col min="4127" max="4127" width="12" style="193" customWidth="1"/>
    <col min="4128" max="4129" width="10.5546875" style="193" customWidth="1"/>
    <col min="4130" max="4130" width="10.33203125" style="193" customWidth="1"/>
    <col min="4131" max="4131" width="15.44140625" style="193" customWidth="1"/>
    <col min="4132" max="4132" width="11.5546875" style="193" customWidth="1"/>
    <col min="4133" max="4133" width="12.44140625" style="193" customWidth="1"/>
    <col min="4134" max="4134" width="11.44140625" style="193" customWidth="1"/>
    <col min="4135" max="4135" width="12" style="193" customWidth="1"/>
    <col min="4136" max="4338" width="11.44140625" style="193" customWidth="1"/>
    <col min="4339" max="4352" width="11.44140625" style="193"/>
    <col min="4353" max="4353" width="30.33203125" style="193" customWidth="1"/>
    <col min="4354" max="4354" width="13.5546875" style="193" customWidth="1"/>
    <col min="4355" max="4355" width="16.5546875" style="193" customWidth="1"/>
    <col min="4356" max="4356" width="12.44140625" style="193" customWidth="1"/>
    <col min="4357" max="4358" width="13.44140625" style="193" customWidth="1"/>
    <col min="4359" max="4359" width="11.5546875" style="193" customWidth="1"/>
    <col min="4360" max="4361" width="12.33203125" style="193" customWidth="1"/>
    <col min="4362" max="4362" width="14.5546875" style="193" customWidth="1"/>
    <col min="4363" max="4363" width="23.5546875" style="193" customWidth="1"/>
    <col min="4364" max="4364" width="12" style="193" customWidth="1"/>
    <col min="4365" max="4365" width="15.33203125" style="193" customWidth="1"/>
    <col min="4366" max="4366" width="12.6640625" style="193" customWidth="1"/>
    <col min="4367" max="4367" width="19.6640625" style="193" customWidth="1"/>
    <col min="4368" max="4368" width="12.6640625" style="193" customWidth="1"/>
    <col min="4369" max="4369" width="15.44140625" style="193" customWidth="1"/>
    <col min="4370" max="4370" width="18" style="193" customWidth="1"/>
    <col min="4371" max="4371" width="20.5546875" style="193" customWidth="1"/>
    <col min="4372" max="4372" width="16.44140625" style="193" customWidth="1"/>
    <col min="4373" max="4373" width="12.5546875" style="193" customWidth="1"/>
    <col min="4374" max="4374" width="14.5546875" style="193" customWidth="1"/>
    <col min="4375" max="4375" width="10.33203125" style="193" customWidth="1"/>
    <col min="4376" max="4376" width="10.5546875" style="193" customWidth="1"/>
    <col min="4377" max="4377" width="19.33203125" style="193" customWidth="1"/>
    <col min="4378" max="4378" width="11.44140625" style="193" customWidth="1"/>
    <col min="4379" max="4379" width="14" style="193" customWidth="1"/>
    <col min="4380" max="4380" width="14.33203125" style="193" customWidth="1"/>
    <col min="4381" max="4381" width="13.44140625" style="193" customWidth="1"/>
    <col min="4382" max="4382" width="11.44140625" style="193" customWidth="1"/>
    <col min="4383" max="4383" width="12" style="193" customWidth="1"/>
    <col min="4384" max="4385" width="10.5546875" style="193" customWidth="1"/>
    <col min="4386" max="4386" width="10.33203125" style="193" customWidth="1"/>
    <col min="4387" max="4387" width="15.44140625" style="193" customWidth="1"/>
    <col min="4388" max="4388" width="11.5546875" style="193" customWidth="1"/>
    <col min="4389" max="4389" width="12.44140625" style="193" customWidth="1"/>
    <col min="4390" max="4390" width="11.44140625" style="193" customWidth="1"/>
    <col min="4391" max="4391" width="12" style="193" customWidth="1"/>
    <col min="4392" max="4594" width="11.44140625" style="193" customWidth="1"/>
    <col min="4595" max="4608" width="11.44140625" style="193"/>
    <col min="4609" max="4609" width="30.33203125" style="193" customWidth="1"/>
    <col min="4610" max="4610" width="13.5546875" style="193" customWidth="1"/>
    <col min="4611" max="4611" width="16.5546875" style="193" customWidth="1"/>
    <col min="4612" max="4612" width="12.44140625" style="193" customWidth="1"/>
    <col min="4613" max="4614" width="13.44140625" style="193" customWidth="1"/>
    <col min="4615" max="4615" width="11.5546875" style="193" customWidth="1"/>
    <col min="4616" max="4617" width="12.33203125" style="193" customWidth="1"/>
    <col min="4618" max="4618" width="14.5546875" style="193" customWidth="1"/>
    <col min="4619" max="4619" width="23.5546875" style="193" customWidth="1"/>
    <col min="4620" max="4620" width="12" style="193" customWidth="1"/>
    <col min="4621" max="4621" width="15.33203125" style="193" customWidth="1"/>
    <col min="4622" max="4622" width="12.6640625" style="193" customWidth="1"/>
    <col min="4623" max="4623" width="19.6640625" style="193" customWidth="1"/>
    <col min="4624" max="4624" width="12.6640625" style="193" customWidth="1"/>
    <col min="4625" max="4625" width="15.44140625" style="193" customWidth="1"/>
    <col min="4626" max="4626" width="18" style="193" customWidth="1"/>
    <col min="4627" max="4627" width="20.5546875" style="193" customWidth="1"/>
    <col min="4628" max="4628" width="16.44140625" style="193" customWidth="1"/>
    <col min="4629" max="4629" width="12.5546875" style="193" customWidth="1"/>
    <col min="4630" max="4630" width="14.5546875" style="193" customWidth="1"/>
    <col min="4631" max="4631" width="10.33203125" style="193" customWidth="1"/>
    <col min="4632" max="4632" width="10.5546875" style="193" customWidth="1"/>
    <col min="4633" max="4633" width="19.33203125" style="193" customWidth="1"/>
    <col min="4634" max="4634" width="11.44140625" style="193" customWidth="1"/>
    <col min="4635" max="4635" width="14" style="193" customWidth="1"/>
    <col min="4636" max="4636" width="14.33203125" style="193" customWidth="1"/>
    <col min="4637" max="4637" width="13.44140625" style="193" customWidth="1"/>
    <col min="4638" max="4638" width="11.44140625" style="193" customWidth="1"/>
    <col min="4639" max="4639" width="12" style="193" customWidth="1"/>
    <col min="4640" max="4641" width="10.5546875" style="193" customWidth="1"/>
    <col min="4642" max="4642" width="10.33203125" style="193" customWidth="1"/>
    <col min="4643" max="4643" width="15.44140625" style="193" customWidth="1"/>
    <col min="4644" max="4644" width="11.5546875" style="193" customWidth="1"/>
    <col min="4645" max="4645" width="12.44140625" style="193" customWidth="1"/>
    <col min="4646" max="4646" width="11.44140625" style="193" customWidth="1"/>
    <col min="4647" max="4647" width="12" style="193" customWidth="1"/>
    <col min="4648" max="4850" width="11.44140625" style="193" customWidth="1"/>
    <col min="4851" max="4864" width="11.44140625" style="193"/>
    <col min="4865" max="4865" width="30.33203125" style="193" customWidth="1"/>
    <col min="4866" max="4866" width="13.5546875" style="193" customWidth="1"/>
    <col min="4867" max="4867" width="16.5546875" style="193" customWidth="1"/>
    <col min="4868" max="4868" width="12.44140625" style="193" customWidth="1"/>
    <col min="4869" max="4870" width="13.44140625" style="193" customWidth="1"/>
    <col min="4871" max="4871" width="11.5546875" style="193" customWidth="1"/>
    <col min="4872" max="4873" width="12.33203125" style="193" customWidth="1"/>
    <col min="4874" max="4874" width="14.5546875" style="193" customWidth="1"/>
    <col min="4875" max="4875" width="23.5546875" style="193" customWidth="1"/>
    <col min="4876" max="4876" width="12" style="193" customWidth="1"/>
    <col min="4877" max="4877" width="15.33203125" style="193" customWidth="1"/>
    <col min="4878" max="4878" width="12.6640625" style="193" customWidth="1"/>
    <col min="4879" max="4879" width="19.6640625" style="193" customWidth="1"/>
    <col min="4880" max="4880" width="12.6640625" style="193" customWidth="1"/>
    <col min="4881" max="4881" width="15.44140625" style="193" customWidth="1"/>
    <col min="4882" max="4882" width="18" style="193" customWidth="1"/>
    <col min="4883" max="4883" width="20.5546875" style="193" customWidth="1"/>
    <col min="4884" max="4884" width="16.44140625" style="193" customWidth="1"/>
    <col min="4885" max="4885" width="12.5546875" style="193" customWidth="1"/>
    <col min="4886" max="4886" width="14.5546875" style="193" customWidth="1"/>
    <col min="4887" max="4887" width="10.33203125" style="193" customWidth="1"/>
    <col min="4888" max="4888" width="10.5546875" style="193" customWidth="1"/>
    <col min="4889" max="4889" width="19.33203125" style="193" customWidth="1"/>
    <col min="4890" max="4890" width="11.44140625" style="193" customWidth="1"/>
    <col min="4891" max="4891" width="14" style="193" customWidth="1"/>
    <col min="4892" max="4892" width="14.33203125" style="193" customWidth="1"/>
    <col min="4893" max="4893" width="13.44140625" style="193" customWidth="1"/>
    <col min="4894" max="4894" width="11.44140625" style="193" customWidth="1"/>
    <col min="4895" max="4895" width="12" style="193" customWidth="1"/>
    <col min="4896" max="4897" width="10.5546875" style="193" customWidth="1"/>
    <col min="4898" max="4898" width="10.33203125" style="193" customWidth="1"/>
    <col min="4899" max="4899" width="15.44140625" style="193" customWidth="1"/>
    <col min="4900" max="4900" width="11.5546875" style="193" customWidth="1"/>
    <col min="4901" max="4901" width="12.44140625" style="193" customWidth="1"/>
    <col min="4902" max="4902" width="11.44140625" style="193" customWidth="1"/>
    <col min="4903" max="4903" width="12" style="193" customWidth="1"/>
    <col min="4904" max="5106" width="11.44140625" style="193" customWidth="1"/>
    <col min="5107" max="5120" width="11.44140625" style="193"/>
    <col min="5121" max="5121" width="30.33203125" style="193" customWidth="1"/>
    <col min="5122" max="5122" width="13.5546875" style="193" customWidth="1"/>
    <col min="5123" max="5123" width="16.5546875" style="193" customWidth="1"/>
    <col min="5124" max="5124" width="12.44140625" style="193" customWidth="1"/>
    <col min="5125" max="5126" width="13.44140625" style="193" customWidth="1"/>
    <col min="5127" max="5127" width="11.5546875" style="193" customWidth="1"/>
    <col min="5128" max="5129" width="12.33203125" style="193" customWidth="1"/>
    <col min="5130" max="5130" width="14.5546875" style="193" customWidth="1"/>
    <col min="5131" max="5131" width="23.5546875" style="193" customWidth="1"/>
    <col min="5132" max="5132" width="12" style="193" customWidth="1"/>
    <col min="5133" max="5133" width="15.33203125" style="193" customWidth="1"/>
    <col min="5134" max="5134" width="12.6640625" style="193" customWidth="1"/>
    <col min="5135" max="5135" width="19.6640625" style="193" customWidth="1"/>
    <col min="5136" max="5136" width="12.6640625" style="193" customWidth="1"/>
    <col min="5137" max="5137" width="15.44140625" style="193" customWidth="1"/>
    <col min="5138" max="5138" width="18" style="193" customWidth="1"/>
    <col min="5139" max="5139" width="20.5546875" style="193" customWidth="1"/>
    <col min="5140" max="5140" width="16.44140625" style="193" customWidth="1"/>
    <col min="5141" max="5141" width="12.5546875" style="193" customWidth="1"/>
    <col min="5142" max="5142" width="14.5546875" style="193" customWidth="1"/>
    <col min="5143" max="5143" width="10.33203125" style="193" customWidth="1"/>
    <col min="5144" max="5144" width="10.5546875" style="193" customWidth="1"/>
    <col min="5145" max="5145" width="19.33203125" style="193" customWidth="1"/>
    <col min="5146" max="5146" width="11.44140625" style="193" customWidth="1"/>
    <col min="5147" max="5147" width="14" style="193" customWidth="1"/>
    <col min="5148" max="5148" width="14.33203125" style="193" customWidth="1"/>
    <col min="5149" max="5149" width="13.44140625" style="193" customWidth="1"/>
    <col min="5150" max="5150" width="11.44140625" style="193" customWidth="1"/>
    <col min="5151" max="5151" width="12" style="193" customWidth="1"/>
    <col min="5152" max="5153" width="10.5546875" style="193" customWidth="1"/>
    <col min="5154" max="5154" width="10.33203125" style="193" customWidth="1"/>
    <col min="5155" max="5155" width="15.44140625" style="193" customWidth="1"/>
    <col min="5156" max="5156" width="11.5546875" style="193" customWidth="1"/>
    <col min="5157" max="5157" width="12.44140625" style="193" customWidth="1"/>
    <col min="5158" max="5158" width="11.44140625" style="193" customWidth="1"/>
    <col min="5159" max="5159" width="12" style="193" customWidth="1"/>
    <col min="5160" max="5362" width="11.44140625" style="193" customWidth="1"/>
    <col min="5363" max="5376" width="11.44140625" style="193"/>
    <col min="5377" max="5377" width="30.33203125" style="193" customWidth="1"/>
    <col min="5378" max="5378" width="13.5546875" style="193" customWidth="1"/>
    <col min="5379" max="5379" width="16.5546875" style="193" customWidth="1"/>
    <col min="5380" max="5380" width="12.44140625" style="193" customWidth="1"/>
    <col min="5381" max="5382" width="13.44140625" style="193" customWidth="1"/>
    <col min="5383" max="5383" width="11.5546875" style="193" customWidth="1"/>
    <col min="5384" max="5385" width="12.33203125" style="193" customWidth="1"/>
    <col min="5386" max="5386" width="14.5546875" style="193" customWidth="1"/>
    <col min="5387" max="5387" width="23.5546875" style="193" customWidth="1"/>
    <col min="5388" max="5388" width="12" style="193" customWidth="1"/>
    <col min="5389" max="5389" width="15.33203125" style="193" customWidth="1"/>
    <col min="5390" max="5390" width="12.6640625" style="193" customWidth="1"/>
    <col min="5391" max="5391" width="19.6640625" style="193" customWidth="1"/>
    <col min="5392" max="5392" width="12.6640625" style="193" customWidth="1"/>
    <col min="5393" max="5393" width="15.44140625" style="193" customWidth="1"/>
    <col min="5394" max="5394" width="18" style="193" customWidth="1"/>
    <col min="5395" max="5395" width="20.5546875" style="193" customWidth="1"/>
    <col min="5396" max="5396" width="16.44140625" style="193" customWidth="1"/>
    <col min="5397" max="5397" width="12.5546875" style="193" customWidth="1"/>
    <col min="5398" max="5398" width="14.5546875" style="193" customWidth="1"/>
    <col min="5399" max="5399" width="10.33203125" style="193" customWidth="1"/>
    <col min="5400" max="5400" width="10.5546875" style="193" customWidth="1"/>
    <col min="5401" max="5401" width="19.33203125" style="193" customWidth="1"/>
    <col min="5402" max="5402" width="11.44140625" style="193" customWidth="1"/>
    <col min="5403" max="5403" width="14" style="193" customWidth="1"/>
    <col min="5404" max="5404" width="14.33203125" style="193" customWidth="1"/>
    <col min="5405" max="5405" width="13.44140625" style="193" customWidth="1"/>
    <col min="5406" max="5406" width="11.44140625" style="193" customWidth="1"/>
    <col min="5407" max="5407" width="12" style="193" customWidth="1"/>
    <col min="5408" max="5409" width="10.5546875" style="193" customWidth="1"/>
    <col min="5410" max="5410" width="10.33203125" style="193" customWidth="1"/>
    <col min="5411" max="5411" width="15.44140625" style="193" customWidth="1"/>
    <col min="5412" max="5412" width="11.5546875" style="193" customWidth="1"/>
    <col min="5413" max="5413" width="12.44140625" style="193" customWidth="1"/>
    <col min="5414" max="5414" width="11.44140625" style="193" customWidth="1"/>
    <col min="5415" max="5415" width="12" style="193" customWidth="1"/>
    <col min="5416" max="5618" width="11.44140625" style="193" customWidth="1"/>
    <col min="5619" max="5632" width="11.44140625" style="193"/>
    <col min="5633" max="5633" width="30.33203125" style="193" customWidth="1"/>
    <col min="5634" max="5634" width="13.5546875" style="193" customWidth="1"/>
    <col min="5635" max="5635" width="16.5546875" style="193" customWidth="1"/>
    <col min="5636" max="5636" width="12.44140625" style="193" customWidth="1"/>
    <col min="5637" max="5638" width="13.44140625" style="193" customWidth="1"/>
    <col min="5639" max="5639" width="11.5546875" style="193" customWidth="1"/>
    <col min="5640" max="5641" width="12.33203125" style="193" customWidth="1"/>
    <col min="5642" max="5642" width="14.5546875" style="193" customWidth="1"/>
    <col min="5643" max="5643" width="23.5546875" style="193" customWidth="1"/>
    <col min="5644" max="5644" width="12" style="193" customWidth="1"/>
    <col min="5645" max="5645" width="15.33203125" style="193" customWidth="1"/>
    <col min="5646" max="5646" width="12.6640625" style="193" customWidth="1"/>
    <col min="5647" max="5647" width="19.6640625" style="193" customWidth="1"/>
    <col min="5648" max="5648" width="12.6640625" style="193" customWidth="1"/>
    <col min="5649" max="5649" width="15.44140625" style="193" customWidth="1"/>
    <col min="5650" max="5650" width="18" style="193" customWidth="1"/>
    <col min="5651" max="5651" width="20.5546875" style="193" customWidth="1"/>
    <col min="5652" max="5652" width="16.44140625" style="193" customWidth="1"/>
    <col min="5653" max="5653" width="12.5546875" style="193" customWidth="1"/>
    <col min="5654" max="5654" width="14.5546875" style="193" customWidth="1"/>
    <col min="5655" max="5655" width="10.33203125" style="193" customWidth="1"/>
    <col min="5656" max="5656" width="10.5546875" style="193" customWidth="1"/>
    <col min="5657" max="5657" width="19.33203125" style="193" customWidth="1"/>
    <col min="5658" max="5658" width="11.44140625" style="193" customWidth="1"/>
    <col min="5659" max="5659" width="14" style="193" customWidth="1"/>
    <col min="5660" max="5660" width="14.33203125" style="193" customWidth="1"/>
    <col min="5661" max="5661" width="13.44140625" style="193" customWidth="1"/>
    <col min="5662" max="5662" width="11.44140625" style="193" customWidth="1"/>
    <col min="5663" max="5663" width="12" style="193" customWidth="1"/>
    <col min="5664" max="5665" width="10.5546875" style="193" customWidth="1"/>
    <col min="5666" max="5666" width="10.33203125" style="193" customWidth="1"/>
    <col min="5667" max="5667" width="15.44140625" style="193" customWidth="1"/>
    <col min="5668" max="5668" width="11.5546875" style="193" customWidth="1"/>
    <col min="5669" max="5669" width="12.44140625" style="193" customWidth="1"/>
    <col min="5670" max="5670" width="11.44140625" style="193" customWidth="1"/>
    <col min="5671" max="5671" width="12" style="193" customWidth="1"/>
    <col min="5672" max="5874" width="11.44140625" style="193" customWidth="1"/>
    <col min="5875" max="5888" width="11.44140625" style="193"/>
    <col min="5889" max="5889" width="30.33203125" style="193" customWidth="1"/>
    <col min="5890" max="5890" width="13.5546875" style="193" customWidth="1"/>
    <col min="5891" max="5891" width="16.5546875" style="193" customWidth="1"/>
    <col min="5892" max="5892" width="12.44140625" style="193" customWidth="1"/>
    <col min="5893" max="5894" width="13.44140625" style="193" customWidth="1"/>
    <col min="5895" max="5895" width="11.5546875" style="193" customWidth="1"/>
    <col min="5896" max="5897" width="12.33203125" style="193" customWidth="1"/>
    <col min="5898" max="5898" width="14.5546875" style="193" customWidth="1"/>
    <col min="5899" max="5899" width="23.5546875" style="193" customWidth="1"/>
    <col min="5900" max="5900" width="12" style="193" customWidth="1"/>
    <col min="5901" max="5901" width="15.33203125" style="193" customWidth="1"/>
    <col min="5902" max="5902" width="12.6640625" style="193" customWidth="1"/>
    <col min="5903" max="5903" width="19.6640625" style="193" customWidth="1"/>
    <col min="5904" max="5904" width="12.6640625" style="193" customWidth="1"/>
    <col min="5905" max="5905" width="15.44140625" style="193" customWidth="1"/>
    <col min="5906" max="5906" width="18" style="193" customWidth="1"/>
    <col min="5907" max="5907" width="20.5546875" style="193" customWidth="1"/>
    <col min="5908" max="5908" width="16.44140625" style="193" customWidth="1"/>
    <col min="5909" max="5909" width="12.5546875" style="193" customWidth="1"/>
    <col min="5910" max="5910" width="14.5546875" style="193" customWidth="1"/>
    <col min="5911" max="5911" width="10.33203125" style="193" customWidth="1"/>
    <col min="5912" max="5912" width="10.5546875" style="193" customWidth="1"/>
    <col min="5913" max="5913" width="19.33203125" style="193" customWidth="1"/>
    <col min="5914" max="5914" width="11.44140625" style="193" customWidth="1"/>
    <col min="5915" max="5915" width="14" style="193" customWidth="1"/>
    <col min="5916" max="5916" width="14.33203125" style="193" customWidth="1"/>
    <col min="5917" max="5917" width="13.44140625" style="193" customWidth="1"/>
    <col min="5918" max="5918" width="11.44140625" style="193" customWidth="1"/>
    <col min="5919" max="5919" width="12" style="193" customWidth="1"/>
    <col min="5920" max="5921" width="10.5546875" style="193" customWidth="1"/>
    <col min="5922" max="5922" width="10.33203125" style="193" customWidth="1"/>
    <col min="5923" max="5923" width="15.44140625" style="193" customWidth="1"/>
    <col min="5924" max="5924" width="11.5546875" style="193" customWidth="1"/>
    <col min="5925" max="5925" width="12.44140625" style="193" customWidth="1"/>
    <col min="5926" max="5926" width="11.44140625" style="193" customWidth="1"/>
    <col min="5927" max="5927" width="12" style="193" customWidth="1"/>
    <col min="5928" max="6130" width="11.44140625" style="193" customWidth="1"/>
    <col min="6131" max="6144" width="11.44140625" style="193"/>
    <col min="6145" max="6145" width="30.33203125" style="193" customWidth="1"/>
    <col min="6146" max="6146" width="13.5546875" style="193" customWidth="1"/>
    <col min="6147" max="6147" width="16.5546875" style="193" customWidth="1"/>
    <col min="6148" max="6148" width="12.44140625" style="193" customWidth="1"/>
    <col min="6149" max="6150" width="13.44140625" style="193" customWidth="1"/>
    <col min="6151" max="6151" width="11.5546875" style="193" customWidth="1"/>
    <col min="6152" max="6153" width="12.33203125" style="193" customWidth="1"/>
    <col min="6154" max="6154" width="14.5546875" style="193" customWidth="1"/>
    <col min="6155" max="6155" width="23.5546875" style="193" customWidth="1"/>
    <col min="6156" max="6156" width="12" style="193" customWidth="1"/>
    <col min="6157" max="6157" width="15.33203125" style="193" customWidth="1"/>
    <col min="6158" max="6158" width="12.6640625" style="193" customWidth="1"/>
    <col min="6159" max="6159" width="19.6640625" style="193" customWidth="1"/>
    <col min="6160" max="6160" width="12.6640625" style="193" customWidth="1"/>
    <col min="6161" max="6161" width="15.44140625" style="193" customWidth="1"/>
    <col min="6162" max="6162" width="18" style="193" customWidth="1"/>
    <col min="6163" max="6163" width="20.5546875" style="193" customWidth="1"/>
    <col min="6164" max="6164" width="16.44140625" style="193" customWidth="1"/>
    <col min="6165" max="6165" width="12.5546875" style="193" customWidth="1"/>
    <col min="6166" max="6166" width="14.5546875" style="193" customWidth="1"/>
    <col min="6167" max="6167" width="10.33203125" style="193" customWidth="1"/>
    <col min="6168" max="6168" width="10.5546875" style="193" customWidth="1"/>
    <col min="6169" max="6169" width="19.33203125" style="193" customWidth="1"/>
    <col min="6170" max="6170" width="11.44140625" style="193" customWidth="1"/>
    <col min="6171" max="6171" width="14" style="193" customWidth="1"/>
    <col min="6172" max="6172" width="14.33203125" style="193" customWidth="1"/>
    <col min="6173" max="6173" width="13.44140625" style="193" customWidth="1"/>
    <col min="6174" max="6174" width="11.44140625" style="193" customWidth="1"/>
    <col min="6175" max="6175" width="12" style="193" customWidth="1"/>
    <col min="6176" max="6177" width="10.5546875" style="193" customWidth="1"/>
    <col min="6178" max="6178" width="10.33203125" style="193" customWidth="1"/>
    <col min="6179" max="6179" width="15.44140625" style="193" customWidth="1"/>
    <col min="6180" max="6180" width="11.5546875" style="193" customWidth="1"/>
    <col min="6181" max="6181" width="12.44140625" style="193" customWidth="1"/>
    <col min="6182" max="6182" width="11.44140625" style="193" customWidth="1"/>
    <col min="6183" max="6183" width="12" style="193" customWidth="1"/>
    <col min="6184" max="6386" width="11.44140625" style="193" customWidth="1"/>
    <col min="6387" max="6400" width="11.44140625" style="193"/>
    <col min="6401" max="6401" width="30.33203125" style="193" customWidth="1"/>
    <col min="6402" max="6402" width="13.5546875" style="193" customWidth="1"/>
    <col min="6403" max="6403" width="16.5546875" style="193" customWidth="1"/>
    <col min="6404" max="6404" width="12.44140625" style="193" customWidth="1"/>
    <col min="6405" max="6406" width="13.44140625" style="193" customWidth="1"/>
    <col min="6407" max="6407" width="11.5546875" style="193" customWidth="1"/>
    <col min="6408" max="6409" width="12.33203125" style="193" customWidth="1"/>
    <col min="6410" max="6410" width="14.5546875" style="193" customWidth="1"/>
    <col min="6411" max="6411" width="23.5546875" style="193" customWidth="1"/>
    <col min="6412" max="6412" width="12" style="193" customWidth="1"/>
    <col min="6413" max="6413" width="15.33203125" style="193" customWidth="1"/>
    <col min="6414" max="6414" width="12.6640625" style="193" customWidth="1"/>
    <col min="6415" max="6415" width="19.6640625" style="193" customWidth="1"/>
    <col min="6416" max="6416" width="12.6640625" style="193" customWidth="1"/>
    <col min="6417" max="6417" width="15.44140625" style="193" customWidth="1"/>
    <col min="6418" max="6418" width="18" style="193" customWidth="1"/>
    <col min="6419" max="6419" width="20.5546875" style="193" customWidth="1"/>
    <col min="6420" max="6420" width="16.44140625" style="193" customWidth="1"/>
    <col min="6421" max="6421" width="12.5546875" style="193" customWidth="1"/>
    <col min="6422" max="6422" width="14.5546875" style="193" customWidth="1"/>
    <col min="6423" max="6423" width="10.33203125" style="193" customWidth="1"/>
    <col min="6424" max="6424" width="10.5546875" style="193" customWidth="1"/>
    <col min="6425" max="6425" width="19.33203125" style="193" customWidth="1"/>
    <col min="6426" max="6426" width="11.44140625" style="193" customWidth="1"/>
    <col min="6427" max="6427" width="14" style="193" customWidth="1"/>
    <col min="6428" max="6428" width="14.33203125" style="193" customWidth="1"/>
    <col min="6429" max="6429" width="13.44140625" style="193" customWidth="1"/>
    <col min="6430" max="6430" width="11.44140625" style="193" customWidth="1"/>
    <col min="6431" max="6431" width="12" style="193" customWidth="1"/>
    <col min="6432" max="6433" width="10.5546875" style="193" customWidth="1"/>
    <col min="6434" max="6434" width="10.33203125" style="193" customWidth="1"/>
    <col min="6435" max="6435" width="15.44140625" style="193" customWidth="1"/>
    <col min="6436" max="6436" width="11.5546875" style="193" customWidth="1"/>
    <col min="6437" max="6437" width="12.44140625" style="193" customWidth="1"/>
    <col min="6438" max="6438" width="11.44140625" style="193" customWidth="1"/>
    <col min="6439" max="6439" width="12" style="193" customWidth="1"/>
    <col min="6440" max="6642" width="11.44140625" style="193" customWidth="1"/>
    <col min="6643" max="6656" width="11.44140625" style="193"/>
    <col min="6657" max="6657" width="30.33203125" style="193" customWidth="1"/>
    <col min="6658" max="6658" width="13.5546875" style="193" customWidth="1"/>
    <col min="6659" max="6659" width="16.5546875" style="193" customWidth="1"/>
    <col min="6660" max="6660" width="12.44140625" style="193" customWidth="1"/>
    <col min="6661" max="6662" width="13.44140625" style="193" customWidth="1"/>
    <col min="6663" max="6663" width="11.5546875" style="193" customWidth="1"/>
    <col min="6664" max="6665" width="12.33203125" style="193" customWidth="1"/>
    <col min="6666" max="6666" width="14.5546875" style="193" customWidth="1"/>
    <col min="6667" max="6667" width="23.5546875" style="193" customWidth="1"/>
    <col min="6668" max="6668" width="12" style="193" customWidth="1"/>
    <col min="6669" max="6669" width="15.33203125" style="193" customWidth="1"/>
    <col min="6670" max="6670" width="12.6640625" style="193" customWidth="1"/>
    <col min="6671" max="6671" width="19.6640625" style="193" customWidth="1"/>
    <col min="6672" max="6672" width="12.6640625" style="193" customWidth="1"/>
    <col min="6673" max="6673" width="15.44140625" style="193" customWidth="1"/>
    <col min="6674" max="6674" width="18" style="193" customWidth="1"/>
    <col min="6675" max="6675" width="20.5546875" style="193" customWidth="1"/>
    <col min="6676" max="6676" width="16.44140625" style="193" customWidth="1"/>
    <col min="6677" max="6677" width="12.5546875" style="193" customWidth="1"/>
    <col min="6678" max="6678" width="14.5546875" style="193" customWidth="1"/>
    <col min="6679" max="6679" width="10.33203125" style="193" customWidth="1"/>
    <col min="6680" max="6680" width="10.5546875" style="193" customWidth="1"/>
    <col min="6681" max="6681" width="19.33203125" style="193" customWidth="1"/>
    <col min="6682" max="6682" width="11.44140625" style="193" customWidth="1"/>
    <col min="6683" max="6683" width="14" style="193" customWidth="1"/>
    <col min="6684" max="6684" width="14.33203125" style="193" customWidth="1"/>
    <col min="6685" max="6685" width="13.44140625" style="193" customWidth="1"/>
    <col min="6686" max="6686" width="11.44140625" style="193" customWidth="1"/>
    <col min="6687" max="6687" width="12" style="193" customWidth="1"/>
    <col min="6688" max="6689" width="10.5546875" style="193" customWidth="1"/>
    <col min="6690" max="6690" width="10.33203125" style="193" customWidth="1"/>
    <col min="6691" max="6691" width="15.44140625" style="193" customWidth="1"/>
    <col min="6692" max="6692" width="11.5546875" style="193" customWidth="1"/>
    <col min="6693" max="6693" width="12.44140625" style="193" customWidth="1"/>
    <col min="6694" max="6694" width="11.44140625" style="193" customWidth="1"/>
    <col min="6695" max="6695" width="12" style="193" customWidth="1"/>
    <col min="6696" max="6898" width="11.44140625" style="193" customWidth="1"/>
    <col min="6899" max="6912" width="11.44140625" style="193"/>
    <col min="6913" max="6913" width="30.33203125" style="193" customWidth="1"/>
    <col min="6914" max="6914" width="13.5546875" style="193" customWidth="1"/>
    <col min="6915" max="6915" width="16.5546875" style="193" customWidth="1"/>
    <col min="6916" max="6916" width="12.44140625" style="193" customWidth="1"/>
    <col min="6917" max="6918" width="13.44140625" style="193" customWidth="1"/>
    <col min="6919" max="6919" width="11.5546875" style="193" customWidth="1"/>
    <col min="6920" max="6921" width="12.33203125" style="193" customWidth="1"/>
    <col min="6922" max="6922" width="14.5546875" style="193" customWidth="1"/>
    <col min="6923" max="6923" width="23.5546875" style="193" customWidth="1"/>
    <col min="6924" max="6924" width="12" style="193" customWidth="1"/>
    <col min="6925" max="6925" width="15.33203125" style="193" customWidth="1"/>
    <col min="6926" max="6926" width="12.6640625" style="193" customWidth="1"/>
    <col min="6927" max="6927" width="19.6640625" style="193" customWidth="1"/>
    <col min="6928" max="6928" width="12.6640625" style="193" customWidth="1"/>
    <col min="6929" max="6929" width="15.44140625" style="193" customWidth="1"/>
    <col min="6930" max="6930" width="18" style="193" customWidth="1"/>
    <col min="6931" max="6931" width="20.5546875" style="193" customWidth="1"/>
    <col min="6932" max="6932" width="16.44140625" style="193" customWidth="1"/>
    <col min="6933" max="6933" width="12.5546875" style="193" customWidth="1"/>
    <col min="6934" max="6934" width="14.5546875" style="193" customWidth="1"/>
    <col min="6935" max="6935" width="10.33203125" style="193" customWidth="1"/>
    <col min="6936" max="6936" width="10.5546875" style="193" customWidth="1"/>
    <col min="6937" max="6937" width="19.33203125" style="193" customWidth="1"/>
    <col min="6938" max="6938" width="11.44140625" style="193" customWidth="1"/>
    <col min="6939" max="6939" width="14" style="193" customWidth="1"/>
    <col min="6940" max="6940" width="14.33203125" style="193" customWidth="1"/>
    <col min="6941" max="6941" width="13.44140625" style="193" customWidth="1"/>
    <col min="6942" max="6942" width="11.44140625" style="193" customWidth="1"/>
    <col min="6943" max="6943" width="12" style="193" customWidth="1"/>
    <col min="6944" max="6945" width="10.5546875" style="193" customWidth="1"/>
    <col min="6946" max="6946" width="10.33203125" style="193" customWidth="1"/>
    <col min="6947" max="6947" width="15.44140625" style="193" customWidth="1"/>
    <col min="6948" max="6948" width="11.5546875" style="193" customWidth="1"/>
    <col min="6949" max="6949" width="12.44140625" style="193" customWidth="1"/>
    <col min="6950" max="6950" width="11.44140625" style="193" customWidth="1"/>
    <col min="6951" max="6951" width="12" style="193" customWidth="1"/>
    <col min="6952" max="7154" width="11.44140625" style="193" customWidth="1"/>
    <col min="7155" max="7168" width="11.44140625" style="193"/>
    <col min="7169" max="7169" width="30.33203125" style="193" customWidth="1"/>
    <col min="7170" max="7170" width="13.5546875" style="193" customWidth="1"/>
    <col min="7171" max="7171" width="16.5546875" style="193" customWidth="1"/>
    <col min="7172" max="7172" width="12.44140625" style="193" customWidth="1"/>
    <col min="7173" max="7174" width="13.44140625" style="193" customWidth="1"/>
    <col min="7175" max="7175" width="11.5546875" style="193" customWidth="1"/>
    <col min="7176" max="7177" width="12.33203125" style="193" customWidth="1"/>
    <col min="7178" max="7178" width="14.5546875" style="193" customWidth="1"/>
    <col min="7179" max="7179" width="23.5546875" style="193" customWidth="1"/>
    <col min="7180" max="7180" width="12" style="193" customWidth="1"/>
    <col min="7181" max="7181" width="15.33203125" style="193" customWidth="1"/>
    <col min="7182" max="7182" width="12.6640625" style="193" customWidth="1"/>
    <col min="7183" max="7183" width="19.6640625" style="193" customWidth="1"/>
    <col min="7184" max="7184" width="12.6640625" style="193" customWidth="1"/>
    <col min="7185" max="7185" width="15.44140625" style="193" customWidth="1"/>
    <col min="7186" max="7186" width="18" style="193" customWidth="1"/>
    <col min="7187" max="7187" width="20.5546875" style="193" customWidth="1"/>
    <col min="7188" max="7188" width="16.44140625" style="193" customWidth="1"/>
    <col min="7189" max="7189" width="12.5546875" style="193" customWidth="1"/>
    <col min="7190" max="7190" width="14.5546875" style="193" customWidth="1"/>
    <col min="7191" max="7191" width="10.33203125" style="193" customWidth="1"/>
    <col min="7192" max="7192" width="10.5546875" style="193" customWidth="1"/>
    <col min="7193" max="7193" width="19.33203125" style="193" customWidth="1"/>
    <col min="7194" max="7194" width="11.44140625" style="193" customWidth="1"/>
    <col min="7195" max="7195" width="14" style="193" customWidth="1"/>
    <col min="7196" max="7196" width="14.33203125" style="193" customWidth="1"/>
    <col min="7197" max="7197" width="13.44140625" style="193" customWidth="1"/>
    <col min="7198" max="7198" width="11.44140625" style="193" customWidth="1"/>
    <col min="7199" max="7199" width="12" style="193" customWidth="1"/>
    <col min="7200" max="7201" width="10.5546875" style="193" customWidth="1"/>
    <col min="7202" max="7202" width="10.33203125" style="193" customWidth="1"/>
    <col min="7203" max="7203" width="15.44140625" style="193" customWidth="1"/>
    <col min="7204" max="7204" width="11.5546875" style="193" customWidth="1"/>
    <col min="7205" max="7205" width="12.44140625" style="193" customWidth="1"/>
    <col min="7206" max="7206" width="11.44140625" style="193" customWidth="1"/>
    <col min="7207" max="7207" width="12" style="193" customWidth="1"/>
    <col min="7208" max="7410" width="11.44140625" style="193" customWidth="1"/>
    <col min="7411" max="7424" width="11.44140625" style="193"/>
    <col min="7425" max="7425" width="30.33203125" style="193" customWidth="1"/>
    <col min="7426" max="7426" width="13.5546875" style="193" customWidth="1"/>
    <col min="7427" max="7427" width="16.5546875" style="193" customWidth="1"/>
    <col min="7428" max="7428" width="12.44140625" style="193" customWidth="1"/>
    <col min="7429" max="7430" width="13.44140625" style="193" customWidth="1"/>
    <col min="7431" max="7431" width="11.5546875" style="193" customWidth="1"/>
    <col min="7432" max="7433" width="12.33203125" style="193" customWidth="1"/>
    <col min="7434" max="7434" width="14.5546875" style="193" customWidth="1"/>
    <col min="7435" max="7435" width="23.5546875" style="193" customWidth="1"/>
    <col min="7436" max="7436" width="12" style="193" customWidth="1"/>
    <col min="7437" max="7437" width="15.33203125" style="193" customWidth="1"/>
    <col min="7438" max="7438" width="12.6640625" style="193" customWidth="1"/>
    <col min="7439" max="7439" width="19.6640625" style="193" customWidth="1"/>
    <col min="7440" max="7440" width="12.6640625" style="193" customWidth="1"/>
    <col min="7441" max="7441" width="15.44140625" style="193" customWidth="1"/>
    <col min="7442" max="7442" width="18" style="193" customWidth="1"/>
    <col min="7443" max="7443" width="20.5546875" style="193" customWidth="1"/>
    <col min="7444" max="7444" width="16.44140625" style="193" customWidth="1"/>
    <col min="7445" max="7445" width="12.5546875" style="193" customWidth="1"/>
    <col min="7446" max="7446" width="14.5546875" style="193" customWidth="1"/>
    <col min="7447" max="7447" width="10.33203125" style="193" customWidth="1"/>
    <col min="7448" max="7448" width="10.5546875" style="193" customWidth="1"/>
    <col min="7449" max="7449" width="19.33203125" style="193" customWidth="1"/>
    <col min="7450" max="7450" width="11.44140625" style="193" customWidth="1"/>
    <col min="7451" max="7451" width="14" style="193" customWidth="1"/>
    <col min="7452" max="7452" width="14.33203125" style="193" customWidth="1"/>
    <col min="7453" max="7453" width="13.44140625" style="193" customWidth="1"/>
    <col min="7454" max="7454" width="11.44140625" style="193" customWidth="1"/>
    <col min="7455" max="7455" width="12" style="193" customWidth="1"/>
    <col min="7456" max="7457" width="10.5546875" style="193" customWidth="1"/>
    <col min="7458" max="7458" width="10.33203125" style="193" customWidth="1"/>
    <col min="7459" max="7459" width="15.44140625" style="193" customWidth="1"/>
    <col min="7460" max="7460" width="11.5546875" style="193" customWidth="1"/>
    <col min="7461" max="7461" width="12.44140625" style="193" customWidth="1"/>
    <col min="7462" max="7462" width="11.44140625" style="193" customWidth="1"/>
    <col min="7463" max="7463" width="12" style="193" customWidth="1"/>
    <col min="7464" max="7666" width="11.44140625" style="193" customWidth="1"/>
    <col min="7667" max="7680" width="11.44140625" style="193"/>
    <col min="7681" max="7681" width="30.33203125" style="193" customWidth="1"/>
    <col min="7682" max="7682" width="13.5546875" style="193" customWidth="1"/>
    <col min="7683" max="7683" width="16.5546875" style="193" customWidth="1"/>
    <col min="7684" max="7684" width="12.44140625" style="193" customWidth="1"/>
    <col min="7685" max="7686" width="13.44140625" style="193" customWidth="1"/>
    <col min="7687" max="7687" width="11.5546875" style="193" customWidth="1"/>
    <col min="7688" max="7689" width="12.33203125" style="193" customWidth="1"/>
    <col min="7690" max="7690" width="14.5546875" style="193" customWidth="1"/>
    <col min="7691" max="7691" width="23.5546875" style="193" customWidth="1"/>
    <col min="7692" max="7692" width="12" style="193" customWidth="1"/>
    <col min="7693" max="7693" width="15.33203125" style="193" customWidth="1"/>
    <col min="7694" max="7694" width="12.6640625" style="193" customWidth="1"/>
    <col min="7695" max="7695" width="19.6640625" style="193" customWidth="1"/>
    <col min="7696" max="7696" width="12.6640625" style="193" customWidth="1"/>
    <col min="7697" max="7697" width="15.44140625" style="193" customWidth="1"/>
    <col min="7698" max="7698" width="18" style="193" customWidth="1"/>
    <col min="7699" max="7699" width="20.5546875" style="193" customWidth="1"/>
    <col min="7700" max="7700" width="16.44140625" style="193" customWidth="1"/>
    <col min="7701" max="7701" width="12.5546875" style="193" customWidth="1"/>
    <col min="7702" max="7702" width="14.5546875" style="193" customWidth="1"/>
    <col min="7703" max="7703" width="10.33203125" style="193" customWidth="1"/>
    <col min="7704" max="7704" width="10.5546875" style="193" customWidth="1"/>
    <col min="7705" max="7705" width="19.33203125" style="193" customWidth="1"/>
    <col min="7706" max="7706" width="11.44140625" style="193" customWidth="1"/>
    <col min="7707" max="7707" width="14" style="193" customWidth="1"/>
    <col min="7708" max="7708" width="14.33203125" style="193" customWidth="1"/>
    <col min="7709" max="7709" width="13.44140625" style="193" customWidth="1"/>
    <col min="7710" max="7710" width="11.44140625" style="193" customWidth="1"/>
    <col min="7711" max="7711" width="12" style="193" customWidth="1"/>
    <col min="7712" max="7713" width="10.5546875" style="193" customWidth="1"/>
    <col min="7714" max="7714" width="10.33203125" style="193" customWidth="1"/>
    <col min="7715" max="7715" width="15.44140625" style="193" customWidth="1"/>
    <col min="7716" max="7716" width="11.5546875" style="193" customWidth="1"/>
    <col min="7717" max="7717" width="12.44140625" style="193" customWidth="1"/>
    <col min="7718" max="7718" width="11.44140625" style="193" customWidth="1"/>
    <col min="7719" max="7719" width="12" style="193" customWidth="1"/>
    <col min="7720" max="7922" width="11.44140625" style="193" customWidth="1"/>
    <col min="7923" max="7936" width="11.44140625" style="193"/>
    <col min="7937" max="7937" width="30.33203125" style="193" customWidth="1"/>
    <col min="7938" max="7938" width="13.5546875" style="193" customWidth="1"/>
    <col min="7939" max="7939" width="16.5546875" style="193" customWidth="1"/>
    <col min="7940" max="7940" width="12.44140625" style="193" customWidth="1"/>
    <col min="7941" max="7942" width="13.44140625" style="193" customWidth="1"/>
    <col min="7943" max="7943" width="11.5546875" style="193" customWidth="1"/>
    <col min="7944" max="7945" width="12.33203125" style="193" customWidth="1"/>
    <col min="7946" max="7946" width="14.5546875" style="193" customWidth="1"/>
    <col min="7947" max="7947" width="23.5546875" style="193" customWidth="1"/>
    <col min="7948" max="7948" width="12" style="193" customWidth="1"/>
    <col min="7949" max="7949" width="15.33203125" style="193" customWidth="1"/>
    <col min="7950" max="7950" width="12.6640625" style="193" customWidth="1"/>
    <col min="7951" max="7951" width="19.6640625" style="193" customWidth="1"/>
    <col min="7952" max="7952" width="12.6640625" style="193" customWidth="1"/>
    <col min="7953" max="7953" width="15.44140625" style="193" customWidth="1"/>
    <col min="7954" max="7954" width="18" style="193" customWidth="1"/>
    <col min="7955" max="7955" width="20.5546875" style="193" customWidth="1"/>
    <col min="7956" max="7956" width="16.44140625" style="193" customWidth="1"/>
    <col min="7957" max="7957" width="12.5546875" style="193" customWidth="1"/>
    <col min="7958" max="7958" width="14.5546875" style="193" customWidth="1"/>
    <col min="7959" max="7959" width="10.33203125" style="193" customWidth="1"/>
    <col min="7960" max="7960" width="10.5546875" style="193" customWidth="1"/>
    <col min="7961" max="7961" width="19.33203125" style="193" customWidth="1"/>
    <col min="7962" max="7962" width="11.44140625" style="193" customWidth="1"/>
    <col min="7963" max="7963" width="14" style="193" customWidth="1"/>
    <col min="7964" max="7964" width="14.33203125" style="193" customWidth="1"/>
    <col min="7965" max="7965" width="13.44140625" style="193" customWidth="1"/>
    <col min="7966" max="7966" width="11.44140625" style="193" customWidth="1"/>
    <col min="7967" max="7967" width="12" style="193" customWidth="1"/>
    <col min="7968" max="7969" width="10.5546875" style="193" customWidth="1"/>
    <col min="7970" max="7970" width="10.33203125" style="193" customWidth="1"/>
    <col min="7971" max="7971" width="15.44140625" style="193" customWidth="1"/>
    <col min="7972" max="7972" width="11.5546875" style="193" customWidth="1"/>
    <col min="7973" max="7973" width="12.44140625" style="193" customWidth="1"/>
    <col min="7974" max="7974" width="11.44140625" style="193" customWidth="1"/>
    <col min="7975" max="7975" width="12" style="193" customWidth="1"/>
    <col min="7976" max="8178" width="11.44140625" style="193" customWidth="1"/>
    <col min="8179" max="8192" width="11.44140625" style="193"/>
    <col min="8193" max="8193" width="30.33203125" style="193" customWidth="1"/>
    <col min="8194" max="8194" width="13.5546875" style="193" customWidth="1"/>
    <col min="8195" max="8195" width="16.5546875" style="193" customWidth="1"/>
    <col min="8196" max="8196" width="12.44140625" style="193" customWidth="1"/>
    <col min="8197" max="8198" width="13.44140625" style="193" customWidth="1"/>
    <col min="8199" max="8199" width="11.5546875" style="193" customWidth="1"/>
    <col min="8200" max="8201" width="12.33203125" style="193" customWidth="1"/>
    <col min="8202" max="8202" width="14.5546875" style="193" customWidth="1"/>
    <col min="8203" max="8203" width="23.5546875" style="193" customWidth="1"/>
    <col min="8204" max="8204" width="12" style="193" customWidth="1"/>
    <col min="8205" max="8205" width="15.33203125" style="193" customWidth="1"/>
    <col min="8206" max="8206" width="12.6640625" style="193" customWidth="1"/>
    <col min="8207" max="8207" width="19.6640625" style="193" customWidth="1"/>
    <col min="8208" max="8208" width="12.6640625" style="193" customWidth="1"/>
    <col min="8209" max="8209" width="15.44140625" style="193" customWidth="1"/>
    <col min="8210" max="8210" width="18" style="193" customWidth="1"/>
    <col min="8211" max="8211" width="20.5546875" style="193" customWidth="1"/>
    <col min="8212" max="8212" width="16.44140625" style="193" customWidth="1"/>
    <col min="8213" max="8213" width="12.5546875" style="193" customWidth="1"/>
    <col min="8214" max="8214" width="14.5546875" style="193" customWidth="1"/>
    <col min="8215" max="8215" width="10.33203125" style="193" customWidth="1"/>
    <col min="8216" max="8216" width="10.5546875" style="193" customWidth="1"/>
    <col min="8217" max="8217" width="19.33203125" style="193" customWidth="1"/>
    <col min="8218" max="8218" width="11.44140625" style="193" customWidth="1"/>
    <col min="8219" max="8219" width="14" style="193" customWidth="1"/>
    <col min="8220" max="8220" width="14.33203125" style="193" customWidth="1"/>
    <col min="8221" max="8221" width="13.44140625" style="193" customWidth="1"/>
    <col min="8222" max="8222" width="11.44140625" style="193" customWidth="1"/>
    <col min="8223" max="8223" width="12" style="193" customWidth="1"/>
    <col min="8224" max="8225" width="10.5546875" style="193" customWidth="1"/>
    <col min="8226" max="8226" width="10.33203125" style="193" customWidth="1"/>
    <col min="8227" max="8227" width="15.44140625" style="193" customWidth="1"/>
    <col min="8228" max="8228" width="11.5546875" style="193" customWidth="1"/>
    <col min="8229" max="8229" width="12.44140625" style="193" customWidth="1"/>
    <col min="8230" max="8230" width="11.44140625" style="193" customWidth="1"/>
    <col min="8231" max="8231" width="12" style="193" customWidth="1"/>
    <col min="8232" max="8434" width="11.44140625" style="193" customWidth="1"/>
    <col min="8435" max="8448" width="11.44140625" style="193"/>
    <col min="8449" max="8449" width="30.33203125" style="193" customWidth="1"/>
    <col min="8450" max="8450" width="13.5546875" style="193" customWidth="1"/>
    <col min="8451" max="8451" width="16.5546875" style="193" customWidth="1"/>
    <col min="8452" max="8452" width="12.44140625" style="193" customWidth="1"/>
    <col min="8453" max="8454" width="13.44140625" style="193" customWidth="1"/>
    <col min="8455" max="8455" width="11.5546875" style="193" customWidth="1"/>
    <col min="8456" max="8457" width="12.33203125" style="193" customWidth="1"/>
    <col min="8458" max="8458" width="14.5546875" style="193" customWidth="1"/>
    <col min="8459" max="8459" width="23.5546875" style="193" customWidth="1"/>
    <col min="8460" max="8460" width="12" style="193" customWidth="1"/>
    <col min="8461" max="8461" width="15.33203125" style="193" customWidth="1"/>
    <col min="8462" max="8462" width="12.6640625" style="193" customWidth="1"/>
    <col min="8463" max="8463" width="19.6640625" style="193" customWidth="1"/>
    <col min="8464" max="8464" width="12.6640625" style="193" customWidth="1"/>
    <col min="8465" max="8465" width="15.44140625" style="193" customWidth="1"/>
    <col min="8466" max="8466" width="18" style="193" customWidth="1"/>
    <col min="8467" max="8467" width="20.5546875" style="193" customWidth="1"/>
    <col min="8468" max="8468" width="16.44140625" style="193" customWidth="1"/>
    <col min="8469" max="8469" width="12.5546875" style="193" customWidth="1"/>
    <col min="8470" max="8470" width="14.5546875" style="193" customWidth="1"/>
    <col min="8471" max="8471" width="10.33203125" style="193" customWidth="1"/>
    <col min="8472" max="8472" width="10.5546875" style="193" customWidth="1"/>
    <col min="8473" max="8473" width="19.33203125" style="193" customWidth="1"/>
    <col min="8474" max="8474" width="11.44140625" style="193" customWidth="1"/>
    <col min="8475" max="8475" width="14" style="193" customWidth="1"/>
    <col min="8476" max="8476" width="14.33203125" style="193" customWidth="1"/>
    <col min="8477" max="8477" width="13.44140625" style="193" customWidth="1"/>
    <col min="8478" max="8478" width="11.44140625" style="193" customWidth="1"/>
    <col min="8479" max="8479" width="12" style="193" customWidth="1"/>
    <col min="8480" max="8481" width="10.5546875" style="193" customWidth="1"/>
    <col min="8482" max="8482" width="10.33203125" style="193" customWidth="1"/>
    <col min="8483" max="8483" width="15.44140625" style="193" customWidth="1"/>
    <col min="8484" max="8484" width="11.5546875" style="193" customWidth="1"/>
    <col min="8485" max="8485" width="12.44140625" style="193" customWidth="1"/>
    <col min="8486" max="8486" width="11.44140625" style="193" customWidth="1"/>
    <col min="8487" max="8487" width="12" style="193" customWidth="1"/>
    <col min="8488" max="8690" width="11.44140625" style="193" customWidth="1"/>
    <col min="8691" max="8704" width="11.44140625" style="193"/>
    <col min="8705" max="8705" width="30.33203125" style="193" customWidth="1"/>
    <col min="8706" max="8706" width="13.5546875" style="193" customWidth="1"/>
    <col min="8707" max="8707" width="16.5546875" style="193" customWidth="1"/>
    <col min="8708" max="8708" width="12.44140625" style="193" customWidth="1"/>
    <col min="8709" max="8710" width="13.44140625" style="193" customWidth="1"/>
    <col min="8711" max="8711" width="11.5546875" style="193" customWidth="1"/>
    <col min="8712" max="8713" width="12.33203125" style="193" customWidth="1"/>
    <col min="8714" max="8714" width="14.5546875" style="193" customWidth="1"/>
    <col min="8715" max="8715" width="23.5546875" style="193" customWidth="1"/>
    <col min="8716" max="8716" width="12" style="193" customWidth="1"/>
    <col min="8717" max="8717" width="15.33203125" style="193" customWidth="1"/>
    <col min="8718" max="8718" width="12.6640625" style="193" customWidth="1"/>
    <col min="8719" max="8719" width="19.6640625" style="193" customWidth="1"/>
    <col min="8720" max="8720" width="12.6640625" style="193" customWidth="1"/>
    <col min="8721" max="8721" width="15.44140625" style="193" customWidth="1"/>
    <col min="8722" max="8722" width="18" style="193" customWidth="1"/>
    <col min="8723" max="8723" width="20.5546875" style="193" customWidth="1"/>
    <col min="8724" max="8724" width="16.44140625" style="193" customWidth="1"/>
    <col min="8725" max="8725" width="12.5546875" style="193" customWidth="1"/>
    <col min="8726" max="8726" width="14.5546875" style="193" customWidth="1"/>
    <col min="8727" max="8727" width="10.33203125" style="193" customWidth="1"/>
    <col min="8728" max="8728" width="10.5546875" style="193" customWidth="1"/>
    <col min="8729" max="8729" width="19.33203125" style="193" customWidth="1"/>
    <col min="8730" max="8730" width="11.44140625" style="193" customWidth="1"/>
    <col min="8731" max="8731" width="14" style="193" customWidth="1"/>
    <col min="8732" max="8732" width="14.33203125" style="193" customWidth="1"/>
    <col min="8733" max="8733" width="13.44140625" style="193" customWidth="1"/>
    <col min="8734" max="8734" width="11.44140625" style="193" customWidth="1"/>
    <col min="8735" max="8735" width="12" style="193" customWidth="1"/>
    <col min="8736" max="8737" width="10.5546875" style="193" customWidth="1"/>
    <col min="8738" max="8738" width="10.33203125" style="193" customWidth="1"/>
    <col min="8739" max="8739" width="15.44140625" style="193" customWidth="1"/>
    <col min="8740" max="8740" width="11.5546875" style="193" customWidth="1"/>
    <col min="8741" max="8741" width="12.44140625" style="193" customWidth="1"/>
    <col min="8742" max="8742" width="11.44140625" style="193" customWidth="1"/>
    <col min="8743" max="8743" width="12" style="193" customWidth="1"/>
    <col min="8744" max="8946" width="11.44140625" style="193" customWidth="1"/>
    <col min="8947" max="8960" width="11.44140625" style="193"/>
    <col min="8961" max="8961" width="30.33203125" style="193" customWidth="1"/>
    <col min="8962" max="8962" width="13.5546875" style="193" customWidth="1"/>
    <col min="8963" max="8963" width="16.5546875" style="193" customWidth="1"/>
    <col min="8964" max="8964" width="12.44140625" style="193" customWidth="1"/>
    <col min="8965" max="8966" width="13.44140625" style="193" customWidth="1"/>
    <col min="8967" max="8967" width="11.5546875" style="193" customWidth="1"/>
    <col min="8968" max="8969" width="12.33203125" style="193" customWidth="1"/>
    <col min="8970" max="8970" width="14.5546875" style="193" customWidth="1"/>
    <col min="8971" max="8971" width="23.5546875" style="193" customWidth="1"/>
    <col min="8972" max="8972" width="12" style="193" customWidth="1"/>
    <col min="8973" max="8973" width="15.33203125" style="193" customWidth="1"/>
    <col min="8974" max="8974" width="12.6640625" style="193" customWidth="1"/>
    <col min="8975" max="8975" width="19.6640625" style="193" customWidth="1"/>
    <col min="8976" max="8976" width="12.6640625" style="193" customWidth="1"/>
    <col min="8977" max="8977" width="15.44140625" style="193" customWidth="1"/>
    <col min="8978" max="8978" width="18" style="193" customWidth="1"/>
    <col min="8979" max="8979" width="20.5546875" style="193" customWidth="1"/>
    <col min="8980" max="8980" width="16.44140625" style="193" customWidth="1"/>
    <col min="8981" max="8981" width="12.5546875" style="193" customWidth="1"/>
    <col min="8982" max="8982" width="14.5546875" style="193" customWidth="1"/>
    <col min="8983" max="8983" width="10.33203125" style="193" customWidth="1"/>
    <col min="8984" max="8984" width="10.5546875" style="193" customWidth="1"/>
    <col min="8985" max="8985" width="19.33203125" style="193" customWidth="1"/>
    <col min="8986" max="8986" width="11.44140625" style="193" customWidth="1"/>
    <col min="8987" max="8987" width="14" style="193" customWidth="1"/>
    <col min="8988" max="8988" width="14.33203125" style="193" customWidth="1"/>
    <col min="8989" max="8989" width="13.44140625" style="193" customWidth="1"/>
    <col min="8990" max="8990" width="11.44140625" style="193" customWidth="1"/>
    <col min="8991" max="8991" width="12" style="193" customWidth="1"/>
    <col min="8992" max="8993" width="10.5546875" style="193" customWidth="1"/>
    <col min="8994" max="8994" width="10.33203125" style="193" customWidth="1"/>
    <col min="8995" max="8995" width="15.44140625" style="193" customWidth="1"/>
    <col min="8996" max="8996" width="11.5546875" style="193" customWidth="1"/>
    <col min="8997" max="8997" width="12.44140625" style="193" customWidth="1"/>
    <col min="8998" max="8998" width="11.44140625" style="193" customWidth="1"/>
    <col min="8999" max="8999" width="12" style="193" customWidth="1"/>
    <col min="9000" max="9202" width="11.44140625" style="193" customWidth="1"/>
    <col min="9203" max="9216" width="11.44140625" style="193"/>
    <col min="9217" max="9217" width="30.33203125" style="193" customWidth="1"/>
    <col min="9218" max="9218" width="13.5546875" style="193" customWidth="1"/>
    <col min="9219" max="9219" width="16.5546875" style="193" customWidth="1"/>
    <col min="9220" max="9220" width="12.44140625" style="193" customWidth="1"/>
    <col min="9221" max="9222" width="13.44140625" style="193" customWidth="1"/>
    <col min="9223" max="9223" width="11.5546875" style="193" customWidth="1"/>
    <col min="9224" max="9225" width="12.33203125" style="193" customWidth="1"/>
    <col min="9226" max="9226" width="14.5546875" style="193" customWidth="1"/>
    <col min="9227" max="9227" width="23.5546875" style="193" customWidth="1"/>
    <col min="9228" max="9228" width="12" style="193" customWidth="1"/>
    <col min="9229" max="9229" width="15.33203125" style="193" customWidth="1"/>
    <col min="9230" max="9230" width="12.6640625" style="193" customWidth="1"/>
    <col min="9231" max="9231" width="19.6640625" style="193" customWidth="1"/>
    <col min="9232" max="9232" width="12.6640625" style="193" customWidth="1"/>
    <col min="9233" max="9233" width="15.44140625" style="193" customWidth="1"/>
    <col min="9234" max="9234" width="18" style="193" customWidth="1"/>
    <col min="9235" max="9235" width="20.5546875" style="193" customWidth="1"/>
    <col min="9236" max="9236" width="16.44140625" style="193" customWidth="1"/>
    <col min="9237" max="9237" width="12.5546875" style="193" customWidth="1"/>
    <col min="9238" max="9238" width="14.5546875" style="193" customWidth="1"/>
    <col min="9239" max="9239" width="10.33203125" style="193" customWidth="1"/>
    <col min="9240" max="9240" width="10.5546875" style="193" customWidth="1"/>
    <col min="9241" max="9241" width="19.33203125" style="193" customWidth="1"/>
    <col min="9242" max="9242" width="11.44140625" style="193" customWidth="1"/>
    <col min="9243" max="9243" width="14" style="193" customWidth="1"/>
    <col min="9244" max="9244" width="14.33203125" style="193" customWidth="1"/>
    <col min="9245" max="9245" width="13.44140625" style="193" customWidth="1"/>
    <col min="9246" max="9246" width="11.44140625" style="193" customWidth="1"/>
    <col min="9247" max="9247" width="12" style="193" customWidth="1"/>
    <col min="9248" max="9249" width="10.5546875" style="193" customWidth="1"/>
    <col min="9250" max="9250" width="10.33203125" style="193" customWidth="1"/>
    <col min="9251" max="9251" width="15.44140625" style="193" customWidth="1"/>
    <col min="9252" max="9252" width="11.5546875" style="193" customWidth="1"/>
    <col min="9253" max="9253" width="12.44140625" style="193" customWidth="1"/>
    <col min="9254" max="9254" width="11.44140625" style="193" customWidth="1"/>
    <col min="9255" max="9255" width="12" style="193" customWidth="1"/>
    <col min="9256" max="9458" width="11.44140625" style="193" customWidth="1"/>
    <col min="9459" max="9472" width="11.44140625" style="193"/>
    <col min="9473" max="9473" width="30.33203125" style="193" customWidth="1"/>
    <col min="9474" max="9474" width="13.5546875" style="193" customWidth="1"/>
    <col min="9475" max="9475" width="16.5546875" style="193" customWidth="1"/>
    <col min="9476" max="9476" width="12.44140625" style="193" customWidth="1"/>
    <col min="9477" max="9478" width="13.44140625" style="193" customWidth="1"/>
    <col min="9479" max="9479" width="11.5546875" style="193" customWidth="1"/>
    <col min="9480" max="9481" width="12.33203125" style="193" customWidth="1"/>
    <col min="9482" max="9482" width="14.5546875" style="193" customWidth="1"/>
    <col min="9483" max="9483" width="23.5546875" style="193" customWidth="1"/>
    <col min="9484" max="9484" width="12" style="193" customWidth="1"/>
    <col min="9485" max="9485" width="15.33203125" style="193" customWidth="1"/>
    <col min="9486" max="9486" width="12.6640625" style="193" customWidth="1"/>
    <col min="9487" max="9487" width="19.6640625" style="193" customWidth="1"/>
    <col min="9488" max="9488" width="12.6640625" style="193" customWidth="1"/>
    <col min="9489" max="9489" width="15.44140625" style="193" customWidth="1"/>
    <col min="9490" max="9490" width="18" style="193" customWidth="1"/>
    <col min="9491" max="9491" width="20.5546875" style="193" customWidth="1"/>
    <col min="9492" max="9492" width="16.44140625" style="193" customWidth="1"/>
    <col min="9493" max="9493" width="12.5546875" style="193" customWidth="1"/>
    <col min="9494" max="9494" width="14.5546875" style="193" customWidth="1"/>
    <col min="9495" max="9495" width="10.33203125" style="193" customWidth="1"/>
    <col min="9496" max="9496" width="10.5546875" style="193" customWidth="1"/>
    <col min="9497" max="9497" width="19.33203125" style="193" customWidth="1"/>
    <col min="9498" max="9498" width="11.44140625" style="193" customWidth="1"/>
    <col min="9499" max="9499" width="14" style="193" customWidth="1"/>
    <col min="9500" max="9500" width="14.33203125" style="193" customWidth="1"/>
    <col min="9501" max="9501" width="13.44140625" style="193" customWidth="1"/>
    <col min="9502" max="9502" width="11.44140625" style="193" customWidth="1"/>
    <col min="9503" max="9503" width="12" style="193" customWidth="1"/>
    <col min="9504" max="9505" width="10.5546875" style="193" customWidth="1"/>
    <col min="9506" max="9506" width="10.33203125" style="193" customWidth="1"/>
    <col min="9507" max="9507" width="15.44140625" style="193" customWidth="1"/>
    <col min="9508" max="9508" width="11.5546875" style="193" customWidth="1"/>
    <col min="9509" max="9509" width="12.44140625" style="193" customWidth="1"/>
    <col min="9510" max="9510" width="11.44140625" style="193" customWidth="1"/>
    <col min="9511" max="9511" width="12" style="193" customWidth="1"/>
    <col min="9512" max="9714" width="11.44140625" style="193" customWidth="1"/>
    <col min="9715" max="9728" width="11.44140625" style="193"/>
    <col min="9729" max="9729" width="30.33203125" style="193" customWidth="1"/>
    <col min="9730" max="9730" width="13.5546875" style="193" customWidth="1"/>
    <col min="9731" max="9731" width="16.5546875" style="193" customWidth="1"/>
    <col min="9732" max="9732" width="12.44140625" style="193" customWidth="1"/>
    <col min="9733" max="9734" width="13.44140625" style="193" customWidth="1"/>
    <col min="9735" max="9735" width="11.5546875" style="193" customWidth="1"/>
    <col min="9736" max="9737" width="12.33203125" style="193" customWidth="1"/>
    <col min="9738" max="9738" width="14.5546875" style="193" customWidth="1"/>
    <col min="9739" max="9739" width="23.5546875" style="193" customWidth="1"/>
    <col min="9740" max="9740" width="12" style="193" customWidth="1"/>
    <col min="9741" max="9741" width="15.33203125" style="193" customWidth="1"/>
    <col min="9742" max="9742" width="12.6640625" style="193" customWidth="1"/>
    <col min="9743" max="9743" width="19.6640625" style="193" customWidth="1"/>
    <col min="9744" max="9744" width="12.6640625" style="193" customWidth="1"/>
    <col min="9745" max="9745" width="15.44140625" style="193" customWidth="1"/>
    <col min="9746" max="9746" width="18" style="193" customWidth="1"/>
    <col min="9747" max="9747" width="20.5546875" style="193" customWidth="1"/>
    <col min="9748" max="9748" width="16.44140625" style="193" customWidth="1"/>
    <col min="9749" max="9749" width="12.5546875" style="193" customWidth="1"/>
    <col min="9750" max="9750" width="14.5546875" style="193" customWidth="1"/>
    <col min="9751" max="9751" width="10.33203125" style="193" customWidth="1"/>
    <col min="9752" max="9752" width="10.5546875" style="193" customWidth="1"/>
    <col min="9753" max="9753" width="19.33203125" style="193" customWidth="1"/>
    <col min="9754" max="9754" width="11.44140625" style="193" customWidth="1"/>
    <col min="9755" max="9755" width="14" style="193" customWidth="1"/>
    <col min="9756" max="9756" width="14.33203125" style="193" customWidth="1"/>
    <col min="9757" max="9757" width="13.44140625" style="193" customWidth="1"/>
    <col min="9758" max="9758" width="11.44140625" style="193" customWidth="1"/>
    <col min="9759" max="9759" width="12" style="193" customWidth="1"/>
    <col min="9760" max="9761" width="10.5546875" style="193" customWidth="1"/>
    <col min="9762" max="9762" width="10.33203125" style="193" customWidth="1"/>
    <col min="9763" max="9763" width="15.44140625" style="193" customWidth="1"/>
    <col min="9764" max="9764" width="11.5546875" style="193" customWidth="1"/>
    <col min="9765" max="9765" width="12.44140625" style="193" customWidth="1"/>
    <col min="9766" max="9766" width="11.44140625" style="193" customWidth="1"/>
    <col min="9767" max="9767" width="12" style="193" customWidth="1"/>
    <col min="9768" max="9970" width="11.44140625" style="193" customWidth="1"/>
    <col min="9971" max="9984" width="11.44140625" style="193"/>
    <col min="9985" max="9985" width="30.33203125" style="193" customWidth="1"/>
    <col min="9986" max="9986" width="13.5546875" style="193" customWidth="1"/>
    <col min="9987" max="9987" width="16.5546875" style="193" customWidth="1"/>
    <col min="9988" max="9988" width="12.44140625" style="193" customWidth="1"/>
    <col min="9989" max="9990" width="13.44140625" style="193" customWidth="1"/>
    <col min="9991" max="9991" width="11.5546875" style="193" customWidth="1"/>
    <col min="9992" max="9993" width="12.33203125" style="193" customWidth="1"/>
    <col min="9994" max="9994" width="14.5546875" style="193" customWidth="1"/>
    <col min="9995" max="9995" width="23.5546875" style="193" customWidth="1"/>
    <col min="9996" max="9996" width="12" style="193" customWidth="1"/>
    <col min="9997" max="9997" width="15.33203125" style="193" customWidth="1"/>
    <col min="9998" max="9998" width="12.6640625" style="193" customWidth="1"/>
    <col min="9999" max="9999" width="19.6640625" style="193" customWidth="1"/>
    <col min="10000" max="10000" width="12.6640625" style="193" customWidth="1"/>
    <col min="10001" max="10001" width="15.44140625" style="193" customWidth="1"/>
    <col min="10002" max="10002" width="18" style="193" customWidth="1"/>
    <col min="10003" max="10003" width="20.5546875" style="193" customWidth="1"/>
    <col min="10004" max="10004" width="16.44140625" style="193" customWidth="1"/>
    <col min="10005" max="10005" width="12.5546875" style="193" customWidth="1"/>
    <col min="10006" max="10006" width="14.5546875" style="193" customWidth="1"/>
    <col min="10007" max="10007" width="10.33203125" style="193" customWidth="1"/>
    <col min="10008" max="10008" width="10.5546875" style="193" customWidth="1"/>
    <col min="10009" max="10009" width="19.33203125" style="193" customWidth="1"/>
    <col min="10010" max="10010" width="11.44140625" style="193" customWidth="1"/>
    <col min="10011" max="10011" width="14" style="193" customWidth="1"/>
    <col min="10012" max="10012" width="14.33203125" style="193" customWidth="1"/>
    <col min="10013" max="10013" width="13.44140625" style="193" customWidth="1"/>
    <col min="10014" max="10014" width="11.44140625" style="193" customWidth="1"/>
    <col min="10015" max="10015" width="12" style="193" customWidth="1"/>
    <col min="10016" max="10017" width="10.5546875" style="193" customWidth="1"/>
    <col min="10018" max="10018" width="10.33203125" style="193" customWidth="1"/>
    <col min="10019" max="10019" width="15.44140625" style="193" customWidth="1"/>
    <col min="10020" max="10020" width="11.5546875" style="193" customWidth="1"/>
    <col min="10021" max="10021" width="12.44140625" style="193" customWidth="1"/>
    <col min="10022" max="10022" width="11.44140625" style="193" customWidth="1"/>
    <col min="10023" max="10023" width="12" style="193" customWidth="1"/>
    <col min="10024" max="10226" width="11.44140625" style="193" customWidth="1"/>
    <col min="10227" max="10240" width="11.44140625" style="193"/>
    <col min="10241" max="10241" width="30.33203125" style="193" customWidth="1"/>
    <col min="10242" max="10242" width="13.5546875" style="193" customWidth="1"/>
    <col min="10243" max="10243" width="16.5546875" style="193" customWidth="1"/>
    <col min="10244" max="10244" width="12.44140625" style="193" customWidth="1"/>
    <col min="10245" max="10246" width="13.44140625" style="193" customWidth="1"/>
    <col min="10247" max="10247" width="11.5546875" style="193" customWidth="1"/>
    <col min="10248" max="10249" width="12.33203125" style="193" customWidth="1"/>
    <col min="10250" max="10250" width="14.5546875" style="193" customWidth="1"/>
    <col min="10251" max="10251" width="23.5546875" style="193" customWidth="1"/>
    <col min="10252" max="10252" width="12" style="193" customWidth="1"/>
    <col min="10253" max="10253" width="15.33203125" style="193" customWidth="1"/>
    <col min="10254" max="10254" width="12.6640625" style="193" customWidth="1"/>
    <col min="10255" max="10255" width="19.6640625" style="193" customWidth="1"/>
    <col min="10256" max="10256" width="12.6640625" style="193" customWidth="1"/>
    <col min="10257" max="10257" width="15.44140625" style="193" customWidth="1"/>
    <col min="10258" max="10258" width="18" style="193" customWidth="1"/>
    <col min="10259" max="10259" width="20.5546875" style="193" customWidth="1"/>
    <col min="10260" max="10260" width="16.44140625" style="193" customWidth="1"/>
    <col min="10261" max="10261" width="12.5546875" style="193" customWidth="1"/>
    <col min="10262" max="10262" width="14.5546875" style="193" customWidth="1"/>
    <col min="10263" max="10263" width="10.33203125" style="193" customWidth="1"/>
    <col min="10264" max="10264" width="10.5546875" style="193" customWidth="1"/>
    <col min="10265" max="10265" width="19.33203125" style="193" customWidth="1"/>
    <col min="10266" max="10266" width="11.44140625" style="193" customWidth="1"/>
    <col min="10267" max="10267" width="14" style="193" customWidth="1"/>
    <col min="10268" max="10268" width="14.33203125" style="193" customWidth="1"/>
    <col min="10269" max="10269" width="13.44140625" style="193" customWidth="1"/>
    <col min="10270" max="10270" width="11.44140625" style="193" customWidth="1"/>
    <col min="10271" max="10271" width="12" style="193" customWidth="1"/>
    <col min="10272" max="10273" width="10.5546875" style="193" customWidth="1"/>
    <col min="10274" max="10274" width="10.33203125" style="193" customWidth="1"/>
    <col min="10275" max="10275" width="15.44140625" style="193" customWidth="1"/>
    <col min="10276" max="10276" width="11.5546875" style="193" customWidth="1"/>
    <col min="10277" max="10277" width="12.44140625" style="193" customWidth="1"/>
    <col min="10278" max="10278" width="11.44140625" style="193" customWidth="1"/>
    <col min="10279" max="10279" width="12" style="193" customWidth="1"/>
    <col min="10280" max="10482" width="11.44140625" style="193" customWidth="1"/>
    <col min="10483" max="10496" width="11.44140625" style="193"/>
    <col min="10497" max="10497" width="30.33203125" style="193" customWidth="1"/>
    <col min="10498" max="10498" width="13.5546875" style="193" customWidth="1"/>
    <col min="10499" max="10499" width="16.5546875" style="193" customWidth="1"/>
    <col min="10500" max="10500" width="12.44140625" style="193" customWidth="1"/>
    <col min="10501" max="10502" width="13.44140625" style="193" customWidth="1"/>
    <col min="10503" max="10503" width="11.5546875" style="193" customWidth="1"/>
    <col min="10504" max="10505" width="12.33203125" style="193" customWidth="1"/>
    <col min="10506" max="10506" width="14.5546875" style="193" customWidth="1"/>
    <col min="10507" max="10507" width="23.5546875" style="193" customWidth="1"/>
    <col min="10508" max="10508" width="12" style="193" customWidth="1"/>
    <col min="10509" max="10509" width="15.33203125" style="193" customWidth="1"/>
    <col min="10510" max="10510" width="12.6640625" style="193" customWidth="1"/>
    <col min="10511" max="10511" width="19.6640625" style="193" customWidth="1"/>
    <col min="10512" max="10512" width="12.6640625" style="193" customWidth="1"/>
    <col min="10513" max="10513" width="15.44140625" style="193" customWidth="1"/>
    <col min="10514" max="10514" width="18" style="193" customWidth="1"/>
    <col min="10515" max="10515" width="20.5546875" style="193" customWidth="1"/>
    <col min="10516" max="10516" width="16.44140625" style="193" customWidth="1"/>
    <col min="10517" max="10517" width="12.5546875" style="193" customWidth="1"/>
    <col min="10518" max="10518" width="14.5546875" style="193" customWidth="1"/>
    <col min="10519" max="10519" width="10.33203125" style="193" customWidth="1"/>
    <col min="10520" max="10520" width="10.5546875" style="193" customWidth="1"/>
    <col min="10521" max="10521" width="19.33203125" style="193" customWidth="1"/>
    <col min="10522" max="10522" width="11.44140625" style="193" customWidth="1"/>
    <col min="10523" max="10523" width="14" style="193" customWidth="1"/>
    <col min="10524" max="10524" width="14.33203125" style="193" customWidth="1"/>
    <col min="10525" max="10525" width="13.44140625" style="193" customWidth="1"/>
    <col min="10526" max="10526" width="11.44140625" style="193" customWidth="1"/>
    <col min="10527" max="10527" width="12" style="193" customWidth="1"/>
    <col min="10528" max="10529" width="10.5546875" style="193" customWidth="1"/>
    <col min="10530" max="10530" width="10.33203125" style="193" customWidth="1"/>
    <col min="10531" max="10531" width="15.44140625" style="193" customWidth="1"/>
    <col min="10532" max="10532" width="11.5546875" style="193" customWidth="1"/>
    <col min="10533" max="10533" width="12.44140625" style="193" customWidth="1"/>
    <col min="10534" max="10534" width="11.44140625" style="193" customWidth="1"/>
    <col min="10535" max="10535" width="12" style="193" customWidth="1"/>
    <col min="10536" max="10738" width="11.44140625" style="193" customWidth="1"/>
    <col min="10739" max="10752" width="11.44140625" style="193"/>
    <col min="10753" max="10753" width="30.33203125" style="193" customWidth="1"/>
    <col min="10754" max="10754" width="13.5546875" style="193" customWidth="1"/>
    <col min="10755" max="10755" width="16.5546875" style="193" customWidth="1"/>
    <col min="10756" max="10756" width="12.44140625" style="193" customWidth="1"/>
    <col min="10757" max="10758" width="13.44140625" style="193" customWidth="1"/>
    <col min="10759" max="10759" width="11.5546875" style="193" customWidth="1"/>
    <col min="10760" max="10761" width="12.33203125" style="193" customWidth="1"/>
    <col min="10762" max="10762" width="14.5546875" style="193" customWidth="1"/>
    <col min="10763" max="10763" width="23.5546875" style="193" customWidth="1"/>
    <col min="10764" max="10764" width="12" style="193" customWidth="1"/>
    <col min="10765" max="10765" width="15.33203125" style="193" customWidth="1"/>
    <col min="10766" max="10766" width="12.6640625" style="193" customWidth="1"/>
    <col min="10767" max="10767" width="19.6640625" style="193" customWidth="1"/>
    <col min="10768" max="10768" width="12.6640625" style="193" customWidth="1"/>
    <col min="10769" max="10769" width="15.44140625" style="193" customWidth="1"/>
    <col min="10770" max="10770" width="18" style="193" customWidth="1"/>
    <col min="10771" max="10771" width="20.5546875" style="193" customWidth="1"/>
    <col min="10772" max="10772" width="16.44140625" style="193" customWidth="1"/>
    <col min="10773" max="10773" width="12.5546875" style="193" customWidth="1"/>
    <col min="10774" max="10774" width="14.5546875" style="193" customWidth="1"/>
    <col min="10775" max="10775" width="10.33203125" style="193" customWidth="1"/>
    <col min="10776" max="10776" width="10.5546875" style="193" customWidth="1"/>
    <col min="10777" max="10777" width="19.33203125" style="193" customWidth="1"/>
    <col min="10778" max="10778" width="11.44140625" style="193" customWidth="1"/>
    <col min="10779" max="10779" width="14" style="193" customWidth="1"/>
    <col min="10780" max="10780" width="14.33203125" style="193" customWidth="1"/>
    <col min="10781" max="10781" width="13.44140625" style="193" customWidth="1"/>
    <col min="10782" max="10782" width="11.44140625" style="193" customWidth="1"/>
    <col min="10783" max="10783" width="12" style="193" customWidth="1"/>
    <col min="10784" max="10785" width="10.5546875" style="193" customWidth="1"/>
    <col min="10786" max="10786" width="10.33203125" style="193" customWidth="1"/>
    <col min="10787" max="10787" width="15.44140625" style="193" customWidth="1"/>
    <col min="10788" max="10788" width="11.5546875" style="193" customWidth="1"/>
    <col min="10789" max="10789" width="12.44140625" style="193" customWidth="1"/>
    <col min="10790" max="10790" width="11.44140625" style="193" customWidth="1"/>
    <col min="10791" max="10791" width="12" style="193" customWidth="1"/>
    <col min="10792" max="10994" width="11.44140625" style="193" customWidth="1"/>
    <col min="10995" max="11008" width="11.44140625" style="193"/>
    <col min="11009" max="11009" width="30.33203125" style="193" customWidth="1"/>
    <col min="11010" max="11010" width="13.5546875" style="193" customWidth="1"/>
    <col min="11011" max="11011" width="16.5546875" style="193" customWidth="1"/>
    <col min="11012" max="11012" width="12.44140625" style="193" customWidth="1"/>
    <col min="11013" max="11014" width="13.44140625" style="193" customWidth="1"/>
    <col min="11015" max="11015" width="11.5546875" style="193" customWidth="1"/>
    <col min="11016" max="11017" width="12.33203125" style="193" customWidth="1"/>
    <col min="11018" max="11018" width="14.5546875" style="193" customWidth="1"/>
    <col min="11019" max="11019" width="23.5546875" style="193" customWidth="1"/>
    <col min="11020" max="11020" width="12" style="193" customWidth="1"/>
    <col min="11021" max="11021" width="15.33203125" style="193" customWidth="1"/>
    <col min="11022" max="11022" width="12.6640625" style="193" customWidth="1"/>
    <col min="11023" max="11023" width="19.6640625" style="193" customWidth="1"/>
    <col min="11024" max="11024" width="12.6640625" style="193" customWidth="1"/>
    <col min="11025" max="11025" width="15.44140625" style="193" customWidth="1"/>
    <col min="11026" max="11026" width="18" style="193" customWidth="1"/>
    <col min="11027" max="11027" width="20.5546875" style="193" customWidth="1"/>
    <col min="11028" max="11028" width="16.44140625" style="193" customWidth="1"/>
    <col min="11029" max="11029" width="12.5546875" style="193" customWidth="1"/>
    <col min="11030" max="11030" width="14.5546875" style="193" customWidth="1"/>
    <col min="11031" max="11031" width="10.33203125" style="193" customWidth="1"/>
    <col min="11032" max="11032" width="10.5546875" style="193" customWidth="1"/>
    <col min="11033" max="11033" width="19.33203125" style="193" customWidth="1"/>
    <col min="11034" max="11034" width="11.44140625" style="193" customWidth="1"/>
    <col min="11035" max="11035" width="14" style="193" customWidth="1"/>
    <col min="11036" max="11036" width="14.33203125" style="193" customWidth="1"/>
    <col min="11037" max="11037" width="13.44140625" style="193" customWidth="1"/>
    <col min="11038" max="11038" width="11.44140625" style="193" customWidth="1"/>
    <col min="11039" max="11039" width="12" style="193" customWidth="1"/>
    <col min="11040" max="11041" width="10.5546875" style="193" customWidth="1"/>
    <col min="11042" max="11042" width="10.33203125" style="193" customWidth="1"/>
    <col min="11043" max="11043" width="15.44140625" style="193" customWidth="1"/>
    <col min="11044" max="11044" width="11.5546875" style="193" customWidth="1"/>
    <col min="11045" max="11045" width="12.44140625" style="193" customWidth="1"/>
    <col min="11046" max="11046" width="11.44140625" style="193" customWidth="1"/>
    <col min="11047" max="11047" width="12" style="193" customWidth="1"/>
    <col min="11048" max="11250" width="11.44140625" style="193" customWidth="1"/>
    <col min="11251" max="11264" width="11.44140625" style="193"/>
    <col min="11265" max="11265" width="30.33203125" style="193" customWidth="1"/>
    <col min="11266" max="11266" width="13.5546875" style="193" customWidth="1"/>
    <col min="11267" max="11267" width="16.5546875" style="193" customWidth="1"/>
    <col min="11268" max="11268" width="12.44140625" style="193" customWidth="1"/>
    <col min="11269" max="11270" width="13.44140625" style="193" customWidth="1"/>
    <col min="11271" max="11271" width="11.5546875" style="193" customWidth="1"/>
    <col min="11272" max="11273" width="12.33203125" style="193" customWidth="1"/>
    <col min="11274" max="11274" width="14.5546875" style="193" customWidth="1"/>
    <col min="11275" max="11275" width="23.5546875" style="193" customWidth="1"/>
    <col min="11276" max="11276" width="12" style="193" customWidth="1"/>
    <col min="11277" max="11277" width="15.33203125" style="193" customWidth="1"/>
    <col min="11278" max="11278" width="12.6640625" style="193" customWidth="1"/>
    <col min="11279" max="11279" width="19.6640625" style="193" customWidth="1"/>
    <col min="11280" max="11280" width="12.6640625" style="193" customWidth="1"/>
    <col min="11281" max="11281" width="15.44140625" style="193" customWidth="1"/>
    <col min="11282" max="11282" width="18" style="193" customWidth="1"/>
    <col min="11283" max="11283" width="20.5546875" style="193" customWidth="1"/>
    <col min="11284" max="11284" width="16.44140625" style="193" customWidth="1"/>
    <col min="11285" max="11285" width="12.5546875" style="193" customWidth="1"/>
    <col min="11286" max="11286" width="14.5546875" style="193" customWidth="1"/>
    <col min="11287" max="11287" width="10.33203125" style="193" customWidth="1"/>
    <col min="11288" max="11288" width="10.5546875" style="193" customWidth="1"/>
    <col min="11289" max="11289" width="19.33203125" style="193" customWidth="1"/>
    <col min="11290" max="11290" width="11.44140625" style="193" customWidth="1"/>
    <col min="11291" max="11291" width="14" style="193" customWidth="1"/>
    <col min="11292" max="11292" width="14.33203125" style="193" customWidth="1"/>
    <col min="11293" max="11293" width="13.44140625" style="193" customWidth="1"/>
    <col min="11294" max="11294" width="11.44140625" style="193" customWidth="1"/>
    <col min="11295" max="11295" width="12" style="193" customWidth="1"/>
    <col min="11296" max="11297" width="10.5546875" style="193" customWidth="1"/>
    <col min="11298" max="11298" width="10.33203125" style="193" customWidth="1"/>
    <col min="11299" max="11299" width="15.44140625" style="193" customWidth="1"/>
    <col min="11300" max="11300" width="11.5546875" style="193" customWidth="1"/>
    <col min="11301" max="11301" width="12.44140625" style="193" customWidth="1"/>
    <col min="11302" max="11302" width="11.44140625" style="193" customWidth="1"/>
    <col min="11303" max="11303" width="12" style="193" customWidth="1"/>
    <col min="11304" max="11506" width="11.44140625" style="193" customWidth="1"/>
    <col min="11507" max="11520" width="11.44140625" style="193"/>
    <col min="11521" max="11521" width="30.33203125" style="193" customWidth="1"/>
    <col min="11522" max="11522" width="13.5546875" style="193" customWidth="1"/>
    <col min="11523" max="11523" width="16.5546875" style="193" customWidth="1"/>
    <col min="11524" max="11524" width="12.44140625" style="193" customWidth="1"/>
    <col min="11525" max="11526" width="13.44140625" style="193" customWidth="1"/>
    <col min="11527" max="11527" width="11.5546875" style="193" customWidth="1"/>
    <col min="11528" max="11529" width="12.33203125" style="193" customWidth="1"/>
    <col min="11530" max="11530" width="14.5546875" style="193" customWidth="1"/>
    <col min="11531" max="11531" width="23.5546875" style="193" customWidth="1"/>
    <col min="11532" max="11532" width="12" style="193" customWidth="1"/>
    <col min="11533" max="11533" width="15.33203125" style="193" customWidth="1"/>
    <col min="11534" max="11534" width="12.6640625" style="193" customWidth="1"/>
    <col min="11535" max="11535" width="19.6640625" style="193" customWidth="1"/>
    <col min="11536" max="11536" width="12.6640625" style="193" customWidth="1"/>
    <col min="11537" max="11537" width="15.44140625" style="193" customWidth="1"/>
    <col min="11538" max="11538" width="18" style="193" customWidth="1"/>
    <col min="11539" max="11539" width="20.5546875" style="193" customWidth="1"/>
    <col min="11540" max="11540" width="16.44140625" style="193" customWidth="1"/>
    <col min="11541" max="11541" width="12.5546875" style="193" customWidth="1"/>
    <col min="11542" max="11542" width="14.5546875" style="193" customWidth="1"/>
    <col min="11543" max="11543" width="10.33203125" style="193" customWidth="1"/>
    <col min="11544" max="11544" width="10.5546875" style="193" customWidth="1"/>
    <col min="11545" max="11545" width="19.33203125" style="193" customWidth="1"/>
    <col min="11546" max="11546" width="11.44140625" style="193" customWidth="1"/>
    <col min="11547" max="11547" width="14" style="193" customWidth="1"/>
    <col min="11548" max="11548" width="14.33203125" style="193" customWidth="1"/>
    <col min="11549" max="11549" width="13.44140625" style="193" customWidth="1"/>
    <col min="11550" max="11550" width="11.44140625" style="193" customWidth="1"/>
    <col min="11551" max="11551" width="12" style="193" customWidth="1"/>
    <col min="11552" max="11553" width="10.5546875" style="193" customWidth="1"/>
    <col min="11554" max="11554" width="10.33203125" style="193" customWidth="1"/>
    <col min="11555" max="11555" width="15.44140625" style="193" customWidth="1"/>
    <col min="11556" max="11556" width="11.5546875" style="193" customWidth="1"/>
    <col min="11557" max="11557" width="12.44140625" style="193" customWidth="1"/>
    <col min="11558" max="11558" width="11.44140625" style="193" customWidth="1"/>
    <col min="11559" max="11559" width="12" style="193" customWidth="1"/>
    <col min="11560" max="11762" width="11.44140625" style="193" customWidth="1"/>
    <col min="11763" max="11776" width="11.44140625" style="193"/>
    <col min="11777" max="11777" width="30.33203125" style="193" customWidth="1"/>
    <col min="11778" max="11778" width="13.5546875" style="193" customWidth="1"/>
    <col min="11779" max="11779" width="16.5546875" style="193" customWidth="1"/>
    <col min="11780" max="11780" width="12.44140625" style="193" customWidth="1"/>
    <col min="11781" max="11782" width="13.44140625" style="193" customWidth="1"/>
    <col min="11783" max="11783" width="11.5546875" style="193" customWidth="1"/>
    <col min="11784" max="11785" width="12.33203125" style="193" customWidth="1"/>
    <col min="11786" max="11786" width="14.5546875" style="193" customWidth="1"/>
    <col min="11787" max="11787" width="23.5546875" style="193" customWidth="1"/>
    <col min="11788" max="11788" width="12" style="193" customWidth="1"/>
    <col min="11789" max="11789" width="15.33203125" style="193" customWidth="1"/>
    <col min="11790" max="11790" width="12.6640625" style="193" customWidth="1"/>
    <col min="11791" max="11791" width="19.6640625" style="193" customWidth="1"/>
    <col min="11792" max="11792" width="12.6640625" style="193" customWidth="1"/>
    <col min="11793" max="11793" width="15.44140625" style="193" customWidth="1"/>
    <col min="11794" max="11794" width="18" style="193" customWidth="1"/>
    <col min="11795" max="11795" width="20.5546875" style="193" customWidth="1"/>
    <col min="11796" max="11796" width="16.44140625" style="193" customWidth="1"/>
    <col min="11797" max="11797" width="12.5546875" style="193" customWidth="1"/>
    <col min="11798" max="11798" width="14.5546875" style="193" customWidth="1"/>
    <col min="11799" max="11799" width="10.33203125" style="193" customWidth="1"/>
    <col min="11800" max="11800" width="10.5546875" style="193" customWidth="1"/>
    <col min="11801" max="11801" width="19.33203125" style="193" customWidth="1"/>
    <col min="11802" max="11802" width="11.44140625" style="193" customWidth="1"/>
    <col min="11803" max="11803" width="14" style="193" customWidth="1"/>
    <col min="11804" max="11804" width="14.33203125" style="193" customWidth="1"/>
    <col min="11805" max="11805" width="13.44140625" style="193" customWidth="1"/>
    <col min="11806" max="11806" width="11.44140625" style="193" customWidth="1"/>
    <col min="11807" max="11807" width="12" style="193" customWidth="1"/>
    <col min="11808" max="11809" width="10.5546875" style="193" customWidth="1"/>
    <col min="11810" max="11810" width="10.33203125" style="193" customWidth="1"/>
    <col min="11811" max="11811" width="15.44140625" style="193" customWidth="1"/>
    <col min="11812" max="11812" width="11.5546875" style="193" customWidth="1"/>
    <col min="11813" max="11813" width="12.44140625" style="193" customWidth="1"/>
    <col min="11814" max="11814" width="11.44140625" style="193" customWidth="1"/>
    <col min="11815" max="11815" width="12" style="193" customWidth="1"/>
    <col min="11816" max="12018" width="11.44140625" style="193" customWidth="1"/>
    <col min="12019" max="12032" width="11.44140625" style="193"/>
    <col min="12033" max="12033" width="30.33203125" style="193" customWidth="1"/>
    <col min="12034" max="12034" width="13.5546875" style="193" customWidth="1"/>
    <col min="12035" max="12035" width="16.5546875" style="193" customWidth="1"/>
    <col min="12036" max="12036" width="12.44140625" style="193" customWidth="1"/>
    <col min="12037" max="12038" width="13.44140625" style="193" customWidth="1"/>
    <col min="12039" max="12039" width="11.5546875" style="193" customWidth="1"/>
    <col min="12040" max="12041" width="12.33203125" style="193" customWidth="1"/>
    <col min="12042" max="12042" width="14.5546875" style="193" customWidth="1"/>
    <col min="12043" max="12043" width="23.5546875" style="193" customWidth="1"/>
    <col min="12044" max="12044" width="12" style="193" customWidth="1"/>
    <col min="12045" max="12045" width="15.33203125" style="193" customWidth="1"/>
    <col min="12046" max="12046" width="12.6640625" style="193" customWidth="1"/>
    <col min="12047" max="12047" width="19.6640625" style="193" customWidth="1"/>
    <col min="12048" max="12048" width="12.6640625" style="193" customWidth="1"/>
    <col min="12049" max="12049" width="15.44140625" style="193" customWidth="1"/>
    <col min="12050" max="12050" width="18" style="193" customWidth="1"/>
    <col min="12051" max="12051" width="20.5546875" style="193" customWidth="1"/>
    <col min="12052" max="12052" width="16.44140625" style="193" customWidth="1"/>
    <col min="12053" max="12053" width="12.5546875" style="193" customWidth="1"/>
    <col min="12054" max="12054" width="14.5546875" style="193" customWidth="1"/>
    <col min="12055" max="12055" width="10.33203125" style="193" customWidth="1"/>
    <col min="12056" max="12056" width="10.5546875" style="193" customWidth="1"/>
    <col min="12057" max="12057" width="19.33203125" style="193" customWidth="1"/>
    <col min="12058" max="12058" width="11.44140625" style="193" customWidth="1"/>
    <col min="12059" max="12059" width="14" style="193" customWidth="1"/>
    <col min="12060" max="12060" width="14.33203125" style="193" customWidth="1"/>
    <col min="12061" max="12061" width="13.44140625" style="193" customWidth="1"/>
    <col min="12062" max="12062" width="11.44140625" style="193" customWidth="1"/>
    <col min="12063" max="12063" width="12" style="193" customWidth="1"/>
    <col min="12064" max="12065" width="10.5546875" style="193" customWidth="1"/>
    <col min="12066" max="12066" width="10.33203125" style="193" customWidth="1"/>
    <col min="12067" max="12067" width="15.44140625" style="193" customWidth="1"/>
    <col min="12068" max="12068" width="11.5546875" style="193" customWidth="1"/>
    <col min="12069" max="12069" width="12.44140625" style="193" customWidth="1"/>
    <col min="12070" max="12070" width="11.44140625" style="193" customWidth="1"/>
    <col min="12071" max="12071" width="12" style="193" customWidth="1"/>
    <col min="12072" max="12274" width="11.44140625" style="193" customWidth="1"/>
    <col min="12275" max="12288" width="11.44140625" style="193"/>
    <col min="12289" max="12289" width="30.33203125" style="193" customWidth="1"/>
    <col min="12290" max="12290" width="13.5546875" style="193" customWidth="1"/>
    <col min="12291" max="12291" width="16.5546875" style="193" customWidth="1"/>
    <col min="12292" max="12292" width="12.44140625" style="193" customWidth="1"/>
    <col min="12293" max="12294" width="13.44140625" style="193" customWidth="1"/>
    <col min="12295" max="12295" width="11.5546875" style="193" customWidth="1"/>
    <col min="12296" max="12297" width="12.33203125" style="193" customWidth="1"/>
    <col min="12298" max="12298" width="14.5546875" style="193" customWidth="1"/>
    <col min="12299" max="12299" width="23.5546875" style="193" customWidth="1"/>
    <col min="12300" max="12300" width="12" style="193" customWidth="1"/>
    <col min="12301" max="12301" width="15.33203125" style="193" customWidth="1"/>
    <col min="12302" max="12302" width="12.6640625" style="193" customWidth="1"/>
    <col min="12303" max="12303" width="19.6640625" style="193" customWidth="1"/>
    <col min="12304" max="12304" width="12.6640625" style="193" customWidth="1"/>
    <col min="12305" max="12305" width="15.44140625" style="193" customWidth="1"/>
    <col min="12306" max="12306" width="18" style="193" customWidth="1"/>
    <col min="12307" max="12307" width="20.5546875" style="193" customWidth="1"/>
    <col min="12308" max="12308" width="16.44140625" style="193" customWidth="1"/>
    <col min="12309" max="12309" width="12.5546875" style="193" customWidth="1"/>
    <col min="12310" max="12310" width="14.5546875" style="193" customWidth="1"/>
    <col min="12311" max="12311" width="10.33203125" style="193" customWidth="1"/>
    <col min="12312" max="12312" width="10.5546875" style="193" customWidth="1"/>
    <col min="12313" max="12313" width="19.33203125" style="193" customWidth="1"/>
    <col min="12314" max="12314" width="11.44140625" style="193" customWidth="1"/>
    <col min="12315" max="12315" width="14" style="193" customWidth="1"/>
    <col min="12316" max="12316" width="14.33203125" style="193" customWidth="1"/>
    <col min="12317" max="12317" width="13.44140625" style="193" customWidth="1"/>
    <col min="12318" max="12318" width="11.44140625" style="193" customWidth="1"/>
    <col min="12319" max="12319" width="12" style="193" customWidth="1"/>
    <col min="12320" max="12321" width="10.5546875" style="193" customWidth="1"/>
    <col min="12322" max="12322" width="10.33203125" style="193" customWidth="1"/>
    <col min="12323" max="12323" width="15.44140625" style="193" customWidth="1"/>
    <col min="12324" max="12324" width="11.5546875" style="193" customWidth="1"/>
    <col min="12325" max="12325" width="12.44140625" style="193" customWidth="1"/>
    <col min="12326" max="12326" width="11.44140625" style="193" customWidth="1"/>
    <col min="12327" max="12327" width="12" style="193" customWidth="1"/>
    <col min="12328" max="12530" width="11.44140625" style="193" customWidth="1"/>
    <col min="12531" max="12544" width="11.44140625" style="193"/>
    <col min="12545" max="12545" width="30.33203125" style="193" customWidth="1"/>
    <col min="12546" max="12546" width="13.5546875" style="193" customWidth="1"/>
    <col min="12547" max="12547" width="16.5546875" style="193" customWidth="1"/>
    <col min="12548" max="12548" width="12.44140625" style="193" customWidth="1"/>
    <col min="12549" max="12550" width="13.44140625" style="193" customWidth="1"/>
    <col min="12551" max="12551" width="11.5546875" style="193" customWidth="1"/>
    <col min="12552" max="12553" width="12.33203125" style="193" customWidth="1"/>
    <col min="12554" max="12554" width="14.5546875" style="193" customWidth="1"/>
    <col min="12555" max="12555" width="23.5546875" style="193" customWidth="1"/>
    <col min="12556" max="12556" width="12" style="193" customWidth="1"/>
    <col min="12557" max="12557" width="15.33203125" style="193" customWidth="1"/>
    <col min="12558" max="12558" width="12.6640625" style="193" customWidth="1"/>
    <col min="12559" max="12559" width="19.6640625" style="193" customWidth="1"/>
    <col min="12560" max="12560" width="12.6640625" style="193" customWidth="1"/>
    <col min="12561" max="12561" width="15.44140625" style="193" customWidth="1"/>
    <col min="12562" max="12562" width="18" style="193" customWidth="1"/>
    <col min="12563" max="12563" width="20.5546875" style="193" customWidth="1"/>
    <col min="12564" max="12564" width="16.44140625" style="193" customWidth="1"/>
    <col min="12565" max="12565" width="12.5546875" style="193" customWidth="1"/>
    <col min="12566" max="12566" width="14.5546875" style="193" customWidth="1"/>
    <col min="12567" max="12567" width="10.33203125" style="193" customWidth="1"/>
    <col min="12568" max="12568" width="10.5546875" style="193" customWidth="1"/>
    <col min="12569" max="12569" width="19.33203125" style="193" customWidth="1"/>
    <col min="12570" max="12570" width="11.44140625" style="193" customWidth="1"/>
    <col min="12571" max="12571" width="14" style="193" customWidth="1"/>
    <col min="12572" max="12572" width="14.33203125" style="193" customWidth="1"/>
    <col min="12573" max="12573" width="13.44140625" style="193" customWidth="1"/>
    <col min="12574" max="12574" width="11.44140625" style="193" customWidth="1"/>
    <col min="12575" max="12575" width="12" style="193" customWidth="1"/>
    <col min="12576" max="12577" width="10.5546875" style="193" customWidth="1"/>
    <col min="12578" max="12578" width="10.33203125" style="193" customWidth="1"/>
    <col min="12579" max="12579" width="15.44140625" style="193" customWidth="1"/>
    <col min="12580" max="12580" width="11.5546875" style="193" customWidth="1"/>
    <col min="12581" max="12581" width="12.44140625" style="193" customWidth="1"/>
    <col min="12582" max="12582" width="11.44140625" style="193" customWidth="1"/>
    <col min="12583" max="12583" width="12" style="193" customWidth="1"/>
    <col min="12584" max="12786" width="11.44140625" style="193" customWidth="1"/>
    <col min="12787" max="12800" width="11.44140625" style="193"/>
    <col min="12801" max="12801" width="30.33203125" style="193" customWidth="1"/>
    <col min="12802" max="12802" width="13.5546875" style="193" customWidth="1"/>
    <col min="12803" max="12803" width="16.5546875" style="193" customWidth="1"/>
    <col min="12804" max="12804" width="12.44140625" style="193" customWidth="1"/>
    <col min="12805" max="12806" width="13.44140625" style="193" customWidth="1"/>
    <col min="12807" max="12807" width="11.5546875" style="193" customWidth="1"/>
    <col min="12808" max="12809" width="12.33203125" style="193" customWidth="1"/>
    <col min="12810" max="12810" width="14.5546875" style="193" customWidth="1"/>
    <col min="12811" max="12811" width="23.5546875" style="193" customWidth="1"/>
    <col min="12812" max="12812" width="12" style="193" customWidth="1"/>
    <col min="12813" max="12813" width="15.33203125" style="193" customWidth="1"/>
    <col min="12814" max="12814" width="12.6640625" style="193" customWidth="1"/>
    <col min="12815" max="12815" width="19.6640625" style="193" customWidth="1"/>
    <col min="12816" max="12816" width="12.6640625" style="193" customWidth="1"/>
    <col min="12817" max="12817" width="15.44140625" style="193" customWidth="1"/>
    <col min="12818" max="12818" width="18" style="193" customWidth="1"/>
    <col min="12819" max="12819" width="20.5546875" style="193" customWidth="1"/>
    <col min="12820" max="12820" width="16.44140625" style="193" customWidth="1"/>
    <col min="12821" max="12821" width="12.5546875" style="193" customWidth="1"/>
    <col min="12822" max="12822" width="14.5546875" style="193" customWidth="1"/>
    <col min="12823" max="12823" width="10.33203125" style="193" customWidth="1"/>
    <col min="12824" max="12824" width="10.5546875" style="193" customWidth="1"/>
    <col min="12825" max="12825" width="19.33203125" style="193" customWidth="1"/>
    <col min="12826" max="12826" width="11.44140625" style="193" customWidth="1"/>
    <col min="12827" max="12827" width="14" style="193" customWidth="1"/>
    <col min="12828" max="12828" width="14.33203125" style="193" customWidth="1"/>
    <col min="12829" max="12829" width="13.44140625" style="193" customWidth="1"/>
    <col min="12830" max="12830" width="11.44140625" style="193" customWidth="1"/>
    <col min="12831" max="12831" width="12" style="193" customWidth="1"/>
    <col min="12832" max="12833" width="10.5546875" style="193" customWidth="1"/>
    <col min="12834" max="12834" width="10.33203125" style="193" customWidth="1"/>
    <col min="12835" max="12835" width="15.44140625" style="193" customWidth="1"/>
    <col min="12836" max="12836" width="11.5546875" style="193" customWidth="1"/>
    <col min="12837" max="12837" width="12.44140625" style="193" customWidth="1"/>
    <col min="12838" max="12838" width="11.44140625" style="193" customWidth="1"/>
    <col min="12839" max="12839" width="12" style="193" customWidth="1"/>
    <col min="12840" max="13042" width="11.44140625" style="193" customWidth="1"/>
    <col min="13043" max="13056" width="11.44140625" style="193"/>
    <col min="13057" max="13057" width="30.33203125" style="193" customWidth="1"/>
    <col min="13058" max="13058" width="13.5546875" style="193" customWidth="1"/>
    <col min="13059" max="13059" width="16.5546875" style="193" customWidth="1"/>
    <col min="13060" max="13060" width="12.44140625" style="193" customWidth="1"/>
    <col min="13061" max="13062" width="13.44140625" style="193" customWidth="1"/>
    <col min="13063" max="13063" width="11.5546875" style="193" customWidth="1"/>
    <col min="13064" max="13065" width="12.33203125" style="193" customWidth="1"/>
    <col min="13066" max="13066" width="14.5546875" style="193" customWidth="1"/>
    <col min="13067" max="13067" width="23.5546875" style="193" customWidth="1"/>
    <col min="13068" max="13068" width="12" style="193" customWidth="1"/>
    <col min="13069" max="13069" width="15.33203125" style="193" customWidth="1"/>
    <col min="13070" max="13070" width="12.6640625" style="193" customWidth="1"/>
    <col min="13071" max="13071" width="19.6640625" style="193" customWidth="1"/>
    <col min="13072" max="13072" width="12.6640625" style="193" customWidth="1"/>
    <col min="13073" max="13073" width="15.44140625" style="193" customWidth="1"/>
    <col min="13074" max="13074" width="18" style="193" customWidth="1"/>
    <col min="13075" max="13075" width="20.5546875" style="193" customWidth="1"/>
    <col min="13076" max="13076" width="16.44140625" style="193" customWidth="1"/>
    <col min="13077" max="13077" width="12.5546875" style="193" customWidth="1"/>
    <col min="13078" max="13078" width="14.5546875" style="193" customWidth="1"/>
    <col min="13079" max="13079" width="10.33203125" style="193" customWidth="1"/>
    <col min="13080" max="13080" width="10.5546875" style="193" customWidth="1"/>
    <col min="13081" max="13081" width="19.33203125" style="193" customWidth="1"/>
    <col min="13082" max="13082" width="11.44140625" style="193" customWidth="1"/>
    <col min="13083" max="13083" width="14" style="193" customWidth="1"/>
    <col min="13084" max="13084" width="14.33203125" style="193" customWidth="1"/>
    <col min="13085" max="13085" width="13.44140625" style="193" customWidth="1"/>
    <col min="13086" max="13086" width="11.44140625" style="193" customWidth="1"/>
    <col min="13087" max="13087" width="12" style="193" customWidth="1"/>
    <col min="13088" max="13089" width="10.5546875" style="193" customWidth="1"/>
    <col min="13090" max="13090" width="10.33203125" style="193" customWidth="1"/>
    <col min="13091" max="13091" width="15.44140625" style="193" customWidth="1"/>
    <col min="13092" max="13092" width="11.5546875" style="193" customWidth="1"/>
    <col min="13093" max="13093" width="12.44140625" style="193" customWidth="1"/>
    <col min="13094" max="13094" width="11.44140625" style="193" customWidth="1"/>
    <col min="13095" max="13095" width="12" style="193" customWidth="1"/>
    <col min="13096" max="13298" width="11.44140625" style="193" customWidth="1"/>
    <col min="13299" max="13312" width="11.44140625" style="193"/>
    <col min="13313" max="13313" width="30.33203125" style="193" customWidth="1"/>
    <col min="13314" max="13314" width="13.5546875" style="193" customWidth="1"/>
    <col min="13315" max="13315" width="16.5546875" style="193" customWidth="1"/>
    <col min="13316" max="13316" width="12.44140625" style="193" customWidth="1"/>
    <col min="13317" max="13318" width="13.44140625" style="193" customWidth="1"/>
    <col min="13319" max="13319" width="11.5546875" style="193" customWidth="1"/>
    <col min="13320" max="13321" width="12.33203125" style="193" customWidth="1"/>
    <col min="13322" max="13322" width="14.5546875" style="193" customWidth="1"/>
    <col min="13323" max="13323" width="23.5546875" style="193" customWidth="1"/>
    <col min="13324" max="13324" width="12" style="193" customWidth="1"/>
    <col min="13325" max="13325" width="15.33203125" style="193" customWidth="1"/>
    <col min="13326" max="13326" width="12.6640625" style="193" customWidth="1"/>
    <col min="13327" max="13327" width="19.6640625" style="193" customWidth="1"/>
    <col min="13328" max="13328" width="12.6640625" style="193" customWidth="1"/>
    <col min="13329" max="13329" width="15.44140625" style="193" customWidth="1"/>
    <col min="13330" max="13330" width="18" style="193" customWidth="1"/>
    <col min="13331" max="13331" width="20.5546875" style="193" customWidth="1"/>
    <col min="13332" max="13332" width="16.44140625" style="193" customWidth="1"/>
    <col min="13333" max="13333" width="12.5546875" style="193" customWidth="1"/>
    <col min="13334" max="13334" width="14.5546875" style="193" customWidth="1"/>
    <col min="13335" max="13335" width="10.33203125" style="193" customWidth="1"/>
    <col min="13336" max="13336" width="10.5546875" style="193" customWidth="1"/>
    <col min="13337" max="13337" width="19.33203125" style="193" customWidth="1"/>
    <col min="13338" max="13338" width="11.44140625" style="193" customWidth="1"/>
    <col min="13339" max="13339" width="14" style="193" customWidth="1"/>
    <col min="13340" max="13340" width="14.33203125" style="193" customWidth="1"/>
    <col min="13341" max="13341" width="13.44140625" style="193" customWidth="1"/>
    <col min="13342" max="13342" width="11.44140625" style="193" customWidth="1"/>
    <col min="13343" max="13343" width="12" style="193" customWidth="1"/>
    <col min="13344" max="13345" width="10.5546875" style="193" customWidth="1"/>
    <col min="13346" max="13346" width="10.33203125" style="193" customWidth="1"/>
    <col min="13347" max="13347" width="15.44140625" style="193" customWidth="1"/>
    <col min="13348" max="13348" width="11.5546875" style="193" customWidth="1"/>
    <col min="13349" max="13349" width="12.44140625" style="193" customWidth="1"/>
    <col min="13350" max="13350" width="11.44140625" style="193" customWidth="1"/>
    <col min="13351" max="13351" width="12" style="193" customWidth="1"/>
    <col min="13352" max="13554" width="11.44140625" style="193" customWidth="1"/>
    <col min="13555" max="13568" width="11.44140625" style="193"/>
    <col min="13569" max="13569" width="30.33203125" style="193" customWidth="1"/>
    <col min="13570" max="13570" width="13.5546875" style="193" customWidth="1"/>
    <col min="13571" max="13571" width="16.5546875" style="193" customWidth="1"/>
    <col min="13572" max="13572" width="12.44140625" style="193" customWidth="1"/>
    <col min="13573" max="13574" width="13.44140625" style="193" customWidth="1"/>
    <col min="13575" max="13575" width="11.5546875" style="193" customWidth="1"/>
    <col min="13576" max="13577" width="12.33203125" style="193" customWidth="1"/>
    <col min="13578" max="13578" width="14.5546875" style="193" customWidth="1"/>
    <col min="13579" max="13579" width="23.5546875" style="193" customWidth="1"/>
    <col min="13580" max="13580" width="12" style="193" customWidth="1"/>
    <col min="13581" max="13581" width="15.33203125" style="193" customWidth="1"/>
    <col min="13582" max="13582" width="12.6640625" style="193" customWidth="1"/>
    <col min="13583" max="13583" width="19.6640625" style="193" customWidth="1"/>
    <col min="13584" max="13584" width="12.6640625" style="193" customWidth="1"/>
    <col min="13585" max="13585" width="15.44140625" style="193" customWidth="1"/>
    <col min="13586" max="13586" width="18" style="193" customWidth="1"/>
    <col min="13587" max="13587" width="20.5546875" style="193" customWidth="1"/>
    <col min="13588" max="13588" width="16.44140625" style="193" customWidth="1"/>
    <col min="13589" max="13589" width="12.5546875" style="193" customWidth="1"/>
    <col min="13590" max="13590" width="14.5546875" style="193" customWidth="1"/>
    <col min="13591" max="13591" width="10.33203125" style="193" customWidth="1"/>
    <col min="13592" max="13592" width="10.5546875" style="193" customWidth="1"/>
    <col min="13593" max="13593" width="19.33203125" style="193" customWidth="1"/>
    <col min="13594" max="13594" width="11.44140625" style="193" customWidth="1"/>
    <col min="13595" max="13595" width="14" style="193" customWidth="1"/>
    <col min="13596" max="13596" width="14.33203125" style="193" customWidth="1"/>
    <col min="13597" max="13597" width="13.44140625" style="193" customWidth="1"/>
    <col min="13598" max="13598" width="11.44140625" style="193" customWidth="1"/>
    <col min="13599" max="13599" width="12" style="193" customWidth="1"/>
    <col min="13600" max="13601" width="10.5546875" style="193" customWidth="1"/>
    <col min="13602" max="13602" width="10.33203125" style="193" customWidth="1"/>
    <col min="13603" max="13603" width="15.44140625" style="193" customWidth="1"/>
    <col min="13604" max="13604" width="11.5546875" style="193" customWidth="1"/>
    <col min="13605" max="13605" width="12.44140625" style="193" customWidth="1"/>
    <col min="13606" max="13606" width="11.44140625" style="193" customWidth="1"/>
    <col min="13607" max="13607" width="12" style="193" customWidth="1"/>
    <col min="13608" max="13810" width="11.44140625" style="193" customWidth="1"/>
    <col min="13811" max="13824" width="11.44140625" style="193"/>
    <col min="13825" max="13825" width="30.33203125" style="193" customWidth="1"/>
    <col min="13826" max="13826" width="13.5546875" style="193" customWidth="1"/>
    <col min="13827" max="13827" width="16.5546875" style="193" customWidth="1"/>
    <col min="13828" max="13828" width="12.44140625" style="193" customWidth="1"/>
    <col min="13829" max="13830" width="13.44140625" style="193" customWidth="1"/>
    <col min="13831" max="13831" width="11.5546875" style="193" customWidth="1"/>
    <col min="13832" max="13833" width="12.33203125" style="193" customWidth="1"/>
    <col min="13834" max="13834" width="14.5546875" style="193" customWidth="1"/>
    <col min="13835" max="13835" width="23.5546875" style="193" customWidth="1"/>
    <col min="13836" max="13836" width="12" style="193" customWidth="1"/>
    <col min="13837" max="13837" width="15.33203125" style="193" customWidth="1"/>
    <col min="13838" max="13838" width="12.6640625" style="193" customWidth="1"/>
    <col min="13839" max="13839" width="19.6640625" style="193" customWidth="1"/>
    <col min="13840" max="13840" width="12.6640625" style="193" customWidth="1"/>
    <col min="13841" max="13841" width="15.44140625" style="193" customWidth="1"/>
    <col min="13842" max="13842" width="18" style="193" customWidth="1"/>
    <col min="13843" max="13843" width="20.5546875" style="193" customWidth="1"/>
    <col min="13844" max="13844" width="16.44140625" style="193" customWidth="1"/>
    <col min="13845" max="13845" width="12.5546875" style="193" customWidth="1"/>
    <col min="13846" max="13846" width="14.5546875" style="193" customWidth="1"/>
    <col min="13847" max="13847" width="10.33203125" style="193" customWidth="1"/>
    <col min="13848" max="13848" width="10.5546875" style="193" customWidth="1"/>
    <col min="13849" max="13849" width="19.33203125" style="193" customWidth="1"/>
    <col min="13850" max="13850" width="11.44140625" style="193" customWidth="1"/>
    <col min="13851" max="13851" width="14" style="193" customWidth="1"/>
    <col min="13852" max="13852" width="14.33203125" style="193" customWidth="1"/>
    <col min="13853" max="13853" width="13.44140625" style="193" customWidth="1"/>
    <col min="13854" max="13854" width="11.44140625" style="193" customWidth="1"/>
    <col min="13855" max="13855" width="12" style="193" customWidth="1"/>
    <col min="13856" max="13857" width="10.5546875" style="193" customWidth="1"/>
    <col min="13858" max="13858" width="10.33203125" style="193" customWidth="1"/>
    <col min="13859" max="13859" width="15.44140625" style="193" customWidth="1"/>
    <col min="13860" max="13860" width="11.5546875" style="193" customWidth="1"/>
    <col min="13861" max="13861" width="12.44140625" style="193" customWidth="1"/>
    <col min="13862" max="13862" width="11.44140625" style="193" customWidth="1"/>
    <col min="13863" max="13863" width="12" style="193" customWidth="1"/>
    <col min="13864" max="14066" width="11.44140625" style="193" customWidth="1"/>
    <col min="14067" max="14080" width="11.44140625" style="193"/>
    <col min="14081" max="14081" width="30.33203125" style="193" customWidth="1"/>
    <col min="14082" max="14082" width="13.5546875" style="193" customWidth="1"/>
    <col min="14083" max="14083" width="16.5546875" style="193" customWidth="1"/>
    <col min="14084" max="14084" width="12.44140625" style="193" customWidth="1"/>
    <col min="14085" max="14086" width="13.44140625" style="193" customWidth="1"/>
    <col min="14087" max="14087" width="11.5546875" style="193" customWidth="1"/>
    <col min="14088" max="14089" width="12.33203125" style="193" customWidth="1"/>
    <col min="14090" max="14090" width="14.5546875" style="193" customWidth="1"/>
    <col min="14091" max="14091" width="23.5546875" style="193" customWidth="1"/>
    <col min="14092" max="14092" width="12" style="193" customWidth="1"/>
    <col min="14093" max="14093" width="15.33203125" style="193" customWidth="1"/>
    <col min="14094" max="14094" width="12.6640625" style="193" customWidth="1"/>
    <col min="14095" max="14095" width="19.6640625" style="193" customWidth="1"/>
    <col min="14096" max="14096" width="12.6640625" style="193" customWidth="1"/>
    <col min="14097" max="14097" width="15.44140625" style="193" customWidth="1"/>
    <col min="14098" max="14098" width="18" style="193" customWidth="1"/>
    <col min="14099" max="14099" width="20.5546875" style="193" customWidth="1"/>
    <col min="14100" max="14100" width="16.44140625" style="193" customWidth="1"/>
    <col min="14101" max="14101" width="12.5546875" style="193" customWidth="1"/>
    <col min="14102" max="14102" width="14.5546875" style="193" customWidth="1"/>
    <col min="14103" max="14103" width="10.33203125" style="193" customWidth="1"/>
    <col min="14104" max="14104" width="10.5546875" style="193" customWidth="1"/>
    <col min="14105" max="14105" width="19.33203125" style="193" customWidth="1"/>
    <col min="14106" max="14106" width="11.44140625" style="193" customWidth="1"/>
    <col min="14107" max="14107" width="14" style="193" customWidth="1"/>
    <col min="14108" max="14108" width="14.33203125" style="193" customWidth="1"/>
    <col min="14109" max="14109" width="13.44140625" style="193" customWidth="1"/>
    <col min="14110" max="14110" width="11.44140625" style="193" customWidth="1"/>
    <col min="14111" max="14111" width="12" style="193" customWidth="1"/>
    <col min="14112" max="14113" width="10.5546875" style="193" customWidth="1"/>
    <col min="14114" max="14114" width="10.33203125" style="193" customWidth="1"/>
    <col min="14115" max="14115" width="15.44140625" style="193" customWidth="1"/>
    <col min="14116" max="14116" width="11.5546875" style="193" customWidth="1"/>
    <col min="14117" max="14117" width="12.44140625" style="193" customWidth="1"/>
    <col min="14118" max="14118" width="11.44140625" style="193" customWidth="1"/>
    <col min="14119" max="14119" width="12" style="193" customWidth="1"/>
    <col min="14120" max="14322" width="11.44140625" style="193" customWidth="1"/>
    <col min="14323" max="14336" width="11.44140625" style="193"/>
    <col min="14337" max="14337" width="30.33203125" style="193" customWidth="1"/>
    <col min="14338" max="14338" width="13.5546875" style="193" customWidth="1"/>
    <col min="14339" max="14339" width="16.5546875" style="193" customWidth="1"/>
    <col min="14340" max="14340" width="12.44140625" style="193" customWidth="1"/>
    <col min="14341" max="14342" width="13.44140625" style="193" customWidth="1"/>
    <col min="14343" max="14343" width="11.5546875" style="193" customWidth="1"/>
    <col min="14344" max="14345" width="12.33203125" style="193" customWidth="1"/>
    <col min="14346" max="14346" width="14.5546875" style="193" customWidth="1"/>
    <col min="14347" max="14347" width="23.5546875" style="193" customWidth="1"/>
    <col min="14348" max="14348" width="12" style="193" customWidth="1"/>
    <col min="14349" max="14349" width="15.33203125" style="193" customWidth="1"/>
    <col min="14350" max="14350" width="12.6640625" style="193" customWidth="1"/>
    <col min="14351" max="14351" width="19.6640625" style="193" customWidth="1"/>
    <col min="14352" max="14352" width="12.6640625" style="193" customWidth="1"/>
    <col min="14353" max="14353" width="15.44140625" style="193" customWidth="1"/>
    <col min="14354" max="14354" width="18" style="193" customWidth="1"/>
    <col min="14355" max="14355" width="20.5546875" style="193" customWidth="1"/>
    <col min="14356" max="14356" width="16.44140625" style="193" customWidth="1"/>
    <col min="14357" max="14357" width="12.5546875" style="193" customWidth="1"/>
    <col min="14358" max="14358" width="14.5546875" style="193" customWidth="1"/>
    <col min="14359" max="14359" width="10.33203125" style="193" customWidth="1"/>
    <col min="14360" max="14360" width="10.5546875" style="193" customWidth="1"/>
    <col min="14361" max="14361" width="19.33203125" style="193" customWidth="1"/>
    <col min="14362" max="14362" width="11.44140625" style="193" customWidth="1"/>
    <col min="14363" max="14363" width="14" style="193" customWidth="1"/>
    <col min="14364" max="14364" width="14.33203125" style="193" customWidth="1"/>
    <col min="14365" max="14365" width="13.44140625" style="193" customWidth="1"/>
    <col min="14366" max="14366" width="11.44140625" style="193" customWidth="1"/>
    <col min="14367" max="14367" width="12" style="193" customWidth="1"/>
    <col min="14368" max="14369" width="10.5546875" style="193" customWidth="1"/>
    <col min="14370" max="14370" width="10.33203125" style="193" customWidth="1"/>
    <col min="14371" max="14371" width="15.44140625" style="193" customWidth="1"/>
    <col min="14372" max="14372" width="11.5546875" style="193" customWidth="1"/>
    <col min="14373" max="14373" width="12.44140625" style="193" customWidth="1"/>
    <col min="14374" max="14374" width="11.44140625" style="193" customWidth="1"/>
    <col min="14375" max="14375" width="12" style="193" customWidth="1"/>
    <col min="14376" max="14578" width="11.44140625" style="193" customWidth="1"/>
    <col min="14579" max="14592" width="11.44140625" style="193"/>
    <col min="14593" max="14593" width="30.33203125" style="193" customWidth="1"/>
    <col min="14594" max="14594" width="13.5546875" style="193" customWidth="1"/>
    <col min="14595" max="14595" width="16.5546875" style="193" customWidth="1"/>
    <col min="14596" max="14596" width="12.44140625" style="193" customWidth="1"/>
    <col min="14597" max="14598" width="13.44140625" style="193" customWidth="1"/>
    <col min="14599" max="14599" width="11.5546875" style="193" customWidth="1"/>
    <col min="14600" max="14601" width="12.33203125" style="193" customWidth="1"/>
    <col min="14602" max="14602" width="14.5546875" style="193" customWidth="1"/>
    <col min="14603" max="14603" width="23.5546875" style="193" customWidth="1"/>
    <col min="14604" max="14604" width="12" style="193" customWidth="1"/>
    <col min="14605" max="14605" width="15.33203125" style="193" customWidth="1"/>
    <col min="14606" max="14606" width="12.6640625" style="193" customWidth="1"/>
    <col min="14607" max="14607" width="19.6640625" style="193" customWidth="1"/>
    <col min="14608" max="14608" width="12.6640625" style="193" customWidth="1"/>
    <col min="14609" max="14609" width="15.44140625" style="193" customWidth="1"/>
    <col min="14610" max="14610" width="18" style="193" customWidth="1"/>
    <col min="14611" max="14611" width="20.5546875" style="193" customWidth="1"/>
    <col min="14612" max="14612" width="16.44140625" style="193" customWidth="1"/>
    <col min="14613" max="14613" width="12.5546875" style="193" customWidth="1"/>
    <col min="14614" max="14614" width="14.5546875" style="193" customWidth="1"/>
    <col min="14615" max="14615" width="10.33203125" style="193" customWidth="1"/>
    <col min="14616" max="14616" width="10.5546875" style="193" customWidth="1"/>
    <col min="14617" max="14617" width="19.33203125" style="193" customWidth="1"/>
    <col min="14618" max="14618" width="11.44140625" style="193" customWidth="1"/>
    <col min="14619" max="14619" width="14" style="193" customWidth="1"/>
    <col min="14620" max="14620" width="14.33203125" style="193" customWidth="1"/>
    <col min="14621" max="14621" width="13.44140625" style="193" customWidth="1"/>
    <col min="14622" max="14622" width="11.44140625" style="193" customWidth="1"/>
    <col min="14623" max="14623" width="12" style="193" customWidth="1"/>
    <col min="14624" max="14625" width="10.5546875" style="193" customWidth="1"/>
    <col min="14626" max="14626" width="10.33203125" style="193" customWidth="1"/>
    <col min="14627" max="14627" width="15.44140625" style="193" customWidth="1"/>
    <col min="14628" max="14628" width="11.5546875" style="193" customWidth="1"/>
    <col min="14629" max="14629" width="12.44140625" style="193" customWidth="1"/>
    <col min="14630" max="14630" width="11.44140625" style="193" customWidth="1"/>
    <col min="14631" max="14631" width="12" style="193" customWidth="1"/>
    <col min="14632" max="14834" width="11.44140625" style="193" customWidth="1"/>
    <col min="14835" max="14848" width="11.44140625" style="193"/>
    <col min="14849" max="14849" width="30.33203125" style="193" customWidth="1"/>
    <col min="14850" max="14850" width="13.5546875" style="193" customWidth="1"/>
    <col min="14851" max="14851" width="16.5546875" style="193" customWidth="1"/>
    <col min="14852" max="14852" width="12.44140625" style="193" customWidth="1"/>
    <col min="14853" max="14854" width="13.44140625" style="193" customWidth="1"/>
    <col min="14855" max="14855" width="11.5546875" style="193" customWidth="1"/>
    <col min="14856" max="14857" width="12.33203125" style="193" customWidth="1"/>
    <col min="14858" max="14858" width="14.5546875" style="193" customWidth="1"/>
    <col min="14859" max="14859" width="23.5546875" style="193" customWidth="1"/>
    <col min="14860" max="14860" width="12" style="193" customWidth="1"/>
    <col min="14861" max="14861" width="15.33203125" style="193" customWidth="1"/>
    <col min="14862" max="14862" width="12.6640625" style="193" customWidth="1"/>
    <col min="14863" max="14863" width="19.6640625" style="193" customWidth="1"/>
    <col min="14864" max="14864" width="12.6640625" style="193" customWidth="1"/>
    <col min="14865" max="14865" width="15.44140625" style="193" customWidth="1"/>
    <col min="14866" max="14866" width="18" style="193" customWidth="1"/>
    <col min="14867" max="14867" width="20.5546875" style="193" customWidth="1"/>
    <col min="14868" max="14868" width="16.44140625" style="193" customWidth="1"/>
    <col min="14869" max="14869" width="12.5546875" style="193" customWidth="1"/>
    <col min="14870" max="14870" width="14.5546875" style="193" customWidth="1"/>
    <col min="14871" max="14871" width="10.33203125" style="193" customWidth="1"/>
    <col min="14872" max="14872" width="10.5546875" style="193" customWidth="1"/>
    <col min="14873" max="14873" width="19.33203125" style="193" customWidth="1"/>
    <col min="14874" max="14874" width="11.44140625" style="193" customWidth="1"/>
    <col min="14875" max="14875" width="14" style="193" customWidth="1"/>
    <col min="14876" max="14876" width="14.33203125" style="193" customWidth="1"/>
    <col min="14877" max="14877" width="13.44140625" style="193" customWidth="1"/>
    <col min="14878" max="14878" width="11.44140625" style="193" customWidth="1"/>
    <col min="14879" max="14879" width="12" style="193" customWidth="1"/>
    <col min="14880" max="14881" width="10.5546875" style="193" customWidth="1"/>
    <col min="14882" max="14882" width="10.33203125" style="193" customWidth="1"/>
    <col min="14883" max="14883" width="15.44140625" style="193" customWidth="1"/>
    <col min="14884" max="14884" width="11.5546875" style="193" customWidth="1"/>
    <col min="14885" max="14885" width="12.44140625" style="193" customWidth="1"/>
    <col min="14886" max="14886" width="11.44140625" style="193" customWidth="1"/>
    <col min="14887" max="14887" width="12" style="193" customWidth="1"/>
    <col min="14888" max="15090" width="11.44140625" style="193" customWidth="1"/>
    <col min="15091" max="15104" width="11.44140625" style="193"/>
    <col min="15105" max="15105" width="30.33203125" style="193" customWidth="1"/>
    <col min="15106" max="15106" width="13.5546875" style="193" customWidth="1"/>
    <col min="15107" max="15107" width="16.5546875" style="193" customWidth="1"/>
    <col min="15108" max="15108" width="12.44140625" style="193" customWidth="1"/>
    <col min="15109" max="15110" width="13.44140625" style="193" customWidth="1"/>
    <col min="15111" max="15111" width="11.5546875" style="193" customWidth="1"/>
    <col min="15112" max="15113" width="12.33203125" style="193" customWidth="1"/>
    <col min="15114" max="15114" width="14.5546875" style="193" customWidth="1"/>
    <col min="15115" max="15115" width="23.5546875" style="193" customWidth="1"/>
    <col min="15116" max="15116" width="12" style="193" customWidth="1"/>
    <col min="15117" max="15117" width="15.33203125" style="193" customWidth="1"/>
    <col min="15118" max="15118" width="12.6640625" style="193" customWidth="1"/>
    <col min="15119" max="15119" width="19.6640625" style="193" customWidth="1"/>
    <col min="15120" max="15120" width="12.6640625" style="193" customWidth="1"/>
    <col min="15121" max="15121" width="15.44140625" style="193" customWidth="1"/>
    <col min="15122" max="15122" width="18" style="193" customWidth="1"/>
    <col min="15123" max="15123" width="20.5546875" style="193" customWidth="1"/>
    <col min="15124" max="15124" width="16.44140625" style="193" customWidth="1"/>
    <col min="15125" max="15125" width="12.5546875" style="193" customWidth="1"/>
    <col min="15126" max="15126" width="14.5546875" style="193" customWidth="1"/>
    <col min="15127" max="15127" width="10.33203125" style="193" customWidth="1"/>
    <col min="15128" max="15128" width="10.5546875" style="193" customWidth="1"/>
    <col min="15129" max="15129" width="19.33203125" style="193" customWidth="1"/>
    <col min="15130" max="15130" width="11.44140625" style="193" customWidth="1"/>
    <col min="15131" max="15131" width="14" style="193" customWidth="1"/>
    <col min="15132" max="15132" width="14.33203125" style="193" customWidth="1"/>
    <col min="15133" max="15133" width="13.44140625" style="193" customWidth="1"/>
    <col min="15134" max="15134" width="11.44140625" style="193" customWidth="1"/>
    <col min="15135" max="15135" width="12" style="193" customWidth="1"/>
    <col min="15136" max="15137" width="10.5546875" style="193" customWidth="1"/>
    <col min="15138" max="15138" width="10.33203125" style="193" customWidth="1"/>
    <col min="15139" max="15139" width="15.44140625" style="193" customWidth="1"/>
    <col min="15140" max="15140" width="11.5546875" style="193" customWidth="1"/>
    <col min="15141" max="15141" width="12.44140625" style="193" customWidth="1"/>
    <col min="15142" max="15142" width="11.44140625" style="193" customWidth="1"/>
    <col min="15143" max="15143" width="12" style="193" customWidth="1"/>
    <col min="15144" max="15346" width="11.44140625" style="193" customWidth="1"/>
    <col min="15347" max="15360" width="11.44140625" style="193"/>
    <col min="15361" max="15361" width="30.33203125" style="193" customWidth="1"/>
    <col min="15362" max="15362" width="13.5546875" style="193" customWidth="1"/>
    <col min="15363" max="15363" width="16.5546875" style="193" customWidth="1"/>
    <col min="15364" max="15364" width="12.44140625" style="193" customWidth="1"/>
    <col min="15365" max="15366" width="13.44140625" style="193" customWidth="1"/>
    <col min="15367" max="15367" width="11.5546875" style="193" customWidth="1"/>
    <col min="15368" max="15369" width="12.33203125" style="193" customWidth="1"/>
    <col min="15370" max="15370" width="14.5546875" style="193" customWidth="1"/>
    <col min="15371" max="15371" width="23.5546875" style="193" customWidth="1"/>
    <col min="15372" max="15372" width="12" style="193" customWidth="1"/>
    <col min="15373" max="15373" width="15.33203125" style="193" customWidth="1"/>
    <col min="15374" max="15374" width="12.6640625" style="193" customWidth="1"/>
    <col min="15375" max="15375" width="19.6640625" style="193" customWidth="1"/>
    <col min="15376" max="15376" width="12.6640625" style="193" customWidth="1"/>
    <col min="15377" max="15377" width="15.44140625" style="193" customWidth="1"/>
    <col min="15378" max="15378" width="18" style="193" customWidth="1"/>
    <col min="15379" max="15379" width="20.5546875" style="193" customWidth="1"/>
    <col min="15380" max="15380" width="16.44140625" style="193" customWidth="1"/>
    <col min="15381" max="15381" width="12.5546875" style="193" customWidth="1"/>
    <col min="15382" max="15382" width="14.5546875" style="193" customWidth="1"/>
    <col min="15383" max="15383" width="10.33203125" style="193" customWidth="1"/>
    <col min="15384" max="15384" width="10.5546875" style="193" customWidth="1"/>
    <col min="15385" max="15385" width="19.33203125" style="193" customWidth="1"/>
    <col min="15386" max="15386" width="11.44140625" style="193" customWidth="1"/>
    <col min="15387" max="15387" width="14" style="193" customWidth="1"/>
    <col min="15388" max="15388" width="14.33203125" style="193" customWidth="1"/>
    <col min="15389" max="15389" width="13.44140625" style="193" customWidth="1"/>
    <col min="15390" max="15390" width="11.44140625" style="193" customWidth="1"/>
    <col min="15391" max="15391" width="12" style="193" customWidth="1"/>
    <col min="15392" max="15393" width="10.5546875" style="193" customWidth="1"/>
    <col min="15394" max="15394" width="10.33203125" style="193" customWidth="1"/>
    <col min="15395" max="15395" width="15.44140625" style="193" customWidth="1"/>
    <col min="15396" max="15396" width="11.5546875" style="193" customWidth="1"/>
    <col min="15397" max="15397" width="12.44140625" style="193" customWidth="1"/>
    <col min="15398" max="15398" width="11.44140625" style="193" customWidth="1"/>
    <col min="15399" max="15399" width="12" style="193" customWidth="1"/>
    <col min="15400" max="15602" width="11.44140625" style="193" customWidth="1"/>
    <col min="15603" max="15616" width="11.44140625" style="193"/>
    <col min="15617" max="15617" width="30.33203125" style="193" customWidth="1"/>
    <col min="15618" max="15618" width="13.5546875" style="193" customWidth="1"/>
    <col min="15619" max="15619" width="16.5546875" style="193" customWidth="1"/>
    <col min="15620" max="15620" width="12.44140625" style="193" customWidth="1"/>
    <col min="15621" max="15622" width="13.44140625" style="193" customWidth="1"/>
    <col min="15623" max="15623" width="11.5546875" style="193" customWidth="1"/>
    <col min="15624" max="15625" width="12.33203125" style="193" customWidth="1"/>
    <col min="15626" max="15626" width="14.5546875" style="193" customWidth="1"/>
    <col min="15627" max="15627" width="23.5546875" style="193" customWidth="1"/>
    <col min="15628" max="15628" width="12" style="193" customWidth="1"/>
    <col min="15629" max="15629" width="15.33203125" style="193" customWidth="1"/>
    <col min="15630" max="15630" width="12.6640625" style="193" customWidth="1"/>
    <col min="15631" max="15631" width="19.6640625" style="193" customWidth="1"/>
    <col min="15632" max="15632" width="12.6640625" style="193" customWidth="1"/>
    <col min="15633" max="15633" width="15.44140625" style="193" customWidth="1"/>
    <col min="15634" max="15634" width="18" style="193" customWidth="1"/>
    <col min="15635" max="15635" width="20.5546875" style="193" customWidth="1"/>
    <col min="15636" max="15636" width="16.44140625" style="193" customWidth="1"/>
    <col min="15637" max="15637" width="12.5546875" style="193" customWidth="1"/>
    <col min="15638" max="15638" width="14.5546875" style="193" customWidth="1"/>
    <col min="15639" max="15639" width="10.33203125" style="193" customWidth="1"/>
    <col min="15640" max="15640" width="10.5546875" style="193" customWidth="1"/>
    <col min="15641" max="15641" width="19.33203125" style="193" customWidth="1"/>
    <col min="15642" max="15642" width="11.44140625" style="193" customWidth="1"/>
    <col min="15643" max="15643" width="14" style="193" customWidth="1"/>
    <col min="15644" max="15644" width="14.33203125" style="193" customWidth="1"/>
    <col min="15645" max="15645" width="13.44140625" style="193" customWidth="1"/>
    <col min="15646" max="15646" width="11.44140625" style="193" customWidth="1"/>
    <col min="15647" max="15647" width="12" style="193" customWidth="1"/>
    <col min="15648" max="15649" width="10.5546875" style="193" customWidth="1"/>
    <col min="15650" max="15650" width="10.33203125" style="193" customWidth="1"/>
    <col min="15651" max="15651" width="15.44140625" style="193" customWidth="1"/>
    <col min="15652" max="15652" width="11.5546875" style="193" customWidth="1"/>
    <col min="15653" max="15653" width="12.44140625" style="193" customWidth="1"/>
    <col min="15654" max="15654" width="11.44140625" style="193" customWidth="1"/>
    <col min="15655" max="15655" width="12" style="193" customWidth="1"/>
    <col min="15656" max="15858" width="11.44140625" style="193" customWidth="1"/>
    <col min="15859" max="15872" width="11.44140625" style="193"/>
    <col min="15873" max="15873" width="30.33203125" style="193" customWidth="1"/>
    <col min="15874" max="15874" width="13.5546875" style="193" customWidth="1"/>
    <col min="15875" max="15875" width="16.5546875" style="193" customWidth="1"/>
    <col min="15876" max="15876" width="12.44140625" style="193" customWidth="1"/>
    <col min="15877" max="15878" width="13.44140625" style="193" customWidth="1"/>
    <col min="15879" max="15879" width="11.5546875" style="193" customWidth="1"/>
    <col min="15880" max="15881" width="12.33203125" style="193" customWidth="1"/>
    <col min="15882" max="15882" width="14.5546875" style="193" customWidth="1"/>
    <col min="15883" max="15883" width="23.5546875" style="193" customWidth="1"/>
    <col min="15884" max="15884" width="12" style="193" customWidth="1"/>
    <col min="15885" max="15885" width="15.33203125" style="193" customWidth="1"/>
    <col min="15886" max="15886" width="12.6640625" style="193" customWidth="1"/>
    <col min="15887" max="15887" width="19.6640625" style="193" customWidth="1"/>
    <col min="15888" max="15888" width="12.6640625" style="193" customWidth="1"/>
    <col min="15889" max="15889" width="15.44140625" style="193" customWidth="1"/>
    <col min="15890" max="15890" width="18" style="193" customWidth="1"/>
    <col min="15891" max="15891" width="20.5546875" style="193" customWidth="1"/>
    <col min="15892" max="15892" width="16.44140625" style="193" customWidth="1"/>
    <col min="15893" max="15893" width="12.5546875" style="193" customWidth="1"/>
    <col min="15894" max="15894" width="14.5546875" style="193" customWidth="1"/>
    <col min="15895" max="15895" width="10.33203125" style="193" customWidth="1"/>
    <col min="15896" max="15896" width="10.5546875" style="193" customWidth="1"/>
    <col min="15897" max="15897" width="19.33203125" style="193" customWidth="1"/>
    <col min="15898" max="15898" width="11.44140625" style="193" customWidth="1"/>
    <col min="15899" max="15899" width="14" style="193" customWidth="1"/>
    <col min="15900" max="15900" width="14.33203125" style="193" customWidth="1"/>
    <col min="15901" max="15901" width="13.44140625" style="193" customWidth="1"/>
    <col min="15902" max="15902" width="11.44140625" style="193" customWidth="1"/>
    <col min="15903" max="15903" width="12" style="193" customWidth="1"/>
    <col min="15904" max="15905" width="10.5546875" style="193" customWidth="1"/>
    <col min="15906" max="15906" width="10.33203125" style="193" customWidth="1"/>
    <col min="15907" max="15907" width="15.44140625" style="193" customWidth="1"/>
    <col min="15908" max="15908" width="11.5546875" style="193" customWidth="1"/>
    <col min="15909" max="15909" width="12.44140625" style="193" customWidth="1"/>
    <col min="15910" max="15910" width="11.44140625" style="193" customWidth="1"/>
    <col min="15911" max="15911" width="12" style="193" customWidth="1"/>
    <col min="15912" max="16114" width="11.44140625" style="193" customWidth="1"/>
    <col min="16115" max="16128" width="11.44140625" style="193"/>
    <col min="16129" max="16129" width="30.33203125" style="193" customWidth="1"/>
    <col min="16130" max="16130" width="13.5546875" style="193" customWidth="1"/>
    <col min="16131" max="16131" width="16.5546875" style="193" customWidth="1"/>
    <col min="16132" max="16132" width="12.44140625" style="193" customWidth="1"/>
    <col min="16133" max="16134" width="13.44140625" style="193" customWidth="1"/>
    <col min="16135" max="16135" width="11.5546875" style="193" customWidth="1"/>
    <col min="16136" max="16137" width="12.33203125" style="193" customWidth="1"/>
    <col min="16138" max="16138" width="14.5546875" style="193" customWidth="1"/>
    <col min="16139" max="16139" width="23.5546875" style="193" customWidth="1"/>
    <col min="16140" max="16140" width="12" style="193" customWidth="1"/>
    <col min="16141" max="16141" width="15.33203125" style="193" customWidth="1"/>
    <col min="16142" max="16142" width="12.6640625" style="193" customWidth="1"/>
    <col min="16143" max="16143" width="19.6640625" style="193" customWidth="1"/>
    <col min="16144" max="16144" width="12.6640625" style="193" customWidth="1"/>
    <col min="16145" max="16145" width="15.44140625" style="193" customWidth="1"/>
    <col min="16146" max="16146" width="18" style="193" customWidth="1"/>
    <col min="16147" max="16147" width="20.5546875" style="193" customWidth="1"/>
    <col min="16148" max="16148" width="16.44140625" style="193" customWidth="1"/>
    <col min="16149" max="16149" width="12.5546875" style="193" customWidth="1"/>
    <col min="16150" max="16150" width="14.5546875" style="193" customWidth="1"/>
    <col min="16151" max="16151" width="10.33203125" style="193" customWidth="1"/>
    <col min="16152" max="16152" width="10.5546875" style="193" customWidth="1"/>
    <col min="16153" max="16153" width="19.33203125" style="193" customWidth="1"/>
    <col min="16154" max="16154" width="11.44140625" style="193" customWidth="1"/>
    <col min="16155" max="16155" width="14" style="193" customWidth="1"/>
    <col min="16156" max="16156" width="14.33203125" style="193" customWidth="1"/>
    <col min="16157" max="16157" width="13.44140625" style="193" customWidth="1"/>
    <col min="16158" max="16158" width="11.44140625" style="193" customWidth="1"/>
    <col min="16159" max="16159" width="12" style="193" customWidth="1"/>
    <col min="16160" max="16161" width="10.5546875" style="193" customWidth="1"/>
    <col min="16162" max="16162" width="10.33203125" style="193" customWidth="1"/>
    <col min="16163" max="16163" width="15.44140625" style="193" customWidth="1"/>
    <col min="16164" max="16164" width="11.5546875" style="193" customWidth="1"/>
    <col min="16165" max="16165" width="12.44140625" style="193" customWidth="1"/>
    <col min="16166" max="16166" width="11.44140625" style="193" customWidth="1"/>
    <col min="16167" max="16167" width="12" style="193" customWidth="1"/>
    <col min="16168" max="16370" width="11.44140625" style="193" customWidth="1"/>
    <col min="16371" max="16384" width="11.44140625" style="193"/>
  </cols>
  <sheetData>
    <row r="1" spans="1:245">
      <c r="A1" s="1" t="s">
        <v>2590</v>
      </c>
      <c r="B1" s="213"/>
    </row>
    <row r="2" spans="1:245">
      <c r="A2" s="276" t="s">
        <v>1509</v>
      </c>
      <c r="C2" s="166"/>
      <c r="D2" s="166"/>
      <c r="F2" s="166"/>
      <c r="G2" s="564"/>
      <c r="H2" s="564"/>
      <c r="K2" s="565"/>
      <c r="L2" s="565"/>
      <c r="M2" s="565"/>
      <c r="N2" s="565"/>
      <c r="O2" s="562"/>
      <c r="P2" s="565"/>
      <c r="Q2" s="565"/>
      <c r="R2" s="565"/>
      <c r="S2" s="565"/>
      <c r="T2" s="565"/>
      <c r="U2" s="565"/>
      <c r="V2" s="565"/>
      <c r="IH2" s="193"/>
    </row>
    <row r="3" spans="1:245">
      <c r="A3" s="202"/>
      <c r="C3" s="166"/>
      <c r="D3" s="166"/>
      <c r="F3" s="166"/>
      <c r="G3" s="564"/>
      <c r="H3" s="564"/>
      <c r="K3" s="565"/>
      <c r="L3" s="565"/>
      <c r="M3" s="565"/>
      <c r="N3" s="565"/>
      <c r="O3" s="562"/>
      <c r="P3" s="565"/>
      <c r="Q3" s="565"/>
      <c r="R3" s="565"/>
      <c r="S3" s="565"/>
      <c r="T3" s="565"/>
      <c r="U3" s="565"/>
      <c r="V3" s="565"/>
      <c r="IH3" s="193"/>
    </row>
    <row r="4" spans="1:245">
      <c r="A4" s="1" t="s">
        <v>2591</v>
      </c>
      <c r="C4" s="166"/>
      <c r="D4" s="166"/>
      <c r="F4" s="166"/>
      <c r="G4" s="564"/>
      <c r="H4" s="564"/>
      <c r="K4" s="565"/>
      <c r="L4" s="565"/>
      <c r="M4" s="565"/>
      <c r="N4" s="565"/>
      <c r="O4" s="562"/>
      <c r="P4" s="565"/>
      <c r="Q4" s="565"/>
      <c r="R4" s="565"/>
      <c r="S4" s="565"/>
      <c r="T4" s="565"/>
      <c r="U4" s="565"/>
      <c r="V4" s="565"/>
      <c r="IH4" s="193"/>
    </row>
    <row r="5" spans="1:245">
      <c r="A5" s="224" t="s">
        <v>109</v>
      </c>
      <c r="F5" s="166"/>
      <c r="G5" s="564"/>
      <c r="H5" s="564"/>
      <c r="K5" s="565"/>
      <c r="L5" s="565"/>
      <c r="M5" s="565"/>
      <c r="N5" s="565"/>
      <c r="O5" s="562"/>
      <c r="P5" s="565"/>
      <c r="Q5" s="565"/>
      <c r="R5" s="565"/>
      <c r="S5" s="565"/>
      <c r="T5" s="565"/>
      <c r="U5" s="565"/>
      <c r="V5" s="565"/>
      <c r="IH5" s="193"/>
    </row>
    <row r="6" spans="1:245">
      <c r="A6" s="224" t="s">
        <v>2574</v>
      </c>
      <c r="F6" s="166"/>
      <c r="G6" s="564"/>
      <c r="H6" s="564"/>
      <c r="K6" s="565"/>
      <c r="L6" s="565"/>
      <c r="M6" s="565"/>
      <c r="N6" s="565"/>
      <c r="O6" s="562"/>
      <c r="P6" s="565"/>
      <c r="Q6" s="565"/>
      <c r="R6" s="565"/>
      <c r="S6" s="565"/>
      <c r="T6" s="565"/>
      <c r="U6" s="565"/>
      <c r="V6" s="565"/>
      <c r="IH6" s="193"/>
    </row>
    <row r="7" spans="1:245">
      <c r="E7" s="166"/>
      <c r="F7" s="166"/>
      <c r="G7" s="564"/>
      <c r="H7" s="564"/>
      <c r="K7" s="565"/>
      <c r="L7" s="565"/>
      <c r="M7" s="565"/>
      <c r="N7" s="565"/>
      <c r="O7" s="562"/>
      <c r="P7" s="565"/>
      <c r="Q7" s="565"/>
      <c r="R7" s="565"/>
      <c r="S7" s="565"/>
      <c r="T7" s="565"/>
      <c r="U7" s="565"/>
      <c r="V7" s="565"/>
      <c r="IH7" s="193"/>
    </row>
    <row r="8" spans="1:245">
      <c r="A8" s="165" t="s">
        <v>2371</v>
      </c>
      <c r="E8" s="166"/>
      <c r="F8" s="166"/>
      <c r="G8" s="564"/>
      <c r="H8" s="564"/>
      <c r="K8" s="565"/>
      <c r="L8" s="565"/>
      <c r="M8" s="565"/>
      <c r="N8" s="565"/>
      <c r="O8" s="562"/>
      <c r="P8" s="565"/>
      <c r="Q8" s="565"/>
      <c r="R8" s="565"/>
      <c r="S8" s="565"/>
      <c r="T8" s="565"/>
      <c r="U8" s="565"/>
      <c r="V8" s="565"/>
      <c r="IH8" s="193"/>
    </row>
    <row r="9" spans="1:245">
      <c r="II9" s="286"/>
      <c r="IJ9" s="286"/>
      <c r="IK9" s="286"/>
    </row>
    <row r="10" spans="1:245" s="282" customFormat="1" ht="28.8">
      <c r="A10" s="2036" t="s">
        <v>152</v>
      </c>
      <c r="B10" s="2038" t="s">
        <v>2085</v>
      </c>
      <c r="C10" s="2038" t="s">
        <v>1295</v>
      </c>
      <c r="D10" s="2040" t="s">
        <v>2575</v>
      </c>
      <c r="E10" s="2041"/>
      <c r="F10" s="2041"/>
      <c r="G10" s="2041"/>
      <c r="H10" s="2041"/>
      <c r="I10" s="2041"/>
      <c r="J10" s="2041"/>
      <c r="K10" s="2041"/>
      <c r="L10" s="2042"/>
      <c r="M10" s="504" t="s">
        <v>2576</v>
      </c>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1"/>
      <c r="CE10" s="171"/>
      <c r="CF10" s="171"/>
      <c r="CG10" s="171"/>
      <c r="CH10" s="171"/>
      <c r="CI10" s="171"/>
      <c r="CJ10" s="171"/>
      <c r="CK10" s="171"/>
      <c r="CL10" s="171"/>
      <c r="CM10" s="171"/>
      <c r="CN10" s="171"/>
      <c r="CO10" s="171"/>
      <c r="CP10" s="171"/>
      <c r="CQ10" s="171"/>
      <c r="CR10" s="171"/>
      <c r="CS10" s="171"/>
      <c r="CT10" s="171"/>
      <c r="CU10" s="171"/>
      <c r="CV10" s="171"/>
      <c r="CW10" s="171"/>
      <c r="CX10" s="171"/>
      <c r="CY10" s="171"/>
      <c r="CZ10" s="171"/>
      <c r="DA10" s="171"/>
      <c r="DB10" s="171"/>
      <c r="DC10" s="171"/>
      <c r="DD10" s="171"/>
      <c r="DE10" s="171"/>
      <c r="DF10" s="171"/>
      <c r="DG10" s="171"/>
      <c r="DH10" s="171"/>
      <c r="DI10" s="171"/>
      <c r="DJ10" s="171"/>
      <c r="DK10" s="171"/>
      <c r="DL10" s="171"/>
      <c r="DM10" s="171"/>
      <c r="DN10" s="171"/>
      <c r="DO10" s="171"/>
      <c r="DP10" s="171"/>
      <c r="DQ10" s="171"/>
      <c r="DR10" s="171"/>
      <c r="DS10" s="171"/>
      <c r="DT10" s="171"/>
      <c r="DU10" s="171"/>
      <c r="DV10" s="171"/>
      <c r="DW10" s="171"/>
      <c r="DX10" s="171"/>
      <c r="DY10" s="171"/>
      <c r="DZ10" s="171"/>
      <c r="EA10" s="171"/>
      <c r="EB10" s="171"/>
      <c r="EC10" s="171"/>
      <c r="ED10" s="171"/>
      <c r="EE10" s="171"/>
      <c r="EF10" s="171"/>
      <c r="EG10" s="171"/>
      <c r="EH10" s="171"/>
      <c r="EI10" s="171"/>
      <c r="EJ10" s="171"/>
      <c r="EK10" s="171"/>
      <c r="EL10" s="171"/>
      <c r="EM10" s="171"/>
      <c r="EN10" s="171"/>
      <c r="EO10" s="171"/>
      <c r="EP10" s="171"/>
      <c r="EQ10" s="171"/>
      <c r="ER10" s="171"/>
      <c r="ES10" s="171"/>
      <c r="ET10" s="171"/>
      <c r="EU10" s="171"/>
      <c r="EV10" s="171"/>
      <c r="EW10" s="171"/>
      <c r="EX10" s="171"/>
      <c r="EY10" s="171"/>
      <c r="EZ10" s="171"/>
      <c r="FA10" s="171"/>
      <c r="FB10" s="171"/>
      <c r="FC10" s="171"/>
      <c r="FD10" s="171"/>
      <c r="FE10" s="171"/>
      <c r="FF10" s="171"/>
      <c r="FG10" s="171"/>
      <c r="FH10" s="171"/>
      <c r="FI10" s="171"/>
      <c r="FJ10" s="171"/>
      <c r="FK10" s="171"/>
      <c r="FL10" s="171"/>
      <c r="FM10" s="171"/>
      <c r="FN10" s="171"/>
      <c r="FO10" s="171"/>
      <c r="FP10" s="171"/>
      <c r="FQ10" s="171"/>
      <c r="FR10" s="171"/>
      <c r="FS10" s="171"/>
      <c r="FT10" s="171"/>
      <c r="FU10" s="171"/>
      <c r="FV10" s="171"/>
      <c r="FW10" s="171"/>
      <c r="FX10" s="171"/>
      <c r="FY10" s="171"/>
      <c r="FZ10" s="171"/>
      <c r="GA10" s="171"/>
      <c r="GB10" s="171"/>
      <c r="GC10" s="171"/>
      <c r="GD10" s="171"/>
      <c r="GE10" s="171"/>
      <c r="GF10" s="171"/>
      <c r="GG10" s="171"/>
      <c r="GH10" s="171"/>
      <c r="GI10" s="171"/>
      <c r="GJ10" s="171"/>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1"/>
      <c r="HG10" s="171"/>
      <c r="HH10" s="171"/>
      <c r="HI10" s="171"/>
      <c r="HJ10" s="171"/>
      <c r="HK10" s="171"/>
      <c r="HL10" s="171"/>
      <c r="HM10" s="171"/>
      <c r="HN10" s="171"/>
      <c r="HO10" s="171"/>
      <c r="HP10" s="171"/>
      <c r="HQ10" s="171"/>
      <c r="HR10" s="171"/>
      <c r="HS10" s="171"/>
      <c r="HT10" s="171"/>
      <c r="HU10" s="171"/>
      <c r="HV10" s="171"/>
      <c r="HW10" s="171"/>
      <c r="HX10" s="171"/>
      <c r="HY10" s="171"/>
      <c r="HZ10" s="171"/>
      <c r="IA10" s="171"/>
      <c r="IB10" s="171"/>
      <c r="IC10" s="171"/>
      <c r="ID10" s="171"/>
      <c r="IE10" s="171"/>
      <c r="IF10" s="171"/>
      <c r="IG10" s="171"/>
      <c r="IH10" s="171"/>
      <c r="II10" s="171"/>
      <c r="IJ10" s="171"/>
    </row>
    <row r="11" spans="1:245" s="282" customFormat="1" ht="43.2">
      <c r="A11" s="2037"/>
      <c r="B11" s="2038"/>
      <c r="C11" s="2038"/>
      <c r="D11" s="566" t="s">
        <v>2086</v>
      </c>
      <c r="E11" s="504" t="s">
        <v>2577</v>
      </c>
      <c r="F11" s="504" t="s">
        <v>2578</v>
      </c>
      <c r="G11" s="504" t="s">
        <v>2375</v>
      </c>
      <c r="H11" s="504" t="s">
        <v>2377</v>
      </c>
      <c r="I11" s="504" t="s">
        <v>2378</v>
      </c>
      <c r="J11" s="504" t="s">
        <v>2379</v>
      </c>
      <c r="K11" s="504" t="s">
        <v>1286</v>
      </c>
      <c r="L11" s="504" t="s">
        <v>2382</v>
      </c>
      <c r="M11" s="504" t="s">
        <v>2579</v>
      </c>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1"/>
      <c r="BJ11" s="171"/>
      <c r="BK11" s="171"/>
      <c r="BL11" s="171"/>
      <c r="BM11" s="171"/>
      <c r="BN11" s="171"/>
      <c r="BO11" s="171"/>
      <c r="BP11" s="171"/>
      <c r="BQ11" s="171"/>
      <c r="BR11" s="171"/>
      <c r="BS11" s="171"/>
      <c r="BT11" s="171"/>
      <c r="BU11" s="171"/>
      <c r="BV11" s="171"/>
      <c r="BW11" s="171"/>
      <c r="BX11" s="171"/>
      <c r="BY11" s="171"/>
      <c r="BZ11" s="171"/>
      <c r="CA11" s="171"/>
      <c r="CB11" s="171"/>
      <c r="CC11" s="171"/>
      <c r="CD11" s="171"/>
      <c r="CE11" s="171"/>
      <c r="CF11" s="171"/>
      <c r="CG11" s="171"/>
      <c r="CH11" s="171"/>
      <c r="CI11" s="171"/>
      <c r="CJ11" s="171"/>
      <c r="CK11" s="171"/>
      <c r="CL11" s="171"/>
      <c r="CM11" s="171"/>
      <c r="CN11" s="171"/>
      <c r="CO11" s="171"/>
      <c r="CP11" s="171"/>
      <c r="CQ11" s="171"/>
      <c r="CR11" s="171"/>
      <c r="CS11" s="171"/>
      <c r="CT11" s="171"/>
      <c r="CU11" s="171"/>
      <c r="CV11" s="171"/>
      <c r="CW11" s="171"/>
      <c r="CX11" s="171"/>
      <c r="CY11" s="171"/>
      <c r="CZ11" s="171"/>
      <c r="DA11" s="171"/>
      <c r="DB11" s="171"/>
      <c r="DC11" s="171"/>
      <c r="DD11" s="171"/>
      <c r="DE11" s="171"/>
      <c r="DF11" s="171"/>
      <c r="DG11" s="171"/>
      <c r="DH11" s="171"/>
      <c r="DI11" s="171"/>
      <c r="DJ11" s="171"/>
      <c r="DK11" s="171"/>
      <c r="DL11" s="171"/>
      <c r="DM11" s="171"/>
      <c r="DN11" s="171"/>
      <c r="DO11" s="171"/>
      <c r="DP11" s="171"/>
      <c r="DQ11" s="171"/>
      <c r="DR11" s="171"/>
      <c r="DS11" s="171"/>
      <c r="DT11" s="171"/>
      <c r="DU11" s="171"/>
      <c r="DV11" s="171"/>
      <c r="DW11" s="171"/>
      <c r="DX11" s="171"/>
      <c r="DY11" s="171"/>
      <c r="DZ11" s="171"/>
      <c r="EA11" s="171"/>
      <c r="EB11" s="171"/>
      <c r="EC11" s="171"/>
      <c r="ED11" s="171"/>
      <c r="EE11" s="171"/>
      <c r="EF11" s="171"/>
      <c r="EG11" s="171"/>
      <c r="EH11" s="171"/>
      <c r="EI11" s="171"/>
      <c r="EJ11" s="171"/>
      <c r="EK11" s="171"/>
      <c r="EL11" s="171"/>
      <c r="EM11" s="171"/>
      <c r="EN11" s="171"/>
      <c r="EO11" s="171"/>
      <c r="EP11" s="171"/>
      <c r="EQ11" s="171"/>
      <c r="ER11" s="171"/>
      <c r="ES11" s="171"/>
      <c r="ET11" s="171"/>
      <c r="EU11" s="171"/>
      <c r="EV11" s="171"/>
      <c r="EW11" s="171"/>
      <c r="EX11" s="171"/>
      <c r="EY11" s="171"/>
      <c r="EZ11" s="171"/>
      <c r="FA11" s="171"/>
      <c r="FB11" s="171"/>
      <c r="FC11" s="171"/>
      <c r="FD11" s="171"/>
      <c r="FE11" s="171"/>
      <c r="FF11" s="171"/>
      <c r="FG11" s="171"/>
      <c r="FH11" s="171"/>
      <c r="FI11" s="171"/>
      <c r="FJ11" s="171"/>
      <c r="FK11" s="171"/>
      <c r="FL11" s="171"/>
      <c r="FM11" s="171"/>
      <c r="FN11" s="171"/>
      <c r="FO11" s="171"/>
      <c r="FP11" s="171"/>
      <c r="FQ11" s="171"/>
      <c r="FR11" s="171"/>
      <c r="FS11" s="171"/>
      <c r="FT11" s="171"/>
      <c r="FU11" s="171"/>
      <c r="FV11" s="171"/>
      <c r="FW11" s="171"/>
      <c r="FX11" s="171"/>
      <c r="FY11" s="171"/>
      <c r="FZ11" s="171"/>
      <c r="GA11" s="171"/>
      <c r="GB11" s="171"/>
      <c r="GC11" s="171"/>
      <c r="GD11" s="171"/>
      <c r="GE11" s="171"/>
      <c r="GF11" s="171"/>
      <c r="GG11" s="171"/>
      <c r="GH11" s="171"/>
      <c r="GI11" s="171"/>
      <c r="GJ11" s="171"/>
      <c r="GK11" s="171"/>
      <c r="GL11" s="171"/>
      <c r="GM11" s="171"/>
      <c r="GN11" s="171"/>
      <c r="GO11" s="171"/>
      <c r="GP11" s="171"/>
      <c r="GQ11" s="171"/>
      <c r="GR11" s="171"/>
      <c r="GS11" s="171"/>
      <c r="GT11" s="171"/>
      <c r="GU11" s="171"/>
      <c r="GV11" s="171"/>
      <c r="GW11" s="171"/>
      <c r="GX11" s="171"/>
      <c r="GY11" s="171"/>
      <c r="GZ11" s="171"/>
      <c r="HA11" s="171"/>
      <c r="HB11" s="171"/>
      <c r="HC11" s="171"/>
      <c r="HD11" s="171"/>
      <c r="HE11" s="171"/>
      <c r="HF11" s="171"/>
      <c r="HG11" s="171"/>
      <c r="HH11" s="171"/>
      <c r="HI11" s="171"/>
      <c r="HJ11" s="171"/>
      <c r="HK11" s="171"/>
      <c r="HL11" s="171"/>
      <c r="HM11" s="171"/>
      <c r="HN11" s="171"/>
      <c r="HO11" s="171"/>
      <c r="HP11" s="171"/>
      <c r="HQ11" s="171"/>
      <c r="HR11" s="171"/>
      <c r="HS11" s="171"/>
      <c r="HT11" s="171"/>
      <c r="HU11" s="171"/>
      <c r="HV11" s="171"/>
      <c r="HW11" s="171"/>
      <c r="HX11" s="171"/>
      <c r="HY11" s="171"/>
      <c r="HZ11" s="171"/>
      <c r="IA11" s="171"/>
      <c r="IB11" s="171"/>
      <c r="IC11" s="171"/>
      <c r="ID11" s="171"/>
      <c r="IE11" s="171"/>
    </row>
    <row r="12" spans="1:245" s="282" customFormat="1">
      <c r="A12" s="489" t="s">
        <v>147</v>
      </c>
      <c r="B12" s="567" t="s">
        <v>89</v>
      </c>
      <c r="C12" s="567" t="s">
        <v>88</v>
      </c>
      <c r="D12" s="489" t="s">
        <v>13</v>
      </c>
      <c r="E12" s="489" t="s">
        <v>86</v>
      </c>
      <c r="F12" s="489" t="s">
        <v>85</v>
      </c>
      <c r="G12" s="489" t="s">
        <v>84</v>
      </c>
      <c r="H12" s="489" t="s">
        <v>83</v>
      </c>
      <c r="I12" s="489" t="s">
        <v>82</v>
      </c>
      <c r="J12" s="489" t="s">
        <v>81</v>
      </c>
      <c r="K12" s="489" t="s">
        <v>80</v>
      </c>
      <c r="L12" s="489" t="s">
        <v>137</v>
      </c>
      <c r="M12" s="489" t="s">
        <v>136</v>
      </c>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71"/>
      <c r="DJ12" s="171"/>
      <c r="DK12" s="171"/>
      <c r="DL12" s="171"/>
      <c r="DM12" s="171"/>
      <c r="DN12" s="171"/>
      <c r="DO12" s="171"/>
      <c r="DP12" s="171"/>
      <c r="DQ12" s="171"/>
      <c r="DR12" s="171"/>
      <c r="DS12" s="171"/>
      <c r="DT12" s="171"/>
      <c r="DU12" s="171"/>
      <c r="DV12" s="171"/>
      <c r="DW12" s="171"/>
      <c r="DX12" s="171"/>
      <c r="DY12" s="171"/>
      <c r="DZ12" s="171"/>
      <c r="EA12" s="171"/>
      <c r="EB12" s="171"/>
      <c r="EC12" s="171"/>
      <c r="ED12" s="171"/>
      <c r="EE12" s="171"/>
      <c r="EF12" s="171"/>
      <c r="EG12" s="171"/>
      <c r="EH12" s="171"/>
      <c r="EI12" s="171"/>
      <c r="EJ12" s="171"/>
      <c r="EK12" s="171"/>
      <c r="EL12" s="171"/>
      <c r="EM12" s="171"/>
      <c r="EN12" s="171"/>
      <c r="EO12" s="171"/>
      <c r="EP12" s="171"/>
      <c r="EQ12" s="171"/>
      <c r="ER12" s="171"/>
      <c r="ES12" s="171"/>
      <c r="ET12" s="171"/>
      <c r="EU12" s="171"/>
      <c r="EV12" s="171"/>
      <c r="EW12" s="171"/>
      <c r="EX12" s="171"/>
      <c r="EY12" s="171"/>
      <c r="EZ12" s="171"/>
      <c r="FA12" s="171"/>
      <c r="FB12" s="171"/>
      <c r="FC12" s="171"/>
      <c r="FD12" s="171"/>
      <c r="FE12" s="171"/>
      <c r="FF12" s="171"/>
      <c r="FG12" s="171"/>
      <c r="FH12" s="171"/>
      <c r="FI12" s="171"/>
      <c r="FJ12" s="171"/>
      <c r="FK12" s="171"/>
      <c r="FL12" s="171"/>
      <c r="FM12" s="171"/>
      <c r="FN12" s="171"/>
      <c r="FO12" s="171"/>
      <c r="FP12" s="171"/>
      <c r="FQ12" s="171"/>
      <c r="FR12" s="171"/>
      <c r="FS12" s="171"/>
      <c r="FT12" s="171"/>
      <c r="FU12" s="171"/>
      <c r="FV12" s="171"/>
      <c r="FW12" s="171"/>
      <c r="FX12" s="171"/>
      <c r="FY12" s="171"/>
      <c r="FZ12" s="171"/>
      <c r="GA12" s="171"/>
      <c r="GB12" s="171"/>
      <c r="GC12" s="171"/>
      <c r="GD12" s="171"/>
      <c r="GE12" s="171"/>
      <c r="GF12" s="171"/>
      <c r="GG12" s="171"/>
      <c r="GH12" s="171"/>
      <c r="GI12" s="171"/>
      <c r="GJ12" s="171"/>
      <c r="GK12" s="171"/>
      <c r="GL12" s="171"/>
      <c r="GM12" s="171"/>
      <c r="GN12" s="171"/>
      <c r="GO12" s="171"/>
      <c r="GP12" s="171"/>
      <c r="GQ12" s="171"/>
      <c r="GR12" s="171"/>
      <c r="GS12" s="171"/>
      <c r="GT12" s="171"/>
      <c r="GU12" s="171"/>
      <c r="GV12" s="171"/>
      <c r="GW12" s="171"/>
      <c r="GX12" s="171"/>
      <c r="GY12" s="171"/>
      <c r="GZ12" s="171"/>
      <c r="HA12" s="171"/>
      <c r="HB12" s="171"/>
      <c r="HC12" s="171"/>
      <c r="HD12" s="171"/>
      <c r="HE12" s="171"/>
      <c r="HF12" s="171"/>
      <c r="HG12" s="171"/>
      <c r="HH12" s="171"/>
      <c r="HI12" s="171"/>
      <c r="HJ12" s="171"/>
      <c r="HK12" s="171"/>
      <c r="HL12" s="171"/>
      <c r="HM12" s="171"/>
      <c r="HN12" s="171"/>
      <c r="HO12" s="171"/>
      <c r="HP12" s="171"/>
      <c r="HQ12" s="171"/>
      <c r="HR12" s="171"/>
      <c r="HS12" s="171"/>
      <c r="HT12" s="171"/>
      <c r="HU12" s="171"/>
      <c r="HV12" s="171"/>
      <c r="HW12" s="171"/>
      <c r="HX12" s="171"/>
      <c r="HY12" s="171"/>
      <c r="HZ12" s="171"/>
      <c r="IA12" s="171"/>
      <c r="IB12" s="171"/>
      <c r="IC12" s="171"/>
      <c r="ID12" s="171"/>
      <c r="IE12" s="171"/>
    </row>
    <row r="13" spans="1:245" s="282" customFormat="1">
      <c r="A13" s="559"/>
      <c r="B13" s="559"/>
      <c r="C13" s="559"/>
      <c r="D13" s="559"/>
      <c r="E13" s="559"/>
      <c r="F13" s="559"/>
      <c r="G13" s="559"/>
      <c r="H13" s="559"/>
      <c r="I13" s="559"/>
      <c r="J13" s="559"/>
      <c r="K13" s="559"/>
      <c r="L13" s="559"/>
      <c r="M13" s="559"/>
      <c r="N13" s="171"/>
      <c r="O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row>
    <row r="14" spans="1:245" s="282" customFormat="1" ht="43.2">
      <c r="A14" s="166" t="s">
        <v>350</v>
      </c>
      <c r="B14" s="171" t="s">
        <v>1066</v>
      </c>
      <c r="C14" s="166" t="s">
        <v>2592</v>
      </c>
      <c r="D14" s="33" t="s">
        <v>79</v>
      </c>
      <c r="E14" s="33" t="s">
        <v>79</v>
      </c>
      <c r="F14" s="33" t="s">
        <v>79</v>
      </c>
      <c r="G14" s="33" t="s">
        <v>2581</v>
      </c>
      <c r="H14" s="33" t="s">
        <v>142</v>
      </c>
      <c r="I14" s="33" t="s">
        <v>91</v>
      </c>
      <c r="J14" s="33" t="s">
        <v>2387</v>
      </c>
      <c r="K14" s="33" t="s">
        <v>91</v>
      </c>
      <c r="L14" s="33" t="s">
        <v>91</v>
      </c>
      <c r="M14" s="33" t="s">
        <v>2582</v>
      </c>
      <c r="N14" s="171"/>
      <c r="O14" s="171"/>
      <c r="P14" s="171"/>
      <c r="Q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c r="IC14" s="171"/>
      <c r="ID14" s="171"/>
      <c r="IE14" s="171"/>
    </row>
    <row r="15" spans="1:245" s="282" customFormat="1" ht="28.8">
      <c r="A15" s="166" t="s">
        <v>2583</v>
      </c>
      <c r="B15" s="171" t="s">
        <v>2087</v>
      </c>
      <c r="C15" s="171" t="s">
        <v>1290</v>
      </c>
      <c r="D15" s="33" t="s">
        <v>1974</v>
      </c>
      <c r="E15" s="33" t="s">
        <v>2584</v>
      </c>
      <c r="F15" s="33" t="s">
        <v>2585</v>
      </c>
      <c r="G15" s="171"/>
      <c r="H15" s="33" t="s">
        <v>2391</v>
      </c>
      <c r="I15" s="33" t="s">
        <v>1326</v>
      </c>
      <c r="J15" s="171"/>
      <c r="K15" s="33" t="s">
        <v>1168</v>
      </c>
      <c r="L15" s="33" t="s">
        <v>2393</v>
      </c>
      <c r="M15" s="33"/>
      <c r="N15" s="171"/>
      <c r="O15" s="171"/>
    </row>
    <row r="16" spans="1:245" s="282" customFormat="1">
      <c r="A16" s="171"/>
      <c r="B16" s="171"/>
      <c r="C16" s="171"/>
      <c r="D16" s="33"/>
      <c r="E16" s="33"/>
      <c r="F16" s="33"/>
      <c r="G16" s="171"/>
      <c r="H16" s="33" t="s">
        <v>1124</v>
      </c>
      <c r="I16" s="33" t="s">
        <v>90</v>
      </c>
      <c r="J16" s="171"/>
      <c r="K16" s="33" t="s">
        <v>1116</v>
      </c>
      <c r="L16" s="33" t="s">
        <v>1116</v>
      </c>
      <c r="M16" s="33"/>
      <c r="N16" s="171"/>
      <c r="O16" s="171"/>
    </row>
    <row r="17" spans="1:18" s="282" customFormat="1">
      <c r="C17" s="171"/>
      <c r="D17" s="171"/>
      <c r="E17" s="171"/>
      <c r="F17" s="171"/>
      <c r="G17" s="171"/>
      <c r="H17" s="171"/>
      <c r="I17" s="33" t="s">
        <v>1116</v>
      </c>
      <c r="J17" s="171"/>
      <c r="K17" s="33" t="s">
        <v>1124</v>
      </c>
      <c r="L17" s="33" t="s">
        <v>1124</v>
      </c>
      <c r="M17" s="171"/>
      <c r="N17" s="171"/>
    </row>
    <row r="18" spans="1:18" s="282" customFormat="1">
      <c r="B18" s="171"/>
      <c r="C18" s="171"/>
      <c r="D18" s="171"/>
      <c r="E18" s="171"/>
      <c r="F18" s="171"/>
      <c r="G18" s="171"/>
      <c r="I18" s="33" t="s">
        <v>1124</v>
      </c>
      <c r="J18" s="171"/>
      <c r="M18" s="171"/>
    </row>
    <row r="19" spans="1:18" s="193" customFormat="1">
      <c r="A19" s="1" t="s">
        <v>2593</v>
      </c>
      <c r="C19" s="166"/>
      <c r="D19" s="286"/>
      <c r="E19" s="286"/>
      <c r="F19" s="286"/>
      <c r="G19" s="201"/>
      <c r="H19" s="201"/>
      <c r="I19" s="201"/>
      <c r="J19" s="201"/>
      <c r="N19" s="562"/>
    </row>
    <row r="20" spans="1:18" s="193" customFormat="1">
      <c r="A20" s="224" t="s">
        <v>109</v>
      </c>
      <c r="B20" s="194"/>
      <c r="C20" s="541"/>
      <c r="D20" s="286"/>
      <c r="E20" s="286"/>
      <c r="F20" s="286"/>
      <c r="G20" s="201"/>
      <c r="H20" s="201"/>
      <c r="I20" s="201"/>
      <c r="J20" s="201"/>
      <c r="N20" s="562"/>
    </row>
    <row r="21" spans="1:18" s="193" customFormat="1">
      <c r="A21" s="224" t="s">
        <v>2574</v>
      </c>
      <c r="B21" s="286"/>
      <c r="C21" s="541"/>
      <c r="D21" s="541"/>
      <c r="E21" s="286"/>
      <c r="H21" s="286"/>
      <c r="I21" s="541"/>
      <c r="K21" s="541"/>
      <c r="L21" s="541"/>
      <c r="M21" s="541"/>
      <c r="N21" s="562"/>
      <c r="O21" s="541"/>
    </row>
    <row r="22" spans="1:18" s="193" customFormat="1">
      <c r="E22" s="286"/>
      <c r="F22" s="286"/>
      <c r="G22" s="286"/>
      <c r="H22" s="286"/>
      <c r="I22" s="286"/>
      <c r="J22" s="286"/>
      <c r="K22" s="286"/>
      <c r="L22" s="541"/>
      <c r="M22" s="541"/>
      <c r="N22" s="541"/>
      <c r="O22" s="562"/>
      <c r="P22" s="541"/>
    </row>
    <row r="23" spans="1:18" s="193" customFormat="1">
      <c r="A23" s="165" t="s">
        <v>2395</v>
      </c>
      <c r="E23" s="286"/>
      <c r="F23" s="286"/>
      <c r="G23" s="286"/>
      <c r="H23" s="286"/>
      <c r="I23" s="286"/>
      <c r="J23" s="286"/>
      <c r="K23" s="286"/>
      <c r="L23" s="541"/>
      <c r="M23" s="541"/>
      <c r="N23" s="541"/>
      <c r="O23" s="562"/>
      <c r="P23" s="541"/>
    </row>
    <row r="24" spans="1:18" s="193" customFormat="1">
      <c r="A24" s="286"/>
      <c r="B24" s="286"/>
      <c r="C24" s="286"/>
      <c r="D24" s="286"/>
      <c r="E24" s="541"/>
      <c r="F24" s="541"/>
      <c r="G24" s="541"/>
      <c r="H24" s="541"/>
      <c r="I24" s="541"/>
      <c r="J24" s="541"/>
      <c r="K24" s="541"/>
      <c r="L24" s="541"/>
      <c r="M24" s="541"/>
      <c r="N24" s="541"/>
      <c r="O24" s="562"/>
      <c r="P24" s="541"/>
    </row>
    <row r="25" spans="1:18" s="282" customFormat="1">
      <c r="A25" s="2036" t="s">
        <v>1295</v>
      </c>
      <c r="B25" s="2040" t="s">
        <v>2575</v>
      </c>
      <c r="C25" s="2041"/>
      <c r="D25" s="2041"/>
      <c r="E25" s="2041"/>
      <c r="F25" s="2041"/>
      <c r="G25" s="2041"/>
      <c r="H25" s="2041"/>
      <c r="I25" s="2041"/>
      <c r="J25" s="2041"/>
      <c r="K25" s="2041"/>
      <c r="L25" s="2041"/>
      <c r="M25" s="2042"/>
      <c r="N25" s="171"/>
    </row>
    <row r="26" spans="1:18" s="282" customFormat="1" ht="28.8">
      <c r="A26" s="2043"/>
      <c r="B26" s="504" t="s">
        <v>1296</v>
      </c>
      <c r="C26" s="504" t="s">
        <v>1297</v>
      </c>
      <c r="D26" s="504" t="s">
        <v>1298</v>
      </c>
      <c r="E26" s="504" t="s">
        <v>1299</v>
      </c>
      <c r="F26" s="504" t="s">
        <v>2587</v>
      </c>
      <c r="G26" s="504" t="s">
        <v>1301</v>
      </c>
      <c r="H26" s="504" t="s">
        <v>1302</v>
      </c>
      <c r="I26" s="504" t="s">
        <v>149</v>
      </c>
      <c r="J26" s="504" t="s">
        <v>1303</v>
      </c>
      <c r="K26" s="504" t="s">
        <v>2588</v>
      </c>
      <c r="L26" s="504" t="s">
        <v>2404</v>
      </c>
      <c r="M26" s="504" t="s">
        <v>2405</v>
      </c>
      <c r="N26" s="171"/>
      <c r="R26" s="171"/>
    </row>
    <row r="27" spans="1:18" s="282" customFormat="1">
      <c r="A27" s="489" t="s">
        <v>88</v>
      </c>
      <c r="B27" s="489" t="s">
        <v>135</v>
      </c>
      <c r="C27" s="489" t="s">
        <v>134</v>
      </c>
      <c r="D27" s="489" t="s">
        <v>151</v>
      </c>
      <c r="E27" s="489" t="s">
        <v>148</v>
      </c>
      <c r="F27" s="489" t="s">
        <v>133</v>
      </c>
      <c r="G27" s="489" t="s">
        <v>128</v>
      </c>
      <c r="H27" s="489" t="s">
        <v>126</v>
      </c>
      <c r="I27" s="489" t="s">
        <v>125</v>
      </c>
      <c r="J27" s="489" t="s">
        <v>124</v>
      </c>
      <c r="K27" s="489" t="s">
        <v>123</v>
      </c>
      <c r="L27" s="489" t="s">
        <v>122</v>
      </c>
      <c r="M27" s="489" t="s">
        <v>121</v>
      </c>
      <c r="N27" s="171"/>
      <c r="R27" s="171"/>
    </row>
    <row r="28" spans="1:18" s="282" customFormat="1">
      <c r="A28" s="559"/>
      <c r="B28" s="559"/>
      <c r="C28" s="559"/>
      <c r="D28" s="559"/>
      <c r="E28" s="559"/>
      <c r="F28" s="559"/>
      <c r="G28" s="559"/>
      <c r="H28" s="559"/>
      <c r="I28" s="559"/>
      <c r="J28" s="559"/>
      <c r="K28" s="559"/>
      <c r="L28" s="559"/>
      <c r="M28" s="559"/>
      <c r="N28" s="171"/>
      <c r="R28" s="171"/>
    </row>
    <row r="29" spans="1:18" s="282" customFormat="1" ht="43.2">
      <c r="A29" s="2" t="s">
        <v>349</v>
      </c>
      <c r="B29" s="33" t="s">
        <v>79</v>
      </c>
      <c r="C29" s="33" t="s">
        <v>79</v>
      </c>
      <c r="D29" s="33" t="s">
        <v>79</v>
      </c>
      <c r="E29" s="33" t="s">
        <v>1306</v>
      </c>
      <c r="F29" s="33" t="s">
        <v>79</v>
      </c>
      <c r="G29" s="33" t="s">
        <v>79</v>
      </c>
      <c r="H29" s="33" t="s">
        <v>2589</v>
      </c>
      <c r="I29" s="33" t="s">
        <v>143</v>
      </c>
      <c r="J29" s="33" t="s">
        <v>79</v>
      </c>
      <c r="K29" s="33" t="s">
        <v>91</v>
      </c>
      <c r="L29" s="33" t="s">
        <v>141</v>
      </c>
      <c r="M29" s="33" t="s">
        <v>78</v>
      </c>
      <c r="N29" s="171"/>
      <c r="R29" s="171"/>
    </row>
    <row r="30" spans="1:18" s="282" customFormat="1" ht="43.2">
      <c r="A30" s="171" t="s">
        <v>1290</v>
      </c>
      <c r="B30" s="33" t="s">
        <v>1308</v>
      </c>
      <c r="C30" s="33" t="s">
        <v>1309</v>
      </c>
      <c r="D30" s="33" t="s">
        <v>1310</v>
      </c>
      <c r="E30" s="33"/>
      <c r="F30" s="33" t="s">
        <v>1311</v>
      </c>
      <c r="G30" s="33" t="s">
        <v>1312</v>
      </c>
      <c r="H30" s="171"/>
      <c r="I30" s="171"/>
      <c r="J30" s="33" t="s">
        <v>1313</v>
      </c>
      <c r="K30" s="33" t="s">
        <v>2415</v>
      </c>
      <c r="L30" s="33" t="s">
        <v>2418</v>
      </c>
      <c r="M30" s="33" t="s">
        <v>2417</v>
      </c>
      <c r="N30" s="171"/>
      <c r="O30" s="171"/>
    </row>
    <row r="31" spans="1:18" s="282" customFormat="1" ht="28.8">
      <c r="A31" s="171"/>
      <c r="B31" s="563"/>
      <c r="C31" s="33"/>
      <c r="E31" s="33"/>
      <c r="F31" s="33"/>
      <c r="G31" s="33"/>
      <c r="H31" s="171"/>
      <c r="I31" s="171"/>
      <c r="J31" s="171"/>
      <c r="K31" s="33" t="s">
        <v>1168</v>
      </c>
      <c r="L31" s="33" t="s">
        <v>2416</v>
      </c>
      <c r="M31" s="171"/>
      <c r="N31" s="171"/>
      <c r="O31" s="33"/>
    </row>
    <row r="32" spans="1:18" s="282" customFormat="1">
      <c r="A32" s="171"/>
      <c r="B32" s="171"/>
      <c r="C32" s="33"/>
      <c r="E32" s="33"/>
      <c r="F32" s="171"/>
      <c r="G32" s="171"/>
      <c r="H32" s="171"/>
      <c r="I32" s="171"/>
      <c r="J32" s="171"/>
      <c r="K32" s="33" t="s">
        <v>1116</v>
      </c>
      <c r="L32" s="171"/>
      <c r="M32" s="171"/>
      <c r="N32" s="171"/>
      <c r="O32" s="33"/>
      <c r="R32" s="171"/>
    </row>
    <row r="33" spans="1:243" s="282" customFormat="1">
      <c r="A33" s="563"/>
      <c r="B33" s="171"/>
      <c r="C33" s="171"/>
      <c r="I33" s="171"/>
      <c r="R33" s="171"/>
    </row>
    <row r="34" spans="1:243" s="282" customFormat="1">
      <c r="A34" s="171"/>
      <c r="B34" s="171"/>
      <c r="C34" s="171"/>
      <c r="D34" s="171"/>
      <c r="E34" s="171"/>
      <c r="F34" s="171"/>
      <c r="H34" s="171"/>
      <c r="K34" s="171"/>
      <c r="L34" s="171"/>
      <c r="M34" s="171"/>
      <c r="N34" s="171"/>
      <c r="O34" s="171"/>
      <c r="P34" s="171"/>
      <c r="R34" s="171"/>
    </row>
    <row r="35" spans="1:243">
      <c r="H35" s="193"/>
      <c r="I35" s="193"/>
      <c r="P35" s="562"/>
      <c r="Q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193"/>
      <c r="CE35" s="193"/>
      <c r="CF35" s="193"/>
      <c r="CG35" s="193"/>
      <c r="CH35" s="193"/>
      <c r="CI35" s="193"/>
      <c r="CJ35" s="193"/>
      <c r="CK35" s="193"/>
      <c r="CL35" s="193"/>
      <c r="CM35" s="193"/>
      <c r="CN35" s="193"/>
      <c r="CO35" s="193"/>
      <c r="CP35" s="193"/>
      <c r="CQ35" s="193"/>
      <c r="CR35" s="193"/>
      <c r="CS35" s="193"/>
      <c r="CT35" s="193"/>
      <c r="CU35" s="193"/>
      <c r="CV35" s="193"/>
      <c r="CW35" s="193"/>
      <c r="CX35" s="193"/>
      <c r="CY35" s="193"/>
      <c r="CZ35" s="193"/>
      <c r="DA35" s="193"/>
      <c r="DB35" s="193"/>
      <c r="DC35" s="193"/>
      <c r="DD35" s="193"/>
      <c r="DE35" s="193"/>
      <c r="DF35" s="193"/>
      <c r="DG35" s="193"/>
      <c r="DH35" s="193"/>
      <c r="DI35" s="193"/>
      <c r="DJ35" s="193"/>
      <c r="DK35" s="193"/>
      <c r="DL35" s="193"/>
      <c r="DM35" s="193"/>
      <c r="DN35" s="193"/>
      <c r="DO35" s="193"/>
      <c r="DP35" s="193"/>
      <c r="DQ35" s="193"/>
      <c r="DR35" s="193"/>
      <c r="DS35" s="193"/>
      <c r="DT35" s="193"/>
      <c r="DU35" s="193"/>
      <c r="DV35" s="193"/>
      <c r="DW35" s="193"/>
      <c r="DX35" s="193"/>
      <c r="DY35" s="193"/>
      <c r="DZ35" s="193"/>
      <c r="EA35" s="193"/>
      <c r="EB35" s="193"/>
      <c r="EC35" s="193"/>
      <c r="ED35" s="193"/>
      <c r="EE35" s="193"/>
      <c r="EF35" s="193"/>
      <c r="EG35" s="193"/>
      <c r="EH35" s="193"/>
      <c r="EI35" s="193"/>
      <c r="EJ35" s="193"/>
      <c r="EK35" s="193"/>
      <c r="EL35" s="193"/>
      <c r="EM35" s="193"/>
      <c r="EN35" s="193"/>
      <c r="EO35" s="193"/>
      <c r="EP35" s="193"/>
      <c r="EQ35" s="193"/>
      <c r="ER35" s="193"/>
      <c r="ES35" s="193"/>
      <c r="ET35" s="193"/>
      <c r="EU35" s="193"/>
      <c r="EV35" s="193"/>
      <c r="EW35" s="193"/>
      <c r="EX35" s="193"/>
      <c r="EY35" s="193"/>
      <c r="EZ35" s="193"/>
      <c r="FA35" s="193"/>
      <c r="FB35" s="193"/>
      <c r="FC35" s="193"/>
      <c r="FD35" s="193"/>
      <c r="FE35" s="193"/>
      <c r="FF35" s="193"/>
      <c r="FG35" s="193"/>
      <c r="FH35" s="193"/>
      <c r="FI35" s="193"/>
      <c r="FJ35" s="193"/>
      <c r="FK35" s="193"/>
      <c r="FL35" s="193"/>
      <c r="FM35" s="193"/>
      <c r="FN35" s="193"/>
      <c r="FO35" s="193"/>
      <c r="FP35" s="193"/>
      <c r="FQ35" s="193"/>
      <c r="FR35" s="193"/>
      <c r="FS35" s="193"/>
      <c r="FT35" s="193"/>
      <c r="FU35" s="193"/>
      <c r="FV35" s="193"/>
      <c r="FW35" s="193"/>
      <c r="FX35" s="193"/>
      <c r="FY35" s="193"/>
      <c r="FZ35" s="193"/>
      <c r="GA35" s="193"/>
      <c r="GB35" s="193"/>
      <c r="GC35" s="193"/>
      <c r="GD35" s="193"/>
      <c r="GE35" s="193"/>
      <c r="GF35" s="193"/>
      <c r="GG35" s="193"/>
      <c r="GH35" s="193"/>
      <c r="GI35" s="193"/>
      <c r="GJ35" s="193"/>
      <c r="GK35" s="193"/>
      <c r="GL35" s="193"/>
      <c r="GM35" s="193"/>
      <c r="GN35" s="193"/>
      <c r="GO35" s="193"/>
      <c r="GP35" s="193"/>
      <c r="GQ35" s="193"/>
      <c r="GR35" s="193"/>
      <c r="GS35" s="193"/>
      <c r="GT35" s="193"/>
      <c r="GU35" s="193"/>
      <c r="GV35" s="193"/>
      <c r="GW35" s="193"/>
      <c r="GX35" s="193"/>
      <c r="GY35" s="193"/>
      <c r="GZ35" s="193"/>
      <c r="HA35" s="193"/>
      <c r="HB35" s="193"/>
      <c r="HC35" s="193"/>
      <c r="HD35" s="193"/>
      <c r="HE35" s="193"/>
      <c r="HF35" s="193"/>
      <c r="HG35" s="193"/>
      <c r="HH35" s="193"/>
      <c r="HI35" s="193"/>
      <c r="HJ35" s="193"/>
      <c r="HK35" s="193"/>
      <c r="HL35" s="193"/>
      <c r="HM35" s="193"/>
      <c r="HN35" s="193"/>
      <c r="HO35" s="193"/>
      <c r="HP35" s="193"/>
      <c r="HQ35" s="193"/>
      <c r="HR35" s="193"/>
      <c r="HS35" s="193"/>
      <c r="HT35" s="193"/>
      <c r="HU35" s="193"/>
      <c r="HV35" s="193"/>
      <c r="HW35" s="193"/>
      <c r="HX35" s="193"/>
      <c r="HY35" s="193"/>
      <c r="HZ35" s="193"/>
      <c r="IA35" s="193"/>
      <c r="IB35" s="193"/>
      <c r="IC35" s="193"/>
      <c r="ID35" s="193"/>
      <c r="IE35" s="193"/>
      <c r="IF35" s="193"/>
      <c r="IG35" s="193"/>
      <c r="IH35" s="193"/>
    </row>
    <row r="36" spans="1:243">
      <c r="L36" s="193"/>
      <c r="Q36" s="193"/>
      <c r="S36" s="562"/>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c r="EU36" s="193"/>
      <c r="EV36" s="193"/>
      <c r="EW36" s="193"/>
      <c r="EX36" s="193"/>
      <c r="EY36" s="193"/>
      <c r="EZ36" s="193"/>
      <c r="FA36" s="193"/>
      <c r="FB36" s="193"/>
      <c r="FC36" s="193"/>
      <c r="FD36" s="193"/>
      <c r="FE36" s="193"/>
      <c r="FF36" s="193"/>
      <c r="FG36" s="193"/>
      <c r="FH36" s="193"/>
      <c r="FI36" s="193"/>
      <c r="FJ36" s="193"/>
      <c r="FK36" s="193"/>
      <c r="FL36" s="193"/>
      <c r="FM36" s="193"/>
      <c r="FN36" s="193"/>
      <c r="FO36" s="193"/>
      <c r="FP36" s="193"/>
      <c r="FQ36" s="193"/>
      <c r="FR36" s="193"/>
      <c r="FS36" s="193"/>
      <c r="FT36" s="193"/>
      <c r="FU36" s="193"/>
      <c r="FV36" s="193"/>
      <c r="FW36" s="193"/>
      <c r="FX36" s="193"/>
      <c r="FY36" s="193"/>
      <c r="FZ36" s="193"/>
      <c r="GA36" s="193"/>
      <c r="GB36" s="193"/>
      <c r="GC36" s="193"/>
      <c r="GD36" s="193"/>
      <c r="GE36" s="193"/>
      <c r="GF36" s="193"/>
      <c r="GG36" s="193"/>
      <c r="GH36" s="193"/>
      <c r="GI36" s="193"/>
      <c r="GJ36" s="193"/>
      <c r="GK36" s="193"/>
      <c r="GL36" s="193"/>
      <c r="GM36" s="193"/>
      <c r="GN36" s="193"/>
      <c r="GO36" s="193"/>
      <c r="GP36" s="193"/>
      <c r="GQ36" s="193"/>
      <c r="GR36" s="193"/>
      <c r="GS36" s="193"/>
      <c r="GT36" s="193"/>
      <c r="GU36" s="193"/>
      <c r="GV36" s="193"/>
      <c r="GW36" s="193"/>
      <c r="GX36" s="193"/>
      <c r="GY36" s="193"/>
      <c r="GZ36" s="193"/>
      <c r="HA36" s="193"/>
      <c r="HB36" s="193"/>
      <c r="HC36" s="193"/>
      <c r="HD36" s="193"/>
      <c r="HE36" s="193"/>
      <c r="HF36" s="193"/>
      <c r="HG36" s="193"/>
      <c r="HH36" s="193"/>
      <c r="HI36" s="193"/>
      <c r="HJ36" s="193"/>
      <c r="HK36" s="193"/>
      <c r="HL36" s="193"/>
      <c r="HM36" s="193"/>
      <c r="HN36" s="193"/>
      <c r="HO36" s="193"/>
      <c r="HP36" s="193"/>
      <c r="HQ36" s="193"/>
      <c r="HR36" s="193"/>
      <c r="HS36" s="193"/>
      <c r="HT36" s="193"/>
      <c r="HU36" s="193"/>
      <c r="HV36" s="193"/>
      <c r="HW36" s="193"/>
      <c r="HX36" s="193"/>
      <c r="HY36" s="193"/>
      <c r="HZ36" s="193"/>
      <c r="IA36" s="193"/>
      <c r="IB36" s="193"/>
      <c r="IC36" s="193"/>
      <c r="ID36" s="193"/>
      <c r="IE36" s="193"/>
      <c r="IF36" s="193"/>
      <c r="IG36" s="193"/>
      <c r="IH36" s="193"/>
    </row>
    <row r="37" spans="1:243">
      <c r="R37" s="193"/>
      <c r="S37" s="562"/>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c r="EU37" s="193"/>
      <c r="EV37" s="193"/>
      <c r="EW37" s="193"/>
      <c r="EX37" s="193"/>
      <c r="EY37" s="193"/>
      <c r="EZ37" s="193"/>
      <c r="FA37" s="193"/>
      <c r="FB37" s="193"/>
      <c r="FC37" s="193"/>
      <c r="FD37" s="193"/>
      <c r="FE37" s="193"/>
      <c r="FF37" s="193"/>
      <c r="FG37" s="193"/>
      <c r="FH37" s="193"/>
      <c r="FI37" s="193"/>
      <c r="FJ37" s="193"/>
      <c r="FK37" s="193"/>
      <c r="FL37" s="193"/>
      <c r="FM37" s="193"/>
      <c r="FN37" s="193"/>
      <c r="FO37" s="193"/>
      <c r="FP37" s="193"/>
      <c r="FQ37" s="193"/>
      <c r="FR37" s="193"/>
      <c r="FS37" s="193"/>
      <c r="FT37" s="193"/>
      <c r="FU37" s="193"/>
      <c r="FV37" s="193"/>
      <c r="FW37" s="193"/>
      <c r="FX37" s="193"/>
      <c r="FY37" s="193"/>
      <c r="FZ37" s="193"/>
      <c r="GA37" s="193"/>
      <c r="GB37" s="193"/>
      <c r="GC37" s="193"/>
      <c r="GD37" s="193"/>
      <c r="GE37" s="193"/>
      <c r="GF37" s="193"/>
      <c r="GG37" s="193"/>
      <c r="GH37" s="193"/>
      <c r="GI37" s="193"/>
      <c r="GJ37" s="193"/>
      <c r="GK37" s="193"/>
      <c r="GL37" s="193"/>
      <c r="GM37" s="193"/>
      <c r="GN37" s="193"/>
      <c r="GO37" s="193"/>
      <c r="GP37" s="193"/>
      <c r="GQ37" s="193"/>
      <c r="GR37" s="193"/>
      <c r="GS37" s="193"/>
      <c r="GT37" s="193"/>
      <c r="GU37" s="193"/>
      <c r="GV37" s="193"/>
      <c r="GW37" s="193"/>
      <c r="GX37" s="193"/>
      <c r="GY37" s="193"/>
      <c r="GZ37" s="193"/>
      <c r="HA37" s="193"/>
      <c r="HB37" s="193"/>
      <c r="HC37" s="193"/>
      <c r="HD37" s="193"/>
      <c r="HE37" s="193"/>
      <c r="HF37" s="193"/>
      <c r="HG37" s="193"/>
      <c r="HH37" s="193"/>
      <c r="HI37" s="193"/>
      <c r="HJ37" s="193"/>
      <c r="HK37" s="193"/>
      <c r="HL37" s="193"/>
      <c r="HM37" s="193"/>
      <c r="HN37" s="193"/>
      <c r="HO37" s="193"/>
      <c r="HP37" s="193"/>
      <c r="HQ37" s="193"/>
      <c r="HR37" s="193"/>
      <c r="HS37" s="193"/>
      <c r="HT37" s="193"/>
      <c r="HU37" s="193"/>
      <c r="HV37" s="193"/>
      <c r="HW37" s="193"/>
      <c r="HX37" s="193"/>
      <c r="HY37" s="193"/>
      <c r="HZ37" s="193"/>
      <c r="IA37" s="193"/>
      <c r="IB37" s="193"/>
      <c r="IC37" s="193"/>
      <c r="ID37" s="193"/>
      <c r="IE37" s="193"/>
      <c r="IF37" s="193"/>
      <c r="IG37" s="193"/>
      <c r="IH37" s="193"/>
    </row>
    <row r="38" spans="1:243">
      <c r="A38" s="541"/>
      <c r="R38" s="193"/>
      <c r="II38" s="286"/>
    </row>
    <row r="39" spans="1:243">
      <c r="K39" s="193"/>
      <c r="R39" s="193"/>
    </row>
    <row r="40" spans="1:243">
      <c r="L40" s="193"/>
    </row>
    <row r="41" spans="1:243">
      <c r="L41" s="193"/>
    </row>
  </sheetData>
  <sheetProtection selectLockedCells="1" selectUnlockedCells="1"/>
  <mergeCells count="6">
    <mergeCell ref="A10:A11"/>
    <mergeCell ref="B10:B11"/>
    <mergeCell ref="C10:C11"/>
    <mergeCell ref="D10:L10"/>
    <mergeCell ref="A25:A26"/>
    <mergeCell ref="B25:M25"/>
  </mergeCells>
  <pageMargins left="0.70833333333333337" right="0.70833333333333337" top="0.74791666666666667" bottom="0.74791666666666667" header="0.51180555555555551" footer="0.51180555555555551"/>
  <pageSetup scale="38" firstPageNumber="0" orientation="landscape"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79">
    <tabColor rgb="FFFFC000"/>
    <pageSetUpPr fitToPage="1"/>
  </sheetPr>
  <dimension ref="A1:AN74"/>
  <sheetViews>
    <sheetView showGridLines="0" zoomScale="80" zoomScaleNormal="80" zoomScaleSheetLayoutView="100" workbookViewId="0"/>
  </sheetViews>
  <sheetFormatPr defaultColWidth="9.33203125" defaultRowHeight="14.4"/>
  <cols>
    <col min="1" max="1" width="70" style="124" customWidth="1"/>
    <col min="2" max="2" width="6.44140625" style="124" bestFit="1" customWidth="1"/>
    <col min="3" max="22" width="26.6640625" style="124" customWidth="1"/>
    <col min="23" max="31" width="20.33203125" style="124" customWidth="1"/>
    <col min="32" max="32" width="19.44140625" style="124" customWidth="1"/>
    <col min="33" max="33" width="20.33203125" style="124" customWidth="1"/>
    <col min="34" max="260" width="9.33203125" style="124"/>
    <col min="261" max="261" width="20.5546875" style="124" customWidth="1"/>
    <col min="262" max="262" width="53" style="124" customWidth="1"/>
    <col min="263" max="263" width="19.5546875" style="124" customWidth="1"/>
    <col min="264" max="264" width="14" style="124" customWidth="1"/>
    <col min="265" max="265" width="16.5546875" style="124" customWidth="1"/>
    <col min="266" max="266" width="14.33203125" style="124" customWidth="1"/>
    <col min="267" max="267" width="14" style="124" customWidth="1"/>
    <col min="268" max="268" width="21.44140625" style="124" customWidth="1"/>
    <col min="269" max="269" width="22.5546875" style="124" customWidth="1"/>
    <col min="270" max="270" width="33" style="124" customWidth="1"/>
    <col min="271" max="272" width="17.5546875" style="124" customWidth="1"/>
    <col min="273" max="273" width="16.6640625" style="124" customWidth="1"/>
    <col min="274" max="274" width="17.5546875" style="124" customWidth="1"/>
    <col min="275" max="275" width="23.33203125" style="124" customWidth="1"/>
    <col min="276" max="276" width="33" style="124" customWidth="1"/>
    <col min="277" max="277" width="17.44140625" style="124" customWidth="1"/>
    <col min="278" max="278" width="17.5546875" style="124" customWidth="1"/>
    <col min="279" max="516" width="9.33203125" style="124"/>
    <col min="517" max="517" width="20.5546875" style="124" customWidth="1"/>
    <col min="518" max="518" width="53" style="124" customWidth="1"/>
    <col min="519" max="519" width="19.5546875" style="124" customWidth="1"/>
    <col min="520" max="520" width="14" style="124" customWidth="1"/>
    <col min="521" max="521" width="16.5546875" style="124" customWidth="1"/>
    <col min="522" max="522" width="14.33203125" style="124" customWidth="1"/>
    <col min="523" max="523" width="14" style="124" customWidth="1"/>
    <col min="524" max="524" width="21.44140625" style="124" customWidth="1"/>
    <col min="525" max="525" width="22.5546875" style="124" customWidth="1"/>
    <col min="526" max="526" width="33" style="124" customWidth="1"/>
    <col min="527" max="528" width="17.5546875" style="124" customWidth="1"/>
    <col min="529" max="529" width="16.6640625" style="124" customWidth="1"/>
    <col min="530" max="530" width="17.5546875" style="124" customWidth="1"/>
    <col min="531" max="531" width="23.33203125" style="124" customWidth="1"/>
    <col min="532" max="532" width="33" style="124" customWidth="1"/>
    <col min="533" max="533" width="17.44140625" style="124" customWidth="1"/>
    <col min="534" max="534" width="17.5546875" style="124" customWidth="1"/>
    <col min="535" max="772" width="9.33203125" style="124"/>
    <col min="773" max="773" width="20.5546875" style="124" customWidth="1"/>
    <col min="774" max="774" width="53" style="124" customWidth="1"/>
    <col min="775" max="775" width="19.5546875" style="124" customWidth="1"/>
    <col min="776" max="776" width="14" style="124" customWidth="1"/>
    <col min="777" max="777" width="16.5546875" style="124" customWidth="1"/>
    <col min="778" max="778" width="14.33203125" style="124" customWidth="1"/>
    <col min="779" max="779" width="14" style="124" customWidth="1"/>
    <col min="780" max="780" width="21.44140625" style="124" customWidth="1"/>
    <col min="781" max="781" width="22.5546875" style="124" customWidth="1"/>
    <col min="782" max="782" width="33" style="124" customWidth="1"/>
    <col min="783" max="784" width="17.5546875" style="124" customWidth="1"/>
    <col min="785" max="785" width="16.6640625" style="124" customWidth="1"/>
    <col min="786" max="786" width="17.5546875" style="124" customWidth="1"/>
    <col min="787" max="787" width="23.33203125" style="124" customWidth="1"/>
    <col min="788" max="788" width="33" style="124" customWidth="1"/>
    <col min="789" max="789" width="17.44140625" style="124" customWidth="1"/>
    <col min="790" max="790" width="17.5546875" style="124" customWidth="1"/>
    <col min="791" max="1028" width="9.33203125" style="124"/>
    <col min="1029" max="1029" width="20.5546875" style="124" customWidth="1"/>
    <col min="1030" max="1030" width="53" style="124" customWidth="1"/>
    <col min="1031" max="1031" width="19.5546875" style="124" customWidth="1"/>
    <col min="1032" max="1032" width="14" style="124" customWidth="1"/>
    <col min="1033" max="1033" width="16.5546875" style="124" customWidth="1"/>
    <col min="1034" max="1034" width="14.33203125" style="124" customWidth="1"/>
    <col min="1035" max="1035" width="14" style="124" customWidth="1"/>
    <col min="1036" max="1036" width="21.44140625" style="124" customWidth="1"/>
    <col min="1037" max="1037" width="22.5546875" style="124" customWidth="1"/>
    <col min="1038" max="1038" width="33" style="124" customWidth="1"/>
    <col min="1039" max="1040" width="17.5546875" style="124" customWidth="1"/>
    <col min="1041" max="1041" width="16.6640625" style="124" customWidth="1"/>
    <col min="1042" max="1042" width="17.5546875" style="124" customWidth="1"/>
    <col min="1043" max="1043" width="23.33203125" style="124" customWidth="1"/>
    <col min="1044" max="1044" width="33" style="124" customWidth="1"/>
    <col min="1045" max="1045" width="17.44140625" style="124" customWidth="1"/>
    <col min="1046" max="1046" width="17.5546875" style="124" customWidth="1"/>
    <col min="1047" max="1284" width="9.33203125" style="124"/>
    <col min="1285" max="1285" width="20.5546875" style="124" customWidth="1"/>
    <col min="1286" max="1286" width="53" style="124" customWidth="1"/>
    <col min="1287" max="1287" width="19.5546875" style="124" customWidth="1"/>
    <col min="1288" max="1288" width="14" style="124" customWidth="1"/>
    <col min="1289" max="1289" width="16.5546875" style="124" customWidth="1"/>
    <col min="1290" max="1290" width="14.33203125" style="124" customWidth="1"/>
    <col min="1291" max="1291" width="14" style="124" customWidth="1"/>
    <col min="1292" max="1292" width="21.44140625" style="124" customWidth="1"/>
    <col min="1293" max="1293" width="22.5546875" style="124" customWidth="1"/>
    <col min="1294" max="1294" width="33" style="124" customWidth="1"/>
    <col min="1295" max="1296" width="17.5546875" style="124" customWidth="1"/>
    <col min="1297" max="1297" width="16.6640625" style="124" customWidth="1"/>
    <col min="1298" max="1298" width="17.5546875" style="124" customWidth="1"/>
    <col min="1299" max="1299" width="23.33203125" style="124" customWidth="1"/>
    <col min="1300" max="1300" width="33" style="124" customWidth="1"/>
    <col min="1301" max="1301" width="17.44140625" style="124" customWidth="1"/>
    <col min="1302" max="1302" width="17.5546875" style="124" customWidth="1"/>
    <col min="1303" max="1540" width="9.33203125" style="124"/>
    <col min="1541" max="1541" width="20.5546875" style="124" customWidth="1"/>
    <col min="1542" max="1542" width="53" style="124" customWidth="1"/>
    <col min="1543" max="1543" width="19.5546875" style="124" customWidth="1"/>
    <col min="1544" max="1544" width="14" style="124" customWidth="1"/>
    <col min="1545" max="1545" width="16.5546875" style="124" customWidth="1"/>
    <col min="1546" max="1546" width="14.33203125" style="124" customWidth="1"/>
    <col min="1547" max="1547" width="14" style="124" customWidth="1"/>
    <col min="1548" max="1548" width="21.44140625" style="124" customWidth="1"/>
    <col min="1549" max="1549" width="22.5546875" style="124" customWidth="1"/>
    <col min="1550" max="1550" width="33" style="124" customWidth="1"/>
    <col min="1551" max="1552" width="17.5546875" style="124" customWidth="1"/>
    <col min="1553" max="1553" width="16.6640625" style="124" customWidth="1"/>
    <col min="1554" max="1554" width="17.5546875" style="124" customWidth="1"/>
    <col min="1555" max="1555" width="23.33203125" style="124" customWidth="1"/>
    <col min="1556" max="1556" width="33" style="124" customWidth="1"/>
    <col min="1557" max="1557" width="17.44140625" style="124" customWidth="1"/>
    <col min="1558" max="1558" width="17.5546875" style="124" customWidth="1"/>
    <col min="1559" max="1796" width="9.33203125" style="124"/>
    <col min="1797" max="1797" width="20.5546875" style="124" customWidth="1"/>
    <col min="1798" max="1798" width="53" style="124" customWidth="1"/>
    <col min="1799" max="1799" width="19.5546875" style="124" customWidth="1"/>
    <col min="1800" max="1800" width="14" style="124" customWidth="1"/>
    <col min="1801" max="1801" width="16.5546875" style="124" customWidth="1"/>
    <col min="1802" max="1802" width="14.33203125" style="124" customWidth="1"/>
    <col min="1803" max="1803" width="14" style="124" customWidth="1"/>
    <col min="1804" max="1804" width="21.44140625" style="124" customWidth="1"/>
    <col min="1805" max="1805" width="22.5546875" style="124" customWidth="1"/>
    <col min="1806" max="1806" width="33" style="124" customWidth="1"/>
    <col min="1807" max="1808" width="17.5546875" style="124" customWidth="1"/>
    <col min="1809" max="1809" width="16.6640625" style="124" customWidth="1"/>
    <col min="1810" max="1810" width="17.5546875" style="124" customWidth="1"/>
    <col min="1811" max="1811" width="23.33203125" style="124" customWidth="1"/>
    <col min="1812" max="1812" width="33" style="124" customWidth="1"/>
    <col min="1813" max="1813" width="17.44140625" style="124" customWidth="1"/>
    <col min="1814" max="1814" width="17.5546875" style="124" customWidth="1"/>
    <col min="1815" max="2052" width="9.33203125" style="124"/>
    <col min="2053" max="2053" width="20.5546875" style="124" customWidth="1"/>
    <col min="2054" max="2054" width="53" style="124" customWidth="1"/>
    <col min="2055" max="2055" width="19.5546875" style="124" customWidth="1"/>
    <col min="2056" max="2056" width="14" style="124" customWidth="1"/>
    <col min="2057" max="2057" width="16.5546875" style="124" customWidth="1"/>
    <col min="2058" max="2058" width="14.33203125" style="124" customWidth="1"/>
    <col min="2059" max="2059" width="14" style="124" customWidth="1"/>
    <col min="2060" max="2060" width="21.44140625" style="124" customWidth="1"/>
    <col min="2061" max="2061" width="22.5546875" style="124" customWidth="1"/>
    <col min="2062" max="2062" width="33" style="124" customWidth="1"/>
    <col min="2063" max="2064" width="17.5546875" style="124" customWidth="1"/>
    <col min="2065" max="2065" width="16.6640625" style="124" customWidth="1"/>
    <col min="2066" max="2066" width="17.5546875" style="124" customWidth="1"/>
    <col min="2067" max="2067" width="23.33203125" style="124" customWidth="1"/>
    <col min="2068" max="2068" width="33" style="124" customWidth="1"/>
    <col min="2069" max="2069" width="17.44140625" style="124" customWidth="1"/>
    <col min="2070" max="2070" width="17.5546875" style="124" customWidth="1"/>
    <col min="2071" max="2308" width="9.33203125" style="124"/>
    <col min="2309" max="2309" width="20.5546875" style="124" customWidth="1"/>
    <col min="2310" max="2310" width="53" style="124" customWidth="1"/>
    <col min="2311" max="2311" width="19.5546875" style="124" customWidth="1"/>
    <col min="2312" max="2312" width="14" style="124" customWidth="1"/>
    <col min="2313" max="2313" width="16.5546875" style="124" customWidth="1"/>
    <col min="2314" max="2314" width="14.33203125" style="124" customWidth="1"/>
    <col min="2315" max="2315" width="14" style="124" customWidth="1"/>
    <col min="2316" max="2316" width="21.44140625" style="124" customWidth="1"/>
    <col min="2317" max="2317" width="22.5546875" style="124" customWidth="1"/>
    <col min="2318" max="2318" width="33" style="124" customWidth="1"/>
    <col min="2319" max="2320" width="17.5546875" style="124" customWidth="1"/>
    <col min="2321" max="2321" width="16.6640625" style="124" customWidth="1"/>
    <col min="2322" max="2322" width="17.5546875" style="124" customWidth="1"/>
    <col min="2323" max="2323" width="23.33203125" style="124" customWidth="1"/>
    <col min="2324" max="2324" width="33" style="124" customWidth="1"/>
    <col min="2325" max="2325" width="17.44140625" style="124" customWidth="1"/>
    <col min="2326" max="2326" width="17.5546875" style="124" customWidth="1"/>
    <col min="2327" max="2564" width="9.33203125" style="124"/>
    <col min="2565" max="2565" width="20.5546875" style="124" customWidth="1"/>
    <col min="2566" max="2566" width="53" style="124" customWidth="1"/>
    <col min="2567" max="2567" width="19.5546875" style="124" customWidth="1"/>
    <col min="2568" max="2568" width="14" style="124" customWidth="1"/>
    <col min="2569" max="2569" width="16.5546875" style="124" customWidth="1"/>
    <col min="2570" max="2570" width="14.33203125" style="124" customWidth="1"/>
    <col min="2571" max="2571" width="14" style="124" customWidth="1"/>
    <col min="2572" max="2572" width="21.44140625" style="124" customWidth="1"/>
    <col min="2573" max="2573" width="22.5546875" style="124" customWidth="1"/>
    <col min="2574" max="2574" width="33" style="124" customWidth="1"/>
    <col min="2575" max="2576" width="17.5546875" style="124" customWidth="1"/>
    <col min="2577" max="2577" width="16.6640625" style="124" customWidth="1"/>
    <col min="2578" max="2578" width="17.5546875" style="124" customWidth="1"/>
    <col min="2579" max="2579" width="23.33203125" style="124" customWidth="1"/>
    <col min="2580" max="2580" width="33" style="124" customWidth="1"/>
    <col min="2581" max="2581" width="17.44140625" style="124" customWidth="1"/>
    <col min="2582" max="2582" width="17.5546875" style="124" customWidth="1"/>
    <col min="2583" max="2820" width="9.33203125" style="124"/>
    <col min="2821" max="2821" width="20.5546875" style="124" customWidth="1"/>
    <col min="2822" max="2822" width="53" style="124" customWidth="1"/>
    <col min="2823" max="2823" width="19.5546875" style="124" customWidth="1"/>
    <col min="2824" max="2824" width="14" style="124" customWidth="1"/>
    <col min="2825" max="2825" width="16.5546875" style="124" customWidth="1"/>
    <col min="2826" max="2826" width="14.33203125" style="124" customWidth="1"/>
    <col min="2827" max="2827" width="14" style="124" customWidth="1"/>
    <col min="2828" max="2828" width="21.44140625" style="124" customWidth="1"/>
    <col min="2829" max="2829" width="22.5546875" style="124" customWidth="1"/>
    <col min="2830" max="2830" width="33" style="124" customWidth="1"/>
    <col min="2831" max="2832" width="17.5546875" style="124" customWidth="1"/>
    <col min="2833" max="2833" width="16.6640625" style="124" customWidth="1"/>
    <col min="2834" max="2834" width="17.5546875" style="124" customWidth="1"/>
    <col min="2835" max="2835" width="23.33203125" style="124" customWidth="1"/>
    <col min="2836" max="2836" width="33" style="124" customWidth="1"/>
    <col min="2837" max="2837" width="17.44140625" style="124" customWidth="1"/>
    <col min="2838" max="2838" width="17.5546875" style="124" customWidth="1"/>
    <col min="2839" max="3076" width="9.33203125" style="124"/>
    <col min="3077" max="3077" width="20.5546875" style="124" customWidth="1"/>
    <col min="3078" max="3078" width="53" style="124" customWidth="1"/>
    <col min="3079" max="3079" width="19.5546875" style="124" customWidth="1"/>
    <col min="3080" max="3080" width="14" style="124" customWidth="1"/>
    <col min="3081" max="3081" width="16.5546875" style="124" customWidth="1"/>
    <col min="3082" max="3082" width="14.33203125" style="124" customWidth="1"/>
    <col min="3083" max="3083" width="14" style="124" customWidth="1"/>
    <col min="3084" max="3084" width="21.44140625" style="124" customWidth="1"/>
    <col min="3085" max="3085" width="22.5546875" style="124" customWidth="1"/>
    <col min="3086" max="3086" width="33" style="124" customWidth="1"/>
    <col min="3087" max="3088" width="17.5546875" style="124" customWidth="1"/>
    <col min="3089" max="3089" width="16.6640625" style="124" customWidth="1"/>
    <col min="3090" max="3090" width="17.5546875" style="124" customWidth="1"/>
    <col min="3091" max="3091" width="23.33203125" style="124" customWidth="1"/>
    <col min="3092" max="3092" width="33" style="124" customWidth="1"/>
    <col min="3093" max="3093" width="17.44140625" style="124" customWidth="1"/>
    <col min="3094" max="3094" width="17.5546875" style="124" customWidth="1"/>
    <col min="3095" max="3332" width="9.33203125" style="124"/>
    <col min="3333" max="3333" width="20.5546875" style="124" customWidth="1"/>
    <col min="3334" max="3334" width="53" style="124" customWidth="1"/>
    <col min="3335" max="3335" width="19.5546875" style="124" customWidth="1"/>
    <col min="3336" max="3336" width="14" style="124" customWidth="1"/>
    <col min="3337" max="3337" width="16.5546875" style="124" customWidth="1"/>
    <col min="3338" max="3338" width="14.33203125" style="124" customWidth="1"/>
    <col min="3339" max="3339" width="14" style="124" customWidth="1"/>
    <col min="3340" max="3340" width="21.44140625" style="124" customWidth="1"/>
    <col min="3341" max="3341" width="22.5546875" style="124" customWidth="1"/>
    <col min="3342" max="3342" width="33" style="124" customWidth="1"/>
    <col min="3343" max="3344" width="17.5546875" style="124" customWidth="1"/>
    <col min="3345" max="3345" width="16.6640625" style="124" customWidth="1"/>
    <col min="3346" max="3346" width="17.5546875" style="124" customWidth="1"/>
    <col min="3347" max="3347" width="23.33203125" style="124" customWidth="1"/>
    <col min="3348" max="3348" width="33" style="124" customWidth="1"/>
    <col min="3349" max="3349" width="17.44140625" style="124" customWidth="1"/>
    <col min="3350" max="3350" width="17.5546875" style="124" customWidth="1"/>
    <col min="3351" max="3588" width="9.33203125" style="124"/>
    <col min="3589" max="3589" width="20.5546875" style="124" customWidth="1"/>
    <col min="3590" max="3590" width="53" style="124" customWidth="1"/>
    <col min="3591" max="3591" width="19.5546875" style="124" customWidth="1"/>
    <col min="3592" max="3592" width="14" style="124" customWidth="1"/>
    <col min="3593" max="3593" width="16.5546875" style="124" customWidth="1"/>
    <col min="3594" max="3594" width="14.33203125" style="124" customWidth="1"/>
    <col min="3595" max="3595" width="14" style="124" customWidth="1"/>
    <col min="3596" max="3596" width="21.44140625" style="124" customWidth="1"/>
    <col min="3597" max="3597" width="22.5546875" style="124" customWidth="1"/>
    <col min="3598" max="3598" width="33" style="124" customWidth="1"/>
    <col min="3599" max="3600" width="17.5546875" style="124" customWidth="1"/>
    <col min="3601" max="3601" width="16.6640625" style="124" customWidth="1"/>
    <col min="3602" max="3602" width="17.5546875" style="124" customWidth="1"/>
    <col min="3603" max="3603" width="23.33203125" style="124" customWidth="1"/>
    <col min="3604" max="3604" width="33" style="124" customWidth="1"/>
    <col min="3605" max="3605" width="17.44140625" style="124" customWidth="1"/>
    <col min="3606" max="3606" width="17.5546875" style="124" customWidth="1"/>
    <col min="3607" max="3844" width="9.33203125" style="124"/>
    <col min="3845" max="3845" width="20.5546875" style="124" customWidth="1"/>
    <col min="3846" max="3846" width="53" style="124" customWidth="1"/>
    <col min="3847" max="3847" width="19.5546875" style="124" customWidth="1"/>
    <col min="3848" max="3848" width="14" style="124" customWidth="1"/>
    <col min="3849" max="3849" width="16.5546875" style="124" customWidth="1"/>
    <col min="3850" max="3850" width="14.33203125" style="124" customWidth="1"/>
    <col min="3851" max="3851" width="14" style="124" customWidth="1"/>
    <col min="3852" max="3852" width="21.44140625" style="124" customWidth="1"/>
    <col min="3853" max="3853" width="22.5546875" style="124" customWidth="1"/>
    <col min="3854" max="3854" width="33" style="124" customWidth="1"/>
    <col min="3855" max="3856" width="17.5546875" style="124" customWidth="1"/>
    <col min="3857" max="3857" width="16.6640625" style="124" customWidth="1"/>
    <col min="3858" max="3858" width="17.5546875" style="124" customWidth="1"/>
    <col min="3859" max="3859" width="23.33203125" style="124" customWidth="1"/>
    <col min="3860" max="3860" width="33" style="124" customWidth="1"/>
    <col min="3861" max="3861" width="17.44140625" style="124" customWidth="1"/>
    <col min="3862" max="3862" width="17.5546875" style="124" customWidth="1"/>
    <col min="3863" max="4100" width="9.33203125" style="124"/>
    <col min="4101" max="4101" width="20.5546875" style="124" customWidth="1"/>
    <col min="4102" max="4102" width="53" style="124" customWidth="1"/>
    <col min="4103" max="4103" width="19.5546875" style="124" customWidth="1"/>
    <col min="4104" max="4104" width="14" style="124" customWidth="1"/>
    <col min="4105" max="4105" width="16.5546875" style="124" customWidth="1"/>
    <col min="4106" max="4106" width="14.33203125" style="124" customWidth="1"/>
    <col min="4107" max="4107" width="14" style="124" customWidth="1"/>
    <col min="4108" max="4108" width="21.44140625" style="124" customWidth="1"/>
    <col min="4109" max="4109" width="22.5546875" style="124" customWidth="1"/>
    <col min="4110" max="4110" width="33" style="124" customWidth="1"/>
    <col min="4111" max="4112" width="17.5546875" style="124" customWidth="1"/>
    <col min="4113" max="4113" width="16.6640625" style="124" customWidth="1"/>
    <col min="4114" max="4114" width="17.5546875" style="124" customWidth="1"/>
    <col min="4115" max="4115" width="23.33203125" style="124" customWidth="1"/>
    <col min="4116" max="4116" width="33" style="124" customWidth="1"/>
    <col min="4117" max="4117" width="17.44140625" style="124" customWidth="1"/>
    <col min="4118" max="4118" width="17.5546875" style="124" customWidth="1"/>
    <col min="4119" max="4356" width="9.33203125" style="124"/>
    <col min="4357" max="4357" width="20.5546875" style="124" customWidth="1"/>
    <col min="4358" max="4358" width="53" style="124" customWidth="1"/>
    <col min="4359" max="4359" width="19.5546875" style="124" customWidth="1"/>
    <col min="4360" max="4360" width="14" style="124" customWidth="1"/>
    <col min="4361" max="4361" width="16.5546875" style="124" customWidth="1"/>
    <col min="4362" max="4362" width="14.33203125" style="124" customWidth="1"/>
    <col min="4363" max="4363" width="14" style="124" customWidth="1"/>
    <col min="4364" max="4364" width="21.44140625" style="124" customWidth="1"/>
    <col min="4365" max="4365" width="22.5546875" style="124" customWidth="1"/>
    <col min="4366" max="4366" width="33" style="124" customWidth="1"/>
    <col min="4367" max="4368" width="17.5546875" style="124" customWidth="1"/>
    <col min="4369" max="4369" width="16.6640625" style="124" customWidth="1"/>
    <col min="4370" max="4370" width="17.5546875" style="124" customWidth="1"/>
    <col min="4371" max="4371" width="23.33203125" style="124" customWidth="1"/>
    <col min="4372" max="4372" width="33" style="124" customWidth="1"/>
    <col min="4373" max="4373" width="17.44140625" style="124" customWidth="1"/>
    <col min="4374" max="4374" width="17.5546875" style="124" customWidth="1"/>
    <col min="4375" max="4612" width="9.33203125" style="124"/>
    <col min="4613" max="4613" width="20.5546875" style="124" customWidth="1"/>
    <col min="4614" max="4614" width="53" style="124" customWidth="1"/>
    <col min="4615" max="4615" width="19.5546875" style="124" customWidth="1"/>
    <col min="4616" max="4616" width="14" style="124" customWidth="1"/>
    <col min="4617" max="4617" width="16.5546875" style="124" customWidth="1"/>
    <col min="4618" max="4618" width="14.33203125" style="124" customWidth="1"/>
    <col min="4619" max="4619" width="14" style="124" customWidth="1"/>
    <col min="4620" max="4620" width="21.44140625" style="124" customWidth="1"/>
    <col min="4621" max="4621" width="22.5546875" style="124" customWidth="1"/>
    <col min="4622" max="4622" width="33" style="124" customWidth="1"/>
    <col min="4623" max="4624" width="17.5546875" style="124" customWidth="1"/>
    <col min="4625" max="4625" width="16.6640625" style="124" customWidth="1"/>
    <col min="4626" max="4626" width="17.5546875" style="124" customWidth="1"/>
    <col min="4627" max="4627" width="23.33203125" style="124" customWidth="1"/>
    <col min="4628" max="4628" width="33" style="124" customWidth="1"/>
    <col min="4629" max="4629" width="17.44140625" style="124" customWidth="1"/>
    <col min="4630" max="4630" width="17.5546875" style="124" customWidth="1"/>
    <col min="4631" max="4868" width="9.33203125" style="124"/>
    <col min="4869" max="4869" width="20.5546875" style="124" customWidth="1"/>
    <col min="4870" max="4870" width="53" style="124" customWidth="1"/>
    <col min="4871" max="4871" width="19.5546875" style="124" customWidth="1"/>
    <col min="4872" max="4872" width="14" style="124" customWidth="1"/>
    <col min="4873" max="4873" width="16.5546875" style="124" customWidth="1"/>
    <col min="4874" max="4874" width="14.33203125" style="124" customWidth="1"/>
    <col min="4875" max="4875" width="14" style="124" customWidth="1"/>
    <col min="4876" max="4876" width="21.44140625" style="124" customWidth="1"/>
    <col min="4877" max="4877" width="22.5546875" style="124" customWidth="1"/>
    <col min="4878" max="4878" width="33" style="124" customWidth="1"/>
    <col min="4879" max="4880" width="17.5546875" style="124" customWidth="1"/>
    <col min="4881" max="4881" width="16.6640625" style="124" customWidth="1"/>
    <col min="4882" max="4882" width="17.5546875" style="124" customWidth="1"/>
    <col min="4883" max="4883" width="23.33203125" style="124" customWidth="1"/>
    <col min="4884" max="4884" width="33" style="124" customWidth="1"/>
    <col min="4885" max="4885" width="17.44140625" style="124" customWidth="1"/>
    <col min="4886" max="4886" width="17.5546875" style="124" customWidth="1"/>
    <col min="4887" max="5124" width="9.33203125" style="124"/>
    <col min="5125" max="5125" width="20.5546875" style="124" customWidth="1"/>
    <col min="5126" max="5126" width="53" style="124" customWidth="1"/>
    <col min="5127" max="5127" width="19.5546875" style="124" customWidth="1"/>
    <col min="5128" max="5128" width="14" style="124" customWidth="1"/>
    <col min="5129" max="5129" width="16.5546875" style="124" customWidth="1"/>
    <col min="5130" max="5130" width="14.33203125" style="124" customWidth="1"/>
    <col min="5131" max="5131" width="14" style="124" customWidth="1"/>
    <col min="5132" max="5132" width="21.44140625" style="124" customWidth="1"/>
    <col min="5133" max="5133" width="22.5546875" style="124" customWidth="1"/>
    <col min="5134" max="5134" width="33" style="124" customWidth="1"/>
    <col min="5135" max="5136" width="17.5546875" style="124" customWidth="1"/>
    <col min="5137" max="5137" width="16.6640625" style="124" customWidth="1"/>
    <col min="5138" max="5138" width="17.5546875" style="124" customWidth="1"/>
    <col min="5139" max="5139" width="23.33203125" style="124" customWidth="1"/>
    <col min="5140" max="5140" width="33" style="124" customWidth="1"/>
    <col min="5141" max="5141" width="17.44140625" style="124" customWidth="1"/>
    <col min="5142" max="5142" width="17.5546875" style="124" customWidth="1"/>
    <col min="5143" max="5380" width="9.33203125" style="124"/>
    <col min="5381" max="5381" width="20.5546875" style="124" customWidth="1"/>
    <col min="5382" max="5382" width="53" style="124" customWidth="1"/>
    <col min="5383" max="5383" width="19.5546875" style="124" customWidth="1"/>
    <col min="5384" max="5384" width="14" style="124" customWidth="1"/>
    <col min="5385" max="5385" width="16.5546875" style="124" customWidth="1"/>
    <col min="5386" max="5386" width="14.33203125" style="124" customWidth="1"/>
    <col min="5387" max="5387" width="14" style="124" customWidth="1"/>
    <col min="5388" max="5388" width="21.44140625" style="124" customWidth="1"/>
    <col min="5389" max="5389" width="22.5546875" style="124" customWidth="1"/>
    <col min="5390" max="5390" width="33" style="124" customWidth="1"/>
    <col min="5391" max="5392" width="17.5546875" style="124" customWidth="1"/>
    <col min="5393" max="5393" width="16.6640625" style="124" customWidth="1"/>
    <col min="5394" max="5394" width="17.5546875" style="124" customWidth="1"/>
    <col min="5395" max="5395" width="23.33203125" style="124" customWidth="1"/>
    <col min="5396" max="5396" width="33" style="124" customWidth="1"/>
    <col min="5397" max="5397" width="17.44140625" style="124" customWidth="1"/>
    <col min="5398" max="5398" width="17.5546875" style="124" customWidth="1"/>
    <col min="5399" max="5636" width="9.33203125" style="124"/>
    <col min="5637" max="5637" width="20.5546875" style="124" customWidth="1"/>
    <col min="5638" max="5638" width="53" style="124" customWidth="1"/>
    <col min="5639" max="5639" width="19.5546875" style="124" customWidth="1"/>
    <col min="5640" max="5640" width="14" style="124" customWidth="1"/>
    <col min="5641" max="5641" width="16.5546875" style="124" customWidth="1"/>
    <col min="5642" max="5642" width="14.33203125" style="124" customWidth="1"/>
    <col min="5643" max="5643" width="14" style="124" customWidth="1"/>
    <col min="5644" max="5644" width="21.44140625" style="124" customWidth="1"/>
    <col min="5645" max="5645" width="22.5546875" style="124" customWidth="1"/>
    <col min="5646" max="5646" width="33" style="124" customWidth="1"/>
    <col min="5647" max="5648" width="17.5546875" style="124" customWidth="1"/>
    <col min="5649" max="5649" width="16.6640625" style="124" customWidth="1"/>
    <col min="5650" max="5650" width="17.5546875" style="124" customWidth="1"/>
    <col min="5651" max="5651" width="23.33203125" style="124" customWidth="1"/>
    <col min="5652" max="5652" width="33" style="124" customWidth="1"/>
    <col min="5653" max="5653" width="17.44140625" style="124" customWidth="1"/>
    <col min="5654" max="5654" width="17.5546875" style="124" customWidth="1"/>
    <col min="5655" max="5892" width="9.33203125" style="124"/>
    <col min="5893" max="5893" width="20.5546875" style="124" customWidth="1"/>
    <col min="5894" max="5894" width="53" style="124" customWidth="1"/>
    <col min="5895" max="5895" width="19.5546875" style="124" customWidth="1"/>
    <col min="5896" max="5896" width="14" style="124" customWidth="1"/>
    <col min="5897" max="5897" width="16.5546875" style="124" customWidth="1"/>
    <col min="5898" max="5898" width="14.33203125" style="124" customWidth="1"/>
    <col min="5899" max="5899" width="14" style="124" customWidth="1"/>
    <col min="5900" max="5900" width="21.44140625" style="124" customWidth="1"/>
    <col min="5901" max="5901" width="22.5546875" style="124" customWidth="1"/>
    <col min="5902" max="5902" width="33" style="124" customWidth="1"/>
    <col min="5903" max="5904" width="17.5546875" style="124" customWidth="1"/>
    <col min="5905" max="5905" width="16.6640625" style="124" customWidth="1"/>
    <col min="5906" max="5906" width="17.5546875" style="124" customWidth="1"/>
    <col min="5907" max="5907" width="23.33203125" style="124" customWidth="1"/>
    <col min="5908" max="5908" width="33" style="124" customWidth="1"/>
    <col min="5909" max="5909" width="17.44140625" style="124" customWidth="1"/>
    <col min="5910" max="5910" width="17.5546875" style="124" customWidth="1"/>
    <col min="5911" max="6148" width="9.33203125" style="124"/>
    <col min="6149" max="6149" width="20.5546875" style="124" customWidth="1"/>
    <col min="6150" max="6150" width="53" style="124" customWidth="1"/>
    <col min="6151" max="6151" width="19.5546875" style="124" customWidth="1"/>
    <col min="6152" max="6152" width="14" style="124" customWidth="1"/>
    <col min="6153" max="6153" width="16.5546875" style="124" customWidth="1"/>
    <col min="6154" max="6154" width="14.33203125" style="124" customWidth="1"/>
    <col min="6155" max="6155" width="14" style="124" customWidth="1"/>
    <col min="6156" max="6156" width="21.44140625" style="124" customWidth="1"/>
    <col min="6157" max="6157" width="22.5546875" style="124" customWidth="1"/>
    <col min="6158" max="6158" width="33" style="124" customWidth="1"/>
    <col min="6159" max="6160" width="17.5546875" style="124" customWidth="1"/>
    <col min="6161" max="6161" width="16.6640625" style="124" customWidth="1"/>
    <col min="6162" max="6162" width="17.5546875" style="124" customWidth="1"/>
    <col min="6163" max="6163" width="23.33203125" style="124" customWidth="1"/>
    <col min="6164" max="6164" width="33" style="124" customWidth="1"/>
    <col min="6165" max="6165" width="17.44140625" style="124" customWidth="1"/>
    <col min="6166" max="6166" width="17.5546875" style="124" customWidth="1"/>
    <col min="6167" max="6404" width="9.33203125" style="124"/>
    <col min="6405" max="6405" width="20.5546875" style="124" customWidth="1"/>
    <col min="6406" max="6406" width="53" style="124" customWidth="1"/>
    <col min="6407" max="6407" width="19.5546875" style="124" customWidth="1"/>
    <col min="6408" max="6408" width="14" style="124" customWidth="1"/>
    <col min="6409" max="6409" width="16.5546875" style="124" customWidth="1"/>
    <col min="6410" max="6410" width="14.33203125" style="124" customWidth="1"/>
    <col min="6411" max="6411" width="14" style="124" customWidth="1"/>
    <col min="6412" max="6412" width="21.44140625" style="124" customWidth="1"/>
    <col min="6413" max="6413" width="22.5546875" style="124" customWidth="1"/>
    <col min="6414" max="6414" width="33" style="124" customWidth="1"/>
    <col min="6415" max="6416" width="17.5546875" style="124" customWidth="1"/>
    <col min="6417" max="6417" width="16.6640625" style="124" customWidth="1"/>
    <col min="6418" max="6418" width="17.5546875" style="124" customWidth="1"/>
    <col min="6419" max="6419" width="23.33203125" style="124" customWidth="1"/>
    <col min="6420" max="6420" width="33" style="124" customWidth="1"/>
    <col min="6421" max="6421" width="17.44140625" style="124" customWidth="1"/>
    <col min="6422" max="6422" width="17.5546875" style="124" customWidth="1"/>
    <col min="6423" max="6660" width="9.33203125" style="124"/>
    <col min="6661" max="6661" width="20.5546875" style="124" customWidth="1"/>
    <col min="6662" max="6662" width="53" style="124" customWidth="1"/>
    <col min="6663" max="6663" width="19.5546875" style="124" customWidth="1"/>
    <col min="6664" max="6664" width="14" style="124" customWidth="1"/>
    <col min="6665" max="6665" width="16.5546875" style="124" customWidth="1"/>
    <col min="6666" max="6666" width="14.33203125" style="124" customWidth="1"/>
    <col min="6667" max="6667" width="14" style="124" customWidth="1"/>
    <col min="6668" max="6668" width="21.44140625" style="124" customWidth="1"/>
    <col min="6669" max="6669" width="22.5546875" style="124" customWidth="1"/>
    <col min="6670" max="6670" width="33" style="124" customWidth="1"/>
    <col min="6671" max="6672" width="17.5546875" style="124" customWidth="1"/>
    <col min="6673" max="6673" width="16.6640625" style="124" customWidth="1"/>
    <col min="6674" max="6674" width="17.5546875" style="124" customWidth="1"/>
    <col min="6675" max="6675" width="23.33203125" style="124" customWidth="1"/>
    <col min="6676" max="6676" width="33" style="124" customWidth="1"/>
    <col min="6677" max="6677" width="17.44140625" style="124" customWidth="1"/>
    <col min="6678" max="6678" width="17.5546875" style="124" customWidth="1"/>
    <col min="6679" max="6916" width="9.33203125" style="124"/>
    <col min="6917" max="6917" width="20.5546875" style="124" customWidth="1"/>
    <col min="6918" max="6918" width="53" style="124" customWidth="1"/>
    <col min="6919" max="6919" width="19.5546875" style="124" customWidth="1"/>
    <col min="6920" max="6920" width="14" style="124" customWidth="1"/>
    <col min="6921" max="6921" width="16.5546875" style="124" customWidth="1"/>
    <col min="6922" max="6922" width="14.33203125" style="124" customWidth="1"/>
    <col min="6923" max="6923" width="14" style="124" customWidth="1"/>
    <col min="6924" max="6924" width="21.44140625" style="124" customWidth="1"/>
    <col min="6925" max="6925" width="22.5546875" style="124" customWidth="1"/>
    <col min="6926" max="6926" width="33" style="124" customWidth="1"/>
    <col min="6927" max="6928" width="17.5546875" style="124" customWidth="1"/>
    <col min="6929" max="6929" width="16.6640625" style="124" customWidth="1"/>
    <col min="6930" max="6930" width="17.5546875" style="124" customWidth="1"/>
    <col min="6931" max="6931" width="23.33203125" style="124" customWidth="1"/>
    <col min="6932" max="6932" width="33" style="124" customWidth="1"/>
    <col min="6933" max="6933" width="17.44140625" style="124" customWidth="1"/>
    <col min="6934" max="6934" width="17.5546875" style="124" customWidth="1"/>
    <col min="6935" max="7172" width="9.33203125" style="124"/>
    <col min="7173" max="7173" width="20.5546875" style="124" customWidth="1"/>
    <col min="7174" max="7174" width="53" style="124" customWidth="1"/>
    <col min="7175" max="7175" width="19.5546875" style="124" customWidth="1"/>
    <col min="7176" max="7176" width="14" style="124" customWidth="1"/>
    <col min="7177" max="7177" width="16.5546875" style="124" customWidth="1"/>
    <col min="7178" max="7178" width="14.33203125" style="124" customWidth="1"/>
    <col min="7179" max="7179" width="14" style="124" customWidth="1"/>
    <col min="7180" max="7180" width="21.44140625" style="124" customWidth="1"/>
    <col min="7181" max="7181" width="22.5546875" style="124" customWidth="1"/>
    <col min="7182" max="7182" width="33" style="124" customWidth="1"/>
    <col min="7183" max="7184" width="17.5546875" style="124" customWidth="1"/>
    <col min="7185" max="7185" width="16.6640625" style="124" customWidth="1"/>
    <col min="7186" max="7186" width="17.5546875" style="124" customWidth="1"/>
    <col min="7187" max="7187" width="23.33203125" style="124" customWidth="1"/>
    <col min="7188" max="7188" width="33" style="124" customWidth="1"/>
    <col min="7189" max="7189" width="17.44140625" style="124" customWidth="1"/>
    <col min="7190" max="7190" width="17.5546875" style="124" customWidth="1"/>
    <col min="7191" max="7428" width="9.33203125" style="124"/>
    <col min="7429" max="7429" width="20.5546875" style="124" customWidth="1"/>
    <col min="7430" max="7430" width="53" style="124" customWidth="1"/>
    <col min="7431" max="7431" width="19.5546875" style="124" customWidth="1"/>
    <col min="7432" max="7432" width="14" style="124" customWidth="1"/>
    <col min="7433" max="7433" width="16.5546875" style="124" customWidth="1"/>
    <col min="7434" max="7434" width="14.33203125" style="124" customWidth="1"/>
    <col min="7435" max="7435" width="14" style="124" customWidth="1"/>
    <col min="7436" max="7436" width="21.44140625" style="124" customWidth="1"/>
    <col min="7437" max="7437" width="22.5546875" style="124" customWidth="1"/>
    <col min="7438" max="7438" width="33" style="124" customWidth="1"/>
    <col min="7439" max="7440" width="17.5546875" style="124" customWidth="1"/>
    <col min="7441" max="7441" width="16.6640625" style="124" customWidth="1"/>
    <col min="7442" max="7442" width="17.5546875" style="124" customWidth="1"/>
    <col min="7443" max="7443" width="23.33203125" style="124" customWidth="1"/>
    <col min="7444" max="7444" width="33" style="124" customWidth="1"/>
    <col min="7445" max="7445" width="17.44140625" style="124" customWidth="1"/>
    <col min="7446" max="7446" width="17.5546875" style="124" customWidth="1"/>
    <col min="7447" max="7684" width="9.33203125" style="124"/>
    <col min="7685" max="7685" width="20.5546875" style="124" customWidth="1"/>
    <col min="7686" max="7686" width="53" style="124" customWidth="1"/>
    <col min="7687" max="7687" width="19.5546875" style="124" customWidth="1"/>
    <col min="7688" max="7688" width="14" style="124" customWidth="1"/>
    <col min="7689" max="7689" width="16.5546875" style="124" customWidth="1"/>
    <col min="7690" max="7690" width="14.33203125" style="124" customWidth="1"/>
    <col min="7691" max="7691" width="14" style="124" customWidth="1"/>
    <col min="7692" max="7692" width="21.44140625" style="124" customWidth="1"/>
    <col min="7693" max="7693" width="22.5546875" style="124" customWidth="1"/>
    <col min="7694" max="7694" width="33" style="124" customWidth="1"/>
    <col min="7695" max="7696" width="17.5546875" style="124" customWidth="1"/>
    <col min="7697" max="7697" width="16.6640625" style="124" customWidth="1"/>
    <col min="7698" max="7698" width="17.5546875" style="124" customWidth="1"/>
    <col min="7699" max="7699" width="23.33203125" style="124" customWidth="1"/>
    <col min="7700" max="7700" width="33" style="124" customWidth="1"/>
    <col min="7701" max="7701" width="17.44140625" style="124" customWidth="1"/>
    <col min="7702" max="7702" width="17.5546875" style="124" customWidth="1"/>
    <col min="7703" max="7940" width="9.33203125" style="124"/>
    <col min="7941" max="7941" width="20.5546875" style="124" customWidth="1"/>
    <col min="7942" max="7942" width="53" style="124" customWidth="1"/>
    <col min="7943" max="7943" width="19.5546875" style="124" customWidth="1"/>
    <col min="7944" max="7944" width="14" style="124" customWidth="1"/>
    <col min="7945" max="7945" width="16.5546875" style="124" customWidth="1"/>
    <col min="7946" max="7946" width="14.33203125" style="124" customWidth="1"/>
    <col min="7947" max="7947" width="14" style="124" customWidth="1"/>
    <col min="7948" max="7948" width="21.44140625" style="124" customWidth="1"/>
    <col min="7949" max="7949" width="22.5546875" style="124" customWidth="1"/>
    <col min="7950" max="7950" width="33" style="124" customWidth="1"/>
    <col min="7951" max="7952" width="17.5546875" style="124" customWidth="1"/>
    <col min="7953" max="7953" width="16.6640625" style="124" customWidth="1"/>
    <col min="7954" max="7954" width="17.5546875" style="124" customWidth="1"/>
    <col min="7955" max="7955" width="23.33203125" style="124" customWidth="1"/>
    <col min="7956" max="7956" width="33" style="124" customWidth="1"/>
    <col min="7957" max="7957" width="17.44140625" style="124" customWidth="1"/>
    <col min="7958" max="7958" width="17.5546875" style="124" customWidth="1"/>
    <col min="7959" max="8196" width="9.33203125" style="124"/>
    <col min="8197" max="8197" width="20.5546875" style="124" customWidth="1"/>
    <col min="8198" max="8198" width="53" style="124" customWidth="1"/>
    <col min="8199" max="8199" width="19.5546875" style="124" customWidth="1"/>
    <col min="8200" max="8200" width="14" style="124" customWidth="1"/>
    <col min="8201" max="8201" width="16.5546875" style="124" customWidth="1"/>
    <col min="8202" max="8202" width="14.33203125" style="124" customWidth="1"/>
    <col min="8203" max="8203" width="14" style="124" customWidth="1"/>
    <col min="8204" max="8204" width="21.44140625" style="124" customWidth="1"/>
    <col min="8205" max="8205" width="22.5546875" style="124" customWidth="1"/>
    <col min="8206" max="8206" width="33" style="124" customWidth="1"/>
    <col min="8207" max="8208" width="17.5546875" style="124" customWidth="1"/>
    <col min="8209" max="8209" width="16.6640625" style="124" customWidth="1"/>
    <col min="8210" max="8210" width="17.5546875" style="124" customWidth="1"/>
    <col min="8211" max="8211" width="23.33203125" style="124" customWidth="1"/>
    <col min="8212" max="8212" width="33" style="124" customWidth="1"/>
    <col min="8213" max="8213" width="17.44140625" style="124" customWidth="1"/>
    <col min="8214" max="8214" width="17.5546875" style="124" customWidth="1"/>
    <col min="8215" max="8452" width="9.33203125" style="124"/>
    <col min="8453" max="8453" width="20.5546875" style="124" customWidth="1"/>
    <col min="8454" max="8454" width="53" style="124" customWidth="1"/>
    <col min="8455" max="8455" width="19.5546875" style="124" customWidth="1"/>
    <col min="8456" max="8456" width="14" style="124" customWidth="1"/>
    <col min="8457" max="8457" width="16.5546875" style="124" customWidth="1"/>
    <col min="8458" max="8458" width="14.33203125" style="124" customWidth="1"/>
    <col min="8459" max="8459" width="14" style="124" customWidth="1"/>
    <col min="8460" max="8460" width="21.44140625" style="124" customWidth="1"/>
    <col min="8461" max="8461" width="22.5546875" style="124" customWidth="1"/>
    <col min="8462" max="8462" width="33" style="124" customWidth="1"/>
    <col min="8463" max="8464" width="17.5546875" style="124" customWidth="1"/>
    <col min="8465" max="8465" width="16.6640625" style="124" customWidth="1"/>
    <col min="8466" max="8466" width="17.5546875" style="124" customWidth="1"/>
    <col min="8467" max="8467" width="23.33203125" style="124" customWidth="1"/>
    <col min="8468" max="8468" width="33" style="124" customWidth="1"/>
    <col min="8469" max="8469" width="17.44140625" style="124" customWidth="1"/>
    <col min="8470" max="8470" width="17.5546875" style="124" customWidth="1"/>
    <col min="8471" max="8708" width="9.33203125" style="124"/>
    <col min="8709" max="8709" width="20.5546875" style="124" customWidth="1"/>
    <col min="8710" max="8710" width="53" style="124" customWidth="1"/>
    <col min="8711" max="8711" width="19.5546875" style="124" customWidth="1"/>
    <col min="8712" max="8712" width="14" style="124" customWidth="1"/>
    <col min="8713" max="8713" width="16.5546875" style="124" customWidth="1"/>
    <col min="8714" max="8714" width="14.33203125" style="124" customWidth="1"/>
    <col min="8715" max="8715" width="14" style="124" customWidth="1"/>
    <col min="8716" max="8716" width="21.44140625" style="124" customWidth="1"/>
    <col min="8717" max="8717" width="22.5546875" style="124" customWidth="1"/>
    <col min="8718" max="8718" width="33" style="124" customWidth="1"/>
    <col min="8719" max="8720" width="17.5546875" style="124" customWidth="1"/>
    <col min="8721" max="8721" width="16.6640625" style="124" customWidth="1"/>
    <col min="8722" max="8722" width="17.5546875" style="124" customWidth="1"/>
    <col min="8723" max="8723" width="23.33203125" style="124" customWidth="1"/>
    <col min="8724" max="8724" width="33" style="124" customWidth="1"/>
    <col min="8725" max="8725" width="17.44140625" style="124" customWidth="1"/>
    <col min="8726" max="8726" width="17.5546875" style="124" customWidth="1"/>
    <col min="8727" max="8964" width="9.33203125" style="124"/>
    <col min="8965" max="8965" width="20.5546875" style="124" customWidth="1"/>
    <col min="8966" max="8966" width="53" style="124" customWidth="1"/>
    <col min="8967" max="8967" width="19.5546875" style="124" customWidth="1"/>
    <col min="8968" max="8968" width="14" style="124" customWidth="1"/>
    <col min="8969" max="8969" width="16.5546875" style="124" customWidth="1"/>
    <col min="8970" max="8970" width="14.33203125" style="124" customWidth="1"/>
    <col min="8971" max="8971" width="14" style="124" customWidth="1"/>
    <col min="8972" max="8972" width="21.44140625" style="124" customWidth="1"/>
    <col min="8973" max="8973" width="22.5546875" style="124" customWidth="1"/>
    <col min="8974" max="8974" width="33" style="124" customWidth="1"/>
    <col min="8975" max="8976" width="17.5546875" style="124" customWidth="1"/>
    <col min="8977" max="8977" width="16.6640625" style="124" customWidth="1"/>
    <col min="8978" max="8978" width="17.5546875" style="124" customWidth="1"/>
    <col min="8979" max="8979" width="23.33203125" style="124" customWidth="1"/>
    <col min="8980" max="8980" width="33" style="124" customWidth="1"/>
    <col min="8981" max="8981" width="17.44140625" style="124" customWidth="1"/>
    <col min="8982" max="8982" width="17.5546875" style="124" customWidth="1"/>
    <col min="8983" max="9220" width="9.33203125" style="124"/>
    <col min="9221" max="9221" width="20.5546875" style="124" customWidth="1"/>
    <col min="9222" max="9222" width="53" style="124" customWidth="1"/>
    <col min="9223" max="9223" width="19.5546875" style="124" customWidth="1"/>
    <col min="9224" max="9224" width="14" style="124" customWidth="1"/>
    <col min="9225" max="9225" width="16.5546875" style="124" customWidth="1"/>
    <col min="9226" max="9226" width="14.33203125" style="124" customWidth="1"/>
    <col min="9227" max="9227" width="14" style="124" customWidth="1"/>
    <col min="9228" max="9228" width="21.44140625" style="124" customWidth="1"/>
    <col min="9229" max="9229" width="22.5546875" style="124" customWidth="1"/>
    <col min="9230" max="9230" width="33" style="124" customWidth="1"/>
    <col min="9231" max="9232" width="17.5546875" style="124" customWidth="1"/>
    <col min="9233" max="9233" width="16.6640625" style="124" customWidth="1"/>
    <col min="9234" max="9234" width="17.5546875" style="124" customWidth="1"/>
    <col min="9235" max="9235" width="23.33203125" style="124" customWidth="1"/>
    <col min="9236" max="9236" width="33" style="124" customWidth="1"/>
    <col min="9237" max="9237" width="17.44140625" style="124" customWidth="1"/>
    <col min="9238" max="9238" width="17.5546875" style="124" customWidth="1"/>
    <col min="9239" max="9476" width="9.33203125" style="124"/>
    <col min="9477" max="9477" width="20.5546875" style="124" customWidth="1"/>
    <col min="9478" max="9478" width="53" style="124" customWidth="1"/>
    <col min="9479" max="9479" width="19.5546875" style="124" customWidth="1"/>
    <col min="9480" max="9480" width="14" style="124" customWidth="1"/>
    <col min="9481" max="9481" width="16.5546875" style="124" customWidth="1"/>
    <col min="9482" max="9482" width="14.33203125" style="124" customWidth="1"/>
    <col min="9483" max="9483" width="14" style="124" customWidth="1"/>
    <col min="9484" max="9484" width="21.44140625" style="124" customWidth="1"/>
    <col min="9485" max="9485" width="22.5546875" style="124" customWidth="1"/>
    <col min="9486" max="9486" width="33" style="124" customWidth="1"/>
    <col min="9487" max="9488" width="17.5546875" style="124" customWidth="1"/>
    <col min="9489" max="9489" width="16.6640625" style="124" customWidth="1"/>
    <col min="9490" max="9490" width="17.5546875" style="124" customWidth="1"/>
    <col min="9491" max="9491" width="23.33203125" style="124" customWidth="1"/>
    <col min="9492" max="9492" width="33" style="124" customWidth="1"/>
    <col min="9493" max="9493" width="17.44140625" style="124" customWidth="1"/>
    <col min="9494" max="9494" width="17.5546875" style="124" customWidth="1"/>
    <col min="9495" max="9732" width="9.33203125" style="124"/>
    <col min="9733" max="9733" width="20.5546875" style="124" customWidth="1"/>
    <col min="9734" max="9734" width="53" style="124" customWidth="1"/>
    <col min="9735" max="9735" width="19.5546875" style="124" customWidth="1"/>
    <col min="9736" max="9736" width="14" style="124" customWidth="1"/>
    <col min="9737" max="9737" width="16.5546875" style="124" customWidth="1"/>
    <col min="9738" max="9738" width="14.33203125" style="124" customWidth="1"/>
    <col min="9739" max="9739" width="14" style="124" customWidth="1"/>
    <col min="9740" max="9740" width="21.44140625" style="124" customWidth="1"/>
    <col min="9741" max="9741" width="22.5546875" style="124" customWidth="1"/>
    <col min="9742" max="9742" width="33" style="124" customWidth="1"/>
    <col min="9743" max="9744" width="17.5546875" style="124" customWidth="1"/>
    <col min="9745" max="9745" width="16.6640625" style="124" customWidth="1"/>
    <col min="9746" max="9746" width="17.5546875" style="124" customWidth="1"/>
    <col min="9747" max="9747" width="23.33203125" style="124" customWidth="1"/>
    <col min="9748" max="9748" width="33" style="124" customWidth="1"/>
    <col min="9749" max="9749" width="17.44140625" style="124" customWidth="1"/>
    <col min="9750" max="9750" width="17.5546875" style="124" customWidth="1"/>
    <col min="9751" max="9988" width="9.33203125" style="124"/>
    <col min="9989" max="9989" width="20.5546875" style="124" customWidth="1"/>
    <col min="9990" max="9990" width="53" style="124" customWidth="1"/>
    <col min="9991" max="9991" width="19.5546875" style="124" customWidth="1"/>
    <col min="9992" max="9992" width="14" style="124" customWidth="1"/>
    <col min="9993" max="9993" width="16.5546875" style="124" customWidth="1"/>
    <col min="9994" max="9994" width="14.33203125" style="124" customWidth="1"/>
    <col min="9995" max="9995" width="14" style="124" customWidth="1"/>
    <col min="9996" max="9996" width="21.44140625" style="124" customWidth="1"/>
    <col min="9997" max="9997" width="22.5546875" style="124" customWidth="1"/>
    <col min="9998" max="9998" width="33" style="124" customWidth="1"/>
    <col min="9999" max="10000" width="17.5546875" style="124" customWidth="1"/>
    <col min="10001" max="10001" width="16.6640625" style="124" customWidth="1"/>
    <col min="10002" max="10002" width="17.5546875" style="124" customWidth="1"/>
    <col min="10003" max="10003" width="23.33203125" style="124" customWidth="1"/>
    <col min="10004" max="10004" width="33" style="124" customWidth="1"/>
    <col min="10005" max="10005" width="17.44140625" style="124" customWidth="1"/>
    <col min="10006" max="10006" width="17.5546875" style="124" customWidth="1"/>
    <col min="10007" max="10244" width="9.33203125" style="124"/>
    <col min="10245" max="10245" width="20.5546875" style="124" customWidth="1"/>
    <col min="10246" max="10246" width="53" style="124" customWidth="1"/>
    <col min="10247" max="10247" width="19.5546875" style="124" customWidth="1"/>
    <col min="10248" max="10248" width="14" style="124" customWidth="1"/>
    <col min="10249" max="10249" width="16.5546875" style="124" customWidth="1"/>
    <col min="10250" max="10250" width="14.33203125" style="124" customWidth="1"/>
    <col min="10251" max="10251" width="14" style="124" customWidth="1"/>
    <col min="10252" max="10252" width="21.44140625" style="124" customWidth="1"/>
    <col min="10253" max="10253" width="22.5546875" style="124" customWidth="1"/>
    <col min="10254" max="10254" width="33" style="124" customWidth="1"/>
    <col min="10255" max="10256" width="17.5546875" style="124" customWidth="1"/>
    <col min="10257" max="10257" width="16.6640625" style="124" customWidth="1"/>
    <col min="10258" max="10258" width="17.5546875" style="124" customWidth="1"/>
    <col min="10259" max="10259" width="23.33203125" style="124" customWidth="1"/>
    <col min="10260" max="10260" width="33" style="124" customWidth="1"/>
    <col min="10261" max="10261" width="17.44140625" style="124" customWidth="1"/>
    <col min="10262" max="10262" width="17.5546875" style="124" customWidth="1"/>
    <col min="10263" max="10500" width="9.33203125" style="124"/>
    <col min="10501" max="10501" width="20.5546875" style="124" customWidth="1"/>
    <col min="10502" max="10502" width="53" style="124" customWidth="1"/>
    <col min="10503" max="10503" width="19.5546875" style="124" customWidth="1"/>
    <col min="10504" max="10504" width="14" style="124" customWidth="1"/>
    <col min="10505" max="10505" width="16.5546875" style="124" customWidth="1"/>
    <col min="10506" max="10506" width="14.33203125" style="124" customWidth="1"/>
    <col min="10507" max="10507" width="14" style="124" customWidth="1"/>
    <col min="10508" max="10508" width="21.44140625" style="124" customWidth="1"/>
    <col min="10509" max="10509" width="22.5546875" style="124" customWidth="1"/>
    <col min="10510" max="10510" width="33" style="124" customWidth="1"/>
    <col min="10511" max="10512" width="17.5546875" style="124" customWidth="1"/>
    <col min="10513" max="10513" width="16.6640625" style="124" customWidth="1"/>
    <col min="10514" max="10514" width="17.5546875" style="124" customWidth="1"/>
    <col min="10515" max="10515" width="23.33203125" style="124" customWidth="1"/>
    <col min="10516" max="10516" width="33" style="124" customWidth="1"/>
    <col min="10517" max="10517" width="17.44140625" style="124" customWidth="1"/>
    <col min="10518" max="10518" width="17.5546875" style="124" customWidth="1"/>
    <col min="10519" max="10756" width="9.33203125" style="124"/>
    <col min="10757" max="10757" width="20.5546875" style="124" customWidth="1"/>
    <col min="10758" max="10758" width="53" style="124" customWidth="1"/>
    <col min="10759" max="10759" width="19.5546875" style="124" customWidth="1"/>
    <col min="10760" max="10760" width="14" style="124" customWidth="1"/>
    <col min="10761" max="10761" width="16.5546875" style="124" customWidth="1"/>
    <col min="10762" max="10762" width="14.33203125" style="124" customWidth="1"/>
    <col min="10763" max="10763" width="14" style="124" customWidth="1"/>
    <col min="10764" max="10764" width="21.44140625" style="124" customWidth="1"/>
    <col min="10765" max="10765" width="22.5546875" style="124" customWidth="1"/>
    <col min="10766" max="10766" width="33" style="124" customWidth="1"/>
    <col min="10767" max="10768" width="17.5546875" style="124" customWidth="1"/>
    <col min="10769" max="10769" width="16.6640625" style="124" customWidth="1"/>
    <col min="10770" max="10770" width="17.5546875" style="124" customWidth="1"/>
    <col min="10771" max="10771" width="23.33203125" style="124" customWidth="1"/>
    <col min="10772" max="10772" width="33" style="124" customWidth="1"/>
    <col min="10773" max="10773" width="17.44140625" style="124" customWidth="1"/>
    <col min="10774" max="10774" width="17.5546875" style="124" customWidth="1"/>
    <col min="10775" max="11012" width="9.33203125" style="124"/>
    <col min="11013" max="11013" width="20.5546875" style="124" customWidth="1"/>
    <col min="11014" max="11014" width="53" style="124" customWidth="1"/>
    <col min="11015" max="11015" width="19.5546875" style="124" customWidth="1"/>
    <col min="11016" max="11016" width="14" style="124" customWidth="1"/>
    <col min="11017" max="11017" width="16.5546875" style="124" customWidth="1"/>
    <col min="11018" max="11018" width="14.33203125" style="124" customWidth="1"/>
    <col min="11019" max="11019" width="14" style="124" customWidth="1"/>
    <col min="11020" max="11020" width="21.44140625" style="124" customWidth="1"/>
    <col min="11021" max="11021" width="22.5546875" style="124" customWidth="1"/>
    <col min="11022" max="11022" width="33" style="124" customWidth="1"/>
    <col min="11023" max="11024" width="17.5546875" style="124" customWidth="1"/>
    <col min="11025" max="11025" width="16.6640625" style="124" customWidth="1"/>
    <col min="11026" max="11026" width="17.5546875" style="124" customWidth="1"/>
    <col min="11027" max="11027" width="23.33203125" style="124" customWidth="1"/>
    <col min="11028" max="11028" width="33" style="124" customWidth="1"/>
    <col min="11029" max="11029" width="17.44140625" style="124" customWidth="1"/>
    <col min="11030" max="11030" width="17.5546875" style="124" customWidth="1"/>
    <col min="11031" max="11268" width="9.33203125" style="124"/>
    <col min="11269" max="11269" width="20.5546875" style="124" customWidth="1"/>
    <col min="11270" max="11270" width="53" style="124" customWidth="1"/>
    <col min="11271" max="11271" width="19.5546875" style="124" customWidth="1"/>
    <col min="11272" max="11272" width="14" style="124" customWidth="1"/>
    <col min="11273" max="11273" width="16.5546875" style="124" customWidth="1"/>
    <col min="11274" max="11274" width="14.33203125" style="124" customWidth="1"/>
    <col min="11275" max="11275" width="14" style="124" customWidth="1"/>
    <col min="11276" max="11276" width="21.44140625" style="124" customWidth="1"/>
    <col min="11277" max="11277" width="22.5546875" style="124" customWidth="1"/>
    <col min="11278" max="11278" width="33" style="124" customWidth="1"/>
    <col min="11279" max="11280" width="17.5546875" style="124" customWidth="1"/>
    <col min="11281" max="11281" width="16.6640625" style="124" customWidth="1"/>
    <col min="11282" max="11282" width="17.5546875" style="124" customWidth="1"/>
    <col min="11283" max="11283" width="23.33203125" style="124" customWidth="1"/>
    <col min="11284" max="11284" width="33" style="124" customWidth="1"/>
    <col min="11285" max="11285" width="17.44140625" style="124" customWidth="1"/>
    <col min="11286" max="11286" width="17.5546875" style="124" customWidth="1"/>
    <col min="11287" max="11524" width="9.33203125" style="124"/>
    <col min="11525" max="11525" width="20.5546875" style="124" customWidth="1"/>
    <col min="11526" max="11526" width="53" style="124" customWidth="1"/>
    <col min="11527" max="11527" width="19.5546875" style="124" customWidth="1"/>
    <col min="11528" max="11528" width="14" style="124" customWidth="1"/>
    <col min="11529" max="11529" width="16.5546875" style="124" customWidth="1"/>
    <col min="11530" max="11530" width="14.33203125" style="124" customWidth="1"/>
    <col min="11531" max="11531" width="14" style="124" customWidth="1"/>
    <col min="11532" max="11532" width="21.44140625" style="124" customWidth="1"/>
    <col min="11533" max="11533" width="22.5546875" style="124" customWidth="1"/>
    <col min="11534" max="11534" width="33" style="124" customWidth="1"/>
    <col min="11535" max="11536" width="17.5546875" style="124" customWidth="1"/>
    <col min="11537" max="11537" width="16.6640625" style="124" customWidth="1"/>
    <col min="11538" max="11538" width="17.5546875" style="124" customWidth="1"/>
    <col min="11539" max="11539" width="23.33203125" style="124" customWidth="1"/>
    <col min="11540" max="11540" width="33" style="124" customWidth="1"/>
    <col min="11541" max="11541" width="17.44140625" style="124" customWidth="1"/>
    <col min="11542" max="11542" width="17.5546875" style="124" customWidth="1"/>
    <col min="11543" max="11780" width="9.33203125" style="124"/>
    <col min="11781" max="11781" width="20.5546875" style="124" customWidth="1"/>
    <col min="11782" max="11782" width="53" style="124" customWidth="1"/>
    <col min="11783" max="11783" width="19.5546875" style="124" customWidth="1"/>
    <col min="11784" max="11784" width="14" style="124" customWidth="1"/>
    <col min="11785" max="11785" width="16.5546875" style="124" customWidth="1"/>
    <col min="11786" max="11786" width="14.33203125" style="124" customWidth="1"/>
    <col min="11787" max="11787" width="14" style="124" customWidth="1"/>
    <col min="11788" max="11788" width="21.44140625" style="124" customWidth="1"/>
    <col min="11789" max="11789" width="22.5546875" style="124" customWidth="1"/>
    <col min="11790" max="11790" width="33" style="124" customWidth="1"/>
    <col min="11791" max="11792" width="17.5546875" style="124" customWidth="1"/>
    <col min="11793" max="11793" width="16.6640625" style="124" customWidth="1"/>
    <col min="11794" max="11794" width="17.5546875" style="124" customWidth="1"/>
    <col min="11795" max="11795" width="23.33203125" style="124" customWidth="1"/>
    <col min="11796" max="11796" width="33" style="124" customWidth="1"/>
    <col min="11797" max="11797" width="17.44140625" style="124" customWidth="1"/>
    <col min="11798" max="11798" width="17.5546875" style="124" customWidth="1"/>
    <col min="11799" max="12036" width="9.33203125" style="124"/>
    <col min="12037" max="12037" width="20.5546875" style="124" customWidth="1"/>
    <col min="12038" max="12038" width="53" style="124" customWidth="1"/>
    <col min="12039" max="12039" width="19.5546875" style="124" customWidth="1"/>
    <col min="12040" max="12040" width="14" style="124" customWidth="1"/>
    <col min="12041" max="12041" width="16.5546875" style="124" customWidth="1"/>
    <col min="12042" max="12042" width="14.33203125" style="124" customWidth="1"/>
    <col min="12043" max="12043" width="14" style="124" customWidth="1"/>
    <col min="12044" max="12044" width="21.44140625" style="124" customWidth="1"/>
    <col min="12045" max="12045" width="22.5546875" style="124" customWidth="1"/>
    <col min="12046" max="12046" width="33" style="124" customWidth="1"/>
    <col min="12047" max="12048" width="17.5546875" style="124" customWidth="1"/>
    <col min="12049" max="12049" width="16.6640625" style="124" customWidth="1"/>
    <col min="12050" max="12050" width="17.5546875" style="124" customWidth="1"/>
    <col min="12051" max="12051" width="23.33203125" style="124" customWidth="1"/>
    <col min="12052" max="12052" width="33" style="124" customWidth="1"/>
    <col min="12053" max="12053" width="17.44140625" style="124" customWidth="1"/>
    <col min="12054" max="12054" width="17.5546875" style="124" customWidth="1"/>
    <col min="12055" max="12292" width="9.33203125" style="124"/>
    <col min="12293" max="12293" width="20.5546875" style="124" customWidth="1"/>
    <col min="12294" max="12294" width="53" style="124" customWidth="1"/>
    <col min="12295" max="12295" width="19.5546875" style="124" customWidth="1"/>
    <col min="12296" max="12296" width="14" style="124" customWidth="1"/>
    <col min="12297" max="12297" width="16.5546875" style="124" customWidth="1"/>
    <col min="12298" max="12298" width="14.33203125" style="124" customWidth="1"/>
    <col min="12299" max="12299" width="14" style="124" customWidth="1"/>
    <col min="12300" max="12300" width="21.44140625" style="124" customWidth="1"/>
    <col min="12301" max="12301" width="22.5546875" style="124" customWidth="1"/>
    <col min="12302" max="12302" width="33" style="124" customWidth="1"/>
    <col min="12303" max="12304" width="17.5546875" style="124" customWidth="1"/>
    <col min="12305" max="12305" width="16.6640625" style="124" customWidth="1"/>
    <col min="12306" max="12306" width="17.5546875" style="124" customWidth="1"/>
    <col min="12307" max="12307" width="23.33203125" style="124" customWidth="1"/>
    <col min="12308" max="12308" width="33" style="124" customWidth="1"/>
    <col min="12309" max="12309" width="17.44140625" style="124" customWidth="1"/>
    <col min="12310" max="12310" width="17.5546875" style="124" customWidth="1"/>
    <col min="12311" max="12548" width="9.33203125" style="124"/>
    <col min="12549" max="12549" width="20.5546875" style="124" customWidth="1"/>
    <col min="12550" max="12550" width="53" style="124" customWidth="1"/>
    <col min="12551" max="12551" width="19.5546875" style="124" customWidth="1"/>
    <col min="12552" max="12552" width="14" style="124" customWidth="1"/>
    <col min="12553" max="12553" width="16.5546875" style="124" customWidth="1"/>
    <col min="12554" max="12554" width="14.33203125" style="124" customWidth="1"/>
    <col min="12555" max="12555" width="14" style="124" customWidth="1"/>
    <col min="12556" max="12556" width="21.44140625" style="124" customWidth="1"/>
    <col min="12557" max="12557" width="22.5546875" style="124" customWidth="1"/>
    <col min="12558" max="12558" width="33" style="124" customWidth="1"/>
    <col min="12559" max="12560" width="17.5546875" style="124" customWidth="1"/>
    <col min="12561" max="12561" width="16.6640625" style="124" customWidth="1"/>
    <col min="12562" max="12562" width="17.5546875" style="124" customWidth="1"/>
    <col min="12563" max="12563" width="23.33203125" style="124" customWidth="1"/>
    <col min="12564" max="12564" width="33" style="124" customWidth="1"/>
    <col min="12565" max="12565" width="17.44140625" style="124" customWidth="1"/>
    <col min="12566" max="12566" width="17.5546875" style="124" customWidth="1"/>
    <col min="12567" max="12804" width="9.33203125" style="124"/>
    <col min="12805" max="12805" width="20.5546875" style="124" customWidth="1"/>
    <col min="12806" max="12806" width="53" style="124" customWidth="1"/>
    <col min="12807" max="12807" width="19.5546875" style="124" customWidth="1"/>
    <col min="12808" max="12808" width="14" style="124" customWidth="1"/>
    <col min="12809" max="12809" width="16.5546875" style="124" customWidth="1"/>
    <col min="12810" max="12810" width="14.33203125" style="124" customWidth="1"/>
    <col min="12811" max="12811" width="14" style="124" customWidth="1"/>
    <col min="12812" max="12812" width="21.44140625" style="124" customWidth="1"/>
    <col min="12813" max="12813" width="22.5546875" style="124" customWidth="1"/>
    <col min="12814" max="12814" width="33" style="124" customWidth="1"/>
    <col min="12815" max="12816" width="17.5546875" style="124" customWidth="1"/>
    <col min="12817" max="12817" width="16.6640625" style="124" customWidth="1"/>
    <col min="12818" max="12818" width="17.5546875" style="124" customWidth="1"/>
    <col min="12819" max="12819" width="23.33203125" style="124" customWidth="1"/>
    <col min="12820" max="12820" width="33" style="124" customWidth="1"/>
    <col min="12821" max="12821" width="17.44140625" style="124" customWidth="1"/>
    <col min="12822" max="12822" width="17.5546875" style="124" customWidth="1"/>
    <col min="12823" max="13060" width="9.33203125" style="124"/>
    <col min="13061" max="13061" width="20.5546875" style="124" customWidth="1"/>
    <col min="13062" max="13062" width="53" style="124" customWidth="1"/>
    <col min="13063" max="13063" width="19.5546875" style="124" customWidth="1"/>
    <col min="13064" max="13064" width="14" style="124" customWidth="1"/>
    <col min="13065" max="13065" width="16.5546875" style="124" customWidth="1"/>
    <col min="13066" max="13066" width="14.33203125" style="124" customWidth="1"/>
    <col min="13067" max="13067" width="14" style="124" customWidth="1"/>
    <col min="13068" max="13068" width="21.44140625" style="124" customWidth="1"/>
    <col min="13069" max="13069" width="22.5546875" style="124" customWidth="1"/>
    <col min="13070" max="13070" width="33" style="124" customWidth="1"/>
    <col min="13071" max="13072" width="17.5546875" style="124" customWidth="1"/>
    <col min="13073" max="13073" width="16.6640625" style="124" customWidth="1"/>
    <col min="13074" max="13074" width="17.5546875" style="124" customWidth="1"/>
    <col min="13075" max="13075" width="23.33203125" style="124" customWidth="1"/>
    <col min="13076" max="13076" width="33" style="124" customWidth="1"/>
    <col min="13077" max="13077" width="17.44140625" style="124" customWidth="1"/>
    <col min="13078" max="13078" width="17.5546875" style="124" customWidth="1"/>
    <col min="13079" max="13316" width="9.33203125" style="124"/>
    <col min="13317" max="13317" width="20.5546875" style="124" customWidth="1"/>
    <col min="13318" max="13318" width="53" style="124" customWidth="1"/>
    <col min="13319" max="13319" width="19.5546875" style="124" customWidth="1"/>
    <col min="13320" max="13320" width="14" style="124" customWidth="1"/>
    <col min="13321" max="13321" width="16.5546875" style="124" customWidth="1"/>
    <col min="13322" max="13322" width="14.33203125" style="124" customWidth="1"/>
    <col min="13323" max="13323" width="14" style="124" customWidth="1"/>
    <col min="13324" max="13324" width="21.44140625" style="124" customWidth="1"/>
    <col min="13325" max="13325" width="22.5546875" style="124" customWidth="1"/>
    <col min="13326" max="13326" width="33" style="124" customWidth="1"/>
    <col min="13327" max="13328" width="17.5546875" style="124" customWidth="1"/>
    <col min="13329" max="13329" width="16.6640625" style="124" customWidth="1"/>
    <col min="13330" max="13330" width="17.5546875" style="124" customWidth="1"/>
    <col min="13331" max="13331" width="23.33203125" style="124" customWidth="1"/>
    <col min="13332" max="13332" width="33" style="124" customWidth="1"/>
    <col min="13333" max="13333" width="17.44140625" style="124" customWidth="1"/>
    <col min="13334" max="13334" width="17.5546875" style="124" customWidth="1"/>
    <col min="13335" max="13572" width="9.33203125" style="124"/>
    <col min="13573" max="13573" width="20.5546875" style="124" customWidth="1"/>
    <col min="13574" max="13574" width="53" style="124" customWidth="1"/>
    <col min="13575" max="13575" width="19.5546875" style="124" customWidth="1"/>
    <col min="13576" max="13576" width="14" style="124" customWidth="1"/>
    <col min="13577" max="13577" width="16.5546875" style="124" customWidth="1"/>
    <col min="13578" max="13578" width="14.33203125" style="124" customWidth="1"/>
    <col min="13579" max="13579" width="14" style="124" customWidth="1"/>
    <col min="13580" max="13580" width="21.44140625" style="124" customWidth="1"/>
    <col min="13581" max="13581" width="22.5546875" style="124" customWidth="1"/>
    <col min="13582" max="13582" width="33" style="124" customWidth="1"/>
    <col min="13583" max="13584" width="17.5546875" style="124" customWidth="1"/>
    <col min="13585" max="13585" width="16.6640625" style="124" customWidth="1"/>
    <col min="13586" max="13586" width="17.5546875" style="124" customWidth="1"/>
    <col min="13587" max="13587" width="23.33203125" style="124" customWidth="1"/>
    <col min="13588" max="13588" width="33" style="124" customWidth="1"/>
    <col min="13589" max="13589" width="17.44140625" style="124" customWidth="1"/>
    <col min="13590" max="13590" width="17.5546875" style="124" customWidth="1"/>
    <col min="13591" max="13828" width="9.33203125" style="124"/>
    <col min="13829" max="13829" width="20.5546875" style="124" customWidth="1"/>
    <col min="13830" max="13830" width="53" style="124" customWidth="1"/>
    <col min="13831" max="13831" width="19.5546875" style="124" customWidth="1"/>
    <col min="13832" max="13832" width="14" style="124" customWidth="1"/>
    <col min="13833" max="13833" width="16.5546875" style="124" customWidth="1"/>
    <col min="13834" max="13834" width="14.33203125" style="124" customWidth="1"/>
    <col min="13835" max="13835" width="14" style="124" customWidth="1"/>
    <col min="13836" max="13836" width="21.44140625" style="124" customWidth="1"/>
    <col min="13837" max="13837" width="22.5546875" style="124" customWidth="1"/>
    <col min="13838" max="13838" width="33" style="124" customWidth="1"/>
    <col min="13839" max="13840" width="17.5546875" style="124" customWidth="1"/>
    <col min="13841" max="13841" width="16.6640625" style="124" customWidth="1"/>
    <col min="13842" max="13842" width="17.5546875" style="124" customWidth="1"/>
    <col min="13843" max="13843" width="23.33203125" style="124" customWidth="1"/>
    <col min="13844" max="13844" width="33" style="124" customWidth="1"/>
    <col min="13845" max="13845" width="17.44140625" style="124" customWidth="1"/>
    <col min="13846" max="13846" width="17.5546875" style="124" customWidth="1"/>
    <col min="13847" max="14084" width="9.33203125" style="124"/>
    <col min="14085" max="14085" width="20.5546875" style="124" customWidth="1"/>
    <col min="14086" max="14086" width="53" style="124" customWidth="1"/>
    <col min="14087" max="14087" width="19.5546875" style="124" customWidth="1"/>
    <col min="14088" max="14088" width="14" style="124" customWidth="1"/>
    <col min="14089" max="14089" width="16.5546875" style="124" customWidth="1"/>
    <col min="14090" max="14090" width="14.33203125" style="124" customWidth="1"/>
    <col min="14091" max="14091" width="14" style="124" customWidth="1"/>
    <col min="14092" max="14092" width="21.44140625" style="124" customWidth="1"/>
    <col min="14093" max="14093" width="22.5546875" style="124" customWidth="1"/>
    <col min="14094" max="14094" width="33" style="124" customWidth="1"/>
    <col min="14095" max="14096" width="17.5546875" style="124" customWidth="1"/>
    <col min="14097" max="14097" width="16.6640625" style="124" customWidth="1"/>
    <col min="14098" max="14098" width="17.5546875" style="124" customWidth="1"/>
    <col min="14099" max="14099" width="23.33203125" style="124" customWidth="1"/>
    <col min="14100" max="14100" width="33" style="124" customWidth="1"/>
    <col min="14101" max="14101" width="17.44140625" style="124" customWidth="1"/>
    <col min="14102" max="14102" width="17.5546875" style="124" customWidth="1"/>
    <col min="14103" max="14340" width="9.33203125" style="124"/>
    <col min="14341" max="14341" width="20.5546875" style="124" customWidth="1"/>
    <col min="14342" max="14342" width="53" style="124" customWidth="1"/>
    <col min="14343" max="14343" width="19.5546875" style="124" customWidth="1"/>
    <col min="14344" max="14344" width="14" style="124" customWidth="1"/>
    <col min="14345" max="14345" width="16.5546875" style="124" customWidth="1"/>
    <col min="14346" max="14346" width="14.33203125" style="124" customWidth="1"/>
    <col min="14347" max="14347" width="14" style="124" customWidth="1"/>
    <col min="14348" max="14348" width="21.44140625" style="124" customWidth="1"/>
    <col min="14349" max="14349" width="22.5546875" style="124" customWidth="1"/>
    <col min="14350" max="14350" width="33" style="124" customWidth="1"/>
    <col min="14351" max="14352" width="17.5546875" style="124" customWidth="1"/>
    <col min="14353" max="14353" width="16.6640625" style="124" customWidth="1"/>
    <col min="14354" max="14354" width="17.5546875" style="124" customWidth="1"/>
    <col min="14355" max="14355" width="23.33203125" style="124" customWidth="1"/>
    <col min="14356" max="14356" width="33" style="124" customWidth="1"/>
    <col min="14357" max="14357" width="17.44140625" style="124" customWidth="1"/>
    <col min="14358" max="14358" width="17.5546875" style="124" customWidth="1"/>
    <col min="14359" max="14596" width="9.33203125" style="124"/>
    <col min="14597" max="14597" width="20.5546875" style="124" customWidth="1"/>
    <col min="14598" max="14598" width="53" style="124" customWidth="1"/>
    <col min="14599" max="14599" width="19.5546875" style="124" customWidth="1"/>
    <col min="14600" max="14600" width="14" style="124" customWidth="1"/>
    <col min="14601" max="14601" width="16.5546875" style="124" customWidth="1"/>
    <col min="14602" max="14602" width="14.33203125" style="124" customWidth="1"/>
    <col min="14603" max="14603" width="14" style="124" customWidth="1"/>
    <col min="14604" max="14604" width="21.44140625" style="124" customWidth="1"/>
    <col min="14605" max="14605" width="22.5546875" style="124" customWidth="1"/>
    <col min="14606" max="14606" width="33" style="124" customWidth="1"/>
    <col min="14607" max="14608" width="17.5546875" style="124" customWidth="1"/>
    <col min="14609" max="14609" width="16.6640625" style="124" customWidth="1"/>
    <col min="14610" max="14610" width="17.5546875" style="124" customWidth="1"/>
    <col min="14611" max="14611" width="23.33203125" style="124" customWidth="1"/>
    <col min="14612" max="14612" width="33" style="124" customWidth="1"/>
    <col min="14613" max="14613" width="17.44140625" style="124" customWidth="1"/>
    <col min="14614" max="14614" width="17.5546875" style="124" customWidth="1"/>
    <col min="14615" max="14852" width="9.33203125" style="124"/>
    <col min="14853" max="14853" width="20.5546875" style="124" customWidth="1"/>
    <col min="14854" max="14854" width="53" style="124" customWidth="1"/>
    <col min="14855" max="14855" width="19.5546875" style="124" customWidth="1"/>
    <col min="14856" max="14856" width="14" style="124" customWidth="1"/>
    <col min="14857" max="14857" width="16.5546875" style="124" customWidth="1"/>
    <col min="14858" max="14858" width="14.33203125" style="124" customWidth="1"/>
    <col min="14859" max="14859" width="14" style="124" customWidth="1"/>
    <col min="14860" max="14860" width="21.44140625" style="124" customWidth="1"/>
    <col min="14861" max="14861" width="22.5546875" style="124" customWidth="1"/>
    <col min="14862" max="14862" width="33" style="124" customWidth="1"/>
    <col min="14863" max="14864" width="17.5546875" style="124" customWidth="1"/>
    <col min="14865" max="14865" width="16.6640625" style="124" customWidth="1"/>
    <col min="14866" max="14866" width="17.5546875" style="124" customWidth="1"/>
    <col min="14867" max="14867" width="23.33203125" style="124" customWidth="1"/>
    <col min="14868" max="14868" width="33" style="124" customWidth="1"/>
    <col min="14869" max="14869" width="17.44140625" style="124" customWidth="1"/>
    <col min="14870" max="14870" width="17.5546875" style="124" customWidth="1"/>
    <col min="14871" max="15108" width="9.33203125" style="124"/>
    <col min="15109" max="15109" width="20.5546875" style="124" customWidth="1"/>
    <col min="15110" max="15110" width="53" style="124" customWidth="1"/>
    <col min="15111" max="15111" width="19.5546875" style="124" customWidth="1"/>
    <col min="15112" max="15112" width="14" style="124" customWidth="1"/>
    <col min="15113" max="15113" width="16.5546875" style="124" customWidth="1"/>
    <col min="15114" max="15114" width="14.33203125" style="124" customWidth="1"/>
    <col min="15115" max="15115" width="14" style="124" customWidth="1"/>
    <col min="15116" max="15116" width="21.44140625" style="124" customWidth="1"/>
    <col min="15117" max="15117" width="22.5546875" style="124" customWidth="1"/>
    <col min="15118" max="15118" width="33" style="124" customWidth="1"/>
    <col min="15119" max="15120" width="17.5546875" style="124" customWidth="1"/>
    <col min="15121" max="15121" width="16.6640625" style="124" customWidth="1"/>
    <col min="15122" max="15122" width="17.5546875" style="124" customWidth="1"/>
    <col min="15123" max="15123" width="23.33203125" style="124" customWidth="1"/>
    <col min="15124" max="15124" width="33" style="124" customWidth="1"/>
    <col min="15125" max="15125" width="17.44140625" style="124" customWidth="1"/>
    <col min="15126" max="15126" width="17.5546875" style="124" customWidth="1"/>
    <col min="15127" max="15364" width="9.33203125" style="124"/>
    <col min="15365" max="15365" width="20.5546875" style="124" customWidth="1"/>
    <col min="15366" max="15366" width="53" style="124" customWidth="1"/>
    <col min="15367" max="15367" width="19.5546875" style="124" customWidth="1"/>
    <col min="15368" max="15368" width="14" style="124" customWidth="1"/>
    <col min="15369" max="15369" width="16.5546875" style="124" customWidth="1"/>
    <col min="15370" max="15370" width="14.33203125" style="124" customWidth="1"/>
    <col min="15371" max="15371" width="14" style="124" customWidth="1"/>
    <col min="15372" max="15372" width="21.44140625" style="124" customWidth="1"/>
    <col min="15373" max="15373" width="22.5546875" style="124" customWidth="1"/>
    <col min="15374" max="15374" width="33" style="124" customWidth="1"/>
    <col min="15375" max="15376" width="17.5546875" style="124" customWidth="1"/>
    <col min="15377" max="15377" width="16.6640625" style="124" customWidth="1"/>
    <col min="15378" max="15378" width="17.5546875" style="124" customWidth="1"/>
    <col min="15379" max="15379" width="23.33203125" style="124" customWidth="1"/>
    <col min="15380" max="15380" width="33" style="124" customWidth="1"/>
    <col min="15381" max="15381" width="17.44140625" style="124" customWidth="1"/>
    <col min="15382" max="15382" width="17.5546875" style="124" customWidth="1"/>
    <col min="15383" max="15620" width="9.33203125" style="124"/>
    <col min="15621" max="15621" width="20.5546875" style="124" customWidth="1"/>
    <col min="15622" max="15622" width="53" style="124" customWidth="1"/>
    <col min="15623" max="15623" width="19.5546875" style="124" customWidth="1"/>
    <col min="15624" max="15624" width="14" style="124" customWidth="1"/>
    <col min="15625" max="15625" width="16.5546875" style="124" customWidth="1"/>
    <col min="15626" max="15626" width="14.33203125" style="124" customWidth="1"/>
    <col min="15627" max="15627" width="14" style="124" customWidth="1"/>
    <col min="15628" max="15628" width="21.44140625" style="124" customWidth="1"/>
    <col min="15629" max="15629" width="22.5546875" style="124" customWidth="1"/>
    <col min="15630" max="15630" width="33" style="124" customWidth="1"/>
    <col min="15631" max="15632" width="17.5546875" style="124" customWidth="1"/>
    <col min="15633" max="15633" width="16.6640625" style="124" customWidth="1"/>
    <col min="15634" max="15634" width="17.5546875" style="124" customWidth="1"/>
    <col min="15635" max="15635" width="23.33203125" style="124" customWidth="1"/>
    <col min="15636" max="15636" width="33" style="124" customWidth="1"/>
    <col min="15637" max="15637" width="17.44140625" style="124" customWidth="1"/>
    <col min="15638" max="15638" width="17.5546875" style="124" customWidth="1"/>
    <col min="15639" max="15876" width="9.33203125" style="124"/>
    <col min="15877" max="15877" width="20.5546875" style="124" customWidth="1"/>
    <col min="15878" max="15878" width="53" style="124" customWidth="1"/>
    <col min="15879" max="15879" width="19.5546875" style="124" customWidth="1"/>
    <col min="15880" max="15880" width="14" style="124" customWidth="1"/>
    <col min="15881" max="15881" width="16.5546875" style="124" customWidth="1"/>
    <col min="15882" max="15882" width="14.33203125" style="124" customWidth="1"/>
    <col min="15883" max="15883" width="14" style="124" customWidth="1"/>
    <col min="15884" max="15884" width="21.44140625" style="124" customWidth="1"/>
    <col min="15885" max="15885" width="22.5546875" style="124" customWidth="1"/>
    <col min="15886" max="15886" width="33" style="124" customWidth="1"/>
    <col min="15887" max="15888" width="17.5546875" style="124" customWidth="1"/>
    <col min="15889" max="15889" width="16.6640625" style="124" customWidth="1"/>
    <col min="15890" max="15890" width="17.5546875" style="124" customWidth="1"/>
    <col min="15891" max="15891" width="23.33203125" style="124" customWidth="1"/>
    <col min="15892" max="15892" width="33" style="124" customWidth="1"/>
    <col min="15893" max="15893" width="17.44140625" style="124" customWidth="1"/>
    <col min="15894" max="15894" width="17.5546875" style="124" customWidth="1"/>
    <col min="15895" max="16132" width="9.33203125" style="124"/>
    <col min="16133" max="16133" width="20.5546875" style="124" customWidth="1"/>
    <col min="16134" max="16134" width="53" style="124" customWidth="1"/>
    <col min="16135" max="16135" width="19.5546875" style="124" customWidth="1"/>
    <col min="16136" max="16136" width="14" style="124" customWidth="1"/>
    <col min="16137" max="16137" width="16.5546875" style="124" customWidth="1"/>
    <col min="16138" max="16138" width="14.33203125" style="124" customWidth="1"/>
    <col min="16139" max="16139" width="14" style="124" customWidth="1"/>
    <col min="16140" max="16140" width="21.44140625" style="124" customWidth="1"/>
    <col min="16141" max="16141" width="22.5546875" style="124" customWidth="1"/>
    <col min="16142" max="16142" width="33" style="124" customWidth="1"/>
    <col min="16143" max="16144" width="17.5546875" style="124" customWidth="1"/>
    <col min="16145" max="16145" width="16.6640625" style="124" customWidth="1"/>
    <col min="16146" max="16146" width="17.5546875" style="124" customWidth="1"/>
    <col min="16147" max="16147" width="23.33203125" style="124" customWidth="1"/>
    <col min="16148" max="16148" width="33" style="124" customWidth="1"/>
    <col min="16149" max="16149" width="17.44140625" style="124" customWidth="1"/>
    <col min="16150" max="16150" width="17.5546875" style="124" customWidth="1"/>
    <col min="16151" max="16384" width="9.33203125" style="124"/>
  </cols>
  <sheetData>
    <row r="1" spans="1:40">
      <c r="A1" s="1" t="s">
        <v>2594</v>
      </c>
    </row>
    <row r="2" spans="1:40">
      <c r="A2" s="165" t="s">
        <v>1512</v>
      </c>
      <c r="B2" s="53"/>
      <c r="C2" s="55"/>
      <c r="D2" s="55"/>
      <c r="E2" s="55"/>
      <c r="F2" s="55"/>
      <c r="T2" s="220"/>
    </row>
    <row r="3" spans="1:40">
      <c r="A3" s="165"/>
      <c r="B3" s="53"/>
      <c r="C3" s="55"/>
      <c r="D3" s="55"/>
      <c r="E3" s="55"/>
      <c r="F3" s="55"/>
      <c r="T3" s="220"/>
    </row>
    <row r="4" spans="1:40">
      <c r="A4" s="1" t="s">
        <v>2595</v>
      </c>
      <c r="B4" s="53"/>
      <c r="C4" s="55"/>
      <c r="D4" s="55"/>
      <c r="E4" s="55"/>
      <c r="F4" s="55"/>
      <c r="T4" s="220"/>
    </row>
    <row r="6" spans="1:40">
      <c r="A6" s="165" t="s">
        <v>1512</v>
      </c>
    </row>
    <row r="8" spans="1:40" s="568" customFormat="1">
      <c r="A8" s="401"/>
      <c r="B8" s="35"/>
      <c r="C8" s="2031" t="s">
        <v>1234</v>
      </c>
      <c r="D8" s="2053" t="s">
        <v>1235</v>
      </c>
      <c r="E8" s="2054"/>
      <c r="F8" s="2055"/>
      <c r="G8" s="2053" t="s">
        <v>1236</v>
      </c>
      <c r="H8" s="2054"/>
      <c r="I8" s="2055"/>
      <c r="J8" s="2047" t="s">
        <v>1237</v>
      </c>
      <c r="K8" s="2053" t="s">
        <v>1238</v>
      </c>
      <c r="L8" s="2054"/>
      <c r="M8" s="2054"/>
      <c r="N8" s="2054"/>
      <c r="O8" s="2055"/>
      <c r="P8" s="2051" t="s">
        <v>2596</v>
      </c>
      <c r="Q8" s="2044" t="s">
        <v>1240</v>
      </c>
      <c r="R8" s="2045"/>
      <c r="S8" s="2046"/>
      <c r="T8" s="2047" t="s">
        <v>1241</v>
      </c>
      <c r="U8" s="2049" t="s">
        <v>1242</v>
      </c>
      <c r="V8" s="2051" t="s">
        <v>1243</v>
      </c>
    </row>
    <row r="9" spans="1:40" ht="86.4">
      <c r="A9" s="35"/>
      <c r="B9" s="35"/>
      <c r="C9" s="2032"/>
      <c r="D9" s="569"/>
      <c r="E9" s="497" t="s">
        <v>2597</v>
      </c>
      <c r="F9" s="497" t="s">
        <v>2598</v>
      </c>
      <c r="G9" s="570"/>
      <c r="H9" s="497" t="s">
        <v>2597</v>
      </c>
      <c r="I9" s="497" t="s">
        <v>2598</v>
      </c>
      <c r="J9" s="2048"/>
      <c r="K9" s="571"/>
      <c r="L9" s="497" t="s">
        <v>1234</v>
      </c>
      <c r="M9" s="497" t="s">
        <v>1235</v>
      </c>
      <c r="N9" s="497" t="s">
        <v>1236</v>
      </c>
      <c r="O9" s="497" t="s">
        <v>2599</v>
      </c>
      <c r="P9" s="2052"/>
      <c r="Q9" s="572"/>
      <c r="R9" s="497" t="s">
        <v>2597</v>
      </c>
      <c r="S9" s="497" t="s">
        <v>2598</v>
      </c>
      <c r="T9" s="2048"/>
      <c r="U9" s="2050"/>
      <c r="V9" s="2052"/>
      <c r="AA9" s="47"/>
      <c r="AB9" s="47"/>
      <c r="AC9" s="47"/>
      <c r="AD9" s="47"/>
      <c r="AE9" s="47"/>
      <c r="AF9" s="47"/>
    </row>
    <row r="10" spans="1:40">
      <c r="A10" s="53"/>
      <c r="B10" s="53"/>
      <c r="C10" s="573" t="s">
        <v>89</v>
      </c>
      <c r="D10" s="573" t="s">
        <v>107</v>
      </c>
      <c r="E10" s="573" t="s">
        <v>88</v>
      </c>
      <c r="F10" s="573" t="s">
        <v>87</v>
      </c>
      <c r="G10" s="573" t="s">
        <v>86</v>
      </c>
      <c r="H10" s="573" t="s">
        <v>85</v>
      </c>
      <c r="I10" s="573" t="s">
        <v>84</v>
      </c>
      <c r="J10" s="573" t="s">
        <v>83</v>
      </c>
      <c r="K10" s="573" t="s">
        <v>82</v>
      </c>
      <c r="L10" s="573" t="s">
        <v>81</v>
      </c>
      <c r="M10" s="573" t="s">
        <v>80</v>
      </c>
      <c r="N10" s="573" t="s">
        <v>137</v>
      </c>
      <c r="O10" s="573" t="s">
        <v>136</v>
      </c>
      <c r="P10" s="573" t="s">
        <v>135</v>
      </c>
      <c r="Q10" s="573" t="s">
        <v>134</v>
      </c>
      <c r="R10" s="573" t="s">
        <v>151</v>
      </c>
      <c r="S10" s="573" t="s">
        <v>150</v>
      </c>
      <c r="T10" s="573" t="s">
        <v>148</v>
      </c>
      <c r="U10" s="573" t="s">
        <v>133</v>
      </c>
      <c r="V10" s="573" t="s">
        <v>128</v>
      </c>
      <c r="AA10" s="47"/>
      <c r="AB10" s="47"/>
      <c r="AC10" s="47"/>
      <c r="AD10" s="47"/>
      <c r="AE10" s="47"/>
      <c r="AF10" s="47"/>
    </row>
    <row r="11" spans="1:40" s="35" customFormat="1">
      <c r="A11" s="574" t="s">
        <v>2175</v>
      </c>
      <c r="B11" s="573" t="s">
        <v>12</v>
      </c>
      <c r="C11" s="559"/>
      <c r="D11" s="559"/>
      <c r="E11" s="470"/>
      <c r="F11" s="470"/>
      <c r="G11" s="559"/>
      <c r="H11" s="470"/>
      <c r="I11" s="470"/>
      <c r="J11" s="559"/>
      <c r="K11" s="559"/>
      <c r="L11" s="559"/>
      <c r="M11" s="559"/>
      <c r="N11" s="559"/>
      <c r="O11" s="559"/>
      <c r="P11" s="559"/>
      <c r="Q11" s="559"/>
      <c r="R11" s="470"/>
      <c r="S11" s="470"/>
      <c r="T11" s="559"/>
      <c r="U11" s="559"/>
      <c r="V11" s="559"/>
      <c r="W11" s="116" t="s">
        <v>90</v>
      </c>
      <c r="X11" s="35" t="s">
        <v>2176</v>
      </c>
      <c r="Y11" s="47" t="s">
        <v>91</v>
      </c>
      <c r="Z11" s="47" t="s">
        <v>92</v>
      </c>
      <c r="AA11" s="47" t="s">
        <v>97</v>
      </c>
      <c r="AB11" s="47"/>
      <c r="AC11" s="47" t="s">
        <v>153</v>
      </c>
      <c r="AE11" s="47"/>
      <c r="AF11" s="47"/>
      <c r="AG11" s="47"/>
      <c r="AH11" s="47"/>
      <c r="AI11" s="47"/>
      <c r="AJ11" s="47"/>
      <c r="AK11" s="47"/>
      <c r="AL11" s="47"/>
      <c r="AM11" s="47"/>
    </row>
    <row r="12" spans="1:40" s="35" customFormat="1" ht="43.2">
      <c r="A12" s="575" t="s">
        <v>2600</v>
      </c>
      <c r="B12" s="573" t="s">
        <v>72</v>
      </c>
      <c r="C12" s="559"/>
      <c r="D12" s="559"/>
      <c r="E12" s="470"/>
      <c r="F12" s="470"/>
      <c r="G12" s="559"/>
      <c r="H12" s="470"/>
      <c r="I12" s="470"/>
      <c r="J12" s="559"/>
      <c r="K12" s="559"/>
      <c r="L12" s="559"/>
      <c r="M12" s="559"/>
      <c r="N12" s="559"/>
      <c r="O12" s="559"/>
      <c r="P12" s="559"/>
      <c r="Q12" s="559"/>
      <c r="R12" s="470"/>
      <c r="S12" s="470"/>
      <c r="T12" s="559"/>
      <c r="U12" s="559"/>
      <c r="V12" s="559"/>
      <c r="W12" s="116" t="s">
        <v>90</v>
      </c>
      <c r="X12" s="35" t="s">
        <v>2176</v>
      </c>
      <c r="Y12" s="47" t="s">
        <v>91</v>
      </c>
      <c r="Z12" s="47" t="s">
        <v>100</v>
      </c>
      <c r="AA12" s="47" t="s">
        <v>2143</v>
      </c>
      <c r="AB12" s="47" t="s">
        <v>340</v>
      </c>
      <c r="AC12" s="47"/>
      <c r="AE12" s="47"/>
      <c r="AF12" s="99" t="s">
        <v>2601</v>
      </c>
      <c r="AG12" s="47" t="s">
        <v>93</v>
      </c>
      <c r="AH12" s="47"/>
      <c r="AI12" s="47"/>
      <c r="AJ12" s="47"/>
      <c r="AK12" s="47"/>
      <c r="AL12" s="47"/>
      <c r="AM12" s="47"/>
    </row>
    <row r="13" spans="1:40">
      <c r="A13" s="574" t="s">
        <v>2602</v>
      </c>
      <c r="B13" s="573"/>
      <c r="C13" s="470"/>
      <c r="D13" s="470"/>
      <c r="E13" s="470"/>
      <c r="F13" s="470"/>
      <c r="G13" s="470"/>
      <c r="H13" s="470"/>
      <c r="I13" s="470"/>
      <c r="J13" s="470"/>
      <c r="K13" s="470"/>
      <c r="L13" s="470"/>
      <c r="M13" s="470"/>
      <c r="N13" s="470"/>
      <c r="O13" s="470"/>
      <c r="P13" s="470"/>
      <c r="Q13" s="470"/>
      <c r="R13" s="470"/>
      <c r="S13" s="470"/>
      <c r="T13" s="470"/>
      <c r="U13" s="470"/>
      <c r="V13" s="470"/>
      <c r="W13" s="35"/>
      <c r="X13" s="35"/>
      <c r="Y13" s="47"/>
      <c r="Z13" s="47"/>
      <c r="AA13" s="47"/>
      <c r="AB13" s="47"/>
      <c r="AC13" s="47"/>
      <c r="AE13" s="47"/>
      <c r="AF13" s="47"/>
      <c r="AG13" s="47"/>
      <c r="AH13" s="47"/>
      <c r="AI13" s="47"/>
      <c r="AJ13" s="47"/>
      <c r="AK13" s="47"/>
      <c r="AL13" s="47"/>
      <c r="AM13" s="47"/>
    </row>
    <row r="14" spans="1:40">
      <c r="A14" s="576" t="s">
        <v>2177</v>
      </c>
      <c r="B14" s="573"/>
      <c r="C14" s="470"/>
      <c r="D14" s="470"/>
      <c r="E14" s="470"/>
      <c r="F14" s="470"/>
      <c r="G14" s="470"/>
      <c r="H14" s="470"/>
      <c r="I14" s="470"/>
      <c r="J14" s="470"/>
      <c r="K14" s="470"/>
      <c r="L14" s="470"/>
      <c r="M14" s="470"/>
      <c r="N14" s="470"/>
      <c r="O14" s="470"/>
      <c r="P14" s="470"/>
      <c r="Q14" s="470"/>
      <c r="R14" s="470"/>
      <c r="S14" s="470"/>
      <c r="T14" s="470"/>
      <c r="U14" s="470"/>
      <c r="V14" s="470"/>
      <c r="W14" s="35"/>
      <c r="X14" s="35"/>
      <c r="Y14" s="47"/>
      <c r="Z14" s="47"/>
      <c r="AA14" s="47"/>
      <c r="AB14" s="47"/>
      <c r="AC14" s="47"/>
      <c r="AE14" s="47"/>
      <c r="AF14" s="47"/>
      <c r="AG14" s="47"/>
      <c r="AH14" s="47"/>
      <c r="AI14" s="47"/>
      <c r="AJ14" s="47"/>
      <c r="AK14" s="47"/>
      <c r="AL14" s="47"/>
      <c r="AM14" s="47"/>
    </row>
    <row r="15" spans="1:40" s="578" customFormat="1">
      <c r="A15" s="577" t="s">
        <v>2603</v>
      </c>
      <c r="B15" s="573" t="s">
        <v>11</v>
      </c>
      <c r="C15" s="559"/>
      <c r="D15" s="470"/>
      <c r="E15" s="559"/>
      <c r="F15" s="559"/>
      <c r="G15" s="470"/>
      <c r="H15" s="559"/>
      <c r="I15" s="559"/>
      <c r="J15" s="559"/>
      <c r="K15" s="559"/>
      <c r="L15" s="559"/>
      <c r="M15" s="559"/>
      <c r="N15" s="559"/>
      <c r="O15" s="559"/>
      <c r="P15" s="559"/>
      <c r="Q15" s="470"/>
      <c r="R15" s="559"/>
      <c r="S15" s="559"/>
      <c r="T15" s="559"/>
      <c r="U15" s="559"/>
      <c r="V15" s="559"/>
      <c r="W15" s="116" t="s">
        <v>90</v>
      </c>
      <c r="X15" s="35" t="s">
        <v>98</v>
      </c>
      <c r="Y15" s="47" t="s">
        <v>91</v>
      </c>
      <c r="Z15" s="47" t="s">
        <v>92</v>
      </c>
      <c r="AA15" s="47" t="s">
        <v>97</v>
      </c>
      <c r="AB15" s="431"/>
      <c r="AC15" s="47" t="s">
        <v>153</v>
      </c>
      <c r="AE15" s="431"/>
      <c r="AF15" s="47"/>
      <c r="AG15" s="431"/>
      <c r="AH15" s="431"/>
      <c r="AI15" s="431"/>
      <c r="AJ15" s="47"/>
      <c r="AK15" s="431"/>
      <c r="AL15" s="431"/>
      <c r="AM15" s="431"/>
    </row>
    <row r="16" spans="1:40" s="35" customFormat="1">
      <c r="A16" s="579" t="s">
        <v>2604</v>
      </c>
      <c r="B16" s="573" t="s">
        <v>71</v>
      </c>
      <c r="C16" s="559"/>
      <c r="D16" s="470"/>
      <c r="E16" s="559"/>
      <c r="F16" s="559"/>
      <c r="G16" s="470"/>
      <c r="H16" s="559"/>
      <c r="I16" s="559"/>
      <c r="J16" s="559"/>
      <c r="K16" s="559"/>
      <c r="L16" s="470"/>
      <c r="M16" s="470"/>
      <c r="N16" s="470"/>
      <c r="O16" s="470"/>
      <c r="P16" s="559"/>
      <c r="Q16" s="470"/>
      <c r="R16" s="559"/>
      <c r="S16" s="559"/>
      <c r="T16" s="559"/>
      <c r="U16" s="559"/>
      <c r="V16" s="559"/>
      <c r="W16" s="116" t="s">
        <v>90</v>
      </c>
      <c r="X16" s="35" t="s">
        <v>98</v>
      </c>
      <c r="Y16" s="47" t="s">
        <v>91</v>
      </c>
      <c r="Z16" s="47" t="s">
        <v>100</v>
      </c>
      <c r="AA16" s="47" t="s">
        <v>2143</v>
      </c>
      <c r="AB16" s="47" t="s">
        <v>340</v>
      </c>
      <c r="AC16" s="47"/>
      <c r="AE16" s="47"/>
      <c r="AF16" s="99" t="s">
        <v>2601</v>
      </c>
      <c r="AG16" s="47" t="s">
        <v>93</v>
      </c>
      <c r="AH16" s="47" t="s">
        <v>2605</v>
      </c>
      <c r="AI16" s="47"/>
      <c r="AJ16" s="47"/>
      <c r="AK16" s="47"/>
      <c r="AL16" s="47"/>
      <c r="AM16" s="47"/>
      <c r="AN16" s="124"/>
    </row>
    <row r="17" spans="1:40">
      <c r="A17" s="580" t="s">
        <v>2606</v>
      </c>
      <c r="B17" s="573" t="s">
        <v>70</v>
      </c>
      <c r="C17" s="559"/>
      <c r="D17" s="470"/>
      <c r="E17" s="559"/>
      <c r="F17" s="559"/>
      <c r="G17" s="470"/>
      <c r="H17" s="559"/>
      <c r="I17" s="559"/>
      <c r="J17" s="559"/>
      <c r="K17" s="559"/>
      <c r="L17" s="470"/>
      <c r="M17" s="470"/>
      <c r="N17" s="470"/>
      <c r="O17" s="470"/>
      <c r="P17" s="559"/>
      <c r="Q17" s="470"/>
      <c r="R17" s="559"/>
      <c r="S17" s="559"/>
      <c r="T17" s="559"/>
      <c r="U17" s="559"/>
      <c r="V17" s="559"/>
      <c r="W17" s="116" t="s">
        <v>90</v>
      </c>
      <c r="X17" s="35" t="s">
        <v>98</v>
      </c>
      <c r="Y17" s="47" t="s">
        <v>91</v>
      </c>
      <c r="Z17" s="47" t="s">
        <v>100</v>
      </c>
      <c r="AA17" s="47" t="s">
        <v>2143</v>
      </c>
      <c r="AB17" s="47" t="s">
        <v>340</v>
      </c>
      <c r="AC17" s="47"/>
      <c r="AE17" s="47"/>
      <c r="AF17" s="99" t="s">
        <v>2607</v>
      </c>
      <c r="AG17" s="47" t="s">
        <v>93</v>
      </c>
      <c r="AH17" s="47" t="s">
        <v>2605</v>
      </c>
      <c r="AI17" s="47"/>
      <c r="AJ17" s="47"/>
      <c r="AK17" s="47"/>
      <c r="AL17" s="47"/>
      <c r="AM17" s="47"/>
    </row>
    <row r="18" spans="1:40">
      <c r="A18" s="580" t="s">
        <v>2608</v>
      </c>
      <c r="B18" s="573" t="s">
        <v>69</v>
      </c>
      <c r="C18" s="559"/>
      <c r="D18" s="470"/>
      <c r="E18" s="559"/>
      <c r="F18" s="559"/>
      <c r="G18" s="470"/>
      <c r="H18" s="559"/>
      <c r="I18" s="559"/>
      <c r="J18" s="559"/>
      <c r="K18" s="559"/>
      <c r="L18" s="470"/>
      <c r="M18" s="470"/>
      <c r="N18" s="470"/>
      <c r="O18" s="470"/>
      <c r="P18" s="559"/>
      <c r="Q18" s="470"/>
      <c r="R18" s="559"/>
      <c r="S18" s="559"/>
      <c r="T18" s="559"/>
      <c r="U18" s="559"/>
      <c r="V18" s="559"/>
      <c r="W18" s="116" t="s">
        <v>90</v>
      </c>
      <c r="X18" s="35" t="s">
        <v>98</v>
      </c>
      <c r="Y18" s="47" t="s">
        <v>91</v>
      </c>
      <c r="Z18" s="47" t="s">
        <v>100</v>
      </c>
      <c r="AA18" s="47" t="s">
        <v>2143</v>
      </c>
      <c r="AB18" s="47" t="s">
        <v>340</v>
      </c>
      <c r="AC18" s="47"/>
      <c r="AE18" s="47"/>
      <c r="AF18" s="99" t="s">
        <v>2609</v>
      </c>
      <c r="AG18" s="47" t="s">
        <v>93</v>
      </c>
      <c r="AH18" s="47" t="s">
        <v>2605</v>
      </c>
      <c r="AI18" s="47"/>
      <c r="AJ18" s="47"/>
      <c r="AK18" s="47"/>
      <c r="AL18" s="47"/>
      <c r="AM18" s="47"/>
      <c r="AN18" s="35"/>
    </row>
    <row r="19" spans="1:40">
      <c r="A19" s="580" t="s">
        <v>2610</v>
      </c>
      <c r="B19" s="573" t="s">
        <v>68</v>
      </c>
      <c r="C19" s="559"/>
      <c r="D19" s="470"/>
      <c r="E19" s="559"/>
      <c r="F19" s="559"/>
      <c r="G19" s="470"/>
      <c r="H19" s="559"/>
      <c r="I19" s="559"/>
      <c r="J19" s="559"/>
      <c r="K19" s="559"/>
      <c r="L19" s="470"/>
      <c r="M19" s="470"/>
      <c r="N19" s="470"/>
      <c r="O19" s="470"/>
      <c r="P19" s="559"/>
      <c r="Q19" s="470"/>
      <c r="R19" s="559"/>
      <c r="S19" s="559"/>
      <c r="T19" s="559"/>
      <c r="U19" s="559"/>
      <c r="V19" s="559"/>
      <c r="W19" s="116" t="s">
        <v>90</v>
      </c>
      <c r="X19" s="35" t="s">
        <v>98</v>
      </c>
      <c r="Y19" s="47" t="s">
        <v>91</v>
      </c>
      <c r="Z19" s="47" t="s">
        <v>100</v>
      </c>
      <c r="AA19" s="47" t="s">
        <v>2143</v>
      </c>
      <c r="AB19" s="47" t="s">
        <v>340</v>
      </c>
      <c r="AC19" s="47"/>
      <c r="AE19" s="47"/>
      <c r="AF19" s="99" t="s">
        <v>2611</v>
      </c>
      <c r="AG19" s="47" t="s">
        <v>93</v>
      </c>
      <c r="AH19" s="47" t="s">
        <v>2605</v>
      </c>
      <c r="AI19" s="47"/>
      <c r="AJ19" s="47"/>
      <c r="AK19" s="47"/>
      <c r="AL19" s="47"/>
      <c r="AM19" s="47"/>
    </row>
    <row r="20" spans="1:40">
      <c r="A20" s="579" t="s">
        <v>2612</v>
      </c>
      <c r="B20" s="573" t="s">
        <v>67</v>
      </c>
      <c r="C20" s="559"/>
      <c r="D20" s="470"/>
      <c r="E20" s="559"/>
      <c r="F20" s="559"/>
      <c r="G20" s="470"/>
      <c r="H20" s="559"/>
      <c r="I20" s="559"/>
      <c r="J20" s="559"/>
      <c r="K20" s="559"/>
      <c r="L20" s="559"/>
      <c r="M20" s="559"/>
      <c r="N20" s="559"/>
      <c r="O20" s="559"/>
      <c r="P20" s="559"/>
      <c r="Q20" s="470"/>
      <c r="R20" s="559"/>
      <c r="S20" s="559"/>
      <c r="T20" s="559"/>
      <c r="U20" s="559"/>
      <c r="V20" s="559"/>
      <c r="W20" s="116" t="s">
        <v>90</v>
      </c>
      <c r="X20" s="35" t="s">
        <v>98</v>
      </c>
      <c r="Y20" s="47" t="s">
        <v>91</v>
      </c>
      <c r="Z20" s="47" t="s">
        <v>100</v>
      </c>
      <c r="AA20" s="47" t="s">
        <v>2143</v>
      </c>
      <c r="AB20" s="47" t="s">
        <v>340</v>
      </c>
      <c r="AC20" s="47"/>
      <c r="AE20" s="47"/>
      <c r="AF20" s="99" t="s">
        <v>2601</v>
      </c>
      <c r="AG20" s="47" t="s">
        <v>93</v>
      </c>
      <c r="AH20" s="47"/>
      <c r="AI20" s="47"/>
      <c r="AJ20" s="47"/>
      <c r="AK20" s="47"/>
      <c r="AL20" s="47"/>
      <c r="AM20" s="47"/>
    </row>
    <row r="21" spans="1:40">
      <c r="A21" s="579" t="s">
        <v>2613</v>
      </c>
      <c r="B21" s="573" t="s">
        <v>66</v>
      </c>
      <c r="C21" s="559"/>
      <c r="D21" s="470"/>
      <c r="E21" s="559"/>
      <c r="F21" s="559"/>
      <c r="G21" s="470"/>
      <c r="H21" s="559"/>
      <c r="I21" s="559"/>
      <c r="J21" s="559"/>
      <c r="K21" s="559"/>
      <c r="L21" s="470"/>
      <c r="M21" s="470"/>
      <c r="N21" s="470"/>
      <c r="O21" s="470"/>
      <c r="P21" s="559"/>
      <c r="Q21" s="470"/>
      <c r="R21" s="559"/>
      <c r="S21" s="559"/>
      <c r="T21" s="559"/>
      <c r="U21" s="559"/>
      <c r="V21" s="559"/>
      <c r="W21" s="116" t="s">
        <v>90</v>
      </c>
      <c r="X21" s="35" t="s">
        <v>98</v>
      </c>
      <c r="Y21" s="47" t="s">
        <v>91</v>
      </c>
      <c r="Z21" s="47" t="s">
        <v>92</v>
      </c>
      <c r="AA21" s="47" t="s">
        <v>97</v>
      </c>
      <c r="AB21" s="47" t="s">
        <v>2614</v>
      </c>
      <c r="AC21" s="47" t="s">
        <v>153</v>
      </c>
      <c r="AE21" s="47"/>
      <c r="AF21" s="47"/>
      <c r="AG21" s="47"/>
      <c r="AH21" s="47"/>
      <c r="AI21" s="47"/>
      <c r="AJ21" s="47"/>
      <c r="AK21" s="47"/>
      <c r="AL21" s="47"/>
      <c r="AM21" s="47"/>
    </row>
    <row r="22" spans="1:40">
      <c r="A22" s="576" t="s">
        <v>2615</v>
      </c>
      <c r="B22" s="573" t="s">
        <v>10</v>
      </c>
      <c r="C22" s="559"/>
      <c r="D22" s="559"/>
      <c r="E22" s="470"/>
      <c r="F22" s="470"/>
      <c r="G22" s="559"/>
      <c r="H22" s="470"/>
      <c r="I22" s="470"/>
      <c r="J22" s="559"/>
      <c r="K22" s="559"/>
      <c r="L22" s="559"/>
      <c r="M22" s="559"/>
      <c r="N22" s="559"/>
      <c r="O22" s="559"/>
      <c r="P22" s="559"/>
      <c r="Q22" s="559"/>
      <c r="R22" s="470"/>
      <c r="S22" s="470"/>
      <c r="T22" s="559"/>
      <c r="U22" s="559"/>
      <c r="V22" s="559"/>
      <c r="W22" s="116" t="s">
        <v>90</v>
      </c>
      <c r="X22" s="35" t="s">
        <v>2179</v>
      </c>
      <c r="Y22" s="47" t="s">
        <v>91</v>
      </c>
      <c r="Z22" s="47" t="s">
        <v>92</v>
      </c>
      <c r="AA22" s="47" t="s">
        <v>97</v>
      </c>
      <c r="AB22" s="47" t="s">
        <v>2614</v>
      </c>
      <c r="AC22" s="47" t="s">
        <v>153</v>
      </c>
      <c r="AE22" s="47"/>
      <c r="AF22" s="47"/>
      <c r="AG22" s="47"/>
      <c r="AH22" s="47"/>
      <c r="AI22" s="47"/>
      <c r="AJ22" s="47"/>
      <c r="AK22" s="47"/>
      <c r="AL22" s="47"/>
      <c r="AM22" s="47"/>
    </row>
    <row r="23" spans="1:40">
      <c r="A23" s="581" t="s">
        <v>2616</v>
      </c>
      <c r="B23" s="573"/>
      <c r="C23" s="470"/>
      <c r="D23" s="470"/>
      <c r="E23" s="470"/>
      <c r="F23" s="470"/>
      <c r="G23" s="470"/>
      <c r="H23" s="470"/>
      <c r="I23" s="470"/>
      <c r="J23" s="470"/>
      <c r="K23" s="470"/>
      <c r="L23" s="470"/>
      <c r="M23" s="470"/>
      <c r="N23" s="470"/>
      <c r="O23" s="470"/>
      <c r="P23" s="470"/>
      <c r="Q23" s="470"/>
      <c r="R23" s="470"/>
      <c r="S23" s="470"/>
      <c r="T23" s="470"/>
      <c r="U23" s="470"/>
      <c r="V23" s="470"/>
      <c r="W23" s="116"/>
      <c r="X23" s="35"/>
      <c r="Y23" s="47"/>
      <c r="Z23" s="47"/>
      <c r="AA23" s="47"/>
      <c r="AB23" s="47"/>
      <c r="AC23" s="47"/>
      <c r="AE23" s="47"/>
      <c r="AF23" s="47"/>
      <c r="AG23" s="47"/>
      <c r="AH23" s="47"/>
      <c r="AI23" s="47"/>
      <c r="AJ23" s="47"/>
      <c r="AK23" s="47"/>
      <c r="AL23" s="47"/>
      <c r="AM23" s="47"/>
    </row>
    <row r="24" spans="1:40">
      <c r="A24" s="582" t="s">
        <v>2617</v>
      </c>
      <c r="B24" s="573" t="s">
        <v>9</v>
      </c>
      <c r="C24" s="559"/>
      <c r="D24" s="559"/>
      <c r="E24" s="470"/>
      <c r="F24" s="470"/>
      <c r="G24" s="559"/>
      <c r="H24" s="470"/>
      <c r="I24" s="470"/>
      <c r="J24" s="559"/>
      <c r="K24" s="559"/>
      <c r="L24" s="470"/>
      <c r="M24" s="470"/>
      <c r="N24" s="470"/>
      <c r="O24" s="470"/>
      <c r="P24" s="559"/>
      <c r="Q24" s="559"/>
      <c r="R24" s="470"/>
      <c r="S24" s="470"/>
      <c r="T24" s="559"/>
      <c r="U24" s="559"/>
      <c r="V24" s="559"/>
      <c r="W24" s="116" t="s">
        <v>90</v>
      </c>
      <c r="X24" s="35" t="s">
        <v>2176</v>
      </c>
      <c r="Y24" s="47" t="s">
        <v>91</v>
      </c>
      <c r="Z24" s="47" t="s">
        <v>92</v>
      </c>
      <c r="AA24" s="47" t="s">
        <v>97</v>
      </c>
      <c r="AC24" s="47" t="s">
        <v>2618</v>
      </c>
      <c r="AJ24" s="47"/>
      <c r="AK24" s="47"/>
      <c r="AL24" s="47"/>
      <c r="AM24" s="47"/>
    </row>
    <row r="25" spans="1:40">
      <c r="A25" s="582" t="s">
        <v>2619</v>
      </c>
      <c r="B25" s="573" t="s">
        <v>65</v>
      </c>
      <c r="C25" s="559"/>
      <c r="D25" s="470"/>
      <c r="E25" s="559"/>
      <c r="F25" s="559"/>
      <c r="G25" s="470"/>
      <c r="H25" s="559"/>
      <c r="I25" s="559"/>
      <c r="J25" s="559"/>
      <c r="K25" s="559"/>
      <c r="L25" s="470"/>
      <c r="M25" s="470"/>
      <c r="N25" s="470"/>
      <c r="O25" s="470"/>
      <c r="P25" s="559"/>
      <c r="Q25" s="470"/>
      <c r="R25" s="559"/>
      <c r="S25" s="559"/>
      <c r="T25" s="559"/>
      <c r="U25" s="559"/>
      <c r="V25" s="559"/>
      <c r="W25" s="116" t="s">
        <v>90</v>
      </c>
      <c r="X25" s="35" t="s">
        <v>98</v>
      </c>
      <c r="Y25" s="47" t="s">
        <v>91</v>
      </c>
      <c r="Z25" s="47" t="s">
        <v>92</v>
      </c>
      <c r="AA25" s="47" t="s">
        <v>97</v>
      </c>
      <c r="AB25" s="431"/>
      <c r="AC25" s="47" t="s">
        <v>2618</v>
      </c>
      <c r="AE25" s="431"/>
      <c r="AF25" s="47"/>
      <c r="AG25" s="47"/>
      <c r="AH25" s="47"/>
      <c r="AI25" s="47"/>
      <c r="AJ25" s="47"/>
      <c r="AK25" s="47"/>
      <c r="AL25" s="47"/>
      <c r="AM25" s="47"/>
    </row>
    <row r="26" spans="1:40">
      <c r="A26" s="582" t="s">
        <v>2178</v>
      </c>
      <c r="B26" s="573" t="s">
        <v>8</v>
      </c>
      <c r="C26" s="559"/>
      <c r="D26" s="559"/>
      <c r="E26" s="470"/>
      <c r="F26" s="470"/>
      <c r="G26" s="559"/>
      <c r="H26" s="470"/>
      <c r="I26" s="470"/>
      <c r="J26" s="559"/>
      <c r="K26" s="559"/>
      <c r="L26" s="470"/>
      <c r="M26" s="470"/>
      <c r="N26" s="470"/>
      <c r="O26" s="470"/>
      <c r="P26" s="559"/>
      <c r="Q26" s="559"/>
      <c r="R26" s="470"/>
      <c r="S26" s="470"/>
      <c r="T26" s="559"/>
      <c r="U26" s="559"/>
      <c r="V26" s="559"/>
      <c r="W26" s="116" t="s">
        <v>90</v>
      </c>
      <c r="X26" s="35" t="s">
        <v>2179</v>
      </c>
      <c r="Y26" s="47" t="s">
        <v>91</v>
      </c>
      <c r="Z26" s="47" t="s">
        <v>92</v>
      </c>
      <c r="AA26" s="47" t="s">
        <v>97</v>
      </c>
      <c r="AB26" s="431"/>
      <c r="AC26" s="47" t="s">
        <v>2618</v>
      </c>
      <c r="AE26" s="47"/>
      <c r="AF26" s="47"/>
      <c r="AG26" s="47"/>
      <c r="AH26" s="47"/>
      <c r="AI26" s="47"/>
      <c r="AJ26" s="47"/>
      <c r="AK26" s="47"/>
      <c r="AL26" s="47"/>
      <c r="AM26" s="47"/>
    </row>
    <row r="27" spans="1:40">
      <c r="A27" s="574" t="s">
        <v>2620</v>
      </c>
      <c r="B27" s="573" t="s">
        <v>61</v>
      </c>
      <c r="C27" s="559"/>
      <c r="D27" s="559"/>
      <c r="E27" s="470"/>
      <c r="F27" s="470"/>
      <c r="G27" s="559"/>
      <c r="H27" s="470"/>
      <c r="I27" s="470"/>
      <c r="J27" s="559"/>
      <c r="K27" s="559"/>
      <c r="L27" s="470"/>
      <c r="M27" s="470"/>
      <c r="N27" s="470"/>
      <c r="O27" s="470"/>
      <c r="P27" s="559"/>
      <c r="Q27" s="559"/>
      <c r="R27" s="470"/>
      <c r="S27" s="470"/>
      <c r="T27" s="559"/>
      <c r="U27" s="559"/>
      <c r="V27" s="559"/>
      <c r="W27" s="116" t="s">
        <v>90</v>
      </c>
      <c r="X27" s="35"/>
      <c r="Y27" s="47" t="s">
        <v>91</v>
      </c>
      <c r="Z27" s="47" t="s">
        <v>92</v>
      </c>
      <c r="AA27" s="47" t="s">
        <v>97</v>
      </c>
      <c r="AB27" s="47"/>
      <c r="AC27" s="47"/>
      <c r="AE27" s="47"/>
      <c r="AF27" s="47"/>
      <c r="AG27" s="47"/>
      <c r="AH27" s="47"/>
      <c r="AI27" s="47"/>
      <c r="AJ27" s="47"/>
      <c r="AK27" s="47"/>
      <c r="AL27" s="47"/>
      <c r="AM27" s="47"/>
    </row>
    <row r="28" spans="1:40" s="35" customFormat="1">
      <c r="A28" s="581" t="s">
        <v>2621</v>
      </c>
      <c r="B28" s="573" t="s">
        <v>4</v>
      </c>
      <c r="C28" s="559"/>
      <c r="D28" s="559"/>
      <c r="E28" s="470"/>
      <c r="F28" s="470"/>
      <c r="G28" s="559"/>
      <c r="H28" s="470"/>
      <c r="I28" s="470"/>
      <c r="J28" s="559"/>
      <c r="K28" s="559"/>
      <c r="L28" s="559"/>
      <c r="M28" s="559"/>
      <c r="N28" s="559"/>
      <c r="O28" s="559"/>
      <c r="P28" s="559"/>
      <c r="Q28" s="559"/>
      <c r="R28" s="470"/>
      <c r="S28" s="470"/>
      <c r="T28" s="559"/>
      <c r="U28" s="559"/>
      <c r="V28" s="559"/>
      <c r="W28" s="116" t="s">
        <v>90</v>
      </c>
      <c r="Y28" s="47" t="s">
        <v>91</v>
      </c>
      <c r="Z28" s="47" t="s">
        <v>92</v>
      </c>
      <c r="AA28" s="47" t="s">
        <v>97</v>
      </c>
      <c r="AB28" s="47" t="s">
        <v>2614</v>
      </c>
      <c r="AC28" s="47"/>
      <c r="AD28" s="47"/>
      <c r="AE28" s="47"/>
      <c r="AF28" s="47"/>
      <c r="AG28" s="47"/>
      <c r="AH28" s="47"/>
      <c r="AI28" s="47"/>
      <c r="AJ28" s="47"/>
      <c r="AK28" s="47"/>
      <c r="AL28" s="47"/>
      <c r="AM28" s="47"/>
      <c r="AN28" s="124"/>
    </row>
    <row r="29" spans="1:40">
      <c r="A29" s="581" t="s">
        <v>2622</v>
      </c>
      <c r="B29" s="573" t="s">
        <v>60</v>
      </c>
      <c r="C29" s="559"/>
      <c r="D29" s="559"/>
      <c r="E29" s="470"/>
      <c r="F29" s="470"/>
      <c r="G29" s="559"/>
      <c r="H29" s="470"/>
      <c r="I29" s="470"/>
      <c r="J29" s="559"/>
      <c r="K29" s="559"/>
      <c r="L29" s="470"/>
      <c r="M29" s="470"/>
      <c r="N29" s="470"/>
      <c r="O29" s="470"/>
      <c r="P29" s="559"/>
      <c r="Q29" s="559"/>
      <c r="R29" s="470"/>
      <c r="S29" s="470"/>
      <c r="T29" s="559"/>
      <c r="U29" s="470"/>
      <c r="V29" s="559"/>
      <c r="W29" s="116" t="s">
        <v>90</v>
      </c>
      <c r="X29" s="35" t="s">
        <v>98</v>
      </c>
      <c r="Y29" s="47" t="s">
        <v>91</v>
      </c>
      <c r="Z29" s="47" t="s">
        <v>92</v>
      </c>
      <c r="AA29" s="47" t="s">
        <v>2623</v>
      </c>
      <c r="AB29" s="47" t="s">
        <v>97</v>
      </c>
      <c r="AC29" s="47" t="s">
        <v>153</v>
      </c>
      <c r="AD29" s="47"/>
      <c r="AE29" s="47"/>
      <c r="AF29" s="47"/>
      <c r="AG29" s="47"/>
      <c r="AH29" s="47"/>
      <c r="AI29" s="47"/>
      <c r="AJ29" s="47"/>
      <c r="AK29" s="47"/>
      <c r="AL29" s="47"/>
      <c r="AM29" s="47"/>
    </row>
    <row r="30" spans="1:40" s="35" customFormat="1">
      <c r="A30" s="581" t="s">
        <v>2624</v>
      </c>
      <c r="B30" s="573"/>
      <c r="C30" s="470"/>
      <c r="D30" s="470"/>
      <c r="E30" s="470"/>
      <c r="F30" s="470"/>
      <c r="G30" s="470"/>
      <c r="H30" s="470"/>
      <c r="I30" s="470"/>
      <c r="J30" s="470"/>
      <c r="K30" s="470"/>
      <c r="L30" s="470"/>
      <c r="M30" s="470"/>
      <c r="N30" s="470"/>
      <c r="O30" s="470"/>
      <c r="P30" s="470"/>
      <c r="Q30" s="470"/>
      <c r="R30" s="470"/>
      <c r="S30" s="470"/>
      <c r="T30" s="470"/>
      <c r="U30" s="470"/>
      <c r="V30" s="470"/>
      <c r="Y30" s="47"/>
      <c r="Z30" s="47"/>
      <c r="AA30" s="47"/>
      <c r="AB30" s="47"/>
      <c r="AC30" s="47"/>
      <c r="AD30" s="47"/>
      <c r="AE30" s="47"/>
      <c r="AF30" s="47"/>
      <c r="AG30" s="47"/>
      <c r="AH30" s="47"/>
      <c r="AI30" s="47"/>
      <c r="AJ30" s="47"/>
      <c r="AK30" s="47"/>
      <c r="AL30" s="47"/>
      <c r="AM30" s="47"/>
      <c r="AN30" s="124"/>
    </row>
    <row r="31" spans="1:40" s="35" customFormat="1">
      <c r="A31" s="583" t="s">
        <v>2625</v>
      </c>
      <c r="B31" s="573"/>
      <c r="C31" s="470"/>
      <c r="D31" s="470"/>
      <c r="E31" s="470"/>
      <c r="F31" s="470"/>
      <c r="G31" s="470"/>
      <c r="H31" s="470"/>
      <c r="I31" s="470"/>
      <c r="J31" s="470"/>
      <c r="K31" s="470"/>
      <c r="L31" s="470"/>
      <c r="M31" s="470"/>
      <c r="N31" s="470"/>
      <c r="O31" s="470"/>
      <c r="P31" s="470"/>
      <c r="Q31" s="470"/>
      <c r="R31" s="470"/>
      <c r="S31" s="470"/>
      <c r="T31" s="470"/>
      <c r="U31" s="470"/>
      <c r="V31" s="470"/>
      <c r="AK31" s="47"/>
      <c r="AL31" s="47"/>
      <c r="AM31" s="47"/>
    </row>
    <row r="32" spans="1:40" s="35" customFormat="1">
      <c r="A32" s="584" t="s">
        <v>2626</v>
      </c>
      <c r="B32" s="573" t="s">
        <v>59</v>
      </c>
      <c r="C32" s="470"/>
      <c r="D32" s="559"/>
      <c r="E32" s="470"/>
      <c r="F32" s="470"/>
      <c r="G32" s="559"/>
      <c r="H32" s="470"/>
      <c r="I32" s="470"/>
      <c r="J32" s="559"/>
      <c r="K32" s="470"/>
      <c r="L32" s="470"/>
      <c r="M32" s="470"/>
      <c r="N32" s="470"/>
      <c r="O32" s="470"/>
      <c r="P32" s="559"/>
      <c r="Q32" s="559"/>
      <c r="R32" s="470"/>
      <c r="S32" s="470"/>
      <c r="T32" s="559"/>
      <c r="U32" s="559"/>
      <c r="V32" s="559"/>
      <c r="W32" s="116" t="s">
        <v>90</v>
      </c>
      <c r="X32" s="35" t="s">
        <v>98</v>
      </c>
      <c r="Y32" s="47" t="s">
        <v>91</v>
      </c>
      <c r="Z32" s="47" t="s">
        <v>154</v>
      </c>
      <c r="AA32" s="47" t="s">
        <v>2627</v>
      </c>
      <c r="AB32" s="47" t="s">
        <v>92</v>
      </c>
      <c r="AC32" s="47"/>
      <c r="AD32" s="47"/>
      <c r="AE32" s="47"/>
      <c r="AF32" s="47" t="s">
        <v>97</v>
      </c>
      <c r="AG32" s="47"/>
      <c r="AH32" s="47"/>
      <c r="AI32" s="47"/>
      <c r="AJ32" s="47"/>
      <c r="AK32" s="47"/>
      <c r="AL32" s="47"/>
      <c r="AM32" s="47"/>
      <c r="AN32" s="124"/>
    </row>
    <row r="33" spans="1:40" s="35" customFormat="1">
      <c r="A33" s="585" t="s">
        <v>2628</v>
      </c>
      <c r="B33" s="573" t="s">
        <v>58</v>
      </c>
      <c r="C33" s="559"/>
      <c r="D33" s="470"/>
      <c r="E33" s="470"/>
      <c r="F33" s="470"/>
      <c r="G33" s="470"/>
      <c r="H33" s="470"/>
      <c r="I33" s="470"/>
      <c r="J33" s="470"/>
      <c r="K33" s="559"/>
      <c r="L33" s="470"/>
      <c r="M33" s="470"/>
      <c r="N33" s="470"/>
      <c r="O33" s="470"/>
      <c r="P33" s="559"/>
      <c r="Q33" s="470"/>
      <c r="R33" s="470"/>
      <c r="S33" s="470"/>
      <c r="T33" s="470"/>
      <c r="U33" s="470"/>
      <c r="V33" s="470"/>
      <c r="W33" s="116" t="s">
        <v>90</v>
      </c>
      <c r="X33" s="35" t="s">
        <v>98</v>
      </c>
      <c r="Y33" s="47" t="s">
        <v>91</v>
      </c>
      <c r="Z33" s="47" t="s">
        <v>154</v>
      </c>
      <c r="AA33" s="47" t="s">
        <v>2629</v>
      </c>
      <c r="AB33" s="47" t="s">
        <v>92</v>
      </c>
      <c r="AC33" s="47"/>
      <c r="AD33" s="47"/>
      <c r="AE33" s="47"/>
      <c r="AF33" s="47" t="s">
        <v>97</v>
      </c>
      <c r="AG33" s="47"/>
      <c r="AH33" s="47"/>
      <c r="AI33" s="47"/>
      <c r="AJ33" s="47"/>
      <c r="AK33" s="47"/>
      <c r="AL33" s="47"/>
      <c r="AM33" s="47"/>
    </row>
    <row r="34" spans="1:40" s="35" customFormat="1">
      <c r="A34" s="585" t="s">
        <v>2630</v>
      </c>
      <c r="B34" s="573" t="s">
        <v>57</v>
      </c>
      <c r="C34" s="559"/>
      <c r="D34" s="470"/>
      <c r="E34" s="470"/>
      <c r="F34" s="470"/>
      <c r="G34" s="470"/>
      <c r="H34" s="470"/>
      <c r="I34" s="470"/>
      <c r="J34" s="470"/>
      <c r="K34" s="559"/>
      <c r="L34" s="470"/>
      <c r="M34" s="470"/>
      <c r="N34" s="470"/>
      <c r="O34" s="470"/>
      <c r="P34" s="559"/>
      <c r="Q34" s="470"/>
      <c r="R34" s="470"/>
      <c r="S34" s="470"/>
      <c r="T34" s="470"/>
      <c r="U34" s="470"/>
      <c r="V34" s="470"/>
      <c r="W34" s="116" t="s">
        <v>90</v>
      </c>
      <c r="X34" s="35" t="s">
        <v>98</v>
      </c>
      <c r="Y34" s="47" t="s">
        <v>91</v>
      </c>
      <c r="Z34" s="47" t="s">
        <v>154</v>
      </c>
      <c r="AA34" s="47" t="s">
        <v>155</v>
      </c>
      <c r="AB34" s="47" t="s">
        <v>92</v>
      </c>
      <c r="AC34" s="47"/>
      <c r="AD34" s="47"/>
      <c r="AE34" s="47"/>
      <c r="AF34" s="47" t="s">
        <v>97</v>
      </c>
      <c r="AG34" s="47"/>
      <c r="AH34" s="47"/>
      <c r="AI34" s="47"/>
      <c r="AJ34" s="47"/>
      <c r="AK34" s="47"/>
      <c r="AL34" s="47"/>
      <c r="AM34" s="47"/>
    </row>
    <row r="35" spans="1:40" s="35" customFormat="1">
      <c r="A35" s="584" t="s">
        <v>2631</v>
      </c>
      <c r="B35" s="573" t="s">
        <v>56</v>
      </c>
      <c r="C35" s="559"/>
      <c r="D35" s="559"/>
      <c r="E35" s="470"/>
      <c r="F35" s="470"/>
      <c r="G35" s="559"/>
      <c r="H35" s="470"/>
      <c r="I35" s="470"/>
      <c r="J35" s="559"/>
      <c r="K35" s="559"/>
      <c r="L35" s="470"/>
      <c r="M35" s="470"/>
      <c r="N35" s="470"/>
      <c r="O35" s="470"/>
      <c r="P35" s="559"/>
      <c r="Q35" s="559"/>
      <c r="R35" s="470"/>
      <c r="S35" s="470"/>
      <c r="T35" s="559"/>
      <c r="U35" s="559"/>
      <c r="V35" s="559"/>
      <c r="W35" s="116" t="s">
        <v>90</v>
      </c>
      <c r="X35" s="35" t="s">
        <v>98</v>
      </c>
      <c r="Y35" s="47" t="s">
        <v>91</v>
      </c>
      <c r="Z35" s="47" t="s">
        <v>154</v>
      </c>
      <c r="AA35" s="47" t="s">
        <v>2632</v>
      </c>
      <c r="AB35" s="47" t="s">
        <v>92</v>
      </c>
      <c r="AC35" s="47"/>
      <c r="AD35" s="47"/>
      <c r="AE35" s="47"/>
      <c r="AF35" s="47" t="s">
        <v>97</v>
      </c>
      <c r="AG35" s="47"/>
      <c r="AH35" s="47"/>
      <c r="AI35" s="47"/>
      <c r="AJ35" s="47"/>
      <c r="AK35" s="47"/>
      <c r="AL35" s="47"/>
      <c r="AM35" s="47"/>
    </row>
    <row r="36" spans="1:40" s="35" customFormat="1">
      <c r="A36" s="583" t="s">
        <v>2633</v>
      </c>
      <c r="B36" s="573"/>
      <c r="C36" s="470"/>
      <c r="D36" s="470"/>
      <c r="E36" s="470"/>
      <c r="F36" s="470"/>
      <c r="G36" s="470"/>
      <c r="H36" s="470"/>
      <c r="I36" s="470"/>
      <c r="J36" s="470"/>
      <c r="K36" s="470"/>
      <c r="L36" s="470"/>
      <c r="M36" s="470"/>
      <c r="N36" s="470"/>
      <c r="O36" s="470"/>
      <c r="P36" s="470"/>
      <c r="Q36" s="470"/>
      <c r="R36" s="470"/>
      <c r="S36" s="470"/>
      <c r="T36" s="470"/>
      <c r="U36" s="470"/>
      <c r="V36" s="470"/>
      <c r="AI36" s="47"/>
      <c r="AJ36" s="47"/>
      <c r="AK36" s="47"/>
      <c r="AL36" s="47"/>
      <c r="AM36" s="47"/>
    </row>
    <row r="37" spans="1:40" s="35" customFormat="1">
      <c r="A37" s="584" t="s">
        <v>2634</v>
      </c>
      <c r="B37" s="573" t="s">
        <v>55</v>
      </c>
      <c r="C37" s="559"/>
      <c r="D37" s="559"/>
      <c r="E37" s="470"/>
      <c r="F37" s="470"/>
      <c r="G37" s="559"/>
      <c r="H37" s="470"/>
      <c r="I37" s="470"/>
      <c r="J37" s="559"/>
      <c r="K37" s="559"/>
      <c r="L37" s="470"/>
      <c r="M37" s="470"/>
      <c r="N37" s="470"/>
      <c r="O37" s="470"/>
      <c r="P37" s="559"/>
      <c r="Q37" s="559"/>
      <c r="R37" s="470"/>
      <c r="S37" s="470"/>
      <c r="T37" s="559"/>
      <c r="U37" s="559"/>
      <c r="V37" s="559"/>
      <c r="W37" s="116" t="s">
        <v>90</v>
      </c>
      <c r="X37" s="35" t="s">
        <v>98</v>
      </c>
      <c r="Y37" s="47" t="s">
        <v>91</v>
      </c>
      <c r="Z37" s="47" t="s">
        <v>154</v>
      </c>
      <c r="AA37" s="47" t="s">
        <v>1068</v>
      </c>
      <c r="AB37" s="47" t="s">
        <v>92</v>
      </c>
      <c r="AC37" s="47"/>
      <c r="AD37" s="47"/>
      <c r="AE37" s="47"/>
      <c r="AF37" s="47" t="s">
        <v>97</v>
      </c>
      <c r="AG37" s="47"/>
      <c r="AH37" s="47"/>
      <c r="AI37" s="47"/>
      <c r="AJ37" s="47"/>
      <c r="AK37" s="47"/>
      <c r="AL37" s="47"/>
      <c r="AM37" s="47"/>
    </row>
    <row r="38" spans="1:40" s="35" customFormat="1">
      <c r="A38" s="584" t="s">
        <v>2635</v>
      </c>
      <c r="B38" s="573" t="s">
        <v>54</v>
      </c>
      <c r="C38" s="559"/>
      <c r="D38" s="559"/>
      <c r="E38" s="470"/>
      <c r="F38" s="470"/>
      <c r="G38" s="559"/>
      <c r="H38" s="470"/>
      <c r="I38" s="470"/>
      <c r="J38" s="559"/>
      <c r="K38" s="559"/>
      <c r="L38" s="470"/>
      <c r="M38" s="470"/>
      <c r="N38" s="470"/>
      <c r="O38" s="470"/>
      <c r="P38" s="559"/>
      <c r="Q38" s="559"/>
      <c r="R38" s="470"/>
      <c r="S38" s="470"/>
      <c r="T38" s="559"/>
      <c r="U38" s="559"/>
      <c r="V38" s="559"/>
      <c r="W38" s="116" t="s">
        <v>90</v>
      </c>
      <c r="X38" s="35" t="s">
        <v>98</v>
      </c>
      <c r="Y38" s="47" t="s">
        <v>91</v>
      </c>
      <c r="Z38" s="47" t="s">
        <v>154</v>
      </c>
      <c r="AA38" s="47" t="s">
        <v>2636</v>
      </c>
      <c r="AB38" s="47" t="s">
        <v>92</v>
      </c>
      <c r="AC38" s="47"/>
      <c r="AD38" s="47"/>
      <c r="AE38" s="47"/>
      <c r="AF38" s="47" t="s">
        <v>97</v>
      </c>
      <c r="AG38" s="47"/>
      <c r="AH38" s="47"/>
      <c r="AI38" s="47"/>
      <c r="AJ38" s="47"/>
      <c r="AK38" s="47"/>
      <c r="AL38" s="47"/>
      <c r="AM38" s="47"/>
    </row>
    <row r="39" spans="1:40" s="35" customFormat="1">
      <c r="A39" s="574" t="s">
        <v>2637</v>
      </c>
      <c r="B39" s="573" t="s">
        <v>3</v>
      </c>
      <c r="C39" s="559"/>
      <c r="D39" s="559"/>
      <c r="E39" s="470"/>
      <c r="F39" s="470"/>
      <c r="G39" s="559"/>
      <c r="H39" s="470"/>
      <c r="I39" s="470"/>
      <c r="J39" s="559"/>
      <c r="K39" s="559"/>
      <c r="L39" s="470"/>
      <c r="M39" s="470"/>
      <c r="N39" s="470"/>
      <c r="O39" s="470"/>
      <c r="P39" s="470"/>
      <c r="Q39" s="559"/>
      <c r="R39" s="470"/>
      <c r="S39" s="470"/>
      <c r="T39" s="559"/>
      <c r="U39" s="559"/>
      <c r="V39" s="470"/>
      <c r="Y39" s="47" t="s">
        <v>141</v>
      </c>
      <c r="Z39" s="47" t="s">
        <v>2638</v>
      </c>
      <c r="AA39" s="47"/>
      <c r="AB39" s="47"/>
      <c r="AC39" s="47"/>
      <c r="AD39" s="47"/>
      <c r="AE39" s="47"/>
      <c r="AF39" s="47"/>
      <c r="AG39" s="47"/>
      <c r="AH39" s="47"/>
      <c r="AI39" s="47"/>
      <c r="AJ39" s="47"/>
      <c r="AK39" s="47"/>
      <c r="AL39" s="47"/>
      <c r="AM39" s="47"/>
    </row>
    <row r="40" spans="1:40" s="35" customFormat="1">
      <c r="A40" s="574" t="s">
        <v>1091</v>
      </c>
      <c r="B40" s="573" t="s">
        <v>53</v>
      </c>
      <c r="C40" s="559"/>
      <c r="D40" s="559"/>
      <c r="E40" s="470"/>
      <c r="F40" s="470"/>
      <c r="G40" s="559"/>
      <c r="H40" s="470"/>
      <c r="I40" s="470"/>
      <c r="J40" s="559"/>
      <c r="K40" s="559"/>
      <c r="L40" s="470"/>
      <c r="M40" s="470"/>
      <c r="N40" s="470"/>
      <c r="O40" s="470"/>
      <c r="P40" s="559"/>
      <c r="Q40" s="559"/>
      <c r="R40" s="470"/>
      <c r="S40" s="470"/>
      <c r="T40" s="559"/>
      <c r="U40" s="559"/>
      <c r="V40" s="559"/>
      <c r="W40" s="35" t="s">
        <v>90</v>
      </c>
      <c r="X40" s="116" t="s">
        <v>1094</v>
      </c>
      <c r="Y40" s="99" t="s">
        <v>91</v>
      </c>
      <c r="Z40" s="99" t="s">
        <v>92</v>
      </c>
      <c r="AA40" s="47"/>
      <c r="AB40" s="47"/>
      <c r="AC40" s="47"/>
      <c r="AD40" s="47"/>
      <c r="AE40" s="47"/>
      <c r="AF40" s="47"/>
      <c r="AG40" s="47"/>
      <c r="AH40" s="47"/>
      <c r="AI40" s="99"/>
      <c r="AJ40" s="47"/>
      <c r="AK40" s="47"/>
      <c r="AL40" s="47"/>
      <c r="AM40" s="47"/>
    </row>
    <row r="41" spans="1:40" s="35" customFormat="1">
      <c r="A41" s="574" t="s">
        <v>2639</v>
      </c>
      <c r="B41" s="573" t="s">
        <v>52</v>
      </c>
      <c r="C41" s="559"/>
      <c r="D41" s="559"/>
      <c r="E41" s="470"/>
      <c r="F41" s="470"/>
      <c r="G41" s="559"/>
      <c r="H41" s="470"/>
      <c r="I41" s="470"/>
      <c r="J41" s="559"/>
      <c r="K41" s="559"/>
      <c r="L41" s="470"/>
      <c r="M41" s="470"/>
      <c r="N41" s="470"/>
      <c r="O41" s="470"/>
      <c r="P41" s="559"/>
      <c r="Q41" s="559"/>
      <c r="R41" s="470"/>
      <c r="S41" s="470"/>
      <c r="T41" s="559"/>
      <c r="U41" s="559"/>
      <c r="V41" s="559"/>
      <c r="W41" s="35" t="s">
        <v>90</v>
      </c>
      <c r="X41" s="35" t="s">
        <v>98</v>
      </c>
      <c r="Y41" s="47" t="s">
        <v>91</v>
      </c>
      <c r="Z41" s="47" t="s">
        <v>92</v>
      </c>
      <c r="AA41" s="47" t="s">
        <v>97</v>
      </c>
      <c r="AB41" s="47"/>
      <c r="AC41" s="47"/>
      <c r="AD41" s="47" t="s">
        <v>2640</v>
      </c>
      <c r="AE41" s="47"/>
      <c r="AF41" s="47"/>
      <c r="AG41" s="47"/>
      <c r="AH41" s="47"/>
      <c r="AI41" s="99"/>
      <c r="AJ41" s="47"/>
      <c r="AK41" s="47"/>
      <c r="AL41" s="47"/>
      <c r="AM41" s="47"/>
    </row>
    <row r="42" spans="1:40" s="35" customFormat="1">
      <c r="A42" s="586" t="s">
        <v>2641</v>
      </c>
      <c r="B42" s="573" t="s">
        <v>51</v>
      </c>
      <c r="C42" s="559"/>
      <c r="D42" s="559"/>
      <c r="E42" s="470"/>
      <c r="F42" s="470"/>
      <c r="G42" s="559"/>
      <c r="H42" s="470"/>
      <c r="I42" s="470"/>
      <c r="J42" s="559"/>
      <c r="K42" s="559"/>
      <c r="L42" s="470"/>
      <c r="M42" s="470"/>
      <c r="N42" s="470"/>
      <c r="O42" s="470"/>
      <c r="P42" s="559"/>
      <c r="Q42" s="559"/>
      <c r="R42" s="470"/>
      <c r="S42" s="470"/>
      <c r="T42" s="559"/>
      <c r="U42" s="559"/>
      <c r="V42" s="559"/>
      <c r="W42" s="35" t="s">
        <v>90</v>
      </c>
      <c r="Y42" s="47" t="s">
        <v>91</v>
      </c>
      <c r="Z42" s="47" t="s">
        <v>92</v>
      </c>
      <c r="AA42" s="47" t="s">
        <v>97</v>
      </c>
      <c r="AB42" s="47"/>
      <c r="AC42" s="47" t="s">
        <v>2642</v>
      </c>
      <c r="AD42" s="47" t="s">
        <v>2640</v>
      </c>
      <c r="AE42" s="47"/>
      <c r="AF42" s="47"/>
      <c r="AG42" s="47"/>
      <c r="AH42" s="47"/>
      <c r="AI42" s="99"/>
      <c r="AJ42" s="47"/>
      <c r="AK42" s="47"/>
      <c r="AL42" s="47"/>
      <c r="AM42" s="47"/>
    </row>
    <row r="43" spans="1:40" s="35" customFormat="1">
      <c r="A43" s="574" t="s">
        <v>2643</v>
      </c>
      <c r="B43" s="573" t="s">
        <v>50</v>
      </c>
      <c r="C43" s="559"/>
      <c r="D43" s="559"/>
      <c r="E43" s="470"/>
      <c r="F43" s="470"/>
      <c r="G43" s="559"/>
      <c r="H43" s="470"/>
      <c r="I43" s="470"/>
      <c r="J43" s="559"/>
      <c r="K43" s="559"/>
      <c r="L43" s="470"/>
      <c r="M43" s="470"/>
      <c r="N43" s="470"/>
      <c r="O43" s="470"/>
      <c r="P43" s="559"/>
      <c r="Q43" s="559"/>
      <c r="R43" s="470"/>
      <c r="S43" s="470"/>
      <c r="T43" s="559"/>
      <c r="U43" s="559"/>
      <c r="V43" s="559"/>
      <c r="W43" s="116" t="s">
        <v>90</v>
      </c>
      <c r="X43" s="35" t="s">
        <v>98</v>
      </c>
      <c r="Y43" s="47" t="s">
        <v>91</v>
      </c>
      <c r="Z43" s="47" t="s">
        <v>92</v>
      </c>
      <c r="AA43" s="47" t="s">
        <v>97</v>
      </c>
      <c r="AB43" s="47"/>
      <c r="AC43" s="47"/>
      <c r="AD43" s="47" t="s">
        <v>2644</v>
      </c>
      <c r="AE43" s="47"/>
      <c r="AF43" s="47"/>
      <c r="AG43" s="47"/>
      <c r="AH43" s="47"/>
      <c r="AI43" s="99"/>
      <c r="AJ43" s="47"/>
      <c r="AK43" s="47"/>
      <c r="AL43" s="47"/>
      <c r="AM43" s="47"/>
    </row>
    <row r="44" spans="1:40" s="35" customFormat="1">
      <c r="A44" s="586" t="s">
        <v>2645</v>
      </c>
      <c r="B44" s="573" t="s">
        <v>49</v>
      </c>
      <c r="C44" s="559"/>
      <c r="D44" s="559"/>
      <c r="E44" s="470"/>
      <c r="F44" s="470"/>
      <c r="G44" s="559"/>
      <c r="H44" s="470"/>
      <c r="I44" s="470"/>
      <c r="J44" s="559"/>
      <c r="K44" s="559"/>
      <c r="L44" s="470"/>
      <c r="M44" s="470"/>
      <c r="N44" s="470"/>
      <c r="O44" s="470"/>
      <c r="P44" s="559"/>
      <c r="Q44" s="559"/>
      <c r="R44" s="470"/>
      <c r="S44" s="470"/>
      <c r="T44" s="559"/>
      <c r="U44" s="559"/>
      <c r="V44" s="559"/>
      <c r="W44" s="116" t="s">
        <v>90</v>
      </c>
      <c r="Y44" s="47" t="s">
        <v>91</v>
      </c>
      <c r="Z44" s="47" t="s">
        <v>92</v>
      </c>
      <c r="AA44" s="47" t="s">
        <v>97</v>
      </c>
      <c r="AB44" s="47"/>
      <c r="AC44" s="47" t="s">
        <v>2642</v>
      </c>
      <c r="AD44" s="47" t="s">
        <v>2644</v>
      </c>
      <c r="AE44" s="47"/>
      <c r="AF44" s="47"/>
      <c r="AG44" s="47"/>
      <c r="AH44" s="47"/>
      <c r="AI44" s="99"/>
      <c r="AJ44" s="47"/>
      <c r="AK44" s="47"/>
      <c r="AL44" s="47"/>
      <c r="AM44" s="47"/>
    </row>
    <row r="45" spans="1:40" s="35" customFormat="1">
      <c r="A45" s="574" t="s">
        <v>2646</v>
      </c>
      <c r="B45" s="573" t="s">
        <v>48</v>
      </c>
      <c r="C45" s="559"/>
      <c r="D45" s="559"/>
      <c r="E45" s="470"/>
      <c r="F45" s="470"/>
      <c r="G45" s="559"/>
      <c r="H45" s="470"/>
      <c r="I45" s="470"/>
      <c r="J45" s="559"/>
      <c r="K45" s="559"/>
      <c r="L45" s="470"/>
      <c r="M45" s="470"/>
      <c r="N45" s="470"/>
      <c r="O45" s="470"/>
      <c r="P45" s="559"/>
      <c r="Q45" s="559"/>
      <c r="R45" s="470"/>
      <c r="S45" s="470"/>
      <c r="T45" s="559"/>
      <c r="U45" s="559"/>
      <c r="V45" s="559"/>
      <c r="W45" s="116" t="s">
        <v>90</v>
      </c>
      <c r="X45" s="35" t="s">
        <v>98</v>
      </c>
      <c r="Y45" s="47" t="s">
        <v>91</v>
      </c>
      <c r="Z45" s="47" t="s">
        <v>92</v>
      </c>
      <c r="AA45" s="47" t="s">
        <v>97</v>
      </c>
      <c r="AB45" s="47"/>
      <c r="AC45" s="47"/>
      <c r="AD45" s="47" t="s">
        <v>2647</v>
      </c>
      <c r="AE45" s="47"/>
      <c r="AF45" s="47"/>
      <c r="AG45" s="47"/>
      <c r="AH45" s="47"/>
      <c r="AI45" s="99"/>
      <c r="AJ45" s="47"/>
      <c r="AK45" s="47"/>
      <c r="AL45" s="47"/>
      <c r="AM45" s="47"/>
    </row>
    <row r="46" spans="1:40" s="35" customFormat="1">
      <c r="A46" s="586" t="s">
        <v>2648</v>
      </c>
      <c r="B46" s="573" t="s">
        <v>47</v>
      </c>
      <c r="C46" s="559"/>
      <c r="D46" s="559"/>
      <c r="E46" s="470"/>
      <c r="F46" s="470"/>
      <c r="G46" s="559"/>
      <c r="H46" s="470"/>
      <c r="I46" s="470"/>
      <c r="J46" s="559"/>
      <c r="K46" s="559"/>
      <c r="L46" s="470"/>
      <c r="M46" s="470"/>
      <c r="N46" s="470"/>
      <c r="O46" s="470"/>
      <c r="P46" s="559"/>
      <c r="Q46" s="559"/>
      <c r="R46" s="470"/>
      <c r="S46" s="470"/>
      <c r="T46" s="559"/>
      <c r="U46" s="559"/>
      <c r="V46" s="559"/>
      <c r="W46" s="116" t="s">
        <v>90</v>
      </c>
      <c r="Y46" s="47" t="s">
        <v>91</v>
      </c>
      <c r="Z46" s="47" t="s">
        <v>92</v>
      </c>
      <c r="AA46" s="47" t="s">
        <v>97</v>
      </c>
      <c r="AB46" s="47"/>
      <c r="AC46" s="47" t="s">
        <v>2642</v>
      </c>
      <c r="AD46" s="47" t="s">
        <v>2647</v>
      </c>
      <c r="AE46" s="47"/>
      <c r="AF46" s="47"/>
      <c r="AG46" s="47"/>
      <c r="AH46" s="47"/>
      <c r="AI46" s="99"/>
      <c r="AJ46" s="47"/>
      <c r="AK46" s="47"/>
      <c r="AL46" s="47"/>
      <c r="AM46" s="47"/>
    </row>
    <row r="47" spans="1:40" s="35" customFormat="1">
      <c r="A47" s="1478" t="s">
        <v>5784</v>
      </c>
      <c r="B47" s="753" t="s">
        <v>46</v>
      </c>
      <c r="C47" s="805"/>
      <c r="D47" s="805"/>
      <c r="E47" s="1499"/>
      <c r="F47" s="1499"/>
      <c r="G47" s="805"/>
      <c r="H47" s="1499"/>
      <c r="I47" s="1499"/>
      <c r="J47" s="805"/>
      <c r="K47" s="805"/>
      <c r="L47" s="1499"/>
      <c r="M47" s="1499"/>
      <c r="N47" s="1499"/>
      <c r="O47" s="1499"/>
      <c r="P47" s="805"/>
      <c r="Q47" s="805"/>
      <c r="R47" s="1499"/>
      <c r="S47" s="1499"/>
      <c r="T47" s="805"/>
      <c r="U47" s="805"/>
      <c r="V47" s="805"/>
      <c r="W47" s="116" t="s">
        <v>90</v>
      </c>
      <c r="X47" s="221"/>
      <c r="Y47" s="46" t="s">
        <v>91</v>
      </c>
      <c r="Z47" s="46" t="s">
        <v>3474</v>
      </c>
      <c r="AA47" s="46" t="s">
        <v>1340</v>
      </c>
      <c r="AB47" s="47"/>
      <c r="AC47" s="47"/>
      <c r="AD47" s="47"/>
      <c r="AE47" s="47"/>
      <c r="AF47" s="47"/>
      <c r="AG47" s="47"/>
      <c r="AH47" s="47"/>
      <c r="AI47" s="99"/>
      <c r="AJ47" s="47"/>
      <c r="AK47" s="47"/>
      <c r="AL47" s="47"/>
      <c r="AM47" s="47"/>
    </row>
    <row r="48" spans="1:40" s="221" customFormat="1" ht="86.4">
      <c r="A48" s="578"/>
      <c r="B48" s="578"/>
      <c r="C48" s="3" t="s">
        <v>1257</v>
      </c>
      <c r="D48" s="3" t="s">
        <v>1258</v>
      </c>
      <c r="E48" s="3" t="s">
        <v>1258</v>
      </c>
      <c r="F48" s="3" t="s">
        <v>1258</v>
      </c>
      <c r="G48" s="3" t="s">
        <v>1259</v>
      </c>
      <c r="H48" s="3" t="s">
        <v>1259</v>
      </c>
      <c r="I48" s="3" t="s">
        <v>1259</v>
      </c>
      <c r="J48" s="3" t="s">
        <v>1260</v>
      </c>
      <c r="K48" s="3" t="s">
        <v>1261</v>
      </c>
      <c r="L48" s="3" t="s">
        <v>1257</v>
      </c>
      <c r="M48" s="3" t="s">
        <v>1258</v>
      </c>
      <c r="N48" s="3" t="s">
        <v>1259</v>
      </c>
      <c r="O48" s="3" t="s">
        <v>1260</v>
      </c>
      <c r="P48" s="3" t="s">
        <v>1261</v>
      </c>
      <c r="Q48" s="3" t="s">
        <v>1262</v>
      </c>
      <c r="R48" s="3" t="s">
        <v>1262</v>
      </c>
      <c r="S48" s="3" t="s">
        <v>1262</v>
      </c>
      <c r="T48" s="3" t="s">
        <v>1263</v>
      </c>
      <c r="U48" s="3" t="s">
        <v>1264</v>
      </c>
      <c r="V48" s="3" t="s">
        <v>1264</v>
      </c>
      <c r="AJ48" s="587"/>
      <c r="AL48" s="431"/>
      <c r="AM48" s="431"/>
      <c r="AN48" s="578"/>
    </row>
    <row r="49" spans="3:40" s="221" customFormat="1" ht="28.8">
      <c r="C49" s="3"/>
      <c r="D49" s="3"/>
      <c r="E49" s="3" t="s">
        <v>2649</v>
      </c>
      <c r="F49" s="3" t="s">
        <v>2650</v>
      </c>
      <c r="G49" s="3"/>
      <c r="H49" s="3" t="s">
        <v>2649</v>
      </c>
      <c r="I49" s="3" t="s">
        <v>2650</v>
      </c>
      <c r="J49" s="3"/>
      <c r="K49" s="3"/>
      <c r="L49" s="3"/>
      <c r="M49" s="3"/>
      <c r="N49" s="3"/>
      <c r="O49" s="3"/>
      <c r="P49" s="3"/>
      <c r="Q49" s="3"/>
      <c r="R49" s="3" t="s">
        <v>2649</v>
      </c>
      <c r="S49" s="3" t="s">
        <v>2650</v>
      </c>
      <c r="T49" s="3"/>
      <c r="U49" s="3"/>
      <c r="V49" s="3"/>
      <c r="AK49" s="431"/>
      <c r="AL49" s="431"/>
      <c r="AM49" s="431"/>
      <c r="AN49" s="578"/>
    </row>
    <row r="50" spans="3:40" s="221" customFormat="1">
      <c r="C50" s="3" t="s">
        <v>115</v>
      </c>
      <c r="D50" s="3" t="s">
        <v>115</v>
      </c>
      <c r="E50" s="3" t="s">
        <v>115</v>
      </c>
      <c r="F50" s="3" t="s">
        <v>115</v>
      </c>
      <c r="G50" s="3" t="s">
        <v>115</v>
      </c>
      <c r="H50" s="3" t="s">
        <v>115</v>
      </c>
      <c r="I50" s="3" t="s">
        <v>115</v>
      </c>
      <c r="J50" s="3" t="s">
        <v>115</v>
      </c>
      <c r="K50" s="3" t="s">
        <v>103</v>
      </c>
      <c r="L50" s="3" t="s">
        <v>103</v>
      </c>
      <c r="M50" s="3" t="s">
        <v>103</v>
      </c>
      <c r="N50" s="3" t="s">
        <v>103</v>
      </c>
      <c r="O50" s="3" t="s">
        <v>103</v>
      </c>
      <c r="P50" s="3"/>
      <c r="Q50" s="3" t="s">
        <v>115</v>
      </c>
      <c r="R50" s="3" t="s">
        <v>115</v>
      </c>
      <c r="S50" s="3" t="s">
        <v>115</v>
      </c>
      <c r="T50" s="3" t="s">
        <v>115</v>
      </c>
      <c r="U50" s="3" t="s">
        <v>103</v>
      </c>
      <c r="V50" s="3"/>
      <c r="AK50" s="431"/>
      <c r="AL50" s="431"/>
      <c r="AM50" s="431"/>
      <c r="AN50" s="578"/>
    </row>
    <row r="51" spans="3:40" s="221" customFormat="1">
      <c r="C51" s="588"/>
      <c r="D51" s="588"/>
      <c r="E51" s="588"/>
      <c r="F51" s="588"/>
      <c r="G51" s="588"/>
      <c r="H51" s="588"/>
      <c r="I51" s="588"/>
      <c r="J51" s="588"/>
      <c r="K51" s="588"/>
      <c r="L51" s="588"/>
      <c r="M51" s="588"/>
      <c r="N51" s="588"/>
      <c r="O51" s="588"/>
      <c r="P51" s="588"/>
      <c r="Q51" s="588"/>
      <c r="R51" s="588"/>
      <c r="S51" s="588"/>
      <c r="T51" s="588"/>
      <c r="U51" s="588"/>
      <c r="V51" s="588"/>
    </row>
    <row r="52" spans="3:40">
      <c r="C52" s="125"/>
      <c r="D52" s="125"/>
      <c r="E52" s="125"/>
      <c r="F52" s="125"/>
      <c r="G52" s="125"/>
      <c r="H52" s="125"/>
      <c r="I52" s="125"/>
      <c r="J52" s="125"/>
      <c r="K52" s="125"/>
      <c r="L52" s="125"/>
      <c r="M52" s="125"/>
      <c r="N52" s="125"/>
      <c r="O52" s="125"/>
      <c r="P52" s="125"/>
      <c r="Q52" s="125"/>
      <c r="R52" s="125"/>
      <c r="S52" s="125"/>
      <c r="T52" s="125"/>
      <c r="U52" s="125"/>
      <c r="V52" s="125"/>
    </row>
    <row r="53" spans="3:40">
      <c r="C53" s="125"/>
      <c r="D53" s="125"/>
      <c r="E53" s="125"/>
      <c r="F53" s="125"/>
      <c r="G53" s="125"/>
      <c r="H53" s="125"/>
      <c r="I53" s="125"/>
      <c r="J53" s="125"/>
      <c r="K53" s="125"/>
      <c r="L53" s="125"/>
      <c r="M53" s="125"/>
      <c r="N53" s="125"/>
      <c r="O53" s="125"/>
      <c r="P53" s="125"/>
      <c r="Q53" s="125"/>
      <c r="R53" s="125"/>
      <c r="S53" s="125"/>
      <c r="T53" s="125"/>
      <c r="U53" s="125"/>
      <c r="V53" s="125"/>
    </row>
    <row r="54" spans="3:40">
      <c r="C54" s="125"/>
      <c r="D54" s="125"/>
      <c r="E54" s="125"/>
      <c r="F54" s="125"/>
      <c r="G54" s="125"/>
      <c r="H54" s="125"/>
      <c r="I54" s="125"/>
      <c r="J54" s="125"/>
      <c r="K54" s="125"/>
      <c r="L54" s="125"/>
      <c r="M54" s="125"/>
      <c r="N54" s="125"/>
      <c r="O54" s="125"/>
      <c r="P54" s="125"/>
      <c r="Q54" s="125"/>
      <c r="R54" s="125"/>
      <c r="S54" s="125"/>
      <c r="T54" s="125"/>
      <c r="U54" s="125"/>
      <c r="V54" s="125"/>
    </row>
    <row r="55" spans="3:40">
      <c r="C55" s="125"/>
      <c r="D55" s="125"/>
      <c r="E55" s="125"/>
      <c r="F55" s="125"/>
      <c r="G55" s="125"/>
      <c r="H55" s="125"/>
      <c r="I55" s="125"/>
      <c r="J55" s="125"/>
      <c r="K55" s="125"/>
      <c r="L55" s="125"/>
      <c r="M55" s="125"/>
      <c r="N55" s="125"/>
      <c r="O55" s="125"/>
      <c r="P55" s="125"/>
      <c r="Q55" s="125"/>
      <c r="R55" s="125"/>
      <c r="S55" s="125"/>
      <c r="T55" s="125"/>
      <c r="U55" s="125"/>
      <c r="V55" s="125"/>
    </row>
    <row r="56" spans="3:40">
      <c r="C56" s="125"/>
      <c r="D56" s="125"/>
      <c r="E56" s="125"/>
      <c r="F56" s="125"/>
      <c r="G56" s="125"/>
      <c r="H56" s="125"/>
      <c r="I56" s="125"/>
      <c r="J56" s="125"/>
      <c r="K56" s="125"/>
      <c r="L56" s="125"/>
      <c r="M56" s="125"/>
      <c r="N56" s="125"/>
      <c r="O56" s="125"/>
      <c r="P56" s="125"/>
      <c r="Q56" s="125"/>
      <c r="R56" s="125"/>
      <c r="S56" s="125"/>
      <c r="T56" s="125"/>
      <c r="U56" s="125"/>
      <c r="V56" s="125"/>
    </row>
    <row r="57" spans="3:40">
      <c r="C57" s="125"/>
      <c r="D57" s="125"/>
      <c r="E57" s="125"/>
      <c r="F57" s="125"/>
      <c r="G57" s="125"/>
      <c r="H57" s="125"/>
      <c r="I57" s="125"/>
      <c r="J57" s="125"/>
      <c r="K57" s="125"/>
      <c r="L57" s="125"/>
      <c r="M57" s="125"/>
      <c r="N57" s="125"/>
      <c r="O57" s="125"/>
      <c r="P57" s="125"/>
      <c r="Q57" s="125"/>
      <c r="R57" s="125"/>
      <c r="S57" s="125"/>
      <c r="T57" s="125"/>
      <c r="U57" s="125"/>
      <c r="V57" s="125"/>
    </row>
    <row r="58" spans="3:40">
      <c r="C58" s="125"/>
      <c r="D58" s="125"/>
      <c r="E58" s="125"/>
      <c r="F58" s="125"/>
      <c r="G58" s="125"/>
      <c r="H58" s="125"/>
      <c r="I58" s="125"/>
      <c r="J58" s="125"/>
      <c r="K58" s="125"/>
      <c r="L58" s="125"/>
      <c r="M58" s="125"/>
      <c r="N58" s="125"/>
      <c r="O58" s="125"/>
      <c r="P58" s="125"/>
      <c r="Q58" s="125"/>
      <c r="R58" s="125"/>
      <c r="S58" s="125"/>
      <c r="T58" s="125"/>
      <c r="U58" s="125"/>
      <c r="V58" s="125"/>
    </row>
    <row r="59" spans="3:40">
      <c r="C59" s="125"/>
      <c r="D59" s="125"/>
      <c r="E59" s="125"/>
      <c r="F59" s="125"/>
      <c r="G59" s="125"/>
      <c r="H59" s="125"/>
      <c r="I59" s="125"/>
      <c r="J59" s="125"/>
      <c r="K59" s="125"/>
      <c r="L59" s="125"/>
      <c r="M59" s="125"/>
      <c r="N59" s="125"/>
      <c r="O59" s="125"/>
      <c r="P59" s="125"/>
      <c r="Q59" s="125"/>
      <c r="R59" s="125"/>
      <c r="S59" s="125"/>
      <c r="T59" s="125"/>
      <c r="U59" s="125"/>
      <c r="V59" s="125"/>
    </row>
    <row r="60" spans="3:40">
      <c r="C60" s="125"/>
      <c r="D60" s="125"/>
      <c r="E60" s="125"/>
      <c r="F60" s="125"/>
      <c r="G60" s="125"/>
      <c r="H60" s="125"/>
      <c r="I60" s="125"/>
      <c r="J60" s="125"/>
      <c r="K60" s="125"/>
      <c r="L60" s="125"/>
      <c r="M60" s="125"/>
      <c r="N60" s="125"/>
      <c r="O60" s="125"/>
      <c r="P60" s="125"/>
      <c r="Q60" s="125"/>
      <c r="R60" s="125"/>
      <c r="S60" s="125"/>
      <c r="T60" s="125"/>
      <c r="U60" s="125"/>
      <c r="V60" s="125"/>
    </row>
    <row r="61" spans="3:40">
      <c r="C61" s="125"/>
      <c r="D61" s="125"/>
      <c r="E61" s="125"/>
      <c r="F61" s="125"/>
      <c r="G61" s="125"/>
      <c r="H61" s="125"/>
      <c r="I61" s="125"/>
      <c r="J61" s="125"/>
      <c r="K61" s="125"/>
      <c r="L61" s="125"/>
      <c r="M61" s="125"/>
      <c r="N61" s="125"/>
      <c r="O61" s="125"/>
      <c r="P61" s="125"/>
      <c r="Q61" s="125"/>
      <c r="R61" s="125"/>
      <c r="S61" s="125"/>
      <c r="T61" s="125"/>
      <c r="U61" s="125"/>
      <c r="V61" s="125"/>
    </row>
    <row r="62" spans="3:40">
      <c r="C62" s="125"/>
      <c r="D62" s="125"/>
      <c r="E62" s="125"/>
      <c r="F62" s="125"/>
      <c r="G62" s="125"/>
      <c r="H62" s="125"/>
      <c r="I62" s="125"/>
      <c r="J62" s="125"/>
      <c r="K62" s="125"/>
      <c r="L62" s="125"/>
      <c r="M62" s="125"/>
      <c r="N62" s="125"/>
      <c r="O62" s="125"/>
      <c r="P62" s="125"/>
      <c r="Q62" s="125"/>
      <c r="R62" s="125"/>
      <c r="S62" s="125"/>
      <c r="T62" s="125"/>
      <c r="U62" s="125"/>
      <c r="V62" s="125"/>
    </row>
    <row r="63" spans="3:40">
      <c r="C63" s="125"/>
      <c r="D63" s="125"/>
      <c r="E63" s="125"/>
      <c r="F63" s="125"/>
      <c r="G63" s="125"/>
      <c r="H63" s="125"/>
      <c r="I63" s="125"/>
      <c r="J63" s="125"/>
      <c r="K63" s="125"/>
      <c r="L63" s="125"/>
      <c r="M63" s="125"/>
      <c r="N63" s="125"/>
      <c r="O63" s="125"/>
      <c r="P63" s="125"/>
      <c r="Q63" s="125"/>
      <c r="R63" s="125"/>
      <c r="S63" s="125"/>
      <c r="T63" s="125"/>
      <c r="U63" s="125"/>
      <c r="V63" s="125"/>
    </row>
    <row r="64" spans="3:40">
      <c r="C64" s="125"/>
      <c r="D64" s="125"/>
      <c r="E64" s="125"/>
      <c r="F64" s="125"/>
      <c r="G64" s="125"/>
      <c r="H64" s="125"/>
      <c r="I64" s="125"/>
      <c r="J64" s="125"/>
      <c r="K64" s="125"/>
      <c r="L64" s="125"/>
      <c r="M64" s="125"/>
      <c r="N64" s="125"/>
      <c r="O64" s="125"/>
      <c r="P64" s="125"/>
      <c r="Q64" s="125"/>
      <c r="R64" s="125"/>
      <c r="S64" s="125"/>
      <c r="T64" s="125"/>
      <c r="U64" s="125"/>
      <c r="V64" s="125"/>
    </row>
    <row r="65" spans="3:22">
      <c r="C65" s="125"/>
      <c r="D65" s="125"/>
      <c r="E65" s="125"/>
      <c r="F65" s="125"/>
      <c r="G65" s="125"/>
      <c r="H65" s="125"/>
      <c r="I65" s="125"/>
      <c r="J65" s="125"/>
      <c r="K65" s="125"/>
      <c r="L65" s="125"/>
      <c r="M65" s="125"/>
      <c r="N65" s="125"/>
      <c r="O65" s="125"/>
      <c r="P65" s="125"/>
      <c r="Q65" s="125"/>
      <c r="R65" s="125"/>
      <c r="S65" s="125"/>
      <c r="T65" s="125"/>
      <c r="U65" s="125"/>
      <c r="V65" s="125"/>
    </row>
    <row r="66" spans="3:22">
      <c r="D66" s="35"/>
      <c r="H66" s="125"/>
      <c r="I66" s="125"/>
      <c r="J66" s="125"/>
      <c r="K66" s="125"/>
      <c r="L66" s="125"/>
      <c r="M66" s="125"/>
      <c r="N66" s="125"/>
      <c r="O66" s="125"/>
      <c r="P66" s="125"/>
      <c r="Q66" s="125"/>
      <c r="R66" s="125"/>
      <c r="S66" s="125"/>
      <c r="T66" s="125"/>
      <c r="U66" s="125"/>
      <c r="V66" s="125"/>
    </row>
    <row r="67" spans="3:22">
      <c r="C67" s="125"/>
      <c r="D67" s="125"/>
      <c r="E67" s="125"/>
      <c r="F67" s="125"/>
      <c r="G67" s="125"/>
      <c r="H67" s="125"/>
      <c r="I67" s="125"/>
      <c r="J67" s="125"/>
      <c r="K67" s="125"/>
      <c r="L67" s="125"/>
      <c r="M67" s="125"/>
      <c r="N67" s="125"/>
      <c r="O67" s="125"/>
      <c r="P67" s="125"/>
      <c r="Q67" s="125"/>
      <c r="R67" s="125"/>
      <c r="S67" s="125"/>
      <c r="T67" s="125"/>
      <c r="U67" s="125"/>
      <c r="V67" s="125"/>
    </row>
    <row r="68" spans="3:22">
      <c r="C68" s="125"/>
      <c r="D68" s="125"/>
      <c r="E68" s="125"/>
      <c r="F68" s="125"/>
      <c r="G68" s="125"/>
      <c r="H68" s="125"/>
      <c r="I68" s="125"/>
      <c r="J68" s="125"/>
      <c r="K68" s="125"/>
      <c r="L68" s="125"/>
      <c r="M68" s="125"/>
      <c r="N68" s="125"/>
      <c r="O68" s="125"/>
      <c r="P68" s="125"/>
      <c r="Q68" s="125"/>
      <c r="R68" s="125"/>
      <c r="S68" s="125"/>
      <c r="T68" s="125"/>
      <c r="U68" s="125"/>
      <c r="V68" s="125"/>
    </row>
    <row r="69" spans="3:22">
      <c r="C69" s="125"/>
      <c r="D69" s="125"/>
      <c r="E69" s="125"/>
      <c r="F69" s="125"/>
      <c r="G69" s="125"/>
      <c r="H69" s="125"/>
      <c r="I69" s="125"/>
      <c r="J69" s="125"/>
      <c r="K69" s="125"/>
      <c r="L69" s="125"/>
      <c r="M69" s="125"/>
      <c r="N69" s="125"/>
      <c r="O69" s="125"/>
      <c r="P69" s="125"/>
      <c r="Q69" s="125"/>
      <c r="R69" s="125"/>
      <c r="S69" s="125"/>
      <c r="T69" s="125"/>
      <c r="U69" s="125"/>
      <c r="V69" s="125"/>
    </row>
    <row r="70" spans="3:22">
      <c r="C70" s="125"/>
      <c r="D70" s="125"/>
      <c r="E70" s="125"/>
      <c r="F70" s="125"/>
      <c r="G70" s="125"/>
      <c r="H70" s="125"/>
      <c r="I70" s="125"/>
      <c r="J70" s="125"/>
      <c r="K70" s="125"/>
      <c r="L70" s="125"/>
      <c r="M70" s="125"/>
      <c r="N70" s="125"/>
      <c r="O70" s="125"/>
      <c r="P70" s="125"/>
      <c r="Q70" s="125"/>
      <c r="R70" s="125"/>
      <c r="S70" s="125"/>
      <c r="T70" s="125"/>
      <c r="U70" s="125"/>
      <c r="V70" s="125"/>
    </row>
    <row r="71" spans="3:22">
      <c r="C71" s="125"/>
      <c r="D71" s="125"/>
      <c r="E71" s="125"/>
      <c r="F71" s="125"/>
      <c r="G71" s="125"/>
      <c r="H71" s="125"/>
      <c r="I71" s="125"/>
      <c r="J71" s="125"/>
      <c r="K71" s="125"/>
      <c r="L71" s="125"/>
      <c r="M71" s="125"/>
      <c r="N71" s="125"/>
      <c r="O71" s="125"/>
      <c r="P71" s="125"/>
      <c r="Q71" s="125"/>
      <c r="R71" s="125"/>
      <c r="S71" s="125"/>
      <c r="T71" s="125"/>
      <c r="U71" s="125"/>
      <c r="V71" s="125"/>
    </row>
    <row r="72" spans="3:22">
      <c r="C72" s="125"/>
      <c r="D72" s="125"/>
      <c r="E72" s="125"/>
      <c r="F72" s="125"/>
      <c r="G72" s="125"/>
      <c r="H72" s="125"/>
      <c r="I72" s="125"/>
      <c r="J72" s="125"/>
      <c r="K72" s="125"/>
      <c r="L72" s="125"/>
      <c r="M72" s="125"/>
      <c r="N72" s="125"/>
      <c r="O72" s="125"/>
      <c r="P72" s="125"/>
      <c r="Q72" s="125"/>
      <c r="R72" s="125"/>
      <c r="S72" s="125"/>
      <c r="T72" s="125"/>
      <c r="U72" s="125"/>
      <c r="V72" s="125"/>
    </row>
    <row r="73" spans="3:22">
      <c r="C73" s="125"/>
      <c r="D73" s="125"/>
      <c r="E73" s="125"/>
      <c r="F73" s="125"/>
      <c r="G73" s="125"/>
      <c r="H73" s="125"/>
      <c r="I73" s="125"/>
      <c r="J73" s="125"/>
      <c r="K73" s="125"/>
      <c r="L73" s="125"/>
      <c r="M73" s="125"/>
      <c r="N73" s="125"/>
      <c r="O73" s="125"/>
      <c r="P73" s="125"/>
      <c r="Q73" s="125"/>
      <c r="R73" s="125"/>
      <c r="S73" s="125"/>
      <c r="T73" s="125"/>
      <c r="U73" s="125"/>
      <c r="V73" s="125"/>
    </row>
    <row r="74" spans="3:22">
      <c r="C74" s="125"/>
      <c r="D74" s="125"/>
      <c r="E74" s="125"/>
      <c r="F74" s="125"/>
      <c r="G74" s="125"/>
      <c r="H74" s="125"/>
      <c r="I74" s="125"/>
      <c r="J74" s="125"/>
      <c r="K74" s="125"/>
      <c r="L74" s="125"/>
      <c r="M74" s="125"/>
      <c r="N74" s="125"/>
      <c r="O74" s="125"/>
      <c r="P74" s="125"/>
      <c r="Q74" s="125"/>
      <c r="R74" s="125"/>
      <c r="S74" s="125"/>
      <c r="T74" s="125"/>
      <c r="U74" s="125"/>
      <c r="V74" s="125"/>
    </row>
  </sheetData>
  <mergeCells count="10">
    <mergeCell ref="Q8:S8"/>
    <mergeCell ref="T8:T9"/>
    <mergeCell ref="U8:U9"/>
    <mergeCell ref="V8:V9"/>
    <mergeCell ref="C8:C9"/>
    <mergeCell ref="D8:F8"/>
    <mergeCell ref="G8:I8"/>
    <mergeCell ref="J8:J9"/>
    <mergeCell ref="K8:O8"/>
    <mergeCell ref="P8:P9"/>
  </mergeCells>
  <pageMargins left="0.59055118110236227" right="0" top="0.59055118110236227" bottom="0" header="0" footer="0"/>
  <pageSetup paperSize="8" scale="22" pageOrder="overThenDown" orientation="landscape" cellComments="asDisplayed"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80">
    <tabColor rgb="FFFFC000"/>
    <pageSetUpPr fitToPage="1"/>
  </sheetPr>
  <dimension ref="A1:AJ63"/>
  <sheetViews>
    <sheetView showGridLines="0" zoomScale="80" zoomScaleNormal="80" workbookViewId="0"/>
  </sheetViews>
  <sheetFormatPr defaultColWidth="9.33203125" defaultRowHeight="14.4"/>
  <cols>
    <col min="1" max="1" width="70.44140625" style="124" customWidth="1"/>
    <col min="2" max="2" width="6.44140625" style="124" bestFit="1" customWidth="1"/>
    <col min="3" max="12" width="23.5546875" style="124" customWidth="1"/>
    <col min="13" max="13" width="23.5546875" style="220" customWidth="1"/>
    <col min="14" max="18" width="23.5546875" style="124" customWidth="1"/>
    <col min="19" max="19" width="10.6640625" style="124" customWidth="1"/>
    <col min="20" max="21" width="10" style="124" customWidth="1"/>
    <col min="22" max="22" width="26.6640625" style="124" customWidth="1"/>
    <col min="23" max="23" width="15.5546875" style="124" customWidth="1"/>
    <col min="24" max="24" width="32.5546875" style="124" customWidth="1"/>
    <col min="25" max="26" width="27" style="124" customWidth="1"/>
    <col min="27" max="27" width="8.5546875" style="124" customWidth="1"/>
    <col min="28" max="254" width="9.33203125" style="124"/>
    <col min="255" max="255" width="20.5546875" style="124" customWidth="1"/>
    <col min="256" max="256" width="48.6640625" style="124" customWidth="1"/>
    <col min="257" max="257" width="19.5546875" style="124" customWidth="1"/>
    <col min="258" max="258" width="14" style="124" customWidth="1"/>
    <col min="259" max="260" width="14.33203125" style="124" customWidth="1"/>
    <col min="261" max="261" width="14" style="124" customWidth="1"/>
    <col min="262" max="262" width="18" style="124" customWidth="1"/>
    <col min="263" max="263" width="14.5546875" style="124" customWidth="1"/>
    <col min="264" max="264" width="27.6640625" style="124" customWidth="1"/>
    <col min="265" max="265" width="17.5546875" style="124" customWidth="1"/>
    <col min="266" max="266" width="16.6640625" style="124" customWidth="1"/>
    <col min="267" max="268" width="16.5546875" style="124" customWidth="1"/>
    <col min="269" max="269" width="17.44140625" style="124" customWidth="1"/>
    <col min="270" max="270" width="23.44140625" style="124" customWidth="1"/>
    <col min="271" max="271" width="12.44140625" style="124" customWidth="1"/>
    <col min="272" max="510" width="9.33203125" style="124"/>
    <col min="511" max="511" width="20.5546875" style="124" customWidth="1"/>
    <col min="512" max="512" width="48.6640625" style="124" customWidth="1"/>
    <col min="513" max="513" width="19.5546875" style="124" customWidth="1"/>
    <col min="514" max="514" width="14" style="124" customWidth="1"/>
    <col min="515" max="516" width="14.33203125" style="124" customWidth="1"/>
    <col min="517" max="517" width="14" style="124" customWidth="1"/>
    <col min="518" max="518" width="18" style="124" customWidth="1"/>
    <col min="519" max="519" width="14.5546875" style="124" customWidth="1"/>
    <col min="520" max="520" width="27.6640625" style="124" customWidth="1"/>
    <col min="521" max="521" width="17.5546875" style="124" customWidth="1"/>
    <col min="522" max="522" width="16.6640625" style="124" customWidth="1"/>
    <col min="523" max="524" width="16.5546875" style="124" customWidth="1"/>
    <col min="525" max="525" width="17.44140625" style="124" customWidth="1"/>
    <col min="526" max="526" width="23.44140625" style="124" customWidth="1"/>
    <col min="527" max="527" width="12.44140625" style="124" customWidth="1"/>
    <col min="528" max="766" width="9.33203125" style="124"/>
    <col min="767" max="767" width="20.5546875" style="124" customWidth="1"/>
    <col min="768" max="768" width="48.6640625" style="124" customWidth="1"/>
    <col min="769" max="769" width="19.5546875" style="124" customWidth="1"/>
    <col min="770" max="770" width="14" style="124" customWidth="1"/>
    <col min="771" max="772" width="14.33203125" style="124" customWidth="1"/>
    <col min="773" max="773" width="14" style="124" customWidth="1"/>
    <col min="774" max="774" width="18" style="124" customWidth="1"/>
    <col min="775" max="775" width="14.5546875" style="124" customWidth="1"/>
    <col min="776" max="776" width="27.6640625" style="124" customWidth="1"/>
    <col min="777" max="777" width="17.5546875" style="124" customWidth="1"/>
    <col min="778" max="778" width="16.6640625" style="124" customWidth="1"/>
    <col min="779" max="780" width="16.5546875" style="124" customWidth="1"/>
    <col min="781" max="781" width="17.44140625" style="124" customWidth="1"/>
    <col min="782" max="782" width="23.44140625" style="124" customWidth="1"/>
    <col min="783" max="783" width="12.44140625" style="124" customWidth="1"/>
    <col min="784" max="1022" width="9.33203125" style="124"/>
    <col min="1023" max="1023" width="20.5546875" style="124" customWidth="1"/>
    <col min="1024" max="1024" width="48.6640625" style="124" customWidth="1"/>
    <col min="1025" max="1025" width="19.5546875" style="124" customWidth="1"/>
    <col min="1026" max="1026" width="14" style="124" customWidth="1"/>
    <col min="1027" max="1028" width="14.33203125" style="124" customWidth="1"/>
    <col min="1029" max="1029" width="14" style="124" customWidth="1"/>
    <col min="1030" max="1030" width="18" style="124" customWidth="1"/>
    <col min="1031" max="1031" width="14.5546875" style="124" customWidth="1"/>
    <col min="1032" max="1032" width="27.6640625" style="124" customWidth="1"/>
    <col min="1033" max="1033" width="17.5546875" style="124" customWidth="1"/>
    <col min="1034" max="1034" width="16.6640625" style="124" customWidth="1"/>
    <col min="1035" max="1036" width="16.5546875" style="124" customWidth="1"/>
    <col min="1037" max="1037" width="17.44140625" style="124" customWidth="1"/>
    <col min="1038" max="1038" width="23.44140625" style="124" customWidth="1"/>
    <col min="1039" max="1039" width="12.44140625" style="124" customWidth="1"/>
    <col min="1040" max="1278" width="9.33203125" style="124"/>
    <col min="1279" max="1279" width="20.5546875" style="124" customWidth="1"/>
    <col min="1280" max="1280" width="48.6640625" style="124" customWidth="1"/>
    <col min="1281" max="1281" width="19.5546875" style="124" customWidth="1"/>
    <col min="1282" max="1282" width="14" style="124" customWidth="1"/>
    <col min="1283" max="1284" width="14.33203125" style="124" customWidth="1"/>
    <col min="1285" max="1285" width="14" style="124" customWidth="1"/>
    <col min="1286" max="1286" width="18" style="124" customWidth="1"/>
    <col min="1287" max="1287" width="14.5546875" style="124" customWidth="1"/>
    <col min="1288" max="1288" width="27.6640625" style="124" customWidth="1"/>
    <col min="1289" max="1289" width="17.5546875" style="124" customWidth="1"/>
    <col min="1290" max="1290" width="16.6640625" style="124" customWidth="1"/>
    <col min="1291" max="1292" width="16.5546875" style="124" customWidth="1"/>
    <col min="1293" max="1293" width="17.44140625" style="124" customWidth="1"/>
    <col min="1294" max="1294" width="23.44140625" style="124" customWidth="1"/>
    <col min="1295" max="1295" width="12.44140625" style="124" customWidth="1"/>
    <col min="1296" max="1534" width="9.33203125" style="124"/>
    <col min="1535" max="1535" width="20.5546875" style="124" customWidth="1"/>
    <col min="1536" max="1536" width="48.6640625" style="124" customWidth="1"/>
    <col min="1537" max="1537" width="19.5546875" style="124" customWidth="1"/>
    <col min="1538" max="1538" width="14" style="124" customWidth="1"/>
    <col min="1539" max="1540" width="14.33203125" style="124" customWidth="1"/>
    <col min="1541" max="1541" width="14" style="124" customWidth="1"/>
    <col min="1542" max="1542" width="18" style="124" customWidth="1"/>
    <col min="1543" max="1543" width="14.5546875" style="124" customWidth="1"/>
    <col min="1544" max="1544" width="27.6640625" style="124" customWidth="1"/>
    <col min="1545" max="1545" width="17.5546875" style="124" customWidth="1"/>
    <col min="1546" max="1546" width="16.6640625" style="124" customWidth="1"/>
    <col min="1547" max="1548" width="16.5546875" style="124" customWidth="1"/>
    <col min="1549" max="1549" width="17.44140625" style="124" customWidth="1"/>
    <col min="1550" max="1550" width="23.44140625" style="124" customWidth="1"/>
    <col min="1551" max="1551" width="12.44140625" style="124" customWidth="1"/>
    <col min="1552" max="1790" width="9.33203125" style="124"/>
    <col min="1791" max="1791" width="20.5546875" style="124" customWidth="1"/>
    <col min="1792" max="1792" width="48.6640625" style="124" customWidth="1"/>
    <col min="1793" max="1793" width="19.5546875" style="124" customWidth="1"/>
    <col min="1794" max="1794" width="14" style="124" customWidth="1"/>
    <col min="1795" max="1796" width="14.33203125" style="124" customWidth="1"/>
    <col min="1797" max="1797" width="14" style="124" customWidth="1"/>
    <col min="1798" max="1798" width="18" style="124" customWidth="1"/>
    <col min="1799" max="1799" width="14.5546875" style="124" customWidth="1"/>
    <col min="1800" max="1800" width="27.6640625" style="124" customWidth="1"/>
    <col min="1801" max="1801" width="17.5546875" style="124" customWidth="1"/>
    <col min="1802" max="1802" width="16.6640625" style="124" customWidth="1"/>
    <col min="1803" max="1804" width="16.5546875" style="124" customWidth="1"/>
    <col min="1805" max="1805" width="17.44140625" style="124" customWidth="1"/>
    <col min="1806" max="1806" width="23.44140625" style="124" customWidth="1"/>
    <col min="1807" max="1807" width="12.44140625" style="124" customWidth="1"/>
    <col min="1808" max="2046" width="9.33203125" style="124"/>
    <col min="2047" max="2047" width="20.5546875" style="124" customWidth="1"/>
    <col min="2048" max="2048" width="48.6640625" style="124" customWidth="1"/>
    <col min="2049" max="2049" width="19.5546875" style="124" customWidth="1"/>
    <col min="2050" max="2050" width="14" style="124" customWidth="1"/>
    <col min="2051" max="2052" width="14.33203125" style="124" customWidth="1"/>
    <col min="2053" max="2053" width="14" style="124" customWidth="1"/>
    <col min="2054" max="2054" width="18" style="124" customWidth="1"/>
    <col min="2055" max="2055" width="14.5546875" style="124" customWidth="1"/>
    <col min="2056" max="2056" width="27.6640625" style="124" customWidth="1"/>
    <col min="2057" max="2057" width="17.5546875" style="124" customWidth="1"/>
    <col min="2058" max="2058" width="16.6640625" style="124" customWidth="1"/>
    <col min="2059" max="2060" width="16.5546875" style="124" customWidth="1"/>
    <col min="2061" max="2061" width="17.44140625" style="124" customWidth="1"/>
    <col min="2062" max="2062" width="23.44140625" style="124" customWidth="1"/>
    <col min="2063" max="2063" width="12.44140625" style="124" customWidth="1"/>
    <col min="2064" max="2302" width="9.33203125" style="124"/>
    <col min="2303" max="2303" width="20.5546875" style="124" customWidth="1"/>
    <col min="2304" max="2304" width="48.6640625" style="124" customWidth="1"/>
    <col min="2305" max="2305" width="19.5546875" style="124" customWidth="1"/>
    <col min="2306" max="2306" width="14" style="124" customWidth="1"/>
    <col min="2307" max="2308" width="14.33203125" style="124" customWidth="1"/>
    <col min="2309" max="2309" width="14" style="124" customWidth="1"/>
    <col min="2310" max="2310" width="18" style="124" customWidth="1"/>
    <col min="2311" max="2311" width="14.5546875" style="124" customWidth="1"/>
    <col min="2312" max="2312" width="27.6640625" style="124" customWidth="1"/>
    <col min="2313" max="2313" width="17.5546875" style="124" customWidth="1"/>
    <col min="2314" max="2314" width="16.6640625" style="124" customWidth="1"/>
    <col min="2315" max="2316" width="16.5546875" style="124" customWidth="1"/>
    <col min="2317" max="2317" width="17.44140625" style="124" customWidth="1"/>
    <col min="2318" max="2318" width="23.44140625" style="124" customWidth="1"/>
    <col min="2319" max="2319" width="12.44140625" style="124" customWidth="1"/>
    <col min="2320" max="2558" width="9.33203125" style="124"/>
    <col min="2559" max="2559" width="20.5546875" style="124" customWidth="1"/>
    <col min="2560" max="2560" width="48.6640625" style="124" customWidth="1"/>
    <col min="2561" max="2561" width="19.5546875" style="124" customWidth="1"/>
    <col min="2562" max="2562" width="14" style="124" customWidth="1"/>
    <col min="2563" max="2564" width="14.33203125" style="124" customWidth="1"/>
    <col min="2565" max="2565" width="14" style="124" customWidth="1"/>
    <col min="2566" max="2566" width="18" style="124" customWidth="1"/>
    <col min="2567" max="2567" width="14.5546875" style="124" customWidth="1"/>
    <col min="2568" max="2568" width="27.6640625" style="124" customWidth="1"/>
    <col min="2569" max="2569" width="17.5546875" style="124" customWidth="1"/>
    <col min="2570" max="2570" width="16.6640625" style="124" customWidth="1"/>
    <col min="2571" max="2572" width="16.5546875" style="124" customWidth="1"/>
    <col min="2573" max="2573" width="17.44140625" style="124" customWidth="1"/>
    <col min="2574" max="2574" width="23.44140625" style="124" customWidth="1"/>
    <col min="2575" max="2575" width="12.44140625" style="124" customWidth="1"/>
    <col min="2576" max="2814" width="9.33203125" style="124"/>
    <col min="2815" max="2815" width="20.5546875" style="124" customWidth="1"/>
    <col min="2816" max="2816" width="48.6640625" style="124" customWidth="1"/>
    <col min="2817" max="2817" width="19.5546875" style="124" customWidth="1"/>
    <col min="2818" max="2818" width="14" style="124" customWidth="1"/>
    <col min="2819" max="2820" width="14.33203125" style="124" customWidth="1"/>
    <col min="2821" max="2821" width="14" style="124" customWidth="1"/>
    <col min="2822" max="2822" width="18" style="124" customWidth="1"/>
    <col min="2823" max="2823" width="14.5546875" style="124" customWidth="1"/>
    <col min="2824" max="2824" width="27.6640625" style="124" customWidth="1"/>
    <col min="2825" max="2825" width="17.5546875" style="124" customWidth="1"/>
    <col min="2826" max="2826" width="16.6640625" style="124" customWidth="1"/>
    <col min="2827" max="2828" width="16.5546875" style="124" customWidth="1"/>
    <col min="2829" max="2829" width="17.44140625" style="124" customWidth="1"/>
    <col min="2830" max="2830" width="23.44140625" style="124" customWidth="1"/>
    <col min="2831" max="2831" width="12.44140625" style="124" customWidth="1"/>
    <col min="2832" max="3070" width="9.33203125" style="124"/>
    <col min="3071" max="3071" width="20.5546875" style="124" customWidth="1"/>
    <col min="3072" max="3072" width="48.6640625" style="124" customWidth="1"/>
    <col min="3073" max="3073" width="19.5546875" style="124" customWidth="1"/>
    <col min="3074" max="3074" width="14" style="124" customWidth="1"/>
    <col min="3075" max="3076" width="14.33203125" style="124" customWidth="1"/>
    <col min="3077" max="3077" width="14" style="124" customWidth="1"/>
    <col min="3078" max="3078" width="18" style="124" customWidth="1"/>
    <col min="3079" max="3079" width="14.5546875" style="124" customWidth="1"/>
    <col min="3080" max="3080" width="27.6640625" style="124" customWidth="1"/>
    <col min="3081" max="3081" width="17.5546875" style="124" customWidth="1"/>
    <col min="3082" max="3082" width="16.6640625" style="124" customWidth="1"/>
    <col min="3083" max="3084" width="16.5546875" style="124" customWidth="1"/>
    <col min="3085" max="3085" width="17.44140625" style="124" customWidth="1"/>
    <col min="3086" max="3086" width="23.44140625" style="124" customWidth="1"/>
    <col min="3087" max="3087" width="12.44140625" style="124" customWidth="1"/>
    <col min="3088" max="3326" width="9.33203125" style="124"/>
    <col min="3327" max="3327" width="20.5546875" style="124" customWidth="1"/>
    <col min="3328" max="3328" width="48.6640625" style="124" customWidth="1"/>
    <col min="3329" max="3329" width="19.5546875" style="124" customWidth="1"/>
    <col min="3330" max="3330" width="14" style="124" customWidth="1"/>
    <col min="3331" max="3332" width="14.33203125" style="124" customWidth="1"/>
    <col min="3333" max="3333" width="14" style="124" customWidth="1"/>
    <col min="3334" max="3334" width="18" style="124" customWidth="1"/>
    <col min="3335" max="3335" width="14.5546875" style="124" customWidth="1"/>
    <col min="3336" max="3336" width="27.6640625" style="124" customWidth="1"/>
    <col min="3337" max="3337" width="17.5546875" style="124" customWidth="1"/>
    <col min="3338" max="3338" width="16.6640625" style="124" customWidth="1"/>
    <col min="3339" max="3340" width="16.5546875" style="124" customWidth="1"/>
    <col min="3341" max="3341" width="17.44140625" style="124" customWidth="1"/>
    <col min="3342" max="3342" width="23.44140625" style="124" customWidth="1"/>
    <col min="3343" max="3343" width="12.44140625" style="124" customWidth="1"/>
    <col min="3344" max="3582" width="9.33203125" style="124"/>
    <col min="3583" max="3583" width="20.5546875" style="124" customWidth="1"/>
    <col min="3584" max="3584" width="48.6640625" style="124" customWidth="1"/>
    <col min="3585" max="3585" width="19.5546875" style="124" customWidth="1"/>
    <col min="3586" max="3586" width="14" style="124" customWidth="1"/>
    <col min="3587" max="3588" width="14.33203125" style="124" customWidth="1"/>
    <col min="3589" max="3589" width="14" style="124" customWidth="1"/>
    <col min="3590" max="3590" width="18" style="124" customWidth="1"/>
    <col min="3591" max="3591" width="14.5546875" style="124" customWidth="1"/>
    <col min="3592" max="3592" width="27.6640625" style="124" customWidth="1"/>
    <col min="3593" max="3593" width="17.5546875" style="124" customWidth="1"/>
    <col min="3594" max="3594" width="16.6640625" style="124" customWidth="1"/>
    <col min="3595" max="3596" width="16.5546875" style="124" customWidth="1"/>
    <col min="3597" max="3597" width="17.44140625" style="124" customWidth="1"/>
    <col min="3598" max="3598" width="23.44140625" style="124" customWidth="1"/>
    <col min="3599" max="3599" width="12.44140625" style="124" customWidth="1"/>
    <col min="3600" max="3838" width="9.33203125" style="124"/>
    <col min="3839" max="3839" width="20.5546875" style="124" customWidth="1"/>
    <col min="3840" max="3840" width="48.6640625" style="124" customWidth="1"/>
    <col min="3841" max="3841" width="19.5546875" style="124" customWidth="1"/>
    <col min="3842" max="3842" width="14" style="124" customWidth="1"/>
    <col min="3843" max="3844" width="14.33203125" style="124" customWidth="1"/>
    <col min="3845" max="3845" width="14" style="124" customWidth="1"/>
    <col min="3846" max="3846" width="18" style="124" customWidth="1"/>
    <col min="3847" max="3847" width="14.5546875" style="124" customWidth="1"/>
    <col min="3848" max="3848" width="27.6640625" style="124" customWidth="1"/>
    <col min="3849" max="3849" width="17.5546875" style="124" customWidth="1"/>
    <col min="3850" max="3850" width="16.6640625" style="124" customWidth="1"/>
    <col min="3851" max="3852" width="16.5546875" style="124" customWidth="1"/>
    <col min="3853" max="3853" width="17.44140625" style="124" customWidth="1"/>
    <col min="3854" max="3854" width="23.44140625" style="124" customWidth="1"/>
    <col min="3855" max="3855" width="12.44140625" style="124" customWidth="1"/>
    <col min="3856" max="4094" width="9.33203125" style="124"/>
    <col min="4095" max="4095" width="20.5546875" style="124" customWidth="1"/>
    <col min="4096" max="4096" width="48.6640625" style="124" customWidth="1"/>
    <col min="4097" max="4097" width="19.5546875" style="124" customWidth="1"/>
    <col min="4098" max="4098" width="14" style="124" customWidth="1"/>
    <col min="4099" max="4100" width="14.33203125" style="124" customWidth="1"/>
    <col min="4101" max="4101" width="14" style="124" customWidth="1"/>
    <col min="4102" max="4102" width="18" style="124" customWidth="1"/>
    <col min="4103" max="4103" width="14.5546875" style="124" customWidth="1"/>
    <col min="4104" max="4104" width="27.6640625" style="124" customWidth="1"/>
    <col min="4105" max="4105" width="17.5546875" style="124" customWidth="1"/>
    <col min="4106" max="4106" width="16.6640625" style="124" customWidth="1"/>
    <col min="4107" max="4108" width="16.5546875" style="124" customWidth="1"/>
    <col min="4109" max="4109" width="17.44140625" style="124" customWidth="1"/>
    <col min="4110" max="4110" width="23.44140625" style="124" customWidth="1"/>
    <col min="4111" max="4111" width="12.44140625" style="124" customWidth="1"/>
    <col min="4112" max="4350" width="9.33203125" style="124"/>
    <col min="4351" max="4351" width="20.5546875" style="124" customWidth="1"/>
    <col min="4352" max="4352" width="48.6640625" style="124" customWidth="1"/>
    <col min="4353" max="4353" width="19.5546875" style="124" customWidth="1"/>
    <col min="4354" max="4354" width="14" style="124" customWidth="1"/>
    <col min="4355" max="4356" width="14.33203125" style="124" customWidth="1"/>
    <col min="4357" max="4357" width="14" style="124" customWidth="1"/>
    <col min="4358" max="4358" width="18" style="124" customWidth="1"/>
    <col min="4359" max="4359" width="14.5546875" style="124" customWidth="1"/>
    <col min="4360" max="4360" width="27.6640625" style="124" customWidth="1"/>
    <col min="4361" max="4361" width="17.5546875" style="124" customWidth="1"/>
    <col min="4362" max="4362" width="16.6640625" style="124" customWidth="1"/>
    <col min="4363" max="4364" width="16.5546875" style="124" customWidth="1"/>
    <col min="4365" max="4365" width="17.44140625" style="124" customWidth="1"/>
    <col min="4366" max="4366" width="23.44140625" style="124" customWidth="1"/>
    <col min="4367" max="4367" width="12.44140625" style="124" customWidth="1"/>
    <col min="4368" max="4606" width="9.33203125" style="124"/>
    <col min="4607" max="4607" width="20.5546875" style="124" customWidth="1"/>
    <col min="4608" max="4608" width="48.6640625" style="124" customWidth="1"/>
    <col min="4609" max="4609" width="19.5546875" style="124" customWidth="1"/>
    <col min="4610" max="4610" width="14" style="124" customWidth="1"/>
    <col min="4611" max="4612" width="14.33203125" style="124" customWidth="1"/>
    <col min="4613" max="4613" width="14" style="124" customWidth="1"/>
    <col min="4614" max="4614" width="18" style="124" customWidth="1"/>
    <col min="4615" max="4615" width="14.5546875" style="124" customWidth="1"/>
    <col min="4616" max="4616" width="27.6640625" style="124" customWidth="1"/>
    <col min="4617" max="4617" width="17.5546875" style="124" customWidth="1"/>
    <col min="4618" max="4618" width="16.6640625" style="124" customWidth="1"/>
    <col min="4619" max="4620" width="16.5546875" style="124" customWidth="1"/>
    <col min="4621" max="4621" width="17.44140625" style="124" customWidth="1"/>
    <col min="4622" max="4622" width="23.44140625" style="124" customWidth="1"/>
    <col min="4623" max="4623" width="12.44140625" style="124" customWidth="1"/>
    <col min="4624" max="4862" width="9.33203125" style="124"/>
    <col min="4863" max="4863" width="20.5546875" style="124" customWidth="1"/>
    <col min="4864" max="4864" width="48.6640625" style="124" customWidth="1"/>
    <col min="4865" max="4865" width="19.5546875" style="124" customWidth="1"/>
    <col min="4866" max="4866" width="14" style="124" customWidth="1"/>
    <col min="4867" max="4868" width="14.33203125" style="124" customWidth="1"/>
    <col min="4869" max="4869" width="14" style="124" customWidth="1"/>
    <col min="4870" max="4870" width="18" style="124" customWidth="1"/>
    <col min="4871" max="4871" width="14.5546875" style="124" customWidth="1"/>
    <col min="4872" max="4872" width="27.6640625" style="124" customWidth="1"/>
    <col min="4873" max="4873" width="17.5546875" style="124" customWidth="1"/>
    <col min="4874" max="4874" width="16.6640625" style="124" customWidth="1"/>
    <col min="4875" max="4876" width="16.5546875" style="124" customWidth="1"/>
    <col min="4877" max="4877" width="17.44140625" style="124" customWidth="1"/>
    <col min="4878" max="4878" width="23.44140625" style="124" customWidth="1"/>
    <col min="4879" max="4879" width="12.44140625" style="124" customWidth="1"/>
    <col min="4880" max="5118" width="9.33203125" style="124"/>
    <col min="5119" max="5119" width="20.5546875" style="124" customWidth="1"/>
    <col min="5120" max="5120" width="48.6640625" style="124" customWidth="1"/>
    <col min="5121" max="5121" width="19.5546875" style="124" customWidth="1"/>
    <col min="5122" max="5122" width="14" style="124" customWidth="1"/>
    <col min="5123" max="5124" width="14.33203125" style="124" customWidth="1"/>
    <col min="5125" max="5125" width="14" style="124" customWidth="1"/>
    <col min="5126" max="5126" width="18" style="124" customWidth="1"/>
    <col min="5127" max="5127" width="14.5546875" style="124" customWidth="1"/>
    <col min="5128" max="5128" width="27.6640625" style="124" customWidth="1"/>
    <col min="5129" max="5129" width="17.5546875" style="124" customWidth="1"/>
    <col min="5130" max="5130" width="16.6640625" style="124" customWidth="1"/>
    <col min="5131" max="5132" width="16.5546875" style="124" customWidth="1"/>
    <col min="5133" max="5133" width="17.44140625" style="124" customWidth="1"/>
    <col min="5134" max="5134" width="23.44140625" style="124" customWidth="1"/>
    <col min="5135" max="5135" width="12.44140625" style="124" customWidth="1"/>
    <col min="5136" max="5374" width="9.33203125" style="124"/>
    <col min="5375" max="5375" width="20.5546875" style="124" customWidth="1"/>
    <col min="5376" max="5376" width="48.6640625" style="124" customWidth="1"/>
    <col min="5377" max="5377" width="19.5546875" style="124" customWidth="1"/>
    <col min="5378" max="5378" width="14" style="124" customWidth="1"/>
    <col min="5379" max="5380" width="14.33203125" style="124" customWidth="1"/>
    <col min="5381" max="5381" width="14" style="124" customWidth="1"/>
    <col min="5382" max="5382" width="18" style="124" customWidth="1"/>
    <col min="5383" max="5383" width="14.5546875" style="124" customWidth="1"/>
    <col min="5384" max="5384" width="27.6640625" style="124" customWidth="1"/>
    <col min="5385" max="5385" width="17.5546875" style="124" customWidth="1"/>
    <col min="5386" max="5386" width="16.6640625" style="124" customWidth="1"/>
    <col min="5387" max="5388" width="16.5546875" style="124" customWidth="1"/>
    <col min="5389" max="5389" width="17.44140625" style="124" customWidth="1"/>
    <col min="5390" max="5390" width="23.44140625" style="124" customWidth="1"/>
    <col min="5391" max="5391" width="12.44140625" style="124" customWidth="1"/>
    <col min="5392" max="5630" width="9.33203125" style="124"/>
    <col min="5631" max="5631" width="20.5546875" style="124" customWidth="1"/>
    <col min="5632" max="5632" width="48.6640625" style="124" customWidth="1"/>
    <col min="5633" max="5633" width="19.5546875" style="124" customWidth="1"/>
    <col min="5634" max="5634" width="14" style="124" customWidth="1"/>
    <col min="5635" max="5636" width="14.33203125" style="124" customWidth="1"/>
    <col min="5637" max="5637" width="14" style="124" customWidth="1"/>
    <col min="5638" max="5638" width="18" style="124" customWidth="1"/>
    <col min="5639" max="5639" width="14.5546875" style="124" customWidth="1"/>
    <col min="5640" max="5640" width="27.6640625" style="124" customWidth="1"/>
    <col min="5641" max="5641" width="17.5546875" style="124" customWidth="1"/>
    <col min="5642" max="5642" width="16.6640625" style="124" customWidth="1"/>
    <col min="5643" max="5644" width="16.5546875" style="124" customWidth="1"/>
    <col min="5645" max="5645" width="17.44140625" style="124" customWidth="1"/>
    <col min="5646" max="5646" width="23.44140625" style="124" customWidth="1"/>
    <col min="5647" max="5647" width="12.44140625" style="124" customWidth="1"/>
    <col min="5648" max="5886" width="9.33203125" style="124"/>
    <col min="5887" max="5887" width="20.5546875" style="124" customWidth="1"/>
    <col min="5888" max="5888" width="48.6640625" style="124" customWidth="1"/>
    <col min="5889" max="5889" width="19.5546875" style="124" customWidth="1"/>
    <col min="5890" max="5890" width="14" style="124" customWidth="1"/>
    <col min="5891" max="5892" width="14.33203125" style="124" customWidth="1"/>
    <col min="5893" max="5893" width="14" style="124" customWidth="1"/>
    <col min="5894" max="5894" width="18" style="124" customWidth="1"/>
    <col min="5895" max="5895" width="14.5546875" style="124" customWidth="1"/>
    <col min="5896" max="5896" width="27.6640625" style="124" customWidth="1"/>
    <col min="5897" max="5897" width="17.5546875" style="124" customWidth="1"/>
    <col min="5898" max="5898" width="16.6640625" style="124" customWidth="1"/>
    <col min="5899" max="5900" width="16.5546875" style="124" customWidth="1"/>
    <col min="5901" max="5901" width="17.44140625" style="124" customWidth="1"/>
    <col min="5902" max="5902" width="23.44140625" style="124" customWidth="1"/>
    <col min="5903" max="5903" width="12.44140625" style="124" customWidth="1"/>
    <col min="5904" max="6142" width="9.33203125" style="124"/>
    <col min="6143" max="6143" width="20.5546875" style="124" customWidth="1"/>
    <col min="6144" max="6144" width="48.6640625" style="124" customWidth="1"/>
    <col min="6145" max="6145" width="19.5546875" style="124" customWidth="1"/>
    <col min="6146" max="6146" width="14" style="124" customWidth="1"/>
    <col min="6147" max="6148" width="14.33203125" style="124" customWidth="1"/>
    <col min="6149" max="6149" width="14" style="124" customWidth="1"/>
    <col min="6150" max="6150" width="18" style="124" customWidth="1"/>
    <col min="6151" max="6151" width="14.5546875" style="124" customWidth="1"/>
    <col min="6152" max="6152" width="27.6640625" style="124" customWidth="1"/>
    <col min="6153" max="6153" width="17.5546875" style="124" customWidth="1"/>
    <col min="6154" max="6154" width="16.6640625" style="124" customWidth="1"/>
    <col min="6155" max="6156" width="16.5546875" style="124" customWidth="1"/>
    <col min="6157" max="6157" width="17.44140625" style="124" customWidth="1"/>
    <col min="6158" max="6158" width="23.44140625" style="124" customWidth="1"/>
    <col min="6159" max="6159" width="12.44140625" style="124" customWidth="1"/>
    <col min="6160" max="6398" width="9.33203125" style="124"/>
    <col min="6399" max="6399" width="20.5546875" style="124" customWidth="1"/>
    <col min="6400" max="6400" width="48.6640625" style="124" customWidth="1"/>
    <col min="6401" max="6401" width="19.5546875" style="124" customWidth="1"/>
    <col min="6402" max="6402" width="14" style="124" customWidth="1"/>
    <col min="6403" max="6404" width="14.33203125" style="124" customWidth="1"/>
    <col min="6405" max="6405" width="14" style="124" customWidth="1"/>
    <col min="6406" max="6406" width="18" style="124" customWidth="1"/>
    <col min="6407" max="6407" width="14.5546875" style="124" customWidth="1"/>
    <col min="6408" max="6408" width="27.6640625" style="124" customWidth="1"/>
    <col min="6409" max="6409" width="17.5546875" style="124" customWidth="1"/>
    <col min="6410" max="6410" width="16.6640625" style="124" customWidth="1"/>
    <col min="6411" max="6412" width="16.5546875" style="124" customWidth="1"/>
    <col min="6413" max="6413" width="17.44140625" style="124" customWidth="1"/>
    <col min="6414" max="6414" width="23.44140625" style="124" customWidth="1"/>
    <col min="6415" max="6415" width="12.44140625" style="124" customWidth="1"/>
    <col min="6416" max="6654" width="9.33203125" style="124"/>
    <col min="6655" max="6655" width="20.5546875" style="124" customWidth="1"/>
    <col min="6656" max="6656" width="48.6640625" style="124" customWidth="1"/>
    <col min="6657" max="6657" width="19.5546875" style="124" customWidth="1"/>
    <col min="6658" max="6658" width="14" style="124" customWidth="1"/>
    <col min="6659" max="6660" width="14.33203125" style="124" customWidth="1"/>
    <col min="6661" max="6661" width="14" style="124" customWidth="1"/>
    <col min="6662" max="6662" width="18" style="124" customWidth="1"/>
    <col min="6663" max="6663" width="14.5546875" style="124" customWidth="1"/>
    <col min="6664" max="6664" width="27.6640625" style="124" customWidth="1"/>
    <col min="6665" max="6665" width="17.5546875" style="124" customWidth="1"/>
    <col min="6666" max="6666" width="16.6640625" style="124" customWidth="1"/>
    <col min="6667" max="6668" width="16.5546875" style="124" customWidth="1"/>
    <col min="6669" max="6669" width="17.44140625" style="124" customWidth="1"/>
    <col min="6670" max="6670" width="23.44140625" style="124" customWidth="1"/>
    <col min="6671" max="6671" width="12.44140625" style="124" customWidth="1"/>
    <col min="6672" max="6910" width="9.33203125" style="124"/>
    <col min="6911" max="6911" width="20.5546875" style="124" customWidth="1"/>
    <col min="6912" max="6912" width="48.6640625" style="124" customWidth="1"/>
    <col min="6913" max="6913" width="19.5546875" style="124" customWidth="1"/>
    <col min="6914" max="6914" width="14" style="124" customWidth="1"/>
    <col min="6915" max="6916" width="14.33203125" style="124" customWidth="1"/>
    <col min="6917" max="6917" width="14" style="124" customWidth="1"/>
    <col min="6918" max="6918" width="18" style="124" customWidth="1"/>
    <col min="6919" max="6919" width="14.5546875" style="124" customWidth="1"/>
    <col min="6920" max="6920" width="27.6640625" style="124" customWidth="1"/>
    <col min="6921" max="6921" width="17.5546875" style="124" customWidth="1"/>
    <col min="6922" max="6922" width="16.6640625" style="124" customWidth="1"/>
    <col min="6923" max="6924" width="16.5546875" style="124" customWidth="1"/>
    <col min="6925" max="6925" width="17.44140625" style="124" customWidth="1"/>
    <col min="6926" max="6926" width="23.44140625" style="124" customWidth="1"/>
    <col min="6927" max="6927" width="12.44140625" style="124" customWidth="1"/>
    <col min="6928" max="7166" width="9.33203125" style="124"/>
    <col min="7167" max="7167" width="20.5546875" style="124" customWidth="1"/>
    <col min="7168" max="7168" width="48.6640625" style="124" customWidth="1"/>
    <col min="7169" max="7169" width="19.5546875" style="124" customWidth="1"/>
    <col min="7170" max="7170" width="14" style="124" customWidth="1"/>
    <col min="7171" max="7172" width="14.33203125" style="124" customWidth="1"/>
    <col min="7173" max="7173" width="14" style="124" customWidth="1"/>
    <col min="7174" max="7174" width="18" style="124" customWidth="1"/>
    <col min="7175" max="7175" width="14.5546875" style="124" customWidth="1"/>
    <col min="7176" max="7176" width="27.6640625" style="124" customWidth="1"/>
    <col min="7177" max="7177" width="17.5546875" style="124" customWidth="1"/>
    <col min="7178" max="7178" width="16.6640625" style="124" customWidth="1"/>
    <col min="7179" max="7180" width="16.5546875" style="124" customWidth="1"/>
    <col min="7181" max="7181" width="17.44140625" style="124" customWidth="1"/>
    <col min="7182" max="7182" width="23.44140625" style="124" customWidth="1"/>
    <col min="7183" max="7183" width="12.44140625" style="124" customWidth="1"/>
    <col min="7184" max="7422" width="9.33203125" style="124"/>
    <col min="7423" max="7423" width="20.5546875" style="124" customWidth="1"/>
    <col min="7424" max="7424" width="48.6640625" style="124" customWidth="1"/>
    <col min="7425" max="7425" width="19.5546875" style="124" customWidth="1"/>
    <col min="7426" max="7426" width="14" style="124" customWidth="1"/>
    <col min="7427" max="7428" width="14.33203125" style="124" customWidth="1"/>
    <col min="7429" max="7429" width="14" style="124" customWidth="1"/>
    <col min="7430" max="7430" width="18" style="124" customWidth="1"/>
    <col min="7431" max="7431" width="14.5546875" style="124" customWidth="1"/>
    <col min="7432" max="7432" width="27.6640625" style="124" customWidth="1"/>
    <col min="7433" max="7433" width="17.5546875" style="124" customWidth="1"/>
    <col min="7434" max="7434" width="16.6640625" style="124" customWidth="1"/>
    <col min="7435" max="7436" width="16.5546875" style="124" customWidth="1"/>
    <col min="7437" max="7437" width="17.44140625" style="124" customWidth="1"/>
    <col min="7438" max="7438" width="23.44140625" style="124" customWidth="1"/>
    <col min="7439" max="7439" width="12.44140625" style="124" customWidth="1"/>
    <col min="7440" max="7678" width="9.33203125" style="124"/>
    <col min="7679" max="7679" width="20.5546875" style="124" customWidth="1"/>
    <col min="7680" max="7680" width="48.6640625" style="124" customWidth="1"/>
    <col min="7681" max="7681" width="19.5546875" style="124" customWidth="1"/>
    <col min="7682" max="7682" width="14" style="124" customWidth="1"/>
    <col min="7683" max="7684" width="14.33203125" style="124" customWidth="1"/>
    <col min="7685" max="7685" width="14" style="124" customWidth="1"/>
    <col min="7686" max="7686" width="18" style="124" customWidth="1"/>
    <col min="7687" max="7687" width="14.5546875" style="124" customWidth="1"/>
    <col min="7688" max="7688" width="27.6640625" style="124" customWidth="1"/>
    <col min="7689" max="7689" width="17.5546875" style="124" customWidth="1"/>
    <col min="7690" max="7690" width="16.6640625" style="124" customWidth="1"/>
    <col min="7691" max="7692" width="16.5546875" style="124" customWidth="1"/>
    <col min="7693" max="7693" width="17.44140625" style="124" customWidth="1"/>
    <col min="7694" max="7694" width="23.44140625" style="124" customWidth="1"/>
    <col min="7695" max="7695" width="12.44140625" style="124" customWidth="1"/>
    <col min="7696" max="7934" width="9.33203125" style="124"/>
    <col min="7935" max="7935" width="20.5546875" style="124" customWidth="1"/>
    <col min="7936" max="7936" width="48.6640625" style="124" customWidth="1"/>
    <col min="7937" max="7937" width="19.5546875" style="124" customWidth="1"/>
    <col min="7938" max="7938" width="14" style="124" customWidth="1"/>
    <col min="7939" max="7940" width="14.33203125" style="124" customWidth="1"/>
    <col min="7941" max="7941" width="14" style="124" customWidth="1"/>
    <col min="7942" max="7942" width="18" style="124" customWidth="1"/>
    <col min="7943" max="7943" width="14.5546875" style="124" customWidth="1"/>
    <col min="7944" max="7944" width="27.6640625" style="124" customWidth="1"/>
    <col min="7945" max="7945" width="17.5546875" style="124" customWidth="1"/>
    <col min="7946" max="7946" width="16.6640625" style="124" customWidth="1"/>
    <col min="7947" max="7948" width="16.5546875" style="124" customWidth="1"/>
    <col min="7949" max="7949" width="17.44140625" style="124" customWidth="1"/>
    <col min="7950" max="7950" width="23.44140625" style="124" customWidth="1"/>
    <col min="7951" max="7951" width="12.44140625" style="124" customWidth="1"/>
    <col min="7952" max="8190" width="9.33203125" style="124"/>
    <col min="8191" max="8191" width="20.5546875" style="124" customWidth="1"/>
    <col min="8192" max="8192" width="48.6640625" style="124" customWidth="1"/>
    <col min="8193" max="8193" width="19.5546875" style="124" customWidth="1"/>
    <col min="8194" max="8194" width="14" style="124" customWidth="1"/>
    <col min="8195" max="8196" width="14.33203125" style="124" customWidth="1"/>
    <col min="8197" max="8197" width="14" style="124" customWidth="1"/>
    <col min="8198" max="8198" width="18" style="124" customWidth="1"/>
    <col min="8199" max="8199" width="14.5546875" style="124" customWidth="1"/>
    <col min="8200" max="8200" width="27.6640625" style="124" customWidth="1"/>
    <col min="8201" max="8201" width="17.5546875" style="124" customWidth="1"/>
    <col min="8202" max="8202" width="16.6640625" style="124" customWidth="1"/>
    <col min="8203" max="8204" width="16.5546875" style="124" customWidth="1"/>
    <col min="8205" max="8205" width="17.44140625" style="124" customWidth="1"/>
    <col min="8206" max="8206" width="23.44140625" style="124" customWidth="1"/>
    <col min="8207" max="8207" width="12.44140625" style="124" customWidth="1"/>
    <col min="8208" max="8446" width="9.33203125" style="124"/>
    <col min="8447" max="8447" width="20.5546875" style="124" customWidth="1"/>
    <col min="8448" max="8448" width="48.6640625" style="124" customWidth="1"/>
    <col min="8449" max="8449" width="19.5546875" style="124" customWidth="1"/>
    <col min="8450" max="8450" width="14" style="124" customWidth="1"/>
    <col min="8451" max="8452" width="14.33203125" style="124" customWidth="1"/>
    <col min="8453" max="8453" width="14" style="124" customWidth="1"/>
    <col min="8454" max="8454" width="18" style="124" customWidth="1"/>
    <col min="8455" max="8455" width="14.5546875" style="124" customWidth="1"/>
    <col min="8456" max="8456" width="27.6640625" style="124" customWidth="1"/>
    <col min="8457" max="8457" width="17.5546875" style="124" customWidth="1"/>
    <col min="8458" max="8458" width="16.6640625" style="124" customWidth="1"/>
    <col min="8459" max="8460" width="16.5546875" style="124" customWidth="1"/>
    <col min="8461" max="8461" width="17.44140625" style="124" customWidth="1"/>
    <col min="8462" max="8462" width="23.44140625" style="124" customWidth="1"/>
    <col min="8463" max="8463" width="12.44140625" style="124" customWidth="1"/>
    <col min="8464" max="8702" width="9.33203125" style="124"/>
    <col min="8703" max="8703" width="20.5546875" style="124" customWidth="1"/>
    <col min="8704" max="8704" width="48.6640625" style="124" customWidth="1"/>
    <col min="8705" max="8705" width="19.5546875" style="124" customWidth="1"/>
    <col min="8706" max="8706" width="14" style="124" customWidth="1"/>
    <col min="8707" max="8708" width="14.33203125" style="124" customWidth="1"/>
    <col min="8709" max="8709" width="14" style="124" customWidth="1"/>
    <col min="8710" max="8710" width="18" style="124" customWidth="1"/>
    <col min="8711" max="8711" width="14.5546875" style="124" customWidth="1"/>
    <col min="8712" max="8712" width="27.6640625" style="124" customWidth="1"/>
    <col min="8713" max="8713" width="17.5546875" style="124" customWidth="1"/>
    <col min="8714" max="8714" width="16.6640625" style="124" customWidth="1"/>
    <col min="8715" max="8716" width="16.5546875" style="124" customWidth="1"/>
    <col min="8717" max="8717" width="17.44140625" style="124" customWidth="1"/>
    <col min="8718" max="8718" width="23.44140625" style="124" customWidth="1"/>
    <col min="8719" max="8719" width="12.44140625" style="124" customWidth="1"/>
    <col min="8720" max="8958" width="9.33203125" style="124"/>
    <col min="8959" max="8959" width="20.5546875" style="124" customWidth="1"/>
    <col min="8960" max="8960" width="48.6640625" style="124" customWidth="1"/>
    <col min="8961" max="8961" width="19.5546875" style="124" customWidth="1"/>
    <col min="8962" max="8962" width="14" style="124" customWidth="1"/>
    <col min="8963" max="8964" width="14.33203125" style="124" customWidth="1"/>
    <col min="8965" max="8965" width="14" style="124" customWidth="1"/>
    <col min="8966" max="8966" width="18" style="124" customWidth="1"/>
    <col min="8967" max="8967" width="14.5546875" style="124" customWidth="1"/>
    <col min="8968" max="8968" width="27.6640625" style="124" customWidth="1"/>
    <col min="8969" max="8969" width="17.5546875" style="124" customWidth="1"/>
    <col min="8970" max="8970" width="16.6640625" style="124" customWidth="1"/>
    <col min="8971" max="8972" width="16.5546875" style="124" customWidth="1"/>
    <col min="8973" max="8973" width="17.44140625" style="124" customWidth="1"/>
    <col min="8974" max="8974" width="23.44140625" style="124" customWidth="1"/>
    <col min="8975" max="8975" width="12.44140625" style="124" customWidth="1"/>
    <col min="8976" max="9214" width="9.33203125" style="124"/>
    <col min="9215" max="9215" width="20.5546875" style="124" customWidth="1"/>
    <col min="9216" max="9216" width="48.6640625" style="124" customWidth="1"/>
    <col min="9217" max="9217" width="19.5546875" style="124" customWidth="1"/>
    <col min="9218" max="9218" width="14" style="124" customWidth="1"/>
    <col min="9219" max="9220" width="14.33203125" style="124" customWidth="1"/>
    <col min="9221" max="9221" width="14" style="124" customWidth="1"/>
    <col min="9222" max="9222" width="18" style="124" customWidth="1"/>
    <col min="9223" max="9223" width="14.5546875" style="124" customWidth="1"/>
    <col min="9224" max="9224" width="27.6640625" style="124" customWidth="1"/>
    <col min="9225" max="9225" width="17.5546875" style="124" customWidth="1"/>
    <col min="9226" max="9226" width="16.6640625" style="124" customWidth="1"/>
    <col min="9227" max="9228" width="16.5546875" style="124" customWidth="1"/>
    <col min="9229" max="9229" width="17.44140625" style="124" customWidth="1"/>
    <col min="9230" max="9230" width="23.44140625" style="124" customWidth="1"/>
    <col min="9231" max="9231" width="12.44140625" style="124" customWidth="1"/>
    <col min="9232" max="9470" width="9.33203125" style="124"/>
    <col min="9471" max="9471" width="20.5546875" style="124" customWidth="1"/>
    <col min="9472" max="9472" width="48.6640625" style="124" customWidth="1"/>
    <col min="9473" max="9473" width="19.5546875" style="124" customWidth="1"/>
    <col min="9474" max="9474" width="14" style="124" customWidth="1"/>
    <col min="9475" max="9476" width="14.33203125" style="124" customWidth="1"/>
    <col min="9477" max="9477" width="14" style="124" customWidth="1"/>
    <col min="9478" max="9478" width="18" style="124" customWidth="1"/>
    <col min="9479" max="9479" width="14.5546875" style="124" customWidth="1"/>
    <col min="9480" max="9480" width="27.6640625" style="124" customWidth="1"/>
    <col min="9481" max="9481" width="17.5546875" style="124" customWidth="1"/>
    <col min="9482" max="9482" width="16.6640625" style="124" customWidth="1"/>
    <col min="9483" max="9484" width="16.5546875" style="124" customWidth="1"/>
    <col min="9485" max="9485" width="17.44140625" style="124" customWidth="1"/>
    <col min="9486" max="9486" width="23.44140625" style="124" customWidth="1"/>
    <col min="9487" max="9487" width="12.44140625" style="124" customWidth="1"/>
    <col min="9488" max="9726" width="9.33203125" style="124"/>
    <col min="9727" max="9727" width="20.5546875" style="124" customWidth="1"/>
    <col min="9728" max="9728" width="48.6640625" style="124" customWidth="1"/>
    <col min="9729" max="9729" width="19.5546875" style="124" customWidth="1"/>
    <col min="9730" max="9730" width="14" style="124" customWidth="1"/>
    <col min="9731" max="9732" width="14.33203125" style="124" customWidth="1"/>
    <col min="9733" max="9733" width="14" style="124" customWidth="1"/>
    <col min="9734" max="9734" width="18" style="124" customWidth="1"/>
    <col min="9735" max="9735" width="14.5546875" style="124" customWidth="1"/>
    <col min="9736" max="9736" width="27.6640625" style="124" customWidth="1"/>
    <col min="9737" max="9737" width="17.5546875" style="124" customWidth="1"/>
    <col min="9738" max="9738" width="16.6640625" style="124" customWidth="1"/>
    <col min="9739" max="9740" width="16.5546875" style="124" customWidth="1"/>
    <col min="9741" max="9741" width="17.44140625" style="124" customWidth="1"/>
    <col min="9742" max="9742" width="23.44140625" style="124" customWidth="1"/>
    <col min="9743" max="9743" width="12.44140625" style="124" customWidth="1"/>
    <col min="9744" max="9982" width="9.33203125" style="124"/>
    <col min="9983" max="9983" width="20.5546875" style="124" customWidth="1"/>
    <col min="9984" max="9984" width="48.6640625" style="124" customWidth="1"/>
    <col min="9985" max="9985" width="19.5546875" style="124" customWidth="1"/>
    <col min="9986" max="9986" width="14" style="124" customWidth="1"/>
    <col min="9987" max="9988" width="14.33203125" style="124" customWidth="1"/>
    <col min="9989" max="9989" width="14" style="124" customWidth="1"/>
    <col min="9990" max="9990" width="18" style="124" customWidth="1"/>
    <col min="9991" max="9991" width="14.5546875" style="124" customWidth="1"/>
    <col min="9992" max="9992" width="27.6640625" style="124" customWidth="1"/>
    <col min="9993" max="9993" width="17.5546875" style="124" customWidth="1"/>
    <col min="9994" max="9994" width="16.6640625" style="124" customWidth="1"/>
    <col min="9995" max="9996" width="16.5546875" style="124" customWidth="1"/>
    <col min="9997" max="9997" width="17.44140625" style="124" customWidth="1"/>
    <col min="9998" max="9998" width="23.44140625" style="124" customWidth="1"/>
    <col min="9999" max="9999" width="12.44140625" style="124" customWidth="1"/>
    <col min="10000" max="10238" width="9.33203125" style="124"/>
    <col min="10239" max="10239" width="20.5546875" style="124" customWidth="1"/>
    <col min="10240" max="10240" width="48.6640625" style="124" customWidth="1"/>
    <col min="10241" max="10241" width="19.5546875" style="124" customWidth="1"/>
    <col min="10242" max="10242" width="14" style="124" customWidth="1"/>
    <col min="10243" max="10244" width="14.33203125" style="124" customWidth="1"/>
    <col min="10245" max="10245" width="14" style="124" customWidth="1"/>
    <col min="10246" max="10246" width="18" style="124" customWidth="1"/>
    <col min="10247" max="10247" width="14.5546875" style="124" customWidth="1"/>
    <col min="10248" max="10248" width="27.6640625" style="124" customWidth="1"/>
    <col min="10249" max="10249" width="17.5546875" style="124" customWidth="1"/>
    <col min="10250" max="10250" width="16.6640625" style="124" customWidth="1"/>
    <col min="10251" max="10252" width="16.5546875" style="124" customWidth="1"/>
    <col min="10253" max="10253" width="17.44140625" style="124" customWidth="1"/>
    <col min="10254" max="10254" width="23.44140625" style="124" customWidth="1"/>
    <col min="10255" max="10255" width="12.44140625" style="124" customWidth="1"/>
    <col min="10256" max="10494" width="9.33203125" style="124"/>
    <col min="10495" max="10495" width="20.5546875" style="124" customWidth="1"/>
    <col min="10496" max="10496" width="48.6640625" style="124" customWidth="1"/>
    <col min="10497" max="10497" width="19.5546875" style="124" customWidth="1"/>
    <col min="10498" max="10498" width="14" style="124" customWidth="1"/>
    <col min="10499" max="10500" width="14.33203125" style="124" customWidth="1"/>
    <col min="10501" max="10501" width="14" style="124" customWidth="1"/>
    <col min="10502" max="10502" width="18" style="124" customWidth="1"/>
    <col min="10503" max="10503" width="14.5546875" style="124" customWidth="1"/>
    <col min="10504" max="10504" width="27.6640625" style="124" customWidth="1"/>
    <col min="10505" max="10505" width="17.5546875" style="124" customWidth="1"/>
    <col min="10506" max="10506" width="16.6640625" style="124" customWidth="1"/>
    <col min="10507" max="10508" width="16.5546875" style="124" customWidth="1"/>
    <col min="10509" max="10509" width="17.44140625" style="124" customWidth="1"/>
    <col min="10510" max="10510" width="23.44140625" style="124" customWidth="1"/>
    <col min="10511" max="10511" width="12.44140625" style="124" customWidth="1"/>
    <col min="10512" max="10750" width="9.33203125" style="124"/>
    <col min="10751" max="10751" width="20.5546875" style="124" customWidth="1"/>
    <col min="10752" max="10752" width="48.6640625" style="124" customWidth="1"/>
    <col min="10753" max="10753" width="19.5546875" style="124" customWidth="1"/>
    <col min="10754" max="10754" width="14" style="124" customWidth="1"/>
    <col min="10755" max="10756" width="14.33203125" style="124" customWidth="1"/>
    <col min="10757" max="10757" width="14" style="124" customWidth="1"/>
    <col min="10758" max="10758" width="18" style="124" customWidth="1"/>
    <col min="10759" max="10759" width="14.5546875" style="124" customWidth="1"/>
    <col min="10760" max="10760" width="27.6640625" style="124" customWidth="1"/>
    <col min="10761" max="10761" width="17.5546875" style="124" customWidth="1"/>
    <col min="10762" max="10762" width="16.6640625" style="124" customWidth="1"/>
    <col min="10763" max="10764" width="16.5546875" style="124" customWidth="1"/>
    <col min="10765" max="10765" width="17.44140625" style="124" customWidth="1"/>
    <col min="10766" max="10766" width="23.44140625" style="124" customWidth="1"/>
    <col min="10767" max="10767" width="12.44140625" style="124" customWidth="1"/>
    <col min="10768" max="11006" width="9.33203125" style="124"/>
    <col min="11007" max="11007" width="20.5546875" style="124" customWidth="1"/>
    <col min="11008" max="11008" width="48.6640625" style="124" customWidth="1"/>
    <col min="11009" max="11009" width="19.5546875" style="124" customWidth="1"/>
    <col min="11010" max="11010" width="14" style="124" customWidth="1"/>
    <col min="11011" max="11012" width="14.33203125" style="124" customWidth="1"/>
    <col min="11013" max="11013" width="14" style="124" customWidth="1"/>
    <col min="11014" max="11014" width="18" style="124" customWidth="1"/>
    <col min="11015" max="11015" width="14.5546875" style="124" customWidth="1"/>
    <col min="11016" max="11016" width="27.6640625" style="124" customWidth="1"/>
    <col min="11017" max="11017" width="17.5546875" style="124" customWidth="1"/>
    <col min="11018" max="11018" width="16.6640625" style="124" customWidth="1"/>
    <col min="11019" max="11020" width="16.5546875" style="124" customWidth="1"/>
    <col min="11021" max="11021" width="17.44140625" style="124" customWidth="1"/>
    <col min="11022" max="11022" width="23.44140625" style="124" customWidth="1"/>
    <col min="11023" max="11023" width="12.44140625" style="124" customWidth="1"/>
    <col min="11024" max="11262" width="9.33203125" style="124"/>
    <col min="11263" max="11263" width="20.5546875" style="124" customWidth="1"/>
    <col min="11264" max="11264" width="48.6640625" style="124" customWidth="1"/>
    <col min="11265" max="11265" width="19.5546875" style="124" customWidth="1"/>
    <col min="11266" max="11266" width="14" style="124" customWidth="1"/>
    <col min="11267" max="11268" width="14.33203125" style="124" customWidth="1"/>
    <col min="11269" max="11269" width="14" style="124" customWidth="1"/>
    <col min="11270" max="11270" width="18" style="124" customWidth="1"/>
    <col min="11271" max="11271" width="14.5546875" style="124" customWidth="1"/>
    <col min="11272" max="11272" width="27.6640625" style="124" customWidth="1"/>
    <col min="11273" max="11273" width="17.5546875" style="124" customWidth="1"/>
    <col min="11274" max="11274" width="16.6640625" style="124" customWidth="1"/>
    <col min="11275" max="11276" width="16.5546875" style="124" customWidth="1"/>
    <col min="11277" max="11277" width="17.44140625" style="124" customWidth="1"/>
    <col min="11278" max="11278" width="23.44140625" style="124" customWidth="1"/>
    <col min="11279" max="11279" width="12.44140625" style="124" customWidth="1"/>
    <col min="11280" max="11518" width="9.33203125" style="124"/>
    <col min="11519" max="11519" width="20.5546875" style="124" customWidth="1"/>
    <col min="11520" max="11520" width="48.6640625" style="124" customWidth="1"/>
    <col min="11521" max="11521" width="19.5546875" style="124" customWidth="1"/>
    <col min="11522" max="11522" width="14" style="124" customWidth="1"/>
    <col min="11523" max="11524" width="14.33203125" style="124" customWidth="1"/>
    <col min="11525" max="11525" width="14" style="124" customWidth="1"/>
    <col min="11526" max="11526" width="18" style="124" customWidth="1"/>
    <col min="11527" max="11527" width="14.5546875" style="124" customWidth="1"/>
    <col min="11528" max="11528" width="27.6640625" style="124" customWidth="1"/>
    <col min="11529" max="11529" width="17.5546875" style="124" customWidth="1"/>
    <col min="11530" max="11530" width="16.6640625" style="124" customWidth="1"/>
    <col min="11531" max="11532" width="16.5546875" style="124" customWidth="1"/>
    <col min="11533" max="11533" width="17.44140625" style="124" customWidth="1"/>
    <col min="11534" max="11534" width="23.44140625" style="124" customWidth="1"/>
    <col min="11535" max="11535" width="12.44140625" style="124" customWidth="1"/>
    <col min="11536" max="11774" width="9.33203125" style="124"/>
    <col min="11775" max="11775" width="20.5546875" style="124" customWidth="1"/>
    <col min="11776" max="11776" width="48.6640625" style="124" customWidth="1"/>
    <col min="11777" max="11777" width="19.5546875" style="124" customWidth="1"/>
    <col min="11778" max="11778" width="14" style="124" customWidth="1"/>
    <col min="11779" max="11780" width="14.33203125" style="124" customWidth="1"/>
    <col min="11781" max="11781" width="14" style="124" customWidth="1"/>
    <col min="11782" max="11782" width="18" style="124" customWidth="1"/>
    <col min="11783" max="11783" width="14.5546875" style="124" customWidth="1"/>
    <col min="11784" max="11784" width="27.6640625" style="124" customWidth="1"/>
    <col min="11785" max="11785" width="17.5546875" style="124" customWidth="1"/>
    <col min="11786" max="11786" width="16.6640625" style="124" customWidth="1"/>
    <col min="11787" max="11788" width="16.5546875" style="124" customWidth="1"/>
    <col min="11789" max="11789" width="17.44140625" style="124" customWidth="1"/>
    <col min="11790" max="11790" width="23.44140625" style="124" customWidth="1"/>
    <col min="11791" max="11791" width="12.44140625" style="124" customWidth="1"/>
    <col min="11792" max="12030" width="9.33203125" style="124"/>
    <col min="12031" max="12031" width="20.5546875" style="124" customWidth="1"/>
    <col min="12032" max="12032" width="48.6640625" style="124" customWidth="1"/>
    <col min="12033" max="12033" width="19.5546875" style="124" customWidth="1"/>
    <col min="12034" max="12034" width="14" style="124" customWidth="1"/>
    <col min="12035" max="12036" width="14.33203125" style="124" customWidth="1"/>
    <col min="12037" max="12037" width="14" style="124" customWidth="1"/>
    <col min="12038" max="12038" width="18" style="124" customWidth="1"/>
    <col min="12039" max="12039" width="14.5546875" style="124" customWidth="1"/>
    <col min="12040" max="12040" width="27.6640625" style="124" customWidth="1"/>
    <col min="12041" max="12041" width="17.5546875" style="124" customWidth="1"/>
    <col min="12042" max="12042" width="16.6640625" style="124" customWidth="1"/>
    <col min="12043" max="12044" width="16.5546875" style="124" customWidth="1"/>
    <col min="12045" max="12045" width="17.44140625" style="124" customWidth="1"/>
    <col min="12046" max="12046" width="23.44140625" style="124" customWidth="1"/>
    <col min="12047" max="12047" width="12.44140625" style="124" customWidth="1"/>
    <col min="12048" max="12286" width="9.33203125" style="124"/>
    <col min="12287" max="12287" width="20.5546875" style="124" customWidth="1"/>
    <col min="12288" max="12288" width="48.6640625" style="124" customWidth="1"/>
    <col min="12289" max="12289" width="19.5546875" style="124" customWidth="1"/>
    <col min="12290" max="12290" width="14" style="124" customWidth="1"/>
    <col min="12291" max="12292" width="14.33203125" style="124" customWidth="1"/>
    <col min="12293" max="12293" width="14" style="124" customWidth="1"/>
    <col min="12294" max="12294" width="18" style="124" customWidth="1"/>
    <col min="12295" max="12295" width="14.5546875" style="124" customWidth="1"/>
    <col min="12296" max="12296" width="27.6640625" style="124" customWidth="1"/>
    <col min="12297" max="12297" width="17.5546875" style="124" customWidth="1"/>
    <col min="12298" max="12298" width="16.6640625" style="124" customWidth="1"/>
    <col min="12299" max="12300" width="16.5546875" style="124" customWidth="1"/>
    <col min="12301" max="12301" width="17.44140625" style="124" customWidth="1"/>
    <col min="12302" max="12302" width="23.44140625" style="124" customWidth="1"/>
    <col min="12303" max="12303" width="12.44140625" style="124" customWidth="1"/>
    <col min="12304" max="12542" width="9.33203125" style="124"/>
    <col min="12543" max="12543" width="20.5546875" style="124" customWidth="1"/>
    <col min="12544" max="12544" width="48.6640625" style="124" customWidth="1"/>
    <col min="12545" max="12545" width="19.5546875" style="124" customWidth="1"/>
    <col min="12546" max="12546" width="14" style="124" customWidth="1"/>
    <col min="12547" max="12548" width="14.33203125" style="124" customWidth="1"/>
    <col min="12549" max="12549" width="14" style="124" customWidth="1"/>
    <col min="12550" max="12550" width="18" style="124" customWidth="1"/>
    <col min="12551" max="12551" width="14.5546875" style="124" customWidth="1"/>
    <col min="12552" max="12552" width="27.6640625" style="124" customWidth="1"/>
    <col min="12553" max="12553" width="17.5546875" style="124" customWidth="1"/>
    <col min="12554" max="12554" width="16.6640625" style="124" customWidth="1"/>
    <col min="12555" max="12556" width="16.5546875" style="124" customWidth="1"/>
    <col min="12557" max="12557" width="17.44140625" style="124" customWidth="1"/>
    <col min="12558" max="12558" width="23.44140625" style="124" customWidth="1"/>
    <col min="12559" max="12559" width="12.44140625" style="124" customWidth="1"/>
    <col min="12560" max="12798" width="9.33203125" style="124"/>
    <col min="12799" max="12799" width="20.5546875" style="124" customWidth="1"/>
    <col min="12800" max="12800" width="48.6640625" style="124" customWidth="1"/>
    <col min="12801" max="12801" width="19.5546875" style="124" customWidth="1"/>
    <col min="12802" max="12802" width="14" style="124" customWidth="1"/>
    <col min="12803" max="12804" width="14.33203125" style="124" customWidth="1"/>
    <col min="12805" max="12805" width="14" style="124" customWidth="1"/>
    <col min="12806" max="12806" width="18" style="124" customWidth="1"/>
    <col min="12807" max="12807" width="14.5546875" style="124" customWidth="1"/>
    <col min="12808" max="12808" width="27.6640625" style="124" customWidth="1"/>
    <col min="12809" max="12809" width="17.5546875" style="124" customWidth="1"/>
    <col min="12810" max="12810" width="16.6640625" style="124" customWidth="1"/>
    <col min="12811" max="12812" width="16.5546875" style="124" customWidth="1"/>
    <col min="12813" max="12813" width="17.44140625" style="124" customWidth="1"/>
    <col min="12814" max="12814" width="23.44140625" style="124" customWidth="1"/>
    <col min="12815" max="12815" width="12.44140625" style="124" customWidth="1"/>
    <col min="12816" max="13054" width="9.33203125" style="124"/>
    <col min="13055" max="13055" width="20.5546875" style="124" customWidth="1"/>
    <col min="13056" max="13056" width="48.6640625" style="124" customWidth="1"/>
    <col min="13057" max="13057" width="19.5546875" style="124" customWidth="1"/>
    <col min="13058" max="13058" width="14" style="124" customWidth="1"/>
    <col min="13059" max="13060" width="14.33203125" style="124" customWidth="1"/>
    <col min="13061" max="13061" width="14" style="124" customWidth="1"/>
    <col min="13062" max="13062" width="18" style="124" customWidth="1"/>
    <col min="13063" max="13063" width="14.5546875" style="124" customWidth="1"/>
    <col min="13064" max="13064" width="27.6640625" style="124" customWidth="1"/>
    <col min="13065" max="13065" width="17.5546875" style="124" customWidth="1"/>
    <col min="13066" max="13066" width="16.6640625" style="124" customWidth="1"/>
    <col min="13067" max="13068" width="16.5546875" style="124" customWidth="1"/>
    <col min="13069" max="13069" width="17.44140625" style="124" customWidth="1"/>
    <col min="13070" max="13070" width="23.44140625" style="124" customWidth="1"/>
    <col min="13071" max="13071" width="12.44140625" style="124" customWidth="1"/>
    <col min="13072" max="13310" width="9.33203125" style="124"/>
    <col min="13311" max="13311" width="20.5546875" style="124" customWidth="1"/>
    <col min="13312" max="13312" width="48.6640625" style="124" customWidth="1"/>
    <col min="13313" max="13313" width="19.5546875" style="124" customWidth="1"/>
    <col min="13314" max="13314" width="14" style="124" customWidth="1"/>
    <col min="13315" max="13316" width="14.33203125" style="124" customWidth="1"/>
    <col min="13317" max="13317" width="14" style="124" customWidth="1"/>
    <col min="13318" max="13318" width="18" style="124" customWidth="1"/>
    <col min="13319" max="13319" width="14.5546875" style="124" customWidth="1"/>
    <col min="13320" max="13320" width="27.6640625" style="124" customWidth="1"/>
    <col min="13321" max="13321" width="17.5546875" style="124" customWidth="1"/>
    <col min="13322" max="13322" width="16.6640625" style="124" customWidth="1"/>
    <col min="13323" max="13324" width="16.5546875" style="124" customWidth="1"/>
    <col min="13325" max="13325" width="17.44140625" style="124" customWidth="1"/>
    <col min="13326" max="13326" width="23.44140625" style="124" customWidth="1"/>
    <col min="13327" max="13327" width="12.44140625" style="124" customWidth="1"/>
    <col min="13328" max="13566" width="9.33203125" style="124"/>
    <col min="13567" max="13567" width="20.5546875" style="124" customWidth="1"/>
    <col min="13568" max="13568" width="48.6640625" style="124" customWidth="1"/>
    <col min="13569" max="13569" width="19.5546875" style="124" customWidth="1"/>
    <col min="13570" max="13570" width="14" style="124" customWidth="1"/>
    <col min="13571" max="13572" width="14.33203125" style="124" customWidth="1"/>
    <col min="13573" max="13573" width="14" style="124" customWidth="1"/>
    <col min="13574" max="13574" width="18" style="124" customWidth="1"/>
    <col min="13575" max="13575" width="14.5546875" style="124" customWidth="1"/>
    <col min="13576" max="13576" width="27.6640625" style="124" customWidth="1"/>
    <col min="13577" max="13577" width="17.5546875" style="124" customWidth="1"/>
    <col min="13578" max="13578" width="16.6640625" style="124" customWidth="1"/>
    <col min="13579" max="13580" width="16.5546875" style="124" customWidth="1"/>
    <col min="13581" max="13581" width="17.44140625" style="124" customWidth="1"/>
    <col min="13582" max="13582" width="23.44140625" style="124" customWidth="1"/>
    <col min="13583" max="13583" width="12.44140625" style="124" customWidth="1"/>
    <col min="13584" max="13822" width="9.33203125" style="124"/>
    <col min="13823" max="13823" width="20.5546875" style="124" customWidth="1"/>
    <col min="13824" max="13824" width="48.6640625" style="124" customWidth="1"/>
    <col min="13825" max="13825" width="19.5546875" style="124" customWidth="1"/>
    <col min="13826" max="13826" width="14" style="124" customWidth="1"/>
    <col min="13827" max="13828" width="14.33203125" style="124" customWidth="1"/>
    <col min="13829" max="13829" width="14" style="124" customWidth="1"/>
    <col min="13830" max="13830" width="18" style="124" customWidth="1"/>
    <col min="13831" max="13831" width="14.5546875" style="124" customWidth="1"/>
    <col min="13832" max="13832" width="27.6640625" style="124" customWidth="1"/>
    <col min="13833" max="13833" width="17.5546875" style="124" customWidth="1"/>
    <col min="13834" max="13834" width="16.6640625" style="124" customWidth="1"/>
    <col min="13835" max="13836" width="16.5546875" style="124" customWidth="1"/>
    <col min="13837" max="13837" width="17.44140625" style="124" customWidth="1"/>
    <col min="13838" max="13838" width="23.44140625" style="124" customWidth="1"/>
    <col min="13839" max="13839" width="12.44140625" style="124" customWidth="1"/>
    <col min="13840" max="14078" width="9.33203125" style="124"/>
    <col min="14079" max="14079" width="20.5546875" style="124" customWidth="1"/>
    <col min="14080" max="14080" width="48.6640625" style="124" customWidth="1"/>
    <col min="14081" max="14081" width="19.5546875" style="124" customWidth="1"/>
    <col min="14082" max="14082" width="14" style="124" customWidth="1"/>
    <col min="14083" max="14084" width="14.33203125" style="124" customWidth="1"/>
    <col min="14085" max="14085" width="14" style="124" customWidth="1"/>
    <col min="14086" max="14086" width="18" style="124" customWidth="1"/>
    <col min="14087" max="14087" width="14.5546875" style="124" customWidth="1"/>
    <col min="14088" max="14088" width="27.6640625" style="124" customWidth="1"/>
    <col min="14089" max="14089" width="17.5546875" style="124" customWidth="1"/>
    <col min="14090" max="14090" width="16.6640625" style="124" customWidth="1"/>
    <col min="14091" max="14092" width="16.5546875" style="124" customWidth="1"/>
    <col min="14093" max="14093" width="17.44140625" style="124" customWidth="1"/>
    <col min="14094" max="14094" width="23.44140625" style="124" customWidth="1"/>
    <col min="14095" max="14095" width="12.44140625" style="124" customWidth="1"/>
    <col min="14096" max="14334" width="9.33203125" style="124"/>
    <col min="14335" max="14335" width="20.5546875" style="124" customWidth="1"/>
    <col min="14336" max="14336" width="48.6640625" style="124" customWidth="1"/>
    <col min="14337" max="14337" width="19.5546875" style="124" customWidth="1"/>
    <col min="14338" max="14338" width="14" style="124" customWidth="1"/>
    <col min="14339" max="14340" width="14.33203125" style="124" customWidth="1"/>
    <col min="14341" max="14341" width="14" style="124" customWidth="1"/>
    <col min="14342" max="14342" width="18" style="124" customWidth="1"/>
    <col min="14343" max="14343" width="14.5546875" style="124" customWidth="1"/>
    <col min="14344" max="14344" width="27.6640625" style="124" customWidth="1"/>
    <col min="14345" max="14345" width="17.5546875" style="124" customWidth="1"/>
    <col min="14346" max="14346" width="16.6640625" style="124" customWidth="1"/>
    <col min="14347" max="14348" width="16.5546875" style="124" customWidth="1"/>
    <col min="14349" max="14349" width="17.44140625" style="124" customWidth="1"/>
    <col min="14350" max="14350" width="23.44140625" style="124" customWidth="1"/>
    <col min="14351" max="14351" width="12.44140625" style="124" customWidth="1"/>
    <col min="14352" max="14590" width="9.33203125" style="124"/>
    <col min="14591" max="14591" width="20.5546875" style="124" customWidth="1"/>
    <col min="14592" max="14592" width="48.6640625" style="124" customWidth="1"/>
    <col min="14593" max="14593" width="19.5546875" style="124" customWidth="1"/>
    <col min="14594" max="14594" width="14" style="124" customWidth="1"/>
    <col min="14595" max="14596" width="14.33203125" style="124" customWidth="1"/>
    <col min="14597" max="14597" width="14" style="124" customWidth="1"/>
    <col min="14598" max="14598" width="18" style="124" customWidth="1"/>
    <col min="14599" max="14599" width="14.5546875" style="124" customWidth="1"/>
    <col min="14600" max="14600" width="27.6640625" style="124" customWidth="1"/>
    <col min="14601" max="14601" width="17.5546875" style="124" customWidth="1"/>
    <col min="14602" max="14602" width="16.6640625" style="124" customWidth="1"/>
    <col min="14603" max="14604" width="16.5546875" style="124" customWidth="1"/>
    <col min="14605" max="14605" width="17.44140625" style="124" customWidth="1"/>
    <col min="14606" max="14606" width="23.44140625" style="124" customWidth="1"/>
    <col min="14607" max="14607" width="12.44140625" style="124" customWidth="1"/>
    <col min="14608" max="14846" width="9.33203125" style="124"/>
    <col min="14847" max="14847" width="20.5546875" style="124" customWidth="1"/>
    <col min="14848" max="14848" width="48.6640625" style="124" customWidth="1"/>
    <col min="14849" max="14849" width="19.5546875" style="124" customWidth="1"/>
    <col min="14850" max="14850" width="14" style="124" customWidth="1"/>
    <col min="14851" max="14852" width="14.33203125" style="124" customWidth="1"/>
    <col min="14853" max="14853" width="14" style="124" customWidth="1"/>
    <col min="14854" max="14854" width="18" style="124" customWidth="1"/>
    <col min="14855" max="14855" width="14.5546875" style="124" customWidth="1"/>
    <col min="14856" max="14856" width="27.6640625" style="124" customWidth="1"/>
    <col min="14857" max="14857" width="17.5546875" style="124" customWidth="1"/>
    <col min="14858" max="14858" width="16.6640625" style="124" customWidth="1"/>
    <col min="14859" max="14860" width="16.5546875" style="124" customWidth="1"/>
    <col min="14861" max="14861" width="17.44140625" style="124" customWidth="1"/>
    <col min="14862" max="14862" width="23.44140625" style="124" customWidth="1"/>
    <col min="14863" max="14863" width="12.44140625" style="124" customWidth="1"/>
    <col min="14864" max="15102" width="9.33203125" style="124"/>
    <col min="15103" max="15103" width="20.5546875" style="124" customWidth="1"/>
    <col min="15104" max="15104" width="48.6640625" style="124" customWidth="1"/>
    <col min="15105" max="15105" width="19.5546875" style="124" customWidth="1"/>
    <col min="15106" max="15106" width="14" style="124" customWidth="1"/>
    <col min="15107" max="15108" width="14.33203125" style="124" customWidth="1"/>
    <col min="15109" max="15109" width="14" style="124" customWidth="1"/>
    <col min="15110" max="15110" width="18" style="124" customWidth="1"/>
    <col min="15111" max="15111" width="14.5546875" style="124" customWidth="1"/>
    <col min="15112" max="15112" width="27.6640625" style="124" customWidth="1"/>
    <col min="15113" max="15113" width="17.5546875" style="124" customWidth="1"/>
    <col min="15114" max="15114" width="16.6640625" style="124" customWidth="1"/>
    <col min="15115" max="15116" width="16.5546875" style="124" customWidth="1"/>
    <col min="15117" max="15117" width="17.44140625" style="124" customWidth="1"/>
    <col min="15118" max="15118" width="23.44140625" style="124" customWidth="1"/>
    <col min="15119" max="15119" width="12.44140625" style="124" customWidth="1"/>
    <col min="15120" max="15358" width="9.33203125" style="124"/>
    <col min="15359" max="15359" width="20.5546875" style="124" customWidth="1"/>
    <col min="15360" max="15360" width="48.6640625" style="124" customWidth="1"/>
    <col min="15361" max="15361" width="19.5546875" style="124" customWidth="1"/>
    <col min="15362" max="15362" width="14" style="124" customWidth="1"/>
    <col min="15363" max="15364" width="14.33203125" style="124" customWidth="1"/>
    <col min="15365" max="15365" width="14" style="124" customWidth="1"/>
    <col min="15366" max="15366" width="18" style="124" customWidth="1"/>
    <col min="15367" max="15367" width="14.5546875" style="124" customWidth="1"/>
    <col min="15368" max="15368" width="27.6640625" style="124" customWidth="1"/>
    <col min="15369" max="15369" width="17.5546875" style="124" customWidth="1"/>
    <col min="15370" max="15370" width="16.6640625" style="124" customWidth="1"/>
    <col min="15371" max="15372" width="16.5546875" style="124" customWidth="1"/>
    <col min="15373" max="15373" width="17.44140625" style="124" customWidth="1"/>
    <col min="15374" max="15374" width="23.44140625" style="124" customWidth="1"/>
    <col min="15375" max="15375" width="12.44140625" style="124" customWidth="1"/>
    <col min="15376" max="15614" width="9.33203125" style="124"/>
    <col min="15615" max="15615" width="20.5546875" style="124" customWidth="1"/>
    <col min="15616" max="15616" width="48.6640625" style="124" customWidth="1"/>
    <col min="15617" max="15617" width="19.5546875" style="124" customWidth="1"/>
    <col min="15618" max="15618" width="14" style="124" customWidth="1"/>
    <col min="15619" max="15620" width="14.33203125" style="124" customWidth="1"/>
    <col min="15621" max="15621" width="14" style="124" customWidth="1"/>
    <col min="15622" max="15622" width="18" style="124" customWidth="1"/>
    <col min="15623" max="15623" width="14.5546875" style="124" customWidth="1"/>
    <col min="15624" max="15624" width="27.6640625" style="124" customWidth="1"/>
    <col min="15625" max="15625" width="17.5546875" style="124" customWidth="1"/>
    <col min="15626" max="15626" width="16.6640625" style="124" customWidth="1"/>
    <col min="15627" max="15628" width="16.5546875" style="124" customWidth="1"/>
    <col min="15629" max="15629" width="17.44140625" style="124" customWidth="1"/>
    <col min="15630" max="15630" width="23.44140625" style="124" customWidth="1"/>
    <col min="15631" max="15631" width="12.44140625" style="124" customWidth="1"/>
    <col min="15632" max="15870" width="9.33203125" style="124"/>
    <col min="15871" max="15871" width="20.5546875" style="124" customWidth="1"/>
    <col min="15872" max="15872" width="48.6640625" style="124" customWidth="1"/>
    <col min="15873" max="15873" width="19.5546875" style="124" customWidth="1"/>
    <col min="15874" max="15874" width="14" style="124" customWidth="1"/>
    <col min="15875" max="15876" width="14.33203125" style="124" customWidth="1"/>
    <col min="15877" max="15877" width="14" style="124" customWidth="1"/>
    <col min="15878" max="15878" width="18" style="124" customWidth="1"/>
    <col min="15879" max="15879" width="14.5546875" style="124" customWidth="1"/>
    <col min="15880" max="15880" width="27.6640625" style="124" customWidth="1"/>
    <col min="15881" max="15881" width="17.5546875" style="124" customWidth="1"/>
    <col min="15882" max="15882" width="16.6640625" style="124" customWidth="1"/>
    <col min="15883" max="15884" width="16.5546875" style="124" customWidth="1"/>
    <col min="15885" max="15885" width="17.44140625" style="124" customWidth="1"/>
    <col min="15886" max="15886" width="23.44140625" style="124" customWidth="1"/>
    <col min="15887" max="15887" width="12.44140625" style="124" customWidth="1"/>
    <col min="15888" max="16126" width="9.33203125" style="124"/>
    <col min="16127" max="16127" width="20.5546875" style="124" customWidth="1"/>
    <col min="16128" max="16128" width="48.6640625" style="124" customWidth="1"/>
    <col min="16129" max="16129" width="19.5546875" style="124" customWidth="1"/>
    <col min="16130" max="16130" width="14" style="124" customWidth="1"/>
    <col min="16131" max="16132" width="14.33203125" style="124" customWidth="1"/>
    <col min="16133" max="16133" width="14" style="124" customWidth="1"/>
    <col min="16134" max="16134" width="18" style="124" customWidth="1"/>
    <col min="16135" max="16135" width="14.5546875" style="124" customWidth="1"/>
    <col min="16136" max="16136" width="27.6640625" style="124" customWidth="1"/>
    <col min="16137" max="16137" width="17.5546875" style="124" customWidth="1"/>
    <col min="16138" max="16138" width="16.6640625" style="124" customWidth="1"/>
    <col min="16139" max="16140" width="16.5546875" style="124" customWidth="1"/>
    <col min="16141" max="16141" width="17.44140625" style="124" customWidth="1"/>
    <col min="16142" max="16142" width="23.44140625" style="124" customWidth="1"/>
    <col min="16143" max="16143" width="12.44140625" style="124" customWidth="1"/>
    <col min="16144" max="16384" width="9.33203125" style="124"/>
  </cols>
  <sheetData>
    <row r="1" spans="1:36">
      <c r="A1" s="1" t="s">
        <v>2651</v>
      </c>
    </row>
    <row r="2" spans="1:36">
      <c r="A2" s="276" t="s">
        <v>1512</v>
      </c>
      <c r="B2" s="53"/>
      <c r="C2" s="55"/>
      <c r="D2" s="55"/>
      <c r="E2" s="55"/>
      <c r="F2" s="55"/>
    </row>
    <row r="3" spans="1:36">
      <c r="A3" s="165"/>
      <c r="B3" s="53"/>
      <c r="C3" s="55"/>
      <c r="D3" s="55"/>
      <c r="E3" s="55"/>
      <c r="F3" s="55"/>
    </row>
    <row r="4" spans="1:36">
      <c r="A4" s="1" t="s">
        <v>2652</v>
      </c>
      <c r="B4" s="53"/>
      <c r="C4" s="55"/>
      <c r="D4" s="55"/>
      <c r="E4" s="55"/>
      <c r="F4" s="55"/>
    </row>
    <row r="5" spans="1:36">
      <c r="A5" s="165"/>
      <c r="B5" s="53"/>
      <c r="C5" s="55"/>
      <c r="D5" s="55"/>
      <c r="E5" s="55"/>
      <c r="F5" s="55"/>
    </row>
    <row r="6" spans="1:36">
      <c r="A6" s="165" t="s">
        <v>1512</v>
      </c>
      <c r="B6" s="53"/>
      <c r="C6" s="55"/>
      <c r="D6" s="55"/>
      <c r="E6" s="55"/>
      <c r="F6" s="55"/>
    </row>
    <row r="7" spans="1:36" s="222" customFormat="1">
      <c r="A7" s="10"/>
      <c r="B7" s="10"/>
      <c r="C7" s="10"/>
      <c r="D7" s="10"/>
      <c r="E7" s="10"/>
      <c r="F7" s="10"/>
      <c r="G7" s="10"/>
      <c r="H7" s="10"/>
      <c r="I7" s="10"/>
      <c r="J7" s="10"/>
      <c r="K7" s="10"/>
      <c r="L7" s="10"/>
    </row>
    <row r="8" spans="1:36" s="275" customFormat="1">
      <c r="B8" s="589"/>
      <c r="C8" s="2031" t="s">
        <v>1234</v>
      </c>
      <c r="D8" s="2053" t="s">
        <v>1235</v>
      </c>
      <c r="E8" s="2054"/>
      <c r="F8" s="2055"/>
      <c r="G8" s="2053" t="s">
        <v>1236</v>
      </c>
      <c r="H8" s="2029"/>
      <c r="I8" s="2030"/>
      <c r="J8" s="2047" t="s">
        <v>1237</v>
      </c>
      <c r="K8" s="2053" t="s">
        <v>1238</v>
      </c>
      <c r="L8" s="2051" t="s">
        <v>2596</v>
      </c>
      <c r="M8" s="2053" t="s">
        <v>1240</v>
      </c>
      <c r="N8" s="2029"/>
      <c r="O8" s="2030"/>
      <c r="P8" s="2047" t="s">
        <v>1241</v>
      </c>
      <c r="Q8" s="2031" t="s">
        <v>1242</v>
      </c>
      <c r="R8" s="2051" t="s">
        <v>1243</v>
      </c>
    </row>
    <row r="9" spans="1:36" s="222" customFormat="1" ht="28.8">
      <c r="A9" s="10"/>
      <c r="B9" s="10"/>
      <c r="C9" s="2032"/>
      <c r="D9" s="590"/>
      <c r="E9" s="591" t="s">
        <v>2597</v>
      </c>
      <c r="F9" s="591" t="s">
        <v>2598</v>
      </c>
      <c r="G9" s="592"/>
      <c r="H9" s="591" t="s">
        <v>2597</v>
      </c>
      <c r="I9" s="591" t="s">
        <v>2598</v>
      </c>
      <c r="J9" s="2058"/>
      <c r="K9" s="2059"/>
      <c r="L9" s="2057"/>
      <c r="M9" s="593"/>
      <c r="N9" s="591" t="s">
        <v>2597</v>
      </c>
      <c r="O9" s="591" t="s">
        <v>2598</v>
      </c>
      <c r="P9" s="2056"/>
      <c r="Q9" s="2056"/>
      <c r="R9" s="2057"/>
    </row>
    <row r="10" spans="1:36" s="222" customFormat="1">
      <c r="A10" s="10"/>
      <c r="B10" s="10"/>
      <c r="C10" s="594" t="s">
        <v>89</v>
      </c>
      <c r="D10" s="594" t="s">
        <v>107</v>
      </c>
      <c r="E10" s="594" t="s">
        <v>88</v>
      </c>
      <c r="F10" s="594" t="s">
        <v>87</v>
      </c>
      <c r="G10" s="594" t="s">
        <v>86</v>
      </c>
      <c r="H10" s="594" t="s">
        <v>85</v>
      </c>
      <c r="I10" s="594" t="s">
        <v>84</v>
      </c>
      <c r="J10" s="594" t="s">
        <v>83</v>
      </c>
      <c r="K10" s="594" t="s">
        <v>82</v>
      </c>
      <c r="L10" s="594" t="s">
        <v>135</v>
      </c>
      <c r="M10" s="594" t="s">
        <v>134</v>
      </c>
      <c r="N10" s="594" t="s">
        <v>151</v>
      </c>
      <c r="O10" s="594" t="s">
        <v>150</v>
      </c>
      <c r="P10" s="594" t="s">
        <v>148</v>
      </c>
      <c r="Q10" s="594" t="s">
        <v>133</v>
      </c>
      <c r="R10" s="594" t="s">
        <v>128</v>
      </c>
      <c r="S10" s="10"/>
      <c r="T10" s="4"/>
      <c r="U10" s="4"/>
      <c r="V10" s="4"/>
      <c r="W10" s="4"/>
      <c r="X10" s="4"/>
      <c r="Y10" s="4"/>
      <c r="Z10" s="4"/>
      <c r="AA10" s="4"/>
      <c r="AB10" s="4"/>
      <c r="AC10" s="4"/>
      <c r="AD10" s="595"/>
      <c r="AE10" s="4"/>
    </row>
    <row r="11" spans="1:36" s="35" customFormat="1">
      <c r="A11" s="596" t="s">
        <v>2175</v>
      </c>
      <c r="B11" s="597" t="s">
        <v>12</v>
      </c>
      <c r="C11" s="559"/>
      <c r="D11" s="559"/>
      <c r="E11" s="470"/>
      <c r="F11" s="470"/>
      <c r="G11" s="559"/>
      <c r="H11" s="470"/>
      <c r="I11" s="470"/>
      <c r="J11" s="559"/>
      <c r="K11" s="559"/>
      <c r="L11" s="559"/>
      <c r="M11" s="559"/>
      <c r="N11" s="470"/>
      <c r="O11" s="470"/>
      <c r="P11" s="559"/>
      <c r="Q11" s="559"/>
      <c r="R11" s="559"/>
      <c r="S11" s="35" t="s">
        <v>90</v>
      </c>
      <c r="T11" s="35" t="s">
        <v>2176</v>
      </c>
      <c r="V11" s="47" t="s">
        <v>91</v>
      </c>
      <c r="W11" s="47" t="s">
        <v>92</v>
      </c>
      <c r="X11" s="47" t="s">
        <v>97</v>
      </c>
      <c r="Y11" s="47"/>
      <c r="Z11" s="47" t="s">
        <v>153</v>
      </c>
      <c r="AA11" s="47"/>
      <c r="AB11" s="47"/>
      <c r="AC11" s="47"/>
      <c r="AD11" s="47"/>
      <c r="AE11" s="598"/>
      <c r="AF11" s="599"/>
    </row>
    <row r="12" spans="1:36" s="35" customFormat="1" ht="43.2">
      <c r="A12" s="575" t="s">
        <v>2600</v>
      </c>
      <c r="B12" s="573" t="s">
        <v>72</v>
      </c>
      <c r="C12" s="559"/>
      <c r="D12" s="559"/>
      <c r="E12" s="470"/>
      <c r="F12" s="470"/>
      <c r="G12" s="559"/>
      <c r="H12" s="470"/>
      <c r="I12" s="470"/>
      <c r="J12" s="559"/>
      <c r="K12" s="559"/>
      <c r="L12" s="559"/>
      <c r="M12" s="559"/>
      <c r="N12" s="470"/>
      <c r="O12" s="470"/>
      <c r="P12" s="559"/>
      <c r="Q12" s="559"/>
      <c r="R12" s="559"/>
      <c r="S12" s="35" t="s">
        <v>90</v>
      </c>
      <c r="T12" s="35" t="s">
        <v>2176</v>
      </c>
      <c r="V12" s="47" t="s">
        <v>91</v>
      </c>
      <c r="W12" s="47" t="s">
        <v>100</v>
      </c>
      <c r="X12" s="47" t="s">
        <v>2143</v>
      </c>
      <c r="Y12" s="47" t="s">
        <v>340</v>
      </c>
      <c r="AA12" s="47" t="s">
        <v>2601</v>
      </c>
      <c r="AB12" s="47" t="s">
        <v>93</v>
      </c>
      <c r="AC12" s="47"/>
      <c r="AD12" s="47"/>
      <c r="AE12" s="598"/>
      <c r="AF12" s="599"/>
    </row>
    <row r="13" spans="1:36">
      <c r="A13" s="574" t="s">
        <v>2602</v>
      </c>
      <c r="B13" s="573"/>
      <c r="C13" s="470"/>
      <c r="D13" s="470"/>
      <c r="E13" s="470"/>
      <c r="F13" s="470"/>
      <c r="G13" s="470"/>
      <c r="H13" s="470"/>
      <c r="I13" s="470"/>
      <c r="J13" s="470"/>
      <c r="K13" s="470"/>
      <c r="L13" s="470"/>
      <c r="M13" s="470"/>
      <c r="N13" s="470"/>
      <c r="O13" s="470"/>
      <c r="P13" s="470"/>
      <c r="Q13" s="470"/>
      <c r="R13" s="470"/>
      <c r="S13" s="35"/>
      <c r="T13" s="35"/>
      <c r="U13" s="35"/>
      <c r="V13" s="47"/>
      <c r="W13" s="47"/>
      <c r="X13" s="47"/>
      <c r="Y13" s="47"/>
      <c r="Z13" s="35"/>
      <c r="AA13" s="47"/>
      <c r="AB13" s="47"/>
      <c r="AC13" s="47"/>
      <c r="AD13" s="47"/>
      <c r="AE13" s="598"/>
      <c r="AF13" s="599"/>
    </row>
    <row r="14" spans="1:36">
      <c r="A14" s="576" t="s">
        <v>2177</v>
      </c>
      <c r="B14" s="573"/>
      <c r="C14" s="470"/>
      <c r="D14" s="470"/>
      <c r="E14" s="470"/>
      <c r="F14" s="470"/>
      <c r="G14" s="470"/>
      <c r="H14" s="470"/>
      <c r="I14" s="470"/>
      <c r="J14" s="470"/>
      <c r="K14" s="470"/>
      <c r="L14" s="470"/>
      <c r="M14" s="470"/>
      <c r="N14" s="470"/>
      <c r="O14" s="470"/>
      <c r="P14" s="470"/>
      <c r="Q14" s="470"/>
      <c r="R14" s="470"/>
      <c r="S14" s="35"/>
      <c r="T14" s="35"/>
      <c r="U14" s="35"/>
      <c r="V14" s="47"/>
      <c r="W14" s="47"/>
      <c r="X14" s="47"/>
      <c r="Y14" s="47"/>
      <c r="Z14" s="35"/>
      <c r="AA14" s="47"/>
      <c r="AB14" s="47"/>
      <c r="AC14" s="47"/>
      <c r="AD14" s="47"/>
      <c r="AE14" s="598"/>
      <c r="AF14" s="599"/>
    </row>
    <row r="15" spans="1:36" s="578" customFormat="1">
      <c r="A15" s="577" t="s">
        <v>2603</v>
      </c>
      <c r="B15" s="573" t="s">
        <v>11</v>
      </c>
      <c r="C15" s="559"/>
      <c r="D15" s="470"/>
      <c r="E15" s="559"/>
      <c r="F15" s="559"/>
      <c r="G15" s="470"/>
      <c r="H15" s="559"/>
      <c r="I15" s="559"/>
      <c r="J15" s="559"/>
      <c r="K15" s="559"/>
      <c r="L15" s="559"/>
      <c r="M15" s="470"/>
      <c r="N15" s="559"/>
      <c r="O15" s="559"/>
      <c r="P15" s="559"/>
      <c r="Q15" s="559"/>
      <c r="R15" s="559"/>
      <c r="S15" s="35" t="s">
        <v>90</v>
      </c>
      <c r="T15" s="35" t="s">
        <v>98</v>
      </c>
      <c r="U15" s="35"/>
      <c r="V15" s="47" t="s">
        <v>91</v>
      </c>
      <c r="W15" s="47" t="s">
        <v>92</v>
      </c>
      <c r="X15" s="47" t="s">
        <v>97</v>
      </c>
      <c r="Y15" s="47"/>
      <c r="Z15" s="47" t="s">
        <v>153</v>
      </c>
      <c r="AA15" s="431"/>
      <c r="AB15" s="431"/>
      <c r="AC15" s="431"/>
      <c r="AD15" s="431"/>
      <c r="AE15" s="600"/>
      <c r="AF15" s="601"/>
    </row>
    <row r="16" spans="1:36" ht="28.8">
      <c r="A16" s="602" t="s">
        <v>2612</v>
      </c>
      <c r="B16" s="573" t="s">
        <v>67</v>
      </c>
      <c r="C16" s="559"/>
      <c r="D16" s="470"/>
      <c r="E16" s="559"/>
      <c r="F16" s="559"/>
      <c r="G16" s="470"/>
      <c r="H16" s="559"/>
      <c r="I16" s="559"/>
      <c r="J16" s="559"/>
      <c r="K16" s="559"/>
      <c r="L16" s="559"/>
      <c r="M16" s="470"/>
      <c r="N16" s="559"/>
      <c r="O16" s="559"/>
      <c r="P16" s="559"/>
      <c r="Q16" s="559"/>
      <c r="R16" s="559"/>
      <c r="S16" s="35" t="s">
        <v>90</v>
      </c>
      <c r="T16" s="35" t="s">
        <v>98</v>
      </c>
      <c r="U16" s="35"/>
      <c r="V16" s="47" t="s">
        <v>91</v>
      </c>
      <c r="W16" s="47" t="s">
        <v>100</v>
      </c>
      <c r="X16" s="47" t="s">
        <v>2143</v>
      </c>
      <c r="Y16" s="47" t="s">
        <v>340</v>
      </c>
      <c r="Z16" s="35"/>
      <c r="AA16" s="99" t="s">
        <v>2601</v>
      </c>
      <c r="AB16" s="47" t="s">
        <v>93</v>
      </c>
      <c r="AC16" s="47"/>
      <c r="AD16" s="47"/>
      <c r="AJ16" s="603"/>
    </row>
    <row r="17" spans="1:36">
      <c r="A17" s="602" t="s">
        <v>2653</v>
      </c>
      <c r="B17" s="573" t="s">
        <v>66</v>
      </c>
      <c r="C17" s="559"/>
      <c r="D17" s="470"/>
      <c r="E17" s="559"/>
      <c r="F17" s="559"/>
      <c r="G17" s="470"/>
      <c r="H17" s="559"/>
      <c r="I17" s="559"/>
      <c r="J17" s="559"/>
      <c r="K17" s="559"/>
      <c r="L17" s="559"/>
      <c r="M17" s="470"/>
      <c r="N17" s="559"/>
      <c r="O17" s="559"/>
      <c r="P17" s="559"/>
      <c r="Q17" s="559"/>
      <c r="R17" s="559"/>
      <c r="S17" s="116" t="s">
        <v>90</v>
      </c>
      <c r="T17" s="35" t="s">
        <v>98</v>
      </c>
      <c r="U17" s="47"/>
      <c r="V17" s="47" t="s">
        <v>91</v>
      </c>
      <c r="W17" s="47" t="s">
        <v>92</v>
      </c>
      <c r="X17" s="47" t="s">
        <v>97</v>
      </c>
      <c r="Y17" s="47" t="s">
        <v>2614</v>
      </c>
      <c r="Z17" s="47" t="s">
        <v>153</v>
      </c>
      <c r="AA17" s="47"/>
      <c r="AB17" s="47"/>
      <c r="AC17" s="47"/>
      <c r="AD17" s="47"/>
      <c r="AE17" s="604"/>
      <c r="AF17" s="47"/>
      <c r="AJ17" s="603"/>
    </row>
    <row r="18" spans="1:36">
      <c r="A18" s="576" t="s">
        <v>2615</v>
      </c>
      <c r="B18" s="573" t="s">
        <v>10</v>
      </c>
      <c r="C18" s="559"/>
      <c r="D18" s="559"/>
      <c r="E18" s="470"/>
      <c r="F18" s="470"/>
      <c r="G18" s="559"/>
      <c r="H18" s="470"/>
      <c r="I18" s="470"/>
      <c r="J18" s="559"/>
      <c r="K18" s="559"/>
      <c r="L18" s="559"/>
      <c r="M18" s="559"/>
      <c r="N18" s="470"/>
      <c r="O18" s="470"/>
      <c r="P18" s="559"/>
      <c r="Q18" s="559"/>
      <c r="R18" s="559"/>
      <c r="S18" s="35" t="s">
        <v>90</v>
      </c>
      <c r="T18" s="35" t="s">
        <v>2179</v>
      </c>
      <c r="U18" s="35"/>
      <c r="V18" s="47" t="s">
        <v>91</v>
      </c>
      <c r="W18" s="47" t="s">
        <v>92</v>
      </c>
      <c r="X18" s="47" t="s">
        <v>97</v>
      </c>
      <c r="Y18" s="47" t="s">
        <v>2614</v>
      </c>
      <c r="Z18" s="47" t="s">
        <v>153</v>
      </c>
      <c r="AA18" s="47"/>
      <c r="AB18" s="47"/>
      <c r="AC18" s="47"/>
      <c r="AD18" s="47"/>
      <c r="AE18" s="598"/>
      <c r="AF18" s="599"/>
    </row>
    <row r="19" spans="1:36" s="578" customFormat="1">
      <c r="A19" s="606" t="s">
        <v>2620</v>
      </c>
      <c r="B19" s="573" t="s">
        <v>61</v>
      </c>
      <c r="C19" s="559"/>
      <c r="D19" s="559"/>
      <c r="E19" s="470"/>
      <c r="F19" s="470"/>
      <c r="G19" s="559"/>
      <c r="H19" s="470"/>
      <c r="I19" s="470"/>
      <c r="J19" s="559"/>
      <c r="K19" s="559"/>
      <c r="L19" s="559"/>
      <c r="M19" s="559"/>
      <c r="N19" s="470"/>
      <c r="O19" s="470"/>
      <c r="P19" s="559"/>
      <c r="Q19" s="559"/>
      <c r="R19" s="559"/>
      <c r="S19" s="35" t="s">
        <v>90</v>
      </c>
      <c r="T19" s="35"/>
      <c r="U19" s="35"/>
      <c r="V19" s="47" t="s">
        <v>91</v>
      </c>
      <c r="W19" s="47" t="s">
        <v>92</v>
      </c>
      <c r="X19" s="47" t="s">
        <v>97</v>
      </c>
      <c r="Y19" s="47"/>
      <c r="Z19" s="35"/>
      <c r="AA19" s="431"/>
      <c r="AB19" s="431"/>
      <c r="AC19" s="431"/>
      <c r="AD19" s="47"/>
    </row>
    <row r="20" spans="1:36" s="221" customFormat="1" ht="100.8">
      <c r="A20" s="578"/>
      <c r="B20" s="578"/>
      <c r="C20" s="3" t="s">
        <v>1257</v>
      </c>
      <c r="D20" s="3" t="s">
        <v>1258</v>
      </c>
      <c r="E20" s="3" t="s">
        <v>1258</v>
      </c>
      <c r="F20" s="3" t="s">
        <v>1258</v>
      </c>
      <c r="G20" s="3" t="s">
        <v>1259</v>
      </c>
      <c r="H20" s="3" t="s">
        <v>1259</v>
      </c>
      <c r="I20" s="3" t="s">
        <v>1259</v>
      </c>
      <c r="J20" s="3" t="s">
        <v>1260</v>
      </c>
      <c r="K20" s="3" t="s">
        <v>1261</v>
      </c>
      <c r="L20" s="3" t="s">
        <v>1261</v>
      </c>
      <c r="M20" s="3" t="s">
        <v>1262</v>
      </c>
      <c r="N20" s="3" t="s">
        <v>1262</v>
      </c>
      <c r="O20" s="3" t="s">
        <v>1262</v>
      </c>
      <c r="P20" s="3" t="s">
        <v>1263</v>
      </c>
      <c r="Q20" s="3" t="s">
        <v>1264</v>
      </c>
      <c r="R20" s="3" t="s">
        <v>1264</v>
      </c>
      <c r="S20" s="578"/>
      <c r="T20" s="496"/>
      <c r="U20" s="496"/>
      <c r="V20" s="607"/>
      <c r="W20" s="431"/>
      <c r="X20" s="608"/>
      <c r="Y20" s="609"/>
      <c r="Z20" s="609"/>
      <c r="AA20" s="610"/>
      <c r="AB20" s="600"/>
      <c r="AC20" s="611"/>
      <c r="AD20" s="612"/>
      <c r="AF20" s="578"/>
    </row>
    <row r="21" spans="1:36" s="221" customFormat="1" ht="28.8">
      <c r="C21" s="3"/>
      <c r="D21" s="3"/>
      <c r="E21" s="3" t="s">
        <v>2649</v>
      </c>
      <c r="F21" s="3" t="s">
        <v>2650</v>
      </c>
      <c r="G21" s="3"/>
      <c r="H21" s="3" t="s">
        <v>2649</v>
      </c>
      <c r="I21" s="3" t="s">
        <v>2650</v>
      </c>
      <c r="J21" s="3"/>
      <c r="K21" s="3"/>
      <c r="L21" s="3"/>
      <c r="M21" s="3"/>
      <c r="N21" s="3" t="s">
        <v>2649</v>
      </c>
      <c r="O21" s="3" t="s">
        <v>2650</v>
      </c>
      <c r="P21" s="3"/>
      <c r="Q21" s="3"/>
      <c r="R21" s="3"/>
      <c r="T21" s="496"/>
      <c r="U21" s="496"/>
      <c r="V21" s="607"/>
      <c r="W21" s="431"/>
      <c r="X21" s="608"/>
      <c r="Y21" s="609"/>
      <c r="Z21" s="609"/>
      <c r="AA21" s="610"/>
      <c r="AB21" s="600"/>
      <c r="AC21" s="611"/>
      <c r="AD21" s="612"/>
    </row>
    <row r="22" spans="1:36" s="221" customFormat="1">
      <c r="C22" s="3" t="s">
        <v>115</v>
      </c>
      <c r="D22" s="3" t="s">
        <v>115</v>
      </c>
      <c r="E22" s="3" t="s">
        <v>115</v>
      </c>
      <c r="F22" s="3" t="s">
        <v>115</v>
      </c>
      <c r="G22" s="3" t="s">
        <v>115</v>
      </c>
      <c r="H22" s="3" t="s">
        <v>115</v>
      </c>
      <c r="I22" s="3" t="s">
        <v>115</v>
      </c>
      <c r="J22" s="3" t="s">
        <v>115</v>
      </c>
      <c r="K22" s="3" t="s">
        <v>103</v>
      </c>
      <c r="L22" s="3"/>
      <c r="M22" s="3" t="s">
        <v>115</v>
      </c>
      <c r="N22" s="3" t="s">
        <v>115</v>
      </c>
      <c r="O22" s="3" t="s">
        <v>115</v>
      </c>
      <c r="P22" s="3" t="s">
        <v>115</v>
      </c>
      <c r="Q22" s="3" t="s">
        <v>103</v>
      </c>
      <c r="R22" s="3"/>
      <c r="T22" s="496"/>
      <c r="U22" s="496"/>
      <c r="V22" s="607"/>
      <c r="W22" s="431"/>
      <c r="X22" s="608"/>
      <c r="Y22" s="609"/>
      <c r="Z22" s="609"/>
      <c r="AA22" s="610"/>
      <c r="AB22" s="600"/>
      <c r="AC22" s="611"/>
      <c r="AD22" s="612"/>
    </row>
    <row r="23" spans="1:36" s="221" customFormat="1">
      <c r="C23" s="588"/>
      <c r="D23" s="588"/>
      <c r="E23" s="588"/>
      <c r="F23" s="588"/>
      <c r="G23" s="588"/>
      <c r="H23" s="588"/>
      <c r="I23" s="588"/>
      <c r="J23" s="588"/>
      <c r="K23" s="588"/>
      <c r="L23" s="588"/>
      <c r="M23" s="588"/>
      <c r="N23" s="588"/>
      <c r="O23" s="588"/>
      <c r="P23" s="588"/>
      <c r="Q23" s="588"/>
      <c r="R23" s="588"/>
      <c r="T23" s="496"/>
      <c r="U23" s="496"/>
      <c r="V23" s="607"/>
      <c r="W23" s="431"/>
      <c r="X23" s="608"/>
      <c r="Y23" s="609"/>
      <c r="Z23" s="609"/>
      <c r="AA23" s="610"/>
      <c r="AB23" s="600"/>
      <c r="AC23" s="611"/>
      <c r="AD23" s="612"/>
    </row>
    <row r="24" spans="1:36">
      <c r="C24" s="125"/>
      <c r="D24" s="125"/>
      <c r="E24" s="125"/>
      <c r="F24" s="125"/>
      <c r="G24" s="125"/>
      <c r="H24" s="125"/>
      <c r="I24" s="125"/>
      <c r="J24" s="125"/>
      <c r="K24" s="125"/>
      <c r="L24" s="125"/>
      <c r="M24" s="125"/>
      <c r="N24" s="125"/>
      <c r="O24" s="125"/>
      <c r="P24" s="125"/>
      <c r="Q24" s="125"/>
      <c r="R24" s="125"/>
      <c r="S24" s="125"/>
      <c r="T24" s="125"/>
      <c r="U24" s="125"/>
      <c r="V24" s="427"/>
      <c r="W24" s="427"/>
      <c r="X24" s="427"/>
      <c r="Y24" s="412"/>
      <c r="Z24" s="412"/>
      <c r="AA24" s="47"/>
      <c r="AB24" s="613"/>
      <c r="AC24" s="603"/>
      <c r="AD24" s="614"/>
      <c r="AE24" s="598"/>
      <c r="AF24" s="601"/>
      <c r="AG24" s="615"/>
    </row>
    <row r="25" spans="1:36">
      <c r="M25" s="124"/>
      <c r="P25" s="220"/>
      <c r="V25" s="427"/>
      <c r="W25" s="427"/>
      <c r="X25" s="427"/>
      <c r="Y25" s="412"/>
      <c r="Z25" s="412"/>
      <c r="AA25" s="47"/>
      <c r="AB25" s="613"/>
      <c r="AC25" s="603"/>
      <c r="AD25" s="614"/>
      <c r="AE25" s="598"/>
      <c r="AF25" s="601"/>
      <c r="AG25" s="615"/>
    </row>
    <row r="26" spans="1:36">
      <c r="M26" s="124"/>
      <c r="P26" s="220"/>
      <c r="V26" s="427"/>
      <c r="W26" s="427"/>
      <c r="X26" s="427"/>
      <c r="Y26" s="412"/>
      <c r="Z26" s="412"/>
      <c r="AA26" s="47"/>
      <c r="AB26" s="613"/>
      <c r="AC26" s="603"/>
      <c r="AD26" s="614"/>
      <c r="AE26" s="598"/>
      <c r="AF26" s="599"/>
      <c r="AG26" s="412"/>
    </row>
    <row r="27" spans="1:36">
      <c r="M27" s="124"/>
      <c r="P27" s="220"/>
      <c r="V27" s="427"/>
      <c r="W27" s="427"/>
      <c r="X27" s="427"/>
      <c r="Y27" s="412"/>
      <c r="Z27" s="412"/>
      <c r="AA27" s="47"/>
      <c r="AB27" s="613"/>
      <c r="AC27" s="603"/>
      <c r="AD27" s="614"/>
      <c r="AE27" s="598"/>
      <c r="AF27" s="601"/>
      <c r="AG27" s="615"/>
    </row>
    <row r="28" spans="1:36">
      <c r="M28" s="124"/>
      <c r="P28" s="220"/>
      <c r="V28" s="427"/>
      <c r="W28" s="427"/>
      <c r="X28" s="427"/>
      <c r="Y28" s="412"/>
      <c r="Z28" s="412"/>
      <c r="AA28" s="47"/>
      <c r="AB28" s="613"/>
      <c r="AC28" s="603"/>
      <c r="AD28" s="614"/>
      <c r="AE28" s="598"/>
      <c r="AF28" s="599"/>
      <c r="AG28" s="412"/>
    </row>
    <row r="29" spans="1:36">
      <c r="A29" s="53"/>
      <c r="M29" s="124"/>
      <c r="P29" s="220"/>
      <c r="V29" s="427"/>
      <c r="W29" s="427"/>
      <c r="X29" s="427"/>
      <c r="Y29" s="412"/>
      <c r="Z29" s="412"/>
      <c r="AA29" s="47"/>
      <c r="AB29" s="613"/>
      <c r="AC29" s="603"/>
      <c r="AD29" s="614"/>
      <c r="AE29" s="598"/>
      <c r="AF29" s="601"/>
      <c r="AG29" s="615"/>
    </row>
    <row r="30" spans="1:36">
      <c r="A30" s="616"/>
      <c r="T30" s="427"/>
      <c r="U30" s="427"/>
      <c r="V30" s="412"/>
      <c r="W30" s="47"/>
      <c r="X30" s="613"/>
      <c r="Y30" s="603"/>
      <c r="Z30" s="603"/>
      <c r="AA30" s="614"/>
      <c r="AB30" s="598"/>
      <c r="AC30" s="601"/>
      <c r="AD30" s="615"/>
      <c r="AE30" s="35"/>
      <c r="AF30" s="35"/>
    </row>
    <row r="31" spans="1:36">
      <c r="A31" s="53"/>
      <c r="T31" s="427"/>
      <c r="U31" s="427"/>
      <c r="V31" s="412"/>
      <c r="W31" s="47"/>
      <c r="X31" s="613"/>
      <c r="Y31" s="603"/>
      <c r="Z31" s="603"/>
      <c r="AA31" s="610"/>
      <c r="AB31" s="598"/>
      <c r="AC31" s="601"/>
      <c r="AD31" s="615"/>
    </row>
    <row r="32" spans="1:36">
      <c r="A32" s="617"/>
      <c r="T32" s="427"/>
      <c r="U32" s="427"/>
      <c r="V32" s="412"/>
      <c r="W32" s="47"/>
      <c r="X32" s="613"/>
      <c r="Y32" s="603"/>
      <c r="Z32" s="603"/>
      <c r="AA32" s="614"/>
      <c r="AB32" s="598"/>
      <c r="AC32" s="599"/>
      <c r="AD32" s="412"/>
    </row>
    <row r="33" spans="1:32">
      <c r="A33" s="618"/>
      <c r="T33" s="427"/>
      <c r="U33" s="427"/>
      <c r="V33" s="412"/>
      <c r="W33" s="47"/>
      <c r="X33" s="613"/>
      <c r="Y33" s="603"/>
      <c r="Z33" s="603"/>
      <c r="AA33" s="614"/>
      <c r="AB33" s="598"/>
      <c r="AC33" s="599"/>
      <c r="AD33" s="412"/>
    </row>
    <row r="34" spans="1:32">
      <c r="A34" s="619"/>
      <c r="T34" s="427"/>
      <c r="U34" s="427"/>
      <c r="V34" s="412"/>
      <c r="W34" s="47"/>
      <c r="X34" s="613"/>
      <c r="Y34" s="603"/>
      <c r="Z34" s="603"/>
      <c r="AA34" s="614"/>
      <c r="AB34" s="598"/>
      <c r="AC34" s="599"/>
      <c r="AD34" s="412"/>
      <c r="AE34" s="35"/>
      <c r="AF34" s="35"/>
    </row>
    <row r="35" spans="1:32">
      <c r="A35" s="619"/>
      <c r="T35" s="427"/>
      <c r="U35" s="427"/>
      <c r="V35" s="412"/>
      <c r="W35" s="47"/>
      <c r="X35" s="613"/>
      <c r="Y35" s="603"/>
      <c r="Z35" s="603"/>
      <c r="AA35" s="614"/>
      <c r="AB35" s="598"/>
      <c r="AC35" s="601"/>
      <c r="AD35" s="412"/>
      <c r="AF35" s="35"/>
    </row>
    <row r="36" spans="1:32">
      <c r="A36" s="617"/>
      <c r="T36" s="427"/>
      <c r="U36" s="427"/>
      <c r="V36" s="412"/>
      <c r="W36" s="47"/>
      <c r="X36" s="613"/>
      <c r="Y36" s="603"/>
      <c r="Z36" s="603"/>
      <c r="AA36" s="614"/>
      <c r="AB36" s="598"/>
      <c r="AC36" s="601"/>
      <c r="AD36" s="412"/>
      <c r="AF36" s="35"/>
    </row>
    <row r="37" spans="1:32">
      <c r="A37" s="617"/>
      <c r="T37" s="427"/>
      <c r="U37" s="427"/>
      <c r="V37" s="412"/>
      <c r="W37" s="47"/>
      <c r="X37" s="613"/>
      <c r="Y37" s="603"/>
      <c r="Z37" s="603"/>
      <c r="AA37" s="614"/>
      <c r="AB37" s="598"/>
      <c r="AC37" s="599"/>
      <c r="AD37" s="412"/>
      <c r="AE37" s="35"/>
      <c r="AF37" s="35"/>
    </row>
    <row r="38" spans="1:32">
      <c r="A38" s="619"/>
      <c r="T38" s="427"/>
      <c r="U38" s="427"/>
      <c r="V38" s="412"/>
      <c r="W38" s="47"/>
      <c r="X38" s="613"/>
      <c r="Y38" s="603"/>
      <c r="Z38" s="603"/>
      <c r="AA38" s="614"/>
      <c r="AB38" s="598"/>
      <c r="AC38" s="599"/>
      <c r="AD38" s="412"/>
      <c r="AE38" s="35"/>
      <c r="AF38" s="35"/>
    </row>
    <row r="39" spans="1:32">
      <c r="A39" s="619"/>
      <c r="T39" s="427"/>
      <c r="U39" s="427"/>
      <c r="V39" s="412"/>
      <c r="W39" s="47"/>
      <c r="X39" s="613"/>
      <c r="Y39" s="603"/>
      <c r="Z39" s="603"/>
      <c r="AA39" s="614"/>
      <c r="AB39" s="598"/>
      <c r="AC39" s="599"/>
      <c r="AD39" s="412"/>
      <c r="AE39" s="35"/>
      <c r="AF39" s="35"/>
    </row>
    <row r="40" spans="1:32">
      <c r="A40" s="619"/>
      <c r="T40" s="427"/>
      <c r="U40" s="427"/>
      <c r="V40" s="412"/>
      <c r="W40" s="47"/>
      <c r="X40" s="613"/>
      <c r="Y40" s="603"/>
      <c r="Z40" s="603"/>
      <c r="AA40" s="614"/>
      <c r="AB40" s="598"/>
      <c r="AC40" s="601"/>
      <c r="AD40" s="615"/>
      <c r="AF40" s="35"/>
    </row>
    <row r="41" spans="1:32">
      <c r="A41" s="518"/>
      <c r="T41" s="427"/>
      <c r="U41" s="427"/>
      <c r="V41" s="412"/>
      <c r="W41" s="47"/>
      <c r="X41" s="613"/>
      <c r="Y41" s="603"/>
      <c r="Z41" s="603"/>
      <c r="AA41" s="614"/>
      <c r="AB41" s="598"/>
      <c r="AC41" s="601"/>
      <c r="AD41" s="412"/>
      <c r="AF41" s="35"/>
    </row>
    <row r="42" spans="1:32">
      <c r="T42" s="427"/>
      <c r="U42" s="427"/>
      <c r="V42" s="412"/>
      <c r="W42" s="47"/>
      <c r="X42" s="613"/>
      <c r="Y42" s="603"/>
      <c r="Z42" s="603"/>
      <c r="AA42" s="614"/>
      <c r="AB42" s="598"/>
      <c r="AC42" s="599"/>
      <c r="AD42" s="412"/>
      <c r="AE42" s="35"/>
      <c r="AF42" s="35"/>
    </row>
    <row r="43" spans="1:32">
      <c r="T43" s="427"/>
      <c r="U43" s="427"/>
      <c r="V43" s="412"/>
      <c r="W43" s="47"/>
      <c r="X43" s="613"/>
      <c r="Y43" s="603"/>
      <c r="Z43" s="603"/>
      <c r="AA43" s="614"/>
      <c r="AB43" s="598"/>
      <c r="AC43" s="599"/>
      <c r="AD43" s="412"/>
      <c r="AE43" s="35"/>
      <c r="AF43" s="35"/>
    </row>
    <row r="44" spans="1:32">
      <c r="T44" s="427"/>
      <c r="U44" s="427"/>
      <c r="V44" s="412"/>
      <c r="W44" s="47"/>
      <c r="X44" s="613"/>
      <c r="Y44" s="603"/>
      <c r="Z44" s="603"/>
      <c r="AA44" s="614"/>
      <c r="AB44" s="598"/>
      <c r="AC44" s="599"/>
      <c r="AD44" s="412"/>
      <c r="AE44" s="35"/>
      <c r="AF44" s="35"/>
    </row>
    <row r="45" spans="1:32">
      <c r="T45" s="427"/>
      <c r="U45" s="427"/>
      <c r="V45" s="412"/>
      <c r="W45" s="47"/>
      <c r="X45" s="613"/>
      <c r="Y45" s="603"/>
      <c r="Z45" s="603"/>
      <c r="AA45" s="614"/>
      <c r="AB45" s="598"/>
      <c r="AC45" s="599"/>
      <c r="AD45" s="412"/>
      <c r="AE45" s="35"/>
      <c r="AF45" s="35"/>
    </row>
    <row r="46" spans="1:32">
      <c r="T46" s="427"/>
      <c r="U46" s="427"/>
      <c r="V46" s="412"/>
      <c r="W46" s="47"/>
      <c r="X46" s="613"/>
      <c r="Y46" s="603"/>
      <c r="Z46" s="603"/>
      <c r="AA46" s="614"/>
      <c r="AB46" s="598"/>
      <c r="AC46" s="599"/>
      <c r="AD46" s="412"/>
      <c r="AE46" s="35"/>
      <c r="AF46" s="35"/>
    </row>
    <row r="47" spans="1:32">
      <c r="T47" s="427"/>
      <c r="U47" s="427"/>
      <c r="V47" s="412"/>
      <c r="W47" s="47"/>
      <c r="X47" s="613"/>
      <c r="Y47" s="603"/>
      <c r="Z47" s="603"/>
      <c r="AA47" s="614"/>
      <c r="AB47" s="598"/>
      <c r="AC47" s="601"/>
      <c r="AD47" s="615"/>
      <c r="AF47" s="35"/>
    </row>
    <row r="48" spans="1:32">
      <c r="T48" s="427"/>
      <c r="U48" s="427"/>
      <c r="V48" s="412"/>
      <c r="W48" s="47"/>
      <c r="X48" s="613"/>
      <c r="Y48" s="603"/>
      <c r="Z48" s="603"/>
      <c r="AA48" s="614"/>
      <c r="AB48" s="598"/>
      <c r="AC48" s="599"/>
      <c r="AD48" s="412"/>
      <c r="AE48" s="35"/>
      <c r="AF48" s="35"/>
    </row>
    <row r="49" spans="20:32">
      <c r="T49" s="427"/>
      <c r="U49" s="427"/>
      <c r="V49" s="412"/>
      <c r="W49" s="47"/>
      <c r="X49" s="613"/>
      <c r="Y49" s="603"/>
      <c r="Z49" s="603"/>
      <c r="AA49" s="614"/>
      <c r="AB49" s="598"/>
      <c r="AC49" s="599"/>
      <c r="AD49" s="412"/>
      <c r="AE49" s="35"/>
      <c r="AF49" s="35"/>
    </row>
    <row r="50" spans="20:32">
      <c r="T50" s="427"/>
      <c r="U50" s="427"/>
      <c r="V50" s="412"/>
      <c r="W50" s="47"/>
      <c r="X50" s="613"/>
      <c r="Y50" s="603"/>
      <c r="Z50" s="603"/>
      <c r="AA50" s="614"/>
      <c r="AB50" s="598"/>
      <c r="AC50" s="599"/>
      <c r="AD50" s="412"/>
      <c r="AE50" s="35"/>
      <c r="AF50" s="35"/>
    </row>
    <row r="51" spans="20:32">
      <c r="T51" s="427"/>
      <c r="U51" s="427"/>
      <c r="V51" s="412"/>
      <c r="W51" s="47"/>
      <c r="X51" s="613"/>
      <c r="Y51" s="603"/>
      <c r="Z51" s="603"/>
      <c r="AA51" s="614"/>
      <c r="AB51" s="598"/>
      <c r="AC51" s="599"/>
      <c r="AD51" s="412"/>
      <c r="AE51" s="35"/>
      <c r="AF51" s="35"/>
    </row>
    <row r="52" spans="20:32">
      <c r="T52" s="427"/>
      <c r="U52" s="427"/>
      <c r="V52" s="412"/>
      <c r="W52" s="47"/>
      <c r="X52" s="613"/>
      <c r="Y52" s="603"/>
      <c r="Z52" s="603"/>
      <c r="AA52" s="614"/>
      <c r="AB52" s="598"/>
      <c r="AC52" s="601"/>
      <c r="AD52" s="615"/>
      <c r="AF52" s="35"/>
    </row>
    <row r="53" spans="20:32">
      <c r="T53" s="427"/>
      <c r="U53" s="427"/>
      <c r="V53" s="412"/>
      <c r="W53" s="47"/>
      <c r="X53" s="613"/>
      <c r="Y53" s="603"/>
      <c r="Z53" s="603"/>
      <c r="AA53" s="614"/>
      <c r="AB53" s="598"/>
      <c r="AC53" s="601"/>
      <c r="AD53" s="615"/>
      <c r="AF53" s="35"/>
    </row>
    <row r="54" spans="20:32">
      <c r="T54" s="427"/>
      <c r="U54" s="427"/>
      <c r="V54" s="412"/>
      <c r="W54" s="47"/>
      <c r="X54" s="613"/>
      <c r="Y54" s="603"/>
      <c r="Z54" s="603"/>
      <c r="AA54" s="614"/>
      <c r="AB54" s="598"/>
      <c r="AC54" s="601"/>
      <c r="AD54" s="615"/>
      <c r="AF54" s="35"/>
    </row>
    <row r="55" spans="20:32">
      <c r="T55" s="427"/>
      <c r="U55" s="427"/>
      <c r="V55" s="412"/>
      <c r="W55" s="47"/>
      <c r="X55" s="613"/>
      <c r="Y55" s="603"/>
      <c r="Z55" s="603"/>
      <c r="AA55" s="614"/>
      <c r="AB55" s="598"/>
      <c r="AC55" s="601"/>
      <c r="AD55" s="615"/>
      <c r="AF55" s="35"/>
    </row>
    <row r="56" spans="20:32">
      <c r="T56" s="427"/>
      <c r="U56" s="427"/>
      <c r="V56" s="412"/>
      <c r="W56" s="47"/>
      <c r="X56" s="613"/>
      <c r="Y56" s="603"/>
      <c r="Z56" s="603"/>
      <c r="AA56" s="614"/>
      <c r="AB56" s="598"/>
      <c r="AC56" s="601"/>
      <c r="AD56" s="615"/>
      <c r="AF56" s="35"/>
    </row>
    <row r="57" spans="20:32">
      <c r="T57" s="427"/>
      <c r="U57" s="427"/>
      <c r="V57" s="412"/>
      <c r="W57" s="47"/>
      <c r="X57" s="613"/>
      <c r="Y57" s="603"/>
      <c r="Z57" s="603"/>
      <c r="AA57" s="614"/>
      <c r="AB57" s="598"/>
      <c r="AC57" s="601"/>
      <c r="AD57" s="615"/>
      <c r="AF57" s="35"/>
    </row>
    <row r="58" spans="20:32">
      <c r="T58" s="427"/>
      <c r="U58" s="427"/>
      <c r="V58" s="412"/>
      <c r="W58" s="47"/>
      <c r="X58" s="613"/>
      <c r="Y58" s="603"/>
      <c r="Z58" s="603"/>
      <c r="AA58" s="614"/>
      <c r="AB58" s="598"/>
      <c r="AC58" s="599"/>
      <c r="AD58" s="412"/>
      <c r="AE58" s="35"/>
      <c r="AF58" s="35"/>
    </row>
    <row r="59" spans="20:32">
      <c r="T59" s="427"/>
      <c r="U59" s="427"/>
      <c r="V59" s="412"/>
      <c r="W59" s="47"/>
      <c r="X59" s="613"/>
      <c r="Y59" s="603"/>
      <c r="Z59" s="603"/>
      <c r="AA59" s="614"/>
      <c r="AB59" s="598"/>
      <c r="AC59" s="599"/>
      <c r="AD59" s="412"/>
      <c r="AE59" s="35"/>
      <c r="AF59" s="35"/>
    </row>
    <row r="60" spans="20:32">
      <c r="T60" s="427"/>
      <c r="U60" s="427"/>
      <c r="V60" s="620"/>
      <c r="W60" s="47"/>
      <c r="X60" s="613"/>
      <c r="Y60" s="603"/>
      <c r="Z60" s="603"/>
      <c r="AA60" s="614"/>
      <c r="AB60" s="598"/>
      <c r="AC60" s="599"/>
      <c r="AD60" s="412"/>
      <c r="AE60" s="35"/>
      <c r="AF60" s="35"/>
    </row>
    <row r="61" spans="20:32">
      <c r="T61" s="427"/>
      <c r="U61" s="427"/>
      <c r="V61" s="412"/>
      <c r="W61" s="47"/>
      <c r="X61" s="613"/>
      <c r="Y61" s="603"/>
      <c r="Z61" s="603"/>
      <c r="AA61" s="614"/>
      <c r="AB61" s="598"/>
      <c r="AC61" s="601"/>
      <c r="AD61" s="615"/>
      <c r="AF61" s="35"/>
    </row>
    <row r="62" spans="20:32">
      <c r="T62" s="427"/>
      <c r="U62" s="427"/>
      <c r="V62" s="412"/>
      <c r="W62" s="47"/>
      <c r="X62" s="613"/>
      <c r="Y62" s="603"/>
      <c r="Z62" s="603"/>
      <c r="AA62" s="614"/>
      <c r="AB62" s="598"/>
      <c r="AC62" s="599"/>
      <c r="AD62" s="412"/>
      <c r="AE62" s="35"/>
      <c r="AF62" s="35"/>
    </row>
    <row r="63" spans="20:32">
      <c r="T63" s="427"/>
      <c r="U63" s="427"/>
      <c r="V63" s="412"/>
      <c r="W63" s="47"/>
      <c r="X63" s="613"/>
      <c r="Y63" s="603"/>
      <c r="Z63" s="603"/>
      <c r="AA63" s="614"/>
      <c r="AB63" s="598"/>
      <c r="AC63" s="599"/>
      <c r="AD63" s="412"/>
      <c r="AE63" s="35"/>
      <c r="AF63" s="35"/>
    </row>
  </sheetData>
  <mergeCells count="10">
    <mergeCell ref="M8:O8"/>
    <mergeCell ref="P8:P9"/>
    <mergeCell ref="Q8:Q9"/>
    <mergeCell ref="R8:R9"/>
    <mergeCell ref="C8:C9"/>
    <mergeCell ref="D8:F8"/>
    <mergeCell ref="G8:I8"/>
    <mergeCell ref="J8:J9"/>
    <mergeCell ref="K8:K9"/>
    <mergeCell ref="L8:L9"/>
  </mergeCells>
  <pageMargins left="0.74803149606299213" right="0.74803149606299213" top="0.98425196850393704" bottom="0.98425196850393704" header="0.51181102362204722" footer="0.51181102362204722"/>
  <pageSetup paperSize="9" scale="38" fitToWidth="2" orientation="landscape" cellComments="asDisplayed"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81">
    <tabColor rgb="FFFFC000"/>
    <pageSetUpPr fitToPage="1"/>
  </sheetPr>
  <dimension ref="A1:AJ71"/>
  <sheetViews>
    <sheetView showGridLines="0" topLeftCell="G1" zoomScale="80" zoomScaleNormal="80" workbookViewId="0"/>
  </sheetViews>
  <sheetFormatPr defaultColWidth="9.33203125" defaultRowHeight="14.4"/>
  <cols>
    <col min="1" max="1" width="70.44140625" style="124" customWidth="1"/>
    <col min="2" max="2" width="61.6640625" style="124" bestFit="1" customWidth="1"/>
    <col min="3" max="12" width="20.44140625" style="124" customWidth="1"/>
    <col min="13" max="13" width="20.44140625" style="220" customWidth="1"/>
    <col min="14" max="18" width="20.44140625" style="124" customWidth="1"/>
    <col min="19" max="19" width="14" style="124" bestFit="1" customWidth="1"/>
    <col min="20" max="20" width="23.44140625" style="124" bestFit="1" customWidth="1"/>
    <col min="21" max="21" width="10" style="124" customWidth="1"/>
    <col min="22" max="22" width="16.44140625" style="124" bestFit="1" customWidth="1"/>
    <col min="23" max="23" width="11.33203125" style="124" bestFit="1" customWidth="1"/>
    <col min="24" max="24" width="56.5546875" style="124" bestFit="1" customWidth="1"/>
    <col min="25" max="25" width="89.5546875" style="124" bestFit="1" customWidth="1"/>
    <col min="26" max="26" width="51" style="124" bestFit="1" customWidth="1"/>
    <col min="27" max="27" width="28.6640625" style="124" bestFit="1" customWidth="1"/>
    <col min="28" max="28" width="9.6640625" style="124" bestFit="1" customWidth="1"/>
    <col min="29" max="254" width="9.33203125" style="124"/>
    <col min="255" max="255" width="20.5546875" style="124" customWidth="1"/>
    <col min="256" max="256" width="48.6640625" style="124" customWidth="1"/>
    <col min="257" max="257" width="19.5546875" style="124" customWidth="1"/>
    <col min="258" max="258" width="14" style="124" customWidth="1"/>
    <col min="259" max="260" width="14.33203125" style="124" customWidth="1"/>
    <col min="261" max="261" width="14" style="124" customWidth="1"/>
    <col min="262" max="262" width="18" style="124" customWidth="1"/>
    <col min="263" max="263" width="14.5546875" style="124" customWidth="1"/>
    <col min="264" max="264" width="27.6640625" style="124" customWidth="1"/>
    <col min="265" max="265" width="17.5546875" style="124" customWidth="1"/>
    <col min="266" max="266" width="16.6640625" style="124" customWidth="1"/>
    <col min="267" max="268" width="16.5546875" style="124" customWidth="1"/>
    <col min="269" max="269" width="17.44140625" style="124" customWidth="1"/>
    <col min="270" max="270" width="23.44140625" style="124" customWidth="1"/>
    <col min="271" max="271" width="12.44140625" style="124" customWidth="1"/>
    <col min="272" max="510" width="9.33203125" style="124"/>
    <col min="511" max="511" width="20.5546875" style="124" customWidth="1"/>
    <col min="512" max="512" width="48.6640625" style="124" customWidth="1"/>
    <col min="513" max="513" width="19.5546875" style="124" customWidth="1"/>
    <col min="514" max="514" width="14" style="124" customWidth="1"/>
    <col min="515" max="516" width="14.33203125" style="124" customWidth="1"/>
    <col min="517" max="517" width="14" style="124" customWidth="1"/>
    <col min="518" max="518" width="18" style="124" customWidth="1"/>
    <col min="519" max="519" width="14.5546875" style="124" customWidth="1"/>
    <col min="520" max="520" width="27.6640625" style="124" customWidth="1"/>
    <col min="521" max="521" width="17.5546875" style="124" customWidth="1"/>
    <col min="522" max="522" width="16.6640625" style="124" customWidth="1"/>
    <col min="523" max="524" width="16.5546875" style="124" customWidth="1"/>
    <col min="525" max="525" width="17.44140625" style="124" customWidth="1"/>
    <col min="526" max="526" width="23.44140625" style="124" customWidth="1"/>
    <col min="527" max="527" width="12.44140625" style="124" customWidth="1"/>
    <col min="528" max="766" width="9.33203125" style="124"/>
    <col min="767" max="767" width="20.5546875" style="124" customWidth="1"/>
    <col min="768" max="768" width="48.6640625" style="124" customWidth="1"/>
    <col min="769" max="769" width="19.5546875" style="124" customWidth="1"/>
    <col min="770" max="770" width="14" style="124" customWidth="1"/>
    <col min="771" max="772" width="14.33203125" style="124" customWidth="1"/>
    <col min="773" max="773" width="14" style="124" customWidth="1"/>
    <col min="774" max="774" width="18" style="124" customWidth="1"/>
    <col min="775" max="775" width="14.5546875" style="124" customWidth="1"/>
    <col min="776" max="776" width="27.6640625" style="124" customWidth="1"/>
    <col min="777" max="777" width="17.5546875" style="124" customWidth="1"/>
    <col min="778" max="778" width="16.6640625" style="124" customWidth="1"/>
    <col min="779" max="780" width="16.5546875" style="124" customWidth="1"/>
    <col min="781" max="781" width="17.44140625" style="124" customWidth="1"/>
    <col min="782" max="782" width="23.44140625" style="124" customWidth="1"/>
    <col min="783" max="783" width="12.44140625" style="124" customWidth="1"/>
    <col min="784" max="1022" width="9.33203125" style="124"/>
    <col min="1023" max="1023" width="20.5546875" style="124" customWidth="1"/>
    <col min="1024" max="1024" width="48.6640625" style="124" customWidth="1"/>
    <col min="1025" max="1025" width="19.5546875" style="124" customWidth="1"/>
    <col min="1026" max="1026" width="14" style="124" customWidth="1"/>
    <col min="1027" max="1028" width="14.33203125" style="124" customWidth="1"/>
    <col min="1029" max="1029" width="14" style="124" customWidth="1"/>
    <col min="1030" max="1030" width="18" style="124" customWidth="1"/>
    <col min="1031" max="1031" width="14.5546875" style="124" customWidth="1"/>
    <col min="1032" max="1032" width="27.6640625" style="124" customWidth="1"/>
    <col min="1033" max="1033" width="17.5546875" style="124" customWidth="1"/>
    <col min="1034" max="1034" width="16.6640625" style="124" customWidth="1"/>
    <col min="1035" max="1036" width="16.5546875" style="124" customWidth="1"/>
    <col min="1037" max="1037" width="17.44140625" style="124" customWidth="1"/>
    <col min="1038" max="1038" width="23.44140625" style="124" customWidth="1"/>
    <col min="1039" max="1039" width="12.44140625" style="124" customWidth="1"/>
    <col min="1040" max="1278" width="9.33203125" style="124"/>
    <col min="1279" max="1279" width="20.5546875" style="124" customWidth="1"/>
    <col min="1280" max="1280" width="48.6640625" style="124" customWidth="1"/>
    <col min="1281" max="1281" width="19.5546875" style="124" customWidth="1"/>
    <col min="1282" max="1282" width="14" style="124" customWidth="1"/>
    <col min="1283" max="1284" width="14.33203125" style="124" customWidth="1"/>
    <col min="1285" max="1285" width="14" style="124" customWidth="1"/>
    <col min="1286" max="1286" width="18" style="124" customWidth="1"/>
    <col min="1287" max="1287" width="14.5546875" style="124" customWidth="1"/>
    <col min="1288" max="1288" width="27.6640625" style="124" customWidth="1"/>
    <col min="1289" max="1289" width="17.5546875" style="124" customWidth="1"/>
    <col min="1290" max="1290" width="16.6640625" style="124" customWidth="1"/>
    <col min="1291" max="1292" width="16.5546875" style="124" customWidth="1"/>
    <col min="1293" max="1293" width="17.44140625" style="124" customWidth="1"/>
    <col min="1294" max="1294" width="23.44140625" style="124" customWidth="1"/>
    <col min="1295" max="1295" width="12.44140625" style="124" customWidth="1"/>
    <col min="1296" max="1534" width="9.33203125" style="124"/>
    <col min="1535" max="1535" width="20.5546875" style="124" customWidth="1"/>
    <col min="1536" max="1536" width="48.6640625" style="124" customWidth="1"/>
    <col min="1537" max="1537" width="19.5546875" style="124" customWidth="1"/>
    <col min="1538" max="1538" width="14" style="124" customWidth="1"/>
    <col min="1539" max="1540" width="14.33203125" style="124" customWidth="1"/>
    <col min="1541" max="1541" width="14" style="124" customWidth="1"/>
    <col min="1542" max="1542" width="18" style="124" customWidth="1"/>
    <col min="1543" max="1543" width="14.5546875" style="124" customWidth="1"/>
    <col min="1544" max="1544" width="27.6640625" style="124" customWidth="1"/>
    <col min="1545" max="1545" width="17.5546875" style="124" customWidth="1"/>
    <col min="1546" max="1546" width="16.6640625" style="124" customWidth="1"/>
    <col min="1547" max="1548" width="16.5546875" style="124" customWidth="1"/>
    <col min="1549" max="1549" width="17.44140625" style="124" customWidth="1"/>
    <col min="1550" max="1550" width="23.44140625" style="124" customWidth="1"/>
    <col min="1551" max="1551" width="12.44140625" style="124" customWidth="1"/>
    <col min="1552" max="1790" width="9.33203125" style="124"/>
    <col min="1791" max="1791" width="20.5546875" style="124" customWidth="1"/>
    <col min="1792" max="1792" width="48.6640625" style="124" customWidth="1"/>
    <col min="1793" max="1793" width="19.5546875" style="124" customWidth="1"/>
    <col min="1794" max="1794" width="14" style="124" customWidth="1"/>
    <col min="1795" max="1796" width="14.33203125" style="124" customWidth="1"/>
    <col min="1797" max="1797" width="14" style="124" customWidth="1"/>
    <col min="1798" max="1798" width="18" style="124" customWidth="1"/>
    <col min="1799" max="1799" width="14.5546875" style="124" customWidth="1"/>
    <col min="1800" max="1800" width="27.6640625" style="124" customWidth="1"/>
    <col min="1801" max="1801" width="17.5546875" style="124" customWidth="1"/>
    <col min="1802" max="1802" width="16.6640625" style="124" customWidth="1"/>
    <col min="1803" max="1804" width="16.5546875" style="124" customWidth="1"/>
    <col min="1805" max="1805" width="17.44140625" style="124" customWidth="1"/>
    <col min="1806" max="1806" width="23.44140625" style="124" customWidth="1"/>
    <col min="1807" max="1807" width="12.44140625" style="124" customWidth="1"/>
    <col min="1808" max="2046" width="9.33203125" style="124"/>
    <col min="2047" max="2047" width="20.5546875" style="124" customWidth="1"/>
    <col min="2048" max="2048" width="48.6640625" style="124" customWidth="1"/>
    <col min="2049" max="2049" width="19.5546875" style="124" customWidth="1"/>
    <col min="2050" max="2050" width="14" style="124" customWidth="1"/>
    <col min="2051" max="2052" width="14.33203125" style="124" customWidth="1"/>
    <col min="2053" max="2053" width="14" style="124" customWidth="1"/>
    <col min="2054" max="2054" width="18" style="124" customWidth="1"/>
    <col min="2055" max="2055" width="14.5546875" style="124" customWidth="1"/>
    <col min="2056" max="2056" width="27.6640625" style="124" customWidth="1"/>
    <col min="2057" max="2057" width="17.5546875" style="124" customWidth="1"/>
    <col min="2058" max="2058" width="16.6640625" style="124" customWidth="1"/>
    <col min="2059" max="2060" width="16.5546875" style="124" customWidth="1"/>
    <col min="2061" max="2061" width="17.44140625" style="124" customWidth="1"/>
    <col min="2062" max="2062" width="23.44140625" style="124" customWidth="1"/>
    <col min="2063" max="2063" width="12.44140625" style="124" customWidth="1"/>
    <col min="2064" max="2302" width="9.33203125" style="124"/>
    <col min="2303" max="2303" width="20.5546875" style="124" customWidth="1"/>
    <col min="2304" max="2304" width="48.6640625" style="124" customWidth="1"/>
    <col min="2305" max="2305" width="19.5546875" style="124" customWidth="1"/>
    <col min="2306" max="2306" width="14" style="124" customWidth="1"/>
    <col min="2307" max="2308" width="14.33203125" style="124" customWidth="1"/>
    <col min="2309" max="2309" width="14" style="124" customWidth="1"/>
    <col min="2310" max="2310" width="18" style="124" customWidth="1"/>
    <col min="2311" max="2311" width="14.5546875" style="124" customWidth="1"/>
    <col min="2312" max="2312" width="27.6640625" style="124" customWidth="1"/>
    <col min="2313" max="2313" width="17.5546875" style="124" customWidth="1"/>
    <col min="2314" max="2314" width="16.6640625" style="124" customWidth="1"/>
    <col min="2315" max="2316" width="16.5546875" style="124" customWidth="1"/>
    <col min="2317" max="2317" width="17.44140625" style="124" customWidth="1"/>
    <col min="2318" max="2318" width="23.44140625" style="124" customWidth="1"/>
    <col min="2319" max="2319" width="12.44140625" style="124" customWidth="1"/>
    <col min="2320" max="2558" width="9.33203125" style="124"/>
    <col min="2559" max="2559" width="20.5546875" style="124" customWidth="1"/>
    <col min="2560" max="2560" width="48.6640625" style="124" customWidth="1"/>
    <col min="2561" max="2561" width="19.5546875" style="124" customWidth="1"/>
    <col min="2562" max="2562" width="14" style="124" customWidth="1"/>
    <col min="2563" max="2564" width="14.33203125" style="124" customWidth="1"/>
    <col min="2565" max="2565" width="14" style="124" customWidth="1"/>
    <col min="2566" max="2566" width="18" style="124" customWidth="1"/>
    <col min="2567" max="2567" width="14.5546875" style="124" customWidth="1"/>
    <col min="2568" max="2568" width="27.6640625" style="124" customWidth="1"/>
    <col min="2569" max="2569" width="17.5546875" style="124" customWidth="1"/>
    <col min="2570" max="2570" width="16.6640625" style="124" customWidth="1"/>
    <col min="2571" max="2572" width="16.5546875" style="124" customWidth="1"/>
    <col min="2573" max="2573" width="17.44140625" style="124" customWidth="1"/>
    <col min="2574" max="2574" width="23.44140625" style="124" customWidth="1"/>
    <col min="2575" max="2575" width="12.44140625" style="124" customWidth="1"/>
    <col min="2576" max="2814" width="9.33203125" style="124"/>
    <col min="2815" max="2815" width="20.5546875" style="124" customWidth="1"/>
    <col min="2816" max="2816" width="48.6640625" style="124" customWidth="1"/>
    <col min="2817" max="2817" width="19.5546875" style="124" customWidth="1"/>
    <col min="2818" max="2818" width="14" style="124" customWidth="1"/>
    <col min="2819" max="2820" width="14.33203125" style="124" customWidth="1"/>
    <col min="2821" max="2821" width="14" style="124" customWidth="1"/>
    <col min="2822" max="2822" width="18" style="124" customWidth="1"/>
    <col min="2823" max="2823" width="14.5546875" style="124" customWidth="1"/>
    <col min="2824" max="2824" width="27.6640625" style="124" customWidth="1"/>
    <col min="2825" max="2825" width="17.5546875" style="124" customWidth="1"/>
    <col min="2826" max="2826" width="16.6640625" style="124" customWidth="1"/>
    <col min="2827" max="2828" width="16.5546875" style="124" customWidth="1"/>
    <col min="2829" max="2829" width="17.44140625" style="124" customWidth="1"/>
    <col min="2830" max="2830" width="23.44140625" style="124" customWidth="1"/>
    <col min="2831" max="2831" width="12.44140625" style="124" customWidth="1"/>
    <col min="2832" max="3070" width="9.33203125" style="124"/>
    <col min="3071" max="3071" width="20.5546875" style="124" customWidth="1"/>
    <col min="3072" max="3072" width="48.6640625" style="124" customWidth="1"/>
    <col min="3073" max="3073" width="19.5546875" style="124" customWidth="1"/>
    <col min="3074" max="3074" width="14" style="124" customWidth="1"/>
    <col min="3075" max="3076" width="14.33203125" style="124" customWidth="1"/>
    <col min="3077" max="3077" width="14" style="124" customWidth="1"/>
    <col min="3078" max="3078" width="18" style="124" customWidth="1"/>
    <col min="3079" max="3079" width="14.5546875" style="124" customWidth="1"/>
    <col min="3080" max="3080" width="27.6640625" style="124" customWidth="1"/>
    <col min="3081" max="3081" width="17.5546875" style="124" customWidth="1"/>
    <col min="3082" max="3082" width="16.6640625" style="124" customWidth="1"/>
    <col min="3083" max="3084" width="16.5546875" style="124" customWidth="1"/>
    <col min="3085" max="3085" width="17.44140625" style="124" customWidth="1"/>
    <col min="3086" max="3086" width="23.44140625" style="124" customWidth="1"/>
    <col min="3087" max="3087" width="12.44140625" style="124" customWidth="1"/>
    <col min="3088" max="3326" width="9.33203125" style="124"/>
    <col min="3327" max="3327" width="20.5546875" style="124" customWidth="1"/>
    <col min="3328" max="3328" width="48.6640625" style="124" customWidth="1"/>
    <col min="3329" max="3329" width="19.5546875" style="124" customWidth="1"/>
    <col min="3330" max="3330" width="14" style="124" customWidth="1"/>
    <col min="3331" max="3332" width="14.33203125" style="124" customWidth="1"/>
    <col min="3333" max="3333" width="14" style="124" customWidth="1"/>
    <col min="3334" max="3334" width="18" style="124" customWidth="1"/>
    <col min="3335" max="3335" width="14.5546875" style="124" customWidth="1"/>
    <col min="3336" max="3336" width="27.6640625" style="124" customWidth="1"/>
    <col min="3337" max="3337" width="17.5546875" style="124" customWidth="1"/>
    <col min="3338" max="3338" width="16.6640625" style="124" customWidth="1"/>
    <col min="3339" max="3340" width="16.5546875" style="124" customWidth="1"/>
    <col min="3341" max="3341" width="17.44140625" style="124" customWidth="1"/>
    <col min="3342" max="3342" width="23.44140625" style="124" customWidth="1"/>
    <col min="3343" max="3343" width="12.44140625" style="124" customWidth="1"/>
    <col min="3344" max="3582" width="9.33203125" style="124"/>
    <col min="3583" max="3583" width="20.5546875" style="124" customWidth="1"/>
    <col min="3584" max="3584" width="48.6640625" style="124" customWidth="1"/>
    <col min="3585" max="3585" width="19.5546875" style="124" customWidth="1"/>
    <col min="3586" max="3586" width="14" style="124" customWidth="1"/>
    <col min="3587" max="3588" width="14.33203125" style="124" customWidth="1"/>
    <col min="3589" max="3589" width="14" style="124" customWidth="1"/>
    <col min="3590" max="3590" width="18" style="124" customWidth="1"/>
    <col min="3591" max="3591" width="14.5546875" style="124" customWidth="1"/>
    <col min="3592" max="3592" width="27.6640625" style="124" customWidth="1"/>
    <col min="3593" max="3593" width="17.5546875" style="124" customWidth="1"/>
    <col min="3594" max="3594" width="16.6640625" style="124" customWidth="1"/>
    <col min="3595" max="3596" width="16.5546875" style="124" customWidth="1"/>
    <col min="3597" max="3597" width="17.44140625" style="124" customWidth="1"/>
    <col min="3598" max="3598" width="23.44140625" style="124" customWidth="1"/>
    <col min="3599" max="3599" width="12.44140625" style="124" customWidth="1"/>
    <col min="3600" max="3838" width="9.33203125" style="124"/>
    <col min="3839" max="3839" width="20.5546875" style="124" customWidth="1"/>
    <col min="3840" max="3840" width="48.6640625" style="124" customWidth="1"/>
    <col min="3841" max="3841" width="19.5546875" style="124" customWidth="1"/>
    <col min="3842" max="3842" width="14" style="124" customWidth="1"/>
    <col min="3843" max="3844" width="14.33203125" style="124" customWidth="1"/>
    <col min="3845" max="3845" width="14" style="124" customWidth="1"/>
    <col min="3846" max="3846" width="18" style="124" customWidth="1"/>
    <col min="3847" max="3847" width="14.5546875" style="124" customWidth="1"/>
    <col min="3848" max="3848" width="27.6640625" style="124" customWidth="1"/>
    <col min="3849" max="3849" width="17.5546875" style="124" customWidth="1"/>
    <col min="3850" max="3850" width="16.6640625" style="124" customWidth="1"/>
    <col min="3851" max="3852" width="16.5546875" style="124" customWidth="1"/>
    <col min="3853" max="3853" width="17.44140625" style="124" customWidth="1"/>
    <col min="3854" max="3854" width="23.44140625" style="124" customWidth="1"/>
    <col min="3855" max="3855" width="12.44140625" style="124" customWidth="1"/>
    <col min="3856" max="4094" width="9.33203125" style="124"/>
    <col min="4095" max="4095" width="20.5546875" style="124" customWidth="1"/>
    <col min="4096" max="4096" width="48.6640625" style="124" customWidth="1"/>
    <col min="4097" max="4097" width="19.5546875" style="124" customWidth="1"/>
    <col min="4098" max="4098" width="14" style="124" customWidth="1"/>
    <col min="4099" max="4100" width="14.33203125" style="124" customWidth="1"/>
    <col min="4101" max="4101" width="14" style="124" customWidth="1"/>
    <col min="4102" max="4102" width="18" style="124" customWidth="1"/>
    <col min="4103" max="4103" width="14.5546875" style="124" customWidth="1"/>
    <col min="4104" max="4104" width="27.6640625" style="124" customWidth="1"/>
    <col min="4105" max="4105" width="17.5546875" style="124" customWidth="1"/>
    <col min="4106" max="4106" width="16.6640625" style="124" customWidth="1"/>
    <col min="4107" max="4108" width="16.5546875" style="124" customWidth="1"/>
    <col min="4109" max="4109" width="17.44140625" style="124" customWidth="1"/>
    <col min="4110" max="4110" width="23.44140625" style="124" customWidth="1"/>
    <col min="4111" max="4111" width="12.44140625" style="124" customWidth="1"/>
    <col min="4112" max="4350" width="9.33203125" style="124"/>
    <col min="4351" max="4351" width="20.5546875" style="124" customWidth="1"/>
    <col min="4352" max="4352" width="48.6640625" style="124" customWidth="1"/>
    <col min="4353" max="4353" width="19.5546875" style="124" customWidth="1"/>
    <col min="4354" max="4354" width="14" style="124" customWidth="1"/>
    <col min="4355" max="4356" width="14.33203125" style="124" customWidth="1"/>
    <col min="4357" max="4357" width="14" style="124" customWidth="1"/>
    <col min="4358" max="4358" width="18" style="124" customWidth="1"/>
    <col min="4359" max="4359" width="14.5546875" style="124" customWidth="1"/>
    <col min="4360" max="4360" width="27.6640625" style="124" customWidth="1"/>
    <col min="4361" max="4361" width="17.5546875" style="124" customWidth="1"/>
    <col min="4362" max="4362" width="16.6640625" style="124" customWidth="1"/>
    <col min="4363" max="4364" width="16.5546875" style="124" customWidth="1"/>
    <col min="4365" max="4365" width="17.44140625" style="124" customWidth="1"/>
    <col min="4366" max="4366" width="23.44140625" style="124" customWidth="1"/>
    <col min="4367" max="4367" width="12.44140625" style="124" customWidth="1"/>
    <col min="4368" max="4606" width="9.33203125" style="124"/>
    <col min="4607" max="4607" width="20.5546875" style="124" customWidth="1"/>
    <col min="4608" max="4608" width="48.6640625" style="124" customWidth="1"/>
    <col min="4609" max="4609" width="19.5546875" style="124" customWidth="1"/>
    <col min="4610" max="4610" width="14" style="124" customWidth="1"/>
    <col min="4611" max="4612" width="14.33203125" style="124" customWidth="1"/>
    <col min="4613" max="4613" width="14" style="124" customWidth="1"/>
    <col min="4614" max="4614" width="18" style="124" customWidth="1"/>
    <col min="4615" max="4615" width="14.5546875" style="124" customWidth="1"/>
    <col min="4616" max="4616" width="27.6640625" style="124" customWidth="1"/>
    <col min="4617" max="4617" width="17.5546875" style="124" customWidth="1"/>
    <col min="4618" max="4618" width="16.6640625" style="124" customWidth="1"/>
    <col min="4619" max="4620" width="16.5546875" style="124" customWidth="1"/>
    <col min="4621" max="4621" width="17.44140625" style="124" customWidth="1"/>
    <col min="4622" max="4622" width="23.44140625" style="124" customWidth="1"/>
    <col min="4623" max="4623" width="12.44140625" style="124" customWidth="1"/>
    <col min="4624" max="4862" width="9.33203125" style="124"/>
    <col min="4863" max="4863" width="20.5546875" style="124" customWidth="1"/>
    <col min="4864" max="4864" width="48.6640625" style="124" customWidth="1"/>
    <col min="4865" max="4865" width="19.5546875" style="124" customWidth="1"/>
    <col min="4866" max="4866" width="14" style="124" customWidth="1"/>
    <col min="4867" max="4868" width="14.33203125" style="124" customWidth="1"/>
    <col min="4869" max="4869" width="14" style="124" customWidth="1"/>
    <col min="4870" max="4870" width="18" style="124" customWidth="1"/>
    <col min="4871" max="4871" width="14.5546875" style="124" customWidth="1"/>
    <col min="4872" max="4872" width="27.6640625" style="124" customWidth="1"/>
    <col min="4873" max="4873" width="17.5546875" style="124" customWidth="1"/>
    <col min="4874" max="4874" width="16.6640625" style="124" customWidth="1"/>
    <col min="4875" max="4876" width="16.5546875" style="124" customWidth="1"/>
    <col min="4877" max="4877" width="17.44140625" style="124" customWidth="1"/>
    <col min="4878" max="4878" width="23.44140625" style="124" customWidth="1"/>
    <col min="4879" max="4879" width="12.44140625" style="124" customWidth="1"/>
    <col min="4880" max="5118" width="9.33203125" style="124"/>
    <col min="5119" max="5119" width="20.5546875" style="124" customWidth="1"/>
    <col min="5120" max="5120" width="48.6640625" style="124" customWidth="1"/>
    <col min="5121" max="5121" width="19.5546875" style="124" customWidth="1"/>
    <col min="5122" max="5122" width="14" style="124" customWidth="1"/>
    <col min="5123" max="5124" width="14.33203125" style="124" customWidth="1"/>
    <col min="5125" max="5125" width="14" style="124" customWidth="1"/>
    <col min="5126" max="5126" width="18" style="124" customWidth="1"/>
    <col min="5127" max="5127" width="14.5546875" style="124" customWidth="1"/>
    <col min="5128" max="5128" width="27.6640625" style="124" customWidth="1"/>
    <col min="5129" max="5129" width="17.5546875" style="124" customWidth="1"/>
    <col min="5130" max="5130" width="16.6640625" style="124" customWidth="1"/>
    <col min="5131" max="5132" width="16.5546875" style="124" customWidth="1"/>
    <col min="5133" max="5133" width="17.44140625" style="124" customWidth="1"/>
    <col min="5134" max="5134" width="23.44140625" style="124" customWidth="1"/>
    <col min="5135" max="5135" width="12.44140625" style="124" customWidth="1"/>
    <col min="5136" max="5374" width="9.33203125" style="124"/>
    <col min="5375" max="5375" width="20.5546875" style="124" customWidth="1"/>
    <col min="5376" max="5376" width="48.6640625" style="124" customWidth="1"/>
    <col min="5377" max="5377" width="19.5546875" style="124" customWidth="1"/>
    <col min="5378" max="5378" width="14" style="124" customWidth="1"/>
    <col min="5379" max="5380" width="14.33203125" style="124" customWidth="1"/>
    <col min="5381" max="5381" width="14" style="124" customWidth="1"/>
    <col min="5382" max="5382" width="18" style="124" customWidth="1"/>
    <col min="5383" max="5383" width="14.5546875" style="124" customWidth="1"/>
    <col min="5384" max="5384" width="27.6640625" style="124" customWidth="1"/>
    <col min="5385" max="5385" width="17.5546875" style="124" customWidth="1"/>
    <col min="5386" max="5386" width="16.6640625" style="124" customWidth="1"/>
    <col min="5387" max="5388" width="16.5546875" style="124" customWidth="1"/>
    <col min="5389" max="5389" width="17.44140625" style="124" customWidth="1"/>
    <col min="5390" max="5390" width="23.44140625" style="124" customWidth="1"/>
    <col min="5391" max="5391" width="12.44140625" style="124" customWidth="1"/>
    <col min="5392" max="5630" width="9.33203125" style="124"/>
    <col min="5631" max="5631" width="20.5546875" style="124" customWidth="1"/>
    <col min="5632" max="5632" width="48.6640625" style="124" customWidth="1"/>
    <col min="5633" max="5633" width="19.5546875" style="124" customWidth="1"/>
    <col min="5634" max="5634" width="14" style="124" customWidth="1"/>
    <col min="5635" max="5636" width="14.33203125" style="124" customWidth="1"/>
    <col min="5637" max="5637" width="14" style="124" customWidth="1"/>
    <col min="5638" max="5638" width="18" style="124" customWidth="1"/>
    <col min="5639" max="5639" width="14.5546875" style="124" customWidth="1"/>
    <col min="5640" max="5640" width="27.6640625" style="124" customWidth="1"/>
    <col min="5641" max="5641" width="17.5546875" style="124" customWidth="1"/>
    <col min="5642" max="5642" width="16.6640625" style="124" customWidth="1"/>
    <col min="5643" max="5644" width="16.5546875" style="124" customWidth="1"/>
    <col min="5645" max="5645" width="17.44140625" style="124" customWidth="1"/>
    <col min="5646" max="5646" width="23.44140625" style="124" customWidth="1"/>
    <col min="5647" max="5647" width="12.44140625" style="124" customWidth="1"/>
    <col min="5648" max="5886" width="9.33203125" style="124"/>
    <col min="5887" max="5887" width="20.5546875" style="124" customWidth="1"/>
    <col min="5888" max="5888" width="48.6640625" style="124" customWidth="1"/>
    <col min="5889" max="5889" width="19.5546875" style="124" customWidth="1"/>
    <col min="5890" max="5890" width="14" style="124" customWidth="1"/>
    <col min="5891" max="5892" width="14.33203125" style="124" customWidth="1"/>
    <col min="5893" max="5893" width="14" style="124" customWidth="1"/>
    <col min="5894" max="5894" width="18" style="124" customWidth="1"/>
    <col min="5895" max="5895" width="14.5546875" style="124" customWidth="1"/>
    <col min="5896" max="5896" width="27.6640625" style="124" customWidth="1"/>
    <col min="5897" max="5897" width="17.5546875" style="124" customWidth="1"/>
    <col min="5898" max="5898" width="16.6640625" style="124" customWidth="1"/>
    <col min="5899" max="5900" width="16.5546875" style="124" customWidth="1"/>
    <col min="5901" max="5901" width="17.44140625" style="124" customWidth="1"/>
    <col min="5902" max="5902" width="23.44140625" style="124" customWidth="1"/>
    <col min="5903" max="5903" width="12.44140625" style="124" customWidth="1"/>
    <col min="5904" max="6142" width="9.33203125" style="124"/>
    <col min="6143" max="6143" width="20.5546875" style="124" customWidth="1"/>
    <col min="6144" max="6144" width="48.6640625" style="124" customWidth="1"/>
    <col min="6145" max="6145" width="19.5546875" style="124" customWidth="1"/>
    <col min="6146" max="6146" width="14" style="124" customWidth="1"/>
    <col min="6147" max="6148" width="14.33203125" style="124" customWidth="1"/>
    <col min="6149" max="6149" width="14" style="124" customWidth="1"/>
    <col min="6150" max="6150" width="18" style="124" customWidth="1"/>
    <col min="6151" max="6151" width="14.5546875" style="124" customWidth="1"/>
    <col min="6152" max="6152" width="27.6640625" style="124" customWidth="1"/>
    <col min="6153" max="6153" width="17.5546875" style="124" customWidth="1"/>
    <col min="6154" max="6154" width="16.6640625" style="124" customWidth="1"/>
    <col min="6155" max="6156" width="16.5546875" style="124" customWidth="1"/>
    <col min="6157" max="6157" width="17.44140625" style="124" customWidth="1"/>
    <col min="6158" max="6158" width="23.44140625" style="124" customWidth="1"/>
    <col min="6159" max="6159" width="12.44140625" style="124" customWidth="1"/>
    <col min="6160" max="6398" width="9.33203125" style="124"/>
    <col min="6399" max="6399" width="20.5546875" style="124" customWidth="1"/>
    <col min="6400" max="6400" width="48.6640625" style="124" customWidth="1"/>
    <col min="6401" max="6401" width="19.5546875" style="124" customWidth="1"/>
    <col min="6402" max="6402" width="14" style="124" customWidth="1"/>
    <col min="6403" max="6404" width="14.33203125" style="124" customWidth="1"/>
    <col min="6405" max="6405" width="14" style="124" customWidth="1"/>
    <col min="6406" max="6406" width="18" style="124" customWidth="1"/>
    <col min="6407" max="6407" width="14.5546875" style="124" customWidth="1"/>
    <col min="6408" max="6408" width="27.6640625" style="124" customWidth="1"/>
    <col min="6409" max="6409" width="17.5546875" style="124" customWidth="1"/>
    <col min="6410" max="6410" width="16.6640625" style="124" customWidth="1"/>
    <col min="6411" max="6412" width="16.5546875" style="124" customWidth="1"/>
    <col min="6413" max="6413" width="17.44140625" style="124" customWidth="1"/>
    <col min="6414" max="6414" width="23.44140625" style="124" customWidth="1"/>
    <col min="6415" max="6415" width="12.44140625" style="124" customWidth="1"/>
    <col min="6416" max="6654" width="9.33203125" style="124"/>
    <col min="6655" max="6655" width="20.5546875" style="124" customWidth="1"/>
    <col min="6656" max="6656" width="48.6640625" style="124" customWidth="1"/>
    <col min="6657" max="6657" width="19.5546875" style="124" customWidth="1"/>
    <col min="6658" max="6658" width="14" style="124" customWidth="1"/>
    <col min="6659" max="6660" width="14.33203125" style="124" customWidth="1"/>
    <col min="6661" max="6661" width="14" style="124" customWidth="1"/>
    <col min="6662" max="6662" width="18" style="124" customWidth="1"/>
    <col min="6663" max="6663" width="14.5546875" style="124" customWidth="1"/>
    <col min="6664" max="6664" width="27.6640625" style="124" customWidth="1"/>
    <col min="6665" max="6665" width="17.5546875" style="124" customWidth="1"/>
    <col min="6666" max="6666" width="16.6640625" style="124" customWidth="1"/>
    <col min="6667" max="6668" width="16.5546875" style="124" customWidth="1"/>
    <col min="6669" max="6669" width="17.44140625" style="124" customWidth="1"/>
    <col min="6670" max="6670" width="23.44140625" style="124" customWidth="1"/>
    <col min="6671" max="6671" width="12.44140625" style="124" customWidth="1"/>
    <col min="6672" max="6910" width="9.33203125" style="124"/>
    <col min="6911" max="6911" width="20.5546875" style="124" customWidth="1"/>
    <col min="6912" max="6912" width="48.6640625" style="124" customWidth="1"/>
    <col min="6913" max="6913" width="19.5546875" style="124" customWidth="1"/>
    <col min="6914" max="6914" width="14" style="124" customWidth="1"/>
    <col min="6915" max="6916" width="14.33203125" style="124" customWidth="1"/>
    <col min="6917" max="6917" width="14" style="124" customWidth="1"/>
    <col min="6918" max="6918" width="18" style="124" customWidth="1"/>
    <col min="6919" max="6919" width="14.5546875" style="124" customWidth="1"/>
    <col min="6920" max="6920" width="27.6640625" style="124" customWidth="1"/>
    <col min="6921" max="6921" width="17.5546875" style="124" customWidth="1"/>
    <col min="6922" max="6922" width="16.6640625" style="124" customWidth="1"/>
    <col min="6923" max="6924" width="16.5546875" style="124" customWidth="1"/>
    <col min="6925" max="6925" width="17.44140625" style="124" customWidth="1"/>
    <col min="6926" max="6926" width="23.44140625" style="124" customWidth="1"/>
    <col min="6927" max="6927" width="12.44140625" style="124" customWidth="1"/>
    <col min="6928" max="7166" width="9.33203125" style="124"/>
    <col min="7167" max="7167" width="20.5546875" style="124" customWidth="1"/>
    <col min="7168" max="7168" width="48.6640625" style="124" customWidth="1"/>
    <col min="7169" max="7169" width="19.5546875" style="124" customWidth="1"/>
    <col min="7170" max="7170" width="14" style="124" customWidth="1"/>
    <col min="7171" max="7172" width="14.33203125" style="124" customWidth="1"/>
    <col min="7173" max="7173" width="14" style="124" customWidth="1"/>
    <col min="7174" max="7174" width="18" style="124" customWidth="1"/>
    <col min="7175" max="7175" width="14.5546875" style="124" customWidth="1"/>
    <col min="7176" max="7176" width="27.6640625" style="124" customWidth="1"/>
    <col min="7177" max="7177" width="17.5546875" style="124" customWidth="1"/>
    <col min="7178" max="7178" width="16.6640625" style="124" customWidth="1"/>
    <col min="7179" max="7180" width="16.5546875" style="124" customWidth="1"/>
    <col min="7181" max="7181" width="17.44140625" style="124" customWidth="1"/>
    <col min="7182" max="7182" width="23.44140625" style="124" customWidth="1"/>
    <col min="7183" max="7183" width="12.44140625" style="124" customWidth="1"/>
    <col min="7184" max="7422" width="9.33203125" style="124"/>
    <col min="7423" max="7423" width="20.5546875" style="124" customWidth="1"/>
    <col min="7424" max="7424" width="48.6640625" style="124" customWidth="1"/>
    <col min="7425" max="7425" width="19.5546875" style="124" customWidth="1"/>
    <col min="7426" max="7426" width="14" style="124" customWidth="1"/>
    <col min="7427" max="7428" width="14.33203125" style="124" customWidth="1"/>
    <col min="7429" max="7429" width="14" style="124" customWidth="1"/>
    <col min="7430" max="7430" width="18" style="124" customWidth="1"/>
    <col min="7431" max="7431" width="14.5546875" style="124" customWidth="1"/>
    <col min="7432" max="7432" width="27.6640625" style="124" customWidth="1"/>
    <col min="7433" max="7433" width="17.5546875" style="124" customWidth="1"/>
    <col min="7434" max="7434" width="16.6640625" style="124" customWidth="1"/>
    <col min="7435" max="7436" width="16.5546875" style="124" customWidth="1"/>
    <col min="7437" max="7437" width="17.44140625" style="124" customWidth="1"/>
    <col min="7438" max="7438" width="23.44140625" style="124" customWidth="1"/>
    <col min="7439" max="7439" width="12.44140625" style="124" customWidth="1"/>
    <col min="7440" max="7678" width="9.33203125" style="124"/>
    <col min="7679" max="7679" width="20.5546875" style="124" customWidth="1"/>
    <col min="7680" max="7680" width="48.6640625" style="124" customWidth="1"/>
    <col min="7681" max="7681" width="19.5546875" style="124" customWidth="1"/>
    <col min="7682" max="7682" width="14" style="124" customWidth="1"/>
    <col min="7683" max="7684" width="14.33203125" style="124" customWidth="1"/>
    <col min="7685" max="7685" width="14" style="124" customWidth="1"/>
    <col min="7686" max="7686" width="18" style="124" customWidth="1"/>
    <col min="7687" max="7687" width="14.5546875" style="124" customWidth="1"/>
    <col min="7688" max="7688" width="27.6640625" style="124" customWidth="1"/>
    <col min="7689" max="7689" width="17.5546875" style="124" customWidth="1"/>
    <col min="7690" max="7690" width="16.6640625" style="124" customWidth="1"/>
    <col min="7691" max="7692" width="16.5546875" style="124" customWidth="1"/>
    <col min="7693" max="7693" width="17.44140625" style="124" customWidth="1"/>
    <col min="7694" max="7694" width="23.44140625" style="124" customWidth="1"/>
    <col min="7695" max="7695" width="12.44140625" style="124" customWidth="1"/>
    <col min="7696" max="7934" width="9.33203125" style="124"/>
    <col min="7935" max="7935" width="20.5546875" style="124" customWidth="1"/>
    <col min="7936" max="7936" width="48.6640625" style="124" customWidth="1"/>
    <col min="7937" max="7937" width="19.5546875" style="124" customWidth="1"/>
    <col min="7938" max="7938" width="14" style="124" customWidth="1"/>
    <col min="7939" max="7940" width="14.33203125" style="124" customWidth="1"/>
    <col min="7941" max="7941" width="14" style="124" customWidth="1"/>
    <col min="7942" max="7942" width="18" style="124" customWidth="1"/>
    <col min="7943" max="7943" width="14.5546875" style="124" customWidth="1"/>
    <col min="7944" max="7944" width="27.6640625" style="124" customWidth="1"/>
    <col min="7945" max="7945" width="17.5546875" style="124" customWidth="1"/>
    <col min="7946" max="7946" width="16.6640625" style="124" customWidth="1"/>
    <col min="7947" max="7948" width="16.5546875" style="124" customWidth="1"/>
    <col min="7949" max="7949" width="17.44140625" style="124" customWidth="1"/>
    <col min="7950" max="7950" width="23.44140625" style="124" customWidth="1"/>
    <col min="7951" max="7951" width="12.44140625" style="124" customWidth="1"/>
    <col min="7952" max="8190" width="9.33203125" style="124"/>
    <col min="8191" max="8191" width="20.5546875" style="124" customWidth="1"/>
    <col min="8192" max="8192" width="48.6640625" style="124" customWidth="1"/>
    <col min="8193" max="8193" width="19.5546875" style="124" customWidth="1"/>
    <col min="8194" max="8194" width="14" style="124" customWidth="1"/>
    <col min="8195" max="8196" width="14.33203125" style="124" customWidth="1"/>
    <col min="8197" max="8197" width="14" style="124" customWidth="1"/>
    <col min="8198" max="8198" width="18" style="124" customWidth="1"/>
    <col min="8199" max="8199" width="14.5546875" style="124" customWidth="1"/>
    <col min="8200" max="8200" width="27.6640625" style="124" customWidth="1"/>
    <col min="8201" max="8201" width="17.5546875" style="124" customWidth="1"/>
    <col min="8202" max="8202" width="16.6640625" style="124" customWidth="1"/>
    <col min="8203" max="8204" width="16.5546875" style="124" customWidth="1"/>
    <col min="8205" max="8205" width="17.44140625" style="124" customWidth="1"/>
    <col min="8206" max="8206" width="23.44140625" style="124" customWidth="1"/>
    <col min="8207" max="8207" width="12.44140625" style="124" customWidth="1"/>
    <col min="8208" max="8446" width="9.33203125" style="124"/>
    <col min="8447" max="8447" width="20.5546875" style="124" customWidth="1"/>
    <col min="8448" max="8448" width="48.6640625" style="124" customWidth="1"/>
    <col min="8449" max="8449" width="19.5546875" style="124" customWidth="1"/>
    <col min="8450" max="8450" width="14" style="124" customWidth="1"/>
    <col min="8451" max="8452" width="14.33203125" style="124" customWidth="1"/>
    <col min="8453" max="8453" width="14" style="124" customWidth="1"/>
    <col min="8454" max="8454" width="18" style="124" customWidth="1"/>
    <col min="8455" max="8455" width="14.5546875" style="124" customWidth="1"/>
    <col min="8456" max="8456" width="27.6640625" style="124" customWidth="1"/>
    <col min="8457" max="8457" width="17.5546875" style="124" customWidth="1"/>
    <col min="8458" max="8458" width="16.6640625" style="124" customWidth="1"/>
    <col min="8459" max="8460" width="16.5546875" style="124" customWidth="1"/>
    <col min="8461" max="8461" width="17.44140625" style="124" customWidth="1"/>
    <col min="8462" max="8462" width="23.44140625" style="124" customWidth="1"/>
    <col min="8463" max="8463" width="12.44140625" style="124" customWidth="1"/>
    <col min="8464" max="8702" width="9.33203125" style="124"/>
    <col min="8703" max="8703" width="20.5546875" style="124" customWidth="1"/>
    <col min="8704" max="8704" width="48.6640625" style="124" customWidth="1"/>
    <col min="8705" max="8705" width="19.5546875" style="124" customWidth="1"/>
    <col min="8706" max="8706" width="14" style="124" customWidth="1"/>
    <col min="8707" max="8708" width="14.33203125" style="124" customWidth="1"/>
    <col min="8709" max="8709" width="14" style="124" customWidth="1"/>
    <col min="8710" max="8710" width="18" style="124" customWidth="1"/>
    <col min="8711" max="8711" width="14.5546875" style="124" customWidth="1"/>
    <col min="8712" max="8712" width="27.6640625" style="124" customWidth="1"/>
    <col min="8713" max="8713" width="17.5546875" style="124" customWidth="1"/>
    <col min="8714" max="8714" width="16.6640625" style="124" customWidth="1"/>
    <col min="8715" max="8716" width="16.5546875" style="124" customWidth="1"/>
    <col min="8717" max="8717" width="17.44140625" style="124" customWidth="1"/>
    <col min="8718" max="8718" width="23.44140625" style="124" customWidth="1"/>
    <col min="8719" max="8719" width="12.44140625" style="124" customWidth="1"/>
    <col min="8720" max="8958" width="9.33203125" style="124"/>
    <col min="8959" max="8959" width="20.5546875" style="124" customWidth="1"/>
    <col min="8960" max="8960" width="48.6640625" style="124" customWidth="1"/>
    <col min="8961" max="8961" width="19.5546875" style="124" customWidth="1"/>
    <col min="8962" max="8962" width="14" style="124" customWidth="1"/>
    <col min="8963" max="8964" width="14.33203125" style="124" customWidth="1"/>
    <col min="8965" max="8965" width="14" style="124" customWidth="1"/>
    <col min="8966" max="8966" width="18" style="124" customWidth="1"/>
    <col min="8967" max="8967" width="14.5546875" style="124" customWidth="1"/>
    <col min="8968" max="8968" width="27.6640625" style="124" customWidth="1"/>
    <col min="8969" max="8969" width="17.5546875" style="124" customWidth="1"/>
    <col min="8970" max="8970" width="16.6640625" style="124" customWidth="1"/>
    <col min="8971" max="8972" width="16.5546875" style="124" customWidth="1"/>
    <col min="8973" max="8973" width="17.44140625" style="124" customWidth="1"/>
    <col min="8974" max="8974" width="23.44140625" style="124" customWidth="1"/>
    <col min="8975" max="8975" width="12.44140625" style="124" customWidth="1"/>
    <col min="8976" max="9214" width="9.33203125" style="124"/>
    <col min="9215" max="9215" width="20.5546875" style="124" customWidth="1"/>
    <col min="9216" max="9216" width="48.6640625" style="124" customWidth="1"/>
    <col min="9217" max="9217" width="19.5546875" style="124" customWidth="1"/>
    <col min="9218" max="9218" width="14" style="124" customWidth="1"/>
    <col min="9219" max="9220" width="14.33203125" style="124" customWidth="1"/>
    <col min="9221" max="9221" width="14" style="124" customWidth="1"/>
    <col min="9222" max="9222" width="18" style="124" customWidth="1"/>
    <col min="9223" max="9223" width="14.5546875" style="124" customWidth="1"/>
    <col min="9224" max="9224" width="27.6640625" style="124" customWidth="1"/>
    <col min="9225" max="9225" width="17.5546875" style="124" customWidth="1"/>
    <col min="9226" max="9226" width="16.6640625" style="124" customWidth="1"/>
    <col min="9227" max="9228" width="16.5546875" style="124" customWidth="1"/>
    <col min="9229" max="9229" width="17.44140625" style="124" customWidth="1"/>
    <col min="9230" max="9230" width="23.44140625" style="124" customWidth="1"/>
    <col min="9231" max="9231" width="12.44140625" style="124" customWidth="1"/>
    <col min="9232" max="9470" width="9.33203125" style="124"/>
    <col min="9471" max="9471" width="20.5546875" style="124" customWidth="1"/>
    <col min="9472" max="9472" width="48.6640625" style="124" customWidth="1"/>
    <col min="9473" max="9473" width="19.5546875" style="124" customWidth="1"/>
    <col min="9474" max="9474" width="14" style="124" customWidth="1"/>
    <col min="9475" max="9476" width="14.33203125" style="124" customWidth="1"/>
    <col min="9477" max="9477" width="14" style="124" customWidth="1"/>
    <col min="9478" max="9478" width="18" style="124" customWidth="1"/>
    <col min="9479" max="9479" width="14.5546875" style="124" customWidth="1"/>
    <col min="9480" max="9480" width="27.6640625" style="124" customWidth="1"/>
    <col min="9481" max="9481" width="17.5546875" style="124" customWidth="1"/>
    <col min="9482" max="9482" width="16.6640625" style="124" customWidth="1"/>
    <col min="9483" max="9484" width="16.5546875" style="124" customWidth="1"/>
    <col min="9485" max="9485" width="17.44140625" style="124" customWidth="1"/>
    <col min="9486" max="9486" width="23.44140625" style="124" customWidth="1"/>
    <col min="9487" max="9487" width="12.44140625" style="124" customWidth="1"/>
    <col min="9488" max="9726" width="9.33203125" style="124"/>
    <col min="9727" max="9727" width="20.5546875" style="124" customWidth="1"/>
    <col min="9728" max="9728" width="48.6640625" style="124" customWidth="1"/>
    <col min="9729" max="9729" width="19.5546875" style="124" customWidth="1"/>
    <col min="9730" max="9730" width="14" style="124" customWidth="1"/>
    <col min="9731" max="9732" width="14.33203125" style="124" customWidth="1"/>
    <col min="9733" max="9733" width="14" style="124" customWidth="1"/>
    <col min="9734" max="9734" width="18" style="124" customWidth="1"/>
    <col min="9735" max="9735" width="14.5546875" style="124" customWidth="1"/>
    <col min="9736" max="9736" width="27.6640625" style="124" customWidth="1"/>
    <col min="9737" max="9737" width="17.5546875" style="124" customWidth="1"/>
    <col min="9738" max="9738" width="16.6640625" style="124" customWidth="1"/>
    <col min="9739" max="9740" width="16.5546875" style="124" customWidth="1"/>
    <col min="9741" max="9741" width="17.44140625" style="124" customWidth="1"/>
    <col min="9742" max="9742" width="23.44140625" style="124" customWidth="1"/>
    <col min="9743" max="9743" width="12.44140625" style="124" customWidth="1"/>
    <col min="9744" max="9982" width="9.33203125" style="124"/>
    <col min="9983" max="9983" width="20.5546875" style="124" customWidth="1"/>
    <col min="9984" max="9984" width="48.6640625" style="124" customWidth="1"/>
    <col min="9985" max="9985" width="19.5546875" style="124" customWidth="1"/>
    <col min="9986" max="9986" width="14" style="124" customWidth="1"/>
    <col min="9987" max="9988" width="14.33203125" style="124" customWidth="1"/>
    <col min="9989" max="9989" width="14" style="124" customWidth="1"/>
    <col min="9990" max="9990" width="18" style="124" customWidth="1"/>
    <col min="9991" max="9991" width="14.5546875" style="124" customWidth="1"/>
    <col min="9992" max="9992" width="27.6640625" style="124" customWidth="1"/>
    <col min="9993" max="9993" width="17.5546875" style="124" customWidth="1"/>
    <col min="9994" max="9994" width="16.6640625" style="124" customWidth="1"/>
    <col min="9995" max="9996" width="16.5546875" style="124" customWidth="1"/>
    <col min="9997" max="9997" width="17.44140625" style="124" customWidth="1"/>
    <col min="9998" max="9998" width="23.44140625" style="124" customWidth="1"/>
    <col min="9999" max="9999" width="12.44140625" style="124" customWidth="1"/>
    <col min="10000" max="10238" width="9.33203125" style="124"/>
    <col min="10239" max="10239" width="20.5546875" style="124" customWidth="1"/>
    <col min="10240" max="10240" width="48.6640625" style="124" customWidth="1"/>
    <col min="10241" max="10241" width="19.5546875" style="124" customWidth="1"/>
    <col min="10242" max="10242" width="14" style="124" customWidth="1"/>
    <col min="10243" max="10244" width="14.33203125" style="124" customWidth="1"/>
    <col min="10245" max="10245" width="14" style="124" customWidth="1"/>
    <col min="10246" max="10246" width="18" style="124" customWidth="1"/>
    <col min="10247" max="10247" width="14.5546875" style="124" customWidth="1"/>
    <col min="10248" max="10248" width="27.6640625" style="124" customWidth="1"/>
    <col min="10249" max="10249" width="17.5546875" style="124" customWidth="1"/>
    <col min="10250" max="10250" width="16.6640625" style="124" customWidth="1"/>
    <col min="10251" max="10252" width="16.5546875" style="124" customWidth="1"/>
    <col min="10253" max="10253" width="17.44140625" style="124" customWidth="1"/>
    <col min="10254" max="10254" width="23.44140625" style="124" customWidth="1"/>
    <col min="10255" max="10255" width="12.44140625" style="124" customWidth="1"/>
    <col min="10256" max="10494" width="9.33203125" style="124"/>
    <col min="10495" max="10495" width="20.5546875" style="124" customWidth="1"/>
    <col min="10496" max="10496" width="48.6640625" style="124" customWidth="1"/>
    <col min="10497" max="10497" width="19.5546875" style="124" customWidth="1"/>
    <col min="10498" max="10498" width="14" style="124" customWidth="1"/>
    <col min="10499" max="10500" width="14.33203125" style="124" customWidth="1"/>
    <col min="10501" max="10501" width="14" style="124" customWidth="1"/>
    <col min="10502" max="10502" width="18" style="124" customWidth="1"/>
    <col min="10503" max="10503" width="14.5546875" style="124" customWidth="1"/>
    <col min="10504" max="10504" width="27.6640625" style="124" customWidth="1"/>
    <col min="10505" max="10505" width="17.5546875" style="124" customWidth="1"/>
    <col min="10506" max="10506" width="16.6640625" style="124" customWidth="1"/>
    <col min="10507" max="10508" width="16.5546875" style="124" customWidth="1"/>
    <col min="10509" max="10509" width="17.44140625" style="124" customWidth="1"/>
    <col min="10510" max="10510" width="23.44140625" style="124" customWidth="1"/>
    <col min="10511" max="10511" width="12.44140625" style="124" customWidth="1"/>
    <col min="10512" max="10750" width="9.33203125" style="124"/>
    <col min="10751" max="10751" width="20.5546875" style="124" customWidth="1"/>
    <col min="10752" max="10752" width="48.6640625" style="124" customWidth="1"/>
    <col min="10753" max="10753" width="19.5546875" style="124" customWidth="1"/>
    <col min="10754" max="10754" width="14" style="124" customWidth="1"/>
    <col min="10755" max="10756" width="14.33203125" style="124" customWidth="1"/>
    <col min="10757" max="10757" width="14" style="124" customWidth="1"/>
    <col min="10758" max="10758" width="18" style="124" customWidth="1"/>
    <col min="10759" max="10759" width="14.5546875" style="124" customWidth="1"/>
    <col min="10760" max="10760" width="27.6640625" style="124" customWidth="1"/>
    <col min="10761" max="10761" width="17.5546875" style="124" customWidth="1"/>
    <col min="10762" max="10762" width="16.6640625" style="124" customWidth="1"/>
    <col min="10763" max="10764" width="16.5546875" style="124" customWidth="1"/>
    <col min="10765" max="10765" width="17.44140625" style="124" customWidth="1"/>
    <col min="10766" max="10766" width="23.44140625" style="124" customWidth="1"/>
    <col min="10767" max="10767" width="12.44140625" style="124" customWidth="1"/>
    <col min="10768" max="11006" width="9.33203125" style="124"/>
    <col min="11007" max="11007" width="20.5546875" style="124" customWidth="1"/>
    <col min="11008" max="11008" width="48.6640625" style="124" customWidth="1"/>
    <col min="11009" max="11009" width="19.5546875" style="124" customWidth="1"/>
    <col min="11010" max="11010" width="14" style="124" customWidth="1"/>
    <col min="11011" max="11012" width="14.33203125" style="124" customWidth="1"/>
    <col min="11013" max="11013" width="14" style="124" customWidth="1"/>
    <col min="11014" max="11014" width="18" style="124" customWidth="1"/>
    <col min="11015" max="11015" width="14.5546875" style="124" customWidth="1"/>
    <col min="11016" max="11016" width="27.6640625" style="124" customWidth="1"/>
    <col min="11017" max="11017" width="17.5546875" style="124" customWidth="1"/>
    <col min="11018" max="11018" width="16.6640625" style="124" customWidth="1"/>
    <col min="11019" max="11020" width="16.5546875" style="124" customWidth="1"/>
    <col min="11021" max="11021" width="17.44140625" style="124" customWidth="1"/>
    <col min="11022" max="11022" width="23.44140625" style="124" customWidth="1"/>
    <col min="11023" max="11023" width="12.44140625" style="124" customWidth="1"/>
    <col min="11024" max="11262" width="9.33203125" style="124"/>
    <col min="11263" max="11263" width="20.5546875" style="124" customWidth="1"/>
    <col min="11264" max="11264" width="48.6640625" style="124" customWidth="1"/>
    <col min="11265" max="11265" width="19.5546875" style="124" customWidth="1"/>
    <col min="11266" max="11266" width="14" style="124" customWidth="1"/>
    <col min="11267" max="11268" width="14.33203125" style="124" customWidth="1"/>
    <col min="11269" max="11269" width="14" style="124" customWidth="1"/>
    <col min="11270" max="11270" width="18" style="124" customWidth="1"/>
    <col min="11271" max="11271" width="14.5546875" style="124" customWidth="1"/>
    <col min="11272" max="11272" width="27.6640625" style="124" customWidth="1"/>
    <col min="11273" max="11273" width="17.5546875" style="124" customWidth="1"/>
    <col min="11274" max="11274" width="16.6640625" style="124" customWidth="1"/>
    <col min="11275" max="11276" width="16.5546875" style="124" customWidth="1"/>
    <col min="11277" max="11277" width="17.44140625" style="124" customWidth="1"/>
    <col min="11278" max="11278" width="23.44140625" style="124" customWidth="1"/>
    <col min="11279" max="11279" width="12.44140625" style="124" customWidth="1"/>
    <col min="11280" max="11518" width="9.33203125" style="124"/>
    <col min="11519" max="11519" width="20.5546875" style="124" customWidth="1"/>
    <col min="11520" max="11520" width="48.6640625" style="124" customWidth="1"/>
    <col min="11521" max="11521" width="19.5546875" style="124" customWidth="1"/>
    <col min="11522" max="11522" width="14" style="124" customWidth="1"/>
    <col min="11523" max="11524" width="14.33203125" style="124" customWidth="1"/>
    <col min="11525" max="11525" width="14" style="124" customWidth="1"/>
    <col min="11526" max="11526" width="18" style="124" customWidth="1"/>
    <col min="11527" max="11527" width="14.5546875" style="124" customWidth="1"/>
    <col min="11528" max="11528" width="27.6640625" style="124" customWidth="1"/>
    <col min="11529" max="11529" width="17.5546875" style="124" customWidth="1"/>
    <col min="11530" max="11530" width="16.6640625" style="124" customWidth="1"/>
    <col min="11531" max="11532" width="16.5546875" style="124" customWidth="1"/>
    <col min="11533" max="11533" width="17.44140625" style="124" customWidth="1"/>
    <col min="11534" max="11534" width="23.44140625" style="124" customWidth="1"/>
    <col min="11535" max="11535" width="12.44140625" style="124" customWidth="1"/>
    <col min="11536" max="11774" width="9.33203125" style="124"/>
    <col min="11775" max="11775" width="20.5546875" style="124" customWidth="1"/>
    <col min="11776" max="11776" width="48.6640625" style="124" customWidth="1"/>
    <col min="11777" max="11777" width="19.5546875" style="124" customWidth="1"/>
    <col min="11778" max="11778" width="14" style="124" customWidth="1"/>
    <col min="11779" max="11780" width="14.33203125" style="124" customWidth="1"/>
    <col min="11781" max="11781" width="14" style="124" customWidth="1"/>
    <col min="11782" max="11782" width="18" style="124" customWidth="1"/>
    <col min="11783" max="11783" width="14.5546875" style="124" customWidth="1"/>
    <col min="11784" max="11784" width="27.6640625" style="124" customWidth="1"/>
    <col min="11785" max="11785" width="17.5546875" style="124" customWidth="1"/>
    <col min="11786" max="11786" width="16.6640625" style="124" customWidth="1"/>
    <col min="11787" max="11788" width="16.5546875" style="124" customWidth="1"/>
    <col min="11789" max="11789" width="17.44140625" style="124" customWidth="1"/>
    <col min="11790" max="11790" width="23.44140625" style="124" customWidth="1"/>
    <col min="11791" max="11791" width="12.44140625" style="124" customWidth="1"/>
    <col min="11792" max="12030" width="9.33203125" style="124"/>
    <col min="12031" max="12031" width="20.5546875" style="124" customWidth="1"/>
    <col min="12032" max="12032" width="48.6640625" style="124" customWidth="1"/>
    <col min="12033" max="12033" width="19.5546875" style="124" customWidth="1"/>
    <col min="12034" max="12034" width="14" style="124" customWidth="1"/>
    <col min="12035" max="12036" width="14.33203125" style="124" customWidth="1"/>
    <col min="12037" max="12037" width="14" style="124" customWidth="1"/>
    <col min="12038" max="12038" width="18" style="124" customWidth="1"/>
    <col min="12039" max="12039" width="14.5546875" style="124" customWidth="1"/>
    <col min="12040" max="12040" width="27.6640625" style="124" customWidth="1"/>
    <col min="12041" max="12041" width="17.5546875" style="124" customWidth="1"/>
    <col min="12042" max="12042" width="16.6640625" style="124" customWidth="1"/>
    <col min="12043" max="12044" width="16.5546875" style="124" customWidth="1"/>
    <col min="12045" max="12045" width="17.44140625" style="124" customWidth="1"/>
    <col min="12046" max="12046" width="23.44140625" style="124" customWidth="1"/>
    <col min="12047" max="12047" width="12.44140625" style="124" customWidth="1"/>
    <col min="12048" max="12286" width="9.33203125" style="124"/>
    <col min="12287" max="12287" width="20.5546875" style="124" customWidth="1"/>
    <col min="12288" max="12288" width="48.6640625" style="124" customWidth="1"/>
    <col min="12289" max="12289" width="19.5546875" style="124" customWidth="1"/>
    <col min="12290" max="12290" width="14" style="124" customWidth="1"/>
    <col min="12291" max="12292" width="14.33203125" style="124" customWidth="1"/>
    <col min="12293" max="12293" width="14" style="124" customWidth="1"/>
    <col min="12294" max="12294" width="18" style="124" customWidth="1"/>
    <col min="12295" max="12295" width="14.5546875" style="124" customWidth="1"/>
    <col min="12296" max="12296" width="27.6640625" style="124" customWidth="1"/>
    <col min="12297" max="12297" width="17.5546875" style="124" customWidth="1"/>
    <col min="12298" max="12298" width="16.6640625" style="124" customWidth="1"/>
    <col min="12299" max="12300" width="16.5546875" style="124" customWidth="1"/>
    <col min="12301" max="12301" width="17.44140625" style="124" customWidth="1"/>
    <col min="12302" max="12302" width="23.44140625" style="124" customWidth="1"/>
    <col min="12303" max="12303" width="12.44140625" style="124" customWidth="1"/>
    <col min="12304" max="12542" width="9.33203125" style="124"/>
    <col min="12543" max="12543" width="20.5546875" style="124" customWidth="1"/>
    <col min="12544" max="12544" width="48.6640625" style="124" customWidth="1"/>
    <col min="12545" max="12545" width="19.5546875" style="124" customWidth="1"/>
    <col min="12546" max="12546" width="14" style="124" customWidth="1"/>
    <col min="12547" max="12548" width="14.33203125" style="124" customWidth="1"/>
    <col min="12549" max="12549" width="14" style="124" customWidth="1"/>
    <col min="12550" max="12550" width="18" style="124" customWidth="1"/>
    <col min="12551" max="12551" width="14.5546875" style="124" customWidth="1"/>
    <col min="12552" max="12552" width="27.6640625" style="124" customWidth="1"/>
    <col min="12553" max="12553" width="17.5546875" style="124" customWidth="1"/>
    <col min="12554" max="12554" width="16.6640625" style="124" customWidth="1"/>
    <col min="12555" max="12556" width="16.5546875" style="124" customWidth="1"/>
    <col min="12557" max="12557" width="17.44140625" style="124" customWidth="1"/>
    <col min="12558" max="12558" width="23.44140625" style="124" customWidth="1"/>
    <col min="12559" max="12559" width="12.44140625" style="124" customWidth="1"/>
    <col min="12560" max="12798" width="9.33203125" style="124"/>
    <col min="12799" max="12799" width="20.5546875" style="124" customWidth="1"/>
    <col min="12800" max="12800" width="48.6640625" style="124" customWidth="1"/>
    <col min="12801" max="12801" width="19.5546875" style="124" customWidth="1"/>
    <col min="12802" max="12802" width="14" style="124" customWidth="1"/>
    <col min="12803" max="12804" width="14.33203125" style="124" customWidth="1"/>
    <col min="12805" max="12805" width="14" style="124" customWidth="1"/>
    <col min="12806" max="12806" width="18" style="124" customWidth="1"/>
    <col min="12807" max="12807" width="14.5546875" style="124" customWidth="1"/>
    <col min="12808" max="12808" width="27.6640625" style="124" customWidth="1"/>
    <col min="12809" max="12809" width="17.5546875" style="124" customWidth="1"/>
    <col min="12810" max="12810" width="16.6640625" style="124" customWidth="1"/>
    <col min="12811" max="12812" width="16.5546875" style="124" customWidth="1"/>
    <col min="12813" max="12813" width="17.44140625" style="124" customWidth="1"/>
    <col min="12814" max="12814" width="23.44140625" style="124" customWidth="1"/>
    <col min="12815" max="12815" width="12.44140625" style="124" customWidth="1"/>
    <col min="12816" max="13054" width="9.33203125" style="124"/>
    <col min="13055" max="13055" width="20.5546875" style="124" customWidth="1"/>
    <col min="13056" max="13056" width="48.6640625" style="124" customWidth="1"/>
    <col min="13057" max="13057" width="19.5546875" style="124" customWidth="1"/>
    <col min="13058" max="13058" width="14" style="124" customWidth="1"/>
    <col min="13059" max="13060" width="14.33203125" style="124" customWidth="1"/>
    <col min="13061" max="13061" width="14" style="124" customWidth="1"/>
    <col min="13062" max="13062" width="18" style="124" customWidth="1"/>
    <col min="13063" max="13063" width="14.5546875" style="124" customWidth="1"/>
    <col min="13064" max="13064" width="27.6640625" style="124" customWidth="1"/>
    <col min="13065" max="13065" width="17.5546875" style="124" customWidth="1"/>
    <col min="13066" max="13066" width="16.6640625" style="124" customWidth="1"/>
    <col min="13067" max="13068" width="16.5546875" style="124" customWidth="1"/>
    <col min="13069" max="13069" width="17.44140625" style="124" customWidth="1"/>
    <col min="13070" max="13070" width="23.44140625" style="124" customWidth="1"/>
    <col min="13071" max="13071" width="12.44140625" style="124" customWidth="1"/>
    <col min="13072" max="13310" width="9.33203125" style="124"/>
    <col min="13311" max="13311" width="20.5546875" style="124" customWidth="1"/>
    <col min="13312" max="13312" width="48.6640625" style="124" customWidth="1"/>
    <col min="13313" max="13313" width="19.5546875" style="124" customWidth="1"/>
    <col min="13314" max="13314" width="14" style="124" customWidth="1"/>
    <col min="13315" max="13316" width="14.33203125" style="124" customWidth="1"/>
    <col min="13317" max="13317" width="14" style="124" customWidth="1"/>
    <col min="13318" max="13318" width="18" style="124" customWidth="1"/>
    <col min="13319" max="13319" width="14.5546875" style="124" customWidth="1"/>
    <col min="13320" max="13320" width="27.6640625" style="124" customWidth="1"/>
    <col min="13321" max="13321" width="17.5546875" style="124" customWidth="1"/>
    <col min="13322" max="13322" width="16.6640625" style="124" customWidth="1"/>
    <col min="13323" max="13324" width="16.5546875" style="124" customWidth="1"/>
    <col min="13325" max="13325" width="17.44140625" style="124" customWidth="1"/>
    <col min="13326" max="13326" width="23.44140625" style="124" customWidth="1"/>
    <col min="13327" max="13327" width="12.44140625" style="124" customWidth="1"/>
    <col min="13328" max="13566" width="9.33203125" style="124"/>
    <col min="13567" max="13567" width="20.5546875" style="124" customWidth="1"/>
    <col min="13568" max="13568" width="48.6640625" style="124" customWidth="1"/>
    <col min="13569" max="13569" width="19.5546875" style="124" customWidth="1"/>
    <col min="13570" max="13570" width="14" style="124" customWidth="1"/>
    <col min="13571" max="13572" width="14.33203125" style="124" customWidth="1"/>
    <col min="13573" max="13573" width="14" style="124" customWidth="1"/>
    <col min="13574" max="13574" width="18" style="124" customWidth="1"/>
    <col min="13575" max="13575" width="14.5546875" style="124" customWidth="1"/>
    <col min="13576" max="13576" width="27.6640625" style="124" customWidth="1"/>
    <col min="13577" max="13577" width="17.5546875" style="124" customWidth="1"/>
    <col min="13578" max="13578" width="16.6640625" style="124" customWidth="1"/>
    <col min="13579" max="13580" width="16.5546875" style="124" customWidth="1"/>
    <col min="13581" max="13581" width="17.44140625" style="124" customWidth="1"/>
    <col min="13582" max="13582" width="23.44140625" style="124" customWidth="1"/>
    <col min="13583" max="13583" width="12.44140625" style="124" customWidth="1"/>
    <col min="13584" max="13822" width="9.33203125" style="124"/>
    <col min="13823" max="13823" width="20.5546875" style="124" customWidth="1"/>
    <col min="13824" max="13824" width="48.6640625" style="124" customWidth="1"/>
    <col min="13825" max="13825" width="19.5546875" style="124" customWidth="1"/>
    <col min="13826" max="13826" width="14" style="124" customWidth="1"/>
    <col min="13827" max="13828" width="14.33203125" style="124" customWidth="1"/>
    <col min="13829" max="13829" width="14" style="124" customWidth="1"/>
    <col min="13830" max="13830" width="18" style="124" customWidth="1"/>
    <col min="13831" max="13831" width="14.5546875" style="124" customWidth="1"/>
    <col min="13832" max="13832" width="27.6640625" style="124" customWidth="1"/>
    <col min="13833" max="13833" width="17.5546875" style="124" customWidth="1"/>
    <col min="13834" max="13834" width="16.6640625" style="124" customWidth="1"/>
    <col min="13835" max="13836" width="16.5546875" style="124" customWidth="1"/>
    <col min="13837" max="13837" width="17.44140625" style="124" customWidth="1"/>
    <col min="13838" max="13838" width="23.44140625" style="124" customWidth="1"/>
    <col min="13839" max="13839" width="12.44140625" style="124" customWidth="1"/>
    <col min="13840" max="14078" width="9.33203125" style="124"/>
    <col min="14079" max="14079" width="20.5546875" style="124" customWidth="1"/>
    <col min="14080" max="14080" width="48.6640625" style="124" customWidth="1"/>
    <col min="14081" max="14081" width="19.5546875" style="124" customWidth="1"/>
    <col min="14082" max="14082" width="14" style="124" customWidth="1"/>
    <col min="14083" max="14084" width="14.33203125" style="124" customWidth="1"/>
    <col min="14085" max="14085" width="14" style="124" customWidth="1"/>
    <col min="14086" max="14086" width="18" style="124" customWidth="1"/>
    <col min="14087" max="14087" width="14.5546875" style="124" customWidth="1"/>
    <col min="14088" max="14088" width="27.6640625" style="124" customWidth="1"/>
    <col min="14089" max="14089" width="17.5546875" style="124" customWidth="1"/>
    <col min="14090" max="14090" width="16.6640625" style="124" customWidth="1"/>
    <col min="14091" max="14092" width="16.5546875" style="124" customWidth="1"/>
    <col min="14093" max="14093" width="17.44140625" style="124" customWidth="1"/>
    <col min="14094" max="14094" width="23.44140625" style="124" customWidth="1"/>
    <col min="14095" max="14095" width="12.44140625" style="124" customWidth="1"/>
    <col min="14096" max="14334" width="9.33203125" style="124"/>
    <col min="14335" max="14335" width="20.5546875" style="124" customWidth="1"/>
    <col min="14336" max="14336" width="48.6640625" style="124" customWidth="1"/>
    <col min="14337" max="14337" width="19.5546875" style="124" customWidth="1"/>
    <col min="14338" max="14338" width="14" style="124" customWidth="1"/>
    <col min="14339" max="14340" width="14.33203125" style="124" customWidth="1"/>
    <col min="14341" max="14341" width="14" style="124" customWidth="1"/>
    <col min="14342" max="14342" width="18" style="124" customWidth="1"/>
    <col min="14343" max="14343" width="14.5546875" style="124" customWidth="1"/>
    <col min="14344" max="14344" width="27.6640625" style="124" customWidth="1"/>
    <col min="14345" max="14345" width="17.5546875" style="124" customWidth="1"/>
    <col min="14346" max="14346" width="16.6640625" style="124" customWidth="1"/>
    <col min="14347" max="14348" width="16.5546875" style="124" customWidth="1"/>
    <col min="14349" max="14349" width="17.44140625" style="124" customWidth="1"/>
    <col min="14350" max="14350" width="23.44140625" style="124" customWidth="1"/>
    <col min="14351" max="14351" width="12.44140625" style="124" customWidth="1"/>
    <col min="14352" max="14590" width="9.33203125" style="124"/>
    <col min="14591" max="14591" width="20.5546875" style="124" customWidth="1"/>
    <col min="14592" max="14592" width="48.6640625" style="124" customWidth="1"/>
    <col min="14593" max="14593" width="19.5546875" style="124" customWidth="1"/>
    <col min="14594" max="14594" width="14" style="124" customWidth="1"/>
    <col min="14595" max="14596" width="14.33203125" style="124" customWidth="1"/>
    <col min="14597" max="14597" width="14" style="124" customWidth="1"/>
    <col min="14598" max="14598" width="18" style="124" customWidth="1"/>
    <col min="14599" max="14599" width="14.5546875" style="124" customWidth="1"/>
    <col min="14600" max="14600" width="27.6640625" style="124" customWidth="1"/>
    <col min="14601" max="14601" width="17.5546875" style="124" customWidth="1"/>
    <col min="14602" max="14602" width="16.6640625" style="124" customWidth="1"/>
    <col min="14603" max="14604" width="16.5546875" style="124" customWidth="1"/>
    <col min="14605" max="14605" width="17.44140625" style="124" customWidth="1"/>
    <col min="14606" max="14606" width="23.44140625" style="124" customWidth="1"/>
    <col min="14607" max="14607" width="12.44140625" style="124" customWidth="1"/>
    <col min="14608" max="14846" width="9.33203125" style="124"/>
    <col min="14847" max="14847" width="20.5546875" style="124" customWidth="1"/>
    <col min="14848" max="14848" width="48.6640625" style="124" customWidth="1"/>
    <col min="14849" max="14849" width="19.5546875" style="124" customWidth="1"/>
    <col min="14850" max="14850" width="14" style="124" customWidth="1"/>
    <col min="14851" max="14852" width="14.33203125" style="124" customWidth="1"/>
    <col min="14853" max="14853" width="14" style="124" customWidth="1"/>
    <col min="14854" max="14854" width="18" style="124" customWidth="1"/>
    <col min="14855" max="14855" width="14.5546875" style="124" customWidth="1"/>
    <col min="14856" max="14856" width="27.6640625" style="124" customWidth="1"/>
    <col min="14857" max="14857" width="17.5546875" style="124" customWidth="1"/>
    <col min="14858" max="14858" width="16.6640625" style="124" customWidth="1"/>
    <col min="14859" max="14860" width="16.5546875" style="124" customWidth="1"/>
    <col min="14861" max="14861" width="17.44140625" style="124" customWidth="1"/>
    <col min="14862" max="14862" width="23.44140625" style="124" customWidth="1"/>
    <col min="14863" max="14863" width="12.44140625" style="124" customWidth="1"/>
    <col min="14864" max="15102" width="9.33203125" style="124"/>
    <col min="15103" max="15103" width="20.5546875" style="124" customWidth="1"/>
    <col min="15104" max="15104" width="48.6640625" style="124" customWidth="1"/>
    <col min="15105" max="15105" width="19.5546875" style="124" customWidth="1"/>
    <col min="15106" max="15106" width="14" style="124" customWidth="1"/>
    <col min="15107" max="15108" width="14.33203125" style="124" customWidth="1"/>
    <col min="15109" max="15109" width="14" style="124" customWidth="1"/>
    <col min="15110" max="15110" width="18" style="124" customWidth="1"/>
    <col min="15111" max="15111" width="14.5546875" style="124" customWidth="1"/>
    <col min="15112" max="15112" width="27.6640625" style="124" customWidth="1"/>
    <col min="15113" max="15113" width="17.5546875" style="124" customWidth="1"/>
    <col min="15114" max="15114" width="16.6640625" style="124" customWidth="1"/>
    <col min="15115" max="15116" width="16.5546875" style="124" customWidth="1"/>
    <col min="15117" max="15117" width="17.44140625" style="124" customWidth="1"/>
    <col min="15118" max="15118" width="23.44140625" style="124" customWidth="1"/>
    <col min="15119" max="15119" width="12.44140625" style="124" customWidth="1"/>
    <col min="15120" max="15358" width="9.33203125" style="124"/>
    <col min="15359" max="15359" width="20.5546875" style="124" customWidth="1"/>
    <col min="15360" max="15360" width="48.6640625" style="124" customWidth="1"/>
    <col min="15361" max="15361" width="19.5546875" style="124" customWidth="1"/>
    <col min="15362" max="15362" width="14" style="124" customWidth="1"/>
    <col min="15363" max="15364" width="14.33203125" style="124" customWidth="1"/>
    <col min="15365" max="15365" width="14" style="124" customWidth="1"/>
    <col min="15366" max="15366" width="18" style="124" customWidth="1"/>
    <col min="15367" max="15367" width="14.5546875" style="124" customWidth="1"/>
    <col min="15368" max="15368" width="27.6640625" style="124" customWidth="1"/>
    <col min="15369" max="15369" width="17.5546875" style="124" customWidth="1"/>
    <col min="15370" max="15370" width="16.6640625" style="124" customWidth="1"/>
    <col min="15371" max="15372" width="16.5546875" style="124" customWidth="1"/>
    <col min="15373" max="15373" width="17.44140625" style="124" customWidth="1"/>
    <col min="15374" max="15374" width="23.44140625" style="124" customWidth="1"/>
    <col min="15375" max="15375" width="12.44140625" style="124" customWidth="1"/>
    <col min="15376" max="15614" width="9.33203125" style="124"/>
    <col min="15615" max="15615" width="20.5546875" style="124" customWidth="1"/>
    <col min="15616" max="15616" width="48.6640625" style="124" customWidth="1"/>
    <col min="15617" max="15617" width="19.5546875" style="124" customWidth="1"/>
    <col min="15618" max="15618" width="14" style="124" customWidth="1"/>
    <col min="15619" max="15620" width="14.33203125" style="124" customWidth="1"/>
    <col min="15621" max="15621" width="14" style="124" customWidth="1"/>
    <col min="15622" max="15622" width="18" style="124" customWidth="1"/>
    <col min="15623" max="15623" width="14.5546875" style="124" customWidth="1"/>
    <col min="15624" max="15624" width="27.6640625" style="124" customWidth="1"/>
    <col min="15625" max="15625" width="17.5546875" style="124" customWidth="1"/>
    <col min="15626" max="15626" width="16.6640625" style="124" customWidth="1"/>
    <col min="15627" max="15628" width="16.5546875" style="124" customWidth="1"/>
    <col min="15629" max="15629" width="17.44140625" style="124" customWidth="1"/>
    <col min="15630" max="15630" width="23.44140625" style="124" customWidth="1"/>
    <col min="15631" max="15631" width="12.44140625" style="124" customWidth="1"/>
    <col min="15632" max="15870" width="9.33203125" style="124"/>
    <col min="15871" max="15871" width="20.5546875" style="124" customWidth="1"/>
    <col min="15872" max="15872" width="48.6640625" style="124" customWidth="1"/>
    <col min="15873" max="15873" width="19.5546875" style="124" customWidth="1"/>
    <col min="15874" max="15874" width="14" style="124" customWidth="1"/>
    <col min="15875" max="15876" width="14.33203125" style="124" customWidth="1"/>
    <col min="15877" max="15877" width="14" style="124" customWidth="1"/>
    <col min="15878" max="15878" width="18" style="124" customWidth="1"/>
    <col min="15879" max="15879" width="14.5546875" style="124" customWidth="1"/>
    <col min="15880" max="15880" width="27.6640625" style="124" customWidth="1"/>
    <col min="15881" max="15881" width="17.5546875" style="124" customWidth="1"/>
    <col min="15882" max="15882" width="16.6640625" style="124" customWidth="1"/>
    <col min="15883" max="15884" width="16.5546875" style="124" customWidth="1"/>
    <col min="15885" max="15885" width="17.44140625" style="124" customWidth="1"/>
    <col min="15886" max="15886" width="23.44140625" style="124" customWidth="1"/>
    <col min="15887" max="15887" width="12.44140625" style="124" customWidth="1"/>
    <col min="15888" max="16126" width="9.33203125" style="124"/>
    <col min="16127" max="16127" width="20.5546875" style="124" customWidth="1"/>
    <col min="16128" max="16128" width="48.6640625" style="124" customWidth="1"/>
    <col min="16129" max="16129" width="19.5546875" style="124" customWidth="1"/>
    <col min="16130" max="16130" width="14" style="124" customWidth="1"/>
    <col min="16131" max="16132" width="14.33203125" style="124" customWidth="1"/>
    <col min="16133" max="16133" width="14" style="124" customWidth="1"/>
    <col min="16134" max="16134" width="18" style="124" customWidth="1"/>
    <col min="16135" max="16135" width="14.5546875" style="124" customWidth="1"/>
    <col min="16136" max="16136" width="27.6640625" style="124" customWidth="1"/>
    <col min="16137" max="16137" width="17.5546875" style="124" customWidth="1"/>
    <col min="16138" max="16138" width="16.6640625" style="124" customWidth="1"/>
    <col min="16139" max="16140" width="16.5546875" style="124" customWidth="1"/>
    <col min="16141" max="16141" width="17.44140625" style="124" customWidth="1"/>
    <col min="16142" max="16142" width="23.44140625" style="124" customWidth="1"/>
    <col min="16143" max="16143" width="12.44140625" style="124" customWidth="1"/>
    <col min="16144" max="16384" width="9.33203125" style="124"/>
  </cols>
  <sheetData>
    <row r="1" spans="1:32">
      <c r="A1" s="1" t="s">
        <v>1667</v>
      </c>
    </row>
    <row r="2" spans="1:32">
      <c r="A2" s="276" t="s">
        <v>1512</v>
      </c>
      <c r="B2" s="53"/>
    </row>
    <row r="3" spans="1:32">
      <c r="A3" s="165"/>
      <c r="B3" s="53"/>
    </row>
    <row r="4" spans="1:32">
      <c r="A4" s="1" t="s">
        <v>2654</v>
      </c>
      <c r="B4" s="53"/>
      <c r="C4" s="55"/>
      <c r="D4" s="55"/>
      <c r="E4" s="55"/>
      <c r="F4" s="55"/>
    </row>
    <row r="5" spans="1:32">
      <c r="A5" s="224" t="s">
        <v>109</v>
      </c>
      <c r="B5" s="277"/>
      <c r="C5" s="277"/>
      <c r="D5" s="277"/>
      <c r="E5" s="55"/>
      <c r="F5" s="55"/>
    </row>
    <row r="6" spans="1:32">
      <c r="A6" s="224" t="s">
        <v>304</v>
      </c>
      <c r="B6" s="517" t="s">
        <v>339</v>
      </c>
      <c r="C6" s="516" t="s">
        <v>156</v>
      </c>
      <c r="D6" s="517" t="s">
        <v>313</v>
      </c>
      <c r="E6" s="55"/>
      <c r="F6" s="55"/>
    </row>
    <row r="7" spans="1:32">
      <c r="A7" s="224" t="s">
        <v>320</v>
      </c>
      <c r="B7" s="517" t="s">
        <v>314</v>
      </c>
      <c r="C7" s="516" t="s">
        <v>162</v>
      </c>
      <c r="D7" s="517" t="s">
        <v>315</v>
      </c>
      <c r="E7" s="55"/>
      <c r="F7" s="55"/>
    </row>
    <row r="8" spans="1:32">
      <c r="A8" s="165"/>
      <c r="B8" s="53"/>
      <c r="C8" s="55"/>
      <c r="D8" s="55"/>
      <c r="E8" s="55"/>
      <c r="F8" s="55"/>
    </row>
    <row r="9" spans="1:32">
      <c r="A9" s="165" t="s">
        <v>1512</v>
      </c>
      <c r="B9" s="53"/>
      <c r="C9" s="55"/>
      <c r="D9" s="55"/>
      <c r="E9" s="55"/>
      <c r="F9" s="55"/>
    </row>
    <row r="10" spans="1:32">
      <c r="A10" s="35"/>
      <c r="B10" s="35"/>
      <c r="C10" s="35"/>
      <c r="D10" s="35"/>
      <c r="E10" s="35"/>
      <c r="F10" s="35"/>
      <c r="G10" s="35"/>
      <c r="H10" s="35"/>
      <c r="I10" s="35"/>
      <c r="J10" s="35"/>
      <c r="K10" s="35"/>
      <c r="L10" s="35"/>
      <c r="M10" s="124"/>
    </row>
    <row r="11" spans="1:32" s="275" customFormat="1">
      <c r="B11" s="589"/>
      <c r="C11" s="2031" t="s">
        <v>1234</v>
      </c>
      <c r="D11" s="2053" t="s">
        <v>1235</v>
      </c>
      <c r="E11" s="2054"/>
      <c r="F11" s="2055"/>
      <c r="G11" s="2053" t="s">
        <v>1236</v>
      </c>
      <c r="H11" s="2029"/>
      <c r="I11" s="2030"/>
      <c r="J11" s="2047" t="s">
        <v>1237</v>
      </c>
      <c r="K11" s="2053" t="s">
        <v>1238</v>
      </c>
      <c r="L11" s="2051" t="s">
        <v>1239</v>
      </c>
      <c r="M11" s="2053" t="s">
        <v>1240</v>
      </c>
      <c r="N11" s="2029"/>
      <c r="O11" s="2030"/>
      <c r="P11" s="2047" t="s">
        <v>1241</v>
      </c>
      <c r="Q11" s="2031" t="s">
        <v>1242</v>
      </c>
      <c r="R11" s="2051" t="s">
        <v>1243</v>
      </c>
    </row>
    <row r="12" spans="1:32" s="222" customFormat="1" ht="28.8">
      <c r="A12" s="10"/>
      <c r="B12" s="10"/>
      <c r="C12" s="2032"/>
      <c r="D12" s="590"/>
      <c r="E12" s="591" t="s">
        <v>2597</v>
      </c>
      <c r="F12" s="591" t="s">
        <v>2598</v>
      </c>
      <c r="G12" s="592"/>
      <c r="H12" s="591" t="s">
        <v>2597</v>
      </c>
      <c r="I12" s="591" t="s">
        <v>2598</v>
      </c>
      <c r="J12" s="2058"/>
      <c r="K12" s="2059"/>
      <c r="L12" s="2057"/>
      <c r="M12" s="593"/>
      <c r="N12" s="591" t="s">
        <v>2597</v>
      </c>
      <c r="O12" s="591" t="s">
        <v>2598</v>
      </c>
      <c r="P12" s="2056"/>
      <c r="Q12" s="2056"/>
      <c r="R12" s="2057"/>
    </row>
    <row r="13" spans="1:32">
      <c r="A13" s="35"/>
      <c r="B13" s="35"/>
      <c r="C13" s="8" t="s">
        <v>89</v>
      </c>
      <c r="D13" s="8" t="s">
        <v>107</v>
      </c>
      <c r="E13" s="8" t="s">
        <v>88</v>
      </c>
      <c r="F13" s="8" t="s">
        <v>87</v>
      </c>
      <c r="G13" s="8" t="s">
        <v>86</v>
      </c>
      <c r="H13" s="8" t="s">
        <v>85</v>
      </c>
      <c r="I13" s="8" t="s">
        <v>84</v>
      </c>
      <c r="J13" s="8" t="s">
        <v>83</v>
      </c>
      <c r="K13" s="8" t="s">
        <v>82</v>
      </c>
      <c r="L13" s="8" t="s">
        <v>135</v>
      </c>
      <c r="M13" s="8" t="s">
        <v>134</v>
      </c>
      <c r="N13" s="8" t="s">
        <v>151</v>
      </c>
      <c r="O13" s="8" t="s">
        <v>150</v>
      </c>
      <c r="P13" s="8" t="s">
        <v>148</v>
      </c>
      <c r="Q13" s="8" t="s">
        <v>133</v>
      </c>
      <c r="R13" s="8" t="s">
        <v>128</v>
      </c>
      <c r="S13" s="35"/>
      <c r="T13" s="47"/>
      <c r="U13" s="47"/>
      <c r="V13" s="47"/>
      <c r="W13" s="47"/>
      <c r="X13" s="47"/>
      <c r="Y13" s="47"/>
      <c r="Z13" s="47"/>
      <c r="AA13" s="47"/>
      <c r="AB13" s="47"/>
      <c r="AC13" s="47"/>
      <c r="AD13" s="604"/>
      <c r="AE13" s="47"/>
    </row>
    <row r="14" spans="1:32" s="35" customFormat="1">
      <c r="A14" s="596" t="s">
        <v>2175</v>
      </c>
      <c r="B14" s="597" t="s">
        <v>12</v>
      </c>
      <c r="C14" s="100"/>
      <c r="D14" s="100"/>
      <c r="E14" s="470"/>
      <c r="F14" s="470"/>
      <c r="G14" s="100"/>
      <c r="H14" s="470"/>
      <c r="I14" s="470"/>
      <c r="J14" s="100"/>
      <c r="K14" s="100"/>
      <c r="L14" s="100"/>
      <c r="M14" s="100"/>
      <c r="N14" s="470"/>
      <c r="O14" s="470"/>
      <c r="P14" s="100"/>
      <c r="Q14" s="100"/>
      <c r="R14" s="100"/>
      <c r="S14" s="35" t="s">
        <v>90</v>
      </c>
      <c r="T14" s="35" t="s">
        <v>2176</v>
      </c>
      <c r="V14" s="47" t="s">
        <v>91</v>
      </c>
      <c r="W14" s="47" t="s">
        <v>92</v>
      </c>
      <c r="X14" s="47" t="s">
        <v>97</v>
      </c>
      <c r="Y14" s="47"/>
      <c r="Z14" s="47" t="s">
        <v>153</v>
      </c>
      <c r="AA14" s="47"/>
      <c r="AB14" s="47"/>
      <c r="AC14" s="47"/>
      <c r="AD14" s="47"/>
      <c r="AE14" s="598"/>
      <c r="AF14" s="599"/>
    </row>
    <row r="15" spans="1:32" s="35" customFormat="1" ht="43.2">
      <c r="A15" s="199" t="s">
        <v>2600</v>
      </c>
      <c r="B15" s="597" t="s">
        <v>72</v>
      </c>
      <c r="C15" s="100"/>
      <c r="D15" s="100"/>
      <c r="E15" s="470"/>
      <c r="F15" s="470"/>
      <c r="G15" s="100"/>
      <c r="H15" s="470"/>
      <c r="I15" s="470"/>
      <c r="J15" s="100"/>
      <c r="K15" s="100"/>
      <c r="L15" s="100"/>
      <c r="M15" s="100"/>
      <c r="N15" s="470"/>
      <c r="O15" s="470"/>
      <c r="P15" s="100"/>
      <c r="Q15" s="100"/>
      <c r="R15" s="100"/>
      <c r="S15" s="35" t="s">
        <v>90</v>
      </c>
      <c r="T15" s="35" t="s">
        <v>2176</v>
      </c>
      <c r="V15" s="47" t="s">
        <v>91</v>
      </c>
      <c r="W15" s="47" t="s">
        <v>100</v>
      </c>
      <c r="X15" s="47" t="s">
        <v>2143</v>
      </c>
      <c r="Y15" s="47" t="s">
        <v>340</v>
      </c>
      <c r="AA15" s="47" t="s">
        <v>2601</v>
      </c>
      <c r="AB15" s="47" t="s">
        <v>93</v>
      </c>
      <c r="AC15" s="47"/>
      <c r="AD15" s="47"/>
      <c r="AE15" s="598"/>
      <c r="AF15" s="599"/>
    </row>
    <row r="16" spans="1:32">
      <c r="A16" s="596" t="s">
        <v>2602</v>
      </c>
      <c r="B16" s="597"/>
      <c r="C16" s="470"/>
      <c r="D16" s="470"/>
      <c r="E16" s="470"/>
      <c r="F16" s="470"/>
      <c r="G16" s="470"/>
      <c r="H16" s="470"/>
      <c r="I16" s="470"/>
      <c r="J16" s="470"/>
      <c r="K16" s="470"/>
      <c r="L16" s="470"/>
      <c r="M16" s="470"/>
      <c r="N16" s="470"/>
      <c r="O16" s="470"/>
      <c r="P16" s="470"/>
      <c r="Q16" s="470"/>
      <c r="R16" s="470"/>
      <c r="S16" s="35"/>
      <c r="T16" s="35"/>
      <c r="U16" s="35"/>
      <c r="V16" s="47"/>
      <c r="W16" s="47"/>
      <c r="X16" s="47"/>
      <c r="Y16" s="47"/>
      <c r="Z16" s="35"/>
      <c r="AA16" s="47"/>
      <c r="AB16" s="47"/>
      <c r="AC16" s="47"/>
      <c r="AD16" s="47"/>
      <c r="AE16" s="598"/>
      <c r="AF16" s="599"/>
    </row>
    <row r="17" spans="1:36">
      <c r="A17" s="621" t="s">
        <v>2177</v>
      </c>
      <c r="B17" s="597"/>
      <c r="C17" s="470"/>
      <c r="D17" s="470"/>
      <c r="E17" s="470"/>
      <c r="F17" s="470"/>
      <c r="G17" s="470"/>
      <c r="H17" s="470"/>
      <c r="I17" s="470"/>
      <c r="J17" s="470"/>
      <c r="K17" s="470"/>
      <c r="L17" s="470"/>
      <c r="M17" s="470"/>
      <c r="N17" s="470"/>
      <c r="O17" s="470"/>
      <c r="P17" s="470"/>
      <c r="Q17" s="470"/>
      <c r="R17" s="470"/>
      <c r="S17" s="35"/>
      <c r="T17" s="35"/>
      <c r="U17" s="35"/>
      <c r="V17" s="47"/>
      <c r="W17" s="47"/>
      <c r="X17" s="47"/>
      <c r="Y17" s="47"/>
      <c r="Z17" s="35"/>
      <c r="AA17" s="47"/>
      <c r="AB17" s="47"/>
      <c r="AC17" s="47"/>
      <c r="AD17" s="47"/>
      <c r="AE17" s="598"/>
      <c r="AF17" s="599"/>
    </row>
    <row r="18" spans="1:36" s="578" customFormat="1">
      <c r="A18" s="622" t="s">
        <v>2603</v>
      </c>
      <c r="B18" s="597" t="s">
        <v>11</v>
      </c>
      <c r="C18" s="100"/>
      <c r="D18" s="470"/>
      <c r="E18" s="100"/>
      <c r="F18" s="100"/>
      <c r="G18" s="470"/>
      <c r="H18" s="100"/>
      <c r="I18" s="100"/>
      <c r="J18" s="100"/>
      <c r="K18" s="100"/>
      <c r="L18" s="100"/>
      <c r="M18" s="470"/>
      <c r="N18" s="100"/>
      <c r="O18" s="100"/>
      <c r="P18" s="100"/>
      <c r="Q18" s="100"/>
      <c r="R18" s="100"/>
      <c r="S18" s="35" t="s">
        <v>90</v>
      </c>
      <c r="T18" s="35" t="s">
        <v>98</v>
      </c>
      <c r="U18" s="35"/>
      <c r="V18" s="47" t="s">
        <v>91</v>
      </c>
      <c r="W18" s="47" t="s">
        <v>92</v>
      </c>
      <c r="X18" s="47" t="s">
        <v>97</v>
      </c>
      <c r="Y18" s="47"/>
      <c r="Z18" s="47" t="s">
        <v>153</v>
      </c>
      <c r="AA18" s="431"/>
      <c r="AB18" s="431"/>
      <c r="AC18" s="431"/>
      <c r="AD18" s="431"/>
      <c r="AE18" s="600"/>
      <c r="AF18" s="601"/>
    </row>
    <row r="19" spans="1:36" ht="28.8">
      <c r="A19" s="473" t="s">
        <v>2612</v>
      </c>
      <c r="B19" s="597" t="s">
        <v>67</v>
      </c>
      <c r="C19" s="100"/>
      <c r="D19" s="470"/>
      <c r="E19" s="100"/>
      <c r="F19" s="100"/>
      <c r="G19" s="470"/>
      <c r="H19" s="100"/>
      <c r="I19" s="100"/>
      <c r="J19" s="100"/>
      <c r="K19" s="100"/>
      <c r="L19" s="100"/>
      <c r="M19" s="470"/>
      <c r="N19" s="100"/>
      <c r="O19" s="100"/>
      <c r="P19" s="100"/>
      <c r="Q19" s="100"/>
      <c r="R19" s="100"/>
      <c r="S19" s="35" t="s">
        <v>90</v>
      </c>
      <c r="T19" s="35" t="s">
        <v>98</v>
      </c>
      <c r="U19" s="35"/>
      <c r="V19" s="47" t="s">
        <v>91</v>
      </c>
      <c r="W19" s="47" t="s">
        <v>100</v>
      </c>
      <c r="X19" s="47" t="s">
        <v>2143</v>
      </c>
      <c r="Y19" s="47" t="s">
        <v>340</v>
      </c>
      <c r="Z19" s="35"/>
      <c r="AA19" s="99" t="s">
        <v>2601</v>
      </c>
      <c r="AB19" s="47" t="s">
        <v>93</v>
      </c>
      <c r="AC19" s="47"/>
      <c r="AD19" s="47"/>
      <c r="AJ19" s="603"/>
    </row>
    <row r="20" spans="1:36">
      <c r="A20" s="473" t="s">
        <v>2653</v>
      </c>
      <c r="B20" s="597" t="s">
        <v>66</v>
      </c>
      <c r="C20" s="100"/>
      <c r="D20" s="470"/>
      <c r="E20" s="100"/>
      <c r="F20" s="100"/>
      <c r="G20" s="470"/>
      <c r="H20" s="100"/>
      <c r="I20" s="100"/>
      <c r="J20" s="100"/>
      <c r="K20" s="100"/>
      <c r="L20" s="100"/>
      <c r="M20" s="470"/>
      <c r="N20" s="100"/>
      <c r="O20" s="100"/>
      <c r="P20" s="100"/>
      <c r="Q20" s="100"/>
      <c r="R20" s="100"/>
      <c r="S20" s="116" t="s">
        <v>90</v>
      </c>
      <c r="T20" s="35" t="s">
        <v>98</v>
      </c>
      <c r="U20" s="47"/>
      <c r="V20" s="47" t="s">
        <v>91</v>
      </c>
      <c r="W20" s="47" t="s">
        <v>92</v>
      </c>
      <c r="X20" s="47" t="s">
        <v>97</v>
      </c>
      <c r="Y20" s="47" t="s">
        <v>2614</v>
      </c>
      <c r="Z20" s="47" t="s">
        <v>153</v>
      </c>
      <c r="AA20" s="47"/>
      <c r="AB20" s="47"/>
      <c r="AC20" s="47"/>
      <c r="AD20" s="47"/>
      <c r="AE20" s="604"/>
      <c r="AF20" s="47"/>
      <c r="AJ20" s="603"/>
    </row>
    <row r="21" spans="1:36">
      <c r="A21" s="621" t="s">
        <v>2615</v>
      </c>
      <c r="B21" s="597" t="s">
        <v>10</v>
      </c>
      <c r="C21" s="100"/>
      <c r="D21" s="100"/>
      <c r="E21" s="470"/>
      <c r="F21" s="470"/>
      <c r="G21" s="100"/>
      <c r="H21" s="470"/>
      <c r="I21" s="470"/>
      <c r="J21" s="100"/>
      <c r="K21" s="100"/>
      <c r="L21" s="100"/>
      <c r="M21" s="100"/>
      <c r="N21" s="470"/>
      <c r="O21" s="470"/>
      <c r="P21" s="100"/>
      <c r="Q21" s="100"/>
      <c r="R21" s="100"/>
      <c r="S21" s="35" t="s">
        <v>90</v>
      </c>
      <c r="T21" s="35" t="s">
        <v>2179</v>
      </c>
      <c r="U21" s="35"/>
      <c r="V21" s="47" t="s">
        <v>91</v>
      </c>
      <c r="W21" s="47" t="s">
        <v>92</v>
      </c>
      <c r="X21" s="47" t="s">
        <v>97</v>
      </c>
      <c r="Y21" s="47" t="s">
        <v>2614</v>
      </c>
      <c r="Z21" s="47" t="s">
        <v>153</v>
      </c>
      <c r="AA21" s="47"/>
      <c r="AB21" s="47"/>
      <c r="AC21" s="47"/>
      <c r="AD21" s="47"/>
      <c r="AE21" s="598"/>
      <c r="AF21" s="599"/>
    </row>
    <row r="22" spans="1:36">
      <c r="A22" s="621" t="s">
        <v>2616</v>
      </c>
      <c r="B22" s="597"/>
      <c r="C22" s="470"/>
      <c r="D22" s="470"/>
      <c r="E22" s="470"/>
      <c r="F22" s="470"/>
      <c r="G22" s="470"/>
      <c r="H22" s="470"/>
      <c r="I22" s="470"/>
      <c r="J22" s="470"/>
      <c r="K22" s="470"/>
      <c r="L22" s="470"/>
      <c r="M22" s="470"/>
      <c r="N22" s="470"/>
      <c r="O22" s="470"/>
      <c r="P22" s="470"/>
      <c r="Q22" s="470"/>
      <c r="R22" s="470"/>
      <c r="S22" s="35"/>
      <c r="T22" s="35"/>
      <c r="U22" s="35"/>
      <c r="V22" s="47"/>
      <c r="W22" s="47"/>
      <c r="X22" s="47"/>
      <c r="Y22" s="47"/>
      <c r="Z22" s="35"/>
      <c r="AA22" s="47"/>
      <c r="AB22" s="47"/>
      <c r="AC22" s="47"/>
      <c r="AD22" s="47"/>
      <c r="AE22" s="598"/>
      <c r="AF22" s="599"/>
    </row>
    <row r="23" spans="1:36">
      <c r="A23" s="473" t="s">
        <v>2617</v>
      </c>
      <c r="B23" s="597" t="s">
        <v>9</v>
      </c>
      <c r="C23" s="100"/>
      <c r="D23" s="100"/>
      <c r="E23" s="470"/>
      <c r="F23" s="470"/>
      <c r="G23" s="100"/>
      <c r="H23" s="470"/>
      <c r="I23" s="470"/>
      <c r="J23" s="100"/>
      <c r="K23" s="100"/>
      <c r="L23" s="100"/>
      <c r="M23" s="623"/>
      <c r="N23" s="470"/>
      <c r="O23" s="470"/>
      <c r="P23" s="100"/>
      <c r="Q23" s="100"/>
      <c r="R23" s="100"/>
      <c r="S23" s="116" t="s">
        <v>90</v>
      </c>
      <c r="T23" s="35" t="s">
        <v>2176</v>
      </c>
      <c r="U23" s="47"/>
      <c r="V23" s="47" t="s">
        <v>91</v>
      </c>
      <c r="W23" s="47" t="s">
        <v>92</v>
      </c>
      <c r="X23" s="47" t="s">
        <v>97</v>
      </c>
      <c r="Z23" s="47" t="s">
        <v>2618</v>
      </c>
      <c r="AE23" s="604"/>
      <c r="AF23" s="599"/>
    </row>
    <row r="24" spans="1:36">
      <c r="A24" s="473" t="s">
        <v>2619</v>
      </c>
      <c r="B24" s="597" t="s">
        <v>65</v>
      </c>
      <c r="C24" s="100"/>
      <c r="D24" s="470"/>
      <c r="E24" s="100"/>
      <c r="F24" s="100"/>
      <c r="G24" s="470"/>
      <c r="H24" s="100"/>
      <c r="I24" s="100"/>
      <c r="J24" s="100"/>
      <c r="K24" s="100"/>
      <c r="L24" s="100"/>
      <c r="M24" s="470"/>
      <c r="N24" s="100"/>
      <c r="O24" s="100"/>
      <c r="P24" s="100"/>
      <c r="Q24" s="100"/>
      <c r="R24" s="100"/>
      <c r="S24" s="116" t="s">
        <v>90</v>
      </c>
      <c r="T24" s="35" t="s">
        <v>98</v>
      </c>
      <c r="U24" s="47"/>
      <c r="V24" s="47" t="s">
        <v>91</v>
      </c>
      <c r="W24" s="47" t="s">
        <v>92</v>
      </c>
      <c r="X24" s="47" t="s">
        <v>97</v>
      </c>
      <c r="Y24" s="431"/>
      <c r="Z24" s="47" t="s">
        <v>2618</v>
      </c>
      <c r="AA24" s="47"/>
      <c r="AB24" s="47"/>
      <c r="AC24" s="47"/>
      <c r="AD24" s="47"/>
      <c r="AE24" s="604"/>
      <c r="AF24" s="599"/>
    </row>
    <row r="25" spans="1:36">
      <c r="A25" s="473" t="s">
        <v>2178</v>
      </c>
      <c r="B25" s="597" t="s">
        <v>8</v>
      </c>
      <c r="C25" s="100"/>
      <c r="D25" s="100"/>
      <c r="E25" s="470"/>
      <c r="F25" s="470"/>
      <c r="G25" s="605"/>
      <c r="H25" s="470"/>
      <c r="I25" s="470"/>
      <c r="J25" s="100"/>
      <c r="K25" s="100"/>
      <c r="L25" s="100"/>
      <c r="M25" s="100"/>
      <c r="N25" s="470"/>
      <c r="O25" s="470"/>
      <c r="P25" s="100"/>
      <c r="Q25" s="100"/>
      <c r="R25" s="100"/>
      <c r="S25" s="116" t="s">
        <v>90</v>
      </c>
      <c r="T25" s="35" t="s">
        <v>2179</v>
      </c>
      <c r="U25" s="47"/>
      <c r="V25" s="47" t="s">
        <v>91</v>
      </c>
      <c r="W25" s="47" t="s">
        <v>92</v>
      </c>
      <c r="X25" s="47" t="s">
        <v>97</v>
      </c>
      <c r="Y25" s="431"/>
      <c r="Z25" s="47" t="s">
        <v>2618</v>
      </c>
      <c r="AA25" s="47"/>
      <c r="AB25" s="47"/>
      <c r="AC25" s="47"/>
      <c r="AD25" s="47"/>
      <c r="AE25" s="47"/>
      <c r="AF25" s="599"/>
    </row>
    <row r="26" spans="1:36" s="578" customFormat="1">
      <c r="A26" s="624" t="s">
        <v>2620</v>
      </c>
      <c r="B26" s="597" t="s">
        <v>61</v>
      </c>
      <c r="C26" s="100"/>
      <c r="D26" s="100"/>
      <c r="E26" s="470"/>
      <c r="F26" s="470"/>
      <c r="G26" s="100"/>
      <c r="H26" s="470"/>
      <c r="I26" s="470"/>
      <c r="J26" s="100"/>
      <c r="K26" s="100"/>
      <c r="L26" s="100"/>
      <c r="M26" s="100"/>
      <c r="N26" s="470"/>
      <c r="O26" s="470"/>
      <c r="P26" s="100"/>
      <c r="Q26" s="100"/>
      <c r="R26" s="100"/>
      <c r="S26" s="116" t="s">
        <v>90</v>
      </c>
      <c r="T26" s="35"/>
      <c r="U26" s="35"/>
      <c r="V26" s="47" t="s">
        <v>91</v>
      </c>
      <c r="W26" s="47" t="s">
        <v>92</v>
      </c>
      <c r="X26" s="47" t="s">
        <v>97</v>
      </c>
      <c r="Y26" s="47"/>
      <c r="Z26" s="35"/>
      <c r="AA26" s="431"/>
      <c r="AB26" s="431"/>
      <c r="AC26" s="431"/>
      <c r="AD26" s="47"/>
    </row>
    <row r="27" spans="1:36" s="578" customFormat="1">
      <c r="A27" s="1478" t="s">
        <v>5784</v>
      </c>
      <c r="B27" s="753" t="s">
        <v>46</v>
      </c>
      <c r="C27" s="1430"/>
      <c r="D27" s="1430"/>
      <c r="E27" s="1499"/>
      <c r="F27" s="1499"/>
      <c r="G27" s="1430"/>
      <c r="H27" s="1499"/>
      <c r="I27" s="1499"/>
      <c r="J27" s="1430"/>
      <c r="K27" s="1430"/>
      <c r="L27" s="1430"/>
      <c r="M27" s="1430"/>
      <c r="N27" s="1499"/>
      <c r="O27" s="1499"/>
      <c r="P27" s="1430"/>
      <c r="Q27" s="1430"/>
      <c r="R27" s="1430"/>
      <c r="S27" s="116" t="s">
        <v>90</v>
      </c>
      <c r="T27" s="35"/>
      <c r="U27" s="35"/>
      <c r="V27" s="46" t="s">
        <v>91</v>
      </c>
      <c r="W27" s="46" t="s">
        <v>3474</v>
      </c>
      <c r="X27" s="46" t="s">
        <v>1340</v>
      </c>
      <c r="Y27" s="47"/>
      <c r="Z27" s="35"/>
      <c r="AA27" s="431"/>
      <c r="AB27" s="431"/>
      <c r="AC27" s="431"/>
      <c r="AD27" s="47"/>
    </row>
    <row r="28" spans="1:36" s="275" customFormat="1" ht="100.8">
      <c r="A28" s="2"/>
      <c r="B28" s="2"/>
      <c r="C28" s="2" t="s">
        <v>1257</v>
      </c>
      <c r="D28" s="2" t="s">
        <v>1258</v>
      </c>
      <c r="E28" s="2" t="s">
        <v>1258</v>
      </c>
      <c r="F28" s="2" t="s">
        <v>1258</v>
      </c>
      <c r="G28" s="2" t="s">
        <v>1259</v>
      </c>
      <c r="H28" s="2" t="s">
        <v>1259</v>
      </c>
      <c r="I28" s="2" t="s">
        <v>1259</v>
      </c>
      <c r="J28" s="2" t="s">
        <v>1260</v>
      </c>
      <c r="K28" s="2" t="s">
        <v>1261</v>
      </c>
      <c r="L28" s="2" t="s">
        <v>1261</v>
      </c>
      <c r="M28" s="2" t="s">
        <v>1262</v>
      </c>
      <c r="N28" s="2" t="s">
        <v>1262</v>
      </c>
      <c r="O28" s="2" t="s">
        <v>1262</v>
      </c>
      <c r="P28" s="2" t="s">
        <v>1263</v>
      </c>
      <c r="Q28" s="2" t="s">
        <v>1264</v>
      </c>
      <c r="R28" s="2" t="s">
        <v>1264</v>
      </c>
      <c r="S28" s="2"/>
      <c r="T28" s="539"/>
      <c r="U28" s="539"/>
      <c r="V28" s="625"/>
      <c r="W28" s="12"/>
      <c r="X28" s="501"/>
      <c r="Y28" s="626"/>
      <c r="Z28" s="626"/>
      <c r="AA28" s="627"/>
      <c r="AB28" s="628"/>
      <c r="AC28" s="629"/>
      <c r="AD28" s="630"/>
      <c r="AF28" s="2"/>
    </row>
    <row r="29" spans="1:36" s="275" customFormat="1" ht="28.8">
      <c r="C29" s="2"/>
      <c r="D29" s="2"/>
      <c r="E29" s="2" t="s">
        <v>2649</v>
      </c>
      <c r="F29" s="2" t="s">
        <v>2650</v>
      </c>
      <c r="G29" s="2"/>
      <c r="H29" s="2" t="s">
        <v>2649</v>
      </c>
      <c r="I29" s="2" t="s">
        <v>2650</v>
      </c>
      <c r="J29" s="2"/>
      <c r="K29" s="2"/>
      <c r="L29" s="2"/>
      <c r="M29" s="2"/>
      <c r="N29" s="2" t="s">
        <v>2649</v>
      </c>
      <c r="O29" s="2" t="s">
        <v>2650</v>
      </c>
      <c r="P29" s="2"/>
      <c r="Q29" s="2"/>
      <c r="R29" s="2"/>
      <c r="T29" s="539"/>
      <c r="U29" s="539"/>
      <c r="V29" s="625"/>
      <c r="W29" s="12"/>
      <c r="X29" s="501"/>
      <c r="Y29" s="626"/>
      <c r="Z29" s="626"/>
      <c r="AA29" s="627"/>
      <c r="AB29" s="628"/>
      <c r="AC29" s="629"/>
      <c r="AD29" s="630"/>
    </row>
    <row r="30" spans="1:36" s="275" customFormat="1" ht="28.8">
      <c r="C30" s="2" t="s">
        <v>115</v>
      </c>
      <c r="D30" s="2" t="s">
        <v>115</v>
      </c>
      <c r="E30" s="2" t="s">
        <v>115</v>
      </c>
      <c r="F30" s="2" t="s">
        <v>115</v>
      </c>
      <c r="G30" s="2" t="s">
        <v>115</v>
      </c>
      <c r="H30" s="2" t="s">
        <v>115</v>
      </c>
      <c r="I30" s="2" t="s">
        <v>115</v>
      </c>
      <c r="J30" s="2" t="s">
        <v>115</v>
      </c>
      <c r="K30" s="2" t="s">
        <v>103</v>
      </c>
      <c r="L30" s="2"/>
      <c r="M30" s="2" t="s">
        <v>115</v>
      </c>
      <c r="N30" s="2" t="s">
        <v>115</v>
      </c>
      <c r="O30" s="2" t="s">
        <v>115</v>
      </c>
      <c r="P30" s="2" t="s">
        <v>115</v>
      </c>
      <c r="Q30" s="2" t="s">
        <v>103</v>
      </c>
      <c r="R30" s="2"/>
      <c r="T30" s="539"/>
      <c r="U30" s="539"/>
      <c r="V30" s="625"/>
      <c r="W30" s="12"/>
      <c r="X30" s="501"/>
      <c r="Y30" s="626"/>
      <c r="Z30" s="626"/>
      <c r="AA30" s="627"/>
      <c r="AB30" s="628"/>
      <c r="AC30" s="629"/>
      <c r="AD30" s="630"/>
    </row>
    <row r="31" spans="1:36" s="275" customFormat="1">
      <c r="T31" s="539"/>
      <c r="U31" s="539"/>
      <c r="V31" s="625"/>
      <c r="W31" s="12"/>
      <c r="X31" s="501"/>
      <c r="Y31" s="626"/>
      <c r="Z31" s="626"/>
      <c r="AA31" s="627"/>
      <c r="AB31" s="628"/>
      <c r="AC31" s="629"/>
      <c r="AD31" s="630"/>
    </row>
    <row r="32" spans="1:36">
      <c r="C32" s="125"/>
      <c r="D32" s="125"/>
      <c r="E32" s="125"/>
      <c r="F32" s="125"/>
      <c r="G32" s="125"/>
      <c r="H32" s="125"/>
      <c r="I32" s="125"/>
      <c r="J32" s="125"/>
      <c r="K32" s="125"/>
      <c r="L32" s="125"/>
      <c r="M32" s="125"/>
      <c r="N32" s="125"/>
      <c r="O32" s="125"/>
      <c r="P32" s="125"/>
      <c r="Q32" s="125"/>
      <c r="R32" s="125"/>
      <c r="S32" s="125"/>
      <c r="T32" s="125"/>
      <c r="U32" s="125"/>
      <c r="V32" s="427"/>
      <c r="W32" s="427"/>
      <c r="X32" s="427"/>
      <c r="Y32" s="412"/>
      <c r="Z32" s="412"/>
      <c r="AA32" s="47"/>
      <c r="AB32" s="613"/>
      <c r="AC32" s="603"/>
      <c r="AD32" s="614"/>
      <c r="AE32" s="598"/>
      <c r="AF32" s="601"/>
      <c r="AG32" s="615"/>
    </row>
    <row r="33" spans="1:33">
      <c r="M33" s="124"/>
      <c r="P33" s="220"/>
      <c r="V33" s="427"/>
      <c r="W33" s="427"/>
      <c r="X33" s="427"/>
      <c r="Y33" s="412"/>
      <c r="Z33" s="412"/>
      <c r="AA33" s="47"/>
      <c r="AB33" s="613"/>
      <c r="AC33" s="603"/>
      <c r="AD33" s="614"/>
      <c r="AE33" s="598"/>
      <c r="AF33" s="601"/>
      <c r="AG33" s="615"/>
    </row>
    <row r="34" spans="1:33">
      <c r="M34" s="124"/>
      <c r="P34" s="220"/>
      <c r="V34" s="427"/>
      <c r="W34" s="427"/>
      <c r="X34" s="427"/>
      <c r="Y34" s="412"/>
      <c r="Z34" s="412"/>
      <c r="AA34" s="47"/>
      <c r="AB34" s="613"/>
      <c r="AC34" s="603"/>
      <c r="AD34" s="614"/>
      <c r="AE34" s="598"/>
      <c r="AF34" s="599"/>
      <c r="AG34" s="412"/>
    </row>
    <row r="35" spans="1:33">
      <c r="M35" s="124"/>
      <c r="P35" s="220"/>
      <c r="V35" s="427"/>
      <c r="W35" s="427"/>
      <c r="X35" s="427"/>
      <c r="Y35" s="412"/>
      <c r="Z35" s="412"/>
      <c r="AA35" s="47"/>
      <c r="AB35" s="613"/>
      <c r="AC35" s="603"/>
      <c r="AD35" s="614"/>
      <c r="AE35" s="598"/>
      <c r="AF35" s="601"/>
      <c r="AG35" s="615"/>
    </row>
    <row r="36" spans="1:33">
      <c r="M36" s="124"/>
      <c r="P36" s="220"/>
      <c r="V36" s="427"/>
      <c r="W36" s="427"/>
      <c r="X36" s="427"/>
      <c r="Y36" s="412"/>
      <c r="Z36" s="412"/>
      <c r="AA36" s="47"/>
      <c r="AB36" s="613"/>
      <c r="AC36" s="603"/>
      <c r="AD36" s="614"/>
      <c r="AE36" s="598"/>
      <c r="AF36" s="599"/>
      <c r="AG36" s="412"/>
    </row>
    <row r="37" spans="1:33">
      <c r="A37" s="53"/>
      <c r="M37" s="124"/>
      <c r="P37" s="220"/>
      <c r="V37" s="427"/>
      <c r="W37" s="427"/>
      <c r="X37" s="427"/>
      <c r="Y37" s="412"/>
      <c r="Z37" s="412"/>
      <c r="AA37" s="47"/>
      <c r="AB37" s="613"/>
      <c r="AC37" s="603"/>
      <c r="AD37" s="614"/>
      <c r="AE37" s="598"/>
      <c r="AF37" s="601"/>
      <c r="AG37" s="615"/>
    </row>
    <row r="38" spans="1:33">
      <c r="A38" s="616"/>
      <c r="T38" s="427"/>
      <c r="U38" s="427"/>
      <c r="V38" s="412"/>
      <c r="W38" s="47"/>
      <c r="X38" s="613"/>
      <c r="Y38" s="603"/>
      <c r="Z38" s="603"/>
      <c r="AA38" s="614"/>
      <c r="AB38" s="598"/>
      <c r="AC38" s="601"/>
      <c r="AD38" s="615"/>
      <c r="AE38" s="35"/>
      <c r="AF38" s="35"/>
    </row>
    <row r="39" spans="1:33">
      <c r="A39" s="53"/>
      <c r="T39" s="427"/>
      <c r="U39" s="427"/>
      <c r="V39" s="412"/>
      <c r="W39" s="47"/>
      <c r="X39" s="613"/>
      <c r="Y39" s="603"/>
      <c r="Z39" s="603"/>
      <c r="AA39" s="610"/>
      <c r="AB39" s="598"/>
      <c r="AC39" s="601"/>
      <c r="AD39" s="615"/>
    </row>
    <row r="40" spans="1:33">
      <c r="A40" s="617"/>
      <c r="T40" s="427"/>
      <c r="U40" s="427"/>
      <c r="V40" s="412"/>
      <c r="W40" s="47"/>
      <c r="X40" s="613"/>
      <c r="Y40" s="603"/>
      <c r="Z40" s="603"/>
      <c r="AA40" s="614"/>
      <c r="AB40" s="598"/>
      <c r="AC40" s="599"/>
      <c r="AD40" s="412"/>
    </row>
    <row r="41" spans="1:33">
      <c r="A41" s="618"/>
      <c r="T41" s="427"/>
      <c r="U41" s="427"/>
      <c r="V41" s="412"/>
      <c r="W41" s="47"/>
      <c r="X41" s="613"/>
      <c r="Y41" s="603"/>
      <c r="Z41" s="603"/>
      <c r="AA41" s="614"/>
      <c r="AB41" s="598"/>
      <c r="AC41" s="599"/>
      <c r="AD41" s="412"/>
    </row>
    <row r="42" spans="1:33">
      <c r="A42" s="619"/>
      <c r="T42" s="427"/>
      <c r="U42" s="427"/>
      <c r="V42" s="412"/>
      <c r="W42" s="47"/>
      <c r="X42" s="613"/>
      <c r="Y42" s="603"/>
      <c r="Z42" s="603"/>
      <c r="AA42" s="614"/>
      <c r="AB42" s="598"/>
      <c r="AC42" s="599"/>
      <c r="AD42" s="412"/>
      <c r="AE42" s="35"/>
      <c r="AF42" s="35"/>
    </row>
    <row r="43" spans="1:33">
      <c r="A43" s="619"/>
      <c r="T43" s="427"/>
      <c r="U43" s="427"/>
      <c r="V43" s="412"/>
      <c r="W43" s="47"/>
      <c r="X43" s="613"/>
      <c r="Y43" s="603"/>
      <c r="Z43" s="603"/>
      <c r="AA43" s="614"/>
      <c r="AB43" s="598"/>
      <c r="AC43" s="601"/>
      <c r="AD43" s="412"/>
      <c r="AF43" s="35"/>
    </row>
    <row r="44" spans="1:33">
      <c r="A44" s="617"/>
      <c r="T44" s="427"/>
      <c r="U44" s="427"/>
      <c r="V44" s="412"/>
      <c r="W44" s="47"/>
      <c r="X44" s="613"/>
      <c r="Y44" s="603"/>
      <c r="Z44" s="603"/>
      <c r="AA44" s="614"/>
      <c r="AB44" s="598"/>
      <c r="AC44" s="601"/>
      <c r="AD44" s="412"/>
      <c r="AF44" s="35"/>
    </row>
    <row r="45" spans="1:33">
      <c r="A45" s="617"/>
      <c r="T45" s="427"/>
      <c r="U45" s="427"/>
      <c r="V45" s="412"/>
      <c r="W45" s="47"/>
      <c r="X45" s="613"/>
      <c r="Y45" s="603"/>
      <c r="Z45" s="603"/>
      <c r="AA45" s="614"/>
      <c r="AB45" s="598"/>
      <c r="AC45" s="599"/>
      <c r="AD45" s="412"/>
      <c r="AE45" s="35"/>
      <c r="AF45" s="35"/>
    </row>
    <row r="46" spans="1:33">
      <c r="A46" s="619"/>
      <c r="T46" s="427"/>
      <c r="U46" s="427"/>
      <c r="V46" s="412"/>
      <c r="W46" s="47"/>
      <c r="X46" s="613"/>
      <c r="Y46" s="603"/>
      <c r="Z46" s="603"/>
      <c r="AA46" s="614"/>
      <c r="AB46" s="598"/>
      <c r="AC46" s="599"/>
      <c r="AD46" s="412"/>
      <c r="AE46" s="35"/>
      <c r="AF46" s="35"/>
    </row>
    <row r="47" spans="1:33">
      <c r="A47" s="619"/>
      <c r="T47" s="427"/>
      <c r="U47" s="427"/>
      <c r="V47" s="412"/>
      <c r="W47" s="47"/>
      <c r="X47" s="613"/>
      <c r="Y47" s="603"/>
      <c r="Z47" s="603"/>
      <c r="AA47" s="614"/>
      <c r="AB47" s="598"/>
      <c r="AC47" s="599"/>
      <c r="AD47" s="412"/>
      <c r="AE47" s="35"/>
      <c r="AF47" s="35"/>
    </row>
    <row r="48" spans="1:33">
      <c r="A48" s="619"/>
      <c r="T48" s="427"/>
      <c r="U48" s="427"/>
      <c r="V48" s="412"/>
      <c r="W48" s="47"/>
      <c r="X48" s="613"/>
      <c r="Y48" s="603"/>
      <c r="Z48" s="603"/>
      <c r="AA48" s="614"/>
      <c r="AB48" s="598"/>
      <c r="AC48" s="601"/>
      <c r="AD48" s="615"/>
      <c r="AF48" s="35"/>
    </row>
    <row r="49" spans="1:32">
      <c r="A49" s="518"/>
      <c r="T49" s="427"/>
      <c r="U49" s="427"/>
      <c r="V49" s="412"/>
      <c r="W49" s="47"/>
      <c r="X49" s="613"/>
      <c r="Y49" s="603"/>
      <c r="Z49" s="603"/>
      <c r="AA49" s="614"/>
      <c r="AB49" s="598"/>
      <c r="AC49" s="601"/>
      <c r="AD49" s="412"/>
      <c r="AF49" s="35"/>
    </row>
    <row r="50" spans="1:32">
      <c r="T50" s="427"/>
      <c r="U50" s="427"/>
      <c r="V50" s="412"/>
      <c r="W50" s="47"/>
      <c r="X50" s="613"/>
      <c r="Y50" s="603"/>
      <c r="Z50" s="603"/>
      <c r="AA50" s="614"/>
      <c r="AB50" s="598"/>
      <c r="AC50" s="599"/>
      <c r="AD50" s="412"/>
      <c r="AE50" s="35"/>
      <c r="AF50" s="35"/>
    </row>
    <row r="51" spans="1:32">
      <c r="T51" s="427"/>
      <c r="U51" s="427"/>
      <c r="V51" s="412"/>
      <c r="W51" s="47"/>
      <c r="X51" s="613"/>
      <c r="Y51" s="603"/>
      <c r="Z51" s="603"/>
      <c r="AA51" s="614"/>
      <c r="AB51" s="598"/>
      <c r="AC51" s="599"/>
      <c r="AD51" s="412"/>
      <c r="AE51" s="35"/>
      <c r="AF51" s="35"/>
    </row>
    <row r="52" spans="1:32">
      <c r="T52" s="427"/>
      <c r="U52" s="427"/>
      <c r="V52" s="412"/>
      <c r="W52" s="47"/>
      <c r="X52" s="613"/>
      <c r="Y52" s="603"/>
      <c r="Z52" s="603"/>
      <c r="AA52" s="614"/>
      <c r="AB52" s="598"/>
      <c r="AC52" s="599"/>
      <c r="AD52" s="412"/>
      <c r="AE52" s="35"/>
      <c r="AF52" s="35"/>
    </row>
    <row r="53" spans="1:32">
      <c r="T53" s="427"/>
      <c r="U53" s="427"/>
      <c r="V53" s="412"/>
      <c r="W53" s="47"/>
      <c r="X53" s="613"/>
      <c r="Y53" s="603"/>
      <c r="Z53" s="603"/>
      <c r="AA53" s="614"/>
      <c r="AB53" s="598"/>
      <c r="AC53" s="599"/>
      <c r="AD53" s="412"/>
      <c r="AE53" s="35"/>
      <c r="AF53" s="35"/>
    </row>
    <row r="54" spans="1:32">
      <c r="T54" s="427"/>
      <c r="U54" s="427"/>
      <c r="V54" s="412"/>
      <c r="W54" s="47"/>
      <c r="X54" s="613"/>
      <c r="Y54" s="603"/>
      <c r="Z54" s="603"/>
      <c r="AA54" s="614"/>
      <c r="AB54" s="598"/>
      <c r="AC54" s="599"/>
      <c r="AD54" s="412"/>
      <c r="AE54" s="35"/>
      <c r="AF54" s="35"/>
    </row>
    <row r="55" spans="1:32">
      <c r="T55" s="427"/>
      <c r="U55" s="427"/>
      <c r="V55" s="412"/>
      <c r="W55" s="47"/>
      <c r="X55" s="613"/>
      <c r="Y55" s="603"/>
      <c r="Z55" s="603"/>
      <c r="AA55" s="614"/>
      <c r="AB55" s="598"/>
      <c r="AC55" s="601"/>
      <c r="AD55" s="615"/>
      <c r="AF55" s="35"/>
    </row>
    <row r="56" spans="1:32">
      <c r="T56" s="427"/>
      <c r="U56" s="427"/>
      <c r="V56" s="412"/>
      <c r="W56" s="47"/>
      <c r="X56" s="613"/>
      <c r="Y56" s="603"/>
      <c r="Z56" s="603"/>
      <c r="AA56" s="614"/>
      <c r="AB56" s="598"/>
      <c r="AC56" s="599"/>
      <c r="AD56" s="412"/>
      <c r="AE56" s="35"/>
      <c r="AF56" s="35"/>
    </row>
    <row r="57" spans="1:32">
      <c r="T57" s="427"/>
      <c r="U57" s="427"/>
      <c r="V57" s="412"/>
      <c r="W57" s="47"/>
      <c r="X57" s="613"/>
      <c r="Y57" s="603"/>
      <c r="Z57" s="603"/>
      <c r="AA57" s="614"/>
      <c r="AB57" s="598"/>
      <c r="AC57" s="599"/>
      <c r="AD57" s="412"/>
      <c r="AE57" s="35"/>
      <c r="AF57" s="35"/>
    </row>
    <row r="58" spans="1:32">
      <c r="T58" s="427"/>
      <c r="U58" s="427"/>
      <c r="V58" s="412"/>
      <c r="W58" s="47"/>
      <c r="X58" s="613"/>
      <c r="Y58" s="603"/>
      <c r="Z58" s="603"/>
      <c r="AA58" s="614"/>
      <c r="AB58" s="598"/>
      <c r="AC58" s="599"/>
      <c r="AD58" s="412"/>
      <c r="AE58" s="35"/>
      <c r="AF58" s="35"/>
    </row>
    <row r="59" spans="1:32">
      <c r="T59" s="427"/>
      <c r="U59" s="427"/>
      <c r="V59" s="412"/>
      <c r="W59" s="47"/>
      <c r="X59" s="613"/>
      <c r="Y59" s="603"/>
      <c r="Z59" s="603"/>
      <c r="AA59" s="614"/>
      <c r="AB59" s="598"/>
      <c r="AC59" s="599"/>
      <c r="AD59" s="412"/>
      <c r="AE59" s="35"/>
      <c r="AF59" s="35"/>
    </row>
    <row r="60" spans="1:32">
      <c r="T60" s="427"/>
      <c r="U60" s="427"/>
      <c r="V60" s="412"/>
      <c r="W60" s="47"/>
      <c r="X60" s="613"/>
      <c r="Y60" s="603"/>
      <c r="Z60" s="603"/>
      <c r="AA60" s="614"/>
      <c r="AB60" s="598"/>
      <c r="AC60" s="601"/>
      <c r="AD60" s="615"/>
      <c r="AF60" s="35"/>
    </row>
    <row r="61" spans="1:32">
      <c r="T61" s="427"/>
      <c r="U61" s="427"/>
      <c r="V61" s="412"/>
      <c r="W61" s="47"/>
      <c r="X61" s="613"/>
      <c r="Y61" s="603"/>
      <c r="Z61" s="603"/>
      <c r="AA61" s="614"/>
      <c r="AB61" s="598"/>
      <c r="AC61" s="601"/>
      <c r="AD61" s="615"/>
      <c r="AF61" s="35"/>
    </row>
    <row r="62" spans="1:32">
      <c r="T62" s="427"/>
      <c r="U62" s="427"/>
      <c r="V62" s="412"/>
      <c r="W62" s="47"/>
      <c r="X62" s="613"/>
      <c r="Y62" s="603"/>
      <c r="Z62" s="603"/>
      <c r="AA62" s="614"/>
      <c r="AB62" s="598"/>
      <c r="AC62" s="601"/>
      <c r="AD62" s="615"/>
      <c r="AF62" s="35"/>
    </row>
    <row r="63" spans="1:32">
      <c r="T63" s="427"/>
      <c r="U63" s="427"/>
      <c r="V63" s="412"/>
      <c r="W63" s="47"/>
      <c r="X63" s="613"/>
      <c r="Y63" s="603"/>
      <c r="Z63" s="603"/>
      <c r="AA63" s="614"/>
      <c r="AB63" s="598"/>
      <c r="AC63" s="601"/>
      <c r="AD63" s="615"/>
      <c r="AF63" s="35"/>
    </row>
    <row r="64" spans="1:32">
      <c r="T64" s="427"/>
      <c r="U64" s="427"/>
      <c r="V64" s="412"/>
      <c r="W64" s="47"/>
      <c r="X64" s="613"/>
      <c r="Y64" s="603"/>
      <c r="Z64" s="603"/>
      <c r="AA64" s="614"/>
      <c r="AB64" s="598"/>
      <c r="AC64" s="601"/>
      <c r="AD64" s="615"/>
      <c r="AF64" s="35"/>
    </row>
    <row r="65" spans="20:32">
      <c r="T65" s="427"/>
      <c r="U65" s="427"/>
      <c r="V65" s="412"/>
      <c r="W65" s="47"/>
      <c r="X65" s="613"/>
      <c r="Y65" s="603"/>
      <c r="Z65" s="603"/>
      <c r="AA65" s="614"/>
      <c r="AB65" s="598"/>
      <c r="AC65" s="601"/>
      <c r="AD65" s="615"/>
      <c r="AF65" s="35"/>
    </row>
    <row r="66" spans="20:32">
      <c r="T66" s="427"/>
      <c r="U66" s="427"/>
      <c r="V66" s="412"/>
      <c r="W66" s="47"/>
      <c r="X66" s="613"/>
      <c r="Y66" s="603"/>
      <c r="Z66" s="603"/>
      <c r="AA66" s="614"/>
      <c r="AB66" s="598"/>
      <c r="AC66" s="599"/>
      <c r="AD66" s="412"/>
      <c r="AE66" s="35"/>
      <c r="AF66" s="35"/>
    </row>
    <row r="67" spans="20:32">
      <c r="T67" s="427"/>
      <c r="U67" s="427"/>
      <c r="V67" s="412"/>
      <c r="W67" s="47"/>
      <c r="X67" s="613"/>
      <c r="Y67" s="603"/>
      <c r="Z67" s="603"/>
      <c r="AA67" s="614"/>
      <c r="AB67" s="598"/>
      <c r="AC67" s="599"/>
      <c r="AD67" s="412"/>
      <c r="AE67" s="35"/>
      <c r="AF67" s="35"/>
    </row>
    <row r="68" spans="20:32">
      <c r="T68" s="427"/>
      <c r="U68" s="427"/>
      <c r="V68" s="620"/>
      <c r="W68" s="47"/>
      <c r="X68" s="613"/>
      <c r="Y68" s="603"/>
      <c r="Z68" s="603"/>
      <c r="AA68" s="614"/>
      <c r="AB68" s="598"/>
      <c r="AC68" s="599"/>
      <c r="AD68" s="412"/>
      <c r="AE68" s="35"/>
      <c r="AF68" s="35"/>
    </row>
    <row r="69" spans="20:32">
      <c r="T69" s="427"/>
      <c r="U69" s="427"/>
      <c r="V69" s="412"/>
      <c r="W69" s="47"/>
      <c r="X69" s="613"/>
      <c r="Y69" s="603"/>
      <c r="Z69" s="603"/>
      <c r="AA69" s="614"/>
      <c r="AB69" s="598"/>
      <c r="AC69" s="601"/>
      <c r="AD69" s="615"/>
      <c r="AF69" s="35"/>
    </row>
    <row r="70" spans="20:32">
      <c r="T70" s="427"/>
      <c r="U70" s="427"/>
      <c r="V70" s="412"/>
      <c r="W70" s="47"/>
      <c r="X70" s="613"/>
      <c r="Y70" s="603"/>
      <c r="Z70" s="603"/>
      <c r="AA70" s="614"/>
      <c r="AB70" s="598"/>
      <c r="AC70" s="599"/>
      <c r="AD70" s="412"/>
      <c r="AE70" s="35"/>
      <c r="AF70" s="35"/>
    </row>
    <row r="71" spans="20:32">
      <c r="T71" s="427"/>
      <c r="U71" s="427"/>
      <c r="V71" s="412"/>
      <c r="W71" s="47"/>
      <c r="X71" s="613"/>
      <c r="Y71" s="603"/>
      <c r="Z71" s="603"/>
      <c r="AA71" s="614"/>
      <c r="AB71" s="598"/>
      <c r="AC71" s="599"/>
      <c r="AD71" s="412"/>
      <c r="AE71" s="35"/>
      <c r="AF71" s="35"/>
    </row>
  </sheetData>
  <mergeCells count="10">
    <mergeCell ref="M11:O11"/>
    <mergeCell ref="P11:P12"/>
    <mergeCell ref="Q11:Q12"/>
    <mergeCell ref="R11:R12"/>
    <mergeCell ref="C11:C12"/>
    <mergeCell ref="D11:F11"/>
    <mergeCell ref="G11:I11"/>
    <mergeCell ref="J11:J12"/>
    <mergeCell ref="K11:K12"/>
    <mergeCell ref="L11:L12"/>
  </mergeCells>
  <pageMargins left="0.74803149606299213" right="0.74803149606299213" top="0.98425196850393704" bottom="0.98425196850393704" header="0.51181102362204722" footer="0.51181102362204722"/>
  <pageSetup paperSize="9" scale="31" fitToWidth="2" orientation="landscape" cellComments="asDisplayed"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82">
    <tabColor rgb="FFFFC000"/>
  </sheetPr>
  <dimension ref="A1:AE24"/>
  <sheetViews>
    <sheetView showGridLines="0" zoomScale="80" zoomScaleNormal="80" workbookViewId="0"/>
  </sheetViews>
  <sheetFormatPr defaultColWidth="9.33203125" defaultRowHeight="14.4"/>
  <cols>
    <col min="1" max="1" width="74" style="124" customWidth="1"/>
    <col min="2" max="2" width="8" style="124" bestFit="1" customWidth="1"/>
    <col min="3" max="12" width="15.6640625" style="124" customWidth="1"/>
    <col min="13" max="13" width="41.5546875" style="124" bestFit="1" customWidth="1"/>
    <col min="14" max="14" width="14.44140625" style="124" bestFit="1" customWidth="1"/>
    <col min="15" max="15" width="43" style="124" bestFit="1" customWidth="1"/>
    <col min="16" max="16" width="16.44140625" style="124" bestFit="1" customWidth="1"/>
    <col min="17" max="17" width="16.5546875" style="124" bestFit="1" customWidth="1"/>
    <col min="18" max="18" width="11.5546875" style="124" bestFit="1" customWidth="1"/>
    <col min="19" max="19" width="59.44140625" style="124" bestFit="1" customWidth="1"/>
    <col min="20" max="16384" width="9.33203125" style="124"/>
  </cols>
  <sheetData>
    <row r="1" spans="1:31">
      <c r="A1" s="1" t="s">
        <v>1230</v>
      </c>
    </row>
    <row r="2" spans="1:31">
      <c r="A2" s="165" t="s">
        <v>1231</v>
      </c>
    </row>
    <row r="3" spans="1:31">
      <c r="A3" s="42"/>
    </row>
    <row r="5" spans="1:31">
      <c r="A5" s="1" t="s">
        <v>1232</v>
      </c>
      <c r="D5" s="35"/>
      <c r="E5" s="35"/>
      <c r="F5" s="35"/>
      <c r="G5" s="35"/>
      <c r="H5" s="35"/>
      <c r="I5" s="35"/>
      <c r="J5" s="35"/>
      <c r="K5" s="35"/>
      <c r="L5" s="265"/>
      <c r="M5" s="35"/>
      <c r="N5" s="35"/>
      <c r="O5" s="35"/>
      <c r="P5" s="35"/>
      <c r="Q5" s="35"/>
      <c r="R5" s="35"/>
      <c r="S5" s="35"/>
      <c r="T5" s="47"/>
      <c r="U5" s="47"/>
      <c r="V5" s="47"/>
      <c r="W5" s="47"/>
      <c r="X5" s="47"/>
      <c r="Y5" s="47"/>
      <c r="Z5" s="47"/>
      <c r="AA5" s="47"/>
      <c r="AB5" s="47"/>
      <c r="AC5" s="47"/>
      <c r="AD5" s="47"/>
      <c r="AE5" s="47"/>
    </row>
    <row r="6" spans="1:31">
      <c r="A6" s="35"/>
      <c r="D6" s="35"/>
      <c r="E6" s="35"/>
      <c r="F6" s="35"/>
      <c r="G6" s="35"/>
      <c r="H6" s="35"/>
      <c r="I6" s="35"/>
      <c r="J6" s="35"/>
      <c r="K6" s="35"/>
      <c r="L6" s="265"/>
      <c r="M6" s="35"/>
      <c r="N6" s="35"/>
      <c r="O6" s="35"/>
      <c r="P6" s="35"/>
      <c r="Q6" s="35"/>
      <c r="R6" s="35"/>
      <c r="S6" s="35"/>
      <c r="T6" s="47"/>
      <c r="U6" s="47"/>
      <c r="V6" s="47"/>
      <c r="W6" s="47"/>
      <c r="X6" s="47"/>
      <c r="Y6" s="47"/>
      <c r="Z6" s="47"/>
      <c r="AA6" s="47"/>
      <c r="AB6" s="47"/>
      <c r="AC6" s="47"/>
      <c r="AD6" s="47"/>
      <c r="AE6" s="47"/>
    </row>
    <row r="7" spans="1:31">
      <c r="A7" s="165" t="s">
        <v>1233</v>
      </c>
      <c r="D7" s="35"/>
      <c r="E7" s="35"/>
      <c r="F7" s="35"/>
      <c r="G7" s="35"/>
      <c r="H7" s="35"/>
      <c r="I7" s="35"/>
      <c r="J7" s="35"/>
      <c r="K7" s="35"/>
      <c r="L7" s="265"/>
      <c r="M7" s="35"/>
      <c r="N7" s="35"/>
      <c r="O7" s="35"/>
      <c r="P7" s="35"/>
      <c r="Q7" s="35"/>
      <c r="R7" s="35"/>
      <c r="S7" s="35"/>
      <c r="T7" s="47"/>
      <c r="U7" s="47"/>
      <c r="V7" s="47"/>
      <c r="W7" s="47"/>
      <c r="X7" s="47"/>
      <c r="Y7" s="47"/>
      <c r="Z7" s="47"/>
      <c r="AA7" s="47"/>
      <c r="AB7" s="47"/>
      <c r="AC7" s="47"/>
      <c r="AD7" s="47"/>
      <c r="AE7" s="47"/>
    </row>
    <row r="8" spans="1:31">
      <c r="A8" s="35"/>
      <c r="B8" s="44"/>
      <c r="C8" s="35"/>
      <c r="D8" s="35"/>
      <c r="E8" s="35"/>
      <c r="F8" s="35"/>
      <c r="G8" s="35"/>
      <c r="H8" s="35"/>
      <c r="I8" s="35"/>
      <c r="J8" s="35"/>
      <c r="K8" s="265"/>
      <c r="L8" s="35"/>
      <c r="M8" s="35"/>
      <c r="N8" s="35"/>
      <c r="O8" s="35"/>
      <c r="P8" s="35"/>
      <c r="Q8" s="35"/>
      <c r="R8" s="35"/>
      <c r="S8" s="47"/>
      <c r="T8" s="47"/>
      <c r="U8" s="47"/>
      <c r="V8" s="47"/>
      <c r="W8" s="47"/>
      <c r="X8" s="47"/>
      <c r="Y8" s="47"/>
      <c r="Z8" s="47"/>
      <c r="AA8" s="47"/>
      <c r="AB8" s="47"/>
      <c r="AC8" s="47"/>
      <c r="AD8" s="47"/>
    </row>
    <row r="9" spans="1:31" ht="144">
      <c r="B9" s="266"/>
      <c r="C9" s="187" t="s">
        <v>1234</v>
      </c>
      <c r="D9" s="187" t="s">
        <v>1235</v>
      </c>
      <c r="E9" s="187" t="s">
        <v>1236</v>
      </c>
      <c r="F9" s="187" t="s">
        <v>1237</v>
      </c>
      <c r="G9" s="187" t="s">
        <v>1238</v>
      </c>
      <c r="H9" s="187" t="s">
        <v>1240</v>
      </c>
      <c r="I9" s="187" t="s">
        <v>1241</v>
      </c>
      <c r="J9" s="187" t="s">
        <v>1242</v>
      </c>
      <c r="K9" s="266"/>
      <c r="L9" s="35"/>
      <c r="M9" s="35"/>
      <c r="N9" s="35"/>
      <c r="O9" s="47"/>
      <c r="P9" s="47"/>
      <c r="Q9" s="47"/>
      <c r="R9" s="47"/>
      <c r="S9" s="47"/>
      <c r="T9" s="47"/>
      <c r="U9" s="47"/>
      <c r="V9" s="47"/>
      <c r="W9" s="47"/>
      <c r="X9" s="47"/>
      <c r="Y9" s="47"/>
      <c r="Z9" s="47"/>
      <c r="AA9" s="35"/>
      <c r="AD9" s="35"/>
    </row>
    <row r="10" spans="1:31">
      <c r="A10" s="35"/>
      <c r="B10" s="266"/>
      <c r="C10" s="267" t="s">
        <v>89</v>
      </c>
      <c r="D10" s="267" t="s">
        <v>107</v>
      </c>
      <c r="E10" s="267" t="s">
        <v>86</v>
      </c>
      <c r="F10" s="267" t="s">
        <v>83</v>
      </c>
      <c r="G10" s="267" t="s">
        <v>82</v>
      </c>
      <c r="H10" s="267" t="s">
        <v>134</v>
      </c>
      <c r="I10" s="267" t="s">
        <v>148</v>
      </c>
      <c r="J10" s="267" t="s">
        <v>133</v>
      </c>
      <c r="K10" s="202"/>
      <c r="L10" s="202"/>
      <c r="M10" s="35"/>
      <c r="N10" s="35"/>
      <c r="O10" s="47"/>
      <c r="P10" s="47"/>
      <c r="Q10" s="47"/>
      <c r="R10" s="47"/>
      <c r="S10" s="47"/>
      <c r="T10" s="47"/>
      <c r="U10" s="47"/>
      <c r="V10" s="47"/>
      <c r="W10" s="47"/>
      <c r="X10" s="47"/>
      <c r="Y10" s="47"/>
      <c r="Z10" s="47"/>
      <c r="AA10" s="35"/>
      <c r="AD10" s="35"/>
    </row>
    <row r="11" spans="1:31">
      <c r="A11" s="268" t="s">
        <v>1244</v>
      </c>
      <c r="B11" s="267" t="s">
        <v>12</v>
      </c>
      <c r="C11" s="170"/>
      <c r="D11" s="170"/>
      <c r="E11" s="170"/>
      <c r="F11" s="170"/>
      <c r="G11" s="170"/>
      <c r="H11" s="170"/>
      <c r="I11" s="170"/>
      <c r="J11" s="170"/>
      <c r="K11" s="202" t="s">
        <v>1245</v>
      </c>
      <c r="L11" s="202" t="s">
        <v>90</v>
      </c>
      <c r="M11" s="202" t="s">
        <v>275</v>
      </c>
      <c r="N11" s="202"/>
      <c r="O11" s="47" t="s">
        <v>91</v>
      </c>
      <c r="P11" s="47" t="s">
        <v>92</v>
      </c>
      <c r="Q11" s="47" t="s">
        <v>97</v>
      </c>
      <c r="R11" s="47"/>
      <c r="S11" s="47"/>
      <c r="T11" s="47"/>
      <c r="U11" s="47"/>
      <c r="V11" s="47"/>
      <c r="W11" s="47"/>
      <c r="Y11" s="47"/>
      <c r="Z11" s="47"/>
      <c r="AA11" s="35"/>
      <c r="AD11" s="35"/>
    </row>
    <row r="12" spans="1:31">
      <c r="A12" s="268" t="s">
        <v>1246</v>
      </c>
      <c r="B12" s="267" t="s">
        <v>72</v>
      </c>
      <c r="C12" s="170"/>
      <c r="D12" s="170"/>
      <c r="E12" s="170"/>
      <c r="F12" s="170"/>
      <c r="G12" s="170"/>
      <c r="H12" s="170"/>
      <c r="I12" s="170"/>
      <c r="J12" s="170"/>
      <c r="K12" s="202" t="s">
        <v>1247</v>
      </c>
      <c r="L12" s="202" t="s">
        <v>90</v>
      </c>
      <c r="M12" s="202" t="s">
        <v>275</v>
      </c>
      <c r="N12" s="202" t="s">
        <v>1248</v>
      </c>
      <c r="O12" s="47" t="s">
        <v>91</v>
      </c>
      <c r="P12" s="47" t="s">
        <v>92</v>
      </c>
      <c r="Q12" s="47" t="s">
        <v>97</v>
      </c>
      <c r="R12" s="47"/>
      <c r="S12" s="47"/>
      <c r="T12" s="47"/>
      <c r="U12" s="47"/>
      <c r="V12" s="47"/>
      <c r="Y12" s="47"/>
      <c r="Z12" s="47"/>
      <c r="AA12" s="35"/>
      <c r="AD12" s="35"/>
    </row>
    <row r="13" spans="1:31">
      <c r="A13" s="268" t="s">
        <v>1249</v>
      </c>
      <c r="B13" s="267" t="s">
        <v>11</v>
      </c>
      <c r="C13" s="170"/>
      <c r="D13" s="170"/>
      <c r="E13" s="170"/>
      <c r="F13" s="170"/>
      <c r="G13" s="170"/>
      <c r="H13" s="170"/>
      <c r="I13" s="170"/>
      <c r="J13" s="170"/>
      <c r="K13" s="202" t="s">
        <v>1250</v>
      </c>
      <c r="L13" s="202" t="s">
        <v>90</v>
      </c>
      <c r="M13" s="202" t="s">
        <v>275</v>
      </c>
      <c r="N13" s="202" t="s">
        <v>1248</v>
      </c>
      <c r="O13" s="47" t="s">
        <v>91</v>
      </c>
      <c r="P13" s="47" t="s">
        <v>92</v>
      </c>
      <c r="Q13" s="47" t="s">
        <v>97</v>
      </c>
      <c r="S13" s="47"/>
      <c r="T13" s="47"/>
      <c r="U13" s="47"/>
      <c r="V13" s="47"/>
      <c r="W13" s="47"/>
      <c r="Y13" s="47"/>
      <c r="Z13" s="47"/>
      <c r="AA13" s="35"/>
      <c r="AD13" s="35"/>
    </row>
    <row r="14" spans="1:31">
      <c r="B14" s="269"/>
      <c r="C14" s="44"/>
      <c r="D14" s="44"/>
      <c r="E14" s="270"/>
      <c r="F14" s="270"/>
      <c r="G14" s="270"/>
      <c r="H14" s="270"/>
      <c r="I14" s="270"/>
      <c r="J14" s="270"/>
      <c r="K14" s="202"/>
      <c r="L14" s="202"/>
      <c r="M14" s="35"/>
      <c r="N14" s="35"/>
      <c r="O14" s="35"/>
      <c r="P14" s="35"/>
      <c r="Q14" s="35"/>
      <c r="R14" s="47"/>
      <c r="S14" s="47"/>
      <c r="T14" s="47"/>
      <c r="U14" s="47"/>
      <c r="V14" s="47"/>
      <c r="W14" s="47"/>
      <c r="X14" s="47"/>
      <c r="Y14" s="47"/>
      <c r="Z14" s="47"/>
      <c r="AA14" s="47"/>
      <c r="AB14" s="47"/>
      <c r="AC14" s="35"/>
      <c r="AD14" s="35"/>
    </row>
    <row r="15" spans="1:31">
      <c r="A15" s="271" t="s">
        <v>1251</v>
      </c>
      <c r="B15" s="266"/>
      <c r="C15" s="44"/>
      <c r="D15" s="44"/>
      <c r="E15" s="270"/>
      <c r="F15" s="270"/>
      <c r="G15" s="270"/>
      <c r="H15" s="270"/>
      <c r="I15" s="270"/>
      <c r="J15" s="270"/>
      <c r="K15" s="202"/>
      <c r="L15" s="202"/>
      <c r="M15" s="35"/>
      <c r="N15" s="35"/>
      <c r="O15" s="35"/>
      <c r="P15" s="35"/>
      <c r="Q15" s="35"/>
      <c r="R15" s="47"/>
      <c r="S15" s="47"/>
      <c r="T15" s="47"/>
      <c r="U15" s="47"/>
      <c r="V15" s="47"/>
      <c r="W15" s="47"/>
      <c r="X15" s="47"/>
      <c r="Y15" s="47"/>
      <c r="Z15" s="47"/>
      <c r="AA15" s="47"/>
      <c r="AB15" s="47"/>
      <c r="AC15" s="35"/>
      <c r="AD15" s="35"/>
    </row>
    <row r="16" spans="1:31">
      <c r="A16" s="224" t="s">
        <v>1252</v>
      </c>
      <c r="B16" s="272"/>
      <c r="C16" s="44"/>
      <c r="D16" s="44"/>
      <c r="E16" s="270"/>
      <c r="F16" s="270"/>
      <c r="G16" s="270"/>
      <c r="H16" s="270"/>
      <c r="I16" s="270"/>
      <c r="J16" s="270"/>
      <c r="K16" s="202"/>
      <c r="L16" s="202"/>
      <c r="M16" s="35"/>
      <c r="N16" s="35"/>
      <c r="O16" s="35"/>
      <c r="P16" s="35"/>
      <c r="Q16" s="35"/>
      <c r="R16" s="47"/>
      <c r="S16" s="47"/>
      <c r="T16" s="47"/>
      <c r="U16" s="47"/>
      <c r="V16" s="47"/>
      <c r="W16" s="47"/>
      <c r="X16" s="47"/>
      <c r="Y16" s="47"/>
      <c r="Z16" s="47"/>
      <c r="AA16" s="47"/>
      <c r="AB16" s="47"/>
      <c r="AC16" s="35"/>
      <c r="AD16" s="35"/>
    </row>
    <row r="17" spans="1:30">
      <c r="A17" s="273" t="s">
        <v>1221</v>
      </c>
      <c r="B17" s="259" t="s">
        <v>1043</v>
      </c>
      <c r="C17" s="8" t="s">
        <v>13</v>
      </c>
      <c r="D17" s="259" t="s">
        <v>1200</v>
      </c>
      <c r="E17" s="270"/>
      <c r="F17" s="270"/>
      <c r="G17" s="270"/>
      <c r="H17" s="270"/>
      <c r="I17" s="270"/>
      <c r="J17" s="270"/>
      <c r="K17" s="202"/>
      <c r="L17" s="202"/>
      <c r="M17" s="35"/>
      <c r="N17" s="35"/>
      <c r="O17" s="35"/>
      <c r="P17" s="35"/>
      <c r="Q17" s="35"/>
      <c r="R17" s="47"/>
      <c r="S17" s="47"/>
      <c r="T17" s="47"/>
      <c r="U17" s="47"/>
      <c r="V17" s="47"/>
      <c r="W17" s="47"/>
      <c r="X17" s="47"/>
      <c r="Y17" s="47"/>
      <c r="Z17" s="47"/>
      <c r="AA17" s="47"/>
      <c r="AB17" s="47"/>
      <c r="AC17" s="35"/>
      <c r="AD17" s="35"/>
    </row>
    <row r="18" spans="1:30">
      <c r="A18" s="274"/>
      <c r="B18" s="270"/>
      <c r="C18" s="270"/>
      <c r="D18" s="44"/>
      <c r="E18" s="270"/>
      <c r="F18" s="270"/>
      <c r="G18" s="270"/>
      <c r="H18" s="270"/>
      <c r="I18" s="270"/>
      <c r="J18" s="270"/>
      <c r="K18" s="202"/>
      <c r="L18" s="202"/>
      <c r="M18" s="35"/>
      <c r="N18" s="35"/>
      <c r="O18" s="35"/>
      <c r="P18" s="35"/>
      <c r="Q18" s="35"/>
      <c r="R18" s="47"/>
      <c r="S18" s="47"/>
      <c r="T18" s="47"/>
      <c r="U18" s="47"/>
      <c r="V18" s="47"/>
      <c r="W18" s="47"/>
      <c r="X18" s="47"/>
      <c r="Y18" s="47"/>
      <c r="Z18" s="47"/>
      <c r="AA18" s="47"/>
      <c r="AB18" s="47"/>
      <c r="AC18" s="35"/>
      <c r="AD18" s="35"/>
    </row>
    <row r="19" spans="1:30">
      <c r="A19" s="165" t="s">
        <v>1253</v>
      </c>
      <c r="B19" s="164"/>
      <c r="C19" s="44"/>
      <c r="D19" s="44"/>
      <c r="E19" s="270"/>
      <c r="F19" s="270"/>
      <c r="G19" s="270"/>
      <c r="H19" s="270"/>
      <c r="I19" s="270"/>
      <c r="J19" s="270"/>
      <c r="K19" s="202"/>
      <c r="L19" s="202"/>
      <c r="M19" s="35"/>
      <c r="N19" s="35"/>
      <c r="O19" s="35"/>
      <c r="P19" s="35"/>
      <c r="Q19" s="35"/>
      <c r="R19" s="47"/>
      <c r="S19" s="47"/>
      <c r="T19" s="47"/>
      <c r="U19" s="47"/>
      <c r="V19" s="47"/>
      <c r="W19" s="47"/>
      <c r="X19" s="47"/>
      <c r="Y19" s="47"/>
      <c r="Z19" s="47"/>
      <c r="AA19" s="47"/>
      <c r="AB19" s="47"/>
      <c r="AC19" s="35"/>
      <c r="AD19" s="35"/>
    </row>
    <row r="20" spans="1:30">
      <c r="A20" s="270"/>
      <c r="B20" s="164"/>
      <c r="C20" s="44"/>
      <c r="D20" s="44"/>
      <c r="E20" s="270"/>
      <c r="F20" s="270"/>
      <c r="G20" s="270"/>
      <c r="H20" s="270"/>
      <c r="I20" s="270"/>
      <c r="J20" s="270"/>
      <c r="K20" s="202"/>
      <c r="L20" s="202"/>
      <c r="M20" s="35"/>
      <c r="N20" s="35"/>
      <c r="O20" s="35"/>
      <c r="P20" s="35"/>
      <c r="Q20" s="35"/>
      <c r="R20" s="47"/>
      <c r="S20" s="47"/>
      <c r="T20" s="47"/>
      <c r="U20" s="47"/>
      <c r="V20" s="47"/>
      <c r="W20" s="47"/>
      <c r="X20" s="47"/>
      <c r="Y20" s="47"/>
      <c r="Z20" s="47"/>
      <c r="AA20" s="47"/>
      <c r="AB20" s="47"/>
      <c r="AC20" s="35"/>
      <c r="AD20" s="35"/>
    </row>
    <row r="21" spans="1:30">
      <c r="A21" s="268" t="s">
        <v>1254</v>
      </c>
      <c r="B21" s="267" t="s">
        <v>71</v>
      </c>
      <c r="C21" s="170"/>
      <c r="D21" s="170"/>
      <c r="E21" s="170"/>
      <c r="F21" s="170"/>
      <c r="G21" s="170"/>
      <c r="H21" s="170"/>
      <c r="I21" s="170"/>
      <c r="J21" s="170"/>
      <c r="K21" s="202" t="s">
        <v>1255</v>
      </c>
      <c r="L21" s="202" t="s">
        <v>90</v>
      </c>
      <c r="M21" s="202" t="s">
        <v>275</v>
      </c>
      <c r="N21" s="202" t="s">
        <v>1256</v>
      </c>
      <c r="O21" s="47" t="s">
        <v>91</v>
      </c>
      <c r="P21" s="47" t="s">
        <v>92</v>
      </c>
      <c r="Q21" s="47" t="s">
        <v>97</v>
      </c>
      <c r="R21" s="47"/>
      <c r="S21" s="47"/>
      <c r="T21" s="47"/>
      <c r="AA21" s="47"/>
      <c r="AB21" s="47"/>
      <c r="AC21" s="35"/>
      <c r="AD21" s="35"/>
    </row>
    <row r="22" spans="1:30" s="275" customFormat="1" ht="158.4">
      <c r="B22" s="2"/>
      <c r="C22" s="166" t="s">
        <v>1257</v>
      </c>
      <c r="D22" s="166" t="s">
        <v>1258</v>
      </c>
      <c r="E22" s="166" t="s">
        <v>1259</v>
      </c>
      <c r="F22" s="166" t="s">
        <v>1260</v>
      </c>
      <c r="G22" s="166" t="s">
        <v>1261</v>
      </c>
      <c r="H22" s="166" t="s">
        <v>1262</v>
      </c>
      <c r="I22" s="166" t="s">
        <v>1263</v>
      </c>
      <c r="J22" s="166" t="s">
        <v>1264</v>
      </c>
      <c r="K22" s="166"/>
      <c r="L22" s="166"/>
      <c r="M22" s="2"/>
      <c r="N22" s="2"/>
      <c r="O22" s="2"/>
      <c r="P22" s="12"/>
      <c r="Q22" s="12"/>
      <c r="R22" s="12"/>
      <c r="S22" s="12"/>
      <c r="T22" s="12"/>
      <c r="U22" s="12"/>
      <c r="Y22" s="12"/>
      <c r="AB22" s="12"/>
      <c r="AC22" s="2"/>
      <c r="AD22" s="2"/>
    </row>
    <row r="23" spans="1:30" s="275" customFormat="1" ht="28.8">
      <c r="B23" s="2"/>
      <c r="C23" s="166" t="s">
        <v>115</v>
      </c>
      <c r="D23" s="166" t="s">
        <v>115</v>
      </c>
      <c r="E23" s="166" t="s">
        <v>115</v>
      </c>
      <c r="F23" s="166" t="s">
        <v>115</v>
      </c>
      <c r="G23" s="166" t="s">
        <v>103</v>
      </c>
      <c r="H23" s="166" t="s">
        <v>115</v>
      </c>
      <c r="I23" s="166" t="s">
        <v>115</v>
      </c>
      <c r="J23" s="166" t="s">
        <v>103</v>
      </c>
      <c r="K23" s="166"/>
      <c r="L23" s="166"/>
      <c r="Q23" s="12"/>
      <c r="R23" s="12"/>
      <c r="S23" s="12"/>
      <c r="T23" s="12"/>
      <c r="U23" s="12"/>
      <c r="Y23" s="12"/>
    </row>
    <row r="24" spans="1:30">
      <c r="B24" s="35"/>
      <c r="S24" s="47"/>
      <c r="T24" s="47"/>
      <c r="U24" s="47"/>
      <c r="V24" s="47"/>
      <c r="W24" s="4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C000"/>
  </sheetPr>
  <dimension ref="A1:G17"/>
  <sheetViews>
    <sheetView showGridLines="0" zoomScale="80" zoomScaleNormal="80" workbookViewId="0"/>
  </sheetViews>
  <sheetFormatPr defaultColWidth="9.33203125" defaultRowHeight="14.4"/>
  <cols>
    <col min="1" max="1" width="23" customWidth="1"/>
    <col min="2" max="2" width="69.6640625" bestFit="1" customWidth="1"/>
    <col min="3" max="3" width="6.44140625" bestFit="1" customWidth="1"/>
    <col min="4" max="4" width="6.33203125" bestFit="1" customWidth="1"/>
    <col min="5" max="5" width="77.33203125" bestFit="1" customWidth="1"/>
    <col min="6" max="6" width="15.6640625" customWidth="1"/>
    <col min="7" max="7" width="23.44140625" customWidth="1"/>
  </cols>
  <sheetData>
    <row r="1" spans="1:7">
      <c r="A1" s="88" t="s">
        <v>1898</v>
      </c>
    </row>
    <row r="2" spans="1:7">
      <c r="A2" s="376" t="s">
        <v>1726</v>
      </c>
      <c r="B2" s="372"/>
      <c r="C2" s="373"/>
      <c r="D2" s="374"/>
      <c r="E2" s="374"/>
      <c r="F2" s="374"/>
    </row>
    <row r="3" spans="1:7">
      <c r="B3" s="374"/>
      <c r="C3" s="374"/>
      <c r="D3" s="374"/>
      <c r="E3" s="374"/>
      <c r="F3" s="374"/>
    </row>
    <row r="4" spans="1:7">
      <c r="A4" s="88" t="s">
        <v>1899</v>
      </c>
      <c r="B4" s="374"/>
      <c r="C4" s="374"/>
      <c r="D4" s="374"/>
      <c r="E4" s="374"/>
      <c r="F4" s="374"/>
    </row>
    <row r="5" spans="1:7">
      <c r="A5" s="377"/>
      <c r="B5" s="374"/>
      <c r="C5" s="374"/>
      <c r="D5" s="374"/>
      <c r="E5" s="374"/>
      <c r="F5" s="374"/>
    </row>
    <row r="6" spans="1:7">
      <c r="A6" s="376" t="s">
        <v>1468</v>
      </c>
      <c r="B6" s="374"/>
      <c r="C6" s="374"/>
      <c r="D6" s="374"/>
      <c r="E6" s="374"/>
      <c r="F6" s="374"/>
    </row>
    <row r="7" spans="1:7">
      <c r="C7" s="377"/>
      <c r="D7" s="378" t="s">
        <v>13</v>
      </c>
      <c r="E7" s="374"/>
      <c r="F7" s="374"/>
    </row>
    <row r="8" spans="1:7">
      <c r="B8" s="379" t="s">
        <v>1728</v>
      </c>
      <c r="C8" s="378"/>
      <c r="D8" s="175"/>
      <c r="E8" s="374"/>
    </row>
    <row r="9" spans="1:7">
      <c r="B9" s="381" t="s">
        <v>1840</v>
      </c>
      <c r="C9" s="378" t="s">
        <v>12</v>
      </c>
      <c r="D9" s="382"/>
      <c r="E9" s="383" t="s">
        <v>1730</v>
      </c>
      <c r="F9" s="383"/>
      <c r="G9" s="383"/>
    </row>
    <row r="10" spans="1:7">
      <c r="B10" s="381" t="s">
        <v>1834</v>
      </c>
      <c r="C10" s="378" t="s">
        <v>11</v>
      </c>
      <c r="D10" s="382"/>
      <c r="E10" s="383" t="s">
        <v>1843</v>
      </c>
      <c r="F10" s="383"/>
      <c r="G10" s="383"/>
    </row>
    <row r="11" spans="1:7">
      <c r="B11" s="381" t="s">
        <v>1835</v>
      </c>
      <c r="C11" s="378" t="s">
        <v>9</v>
      </c>
      <c r="D11" s="382"/>
      <c r="E11" s="383" t="s">
        <v>1846</v>
      </c>
      <c r="F11" s="383"/>
      <c r="G11" s="383"/>
    </row>
    <row r="12" spans="1:7">
      <c r="B12" s="381" t="s">
        <v>1847</v>
      </c>
      <c r="C12" s="378" t="s">
        <v>7</v>
      </c>
      <c r="D12" s="382"/>
      <c r="E12" s="383" t="s">
        <v>1848</v>
      </c>
      <c r="F12" s="383"/>
      <c r="G12" s="383"/>
    </row>
    <row r="13" spans="1:7">
      <c r="B13" s="381" t="s">
        <v>1849</v>
      </c>
      <c r="C13" s="378" t="s">
        <v>64</v>
      </c>
      <c r="D13" s="382"/>
      <c r="E13" s="1544" t="s">
        <v>1850</v>
      </c>
      <c r="F13" s="383"/>
      <c r="G13" s="383"/>
    </row>
    <row r="14" spans="1:7">
      <c r="B14" s="381" t="s">
        <v>1853</v>
      </c>
      <c r="C14" s="378" t="s">
        <v>5</v>
      </c>
      <c r="D14" s="382"/>
      <c r="E14" s="1542" t="s">
        <v>1854</v>
      </c>
      <c r="F14" s="383"/>
      <c r="G14" s="383"/>
    </row>
    <row r="15" spans="1:7">
      <c r="B15" s="1227" t="s">
        <v>6353</v>
      </c>
      <c r="C15" s="378" t="s">
        <v>44</v>
      </c>
      <c r="D15" s="382"/>
      <c r="E15" s="383" t="s">
        <v>1862</v>
      </c>
      <c r="F15" s="383"/>
      <c r="G15" s="383"/>
    </row>
    <row r="16" spans="1:7">
      <c r="E16" s="383"/>
      <c r="G16" s="389"/>
    </row>
    <row r="17" spans="5:5">
      <c r="E17" s="383"/>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83">
    <tabColor rgb="FFFFC000"/>
    <pageSetUpPr fitToPage="1"/>
  </sheetPr>
  <dimension ref="A1:AU58"/>
  <sheetViews>
    <sheetView showGridLines="0" topLeftCell="AA1" zoomScale="80" zoomScaleNormal="80" zoomScaleSheetLayoutView="120" workbookViewId="0"/>
  </sheetViews>
  <sheetFormatPr defaultColWidth="13" defaultRowHeight="14.4"/>
  <cols>
    <col min="1" max="1" width="27.44140625" style="286" customWidth="1"/>
    <col min="2" max="2" width="7.44140625" style="540" customWidth="1"/>
    <col min="3" max="3" width="17.33203125" style="562" customWidth="1"/>
    <col min="4" max="41" width="17.33203125" style="286" customWidth="1"/>
    <col min="42" max="42" width="18.33203125" style="286" customWidth="1"/>
    <col min="43" max="43" width="17.33203125" style="286" customWidth="1"/>
    <col min="44" max="45" width="18.33203125" style="286" customWidth="1"/>
    <col min="46" max="49" width="13" style="286"/>
    <col min="50" max="50" width="12.6640625" style="286" customWidth="1"/>
    <col min="51" max="269" width="13" style="286"/>
    <col min="270" max="270" width="4.33203125" style="286" customWidth="1"/>
    <col min="271" max="271" width="16.44140625" style="286" customWidth="1"/>
    <col min="272" max="272" width="12.44140625" style="286" customWidth="1"/>
    <col min="273" max="273" width="13.5546875" style="286" customWidth="1"/>
    <col min="274" max="274" width="13.44140625" style="286" customWidth="1"/>
    <col min="275" max="275" width="12.44140625" style="286" customWidth="1"/>
    <col min="276" max="276" width="13.44140625" style="286" customWidth="1"/>
    <col min="277" max="277" width="12.44140625" style="286" customWidth="1"/>
    <col min="278" max="278" width="12.5546875" style="286" customWidth="1"/>
    <col min="279" max="279" width="12.44140625" style="286" customWidth="1"/>
    <col min="280" max="292" width="13.44140625" style="286" customWidth="1"/>
    <col min="293" max="293" width="12.44140625" style="286" customWidth="1"/>
    <col min="294" max="294" width="13.5546875" style="286" customWidth="1"/>
    <col min="295" max="299" width="13" style="286" customWidth="1"/>
    <col min="300" max="300" width="14.5546875" style="286" customWidth="1"/>
    <col min="301" max="301" width="13.44140625" style="286" customWidth="1"/>
    <col min="302" max="525" width="13" style="286"/>
    <col min="526" max="526" width="4.33203125" style="286" customWidth="1"/>
    <col min="527" max="527" width="16.44140625" style="286" customWidth="1"/>
    <col min="528" max="528" width="12.44140625" style="286" customWidth="1"/>
    <col min="529" max="529" width="13.5546875" style="286" customWidth="1"/>
    <col min="530" max="530" width="13.44140625" style="286" customWidth="1"/>
    <col min="531" max="531" width="12.44140625" style="286" customWidth="1"/>
    <col min="532" max="532" width="13.44140625" style="286" customWidth="1"/>
    <col min="533" max="533" width="12.44140625" style="286" customWidth="1"/>
    <col min="534" max="534" width="12.5546875" style="286" customWidth="1"/>
    <col min="535" max="535" width="12.44140625" style="286" customWidth="1"/>
    <col min="536" max="548" width="13.44140625" style="286" customWidth="1"/>
    <col min="549" max="549" width="12.44140625" style="286" customWidth="1"/>
    <col min="550" max="550" width="13.5546875" style="286" customWidth="1"/>
    <col min="551" max="555" width="13" style="286" customWidth="1"/>
    <col min="556" max="556" width="14.5546875" style="286" customWidth="1"/>
    <col min="557" max="557" width="13.44140625" style="286" customWidth="1"/>
    <col min="558" max="781" width="13" style="286"/>
    <col min="782" max="782" width="4.33203125" style="286" customWidth="1"/>
    <col min="783" max="783" width="16.44140625" style="286" customWidth="1"/>
    <col min="784" max="784" width="12.44140625" style="286" customWidth="1"/>
    <col min="785" max="785" width="13.5546875" style="286" customWidth="1"/>
    <col min="786" max="786" width="13.44140625" style="286" customWidth="1"/>
    <col min="787" max="787" width="12.44140625" style="286" customWidth="1"/>
    <col min="788" max="788" width="13.44140625" style="286" customWidth="1"/>
    <col min="789" max="789" width="12.44140625" style="286" customWidth="1"/>
    <col min="790" max="790" width="12.5546875" style="286" customWidth="1"/>
    <col min="791" max="791" width="12.44140625" style="286" customWidth="1"/>
    <col min="792" max="804" width="13.44140625" style="286" customWidth="1"/>
    <col min="805" max="805" width="12.44140625" style="286" customWidth="1"/>
    <col min="806" max="806" width="13.5546875" style="286" customWidth="1"/>
    <col min="807" max="811" width="13" style="286" customWidth="1"/>
    <col min="812" max="812" width="14.5546875" style="286" customWidth="1"/>
    <col min="813" max="813" width="13.44140625" style="286" customWidth="1"/>
    <col min="814" max="1037" width="13" style="286"/>
    <col min="1038" max="1038" width="4.33203125" style="286" customWidth="1"/>
    <col min="1039" max="1039" width="16.44140625" style="286" customWidth="1"/>
    <col min="1040" max="1040" width="12.44140625" style="286" customWidth="1"/>
    <col min="1041" max="1041" width="13.5546875" style="286" customWidth="1"/>
    <col min="1042" max="1042" width="13.44140625" style="286" customWidth="1"/>
    <col min="1043" max="1043" width="12.44140625" style="286" customWidth="1"/>
    <col min="1044" max="1044" width="13.44140625" style="286" customWidth="1"/>
    <col min="1045" max="1045" width="12.44140625" style="286" customWidth="1"/>
    <col min="1046" max="1046" width="12.5546875" style="286" customWidth="1"/>
    <col min="1047" max="1047" width="12.44140625" style="286" customWidth="1"/>
    <col min="1048" max="1060" width="13.44140625" style="286" customWidth="1"/>
    <col min="1061" max="1061" width="12.44140625" style="286" customWidth="1"/>
    <col min="1062" max="1062" width="13.5546875" style="286" customWidth="1"/>
    <col min="1063" max="1067" width="13" style="286" customWidth="1"/>
    <col min="1068" max="1068" width="14.5546875" style="286" customWidth="1"/>
    <col min="1069" max="1069" width="13.44140625" style="286" customWidth="1"/>
    <col min="1070" max="1293" width="13" style="286"/>
    <col min="1294" max="1294" width="4.33203125" style="286" customWidth="1"/>
    <col min="1295" max="1295" width="16.44140625" style="286" customWidth="1"/>
    <col min="1296" max="1296" width="12.44140625" style="286" customWidth="1"/>
    <col min="1297" max="1297" width="13.5546875" style="286" customWidth="1"/>
    <col min="1298" max="1298" width="13.44140625" style="286" customWidth="1"/>
    <col min="1299" max="1299" width="12.44140625" style="286" customWidth="1"/>
    <col min="1300" max="1300" width="13.44140625" style="286" customWidth="1"/>
    <col min="1301" max="1301" width="12.44140625" style="286" customWidth="1"/>
    <col min="1302" max="1302" width="12.5546875" style="286" customWidth="1"/>
    <col min="1303" max="1303" width="12.44140625" style="286" customWidth="1"/>
    <col min="1304" max="1316" width="13.44140625" style="286" customWidth="1"/>
    <col min="1317" max="1317" width="12.44140625" style="286" customWidth="1"/>
    <col min="1318" max="1318" width="13.5546875" style="286" customWidth="1"/>
    <col min="1319" max="1323" width="13" style="286" customWidth="1"/>
    <col min="1324" max="1324" width="14.5546875" style="286" customWidth="1"/>
    <col min="1325" max="1325" width="13.44140625" style="286" customWidth="1"/>
    <col min="1326" max="1549" width="13" style="286"/>
    <col min="1550" max="1550" width="4.33203125" style="286" customWidth="1"/>
    <col min="1551" max="1551" width="16.44140625" style="286" customWidth="1"/>
    <col min="1552" max="1552" width="12.44140625" style="286" customWidth="1"/>
    <col min="1553" max="1553" width="13.5546875" style="286" customWidth="1"/>
    <col min="1554" max="1554" width="13.44140625" style="286" customWidth="1"/>
    <col min="1555" max="1555" width="12.44140625" style="286" customWidth="1"/>
    <col min="1556" max="1556" width="13.44140625" style="286" customWidth="1"/>
    <col min="1557" max="1557" width="12.44140625" style="286" customWidth="1"/>
    <col min="1558" max="1558" width="12.5546875" style="286" customWidth="1"/>
    <col min="1559" max="1559" width="12.44140625" style="286" customWidth="1"/>
    <col min="1560" max="1572" width="13.44140625" style="286" customWidth="1"/>
    <col min="1573" max="1573" width="12.44140625" style="286" customWidth="1"/>
    <col min="1574" max="1574" width="13.5546875" style="286" customWidth="1"/>
    <col min="1575" max="1579" width="13" style="286" customWidth="1"/>
    <col min="1580" max="1580" width="14.5546875" style="286" customWidth="1"/>
    <col min="1581" max="1581" width="13.44140625" style="286" customWidth="1"/>
    <col min="1582" max="1805" width="13" style="286"/>
    <col min="1806" max="1806" width="4.33203125" style="286" customWidth="1"/>
    <col min="1807" max="1807" width="16.44140625" style="286" customWidth="1"/>
    <col min="1808" max="1808" width="12.44140625" style="286" customWidth="1"/>
    <col min="1809" max="1809" width="13.5546875" style="286" customWidth="1"/>
    <col min="1810" max="1810" width="13.44140625" style="286" customWidth="1"/>
    <col min="1811" max="1811" width="12.44140625" style="286" customWidth="1"/>
    <col min="1812" max="1812" width="13.44140625" style="286" customWidth="1"/>
    <col min="1813" max="1813" width="12.44140625" style="286" customWidth="1"/>
    <col min="1814" max="1814" width="12.5546875" style="286" customWidth="1"/>
    <col min="1815" max="1815" width="12.44140625" style="286" customWidth="1"/>
    <col min="1816" max="1828" width="13.44140625" style="286" customWidth="1"/>
    <col min="1829" max="1829" width="12.44140625" style="286" customWidth="1"/>
    <col min="1830" max="1830" width="13.5546875" style="286" customWidth="1"/>
    <col min="1831" max="1835" width="13" style="286" customWidth="1"/>
    <col min="1836" max="1836" width="14.5546875" style="286" customWidth="1"/>
    <col min="1837" max="1837" width="13.44140625" style="286" customWidth="1"/>
    <col min="1838" max="2061" width="13" style="286"/>
    <col min="2062" max="2062" width="4.33203125" style="286" customWidth="1"/>
    <col min="2063" max="2063" width="16.44140625" style="286" customWidth="1"/>
    <col min="2064" max="2064" width="12.44140625" style="286" customWidth="1"/>
    <col min="2065" max="2065" width="13.5546875" style="286" customWidth="1"/>
    <col min="2066" max="2066" width="13.44140625" style="286" customWidth="1"/>
    <col min="2067" max="2067" width="12.44140625" style="286" customWidth="1"/>
    <col min="2068" max="2068" width="13.44140625" style="286" customWidth="1"/>
    <col min="2069" max="2069" width="12.44140625" style="286" customWidth="1"/>
    <col min="2070" max="2070" width="12.5546875" style="286" customWidth="1"/>
    <col min="2071" max="2071" width="12.44140625" style="286" customWidth="1"/>
    <col min="2072" max="2084" width="13.44140625" style="286" customWidth="1"/>
    <col min="2085" max="2085" width="12.44140625" style="286" customWidth="1"/>
    <col min="2086" max="2086" width="13.5546875" style="286" customWidth="1"/>
    <col min="2087" max="2091" width="13" style="286" customWidth="1"/>
    <col min="2092" max="2092" width="14.5546875" style="286" customWidth="1"/>
    <col min="2093" max="2093" width="13.44140625" style="286" customWidth="1"/>
    <col min="2094" max="2317" width="13" style="286"/>
    <col min="2318" max="2318" width="4.33203125" style="286" customWidth="1"/>
    <col min="2319" max="2319" width="16.44140625" style="286" customWidth="1"/>
    <col min="2320" max="2320" width="12.44140625" style="286" customWidth="1"/>
    <col min="2321" max="2321" width="13.5546875" style="286" customWidth="1"/>
    <col min="2322" max="2322" width="13.44140625" style="286" customWidth="1"/>
    <col min="2323" max="2323" width="12.44140625" style="286" customWidth="1"/>
    <col min="2324" max="2324" width="13.44140625" style="286" customWidth="1"/>
    <col min="2325" max="2325" width="12.44140625" style="286" customWidth="1"/>
    <col min="2326" max="2326" width="12.5546875" style="286" customWidth="1"/>
    <col min="2327" max="2327" width="12.44140625" style="286" customWidth="1"/>
    <col min="2328" max="2340" width="13.44140625" style="286" customWidth="1"/>
    <col min="2341" max="2341" width="12.44140625" style="286" customWidth="1"/>
    <col min="2342" max="2342" width="13.5546875" style="286" customWidth="1"/>
    <col min="2343" max="2347" width="13" style="286" customWidth="1"/>
    <col min="2348" max="2348" width="14.5546875" style="286" customWidth="1"/>
    <col min="2349" max="2349" width="13.44140625" style="286" customWidth="1"/>
    <col min="2350" max="2573" width="13" style="286"/>
    <col min="2574" max="2574" width="4.33203125" style="286" customWidth="1"/>
    <col min="2575" max="2575" width="16.44140625" style="286" customWidth="1"/>
    <col min="2576" max="2576" width="12.44140625" style="286" customWidth="1"/>
    <col min="2577" max="2577" width="13.5546875" style="286" customWidth="1"/>
    <col min="2578" max="2578" width="13.44140625" style="286" customWidth="1"/>
    <col min="2579" max="2579" width="12.44140625" style="286" customWidth="1"/>
    <col min="2580" max="2580" width="13.44140625" style="286" customWidth="1"/>
    <col min="2581" max="2581" width="12.44140625" style="286" customWidth="1"/>
    <col min="2582" max="2582" width="12.5546875" style="286" customWidth="1"/>
    <col min="2583" max="2583" width="12.44140625" style="286" customWidth="1"/>
    <col min="2584" max="2596" width="13.44140625" style="286" customWidth="1"/>
    <col min="2597" max="2597" width="12.44140625" style="286" customWidth="1"/>
    <col min="2598" max="2598" width="13.5546875" style="286" customWidth="1"/>
    <col min="2599" max="2603" width="13" style="286" customWidth="1"/>
    <col min="2604" max="2604" width="14.5546875" style="286" customWidth="1"/>
    <col min="2605" max="2605" width="13.44140625" style="286" customWidth="1"/>
    <col min="2606" max="2829" width="13" style="286"/>
    <col min="2830" max="2830" width="4.33203125" style="286" customWidth="1"/>
    <col min="2831" max="2831" width="16.44140625" style="286" customWidth="1"/>
    <col min="2832" max="2832" width="12.44140625" style="286" customWidth="1"/>
    <col min="2833" max="2833" width="13.5546875" style="286" customWidth="1"/>
    <col min="2834" max="2834" width="13.44140625" style="286" customWidth="1"/>
    <col min="2835" max="2835" width="12.44140625" style="286" customWidth="1"/>
    <col min="2836" max="2836" width="13.44140625" style="286" customWidth="1"/>
    <col min="2837" max="2837" width="12.44140625" style="286" customWidth="1"/>
    <col min="2838" max="2838" width="12.5546875" style="286" customWidth="1"/>
    <col min="2839" max="2839" width="12.44140625" style="286" customWidth="1"/>
    <col min="2840" max="2852" width="13.44140625" style="286" customWidth="1"/>
    <col min="2853" max="2853" width="12.44140625" style="286" customWidth="1"/>
    <col min="2854" max="2854" width="13.5546875" style="286" customWidth="1"/>
    <col min="2855" max="2859" width="13" style="286" customWidth="1"/>
    <col min="2860" max="2860" width="14.5546875" style="286" customWidth="1"/>
    <col min="2861" max="2861" width="13.44140625" style="286" customWidth="1"/>
    <col min="2862" max="3085" width="13" style="286"/>
    <col min="3086" max="3086" width="4.33203125" style="286" customWidth="1"/>
    <col min="3087" max="3087" width="16.44140625" style="286" customWidth="1"/>
    <col min="3088" max="3088" width="12.44140625" style="286" customWidth="1"/>
    <col min="3089" max="3089" width="13.5546875" style="286" customWidth="1"/>
    <col min="3090" max="3090" width="13.44140625" style="286" customWidth="1"/>
    <col min="3091" max="3091" width="12.44140625" style="286" customWidth="1"/>
    <col min="3092" max="3092" width="13.44140625" style="286" customWidth="1"/>
    <col min="3093" max="3093" width="12.44140625" style="286" customWidth="1"/>
    <col min="3094" max="3094" width="12.5546875" style="286" customWidth="1"/>
    <col min="3095" max="3095" width="12.44140625" style="286" customWidth="1"/>
    <col min="3096" max="3108" width="13.44140625" style="286" customWidth="1"/>
    <col min="3109" max="3109" width="12.44140625" style="286" customWidth="1"/>
    <col min="3110" max="3110" width="13.5546875" style="286" customWidth="1"/>
    <col min="3111" max="3115" width="13" style="286" customWidth="1"/>
    <col min="3116" max="3116" width="14.5546875" style="286" customWidth="1"/>
    <col min="3117" max="3117" width="13.44140625" style="286" customWidth="1"/>
    <col min="3118" max="3341" width="13" style="286"/>
    <col min="3342" max="3342" width="4.33203125" style="286" customWidth="1"/>
    <col min="3343" max="3343" width="16.44140625" style="286" customWidth="1"/>
    <col min="3344" max="3344" width="12.44140625" style="286" customWidth="1"/>
    <col min="3345" max="3345" width="13.5546875" style="286" customWidth="1"/>
    <col min="3346" max="3346" width="13.44140625" style="286" customWidth="1"/>
    <col min="3347" max="3347" width="12.44140625" style="286" customWidth="1"/>
    <col min="3348" max="3348" width="13.44140625" style="286" customWidth="1"/>
    <col min="3349" max="3349" width="12.44140625" style="286" customWidth="1"/>
    <col min="3350" max="3350" width="12.5546875" style="286" customWidth="1"/>
    <col min="3351" max="3351" width="12.44140625" style="286" customWidth="1"/>
    <col min="3352" max="3364" width="13.44140625" style="286" customWidth="1"/>
    <col min="3365" max="3365" width="12.44140625" style="286" customWidth="1"/>
    <col min="3366" max="3366" width="13.5546875" style="286" customWidth="1"/>
    <col min="3367" max="3371" width="13" style="286" customWidth="1"/>
    <col min="3372" max="3372" width="14.5546875" style="286" customWidth="1"/>
    <col min="3373" max="3373" width="13.44140625" style="286" customWidth="1"/>
    <col min="3374" max="3597" width="13" style="286"/>
    <col min="3598" max="3598" width="4.33203125" style="286" customWidth="1"/>
    <col min="3599" max="3599" width="16.44140625" style="286" customWidth="1"/>
    <col min="3600" max="3600" width="12.44140625" style="286" customWidth="1"/>
    <col min="3601" max="3601" width="13.5546875" style="286" customWidth="1"/>
    <col min="3602" max="3602" width="13.44140625" style="286" customWidth="1"/>
    <col min="3603" max="3603" width="12.44140625" style="286" customWidth="1"/>
    <col min="3604" max="3604" width="13.44140625" style="286" customWidth="1"/>
    <col min="3605" max="3605" width="12.44140625" style="286" customWidth="1"/>
    <col min="3606" max="3606" width="12.5546875" style="286" customWidth="1"/>
    <col min="3607" max="3607" width="12.44140625" style="286" customWidth="1"/>
    <col min="3608" max="3620" width="13.44140625" style="286" customWidth="1"/>
    <col min="3621" max="3621" width="12.44140625" style="286" customWidth="1"/>
    <col min="3622" max="3622" width="13.5546875" style="286" customWidth="1"/>
    <col min="3623" max="3627" width="13" style="286" customWidth="1"/>
    <col min="3628" max="3628" width="14.5546875" style="286" customWidth="1"/>
    <col min="3629" max="3629" width="13.44140625" style="286" customWidth="1"/>
    <col min="3630" max="3853" width="13" style="286"/>
    <col min="3854" max="3854" width="4.33203125" style="286" customWidth="1"/>
    <col min="3855" max="3855" width="16.44140625" style="286" customWidth="1"/>
    <col min="3856" max="3856" width="12.44140625" style="286" customWidth="1"/>
    <col min="3857" max="3857" width="13.5546875" style="286" customWidth="1"/>
    <col min="3858" max="3858" width="13.44140625" style="286" customWidth="1"/>
    <col min="3859" max="3859" width="12.44140625" style="286" customWidth="1"/>
    <col min="3860" max="3860" width="13.44140625" style="286" customWidth="1"/>
    <col min="3861" max="3861" width="12.44140625" style="286" customWidth="1"/>
    <col min="3862" max="3862" width="12.5546875" style="286" customWidth="1"/>
    <col min="3863" max="3863" width="12.44140625" style="286" customWidth="1"/>
    <col min="3864" max="3876" width="13.44140625" style="286" customWidth="1"/>
    <col min="3877" max="3877" width="12.44140625" style="286" customWidth="1"/>
    <col min="3878" max="3878" width="13.5546875" style="286" customWidth="1"/>
    <col min="3879" max="3883" width="13" style="286" customWidth="1"/>
    <col min="3884" max="3884" width="14.5546875" style="286" customWidth="1"/>
    <col min="3885" max="3885" width="13.44140625" style="286" customWidth="1"/>
    <col min="3886" max="4109" width="13" style="286"/>
    <col min="4110" max="4110" width="4.33203125" style="286" customWidth="1"/>
    <col min="4111" max="4111" width="16.44140625" style="286" customWidth="1"/>
    <col min="4112" max="4112" width="12.44140625" style="286" customWidth="1"/>
    <col min="4113" max="4113" width="13.5546875" style="286" customWidth="1"/>
    <col min="4114" max="4114" width="13.44140625" style="286" customWidth="1"/>
    <col min="4115" max="4115" width="12.44140625" style="286" customWidth="1"/>
    <col min="4116" max="4116" width="13.44140625" style="286" customWidth="1"/>
    <col min="4117" max="4117" width="12.44140625" style="286" customWidth="1"/>
    <col min="4118" max="4118" width="12.5546875" style="286" customWidth="1"/>
    <col min="4119" max="4119" width="12.44140625" style="286" customWidth="1"/>
    <col min="4120" max="4132" width="13.44140625" style="286" customWidth="1"/>
    <col min="4133" max="4133" width="12.44140625" style="286" customWidth="1"/>
    <col min="4134" max="4134" width="13.5546875" style="286" customWidth="1"/>
    <col min="4135" max="4139" width="13" style="286" customWidth="1"/>
    <col min="4140" max="4140" width="14.5546875" style="286" customWidth="1"/>
    <col min="4141" max="4141" width="13.44140625" style="286" customWidth="1"/>
    <col min="4142" max="4365" width="13" style="286"/>
    <col min="4366" max="4366" width="4.33203125" style="286" customWidth="1"/>
    <col min="4367" max="4367" width="16.44140625" style="286" customWidth="1"/>
    <col min="4368" max="4368" width="12.44140625" style="286" customWidth="1"/>
    <col min="4369" max="4369" width="13.5546875" style="286" customWidth="1"/>
    <col min="4370" max="4370" width="13.44140625" style="286" customWidth="1"/>
    <col min="4371" max="4371" width="12.44140625" style="286" customWidth="1"/>
    <col min="4372" max="4372" width="13.44140625" style="286" customWidth="1"/>
    <col min="4373" max="4373" width="12.44140625" style="286" customWidth="1"/>
    <col min="4374" max="4374" width="12.5546875" style="286" customWidth="1"/>
    <col min="4375" max="4375" width="12.44140625" style="286" customWidth="1"/>
    <col min="4376" max="4388" width="13.44140625" style="286" customWidth="1"/>
    <col min="4389" max="4389" width="12.44140625" style="286" customWidth="1"/>
    <col min="4390" max="4390" width="13.5546875" style="286" customWidth="1"/>
    <col min="4391" max="4395" width="13" style="286" customWidth="1"/>
    <col min="4396" max="4396" width="14.5546875" style="286" customWidth="1"/>
    <col min="4397" max="4397" width="13.44140625" style="286" customWidth="1"/>
    <col min="4398" max="4621" width="13" style="286"/>
    <col min="4622" max="4622" width="4.33203125" style="286" customWidth="1"/>
    <col min="4623" max="4623" width="16.44140625" style="286" customWidth="1"/>
    <col min="4624" max="4624" width="12.44140625" style="286" customWidth="1"/>
    <col min="4625" max="4625" width="13.5546875" style="286" customWidth="1"/>
    <col min="4626" max="4626" width="13.44140625" style="286" customWidth="1"/>
    <col min="4627" max="4627" width="12.44140625" style="286" customWidth="1"/>
    <col min="4628" max="4628" width="13.44140625" style="286" customWidth="1"/>
    <col min="4629" max="4629" width="12.44140625" style="286" customWidth="1"/>
    <col min="4630" max="4630" width="12.5546875" style="286" customWidth="1"/>
    <col min="4631" max="4631" width="12.44140625" style="286" customWidth="1"/>
    <col min="4632" max="4644" width="13.44140625" style="286" customWidth="1"/>
    <col min="4645" max="4645" width="12.44140625" style="286" customWidth="1"/>
    <col min="4646" max="4646" width="13.5546875" style="286" customWidth="1"/>
    <col min="4647" max="4651" width="13" style="286" customWidth="1"/>
    <col min="4652" max="4652" width="14.5546875" style="286" customWidth="1"/>
    <col min="4653" max="4653" width="13.44140625" style="286" customWidth="1"/>
    <col min="4654" max="4877" width="13" style="286"/>
    <col min="4878" max="4878" width="4.33203125" style="286" customWidth="1"/>
    <col min="4879" max="4879" width="16.44140625" style="286" customWidth="1"/>
    <col min="4880" max="4880" width="12.44140625" style="286" customWidth="1"/>
    <col min="4881" max="4881" width="13.5546875" style="286" customWidth="1"/>
    <col min="4882" max="4882" width="13.44140625" style="286" customWidth="1"/>
    <col min="4883" max="4883" width="12.44140625" style="286" customWidth="1"/>
    <col min="4884" max="4884" width="13.44140625" style="286" customWidth="1"/>
    <col min="4885" max="4885" width="12.44140625" style="286" customWidth="1"/>
    <col min="4886" max="4886" width="12.5546875" style="286" customWidth="1"/>
    <col min="4887" max="4887" width="12.44140625" style="286" customWidth="1"/>
    <col min="4888" max="4900" width="13.44140625" style="286" customWidth="1"/>
    <col min="4901" max="4901" width="12.44140625" style="286" customWidth="1"/>
    <col min="4902" max="4902" width="13.5546875" style="286" customWidth="1"/>
    <col min="4903" max="4907" width="13" style="286" customWidth="1"/>
    <col min="4908" max="4908" width="14.5546875" style="286" customWidth="1"/>
    <col min="4909" max="4909" width="13.44140625" style="286" customWidth="1"/>
    <col min="4910" max="5133" width="13" style="286"/>
    <col min="5134" max="5134" width="4.33203125" style="286" customWidth="1"/>
    <col min="5135" max="5135" width="16.44140625" style="286" customWidth="1"/>
    <col min="5136" max="5136" width="12.44140625" style="286" customWidth="1"/>
    <col min="5137" max="5137" width="13.5546875" style="286" customWidth="1"/>
    <col min="5138" max="5138" width="13.44140625" style="286" customWidth="1"/>
    <col min="5139" max="5139" width="12.44140625" style="286" customWidth="1"/>
    <col min="5140" max="5140" width="13.44140625" style="286" customWidth="1"/>
    <col min="5141" max="5141" width="12.44140625" style="286" customWidth="1"/>
    <col min="5142" max="5142" width="12.5546875" style="286" customWidth="1"/>
    <col min="5143" max="5143" width="12.44140625" style="286" customWidth="1"/>
    <col min="5144" max="5156" width="13.44140625" style="286" customWidth="1"/>
    <col min="5157" max="5157" width="12.44140625" style="286" customWidth="1"/>
    <col min="5158" max="5158" width="13.5546875" style="286" customWidth="1"/>
    <col min="5159" max="5163" width="13" style="286" customWidth="1"/>
    <col min="5164" max="5164" width="14.5546875" style="286" customWidth="1"/>
    <col min="5165" max="5165" width="13.44140625" style="286" customWidth="1"/>
    <col min="5166" max="5389" width="13" style="286"/>
    <col min="5390" max="5390" width="4.33203125" style="286" customWidth="1"/>
    <col min="5391" max="5391" width="16.44140625" style="286" customWidth="1"/>
    <col min="5392" max="5392" width="12.44140625" style="286" customWidth="1"/>
    <col min="5393" max="5393" width="13.5546875" style="286" customWidth="1"/>
    <col min="5394" max="5394" width="13.44140625" style="286" customWidth="1"/>
    <col min="5395" max="5395" width="12.44140625" style="286" customWidth="1"/>
    <col min="5396" max="5396" width="13.44140625" style="286" customWidth="1"/>
    <col min="5397" max="5397" width="12.44140625" style="286" customWidth="1"/>
    <col min="5398" max="5398" width="12.5546875" style="286" customWidth="1"/>
    <col min="5399" max="5399" width="12.44140625" style="286" customWidth="1"/>
    <col min="5400" max="5412" width="13.44140625" style="286" customWidth="1"/>
    <col min="5413" max="5413" width="12.44140625" style="286" customWidth="1"/>
    <col min="5414" max="5414" width="13.5546875" style="286" customWidth="1"/>
    <col min="5415" max="5419" width="13" style="286" customWidth="1"/>
    <col min="5420" max="5420" width="14.5546875" style="286" customWidth="1"/>
    <col min="5421" max="5421" width="13.44140625" style="286" customWidth="1"/>
    <col min="5422" max="5645" width="13" style="286"/>
    <col min="5646" max="5646" width="4.33203125" style="286" customWidth="1"/>
    <col min="5647" max="5647" width="16.44140625" style="286" customWidth="1"/>
    <col min="5648" max="5648" width="12.44140625" style="286" customWidth="1"/>
    <col min="5649" max="5649" width="13.5546875" style="286" customWidth="1"/>
    <col min="5650" max="5650" width="13.44140625" style="286" customWidth="1"/>
    <col min="5651" max="5651" width="12.44140625" style="286" customWidth="1"/>
    <col min="5652" max="5652" width="13.44140625" style="286" customWidth="1"/>
    <col min="5653" max="5653" width="12.44140625" style="286" customWidth="1"/>
    <col min="5654" max="5654" width="12.5546875" style="286" customWidth="1"/>
    <col min="5655" max="5655" width="12.44140625" style="286" customWidth="1"/>
    <col min="5656" max="5668" width="13.44140625" style="286" customWidth="1"/>
    <col min="5669" max="5669" width="12.44140625" style="286" customWidth="1"/>
    <col min="5670" max="5670" width="13.5546875" style="286" customWidth="1"/>
    <col min="5671" max="5675" width="13" style="286" customWidth="1"/>
    <col min="5676" max="5676" width="14.5546875" style="286" customWidth="1"/>
    <col min="5677" max="5677" width="13.44140625" style="286" customWidth="1"/>
    <col min="5678" max="5901" width="13" style="286"/>
    <col min="5902" max="5902" width="4.33203125" style="286" customWidth="1"/>
    <col min="5903" max="5903" width="16.44140625" style="286" customWidth="1"/>
    <col min="5904" max="5904" width="12.44140625" style="286" customWidth="1"/>
    <col min="5905" max="5905" width="13.5546875" style="286" customWidth="1"/>
    <col min="5906" max="5906" width="13.44140625" style="286" customWidth="1"/>
    <col min="5907" max="5907" width="12.44140625" style="286" customWidth="1"/>
    <col min="5908" max="5908" width="13.44140625" style="286" customWidth="1"/>
    <col min="5909" max="5909" width="12.44140625" style="286" customWidth="1"/>
    <col min="5910" max="5910" width="12.5546875" style="286" customWidth="1"/>
    <col min="5911" max="5911" width="12.44140625" style="286" customWidth="1"/>
    <col min="5912" max="5924" width="13.44140625" style="286" customWidth="1"/>
    <col min="5925" max="5925" width="12.44140625" style="286" customWidth="1"/>
    <col min="5926" max="5926" width="13.5546875" style="286" customWidth="1"/>
    <col min="5927" max="5931" width="13" style="286" customWidth="1"/>
    <col min="5932" max="5932" width="14.5546875" style="286" customWidth="1"/>
    <col min="5933" max="5933" width="13.44140625" style="286" customWidth="1"/>
    <col min="5934" max="6157" width="13" style="286"/>
    <col min="6158" max="6158" width="4.33203125" style="286" customWidth="1"/>
    <col min="6159" max="6159" width="16.44140625" style="286" customWidth="1"/>
    <col min="6160" max="6160" width="12.44140625" style="286" customWidth="1"/>
    <col min="6161" max="6161" width="13.5546875" style="286" customWidth="1"/>
    <col min="6162" max="6162" width="13.44140625" style="286" customWidth="1"/>
    <col min="6163" max="6163" width="12.44140625" style="286" customWidth="1"/>
    <col min="6164" max="6164" width="13.44140625" style="286" customWidth="1"/>
    <col min="6165" max="6165" width="12.44140625" style="286" customWidth="1"/>
    <col min="6166" max="6166" width="12.5546875" style="286" customWidth="1"/>
    <col min="6167" max="6167" width="12.44140625" style="286" customWidth="1"/>
    <col min="6168" max="6180" width="13.44140625" style="286" customWidth="1"/>
    <col min="6181" max="6181" width="12.44140625" style="286" customWidth="1"/>
    <col min="6182" max="6182" width="13.5546875" style="286" customWidth="1"/>
    <col min="6183" max="6187" width="13" style="286" customWidth="1"/>
    <col min="6188" max="6188" width="14.5546875" style="286" customWidth="1"/>
    <col min="6189" max="6189" width="13.44140625" style="286" customWidth="1"/>
    <col min="6190" max="6413" width="13" style="286"/>
    <col min="6414" max="6414" width="4.33203125" style="286" customWidth="1"/>
    <col min="6415" max="6415" width="16.44140625" style="286" customWidth="1"/>
    <col min="6416" max="6416" width="12.44140625" style="286" customWidth="1"/>
    <col min="6417" max="6417" width="13.5546875" style="286" customWidth="1"/>
    <col min="6418" max="6418" width="13.44140625" style="286" customWidth="1"/>
    <col min="6419" max="6419" width="12.44140625" style="286" customWidth="1"/>
    <col min="6420" max="6420" width="13.44140625" style="286" customWidth="1"/>
    <col min="6421" max="6421" width="12.44140625" style="286" customWidth="1"/>
    <col min="6422" max="6422" width="12.5546875" style="286" customWidth="1"/>
    <col min="6423" max="6423" width="12.44140625" style="286" customWidth="1"/>
    <col min="6424" max="6436" width="13.44140625" style="286" customWidth="1"/>
    <col min="6437" max="6437" width="12.44140625" style="286" customWidth="1"/>
    <col min="6438" max="6438" width="13.5546875" style="286" customWidth="1"/>
    <col min="6439" max="6443" width="13" style="286" customWidth="1"/>
    <col min="6444" max="6444" width="14.5546875" style="286" customWidth="1"/>
    <col min="6445" max="6445" width="13.44140625" style="286" customWidth="1"/>
    <col min="6446" max="6669" width="13" style="286"/>
    <col min="6670" max="6670" width="4.33203125" style="286" customWidth="1"/>
    <col min="6671" max="6671" width="16.44140625" style="286" customWidth="1"/>
    <col min="6672" max="6672" width="12.44140625" style="286" customWidth="1"/>
    <col min="6673" max="6673" width="13.5546875" style="286" customWidth="1"/>
    <col min="6674" max="6674" width="13.44140625" style="286" customWidth="1"/>
    <col min="6675" max="6675" width="12.44140625" style="286" customWidth="1"/>
    <col min="6676" max="6676" width="13.44140625" style="286" customWidth="1"/>
    <col min="6677" max="6677" width="12.44140625" style="286" customWidth="1"/>
    <col min="6678" max="6678" width="12.5546875" style="286" customWidth="1"/>
    <col min="6679" max="6679" width="12.44140625" style="286" customWidth="1"/>
    <col min="6680" max="6692" width="13.44140625" style="286" customWidth="1"/>
    <col min="6693" max="6693" width="12.44140625" style="286" customWidth="1"/>
    <col min="6694" max="6694" width="13.5546875" style="286" customWidth="1"/>
    <col min="6695" max="6699" width="13" style="286" customWidth="1"/>
    <col min="6700" max="6700" width="14.5546875" style="286" customWidth="1"/>
    <col min="6701" max="6701" width="13.44140625" style="286" customWidth="1"/>
    <col min="6702" max="6925" width="13" style="286"/>
    <col min="6926" max="6926" width="4.33203125" style="286" customWidth="1"/>
    <col min="6927" max="6927" width="16.44140625" style="286" customWidth="1"/>
    <col min="6928" max="6928" width="12.44140625" style="286" customWidth="1"/>
    <col min="6929" max="6929" width="13.5546875" style="286" customWidth="1"/>
    <col min="6930" max="6930" width="13.44140625" style="286" customWidth="1"/>
    <col min="6931" max="6931" width="12.44140625" style="286" customWidth="1"/>
    <col min="6932" max="6932" width="13.44140625" style="286" customWidth="1"/>
    <col min="6933" max="6933" width="12.44140625" style="286" customWidth="1"/>
    <col min="6934" max="6934" width="12.5546875" style="286" customWidth="1"/>
    <col min="6935" max="6935" width="12.44140625" style="286" customWidth="1"/>
    <col min="6936" max="6948" width="13.44140625" style="286" customWidth="1"/>
    <col min="6949" max="6949" width="12.44140625" style="286" customWidth="1"/>
    <col min="6950" max="6950" width="13.5546875" style="286" customWidth="1"/>
    <col min="6951" max="6955" width="13" style="286" customWidth="1"/>
    <col min="6956" max="6956" width="14.5546875" style="286" customWidth="1"/>
    <col min="6957" max="6957" width="13.44140625" style="286" customWidth="1"/>
    <col min="6958" max="7181" width="13" style="286"/>
    <col min="7182" max="7182" width="4.33203125" style="286" customWidth="1"/>
    <col min="7183" max="7183" width="16.44140625" style="286" customWidth="1"/>
    <col min="7184" max="7184" width="12.44140625" style="286" customWidth="1"/>
    <col min="7185" max="7185" width="13.5546875" style="286" customWidth="1"/>
    <col min="7186" max="7186" width="13.44140625" style="286" customWidth="1"/>
    <col min="7187" max="7187" width="12.44140625" style="286" customWidth="1"/>
    <col min="7188" max="7188" width="13.44140625" style="286" customWidth="1"/>
    <col min="7189" max="7189" width="12.44140625" style="286" customWidth="1"/>
    <col min="7190" max="7190" width="12.5546875" style="286" customWidth="1"/>
    <col min="7191" max="7191" width="12.44140625" style="286" customWidth="1"/>
    <col min="7192" max="7204" width="13.44140625" style="286" customWidth="1"/>
    <col min="7205" max="7205" width="12.44140625" style="286" customWidth="1"/>
    <col min="7206" max="7206" width="13.5546875" style="286" customWidth="1"/>
    <col min="7207" max="7211" width="13" style="286" customWidth="1"/>
    <col min="7212" max="7212" width="14.5546875" style="286" customWidth="1"/>
    <col min="7213" max="7213" width="13.44140625" style="286" customWidth="1"/>
    <col min="7214" max="7437" width="13" style="286"/>
    <col min="7438" max="7438" width="4.33203125" style="286" customWidth="1"/>
    <col min="7439" max="7439" width="16.44140625" style="286" customWidth="1"/>
    <col min="7440" max="7440" width="12.44140625" style="286" customWidth="1"/>
    <col min="7441" max="7441" width="13.5546875" style="286" customWidth="1"/>
    <col min="7442" max="7442" width="13.44140625" style="286" customWidth="1"/>
    <col min="7443" max="7443" width="12.44140625" style="286" customWidth="1"/>
    <col min="7444" max="7444" width="13.44140625" style="286" customWidth="1"/>
    <col min="7445" max="7445" width="12.44140625" style="286" customWidth="1"/>
    <col min="7446" max="7446" width="12.5546875" style="286" customWidth="1"/>
    <col min="7447" max="7447" width="12.44140625" style="286" customWidth="1"/>
    <col min="7448" max="7460" width="13.44140625" style="286" customWidth="1"/>
    <col min="7461" max="7461" width="12.44140625" style="286" customWidth="1"/>
    <col min="7462" max="7462" width="13.5546875" style="286" customWidth="1"/>
    <col min="7463" max="7467" width="13" style="286" customWidth="1"/>
    <col min="7468" max="7468" width="14.5546875" style="286" customWidth="1"/>
    <col min="7469" max="7469" width="13.44140625" style="286" customWidth="1"/>
    <col min="7470" max="7693" width="13" style="286"/>
    <col min="7694" max="7694" width="4.33203125" style="286" customWidth="1"/>
    <col min="7695" max="7695" width="16.44140625" style="286" customWidth="1"/>
    <col min="7696" max="7696" width="12.44140625" style="286" customWidth="1"/>
    <col min="7697" max="7697" width="13.5546875" style="286" customWidth="1"/>
    <col min="7698" max="7698" width="13.44140625" style="286" customWidth="1"/>
    <col min="7699" max="7699" width="12.44140625" style="286" customWidth="1"/>
    <col min="7700" max="7700" width="13.44140625" style="286" customWidth="1"/>
    <col min="7701" max="7701" width="12.44140625" style="286" customWidth="1"/>
    <col min="7702" max="7702" width="12.5546875" style="286" customWidth="1"/>
    <col min="7703" max="7703" width="12.44140625" style="286" customWidth="1"/>
    <col min="7704" max="7716" width="13.44140625" style="286" customWidth="1"/>
    <col min="7717" max="7717" width="12.44140625" style="286" customWidth="1"/>
    <col min="7718" max="7718" width="13.5546875" style="286" customWidth="1"/>
    <col min="7719" max="7723" width="13" style="286" customWidth="1"/>
    <col min="7724" max="7724" width="14.5546875" style="286" customWidth="1"/>
    <col min="7725" max="7725" width="13.44140625" style="286" customWidth="1"/>
    <col min="7726" max="7949" width="13" style="286"/>
    <col min="7950" max="7950" width="4.33203125" style="286" customWidth="1"/>
    <col min="7951" max="7951" width="16.44140625" style="286" customWidth="1"/>
    <col min="7952" max="7952" width="12.44140625" style="286" customWidth="1"/>
    <col min="7953" max="7953" width="13.5546875" style="286" customWidth="1"/>
    <col min="7954" max="7954" width="13.44140625" style="286" customWidth="1"/>
    <col min="7955" max="7955" width="12.44140625" style="286" customWidth="1"/>
    <col min="7956" max="7956" width="13.44140625" style="286" customWidth="1"/>
    <col min="7957" max="7957" width="12.44140625" style="286" customWidth="1"/>
    <col min="7958" max="7958" width="12.5546875" style="286" customWidth="1"/>
    <col min="7959" max="7959" width="12.44140625" style="286" customWidth="1"/>
    <col min="7960" max="7972" width="13.44140625" style="286" customWidth="1"/>
    <col min="7973" max="7973" width="12.44140625" style="286" customWidth="1"/>
    <col min="7974" max="7974" width="13.5546875" style="286" customWidth="1"/>
    <col min="7975" max="7979" width="13" style="286" customWidth="1"/>
    <col min="7980" max="7980" width="14.5546875" style="286" customWidth="1"/>
    <col min="7981" max="7981" width="13.44140625" style="286" customWidth="1"/>
    <col min="7982" max="8205" width="13" style="286"/>
    <col min="8206" max="8206" width="4.33203125" style="286" customWidth="1"/>
    <col min="8207" max="8207" width="16.44140625" style="286" customWidth="1"/>
    <col min="8208" max="8208" width="12.44140625" style="286" customWidth="1"/>
    <col min="8209" max="8209" width="13.5546875" style="286" customWidth="1"/>
    <col min="8210" max="8210" width="13.44140625" style="286" customWidth="1"/>
    <col min="8211" max="8211" width="12.44140625" style="286" customWidth="1"/>
    <col min="8212" max="8212" width="13.44140625" style="286" customWidth="1"/>
    <col min="8213" max="8213" width="12.44140625" style="286" customWidth="1"/>
    <col min="8214" max="8214" width="12.5546875" style="286" customWidth="1"/>
    <col min="8215" max="8215" width="12.44140625" style="286" customWidth="1"/>
    <col min="8216" max="8228" width="13.44140625" style="286" customWidth="1"/>
    <col min="8229" max="8229" width="12.44140625" style="286" customWidth="1"/>
    <col min="8230" max="8230" width="13.5546875" style="286" customWidth="1"/>
    <col min="8231" max="8235" width="13" style="286" customWidth="1"/>
    <col min="8236" max="8236" width="14.5546875" style="286" customWidth="1"/>
    <col min="8237" max="8237" width="13.44140625" style="286" customWidth="1"/>
    <col min="8238" max="8461" width="13" style="286"/>
    <col min="8462" max="8462" width="4.33203125" style="286" customWidth="1"/>
    <col min="8463" max="8463" width="16.44140625" style="286" customWidth="1"/>
    <col min="8464" max="8464" width="12.44140625" style="286" customWidth="1"/>
    <col min="8465" max="8465" width="13.5546875" style="286" customWidth="1"/>
    <col min="8466" max="8466" width="13.44140625" style="286" customWidth="1"/>
    <col min="8467" max="8467" width="12.44140625" style="286" customWidth="1"/>
    <col min="8468" max="8468" width="13.44140625" style="286" customWidth="1"/>
    <col min="8469" max="8469" width="12.44140625" style="286" customWidth="1"/>
    <col min="8470" max="8470" width="12.5546875" style="286" customWidth="1"/>
    <col min="8471" max="8471" width="12.44140625" style="286" customWidth="1"/>
    <col min="8472" max="8484" width="13.44140625" style="286" customWidth="1"/>
    <col min="8485" max="8485" width="12.44140625" style="286" customWidth="1"/>
    <col min="8486" max="8486" width="13.5546875" style="286" customWidth="1"/>
    <col min="8487" max="8491" width="13" style="286" customWidth="1"/>
    <col min="8492" max="8492" width="14.5546875" style="286" customWidth="1"/>
    <col min="8493" max="8493" width="13.44140625" style="286" customWidth="1"/>
    <col min="8494" max="8717" width="13" style="286"/>
    <col min="8718" max="8718" width="4.33203125" style="286" customWidth="1"/>
    <col min="8719" max="8719" width="16.44140625" style="286" customWidth="1"/>
    <col min="8720" max="8720" width="12.44140625" style="286" customWidth="1"/>
    <col min="8721" max="8721" width="13.5546875" style="286" customWidth="1"/>
    <col min="8722" max="8722" width="13.44140625" style="286" customWidth="1"/>
    <col min="8723" max="8723" width="12.44140625" style="286" customWidth="1"/>
    <col min="8724" max="8724" width="13.44140625" style="286" customWidth="1"/>
    <col min="8725" max="8725" width="12.44140625" style="286" customWidth="1"/>
    <col min="8726" max="8726" width="12.5546875" style="286" customWidth="1"/>
    <col min="8727" max="8727" width="12.44140625" style="286" customWidth="1"/>
    <col min="8728" max="8740" width="13.44140625" style="286" customWidth="1"/>
    <col min="8741" max="8741" width="12.44140625" style="286" customWidth="1"/>
    <col min="8742" max="8742" width="13.5546875" style="286" customWidth="1"/>
    <col min="8743" max="8747" width="13" style="286" customWidth="1"/>
    <col min="8748" max="8748" width="14.5546875" style="286" customWidth="1"/>
    <col min="8749" max="8749" width="13.44140625" style="286" customWidth="1"/>
    <col min="8750" max="8973" width="13" style="286"/>
    <col min="8974" max="8974" width="4.33203125" style="286" customWidth="1"/>
    <col min="8975" max="8975" width="16.44140625" style="286" customWidth="1"/>
    <col min="8976" max="8976" width="12.44140625" style="286" customWidth="1"/>
    <col min="8977" max="8977" width="13.5546875" style="286" customWidth="1"/>
    <col min="8978" max="8978" width="13.44140625" style="286" customWidth="1"/>
    <col min="8979" max="8979" width="12.44140625" style="286" customWidth="1"/>
    <col min="8980" max="8980" width="13.44140625" style="286" customWidth="1"/>
    <col min="8981" max="8981" width="12.44140625" style="286" customWidth="1"/>
    <col min="8982" max="8982" width="12.5546875" style="286" customWidth="1"/>
    <col min="8983" max="8983" width="12.44140625" style="286" customWidth="1"/>
    <col min="8984" max="8996" width="13.44140625" style="286" customWidth="1"/>
    <col min="8997" max="8997" width="12.44140625" style="286" customWidth="1"/>
    <col min="8998" max="8998" width="13.5546875" style="286" customWidth="1"/>
    <col min="8999" max="9003" width="13" style="286" customWidth="1"/>
    <col min="9004" max="9004" width="14.5546875" style="286" customWidth="1"/>
    <col min="9005" max="9005" width="13.44140625" style="286" customWidth="1"/>
    <col min="9006" max="9229" width="13" style="286"/>
    <col min="9230" max="9230" width="4.33203125" style="286" customWidth="1"/>
    <col min="9231" max="9231" width="16.44140625" style="286" customWidth="1"/>
    <col min="9232" max="9232" width="12.44140625" style="286" customWidth="1"/>
    <col min="9233" max="9233" width="13.5546875" style="286" customWidth="1"/>
    <col min="9234" max="9234" width="13.44140625" style="286" customWidth="1"/>
    <col min="9235" max="9235" width="12.44140625" style="286" customWidth="1"/>
    <col min="9236" max="9236" width="13.44140625" style="286" customWidth="1"/>
    <col min="9237" max="9237" width="12.44140625" style="286" customWidth="1"/>
    <col min="9238" max="9238" width="12.5546875" style="286" customWidth="1"/>
    <col min="9239" max="9239" width="12.44140625" style="286" customWidth="1"/>
    <col min="9240" max="9252" width="13.44140625" style="286" customWidth="1"/>
    <col min="9253" max="9253" width="12.44140625" style="286" customWidth="1"/>
    <col min="9254" max="9254" width="13.5546875" style="286" customWidth="1"/>
    <col min="9255" max="9259" width="13" style="286" customWidth="1"/>
    <col min="9260" max="9260" width="14.5546875" style="286" customWidth="1"/>
    <col min="9261" max="9261" width="13.44140625" style="286" customWidth="1"/>
    <col min="9262" max="9485" width="13" style="286"/>
    <col min="9486" max="9486" width="4.33203125" style="286" customWidth="1"/>
    <col min="9487" max="9487" width="16.44140625" style="286" customWidth="1"/>
    <col min="9488" max="9488" width="12.44140625" style="286" customWidth="1"/>
    <col min="9489" max="9489" width="13.5546875" style="286" customWidth="1"/>
    <col min="9490" max="9490" width="13.44140625" style="286" customWidth="1"/>
    <col min="9491" max="9491" width="12.44140625" style="286" customWidth="1"/>
    <col min="9492" max="9492" width="13.44140625" style="286" customWidth="1"/>
    <col min="9493" max="9493" width="12.44140625" style="286" customWidth="1"/>
    <col min="9494" max="9494" width="12.5546875" style="286" customWidth="1"/>
    <col min="9495" max="9495" width="12.44140625" style="286" customWidth="1"/>
    <col min="9496" max="9508" width="13.44140625" style="286" customWidth="1"/>
    <col min="9509" max="9509" width="12.44140625" style="286" customWidth="1"/>
    <col min="9510" max="9510" width="13.5546875" style="286" customWidth="1"/>
    <col min="9511" max="9515" width="13" style="286" customWidth="1"/>
    <col min="9516" max="9516" width="14.5546875" style="286" customWidth="1"/>
    <col min="9517" max="9517" width="13.44140625" style="286" customWidth="1"/>
    <col min="9518" max="9741" width="13" style="286"/>
    <col min="9742" max="9742" width="4.33203125" style="286" customWidth="1"/>
    <col min="9743" max="9743" width="16.44140625" style="286" customWidth="1"/>
    <col min="9744" max="9744" width="12.44140625" style="286" customWidth="1"/>
    <col min="9745" max="9745" width="13.5546875" style="286" customWidth="1"/>
    <col min="9746" max="9746" width="13.44140625" style="286" customWidth="1"/>
    <col min="9747" max="9747" width="12.44140625" style="286" customWidth="1"/>
    <col min="9748" max="9748" width="13.44140625" style="286" customWidth="1"/>
    <col min="9749" max="9749" width="12.44140625" style="286" customWidth="1"/>
    <col min="9750" max="9750" width="12.5546875" style="286" customWidth="1"/>
    <col min="9751" max="9751" width="12.44140625" style="286" customWidth="1"/>
    <col min="9752" max="9764" width="13.44140625" style="286" customWidth="1"/>
    <col min="9765" max="9765" width="12.44140625" style="286" customWidth="1"/>
    <col min="9766" max="9766" width="13.5546875" style="286" customWidth="1"/>
    <col min="9767" max="9771" width="13" style="286" customWidth="1"/>
    <col min="9772" max="9772" width="14.5546875" style="286" customWidth="1"/>
    <col min="9773" max="9773" width="13.44140625" style="286" customWidth="1"/>
    <col min="9774" max="9997" width="13" style="286"/>
    <col min="9998" max="9998" width="4.33203125" style="286" customWidth="1"/>
    <col min="9999" max="9999" width="16.44140625" style="286" customWidth="1"/>
    <col min="10000" max="10000" width="12.44140625" style="286" customWidth="1"/>
    <col min="10001" max="10001" width="13.5546875" style="286" customWidth="1"/>
    <col min="10002" max="10002" width="13.44140625" style="286" customWidth="1"/>
    <col min="10003" max="10003" width="12.44140625" style="286" customWidth="1"/>
    <col min="10004" max="10004" width="13.44140625" style="286" customWidth="1"/>
    <col min="10005" max="10005" width="12.44140625" style="286" customWidth="1"/>
    <col min="10006" max="10006" width="12.5546875" style="286" customWidth="1"/>
    <col min="10007" max="10007" width="12.44140625" style="286" customWidth="1"/>
    <col min="10008" max="10020" width="13.44140625" style="286" customWidth="1"/>
    <col min="10021" max="10021" width="12.44140625" style="286" customWidth="1"/>
    <col min="10022" max="10022" width="13.5546875" style="286" customWidth="1"/>
    <col min="10023" max="10027" width="13" style="286" customWidth="1"/>
    <col min="10028" max="10028" width="14.5546875" style="286" customWidth="1"/>
    <col min="10029" max="10029" width="13.44140625" style="286" customWidth="1"/>
    <col min="10030" max="10253" width="13" style="286"/>
    <col min="10254" max="10254" width="4.33203125" style="286" customWidth="1"/>
    <col min="10255" max="10255" width="16.44140625" style="286" customWidth="1"/>
    <col min="10256" max="10256" width="12.44140625" style="286" customWidth="1"/>
    <col min="10257" max="10257" width="13.5546875" style="286" customWidth="1"/>
    <col min="10258" max="10258" width="13.44140625" style="286" customWidth="1"/>
    <col min="10259" max="10259" width="12.44140625" style="286" customWidth="1"/>
    <col min="10260" max="10260" width="13.44140625" style="286" customWidth="1"/>
    <col min="10261" max="10261" width="12.44140625" style="286" customWidth="1"/>
    <col min="10262" max="10262" width="12.5546875" style="286" customWidth="1"/>
    <col min="10263" max="10263" width="12.44140625" style="286" customWidth="1"/>
    <col min="10264" max="10276" width="13.44140625" style="286" customWidth="1"/>
    <col min="10277" max="10277" width="12.44140625" style="286" customWidth="1"/>
    <col min="10278" max="10278" width="13.5546875" style="286" customWidth="1"/>
    <col min="10279" max="10283" width="13" style="286" customWidth="1"/>
    <col min="10284" max="10284" width="14.5546875" style="286" customWidth="1"/>
    <col min="10285" max="10285" width="13.44140625" style="286" customWidth="1"/>
    <col min="10286" max="10509" width="13" style="286"/>
    <col min="10510" max="10510" width="4.33203125" style="286" customWidth="1"/>
    <col min="10511" max="10511" width="16.44140625" style="286" customWidth="1"/>
    <col min="10512" max="10512" width="12.44140625" style="286" customWidth="1"/>
    <col min="10513" max="10513" width="13.5546875" style="286" customWidth="1"/>
    <col min="10514" max="10514" width="13.44140625" style="286" customWidth="1"/>
    <col min="10515" max="10515" width="12.44140625" style="286" customWidth="1"/>
    <col min="10516" max="10516" width="13.44140625" style="286" customWidth="1"/>
    <col min="10517" max="10517" width="12.44140625" style="286" customWidth="1"/>
    <col min="10518" max="10518" width="12.5546875" style="286" customWidth="1"/>
    <col min="10519" max="10519" width="12.44140625" style="286" customWidth="1"/>
    <col min="10520" max="10532" width="13.44140625" style="286" customWidth="1"/>
    <col min="10533" max="10533" width="12.44140625" style="286" customWidth="1"/>
    <col min="10534" max="10534" width="13.5546875" style="286" customWidth="1"/>
    <col min="10535" max="10539" width="13" style="286" customWidth="1"/>
    <col min="10540" max="10540" width="14.5546875" style="286" customWidth="1"/>
    <col min="10541" max="10541" width="13.44140625" style="286" customWidth="1"/>
    <col min="10542" max="10765" width="13" style="286"/>
    <col min="10766" max="10766" width="4.33203125" style="286" customWidth="1"/>
    <col min="10767" max="10767" width="16.44140625" style="286" customWidth="1"/>
    <col min="10768" max="10768" width="12.44140625" style="286" customWidth="1"/>
    <col min="10769" max="10769" width="13.5546875" style="286" customWidth="1"/>
    <col min="10770" max="10770" width="13.44140625" style="286" customWidth="1"/>
    <col min="10771" max="10771" width="12.44140625" style="286" customWidth="1"/>
    <col min="10772" max="10772" width="13.44140625" style="286" customWidth="1"/>
    <col min="10773" max="10773" width="12.44140625" style="286" customWidth="1"/>
    <col min="10774" max="10774" width="12.5546875" style="286" customWidth="1"/>
    <col min="10775" max="10775" width="12.44140625" style="286" customWidth="1"/>
    <col min="10776" max="10788" width="13.44140625" style="286" customWidth="1"/>
    <col min="10789" max="10789" width="12.44140625" style="286" customWidth="1"/>
    <col min="10790" max="10790" width="13.5546875" style="286" customWidth="1"/>
    <col min="10791" max="10795" width="13" style="286" customWidth="1"/>
    <col min="10796" max="10796" width="14.5546875" style="286" customWidth="1"/>
    <col min="10797" max="10797" width="13.44140625" style="286" customWidth="1"/>
    <col min="10798" max="11021" width="13" style="286"/>
    <col min="11022" max="11022" width="4.33203125" style="286" customWidth="1"/>
    <col min="11023" max="11023" width="16.44140625" style="286" customWidth="1"/>
    <col min="11024" max="11024" width="12.44140625" style="286" customWidth="1"/>
    <col min="11025" max="11025" width="13.5546875" style="286" customWidth="1"/>
    <col min="11026" max="11026" width="13.44140625" style="286" customWidth="1"/>
    <col min="11027" max="11027" width="12.44140625" style="286" customWidth="1"/>
    <col min="11028" max="11028" width="13.44140625" style="286" customWidth="1"/>
    <col min="11029" max="11029" width="12.44140625" style="286" customWidth="1"/>
    <col min="11030" max="11030" width="12.5546875" style="286" customWidth="1"/>
    <col min="11031" max="11031" width="12.44140625" style="286" customWidth="1"/>
    <col min="11032" max="11044" width="13.44140625" style="286" customWidth="1"/>
    <col min="11045" max="11045" width="12.44140625" style="286" customWidth="1"/>
    <col min="11046" max="11046" width="13.5546875" style="286" customWidth="1"/>
    <col min="11047" max="11051" width="13" style="286" customWidth="1"/>
    <col min="11052" max="11052" width="14.5546875" style="286" customWidth="1"/>
    <col min="11053" max="11053" width="13.44140625" style="286" customWidth="1"/>
    <col min="11054" max="11277" width="13" style="286"/>
    <col min="11278" max="11278" width="4.33203125" style="286" customWidth="1"/>
    <col min="11279" max="11279" width="16.44140625" style="286" customWidth="1"/>
    <col min="11280" max="11280" width="12.44140625" style="286" customWidth="1"/>
    <col min="11281" max="11281" width="13.5546875" style="286" customWidth="1"/>
    <col min="11282" max="11282" width="13.44140625" style="286" customWidth="1"/>
    <col min="11283" max="11283" width="12.44140625" style="286" customWidth="1"/>
    <col min="11284" max="11284" width="13.44140625" style="286" customWidth="1"/>
    <col min="11285" max="11285" width="12.44140625" style="286" customWidth="1"/>
    <col min="11286" max="11286" width="12.5546875" style="286" customWidth="1"/>
    <col min="11287" max="11287" width="12.44140625" style="286" customWidth="1"/>
    <col min="11288" max="11300" width="13.44140625" style="286" customWidth="1"/>
    <col min="11301" max="11301" width="12.44140625" style="286" customWidth="1"/>
    <col min="11302" max="11302" width="13.5546875" style="286" customWidth="1"/>
    <col min="11303" max="11307" width="13" style="286" customWidth="1"/>
    <col min="11308" max="11308" width="14.5546875" style="286" customWidth="1"/>
    <col min="11309" max="11309" width="13.44140625" style="286" customWidth="1"/>
    <col min="11310" max="11533" width="13" style="286"/>
    <col min="11534" max="11534" width="4.33203125" style="286" customWidth="1"/>
    <col min="11535" max="11535" width="16.44140625" style="286" customWidth="1"/>
    <col min="11536" max="11536" width="12.44140625" style="286" customWidth="1"/>
    <col min="11537" max="11537" width="13.5546875" style="286" customWidth="1"/>
    <col min="11538" max="11538" width="13.44140625" style="286" customWidth="1"/>
    <col min="11539" max="11539" width="12.44140625" style="286" customWidth="1"/>
    <col min="11540" max="11540" width="13.44140625" style="286" customWidth="1"/>
    <col min="11541" max="11541" width="12.44140625" style="286" customWidth="1"/>
    <col min="11542" max="11542" width="12.5546875" style="286" customWidth="1"/>
    <col min="11543" max="11543" width="12.44140625" style="286" customWidth="1"/>
    <col min="11544" max="11556" width="13.44140625" style="286" customWidth="1"/>
    <col min="11557" max="11557" width="12.44140625" style="286" customWidth="1"/>
    <col min="11558" max="11558" width="13.5546875" style="286" customWidth="1"/>
    <col min="11559" max="11563" width="13" style="286" customWidth="1"/>
    <col min="11564" max="11564" width="14.5546875" style="286" customWidth="1"/>
    <col min="11565" max="11565" width="13.44140625" style="286" customWidth="1"/>
    <col min="11566" max="11789" width="13" style="286"/>
    <col min="11790" max="11790" width="4.33203125" style="286" customWidth="1"/>
    <col min="11791" max="11791" width="16.44140625" style="286" customWidth="1"/>
    <col min="11792" max="11792" width="12.44140625" style="286" customWidth="1"/>
    <col min="11793" max="11793" width="13.5546875" style="286" customWidth="1"/>
    <col min="11794" max="11794" width="13.44140625" style="286" customWidth="1"/>
    <col min="11795" max="11795" width="12.44140625" style="286" customWidth="1"/>
    <col min="11796" max="11796" width="13.44140625" style="286" customWidth="1"/>
    <col min="11797" max="11797" width="12.44140625" style="286" customWidth="1"/>
    <col min="11798" max="11798" width="12.5546875" style="286" customWidth="1"/>
    <col min="11799" max="11799" width="12.44140625" style="286" customWidth="1"/>
    <col min="11800" max="11812" width="13.44140625" style="286" customWidth="1"/>
    <col min="11813" max="11813" width="12.44140625" style="286" customWidth="1"/>
    <col min="11814" max="11814" width="13.5546875" style="286" customWidth="1"/>
    <col min="11815" max="11819" width="13" style="286" customWidth="1"/>
    <col min="11820" max="11820" width="14.5546875" style="286" customWidth="1"/>
    <col min="11821" max="11821" width="13.44140625" style="286" customWidth="1"/>
    <col min="11822" max="12045" width="13" style="286"/>
    <col min="12046" max="12046" width="4.33203125" style="286" customWidth="1"/>
    <col min="12047" max="12047" width="16.44140625" style="286" customWidth="1"/>
    <col min="12048" max="12048" width="12.44140625" style="286" customWidth="1"/>
    <col min="12049" max="12049" width="13.5546875" style="286" customWidth="1"/>
    <col min="12050" max="12050" width="13.44140625" style="286" customWidth="1"/>
    <col min="12051" max="12051" width="12.44140625" style="286" customWidth="1"/>
    <col min="12052" max="12052" width="13.44140625" style="286" customWidth="1"/>
    <col min="12053" max="12053" width="12.44140625" style="286" customWidth="1"/>
    <col min="12054" max="12054" width="12.5546875" style="286" customWidth="1"/>
    <col min="12055" max="12055" width="12.44140625" style="286" customWidth="1"/>
    <col min="12056" max="12068" width="13.44140625" style="286" customWidth="1"/>
    <col min="12069" max="12069" width="12.44140625" style="286" customWidth="1"/>
    <col min="12070" max="12070" width="13.5546875" style="286" customWidth="1"/>
    <col min="12071" max="12075" width="13" style="286" customWidth="1"/>
    <col min="12076" max="12076" width="14.5546875" style="286" customWidth="1"/>
    <col min="12077" max="12077" width="13.44140625" style="286" customWidth="1"/>
    <col min="12078" max="12301" width="13" style="286"/>
    <col min="12302" max="12302" width="4.33203125" style="286" customWidth="1"/>
    <col min="12303" max="12303" width="16.44140625" style="286" customWidth="1"/>
    <col min="12304" max="12304" width="12.44140625" style="286" customWidth="1"/>
    <col min="12305" max="12305" width="13.5546875" style="286" customWidth="1"/>
    <col min="12306" max="12306" width="13.44140625" style="286" customWidth="1"/>
    <col min="12307" max="12307" width="12.44140625" style="286" customWidth="1"/>
    <col min="12308" max="12308" width="13.44140625" style="286" customWidth="1"/>
    <col min="12309" max="12309" width="12.44140625" style="286" customWidth="1"/>
    <col min="12310" max="12310" width="12.5546875" style="286" customWidth="1"/>
    <col min="12311" max="12311" width="12.44140625" style="286" customWidth="1"/>
    <col min="12312" max="12324" width="13.44140625" style="286" customWidth="1"/>
    <col min="12325" max="12325" width="12.44140625" style="286" customWidth="1"/>
    <col min="12326" max="12326" width="13.5546875" style="286" customWidth="1"/>
    <col min="12327" max="12331" width="13" style="286" customWidth="1"/>
    <col min="12332" max="12332" width="14.5546875" style="286" customWidth="1"/>
    <col min="12333" max="12333" width="13.44140625" style="286" customWidth="1"/>
    <col min="12334" max="12557" width="13" style="286"/>
    <col min="12558" max="12558" width="4.33203125" style="286" customWidth="1"/>
    <col min="12559" max="12559" width="16.44140625" style="286" customWidth="1"/>
    <col min="12560" max="12560" width="12.44140625" style="286" customWidth="1"/>
    <col min="12561" max="12561" width="13.5546875" style="286" customWidth="1"/>
    <col min="12562" max="12562" width="13.44140625" style="286" customWidth="1"/>
    <col min="12563" max="12563" width="12.44140625" style="286" customWidth="1"/>
    <col min="12564" max="12564" width="13.44140625" style="286" customWidth="1"/>
    <col min="12565" max="12565" width="12.44140625" style="286" customWidth="1"/>
    <col min="12566" max="12566" width="12.5546875" style="286" customWidth="1"/>
    <col min="12567" max="12567" width="12.44140625" style="286" customWidth="1"/>
    <col min="12568" max="12580" width="13.44140625" style="286" customWidth="1"/>
    <col min="12581" max="12581" width="12.44140625" style="286" customWidth="1"/>
    <col min="12582" max="12582" width="13.5546875" style="286" customWidth="1"/>
    <col min="12583" max="12587" width="13" style="286" customWidth="1"/>
    <col min="12588" max="12588" width="14.5546875" style="286" customWidth="1"/>
    <col min="12589" max="12589" width="13.44140625" style="286" customWidth="1"/>
    <col min="12590" max="12813" width="13" style="286"/>
    <col min="12814" max="12814" width="4.33203125" style="286" customWidth="1"/>
    <col min="12815" max="12815" width="16.44140625" style="286" customWidth="1"/>
    <col min="12816" max="12816" width="12.44140625" style="286" customWidth="1"/>
    <col min="12817" max="12817" width="13.5546875" style="286" customWidth="1"/>
    <col min="12818" max="12818" width="13.44140625" style="286" customWidth="1"/>
    <col min="12819" max="12819" width="12.44140625" style="286" customWidth="1"/>
    <col min="12820" max="12820" width="13.44140625" style="286" customWidth="1"/>
    <col min="12821" max="12821" width="12.44140625" style="286" customWidth="1"/>
    <col min="12822" max="12822" width="12.5546875" style="286" customWidth="1"/>
    <col min="12823" max="12823" width="12.44140625" style="286" customWidth="1"/>
    <col min="12824" max="12836" width="13.44140625" style="286" customWidth="1"/>
    <col min="12837" max="12837" width="12.44140625" style="286" customWidth="1"/>
    <col min="12838" max="12838" width="13.5546875" style="286" customWidth="1"/>
    <col min="12839" max="12843" width="13" style="286" customWidth="1"/>
    <col min="12844" max="12844" width="14.5546875" style="286" customWidth="1"/>
    <col min="12845" max="12845" width="13.44140625" style="286" customWidth="1"/>
    <col min="12846" max="13069" width="13" style="286"/>
    <col min="13070" max="13070" width="4.33203125" style="286" customWidth="1"/>
    <col min="13071" max="13071" width="16.44140625" style="286" customWidth="1"/>
    <col min="13072" max="13072" width="12.44140625" style="286" customWidth="1"/>
    <col min="13073" max="13073" width="13.5546875" style="286" customWidth="1"/>
    <col min="13074" max="13074" width="13.44140625" style="286" customWidth="1"/>
    <col min="13075" max="13075" width="12.44140625" style="286" customWidth="1"/>
    <col min="13076" max="13076" width="13.44140625" style="286" customWidth="1"/>
    <col min="13077" max="13077" width="12.44140625" style="286" customWidth="1"/>
    <col min="13078" max="13078" width="12.5546875" style="286" customWidth="1"/>
    <col min="13079" max="13079" width="12.44140625" style="286" customWidth="1"/>
    <col min="13080" max="13092" width="13.44140625" style="286" customWidth="1"/>
    <col min="13093" max="13093" width="12.44140625" style="286" customWidth="1"/>
    <col min="13094" max="13094" width="13.5546875" style="286" customWidth="1"/>
    <col min="13095" max="13099" width="13" style="286" customWidth="1"/>
    <col min="13100" max="13100" width="14.5546875" style="286" customWidth="1"/>
    <col min="13101" max="13101" width="13.44140625" style="286" customWidth="1"/>
    <col min="13102" max="13325" width="13" style="286"/>
    <col min="13326" max="13326" width="4.33203125" style="286" customWidth="1"/>
    <col min="13327" max="13327" width="16.44140625" style="286" customWidth="1"/>
    <col min="13328" max="13328" width="12.44140625" style="286" customWidth="1"/>
    <col min="13329" max="13329" width="13.5546875" style="286" customWidth="1"/>
    <col min="13330" max="13330" width="13.44140625" style="286" customWidth="1"/>
    <col min="13331" max="13331" width="12.44140625" style="286" customWidth="1"/>
    <col min="13332" max="13332" width="13.44140625" style="286" customWidth="1"/>
    <col min="13333" max="13333" width="12.44140625" style="286" customWidth="1"/>
    <col min="13334" max="13334" width="12.5546875" style="286" customWidth="1"/>
    <col min="13335" max="13335" width="12.44140625" style="286" customWidth="1"/>
    <col min="13336" max="13348" width="13.44140625" style="286" customWidth="1"/>
    <col min="13349" max="13349" width="12.44140625" style="286" customWidth="1"/>
    <col min="13350" max="13350" width="13.5546875" style="286" customWidth="1"/>
    <col min="13351" max="13355" width="13" style="286" customWidth="1"/>
    <col min="13356" max="13356" width="14.5546875" style="286" customWidth="1"/>
    <col min="13357" max="13357" width="13.44140625" style="286" customWidth="1"/>
    <col min="13358" max="13581" width="13" style="286"/>
    <col min="13582" max="13582" width="4.33203125" style="286" customWidth="1"/>
    <col min="13583" max="13583" width="16.44140625" style="286" customWidth="1"/>
    <col min="13584" max="13584" width="12.44140625" style="286" customWidth="1"/>
    <col min="13585" max="13585" width="13.5546875" style="286" customWidth="1"/>
    <col min="13586" max="13586" width="13.44140625" style="286" customWidth="1"/>
    <col min="13587" max="13587" width="12.44140625" style="286" customWidth="1"/>
    <col min="13588" max="13588" width="13.44140625" style="286" customWidth="1"/>
    <col min="13589" max="13589" width="12.44140625" style="286" customWidth="1"/>
    <col min="13590" max="13590" width="12.5546875" style="286" customWidth="1"/>
    <col min="13591" max="13591" width="12.44140625" style="286" customWidth="1"/>
    <col min="13592" max="13604" width="13.44140625" style="286" customWidth="1"/>
    <col min="13605" max="13605" width="12.44140625" style="286" customWidth="1"/>
    <col min="13606" max="13606" width="13.5546875" style="286" customWidth="1"/>
    <col min="13607" max="13611" width="13" style="286" customWidth="1"/>
    <col min="13612" max="13612" width="14.5546875" style="286" customWidth="1"/>
    <col min="13613" max="13613" width="13.44140625" style="286" customWidth="1"/>
    <col min="13614" max="13837" width="13" style="286"/>
    <col min="13838" max="13838" width="4.33203125" style="286" customWidth="1"/>
    <col min="13839" max="13839" width="16.44140625" style="286" customWidth="1"/>
    <col min="13840" max="13840" width="12.44140625" style="286" customWidth="1"/>
    <col min="13841" max="13841" width="13.5546875" style="286" customWidth="1"/>
    <col min="13842" max="13842" width="13.44140625" style="286" customWidth="1"/>
    <col min="13843" max="13843" width="12.44140625" style="286" customWidth="1"/>
    <col min="13844" max="13844" width="13.44140625" style="286" customWidth="1"/>
    <col min="13845" max="13845" width="12.44140625" style="286" customWidth="1"/>
    <col min="13846" max="13846" width="12.5546875" style="286" customWidth="1"/>
    <col min="13847" max="13847" width="12.44140625" style="286" customWidth="1"/>
    <col min="13848" max="13860" width="13.44140625" style="286" customWidth="1"/>
    <col min="13861" max="13861" width="12.44140625" style="286" customWidth="1"/>
    <col min="13862" max="13862" width="13.5546875" style="286" customWidth="1"/>
    <col min="13863" max="13867" width="13" style="286" customWidth="1"/>
    <col min="13868" max="13868" width="14.5546875" style="286" customWidth="1"/>
    <col min="13869" max="13869" width="13.44140625" style="286" customWidth="1"/>
    <col min="13870" max="14093" width="13" style="286"/>
    <col min="14094" max="14094" width="4.33203125" style="286" customWidth="1"/>
    <col min="14095" max="14095" width="16.44140625" style="286" customWidth="1"/>
    <col min="14096" max="14096" width="12.44140625" style="286" customWidth="1"/>
    <col min="14097" max="14097" width="13.5546875" style="286" customWidth="1"/>
    <col min="14098" max="14098" width="13.44140625" style="286" customWidth="1"/>
    <col min="14099" max="14099" width="12.44140625" style="286" customWidth="1"/>
    <col min="14100" max="14100" width="13.44140625" style="286" customWidth="1"/>
    <col min="14101" max="14101" width="12.44140625" style="286" customWidth="1"/>
    <col min="14102" max="14102" width="12.5546875" style="286" customWidth="1"/>
    <col min="14103" max="14103" width="12.44140625" style="286" customWidth="1"/>
    <col min="14104" max="14116" width="13.44140625" style="286" customWidth="1"/>
    <col min="14117" max="14117" width="12.44140625" style="286" customWidth="1"/>
    <col min="14118" max="14118" width="13.5546875" style="286" customWidth="1"/>
    <col min="14119" max="14123" width="13" style="286" customWidth="1"/>
    <col min="14124" max="14124" width="14.5546875" style="286" customWidth="1"/>
    <col min="14125" max="14125" width="13.44140625" style="286" customWidth="1"/>
    <col min="14126" max="14349" width="13" style="286"/>
    <col min="14350" max="14350" width="4.33203125" style="286" customWidth="1"/>
    <col min="14351" max="14351" width="16.44140625" style="286" customWidth="1"/>
    <col min="14352" max="14352" width="12.44140625" style="286" customWidth="1"/>
    <col min="14353" max="14353" width="13.5546875" style="286" customWidth="1"/>
    <col min="14354" max="14354" width="13.44140625" style="286" customWidth="1"/>
    <col min="14355" max="14355" width="12.44140625" style="286" customWidth="1"/>
    <col min="14356" max="14356" width="13.44140625" style="286" customWidth="1"/>
    <col min="14357" max="14357" width="12.44140625" style="286" customWidth="1"/>
    <col min="14358" max="14358" width="12.5546875" style="286" customWidth="1"/>
    <col min="14359" max="14359" width="12.44140625" style="286" customWidth="1"/>
    <col min="14360" max="14372" width="13.44140625" style="286" customWidth="1"/>
    <col min="14373" max="14373" width="12.44140625" style="286" customWidth="1"/>
    <col min="14374" max="14374" width="13.5546875" style="286" customWidth="1"/>
    <col min="14375" max="14379" width="13" style="286" customWidth="1"/>
    <col min="14380" max="14380" width="14.5546875" style="286" customWidth="1"/>
    <col min="14381" max="14381" width="13.44140625" style="286" customWidth="1"/>
    <col min="14382" max="14605" width="13" style="286"/>
    <col min="14606" max="14606" width="4.33203125" style="286" customWidth="1"/>
    <col min="14607" max="14607" width="16.44140625" style="286" customWidth="1"/>
    <col min="14608" max="14608" width="12.44140625" style="286" customWidth="1"/>
    <col min="14609" max="14609" width="13.5546875" style="286" customWidth="1"/>
    <col min="14610" max="14610" width="13.44140625" style="286" customWidth="1"/>
    <col min="14611" max="14611" width="12.44140625" style="286" customWidth="1"/>
    <col min="14612" max="14612" width="13.44140625" style="286" customWidth="1"/>
    <col min="14613" max="14613" width="12.44140625" style="286" customWidth="1"/>
    <col min="14614" max="14614" width="12.5546875" style="286" customWidth="1"/>
    <col min="14615" max="14615" width="12.44140625" style="286" customWidth="1"/>
    <col min="14616" max="14628" width="13.44140625" style="286" customWidth="1"/>
    <col min="14629" max="14629" width="12.44140625" style="286" customWidth="1"/>
    <col min="14630" max="14630" width="13.5546875" style="286" customWidth="1"/>
    <col min="14631" max="14635" width="13" style="286" customWidth="1"/>
    <col min="14636" max="14636" width="14.5546875" style="286" customWidth="1"/>
    <col min="14637" max="14637" width="13.44140625" style="286" customWidth="1"/>
    <col min="14638" max="14861" width="13" style="286"/>
    <col min="14862" max="14862" width="4.33203125" style="286" customWidth="1"/>
    <col min="14863" max="14863" width="16.44140625" style="286" customWidth="1"/>
    <col min="14864" max="14864" width="12.44140625" style="286" customWidth="1"/>
    <col min="14865" max="14865" width="13.5546875" style="286" customWidth="1"/>
    <col min="14866" max="14866" width="13.44140625" style="286" customWidth="1"/>
    <col min="14867" max="14867" width="12.44140625" style="286" customWidth="1"/>
    <col min="14868" max="14868" width="13.44140625" style="286" customWidth="1"/>
    <col min="14869" max="14869" width="12.44140625" style="286" customWidth="1"/>
    <col min="14870" max="14870" width="12.5546875" style="286" customWidth="1"/>
    <col min="14871" max="14871" width="12.44140625" style="286" customWidth="1"/>
    <col min="14872" max="14884" width="13.44140625" style="286" customWidth="1"/>
    <col min="14885" max="14885" width="12.44140625" style="286" customWidth="1"/>
    <col min="14886" max="14886" width="13.5546875" style="286" customWidth="1"/>
    <col min="14887" max="14891" width="13" style="286" customWidth="1"/>
    <col min="14892" max="14892" width="14.5546875" style="286" customWidth="1"/>
    <col min="14893" max="14893" width="13.44140625" style="286" customWidth="1"/>
    <col min="14894" max="15117" width="13" style="286"/>
    <col min="15118" max="15118" width="4.33203125" style="286" customWidth="1"/>
    <col min="15119" max="15119" width="16.44140625" style="286" customWidth="1"/>
    <col min="15120" max="15120" width="12.44140625" style="286" customWidth="1"/>
    <col min="15121" max="15121" width="13.5546875" style="286" customWidth="1"/>
    <col min="15122" max="15122" width="13.44140625" style="286" customWidth="1"/>
    <col min="15123" max="15123" width="12.44140625" style="286" customWidth="1"/>
    <col min="15124" max="15124" width="13.44140625" style="286" customWidth="1"/>
    <col min="15125" max="15125" width="12.44140625" style="286" customWidth="1"/>
    <col min="15126" max="15126" width="12.5546875" style="286" customWidth="1"/>
    <col min="15127" max="15127" width="12.44140625" style="286" customWidth="1"/>
    <col min="15128" max="15140" width="13.44140625" style="286" customWidth="1"/>
    <col min="15141" max="15141" width="12.44140625" style="286" customWidth="1"/>
    <col min="15142" max="15142" width="13.5546875" style="286" customWidth="1"/>
    <col min="15143" max="15147" width="13" style="286" customWidth="1"/>
    <col min="15148" max="15148" width="14.5546875" style="286" customWidth="1"/>
    <col min="15149" max="15149" width="13.44140625" style="286" customWidth="1"/>
    <col min="15150" max="15373" width="13" style="286"/>
    <col min="15374" max="15374" width="4.33203125" style="286" customWidth="1"/>
    <col min="15375" max="15375" width="16.44140625" style="286" customWidth="1"/>
    <col min="15376" max="15376" width="12.44140625" style="286" customWidth="1"/>
    <col min="15377" max="15377" width="13.5546875" style="286" customWidth="1"/>
    <col min="15378" max="15378" width="13.44140625" style="286" customWidth="1"/>
    <col min="15379" max="15379" width="12.44140625" style="286" customWidth="1"/>
    <col min="15380" max="15380" width="13.44140625" style="286" customWidth="1"/>
    <col min="15381" max="15381" width="12.44140625" style="286" customWidth="1"/>
    <col min="15382" max="15382" width="12.5546875" style="286" customWidth="1"/>
    <col min="15383" max="15383" width="12.44140625" style="286" customWidth="1"/>
    <col min="15384" max="15396" width="13.44140625" style="286" customWidth="1"/>
    <col min="15397" max="15397" width="12.44140625" style="286" customWidth="1"/>
    <col min="15398" max="15398" width="13.5546875" style="286" customWidth="1"/>
    <col min="15399" max="15403" width="13" style="286" customWidth="1"/>
    <col min="15404" max="15404" width="14.5546875" style="286" customWidth="1"/>
    <col min="15405" max="15405" width="13.44140625" style="286" customWidth="1"/>
    <col min="15406" max="15629" width="13" style="286"/>
    <col min="15630" max="15630" width="4.33203125" style="286" customWidth="1"/>
    <col min="15631" max="15631" width="16.44140625" style="286" customWidth="1"/>
    <col min="15632" max="15632" width="12.44140625" style="286" customWidth="1"/>
    <col min="15633" max="15633" width="13.5546875" style="286" customWidth="1"/>
    <col min="15634" max="15634" width="13.44140625" style="286" customWidth="1"/>
    <col min="15635" max="15635" width="12.44140625" style="286" customWidth="1"/>
    <col min="15636" max="15636" width="13.44140625" style="286" customWidth="1"/>
    <col min="15637" max="15637" width="12.44140625" style="286" customWidth="1"/>
    <col min="15638" max="15638" width="12.5546875" style="286" customWidth="1"/>
    <col min="15639" max="15639" width="12.44140625" style="286" customWidth="1"/>
    <col min="15640" max="15652" width="13.44140625" style="286" customWidth="1"/>
    <col min="15653" max="15653" width="12.44140625" style="286" customWidth="1"/>
    <col min="15654" max="15654" width="13.5546875" style="286" customWidth="1"/>
    <col min="15655" max="15659" width="13" style="286" customWidth="1"/>
    <col min="15660" max="15660" width="14.5546875" style="286" customWidth="1"/>
    <col min="15661" max="15661" width="13.44140625" style="286" customWidth="1"/>
    <col min="15662" max="15885" width="13" style="286"/>
    <col min="15886" max="15886" width="4.33203125" style="286" customWidth="1"/>
    <col min="15887" max="15887" width="16.44140625" style="286" customWidth="1"/>
    <col min="15888" max="15888" width="12.44140625" style="286" customWidth="1"/>
    <col min="15889" max="15889" width="13.5546875" style="286" customWidth="1"/>
    <col min="15890" max="15890" width="13.44140625" style="286" customWidth="1"/>
    <col min="15891" max="15891" width="12.44140625" style="286" customWidth="1"/>
    <col min="15892" max="15892" width="13.44140625" style="286" customWidth="1"/>
    <col min="15893" max="15893" width="12.44140625" style="286" customWidth="1"/>
    <col min="15894" max="15894" width="12.5546875" style="286" customWidth="1"/>
    <col min="15895" max="15895" width="12.44140625" style="286" customWidth="1"/>
    <col min="15896" max="15908" width="13.44140625" style="286" customWidth="1"/>
    <col min="15909" max="15909" width="12.44140625" style="286" customWidth="1"/>
    <col min="15910" max="15910" width="13.5546875" style="286" customWidth="1"/>
    <col min="15911" max="15915" width="13" style="286" customWidth="1"/>
    <col min="15916" max="15916" width="14.5546875" style="286" customWidth="1"/>
    <col min="15917" max="15917" width="13.44140625" style="286" customWidth="1"/>
    <col min="15918" max="16141" width="13" style="286"/>
    <col min="16142" max="16142" width="4.33203125" style="286" customWidth="1"/>
    <col min="16143" max="16143" width="16.44140625" style="286" customWidth="1"/>
    <col min="16144" max="16144" width="12.44140625" style="286" customWidth="1"/>
    <col min="16145" max="16145" width="13.5546875" style="286" customWidth="1"/>
    <col min="16146" max="16146" width="13.44140625" style="286" customWidth="1"/>
    <col min="16147" max="16147" width="12.44140625" style="286" customWidth="1"/>
    <col min="16148" max="16148" width="13.44140625" style="286" customWidth="1"/>
    <col min="16149" max="16149" width="12.44140625" style="286" customWidth="1"/>
    <col min="16150" max="16150" width="12.5546875" style="286" customWidth="1"/>
    <col min="16151" max="16151" width="12.44140625" style="286" customWidth="1"/>
    <col min="16152" max="16164" width="13.44140625" style="286" customWidth="1"/>
    <col min="16165" max="16165" width="12.44140625" style="286" customWidth="1"/>
    <col min="16166" max="16166" width="13.5546875" style="286" customWidth="1"/>
    <col min="16167" max="16171" width="13" style="286" customWidth="1"/>
    <col min="16172" max="16172" width="14.5546875" style="286" customWidth="1"/>
    <col min="16173" max="16173" width="13.44140625" style="286" customWidth="1"/>
    <col min="16174" max="16384" width="13" style="286"/>
  </cols>
  <sheetData>
    <row r="1" spans="1:46">
      <c r="A1" s="1" t="s">
        <v>1517</v>
      </c>
      <c r="B1" s="213"/>
    </row>
    <row r="2" spans="1:46">
      <c r="A2" s="165" t="s">
        <v>1516</v>
      </c>
      <c r="B2" s="641"/>
    </row>
    <row r="3" spans="1:46">
      <c r="A3" s="165"/>
      <c r="B3" s="641"/>
    </row>
    <row r="4" spans="1:46">
      <c r="A4" s="1" t="s">
        <v>2656</v>
      </c>
      <c r="B4" s="641"/>
    </row>
    <row r="5" spans="1:46">
      <c r="A5" s="165"/>
      <c r="B5" s="641"/>
    </row>
    <row r="6" spans="1:46">
      <c r="A6" s="165" t="s">
        <v>2657</v>
      </c>
      <c r="B6" s="641"/>
    </row>
    <row r="7" spans="1:46">
      <c r="A7" s="194"/>
      <c r="B7" s="641"/>
    </row>
    <row r="8" spans="1:46" ht="14.7" customHeight="1">
      <c r="A8" s="642"/>
      <c r="B8" s="643"/>
      <c r="C8" s="2065" t="s">
        <v>1234</v>
      </c>
      <c r="D8" s="2041"/>
      <c r="E8" s="2041"/>
      <c r="F8" s="2041"/>
      <c r="G8" s="2041"/>
      <c r="H8" s="2042"/>
      <c r="I8" s="2065" t="s">
        <v>2658</v>
      </c>
      <c r="J8" s="2041"/>
      <c r="K8" s="2041"/>
      <c r="L8" s="2041"/>
      <c r="M8" s="2041"/>
      <c r="N8" s="2042"/>
      <c r="O8" s="2065" t="s">
        <v>1236</v>
      </c>
      <c r="P8" s="2041"/>
      <c r="Q8" s="2041"/>
      <c r="R8" s="2041"/>
      <c r="S8" s="2041"/>
      <c r="T8" s="2042"/>
      <c r="U8" s="2065" t="s">
        <v>2659</v>
      </c>
      <c r="V8" s="2041"/>
      <c r="W8" s="2041"/>
      <c r="X8" s="2041"/>
      <c r="Y8" s="2041"/>
      <c r="Z8" s="2042"/>
      <c r="AA8" s="2065" t="s">
        <v>1238</v>
      </c>
      <c r="AB8" s="2041"/>
      <c r="AC8" s="2041"/>
      <c r="AD8" s="2041"/>
      <c r="AE8" s="2041"/>
      <c r="AF8" s="2042"/>
      <c r="AG8" s="2065" t="s">
        <v>2324</v>
      </c>
      <c r="AH8" s="2041"/>
      <c r="AI8" s="2041"/>
      <c r="AJ8" s="2041"/>
      <c r="AK8" s="2041"/>
      <c r="AL8" s="2042"/>
      <c r="AM8" s="2066" t="s">
        <v>2326</v>
      </c>
      <c r="AN8" s="2066"/>
      <c r="AO8" s="2066"/>
      <c r="AP8" s="2066"/>
      <c r="AQ8" s="2066"/>
      <c r="AR8" s="2066"/>
      <c r="AS8" s="2062" t="s">
        <v>2660</v>
      </c>
      <c r="AT8" s="562"/>
    </row>
    <row r="9" spans="1:46" s="540" customFormat="1">
      <c r="A9" s="642"/>
      <c r="B9" s="643"/>
      <c r="C9" s="2065" t="s">
        <v>2625</v>
      </c>
      <c r="D9" s="2041"/>
      <c r="E9" s="2042"/>
      <c r="F9" s="2060" t="s">
        <v>2633</v>
      </c>
      <c r="G9" s="2061"/>
      <c r="H9" s="2067" t="s">
        <v>2705</v>
      </c>
      <c r="I9" s="2066" t="s">
        <v>2625</v>
      </c>
      <c r="J9" s="2066"/>
      <c r="K9" s="2066"/>
      <c r="L9" s="2060" t="s">
        <v>2633</v>
      </c>
      <c r="M9" s="2061"/>
      <c r="N9" s="2067" t="s">
        <v>2705</v>
      </c>
      <c r="O9" s="2066" t="s">
        <v>2625</v>
      </c>
      <c r="P9" s="2066"/>
      <c r="Q9" s="2066"/>
      <c r="R9" s="2060" t="s">
        <v>2633</v>
      </c>
      <c r="S9" s="2061"/>
      <c r="T9" s="2067" t="s">
        <v>2705</v>
      </c>
      <c r="U9" s="2066" t="s">
        <v>2625</v>
      </c>
      <c r="V9" s="2066"/>
      <c r="W9" s="2066"/>
      <c r="X9" s="2060" t="s">
        <v>2633</v>
      </c>
      <c r="Y9" s="2061"/>
      <c r="Z9" s="2067" t="s">
        <v>2705</v>
      </c>
      <c r="AA9" s="2066" t="s">
        <v>2625</v>
      </c>
      <c r="AB9" s="2066"/>
      <c r="AC9" s="2066"/>
      <c r="AD9" s="2060" t="s">
        <v>2633</v>
      </c>
      <c r="AE9" s="2061"/>
      <c r="AF9" s="2067" t="s">
        <v>2705</v>
      </c>
      <c r="AG9" s="2066" t="s">
        <v>2625</v>
      </c>
      <c r="AH9" s="2066"/>
      <c r="AI9" s="2066"/>
      <c r="AJ9" s="2060" t="s">
        <v>2633</v>
      </c>
      <c r="AK9" s="2061"/>
      <c r="AL9" s="2067" t="s">
        <v>2705</v>
      </c>
      <c r="AM9" s="2037" t="s">
        <v>2625</v>
      </c>
      <c r="AN9" s="2037"/>
      <c r="AO9" s="2037"/>
      <c r="AP9" s="2060" t="s">
        <v>2633</v>
      </c>
      <c r="AQ9" s="2061"/>
      <c r="AR9" s="2067" t="s">
        <v>2660</v>
      </c>
      <c r="AS9" s="2063"/>
    </row>
    <row r="10" spans="1:46" ht="43.2">
      <c r="A10" s="642"/>
      <c r="B10" s="643"/>
      <c r="C10" s="650" t="s">
        <v>2628</v>
      </c>
      <c r="D10" s="651" t="s">
        <v>2630</v>
      </c>
      <c r="E10" s="644" t="s">
        <v>2631</v>
      </c>
      <c r="F10" s="644" t="s">
        <v>2634</v>
      </c>
      <c r="G10" s="1700" t="s">
        <v>2635</v>
      </c>
      <c r="H10" s="2068"/>
      <c r="I10" s="650" t="s">
        <v>2628</v>
      </c>
      <c r="J10" s="652" t="s">
        <v>2630</v>
      </c>
      <c r="K10" s="644" t="s">
        <v>2631</v>
      </c>
      <c r="L10" s="644" t="s">
        <v>2634</v>
      </c>
      <c r="M10" s="1700" t="s">
        <v>2635</v>
      </c>
      <c r="N10" s="2068"/>
      <c r="O10" s="650" t="s">
        <v>2628</v>
      </c>
      <c r="P10" s="652" t="s">
        <v>2630</v>
      </c>
      <c r="Q10" s="644" t="s">
        <v>2631</v>
      </c>
      <c r="R10" s="644" t="s">
        <v>2634</v>
      </c>
      <c r="S10" s="1700" t="s">
        <v>2635</v>
      </c>
      <c r="T10" s="2068"/>
      <c r="U10" s="650" t="s">
        <v>2628</v>
      </c>
      <c r="V10" s="652" t="s">
        <v>2630</v>
      </c>
      <c r="W10" s="644" t="s">
        <v>2631</v>
      </c>
      <c r="X10" s="644" t="s">
        <v>2634</v>
      </c>
      <c r="Y10" s="1700" t="s">
        <v>2635</v>
      </c>
      <c r="Z10" s="2068"/>
      <c r="AA10" s="650" t="s">
        <v>2628</v>
      </c>
      <c r="AB10" s="652" t="s">
        <v>2630</v>
      </c>
      <c r="AC10" s="644" t="s">
        <v>2631</v>
      </c>
      <c r="AD10" s="644" t="s">
        <v>2634</v>
      </c>
      <c r="AE10" s="644" t="s">
        <v>2635</v>
      </c>
      <c r="AF10" s="2068"/>
      <c r="AG10" s="650" t="s">
        <v>2628</v>
      </c>
      <c r="AH10" s="652" t="s">
        <v>2630</v>
      </c>
      <c r="AI10" s="644" t="s">
        <v>2631</v>
      </c>
      <c r="AJ10" s="644" t="s">
        <v>2634</v>
      </c>
      <c r="AK10" s="644" t="s">
        <v>2635</v>
      </c>
      <c r="AL10" s="2068"/>
      <c r="AM10" s="650" t="s">
        <v>2628</v>
      </c>
      <c r="AN10" s="652" t="s">
        <v>2630</v>
      </c>
      <c r="AO10" s="644" t="s">
        <v>2631</v>
      </c>
      <c r="AP10" s="569" t="s">
        <v>2634</v>
      </c>
      <c r="AQ10" s="569" t="s">
        <v>2635</v>
      </c>
      <c r="AR10" s="2068"/>
      <c r="AS10" s="2064"/>
    </row>
    <row r="11" spans="1:46">
      <c r="A11" s="645"/>
      <c r="B11" s="646"/>
      <c r="C11" s="1650" t="s">
        <v>5878</v>
      </c>
      <c r="D11" s="8" t="s">
        <v>2698</v>
      </c>
      <c r="E11" s="8" t="s">
        <v>89</v>
      </c>
      <c r="F11" s="8" t="s">
        <v>107</v>
      </c>
      <c r="G11" s="8" t="s">
        <v>88</v>
      </c>
      <c r="H11" s="8" t="s">
        <v>2706</v>
      </c>
      <c r="I11" s="1642" t="s">
        <v>1045</v>
      </c>
      <c r="J11" s="8" t="s">
        <v>2699</v>
      </c>
      <c r="K11" s="8" t="s">
        <v>86</v>
      </c>
      <c r="L11" s="8" t="s">
        <v>85</v>
      </c>
      <c r="M11" s="8" t="s">
        <v>84</v>
      </c>
      <c r="N11" s="8" t="s">
        <v>2707</v>
      </c>
      <c r="O11" s="1642" t="s">
        <v>6259</v>
      </c>
      <c r="P11" s="8" t="s">
        <v>2700</v>
      </c>
      <c r="Q11" s="8" t="s">
        <v>82</v>
      </c>
      <c r="R11" s="8" t="s">
        <v>81</v>
      </c>
      <c r="S11" s="8" t="s">
        <v>80</v>
      </c>
      <c r="T11" s="8" t="s">
        <v>2708</v>
      </c>
      <c r="U11" s="1642" t="s">
        <v>6251</v>
      </c>
      <c r="V11" s="8" t="s">
        <v>2701</v>
      </c>
      <c r="W11" s="8" t="s">
        <v>136</v>
      </c>
      <c r="X11" s="8" t="s">
        <v>135</v>
      </c>
      <c r="Y11" s="8" t="s">
        <v>134</v>
      </c>
      <c r="Z11" s="8" t="s">
        <v>5529</v>
      </c>
      <c r="AA11" s="1642" t="s">
        <v>6260</v>
      </c>
      <c r="AB11" s="8" t="s">
        <v>2702</v>
      </c>
      <c r="AC11" s="8" t="s">
        <v>150</v>
      </c>
      <c r="AD11" s="8" t="s">
        <v>148</v>
      </c>
      <c r="AE11" s="8" t="s">
        <v>133</v>
      </c>
      <c r="AF11" s="8" t="s">
        <v>2709</v>
      </c>
      <c r="AG11" s="1642" t="s">
        <v>5965</v>
      </c>
      <c r="AH11" s="8" t="s">
        <v>2703</v>
      </c>
      <c r="AI11" s="8" t="s">
        <v>127</v>
      </c>
      <c r="AJ11" s="8" t="s">
        <v>126</v>
      </c>
      <c r="AK11" s="8" t="s">
        <v>125</v>
      </c>
      <c r="AL11" s="8" t="s">
        <v>2710</v>
      </c>
      <c r="AM11" s="1642" t="s">
        <v>6261</v>
      </c>
      <c r="AN11" s="8" t="s">
        <v>2704</v>
      </c>
      <c r="AO11" s="8" t="s">
        <v>123</v>
      </c>
      <c r="AP11" s="8" t="s">
        <v>122</v>
      </c>
      <c r="AQ11" s="8" t="s">
        <v>121</v>
      </c>
      <c r="AR11" s="1642" t="s">
        <v>6258</v>
      </c>
      <c r="AS11" s="1296" t="s">
        <v>147</v>
      </c>
    </row>
    <row r="12" spans="1:46" ht="43.2">
      <c r="A12" s="647" t="s">
        <v>2661</v>
      </c>
      <c r="B12" s="648"/>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row>
    <row r="13" spans="1:46">
      <c r="A13" s="649">
        <v>1</v>
      </c>
      <c r="B13" s="8" t="s">
        <v>12</v>
      </c>
      <c r="C13" s="170"/>
      <c r="D13" s="653"/>
      <c r="E13" s="170"/>
      <c r="F13" s="170"/>
      <c r="G13" s="170"/>
      <c r="H13" s="170"/>
      <c r="I13" s="170"/>
      <c r="J13" s="653"/>
      <c r="K13" s="170"/>
      <c r="L13" s="170"/>
      <c r="M13" s="170"/>
      <c r="N13" s="170"/>
      <c r="O13" s="170"/>
      <c r="P13" s="653"/>
      <c r="Q13" s="170"/>
      <c r="R13" s="170"/>
      <c r="S13" s="170"/>
      <c r="T13" s="170"/>
      <c r="U13" s="170"/>
      <c r="V13" s="653"/>
      <c r="W13" s="170"/>
      <c r="X13" s="170"/>
      <c r="Y13" s="170"/>
      <c r="Z13" s="170"/>
      <c r="AA13" s="170"/>
      <c r="AB13" s="653"/>
      <c r="AC13" s="170"/>
      <c r="AD13" s="170"/>
      <c r="AE13" s="170"/>
      <c r="AF13" s="170"/>
      <c r="AG13" s="170"/>
      <c r="AH13" s="653"/>
      <c r="AI13" s="170"/>
      <c r="AJ13" s="170"/>
      <c r="AK13" s="170"/>
      <c r="AL13" s="170"/>
      <c r="AM13" s="170"/>
      <c r="AN13" s="653"/>
      <c r="AO13" s="170"/>
      <c r="AP13" s="170"/>
      <c r="AQ13" s="170"/>
      <c r="AR13" s="170"/>
      <c r="AS13" s="1430"/>
      <c r="AT13" s="164" t="s">
        <v>158</v>
      </c>
    </row>
    <row r="14" spans="1:46">
      <c r="A14" s="649">
        <v>2</v>
      </c>
      <c r="B14" s="8" t="s">
        <v>72</v>
      </c>
      <c r="C14" s="170"/>
      <c r="D14" s="653"/>
      <c r="E14" s="170"/>
      <c r="F14" s="170"/>
      <c r="G14" s="170"/>
      <c r="H14" s="170"/>
      <c r="I14" s="170"/>
      <c r="J14" s="653"/>
      <c r="K14" s="170"/>
      <c r="L14" s="170"/>
      <c r="M14" s="170"/>
      <c r="N14" s="170"/>
      <c r="O14" s="170"/>
      <c r="P14" s="653"/>
      <c r="Q14" s="170"/>
      <c r="R14" s="170"/>
      <c r="S14" s="170"/>
      <c r="T14" s="170"/>
      <c r="U14" s="170"/>
      <c r="V14" s="653"/>
      <c r="W14" s="170"/>
      <c r="X14" s="170"/>
      <c r="Y14" s="170"/>
      <c r="Z14" s="170"/>
      <c r="AA14" s="170"/>
      <c r="AB14" s="653"/>
      <c r="AC14" s="170"/>
      <c r="AD14" s="170"/>
      <c r="AE14" s="170"/>
      <c r="AF14" s="170"/>
      <c r="AG14" s="170"/>
      <c r="AH14" s="653"/>
      <c r="AI14" s="170"/>
      <c r="AJ14" s="170"/>
      <c r="AK14" s="170"/>
      <c r="AL14" s="170"/>
      <c r="AM14" s="170"/>
      <c r="AN14" s="653"/>
      <c r="AO14" s="170"/>
      <c r="AP14" s="170"/>
      <c r="AQ14" s="170"/>
      <c r="AR14" s="170"/>
      <c r="AS14" s="1430"/>
      <c r="AT14" s="164" t="s">
        <v>2662</v>
      </c>
    </row>
    <row r="15" spans="1:46">
      <c r="A15" s="649">
        <v>3</v>
      </c>
      <c r="B15" s="8" t="s">
        <v>11</v>
      </c>
      <c r="C15" s="170"/>
      <c r="D15" s="653"/>
      <c r="E15" s="170"/>
      <c r="F15" s="170"/>
      <c r="G15" s="170"/>
      <c r="H15" s="170"/>
      <c r="I15" s="170"/>
      <c r="J15" s="653"/>
      <c r="K15" s="170"/>
      <c r="L15" s="170"/>
      <c r="M15" s="170"/>
      <c r="N15" s="170"/>
      <c r="O15" s="170"/>
      <c r="P15" s="653"/>
      <c r="Q15" s="170"/>
      <c r="R15" s="170"/>
      <c r="S15" s="170"/>
      <c r="T15" s="170"/>
      <c r="U15" s="170"/>
      <c r="V15" s="653"/>
      <c r="W15" s="170"/>
      <c r="X15" s="170"/>
      <c r="Y15" s="170"/>
      <c r="Z15" s="170"/>
      <c r="AA15" s="170"/>
      <c r="AB15" s="653"/>
      <c r="AC15" s="170"/>
      <c r="AD15" s="170"/>
      <c r="AE15" s="170"/>
      <c r="AF15" s="170"/>
      <c r="AG15" s="170"/>
      <c r="AH15" s="653"/>
      <c r="AI15" s="170"/>
      <c r="AJ15" s="170"/>
      <c r="AK15" s="170"/>
      <c r="AL15" s="170"/>
      <c r="AM15" s="170"/>
      <c r="AN15" s="653"/>
      <c r="AO15" s="170"/>
      <c r="AP15" s="170"/>
      <c r="AQ15" s="170"/>
      <c r="AR15" s="170"/>
      <c r="AS15" s="1430"/>
      <c r="AT15" s="164" t="s">
        <v>2663</v>
      </c>
    </row>
    <row r="16" spans="1:46">
      <c r="A16" s="649">
        <v>4</v>
      </c>
      <c r="B16" s="8" t="s">
        <v>71</v>
      </c>
      <c r="C16" s="170"/>
      <c r="D16" s="653"/>
      <c r="E16" s="170"/>
      <c r="F16" s="170"/>
      <c r="G16" s="170"/>
      <c r="H16" s="170"/>
      <c r="I16" s="170"/>
      <c r="J16" s="653"/>
      <c r="K16" s="170"/>
      <c r="L16" s="170"/>
      <c r="M16" s="170"/>
      <c r="N16" s="170"/>
      <c r="O16" s="170"/>
      <c r="P16" s="653"/>
      <c r="Q16" s="170"/>
      <c r="R16" s="170"/>
      <c r="S16" s="170"/>
      <c r="T16" s="170"/>
      <c r="U16" s="170"/>
      <c r="V16" s="653"/>
      <c r="W16" s="170"/>
      <c r="X16" s="170"/>
      <c r="Y16" s="170"/>
      <c r="Z16" s="170"/>
      <c r="AA16" s="170"/>
      <c r="AB16" s="653"/>
      <c r="AC16" s="170"/>
      <c r="AD16" s="170"/>
      <c r="AE16" s="170"/>
      <c r="AF16" s="170"/>
      <c r="AG16" s="170"/>
      <c r="AH16" s="653"/>
      <c r="AI16" s="170"/>
      <c r="AJ16" s="170"/>
      <c r="AK16" s="170"/>
      <c r="AL16" s="170"/>
      <c r="AM16" s="170"/>
      <c r="AN16" s="653"/>
      <c r="AO16" s="170"/>
      <c r="AP16" s="170"/>
      <c r="AQ16" s="170"/>
      <c r="AR16" s="170"/>
      <c r="AS16" s="1430"/>
      <c r="AT16" s="164" t="s">
        <v>2664</v>
      </c>
    </row>
    <row r="17" spans="1:46">
      <c r="A17" s="649">
        <v>5</v>
      </c>
      <c r="B17" s="8" t="s">
        <v>70</v>
      </c>
      <c r="C17" s="170"/>
      <c r="D17" s="653"/>
      <c r="E17" s="170"/>
      <c r="F17" s="170"/>
      <c r="G17" s="170"/>
      <c r="H17" s="170"/>
      <c r="I17" s="170"/>
      <c r="J17" s="653"/>
      <c r="K17" s="170"/>
      <c r="L17" s="170"/>
      <c r="M17" s="170"/>
      <c r="N17" s="170"/>
      <c r="O17" s="170"/>
      <c r="P17" s="653"/>
      <c r="Q17" s="170"/>
      <c r="R17" s="170"/>
      <c r="S17" s="170"/>
      <c r="T17" s="170"/>
      <c r="U17" s="170"/>
      <c r="V17" s="653"/>
      <c r="W17" s="170"/>
      <c r="X17" s="170"/>
      <c r="Y17" s="170"/>
      <c r="Z17" s="170"/>
      <c r="AA17" s="170"/>
      <c r="AB17" s="653"/>
      <c r="AC17" s="170"/>
      <c r="AD17" s="170"/>
      <c r="AE17" s="170"/>
      <c r="AF17" s="170"/>
      <c r="AG17" s="170"/>
      <c r="AH17" s="653"/>
      <c r="AI17" s="170"/>
      <c r="AJ17" s="170"/>
      <c r="AK17" s="170"/>
      <c r="AL17" s="170"/>
      <c r="AM17" s="170"/>
      <c r="AN17" s="653"/>
      <c r="AO17" s="170"/>
      <c r="AP17" s="170"/>
      <c r="AQ17" s="170"/>
      <c r="AR17" s="170"/>
      <c r="AS17" s="1430"/>
      <c r="AT17" s="164" t="s">
        <v>2665</v>
      </c>
    </row>
    <row r="18" spans="1:46">
      <c r="A18" s="649">
        <v>6</v>
      </c>
      <c r="B18" s="8" t="s">
        <v>69</v>
      </c>
      <c r="C18" s="170"/>
      <c r="D18" s="653"/>
      <c r="E18" s="170"/>
      <c r="F18" s="170"/>
      <c r="G18" s="170"/>
      <c r="H18" s="170"/>
      <c r="I18" s="170"/>
      <c r="J18" s="653"/>
      <c r="K18" s="170"/>
      <c r="L18" s="170"/>
      <c r="M18" s="170"/>
      <c r="N18" s="170"/>
      <c r="O18" s="170"/>
      <c r="P18" s="653"/>
      <c r="Q18" s="170"/>
      <c r="R18" s="170"/>
      <c r="S18" s="170"/>
      <c r="T18" s="170"/>
      <c r="U18" s="170"/>
      <c r="V18" s="653"/>
      <c r="W18" s="170"/>
      <c r="X18" s="170"/>
      <c r="Y18" s="170"/>
      <c r="Z18" s="170"/>
      <c r="AA18" s="170"/>
      <c r="AB18" s="653"/>
      <c r="AC18" s="170"/>
      <c r="AD18" s="170"/>
      <c r="AE18" s="170"/>
      <c r="AF18" s="170"/>
      <c r="AG18" s="170"/>
      <c r="AH18" s="653"/>
      <c r="AI18" s="170"/>
      <c r="AJ18" s="170"/>
      <c r="AK18" s="170"/>
      <c r="AL18" s="170"/>
      <c r="AM18" s="170"/>
      <c r="AN18" s="653"/>
      <c r="AO18" s="170"/>
      <c r="AP18" s="170"/>
      <c r="AQ18" s="170"/>
      <c r="AR18" s="170"/>
      <c r="AS18" s="1430"/>
      <c r="AT18" s="164" t="s">
        <v>2666</v>
      </c>
    </row>
    <row r="19" spans="1:46">
      <c r="A19" s="649">
        <v>7</v>
      </c>
      <c r="B19" s="8" t="s">
        <v>68</v>
      </c>
      <c r="C19" s="170"/>
      <c r="D19" s="653"/>
      <c r="E19" s="170"/>
      <c r="F19" s="170"/>
      <c r="G19" s="170"/>
      <c r="H19" s="170"/>
      <c r="I19" s="170"/>
      <c r="J19" s="653"/>
      <c r="K19" s="170"/>
      <c r="L19" s="170"/>
      <c r="M19" s="170"/>
      <c r="N19" s="170"/>
      <c r="O19" s="170"/>
      <c r="P19" s="653"/>
      <c r="Q19" s="170"/>
      <c r="R19" s="170"/>
      <c r="S19" s="170"/>
      <c r="T19" s="170"/>
      <c r="U19" s="170"/>
      <c r="V19" s="653"/>
      <c r="W19" s="170"/>
      <c r="X19" s="170"/>
      <c r="Y19" s="170"/>
      <c r="Z19" s="170"/>
      <c r="AA19" s="170"/>
      <c r="AB19" s="653"/>
      <c r="AC19" s="170"/>
      <c r="AD19" s="170"/>
      <c r="AE19" s="170"/>
      <c r="AF19" s="170"/>
      <c r="AG19" s="170"/>
      <c r="AH19" s="653"/>
      <c r="AI19" s="170"/>
      <c r="AJ19" s="170"/>
      <c r="AK19" s="170"/>
      <c r="AL19" s="170"/>
      <c r="AM19" s="170"/>
      <c r="AN19" s="653"/>
      <c r="AO19" s="170"/>
      <c r="AP19" s="170"/>
      <c r="AQ19" s="170"/>
      <c r="AR19" s="170"/>
      <c r="AS19" s="1430"/>
      <c r="AT19" s="164" t="s">
        <v>2667</v>
      </c>
    </row>
    <row r="20" spans="1:46">
      <c r="A20" s="649">
        <v>8</v>
      </c>
      <c r="B20" s="8" t="s">
        <v>67</v>
      </c>
      <c r="C20" s="170"/>
      <c r="D20" s="653"/>
      <c r="E20" s="170"/>
      <c r="F20" s="170"/>
      <c r="G20" s="170"/>
      <c r="H20" s="170"/>
      <c r="I20" s="170"/>
      <c r="J20" s="653"/>
      <c r="K20" s="170"/>
      <c r="L20" s="170"/>
      <c r="M20" s="170"/>
      <c r="N20" s="170"/>
      <c r="O20" s="170"/>
      <c r="P20" s="653"/>
      <c r="Q20" s="170"/>
      <c r="R20" s="170"/>
      <c r="S20" s="170"/>
      <c r="T20" s="170"/>
      <c r="U20" s="170"/>
      <c r="V20" s="653"/>
      <c r="W20" s="170"/>
      <c r="X20" s="170"/>
      <c r="Y20" s="170"/>
      <c r="Z20" s="170"/>
      <c r="AA20" s="170"/>
      <c r="AB20" s="653"/>
      <c r="AC20" s="170"/>
      <c r="AD20" s="170"/>
      <c r="AE20" s="170"/>
      <c r="AF20" s="170"/>
      <c r="AG20" s="170"/>
      <c r="AH20" s="653"/>
      <c r="AI20" s="170"/>
      <c r="AJ20" s="170"/>
      <c r="AK20" s="170"/>
      <c r="AL20" s="170"/>
      <c r="AM20" s="170"/>
      <c r="AN20" s="653"/>
      <c r="AO20" s="170"/>
      <c r="AP20" s="170"/>
      <c r="AQ20" s="170"/>
      <c r="AR20" s="170"/>
      <c r="AS20" s="1430"/>
      <c r="AT20" s="164" t="s">
        <v>2668</v>
      </c>
    </row>
    <row r="21" spans="1:46">
      <c r="A21" s="649">
        <v>9</v>
      </c>
      <c r="B21" s="8" t="s">
        <v>66</v>
      </c>
      <c r="C21" s="170"/>
      <c r="D21" s="653"/>
      <c r="E21" s="170"/>
      <c r="F21" s="170"/>
      <c r="G21" s="170"/>
      <c r="H21" s="170"/>
      <c r="I21" s="170"/>
      <c r="J21" s="653"/>
      <c r="K21" s="170"/>
      <c r="L21" s="170"/>
      <c r="M21" s="170"/>
      <c r="N21" s="170"/>
      <c r="O21" s="170"/>
      <c r="P21" s="653"/>
      <c r="Q21" s="170"/>
      <c r="R21" s="170"/>
      <c r="S21" s="170"/>
      <c r="T21" s="170"/>
      <c r="U21" s="170"/>
      <c r="V21" s="653"/>
      <c r="W21" s="170"/>
      <c r="X21" s="170"/>
      <c r="Y21" s="170"/>
      <c r="Z21" s="170"/>
      <c r="AA21" s="170"/>
      <c r="AB21" s="653"/>
      <c r="AC21" s="170"/>
      <c r="AD21" s="170"/>
      <c r="AE21" s="170"/>
      <c r="AF21" s="170"/>
      <c r="AG21" s="170"/>
      <c r="AH21" s="653"/>
      <c r="AI21" s="170"/>
      <c r="AJ21" s="170"/>
      <c r="AK21" s="170"/>
      <c r="AL21" s="170"/>
      <c r="AM21" s="170"/>
      <c r="AN21" s="653"/>
      <c r="AO21" s="170"/>
      <c r="AP21" s="170"/>
      <c r="AQ21" s="170"/>
      <c r="AR21" s="170"/>
      <c r="AS21" s="1430"/>
      <c r="AT21" s="164" t="s">
        <v>2669</v>
      </c>
    </row>
    <row r="22" spans="1:46">
      <c r="A22" s="649">
        <v>10</v>
      </c>
      <c r="B22" s="8" t="s">
        <v>10</v>
      </c>
      <c r="C22" s="170"/>
      <c r="D22" s="653"/>
      <c r="E22" s="170"/>
      <c r="F22" s="170"/>
      <c r="G22" s="170"/>
      <c r="H22" s="170"/>
      <c r="I22" s="170"/>
      <c r="J22" s="653"/>
      <c r="K22" s="170"/>
      <c r="L22" s="170"/>
      <c r="M22" s="170"/>
      <c r="N22" s="170"/>
      <c r="O22" s="170"/>
      <c r="P22" s="653"/>
      <c r="Q22" s="170"/>
      <c r="R22" s="170"/>
      <c r="S22" s="170"/>
      <c r="T22" s="170"/>
      <c r="U22" s="170"/>
      <c r="V22" s="653"/>
      <c r="W22" s="170"/>
      <c r="X22" s="170"/>
      <c r="Y22" s="170"/>
      <c r="Z22" s="170"/>
      <c r="AA22" s="170"/>
      <c r="AB22" s="653"/>
      <c r="AC22" s="170"/>
      <c r="AD22" s="170"/>
      <c r="AE22" s="170"/>
      <c r="AF22" s="170"/>
      <c r="AG22" s="170"/>
      <c r="AH22" s="653"/>
      <c r="AI22" s="170"/>
      <c r="AJ22" s="170"/>
      <c r="AK22" s="170"/>
      <c r="AL22" s="170"/>
      <c r="AM22" s="170"/>
      <c r="AN22" s="653"/>
      <c r="AO22" s="170"/>
      <c r="AP22" s="170"/>
      <c r="AQ22" s="170"/>
      <c r="AR22" s="170"/>
      <c r="AS22" s="1430"/>
      <c r="AT22" s="164" t="s">
        <v>2670</v>
      </c>
    </row>
    <row r="23" spans="1:46">
      <c r="A23" s="649">
        <v>11</v>
      </c>
      <c r="B23" s="8" t="s">
        <v>9</v>
      </c>
      <c r="C23" s="170"/>
      <c r="D23" s="653"/>
      <c r="E23" s="170"/>
      <c r="F23" s="170"/>
      <c r="G23" s="170"/>
      <c r="H23" s="170"/>
      <c r="I23" s="170"/>
      <c r="J23" s="653"/>
      <c r="K23" s="170"/>
      <c r="L23" s="170"/>
      <c r="M23" s="170"/>
      <c r="N23" s="170"/>
      <c r="O23" s="170"/>
      <c r="P23" s="653"/>
      <c r="Q23" s="170"/>
      <c r="R23" s="170"/>
      <c r="S23" s="170"/>
      <c r="T23" s="170"/>
      <c r="U23" s="170"/>
      <c r="V23" s="653"/>
      <c r="W23" s="170"/>
      <c r="X23" s="170"/>
      <c r="Y23" s="170"/>
      <c r="Z23" s="170"/>
      <c r="AA23" s="170"/>
      <c r="AB23" s="653"/>
      <c r="AC23" s="170"/>
      <c r="AD23" s="170"/>
      <c r="AE23" s="170"/>
      <c r="AF23" s="170"/>
      <c r="AG23" s="170"/>
      <c r="AH23" s="653"/>
      <c r="AI23" s="170"/>
      <c r="AJ23" s="170"/>
      <c r="AK23" s="170"/>
      <c r="AL23" s="170"/>
      <c r="AM23" s="170"/>
      <c r="AN23" s="653"/>
      <c r="AO23" s="170"/>
      <c r="AP23" s="170"/>
      <c r="AQ23" s="170"/>
      <c r="AR23" s="170"/>
      <c r="AS23" s="1430"/>
      <c r="AT23" s="164" t="s">
        <v>2671</v>
      </c>
    </row>
    <row r="24" spans="1:46">
      <c r="A24" s="649">
        <v>12</v>
      </c>
      <c r="B24" s="8" t="s">
        <v>65</v>
      </c>
      <c r="C24" s="170"/>
      <c r="D24" s="653"/>
      <c r="E24" s="170"/>
      <c r="F24" s="170"/>
      <c r="G24" s="170"/>
      <c r="H24" s="170"/>
      <c r="I24" s="170"/>
      <c r="J24" s="653"/>
      <c r="K24" s="170"/>
      <c r="L24" s="170"/>
      <c r="M24" s="170"/>
      <c r="N24" s="170"/>
      <c r="O24" s="170"/>
      <c r="P24" s="653"/>
      <c r="Q24" s="170"/>
      <c r="R24" s="170"/>
      <c r="S24" s="170"/>
      <c r="T24" s="170"/>
      <c r="U24" s="170"/>
      <c r="V24" s="653"/>
      <c r="W24" s="170"/>
      <c r="X24" s="170"/>
      <c r="Y24" s="170"/>
      <c r="Z24" s="170"/>
      <c r="AA24" s="170"/>
      <c r="AB24" s="653"/>
      <c r="AC24" s="170"/>
      <c r="AD24" s="170"/>
      <c r="AE24" s="170"/>
      <c r="AF24" s="170"/>
      <c r="AG24" s="170"/>
      <c r="AH24" s="653"/>
      <c r="AI24" s="170"/>
      <c r="AJ24" s="170"/>
      <c r="AK24" s="170"/>
      <c r="AL24" s="170"/>
      <c r="AM24" s="170"/>
      <c r="AN24" s="653"/>
      <c r="AO24" s="170"/>
      <c r="AP24" s="170"/>
      <c r="AQ24" s="170"/>
      <c r="AR24" s="170"/>
      <c r="AS24" s="1430"/>
      <c r="AT24" s="164" t="s">
        <v>2672</v>
      </c>
    </row>
    <row r="25" spans="1:46">
      <c r="A25" s="649">
        <v>13</v>
      </c>
      <c r="B25" s="8" t="s">
        <v>8</v>
      </c>
      <c r="C25" s="170"/>
      <c r="D25" s="653"/>
      <c r="E25" s="170"/>
      <c r="F25" s="170"/>
      <c r="G25" s="170"/>
      <c r="H25" s="170"/>
      <c r="I25" s="170"/>
      <c r="J25" s="653"/>
      <c r="K25" s="170"/>
      <c r="L25" s="170"/>
      <c r="M25" s="170"/>
      <c r="N25" s="170"/>
      <c r="O25" s="170"/>
      <c r="P25" s="653"/>
      <c r="Q25" s="170"/>
      <c r="R25" s="170"/>
      <c r="S25" s="170"/>
      <c r="T25" s="170"/>
      <c r="U25" s="170"/>
      <c r="V25" s="653"/>
      <c r="W25" s="170"/>
      <c r="X25" s="170"/>
      <c r="Y25" s="170"/>
      <c r="Z25" s="170"/>
      <c r="AA25" s="170"/>
      <c r="AB25" s="653"/>
      <c r="AC25" s="170"/>
      <c r="AD25" s="170"/>
      <c r="AE25" s="170"/>
      <c r="AF25" s="170"/>
      <c r="AG25" s="170"/>
      <c r="AH25" s="653"/>
      <c r="AI25" s="170"/>
      <c r="AJ25" s="170"/>
      <c r="AK25" s="170"/>
      <c r="AL25" s="170"/>
      <c r="AM25" s="170"/>
      <c r="AN25" s="653"/>
      <c r="AO25" s="170"/>
      <c r="AP25" s="170"/>
      <c r="AQ25" s="170"/>
      <c r="AR25" s="170"/>
      <c r="AS25" s="1430"/>
      <c r="AT25" s="164" t="s">
        <v>2673</v>
      </c>
    </row>
    <row r="26" spans="1:46">
      <c r="A26" s="649">
        <v>14</v>
      </c>
      <c r="B26" s="8" t="s">
        <v>7</v>
      </c>
      <c r="C26" s="170"/>
      <c r="D26" s="653"/>
      <c r="E26" s="170"/>
      <c r="F26" s="170"/>
      <c r="G26" s="170"/>
      <c r="H26" s="170"/>
      <c r="I26" s="170"/>
      <c r="J26" s="653"/>
      <c r="K26" s="170"/>
      <c r="L26" s="170"/>
      <c r="M26" s="170"/>
      <c r="N26" s="170"/>
      <c r="O26" s="170"/>
      <c r="P26" s="653"/>
      <c r="Q26" s="170"/>
      <c r="R26" s="170"/>
      <c r="S26" s="170"/>
      <c r="T26" s="170"/>
      <c r="U26" s="170"/>
      <c r="V26" s="653"/>
      <c r="W26" s="170"/>
      <c r="X26" s="170"/>
      <c r="Y26" s="170"/>
      <c r="Z26" s="170"/>
      <c r="AA26" s="170"/>
      <c r="AB26" s="653"/>
      <c r="AC26" s="170"/>
      <c r="AD26" s="170"/>
      <c r="AE26" s="170"/>
      <c r="AF26" s="170"/>
      <c r="AG26" s="170"/>
      <c r="AH26" s="653"/>
      <c r="AI26" s="170"/>
      <c r="AJ26" s="170"/>
      <c r="AK26" s="170"/>
      <c r="AL26" s="170"/>
      <c r="AM26" s="170"/>
      <c r="AN26" s="653"/>
      <c r="AO26" s="170"/>
      <c r="AP26" s="170"/>
      <c r="AQ26" s="170"/>
      <c r="AR26" s="170"/>
      <c r="AS26" s="1430"/>
      <c r="AT26" s="164" t="s">
        <v>2674</v>
      </c>
    </row>
    <row r="27" spans="1:46">
      <c r="A27" s="649">
        <v>15</v>
      </c>
      <c r="B27" s="8" t="s">
        <v>64</v>
      </c>
      <c r="C27" s="170"/>
      <c r="D27" s="653"/>
      <c r="E27" s="170"/>
      <c r="F27" s="170"/>
      <c r="G27" s="170"/>
      <c r="H27" s="170"/>
      <c r="I27" s="170"/>
      <c r="J27" s="653"/>
      <c r="K27" s="170"/>
      <c r="L27" s="170"/>
      <c r="M27" s="170"/>
      <c r="N27" s="170"/>
      <c r="O27" s="170"/>
      <c r="P27" s="653"/>
      <c r="Q27" s="170"/>
      <c r="R27" s="170"/>
      <c r="S27" s="170"/>
      <c r="T27" s="170"/>
      <c r="U27" s="170"/>
      <c r="V27" s="653"/>
      <c r="W27" s="170"/>
      <c r="X27" s="170"/>
      <c r="Y27" s="170"/>
      <c r="Z27" s="170"/>
      <c r="AA27" s="170"/>
      <c r="AB27" s="653"/>
      <c r="AC27" s="170"/>
      <c r="AD27" s="170"/>
      <c r="AE27" s="170"/>
      <c r="AF27" s="170"/>
      <c r="AG27" s="170"/>
      <c r="AH27" s="653"/>
      <c r="AI27" s="170"/>
      <c r="AJ27" s="170"/>
      <c r="AK27" s="170"/>
      <c r="AL27" s="170"/>
      <c r="AM27" s="170"/>
      <c r="AN27" s="653"/>
      <c r="AO27" s="170"/>
      <c r="AP27" s="170"/>
      <c r="AQ27" s="170"/>
      <c r="AR27" s="170"/>
      <c r="AS27" s="1430"/>
      <c r="AT27" s="164" t="s">
        <v>2675</v>
      </c>
    </row>
    <row r="28" spans="1:46">
      <c r="A28" s="649">
        <v>16</v>
      </c>
      <c r="B28" s="8" t="s">
        <v>6</v>
      </c>
      <c r="C28" s="170"/>
      <c r="D28" s="653"/>
      <c r="E28" s="170"/>
      <c r="F28" s="170"/>
      <c r="G28" s="170"/>
      <c r="H28" s="170"/>
      <c r="I28" s="170"/>
      <c r="J28" s="653"/>
      <c r="K28" s="170"/>
      <c r="L28" s="170"/>
      <c r="M28" s="170"/>
      <c r="N28" s="170"/>
      <c r="O28" s="170"/>
      <c r="P28" s="653"/>
      <c r="Q28" s="170"/>
      <c r="R28" s="170"/>
      <c r="S28" s="170"/>
      <c r="T28" s="170"/>
      <c r="U28" s="170"/>
      <c r="V28" s="653"/>
      <c r="W28" s="170"/>
      <c r="X28" s="170"/>
      <c r="Y28" s="170"/>
      <c r="Z28" s="170"/>
      <c r="AA28" s="170"/>
      <c r="AB28" s="653"/>
      <c r="AC28" s="170"/>
      <c r="AD28" s="170"/>
      <c r="AE28" s="170"/>
      <c r="AF28" s="170"/>
      <c r="AG28" s="170"/>
      <c r="AH28" s="653"/>
      <c r="AI28" s="170"/>
      <c r="AJ28" s="170"/>
      <c r="AK28" s="170"/>
      <c r="AL28" s="170"/>
      <c r="AM28" s="170"/>
      <c r="AN28" s="653"/>
      <c r="AO28" s="170"/>
      <c r="AP28" s="170"/>
      <c r="AQ28" s="170"/>
      <c r="AR28" s="170"/>
      <c r="AS28" s="1430"/>
      <c r="AT28" s="164" t="s">
        <v>2676</v>
      </c>
    </row>
    <row r="29" spans="1:46">
      <c r="A29" s="649">
        <v>17</v>
      </c>
      <c r="B29" s="8" t="s">
        <v>5</v>
      </c>
      <c r="C29" s="170"/>
      <c r="D29" s="653"/>
      <c r="E29" s="170"/>
      <c r="F29" s="170"/>
      <c r="G29" s="170"/>
      <c r="H29" s="170"/>
      <c r="I29" s="170"/>
      <c r="J29" s="653"/>
      <c r="K29" s="170"/>
      <c r="L29" s="170"/>
      <c r="M29" s="170"/>
      <c r="N29" s="170"/>
      <c r="O29" s="170"/>
      <c r="P29" s="653"/>
      <c r="Q29" s="170"/>
      <c r="R29" s="170"/>
      <c r="S29" s="170"/>
      <c r="T29" s="170"/>
      <c r="U29" s="170"/>
      <c r="V29" s="653"/>
      <c r="W29" s="170"/>
      <c r="X29" s="170"/>
      <c r="Y29" s="170"/>
      <c r="Z29" s="170"/>
      <c r="AA29" s="170"/>
      <c r="AB29" s="653"/>
      <c r="AC29" s="170"/>
      <c r="AD29" s="170"/>
      <c r="AE29" s="170"/>
      <c r="AF29" s="170"/>
      <c r="AG29" s="170"/>
      <c r="AH29" s="653"/>
      <c r="AI29" s="170"/>
      <c r="AJ29" s="170"/>
      <c r="AK29" s="170"/>
      <c r="AL29" s="170"/>
      <c r="AM29" s="170"/>
      <c r="AN29" s="653"/>
      <c r="AO29" s="170"/>
      <c r="AP29" s="170"/>
      <c r="AQ29" s="170"/>
      <c r="AR29" s="170"/>
      <c r="AS29" s="1430"/>
      <c r="AT29" s="164" t="s">
        <v>2677</v>
      </c>
    </row>
    <row r="30" spans="1:46">
      <c r="A30" s="649">
        <v>18</v>
      </c>
      <c r="B30" s="8" t="s">
        <v>63</v>
      </c>
      <c r="C30" s="170"/>
      <c r="D30" s="653"/>
      <c r="E30" s="170"/>
      <c r="F30" s="170"/>
      <c r="G30" s="170"/>
      <c r="H30" s="170"/>
      <c r="I30" s="170"/>
      <c r="J30" s="653"/>
      <c r="K30" s="170"/>
      <c r="L30" s="170"/>
      <c r="M30" s="170"/>
      <c r="N30" s="170"/>
      <c r="O30" s="170"/>
      <c r="P30" s="653"/>
      <c r="Q30" s="170"/>
      <c r="R30" s="170"/>
      <c r="S30" s="170"/>
      <c r="T30" s="170"/>
      <c r="U30" s="170"/>
      <c r="V30" s="653"/>
      <c r="W30" s="170"/>
      <c r="X30" s="170"/>
      <c r="Y30" s="170"/>
      <c r="Z30" s="170"/>
      <c r="AA30" s="170"/>
      <c r="AB30" s="653"/>
      <c r="AC30" s="170"/>
      <c r="AD30" s="170"/>
      <c r="AE30" s="170"/>
      <c r="AF30" s="170"/>
      <c r="AG30" s="170"/>
      <c r="AH30" s="653"/>
      <c r="AI30" s="170"/>
      <c r="AJ30" s="170"/>
      <c r="AK30" s="170"/>
      <c r="AL30" s="170"/>
      <c r="AM30" s="170"/>
      <c r="AN30" s="653"/>
      <c r="AO30" s="170"/>
      <c r="AP30" s="170"/>
      <c r="AQ30" s="170"/>
      <c r="AR30" s="170"/>
      <c r="AS30" s="1430"/>
      <c r="AT30" s="164" t="s">
        <v>2678</v>
      </c>
    </row>
    <row r="31" spans="1:46">
      <c r="A31" s="649">
        <v>19</v>
      </c>
      <c r="B31" s="8" t="s">
        <v>62</v>
      </c>
      <c r="C31" s="170"/>
      <c r="D31" s="653"/>
      <c r="E31" s="170"/>
      <c r="F31" s="170"/>
      <c r="G31" s="170"/>
      <c r="H31" s="170"/>
      <c r="I31" s="170"/>
      <c r="J31" s="653"/>
      <c r="K31" s="170"/>
      <c r="L31" s="170"/>
      <c r="M31" s="170"/>
      <c r="N31" s="170"/>
      <c r="O31" s="170"/>
      <c r="P31" s="653"/>
      <c r="Q31" s="170"/>
      <c r="R31" s="170"/>
      <c r="S31" s="170"/>
      <c r="T31" s="170"/>
      <c r="U31" s="170"/>
      <c r="V31" s="653"/>
      <c r="W31" s="170"/>
      <c r="X31" s="170"/>
      <c r="Y31" s="170"/>
      <c r="Z31" s="170"/>
      <c r="AA31" s="170"/>
      <c r="AB31" s="653"/>
      <c r="AC31" s="170"/>
      <c r="AD31" s="170"/>
      <c r="AE31" s="170"/>
      <c r="AF31" s="170"/>
      <c r="AG31" s="170"/>
      <c r="AH31" s="653"/>
      <c r="AI31" s="170"/>
      <c r="AJ31" s="170"/>
      <c r="AK31" s="170"/>
      <c r="AL31" s="170"/>
      <c r="AM31" s="170"/>
      <c r="AN31" s="653"/>
      <c r="AO31" s="170"/>
      <c r="AP31" s="170"/>
      <c r="AQ31" s="170"/>
      <c r="AR31" s="170"/>
      <c r="AS31" s="1430"/>
      <c r="AT31" s="164" t="s">
        <v>2679</v>
      </c>
    </row>
    <row r="32" spans="1:46">
      <c r="A32" s="649">
        <v>20</v>
      </c>
      <c r="B32" s="8" t="s">
        <v>61</v>
      </c>
      <c r="C32" s="170"/>
      <c r="D32" s="653"/>
      <c r="E32" s="170"/>
      <c r="F32" s="170"/>
      <c r="G32" s="170"/>
      <c r="H32" s="170"/>
      <c r="I32" s="170"/>
      <c r="J32" s="653"/>
      <c r="K32" s="170"/>
      <c r="L32" s="170"/>
      <c r="M32" s="170"/>
      <c r="N32" s="170"/>
      <c r="O32" s="170"/>
      <c r="P32" s="653"/>
      <c r="Q32" s="170"/>
      <c r="R32" s="170"/>
      <c r="S32" s="170"/>
      <c r="T32" s="170"/>
      <c r="U32" s="170"/>
      <c r="V32" s="653"/>
      <c r="W32" s="170"/>
      <c r="X32" s="170"/>
      <c r="Y32" s="170"/>
      <c r="Z32" s="170"/>
      <c r="AA32" s="170"/>
      <c r="AB32" s="653"/>
      <c r="AC32" s="170"/>
      <c r="AD32" s="170"/>
      <c r="AE32" s="170"/>
      <c r="AF32" s="170"/>
      <c r="AG32" s="170"/>
      <c r="AH32" s="653"/>
      <c r="AI32" s="170"/>
      <c r="AJ32" s="170"/>
      <c r="AK32" s="170"/>
      <c r="AL32" s="170"/>
      <c r="AM32" s="170"/>
      <c r="AN32" s="653"/>
      <c r="AO32" s="170"/>
      <c r="AP32" s="170"/>
      <c r="AQ32" s="170"/>
      <c r="AR32" s="170"/>
      <c r="AS32" s="1430"/>
      <c r="AT32" s="164" t="s">
        <v>2680</v>
      </c>
    </row>
    <row r="33" spans="1:47">
      <c r="A33" s="649">
        <v>21</v>
      </c>
      <c r="B33" s="8" t="s">
        <v>4</v>
      </c>
      <c r="C33" s="170"/>
      <c r="D33" s="653"/>
      <c r="E33" s="170"/>
      <c r="F33" s="170"/>
      <c r="G33" s="170"/>
      <c r="H33" s="170"/>
      <c r="I33" s="170"/>
      <c r="J33" s="653"/>
      <c r="K33" s="170"/>
      <c r="L33" s="170"/>
      <c r="M33" s="170"/>
      <c r="N33" s="170"/>
      <c r="O33" s="170"/>
      <c r="P33" s="653"/>
      <c r="Q33" s="170"/>
      <c r="R33" s="170"/>
      <c r="S33" s="170"/>
      <c r="T33" s="170"/>
      <c r="U33" s="170"/>
      <c r="V33" s="653"/>
      <c r="W33" s="170"/>
      <c r="X33" s="170"/>
      <c r="Y33" s="170"/>
      <c r="Z33" s="170"/>
      <c r="AA33" s="170"/>
      <c r="AB33" s="653"/>
      <c r="AC33" s="170"/>
      <c r="AD33" s="170"/>
      <c r="AE33" s="170"/>
      <c r="AF33" s="170"/>
      <c r="AG33" s="170"/>
      <c r="AH33" s="653"/>
      <c r="AI33" s="170"/>
      <c r="AJ33" s="170"/>
      <c r="AK33" s="170"/>
      <c r="AL33" s="170"/>
      <c r="AM33" s="170"/>
      <c r="AN33" s="653"/>
      <c r="AO33" s="170"/>
      <c r="AP33" s="170"/>
      <c r="AQ33" s="170"/>
      <c r="AR33" s="170"/>
      <c r="AS33" s="1430"/>
      <c r="AT33" s="164" t="s">
        <v>2681</v>
      </c>
    </row>
    <row r="34" spans="1:47">
      <c r="A34" s="649">
        <v>22</v>
      </c>
      <c r="B34" s="8" t="s">
        <v>60</v>
      </c>
      <c r="C34" s="170"/>
      <c r="D34" s="653"/>
      <c r="E34" s="170"/>
      <c r="F34" s="170"/>
      <c r="G34" s="170"/>
      <c r="H34" s="170"/>
      <c r="I34" s="170"/>
      <c r="J34" s="653"/>
      <c r="K34" s="170"/>
      <c r="L34" s="170"/>
      <c r="M34" s="170"/>
      <c r="N34" s="170"/>
      <c r="O34" s="170"/>
      <c r="P34" s="653"/>
      <c r="Q34" s="170"/>
      <c r="R34" s="170"/>
      <c r="S34" s="170"/>
      <c r="T34" s="170"/>
      <c r="U34" s="170"/>
      <c r="V34" s="653"/>
      <c r="W34" s="170"/>
      <c r="X34" s="170"/>
      <c r="Y34" s="170"/>
      <c r="Z34" s="170"/>
      <c r="AA34" s="170"/>
      <c r="AB34" s="653"/>
      <c r="AC34" s="170"/>
      <c r="AD34" s="170"/>
      <c r="AE34" s="170"/>
      <c r="AF34" s="170"/>
      <c r="AG34" s="170"/>
      <c r="AH34" s="653"/>
      <c r="AI34" s="170"/>
      <c r="AJ34" s="170"/>
      <c r="AK34" s="170"/>
      <c r="AL34" s="170"/>
      <c r="AM34" s="170"/>
      <c r="AN34" s="653"/>
      <c r="AO34" s="170"/>
      <c r="AP34" s="170"/>
      <c r="AQ34" s="170"/>
      <c r="AR34" s="170"/>
      <c r="AS34" s="1430"/>
      <c r="AT34" s="164" t="s">
        <v>2682</v>
      </c>
    </row>
    <row r="35" spans="1:47">
      <c r="A35" s="649">
        <v>23</v>
      </c>
      <c r="B35" s="8" t="s">
        <v>59</v>
      </c>
      <c r="C35" s="170"/>
      <c r="D35" s="653"/>
      <c r="E35" s="170"/>
      <c r="F35" s="170"/>
      <c r="G35" s="170"/>
      <c r="H35" s="170"/>
      <c r="I35" s="170"/>
      <c r="J35" s="653"/>
      <c r="K35" s="170"/>
      <c r="L35" s="170"/>
      <c r="M35" s="170"/>
      <c r="N35" s="170"/>
      <c r="O35" s="170"/>
      <c r="P35" s="653"/>
      <c r="Q35" s="170"/>
      <c r="R35" s="170"/>
      <c r="S35" s="170"/>
      <c r="T35" s="170"/>
      <c r="U35" s="170"/>
      <c r="V35" s="653"/>
      <c r="W35" s="170"/>
      <c r="X35" s="170"/>
      <c r="Y35" s="170"/>
      <c r="Z35" s="170"/>
      <c r="AA35" s="170"/>
      <c r="AB35" s="653"/>
      <c r="AC35" s="170"/>
      <c r="AD35" s="170"/>
      <c r="AE35" s="170"/>
      <c r="AF35" s="170"/>
      <c r="AG35" s="170"/>
      <c r="AH35" s="653"/>
      <c r="AI35" s="170"/>
      <c r="AJ35" s="170"/>
      <c r="AK35" s="170"/>
      <c r="AL35" s="170"/>
      <c r="AM35" s="170"/>
      <c r="AN35" s="653"/>
      <c r="AO35" s="170"/>
      <c r="AP35" s="170"/>
      <c r="AQ35" s="170"/>
      <c r="AR35" s="170"/>
      <c r="AS35" s="1430"/>
      <c r="AT35" s="164" t="s">
        <v>2683</v>
      </c>
    </row>
    <row r="36" spans="1:47">
      <c r="A36" s="649">
        <v>24</v>
      </c>
      <c r="B36" s="8" t="s">
        <v>58</v>
      </c>
      <c r="C36" s="170"/>
      <c r="D36" s="653"/>
      <c r="E36" s="170"/>
      <c r="F36" s="170"/>
      <c r="G36" s="170"/>
      <c r="H36" s="170"/>
      <c r="I36" s="170"/>
      <c r="J36" s="653"/>
      <c r="K36" s="170"/>
      <c r="L36" s="170"/>
      <c r="M36" s="170"/>
      <c r="N36" s="170"/>
      <c r="O36" s="170"/>
      <c r="P36" s="653"/>
      <c r="Q36" s="170"/>
      <c r="R36" s="170"/>
      <c r="S36" s="170"/>
      <c r="T36" s="170"/>
      <c r="U36" s="170"/>
      <c r="V36" s="653"/>
      <c r="W36" s="170"/>
      <c r="X36" s="170"/>
      <c r="Y36" s="170"/>
      <c r="Z36" s="170"/>
      <c r="AA36" s="170"/>
      <c r="AB36" s="653"/>
      <c r="AC36" s="170"/>
      <c r="AD36" s="170"/>
      <c r="AE36" s="170"/>
      <c r="AF36" s="170"/>
      <c r="AG36" s="170"/>
      <c r="AH36" s="653"/>
      <c r="AI36" s="170"/>
      <c r="AJ36" s="170"/>
      <c r="AK36" s="170"/>
      <c r="AL36" s="170"/>
      <c r="AM36" s="170"/>
      <c r="AN36" s="653"/>
      <c r="AO36" s="170"/>
      <c r="AP36" s="170"/>
      <c r="AQ36" s="170"/>
      <c r="AR36" s="170"/>
      <c r="AS36" s="1430"/>
      <c r="AT36" s="164" t="s">
        <v>2684</v>
      </c>
    </row>
    <row r="37" spans="1:47">
      <c r="A37" s="649">
        <v>25</v>
      </c>
      <c r="B37" s="8" t="s">
        <v>57</v>
      </c>
      <c r="C37" s="170"/>
      <c r="D37" s="653"/>
      <c r="E37" s="170"/>
      <c r="F37" s="170"/>
      <c r="G37" s="170"/>
      <c r="H37" s="170"/>
      <c r="I37" s="170"/>
      <c r="J37" s="653"/>
      <c r="K37" s="170"/>
      <c r="L37" s="170"/>
      <c r="M37" s="170"/>
      <c r="N37" s="170"/>
      <c r="O37" s="170"/>
      <c r="P37" s="653"/>
      <c r="Q37" s="170"/>
      <c r="R37" s="170"/>
      <c r="S37" s="170"/>
      <c r="T37" s="170"/>
      <c r="U37" s="170"/>
      <c r="V37" s="653"/>
      <c r="W37" s="170"/>
      <c r="X37" s="170"/>
      <c r="Y37" s="170"/>
      <c r="Z37" s="170"/>
      <c r="AA37" s="170"/>
      <c r="AB37" s="653"/>
      <c r="AC37" s="170"/>
      <c r="AD37" s="170"/>
      <c r="AE37" s="170"/>
      <c r="AF37" s="170"/>
      <c r="AG37" s="170"/>
      <c r="AH37" s="653"/>
      <c r="AI37" s="170"/>
      <c r="AJ37" s="170"/>
      <c r="AK37" s="170"/>
      <c r="AL37" s="170"/>
      <c r="AM37" s="170"/>
      <c r="AN37" s="653"/>
      <c r="AO37" s="170"/>
      <c r="AP37" s="170"/>
      <c r="AQ37" s="170"/>
      <c r="AR37" s="170"/>
      <c r="AS37" s="1430"/>
      <c r="AT37" s="164" t="s">
        <v>2685</v>
      </c>
    </row>
    <row r="38" spans="1:47">
      <c r="A38" s="649">
        <v>26</v>
      </c>
      <c r="B38" s="8" t="s">
        <v>56</v>
      </c>
      <c r="C38" s="170"/>
      <c r="D38" s="653"/>
      <c r="E38" s="170"/>
      <c r="F38" s="170"/>
      <c r="G38" s="170"/>
      <c r="H38" s="170"/>
      <c r="I38" s="170"/>
      <c r="J38" s="653"/>
      <c r="K38" s="170"/>
      <c r="L38" s="170"/>
      <c r="M38" s="170"/>
      <c r="N38" s="170"/>
      <c r="O38" s="170"/>
      <c r="P38" s="653"/>
      <c r="Q38" s="170"/>
      <c r="R38" s="170"/>
      <c r="S38" s="170"/>
      <c r="T38" s="170"/>
      <c r="U38" s="170"/>
      <c r="V38" s="653"/>
      <c r="W38" s="170"/>
      <c r="X38" s="170"/>
      <c r="Y38" s="170"/>
      <c r="Z38" s="170"/>
      <c r="AA38" s="170"/>
      <c r="AB38" s="653"/>
      <c r="AC38" s="170"/>
      <c r="AD38" s="170"/>
      <c r="AE38" s="170"/>
      <c r="AF38" s="170"/>
      <c r="AG38" s="170"/>
      <c r="AH38" s="653"/>
      <c r="AI38" s="170"/>
      <c r="AJ38" s="170"/>
      <c r="AK38" s="170"/>
      <c r="AL38" s="170"/>
      <c r="AM38" s="170"/>
      <c r="AN38" s="653"/>
      <c r="AO38" s="170"/>
      <c r="AP38" s="170"/>
      <c r="AQ38" s="170"/>
      <c r="AR38" s="170"/>
      <c r="AS38" s="1430"/>
      <c r="AT38" s="164" t="s">
        <v>2686</v>
      </c>
    </row>
    <row r="39" spans="1:47">
      <c r="A39" s="649">
        <v>27</v>
      </c>
      <c r="B39" s="8" t="s">
        <v>55</v>
      </c>
      <c r="C39" s="170"/>
      <c r="D39" s="653"/>
      <c r="E39" s="170"/>
      <c r="F39" s="170"/>
      <c r="G39" s="170"/>
      <c r="H39" s="170"/>
      <c r="I39" s="170"/>
      <c r="J39" s="653"/>
      <c r="K39" s="170"/>
      <c r="L39" s="170"/>
      <c r="M39" s="170"/>
      <c r="N39" s="170"/>
      <c r="O39" s="170"/>
      <c r="P39" s="653"/>
      <c r="Q39" s="170"/>
      <c r="R39" s="170"/>
      <c r="S39" s="170"/>
      <c r="T39" s="170"/>
      <c r="U39" s="170"/>
      <c r="V39" s="653"/>
      <c r="W39" s="170"/>
      <c r="X39" s="170"/>
      <c r="Y39" s="170"/>
      <c r="Z39" s="170"/>
      <c r="AA39" s="170"/>
      <c r="AB39" s="653"/>
      <c r="AC39" s="170"/>
      <c r="AD39" s="170"/>
      <c r="AE39" s="170"/>
      <c r="AF39" s="170"/>
      <c r="AG39" s="170"/>
      <c r="AH39" s="653"/>
      <c r="AI39" s="170"/>
      <c r="AJ39" s="170"/>
      <c r="AK39" s="170"/>
      <c r="AL39" s="170"/>
      <c r="AM39" s="170"/>
      <c r="AN39" s="653"/>
      <c r="AO39" s="170"/>
      <c r="AP39" s="170"/>
      <c r="AQ39" s="170"/>
      <c r="AR39" s="170"/>
      <c r="AS39" s="1430"/>
      <c r="AT39" s="164" t="s">
        <v>2687</v>
      </c>
    </row>
    <row r="40" spans="1:47">
      <c r="A40" s="649">
        <v>28</v>
      </c>
      <c r="B40" s="8" t="s">
        <v>54</v>
      </c>
      <c r="C40" s="170"/>
      <c r="D40" s="653"/>
      <c r="E40" s="170"/>
      <c r="F40" s="170"/>
      <c r="G40" s="170"/>
      <c r="H40" s="170"/>
      <c r="I40" s="170"/>
      <c r="J40" s="653"/>
      <c r="K40" s="170"/>
      <c r="L40" s="170"/>
      <c r="M40" s="170"/>
      <c r="N40" s="170"/>
      <c r="O40" s="170"/>
      <c r="P40" s="653"/>
      <c r="Q40" s="170"/>
      <c r="R40" s="170"/>
      <c r="S40" s="170"/>
      <c r="T40" s="170"/>
      <c r="U40" s="170"/>
      <c r="V40" s="653"/>
      <c r="W40" s="170"/>
      <c r="X40" s="170"/>
      <c r="Y40" s="170"/>
      <c r="Z40" s="170"/>
      <c r="AA40" s="170"/>
      <c r="AB40" s="653"/>
      <c r="AC40" s="170"/>
      <c r="AD40" s="170"/>
      <c r="AE40" s="170"/>
      <c r="AF40" s="170"/>
      <c r="AG40" s="170"/>
      <c r="AH40" s="653"/>
      <c r="AI40" s="170"/>
      <c r="AJ40" s="170"/>
      <c r="AK40" s="170"/>
      <c r="AL40" s="170"/>
      <c r="AM40" s="170"/>
      <c r="AN40" s="653"/>
      <c r="AO40" s="170"/>
      <c r="AP40" s="170"/>
      <c r="AQ40" s="170"/>
      <c r="AR40" s="170"/>
      <c r="AS40" s="1430"/>
      <c r="AT40" s="164" t="s">
        <v>2688</v>
      </c>
    </row>
    <row r="41" spans="1:47">
      <c r="A41" s="649">
        <v>29</v>
      </c>
      <c r="B41" s="8" t="s">
        <v>3</v>
      </c>
      <c r="C41" s="170"/>
      <c r="D41" s="653"/>
      <c r="E41" s="170"/>
      <c r="F41" s="170"/>
      <c r="G41" s="170"/>
      <c r="H41" s="170"/>
      <c r="I41" s="170"/>
      <c r="J41" s="653"/>
      <c r="K41" s="170"/>
      <c r="L41" s="170"/>
      <c r="M41" s="170"/>
      <c r="N41" s="170"/>
      <c r="O41" s="170"/>
      <c r="P41" s="653"/>
      <c r="Q41" s="170"/>
      <c r="R41" s="170"/>
      <c r="S41" s="170"/>
      <c r="T41" s="170"/>
      <c r="U41" s="170"/>
      <c r="V41" s="653"/>
      <c r="W41" s="170"/>
      <c r="X41" s="170"/>
      <c r="Y41" s="170"/>
      <c r="Z41" s="170"/>
      <c r="AA41" s="170"/>
      <c r="AB41" s="653"/>
      <c r="AC41" s="170"/>
      <c r="AD41" s="170"/>
      <c r="AE41" s="170"/>
      <c r="AF41" s="170"/>
      <c r="AG41" s="170"/>
      <c r="AH41" s="653"/>
      <c r="AI41" s="170"/>
      <c r="AJ41" s="170"/>
      <c r="AK41" s="170"/>
      <c r="AL41" s="170"/>
      <c r="AM41" s="170"/>
      <c r="AN41" s="653"/>
      <c r="AO41" s="170"/>
      <c r="AP41" s="170"/>
      <c r="AQ41" s="170"/>
      <c r="AR41" s="170"/>
      <c r="AS41" s="1430"/>
      <c r="AT41" s="164" t="s">
        <v>2689</v>
      </c>
    </row>
    <row r="42" spans="1:47">
      <c r="A42" s="649">
        <v>30</v>
      </c>
      <c r="B42" s="8" t="s">
        <v>53</v>
      </c>
      <c r="C42" s="170"/>
      <c r="D42" s="653"/>
      <c r="E42" s="170"/>
      <c r="F42" s="170"/>
      <c r="G42" s="170"/>
      <c r="H42" s="170"/>
      <c r="I42" s="170"/>
      <c r="J42" s="653"/>
      <c r="K42" s="170"/>
      <c r="L42" s="170"/>
      <c r="M42" s="170"/>
      <c r="N42" s="170"/>
      <c r="O42" s="170"/>
      <c r="P42" s="653"/>
      <c r="Q42" s="170"/>
      <c r="R42" s="170"/>
      <c r="S42" s="170"/>
      <c r="T42" s="170"/>
      <c r="U42" s="170"/>
      <c r="V42" s="653"/>
      <c r="W42" s="170"/>
      <c r="X42" s="170"/>
      <c r="Y42" s="170"/>
      <c r="Z42" s="170"/>
      <c r="AA42" s="170"/>
      <c r="AB42" s="653"/>
      <c r="AC42" s="170"/>
      <c r="AD42" s="170"/>
      <c r="AE42" s="170"/>
      <c r="AF42" s="170"/>
      <c r="AG42" s="170"/>
      <c r="AH42" s="653"/>
      <c r="AI42" s="170"/>
      <c r="AJ42" s="170"/>
      <c r="AK42" s="170"/>
      <c r="AL42" s="170"/>
      <c r="AM42" s="170"/>
      <c r="AN42" s="653"/>
      <c r="AO42" s="170"/>
      <c r="AP42" s="170"/>
      <c r="AQ42" s="170"/>
      <c r="AR42" s="170"/>
      <c r="AS42" s="1430"/>
      <c r="AT42" s="164" t="s">
        <v>2690</v>
      </c>
    </row>
    <row r="43" spans="1:47">
      <c r="A43" s="649" t="s">
        <v>2691</v>
      </c>
      <c r="B43" s="8" t="s">
        <v>52</v>
      </c>
      <c r="C43" s="170"/>
      <c r="D43" s="653"/>
      <c r="E43" s="170"/>
      <c r="F43" s="170"/>
      <c r="G43" s="170"/>
      <c r="H43" s="170"/>
      <c r="I43" s="170"/>
      <c r="J43" s="653"/>
      <c r="K43" s="170"/>
      <c r="L43" s="170"/>
      <c r="M43" s="170"/>
      <c r="N43" s="170"/>
      <c r="O43" s="170"/>
      <c r="P43" s="653"/>
      <c r="Q43" s="170"/>
      <c r="R43" s="170"/>
      <c r="S43" s="170"/>
      <c r="T43" s="170"/>
      <c r="U43" s="170"/>
      <c r="V43" s="653"/>
      <c r="W43" s="170"/>
      <c r="X43" s="170"/>
      <c r="Y43" s="170"/>
      <c r="Z43" s="170"/>
      <c r="AA43" s="170"/>
      <c r="AB43" s="653"/>
      <c r="AC43" s="170"/>
      <c r="AD43" s="170"/>
      <c r="AE43" s="170"/>
      <c r="AF43" s="170"/>
      <c r="AG43" s="170"/>
      <c r="AH43" s="653"/>
      <c r="AI43" s="170"/>
      <c r="AJ43" s="170"/>
      <c r="AK43" s="170"/>
      <c r="AL43" s="170"/>
      <c r="AM43" s="170"/>
      <c r="AN43" s="653"/>
      <c r="AO43" s="170"/>
      <c r="AP43" s="170"/>
      <c r="AQ43" s="170"/>
      <c r="AR43" s="170"/>
      <c r="AS43" s="1430"/>
      <c r="AT43" s="164" t="s">
        <v>2692</v>
      </c>
    </row>
    <row r="44" spans="1:47">
      <c r="A44" s="649" t="s">
        <v>2693</v>
      </c>
      <c r="B44" s="8" t="s">
        <v>51</v>
      </c>
      <c r="C44" s="170"/>
      <c r="D44" s="653"/>
      <c r="E44" s="170"/>
      <c r="F44" s="170"/>
      <c r="G44" s="170"/>
      <c r="H44" s="170"/>
      <c r="I44" s="170"/>
      <c r="J44" s="653"/>
      <c r="K44" s="170"/>
      <c r="L44" s="170"/>
      <c r="M44" s="170"/>
      <c r="N44" s="170"/>
      <c r="O44" s="170"/>
      <c r="P44" s="653"/>
      <c r="Q44" s="170"/>
      <c r="R44" s="170"/>
      <c r="S44" s="170"/>
      <c r="T44" s="170"/>
      <c r="U44" s="170"/>
      <c r="V44" s="653"/>
      <c r="W44" s="170"/>
      <c r="X44" s="170"/>
      <c r="Y44" s="170"/>
      <c r="Z44" s="170"/>
      <c r="AA44" s="170"/>
      <c r="AB44" s="653"/>
      <c r="AC44" s="170"/>
      <c r="AD44" s="170"/>
      <c r="AE44" s="170"/>
      <c r="AF44" s="170"/>
      <c r="AG44" s="170"/>
      <c r="AH44" s="653"/>
      <c r="AI44" s="170"/>
      <c r="AJ44" s="170"/>
      <c r="AK44" s="170"/>
      <c r="AL44" s="170"/>
      <c r="AM44" s="170"/>
      <c r="AN44" s="653"/>
      <c r="AO44" s="170"/>
      <c r="AP44" s="170"/>
      <c r="AQ44" s="170"/>
      <c r="AR44" s="170"/>
      <c r="AS44" s="1430"/>
      <c r="AT44" s="164" t="s">
        <v>2694</v>
      </c>
    </row>
    <row r="45" spans="1:47">
      <c r="A45" s="649" t="s">
        <v>2695</v>
      </c>
      <c r="B45" s="8" t="s">
        <v>50</v>
      </c>
      <c r="C45" s="170"/>
      <c r="D45" s="653"/>
      <c r="E45" s="170"/>
      <c r="F45" s="170"/>
      <c r="G45" s="170"/>
      <c r="H45" s="170"/>
      <c r="I45" s="170"/>
      <c r="J45" s="653"/>
      <c r="K45" s="170"/>
      <c r="L45" s="170"/>
      <c r="M45" s="170"/>
      <c r="N45" s="170"/>
      <c r="O45" s="170"/>
      <c r="P45" s="653"/>
      <c r="Q45" s="170"/>
      <c r="R45" s="170"/>
      <c r="S45" s="170"/>
      <c r="T45" s="170"/>
      <c r="U45" s="170"/>
      <c r="V45" s="653"/>
      <c r="W45" s="170"/>
      <c r="X45" s="170"/>
      <c r="Y45" s="170"/>
      <c r="Z45" s="170"/>
      <c r="AA45" s="170"/>
      <c r="AB45" s="653"/>
      <c r="AC45" s="170"/>
      <c r="AD45" s="170"/>
      <c r="AE45" s="170"/>
      <c r="AF45" s="170"/>
      <c r="AG45" s="170"/>
      <c r="AH45" s="653"/>
      <c r="AI45" s="170"/>
      <c r="AJ45" s="170"/>
      <c r="AK45" s="170"/>
      <c r="AL45" s="170"/>
      <c r="AM45" s="170"/>
      <c r="AN45" s="653"/>
      <c r="AO45" s="170"/>
      <c r="AP45" s="170"/>
      <c r="AQ45" s="170"/>
      <c r="AR45" s="170"/>
      <c r="AS45" s="1430"/>
      <c r="AT45" s="164" t="s">
        <v>2696</v>
      </c>
    </row>
    <row r="46" spans="1:47" s="171" customFormat="1" ht="144">
      <c r="C46" s="166" t="s">
        <v>1257</v>
      </c>
      <c r="D46" s="166" t="s">
        <v>1257</v>
      </c>
      <c r="E46" s="166" t="s">
        <v>1257</v>
      </c>
      <c r="F46" s="166" t="s">
        <v>1257</v>
      </c>
      <c r="G46" s="166" t="s">
        <v>1257</v>
      </c>
      <c r="H46" s="166" t="s">
        <v>1257</v>
      </c>
      <c r="I46" s="166" t="s">
        <v>1258</v>
      </c>
      <c r="J46" s="166" t="s">
        <v>1258</v>
      </c>
      <c r="K46" s="166" t="s">
        <v>1258</v>
      </c>
      <c r="L46" s="166" t="s">
        <v>1258</v>
      </c>
      <c r="M46" s="166" t="s">
        <v>1258</v>
      </c>
      <c r="N46" s="166" t="s">
        <v>1258</v>
      </c>
      <c r="O46" s="166" t="s">
        <v>1259</v>
      </c>
      <c r="P46" s="166" t="s">
        <v>1259</v>
      </c>
      <c r="Q46" s="166" t="s">
        <v>1259</v>
      </c>
      <c r="R46" s="166" t="s">
        <v>1259</v>
      </c>
      <c r="S46" s="166" t="s">
        <v>1259</v>
      </c>
      <c r="T46" s="166" t="s">
        <v>1259</v>
      </c>
      <c r="U46" s="166" t="s">
        <v>2697</v>
      </c>
      <c r="V46" s="166" t="s">
        <v>2697</v>
      </c>
      <c r="W46" s="166" t="s">
        <v>2697</v>
      </c>
      <c r="X46" s="166" t="s">
        <v>2697</v>
      </c>
      <c r="Y46" s="166" t="s">
        <v>2697</v>
      </c>
      <c r="Z46" s="166" t="s">
        <v>2697</v>
      </c>
      <c r="AA46" s="166" t="s">
        <v>1261</v>
      </c>
      <c r="AB46" s="166" t="s">
        <v>1261</v>
      </c>
      <c r="AC46" s="166" t="s">
        <v>1261</v>
      </c>
      <c r="AD46" s="166" t="s">
        <v>1261</v>
      </c>
      <c r="AE46" s="166" t="s">
        <v>1261</v>
      </c>
      <c r="AF46" s="166" t="s">
        <v>1261</v>
      </c>
      <c r="AG46" s="166" t="s">
        <v>1262</v>
      </c>
      <c r="AH46" s="166" t="s">
        <v>1262</v>
      </c>
      <c r="AI46" s="166" t="s">
        <v>1262</v>
      </c>
      <c r="AJ46" s="166" t="s">
        <v>1262</v>
      </c>
      <c r="AK46" s="166" t="s">
        <v>1262</v>
      </c>
      <c r="AL46" s="166" t="s">
        <v>1262</v>
      </c>
      <c r="AM46" s="166" t="s">
        <v>1264</v>
      </c>
      <c r="AN46" s="166" t="s">
        <v>1264</v>
      </c>
      <c r="AO46" s="166" t="s">
        <v>1264</v>
      </c>
      <c r="AP46" s="166" t="s">
        <v>1264</v>
      </c>
      <c r="AQ46" s="166" t="s">
        <v>1264</v>
      </c>
      <c r="AR46" s="656" t="s">
        <v>1264</v>
      </c>
      <c r="AS46" s="166" t="s">
        <v>2350</v>
      </c>
      <c r="AU46" s="172"/>
    </row>
    <row r="47" spans="1:47" s="171" customFormat="1" ht="28.8">
      <c r="C47" s="166" t="s">
        <v>115</v>
      </c>
      <c r="D47" s="166" t="s">
        <v>115</v>
      </c>
      <c r="E47" s="166" t="s">
        <v>115</v>
      </c>
      <c r="F47" s="166" t="s">
        <v>115</v>
      </c>
      <c r="G47" s="166" t="s">
        <v>115</v>
      </c>
      <c r="I47" s="166" t="s">
        <v>115</v>
      </c>
      <c r="J47" s="166" t="s">
        <v>115</v>
      </c>
      <c r="K47" s="166" t="s">
        <v>115</v>
      </c>
      <c r="L47" s="166" t="s">
        <v>115</v>
      </c>
      <c r="M47" s="166" t="s">
        <v>115</v>
      </c>
      <c r="O47" s="166" t="s">
        <v>115</v>
      </c>
      <c r="P47" s="166" t="s">
        <v>115</v>
      </c>
      <c r="Q47" s="166" t="s">
        <v>115</v>
      </c>
      <c r="R47" s="166" t="s">
        <v>115</v>
      </c>
      <c r="S47" s="166" t="s">
        <v>115</v>
      </c>
      <c r="U47" s="166" t="s">
        <v>115</v>
      </c>
      <c r="V47" s="166" t="s">
        <v>115</v>
      </c>
      <c r="W47" s="166" t="s">
        <v>115</v>
      </c>
      <c r="X47" s="166" t="s">
        <v>115</v>
      </c>
      <c r="Y47" s="166" t="s">
        <v>115</v>
      </c>
      <c r="AA47" s="166" t="s">
        <v>103</v>
      </c>
      <c r="AB47" s="166" t="s">
        <v>103</v>
      </c>
      <c r="AC47" s="166" t="s">
        <v>103</v>
      </c>
      <c r="AD47" s="166" t="s">
        <v>103</v>
      </c>
      <c r="AE47" s="166" t="s">
        <v>103</v>
      </c>
      <c r="AG47" s="166" t="s">
        <v>115</v>
      </c>
      <c r="AH47" s="166" t="s">
        <v>115</v>
      </c>
      <c r="AI47" s="166" t="s">
        <v>115</v>
      </c>
      <c r="AJ47" s="166" t="s">
        <v>115</v>
      </c>
      <c r="AK47" s="166" t="s">
        <v>115</v>
      </c>
      <c r="AM47" s="166" t="s">
        <v>103</v>
      </c>
      <c r="AN47" s="166" t="s">
        <v>103</v>
      </c>
      <c r="AO47" s="166" t="s">
        <v>103</v>
      </c>
      <c r="AP47" s="166" t="s">
        <v>103</v>
      </c>
      <c r="AQ47" s="166" t="s">
        <v>103</v>
      </c>
      <c r="AU47" s="561"/>
    </row>
    <row r="48" spans="1:47" s="171" customFormat="1">
      <c r="C48" s="2" t="s">
        <v>90</v>
      </c>
      <c r="D48" s="2" t="s">
        <v>90</v>
      </c>
      <c r="E48" s="2" t="s">
        <v>90</v>
      </c>
      <c r="F48" s="2" t="s">
        <v>90</v>
      </c>
      <c r="G48" s="2" t="s">
        <v>90</v>
      </c>
      <c r="H48" s="2" t="s">
        <v>90</v>
      </c>
      <c r="I48" s="2" t="s">
        <v>90</v>
      </c>
      <c r="J48" s="2" t="s">
        <v>90</v>
      </c>
      <c r="K48" s="2" t="s">
        <v>90</v>
      </c>
      <c r="L48" s="2" t="s">
        <v>90</v>
      </c>
      <c r="M48" s="2" t="s">
        <v>90</v>
      </c>
      <c r="N48" s="2" t="s">
        <v>90</v>
      </c>
      <c r="O48" s="2" t="s">
        <v>90</v>
      </c>
      <c r="P48" s="2" t="s">
        <v>90</v>
      </c>
      <c r="Q48" s="2" t="s">
        <v>90</v>
      </c>
      <c r="R48" s="2" t="s">
        <v>90</v>
      </c>
      <c r="S48" s="2" t="s">
        <v>90</v>
      </c>
      <c r="T48" s="2" t="s">
        <v>90</v>
      </c>
      <c r="U48" s="2" t="s">
        <v>90</v>
      </c>
      <c r="V48" s="2" t="s">
        <v>90</v>
      </c>
      <c r="W48" s="2" t="s">
        <v>90</v>
      </c>
      <c r="X48" s="2" t="s">
        <v>90</v>
      </c>
      <c r="Y48" s="2" t="s">
        <v>90</v>
      </c>
      <c r="Z48" s="2" t="s">
        <v>90</v>
      </c>
      <c r="AA48" s="2" t="s">
        <v>90</v>
      </c>
      <c r="AB48" s="2" t="s">
        <v>90</v>
      </c>
      <c r="AC48" s="2" t="s">
        <v>90</v>
      </c>
      <c r="AD48" s="2" t="s">
        <v>90</v>
      </c>
      <c r="AE48" s="2" t="s">
        <v>90</v>
      </c>
      <c r="AF48" s="2" t="s">
        <v>90</v>
      </c>
      <c r="AG48" s="2" t="s">
        <v>90</v>
      </c>
      <c r="AH48" s="2" t="s">
        <v>90</v>
      </c>
      <c r="AI48" s="2" t="s">
        <v>90</v>
      </c>
      <c r="AJ48" s="2" t="s">
        <v>90</v>
      </c>
      <c r="AK48" s="2" t="s">
        <v>90</v>
      </c>
      <c r="AL48" s="2" t="s">
        <v>90</v>
      </c>
      <c r="AM48" s="2" t="s">
        <v>90</v>
      </c>
      <c r="AN48" s="2" t="s">
        <v>90</v>
      </c>
      <c r="AO48" s="2" t="s">
        <v>90</v>
      </c>
      <c r="AP48" s="2" t="s">
        <v>90</v>
      </c>
      <c r="AQ48" s="2" t="s">
        <v>90</v>
      </c>
      <c r="AR48" s="2" t="s">
        <v>90</v>
      </c>
      <c r="AS48" s="2" t="s">
        <v>90</v>
      </c>
      <c r="AU48" s="10"/>
    </row>
    <row r="49" spans="3:47" s="171" customFormat="1">
      <c r="C49" s="166" t="s">
        <v>98</v>
      </c>
      <c r="D49" s="166" t="s">
        <v>98</v>
      </c>
      <c r="E49" s="166" t="s">
        <v>98</v>
      </c>
      <c r="F49" s="166" t="s">
        <v>98</v>
      </c>
      <c r="G49" s="166" t="s">
        <v>98</v>
      </c>
      <c r="H49" s="166" t="s">
        <v>98</v>
      </c>
      <c r="I49" s="166" t="s">
        <v>98</v>
      </c>
      <c r="J49" s="166" t="s">
        <v>98</v>
      </c>
      <c r="K49" s="166" t="s">
        <v>98</v>
      </c>
      <c r="L49" s="166" t="s">
        <v>98</v>
      </c>
      <c r="M49" s="166" t="s">
        <v>98</v>
      </c>
      <c r="N49" s="166" t="s">
        <v>98</v>
      </c>
      <c r="O49" s="166" t="s">
        <v>98</v>
      </c>
      <c r="P49" s="166" t="s">
        <v>98</v>
      </c>
      <c r="Q49" s="166" t="s">
        <v>98</v>
      </c>
      <c r="R49" s="166" t="s">
        <v>98</v>
      </c>
      <c r="S49" s="166" t="s">
        <v>98</v>
      </c>
      <c r="T49" s="166" t="s">
        <v>98</v>
      </c>
      <c r="U49" s="166" t="s">
        <v>98</v>
      </c>
      <c r="V49" s="166" t="s">
        <v>98</v>
      </c>
      <c r="W49" s="166" t="s">
        <v>98</v>
      </c>
      <c r="X49" s="166" t="s">
        <v>98</v>
      </c>
      <c r="Y49" s="166" t="s">
        <v>98</v>
      </c>
      <c r="Z49" s="166" t="s">
        <v>98</v>
      </c>
      <c r="AA49" s="166" t="s">
        <v>98</v>
      </c>
      <c r="AB49" s="166" t="s">
        <v>98</v>
      </c>
      <c r="AC49" s="166" t="s">
        <v>98</v>
      </c>
      <c r="AD49" s="166" t="s">
        <v>98</v>
      </c>
      <c r="AE49" s="166" t="s">
        <v>98</v>
      </c>
      <c r="AF49" s="166" t="s">
        <v>98</v>
      </c>
      <c r="AG49" s="166" t="s">
        <v>98</v>
      </c>
      <c r="AH49" s="166" t="s">
        <v>98</v>
      </c>
      <c r="AI49" s="166" t="s">
        <v>98</v>
      </c>
      <c r="AJ49" s="166" t="s">
        <v>98</v>
      </c>
      <c r="AK49" s="166" t="s">
        <v>98</v>
      </c>
      <c r="AL49" s="166" t="s">
        <v>98</v>
      </c>
      <c r="AM49" s="166" t="s">
        <v>98</v>
      </c>
      <c r="AN49" s="166" t="s">
        <v>98</v>
      </c>
      <c r="AO49" s="166" t="s">
        <v>98</v>
      </c>
      <c r="AP49" s="166" t="s">
        <v>98</v>
      </c>
      <c r="AQ49" s="166" t="s">
        <v>98</v>
      </c>
      <c r="AR49" s="166" t="s">
        <v>98</v>
      </c>
      <c r="AS49" s="166" t="s">
        <v>98</v>
      </c>
      <c r="AU49" s="172"/>
    </row>
    <row r="50" spans="3:47" s="171" customFormat="1">
      <c r="C50" s="33" t="s">
        <v>91</v>
      </c>
      <c r="D50" s="33" t="s">
        <v>91</v>
      </c>
      <c r="E50" s="33" t="s">
        <v>91</v>
      </c>
      <c r="F50" s="33" t="s">
        <v>91</v>
      </c>
      <c r="G50" s="33" t="s">
        <v>91</v>
      </c>
      <c r="H50" s="33" t="s">
        <v>91</v>
      </c>
      <c r="I50" s="33" t="s">
        <v>91</v>
      </c>
      <c r="J50" s="33" t="s">
        <v>91</v>
      </c>
      <c r="K50" s="33" t="s">
        <v>91</v>
      </c>
      <c r="L50" s="33" t="s">
        <v>91</v>
      </c>
      <c r="M50" s="33" t="s">
        <v>91</v>
      </c>
      <c r="N50" s="33" t="s">
        <v>91</v>
      </c>
      <c r="O50" s="33" t="s">
        <v>91</v>
      </c>
      <c r="P50" s="33" t="s">
        <v>91</v>
      </c>
      <c r="Q50" s="33" t="s">
        <v>91</v>
      </c>
      <c r="R50" s="33" t="s">
        <v>91</v>
      </c>
      <c r="S50" s="33" t="s">
        <v>91</v>
      </c>
      <c r="T50" s="33" t="s">
        <v>91</v>
      </c>
      <c r="U50" s="33" t="s">
        <v>91</v>
      </c>
      <c r="V50" s="33" t="s">
        <v>91</v>
      </c>
      <c r="W50" s="33" t="s">
        <v>91</v>
      </c>
      <c r="X50" s="33" t="s">
        <v>91</v>
      </c>
      <c r="Y50" s="33" t="s">
        <v>91</v>
      </c>
      <c r="Z50" s="33" t="s">
        <v>91</v>
      </c>
      <c r="AA50" s="33" t="s">
        <v>91</v>
      </c>
      <c r="AB50" s="33" t="s">
        <v>91</v>
      </c>
      <c r="AC50" s="33" t="s">
        <v>91</v>
      </c>
      <c r="AD50" s="33" t="s">
        <v>91</v>
      </c>
      <c r="AE50" s="33" t="s">
        <v>91</v>
      </c>
      <c r="AF50" s="33" t="s">
        <v>91</v>
      </c>
      <c r="AG50" s="33" t="s">
        <v>91</v>
      </c>
      <c r="AH50" s="33" t="s">
        <v>91</v>
      </c>
      <c r="AI50" s="33" t="s">
        <v>91</v>
      </c>
      <c r="AJ50" s="33" t="s">
        <v>91</v>
      </c>
      <c r="AK50" s="33" t="s">
        <v>91</v>
      </c>
      <c r="AL50" s="33" t="s">
        <v>91</v>
      </c>
      <c r="AM50" s="33" t="s">
        <v>91</v>
      </c>
      <c r="AN50" s="33" t="s">
        <v>91</v>
      </c>
      <c r="AO50" s="33" t="s">
        <v>91</v>
      </c>
      <c r="AP50" s="33" t="s">
        <v>91</v>
      </c>
      <c r="AQ50" s="33" t="s">
        <v>91</v>
      </c>
      <c r="AR50" s="33" t="s">
        <v>91</v>
      </c>
      <c r="AS50" s="33" t="s">
        <v>91</v>
      </c>
      <c r="AU50" s="253"/>
    </row>
    <row r="51" spans="3:47" s="171" customFormat="1">
      <c r="C51" s="33" t="s">
        <v>157</v>
      </c>
      <c r="D51" s="33" t="s">
        <v>157</v>
      </c>
      <c r="E51" s="33" t="s">
        <v>157</v>
      </c>
      <c r="F51" s="33" t="s">
        <v>157</v>
      </c>
      <c r="G51" s="33" t="s">
        <v>157</v>
      </c>
      <c r="H51" s="33" t="s">
        <v>157</v>
      </c>
      <c r="I51" s="33" t="s">
        <v>157</v>
      </c>
      <c r="J51" s="33" t="s">
        <v>157</v>
      </c>
      <c r="K51" s="33" t="s">
        <v>157</v>
      </c>
      <c r="L51" s="33" t="s">
        <v>157</v>
      </c>
      <c r="M51" s="33" t="s">
        <v>157</v>
      </c>
      <c r="N51" s="33" t="s">
        <v>157</v>
      </c>
      <c r="O51" s="33" t="s">
        <v>157</v>
      </c>
      <c r="P51" s="33" t="s">
        <v>157</v>
      </c>
      <c r="Q51" s="33" t="s">
        <v>157</v>
      </c>
      <c r="R51" s="33" t="s">
        <v>157</v>
      </c>
      <c r="S51" s="33" t="s">
        <v>157</v>
      </c>
      <c r="T51" s="33" t="s">
        <v>157</v>
      </c>
      <c r="U51" s="33" t="s">
        <v>157</v>
      </c>
      <c r="V51" s="33" t="s">
        <v>157</v>
      </c>
      <c r="W51" s="33" t="s">
        <v>157</v>
      </c>
      <c r="X51" s="33" t="s">
        <v>157</v>
      </c>
      <c r="Y51" s="33" t="s">
        <v>157</v>
      </c>
      <c r="Z51" s="33" t="s">
        <v>157</v>
      </c>
      <c r="AA51" s="33" t="s">
        <v>157</v>
      </c>
      <c r="AB51" s="33" t="s">
        <v>157</v>
      </c>
      <c r="AC51" s="33" t="s">
        <v>157</v>
      </c>
      <c r="AD51" s="33" t="s">
        <v>157</v>
      </c>
      <c r="AE51" s="33" t="s">
        <v>157</v>
      </c>
      <c r="AF51" s="33" t="s">
        <v>157</v>
      </c>
      <c r="AG51" s="33" t="s">
        <v>157</v>
      </c>
      <c r="AH51" s="33" t="s">
        <v>157</v>
      </c>
      <c r="AI51" s="33" t="s">
        <v>157</v>
      </c>
      <c r="AJ51" s="33" t="s">
        <v>157</v>
      </c>
      <c r="AK51" s="33" t="s">
        <v>157</v>
      </c>
      <c r="AL51" s="33" t="s">
        <v>157</v>
      </c>
      <c r="AM51" s="33" t="s">
        <v>157</v>
      </c>
      <c r="AN51" s="33" t="s">
        <v>157</v>
      </c>
      <c r="AO51" s="33" t="s">
        <v>157</v>
      </c>
      <c r="AP51" s="33" t="s">
        <v>157</v>
      </c>
      <c r="AQ51" s="33" t="s">
        <v>157</v>
      </c>
      <c r="AR51" s="33" t="s">
        <v>157</v>
      </c>
      <c r="AS51" s="33" t="s">
        <v>157</v>
      </c>
      <c r="AU51" s="253"/>
    </row>
    <row r="52" spans="3:47" s="171" customFormat="1" ht="86.4">
      <c r="C52" s="183" t="s">
        <v>2629</v>
      </c>
      <c r="D52" s="27" t="s">
        <v>155</v>
      </c>
      <c r="E52" s="33" t="s">
        <v>2632</v>
      </c>
      <c r="F52" s="33" t="s">
        <v>1068</v>
      </c>
      <c r="G52" s="33" t="s">
        <v>2636</v>
      </c>
      <c r="H52" s="33" t="s">
        <v>93</v>
      </c>
      <c r="I52" s="183" t="s">
        <v>2629</v>
      </c>
      <c r="J52" s="27" t="s">
        <v>155</v>
      </c>
      <c r="K52" s="33" t="s">
        <v>2632</v>
      </c>
      <c r="L52" s="33" t="s">
        <v>1068</v>
      </c>
      <c r="M52" s="33" t="s">
        <v>2636</v>
      </c>
      <c r="N52" s="33" t="s">
        <v>93</v>
      </c>
      <c r="O52" s="183" t="s">
        <v>2629</v>
      </c>
      <c r="P52" s="27" t="s">
        <v>155</v>
      </c>
      <c r="Q52" s="33" t="s">
        <v>2632</v>
      </c>
      <c r="R52" s="33" t="s">
        <v>1068</v>
      </c>
      <c r="S52" s="33" t="s">
        <v>2636</v>
      </c>
      <c r="T52" s="33" t="s">
        <v>93</v>
      </c>
      <c r="U52" s="183" t="s">
        <v>2629</v>
      </c>
      <c r="V52" s="27" t="s">
        <v>155</v>
      </c>
      <c r="W52" s="33" t="s">
        <v>2632</v>
      </c>
      <c r="X52" s="33" t="s">
        <v>1068</v>
      </c>
      <c r="Y52" s="33" t="s">
        <v>2636</v>
      </c>
      <c r="Z52" s="33" t="s">
        <v>93</v>
      </c>
      <c r="AA52" s="183" t="s">
        <v>2629</v>
      </c>
      <c r="AB52" s="27" t="s">
        <v>155</v>
      </c>
      <c r="AC52" s="33" t="s">
        <v>2632</v>
      </c>
      <c r="AD52" s="33" t="s">
        <v>1068</v>
      </c>
      <c r="AE52" s="33" t="s">
        <v>2636</v>
      </c>
      <c r="AF52" s="33" t="s">
        <v>93</v>
      </c>
      <c r="AG52" s="183" t="s">
        <v>2629</v>
      </c>
      <c r="AH52" s="27" t="s">
        <v>155</v>
      </c>
      <c r="AI52" s="33" t="s">
        <v>2632</v>
      </c>
      <c r="AJ52" s="33" t="s">
        <v>1068</v>
      </c>
      <c r="AK52" s="33" t="s">
        <v>2636</v>
      </c>
      <c r="AL52" s="33" t="s">
        <v>93</v>
      </c>
      <c r="AM52" s="183" t="s">
        <v>2629</v>
      </c>
      <c r="AN52" s="27" t="s">
        <v>155</v>
      </c>
      <c r="AO52" s="33" t="s">
        <v>2632</v>
      </c>
      <c r="AP52" s="33" t="s">
        <v>1068</v>
      </c>
      <c r="AQ52" s="33" t="s">
        <v>2636</v>
      </c>
      <c r="AR52" s="33" t="s">
        <v>93</v>
      </c>
      <c r="AS52" s="33" t="s">
        <v>93</v>
      </c>
      <c r="AU52" s="253"/>
    </row>
    <row r="53" spans="3:47" s="171" customFormat="1" ht="28.8">
      <c r="C53" s="33" t="s">
        <v>1071</v>
      </c>
      <c r="D53" s="33" t="s">
        <v>1071</v>
      </c>
      <c r="E53" s="33" t="s">
        <v>1071</v>
      </c>
      <c r="F53" s="33" t="s">
        <v>1071</v>
      </c>
      <c r="G53" s="33" t="s">
        <v>1071</v>
      </c>
      <c r="H53" s="33" t="s">
        <v>1071</v>
      </c>
      <c r="I53" s="33" t="s">
        <v>1071</v>
      </c>
      <c r="J53" s="33" t="s">
        <v>1071</v>
      </c>
      <c r="K53" s="33" t="s">
        <v>1071</v>
      </c>
      <c r="L53" s="33" t="s">
        <v>1071</v>
      </c>
      <c r="M53" s="33" t="s">
        <v>1071</v>
      </c>
      <c r="N53" s="33" t="s">
        <v>1071</v>
      </c>
      <c r="O53" s="33" t="s">
        <v>1071</v>
      </c>
      <c r="P53" s="33" t="s">
        <v>1071</v>
      </c>
      <c r="Q53" s="33" t="s">
        <v>1071</v>
      </c>
      <c r="R53" s="33" t="s">
        <v>1071</v>
      </c>
      <c r="S53" s="33" t="s">
        <v>1071</v>
      </c>
      <c r="T53" s="33" t="s">
        <v>1071</v>
      </c>
      <c r="U53" s="33" t="s">
        <v>1071</v>
      </c>
      <c r="V53" s="33" t="s">
        <v>1071</v>
      </c>
      <c r="W53" s="33" t="s">
        <v>1071</v>
      </c>
      <c r="X53" s="33" t="s">
        <v>1071</v>
      </c>
      <c r="Y53" s="33" t="s">
        <v>1071</v>
      </c>
      <c r="Z53" s="33" t="s">
        <v>1071</v>
      </c>
      <c r="AA53" s="33" t="s">
        <v>1071</v>
      </c>
      <c r="AB53" s="33" t="s">
        <v>1071</v>
      </c>
      <c r="AC53" s="33" t="s">
        <v>1071</v>
      </c>
      <c r="AD53" s="33" t="s">
        <v>1071</v>
      </c>
      <c r="AE53" s="33" t="s">
        <v>1071</v>
      </c>
      <c r="AF53" s="33" t="s">
        <v>1071</v>
      </c>
      <c r="AG53" s="33" t="s">
        <v>1071</v>
      </c>
      <c r="AH53" s="33" t="s">
        <v>1071</v>
      </c>
      <c r="AI53" s="33" t="s">
        <v>1071</v>
      </c>
      <c r="AJ53" s="33" t="s">
        <v>1071</v>
      </c>
      <c r="AK53" s="33" t="s">
        <v>1071</v>
      </c>
      <c r="AL53" s="33" t="s">
        <v>1071</v>
      </c>
      <c r="AM53" s="33" t="s">
        <v>1071</v>
      </c>
      <c r="AN53" s="33" t="s">
        <v>1071</v>
      </c>
      <c r="AO53" s="33" t="s">
        <v>1071</v>
      </c>
      <c r="AP53" s="33" t="s">
        <v>1071</v>
      </c>
      <c r="AQ53" s="33" t="s">
        <v>1071</v>
      </c>
      <c r="AR53" s="33" t="s">
        <v>1071</v>
      </c>
      <c r="AS53" s="33" t="s">
        <v>1071</v>
      </c>
      <c r="AU53" s="253"/>
    </row>
    <row r="54" spans="3:47" s="171" customFormat="1" ht="57.6">
      <c r="C54" s="33" t="s">
        <v>97</v>
      </c>
      <c r="D54" s="33" t="s">
        <v>97</v>
      </c>
      <c r="E54" s="33" t="s">
        <v>97</v>
      </c>
      <c r="F54" s="33" t="s">
        <v>97</v>
      </c>
      <c r="G54" s="33" t="s">
        <v>97</v>
      </c>
      <c r="H54" s="33" t="s">
        <v>2143</v>
      </c>
      <c r="I54" s="33" t="s">
        <v>97</v>
      </c>
      <c r="J54" s="33" t="s">
        <v>97</v>
      </c>
      <c r="K54" s="33" t="s">
        <v>97</v>
      </c>
      <c r="L54" s="33" t="s">
        <v>97</v>
      </c>
      <c r="M54" s="33" t="s">
        <v>97</v>
      </c>
      <c r="N54" s="33" t="s">
        <v>2143</v>
      </c>
      <c r="O54" s="33" t="s">
        <v>97</v>
      </c>
      <c r="P54" s="33" t="s">
        <v>97</v>
      </c>
      <c r="Q54" s="33" t="s">
        <v>97</v>
      </c>
      <c r="R54" s="33" t="s">
        <v>97</v>
      </c>
      <c r="S54" s="33" t="s">
        <v>97</v>
      </c>
      <c r="T54" s="33" t="s">
        <v>2143</v>
      </c>
      <c r="U54" s="33" t="s">
        <v>97</v>
      </c>
      <c r="V54" s="33" t="s">
        <v>97</v>
      </c>
      <c r="W54" s="33" t="s">
        <v>97</v>
      </c>
      <c r="X54" s="33" t="s">
        <v>97</v>
      </c>
      <c r="Y54" s="33" t="s">
        <v>97</v>
      </c>
      <c r="Z54" s="33" t="s">
        <v>2143</v>
      </c>
      <c r="AA54" s="33" t="s">
        <v>97</v>
      </c>
      <c r="AB54" s="33" t="s">
        <v>97</v>
      </c>
      <c r="AC54" s="33" t="s">
        <v>97</v>
      </c>
      <c r="AD54" s="33" t="s">
        <v>97</v>
      </c>
      <c r="AE54" s="33" t="s">
        <v>97</v>
      </c>
      <c r="AF54" s="33" t="s">
        <v>2143</v>
      </c>
      <c r="AG54" s="33" t="s">
        <v>97</v>
      </c>
      <c r="AH54" s="33" t="s">
        <v>97</v>
      </c>
      <c r="AI54" s="33" t="s">
        <v>97</v>
      </c>
      <c r="AJ54" s="33" t="s">
        <v>97</v>
      </c>
      <c r="AK54" s="33" t="s">
        <v>97</v>
      </c>
      <c r="AL54" s="33" t="s">
        <v>2143</v>
      </c>
      <c r="AM54" s="33" t="s">
        <v>97</v>
      </c>
      <c r="AN54" s="33" t="s">
        <v>97</v>
      </c>
      <c r="AO54" s="33" t="s">
        <v>97</v>
      </c>
      <c r="AP54" s="33" t="s">
        <v>97</v>
      </c>
      <c r="AQ54" s="33" t="s">
        <v>97</v>
      </c>
      <c r="AR54" s="33" t="s">
        <v>2143</v>
      </c>
      <c r="AS54" s="33" t="s">
        <v>2143</v>
      </c>
      <c r="AU54" s="253"/>
    </row>
    <row r="55" spans="3:47" s="171" customFormat="1" ht="28.8">
      <c r="H55" s="33" t="s">
        <v>2601</v>
      </c>
      <c r="N55" s="33" t="s">
        <v>2601</v>
      </c>
      <c r="T55" s="33" t="s">
        <v>2601</v>
      </c>
      <c r="Z55" s="33" t="s">
        <v>2601</v>
      </c>
      <c r="AF55" s="33" t="s">
        <v>2601</v>
      </c>
      <c r="AL55" s="33" t="s">
        <v>2601</v>
      </c>
      <c r="AR55" s="33" t="s">
        <v>2601</v>
      </c>
      <c r="AS55" s="33" t="s">
        <v>2601</v>
      </c>
      <c r="AU55" s="253"/>
    </row>
    <row r="56" spans="3:47" s="171" customFormat="1" ht="100.8">
      <c r="H56" s="33" t="s">
        <v>340</v>
      </c>
      <c r="N56" s="33" t="s">
        <v>340</v>
      </c>
      <c r="T56" s="33" t="s">
        <v>340</v>
      </c>
      <c r="Z56" s="33" t="s">
        <v>340</v>
      </c>
      <c r="AF56" s="33" t="s">
        <v>340</v>
      </c>
      <c r="AL56" s="33" t="s">
        <v>340</v>
      </c>
      <c r="AR56" s="33" t="s">
        <v>340</v>
      </c>
      <c r="AS56" s="33" t="s">
        <v>340</v>
      </c>
      <c r="AU56" s="253"/>
    </row>
    <row r="57" spans="3:47" s="171" customFormat="1">
      <c r="AP57" s="12"/>
    </row>
    <row r="58" spans="3:47" s="171" customFormat="1"/>
  </sheetData>
  <mergeCells count="29">
    <mergeCell ref="H9:H10"/>
    <mergeCell ref="F9:G9"/>
    <mergeCell ref="N9:N10"/>
    <mergeCell ref="L9:M9"/>
    <mergeCell ref="T9:T10"/>
    <mergeCell ref="R9:S9"/>
    <mergeCell ref="Z9:Z10"/>
    <mergeCell ref="AP9:AQ9"/>
    <mergeCell ref="AR9:AR10"/>
    <mergeCell ref="AJ9:AK9"/>
    <mergeCell ref="AL9:AL10"/>
    <mergeCell ref="AD9:AE9"/>
    <mergeCell ref="AF9:AF10"/>
    <mergeCell ref="X9:Y9"/>
    <mergeCell ref="AS8:AS10"/>
    <mergeCell ref="C9:E9"/>
    <mergeCell ref="I9:K9"/>
    <mergeCell ref="O9:Q9"/>
    <mergeCell ref="C8:H8"/>
    <mergeCell ref="AG8:AL8"/>
    <mergeCell ref="AM8:AR8"/>
    <mergeCell ref="I8:N8"/>
    <mergeCell ref="O8:T8"/>
    <mergeCell ref="U8:Z8"/>
    <mergeCell ref="AG9:AI9"/>
    <mergeCell ref="AM9:AO9"/>
    <mergeCell ref="AA8:AF8"/>
    <mergeCell ref="U9:W9"/>
    <mergeCell ref="AA9:AC9"/>
  </mergeCells>
  <pageMargins left="0.31496062992125984" right="0" top="0.74803149606299213" bottom="0.35433070866141736" header="0.31496062992125984" footer="0.31496062992125984"/>
  <pageSetup paperSize="8" scale="25" orientation="landscape" cellComments="asDisplayed"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84">
    <tabColor rgb="FFFFC000"/>
    <pageSetUpPr fitToPage="1"/>
  </sheetPr>
  <dimension ref="A1:Q65"/>
  <sheetViews>
    <sheetView topLeftCell="B1" zoomScale="80" zoomScaleNormal="80" workbookViewId="0"/>
  </sheetViews>
  <sheetFormatPr defaultColWidth="9.33203125" defaultRowHeight="14.4"/>
  <cols>
    <col min="1" max="7" width="25.33203125" style="163" customWidth="1"/>
    <col min="8" max="8" width="29.5546875" style="163" customWidth="1"/>
    <col min="9" max="9" width="31.6640625" style="163" customWidth="1"/>
    <col min="10" max="10" width="25.33203125" style="163" customWidth="1"/>
    <col min="11" max="14" width="25.33203125" style="164" customWidth="1"/>
    <col min="15" max="21" width="24.6640625" style="164" customWidth="1"/>
    <col min="22" max="27" width="20.5546875" style="164" customWidth="1"/>
    <col min="28" max="237" width="9.33203125" style="164"/>
    <col min="238" max="239" width="13.5546875" style="164" customWidth="1"/>
    <col min="240" max="240" width="14.6640625" style="164" customWidth="1"/>
    <col min="241" max="241" width="10.5546875" style="164" customWidth="1"/>
    <col min="242" max="242" width="14.6640625" style="164" customWidth="1"/>
    <col min="243" max="243" width="15.6640625" style="164" customWidth="1"/>
    <col min="244" max="244" width="29.44140625" style="164" customWidth="1"/>
    <col min="245" max="245" width="16" style="164" customWidth="1"/>
    <col min="246" max="246" width="13.5546875" style="164" customWidth="1"/>
    <col min="247" max="247" width="18.44140625" style="164" customWidth="1"/>
    <col min="248" max="248" width="13.5546875" style="164" customWidth="1"/>
    <col min="249" max="250" width="19.6640625" style="164" customWidth="1"/>
    <col min="251" max="253" width="13.5546875" style="164" customWidth="1"/>
    <col min="254" max="255" width="15.33203125" style="164" customWidth="1"/>
    <col min="256" max="256" width="18" style="164" customWidth="1"/>
    <col min="257" max="257" width="19.44140625" style="164" customWidth="1"/>
    <col min="258" max="258" width="10.5546875" style="164" customWidth="1"/>
    <col min="259" max="493" width="9.33203125" style="164"/>
    <col min="494" max="495" width="13.5546875" style="164" customWidth="1"/>
    <col min="496" max="496" width="14.6640625" style="164" customWidth="1"/>
    <col min="497" max="497" width="10.5546875" style="164" customWidth="1"/>
    <col min="498" max="498" width="14.6640625" style="164" customWidth="1"/>
    <col min="499" max="499" width="15.6640625" style="164" customWidth="1"/>
    <col min="500" max="500" width="29.44140625" style="164" customWidth="1"/>
    <col min="501" max="501" width="16" style="164" customWidth="1"/>
    <col min="502" max="502" width="13.5546875" style="164" customWidth="1"/>
    <col min="503" max="503" width="18.44140625" style="164" customWidth="1"/>
    <col min="504" max="504" width="13.5546875" style="164" customWidth="1"/>
    <col min="505" max="506" width="19.6640625" style="164" customWidth="1"/>
    <col min="507" max="509" width="13.5546875" style="164" customWidth="1"/>
    <col min="510" max="511" width="15.33203125" style="164" customWidth="1"/>
    <col min="512" max="512" width="18" style="164" customWidth="1"/>
    <col min="513" max="513" width="19.44140625" style="164" customWidth="1"/>
    <col min="514" max="514" width="10.5546875" style="164" customWidth="1"/>
    <col min="515" max="749" width="9.33203125" style="164"/>
    <col min="750" max="751" width="13.5546875" style="164" customWidth="1"/>
    <col min="752" max="752" width="14.6640625" style="164" customWidth="1"/>
    <col min="753" max="753" width="10.5546875" style="164" customWidth="1"/>
    <col min="754" max="754" width="14.6640625" style="164" customWidth="1"/>
    <col min="755" max="755" width="15.6640625" style="164" customWidth="1"/>
    <col min="756" max="756" width="29.44140625" style="164" customWidth="1"/>
    <col min="757" max="757" width="16" style="164" customWidth="1"/>
    <col min="758" max="758" width="13.5546875" style="164" customWidth="1"/>
    <col min="759" max="759" width="18.44140625" style="164" customWidth="1"/>
    <col min="760" max="760" width="13.5546875" style="164" customWidth="1"/>
    <col min="761" max="762" width="19.6640625" style="164" customWidth="1"/>
    <col min="763" max="765" width="13.5546875" style="164" customWidth="1"/>
    <col min="766" max="767" width="15.33203125" style="164" customWidth="1"/>
    <col min="768" max="768" width="18" style="164" customWidth="1"/>
    <col min="769" max="769" width="19.44140625" style="164" customWidth="1"/>
    <col min="770" max="770" width="10.5546875" style="164" customWidth="1"/>
    <col min="771" max="1005" width="9.33203125" style="164"/>
    <col min="1006" max="1007" width="13.5546875" style="164" customWidth="1"/>
    <col min="1008" max="1008" width="14.6640625" style="164" customWidth="1"/>
    <col min="1009" max="1009" width="10.5546875" style="164" customWidth="1"/>
    <col min="1010" max="1010" width="14.6640625" style="164" customWidth="1"/>
    <col min="1011" max="1011" width="15.6640625" style="164" customWidth="1"/>
    <col min="1012" max="1012" width="29.44140625" style="164" customWidth="1"/>
    <col min="1013" max="1013" width="16" style="164" customWidth="1"/>
    <col min="1014" max="1014" width="13.5546875" style="164" customWidth="1"/>
    <col min="1015" max="1015" width="18.44140625" style="164" customWidth="1"/>
    <col min="1016" max="1016" width="13.5546875" style="164" customWidth="1"/>
    <col min="1017" max="1018" width="19.6640625" style="164" customWidth="1"/>
    <col min="1019" max="1021" width="13.5546875" style="164" customWidth="1"/>
    <col min="1022" max="1023" width="15.33203125" style="164" customWidth="1"/>
    <col min="1024" max="1024" width="18" style="164" customWidth="1"/>
    <col min="1025" max="1025" width="19.44140625" style="164" customWidth="1"/>
    <col min="1026" max="1026" width="10.5546875" style="164" customWidth="1"/>
    <col min="1027" max="1261" width="9.33203125" style="164"/>
    <col min="1262" max="1263" width="13.5546875" style="164" customWidth="1"/>
    <col min="1264" max="1264" width="14.6640625" style="164" customWidth="1"/>
    <col min="1265" max="1265" width="10.5546875" style="164" customWidth="1"/>
    <col min="1266" max="1266" width="14.6640625" style="164" customWidth="1"/>
    <col min="1267" max="1267" width="15.6640625" style="164" customWidth="1"/>
    <col min="1268" max="1268" width="29.44140625" style="164" customWidth="1"/>
    <col min="1269" max="1269" width="16" style="164" customWidth="1"/>
    <col min="1270" max="1270" width="13.5546875" style="164" customWidth="1"/>
    <col min="1271" max="1271" width="18.44140625" style="164" customWidth="1"/>
    <col min="1272" max="1272" width="13.5546875" style="164" customWidth="1"/>
    <col min="1273" max="1274" width="19.6640625" style="164" customWidth="1"/>
    <col min="1275" max="1277" width="13.5546875" style="164" customWidth="1"/>
    <col min="1278" max="1279" width="15.33203125" style="164" customWidth="1"/>
    <col min="1280" max="1280" width="18" style="164" customWidth="1"/>
    <col min="1281" max="1281" width="19.44140625" style="164" customWidth="1"/>
    <col min="1282" max="1282" width="10.5546875" style="164" customWidth="1"/>
    <col min="1283" max="1517" width="9.33203125" style="164"/>
    <col min="1518" max="1519" width="13.5546875" style="164" customWidth="1"/>
    <col min="1520" max="1520" width="14.6640625" style="164" customWidth="1"/>
    <col min="1521" max="1521" width="10.5546875" style="164" customWidth="1"/>
    <col min="1522" max="1522" width="14.6640625" style="164" customWidth="1"/>
    <col min="1523" max="1523" width="15.6640625" style="164" customWidth="1"/>
    <col min="1524" max="1524" width="29.44140625" style="164" customWidth="1"/>
    <col min="1525" max="1525" width="16" style="164" customWidth="1"/>
    <col min="1526" max="1526" width="13.5546875" style="164" customWidth="1"/>
    <col min="1527" max="1527" width="18.44140625" style="164" customWidth="1"/>
    <col min="1528" max="1528" width="13.5546875" style="164" customWidth="1"/>
    <col min="1529" max="1530" width="19.6640625" style="164" customWidth="1"/>
    <col min="1531" max="1533" width="13.5546875" style="164" customWidth="1"/>
    <col min="1534" max="1535" width="15.33203125" style="164" customWidth="1"/>
    <col min="1536" max="1536" width="18" style="164" customWidth="1"/>
    <col min="1537" max="1537" width="19.44140625" style="164" customWidth="1"/>
    <col min="1538" max="1538" width="10.5546875" style="164" customWidth="1"/>
    <col min="1539" max="1773" width="9.33203125" style="164"/>
    <col min="1774" max="1775" width="13.5546875" style="164" customWidth="1"/>
    <col min="1776" max="1776" width="14.6640625" style="164" customWidth="1"/>
    <col min="1777" max="1777" width="10.5546875" style="164" customWidth="1"/>
    <col min="1778" max="1778" width="14.6640625" style="164" customWidth="1"/>
    <col min="1779" max="1779" width="15.6640625" style="164" customWidth="1"/>
    <col min="1780" max="1780" width="29.44140625" style="164" customWidth="1"/>
    <col min="1781" max="1781" width="16" style="164" customWidth="1"/>
    <col min="1782" max="1782" width="13.5546875" style="164" customWidth="1"/>
    <col min="1783" max="1783" width="18.44140625" style="164" customWidth="1"/>
    <col min="1784" max="1784" width="13.5546875" style="164" customWidth="1"/>
    <col min="1785" max="1786" width="19.6640625" style="164" customWidth="1"/>
    <col min="1787" max="1789" width="13.5546875" style="164" customWidth="1"/>
    <col min="1790" max="1791" width="15.33203125" style="164" customWidth="1"/>
    <col min="1792" max="1792" width="18" style="164" customWidth="1"/>
    <col min="1793" max="1793" width="19.44140625" style="164" customWidth="1"/>
    <col min="1794" max="1794" width="10.5546875" style="164" customWidth="1"/>
    <col min="1795" max="2029" width="9.33203125" style="164"/>
    <col min="2030" max="2031" width="13.5546875" style="164" customWidth="1"/>
    <col min="2032" max="2032" width="14.6640625" style="164" customWidth="1"/>
    <col min="2033" max="2033" width="10.5546875" style="164" customWidth="1"/>
    <col min="2034" max="2034" width="14.6640625" style="164" customWidth="1"/>
    <col min="2035" max="2035" width="15.6640625" style="164" customWidth="1"/>
    <col min="2036" max="2036" width="29.44140625" style="164" customWidth="1"/>
    <col min="2037" max="2037" width="16" style="164" customWidth="1"/>
    <col min="2038" max="2038" width="13.5546875" style="164" customWidth="1"/>
    <col min="2039" max="2039" width="18.44140625" style="164" customWidth="1"/>
    <col min="2040" max="2040" width="13.5546875" style="164" customWidth="1"/>
    <col min="2041" max="2042" width="19.6640625" style="164" customWidth="1"/>
    <col min="2043" max="2045" width="13.5546875" style="164" customWidth="1"/>
    <col min="2046" max="2047" width="15.33203125" style="164" customWidth="1"/>
    <col min="2048" max="2048" width="18" style="164" customWidth="1"/>
    <col min="2049" max="2049" width="19.44140625" style="164" customWidth="1"/>
    <col min="2050" max="2050" width="10.5546875" style="164" customWidth="1"/>
    <col min="2051" max="2285" width="9.33203125" style="164"/>
    <col min="2286" max="2287" width="13.5546875" style="164" customWidth="1"/>
    <col min="2288" max="2288" width="14.6640625" style="164" customWidth="1"/>
    <col min="2289" max="2289" width="10.5546875" style="164" customWidth="1"/>
    <col min="2290" max="2290" width="14.6640625" style="164" customWidth="1"/>
    <col min="2291" max="2291" width="15.6640625" style="164" customWidth="1"/>
    <col min="2292" max="2292" width="29.44140625" style="164" customWidth="1"/>
    <col min="2293" max="2293" width="16" style="164" customWidth="1"/>
    <col min="2294" max="2294" width="13.5546875" style="164" customWidth="1"/>
    <col min="2295" max="2295" width="18.44140625" style="164" customWidth="1"/>
    <col min="2296" max="2296" width="13.5546875" style="164" customWidth="1"/>
    <col min="2297" max="2298" width="19.6640625" style="164" customWidth="1"/>
    <col min="2299" max="2301" width="13.5546875" style="164" customWidth="1"/>
    <col min="2302" max="2303" width="15.33203125" style="164" customWidth="1"/>
    <col min="2304" max="2304" width="18" style="164" customWidth="1"/>
    <col min="2305" max="2305" width="19.44140625" style="164" customWidth="1"/>
    <col min="2306" max="2306" width="10.5546875" style="164" customWidth="1"/>
    <col min="2307" max="2541" width="9.33203125" style="164"/>
    <col min="2542" max="2543" width="13.5546875" style="164" customWidth="1"/>
    <col min="2544" max="2544" width="14.6640625" style="164" customWidth="1"/>
    <col min="2545" max="2545" width="10.5546875" style="164" customWidth="1"/>
    <col min="2546" max="2546" width="14.6640625" style="164" customWidth="1"/>
    <col min="2547" max="2547" width="15.6640625" style="164" customWidth="1"/>
    <col min="2548" max="2548" width="29.44140625" style="164" customWidth="1"/>
    <col min="2549" max="2549" width="16" style="164" customWidth="1"/>
    <col min="2550" max="2550" width="13.5546875" style="164" customWidth="1"/>
    <col min="2551" max="2551" width="18.44140625" style="164" customWidth="1"/>
    <col min="2552" max="2552" width="13.5546875" style="164" customWidth="1"/>
    <col min="2553" max="2554" width="19.6640625" style="164" customWidth="1"/>
    <col min="2555" max="2557" width="13.5546875" style="164" customWidth="1"/>
    <col min="2558" max="2559" width="15.33203125" style="164" customWidth="1"/>
    <col min="2560" max="2560" width="18" style="164" customWidth="1"/>
    <col min="2561" max="2561" width="19.44140625" style="164" customWidth="1"/>
    <col min="2562" max="2562" width="10.5546875" style="164" customWidth="1"/>
    <col min="2563" max="2797" width="9.33203125" style="164"/>
    <col min="2798" max="2799" width="13.5546875" style="164" customWidth="1"/>
    <col min="2800" max="2800" width="14.6640625" style="164" customWidth="1"/>
    <col min="2801" max="2801" width="10.5546875" style="164" customWidth="1"/>
    <col min="2802" max="2802" width="14.6640625" style="164" customWidth="1"/>
    <col min="2803" max="2803" width="15.6640625" style="164" customWidth="1"/>
    <col min="2804" max="2804" width="29.44140625" style="164" customWidth="1"/>
    <col min="2805" max="2805" width="16" style="164" customWidth="1"/>
    <col min="2806" max="2806" width="13.5546875" style="164" customWidth="1"/>
    <col min="2807" max="2807" width="18.44140625" style="164" customWidth="1"/>
    <col min="2808" max="2808" width="13.5546875" style="164" customWidth="1"/>
    <col min="2809" max="2810" width="19.6640625" style="164" customWidth="1"/>
    <col min="2811" max="2813" width="13.5546875" style="164" customWidth="1"/>
    <col min="2814" max="2815" width="15.33203125" style="164" customWidth="1"/>
    <col min="2816" max="2816" width="18" style="164" customWidth="1"/>
    <col min="2817" max="2817" width="19.44140625" style="164" customWidth="1"/>
    <col min="2818" max="2818" width="10.5546875" style="164" customWidth="1"/>
    <col min="2819" max="3053" width="9.33203125" style="164"/>
    <col min="3054" max="3055" width="13.5546875" style="164" customWidth="1"/>
    <col min="3056" max="3056" width="14.6640625" style="164" customWidth="1"/>
    <col min="3057" max="3057" width="10.5546875" style="164" customWidth="1"/>
    <col min="3058" max="3058" width="14.6640625" style="164" customWidth="1"/>
    <col min="3059" max="3059" width="15.6640625" style="164" customWidth="1"/>
    <col min="3060" max="3060" width="29.44140625" style="164" customWidth="1"/>
    <col min="3061" max="3061" width="16" style="164" customWidth="1"/>
    <col min="3062" max="3062" width="13.5546875" style="164" customWidth="1"/>
    <col min="3063" max="3063" width="18.44140625" style="164" customWidth="1"/>
    <col min="3064" max="3064" width="13.5546875" style="164" customWidth="1"/>
    <col min="3065" max="3066" width="19.6640625" style="164" customWidth="1"/>
    <col min="3067" max="3069" width="13.5546875" style="164" customWidth="1"/>
    <col min="3070" max="3071" width="15.33203125" style="164" customWidth="1"/>
    <col min="3072" max="3072" width="18" style="164" customWidth="1"/>
    <col min="3073" max="3073" width="19.44140625" style="164" customWidth="1"/>
    <col min="3074" max="3074" width="10.5546875" style="164" customWidth="1"/>
    <col min="3075" max="3309" width="9.33203125" style="164"/>
    <col min="3310" max="3311" width="13.5546875" style="164" customWidth="1"/>
    <col min="3312" max="3312" width="14.6640625" style="164" customWidth="1"/>
    <col min="3313" max="3313" width="10.5546875" style="164" customWidth="1"/>
    <col min="3314" max="3314" width="14.6640625" style="164" customWidth="1"/>
    <col min="3315" max="3315" width="15.6640625" style="164" customWidth="1"/>
    <col min="3316" max="3316" width="29.44140625" style="164" customWidth="1"/>
    <col min="3317" max="3317" width="16" style="164" customWidth="1"/>
    <col min="3318" max="3318" width="13.5546875" style="164" customWidth="1"/>
    <col min="3319" max="3319" width="18.44140625" style="164" customWidth="1"/>
    <col min="3320" max="3320" width="13.5546875" style="164" customWidth="1"/>
    <col min="3321" max="3322" width="19.6640625" style="164" customWidth="1"/>
    <col min="3323" max="3325" width="13.5546875" style="164" customWidth="1"/>
    <col min="3326" max="3327" width="15.33203125" style="164" customWidth="1"/>
    <col min="3328" max="3328" width="18" style="164" customWidth="1"/>
    <col min="3329" max="3329" width="19.44140625" style="164" customWidth="1"/>
    <col min="3330" max="3330" width="10.5546875" style="164" customWidth="1"/>
    <col min="3331" max="3565" width="9.33203125" style="164"/>
    <col min="3566" max="3567" width="13.5546875" style="164" customWidth="1"/>
    <col min="3568" max="3568" width="14.6640625" style="164" customWidth="1"/>
    <col min="3569" max="3569" width="10.5546875" style="164" customWidth="1"/>
    <col min="3570" max="3570" width="14.6640625" style="164" customWidth="1"/>
    <col min="3571" max="3571" width="15.6640625" style="164" customWidth="1"/>
    <col min="3572" max="3572" width="29.44140625" style="164" customWidth="1"/>
    <col min="3573" max="3573" width="16" style="164" customWidth="1"/>
    <col min="3574" max="3574" width="13.5546875" style="164" customWidth="1"/>
    <col min="3575" max="3575" width="18.44140625" style="164" customWidth="1"/>
    <col min="3576" max="3576" width="13.5546875" style="164" customWidth="1"/>
    <col min="3577" max="3578" width="19.6640625" style="164" customWidth="1"/>
    <col min="3579" max="3581" width="13.5546875" style="164" customWidth="1"/>
    <col min="3582" max="3583" width="15.33203125" style="164" customWidth="1"/>
    <col min="3584" max="3584" width="18" style="164" customWidth="1"/>
    <col min="3585" max="3585" width="19.44140625" style="164" customWidth="1"/>
    <col min="3586" max="3586" width="10.5546875" style="164" customWidth="1"/>
    <col min="3587" max="3821" width="9.33203125" style="164"/>
    <col min="3822" max="3823" width="13.5546875" style="164" customWidth="1"/>
    <col min="3824" max="3824" width="14.6640625" style="164" customWidth="1"/>
    <col min="3825" max="3825" width="10.5546875" style="164" customWidth="1"/>
    <col min="3826" max="3826" width="14.6640625" style="164" customWidth="1"/>
    <col min="3827" max="3827" width="15.6640625" style="164" customWidth="1"/>
    <col min="3828" max="3828" width="29.44140625" style="164" customWidth="1"/>
    <col min="3829" max="3829" width="16" style="164" customWidth="1"/>
    <col min="3830" max="3830" width="13.5546875" style="164" customWidth="1"/>
    <col min="3831" max="3831" width="18.44140625" style="164" customWidth="1"/>
    <col min="3832" max="3832" width="13.5546875" style="164" customWidth="1"/>
    <col min="3833" max="3834" width="19.6640625" style="164" customWidth="1"/>
    <col min="3835" max="3837" width="13.5546875" style="164" customWidth="1"/>
    <col min="3838" max="3839" width="15.33203125" style="164" customWidth="1"/>
    <col min="3840" max="3840" width="18" style="164" customWidth="1"/>
    <col min="3841" max="3841" width="19.44140625" style="164" customWidth="1"/>
    <col min="3842" max="3842" width="10.5546875" style="164" customWidth="1"/>
    <col min="3843" max="4077" width="9.33203125" style="164"/>
    <col min="4078" max="4079" width="13.5546875" style="164" customWidth="1"/>
    <col min="4080" max="4080" width="14.6640625" style="164" customWidth="1"/>
    <col min="4081" max="4081" width="10.5546875" style="164" customWidth="1"/>
    <col min="4082" max="4082" width="14.6640625" style="164" customWidth="1"/>
    <col min="4083" max="4083" width="15.6640625" style="164" customWidth="1"/>
    <col min="4084" max="4084" width="29.44140625" style="164" customWidth="1"/>
    <col min="4085" max="4085" width="16" style="164" customWidth="1"/>
    <col min="4086" max="4086" width="13.5546875" style="164" customWidth="1"/>
    <col min="4087" max="4087" width="18.44140625" style="164" customWidth="1"/>
    <col min="4088" max="4088" width="13.5546875" style="164" customWidth="1"/>
    <col min="4089" max="4090" width="19.6640625" style="164" customWidth="1"/>
    <col min="4091" max="4093" width="13.5546875" style="164" customWidth="1"/>
    <col min="4094" max="4095" width="15.33203125" style="164" customWidth="1"/>
    <col min="4096" max="4096" width="18" style="164" customWidth="1"/>
    <col min="4097" max="4097" width="19.44140625" style="164" customWidth="1"/>
    <col min="4098" max="4098" width="10.5546875" style="164" customWidth="1"/>
    <col min="4099" max="4333" width="9.33203125" style="164"/>
    <col min="4334" max="4335" width="13.5546875" style="164" customWidth="1"/>
    <col min="4336" max="4336" width="14.6640625" style="164" customWidth="1"/>
    <col min="4337" max="4337" width="10.5546875" style="164" customWidth="1"/>
    <col min="4338" max="4338" width="14.6640625" style="164" customWidth="1"/>
    <col min="4339" max="4339" width="15.6640625" style="164" customWidth="1"/>
    <col min="4340" max="4340" width="29.44140625" style="164" customWidth="1"/>
    <col min="4341" max="4341" width="16" style="164" customWidth="1"/>
    <col min="4342" max="4342" width="13.5546875" style="164" customWidth="1"/>
    <col min="4343" max="4343" width="18.44140625" style="164" customWidth="1"/>
    <col min="4344" max="4344" width="13.5546875" style="164" customWidth="1"/>
    <col min="4345" max="4346" width="19.6640625" style="164" customWidth="1"/>
    <col min="4347" max="4349" width="13.5546875" style="164" customWidth="1"/>
    <col min="4350" max="4351" width="15.33203125" style="164" customWidth="1"/>
    <col min="4352" max="4352" width="18" style="164" customWidth="1"/>
    <col min="4353" max="4353" width="19.44140625" style="164" customWidth="1"/>
    <col min="4354" max="4354" width="10.5546875" style="164" customWidth="1"/>
    <col min="4355" max="4589" width="9.33203125" style="164"/>
    <col min="4590" max="4591" width="13.5546875" style="164" customWidth="1"/>
    <col min="4592" max="4592" width="14.6640625" style="164" customWidth="1"/>
    <col min="4593" max="4593" width="10.5546875" style="164" customWidth="1"/>
    <col min="4594" max="4594" width="14.6640625" style="164" customWidth="1"/>
    <col min="4595" max="4595" width="15.6640625" style="164" customWidth="1"/>
    <col min="4596" max="4596" width="29.44140625" style="164" customWidth="1"/>
    <col min="4597" max="4597" width="16" style="164" customWidth="1"/>
    <col min="4598" max="4598" width="13.5546875" style="164" customWidth="1"/>
    <col min="4599" max="4599" width="18.44140625" style="164" customWidth="1"/>
    <col min="4600" max="4600" width="13.5546875" style="164" customWidth="1"/>
    <col min="4601" max="4602" width="19.6640625" style="164" customWidth="1"/>
    <col min="4603" max="4605" width="13.5546875" style="164" customWidth="1"/>
    <col min="4606" max="4607" width="15.33203125" style="164" customWidth="1"/>
    <col min="4608" max="4608" width="18" style="164" customWidth="1"/>
    <col min="4609" max="4609" width="19.44140625" style="164" customWidth="1"/>
    <col min="4610" max="4610" width="10.5546875" style="164" customWidth="1"/>
    <col min="4611" max="4845" width="9.33203125" style="164"/>
    <col min="4846" max="4847" width="13.5546875" style="164" customWidth="1"/>
    <col min="4848" max="4848" width="14.6640625" style="164" customWidth="1"/>
    <col min="4849" max="4849" width="10.5546875" style="164" customWidth="1"/>
    <col min="4850" max="4850" width="14.6640625" style="164" customWidth="1"/>
    <col min="4851" max="4851" width="15.6640625" style="164" customWidth="1"/>
    <col min="4852" max="4852" width="29.44140625" style="164" customWidth="1"/>
    <col min="4853" max="4853" width="16" style="164" customWidth="1"/>
    <col min="4854" max="4854" width="13.5546875" style="164" customWidth="1"/>
    <col min="4855" max="4855" width="18.44140625" style="164" customWidth="1"/>
    <col min="4856" max="4856" width="13.5546875" style="164" customWidth="1"/>
    <col min="4857" max="4858" width="19.6640625" style="164" customWidth="1"/>
    <col min="4859" max="4861" width="13.5546875" style="164" customWidth="1"/>
    <col min="4862" max="4863" width="15.33203125" style="164" customWidth="1"/>
    <col min="4864" max="4864" width="18" style="164" customWidth="1"/>
    <col min="4865" max="4865" width="19.44140625" style="164" customWidth="1"/>
    <col min="4866" max="4866" width="10.5546875" style="164" customWidth="1"/>
    <col min="4867" max="5101" width="9.33203125" style="164"/>
    <col min="5102" max="5103" width="13.5546875" style="164" customWidth="1"/>
    <col min="5104" max="5104" width="14.6640625" style="164" customWidth="1"/>
    <col min="5105" max="5105" width="10.5546875" style="164" customWidth="1"/>
    <col min="5106" max="5106" width="14.6640625" style="164" customWidth="1"/>
    <col min="5107" max="5107" width="15.6640625" style="164" customWidth="1"/>
    <col min="5108" max="5108" width="29.44140625" style="164" customWidth="1"/>
    <col min="5109" max="5109" width="16" style="164" customWidth="1"/>
    <col min="5110" max="5110" width="13.5546875" style="164" customWidth="1"/>
    <col min="5111" max="5111" width="18.44140625" style="164" customWidth="1"/>
    <col min="5112" max="5112" width="13.5546875" style="164" customWidth="1"/>
    <col min="5113" max="5114" width="19.6640625" style="164" customWidth="1"/>
    <col min="5115" max="5117" width="13.5546875" style="164" customWidth="1"/>
    <col min="5118" max="5119" width="15.33203125" style="164" customWidth="1"/>
    <col min="5120" max="5120" width="18" style="164" customWidth="1"/>
    <col min="5121" max="5121" width="19.44140625" style="164" customWidth="1"/>
    <col min="5122" max="5122" width="10.5546875" style="164" customWidth="1"/>
    <col min="5123" max="5357" width="9.33203125" style="164"/>
    <col min="5358" max="5359" width="13.5546875" style="164" customWidth="1"/>
    <col min="5360" max="5360" width="14.6640625" style="164" customWidth="1"/>
    <col min="5361" max="5361" width="10.5546875" style="164" customWidth="1"/>
    <col min="5362" max="5362" width="14.6640625" style="164" customWidth="1"/>
    <col min="5363" max="5363" width="15.6640625" style="164" customWidth="1"/>
    <col min="5364" max="5364" width="29.44140625" style="164" customWidth="1"/>
    <col min="5365" max="5365" width="16" style="164" customWidth="1"/>
    <col min="5366" max="5366" width="13.5546875" style="164" customWidth="1"/>
    <col min="5367" max="5367" width="18.44140625" style="164" customWidth="1"/>
    <col min="5368" max="5368" width="13.5546875" style="164" customWidth="1"/>
    <col min="5369" max="5370" width="19.6640625" style="164" customWidth="1"/>
    <col min="5371" max="5373" width="13.5546875" style="164" customWidth="1"/>
    <col min="5374" max="5375" width="15.33203125" style="164" customWidth="1"/>
    <col min="5376" max="5376" width="18" style="164" customWidth="1"/>
    <col min="5377" max="5377" width="19.44140625" style="164" customWidth="1"/>
    <col min="5378" max="5378" width="10.5546875" style="164" customWidth="1"/>
    <col min="5379" max="5613" width="9.33203125" style="164"/>
    <col min="5614" max="5615" width="13.5546875" style="164" customWidth="1"/>
    <col min="5616" max="5616" width="14.6640625" style="164" customWidth="1"/>
    <col min="5617" max="5617" width="10.5546875" style="164" customWidth="1"/>
    <col min="5618" max="5618" width="14.6640625" style="164" customWidth="1"/>
    <col min="5619" max="5619" width="15.6640625" style="164" customWidth="1"/>
    <col min="5620" max="5620" width="29.44140625" style="164" customWidth="1"/>
    <col min="5621" max="5621" width="16" style="164" customWidth="1"/>
    <col min="5622" max="5622" width="13.5546875" style="164" customWidth="1"/>
    <col min="5623" max="5623" width="18.44140625" style="164" customWidth="1"/>
    <col min="5624" max="5624" width="13.5546875" style="164" customWidth="1"/>
    <col min="5625" max="5626" width="19.6640625" style="164" customWidth="1"/>
    <col min="5627" max="5629" width="13.5546875" style="164" customWidth="1"/>
    <col min="5630" max="5631" width="15.33203125" style="164" customWidth="1"/>
    <col min="5632" max="5632" width="18" style="164" customWidth="1"/>
    <col min="5633" max="5633" width="19.44140625" style="164" customWidth="1"/>
    <col min="5634" max="5634" width="10.5546875" style="164" customWidth="1"/>
    <col min="5635" max="5869" width="9.33203125" style="164"/>
    <col min="5870" max="5871" width="13.5546875" style="164" customWidth="1"/>
    <col min="5872" max="5872" width="14.6640625" style="164" customWidth="1"/>
    <col min="5873" max="5873" width="10.5546875" style="164" customWidth="1"/>
    <col min="5874" max="5874" width="14.6640625" style="164" customWidth="1"/>
    <col min="5875" max="5875" width="15.6640625" style="164" customWidth="1"/>
    <col min="5876" max="5876" width="29.44140625" style="164" customWidth="1"/>
    <col min="5877" max="5877" width="16" style="164" customWidth="1"/>
    <col min="5878" max="5878" width="13.5546875" style="164" customWidth="1"/>
    <col min="5879" max="5879" width="18.44140625" style="164" customWidth="1"/>
    <col min="5880" max="5880" width="13.5546875" style="164" customWidth="1"/>
    <col min="5881" max="5882" width="19.6640625" style="164" customWidth="1"/>
    <col min="5883" max="5885" width="13.5546875" style="164" customWidth="1"/>
    <col min="5886" max="5887" width="15.33203125" style="164" customWidth="1"/>
    <col min="5888" max="5888" width="18" style="164" customWidth="1"/>
    <col min="5889" max="5889" width="19.44140625" style="164" customWidth="1"/>
    <col min="5890" max="5890" width="10.5546875" style="164" customWidth="1"/>
    <col min="5891" max="6125" width="9.33203125" style="164"/>
    <col min="6126" max="6127" width="13.5546875" style="164" customWidth="1"/>
    <col min="6128" max="6128" width="14.6640625" style="164" customWidth="1"/>
    <col min="6129" max="6129" width="10.5546875" style="164" customWidth="1"/>
    <col min="6130" max="6130" width="14.6640625" style="164" customWidth="1"/>
    <col min="6131" max="6131" width="15.6640625" style="164" customWidth="1"/>
    <col min="6132" max="6132" width="29.44140625" style="164" customWidth="1"/>
    <col min="6133" max="6133" width="16" style="164" customWidth="1"/>
    <col min="6134" max="6134" width="13.5546875" style="164" customWidth="1"/>
    <col min="6135" max="6135" width="18.44140625" style="164" customWidth="1"/>
    <col min="6136" max="6136" width="13.5546875" style="164" customWidth="1"/>
    <col min="6137" max="6138" width="19.6640625" style="164" customWidth="1"/>
    <col min="6139" max="6141" width="13.5546875" style="164" customWidth="1"/>
    <col min="6142" max="6143" width="15.33203125" style="164" customWidth="1"/>
    <col min="6144" max="6144" width="18" style="164" customWidth="1"/>
    <col min="6145" max="6145" width="19.44140625" style="164" customWidth="1"/>
    <col min="6146" max="6146" width="10.5546875" style="164" customWidth="1"/>
    <col min="6147" max="6381" width="9.33203125" style="164"/>
    <col min="6382" max="6383" width="13.5546875" style="164" customWidth="1"/>
    <col min="6384" max="6384" width="14.6640625" style="164" customWidth="1"/>
    <col min="6385" max="6385" width="10.5546875" style="164" customWidth="1"/>
    <col min="6386" max="6386" width="14.6640625" style="164" customWidth="1"/>
    <col min="6387" max="6387" width="15.6640625" style="164" customWidth="1"/>
    <col min="6388" max="6388" width="29.44140625" style="164" customWidth="1"/>
    <col min="6389" max="6389" width="16" style="164" customWidth="1"/>
    <col min="6390" max="6390" width="13.5546875" style="164" customWidth="1"/>
    <col min="6391" max="6391" width="18.44140625" style="164" customWidth="1"/>
    <col min="6392" max="6392" width="13.5546875" style="164" customWidth="1"/>
    <col min="6393" max="6394" width="19.6640625" style="164" customWidth="1"/>
    <col min="6395" max="6397" width="13.5546875" style="164" customWidth="1"/>
    <col min="6398" max="6399" width="15.33203125" style="164" customWidth="1"/>
    <col min="6400" max="6400" width="18" style="164" customWidth="1"/>
    <col min="6401" max="6401" width="19.44140625" style="164" customWidth="1"/>
    <col min="6402" max="6402" width="10.5546875" style="164" customWidth="1"/>
    <col min="6403" max="6637" width="9.33203125" style="164"/>
    <col min="6638" max="6639" width="13.5546875" style="164" customWidth="1"/>
    <col min="6640" max="6640" width="14.6640625" style="164" customWidth="1"/>
    <col min="6641" max="6641" width="10.5546875" style="164" customWidth="1"/>
    <col min="6642" max="6642" width="14.6640625" style="164" customWidth="1"/>
    <col min="6643" max="6643" width="15.6640625" style="164" customWidth="1"/>
    <col min="6644" max="6644" width="29.44140625" style="164" customWidth="1"/>
    <col min="6645" max="6645" width="16" style="164" customWidth="1"/>
    <col min="6646" max="6646" width="13.5546875" style="164" customWidth="1"/>
    <col min="6647" max="6647" width="18.44140625" style="164" customWidth="1"/>
    <col min="6648" max="6648" width="13.5546875" style="164" customWidth="1"/>
    <col min="6649" max="6650" width="19.6640625" style="164" customWidth="1"/>
    <col min="6651" max="6653" width="13.5546875" style="164" customWidth="1"/>
    <col min="6654" max="6655" width="15.33203125" style="164" customWidth="1"/>
    <col min="6656" max="6656" width="18" style="164" customWidth="1"/>
    <col min="6657" max="6657" width="19.44140625" style="164" customWidth="1"/>
    <col min="6658" max="6658" width="10.5546875" style="164" customWidth="1"/>
    <col min="6659" max="6893" width="9.33203125" style="164"/>
    <col min="6894" max="6895" width="13.5546875" style="164" customWidth="1"/>
    <col min="6896" max="6896" width="14.6640625" style="164" customWidth="1"/>
    <col min="6897" max="6897" width="10.5546875" style="164" customWidth="1"/>
    <col min="6898" max="6898" width="14.6640625" style="164" customWidth="1"/>
    <col min="6899" max="6899" width="15.6640625" style="164" customWidth="1"/>
    <col min="6900" max="6900" width="29.44140625" style="164" customWidth="1"/>
    <col min="6901" max="6901" width="16" style="164" customWidth="1"/>
    <col min="6902" max="6902" width="13.5546875" style="164" customWidth="1"/>
    <col min="6903" max="6903" width="18.44140625" style="164" customWidth="1"/>
    <col min="6904" max="6904" width="13.5546875" style="164" customWidth="1"/>
    <col min="6905" max="6906" width="19.6640625" style="164" customWidth="1"/>
    <col min="6907" max="6909" width="13.5546875" style="164" customWidth="1"/>
    <col min="6910" max="6911" width="15.33203125" style="164" customWidth="1"/>
    <col min="6912" max="6912" width="18" style="164" customWidth="1"/>
    <col min="6913" max="6913" width="19.44140625" style="164" customWidth="1"/>
    <col min="6914" max="6914" width="10.5546875" style="164" customWidth="1"/>
    <col min="6915" max="7149" width="9.33203125" style="164"/>
    <col min="7150" max="7151" width="13.5546875" style="164" customWidth="1"/>
    <col min="7152" max="7152" width="14.6640625" style="164" customWidth="1"/>
    <col min="7153" max="7153" width="10.5546875" style="164" customWidth="1"/>
    <col min="7154" max="7154" width="14.6640625" style="164" customWidth="1"/>
    <col min="7155" max="7155" width="15.6640625" style="164" customWidth="1"/>
    <col min="7156" max="7156" width="29.44140625" style="164" customWidth="1"/>
    <col min="7157" max="7157" width="16" style="164" customWidth="1"/>
    <col min="7158" max="7158" width="13.5546875" style="164" customWidth="1"/>
    <col min="7159" max="7159" width="18.44140625" style="164" customWidth="1"/>
    <col min="7160" max="7160" width="13.5546875" style="164" customWidth="1"/>
    <col min="7161" max="7162" width="19.6640625" style="164" customWidth="1"/>
    <col min="7163" max="7165" width="13.5546875" style="164" customWidth="1"/>
    <col min="7166" max="7167" width="15.33203125" style="164" customWidth="1"/>
    <col min="7168" max="7168" width="18" style="164" customWidth="1"/>
    <col min="7169" max="7169" width="19.44140625" style="164" customWidth="1"/>
    <col min="7170" max="7170" width="10.5546875" style="164" customWidth="1"/>
    <col min="7171" max="7405" width="9.33203125" style="164"/>
    <col min="7406" max="7407" width="13.5546875" style="164" customWidth="1"/>
    <col min="7408" max="7408" width="14.6640625" style="164" customWidth="1"/>
    <col min="7409" max="7409" width="10.5546875" style="164" customWidth="1"/>
    <col min="7410" max="7410" width="14.6640625" style="164" customWidth="1"/>
    <col min="7411" max="7411" width="15.6640625" style="164" customWidth="1"/>
    <col min="7412" max="7412" width="29.44140625" style="164" customWidth="1"/>
    <col min="7413" max="7413" width="16" style="164" customWidth="1"/>
    <col min="7414" max="7414" width="13.5546875" style="164" customWidth="1"/>
    <col min="7415" max="7415" width="18.44140625" style="164" customWidth="1"/>
    <col min="7416" max="7416" width="13.5546875" style="164" customWidth="1"/>
    <col min="7417" max="7418" width="19.6640625" style="164" customWidth="1"/>
    <col min="7419" max="7421" width="13.5546875" style="164" customWidth="1"/>
    <col min="7422" max="7423" width="15.33203125" style="164" customWidth="1"/>
    <col min="7424" max="7424" width="18" style="164" customWidth="1"/>
    <col min="7425" max="7425" width="19.44140625" style="164" customWidth="1"/>
    <col min="7426" max="7426" width="10.5546875" style="164" customWidth="1"/>
    <col min="7427" max="7661" width="9.33203125" style="164"/>
    <col min="7662" max="7663" width="13.5546875" style="164" customWidth="1"/>
    <col min="7664" max="7664" width="14.6640625" style="164" customWidth="1"/>
    <col min="7665" max="7665" width="10.5546875" style="164" customWidth="1"/>
    <col min="7666" max="7666" width="14.6640625" style="164" customWidth="1"/>
    <col min="7667" max="7667" width="15.6640625" style="164" customWidth="1"/>
    <col min="7668" max="7668" width="29.44140625" style="164" customWidth="1"/>
    <col min="7669" max="7669" width="16" style="164" customWidth="1"/>
    <col min="7670" max="7670" width="13.5546875" style="164" customWidth="1"/>
    <col min="7671" max="7671" width="18.44140625" style="164" customWidth="1"/>
    <col min="7672" max="7672" width="13.5546875" style="164" customWidth="1"/>
    <col min="7673" max="7674" width="19.6640625" style="164" customWidth="1"/>
    <col min="7675" max="7677" width="13.5546875" style="164" customWidth="1"/>
    <col min="7678" max="7679" width="15.33203125" style="164" customWidth="1"/>
    <col min="7680" max="7680" width="18" style="164" customWidth="1"/>
    <col min="7681" max="7681" width="19.44140625" style="164" customWidth="1"/>
    <col min="7682" max="7682" width="10.5546875" style="164" customWidth="1"/>
    <col min="7683" max="7917" width="9.33203125" style="164"/>
    <col min="7918" max="7919" width="13.5546875" style="164" customWidth="1"/>
    <col min="7920" max="7920" width="14.6640625" style="164" customWidth="1"/>
    <col min="7921" max="7921" width="10.5546875" style="164" customWidth="1"/>
    <col min="7922" max="7922" width="14.6640625" style="164" customWidth="1"/>
    <col min="7923" max="7923" width="15.6640625" style="164" customWidth="1"/>
    <col min="7924" max="7924" width="29.44140625" style="164" customWidth="1"/>
    <col min="7925" max="7925" width="16" style="164" customWidth="1"/>
    <col min="7926" max="7926" width="13.5546875" style="164" customWidth="1"/>
    <col min="7927" max="7927" width="18.44140625" style="164" customWidth="1"/>
    <col min="7928" max="7928" width="13.5546875" style="164" customWidth="1"/>
    <col min="7929" max="7930" width="19.6640625" style="164" customWidth="1"/>
    <col min="7931" max="7933" width="13.5546875" style="164" customWidth="1"/>
    <col min="7934" max="7935" width="15.33203125" style="164" customWidth="1"/>
    <col min="7936" max="7936" width="18" style="164" customWidth="1"/>
    <col min="7937" max="7937" width="19.44140625" style="164" customWidth="1"/>
    <col min="7938" max="7938" width="10.5546875" style="164" customWidth="1"/>
    <col min="7939" max="8173" width="9.33203125" style="164"/>
    <col min="8174" max="8175" width="13.5546875" style="164" customWidth="1"/>
    <col min="8176" max="8176" width="14.6640625" style="164" customWidth="1"/>
    <col min="8177" max="8177" width="10.5546875" style="164" customWidth="1"/>
    <col min="8178" max="8178" width="14.6640625" style="164" customWidth="1"/>
    <col min="8179" max="8179" width="15.6640625" style="164" customWidth="1"/>
    <col min="8180" max="8180" width="29.44140625" style="164" customWidth="1"/>
    <col min="8181" max="8181" width="16" style="164" customWidth="1"/>
    <col min="8182" max="8182" width="13.5546875" style="164" customWidth="1"/>
    <col min="8183" max="8183" width="18.44140625" style="164" customWidth="1"/>
    <col min="8184" max="8184" width="13.5546875" style="164" customWidth="1"/>
    <col min="8185" max="8186" width="19.6640625" style="164" customWidth="1"/>
    <col min="8187" max="8189" width="13.5546875" style="164" customWidth="1"/>
    <col min="8190" max="8191" width="15.33203125" style="164" customWidth="1"/>
    <col min="8192" max="8192" width="18" style="164" customWidth="1"/>
    <col min="8193" max="8193" width="19.44140625" style="164" customWidth="1"/>
    <col min="8194" max="8194" width="10.5546875" style="164" customWidth="1"/>
    <col min="8195" max="8429" width="9.33203125" style="164"/>
    <col min="8430" max="8431" width="13.5546875" style="164" customWidth="1"/>
    <col min="8432" max="8432" width="14.6640625" style="164" customWidth="1"/>
    <col min="8433" max="8433" width="10.5546875" style="164" customWidth="1"/>
    <col min="8434" max="8434" width="14.6640625" style="164" customWidth="1"/>
    <col min="8435" max="8435" width="15.6640625" style="164" customWidth="1"/>
    <col min="8436" max="8436" width="29.44140625" style="164" customWidth="1"/>
    <col min="8437" max="8437" width="16" style="164" customWidth="1"/>
    <col min="8438" max="8438" width="13.5546875" style="164" customWidth="1"/>
    <col min="8439" max="8439" width="18.44140625" style="164" customWidth="1"/>
    <col min="8440" max="8440" width="13.5546875" style="164" customWidth="1"/>
    <col min="8441" max="8442" width="19.6640625" style="164" customWidth="1"/>
    <col min="8443" max="8445" width="13.5546875" style="164" customWidth="1"/>
    <col min="8446" max="8447" width="15.33203125" style="164" customWidth="1"/>
    <col min="8448" max="8448" width="18" style="164" customWidth="1"/>
    <col min="8449" max="8449" width="19.44140625" style="164" customWidth="1"/>
    <col min="8450" max="8450" width="10.5546875" style="164" customWidth="1"/>
    <col min="8451" max="8685" width="9.33203125" style="164"/>
    <col min="8686" max="8687" width="13.5546875" style="164" customWidth="1"/>
    <col min="8688" max="8688" width="14.6640625" style="164" customWidth="1"/>
    <col min="8689" max="8689" width="10.5546875" style="164" customWidth="1"/>
    <col min="8690" max="8690" width="14.6640625" style="164" customWidth="1"/>
    <col min="8691" max="8691" width="15.6640625" style="164" customWidth="1"/>
    <col min="8692" max="8692" width="29.44140625" style="164" customWidth="1"/>
    <col min="8693" max="8693" width="16" style="164" customWidth="1"/>
    <col min="8694" max="8694" width="13.5546875" style="164" customWidth="1"/>
    <col min="8695" max="8695" width="18.44140625" style="164" customWidth="1"/>
    <col min="8696" max="8696" width="13.5546875" style="164" customWidth="1"/>
    <col min="8697" max="8698" width="19.6640625" style="164" customWidth="1"/>
    <col min="8699" max="8701" width="13.5546875" style="164" customWidth="1"/>
    <col min="8702" max="8703" width="15.33203125" style="164" customWidth="1"/>
    <col min="8704" max="8704" width="18" style="164" customWidth="1"/>
    <col min="8705" max="8705" width="19.44140625" style="164" customWidth="1"/>
    <col min="8706" max="8706" width="10.5546875" style="164" customWidth="1"/>
    <col min="8707" max="8941" width="9.33203125" style="164"/>
    <col min="8942" max="8943" width="13.5546875" style="164" customWidth="1"/>
    <col min="8944" max="8944" width="14.6640625" style="164" customWidth="1"/>
    <col min="8945" max="8945" width="10.5546875" style="164" customWidth="1"/>
    <col min="8946" max="8946" width="14.6640625" style="164" customWidth="1"/>
    <col min="8947" max="8947" width="15.6640625" style="164" customWidth="1"/>
    <col min="8948" max="8948" width="29.44140625" style="164" customWidth="1"/>
    <col min="8949" max="8949" width="16" style="164" customWidth="1"/>
    <col min="8950" max="8950" width="13.5546875" style="164" customWidth="1"/>
    <col min="8951" max="8951" width="18.44140625" style="164" customWidth="1"/>
    <col min="8952" max="8952" width="13.5546875" style="164" customWidth="1"/>
    <col min="8953" max="8954" width="19.6640625" style="164" customWidth="1"/>
    <col min="8955" max="8957" width="13.5546875" style="164" customWidth="1"/>
    <col min="8958" max="8959" width="15.33203125" style="164" customWidth="1"/>
    <col min="8960" max="8960" width="18" style="164" customWidth="1"/>
    <col min="8961" max="8961" width="19.44140625" style="164" customWidth="1"/>
    <col min="8962" max="8962" width="10.5546875" style="164" customWidth="1"/>
    <col min="8963" max="9197" width="9.33203125" style="164"/>
    <col min="9198" max="9199" width="13.5546875" style="164" customWidth="1"/>
    <col min="9200" max="9200" width="14.6640625" style="164" customWidth="1"/>
    <col min="9201" max="9201" width="10.5546875" style="164" customWidth="1"/>
    <col min="9202" max="9202" width="14.6640625" style="164" customWidth="1"/>
    <col min="9203" max="9203" width="15.6640625" style="164" customWidth="1"/>
    <col min="9204" max="9204" width="29.44140625" style="164" customWidth="1"/>
    <col min="9205" max="9205" width="16" style="164" customWidth="1"/>
    <col min="9206" max="9206" width="13.5546875" style="164" customWidth="1"/>
    <col min="9207" max="9207" width="18.44140625" style="164" customWidth="1"/>
    <col min="9208" max="9208" width="13.5546875" style="164" customWidth="1"/>
    <col min="9209" max="9210" width="19.6640625" style="164" customWidth="1"/>
    <col min="9211" max="9213" width="13.5546875" style="164" customWidth="1"/>
    <col min="9214" max="9215" width="15.33203125" style="164" customWidth="1"/>
    <col min="9216" max="9216" width="18" style="164" customWidth="1"/>
    <col min="9217" max="9217" width="19.44140625" style="164" customWidth="1"/>
    <col min="9218" max="9218" width="10.5546875" style="164" customWidth="1"/>
    <col min="9219" max="9453" width="9.33203125" style="164"/>
    <col min="9454" max="9455" width="13.5546875" style="164" customWidth="1"/>
    <col min="9456" max="9456" width="14.6640625" style="164" customWidth="1"/>
    <col min="9457" max="9457" width="10.5546875" style="164" customWidth="1"/>
    <col min="9458" max="9458" width="14.6640625" style="164" customWidth="1"/>
    <col min="9459" max="9459" width="15.6640625" style="164" customWidth="1"/>
    <col min="9460" max="9460" width="29.44140625" style="164" customWidth="1"/>
    <col min="9461" max="9461" width="16" style="164" customWidth="1"/>
    <col min="9462" max="9462" width="13.5546875" style="164" customWidth="1"/>
    <col min="9463" max="9463" width="18.44140625" style="164" customWidth="1"/>
    <col min="9464" max="9464" width="13.5546875" style="164" customWidth="1"/>
    <col min="9465" max="9466" width="19.6640625" style="164" customWidth="1"/>
    <col min="9467" max="9469" width="13.5546875" style="164" customWidth="1"/>
    <col min="9470" max="9471" width="15.33203125" style="164" customWidth="1"/>
    <col min="9472" max="9472" width="18" style="164" customWidth="1"/>
    <col min="9473" max="9473" width="19.44140625" style="164" customWidth="1"/>
    <col min="9474" max="9474" width="10.5546875" style="164" customWidth="1"/>
    <col min="9475" max="9709" width="9.33203125" style="164"/>
    <col min="9710" max="9711" width="13.5546875" style="164" customWidth="1"/>
    <col min="9712" max="9712" width="14.6640625" style="164" customWidth="1"/>
    <col min="9713" max="9713" width="10.5546875" style="164" customWidth="1"/>
    <col min="9714" max="9714" width="14.6640625" style="164" customWidth="1"/>
    <col min="9715" max="9715" width="15.6640625" style="164" customWidth="1"/>
    <col min="9716" max="9716" width="29.44140625" style="164" customWidth="1"/>
    <col min="9717" max="9717" width="16" style="164" customWidth="1"/>
    <col min="9718" max="9718" width="13.5546875" style="164" customWidth="1"/>
    <col min="9719" max="9719" width="18.44140625" style="164" customWidth="1"/>
    <col min="9720" max="9720" width="13.5546875" style="164" customWidth="1"/>
    <col min="9721" max="9722" width="19.6640625" style="164" customWidth="1"/>
    <col min="9723" max="9725" width="13.5546875" style="164" customWidth="1"/>
    <col min="9726" max="9727" width="15.33203125" style="164" customWidth="1"/>
    <col min="9728" max="9728" width="18" style="164" customWidth="1"/>
    <col min="9729" max="9729" width="19.44140625" style="164" customWidth="1"/>
    <col min="9730" max="9730" width="10.5546875" style="164" customWidth="1"/>
    <col min="9731" max="9965" width="9.33203125" style="164"/>
    <col min="9966" max="9967" width="13.5546875" style="164" customWidth="1"/>
    <col min="9968" max="9968" width="14.6640625" style="164" customWidth="1"/>
    <col min="9969" max="9969" width="10.5546875" style="164" customWidth="1"/>
    <col min="9970" max="9970" width="14.6640625" style="164" customWidth="1"/>
    <col min="9971" max="9971" width="15.6640625" style="164" customWidth="1"/>
    <col min="9972" max="9972" width="29.44140625" style="164" customWidth="1"/>
    <col min="9973" max="9973" width="16" style="164" customWidth="1"/>
    <col min="9974" max="9974" width="13.5546875" style="164" customWidth="1"/>
    <col min="9975" max="9975" width="18.44140625" style="164" customWidth="1"/>
    <col min="9976" max="9976" width="13.5546875" style="164" customWidth="1"/>
    <col min="9977" max="9978" width="19.6640625" style="164" customWidth="1"/>
    <col min="9979" max="9981" width="13.5546875" style="164" customWidth="1"/>
    <col min="9982" max="9983" width="15.33203125" style="164" customWidth="1"/>
    <col min="9984" max="9984" width="18" style="164" customWidth="1"/>
    <col min="9985" max="9985" width="19.44140625" style="164" customWidth="1"/>
    <col min="9986" max="9986" width="10.5546875" style="164" customWidth="1"/>
    <col min="9987" max="10221" width="9.33203125" style="164"/>
    <col min="10222" max="10223" width="13.5546875" style="164" customWidth="1"/>
    <col min="10224" max="10224" width="14.6640625" style="164" customWidth="1"/>
    <col min="10225" max="10225" width="10.5546875" style="164" customWidth="1"/>
    <col min="10226" max="10226" width="14.6640625" style="164" customWidth="1"/>
    <col min="10227" max="10227" width="15.6640625" style="164" customWidth="1"/>
    <col min="10228" max="10228" width="29.44140625" style="164" customWidth="1"/>
    <col min="10229" max="10229" width="16" style="164" customWidth="1"/>
    <col min="10230" max="10230" width="13.5546875" style="164" customWidth="1"/>
    <col min="10231" max="10231" width="18.44140625" style="164" customWidth="1"/>
    <col min="10232" max="10232" width="13.5546875" style="164" customWidth="1"/>
    <col min="10233" max="10234" width="19.6640625" style="164" customWidth="1"/>
    <col min="10235" max="10237" width="13.5546875" style="164" customWidth="1"/>
    <col min="10238" max="10239" width="15.33203125" style="164" customWidth="1"/>
    <col min="10240" max="10240" width="18" style="164" customWidth="1"/>
    <col min="10241" max="10241" width="19.44140625" style="164" customWidth="1"/>
    <col min="10242" max="10242" width="10.5546875" style="164" customWidth="1"/>
    <col min="10243" max="10477" width="9.33203125" style="164"/>
    <col min="10478" max="10479" width="13.5546875" style="164" customWidth="1"/>
    <col min="10480" max="10480" width="14.6640625" style="164" customWidth="1"/>
    <col min="10481" max="10481" width="10.5546875" style="164" customWidth="1"/>
    <col min="10482" max="10482" width="14.6640625" style="164" customWidth="1"/>
    <col min="10483" max="10483" width="15.6640625" style="164" customWidth="1"/>
    <col min="10484" max="10484" width="29.44140625" style="164" customWidth="1"/>
    <col min="10485" max="10485" width="16" style="164" customWidth="1"/>
    <col min="10486" max="10486" width="13.5546875" style="164" customWidth="1"/>
    <col min="10487" max="10487" width="18.44140625" style="164" customWidth="1"/>
    <col min="10488" max="10488" width="13.5546875" style="164" customWidth="1"/>
    <col min="10489" max="10490" width="19.6640625" style="164" customWidth="1"/>
    <col min="10491" max="10493" width="13.5546875" style="164" customWidth="1"/>
    <col min="10494" max="10495" width="15.33203125" style="164" customWidth="1"/>
    <col min="10496" max="10496" width="18" style="164" customWidth="1"/>
    <col min="10497" max="10497" width="19.44140625" style="164" customWidth="1"/>
    <col min="10498" max="10498" width="10.5546875" style="164" customWidth="1"/>
    <col min="10499" max="10733" width="9.33203125" style="164"/>
    <col min="10734" max="10735" width="13.5546875" style="164" customWidth="1"/>
    <col min="10736" max="10736" width="14.6640625" style="164" customWidth="1"/>
    <col min="10737" max="10737" width="10.5546875" style="164" customWidth="1"/>
    <col min="10738" max="10738" width="14.6640625" style="164" customWidth="1"/>
    <col min="10739" max="10739" width="15.6640625" style="164" customWidth="1"/>
    <col min="10740" max="10740" width="29.44140625" style="164" customWidth="1"/>
    <col min="10741" max="10741" width="16" style="164" customWidth="1"/>
    <col min="10742" max="10742" width="13.5546875" style="164" customWidth="1"/>
    <col min="10743" max="10743" width="18.44140625" style="164" customWidth="1"/>
    <col min="10744" max="10744" width="13.5546875" style="164" customWidth="1"/>
    <col min="10745" max="10746" width="19.6640625" style="164" customWidth="1"/>
    <col min="10747" max="10749" width="13.5546875" style="164" customWidth="1"/>
    <col min="10750" max="10751" width="15.33203125" style="164" customWidth="1"/>
    <col min="10752" max="10752" width="18" style="164" customWidth="1"/>
    <col min="10753" max="10753" width="19.44140625" style="164" customWidth="1"/>
    <col min="10754" max="10754" width="10.5546875" style="164" customWidth="1"/>
    <col min="10755" max="10989" width="9.33203125" style="164"/>
    <col min="10990" max="10991" width="13.5546875" style="164" customWidth="1"/>
    <col min="10992" max="10992" width="14.6640625" style="164" customWidth="1"/>
    <col min="10993" max="10993" width="10.5546875" style="164" customWidth="1"/>
    <col min="10994" max="10994" width="14.6640625" style="164" customWidth="1"/>
    <col min="10995" max="10995" width="15.6640625" style="164" customWidth="1"/>
    <col min="10996" max="10996" width="29.44140625" style="164" customWidth="1"/>
    <col min="10997" max="10997" width="16" style="164" customWidth="1"/>
    <col min="10998" max="10998" width="13.5546875" style="164" customWidth="1"/>
    <col min="10999" max="10999" width="18.44140625" style="164" customWidth="1"/>
    <col min="11000" max="11000" width="13.5546875" style="164" customWidth="1"/>
    <col min="11001" max="11002" width="19.6640625" style="164" customWidth="1"/>
    <col min="11003" max="11005" width="13.5546875" style="164" customWidth="1"/>
    <col min="11006" max="11007" width="15.33203125" style="164" customWidth="1"/>
    <col min="11008" max="11008" width="18" style="164" customWidth="1"/>
    <col min="11009" max="11009" width="19.44140625" style="164" customWidth="1"/>
    <col min="11010" max="11010" width="10.5546875" style="164" customWidth="1"/>
    <col min="11011" max="11245" width="9.33203125" style="164"/>
    <col min="11246" max="11247" width="13.5546875" style="164" customWidth="1"/>
    <col min="11248" max="11248" width="14.6640625" style="164" customWidth="1"/>
    <col min="11249" max="11249" width="10.5546875" style="164" customWidth="1"/>
    <col min="11250" max="11250" width="14.6640625" style="164" customWidth="1"/>
    <col min="11251" max="11251" width="15.6640625" style="164" customWidth="1"/>
    <col min="11252" max="11252" width="29.44140625" style="164" customWidth="1"/>
    <col min="11253" max="11253" width="16" style="164" customWidth="1"/>
    <col min="11254" max="11254" width="13.5546875" style="164" customWidth="1"/>
    <col min="11255" max="11255" width="18.44140625" style="164" customWidth="1"/>
    <col min="11256" max="11256" width="13.5546875" style="164" customWidth="1"/>
    <col min="11257" max="11258" width="19.6640625" style="164" customWidth="1"/>
    <col min="11259" max="11261" width="13.5546875" style="164" customWidth="1"/>
    <col min="11262" max="11263" width="15.33203125" style="164" customWidth="1"/>
    <col min="11264" max="11264" width="18" style="164" customWidth="1"/>
    <col min="11265" max="11265" width="19.44140625" style="164" customWidth="1"/>
    <col min="11266" max="11266" width="10.5546875" style="164" customWidth="1"/>
    <col min="11267" max="11501" width="9.33203125" style="164"/>
    <col min="11502" max="11503" width="13.5546875" style="164" customWidth="1"/>
    <col min="11504" max="11504" width="14.6640625" style="164" customWidth="1"/>
    <col min="11505" max="11505" width="10.5546875" style="164" customWidth="1"/>
    <col min="11506" max="11506" width="14.6640625" style="164" customWidth="1"/>
    <col min="11507" max="11507" width="15.6640625" style="164" customWidth="1"/>
    <col min="11508" max="11508" width="29.44140625" style="164" customWidth="1"/>
    <col min="11509" max="11509" width="16" style="164" customWidth="1"/>
    <col min="11510" max="11510" width="13.5546875" style="164" customWidth="1"/>
    <col min="11511" max="11511" width="18.44140625" style="164" customWidth="1"/>
    <col min="11512" max="11512" width="13.5546875" style="164" customWidth="1"/>
    <col min="11513" max="11514" width="19.6640625" style="164" customWidth="1"/>
    <col min="11515" max="11517" width="13.5546875" style="164" customWidth="1"/>
    <col min="11518" max="11519" width="15.33203125" style="164" customWidth="1"/>
    <col min="11520" max="11520" width="18" style="164" customWidth="1"/>
    <col min="11521" max="11521" width="19.44140625" style="164" customWidth="1"/>
    <col min="11522" max="11522" width="10.5546875" style="164" customWidth="1"/>
    <col min="11523" max="11757" width="9.33203125" style="164"/>
    <col min="11758" max="11759" width="13.5546875" style="164" customWidth="1"/>
    <col min="11760" max="11760" width="14.6640625" style="164" customWidth="1"/>
    <col min="11761" max="11761" width="10.5546875" style="164" customWidth="1"/>
    <col min="11762" max="11762" width="14.6640625" style="164" customWidth="1"/>
    <col min="11763" max="11763" width="15.6640625" style="164" customWidth="1"/>
    <col min="11764" max="11764" width="29.44140625" style="164" customWidth="1"/>
    <col min="11765" max="11765" width="16" style="164" customWidth="1"/>
    <col min="11766" max="11766" width="13.5546875" style="164" customWidth="1"/>
    <col min="11767" max="11767" width="18.44140625" style="164" customWidth="1"/>
    <col min="11768" max="11768" width="13.5546875" style="164" customWidth="1"/>
    <col min="11769" max="11770" width="19.6640625" style="164" customWidth="1"/>
    <col min="11771" max="11773" width="13.5546875" style="164" customWidth="1"/>
    <col min="11774" max="11775" width="15.33203125" style="164" customWidth="1"/>
    <col min="11776" max="11776" width="18" style="164" customWidth="1"/>
    <col min="11777" max="11777" width="19.44140625" style="164" customWidth="1"/>
    <col min="11778" max="11778" width="10.5546875" style="164" customWidth="1"/>
    <col min="11779" max="12013" width="9.33203125" style="164"/>
    <col min="12014" max="12015" width="13.5546875" style="164" customWidth="1"/>
    <col min="12016" max="12016" width="14.6640625" style="164" customWidth="1"/>
    <col min="12017" max="12017" width="10.5546875" style="164" customWidth="1"/>
    <col min="12018" max="12018" width="14.6640625" style="164" customWidth="1"/>
    <col min="12019" max="12019" width="15.6640625" style="164" customWidth="1"/>
    <col min="12020" max="12020" width="29.44140625" style="164" customWidth="1"/>
    <col min="12021" max="12021" width="16" style="164" customWidth="1"/>
    <col min="12022" max="12022" width="13.5546875" style="164" customWidth="1"/>
    <col min="12023" max="12023" width="18.44140625" style="164" customWidth="1"/>
    <col min="12024" max="12024" width="13.5546875" style="164" customWidth="1"/>
    <col min="12025" max="12026" width="19.6640625" style="164" customWidth="1"/>
    <col min="12027" max="12029" width="13.5546875" style="164" customWidth="1"/>
    <col min="12030" max="12031" width="15.33203125" style="164" customWidth="1"/>
    <col min="12032" max="12032" width="18" style="164" customWidth="1"/>
    <col min="12033" max="12033" width="19.44140625" style="164" customWidth="1"/>
    <col min="12034" max="12034" width="10.5546875" style="164" customWidth="1"/>
    <col min="12035" max="12269" width="9.33203125" style="164"/>
    <col min="12270" max="12271" width="13.5546875" style="164" customWidth="1"/>
    <col min="12272" max="12272" width="14.6640625" style="164" customWidth="1"/>
    <col min="12273" max="12273" width="10.5546875" style="164" customWidth="1"/>
    <col min="12274" max="12274" width="14.6640625" style="164" customWidth="1"/>
    <col min="12275" max="12275" width="15.6640625" style="164" customWidth="1"/>
    <col min="12276" max="12276" width="29.44140625" style="164" customWidth="1"/>
    <col min="12277" max="12277" width="16" style="164" customWidth="1"/>
    <col min="12278" max="12278" width="13.5546875" style="164" customWidth="1"/>
    <col min="12279" max="12279" width="18.44140625" style="164" customWidth="1"/>
    <col min="12280" max="12280" width="13.5546875" style="164" customWidth="1"/>
    <col min="12281" max="12282" width="19.6640625" style="164" customWidth="1"/>
    <col min="12283" max="12285" width="13.5546875" style="164" customWidth="1"/>
    <col min="12286" max="12287" width="15.33203125" style="164" customWidth="1"/>
    <col min="12288" max="12288" width="18" style="164" customWidth="1"/>
    <col min="12289" max="12289" width="19.44140625" style="164" customWidth="1"/>
    <col min="12290" max="12290" width="10.5546875" style="164" customWidth="1"/>
    <col min="12291" max="12525" width="9.33203125" style="164"/>
    <col min="12526" max="12527" width="13.5546875" style="164" customWidth="1"/>
    <col min="12528" max="12528" width="14.6640625" style="164" customWidth="1"/>
    <col min="12529" max="12529" width="10.5546875" style="164" customWidth="1"/>
    <col min="12530" max="12530" width="14.6640625" style="164" customWidth="1"/>
    <col min="12531" max="12531" width="15.6640625" style="164" customWidth="1"/>
    <col min="12532" max="12532" width="29.44140625" style="164" customWidth="1"/>
    <col min="12533" max="12533" width="16" style="164" customWidth="1"/>
    <col min="12534" max="12534" width="13.5546875" style="164" customWidth="1"/>
    <col min="12535" max="12535" width="18.44140625" style="164" customWidth="1"/>
    <col min="12536" max="12536" width="13.5546875" style="164" customWidth="1"/>
    <col min="12537" max="12538" width="19.6640625" style="164" customWidth="1"/>
    <col min="12539" max="12541" width="13.5546875" style="164" customWidth="1"/>
    <col min="12542" max="12543" width="15.33203125" style="164" customWidth="1"/>
    <col min="12544" max="12544" width="18" style="164" customWidth="1"/>
    <col min="12545" max="12545" width="19.44140625" style="164" customWidth="1"/>
    <col min="12546" max="12546" width="10.5546875" style="164" customWidth="1"/>
    <col min="12547" max="12781" width="9.33203125" style="164"/>
    <col min="12782" max="12783" width="13.5546875" style="164" customWidth="1"/>
    <col min="12784" max="12784" width="14.6640625" style="164" customWidth="1"/>
    <col min="12785" max="12785" width="10.5546875" style="164" customWidth="1"/>
    <col min="12786" max="12786" width="14.6640625" style="164" customWidth="1"/>
    <col min="12787" max="12787" width="15.6640625" style="164" customWidth="1"/>
    <col min="12788" max="12788" width="29.44140625" style="164" customWidth="1"/>
    <col min="12789" max="12789" width="16" style="164" customWidth="1"/>
    <col min="12790" max="12790" width="13.5546875" style="164" customWidth="1"/>
    <col min="12791" max="12791" width="18.44140625" style="164" customWidth="1"/>
    <col min="12792" max="12792" width="13.5546875" style="164" customWidth="1"/>
    <col min="12793" max="12794" width="19.6640625" style="164" customWidth="1"/>
    <col min="12795" max="12797" width="13.5546875" style="164" customWidth="1"/>
    <col min="12798" max="12799" width="15.33203125" style="164" customWidth="1"/>
    <col min="12800" max="12800" width="18" style="164" customWidth="1"/>
    <col min="12801" max="12801" width="19.44140625" style="164" customWidth="1"/>
    <col min="12802" max="12802" width="10.5546875" style="164" customWidth="1"/>
    <col min="12803" max="13037" width="9.33203125" style="164"/>
    <col min="13038" max="13039" width="13.5546875" style="164" customWidth="1"/>
    <col min="13040" max="13040" width="14.6640625" style="164" customWidth="1"/>
    <col min="13041" max="13041" width="10.5546875" style="164" customWidth="1"/>
    <col min="13042" max="13042" width="14.6640625" style="164" customWidth="1"/>
    <col min="13043" max="13043" width="15.6640625" style="164" customWidth="1"/>
    <col min="13044" max="13044" width="29.44140625" style="164" customWidth="1"/>
    <col min="13045" max="13045" width="16" style="164" customWidth="1"/>
    <col min="13046" max="13046" width="13.5546875" style="164" customWidth="1"/>
    <col min="13047" max="13047" width="18.44140625" style="164" customWidth="1"/>
    <col min="13048" max="13048" width="13.5546875" style="164" customWidth="1"/>
    <col min="13049" max="13050" width="19.6640625" style="164" customWidth="1"/>
    <col min="13051" max="13053" width="13.5546875" style="164" customWidth="1"/>
    <col min="13054" max="13055" width="15.33203125" style="164" customWidth="1"/>
    <col min="13056" max="13056" width="18" style="164" customWidth="1"/>
    <col min="13057" max="13057" width="19.44140625" style="164" customWidth="1"/>
    <col min="13058" max="13058" width="10.5546875" style="164" customWidth="1"/>
    <col min="13059" max="13293" width="9.33203125" style="164"/>
    <col min="13294" max="13295" width="13.5546875" style="164" customWidth="1"/>
    <col min="13296" max="13296" width="14.6640625" style="164" customWidth="1"/>
    <col min="13297" max="13297" width="10.5546875" style="164" customWidth="1"/>
    <col min="13298" max="13298" width="14.6640625" style="164" customWidth="1"/>
    <col min="13299" max="13299" width="15.6640625" style="164" customWidth="1"/>
    <col min="13300" max="13300" width="29.44140625" style="164" customWidth="1"/>
    <col min="13301" max="13301" width="16" style="164" customWidth="1"/>
    <col min="13302" max="13302" width="13.5546875" style="164" customWidth="1"/>
    <col min="13303" max="13303" width="18.44140625" style="164" customWidth="1"/>
    <col min="13304" max="13304" width="13.5546875" style="164" customWidth="1"/>
    <col min="13305" max="13306" width="19.6640625" style="164" customWidth="1"/>
    <col min="13307" max="13309" width="13.5546875" style="164" customWidth="1"/>
    <col min="13310" max="13311" width="15.33203125" style="164" customWidth="1"/>
    <col min="13312" max="13312" width="18" style="164" customWidth="1"/>
    <col min="13313" max="13313" width="19.44140625" style="164" customWidth="1"/>
    <col min="13314" max="13314" width="10.5546875" style="164" customWidth="1"/>
    <col min="13315" max="13549" width="9.33203125" style="164"/>
    <col min="13550" max="13551" width="13.5546875" style="164" customWidth="1"/>
    <col min="13552" max="13552" width="14.6640625" style="164" customWidth="1"/>
    <col min="13553" max="13553" width="10.5546875" style="164" customWidth="1"/>
    <col min="13554" max="13554" width="14.6640625" style="164" customWidth="1"/>
    <col min="13555" max="13555" width="15.6640625" style="164" customWidth="1"/>
    <col min="13556" max="13556" width="29.44140625" style="164" customWidth="1"/>
    <col min="13557" max="13557" width="16" style="164" customWidth="1"/>
    <col min="13558" max="13558" width="13.5546875" style="164" customWidth="1"/>
    <col min="13559" max="13559" width="18.44140625" style="164" customWidth="1"/>
    <col min="13560" max="13560" width="13.5546875" style="164" customWidth="1"/>
    <col min="13561" max="13562" width="19.6640625" style="164" customWidth="1"/>
    <col min="13563" max="13565" width="13.5546875" style="164" customWidth="1"/>
    <col min="13566" max="13567" width="15.33203125" style="164" customWidth="1"/>
    <col min="13568" max="13568" width="18" style="164" customWidth="1"/>
    <col min="13569" max="13569" width="19.44140625" style="164" customWidth="1"/>
    <col min="13570" max="13570" width="10.5546875" style="164" customWidth="1"/>
    <col min="13571" max="13805" width="9.33203125" style="164"/>
    <col min="13806" max="13807" width="13.5546875" style="164" customWidth="1"/>
    <col min="13808" max="13808" width="14.6640625" style="164" customWidth="1"/>
    <col min="13809" max="13809" width="10.5546875" style="164" customWidth="1"/>
    <col min="13810" max="13810" width="14.6640625" style="164" customWidth="1"/>
    <col min="13811" max="13811" width="15.6640625" style="164" customWidth="1"/>
    <col min="13812" max="13812" width="29.44140625" style="164" customWidth="1"/>
    <col min="13813" max="13813" width="16" style="164" customWidth="1"/>
    <col min="13814" max="13814" width="13.5546875" style="164" customWidth="1"/>
    <col min="13815" max="13815" width="18.44140625" style="164" customWidth="1"/>
    <col min="13816" max="13816" width="13.5546875" style="164" customWidth="1"/>
    <col min="13817" max="13818" width="19.6640625" style="164" customWidth="1"/>
    <col min="13819" max="13821" width="13.5546875" style="164" customWidth="1"/>
    <col min="13822" max="13823" width="15.33203125" style="164" customWidth="1"/>
    <col min="13824" max="13824" width="18" style="164" customWidth="1"/>
    <col min="13825" max="13825" width="19.44140625" style="164" customWidth="1"/>
    <col min="13826" max="13826" width="10.5546875" style="164" customWidth="1"/>
    <col min="13827" max="14061" width="9.33203125" style="164"/>
    <col min="14062" max="14063" width="13.5546875" style="164" customWidth="1"/>
    <col min="14064" max="14064" width="14.6640625" style="164" customWidth="1"/>
    <col min="14065" max="14065" width="10.5546875" style="164" customWidth="1"/>
    <col min="14066" max="14066" width="14.6640625" style="164" customWidth="1"/>
    <col min="14067" max="14067" width="15.6640625" style="164" customWidth="1"/>
    <col min="14068" max="14068" width="29.44140625" style="164" customWidth="1"/>
    <col min="14069" max="14069" width="16" style="164" customWidth="1"/>
    <col min="14070" max="14070" width="13.5546875" style="164" customWidth="1"/>
    <col min="14071" max="14071" width="18.44140625" style="164" customWidth="1"/>
    <col min="14072" max="14072" width="13.5546875" style="164" customWidth="1"/>
    <col min="14073" max="14074" width="19.6640625" style="164" customWidth="1"/>
    <col min="14075" max="14077" width="13.5546875" style="164" customWidth="1"/>
    <col min="14078" max="14079" width="15.33203125" style="164" customWidth="1"/>
    <col min="14080" max="14080" width="18" style="164" customWidth="1"/>
    <col min="14081" max="14081" width="19.44140625" style="164" customWidth="1"/>
    <col min="14082" max="14082" width="10.5546875" style="164" customWidth="1"/>
    <col min="14083" max="14317" width="9.33203125" style="164"/>
    <col min="14318" max="14319" width="13.5546875" style="164" customWidth="1"/>
    <col min="14320" max="14320" width="14.6640625" style="164" customWidth="1"/>
    <col min="14321" max="14321" width="10.5546875" style="164" customWidth="1"/>
    <col min="14322" max="14322" width="14.6640625" style="164" customWidth="1"/>
    <col min="14323" max="14323" width="15.6640625" style="164" customWidth="1"/>
    <col min="14324" max="14324" width="29.44140625" style="164" customWidth="1"/>
    <col min="14325" max="14325" width="16" style="164" customWidth="1"/>
    <col min="14326" max="14326" width="13.5546875" style="164" customWidth="1"/>
    <col min="14327" max="14327" width="18.44140625" style="164" customWidth="1"/>
    <col min="14328" max="14328" width="13.5546875" style="164" customWidth="1"/>
    <col min="14329" max="14330" width="19.6640625" style="164" customWidth="1"/>
    <col min="14331" max="14333" width="13.5546875" style="164" customWidth="1"/>
    <col min="14334" max="14335" width="15.33203125" style="164" customWidth="1"/>
    <col min="14336" max="14336" width="18" style="164" customWidth="1"/>
    <col min="14337" max="14337" width="19.44140625" style="164" customWidth="1"/>
    <col min="14338" max="14338" width="10.5546875" style="164" customWidth="1"/>
    <col min="14339" max="14573" width="9.33203125" style="164"/>
    <col min="14574" max="14575" width="13.5546875" style="164" customWidth="1"/>
    <col min="14576" max="14576" width="14.6640625" style="164" customWidth="1"/>
    <col min="14577" max="14577" width="10.5546875" style="164" customWidth="1"/>
    <col min="14578" max="14578" width="14.6640625" style="164" customWidth="1"/>
    <col min="14579" max="14579" width="15.6640625" style="164" customWidth="1"/>
    <col min="14580" max="14580" width="29.44140625" style="164" customWidth="1"/>
    <col min="14581" max="14581" width="16" style="164" customWidth="1"/>
    <col min="14582" max="14582" width="13.5546875" style="164" customWidth="1"/>
    <col min="14583" max="14583" width="18.44140625" style="164" customWidth="1"/>
    <col min="14584" max="14584" width="13.5546875" style="164" customWidth="1"/>
    <col min="14585" max="14586" width="19.6640625" style="164" customWidth="1"/>
    <col min="14587" max="14589" width="13.5546875" style="164" customWidth="1"/>
    <col min="14590" max="14591" width="15.33203125" style="164" customWidth="1"/>
    <col min="14592" max="14592" width="18" style="164" customWidth="1"/>
    <col min="14593" max="14593" width="19.44140625" style="164" customWidth="1"/>
    <col min="14594" max="14594" width="10.5546875" style="164" customWidth="1"/>
    <col min="14595" max="14829" width="9.33203125" style="164"/>
    <col min="14830" max="14831" width="13.5546875" style="164" customWidth="1"/>
    <col min="14832" max="14832" width="14.6640625" style="164" customWidth="1"/>
    <col min="14833" max="14833" width="10.5546875" style="164" customWidth="1"/>
    <col min="14834" max="14834" width="14.6640625" style="164" customWidth="1"/>
    <col min="14835" max="14835" width="15.6640625" style="164" customWidth="1"/>
    <col min="14836" max="14836" width="29.44140625" style="164" customWidth="1"/>
    <col min="14837" max="14837" width="16" style="164" customWidth="1"/>
    <col min="14838" max="14838" width="13.5546875" style="164" customWidth="1"/>
    <col min="14839" max="14839" width="18.44140625" style="164" customWidth="1"/>
    <col min="14840" max="14840" width="13.5546875" style="164" customWidth="1"/>
    <col min="14841" max="14842" width="19.6640625" style="164" customWidth="1"/>
    <col min="14843" max="14845" width="13.5546875" style="164" customWidth="1"/>
    <col min="14846" max="14847" width="15.33203125" style="164" customWidth="1"/>
    <col min="14848" max="14848" width="18" style="164" customWidth="1"/>
    <col min="14849" max="14849" width="19.44140625" style="164" customWidth="1"/>
    <col min="14850" max="14850" width="10.5546875" style="164" customWidth="1"/>
    <col min="14851" max="15085" width="9.33203125" style="164"/>
    <col min="15086" max="15087" width="13.5546875" style="164" customWidth="1"/>
    <col min="15088" max="15088" width="14.6640625" style="164" customWidth="1"/>
    <col min="15089" max="15089" width="10.5546875" style="164" customWidth="1"/>
    <col min="15090" max="15090" width="14.6640625" style="164" customWidth="1"/>
    <col min="15091" max="15091" width="15.6640625" style="164" customWidth="1"/>
    <col min="15092" max="15092" width="29.44140625" style="164" customWidth="1"/>
    <col min="15093" max="15093" width="16" style="164" customWidth="1"/>
    <col min="15094" max="15094" width="13.5546875" style="164" customWidth="1"/>
    <col min="15095" max="15095" width="18.44140625" style="164" customWidth="1"/>
    <col min="15096" max="15096" width="13.5546875" style="164" customWidth="1"/>
    <col min="15097" max="15098" width="19.6640625" style="164" customWidth="1"/>
    <col min="15099" max="15101" width="13.5546875" style="164" customWidth="1"/>
    <col min="15102" max="15103" width="15.33203125" style="164" customWidth="1"/>
    <col min="15104" max="15104" width="18" style="164" customWidth="1"/>
    <col min="15105" max="15105" width="19.44140625" style="164" customWidth="1"/>
    <col min="15106" max="15106" width="10.5546875" style="164" customWidth="1"/>
    <col min="15107" max="15341" width="9.33203125" style="164"/>
    <col min="15342" max="15343" width="13.5546875" style="164" customWidth="1"/>
    <col min="15344" max="15344" width="14.6640625" style="164" customWidth="1"/>
    <col min="15345" max="15345" width="10.5546875" style="164" customWidth="1"/>
    <col min="15346" max="15346" width="14.6640625" style="164" customWidth="1"/>
    <col min="15347" max="15347" width="15.6640625" style="164" customWidth="1"/>
    <col min="15348" max="15348" width="29.44140625" style="164" customWidth="1"/>
    <col min="15349" max="15349" width="16" style="164" customWidth="1"/>
    <col min="15350" max="15350" width="13.5546875" style="164" customWidth="1"/>
    <col min="15351" max="15351" width="18.44140625" style="164" customWidth="1"/>
    <col min="15352" max="15352" width="13.5546875" style="164" customWidth="1"/>
    <col min="15353" max="15354" width="19.6640625" style="164" customWidth="1"/>
    <col min="15355" max="15357" width="13.5546875" style="164" customWidth="1"/>
    <col min="15358" max="15359" width="15.33203125" style="164" customWidth="1"/>
    <col min="15360" max="15360" width="18" style="164" customWidth="1"/>
    <col min="15361" max="15361" width="19.44140625" style="164" customWidth="1"/>
    <col min="15362" max="15362" width="10.5546875" style="164" customWidth="1"/>
    <col min="15363" max="15597" width="9.33203125" style="164"/>
    <col min="15598" max="15599" width="13.5546875" style="164" customWidth="1"/>
    <col min="15600" max="15600" width="14.6640625" style="164" customWidth="1"/>
    <col min="15601" max="15601" width="10.5546875" style="164" customWidth="1"/>
    <col min="15602" max="15602" width="14.6640625" style="164" customWidth="1"/>
    <col min="15603" max="15603" width="15.6640625" style="164" customWidth="1"/>
    <col min="15604" max="15604" width="29.44140625" style="164" customWidth="1"/>
    <col min="15605" max="15605" width="16" style="164" customWidth="1"/>
    <col min="15606" max="15606" width="13.5546875" style="164" customWidth="1"/>
    <col min="15607" max="15607" width="18.44140625" style="164" customWidth="1"/>
    <col min="15608" max="15608" width="13.5546875" style="164" customWidth="1"/>
    <col min="15609" max="15610" width="19.6640625" style="164" customWidth="1"/>
    <col min="15611" max="15613" width="13.5546875" style="164" customWidth="1"/>
    <col min="15614" max="15615" width="15.33203125" style="164" customWidth="1"/>
    <col min="15616" max="15616" width="18" style="164" customWidth="1"/>
    <col min="15617" max="15617" width="19.44140625" style="164" customWidth="1"/>
    <col min="15618" max="15618" width="10.5546875" style="164" customWidth="1"/>
    <col min="15619" max="15853" width="9.33203125" style="164"/>
    <col min="15854" max="15855" width="13.5546875" style="164" customWidth="1"/>
    <col min="15856" max="15856" width="14.6640625" style="164" customWidth="1"/>
    <col min="15857" max="15857" width="10.5546875" style="164" customWidth="1"/>
    <col min="15858" max="15858" width="14.6640625" style="164" customWidth="1"/>
    <col min="15859" max="15859" width="15.6640625" style="164" customWidth="1"/>
    <col min="15860" max="15860" width="29.44140625" style="164" customWidth="1"/>
    <col min="15861" max="15861" width="16" style="164" customWidth="1"/>
    <col min="15862" max="15862" width="13.5546875" style="164" customWidth="1"/>
    <col min="15863" max="15863" width="18.44140625" style="164" customWidth="1"/>
    <col min="15864" max="15864" width="13.5546875" style="164" customWidth="1"/>
    <col min="15865" max="15866" width="19.6640625" style="164" customWidth="1"/>
    <col min="15867" max="15869" width="13.5546875" style="164" customWidth="1"/>
    <col min="15870" max="15871" width="15.33203125" style="164" customWidth="1"/>
    <col min="15872" max="15872" width="18" style="164" customWidth="1"/>
    <col min="15873" max="15873" width="19.44140625" style="164" customWidth="1"/>
    <col min="15874" max="15874" width="10.5546875" style="164" customWidth="1"/>
    <col min="15875" max="16109" width="9.33203125" style="164"/>
    <col min="16110" max="16111" width="13.5546875" style="164" customWidth="1"/>
    <col min="16112" max="16112" width="14.6640625" style="164" customWidth="1"/>
    <col min="16113" max="16113" width="10.5546875" style="164" customWidth="1"/>
    <col min="16114" max="16114" width="14.6640625" style="164" customWidth="1"/>
    <col min="16115" max="16115" width="15.6640625" style="164" customWidth="1"/>
    <col min="16116" max="16116" width="29.44140625" style="164" customWidth="1"/>
    <col min="16117" max="16117" width="16" style="164" customWidth="1"/>
    <col min="16118" max="16118" width="13.5546875" style="164" customWidth="1"/>
    <col min="16119" max="16119" width="18.44140625" style="164" customWidth="1"/>
    <col min="16120" max="16120" width="13.5546875" style="164" customWidth="1"/>
    <col min="16121" max="16122" width="19.6640625" style="164" customWidth="1"/>
    <col min="16123" max="16125" width="13.5546875" style="164" customWidth="1"/>
    <col min="16126" max="16127" width="15.33203125" style="164" customWidth="1"/>
    <col min="16128" max="16128" width="18" style="164" customWidth="1"/>
    <col min="16129" max="16129" width="19.44140625" style="164" customWidth="1"/>
    <col min="16130" max="16130" width="10.5546875" style="164" customWidth="1"/>
    <col min="16131" max="16384" width="9.33203125" style="164"/>
  </cols>
  <sheetData>
    <row r="1" spans="1:11">
      <c r="A1" s="1" t="s">
        <v>1033</v>
      </c>
      <c r="B1" s="124"/>
      <c r="I1" s="164"/>
      <c r="J1" s="164"/>
    </row>
    <row r="2" spans="1:11">
      <c r="A2" s="165" t="s">
        <v>1097</v>
      </c>
      <c r="I2" s="164"/>
      <c r="J2" s="164"/>
    </row>
    <row r="3" spans="1:11">
      <c r="C3" s="166"/>
      <c r="E3" s="166"/>
      <c r="F3" s="166"/>
      <c r="G3" s="164"/>
      <c r="H3" s="164"/>
      <c r="I3" s="164"/>
      <c r="J3" s="164"/>
    </row>
    <row r="4" spans="1:11">
      <c r="A4" s="1" t="s">
        <v>1034</v>
      </c>
      <c r="G4" s="164"/>
      <c r="H4" s="164"/>
      <c r="I4" s="164"/>
      <c r="J4" s="164"/>
    </row>
    <row r="5" spans="1:11">
      <c r="A5" s="165" t="s">
        <v>1035</v>
      </c>
      <c r="H5" s="164"/>
      <c r="I5" s="164"/>
      <c r="J5" s="164"/>
    </row>
    <row r="6" spans="1:11">
      <c r="H6" s="164"/>
      <c r="I6" s="164"/>
      <c r="J6" s="164"/>
    </row>
    <row r="7" spans="1:11" ht="38.25" customHeight="1">
      <c r="A7" s="2076" t="s">
        <v>1036</v>
      </c>
      <c r="B7" s="2076" t="s">
        <v>1037</v>
      </c>
      <c r="C7" s="2077" t="s">
        <v>1038</v>
      </c>
      <c r="D7" s="2078"/>
      <c r="E7" s="2076" t="s">
        <v>1039</v>
      </c>
      <c r="F7" s="2079" t="s">
        <v>1040</v>
      </c>
      <c r="G7" s="2083" t="s">
        <v>1041</v>
      </c>
      <c r="H7" s="2083" t="s">
        <v>1042</v>
      </c>
      <c r="I7" s="2081" t="s">
        <v>1043</v>
      </c>
      <c r="J7" s="164"/>
    </row>
    <row r="8" spans="1:11" s="166" customFormat="1" ht="28.8">
      <c r="A8" s="2076"/>
      <c r="B8" s="2076"/>
      <c r="C8" s="167"/>
      <c r="D8" s="1286" t="s">
        <v>6252</v>
      </c>
      <c r="E8" s="2076"/>
      <c r="F8" s="2080"/>
      <c r="G8" s="2084"/>
      <c r="H8" s="2084"/>
      <c r="I8" s="2082"/>
    </row>
    <row r="9" spans="1:11" s="166" customFormat="1">
      <c r="A9" s="169" t="s">
        <v>13</v>
      </c>
      <c r="B9" s="169" t="s">
        <v>107</v>
      </c>
      <c r="C9" s="168" t="s">
        <v>88</v>
      </c>
      <c r="D9" s="177" t="s">
        <v>1044</v>
      </c>
      <c r="E9" s="169" t="s">
        <v>87</v>
      </c>
      <c r="F9" s="178" t="s">
        <v>1045</v>
      </c>
      <c r="G9" s="178" t="s">
        <v>1098</v>
      </c>
      <c r="H9" s="178" t="s">
        <v>2699</v>
      </c>
      <c r="I9" s="168" t="s">
        <v>84</v>
      </c>
    </row>
    <row r="10" spans="1:11" s="166" customFormat="1">
      <c r="A10" s="170"/>
      <c r="B10" s="170"/>
      <c r="C10" s="170"/>
      <c r="D10" s="170"/>
      <c r="E10" s="170"/>
      <c r="F10" s="170"/>
      <c r="G10" s="170"/>
      <c r="H10" s="170"/>
      <c r="I10" s="170"/>
    </row>
    <row r="11" spans="1:11" s="166" customFormat="1" ht="28.8">
      <c r="A11" s="166" t="s">
        <v>1046</v>
      </c>
      <c r="B11" s="33" t="s">
        <v>5535</v>
      </c>
      <c r="C11" s="33" t="s">
        <v>114</v>
      </c>
      <c r="D11" s="27" t="s">
        <v>114</v>
      </c>
      <c r="E11" s="33" t="s">
        <v>114</v>
      </c>
      <c r="F11" s="33" t="s">
        <v>114</v>
      </c>
      <c r="G11" s="33" t="s">
        <v>114</v>
      </c>
      <c r="H11" s="23" t="s">
        <v>6484</v>
      </c>
      <c r="I11" s="33" t="s">
        <v>79</v>
      </c>
    </row>
    <row r="12" spans="1:11" s="166" customFormat="1" ht="28.8">
      <c r="A12" s="166" t="s">
        <v>1047</v>
      </c>
      <c r="C12" s="33" t="s">
        <v>1048</v>
      </c>
      <c r="D12" s="23" t="s">
        <v>1049</v>
      </c>
      <c r="E12" s="33" t="s">
        <v>130</v>
      </c>
      <c r="F12" s="33" t="s">
        <v>1050</v>
      </c>
      <c r="G12" s="33" t="s">
        <v>1051</v>
      </c>
      <c r="I12" s="33" t="s">
        <v>1052</v>
      </c>
    </row>
    <row r="13" spans="1:11" s="166" customFormat="1">
      <c r="A13" s="171"/>
      <c r="C13" s="33"/>
      <c r="E13" s="33" t="s">
        <v>1048</v>
      </c>
      <c r="H13"/>
      <c r="J13" s="33"/>
    </row>
    <row r="14" spans="1:11" s="166" customFormat="1" ht="28.8">
      <c r="C14" s="33"/>
      <c r="E14" s="23" t="s">
        <v>6433</v>
      </c>
      <c r="H14"/>
      <c r="J14" s="33"/>
    </row>
    <row r="15" spans="1:11">
      <c r="H15" s="164"/>
      <c r="I15" s="164"/>
      <c r="J15" s="164"/>
      <c r="K15" s="163"/>
    </row>
    <row r="16" spans="1:11">
      <c r="A16" s="1" t="s">
        <v>1053</v>
      </c>
      <c r="G16" s="164"/>
      <c r="H16" s="164"/>
      <c r="J16" s="164"/>
    </row>
    <row r="17" spans="1:17">
      <c r="A17" s="165" t="s">
        <v>1054</v>
      </c>
      <c r="G17" s="164"/>
      <c r="H17" s="164"/>
      <c r="J17" s="164"/>
    </row>
    <row r="18" spans="1:17">
      <c r="G18" s="164"/>
      <c r="H18" s="164"/>
      <c r="I18" s="189"/>
      <c r="J18" s="164"/>
    </row>
    <row r="19" spans="1:17" ht="14.7" customHeight="1">
      <c r="A19" s="2069" t="s">
        <v>1036</v>
      </c>
      <c r="B19" s="2071" t="s">
        <v>1055</v>
      </c>
      <c r="C19" s="2073" t="s">
        <v>1099</v>
      </c>
      <c r="D19" s="2074"/>
      <c r="E19" s="2074"/>
      <c r="F19" s="2075"/>
      <c r="G19" s="2069" t="s">
        <v>1056</v>
      </c>
      <c r="H19" s="2085" t="s">
        <v>1057</v>
      </c>
      <c r="I19" s="2087" t="s">
        <v>1059</v>
      </c>
      <c r="J19" s="2079" t="s">
        <v>1102</v>
      </c>
      <c r="K19" s="2090" t="s">
        <v>1089</v>
      </c>
      <c r="L19" s="2090" t="s">
        <v>1090</v>
      </c>
      <c r="M19" s="2090" t="s">
        <v>1091</v>
      </c>
      <c r="N19" s="2091" t="s">
        <v>6159</v>
      </c>
      <c r="O19" s="2091"/>
      <c r="P19" s="2089" t="s">
        <v>5744</v>
      </c>
      <c r="Q19" s="2089" t="s">
        <v>1108</v>
      </c>
    </row>
    <row r="20" spans="1:17" s="163" customFormat="1" ht="55.5" customHeight="1">
      <c r="A20" s="2070"/>
      <c r="B20" s="2072"/>
      <c r="C20" s="1287"/>
      <c r="D20" s="186" t="s">
        <v>1100</v>
      </c>
      <c r="E20" s="186" t="s">
        <v>1101</v>
      </c>
      <c r="F20" s="1669" t="s">
        <v>6290</v>
      </c>
      <c r="G20" s="2070"/>
      <c r="H20" s="2086"/>
      <c r="I20" s="2088"/>
      <c r="J20" s="2080"/>
      <c r="K20" s="2090"/>
      <c r="L20" s="2090"/>
      <c r="M20" s="2090"/>
      <c r="N20" s="191" t="s">
        <v>1092</v>
      </c>
      <c r="O20" s="184" t="s">
        <v>1106</v>
      </c>
      <c r="P20" s="2089"/>
      <c r="Q20" s="2089"/>
    </row>
    <row r="21" spans="1:17">
      <c r="A21" s="177" t="s">
        <v>83</v>
      </c>
      <c r="B21" s="177" t="s">
        <v>89</v>
      </c>
      <c r="C21" s="185" t="s">
        <v>86</v>
      </c>
      <c r="D21" s="185" t="s">
        <v>360</v>
      </c>
      <c r="E21" s="185" t="s">
        <v>1061</v>
      </c>
      <c r="F21" s="185" t="s">
        <v>1060</v>
      </c>
      <c r="G21" s="178" t="s">
        <v>85</v>
      </c>
      <c r="H21" s="178" t="s">
        <v>1063</v>
      </c>
      <c r="I21" s="178" t="s">
        <v>1065</v>
      </c>
      <c r="J21" s="178" t="s">
        <v>1103</v>
      </c>
      <c r="K21" s="178" t="s">
        <v>150</v>
      </c>
      <c r="L21" s="177" t="s">
        <v>148</v>
      </c>
      <c r="M21" s="178" t="s">
        <v>133</v>
      </c>
      <c r="N21" s="177" t="s">
        <v>123</v>
      </c>
      <c r="O21" s="177" t="s">
        <v>1105</v>
      </c>
      <c r="P21" s="177" t="s">
        <v>122</v>
      </c>
      <c r="Q21" s="192" t="s">
        <v>121</v>
      </c>
    </row>
    <row r="22" spans="1:17">
      <c r="A22" s="170"/>
      <c r="B22" s="170"/>
      <c r="C22" s="100"/>
      <c r="D22" s="100"/>
      <c r="E22" s="100"/>
      <c r="F22" s="100"/>
      <c r="G22" s="170"/>
      <c r="H22" s="170"/>
      <c r="I22" s="170"/>
      <c r="J22" s="190"/>
      <c r="K22" s="170"/>
      <c r="L22" s="170"/>
      <c r="M22" s="170"/>
      <c r="N22" s="170"/>
      <c r="O22" s="190"/>
      <c r="P22" s="170"/>
      <c r="Q22" s="190"/>
    </row>
    <row r="23" spans="1:17" ht="28.8">
      <c r="A23" s="19" t="s">
        <v>1046</v>
      </c>
      <c r="B23" s="19" t="s">
        <v>1066</v>
      </c>
      <c r="C23" s="27" t="s">
        <v>91</v>
      </c>
      <c r="D23" s="27" t="s">
        <v>91</v>
      </c>
      <c r="E23" s="27" t="s">
        <v>91</v>
      </c>
      <c r="F23" s="27" t="s">
        <v>91</v>
      </c>
      <c r="G23" s="27" t="s">
        <v>91</v>
      </c>
      <c r="H23" s="23" t="s">
        <v>91</v>
      </c>
      <c r="I23" s="23" t="s">
        <v>91</v>
      </c>
      <c r="J23" s="23" t="s">
        <v>91</v>
      </c>
      <c r="K23" s="27" t="s">
        <v>91</v>
      </c>
      <c r="L23" s="27" t="s">
        <v>91</v>
      </c>
      <c r="M23" s="27" t="s">
        <v>91</v>
      </c>
      <c r="N23" s="27" t="s">
        <v>141</v>
      </c>
      <c r="O23" s="27" t="s">
        <v>141</v>
      </c>
      <c r="P23" s="23" t="s">
        <v>1093</v>
      </c>
      <c r="Q23" s="27" t="s">
        <v>91</v>
      </c>
    </row>
    <row r="24" spans="1:17" ht="57.6">
      <c r="A24" s="19" t="s">
        <v>1047</v>
      </c>
      <c r="B24" s="19" t="s">
        <v>1067</v>
      </c>
      <c r="C24" s="27" t="s">
        <v>90</v>
      </c>
      <c r="D24" s="27" t="s">
        <v>90</v>
      </c>
      <c r="E24" s="27" t="s">
        <v>90</v>
      </c>
      <c r="F24" s="27" t="s">
        <v>90</v>
      </c>
      <c r="G24" s="27" t="s">
        <v>90</v>
      </c>
      <c r="H24" s="27" t="s">
        <v>90</v>
      </c>
      <c r="I24" s="27" t="s">
        <v>157</v>
      </c>
      <c r="J24" s="27" t="s">
        <v>157</v>
      </c>
      <c r="K24" s="27" t="s">
        <v>90</v>
      </c>
      <c r="L24" s="27" t="s">
        <v>90</v>
      </c>
      <c r="M24" s="27" t="s">
        <v>1094</v>
      </c>
      <c r="N24" s="27" t="s">
        <v>1095</v>
      </c>
      <c r="O24" s="162" t="s">
        <v>1107</v>
      </c>
      <c r="Q24" s="162" t="s">
        <v>1109</v>
      </c>
    </row>
    <row r="25" spans="1:17">
      <c r="A25" s="19"/>
      <c r="B25" s="19"/>
      <c r="C25" s="27" t="s">
        <v>112</v>
      </c>
      <c r="D25" s="27" t="s">
        <v>112</v>
      </c>
      <c r="E25" s="27" t="s">
        <v>112</v>
      </c>
      <c r="F25" s="27" t="s">
        <v>112</v>
      </c>
      <c r="G25" s="27" t="s">
        <v>160</v>
      </c>
      <c r="H25" s="23" t="s">
        <v>111</v>
      </c>
      <c r="I25" s="27" t="s">
        <v>90</v>
      </c>
      <c r="J25" s="27" t="s">
        <v>90</v>
      </c>
      <c r="K25" s="33" t="s">
        <v>92</v>
      </c>
      <c r="L25" s="33" t="s">
        <v>159</v>
      </c>
      <c r="M25" s="33" t="s">
        <v>90</v>
      </c>
      <c r="N25" s="33"/>
      <c r="O25" s="166"/>
    </row>
    <row r="26" spans="1:17" ht="43.2">
      <c r="A26" s="181"/>
      <c r="B26" s="181"/>
      <c r="C26" s="27"/>
      <c r="D26" s="27" t="s">
        <v>1072</v>
      </c>
      <c r="E26" s="27" t="s">
        <v>1073</v>
      </c>
      <c r="F26" s="27" t="s">
        <v>1074</v>
      </c>
      <c r="G26" s="27" t="s">
        <v>130</v>
      </c>
      <c r="H26" s="27" t="s">
        <v>130</v>
      </c>
      <c r="I26" s="27" t="s">
        <v>1068</v>
      </c>
      <c r="J26" s="162" t="s">
        <v>1104</v>
      </c>
      <c r="K26" s="33" t="s">
        <v>97</v>
      </c>
      <c r="L26" s="33"/>
      <c r="M26" s="33" t="s">
        <v>92</v>
      </c>
      <c r="N26" s="33"/>
      <c r="O26" s="166"/>
    </row>
    <row r="27" spans="1:17" ht="28.8">
      <c r="A27" s="181"/>
      <c r="B27" s="181"/>
      <c r="C27" s="181"/>
      <c r="D27" s="27" t="s">
        <v>115</v>
      </c>
      <c r="E27" s="27" t="s">
        <v>115</v>
      </c>
      <c r="F27" s="27" t="s">
        <v>115</v>
      </c>
      <c r="G27" s="27"/>
      <c r="H27" s="23" t="s">
        <v>1069</v>
      </c>
      <c r="I27" s="27" t="s">
        <v>1071</v>
      </c>
      <c r="J27" s="27" t="s">
        <v>1071</v>
      </c>
      <c r="K27" s="33" t="s">
        <v>275</v>
      </c>
      <c r="L27" s="33"/>
      <c r="M27" s="33"/>
      <c r="N27" s="33"/>
      <c r="O27" s="166"/>
    </row>
    <row r="28" spans="1:17" ht="28.8">
      <c r="A28" s="181"/>
      <c r="B28" s="181"/>
      <c r="C28" s="181"/>
      <c r="G28" s="27"/>
      <c r="H28" s="26"/>
      <c r="I28" s="27" t="s">
        <v>163</v>
      </c>
      <c r="J28" s="23" t="s">
        <v>1069</v>
      </c>
    </row>
    <row r="29" spans="1:17">
      <c r="A29" s="181"/>
      <c r="B29" s="181"/>
      <c r="C29" s="181"/>
      <c r="D29" s="181"/>
      <c r="E29" s="181"/>
      <c r="F29" s="181"/>
      <c r="G29" s="26"/>
      <c r="H29" s="26"/>
      <c r="I29" s="27" t="s">
        <v>98</v>
      </c>
      <c r="J29" s="27" t="s">
        <v>98</v>
      </c>
    </row>
    <row r="30" spans="1:17">
      <c r="A30" s="181"/>
      <c r="B30" s="181"/>
      <c r="C30" s="181"/>
      <c r="D30" s="181"/>
      <c r="E30" s="181"/>
      <c r="F30" s="181"/>
      <c r="G30" s="27"/>
      <c r="H30" s="26"/>
      <c r="I30" s="164"/>
      <c r="J30" s="164"/>
    </row>
    <row r="31" spans="1:17">
      <c r="A31" s="181"/>
      <c r="B31" s="181"/>
      <c r="C31" s="181"/>
      <c r="D31" s="181"/>
      <c r="E31" s="181"/>
      <c r="F31" s="181"/>
      <c r="G31" s="26"/>
      <c r="H31" s="26"/>
      <c r="I31" s="26"/>
      <c r="J31" s="164"/>
    </row>
    <row r="32" spans="1:17">
      <c r="A32" s="1" t="s">
        <v>1075</v>
      </c>
      <c r="G32" s="164"/>
      <c r="H32" s="164"/>
      <c r="I32" s="164"/>
      <c r="J32" s="164"/>
    </row>
    <row r="33" spans="1:10">
      <c r="A33" s="165" t="s">
        <v>1076</v>
      </c>
      <c r="G33" s="164"/>
      <c r="H33" s="164"/>
      <c r="I33" s="164"/>
      <c r="J33" s="164"/>
    </row>
    <row r="34" spans="1:10">
      <c r="J34" s="164"/>
    </row>
    <row r="35" spans="1:10" s="166" customFormat="1">
      <c r="A35" s="176" t="s">
        <v>1036</v>
      </c>
      <c r="B35" s="176" t="s">
        <v>1077</v>
      </c>
      <c r="C35" s="1286" t="s">
        <v>1078</v>
      </c>
      <c r="D35" s="176" t="s">
        <v>1079</v>
      </c>
      <c r="E35" s="176" t="s">
        <v>1080</v>
      </c>
      <c r="F35" s="179" t="s">
        <v>1081</v>
      </c>
      <c r="G35" s="1286" t="s">
        <v>6441</v>
      </c>
      <c r="H35" s="1286" t="s">
        <v>1082</v>
      </c>
    </row>
    <row r="36" spans="1:10" s="166" customFormat="1">
      <c r="A36" s="177" t="s">
        <v>83</v>
      </c>
      <c r="B36" s="1511" t="s">
        <v>5548</v>
      </c>
      <c r="C36" s="182" t="s">
        <v>6240</v>
      </c>
      <c r="D36" s="182" t="s">
        <v>81</v>
      </c>
      <c r="E36" s="177" t="s">
        <v>80</v>
      </c>
      <c r="F36" s="182" t="s">
        <v>137</v>
      </c>
      <c r="G36" s="177" t="s">
        <v>1083</v>
      </c>
      <c r="H36" s="177" t="s">
        <v>1084</v>
      </c>
      <c r="I36"/>
    </row>
    <row r="37" spans="1:10" s="166" customFormat="1">
      <c r="A37" s="170"/>
      <c r="B37" s="170"/>
      <c r="C37" s="170"/>
      <c r="D37" s="170"/>
      <c r="E37" s="170"/>
      <c r="F37" s="170"/>
      <c r="G37" s="170"/>
      <c r="H37" s="170"/>
      <c r="I37"/>
    </row>
    <row r="38" spans="1:10" s="166" customFormat="1" ht="43.2">
      <c r="A38" s="18" t="s">
        <v>349</v>
      </c>
      <c r="B38" s="145" t="s">
        <v>6438</v>
      </c>
      <c r="C38" s="144" t="s">
        <v>6439</v>
      </c>
      <c r="D38" s="27" t="s">
        <v>79</v>
      </c>
      <c r="E38" s="27" t="s">
        <v>79</v>
      </c>
      <c r="F38" s="27" t="s">
        <v>1085</v>
      </c>
      <c r="G38" s="144" t="s">
        <v>6440</v>
      </c>
      <c r="H38" s="23" t="s">
        <v>1086</v>
      </c>
      <c r="I38"/>
    </row>
    <row r="39" spans="1:10" s="166" customFormat="1" ht="28.8">
      <c r="A39" s="19" t="s">
        <v>1047</v>
      </c>
      <c r="B39" s="27"/>
      <c r="C39" s="27"/>
      <c r="D39" s="27" t="s">
        <v>1087</v>
      </c>
      <c r="E39" s="27" t="s">
        <v>1088</v>
      </c>
      <c r="F39" s="27"/>
      <c r="G39" s="27"/>
      <c r="H39" s="19"/>
      <c r="I39"/>
    </row>
    <row r="40" spans="1:10">
      <c r="A40" s="27"/>
      <c r="B40" s="27"/>
      <c r="C40" s="27"/>
      <c r="D40" s="27"/>
      <c r="E40" s="27"/>
      <c r="F40" s="27"/>
      <c r="G40" s="181"/>
      <c r="H40" s="26"/>
      <c r="I40" s="26"/>
      <c r="J40" s="164"/>
    </row>
    <row r="41" spans="1:10">
      <c r="A41"/>
      <c r="B41"/>
      <c r="C41" s="27"/>
      <c r="D41" s="27"/>
      <c r="E41" s="27"/>
      <c r="F41" s="27"/>
      <c r="G41" s="181"/>
      <c r="H41" s="26"/>
      <c r="I41" s="26"/>
      <c r="J41" s="164"/>
    </row>
    <row r="42" spans="1:10">
      <c r="A42"/>
      <c r="B42"/>
      <c r="C42" s="181"/>
      <c r="D42" s="181"/>
      <c r="E42" s="181"/>
      <c r="F42" s="181"/>
      <c r="G42" s="181"/>
      <c r="H42" s="26"/>
      <c r="I42" s="181"/>
      <c r="J42" s="164"/>
    </row>
    <row r="43" spans="1:10">
      <c r="A43"/>
      <c r="B43"/>
      <c r="C43" s="181"/>
      <c r="D43" s="181"/>
      <c r="E43" s="181"/>
      <c r="F43" s="181"/>
      <c r="G43" s="181"/>
      <c r="H43" s="26"/>
      <c r="I43" s="181"/>
      <c r="J43" s="164"/>
    </row>
    <row r="44" spans="1:10" s="166" customFormat="1">
      <c r="A44"/>
      <c r="B44"/>
      <c r="F44" s="19"/>
      <c r="G44" s="19"/>
      <c r="H44" s="19"/>
      <c r="I44" s="19"/>
    </row>
    <row r="45" spans="1:10" s="166" customFormat="1">
      <c r="A45"/>
      <c r="B45"/>
      <c r="F45" s="19"/>
      <c r="G45" s="19"/>
      <c r="H45" s="19"/>
      <c r="I45" s="19"/>
    </row>
    <row r="46" spans="1:10" s="166" customFormat="1">
      <c r="A46"/>
      <c r="B46"/>
      <c r="F46" s="19"/>
      <c r="G46" s="19"/>
      <c r="H46" s="19"/>
      <c r="I46" s="19"/>
    </row>
    <row r="47" spans="1:10" s="166" customFormat="1">
      <c r="A47"/>
      <c r="B47"/>
      <c r="C47"/>
      <c r="G47" s="19"/>
      <c r="H47" s="19"/>
      <c r="I47" s="19"/>
      <c r="J47" s="19"/>
    </row>
    <row r="48" spans="1:10" s="166" customFormat="1">
      <c r="A48"/>
      <c r="B48"/>
      <c r="C48"/>
      <c r="G48" s="19"/>
      <c r="H48" s="19"/>
      <c r="I48" s="19"/>
      <c r="J48" s="19"/>
    </row>
    <row r="49" spans="1:13" s="166" customFormat="1">
      <c r="A49"/>
      <c r="B49"/>
      <c r="C49"/>
    </row>
    <row r="50" spans="1:13" s="166" customFormat="1">
      <c r="A50"/>
      <c r="B50"/>
      <c r="C50"/>
    </row>
    <row r="51" spans="1:13" s="166" customFormat="1">
      <c r="A51"/>
      <c r="B51"/>
      <c r="C51"/>
    </row>
    <row r="52" spans="1:13" s="163" customFormat="1">
      <c r="A52"/>
      <c r="B52"/>
      <c r="C52"/>
      <c r="D52" s="174"/>
      <c r="E52" s="174"/>
      <c r="I52" s="164"/>
      <c r="K52" s="164"/>
      <c r="L52" s="164"/>
      <c r="M52" s="164"/>
    </row>
    <row r="53" spans="1:13" s="163" customFormat="1">
      <c r="A53"/>
      <c r="B53"/>
      <c r="C53"/>
      <c r="D53" s="174"/>
      <c r="E53" s="174"/>
      <c r="I53" s="164"/>
      <c r="K53" s="164"/>
      <c r="L53" s="164"/>
      <c r="M53" s="164"/>
    </row>
    <row r="54" spans="1:13" s="163" customFormat="1">
      <c r="A54"/>
      <c r="B54"/>
      <c r="C54"/>
      <c r="D54" s="164"/>
      <c r="E54" s="164"/>
      <c r="I54" s="164"/>
      <c r="K54" s="164"/>
      <c r="L54" s="164"/>
      <c r="M54" s="164"/>
    </row>
    <row r="55" spans="1:13" s="163" customFormat="1">
      <c r="A55"/>
      <c r="B55"/>
      <c r="C55"/>
      <c r="I55" s="164"/>
      <c r="K55" s="164"/>
      <c r="L55" s="164"/>
      <c r="M55" s="164"/>
    </row>
    <row r="56" spans="1:13" s="166" customFormat="1">
      <c r="A56"/>
      <c r="B56"/>
      <c r="C56"/>
    </row>
    <row r="57" spans="1:13" s="166" customFormat="1">
      <c r="A57"/>
      <c r="B57"/>
      <c r="C57"/>
    </row>
    <row r="58" spans="1:13" s="166" customFormat="1">
      <c r="A58"/>
      <c r="B58"/>
      <c r="C58"/>
    </row>
    <row r="59" spans="1:13" s="166" customFormat="1">
      <c r="A59"/>
      <c r="B59"/>
      <c r="C59"/>
    </row>
    <row r="60" spans="1:13" s="166" customFormat="1">
      <c r="A60"/>
      <c r="B60"/>
      <c r="C60"/>
    </row>
    <row r="61" spans="1:13" s="166" customFormat="1">
      <c r="A61" s="171"/>
      <c r="B61" s="171"/>
    </row>
    <row r="62" spans="1:13" s="166" customFormat="1"/>
    <row r="63" spans="1:13" s="166" customFormat="1"/>
    <row r="64" spans="1:13" s="163" customFormat="1">
      <c r="I64" s="164"/>
      <c r="K64" s="164"/>
      <c r="L64" s="164"/>
      <c r="M64" s="164"/>
    </row>
    <row r="65" spans="9:13" s="163" customFormat="1">
      <c r="I65" s="164"/>
      <c r="K65" s="164"/>
      <c r="L65" s="164"/>
      <c r="M65" s="164"/>
    </row>
  </sheetData>
  <mergeCells count="21">
    <mergeCell ref="Q19:Q20"/>
    <mergeCell ref="K19:K20"/>
    <mergeCell ref="L19:L20"/>
    <mergeCell ref="M19:M20"/>
    <mergeCell ref="P19:P20"/>
    <mergeCell ref="N19:O19"/>
    <mergeCell ref="J19:J20"/>
    <mergeCell ref="I7:I8"/>
    <mergeCell ref="G7:G8"/>
    <mergeCell ref="H7:H8"/>
    <mergeCell ref="G19:G20"/>
    <mergeCell ref="H19:H20"/>
    <mergeCell ref="I19:I20"/>
    <mergeCell ref="A19:A20"/>
    <mergeCell ref="B19:B20"/>
    <mergeCell ref="C19:F19"/>
    <mergeCell ref="A7:A8"/>
    <mergeCell ref="B7:B8"/>
    <mergeCell ref="C7:D7"/>
    <mergeCell ref="E7:E8"/>
    <mergeCell ref="F7:F8"/>
  </mergeCells>
  <phoneticPr fontId="43" type="noConversion"/>
  <pageMargins left="0.74803149606299213" right="0" top="0.98425196850393704" bottom="0" header="0.51181102362204722" footer="0"/>
  <pageSetup paperSize="8" scale="45" orientation="landscape" cellComments="asDisplayed" r:id="rId1"/>
  <headerFooter alignWithMargins="0">
    <oddHeader>&amp;A</oddHeader>
    <oddFooter>&amp;L&amp;F&amp;CPage &amp;P&amp;R&amp;D</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7">
    <tabColor rgb="FF00B0F0"/>
  </sheetPr>
  <dimension ref="A1:N40"/>
  <sheetViews>
    <sheetView topLeftCell="D1" zoomScale="80" zoomScaleNormal="80" workbookViewId="0"/>
  </sheetViews>
  <sheetFormatPr defaultRowHeight="14.4"/>
  <cols>
    <col min="1" max="1" width="30.33203125" customWidth="1"/>
    <col min="2" max="2" width="30.6640625" customWidth="1"/>
    <col min="3" max="3" width="35.6640625" customWidth="1"/>
    <col min="4" max="4" width="32" customWidth="1"/>
    <col min="5" max="6" width="22.6640625" customWidth="1"/>
    <col min="7" max="8" width="28.33203125" customWidth="1"/>
    <col min="9" max="9" width="30.33203125" customWidth="1"/>
    <col min="10" max="12" width="22.6640625" customWidth="1"/>
    <col min="13" max="13" width="24.44140625" customWidth="1"/>
    <col min="14" max="14" width="25.6640625" customWidth="1"/>
    <col min="15" max="15" width="18.33203125" customWidth="1"/>
  </cols>
  <sheetData>
    <row r="1" spans="1:14">
      <c r="A1" s="1" t="s">
        <v>2711</v>
      </c>
      <c r="B1" s="1"/>
    </row>
    <row r="2" spans="1:14">
      <c r="A2" s="165" t="s">
        <v>6386</v>
      </c>
      <c r="B2" s="165"/>
    </row>
    <row r="4" spans="1:14">
      <c r="A4" s="1" t="s">
        <v>2712</v>
      </c>
      <c r="B4" s="1"/>
    </row>
    <row r="5" spans="1:14">
      <c r="A5" s="165" t="s">
        <v>1035</v>
      </c>
      <c r="B5" s="165"/>
    </row>
    <row r="6" spans="1:14">
      <c r="A6" s="165"/>
      <c r="B6" s="165"/>
    </row>
    <row r="7" spans="1:14">
      <c r="A7" s="2092" t="s">
        <v>1037</v>
      </c>
      <c r="B7" s="2092" t="s">
        <v>6253</v>
      </c>
      <c r="C7" s="2092" t="s">
        <v>6291</v>
      </c>
      <c r="D7" s="2092" t="s">
        <v>5853</v>
      </c>
      <c r="E7" s="2092" t="s">
        <v>1038</v>
      </c>
      <c r="F7" s="2092" t="s">
        <v>1039</v>
      </c>
      <c r="G7" s="2092" t="s">
        <v>5881</v>
      </c>
      <c r="H7" s="2092" t="s">
        <v>5880</v>
      </c>
      <c r="I7" s="2092" t="s">
        <v>5879</v>
      </c>
      <c r="J7" s="2094" t="s">
        <v>1057</v>
      </c>
      <c r="K7" s="2094" t="s">
        <v>5798</v>
      </c>
      <c r="L7" s="2092" t="s">
        <v>1043</v>
      </c>
      <c r="M7" s="2093" t="s">
        <v>5854</v>
      </c>
      <c r="N7" s="2093"/>
    </row>
    <row r="8" spans="1:14" ht="57" customHeight="1">
      <c r="A8" s="2092"/>
      <c r="B8" s="2092"/>
      <c r="C8" s="2092"/>
      <c r="D8" s="2092"/>
      <c r="E8" s="2092"/>
      <c r="F8" s="2092"/>
      <c r="G8" s="2092"/>
      <c r="H8" s="2092"/>
      <c r="I8" s="2092"/>
      <c r="J8" s="2094"/>
      <c r="K8" s="2094"/>
      <c r="L8" s="2092"/>
      <c r="M8" s="1532" t="s">
        <v>1041</v>
      </c>
      <c r="N8" s="1532" t="s">
        <v>5855</v>
      </c>
    </row>
    <row r="9" spans="1:14">
      <c r="A9" s="177" t="s">
        <v>13</v>
      </c>
      <c r="B9" s="177" t="s">
        <v>89</v>
      </c>
      <c r="C9" s="177" t="s">
        <v>107</v>
      </c>
      <c r="D9" s="177" t="s">
        <v>88</v>
      </c>
      <c r="E9" s="177" t="s">
        <v>87</v>
      </c>
      <c r="F9" s="177" t="s">
        <v>86</v>
      </c>
      <c r="G9" s="177" t="s">
        <v>85</v>
      </c>
      <c r="H9" s="177" t="s">
        <v>84</v>
      </c>
      <c r="I9" s="177" t="s">
        <v>83</v>
      </c>
      <c r="J9" s="177" t="s">
        <v>82</v>
      </c>
      <c r="K9" s="177" t="s">
        <v>81</v>
      </c>
      <c r="L9" s="177" t="s">
        <v>80</v>
      </c>
      <c r="M9" s="177" t="s">
        <v>137</v>
      </c>
      <c r="N9" s="177" t="s">
        <v>136</v>
      </c>
    </row>
    <row r="10" spans="1:14">
      <c r="A10" s="1476"/>
      <c r="B10" s="1476"/>
      <c r="C10" s="1487"/>
      <c r="D10" s="1487"/>
      <c r="E10" s="1476"/>
      <c r="F10" s="1476"/>
      <c r="G10" s="1476"/>
      <c r="H10" s="1476"/>
      <c r="I10" s="1476"/>
      <c r="J10" s="1476"/>
      <c r="K10" s="1476"/>
      <c r="L10" s="1476"/>
      <c r="M10" s="1476"/>
      <c r="N10" s="1476"/>
    </row>
    <row r="11" spans="1:14" ht="28.8">
      <c r="A11" s="18" t="s">
        <v>349</v>
      </c>
      <c r="B11" s="18" t="s">
        <v>349</v>
      </c>
      <c r="C11" s="27" t="s">
        <v>141</v>
      </c>
      <c r="D11" s="27" t="s">
        <v>5800</v>
      </c>
      <c r="E11" s="27" t="s">
        <v>114</v>
      </c>
      <c r="F11" s="27" t="s">
        <v>114</v>
      </c>
      <c r="G11" s="27" t="s">
        <v>91</v>
      </c>
      <c r="H11" s="27" t="s">
        <v>91</v>
      </c>
      <c r="I11" s="27" t="s">
        <v>91</v>
      </c>
      <c r="J11" s="28" t="s">
        <v>91</v>
      </c>
      <c r="K11" s="28" t="s">
        <v>91</v>
      </c>
      <c r="L11" s="27" t="s">
        <v>79</v>
      </c>
      <c r="M11" s="27" t="s">
        <v>114</v>
      </c>
      <c r="N11" s="27" t="s">
        <v>114</v>
      </c>
    </row>
    <row r="12" spans="1:14" ht="72">
      <c r="A12" s="1534" t="s">
        <v>3087</v>
      </c>
      <c r="B12" s="1534" t="s">
        <v>6448</v>
      </c>
      <c r="C12" s="27" t="s">
        <v>5799</v>
      </c>
      <c r="D12" s="270"/>
      <c r="E12" s="27" t="s">
        <v>1048</v>
      </c>
      <c r="F12" s="27" t="s">
        <v>130</v>
      </c>
      <c r="G12" s="657" t="s">
        <v>90</v>
      </c>
      <c r="H12" s="657" t="s">
        <v>90</v>
      </c>
      <c r="I12" s="657" t="s">
        <v>90</v>
      </c>
      <c r="J12" s="657" t="s">
        <v>90</v>
      </c>
      <c r="K12" s="657" t="s">
        <v>90</v>
      </c>
      <c r="L12" s="27" t="s">
        <v>1052</v>
      </c>
      <c r="M12" s="27" t="s">
        <v>5856</v>
      </c>
      <c r="N12" s="27" t="s">
        <v>5857</v>
      </c>
    </row>
    <row r="13" spans="1:14">
      <c r="A13" s="21"/>
      <c r="B13" s="21"/>
      <c r="C13" s="270"/>
      <c r="D13" s="270"/>
      <c r="E13" s="270"/>
      <c r="F13" s="657" t="s">
        <v>115</v>
      </c>
      <c r="G13" s="27" t="s">
        <v>112</v>
      </c>
      <c r="H13" s="27" t="s">
        <v>112</v>
      </c>
      <c r="I13" s="27" t="s">
        <v>112</v>
      </c>
      <c r="J13" s="28" t="s">
        <v>111</v>
      </c>
      <c r="K13" s="28" t="s">
        <v>111</v>
      </c>
      <c r="L13" s="270"/>
      <c r="M13" s="21"/>
      <c r="N13" s="21"/>
    </row>
    <row r="14" spans="1:14" ht="28.8">
      <c r="A14" s="21"/>
      <c r="B14" s="21"/>
      <c r="C14" s="270"/>
      <c r="D14" s="270"/>
      <c r="E14" s="270"/>
      <c r="F14" s="27" t="s">
        <v>1048</v>
      </c>
      <c r="G14" s="27" t="s">
        <v>1072</v>
      </c>
      <c r="H14" s="27" t="s">
        <v>1073</v>
      </c>
      <c r="I14" s="27" t="s">
        <v>1074</v>
      </c>
      <c r="J14" s="657" t="s">
        <v>1069</v>
      </c>
      <c r="K14" s="28" t="s">
        <v>730</v>
      </c>
      <c r="L14" s="270"/>
      <c r="M14" s="21"/>
      <c r="N14" s="21"/>
    </row>
    <row r="15" spans="1:14" ht="28.8">
      <c r="A15" s="21"/>
      <c r="B15" s="21"/>
      <c r="C15" s="21"/>
      <c r="D15" s="21"/>
      <c r="E15" s="21"/>
      <c r="F15" s="23" t="s">
        <v>6433</v>
      </c>
      <c r="G15" s="657" t="s">
        <v>115</v>
      </c>
      <c r="H15" s="657" t="s">
        <v>115</v>
      </c>
      <c r="I15" s="657" t="s">
        <v>115</v>
      </c>
      <c r="J15" s="657" t="s">
        <v>130</v>
      </c>
      <c r="K15" s="21"/>
      <c r="L15" s="21"/>
      <c r="M15" s="21"/>
      <c r="N15" s="21"/>
    </row>
    <row r="16" spans="1:14">
      <c r="A16" s="21"/>
      <c r="B16" s="21"/>
      <c r="C16" s="21"/>
      <c r="D16" s="21"/>
      <c r="E16" s="21"/>
      <c r="J16" s="657" t="s">
        <v>115</v>
      </c>
      <c r="K16" s="21"/>
      <c r="L16" s="21"/>
      <c r="M16" s="21"/>
      <c r="N16" s="21"/>
    </row>
    <row r="17" spans="1:4">
      <c r="C17" s="21"/>
    </row>
    <row r="18" spans="1:4" ht="14.7" customHeight="1">
      <c r="A18" s="21"/>
      <c r="B18" s="21"/>
      <c r="C18" s="21"/>
    </row>
    <row r="19" spans="1:4">
      <c r="C19" s="21"/>
    </row>
    <row r="20" spans="1:4">
      <c r="C20" s="21"/>
      <c r="D20" s="21"/>
    </row>
    <row r="21" spans="1:4">
      <c r="C21" s="21"/>
      <c r="D21" s="21"/>
    </row>
    <row r="22" spans="1:4">
      <c r="C22" s="21"/>
      <c r="D22" s="21"/>
    </row>
    <row r="23" spans="1:4">
      <c r="C23" s="21"/>
      <c r="D23" s="21"/>
    </row>
    <row r="24" spans="1:4">
      <c r="C24" s="21"/>
      <c r="D24" s="21"/>
    </row>
    <row r="40" spans="5:5">
      <c r="E40" s="19"/>
    </row>
  </sheetData>
  <mergeCells count="13">
    <mergeCell ref="E7:E8"/>
    <mergeCell ref="G7:G8"/>
    <mergeCell ref="F7:F8"/>
    <mergeCell ref="B7:B8"/>
    <mergeCell ref="A7:A8"/>
    <mergeCell ref="C7:C8"/>
    <mergeCell ref="D7:D8"/>
    <mergeCell ref="H7:H8"/>
    <mergeCell ref="M7:N7"/>
    <mergeCell ref="L7:L8"/>
    <mergeCell ref="K7:K8"/>
    <mergeCell ref="J7:J8"/>
    <mergeCell ref="I7:I8"/>
  </mergeCells>
  <phoneticPr fontId="43" type="noConversion"/>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205">
    <tabColor rgb="FF00B0F0"/>
  </sheetPr>
  <dimension ref="A1:S17"/>
  <sheetViews>
    <sheetView zoomScale="80" zoomScaleNormal="80" workbookViewId="0"/>
  </sheetViews>
  <sheetFormatPr defaultRowHeight="14.4"/>
  <cols>
    <col min="1" max="14" width="19.5546875" customWidth="1"/>
    <col min="15" max="15" width="25.109375" customWidth="1"/>
    <col min="16" max="16" width="19.5546875" customWidth="1"/>
    <col min="17" max="17" width="20" customWidth="1"/>
  </cols>
  <sheetData>
    <row r="1" spans="1:19">
      <c r="A1" s="88" t="s">
        <v>5951</v>
      </c>
      <c r="B1" s="88"/>
      <c r="C1" s="88"/>
      <c r="D1" s="88"/>
      <c r="E1" s="88"/>
      <c r="F1" s="88"/>
    </row>
    <row r="2" spans="1:19">
      <c r="A2" s="39" t="s">
        <v>6254</v>
      </c>
      <c r="B2" s="39"/>
      <c r="C2" s="39"/>
      <c r="D2" s="39"/>
      <c r="E2" s="39"/>
      <c r="F2" s="39"/>
    </row>
    <row r="3" spans="1:19">
      <c r="A3" s="39"/>
      <c r="B3" s="39"/>
      <c r="C3" s="39"/>
      <c r="D3" s="39"/>
      <c r="E3" s="39"/>
      <c r="F3" s="39"/>
    </row>
    <row r="4" spans="1:19">
      <c r="A4" s="88" t="s">
        <v>5952</v>
      </c>
      <c r="B4" s="88"/>
      <c r="C4" s="88"/>
      <c r="D4" s="88"/>
      <c r="E4" s="88"/>
      <c r="F4" s="88"/>
    </row>
    <row r="5" spans="1:19">
      <c r="A5" s="39" t="s">
        <v>6255</v>
      </c>
      <c r="B5" s="39"/>
      <c r="C5" s="39"/>
      <c r="D5" s="39"/>
      <c r="E5" s="39"/>
      <c r="F5" s="39"/>
    </row>
    <row r="6" spans="1:19">
      <c r="A6" s="39"/>
      <c r="B6" s="39"/>
      <c r="C6" s="39"/>
      <c r="D6" s="39"/>
      <c r="E6" s="39"/>
      <c r="F6" s="39"/>
    </row>
    <row r="7" spans="1:19" ht="43.2">
      <c r="A7" s="134" t="s">
        <v>152</v>
      </c>
      <c r="B7" s="1289" t="s">
        <v>822</v>
      </c>
      <c r="C7" s="1289" t="s">
        <v>5551</v>
      </c>
      <c r="D7" s="134" t="s">
        <v>6256</v>
      </c>
      <c r="E7" s="1289" t="s">
        <v>6469</v>
      </c>
      <c r="F7" s="134" t="s">
        <v>6160</v>
      </c>
      <c r="G7" s="134" t="s">
        <v>6161</v>
      </c>
      <c r="H7" s="134" t="s">
        <v>357</v>
      </c>
      <c r="I7" s="134" t="s">
        <v>843</v>
      </c>
      <c r="J7" s="134" t="s">
        <v>6156</v>
      </c>
      <c r="K7" s="134" t="s">
        <v>842</v>
      </c>
      <c r="L7" s="134" t="s">
        <v>353</v>
      </c>
      <c r="M7" s="134" t="s">
        <v>354</v>
      </c>
      <c r="N7" s="134" t="s">
        <v>355</v>
      </c>
      <c r="O7" s="134" t="s">
        <v>356</v>
      </c>
    </row>
    <row r="8" spans="1:19">
      <c r="A8" s="135" t="s">
        <v>767</v>
      </c>
      <c r="B8" s="135" t="s">
        <v>13</v>
      </c>
      <c r="C8" s="135" t="s">
        <v>89</v>
      </c>
      <c r="D8" s="135" t="s">
        <v>107</v>
      </c>
      <c r="E8" s="135" t="s">
        <v>88</v>
      </c>
      <c r="F8" s="135" t="s">
        <v>87</v>
      </c>
      <c r="G8" s="135" t="s">
        <v>86</v>
      </c>
      <c r="H8" s="135" t="s">
        <v>85</v>
      </c>
      <c r="I8" s="135" t="s">
        <v>84</v>
      </c>
      <c r="J8" s="135" t="s">
        <v>83</v>
      </c>
      <c r="K8" s="135" t="s">
        <v>82</v>
      </c>
      <c r="L8" s="135" t="s">
        <v>81</v>
      </c>
      <c r="M8" s="135" t="s">
        <v>80</v>
      </c>
      <c r="N8" s="135" t="s">
        <v>137</v>
      </c>
      <c r="O8" s="135" t="s">
        <v>136</v>
      </c>
    </row>
    <row r="9" spans="1:19">
      <c r="A9" s="119"/>
      <c r="B9" s="137"/>
      <c r="C9" s="137"/>
      <c r="D9" s="137"/>
      <c r="E9" s="137"/>
      <c r="F9" s="119"/>
      <c r="G9" s="119"/>
      <c r="H9" s="119"/>
      <c r="I9" s="119"/>
      <c r="J9" s="119"/>
      <c r="K9" s="119"/>
      <c r="L9" s="119"/>
      <c r="M9" s="119"/>
      <c r="N9" s="119"/>
      <c r="O9" s="119"/>
    </row>
    <row r="10" spans="1:19" ht="75" customHeight="1">
      <c r="A10" s="18" t="s">
        <v>350</v>
      </c>
      <c r="B10" s="23" t="s">
        <v>79</v>
      </c>
      <c r="C10" s="144" t="s">
        <v>1021</v>
      </c>
      <c r="D10" s="144" t="s">
        <v>5552</v>
      </c>
      <c r="E10" s="144" t="s">
        <v>6257</v>
      </c>
      <c r="F10" s="144" t="s">
        <v>358</v>
      </c>
      <c r="G10" s="23" t="s">
        <v>359</v>
      </c>
      <c r="H10" s="23" t="s">
        <v>79</v>
      </c>
      <c r="I10" s="23" t="s">
        <v>91</v>
      </c>
      <c r="J10" s="23" t="s">
        <v>91</v>
      </c>
      <c r="K10" s="23" t="s">
        <v>91</v>
      </c>
      <c r="L10" s="12" t="s">
        <v>114</v>
      </c>
      <c r="M10" s="33" t="s">
        <v>91</v>
      </c>
      <c r="N10" s="12" t="s">
        <v>114</v>
      </c>
      <c r="O10" s="4" t="s">
        <v>91</v>
      </c>
      <c r="Q10" s="109"/>
      <c r="S10" s="120"/>
    </row>
    <row r="11" spans="1:19" ht="49.5" customHeight="1">
      <c r="A11" s="1890" t="s">
        <v>6461</v>
      </c>
      <c r="B11" s="144" t="s">
        <v>841</v>
      </c>
      <c r="C11" s="136"/>
      <c r="D11" s="136"/>
      <c r="E11" s="136"/>
      <c r="F11" s="136"/>
      <c r="G11" s="21"/>
      <c r="H11" s="23" t="s">
        <v>170</v>
      </c>
      <c r="I11" s="23" t="s">
        <v>90</v>
      </c>
      <c r="J11" s="23" t="s">
        <v>90</v>
      </c>
      <c r="K11" s="23" t="s">
        <v>90</v>
      </c>
      <c r="L11" s="33" t="s">
        <v>168</v>
      </c>
      <c r="M11" s="33" t="s">
        <v>90</v>
      </c>
      <c r="N11" s="33" t="s">
        <v>168</v>
      </c>
      <c r="O11" s="33" t="s">
        <v>90</v>
      </c>
    </row>
    <row r="12" spans="1:19" ht="28.8">
      <c r="A12" s="21"/>
      <c r="B12" s="21"/>
      <c r="C12" s="21"/>
      <c r="D12" s="21"/>
      <c r="E12" s="21"/>
      <c r="F12" s="21"/>
      <c r="G12" s="21"/>
      <c r="H12" s="23" t="s">
        <v>558</v>
      </c>
      <c r="I12" s="23" t="s">
        <v>169</v>
      </c>
      <c r="J12" s="23" t="s">
        <v>112</v>
      </c>
      <c r="K12" s="23" t="s">
        <v>5057</v>
      </c>
      <c r="L12" s="33" t="s">
        <v>166</v>
      </c>
      <c r="M12" s="33" t="s">
        <v>160</v>
      </c>
      <c r="N12" s="33" t="s">
        <v>167</v>
      </c>
      <c r="O12" s="4" t="s">
        <v>92</v>
      </c>
    </row>
    <row r="13" spans="1:19" ht="43.2">
      <c r="G13" s="21"/>
      <c r="H13" s="21"/>
      <c r="I13" s="23"/>
      <c r="J13" s="23" t="s">
        <v>130</v>
      </c>
      <c r="K13" s="23"/>
      <c r="M13" s="33" t="s">
        <v>130</v>
      </c>
      <c r="O13" s="12" t="s">
        <v>97</v>
      </c>
    </row>
    <row r="14" spans="1:19">
      <c r="A14" s="31"/>
      <c r="B14" s="71"/>
      <c r="C14" s="71"/>
      <c r="D14" s="71"/>
      <c r="E14" s="71"/>
      <c r="F14" s="71"/>
      <c r="G14" s="21"/>
      <c r="H14" s="21"/>
      <c r="I14" s="23"/>
      <c r="J14" s="21"/>
      <c r="K14" s="23"/>
    </row>
    <row r="15" spans="1:19" ht="28.8">
      <c r="A15" s="31"/>
      <c r="B15" s="71"/>
      <c r="C15" s="71"/>
      <c r="D15" s="71"/>
      <c r="E15" s="71"/>
      <c r="F15" s="71"/>
      <c r="G15" s="21"/>
      <c r="H15" s="21"/>
      <c r="I15" s="21"/>
      <c r="J15" s="23" t="s">
        <v>119</v>
      </c>
      <c r="K15" s="21"/>
    </row>
    <row r="16" spans="1:19">
      <c r="A16" s="31"/>
    </row>
    <row r="17" spans="9:9">
      <c r="I17" s="31"/>
    </row>
  </sheetData>
  <phoneticPr fontId="43" type="noConversion"/>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6">
    <tabColor rgb="FF00B0F0"/>
    <pageSetUpPr fitToPage="1"/>
  </sheetPr>
  <dimension ref="A1:WWE38"/>
  <sheetViews>
    <sheetView showGridLines="0" zoomScale="80" zoomScaleNormal="80" workbookViewId="0"/>
  </sheetViews>
  <sheetFormatPr defaultColWidth="9.33203125" defaultRowHeight="14.4"/>
  <cols>
    <col min="1" max="5" width="24.44140625" style="181" customWidth="1"/>
    <col min="6" max="6" width="30.5546875" style="181" bestFit="1" customWidth="1"/>
    <col min="7" max="9" width="24.44140625" style="181" customWidth="1"/>
    <col min="10" max="10" width="23.33203125" style="181" customWidth="1"/>
    <col min="11" max="11" width="23.6640625" style="26" customWidth="1"/>
    <col min="12" max="14" width="19.6640625" style="26" customWidth="1"/>
    <col min="15" max="16" width="17.33203125" style="26" customWidth="1"/>
    <col min="17" max="17" width="18.44140625" style="26" customWidth="1"/>
    <col min="18" max="18" width="16.5546875" style="26" customWidth="1"/>
    <col min="19" max="19" width="18.44140625" style="26" customWidth="1"/>
    <col min="20" max="20" width="15.33203125" style="26" customWidth="1"/>
    <col min="21" max="21" width="18" style="26" customWidth="1"/>
    <col min="22" max="22" width="19.44140625" style="26" customWidth="1"/>
    <col min="23" max="23" width="20.5546875" style="26" customWidth="1"/>
    <col min="24" max="25" width="9.33203125" style="26"/>
    <col min="26" max="26" width="11.5546875" style="26" customWidth="1"/>
    <col min="27" max="27" width="11.6640625" style="26" customWidth="1"/>
    <col min="28" max="259" width="9.33203125" style="26"/>
    <col min="260" max="261" width="13.5546875" style="26" customWidth="1"/>
    <col min="262" max="262" width="14.6640625" style="26" customWidth="1"/>
    <col min="263" max="263" width="10.5546875" style="26" customWidth="1"/>
    <col min="264" max="264" width="14.6640625" style="26" customWidth="1"/>
    <col min="265" max="265" width="15.6640625" style="26" customWidth="1"/>
    <col min="266" max="266" width="29.44140625" style="26" customWidth="1"/>
    <col min="267" max="267" width="16" style="26" customWidth="1"/>
    <col min="268" max="268" width="13.5546875" style="26" customWidth="1"/>
    <col min="269" max="269" width="18.44140625" style="26" customWidth="1"/>
    <col min="270" max="270" width="13.5546875" style="26" customWidth="1"/>
    <col min="271" max="272" width="19.6640625" style="26" customWidth="1"/>
    <col min="273" max="275" width="13.5546875" style="26" customWidth="1"/>
    <col min="276" max="277" width="15.33203125" style="26" customWidth="1"/>
    <col min="278" max="278" width="18" style="26" customWidth="1"/>
    <col min="279" max="279" width="19.44140625" style="26" customWidth="1"/>
    <col min="280" max="280" width="10.5546875" style="26" customWidth="1"/>
    <col min="281" max="515" width="9.33203125" style="26"/>
    <col min="516" max="517" width="13.5546875" style="26" customWidth="1"/>
    <col min="518" max="518" width="14.6640625" style="26" customWidth="1"/>
    <col min="519" max="519" width="10.5546875" style="26" customWidth="1"/>
    <col min="520" max="520" width="14.6640625" style="26" customWidth="1"/>
    <col min="521" max="521" width="15.6640625" style="26" customWidth="1"/>
    <col min="522" max="522" width="29.44140625" style="26" customWidth="1"/>
    <col min="523" max="523" width="16" style="26" customWidth="1"/>
    <col min="524" max="524" width="13.5546875" style="26" customWidth="1"/>
    <col min="525" max="525" width="18.44140625" style="26" customWidth="1"/>
    <col min="526" max="526" width="13.5546875" style="26" customWidth="1"/>
    <col min="527" max="528" width="19.6640625" style="26" customWidth="1"/>
    <col min="529" max="531" width="13.5546875" style="26" customWidth="1"/>
    <col min="532" max="533" width="15.33203125" style="26" customWidth="1"/>
    <col min="534" max="534" width="18" style="26" customWidth="1"/>
    <col min="535" max="535" width="19.44140625" style="26" customWidth="1"/>
    <col min="536" max="536" width="10.5546875" style="26" customWidth="1"/>
    <col min="537" max="771" width="9.33203125" style="26"/>
    <col min="772" max="773" width="13.5546875" style="26" customWidth="1"/>
    <col min="774" max="774" width="14.6640625" style="26" customWidth="1"/>
    <col min="775" max="775" width="10.5546875" style="26" customWidth="1"/>
    <col min="776" max="776" width="14.6640625" style="26" customWidth="1"/>
    <col min="777" max="777" width="15.6640625" style="26" customWidth="1"/>
    <col min="778" max="778" width="29.44140625" style="26" customWidth="1"/>
    <col min="779" max="779" width="16" style="26" customWidth="1"/>
    <col min="780" max="780" width="13.5546875" style="26" customWidth="1"/>
    <col min="781" max="781" width="18.44140625" style="26" customWidth="1"/>
    <col min="782" max="782" width="13.5546875" style="26" customWidth="1"/>
    <col min="783" max="784" width="19.6640625" style="26" customWidth="1"/>
    <col min="785" max="787" width="13.5546875" style="26" customWidth="1"/>
    <col min="788" max="789" width="15.33203125" style="26" customWidth="1"/>
    <col min="790" max="790" width="18" style="26" customWidth="1"/>
    <col min="791" max="791" width="19.44140625" style="26" customWidth="1"/>
    <col min="792" max="792" width="10.5546875" style="26" customWidth="1"/>
    <col min="793" max="1027" width="9.33203125" style="26"/>
    <col min="1028" max="1029" width="13.5546875" style="26" customWidth="1"/>
    <col min="1030" max="1030" width="14.6640625" style="26" customWidth="1"/>
    <col min="1031" max="1031" width="10.5546875" style="26" customWidth="1"/>
    <col min="1032" max="1032" width="14.6640625" style="26" customWidth="1"/>
    <col min="1033" max="1033" width="15.6640625" style="26" customWidth="1"/>
    <col min="1034" max="1034" width="29.44140625" style="26" customWidth="1"/>
    <col min="1035" max="1035" width="16" style="26" customWidth="1"/>
    <col min="1036" max="1036" width="13.5546875" style="26" customWidth="1"/>
    <col min="1037" max="1037" width="18.44140625" style="26" customWidth="1"/>
    <col min="1038" max="1038" width="13.5546875" style="26" customWidth="1"/>
    <col min="1039" max="1040" width="19.6640625" style="26" customWidth="1"/>
    <col min="1041" max="1043" width="13.5546875" style="26" customWidth="1"/>
    <col min="1044" max="1045" width="15.33203125" style="26" customWidth="1"/>
    <col min="1046" max="1046" width="18" style="26" customWidth="1"/>
    <col min="1047" max="1047" width="19.44140625" style="26" customWidth="1"/>
    <col min="1048" max="1048" width="10.5546875" style="26" customWidth="1"/>
    <col min="1049" max="1283" width="9.33203125" style="26"/>
    <col min="1284" max="1285" width="13.5546875" style="26" customWidth="1"/>
    <col min="1286" max="1286" width="14.6640625" style="26" customWidth="1"/>
    <col min="1287" max="1287" width="10.5546875" style="26" customWidth="1"/>
    <col min="1288" max="1288" width="14.6640625" style="26" customWidth="1"/>
    <col min="1289" max="1289" width="15.6640625" style="26" customWidth="1"/>
    <col min="1290" max="1290" width="29.44140625" style="26" customWidth="1"/>
    <col min="1291" max="1291" width="16" style="26" customWidth="1"/>
    <col min="1292" max="1292" width="13.5546875" style="26" customWidth="1"/>
    <col min="1293" max="1293" width="18.44140625" style="26" customWidth="1"/>
    <col min="1294" max="1294" width="13.5546875" style="26" customWidth="1"/>
    <col min="1295" max="1296" width="19.6640625" style="26" customWidth="1"/>
    <col min="1297" max="1299" width="13.5546875" style="26" customWidth="1"/>
    <col min="1300" max="1301" width="15.33203125" style="26" customWidth="1"/>
    <col min="1302" max="1302" width="18" style="26" customWidth="1"/>
    <col min="1303" max="1303" width="19.44140625" style="26" customWidth="1"/>
    <col min="1304" max="1304" width="10.5546875" style="26" customWidth="1"/>
    <col min="1305" max="1539" width="9.33203125" style="26"/>
    <col min="1540" max="1541" width="13.5546875" style="26" customWidth="1"/>
    <col min="1542" max="1542" width="14.6640625" style="26" customWidth="1"/>
    <col min="1543" max="1543" width="10.5546875" style="26" customWidth="1"/>
    <col min="1544" max="1544" width="14.6640625" style="26" customWidth="1"/>
    <col min="1545" max="1545" width="15.6640625" style="26" customWidth="1"/>
    <col min="1546" max="1546" width="29.44140625" style="26" customWidth="1"/>
    <col min="1547" max="1547" width="16" style="26" customWidth="1"/>
    <col min="1548" max="1548" width="13.5546875" style="26" customWidth="1"/>
    <col min="1549" max="1549" width="18.44140625" style="26" customWidth="1"/>
    <col min="1550" max="1550" width="13.5546875" style="26" customWidth="1"/>
    <col min="1551" max="1552" width="19.6640625" style="26" customWidth="1"/>
    <col min="1553" max="1555" width="13.5546875" style="26" customWidth="1"/>
    <col min="1556" max="1557" width="15.33203125" style="26" customWidth="1"/>
    <col min="1558" max="1558" width="18" style="26" customWidth="1"/>
    <col min="1559" max="1559" width="19.44140625" style="26" customWidth="1"/>
    <col min="1560" max="1560" width="10.5546875" style="26" customWidth="1"/>
    <col min="1561" max="1795" width="9.33203125" style="26"/>
    <col min="1796" max="1797" width="13.5546875" style="26" customWidth="1"/>
    <col min="1798" max="1798" width="14.6640625" style="26" customWidth="1"/>
    <col min="1799" max="1799" width="10.5546875" style="26" customWidth="1"/>
    <col min="1800" max="1800" width="14.6640625" style="26" customWidth="1"/>
    <col min="1801" max="1801" width="15.6640625" style="26" customWidth="1"/>
    <col min="1802" max="1802" width="29.44140625" style="26" customWidth="1"/>
    <col min="1803" max="1803" width="16" style="26" customWidth="1"/>
    <col min="1804" max="1804" width="13.5546875" style="26" customWidth="1"/>
    <col min="1805" max="1805" width="18.44140625" style="26" customWidth="1"/>
    <col min="1806" max="1806" width="13.5546875" style="26" customWidth="1"/>
    <col min="1807" max="1808" width="19.6640625" style="26" customWidth="1"/>
    <col min="1809" max="1811" width="13.5546875" style="26" customWidth="1"/>
    <col min="1812" max="1813" width="15.33203125" style="26" customWidth="1"/>
    <col min="1814" max="1814" width="18" style="26" customWidth="1"/>
    <col min="1815" max="1815" width="19.44140625" style="26" customWidth="1"/>
    <col min="1816" max="1816" width="10.5546875" style="26" customWidth="1"/>
    <col min="1817" max="2051" width="9.33203125" style="26"/>
    <col min="2052" max="2053" width="13.5546875" style="26" customWidth="1"/>
    <col min="2054" max="2054" width="14.6640625" style="26" customWidth="1"/>
    <col min="2055" max="2055" width="10.5546875" style="26" customWidth="1"/>
    <col min="2056" max="2056" width="14.6640625" style="26" customWidth="1"/>
    <col min="2057" max="2057" width="15.6640625" style="26" customWidth="1"/>
    <col min="2058" max="2058" width="29.44140625" style="26" customWidth="1"/>
    <col min="2059" max="2059" width="16" style="26" customWidth="1"/>
    <col min="2060" max="2060" width="13.5546875" style="26" customWidth="1"/>
    <col min="2061" max="2061" width="18.44140625" style="26" customWidth="1"/>
    <col min="2062" max="2062" width="13.5546875" style="26" customWidth="1"/>
    <col min="2063" max="2064" width="19.6640625" style="26" customWidth="1"/>
    <col min="2065" max="2067" width="13.5546875" style="26" customWidth="1"/>
    <col min="2068" max="2069" width="15.33203125" style="26" customWidth="1"/>
    <col min="2070" max="2070" width="18" style="26" customWidth="1"/>
    <col min="2071" max="2071" width="19.44140625" style="26" customWidth="1"/>
    <col min="2072" max="2072" width="10.5546875" style="26" customWidth="1"/>
    <col min="2073" max="2307" width="9.33203125" style="26"/>
    <col min="2308" max="2309" width="13.5546875" style="26" customWidth="1"/>
    <col min="2310" max="2310" width="14.6640625" style="26" customWidth="1"/>
    <col min="2311" max="2311" width="10.5546875" style="26" customWidth="1"/>
    <col min="2312" max="2312" width="14.6640625" style="26" customWidth="1"/>
    <col min="2313" max="2313" width="15.6640625" style="26" customWidth="1"/>
    <col min="2314" max="2314" width="29.44140625" style="26" customWidth="1"/>
    <col min="2315" max="2315" width="16" style="26" customWidth="1"/>
    <col min="2316" max="2316" width="13.5546875" style="26" customWidth="1"/>
    <col min="2317" max="2317" width="18.44140625" style="26" customWidth="1"/>
    <col min="2318" max="2318" width="13.5546875" style="26" customWidth="1"/>
    <col min="2319" max="2320" width="19.6640625" style="26" customWidth="1"/>
    <col min="2321" max="2323" width="13.5546875" style="26" customWidth="1"/>
    <col min="2324" max="2325" width="15.33203125" style="26" customWidth="1"/>
    <col min="2326" max="2326" width="18" style="26" customWidth="1"/>
    <col min="2327" max="2327" width="19.44140625" style="26" customWidth="1"/>
    <col min="2328" max="2328" width="10.5546875" style="26" customWidth="1"/>
    <col min="2329" max="2563" width="9.33203125" style="26"/>
    <col min="2564" max="2565" width="13.5546875" style="26" customWidth="1"/>
    <col min="2566" max="2566" width="14.6640625" style="26" customWidth="1"/>
    <col min="2567" max="2567" width="10.5546875" style="26" customWidth="1"/>
    <col min="2568" max="2568" width="14.6640625" style="26" customWidth="1"/>
    <col min="2569" max="2569" width="15.6640625" style="26" customWidth="1"/>
    <col min="2570" max="2570" width="29.44140625" style="26" customWidth="1"/>
    <col min="2571" max="2571" width="16" style="26" customWidth="1"/>
    <col min="2572" max="2572" width="13.5546875" style="26" customWidth="1"/>
    <col min="2573" max="2573" width="18.44140625" style="26" customWidth="1"/>
    <col min="2574" max="2574" width="13.5546875" style="26" customWidth="1"/>
    <col min="2575" max="2576" width="19.6640625" style="26" customWidth="1"/>
    <col min="2577" max="2579" width="13.5546875" style="26" customWidth="1"/>
    <col min="2580" max="2581" width="15.33203125" style="26" customWidth="1"/>
    <col min="2582" max="2582" width="18" style="26" customWidth="1"/>
    <col min="2583" max="2583" width="19.44140625" style="26" customWidth="1"/>
    <col min="2584" max="2584" width="10.5546875" style="26" customWidth="1"/>
    <col min="2585" max="2819" width="9.33203125" style="26"/>
    <col min="2820" max="2821" width="13.5546875" style="26" customWidth="1"/>
    <col min="2822" max="2822" width="14.6640625" style="26" customWidth="1"/>
    <col min="2823" max="2823" width="10.5546875" style="26" customWidth="1"/>
    <col min="2824" max="2824" width="14.6640625" style="26" customWidth="1"/>
    <col min="2825" max="2825" width="15.6640625" style="26" customWidth="1"/>
    <col min="2826" max="2826" width="29.44140625" style="26" customWidth="1"/>
    <col min="2827" max="2827" width="16" style="26" customWidth="1"/>
    <col min="2828" max="2828" width="13.5546875" style="26" customWidth="1"/>
    <col min="2829" max="2829" width="18.44140625" style="26" customWidth="1"/>
    <col min="2830" max="2830" width="13.5546875" style="26" customWidth="1"/>
    <col min="2831" max="2832" width="19.6640625" style="26" customWidth="1"/>
    <col min="2833" max="2835" width="13.5546875" style="26" customWidth="1"/>
    <col min="2836" max="2837" width="15.33203125" style="26" customWidth="1"/>
    <col min="2838" max="2838" width="18" style="26" customWidth="1"/>
    <col min="2839" max="2839" width="19.44140625" style="26" customWidth="1"/>
    <col min="2840" max="2840" width="10.5546875" style="26" customWidth="1"/>
    <col min="2841" max="3075" width="9.33203125" style="26"/>
    <col min="3076" max="3077" width="13.5546875" style="26" customWidth="1"/>
    <col min="3078" max="3078" width="14.6640625" style="26" customWidth="1"/>
    <col min="3079" max="3079" width="10.5546875" style="26" customWidth="1"/>
    <col min="3080" max="3080" width="14.6640625" style="26" customWidth="1"/>
    <col min="3081" max="3081" width="15.6640625" style="26" customWidth="1"/>
    <col min="3082" max="3082" width="29.44140625" style="26" customWidth="1"/>
    <col min="3083" max="3083" width="16" style="26" customWidth="1"/>
    <col min="3084" max="3084" width="13.5546875" style="26" customWidth="1"/>
    <col min="3085" max="3085" width="18.44140625" style="26" customWidth="1"/>
    <col min="3086" max="3086" width="13.5546875" style="26" customWidth="1"/>
    <col min="3087" max="3088" width="19.6640625" style="26" customWidth="1"/>
    <col min="3089" max="3091" width="13.5546875" style="26" customWidth="1"/>
    <col min="3092" max="3093" width="15.33203125" style="26" customWidth="1"/>
    <col min="3094" max="3094" width="18" style="26" customWidth="1"/>
    <col min="3095" max="3095" width="19.44140625" style="26" customWidth="1"/>
    <col min="3096" max="3096" width="10.5546875" style="26" customWidth="1"/>
    <col min="3097" max="3331" width="9.33203125" style="26"/>
    <col min="3332" max="3333" width="13.5546875" style="26" customWidth="1"/>
    <col min="3334" max="3334" width="14.6640625" style="26" customWidth="1"/>
    <col min="3335" max="3335" width="10.5546875" style="26" customWidth="1"/>
    <col min="3336" max="3336" width="14.6640625" style="26" customWidth="1"/>
    <col min="3337" max="3337" width="15.6640625" style="26" customWidth="1"/>
    <col min="3338" max="3338" width="29.44140625" style="26" customWidth="1"/>
    <col min="3339" max="3339" width="16" style="26" customWidth="1"/>
    <col min="3340" max="3340" width="13.5546875" style="26" customWidth="1"/>
    <col min="3341" max="3341" width="18.44140625" style="26" customWidth="1"/>
    <col min="3342" max="3342" width="13.5546875" style="26" customWidth="1"/>
    <col min="3343" max="3344" width="19.6640625" style="26" customWidth="1"/>
    <col min="3345" max="3347" width="13.5546875" style="26" customWidth="1"/>
    <col min="3348" max="3349" width="15.33203125" style="26" customWidth="1"/>
    <col min="3350" max="3350" width="18" style="26" customWidth="1"/>
    <col min="3351" max="3351" width="19.44140625" style="26" customWidth="1"/>
    <col min="3352" max="3352" width="10.5546875" style="26" customWidth="1"/>
    <col min="3353" max="3587" width="9.33203125" style="26"/>
    <col min="3588" max="3589" width="13.5546875" style="26" customWidth="1"/>
    <col min="3590" max="3590" width="14.6640625" style="26" customWidth="1"/>
    <col min="3591" max="3591" width="10.5546875" style="26" customWidth="1"/>
    <col min="3592" max="3592" width="14.6640625" style="26" customWidth="1"/>
    <col min="3593" max="3593" width="15.6640625" style="26" customWidth="1"/>
    <col min="3594" max="3594" width="29.44140625" style="26" customWidth="1"/>
    <col min="3595" max="3595" width="16" style="26" customWidth="1"/>
    <col min="3596" max="3596" width="13.5546875" style="26" customWidth="1"/>
    <col min="3597" max="3597" width="18.44140625" style="26" customWidth="1"/>
    <col min="3598" max="3598" width="13.5546875" style="26" customWidth="1"/>
    <col min="3599" max="3600" width="19.6640625" style="26" customWidth="1"/>
    <col min="3601" max="3603" width="13.5546875" style="26" customWidth="1"/>
    <col min="3604" max="3605" width="15.33203125" style="26" customWidth="1"/>
    <col min="3606" max="3606" width="18" style="26" customWidth="1"/>
    <col min="3607" max="3607" width="19.44140625" style="26" customWidth="1"/>
    <col min="3608" max="3608" width="10.5546875" style="26" customWidth="1"/>
    <col min="3609" max="3843" width="9.33203125" style="26"/>
    <col min="3844" max="3845" width="13.5546875" style="26" customWidth="1"/>
    <col min="3846" max="3846" width="14.6640625" style="26" customWidth="1"/>
    <col min="3847" max="3847" width="10.5546875" style="26" customWidth="1"/>
    <col min="3848" max="3848" width="14.6640625" style="26" customWidth="1"/>
    <col min="3849" max="3849" width="15.6640625" style="26" customWidth="1"/>
    <col min="3850" max="3850" width="29.44140625" style="26" customWidth="1"/>
    <col min="3851" max="3851" width="16" style="26" customWidth="1"/>
    <col min="3852" max="3852" width="13.5546875" style="26" customWidth="1"/>
    <col min="3853" max="3853" width="18.44140625" style="26" customWidth="1"/>
    <col min="3854" max="3854" width="13.5546875" style="26" customWidth="1"/>
    <col min="3855" max="3856" width="19.6640625" style="26" customWidth="1"/>
    <col min="3857" max="3859" width="13.5546875" style="26" customWidth="1"/>
    <col min="3860" max="3861" width="15.33203125" style="26" customWidth="1"/>
    <col min="3862" max="3862" width="18" style="26" customWidth="1"/>
    <col min="3863" max="3863" width="19.44140625" style="26" customWidth="1"/>
    <col min="3864" max="3864" width="10.5546875" style="26" customWidth="1"/>
    <col min="3865" max="4099" width="9.33203125" style="26"/>
    <col min="4100" max="4101" width="13.5546875" style="26" customWidth="1"/>
    <col min="4102" max="4102" width="14.6640625" style="26" customWidth="1"/>
    <col min="4103" max="4103" width="10.5546875" style="26" customWidth="1"/>
    <col min="4104" max="4104" width="14.6640625" style="26" customWidth="1"/>
    <col min="4105" max="4105" width="15.6640625" style="26" customWidth="1"/>
    <col min="4106" max="4106" width="29.44140625" style="26" customWidth="1"/>
    <col min="4107" max="4107" width="16" style="26" customWidth="1"/>
    <col min="4108" max="4108" width="13.5546875" style="26" customWidth="1"/>
    <col min="4109" max="4109" width="18.44140625" style="26" customWidth="1"/>
    <col min="4110" max="4110" width="13.5546875" style="26" customWidth="1"/>
    <col min="4111" max="4112" width="19.6640625" style="26" customWidth="1"/>
    <col min="4113" max="4115" width="13.5546875" style="26" customWidth="1"/>
    <col min="4116" max="4117" width="15.33203125" style="26" customWidth="1"/>
    <col min="4118" max="4118" width="18" style="26" customWidth="1"/>
    <col min="4119" max="4119" width="19.44140625" style="26" customWidth="1"/>
    <col min="4120" max="4120" width="10.5546875" style="26" customWidth="1"/>
    <col min="4121" max="4355" width="9.33203125" style="26"/>
    <col min="4356" max="4357" width="13.5546875" style="26" customWidth="1"/>
    <col min="4358" max="4358" width="14.6640625" style="26" customWidth="1"/>
    <col min="4359" max="4359" width="10.5546875" style="26" customWidth="1"/>
    <col min="4360" max="4360" width="14.6640625" style="26" customWidth="1"/>
    <col min="4361" max="4361" width="15.6640625" style="26" customWidth="1"/>
    <col min="4362" max="4362" width="29.44140625" style="26" customWidth="1"/>
    <col min="4363" max="4363" width="16" style="26" customWidth="1"/>
    <col min="4364" max="4364" width="13.5546875" style="26" customWidth="1"/>
    <col min="4365" max="4365" width="18.44140625" style="26" customWidth="1"/>
    <col min="4366" max="4366" width="13.5546875" style="26" customWidth="1"/>
    <col min="4367" max="4368" width="19.6640625" style="26" customWidth="1"/>
    <col min="4369" max="4371" width="13.5546875" style="26" customWidth="1"/>
    <col min="4372" max="4373" width="15.33203125" style="26" customWidth="1"/>
    <col min="4374" max="4374" width="18" style="26" customWidth="1"/>
    <col min="4375" max="4375" width="19.44140625" style="26" customWidth="1"/>
    <col min="4376" max="4376" width="10.5546875" style="26" customWidth="1"/>
    <col min="4377" max="4611" width="9.33203125" style="26"/>
    <col min="4612" max="4613" width="13.5546875" style="26" customWidth="1"/>
    <col min="4614" max="4614" width="14.6640625" style="26" customWidth="1"/>
    <col min="4615" max="4615" width="10.5546875" style="26" customWidth="1"/>
    <col min="4616" max="4616" width="14.6640625" style="26" customWidth="1"/>
    <col min="4617" max="4617" width="15.6640625" style="26" customWidth="1"/>
    <col min="4618" max="4618" width="29.44140625" style="26" customWidth="1"/>
    <col min="4619" max="4619" width="16" style="26" customWidth="1"/>
    <col min="4620" max="4620" width="13.5546875" style="26" customWidth="1"/>
    <col min="4621" max="4621" width="18.44140625" style="26" customWidth="1"/>
    <col min="4622" max="4622" width="13.5546875" style="26" customWidth="1"/>
    <col min="4623" max="4624" width="19.6640625" style="26" customWidth="1"/>
    <col min="4625" max="4627" width="13.5546875" style="26" customWidth="1"/>
    <col min="4628" max="4629" width="15.33203125" style="26" customWidth="1"/>
    <col min="4630" max="4630" width="18" style="26" customWidth="1"/>
    <col min="4631" max="4631" width="19.44140625" style="26" customWidth="1"/>
    <col min="4632" max="4632" width="10.5546875" style="26" customWidth="1"/>
    <col min="4633" max="4867" width="9.33203125" style="26"/>
    <col min="4868" max="4869" width="13.5546875" style="26" customWidth="1"/>
    <col min="4870" max="4870" width="14.6640625" style="26" customWidth="1"/>
    <col min="4871" max="4871" width="10.5546875" style="26" customWidth="1"/>
    <col min="4872" max="4872" width="14.6640625" style="26" customWidth="1"/>
    <col min="4873" max="4873" width="15.6640625" style="26" customWidth="1"/>
    <col min="4874" max="4874" width="29.44140625" style="26" customWidth="1"/>
    <col min="4875" max="4875" width="16" style="26" customWidth="1"/>
    <col min="4876" max="4876" width="13.5546875" style="26" customWidth="1"/>
    <col min="4877" max="4877" width="18.44140625" style="26" customWidth="1"/>
    <col min="4878" max="4878" width="13.5546875" style="26" customWidth="1"/>
    <col min="4879" max="4880" width="19.6640625" style="26" customWidth="1"/>
    <col min="4881" max="4883" width="13.5546875" style="26" customWidth="1"/>
    <col min="4884" max="4885" width="15.33203125" style="26" customWidth="1"/>
    <col min="4886" max="4886" width="18" style="26" customWidth="1"/>
    <col min="4887" max="4887" width="19.44140625" style="26" customWidth="1"/>
    <col min="4888" max="4888" width="10.5546875" style="26" customWidth="1"/>
    <col min="4889" max="5123" width="9.33203125" style="26"/>
    <col min="5124" max="5125" width="13.5546875" style="26" customWidth="1"/>
    <col min="5126" max="5126" width="14.6640625" style="26" customWidth="1"/>
    <col min="5127" max="5127" width="10.5546875" style="26" customWidth="1"/>
    <col min="5128" max="5128" width="14.6640625" style="26" customWidth="1"/>
    <col min="5129" max="5129" width="15.6640625" style="26" customWidth="1"/>
    <col min="5130" max="5130" width="29.44140625" style="26" customWidth="1"/>
    <col min="5131" max="5131" width="16" style="26" customWidth="1"/>
    <col min="5132" max="5132" width="13.5546875" style="26" customWidth="1"/>
    <col min="5133" max="5133" width="18.44140625" style="26" customWidth="1"/>
    <col min="5134" max="5134" width="13.5546875" style="26" customWidth="1"/>
    <col min="5135" max="5136" width="19.6640625" style="26" customWidth="1"/>
    <col min="5137" max="5139" width="13.5546875" style="26" customWidth="1"/>
    <col min="5140" max="5141" width="15.33203125" style="26" customWidth="1"/>
    <col min="5142" max="5142" width="18" style="26" customWidth="1"/>
    <col min="5143" max="5143" width="19.44140625" style="26" customWidth="1"/>
    <col min="5144" max="5144" width="10.5546875" style="26" customWidth="1"/>
    <col min="5145" max="5379" width="9.33203125" style="26"/>
    <col min="5380" max="5381" width="13.5546875" style="26" customWidth="1"/>
    <col min="5382" max="5382" width="14.6640625" style="26" customWidth="1"/>
    <col min="5383" max="5383" width="10.5546875" style="26" customWidth="1"/>
    <col min="5384" max="5384" width="14.6640625" style="26" customWidth="1"/>
    <col min="5385" max="5385" width="15.6640625" style="26" customWidth="1"/>
    <col min="5386" max="5386" width="29.44140625" style="26" customWidth="1"/>
    <col min="5387" max="5387" width="16" style="26" customWidth="1"/>
    <col min="5388" max="5388" width="13.5546875" style="26" customWidth="1"/>
    <col min="5389" max="5389" width="18.44140625" style="26" customWidth="1"/>
    <col min="5390" max="5390" width="13.5546875" style="26" customWidth="1"/>
    <col min="5391" max="5392" width="19.6640625" style="26" customWidth="1"/>
    <col min="5393" max="5395" width="13.5546875" style="26" customWidth="1"/>
    <col min="5396" max="5397" width="15.33203125" style="26" customWidth="1"/>
    <col min="5398" max="5398" width="18" style="26" customWidth="1"/>
    <col min="5399" max="5399" width="19.44140625" style="26" customWidth="1"/>
    <col min="5400" max="5400" width="10.5546875" style="26" customWidth="1"/>
    <col min="5401" max="5635" width="9.33203125" style="26"/>
    <col min="5636" max="5637" width="13.5546875" style="26" customWidth="1"/>
    <col min="5638" max="5638" width="14.6640625" style="26" customWidth="1"/>
    <col min="5639" max="5639" width="10.5546875" style="26" customWidth="1"/>
    <col min="5640" max="5640" width="14.6640625" style="26" customWidth="1"/>
    <col min="5641" max="5641" width="15.6640625" style="26" customWidth="1"/>
    <col min="5642" max="5642" width="29.44140625" style="26" customWidth="1"/>
    <col min="5643" max="5643" width="16" style="26" customWidth="1"/>
    <col min="5644" max="5644" width="13.5546875" style="26" customWidth="1"/>
    <col min="5645" max="5645" width="18.44140625" style="26" customWidth="1"/>
    <col min="5646" max="5646" width="13.5546875" style="26" customWidth="1"/>
    <col min="5647" max="5648" width="19.6640625" style="26" customWidth="1"/>
    <col min="5649" max="5651" width="13.5546875" style="26" customWidth="1"/>
    <col min="5652" max="5653" width="15.33203125" style="26" customWidth="1"/>
    <col min="5654" max="5654" width="18" style="26" customWidth="1"/>
    <col min="5655" max="5655" width="19.44140625" style="26" customWidth="1"/>
    <col min="5656" max="5656" width="10.5546875" style="26" customWidth="1"/>
    <col min="5657" max="5891" width="9.33203125" style="26"/>
    <col min="5892" max="5893" width="13.5546875" style="26" customWidth="1"/>
    <col min="5894" max="5894" width="14.6640625" style="26" customWidth="1"/>
    <col min="5895" max="5895" width="10.5546875" style="26" customWidth="1"/>
    <col min="5896" max="5896" width="14.6640625" style="26" customWidth="1"/>
    <col min="5897" max="5897" width="15.6640625" style="26" customWidth="1"/>
    <col min="5898" max="5898" width="29.44140625" style="26" customWidth="1"/>
    <col min="5899" max="5899" width="16" style="26" customWidth="1"/>
    <col min="5900" max="5900" width="13.5546875" style="26" customWidth="1"/>
    <col min="5901" max="5901" width="18.44140625" style="26" customWidth="1"/>
    <col min="5902" max="5902" width="13.5546875" style="26" customWidth="1"/>
    <col min="5903" max="5904" width="19.6640625" style="26" customWidth="1"/>
    <col min="5905" max="5907" width="13.5546875" style="26" customWidth="1"/>
    <col min="5908" max="5909" width="15.33203125" style="26" customWidth="1"/>
    <col min="5910" max="5910" width="18" style="26" customWidth="1"/>
    <col min="5911" max="5911" width="19.44140625" style="26" customWidth="1"/>
    <col min="5912" max="5912" width="10.5546875" style="26" customWidth="1"/>
    <col min="5913" max="6147" width="9.33203125" style="26"/>
    <col min="6148" max="6149" width="13.5546875" style="26" customWidth="1"/>
    <col min="6150" max="6150" width="14.6640625" style="26" customWidth="1"/>
    <col min="6151" max="6151" width="10.5546875" style="26" customWidth="1"/>
    <col min="6152" max="6152" width="14.6640625" style="26" customWidth="1"/>
    <col min="6153" max="6153" width="15.6640625" style="26" customWidth="1"/>
    <col min="6154" max="6154" width="29.44140625" style="26" customWidth="1"/>
    <col min="6155" max="6155" width="16" style="26" customWidth="1"/>
    <col min="6156" max="6156" width="13.5546875" style="26" customWidth="1"/>
    <col min="6157" max="6157" width="18.44140625" style="26" customWidth="1"/>
    <col min="6158" max="6158" width="13.5546875" style="26" customWidth="1"/>
    <col min="6159" max="6160" width="19.6640625" style="26" customWidth="1"/>
    <col min="6161" max="6163" width="13.5546875" style="26" customWidth="1"/>
    <col min="6164" max="6165" width="15.33203125" style="26" customWidth="1"/>
    <col min="6166" max="6166" width="18" style="26" customWidth="1"/>
    <col min="6167" max="6167" width="19.44140625" style="26" customWidth="1"/>
    <col min="6168" max="6168" width="10.5546875" style="26" customWidth="1"/>
    <col min="6169" max="6403" width="9.33203125" style="26"/>
    <col min="6404" max="6405" width="13.5546875" style="26" customWidth="1"/>
    <col min="6406" max="6406" width="14.6640625" style="26" customWidth="1"/>
    <col min="6407" max="6407" width="10.5546875" style="26" customWidth="1"/>
    <col min="6408" max="6408" width="14.6640625" style="26" customWidth="1"/>
    <col min="6409" max="6409" width="15.6640625" style="26" customWidth="1"/>
    <col min="6410" max="6410" width="29.44140625" style="26" customWidth="1"/>
    <col min="6411" max="6411" width="16" style="26" customWidth="1"/>
    <col min="6412" max="6412" width="13.5546875" style="26" customWidth="1"/>
    <col min="6413" max="6413" width="18.44140625" style="26" customWidth="1"/>
    <col min="6414" max="6414" width="13.5546875" style="26" customWidth="1"/>
    <col min="6415" max="6416" width="19.6640625" style="26" customWidth="1"/>
    <col min="6417" max="6419" width="13.5546875" style="26" customWidth="1"/>
    <col min="6420" max="6421" width="15.33203125" style="26" customWidth="1"/>
    <col min="6422" max="6422" width="18" style="26" customWidth="1"/>
    <col min="6423" max="6423" width="19.44140625" style="26" customWidth="1"/>
    <col min="6424" max="6424" width="10.5546875" style="26" customWidth="1"/>
    <col min="6425" max="6659" width="9.33203125" style="26"/>
    <col min="6660" max="6661" width="13.5546875" style="26" customWidth="1"/>
    <col min="6662" max="6662" width="14.6640625" style="26" customWidth="1"/>
    <col min="6663" max="6663" width="10.5546875" style="26" customWidth="1"/>
    <col min="6664" max="6664" width="14.6640625" style="26" customWidth="1"/>
    <col min="6665" max="6665" width="15.6640625" style="26" customWidth="1"/>
    <col min="6666" max="6666" width="29.44140625" style="26" customWidth="1"/>
    <col min="6667" max="6667" width="16" style="26" customWidth="1"/>
    <col min="6668" max="6668" width="13.5546875" style="26" customWidth="1"/>
    <col min="6669" max="6669" width="18.44140625" style="26" customWidth="1"/>
    <col min="6670" max="6670" width="13.5546875" style="26" customWidth="1"/>
    <col min="6671" max="6672" width="19.6640625" style="26" customWidth="1"/>
    <col min="6673" max="6675" width="13.5546875" style="26" customWidth="1"/>
    <col min="6676" max="6677" width="15.33203125" style="26" customWidth="1"/>
    <col min="6678" max="6678" width="18" style="26" customWidth="1"/>
    <col min="6679" max="6679" width="19.44140625" style="26" customWidth="1"/>
    <col min="6680" max="6680" width="10.5546875" style="26" customWidth="1"/>
    <col min="6681" max="6915" width="9.33203125" style="26"/>
    <col min="6916" max="6917" width="13.5546875" style="26" customWidth="1"/>
    <col min="6918" max="6918" width="14.6640625" style="26" customWidth="1"/>
    <col min="6919" max="6919" width="10.5546875" style="26" customWidth="1"/>
    <col min="6920" max="6920" width="14.6640625" style="26" customWidth="1"/>
    <col min="6921" max="6921" width="15.6640625" style="26" customWidth="1"/>
    <col min="6922" max="6922" width="29.44140625" style="26" customWidth="1"/>
    <col min="6923" max="6923" width="16" style="26" customWidth="1"/>
    <col min="6924" max="6924" width="13.5546875" style="26" customWidth="1"/>
    <col min="6925" max="6925" width="18.44140625" style="26" customWidth="1"/>
    <col min="6926" max="6926" width="13.5546875" style="26" customWidth="1"/>
    <col min="6927" max="6928" width="19.6640625" style="26" customWidth="1"/>
    <col min="6929" max="6931" width="13.5546875" style="26" customWidth="1"/>
    <col min="6932" max="6933" width="15.33203125" style="26" customWidth="1"/>
    <col min="6934" max="6934" width="18" style="26" customWidth="1"/>
    <col min="6935" max="6935" width="19.44140625" style="26" customWidth="1"/>
    <col min="6936" max="6936" width="10.5546875" style="26" customWidth="1"/>
    <col min="6937" max="7171" width="9.33203125" style="26"/>
    <col min="7172" max="7173" width="13.5546875" style="26" customWidth="1"/>
    <col min="7174" max="7174" width="14.6640625" style="26" customWidth="1"/>
    <col min="7175" max="7175" width="10.5546875" style="26" customWidth="1"/>
    <col min="7176" max="7176" width="14.6640625" style="26" customWidth="1"/>
    <col min="7177" max="7177" width="15.6640625" style="26" customWidth="1"/>
    <col min="7178" max="7178" width="29.44140625" style="26" customWidth="1"/>
    <col min="7179" max="7179" width="16" style="26" customWidth="1"/>
    <col min="7180" max="7180" width="13.5546875" style="26" customWidth="1"/>
    <col min="7181" max="7181" width="18.44140625" style="26" customWidth="1"/>
    <col min="7182" max="7182" width="13.5546875" style="26" customWidth="1"/>
    <col min="7183" max="7184" width="19.6640625" style="26" customWidth="1"/>
    <col min="7185" max="7187" width="13.5546875" style="26" customWidth="1"/>
    <col min="7188" max="7189" width="15.33203125" style="26" customWidth="1"/>
    <col min="7190" max="7190" width="18" style="26" customWidth="1"/>
    <col min="7191" max="7191" width="19.44140625" style="26" customWidth="1"/>
    <col min="7192" max="7192" width="10.5546875" style="26" customWidth="1"/>
    <col min="7193" max="7427" width="9.33203125" style="26"/>
    <col min="7428" max="7429" width="13.5546875" style="26" customWidth="1"/>
    <col min="7430" max="7430" width="14.6640625" style="26" customWidth="1"/>
    <col min="7431" max="7431" width="10.5546875" style="26" customWidth="1"/>
    <col min="7432" max="7432" width="14.6640625" style="26" customWidth="1"/>
    <col min="7433" max="7433" width="15.6640625" style="26" customWidth="1"/>
    <col min="7434" max="7434" width="29.44140625" style="26" customWidth="1"/>
    <col min="7435" max="7435" width="16" style="26" customWidth="1"/>
    <col min="7436" max="7436" width="13.5546875" style="26" customWidth="1"/>
    <col min="7437" max="7437" width="18.44140625" style="26" customWidth="1"/>
    <col min="7438" max="7438" width="13.5546875" style="26" customWidth="1"/>
    <col min="7439" max="7440" width="19.6640625" style="26" customWidth="1"/>
    <col min="7441" max="7443" width="13.5546875" style="26" customWidth="1"/>
    <col min="7444" max="7445" width="15.33203125" style="26" customWidth="1"/>
    <col min="7446" max="7446" width="18" style="26" customWidth="1"/>
    <col min="7447" max="7447" width="19.44140625" style="26" customWidth="1"/>
    <col min="7448" max="7448" width="10.5546875" style="26" customWidth="1"/>
    <col min="7449" max="7683" width="9.33203125" style="26"/>
    <col min="7684" max="7685" width="13.5546875" style="26" customWidth="1"/>
    <col min="7686" max="7686" width="14.6640625" style="26" customWidth="1"/>
    <col min="7687" max="7687" width="10.5546875" style="26" customWidth="1"/>
    <col min="7688" max="7688" width="14.6640625" style="26" customWidth="1"/>
    <col min="7689" max="7689" width="15.6640625" style="26" customWidth="1"/>
    <col min="7690" max="7690" width="29.44140625" style="26" customWidth="1"/>
    <col min="7691" max="7691" width="16" style="26" customWidth="1"/>
    <col min="7692" max="7692" width="13.5546875" style="26" customWidth="1"/>
    <col min="7693" max="7693" width="18.44140625" style="26" customWidth="1"/>
    <col min="7694" max="7694" width="13.5546875" style="26" customWidth="1"/>
    <col min="7695" max="7696" width="19.6640625" style="26" customWidth="1"/>
    <col min="7697" max="7699" width="13.5546875" style="26" customWidth="1"/>
    <col min="7700" max="7701" width="15.33203125" style="26" customWidth="1"/>
    <col min="7702" max="7702" width="18" style="26" customWidth="1"/>
    <col min="7703" max="7703" width="19.44140625" style="26" customWidth="1"/>
    <col min="7704" max="7704" width="10.5546875" style="26" customWidth="1"/>
    <col min="7705" max="7939" width="9.33203125" style="26"/>
    <col min="7940" max="7941" width="13.5546875" style="26" customWidth="1"/>
    <col min="7942" max="7942" width="14.6640625" style="26" customWidth="1"/>
    <col min="7943" max="7943" width="10.5546875" style="26" customWidth="1"/>
    <col min="7944" max="7944" width="14.6640625" style="26" customWidth="1"/>
    <col min="7945" max="7945" width="15.6640625" style="26" customWidth="1"/>
    <col min="7946" max="7946" width="29.44140625" style="26" customWidth="1"/>
    <col min="7947" max="7947" width="16" style="26" customWidth="1"/>
    <col min="7948" max="7948" width="13.5546875" style="26" customWidth="1"/>
    <col min="7949" max="7949" width="18.44140625" style="26" customWidth="1"/>
    <col min="7950" max="7950" width="13.5546875" style="26" customWidth="1"/>
    <col min="7951" max="7952" width="19.6640625" style="26" customWidth="1"/>
    <col min="7953" max="7955" width="13.5546875" style="26" customWidth="1"/>
    <col min="7956" max="7957" width="15.33203125" style="26" customWidth="1"/>
    <col min="7958" max="7958" width="18" style="26" customWidth="1"/>
    <col min="7959" max="7959" width="19.44140625" style="26" customWidth="1"/>
    <col min="7960" max="7960" width="10.5546875" style="26" customWidth="1"/>
    <col min="7961" max="8195" width="9.33203125" style="26"/>
    <col min="8196" max="8197" width="13.5546875" style="26" customWidth="1"/>
    <col min="8198" max="8198" width="14.6640625" style="26" customWidth="1"/>
    <col min="8199" max="8199" width="10.5546875" style="26" customWidth="1"/>
    <col min="8200" max="8200" width="14.6640625" style="26" customWidth="1"/>
    <col min="8201" max="8201" width="15.6640625" style="26" customWidth="1"/>
    <col min="8202" max="8202" width="29.44140625" style="26" customWidth="1"/>
    <col min="8203" max="8203" width="16" style="26" customWidth="1"/>
    <col min="8204" max="8204" width="13.5546875" style="26" customWidth="1"/>
    <col min="8205" max="8205" width="18.44140625" style="26" customWidth="1"/>
    <col min="8206" max="8206" width="13.5546875" style="26" customWidth="1"/>
    <col min="8207" max="8208" width="19.6640625" style="26" customWidth="1"/>
    <col min="8209" max="8211" width="13.5546875" style="26" customWidth="1"/>
    <col min="8212" max="8213" width="15.33203125" style="26" customWidth="1"/>
    <col min="8214" max="8214" width="18" style="26" customWidth="1"/>
    <col min="8215" max="8215" width="19.44140625" style="26" customWidth="1"/>
    <col min="8216" max="8216" width="10.5546875" style="26" customWidth="1"/>
    <col min="8217" max="8451" width="9.33203125" style="26"/>
    <col min="8452" max="8453" width="13.5546875" style="26" customWidth="1"/>
    <col min="8454" max="8454" width="14.6640625" style="26" customWidth="1"/>
    <col min="8455" max="8455" width="10.5546875" style="26" customWidth="1"/>
    <col min="8456" max="8456" width="14.6640625" style="26" customWidth="1"/>
    <col min="8457" max="8457" width="15.6640625" style="26" customWidth="1"/>
    <col min="8458" max="8458" width="29.44140625" style="26" customWidth="1"/>
    <col min="8459" max="8459" width="16" style="26" customWidth="1"/>
    <col min="8460" max="8460" width="13.5546875" style="26" customWidth="1"/>
    <col min="8461" max="8461" width="18.44140625" style="26" customWidth="1"/>
    <col min="8462" max="8462" width="13.5546875" style="26" customWidth="1"/>
    <col min="8463" max="8464" width="19.6640625" style="26" customWidth="1"/>
    <col min="8465" max="8467" width="13.5546875" style="26" customWidth="1"/>
    <col min="8468" max="8469" width="15.33203125" style="26" customWidth="1"/>
    <col min="8470" max="8470" width="18" style="26" customWidth="1"/>
    <col min="8471" max="8471" width="19.44140625" style="26" customWidth="1"/>
    <col min="8472" max="8472" width="10.5546875" style="26" customWidth="1"/>
    <col min="8473" max="8707" width="9.33203125" style="26"/>
    <col min="8708" max="8709" width="13.5546875" style="26" customWidth="1"/>
    <col min="8710" max="8710" width="14.6640625" style="26" customWidth="1"/>
    <col min="8711" max="8711" width="10.5546875" style="26" customWidth="1"/>
    <col min="8712" max="8712" width="14.6640625" style="26" customWidth="1"/>
    <col min="8713" max="8713" width="15.6640625" style="26" customWidth="1"/>
    <col min="8714" max="8714" width="29.44140625" style="26" customWidth="1"/>
    <col min="8715" max="8715" width="16" style="26" customWidth="1"/>
    <col min="8716" max="8716" width="13.5546875" style="26" customWidth="1"/>
    <col min="8717" max="8717" width="18.44140625" style="26" customWidth="1"/>
    <col min="8718" max="8718" width="13.5546875" style="26" customWidth="1"/>
    <col min="8719" max="8720" width="19.6640625" style="26" customWidth="1"/>
    <col min="8721" max="8723" width="13.5546875" style="26" customWidth="1"/>
    <col min="8724" max="8725" width="15.33203125" style="26" customWidth="1"/>
    <col min="8726" max="8726" width="18" style="26" customWidth="1"/>
    <col min="8727" max="8727" width="19.44140625" style="26" customWidth="1"/>
    <col min="8728" max="8728" width="10.5546875" style="26" customWidth="1"/>
    <col min="8729" max="8963" width="9.33203125" style="26"/>
    <col min="8964" max="8965" width="13.5546875" style="26" customWidth="1"/>
    <col min="8966" max="8966" width="14.6640625" style="26" customWidth="1"/>
    <col min="8967" max="8967" width="10.5546875" style="26" customWidth="1"/>
    <col min="8968" max="8968" width="14.6640625" style="26" customWidth="1"/>
    <col min="8969" max="8969" width="15.6640625" style="26" customWidth="1"/>
    <col min="8970" max="8970" width="29.44140625" style="26" customWidth="1"/>
    <col min="8971" max="8971" width="16" style="26" customWidth="1"/>
    <col min="8972" max="8972" width="13.5546875" style="26" customWidth="1"/>
    <col min="8973" max="8973" width="18.44140625" style="26" customWidth="1"/>
    <col min="8974" max="8974" width="13.5546875" style="26" customWidth="1"/>
    <col min="8975" max="8976" width="19.6640625" style="26" customWidth="1"/>
    <col min="8977" max="8979" width="13.5546875" style="26" customWidth="1"/>
    <col min="8980" max="8981" width="15.33203125" style="26" customWidth="1"/>
    <col min="8982" max="8982" width="18" style="26" customWidth="1"/>
    <col min="8983" max="8983" width="19.44140625" style="26" customWidth="1"/>
    <col min="8984" max="8984" width="10.5546875" style="26" customWidth="1"/>
    <col min="8985" max="9219" width="9.33203125" style="26"/>
    <col min="9220" max="9221" width="13.5546875" style="26" customWidth="1"/>
    <col min="9222" max="9222" width="14.6640625" style="26" customWidth="1"/>
    <col min="9223" max="9223" width="10.5546875" style="26" customWidth="1"/>
    <col min="9224" max="9224" width="14.6640625" style="26" customWidth="1"/>
    <col min="9225" max="9225" width="15.6640625" style="26" customWidth="1"/>
    <col min="9226" max="9226" width="29.44140625" style="26" customWidth="1"/>
    <col min="9227" max="9227" width="16" style="26" customWidth="1"/>
    <col min="9228" max="9228" width="13.5546875" style="26" customWidth="1"/>
    <col min="9229" max="9229" width="18.44140625" style="26" customWidth="1"/>
    <col min="9230" max="9230" width="13.5546875" style="26" customWidth="1"/>
    <col min="9231" max="9232" width="19.6640625" style="26" customWidth="1"/>
    <col min="9233" max="9235" width="13.5546875" style="26" customWidth="1"/>
    <col min="9236" max="9237" width="15.33203125" style="26" customWidth="1"/>
    <col min="9238" max="9238" width="18" style="26" customWidth="1"/>
    <col min="9239" max="9239" width="19.44140625" style="26" customWidth="1"/>
    <col min="9240" max="9240" width="10.5546875" style="26" customWidth="1"/>
    <col min="9241" max="9475" width="9.33203125" style="26"/>
    <col min="9476" max="9477" width="13.5546875" style="26" customWidth="1"/>
    <col min="9478" max="9478" width="14.6640625" style="26" customWidth="1"/>
    <col min="9479" max="9479" width="10.5546875" style="26" customWidth="1"/>
    <col min="9480" max="9480" width="14.6640625" style="26" customWidth="1"/>
    <col min="9481" max="9481" width="15.6640625" style="26" customWidth="1"/>
    <col min="9482" max="9482" width="29.44140625" style="26" customWidth="1"/>
    <col min="9483" max="9483" width="16" style="26" customWidth="1"/>
    <col min="9484" max="9484" width="13.5546875" style="26" customWidth="1"/>
    <col min="9485" max="9485" width="18.44140625" style="26" customWidth="1"/>
    <col min="9486" max="9486" width="13.5546875" style="26" customWidth="1"/>
    <col min="9487" max="9488" width="19.6640625" style="26" customWidth="1"/>
    <col min="9489" max="9491" width="13.5546875" style="26" customWidth="1"/>
    <col min="9492" max="9493" width="15.33203125" style="26" customWidth="1"/>
    <col min="9494" max="9494" width="18" style="26" customWidth="1"/>
    <col min="9495" max="9495" width="19.44140625" style="26" customWidth="1"/>
    <col min="9496" max="9496" width="10.5546875" style="26" customWidth="1"/>
    <col min="9497" max="9731" width="9.33203125" style="26"/>
    <col min="9732" max="9733" width="13.5546875" style="26" customWidth="1"/>
    <col min="9734" max="9734" width="14.6640625" style="26" customWidth="1"/>
    <col min="9735" max="9735" width="10.5546875" style="26" customWidth="1"/>
    <col min="9736" max="9736" width="14.6640625" style="26" customWidth="1"/>
    <col min="9737" max="9737" width="15.6640625" style="26" customWidth="1"/>
    <col min="9738" max="9738" width="29.44140625" style="26" customWidth="1"/>
    <col min="9739" max="9739" width="16" style="26" customWidth="1"/>
    <col min="9740" max="9740" width="13.5546875" style="26" customWidth="1"/>
    <col min="9741" max="9741" width="18.44140625" style="26" customWidth="1"/>
    <col min="9742" max="9742" width="13.5546875" style="26" customWidth="1"/>
    <col min="9743" max="9744" width="19.6640625" style="26" customWidth="1"/>
    <col min="9745" max="9747" width="13.5546875" style="26" customWidth="1"/>
    <col min="9748" max="9749" width="15.33203125" style="26" customWidth="1"/>
    <col min="9750" max="9750" width="18" style="26" customWidth="1"/>
    <col min="9751" max="9751" width="19.44140625" style="26" customWidth="1"/>
    <col min="9752" max="9752" width="10.5546875" style="26" customWidth="1"/>
    <col min="9753" max="9987" width="9.33203125" style="26"/>
    <col min="9988" max="9989" width="13.5546875" style="26" customWidth="1"/>
    <col min="9990" max="9990" width="14.6640625" style="26" customWidth="1"/>
    <col min="9991" max="9991" width="10.5546875" style="26" customWidth="1"/>
    <col min="9992" max="9992" width="14.6640625" style="26" customWidth="1"/>
    <col min="9993" max="9993" width="15.6640625" style="26" customWidth="1"/>
    <col min="9994" max="9994" width="29.44140625" style="26" customWidth="1"/>
    <col min="9995" max="9995" width="16" style="26" customWidth="1"/>
    <col min="9996" max="9996" width="13.5546875" style="26" customWidth="1"/>
    <col min="9997" max="9997" width="18.44140625" style="26" customWidth="1"/>
    <col min="9998" max="9998" width="13.5546875" style="26" customWidth="1"/>
    <col min="9999" max="10000" width="19.6640625" style="26" customWidth="1"/>
    <col min="10001" max="10003" width="13.5546875" style="26" customWidth="1"/>
    <col min="10004" max="10005" width="15.33203125" style="26" customWidth="1"/>
    <col min="10006" max="10006" width="18" style="26" customWidth="1"/>
    <col min="10007" max="10007" width="19.44140625" style="26" customWidth="1"/>
    <col min="10008" max="10008" width="10.5546875" style="26" customWidth="1"/>
    <col min="10009" max="10243" width="9.33203125" style="26"/>
    <col min="10244" max="10245" width="13.5546875" style="26" customWidth="1"/>
    <col min="10246" max="10246" width="14.6640625" style="26" customWidth="1"/>
    <col min="10247" max="10247" width="10.5546875" style="26" customWidth="1"/>
    <col min="10248" max="10248" width="14.6640625" style="26" customWidth="1"/>
    <col min="10249" max="10249" width="15.6640625" style="26" customWidth="1"/>
    <col min="10250" max="10250" width="29.44140625" style="26" customWidth="1"/>
    <col min="10251" max="10251" width="16" style="26" customWidth="1"/>
    <col min="10252" max="10252" width="13.5546875" style="26" customWidth="1"/>
    <col min="10253" max="10253" width="18.44140625" style="26" customWidth="1"/>
    <col min="10254" max="10254" width="13.5546875" style="26" customWidth="1"/>
    <col min="10255" max="10256" width="19.6640625" style="26" customWidth="1"/>
    <col min="10257" max="10259" width="13.5546875" style="26" customWidth="1"/>
    <col min="10260" max="10261" width="15.33203125" style="26" customWidth="1"/>
    <col min="10262" max="10262" width="18" style="26" customWidth="1"/>
    <col min="10263" max="10263" width="19.44140625" style="26" customWidth="1"/>
    <col min="10264" max="10264" width="10.5546875" style="26" customWidth="1"/>
    <col min="10265" max="10499" width="9.33203125" style="26"/>
    <col min="10500" max="10501" width="13.5546875" style="26" customWidth="1"/>
    <col min="10502" max="10502" width="14.6640625" style="26" customWidth="1"/>
    <col min="10503" max="10503" width="10.5546875" style="26" customWidth="1"/>
    <col min="10504" max="10504" width="14.6640625" style="26" customWidth="1"/>
    <col min="10505" max="10505" width="15.6640625" style="26" customWidth="1"/>
    <col min="10506" max="10506" width="29.44140625" style="26" customWidth="1"/>
    <col min="10507" max="10507" width="16" style="26" customWidth="1"/>
    <col min="10508" max="10508" width="13.5546875" style="26" customWidth="1"/>
    <col min="10509" max="10509" width="18.44140625" style="26" customWidth="1"/>
    <col min="10510" max="10510" width="13.5546875" style="26" customWidth="1"/>
    <col min="10511" max="10512" width="19.6640625" style="26" customWidth="1"/>
    <col min="10513" max="10515" width="13.5546875" style="26" customWidth="1"/>
    <col min="10516" max="10517" width="15.33203125" style="26" customWidth="1"/>
    <col min="10518" max="10518" width="18" style="26" customWidth="1"/>
    <col min="10519" max="10519" width="19.44140625" style="26" customWidth="1"/>
    <col min="10520" max="10520" width="10.5546875" style="26" customWidth="1"/>
    <col min="10521" max="10755" width="9.33203125" style="26"/>
    <col min="10756" max="10757" width="13.5546875" style="26" customWidth="1"/>
    <col min="10758" max="10758" width="14.6640625" style="26" customWidth="1"/>
    <col min="10759" max="10759" width="10.5546875" style="26" customWidth="1"/>
    <col min="10760" max="10760" width="14.6640625" style="26" customWidth="1"/>
    <col min="10761" max="10761" width="15.6640625" style="26" customWidth="1"/>
    <col min="10762" max="10762" width="29.44140625" style="26" customWidth="1"/>
    <col min="10763" max="10763" width="16" style="26" customWidth="1"/>
    <col min="10764" max="10764" width="13.5546875" style="26" customWidth="1"/>
    <col min="10765" max="10765" width="18.44140625" style="26" customWidth="1"/>
    <col min="10766" max="10766" width="13.5546875" style="26" customWidth="1"/>
    <col min="10767" max="10768" width="19.6640625" style="26" customWidth="1"/>
    <col min="10769" max="10771" width="13.5546875" style="26" customWidth="1"/>
    <col min="10772" max="10773" width="15.33203125" style="26" customWidth="1"/>
    <col min="10774" max="10774" width="18" style="26" customWidth="1"/>
    <col min="10775" max="10775" width="19.44140625" style="26" customWidth="1"/>
    <col min="10776" max="10776" width="10.5546875" style="26" customWidth="1"/>
    <col min="10777" max="11011" width="9.33203125" style="26"/>
    <col min="11012" max="11013" width="13.5546875" style="26" customWidth="1"/>
    <col min="11014" max="11014" width="14.6640625" style="26" customWidth="1"/>
    <col min="11015" max="11015" width="10.5546875" style="26" customWidth="1"/>
    <col min="11016" max="11016" width="14.6640625" style="26" customWidth="1"/>
    <col min="11017" max="11017" width="15.6640625" style="26" customWidth="1"/>
    <col min="11018" max="11018" width="29.44140625" style="26" customWidth="1"/>
    <col min="11019" max="11019" width="16" style="26" customWidth="1"/>
    <col min="11020" max="11020" width="13.5546875" style="26" customWidth="1"/>
    <col min="11021" max="11021" width="18.44140625" style="26" customWidth="1"/>
    <col min="11022" max="11022" width="13.5546875" style="26" customWidth="1"/>
    <col min="11023" max="11024" width="19.6640625" style="26" customWidth="1"/>
    <col min="11025" max="11027" width="13.5546875" style="26" customWidth="1"/>
    <col min="11028" max="11029" width="15.33203125" style="26" customWidth="1"/>
    <col min="11030" max="11030" width="18" style="26" customWidth="1"/>
    <col min="11031" max="11031" width="19.44140625" style="26" customWidth="1"/>
    <col min="11032" max="11032" width="10.5546875" style="26" customWidth="1"/>
    <col min="11033" max="11267" width="9.33203125" style="26"/>
    <col min="11268" max="11269" width="13.5546875" style="26" customWidth="1"/>
    <col min="11270" max="11270" width="14.6640625" style="26" customWidth="1"/>
    <col min="11271" max="11271" width="10.5546875" style="26" customWidth="1"/>
    <col min="11272" max="11272" width="14.6640625" style="26" customWidth="1"/>
    <col min="11273" max="11273" width="15.6640625" style="26" customWidth="1"/>
    <col min="11274" max="11274" width="29.44140625" style="26" customWidth="1"/>
    <col min="11275" max="11275" width="16" style="26" customWidth="1"/>
    <col min="11276" max="11276" width="13.5546875" style="26" customWidth="1"/>
    <col min="11277" max="11277" width="18.44140625" style="26" customWidth="1"/>
    <col min="11278" max="11278" width="13.5546875" style="26" customWidth="1"/>
    <col min="11279" max="11280" width="19.6640625" style="26" customWidth="1"/>
    <col min="11281" max="11283" width="13.5546875" style="26" customWidth="1"/>
    <col min="11284" max="11285" width="15.33203125" style="26" customWidth="1"/>
    <col min="11286" max="11286" width="18" style="26" customWidth="1"/>
    <col min="11287" max="11287" width="19.44140625" style="26" customWidth="1"/>
    <col min="11288" max="11288" width="10.5546875" style="26" customWidth="1"/>
    <col min="11289" max="11523" width="9.33203125" style="26"/>
    <col min="11524" max="11525" width="13.5546875" style="26" customWidth="1"/>
    <col min="11526" max="11526" width="14.6640625" style="26" customWidth="1"/>
    <col min="11527" max="11527" width="10.5546875" style="26" customWidth="1"/>
    <col min="11528" max="11528" width="14.6640625" style="26" customWidth="1"/>
    <col min="11529" max="11529" width="15.6640625" style="26" customWidth="1"/>
    <col min="11530" max="11530" width="29.44140625" style="26" customWidth="1"/>
    <col min="11531" max="11531" width="16" style="26" customWidth="1"/>
    <col min="11532" max="11532" width="13.5546875" style="26" customWidth="1"/>
    <col min="11533" max="11533" width="18.44140625" style="26" customWidth="1"/>
    <col min="11534" max="11534" width="13.5546875" style="26" customWidth="1"/>
    <col min="11535" max="11536" width="19.6640625" style="26" customWidth="1"/>
    <col min="11537" max="11539" width="13.5546875" style="26" customWidth="1"/>
    <col min="11540" max="11541" width="15.33203125" style="26" customWidth="1"/>
    <col min="11542" max="11542" width="18" style="26" customWidth="1"/>
    <col min="11543" max="11543" width="19.44140625" style="26" customWidth="1"/>
    <col min="11544" max="11544" width="10.5546875" style="26" customWidth="1"/>
    <col min="11545" max="11779" width="9.33203125" style="26"/>
    <col min="11780" max="11781" width="13.5546875" style="26" customWidth="1"/>
    <col min="11782" max="11782" width="14.6640625" style="26" customWidth="1"/>
    <col min="11783" max="11783" width="10.5546875" style="26" customWidth="1"/>
    <col min="11784" max="11784" width="14.6640625" style="26" customWidth="1"/>
    <col min="11785" max="11785" width="15.6640625" style="26" customWidth="1"/>
    <col min="11786" max="11786" width="29.44140625" style="26" customWidth="1"/>
    <col min="11787" max="11787" width="16" style="26" customWidth="1"/>
    <col min="11788" max="11788" width="13.5546875" style="26" customWidth="1"/>
    <col min="11789" max="11789" width="18.44140625" style="26" customWidth="1"/>
    <col min="11790" max="11790" width="13.5546875" style="26" customWidth="1"/>
    <col min="11791" max="11792" width="19.6640625" style="26" customWidth="1"/>
    <col min="11793" max="11795" width="13.5546875" style="26" customWidth="1"/>
    <col min="11796" max="11797" width="15.33203125" style="26" customWidth="1"/>
    <col min="11798" max="11798" width="18" style="26" customWidth="1"/>
    <col min="11799" max="11799" width="19.44140625" style="26" customWidth="1"/>
    <col min="11800" max="11800" width="10.5546875" style="26" customWidth="1"/>
    <col min="11801" max="12035" width="9.33203125" style="26"/>
    <col min="12036" max="12037" width="13.5546875" style="26" customWidth="1"/>
    <col min="12038" max="12038" width="14.6640625" style="26" customWidth="1"/>
    <col min="12039" max="12039" width="10.5546875" style="26" customWidth="1"/>
    <col min="12040" max="12040" width="14.6640625" style="26" customWidth="1"/>
    <col min="12041" max="12041" width="15.6640625" style="26" customWidth="1"/>
    <col min="12042" max="12042" width="29.44140625" style="26" customWidth="1"/>
    <col min="12043" max="12043" width="16" style="26" customWidth="1"/>
    <col min="12044" max="12044" width="13.5546875" style="26" customWidth="1"/>
    <col min="12045" max="12045" width="18.44140625" style="26" customWidth="1"/>
    <col min="12046" max="12046" width="13.5546875" style="26" customWidth="1"/>
    <col min="12047" max="12048" width="19.6640625" style="26" customWidth="1"/>
    <col min="12049" max="12051" width="13.5546875" style="26" customWidth="1"/>
    <col min="12052" max="12053" width="15.33203125" style="26" customWidth="1"/>
    <col min="12054" max="12054" width="18" style="26" customWidth="1"/>
    <col min="12055" max="12055" width="19.44140625" style="26" customWidth="1"/>
    <col min="12056" max="12056" width="10.5546875" style="26" customWidth="1"/>
    <col min="12057" max="12291" width="9.33203125" style="26"/>
    <col min="12292" max="12293" width="13.5546875" style="26" customWidth="1"/>
    <col min="12294" max="12294" width="14.6640625" style="26" customWidth="1"/>
    <col min="12295" max="12295" width="10.5546875" style="26" customWidth="1"/>
    <col min="12296" max="12296" width="14.6640625" style="26" customWidth="1"/>
    <col min="12297" max="12297" width="15.6640625" style="26" customWidth="1"/>
    <col min="12298" max="12298" width="29.44140625" style="26" customWidth="1"/>
    <col min="12299" max="12299" width="16" style="26" customWidth="1"/>
    <col min="12300" max="12300" width="13.5546875" style="26" customWidth="1"/>
    <col min="12301" max="12301" width="18.44140625" style="26" customWidth="1"/>
    <col min="12302" max="12302" width="13.5546875" style="26" customWidth="1"/>
    <col min="12303" max="12304" width="19.6640625" style="26" customWidth="1"/>
    <col min="12305" max="12307" width="13.5546875" style="26" customWidth="1"/>
    <col min="12308" max="12309" width="15.33203125" style="26" customWidth="1"/>
    <col min="12310" max="12310" width="18" style="26" customWidth="1"/>
    <col min="12311" max="12311" width="19.44140625" style="26" customWidth="1"/>
    <col min="12312" max="12312" width="10.5546875" style="26" customWidth="1"/>
    <col min="12313" max="12547" width="9.33203125" style="26"/>
    <col min="12548" max="12549" width="13.5546875" style="26" customWidth="1"/>
    <col min="12550" max="12550" width="14.6640625" style="26" customWidth="1"/>
    <col min="12551" max="12551" width="10.5546875" style="26" customWidth="1"/>
    <col min="12552" max="12552" width="14.6640625" style="26" customWidth="1"/>
    <col min="12553" max="12553" width="15.6640625" style="26" customWidth="1"/>
    <col min="12554" max="12554" width="29.44140625" style="26" customWidth="1"/>
    <col min="12555" max="12555" width="16" style="26" customWidth="1"/>
    <col min="12556" max="12556" width="13.5546875" style="26" customWidth="1"/>
    <col min="12557" max="12557" width="18.44140625" style="26" customWidth="1"/>
    <col min="12558" max="12558" width="13.5546875" style="26" customWidth="1"/>
    <col min="12559" max="12560" width="19.6640625" style="26" customWidth="1"/>
    <col min="12561" max="12563" width="13.5546875" style="26" customWidth="1"/>
    <col min="12564" max="12565" width="15.33203125" style="26" customWidth="1"/>
    <col min="12566" max="12566" width="18" style="26" customWidth="1"/>
    <col min="12567" max="12567" width="19.44140625" style="26" customWidth="1"/>
    <col min="12568" max="12568" width="10.5546875" style="26" customWidth="1"/>
    <col min="12569" max="12803" width="9.33203125" style="26"/>
    <col min="12804" max="12805" width="13.5546875" style="26" customWidth="1"/>
    <col min="12806" max="12806" width="14.6640625" style="26" customWidth="1"/>
    <col min="12807" max="12807" width="10.5546875" style="26" customWidth="1"/>
    <col min="12808" max="12808" width="14.6640625" style="26" customWidth="1"/>
    <col min="12809" max="12809" width="15.6640625" style="26" customWidth="1"/>
    <col min="12810" max="12810" width="29.44140625" style="26" customWidth="1"/>
    <col min="12811" max="12811" width="16" style="26" customWidth="1"/>
    <col min="12812" max="12812" width="13.5546875" style="26" customWidth="1"/>
    <col min="12813" max="12813" width="18.44140625" style="26" customWidth="1"/>
    <col min="12814" max="12814" width="13.5546875" style="26" customWidth="1"/>
    <col min="12815" max="12816" width="19.6640625" style="26" customWidth="1"/>
    <col min="12817" max="12819" width="13.5546875" style="26" customWidth="1"/>
    <col min="12820" max="12821" width="15.33203125" style="26" customWidth="1"/>
    <col min="12822" max="12822" width="18" style="26" customWidth="1"/>
    <col min="12823" max="12823" width="19.44140625" style="26" customWidth="1"/>
    <col min="12824" max="12824" width="10.5546875" style="26" customWidth="1"/>
    <col min="12825" max="13059" width="9.33203125" style="26"/>
    <col min="13060" max="13061" width="13.5546875" style="26" customWidth="1"/>
    <col min="13062" max="13062" width="14.6640625" style="26" customWidth="1"/>
    <col min="13063" max="13063" width="10.5546875" style="26" customWidth="1"/>
    <col min="13064" max="13064" width="14.6640625" style="26" customWidth="1"/>
    <col min="13065" max="13065" width="15.6640625" style="26" customWidth="1"/>
    <col min="13066" max="13066" width="29.44140625" style="26" customWidth="1"/>
    <col min="13067" max="13067" width="16" style="26" customWidth="1"/>
    <col min="13068" max="13068" width="13.5546875" style="26" customWidth="1"/>
    <col min="13069" max="13069" width="18.44140625" style="26" customWidth="1"/>
    <col min="13070" max="13070" width="13.5546875" style="26" customWidth="1"/>
    <col min="13071" max="13072" width="19.6640625" style="26" customWidth="1"/>
    <col min="13073" max="13075" width="13.5546875" style="26" customWidth="1"/>
    <col min="13076" max="13077" width="15.33203125" style="26" customWidth="1"/>
    <col min="13078" max="13078" width="18" style="26" customWidth="1"/>
    <col min="13079" max="13079" width="19.44140625" style="26" customWidth="1"/>
    <col min="13080" max="13080" width="10.5546875" style="26" customWidth="1"/>
    <col min="13081" max="13315" width="9.33203125" style="26"/>
    <col min="13316" max="13317" width="13.5546875" style="26" customWidth="1"/>
    <col min="13318" max="13318" width="14.6640625" style="26" customWidth="1"/>
    <col min="13319" max="13319" width="10.5546875" style="26" customWidth="1"/>
    <col min="13320" max="13320" width="14.6640625" style="26" customWidth="1"/>
    <col min="13321" max="13321" width="15.6640625" style="26" customWidth="1"/>
    <col min="13322" max="13322" width="29.44140625" style="26" customWidth="1"/>
    <col min="13323" max="13323" width="16" style="26" customWidth="1"/>
    <col min="13324" max="13324" width="13.5546875" style="26" customWidth="1"/>
    <col min="13325" max="13325" width="18.44140625" style="26" customWidth="1"/>
    <col min="13326" max="13326" width="13.5546875" style="26" customWidth="1"/>
    <col min="13327" max="13328" width="19.6640625" style="26" customWidth="1"/>
    <col min="13329" max="13331" width="13.5546875" style="26" customWidth="1"/>
    <col min="13332" max="13333" width="15.33203125" style="26" customWidth="1"/>
    <col min="13334" max="13334" width="18" style="26" customWidth="1"/>
    <col min="13335" max="13335" width="19.44140625" style="26" customWidth="1"/>
    <col min="13336" max="13336" width="10.5546875" style="26" customWidth="1"/>
    <col min="13337" max="13571" width="9.33203125" style="26"/>
    <col min="13572" max="13573" width="13.5546875" style="26" customWidth="1"/>
    <col min="13574" max="13574" width="14.6640625" style="26" customWidth="1"/>
    <col min="13575" max="13575" width="10.5546875" style="26" customWidth="1"/>
    <col min="13576" max="13576" width="14.6640625" style="26" customWidth="1"/>
    <col min="13577" max="13577" width="15.6640625" style="26" customWidth="1"/>
    <col min="13578" max="13578" width="29.44140625" style="26" customWidth="1"/>
    <col min="13579" max="13579" width="16" style="26" customWidth="1"/>
    <col min="13580" max="13580" width="13.5546875" style="26" customWidth="1"/>
    <col min="13581" max="13581" width="18.44140625" style="26" customWidth="1"/>
    <col min="13582" max="13582" width="13.5546875" style="26" customWidth="1"/>
    <col min="13583" max="13584" width="19.6640625" style="26" customWidth="1"/>
    <col min="13585" max="13587" width="13.5546875" style="26" customWidth="1"/>
    <col min="13588" max="13589" width="15.33203125" style="26" customWidth="1"/>
    <col min="13590" max="13590" width="18" style="26" customWidth="1"/>
    <col min="13591" max="13591" width="19.44140625" style="26" customWidth="1"/>
    <col min="13592" max="13592" width="10.5546875" style="26" customWidth="1"/>
    <col min="13593" max="13827" width="9.33203125" style="26"/>
    <col min="13828" max="13829" width="13.5546875" style="26" customWidth="1"/>
    <col min="13830" max="13830" width="14.6640625" style="26" customWidth="1"/>
    <col min="13831" max="13831" width="10.5546875" style="26" customWidth="1"/>
    <col min="13832" max="13832" width="14.6640625" style="26" customWidth="1"/>
    <col min="13833" max="13833" width="15.6640625" style="26" customWidth="1"/>
    <col min="13834" max="13834" width="29.44140625" style="26" customWidth="1"/>
    <col min="13835" max="13835" width="16" style="26" customWidth="1"/>
    <col min="13836" max="13836" width="13.5546875" style="26" customWidth="1"/>
    <col min="13837" max="13837" width="18.44140625" style="26" customWidth="1"/>
    <col min="13838" max="13838" width="13.5546875" style="26" customWidth="1"/>
    <col min="13839" max="13840" width="19.6640625" style="26" customWidth="1"/>
    <col min="13841" max="13843" width="13.5546875" style="26" customWidth="1"/>
    <col min="13844" max="13845" width="15.33203125" style="26" customWidth="1"/>
    <col min="13846" max="13846" width="18" style="26" customWidth="1"/>
    <col min="13847" max="13847" width="19.44140625" style="26" customWidth="1"/>
    <col min="13848" max="13848" width="10.5546875" style="26" customWidth="1"/>
    <col min="13849" max="14083" width="9.33203125" style="26"/>
    <col min="14084" max="14085" width="13.5546875" style="26" customWidth="1"/>
    <col min="14086" max="14086" width="14.6640625" style="26" customWidth="1"/>
    <col min="14087" max="14087" width="10.5546875" style="26" customWidth="1"/>
    <col min="14088" max="14088" width="14.6640625" style="26" customWidth="1"/>
    <col min="14089" max="14089" width="15.6640625" style="26" customWidth="1"/>
    <col min="14090" max="14090" width="29.44140625" style="26" customWidth="1"/>
    <col min="14091" max="14091" width="16" style="26" customWidth="1"/>
    <col min="14092" max="14092" width="13.5546875" style="26" customWidth="1"/>
    <col min="14093" max="14093" width="18.44140625" style="26" customWidth="1"/>
    <col min="14094" max="14094" width="13.5546875" style="26" customWidth="1"/>
    <col min="14095" max="14096" width="19.6640625" style="26" customWidth="1"/>
    <col min="14097" max="14099" width="13.5546875" style="26" customWidth="1"/>
    <col min="14100" max="14101" width="15.33203125" style="26" customWidth="1"/>
    <col min="14102" max="14102" width="18" style="26" customWidth="1"/>
    <col min="14103" max="14103" width="19.44140625" style="26" customWidth="1"/>
    <col min="14104" max="14104" width="10.5546875" style="26" customWidth="1"/>
    <col min="14105" max="14339" width="9.33203125" style="26"/>
    <col min="14340" max="14341" width="13.5546875" style="26" customWidth="1"/>
    <col min="14342" max="14342" width="14.6640625" style="26" customWidth="1"/>
    <col min="14343" max="14343" width="10.5546875" style="26" customWidth="1"/>
    <col min="14344" max="14344" width="14.6640625" style="26" customWidth="1"/>
    <col min="14345" max="14345" width="15.6640625" style="26" customWidth="1"/>
    <col min="14346" max="14346" width="29.44140625" style="26" customWidth="1"/>
    <col min="14347" max="14347" width="16" style="26" customWidth="1"/>
    <col min="14348" max="14348" width="13.5546875" style="26" customWidth="1"/>
    <col min="14349" max="14349" width="18.44140625" style="26" customWidth="1"/>
    <col min="14350" max="14350" width="13.5546875" style="26" customWidth="1"/>
    <col min="14351" max="14352" width="19.6640625" style="26" customWidth="1"/>
    <col min="14353" max="14355" width="13.5546875" style="26" customWidth="1"/>
    <col min="14356" max="14357" width="15.33203125" style="26" customWidth="1"/>
    <col min="14358" max="14358" width="18" style="26" customWidth="1"/>
    <col min="14359" max="14359" width="19.44140625" style="26" customWidth="1"/>
    <col min="14360" max="14360" width="10.5546875" style="26" customWidth="1"/>
    <col min="14361" max="14595" width="9.33203125" style="26"/>
    <col min="14596" max="14597" width="13.5546875" style="26" customWidth="1"/>
    <col min="14598" max="14598" width="14.6640625" style="26" customWidth="1"/>
    <col min="14599" max="14599" width="10.5546875" style="26" customWidth="1"/>
    <col min="14600" max="14600" width="14.6640625" style="26" customWidth="1"/>
    <col min="14601" max="14601" width="15.6640625" style="26" customWidth="1"/>
    <col min="14602" max="14602" width="29.44140625" style="26" customWidth="1"/>
    <col min="14603" max="14603" width="16" style="26" customWidth="1"/>
    <col min="14604" max="14604" width="13.5546875" style="26" customWidth="1"/>
    <col min="14605" max="14605" width="18.44140625" style="26" customWidth="1"/>
    <col min="14606" max="14606" width="13.5546875" style="26" customWidth="1"/>
    <col min="14607" max="14608" width="19.6640625" style="26" customWidth="1"/>
    <col min="14609" max="14611" width="13.5546875" style="26" customWidth="1"/>
    <col min="14612" max="14613" width="15.33203125" style="26" customWidth="1"/>
    <col min="14614" max="14614" width="18" style="26" customWidth="1"/>
    <col min="14615" max="14615" width="19.44140625" style="26" customWidth="1"/>
    <col min="14616" max="14616" width="10.5546875" style="26" customWidth="1"/>
    <col min="14617" max="14851" width="9.33203125" style="26"/>
    <col min="14852" max="14853" width="13.5546875" style="26" customWidth="1"/>
    <col min="14854" max="14854" width="14.6640625" style="26" customWidth="1"/>
    <col min="14855" max="14855" width="10.5546875" style="26" customWidth="1"/>
    <col min="14856" max="14856" width="14.6640625" style="26" customWidth="1"/>
    <col min="14857" max="14857" width="15.6640625" style="26" customWidth="1"/>
    <col min="14858" max="14858" width="29.44140625" style="26" customWidth="1"/>
    <col min="14859" max="14859" width="16" style="26" customWidth="1"/>
    <col min="14860" max="14860" width="13.5546875" style="26" customWidth="1"/>
    <col min="14861" max="14861" width="18.44140625" style="26" customWidth="1"/>
    <col min="14862" max="14862" width="13.5546875" style="26" customWidth="1"/>
    <col min="14863" max="14864" width="19.6640625" style="26" customWidth="1"/>
    <col min="14865" max="14867" width="13.5546875" style="26" customWidth="1"/>
    <col min="14868" max="14869" width="15.33203125" style="26" customWidth="1"/>
    <col min="14870" max="14870" width="18" style="26" customWidth="1"/>
    <col min="14871" max="14871" width="19.44140625" style="26" customWidth="1"/>
    <col min="14872" max="14872" width="10.5546875" style="26" customWidth="1"/>
    <col min="14873" max="15107" width="9.33203125" style="26"/>
    <col min="15108" max="15109" width="13.5546875" style="26" customWidth="1"/>
    <col min="15110" max="15110" width="14.6640625" style="26" customWidth="1"/>
    <col min="15111" max="15111" width="10.5546875" style="26" customWidth="1"/>
    <col min="15112" max="15112" width="14.6640625" style="26" customWidth="1"/>
    <col min="15113" max="15113" width="15.6640625" style="26" customWidth="1"/>
    <col min="15114" max="15114" width="29.44140625" style="26" customWidth="1"/>
    <col min="15115" max="15115" width="16" style="26" customWidth="1"/>
    <col min="15116" max="15116" width="13.5546875" style="26" customWidth="1"/>
    <col min="15117" max="15117" width="18.44140625" style="26" customWidth="1"/>
    <col min="15118" max="15118" width="13.5546875" style="26" customWidth="1"/>
    <col min="15119" max="15120" width="19.6640625" style="26" customWidth="1"/>
    <col min="15121" max="15123" width="13.5546875" style="26" customWidth="1"/>
    <col min="15124" max="15125" width="15.33203125" style="26" customWidth="1"/>
    <col min="15126" max="15126" width="18" style="26" customWidth="1"/>
    <col min="15127" max="15127" width="19.44140625" style="26" customWidth="1"/>
    <col min="15128" max="15128" width="10.5546875" style="26" customWidth="1"/>
    <col min="15129" max="15363" width="9.33203125" style="26"/>
    <col min="15364" max="15365" width="13.5546875" style="26" customWidth="1"/>
    <col min="15366" max="15366" width="14.6640625" style="26" customWidth="1"/>
    <col min="15367" max="15367" width="10.5546875" style="26" customWidth="1"/>
    <col min="15368" max="15368" width="14.6640625" style="26" customWidth="1"/>
    <col min="15369" max="15369" width="15.6640625" style="26" customWidth="1"/>
    <col min="15370" max="15370" width="29.44140625" style="26" customWidth="1"/>
    <col min="15371" max="15371" width="16" style="26" customWidth="1"/>
    <col min="15372" max="15372" width="13.5546875" style="26" customWidth="1"/>
    <col min="15373" max="15373" width="18.44140625" style="26" customWidth="1"/>
    <col min="15374" max="15374" width="13.5546875" style="26" customWidth="1"/>
    <col min="15375" max="15376" width="19.6640625" style="26" customWidth="1"/>
    <col min="15377" max="15379" width="13.5546875" style="26" customWidth="1"/>
    <col min="15380" max="15381" width="15.33203125" style="26" customWidth="1"/>
    <col min="15382" max="15382" width="18" style="26" customWidth="1"/>
    <col min="15383" max="15383" width="19.44140625" style="26" customWidth="1"/>
    <col min="15384" max="15384" width="10.5546875" style="26" customWidth="1"/>
    <col min="15385" max="15619" width="9.33203125" style="26"/>
    <col min="15620" max="15621" width="13.5546875" style="26" customWidth="1"/>
    <col min="15622" max="15622" width="14.6640625" style="26" customWidth="1"/>
    <col min="15623" max="15623" width="10.5546875" style="26" customWidth="1"/>
    <col min="15624" max="15624" width="14.6640625" style="26" customWidth="1"/>
    <col min="15625" max="15625" width="15.6640625" style="26" customWidth="1"/>
    <col min="15626" max="15626" width="29.44140625" style="26" customWidth="1"/>
    <col min="15627" max="15627" width="16" style="26" customWidth="1"/>
    <col min="15628" max="15628" width="13.5546875" style="26" customWidth="1"/>
    <col min="15629" max="15629" width="18.44140625" style="26" customWidth="1"/>
    <col min="15630" max="15630" width="13.5546875" style="26" customWidth="1"/>
    <col min="15631" max="15632" width="19.6640625" style="26" customWidth="1"/>
    <col min="15633" max="15635" width="13.5546875" style="26" customWidth="1"/>
    <col min="15636" max="15637" width="15.33203125" style="26" customWidth="1"/>
    <col min="15638" max="15638" width="18" style="26" customWidth="1"/>
    <col min="15639" max="15639" width="19.44140625" style="26" customWidth="1"/>
    <col min="15640" max="15640" width="10.5546875" style="26" customWidth="1"/>
    <col min="15641" max="15875" width="9.33203125" style="26"/>
    <col min="15876" max="15877" width="13.5546875" style="26" customWidth="1"/>
    <col min="15878" max="15878" width="14.6640625" style="26" customWidth="1"/>
    <col min="15879" max="15879" width="10.5546875" style="26" customWidth="1"/>
    <col min="15880" max="15880" width="14.6640625" style="26" customWidth="1"/>
    <col min="15881" max="15881" width="15.6640625" style="26" customWidth="1"/>
    <col min="15882" max="15882" width="29.44140625" style="26" customWidth="1"/>
    <col min="15883" max="15883" width="16" style="26" customWidth="1"/>
    <col min="15884" max="15884" width="13.5546875" style="26" customWidth="1"/>
    <col min="15885" max="15885" width="18.44140625" style="26" customWidth="1"/>
    <col min="15886" max="15886" width="13.5546875" style="26" customWidth="1"/>
    <col min="15887" max="15888" width="19.6640625" style="26" customWidth="1"/>
    <col min="15889" max="15891" width="13.5546875" style="26" customWidth="1"/>
    <col min="15892" max="15893" width="15.33203125" style="26" customWidth="1"/>
    <col min="15894" max="15894" width="18" style="26" customWidth="1"/>
    <col min="15895" max="15895" width="19.44140625" style="26" customWidth="1"/>
    <col min="15896" max="15896" width="10.5546875" style="26" customWidth="1"/>
    <col min="15897" max="16131" width="9.33203125" style="26"/>
    <col min="16132" max="16133" width="13.5546875" style="26" customWidth="1"/>
    <col min="16134" max="16134" width="14.6640625" style="26" customWidth="1"/>
    <col min="16135" max="16135" width="10.5546875" style="26" customWidth="1"/>
    <col min="16136" max="16136" width="14.6640625" style="26" customWidth="1"/>
    <col min="16137" max="16137" width="15.6640625" style="26" customWidth="1"/>
    <col min="16138" max="16138" width="29.44140625" style="26" customWidth="1"/>
    <col min="16139" max="16139" width="16" style="26" customWidth="1"/>
    <col min="16140" max="16140" width="13.5546875" style="26" customWidth="1"/>
    <col min="16141" max="16141" width="18.44140625" style="26" customWidth="1"/>
    <col min="16142" max="16142" width="13.5546875" style="26" customWidth="1"/>
    <col min="16143" max="16144" width="19.6640625" style="26" customWidth="1"/>
    <col min="16145" max="16147" width="13.5546875" style="26" customWidth="1"/>
    <col min="16148" max="16149" width="15.33203125" style="26" customWidth="1"/>
    <col min="16150" max="16150" width="18" style="26" customWidth="1"/>
    <col min="16151" max="16151" width="19.44140625" style="26" customWidth="1"/>
    <col min="16152" max="16152" width="10.5546875" style="26" customWidth="1"/>
    <col min="16153" max="16384" width="9.33203125" style="26"/>
  </cols>
  <sheetData>
    <row r="1" spans="1:28">
      <c r="A1" s="1" t="s">
        <v>6095</v>
      </c>
    </row>
    <row r="2" spans="1:28">
      <c r="A2" s="165" t="s">
        <v>6102</v>
      </c>
    </row>
    <row r="4" spans="1:28">
      <c r="A4" s="1" t="s">
        <v>6096</v>
      </c>
    </row>
    <row r="5" spans="1:28">
      <c r="A5" s="165" t="s">
        <v>1035</v>
      </c>
      <c r="H5" s="19"/>
      <c r="I5" s="19"/>
      <c r="J5" s="26"/>
    </row>
    <row r="6" spans="1:28">
      <c r="D6" s="19"/>
      <c r="E6" s="19"/>
      <c r="F6" s="19"/>
      <c r="G6" s="19"/>
      <c r="H6" s="19"/>
      <c r="I6" s="19"/>
      <c r="J6" s="19"/>
      <c r="K6" s="19"/>
    </row>
    <row r="7" spans="1:28" s="19" customFormat="1" ht="28.8">
      <c r="A7" s="1260" t="s">
        <v>152</v>
      </c>
      <c r="B7" s="1261" t="s">
        <v>2373</v>
      </c>
      <c r="C7" s="1260" t="s">
        <v>1042</v>
      </c>
      <c r="D7" s="1260" t="s">
        <v>1043</v>
      </c>
    </row>
    <row r="8" spans="1:28" s="19" customFormat="1">
      <c r="A8" s="1262" t="s">
        <v>125</v>
      </c>
      <c r="B8" s="1263" t="s">
        <v>83</v>
      </c>
      <c r="C8" s="1260" t="s">
        <v>2699</v>
      </c>
      <c r="D8" s="1263" t="s">
        <v>84</v>
      </c>
    </row>
    <row r="9" spans="1:28" s="19" customFormat="1">
      <c r="A9" s="1264"/>
      <c r="B9" s="1264"/>
      <c r="C9" s="1260"/>
      <c r="D9" s="1264"/>
    </row>
    <row r="10" spans="1:28" s="19" customFormat="1" ht="43.2">
      <c r="A10" s="19" t="s">
        <v>350</v>
      </c>
      <c r="B10" s="19" t="s">
        <v>6136</v>
      </c>
      <c r="C10" s="23" t="s">
        <v>6484</v>
      </c>
      <c r="D10" s="33" t="s">
        <v>79</v>
      </c>
      <c r="F10" s="27"/>
      <c r="L10" s="27"/>
    </row>
    <row r="11" spans="1:28" s="19" customFormat="1" ht="25.5" customHeight="1">
      <c r="A11" s="291" t="s">
        <v>6139</v>
      </c>
      <c r="B11" s="291" t="s">
        <v>1047</v>
      </c>
      <c r="C11" s="27"/>
      <c r="D11" s="33" t="s">
        <v>1052</v>
      </c>
      <c r="F11" s="27"/>
      <c r="L11" s="27"/>
    </row>
    <row r="12" spans="1:28" s="19" customFormat="1">
      <c r="A12" s="284"/>
      <c r="B12" s="284"/>
      <c r="C12" s="27"/>
      <c r="D12" s="27"/>
      <c r="F12" s="27"/>
      <c r="L12" s="1265"/>
      <c r="M12" s="1265"/>
      <c r="N12" s="1265"/>
      <c r="O12" s="27"/>
      <c r="P12" s="27"/>
      <c r="Q12" s="27"/>
    </row>
    <row r="13" spans="1:28" s="19" customFormat="1">
      <c r="A13" s="1" t="s">
        <v>6097</v>
      </c>
      <c r="B13" s="284"/>
      <c r="D13" s="27"/>
      <c r="F13" s="27"/>
      <c r="J13" s="1265"/>
      <c r="K13" s="1265"/>
      <c r="L13" s="1265"/>
      <c r="M13" s="27"/>
      <c r="N13" s="27"/>
      <c r="O13" s="27"/>
    </row>
    <row r="14" spans="1:28" s="19" customFormat="1">
      <c r="A14" s="1291" t="s">
        <v>6104</v>
      </c>
      <c r="V14" s="27"/>
      <c r="W14" s="27"/>
      <c r="X14" s="27"/>
      <c r="Y14" s="27"/>
      <c r="Z14" s="27"/>
      <c r="AA14" s="27"/>
      <c r="AB14" s="27"/>
    </row>
    <row r="15" spans="1:28">
      <c r="D15" s="19"/>
      <c r="E15" s="19"/>
      <c r="F15" s="19"/>
      <c r="G15" s="26"/>
      <c r="H15" s="26"/>
      <c r="I15" s="26"/>
      <c r="J15" s="26"/>
      <c r="O15" s="19"/>
      <c r="P15" s="19"/>
      <c r="Q15" s="19"/>
      <c r="R15" s="19"/>
    </row>
    <row r="16" spans="1:28" s="19" customFormat="1" ht="43.2">
      <c r="A16" s="1594" t="s">
        <v>152</v>
      </c>
      <c r="B16" s="1266" t="s">
        <v>2085</v>
      </c>
      <c r="C16" s="1267" t="s">
        <v>5536</v>
      </c>
      <c r="D16" s="1267" t="s">
        <v>6470</v>
      </c>
      <c r="E16" s="1267" t="s">
        <v>1058</v>
      </c>
      <c r="F16" s="1267" t="s">
        <v>2177</v>
      </c>
      <c r="G16" s="1267" t="s">
        <v>1091</v>
      </c>
      <c r="H16" s="1267" t="s">
        <v>5744</v>
      </c>
      <c r="I16" s="1261" t="s">
        <v>6471</v>
      </c>
    </row>
    <row r="17" spans="1:25" s="19" customFormat="1">
      <c r="A17" s="1533" t="s">
        <v>125</v>
      </c>
      <c r="B17" s="1266" t="s">
        <v>2698</v>
      </c>
      <c r="C17" s="1263" t="s">
        <v>85</v>
      </c>
      <c r="D17" s="1263" t="s">
        <v>147</v>
      </c>
      <c r="E17" s="1267" t="s">
        <v>1064</v>
      </c>
      <c r="F17" s="1267" t="s">
        <v>150</v>
      </c>
      <c r="G17" s="1267" t="s">
        <v>133</v>
      </c>
      <c r="H17" s="1267" t="s">
        <v>122</v>
      </c>
      <c r="I17" s="1261" t="s">
        <v>120</v>
      </c>
    </row>
    <row r="18" spans="1:25" s="19" customFormat="1">
      <c r="A18" s="1545"/>
      <c r="B18" s="1268"/>
      <c r="C18" s="1264"/>
      <c r="D18" s="1264"/>
      <c r="E18" s="1264"/>
      <c r="F18" s="1264"/>
      <c r="G18" s="1264"/>
      <c r="H18" s="1264"/>
      <c r="I18" s="1264"/>
    </row>
    <row r="19" spans="1:25" s="19" customFormat="1" ht="28.8">
      <c r="A19" s="19" t="s">
        <v>350</v>
      </c>
      <c r="B19" s="171" t="s">
        <v>1066</v>
      </c>
      <c r="C19" s="27" t="s">
        <v>91</v>
      </c>
      <c r="D19" s="23" t="s">
        <v>91</v>
      </c>
      <c r="E19" s="23" t="s">
        <v>91</v>
      </c>
      <c r="F19" s="27" t="s">
        <v>91</v>
      </c>
      <c r="G19" s="27" t="s">
        <v>91</v>
      </c>
      <c r="H19" s="23" t="s">
        <v>1093</v>
      </c>
      <c r="I19" s="27" t="s">
        <v>91</v>
      </c>
      <c r="T19" s="27"/>
      <c r="U19" s="27"/>
      <c r="V19" s="27"/>
      <c r="W19" s="27"/>
    </row>
    <row r="20" spans="1:25" s="19" customFormat="1" ht="28.8">
      <c r="A20" s="291" t="s">
        <v>6140</v>
      </c>
      <c r="B20" s="275" t="s">
        <v>2087</v>
      </c>
      <c r="C20" s="27" t="s">
        <v>90</v>
      </c>
      <c r="D20" s="27" t="s">
        <v>90</v>
      </c>
      <c r="E20" s="27" t="s">
        <v>90</v>
      </c>
      <c r="F20" s="27" t="s">
        <v>90</v>
      </c>
      <c r="G20" s="27" t="s">
        <v>1094</v>
      </c>
      <c r="H20" s="27"/>
      <c r="I20" s="27" t="s">
        <v>90</v>
      </c>
      <c r="T20" s="27"/>
      <c r="U20" s="27"/>
      <c r="V20" s="27"/>
      <c r="W20" s="27"/>
    </row>
    <row r="21" spans="1:25" s="19" customFormat="1" ht="28.8">
      <c r="C21" s="27" t="s">
        <v>160</v>
      </c>
      <c r="D21" s="27" t="s">
        <v>5121</v>
      </c>
      <c r="E21" s="23" t="s">
        <v>111</v>
      </c>
      <c r="F21" s="33" t="s">
        <v>92</v>
      </c>
      <c r="G21" s="33" t="s">
        <v>90</v>
      </c>
      <c r="H21" s="27"/>
      <c r="I21" s="12" t="s">
        <v>5370</v>
      </c>
      <c r="T21" s="27"/>
      <c r="U21" s="27"/>
      <c r="V21" s="27"/>
      <c r="W21" s="27"/>
      <c r="X21" s="27"/>
      <c r="Y21" s="27"/>
    </row>
    <row r="22" spans="1:25" s="19" customFormat="1" ht="28.8">
      <c r="C22" s="27" t="s">
        <v>130</v>
      </c>
      <c r="D22" s="27" t="s">
        <v>130</v>
      </c>
      <c r="E22" s="23" t="s">
        <v>1070</v>
      </c>
      <c r="F22" s="33" t="s">
        <v>97</v>
      </c>
      <c r="G22" s="33" t="s">
        <v>92</v>
      </c>
      <c r="I22" s="27" t="s">
        <v>130</v>
      </c>
    </row>
    <row r="23" spans="1:25" s="181" customFormat="1" ht="28.8">
      <c r="D23" s="257" t="s">
        <v>116</v>
      </c>
      <c r="E23" s="27" t="s">
        <v>130</v>
      </c>
      <c r="F23" s="33" t="s">
        <v>98</v>
      </c>
      <c r="H23" s="26"/>
      <c r="I23" s="27" t="s">
        <v>6460</v>
      </c>
      <c r="K23" s="26"/>
      <c r="L23" s="26"/>
      <c r="M23" s="26"/>
      <c r="N23" s="26"/>
    </row>
    <row r="24" spans="1:25" s="181" customFormat="1">
      <c r="H24" s="26"/>
      <c r="K24" s="26"/>
      <c r="L24" s="26"/>
      <c r="M24" s="26"/>
      <c r="N24" s="26"/>
    </row>
    <row r="25" spans="1:25">
      <c r="A25" s="26"/>
    </row>
    <row r="26" spans="1:25">
      <c r="A26" s="26"/>
    </row>
    <row r="27" spans="1:25">
      <c r="J27" s="26"/>
    </row>
    <row r="28" spans="1:25">
      <c r="J28" s="26"/>
    </row>
    <row r="29" spans="1:25">
      <c r="J29" s="26"/>
    </row>
    <row r="30" spans="1:25">
      <c r="J30" s="26"/>
    </row>
    <row r="31" spans="1:25">
      <c r="J31" s="26"/>
    </row>
    <row r="32" spans="1:25">
      <c r="J32" s="26"/>
    </row>
    <row r="33" spans="10:16151">
      <c r="J33" s="26"/>
    </row>
    <row r="34" spans="10:16151">
      <c r="J34" s="26"/>
    </row>
    <row r="35" spans="10:16151">
      <c r="J35" s="26"/>
    </row>
    <row r="36" spans="10:16151">
      <c r="J36" s="26"/>
    </row>
    <row r="37" spans="10:16151" s="181" customFormat="1">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6"/>
      <c r="QS37" s="26"/>
      <c r="QT37" s="26"/>
      <c r="QU37" s="26"/>
      <c r="QV37" s="26"/>
      <c r="QW37" s="26"/>
      <c r="QX37" s="26"/>
      <c r="QY37" s="26"/>
      <c r="QZ37" s="26"/>
      <c r="RA37" s="26"/>
      <c r="RB37" s="26"/>
      <c r="RC37" s="26"/>
      <c r="RD37" s="26"/>
      <c r="RE37" s="26"/>
      <c r="RF37" s="26"/>
      <c r="RG37" s="26"/>
      <c r="RH37" s="26"/>
      <c r="RI37" s="26"/>
      <c r="RJ37" s="26"/>
      <c r="RK37" s="26"/>
      <c r="RL37" s="26"/>
      <c r="RM37" s="26"/>
      <c r="RN37" s="26"/>
      <c r="RO37" s="26"/>
      <c r="RP37" s="26"/>
      <c r="RQ37" s="26"/>
      <c r="RR37" s="26"/>
      <c r="RS37" s="26"/>
      <c r="RT37" s="26"/>
      <c r="RU37" s="26"/>
      <c r="RV37" s="26"/>
      <c r="RW37" s="26"/>
      <c r="RX37" s="26"/>
      <c r="RY37" s="26"/>
      <c r="RZ37" s="26"/>
      <c r="SA37" s="26"/>
      <c r="SB37" s="26"/>
      <c r="SC37" s="26"/>
      <c r="SD37" s="26"/>
      <c r="SE37" s="26"/>
      <c r="SF37" s="26"/>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6"/>
      <c r="TK37" s="26"/>
      <c r="TL37" s="26"/>
      <c r="TM37" s="26"/>
      <c r="TN37" s="26"/>
      <c r="TO37" s="26"/>
      <c r="TP37" s="26"/>
      <c r="TQ37" s="26"/>
      <c r="TR37" s="26"/>
      <c r="TS37" s="26"/>
      <c r="TT37" s="26"/>
      <c r="TU37" s="26"/>
      <c r="TV37" s="26"/>
      <c r="TW37" s="26"/>
      <c r="TX37" s="26"/>
      <c r="TY37" s="26"/>
      <c r="TZ37" s="26"/>
      <c r="UA37" s="26"/>
      <c r="UB37" s="26"/>
      <c r="UC37" s="26"/>
      <c r="UD37" s="26"/>
      <c r="UE37" s="26"/>
      <c r="UF37" s="26"/>
      <c r="UG37" s="26"/>
      <c r="UH37" s="26"/>
      <c r="UI37" s="26"/>
      <c r="UJ37" s="26"/>
      <c r="UK37" s="26"/>
      <c r="UL37" s="26"/>
      <c r="UM37" s="26"/>
      <c r="UN37" s="26"/>
      <c r="UO37" s="26"/>
      <c r="UP37" s="26"/>
      <c r="UQ37" s="26"/>
      <c r="UR37" s="26"/>
      <c r="US37" s="26"/>
      <c r="UT37" s="26"/>
      <c r="UU37" s="26"/>
      <c r="UV37" s="26"/>
      <c r="UW37" s="26"/>
      <c r="UX37" s="26"/>
      <c r="UY37" s="26"/>
      <c r="UZ37" s="26"/>
      <c r="VA37" s="26"/>
      <c r="VB37" s="26"/>
      <c r="VC37" s="26"/>
      <c r="VD37" s="26"/>
      <c r="VE37" s="26"/>
      <c r="VF37" s="26"/>
      <c r="VG37" s="26"/>
      <c r="VH37" s="26"/>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6"/>
      <c r="WM37" s="26"/>
      <c r="WN37" s="26"/>
      <c r="WO37" s="26"/>
      <c r="WP37" s="26"/>
      <c r="WQ37" s="26"/>
      <c r="WR37" s="26"/>
      <c r="WS37" s="26"/>
      <c r="WT37" s="26"/>
      <c r="WU37" s="26"/>
      <c r="WV37" s="26"/>
      <c r="WW37" s="26"/>
      <c r="WX37" s="26"/>
      <c r="WY37" s="26"/>
      <c r="WZ37" s="26"/>
      <c r="XA37" s="26"/>
      <c r="XB37" s="26"/>
      <c r="XC37" s="26"/>
      <c r="XD37" s="26"/>
      <c r="XE37" s="26"/>
      <c r="XF37" s="26"/>
      <c r="XG37" s="26"/>
      <c r="XH37" s="26"/>
      <c r="XI37" s="26"/>
      <c r="XJ37" s="26"/>
      <c r="XK37" s="26"/>
      <c r="XL37" s="26"/>
      <c r="XM37" s="26"/>
      <c r="XN37" s="26"/>
      <c r="XO37" s="26"/>
      <c r="XP37" s="26"/>
      <c r="XQ37" s="26"/>
      <c r="XR37" s="26"/>
      <c r="XS37" s="26"/>
      <c r="XT37" s="26"/>
      <c r="XU37" s="26"/>
      <c r="XV37" s="26"/>
      <c r="XW37" s="26"/>
      <c r="XX37" s="26"/>
      <c r="XY37" s="26"/>
      <c r="XZ37" s="26"/>
      <c r="YA37" s="26"/>
      <c r="YB37" s="26"/>
      <c r="YC37" s="26"/>
      <c r="YD37" s="26"/>
      <c r="YE37" s="26"/>
      <c r="YF37" s="26"/>
      <c r="YG37" s="26"/>
      <c r="YH37" s="26"/>
      <c r="YI37" s="26"/>
      <c r="YJ37" s="26"/>
      <c r="YK37" s="26"/>
      <c r="YL37" s="26"/>
      <c r="YM37" s="26"/>
      <c r="YN37" s="26"/>
      <c r="YO37" s="26"/>
      <c r="YP37" s="26"/>
      <c r="YQ37" s="26"/>
      <c r="YR37" s="26"/>
      <c r="YS37" s="26"/>
      <c r="YT37" s="26"/>
      <c r="YU37" s="26"/>
      <c r="YV37" s="26"/>
      <c r="YW37" s="26"/>
      <c r="YX37" s="26"/>
      <c r="YY37" s="26"/>
      <c r="YZ37" s="26"/>
      <c r="ZA37" s="26"/>
      <c r="ZB37" s="26"/>
      <c r="ZC37" s="26"/>
      <c r="ZD37" s="26"/>
      <c r="ZE37" s="26"/>
      <c r="ZF37" s="26"/>
      <c r="ZG37" s="26"/>
      <c r="ZH37" s="26"/>
      <c r="ZI37" s="26"/>
      <c r="ZJ37" s="26"/>
      <c r="ZK37" s="26"/>
      <c r="ZL37" s="26"/>
      <c r="ZM37" s="26"/>
      <c r="ZN37" s="26"/>
      <c r="ZO37" s="26"/>
      <c r="ZP37" s="26"/>
      <c r="ZQ37" s="26"/>
      <c r="ZR37" s="26"/>
      <c r="ZS37" s="26"/>
      <c r="ZT37" s="26"/>
      <c r="ZU37" s="26"/>
      <c r="ZV37" s="26"/>
      <c r="ZW37" s="26"/>
      <c r="ZX37" s="26"/>
      <c r="ZY37" s="26"/>
      <c r="ZZ37" s="26"/>
      <c r="AAA37" s="26"/>
      <c r="AAB37" s="26"/>
      <c r="AAC37" s="26"/>
      <c r="AAD37" s="26"/>
      <c r="AAE37" s="26"/>
      <c r="AAF37" s="26"/>
      <c r="AAG37" s="26"/>
      <c r="AAH37" s="26"/>
      <c r="AAI37" s="26"/>
      <c r="AAJ37" s="26"/>
      <c r="AAK37" s="26"/>
      <c r="AAL37" s="26"/>
      <c r="AAM37" s="26"/>
      <c r="AAN37" s="26"/>
      <c r="AAO37" s="26"/>
      <c r="AAP37" s="26"/>
      <c r="AAQ37" s="26"/>
      <c r="AAR37" s="26"/>
      <c r="AAS37" s="26"/>
      <c r="AAT37" s="26"/>
      <c r="AAU37" s="26"/>
      <c r="AAV37" s="26"/>
      <c r="AAW37" s="26"/>
      <c r="AAX37" s="26"/>
      <c r="AAY37" s="26"/>
      <c r="AAZ37" s="26"/>
      <c r="ABA37" s="26"/>
      <c r="ABB37" s="26"/>
      <c r="ABC37" s="26"/>
      <c r="ABD37" s="26"/>
      <c r="ABE37" s="26"/>
      <c r="ABF37" s="26"/>
      <c r="ABG37" s="26"/>
      <c r="ABH37" s="26"/>
      <c r="ABI37" s="26"/>
      <c r="ABJ37" s="26"/>
      <c r="ABK37" s="26"/>
      <c r="ABL37" s="26"/>
      <c r="ABM37" s="26"/>
      <c r="ABN37" s="26"/>
      <c r="ABO37" s="26"/>
      <c r="ABP37" s="26"/>
      <c r="ABQ37" s="26"/>
      <c r="ABR37" s="26"/>
      <c r="ABS37" s="26"/>
      <c r="ABT37" s="26"/>
      <c r="ABU37" s="26"/>
      <c r="ABV37" s="26"/>
      <c r="ABW37" s="26"/>
      <c r="ABX37" s="26"/>
      <c r="ABY37" s="26"/>
      <c r="ABZ37" s="26"/>
      <c r="ACA37" s="26"/>
      <c r="ACB37" s="26"/>
      <c r="ACC37" s="26"/>
      <c r="ACD37" s="26"/>
      <c r="ACE37" s="26"/>
      <c r="ACF37" s="26"/>
      <c r="ACG37" s="26"/>
      <c r="ACH37" s="26"/>
      <c r="ACI37" s="26"/>
      <c r="ACJ37" s="26"/>
      <c r="ACK37" s="26"/>
      <c r="ACL37" s="26"/>
      <c r="ACM37" s="26"/>
      <c r="ACN37" s="26"/>
      <c r="ACO37" s="26"/>
      <c r="ACP37" s="26"/>
      <c r="ACQ37" s="26"/>
      <c r="ACR37" s="26"/>
      <c r="ACS37" s="26"/>
      <c r="ACT37" s="26"/>
      <c r="ACU37" s="26"/>
      <c r="ACV37" s="26"/>
      <c r="ACW37" s="26"/>
      <c r="ACX37" s="26"/>
      <c r="ACY37" s="26"/>
      <c r="ACZ37" s="26"/>
      <c r="ADA37" s="26"/>
      <c r="ADB37" s="26"/>
      <c r="ADC37" s="26"/>
      <c r="ADD37" s="26"/>
      <c r="ADE37" s="26"/>
      <c r="ADF37" s="26"/>
      <c r="ADG37" s="26"/>
      <c r="ADH37" s="26"/>
      <c r="ADI37" s="26"/>
      <c r="ADJ37" s="26"/>
      <c r="ADK37" s="26"/>
      <c r="ADL37" s="26"/>
      <c r="ADM37" s="26"/>
      <c r="ADN37" s="26"/>
      <c r="ADO37" s="26"/>
      <c r="ADP37" s="26"/>
      <c r="ADQ37" s="26"/>
      <c r="ADR37" s="26"/>
      <c r="ADS37" s="26"/>
      <c r="ADT37" s="26"/>
      <c r="ADU37" s="26"/>
      <c r="ADV37" s="26"/>
      <c r="ADW37" s="26"/>
      <c r="ADX37" s="26"/>
      <c r="ADY37" s="26"/>
      <c r="ADZ37" s="26"/>
      <c r="AEA37" s="26"/>
      <c r="AEB37" s="26"/>
      <c r="AEC37" s="26"/>
      <c r="AED37" s="26"/>
      <c r="AEE37" s="26"/>
      <c r="AEF37" s="26"/>
      <c r="AEG37" s="26"/>
      <c r="AEH37" s="26"/>
      <c r="AEI37" s="26"/>
      <c r="AEJ37" s="26"/>
      <c r="AEK37" s="26"/>
      <c r="AEL37" s="26"/>
      <c r="AEM37" s="26"/>
      <c r="AEN37" s="26"/>
      <c r="AEO37" s="26"/>
      <c r="AEP37" s="26"/>
      <c r="AEQ37" s="26"/>
      <c r="AER37" s="26"/>
      <c r="AES37" s="26"/>
      <c r="AET37" s="26"/>
      <c r="AEU37" s="26"/>
      <c r="AEV37" s="26"/>
      <c r="AEW37" s="26"/>
      <c r="AEX37" s="26"/>
      <c r="AEY37" s="26"/>
      <c r="AEZ37" s="26"/>
      <c r="AFA37" s="26"/>
      <c r="AFB37" s="26"/>
      <c r="AFC37" s="26"/>
      <c r="AFD37" s="26"/>
      <c r="AFE37" s="26"/>
      <c r="AFF37" s="26"/>
      <c r="AFG37" s="26"/>
      <c r="AFH37" s="26"/>
      <c r="AFI37" s="26"/>
      <c r="AFJ37" s="26"/>
      <c r="AFK37" s="26"/>
      <c r="AFL37" s="26"/>
      <c r="AFM37" s="26"/>
      <c r="AFN37" s="26"/>
      <c r="AFO37" s="26"/>
      <c r="AFP37" s="26"/>
      <c r="AFQ37" s="26"/>
      <c r="AFR37" s="26"/>
      <c r="AFS37" s="26"/>
      <c r="AFT37" s="26"/>
      <c r="AFU37" s="26"/>
      <c r="AFV37" s="26"/>
      <c r="AFW37" s="26"/>
      <c r="AFX37" s="26"/>
      <c r="AFY37" s="26"/>
      <c r="AFZ37" s="26"/>
      <c r="AGA37" s="26"/>
      <c r="AGB37" s="26"/>
      <c r="AGC37" s="26"/>
      <c r="AGD37" s="26"/>
      <c r="AGE37" s="26"/>
      <c r="AGF37" s="26"/>
      <c r="AGG37" s="26"/>
      <c r="AGH37" s="26"/>
      <c r="AGI37" s="26"/>
      <c r="AGJ37" s="26"/>
      <c r="AGK37" s="26"/>
      <c r="AGL37" s="26"/>
      <c r="AGM37" s="26"/>
      <c r="AGN37" s="26"/>
      <c r="AGO37" s="26"/>
      <c r="AGP37" s="26"/>
      <c r="AGQ37" s="26"/>
      <c r="AGR37" s="26"/>
      <c r="AGS37" s="26"/>
      <c r="AGT37" s="26"/>
      <c r="AGU37" s="26"/>
      <c r="AGV37" s="26"/>
      <c r="AGW37" s="26"/>
      <c r="AGX37" s="26"/>
      <c r="AGY37" s="26"/>
      <c r="AGZ37" s="26"/>
      <c r="AHA37" s="26"/>
      <c r="AHB37" s="26"/>
      <c r="AHC37" s="26"/>
      <c r="AHD37" s="26"/>
      <c r="AHE37" s="26"/>
      <c r="AHF37" s="26"/>
      <c r="AHG37" s="26"/>
      <c r="AHH37" s="26"/>
      <c r="AHI37" s="26"/>
      <c r="AHJ37" s="26"/>
      <c r="AHK37" s="26"/>
      <c r="AHL37" s="26"/>
      <c r="AHM37" s="26"/>
      <c r="AHN37" s="26"/>
      <c r="AHO37" s="26"/>
      <c r="AHP37" s="26"/>
      <c r="AHQ37" s="26"/>
      <c r="AHR37" s="26"/>
      <c r="AHS37" s="26"/>
      <c r="AHT37" s="26"/>
      <c r="AHU37" s="26"/>
      <c r="AHV37" s="26"/>
      <c r="AHW37" s="26"/>
      <c r="AHX37" s="26"/>
      <c r="AHY37" s="26"/>
      <c r="AHZ37" s="26"/>
      <c r="AIA37" s="26"/>
      <c r="AIB37" s="26"/>
      <c r="AIC37" s="26"/>
      <c r="AID37" s="26"/>
      <c r="AIE37" s="26"/>
      <c r="AIF37" s="26"/>
      <c r="AIG37" s="26"/>
      <c r="AIH37" s="26"/>
      <c r="AII37" s="26"/>
      <c r="AIJ37" s="26"/>
      <c r="AIK37" s="26"/>
      <c r="AIL37" s="26"/>
      <c r="AIM37" s="26"/>
      <c r="AIN37" s="26"/>
      <c r="AIO37" s="26"/>
      <c r="AIP37" s="26"/>
      <c r="AIQ37" s="26"/>
      <c r="AIR37" s="26"/>
      <c r="AIS37" s="26"/>
      <c r="AIT37" s="26"/>
      <c r="AIU37" s="26"/>
      <c r="AIV37" s="26"/>
      <c r="AIW37" s="26"/>
      <c r="AIX37" s="26"/>
      <c r="AIY37" s="26"/>
      <c r="AIZ37" s="26"/>
      <c r="AJA37" s="26"/>
      <c r="AJB37" s="26"/>
      <c r="AJC37" s="26"/>
      <c r="AJD37" s="26"/>
      <c r="AJE37" s="26"/>
      <c r="AJF37" s="26"/>
      <c r="AJG37" s="26"/>
      <c r="AJH37" s="26"/>
      <c r="AJI37" s="26"/>
      <c r="AJJ37" s="26"/>
      <c r="AJK37" s="26"/>
      <c r="AJL37" s="26"/>
      <c r="AJM37" s="26"/>
      <c r="AJN37" s="26"/>
      <c r="AJO37" s="26"/>
      <c r="AJP37" s="26"/>
      <c r="AJQ37" s="26"/>
      <c r="AJR37" s="26"/>
      <c r="AJS37" s="26"/>
      <c r="AJT37" s="26"/>
      <c r="AJU37" s="26"/>
      <c r="AJV37" s="26"/>
      <c r="AJW37" s="26"/>
      <c r="AJX37" s="26"/>
      <c r="AJY37" s="26"/>
      <c r="AJZ37" s="26"/>
      <c r="AKA37" s="26"/>
      <c r="AKB37" s="26"/>
      <c r="AKC37" s="26"/>
      <c r="AKD37" s="26"/>
      <c r="AKE37" s="26"/>
      <c r="AKF37" s="26"/>
      <c r="AKG37" s="26"/>
      <c r="AKH37" s="26"/>
      <c r="AKI37" s="26"/>
      <c r="AKJ37" s="26"/>
      <c r="AKK37" s="26"/>
      <c r="AKL37" s="26"/>
      <c r="AKM37" s="26"/>
      <c r="AKN37" s="26"/>
      <c r="AKO37" s="26"/>
      <c r="AKP37" s="26"/>
      <c r="AKQ37" s="26"/>
      <c r="AKR37" s="26"/>
      <c r="AKS37" s="26"/>
      <c r="AKT37" s="26"/>
      <c r="AKU37" s="26"/>
      <c r="AKV37" s="26"/>
      <c r="AKW37" s="26"/>
      <c r="AKX37" s="26"/>
      <c r="AKY37" s="26"/>
      <c r="AKZ37" s="26"/>
      <c r="ALA37" s="26"/>
      <c r="ALB37" s="26"/>
      <c r="ALC37" s="26"/>
      <c r="ALD37" s="26"/>
      <c r="ALE37" s="26"/>
      <c r="ALF37" s="26"/>
      <c r="ALG37" s="26"/>
      <c r="ALH37" s="26"/>
      <c r="ALI37" s="26"/>
      <c r="ALJ37" s="26"/>
      <c r="ALK37" s="26"/>
      <c r="ALL37" s="26"/>
      <c r="ALM37" s="26"/>
      <c r="ALN37" s="26"/>
      <c r="ALO37" s="26"/>
      <c r="ALP37" s="26"/>
      <c r="ALQ37" s="26"/>
      <c r="ALR37" s="26"/>
      <c r="ALS37" s="26"/>
      <c r="ALT37" s="26"/>
      <c r="ALU37" s="26"/>
      <c r="ALV37" s="26"/>
      <c r="ALW37" s="26"/>
      <c r="ALX37" s="26"/>
      <c r="ALY37" s="26"/>
      <c r="ALZ37" s="26"/>
      <c r="AMA37" s="26"/>
      <c r="AMB37" s="26"/>
      <c r="AMC37" s="26"/>
      <c r="AMD37" s="26"/>
      <c r="AME37" s="26"/>
      <c r="AMF37" s="26"/>
      <c r="AMG37" s="26"/>
      <c r="AMH37" s="26"/>
      <c r="AMI37" s="26"/>
      <c r="AMJ37" s="26"/>
      <c r="AMK37" s="26"/>
      <c r="AML37" s="26"/>
      <c r="AMM37" s="26"/>
      <c r="AMN37" s="26"/>
      <c r="AMO37" s="26"/>
      <c r="AMP37" s="26"/>
      <c r="AMQ37" s="26"/>
      <c r="AMR37" s="26"/>
      <c r="AMS37" s="26"/>
      <c r="AMT37" s="26"/>
      <c r="AMU37" s="26"/>
      <c r="AMV37" s="26"/>
      <c r="AMW37" s="26"/>
      <c r="AMX37" s="26"/>
      <c r="AMY37" s="26"/>
      <c r="AMZ37" s="26"/>
      <c r="ANA37" s="26"/>
      <c r="ANB37" s="26"/>
      <c r="ANC37" s="26"/>
      <c r="AND37" s="26"/>
      <c r="ANE37" s="26"/>
      <c r="ANF37" s="26"/>
      <c r="ANG37" s="26"/>
      <c r="ANH37" s="26"/>
      <c r="ANI37" s="26"/>
      <c r="ANJ37" s="26"/>
      <c r="ANK37" s="26"/>
      <c r="ANL37" s="26"/>
      <c r="ANM37" s="26"/>
      <c r="ANN37" s="26"/>
      <c r="ANO37" s="26"/>
      <c r="ANP37" s="26"/>
      <c r="ANQ37" s="26"/>
      <c r="ANR37" s="26"/>
      <c r="ANS37" s="26"/>
      <c r="ANT37" s="26"/>
      <c r="ANU37" s="26"/>
      <c r="ANV37" s="26"/>
      <c r="ANW37" s="26"/>
      <c r="ANX37" s="26"/>
      <c r="ANY37" s="26"/>
      <c r="ANZ37" s="26"/>
      <c r="AOA37" s="26"/>
      <c r="AOB37" s="26"/>
      <c r="AOC37" s="26"/>
      <c r="AOD37" s="26"/>
      <c r="AOE37" s="26"/>
      <c r="AOF37" s="26"/>
      <c r="AOG37" s="26"/>
      <c r="AOH37" s="26"/>
      <c r="AOI37" s="26"/>
      <c r="AOJ37" s="26"/>
      <c r="AOK37" s="26"/>
      <c r="AOL37" s="26"/>
      <c r="AOM37" s="26"/>
      <c r="AON37" s="26"/>
      <c r="AOO37" s="26"/>
      <c r="AOP37" s="26"/>
      <c r="AOQ37" s="26"/>
      <c r="AOR37" s="26"/>
      <c r="AOS37" s="26"/>
      <c r="AOT37" s="26"/>
      <c r="AOU37" s="26"/>
      <c r="AOV37" s="26"/>
      <c r="AOW37" s="26"/>
      <c r="AOX37" s="26"/>
      <c r="AOY37" s="26"/>
      <c r="AOZ37" s="26"/>
      <c r="APA37" s="26"/>
      <c r="APB37" s="26"/>
      <c r="APC37" s="26"/>
      <c r="APD37" s="26"/>
      <c r="APE37" s="26"/>
      <c r="APF37" s="26"/>
      <c r="APG37" s="26"/>
      <c r="APH37" s="26"/>
      <c r="API37" s="26"/>
      <c r="APJ37" s="26"/>
      <c r="APK37" s="26"/>
      <c r="APL37" s="26"/>
      <c r="APM37" s="26"/>
      <c r="APN37" s="26"/>
      <c r="APO37" s="26"/>
      <c r="APP37" s="26"/>
      <c r="APQ37" s="26"/>
      <c r="APR37" s="26"/>
      <c r="APS37" s="26"/>
      <c r="APT37" s="26"/>
      <c r="APU37" s="26"/>
      <c r="APV37" s="26"/>
      <c r="APW37" s="26"/>
      <c r="APX37" s="26"/>
      <c r="APY37" s="26"/>
      <c r="APZ37" s="26"/>
      <c r="AQA37" s="26"/>
      <c r="AQB37" s="26"/>
      <c r="AQC37" s="26"/>
      <c r="AQD37" s="26"/>
      <c r="AQE37" s="26"/>
      <c r="AQF37" s="26"/>
      <c r="AQG37" s="26"/>
      <c r="AQH37" s="26"/>
      <c r="AQI37" s="26"/>
      <c r="AQJ37" s="26"/>
      <c r="AQK37" s="26"/>
      <c r="AQL37" s="26"/>
      <c r="AQM37" s="26"/>
      <c r="AQN37" s="26"/>
      <c r="AQO37" s="26"/>
      <c r="AQP37" s="26"/>
      <c r="AQQ37" s="26"/>
      <c r="AQR37" s="26"/>
      <c r="AQS37" s="26"/>
      <c r="AQT37" s="26"/>
      <c r="AQU37" s="26"/>
      <c r="AQV37" s="26"/>
      <c r="AQW37" s="26"/>
      <c r="AQX37" s="26"/>
      <c r="AQY37" s="26"/>
      <c r="AQZ37" s="26"/>
      <c r="ARA37" s="26"/>
      <c r="ARB37" s="26"/>
      <c r="ARC37" s="26"/>
      <c r="ARD37" s="26"/>
      <c r="ARE37" s="26"/>
      <c r="ARF37" s="26"/>
      <c r="ARG37" s="26"/>
      <c r="ARH37" s="26"/>
      <c r="ARI37" s="26"/>
      <c r="ARJ37" s="26"/>
      <c r="ARK37" s="26"/>
      <c r="ARL37" s="26"/>
      <c r="ARM37" s="26"/>
      <c r="ARN37" s="26"/>
      <c r="ARO37" s="26"/>
      <c r="ARP37" s="26"/>
      <c r="ARQ37" s="26"/>
      <c r="ARR37" s="26"/>
      <c r="ARS37" s="26"/>
      <c r="ART37" s="26"/>
      <c r="ARU37" s="26"/>
      <c r="ARV37" s="26"/>
      <c r="ARW37" s="26"/>
      <c r="ARX37" s="26"/>
      <c r="ARY37" s="26"/>
      <c r="ARZ37" s="26"/>
      <c r="ASA37" s="26"/>
      <c r="ASB37" s="26"/>
      <c r="ASC37" s="26"/>
      <c r="ASD37" s="26"/>
      <c r="ASE37" s="26"/>
      <c r="ASF37" s="26"/>
      <c r="ASG37" s="26"/>
      <c r="ASH37" s="26"/>
      <c r="ASI37" s="26"/>
      <c r="ASJ37" s="26"/>
      <c r="ASK37" s="26"/>
      <c r="ASL37" s="26"/>
      <c r="ASM37" s="26"/>
      <c r="ASN37" s="26"/>
      <c r="ASO37" s="26"/>
      <c r="ASP37" s="26"/>
      <c r="ASQ37" s="26"/>
      <c r="ASR37" s="26"/>
      <c r="ASS37" s="26"/>
      <c r="AST37" s="26"/>
      <c r="ASU37" s="26"/>
      <c r="ASV37" s="26"/>
      <c r="ASW37" s="26"/>
      <c r="ASX37" s="26"/>
      <c r="ASY37" s="26"/>
      <c r="ASZ37" s="26"/>
      <c r="ATA37" s="26"/>
      <c r="ATB37" s="26"/>
      <c r="ATC37" s="26"/>
      <c r="ATD37" s="26"/>
      <c r="ATE37" s="26"/>
      <c r="ATF37" s="26"/>
      <c r="ATG37" s="26"/>
      <c r="ATH37" s="26"/>
      <c r="ATI37" s="26"/>
      <c r="ATJ37" s="26"/>
      <c r="ATK37" s="26"/>
      <c r="ATL37" s="26"/>
      <c r="ATM37" s="26"/>
      <c r="ATN37" s="26"/>
      <c r="ATO37" s="26"/>
      <c r="ATP37" s="26"/>
      <c r="ATQ37" s="26"/>
      <c r="ATR37" s="26"/>
      <c r="ATS37" s="26"/>
      <c r="ATT37" s="26"/>
      <c r="ATU37" s="26"/>
      <c r="ATV37" s="26"/>
      <c r="ATW37" s="26"/>
      <c r="ATX37" s="26"/>
      <c r="ATY37" s="26"/>
      <c r="ATZ37" s="26"/>
      <c r="AUA37" s="26"/>
      <c r="AUB37" s="26"/>
      <c r="AUC37" s="26"/>
      <c r="AUD37" s="26"/>
      <c r="AUE37" s="26"/>
      <c r="AUF37" s="26"/>
      <c r="AUG37" s="26"/>
      <c r="AUH37" s="26"/>
      <c r="AUI37" s="26"/>
      <c r="AUJ37" s="26"/>
      <c r="AUK37" s="26"/>
      <c r="AUL37" s="26"/>
      <c r="AUM37" s="26"/>
      <c r="AUN37" s="26"/>
      <c r="AUO37" s="26"/>
      <c r="AUP37" s="26"/>
      <c r="AUQ37" s="26"/>
      <c r="AUR37" s="26"/>
      <c r="AUS37" s="26"/>
      <c r="AUT37" s="26"/>
      <c r="AUU37" s="26"/>
      <c r="AUV37" s="26"/>
      <c r="AUW37" s="26"/>
      <c r="AUX37" s="26"/>
      <c r="AUY37" s="26"/>
      <c r="AUZ37" s="26"/>
      <c r="AVA37" s="26"/>
      <c r="AVB37" s="26"/>
      <c r="AVC37" s="26"/>
      <c r="AVD37" s="26"/>
      <c r="AVE37" s="26"/>
      <c r="AVF37" s="26"/>
      <c r="AVG37" s="26"/>
      <c r="AVH37" s="26"/>
      <c r="AVI37" s="26"/>
      <c r="AVJ37" s="26"/>
      <c r="AVK37" s="26"/>
      <c r="AVL37" s="26"/>
      <c r="AVM37" s="26"/>
      <c r="AVN37" s="26"/>
      <c r="AVO37" s="26"/>
      <c r="AVP37" s="26"/>
      <c r="AVQ37" s="26"/>
      <c r="AVR37" s="26"/>
      <c r="AVS37" s="26"/>
      <c r="AVT37" s="26"/>
      <c r="AVU37" s="26"/>
      <c r="AVV37" s="26"/>
      <c r="AVW37" s="26"/>
      <c r="AVX37" s="26"/>
      <c r="AVY37" s="26"/>
      <c r="AVZ37" s="26"/>
      <c r="AWA37" s="26"/>
      <c r="AWB37" s="26"/>
      <c r="AWC37" s="26"/>
      <c r="AWD37" s="26"/>
      <c r="AWE37" s="26"/>
      <c r="AWF37" s="26"/>
      <c r="AWG37" s="26"/>
      <c r="AWH37" s="26"/>
      <c r="AWI37" s="26"/>
      <c r="AWJ37" s="26"/>
      <c r="AWK37" s="26"/>
      <c r="AWL37" s="26"/>
      <c r="AWM37" s="26"/>
      <c r="AWN37" s="26"/>
      <c r="AWO37" s="26"/>
      <c r="AWP37" s="26"/>
      <c r="AWQ37" s="26"/>
      <c r="AWR37" s="26"/>
      <c r="AWS37" s="26"/>
      <c r="AWT37" s="26"/>
      <c r="AWU37" s="26"/>
      <c r="AWV37" s="26"/>
      <c r="AWW37" s="26"/>
      <c r="AWX37" s="26"/>
      <c r="AWY37" s="26"/>
      <c r="AWZ37" s="26"/>
      <c r="AXA37" s="26"/>
      <c r="AXB37" s="26"/>
      <c r="AXC37" s="26"/>
      <c r="AXD37" s="26"/>
      <c r="AXE37" s="26"/>
      <c r="AXF37" s="26"/>
      <c r="AXG37" s="26"/>
      <c r="AXH37" s="26"/>
      <c r="AXI37" s="26"/>
      <c r="AXJ37" s="26"/>
      <c r="AXK37" s="26"/>
      <c r="AXL37" s="26"/>
      <c r="AXM37" s="26"/>
      <c r="AXN37" s="26"/>
      <c r="AXO37" s="26"/>
      <c r="AXP37" s="26"/>
      <c r="AXQ37" s="26"/>
      <c r="AXR37" s="26"/>
      <c r="AXS37" s="26"/>
      <c r="AXT37" s="26"/>
      <c r="AXU37" s="26"/>
      <c r="AXV37" s="26"/>
      <c r="AXW37" s="26"/>
      <c r="AXX37" s="26"/>
      <c r="AXY37" s="26"/>
      <c r="AXZ37" s="26"/>
      <c r="AYA37" s="26"/>
      <c r="AYB37" s="26"/>
      <c r="AYC37" s="26"/>
      <c r="AYD37" s="26"/>
      <c r="AYE37" s="26"/>
      <c r="AYF37" s="26"/>
      <c r="AYG37" s="26"/>
      <c r="AYH37" s="26"/>
      <c r="AYI37" s="26"/>
      <c r="AYJ37" s="26"/>
      <c r="AYK37" s="26"/>
      <c r="AYL37" s="26"/>
      <c r="AYM37" s="26"/>
      <c r="AYN37" s="26"/>
      <c r="AYO37" s="26"/>
      <c r="AYP37" s="26"/>
      <c r="AYQ37" s="26"/>
      <c r="AYR37" s="26"/>
      <c r="AYS37" s="26"/>
      <c r="AYT37" s="26"/>
      <c r="AYU37" s="26"/>
      <c r="AYV37" s="26"/>
      <c r="AYW37" s="26"/>
      <c r="AYX37" s="26"/>
      <c r="AYY37" s="26"/>
      <c r="AYZ37" s="26"/>
      <c r="AZA37" s="26"/>
      <c r="AZB37" s="26"/>
      <c r="AZC37" s="26"/>
      <c r="AZD37" s="26"/>
      <c r="AZE37" s="26"/>
      <c r="AZF37" s="26"/>
      <c r="AZG37" s="26"/>
      <c r="AZH37" s="26"/>
      <c r="AZI37" s="26"/>
      <c r="AZJ37" s="26"/>
      <c r="AZK37" s="26"/>
      <c r="AZL37" s="26"/>
      <c r="AZM37" s="26"/>
      <c r="AZN37" s="26"/>
      <c r="AZO37" s="26"/>
      <c r="AZP37" s="26"/>
      <c r="AZQ37" s="26"/>
      <c r="AZR37" s="26"/>
      <c r="AZS37" s="26"/>
      <c r="AZT37" s="26"/>
      <c r="AZU37" s="26"/>
      <c r="AZV37" s="26"/>
      <c r="AZW37" s="26"/>
      <c r="AZX37" s="26"/>
      <c r="AZY37" s="26"/>
      <c r="AZZ37" s="26"/>
      <c r="BAA37" s="26"/>
      <c r="BAB37" s="26"/>
      <c r="BAC37" s="26"/>
      <c r="BAD37" s="26"/>
      <c r="BAE37" s="26"/>
      <c r="BAF37" s="26"/>
      <c r="BAG37" s="26"/>
      <c r="BAH37" s="26"/>
      <c r="BAI37" s="26"/>
      <c r="BAJ37" s="26"/>
      <c r="BAK37" s="26"/>
      <c r="BAL37" s="26"/>
      <c r="BAM37" s="26"/>
      <c r="BAN37" s="26"/>
      <c r="BAO37" s="26"/>
      <c r="BAP37" s="26"/>
      <c r="BAQ37" s="26"/>
      <c r="BAR37" s="26"/>
      <c r="BAS37" s="26"/>
      <c r="BAT37" s="26"/>
      <c r="BAU37" s="26"/>
      <c r="BAV37" s="26"/>
      <c r="BAW37" s="26"/>
      <c r="BAX37" s="26"/>
      <c r="BAY37" s="26"/>
      <c r="BAZ37" s="26"/>
      <c r="BBA37" s="26"/>
      <c r="BBB37" s="26"/>
      <c r="BBC37" s="26"/>
      <c r="BBD37" s="26"/>
      <c r="BBE37" s="26"/>
      <c r="BBF37" s="26"/>
      <c r="BBG37" s="26"/>
      <c r="BBH37" s="26"/>
      <c r="BBI37" s="26"/>
      <c r="BBJ37" s="26"/>
      <c r="BBK37" s="26"/>
      <c r="BBL37" s="26"/>
      <c r="BBM37" s="26"/>
      <c r="BBN37" s="26"/>
      <c r="BBO37" s="26"/>
      <c r="BBP37" s="26"/>
      <c r="BBQ37" s="26"/>
      <c r="BBR37" s="26"/>
      <c r="BBS37" s="26"/>
      <c r="BBT37" s="26"/>
      <c r="BBU37" s="26"/>
      <c r="BBV37" s="26"/>
      <c r="BBW37" s="26"/>
      <c r="BBX37" s="26"/>
      <c r="BBY37" s="26"/>
      <c r="BBZ37" s="26"/>
      <c r="BCA37" s="26"/>
      <c r="BCB37" s="26"/>
      <c r="BCC37" s="26"/>
      <c r="BCD37" s="26"/>
      <c r="BCE37" s="26"/>
      <c r="BCF37" s="26"/>
      <c r="BCG37" s="26"/>
      <c r="BCH37" s="26"/>
      <c r="BCI37" s="26"/>
      <c r="BCJ37" s="26"/>
      <c r="BCK37" s="26"/>
      <c r="BCL37" s="26"/>
      <c r="BCM37" s="26"/>
      <c r="BCN37" s="26"/>
      <c r="BCO37" s="26"/>
      <c r="BCP37" s="26"/>
      <c r="BCQ37" s="26"/>
      <c r="BCR37" s="26"/>
      <c r="BCS37" s="26"/>
      <c r="BCT37" s="26"/>
      <c r="BCU37" s="26"/>
      <c r="BCV37" s="26"/>
      <c r="BCW37" s="26"/>
      <c r="BCX37" s="26"/>
      <c r="BCY37" s="26"/>
      <c r="BCZ37" s="26"/>
      <c r="BDA37" s="26"/>
      <c r="BDB37" s="26"/>
      <c r="BDC37" s="26"/>
      <c r="BDD37" s="26"/>
      <c r="BDE37" s="26"/>
      <c r="BDF37" s="26"/>
      <c r="BDG37" s="26"/>
      <c r="BDH37" s="26"/>
      <c r="BDI37" s="26"/>
      <c r="BDJ37" s="26"/>
      <c r="BDK37" s="26"/>
      <c r="BDL37" s="26"/>
      <c r="BDM37" s="26"/>
      <c r="BDN37" s="26"/>
      <c r="BDO37" s="26"/>
      <c r="BDP37" s="26"/>
      <c r="BDQ37" s="26"/>
      <c r="BDR37" s="26"/>
      <c r="BDS37" s="26"/>
      <c r="BDT37" s="26"/>
      <c r="BDU37" s="26"/>
      <c r="BDV37" s="26"/>
      <c r="BDW37" s="26"/>
      <c r="BDX37" s="26"/>
      <c r="BDY37" s="26"/>
      <c r="BDZ37" s="26"/>
      <c r="BEA37" s="26"/>
      <c r="BEB37" s="26"/>
      <c r="BEC37" s="26"/>
      <c r="BED37" s="26"/>
      <c r="BEE37" s="26"/>
      <c r="BEF37" s="26"/>
      <c r="BEG37" s="26"/>
      <c r="BEH37" s="26"/>
      <c r="BEI37" s="26"/>
      <c r="BEJ37" s="26"/>
      <c r="BEK37" s="26"/>
      <c r="BEL37" s="26"/>
      <c r="BEM37" s="26"/>
      <c r="BEN37" s="26"/>
      <c r="BEO37" s="26"/>
      <c r="BEP37" s="26"/>
      <c r="BEQ37" s="26"/>
      <c r="BER37" s="26"/>
      <c r="BES37" s="26"/>
      <c r="BET37" s="26"/>
      <c r="BEU37" s="26"/>
      <c r="BEV37" s="26"/>
      <c r="BEW37" s="26"/>
      <c r="BEX37" s="26"/>
      <c r="BEY37" s="26"/>
      <c r="BEZ37" s="26"/>
      <c r="BFA37" s="26"/>
      <c r="BFB37" s="26"/>
      <c r="BFC37" s="26"/>
      <c r="BFD37" s="26"/>
      <c r="BFE37" s="26"/>
      <c r="BFF37" s="26"/>
      <c r="BFG37" s="26"/>
      <c r="BFH37" s="26"/>
      <c r="BFI37" s="26"/>
      <c r="BFJ37" s="26"/>
      <c r="BFK37" s="26"/>
      <c r="BFL37" s="26"/>
      <c r="BFM37" s="26"/>
      <c r="BFN37" s="26"/>
      <c r="BFO37" s="26"/>
      <c r="BFP37" s="26"/>
      <c r="BFQ37" s="26"/>
      <c r="BFR37" s="26"/>
      <c r="BFS37" s="26"/>
      <c r="BFT37" s="26"/>
      <c r="BFU37" s="26"/>
      <c r="BFV37" s="26"/>
      <c r="BFW37" s="26"/>
      <c r="BFX37" s="26"/>
      <c r="BFY37" s="26"/>
      <c r="BFZ37" s="26"/>
      <c r="BGA37" s="26"/>
      <c r="BGB37" s="26"/>
      <c r="BGC37" s="26"/>
      <c r="BGD37" s="26"/>
      <c r="BGE37" s="26"/>
      <c r="BGF37" s="26"/>
      <c r="BGG37" s="26"/>
      <c r="BGH37" s="26"/>
      <c r="BGI37" s="26"/>
      <c r="BGJ37" s="26"/>
      <c r="BGK37" s="26"/>
      <c r="BGL37" s="26"/>
      <c r="BGM37" s="26"/>
      <c r="BGN37" s="26"/>
      <c r="BGO37" s="26"/>
      <c r="BGP37" s="26"/>
      <c r="BGQ37" s="26"/>
      <c r="BGR37" s="26"/>
      <c r="BGS37" s="26"/>
      <c r="BGT37" s="26"/>
      <c r="BGU37" s="26"/>
      <c r="BGV37" s="26"/>
      <c r="BGW37" s="26"/>
      <c r="BGX37" s="26"/>
      <c r="BGY37" s="26"/>
      <c r="BGZ37" s="26"/>
      <c r="BHA37" s="26"/>
      <c r="BHB37" s="26"/>
      <c r="BHC37" s="26"/>
      <c r="BHD37" s="26"/>
      <c r="BHE37" s="26"/>
      <c r="BHF37" s="26"/>
      <c r="BHG37" s="26"/>
      <c r="BHH37" s="26"/>
      <c r="BHI37" s="26"/>
      <c r="BHJ37" s="26"/>
      <c r="BHK37" s="26"/>
      <c r="BHL37" s="26"/>
      <c r="BHM37" s="26"/>
      <c r="BHN37" s="26"/>
      <c r="BHO37" s="26"/>
      <c r="BHP37" s="26"/>
      <c r="BHQ37" s="26"/>
      <c r="BHR37" s="26"/>
      <c r="BHS37" s="26"/>
      <c r="BHT37" s="26"/>
      <c r="BHU37" s="26"/>
      <c r="BHV37" s="26"/>
      <c r="BHW37" s="26"/>
      <c r="BHX37" s="26"/>
      <c r="BHY37" s="26"/>
      <c r="BHZ37" s="26"/>
      <c r="BIA37" s="26"/>
      <c r="BIB37" s="26"/>
      <c r="BIC37" s="26"/>
      <c r="BID37" s="26"/>
      <c r="BIE37" s="26"/>
      <c r="BIF37" s="26"/>
      <c r="BIG37" s="26"/>
      <c r="BIH37" s="26"/>
      <c r="BII37" s="26"/>
      <c r="BIJ37" s="26"/>
      <c r="BIK37" s="26"/>
      <c r="BIL37" s="26"/>
      <c r="BIM37" s="26"/>
      <c r="BIN37" s="26"/>
      <c r="BIO37" s="26"/>
      <c r="BIP37" s="26"/>
      <c r="BIQ37" s="26"/>
      <c r="BIR37" s="26"/>
      <c r="BIS37" s="26"/>
      <c r="BIT37" s="26"/>
      <c r="BIU37" s="26"/>
      <c r="BIV37" s="26"/>
      <c r="BIW37" s="26"/>
      <c r="BIX37" s="26"/>
      <c r="BIY37" s="26"/>
      <c r="BIZ37" s="26"/>
      <c r="BJA37" s="26"/>
      <c r="BJB37" s="26"/>
      <c r="BJC37" s="26"/>
      <c r="BJD37" s="26"/>
      <c r="BJE37" s="26"/>
      <c r="BJF37" s="26"/>
      <c r="BJG37" s="26"/>
      <c r="BJH37" s="26"/>
      <c r="BJI37" s="26"/>
      <c r="BJJ37" s="26"/>
      <c r="BJK37" s="26"/>
      <c r="BJL37" s="26"/>
      <c r="BJM37" s="26"/>
      <c r="BJN37" s="26"/>
      <c r="BJO37" s="26"/>
      <c r="BJP37" s="26"/>
      <c r="BJQ37" s="26"/>
      <c r="BJR37" s="26"/>
      <c r="BJS37" s="26"/>
      <c r="BJT37" s="26"/>
      <c r="BJU37" s="26"/>
      <c r="BJV37" s="26"/>
      <c r="BJW37" s="26"/>
      <c r="BJX37" s="26"/>
      <c r="BJY37" s="26"/>
      <c r="BJZ37" s="26"/>
      <c r="BKA37" s="26"/>
      <c r="BKB37" s="26"/>
      <c r="BKC37" s="26"/>
      <c r="BKD37" s="26"/>
      <c r="BKE37" s="26"/>
      <c r="BKF37" s="26"/>
      <c r="BKG37" s="26"/>
      <c r="BKH37" s="26"/>
      <c r="BKI37" s="26"/>
      <c r="BKJ37" s="26"/>
      <c r="BKK37" s="26"/>
      <c r="BKL37" s="26"/>
      <c r="BKM37" s="26"/>
      <c r="BKN37" s="26"/>
      <c r="BKO37" s="26"/>
      <c r="BKP37" s="26"/>
      <c r="BKQ37" s="26"/>
      <c r="BKR37" s="26"/>
      <c r="BKS37" s="26"/>
      <c r="BKT37" s="26"/>
      <c r="BKU37" s="26"/>
      <c r="BKV37" s="26"/>
      <c r="BKW37" s="26"/>
      <c r="BKX37" s="26"/>
      <c r="BKY37" s="26"/>
      <c r="BKZ37" s="26"/>
      <c r="BLA37" s="26"/>
      <c r="BLB37" s="26"/>
      <c r="BLC37" s="26"/>
      <c r="BLD37" s="26"/>
      <c r="BLE37" s="26"/>
      <c r="BLF37" s="26"/>
      <c r="BLG37" s="26"/>
      <c r="BLH37" s="26"/>
      <c r="BLI37" s="26"/>
      <c r="BLJ37" s="26"/>
      <c r="BLK37" s="26"/>
      <c r="BLL37" s="26"/>
      <c r="BLM37" s="26"/>
      <c r="BLN37" s="26"/>
      <c r="BLO37" s="26"/>
      <c r="BLP37" s="26"/>
      <c r="BLQ37" s="26"/>
      <c r="BLR37" s="26"/>
      <c r="BLS37" s="26"/>
      <c r="BLT37" s="26"/>
      <c r="BLU37" s="26"/>
      <c r="BLV37" s="26"/>
      <c r="BLW37" s="26"/>
      <c r="BLX37" s="26"/>
      <c r="BLY37" s="26"/>
      <c r="BLZ37" s="26"/>
      <c r="BMA37" s="26"/>
      <c r="BMB37" s="26"/>
      <c r="BMC37" s="26"/>
      <c r="BMD37" s="26"/>
      <c r="BME37" s="26"/>
      <c r="BMF37" s="26"/>
      <c r="BMG37" s="26"/>
      <c r="BMH37" s="26"/>
      <c r="BMI37" s="26"/>
      <c r="BMJ37" s="26"/>
      <c r="BMK37" s="26"/>
      <c r="BML37" s="26"/>
      <c r="BMM37" s="26"/>
      <c r="BMN37" s="26"/>
      <c r="BMO37" s="26"/>
      <c r="BMP37" s="26"/>
      <c r="BMQ37" s="26"/>
      <c r="BMR37" s="26"/>
      <c r="BMS37" s="26"/>
      <c r="BMT37" s="26"/>
      <c r="BMU37" s="26"/>
      <c r="BMV37" s="26"/>
      <c r="BMW37" s="26"/>
      <c r="BMX37" s="26"/>
      <c r="BMY37" s="26"/>
      <c r="BMZ37" s="26"/>
      <c r="BNA37" s="26"/>
      <c r="BNB37" s="26"/>
      <c r="BNC37" s="26"/>
      <c r="BND37" s="26"/>
      <c r="BNE37" s="26"/>
      <c r="BNF37" s="26"/>
      <c r="BNG37" s="26"/>
      <c r="BNH37" s="26"/>
      <c r="BNI37" s="26"/>
      <c r="BNJ37" s="26"/>
      <c r="BNK37" s="26"/>
      <c r="BNL37" s="26"/>
      <c r="BNM37" s="26"/>
      <c r="BNN37" s="26"/>
      <c r="BNO37" s="26"/>
      <c r="BNP37" s="26"/>
      <c r="BNQ37" s="26"/>
      <c r="BNR37" s="26"/>
      <c r="BNS37" s="26"/>
      <c r="BNT37" s="26"/>
      <c r="BNU37" s="26"/>
      <c r="BNV37" s="26"/>
      <c r="BNW37" s="26"/>
      <c r="BNX37" s="26"/>
      <c r="BNY37" s="26"/>
      <c r="BNZ37" s="26"/>
      <c r="BOA37" s="26"/>
      <c r="BOB37" s="26"/>
      <c r="BOC37" s="26"/>
      <c r="BOD37" s="26"/>
      <c r="BOE37" s="26"/>
      <c r="BOF37" s="26"/>
      <c r="BOG37" s="26"/>
      <c r="BOH37" s="26"/>
      <c r="BOI37" s="26"/>
      <c r="BOJ37" s="26"/>
      <c r="BOK37" s="26"/>
      <c r="BOL37" s="26"/>
      <c r="BOM37" s="26"/>
      <c r="BON37" s="26"/>
      <c r="BOO37" s="26"/>
      <c r="BOP37" s="26"/>
      <c r="BOQ37" s="26"/>
      <c r="BOR37" s="26"/>
      <c r="BOS37" s="26"/>
      <c r="BOT37" s="26"/>
      <c r="BOU37" s="26"/>
      <c r="BOV37" s="26"/>
      <c r="BOW37" s="26"/>
      <c r="BOX37" s="26"/>
      <c r="BOY37" s="26"/>
      <c r="BOZ37" s="26"/>
      <c r="BPA37" s="26"/>
      <c r="BPB37" s="26"/>
      <c r="BPC37" s="26"/>
      <c r="BPD37" s="26"/>
      <c r="BPE37" s="26"/>
      <c r="BPF37" s="26"/>
      <c r="BPG37" s="26"/>
      <c r="BPH37" s="26"/>
      <c r="BPI37" s="26"/>
      <c r="BPJ37" s="26"/>
      <c r="BPK37" s="26"/>
      <c r="BPL37" s="26"/>
      <c r="BPM37" s="26"/>
      <c r="BPN37" s="26"/>
      <c r="BPO37" s="26"/>
      <c r="BPP37" s="26"/>
      <c r="BPQ37" s="26"/>
      <c r="BPR37" s="26"/>
      <c r="BPS37" s="26"/>
      <c r="BPT37" s="26"/>
      <c r="BPU37" s="26"/>
      <c r="BPV37" s="26"/>
      <c r="BPW37" s="26"/>
      <c r="BPX37" s="26"/>
      <c r="BPY37" s="26"/>
      <c r="BPZ37" s="26"/>
      <c r="BQA37" s="26"/>
      <c r="BQB37" s="26"/>
      <c r="BQC37" s="26"/>
      <c r="BQD37" s="26"/>
      <c r="BQE37" s="26"/>
      <c r="BQF37" s="26"/>
      <c r="BQG37" s="26"/>
      <c r="BQH37" s="26"/>
      <c r="BQI37" s="26"/>
      <c r="BQJ37" s="26"/>
      <c r="BQK37" s="26"/>
      <c r="BQL37" s="26"/>
      <c r="BQM37" s="26"/>
      <c r="BQN37" s="26"/>
      <c r="BQO37" s="26"/>
      <c r="BQP37" s="26"/>
      <c r="BQQ37" s="26"/>
      <c r="BQR37" s="26"/>
      <c r="BQS37" s="26"/>
      <c r="BQT37" s="26"/>
      <c r="BQU37" s="26"/>
      <c r="BQV37" s="26"/>
      <c r="BQW37" s="26"/>
      <c r="BQX37" s="26"/>
      <c r="BQY37" s="26"/>
      <c r="BQZ37" s="26"/>
      <c r="BRA37" s="26"/>
      <c r="BRB37" s="26"/>
      <c r="BRC37" s="26"/>
      <c r="BRD37" s="26"/>
      <c r="BRE37" s="26"/>
      <c r="BRF37" s="26"/>
      <c r="BRG37" s="26"/>
      <c r="BRH37" s="26"/>
      <c r="BRI37" s="26"/>
      <c r="BRJ37" s="26"/>
      <c r="BRK37" s="26"/>
      <c r="BRL37" s="26"/>
      <c r="BRM37" s="26"/>
      <c r="BRN37" s="26"/>
      <c r="BRO37" s="26"/>
      <c r="BRP37" s="26"/>
      <c r="BRQ37" s="26"/>
      <c r="BRR37" s="26"/>
      <c r="BRS37" s="26"/>
      <c r="BRT37" s="26"/>
      <c r="BRU37" s="26"/>
      <c r="BRV37" s="26"/>
      <c r="BRW37" s="26"/>
      <c r="BRX37" s="26"/>
      <c r="BRY37" s="26"/>
      <c r="BRZ37" s="26"/>
      <c r="BSA37" s="26"/>
      <c r="BSB37" s="26"/>
      <c r="BSC37" s="26"/>
      <c r="BSD37" s="26"/>
      <c r="BSE37" s="26"/>
      <c r="BSF37" s="26"/>
      <c r="BSG37" s="26"/>
      <c r="BSH37" s="26"/>
      <c r="BSI37" s="26"/>
      <c r="BSJ37" s="26"/>
      <c r="BSK37" s="26"/>
      <c r="BSL37" s="26"/>
      <c r="BSM37" s="26"/>
      <c r="BSN37" s="26"/>
      <c r="BSO37" s="26"/>
      <c r="BSP37" s="26"/>
      <c r="BSQ37" s="26"/>
      <c r="BSR37" s="26"/>
      <c r="BSS37" s="26"/>
      <c r="BST37" s="26"/>
      <c r="BSU37" s="26"/>
      <c r="BSV37" s="26"/>
      <c r="BSW37" s="26"/>
      <c r="BSX37" s="26"/>
      <c r="BSY37" s="26"/>
      <c r="BSZ37" s="26"/>
      <c r="BTA37" s="26"/>
      <c r="BTB37" s="26"/>
      <c r="BTC37" s="26"/>
      <c r="BTD37" s="26"/>
      <c r="BTE37" s="26"/>
      <c r="BTF37" s="26"/>
      <c r="BTG37" s="26"/>
      <c r="BTH37" s="26"/>
      <c r="BTI37" s="26"/>
      <c r="BTJ37" s="26"/>
      <c r="BTK37" s="26"/>
      <c r="BTL37" s="26"/>
      <c r="BTM37" s="26"/>
      <c r="BTN37" s="26"/>
      <c r="BTO37" s="26"/>
      <c r="BTP37" s="26"/>
      <c r="BTQ37" s="26"/>
      <c r="BTR37" s="26"/>
      <c r="BTS37" s="26"/>
      <c r="BTT37" s="26"/>
      <c r="BTU37" s="26"/>
      <c r="BTV37" s="26"/>
      <c r="BTW37" s="26"/>
      <c r="BTX37" s="26"/>
      <c r="BTY37" s="26"/>
      <c r="BTZ37" s="26"/>
      <c r="BUA37" s="26"/>
      <c r="BUB37" s="26"/>
      <c r="BUC37" s="26"/>
      <c r="BUD37" s="26"/>
      <c r="BUE37" s="26"/>
      <c r="BUF37" s="26"/>
      <c r="BUG37" s="26"/>
      <c r="BUH37" s="26"/>
      <c r="BUI37" s="26"/>
      <c r="BUJ37" s="26"/>
      <c r="BUK37" s="26"/>
      <c r="BUL37" s="26"/>
      <c r="BUM37" s="26"/>
      <c r="BUN37" s="26"/>
      <c r="BUO37" s="26"/>
      <c r="BUP37" s="26"/>
      <c r="BUQ37" s="26"/>
      <c r="BUR37" s="26"/>
      <c r="BUS37" s="26"/>
      <c r="BUT37" s="26"/>
      <c r="BUU37" s="26"/>
      <c r="BUV37" s="26"/>
      <c r="BUW37" s="26"/>
      <c r="BUX37" s="26"/>
      <c r="BUY37" s="26"/>
      <c r="BUZ37" s="26"/>
      <c r="BVA37" s="26"/>
      <c r="BVB37" s="26"/>
      <c r="BVC37" s="26"/>
      <c r="BVD37" s="26"/>
      <c r="BVE37" s="26"/>
      <c r="BVF37" s="26"/>
      <c r="BVG37" s="26"/>
      <c r="BVH37" s="26"/>
      <c r="BVI37" s="26"/>
      <c r="BVJ37" s="26"/>
      <c r="BVK37" s="26"/>
      <c r="BVL37" s="26"/>
      <c r="BVM37" s="26"/>
      <c r="BVN37" s="26"/>
      <c r="BVO37" s="26"/>
      <c r="BVP37" s="26"/>
      <c r="BVQ37" s="26"/>
      <c r="BVR37" s="26"/>
      <c r="BVS37" s="26"/>
      <c r="BVT37" s="26"/>
      <c r="BVU37" s="26"/>
      <c r="BVV37" s="26"/>
      <c r="BVW37" s="26"/>
      <c r="BVX37" s="26"/>
      <c r="BVY37" s="26"/>
      <c r="BVZ37" s="26"/>
      <c r="BWA37" s="26"/>
      <c r="BWB37" s="26"/>
      <c r="BWC37" s="26"/>
      <c r="BWD37" s="26"/>
      <c r="BWE37" s="26"/>
      <c r="BWF37" s="26"/>
      <c r="BWG37" s="26"/>
      <c r="BWH37" s="26"/>
      <c r="BWI37" s="26"/>
      <c r="BWJ37" s="26"/>
      <c r="BWK37" s="26"/>
      <c r="BWL37" s="26"/>
      <c r="BWM37" s="26"/>
      <c r="BWN37" s="26"/>
      <c r="BWO37" s="26"/>
      <c r="BWP37" s="26"/>
      <c r="BWQ37" s="26"/>
      <c r="BWR37" s="26"/>
      <c r="BWS37" s="26"/>
      <c r="BWT37" s="26"/>
      <c r="BWU37" s="26"/>
      <c r="BWV37" s="26"/>
      <c r="BWW37" s="26"/>
      <c r="BWX37" s="26"/>
      <c r="BWY37" s="26"/>
      <c r="BWZ37" s="26"/>
      <c r="BXA37" s="26"/>
      <c r="BXB37" s="26"/>
      <c r="BXC37" s="26"/>
      <c r="BXD37" s="26"/>
      <c r="BXE37" s="26"/>
      <c r="BXF37" s="26"/>
      <c r="BXG37" s="26"/>
      <c r="BXH37" s="26"/>
      <c r="BXI37" s="26"/>
      <c r="BXJ37" s="26"/>
      <c r="BXK37" s="26"/>
      <c r="BXL37" s="26"/>
      <c r="BXM37" s="26"/>
      <c r="BXN37" s="26"/>
      <c r="BXO37" s="26"/>
      <c r="BXP37" s="26"/>
      <c r="BXQ37" s="26"/>
      <c r="BXR37" s="26"/>
      <c r="BXS37" s="26"/>
      <c r="BXT37" s="26"/>
      <c r="BXU37" s="26"/>
      <c r="BXV37" s="26"/>
      <c r="BXW37" s="26"/>
      <c r="BXX37" s="26"/>
      <c r="BXY37" s="26"/>
      <c r="BXZ37" s="26"/>
      <c r="BYA37" s="26"/>
      <c r="BYB37" s="26"/>
      <c r="BYC37" s="26"/>
      <c r="BYD37" s="26"/>
      <c r="BYE37" s="26"/>
      <c r="BYF37" s="26"/>
      <c r="BYG37" s="26"/>
      <c r="BYH37" s="26"/>
      <c r="BYI37" s="26"/>
      <c r="BYJ37" s="26"/>
      <c r="BYK37" s="26"/>
      <c r="BYL37" s="26"/>
      <c r="BYM37" s="26"/>
      <c r="BYN37" s="26"/>
      <c r="BYO37" s="26"/>
      <c r="BYP37" s="26"/>
      <c r="BYQ37" s="26"/>
      <c r="BYR37" s="26"/>
      <c r="BYS37" s="26"/>
      <c r="BYT37" s="26"/>
      <c r="BYU37" s="26"/>
      <c r="BYV37" s="26"/>
      <c r="BYW37" s="26"/>
      <c r="BYX37" s="26"/>
      <c r="BYY37" s="26"/>
      <c r="BYZ37" s="26"/>
      <c r="BZA37" s="26"/>
      <c r="BZB37" s="26"/>
      <c r="BZC37" s="26"/>
      <c r="BZD37" s="26"/>
      <c r="BZE37" s="26"/>
      <c r="BZF37" s="26"/>
      <c r="BZG37" s="26"/>
      <c r="BZH37" s="26"/>
      <c r="BZI37" s="26"/>
      <c r="BZJ37" s="26"/>
      <c r="BZK37" s="26"/>
      <c r="BZL37" s="26"/>
      <c r="BZM37" s="26"/>
      <c r="BZN37" s="26"/>
      <c r="BZO37" s="26"/>
      <c r="BZP37" s="26"/>
      <c r="BZQ37" s="26"/>
      <c r="BZR37" s="26"/>
      <c r="BZS37" s="26"/>
      <c r="BZT37" s="26"/>
      <c r="BZU37" s="26"/>
      <c r="BZV37" s="26"/>
      <c r="BZW37" s="26"/>
      <c r="BZX37" s="26"/>
      <c r="BZY37" s="26"/>
      <c r="BZZ37" s="26"/>
      <c r="CAA37" s="26"/>
      <c r="CAB37" s="26"/>
      <c r="CAC37" s="26"/>
      <c r="CAD37" s="26"/>
      <c r="CAE37" s="26"/>
      <c r="CAF37" s="26"/>
      <c r="CAG37" s="26"/>
      <c r="CAH37" s="26"/>
      <c r="CAI37" s="26"/>
      <c r="CAJ37" s="26"/>
      <c r="CAK37" s="26"/>
      <c r="CAL37" s="26"/>
      <c r="CAM37" s="26"/>
      <c r="CAN37" s="26"/>
      <c r="CAO37" s="26"/>
      <c r="CAP37" s="26"/>
      <c r="CAQ37" s="26"/>
      <c r="CAR37" s="26"/>
      <c r="CAS37" s="26"/>
      <c r="CAT37" s="26"/>
      <c r="CAU37" s="26"/>
      <c r="CAV37" s="26"/>
      <c r="CAW37" s="26"/>
      <c r="CAX37" s="26"/>
      <c r="CAY37" s="26"/>
      <c r="CAZ37" s="26"/>
      <c r="CBA37" s="26"/>
      <c r="CBB37" s="26"/>
      <c r="CBC37" s="26"/>
      <c r="CBD37" s="26"/>
      <c r="CBE37" s="26"/>
      <c r="CBF37" s="26"/>
      <c r="CBG37" s="26"/>
      <c r="CBH37" s="26"/>
      <c r="CBI37" s="26"/>
      <c r="CBJ37" s="26"/>
      <c r="CBK37" s="26"/>
      <c r="CBL37" s="26"/>
      <c r="CBM37" s="26"/>
      <c r="CBN37" s="26"/>
      <c r="CBO37" s="26"/>
      <c r="CBP37" s="26"/>
      <c r="CBQ37" s="26"/>
      <c r="CBR37" s="26"/>
      <c r="CBS37" s="26"/>
      <c r="CBT37" s="26"/>
      <c r="CBU37" s="26"/>
      <c r="CBV37" s="26"/>
      <c r="CBW37" s="26"/>
      <c r="CBX37" s="26"/>
      <c r="CBY37" s="26"/>
      <c r="CBZ37" s="26"/>
      <c r="CCA37" s="26"/>
      <c r="CCB37" s="26"/>
      <c r="CCC37" s="26"/>
      <c r="CCD37" s="26"/>
      <c r="CCE37" s="26"/>
      <c r="CCF37" s="26"/>
      <c r="CCG37" s="26"/>
      <c r="CCH37" s="26"/>
      <c r="CCI37" s="26"/>
      <c r="CCJ37" s="26"/>
      <c r="CCK37" s="26"/>
      <c r="CCL37" s="26"/>
      <c r="CCM37" s="26"/>
      <c r="CCN37" s="26"/>
      <c r="CCO37" s="26"/>
      <c r="CCP37" s="26"/>
      <c r="CCQ37" s="26"/>
      <c r="CCR37" s="26"/>
      <c r="CCS37" s="26"/>
      <c r="CCT37" s="26"/>
      <c r="CCU37" s="26"/>
      <c r="CCV37" s="26"/>
      <c r="CCW37" s="26"/>
      <c r="CCX37" s="26"/>
      <c r="CCY37" s="26"/>
      <c r="CCZ37" s="26"/>
      <c r="CDA37" s="26"/>
      <c r="CDB37" s="26"/>
      <c r="CDC37" s="26"/>
      <c r="CDD37" s="26"/>
      <c r="CDE37" s="26"/>
      <c r="CDF37" s="26"/>
      <c r="CDG37" s="26"/>
      <c r="CDH37" s="26"/>
      <c r="CDI37" s="26"/>
      <c r="CDJ37" s="26"/>
      <c r="CDK37" s="26"/>
      <c r="CDL37" s="26"/>
      <c r="CDM37" s="26"/>
      <c r="CDN37" s="26"/>
      <c r="CDO37" s="26"/>
      <c r="CDP37" s="26"/>
      <c r="CDQ37" s="26"/>
      <c r="CDR37" s="26"/>
      <c r="CDS37" s="26"/>
      <c r="CDT37" s="26"/>
      <c r="CDU37" s="26"/>
      <c r="CDV37" s="26"/>
      <c r="CDW37" s="26"/>
      <c r="CDX37" s="26"/>
      <c r="CDY37" s="26"/>
      <c r="CDZ37" s="26"/>
      <c r="CEA37" s="26"/>
      <c r="CEB37" s="26"/>
      <c r="CEC37" s="26"/>
      <c r="CED37" s="26"/>
      <c r="CEE37" s="26"/>
      <c r="CEF37" s="26"/>
      <c r="CEG37" s="26"/>
      <c r="CEH37" s="26"/>
      <c r="CEI37" s="26"/>
      <c r="CEJ37" s="26"/>
      <c r="CEK37" s="26"/>
      <c r="CEL37" s="26"/>
      <c r="CEM37" s="26"/>
      <c r="CEN37" s="26"/>
      <c r="CEO37" s="26"/>
      <c r="CEP37" s="26"/>
      <c r="CEQ37" s="26"/>
      <c r="CER37" s="26"/>
      <c r="CES37" s="26"/>
      <c r="CET37" s="26"/>
      <c r="CEU37" s="26"/>
      <c r="CEV37" s="26"/>
      <c r="CEW37" s="26"/>
      <c r="CEX37" s="26"/>
      <c r="CEY37" s="26"/>
      <c r="CEZ37" s="26"/>
      <c r="CFA37" s="26"/>
      <c r="CFB37" s="26"/>
      <c r="CFC37" s="26"/>
      <c r="CFD37" s="26"/>
      <c r="CFE37" s="26"/>
      <c r="CFF37" s="26"/>
      <c r="CFG37" s="26"/>
      <c r="CFH37" s="26"/>
      <c r="CFI37" s="26"/>
      <c r="CFJ37" s="26"/>
      <c r="CFK37" s="26"/>
      <c r="CFL37" s="26"/>
      <c r="CFM37" s="26"/>
      <c r="CFN37" s="26"/>
      <c r="CFO37" s="26"/>
      <c r="CFP37" s="26"/>
      <c r="CFQ37" s="26"/>
      <c r="CFR37" s="26"/>
      <c r="CFS37" s="26"/>
      <c r="CFT37" s="26"/>
      <c r="CFU37" s="26"/>
      <c r="CFV37" s="26"/>
      <c r="CFW37" s="26"/>
      <c r="CFX37" s="26"/>
      <c r="CFY37" s="26"/>
      <c r="CFZ37" s="26"/>
      <c r="CGA37" s="26"/>
      <c r="CGB37" s="26"/>
      <c r="CGC37" s="26"/>
      <c r="CGD37" s="26"/>
      <c r="CGE37" s="26"/>
      <c r="CGF37" s="26"/>
      <c r="CGG37" s="26"/>
      <c r="CGH37" s="26"/>
      <c r="CGI37" s="26"/>
      <c r="CGJ37" s="26"/>
      <c r="CGK37" s="26"/>
      <c r="CGL37" s="26"/>
      <c r="CGM37" s="26"/>
      <c r="CGN37" s="26"/>
      <c r="CGO37" s="26"/>
      <c r="CGP37" s="26"/>
      <c r="CGQ37" s="26"/>
      <c r="CGR37" s="26"/>
      <c r="CGS37" s="26"/>
      <c r="CGT37" s="26"/>
      <c r="CGU37" s="26"/>
      <c r="CGV37" s="26"/>
      <c r="CGW37" s="26"/>
      <c r="CGX37" s="26"/>
      <c r="CGY37" s="26"/>
      <c r="CGZ37" s="26"/>
      <c r="CHA37" s="26"/>
      <c r="CHB37" s="26"/>
      <c r="CHC37" s="26"/>
      <c r="CHD37" s="26"/>
      <c r="CHE37" s="26"/>
      <c r="CHF37" s="26"/>
      <c r="CHG37" s="26"/>
      <c r="CHH37" s="26"/>
      <c r="CHI37" s="26"/>
      <c r="CHJ37" s="26"/>
      <c r="CHK37" s="26"/>
      <c r="CHL37" s="26"/>
      <c r="CHM37" s="26"/>
      <c r="CHN37" s="26"/>
      <c r="CHO37" s="26"/>
      <c r="CHP37" s="26"/>
      <c r="CHQ37" s="26"/>
      <c r="CHR37" s="26"/>
      <c r="CHS37" s="26"/>
      <c r="CHT37" s="26"/>
      <c r="CHU37" s="26"/>
      <c r="CHV37" s="26"/>
      <c r="CHW37" s="26"/>
      <c r="CHX37" s="26"/>
      <c r="CHY37" s="26"/>
      <c r="CHZ37" s="26"/>
      <c r="CIA37" s="26"/>
      <c r="CIB37" s="26"/>
      <c r="CIC37" s="26"/>
      <c r="CID37" s="26"/>
      <c r="CIE37" s="26"/>
      <c r="CIF37" s="26"/>
      <c r="CIG37" s="26"/>
      <c r="CIH37" s="26"/>
      <c r="CII37" s="26"/>
      <c r="CIJ37" s="26"/>
      <c r="CIK37" s="26"/>
      <c r="CIL37" s="26"/>
      <c r="CIM37" s="26"/>
      <c r="CIN37" s="26"/>
      <c r="CIO37" s="26"/>
      <c r="CIP37" s="26"/>
      <c r="CIQ37" s="26"/>
      <c r="CIR37" s="26"/>
      <c r="CIS37" s="26"/>
      <c r="CIT37" s="26"/>
      <c r="CIU37" s="26"/>
      <c r="CIV37" s="26"/>
      <c r="CIW37" s="26"/>
      <c r="CIX37" s="26"/>
      <c r="CIY37" s="26"/>
      <c r="CIZ37" s="26"/>
      <c r="CJA37" s="26"/>
      <c r="CJB37" s="26"/>
      <c r="CJC37" s="26"/>
      <c r="CJD37" s="26"/>
      <c r="CJE37" s="26"/>
      <c r="CJF37" s="26"/>
      <c r="CJG37" s="26"/>
      <c r="CJH37" s="26"/>
      <c r="CJI37" s="26"/>
      <c r="CJJ37" s="26"/>
      <c r="CJK37" s="26"/>
      <c r="CJL37" s="26"/>
      <c r="CJM37" s="26"/>
      <c r="CJN37" s="26"/>
      <c r="CJO37" s="26"/>
      <c r="CJP37" s="26"/>
      <c r="CJQ37" s="26"/>
      <c r="CJR37" s="26"/>
      <c r="CJS37" s="26"/>
      <c r="CJT37" s="26"/>
      <c r="CJU37" s="26"/>
      <c r="CJV37" s="26"/>
      <c r="CJW37" s="26"/>
      <c r="CJX37" s="26"/>
      <c r="CJY37" s="26"/>
      <c r="CJZ37" s="26"/>
      <c r="CKA37" s="26"/>
      <c r="CKB37" s="26"/>
      <c r="CKC37" s="26"/>
      <c r="CKD37" s="26"/>
      <c r="CKE37" s="26"/>
      <c r="CKF37" s="26"/>
      <c r="CKG37" s="26"/>
      <c r="CKH37" s="26"/>
      <c r="CKI37" s="26"/>
      <c r="CKJ37" s="26"/>
      <c r="CKK37" s="26"/>
      <c r="CKL37" s="26"/>
      <c r="CKM37" s="26"/>
      <c r="CKN37" s="26"/>
      <c r="CKO37" s="26"/>
      <c r="CKP37" s="26"/>
      <c r="CKQ37" s="26"/>
      <c r="CKR37" s="26"/>
      <c r="CKS37" s="26"/>
      <c r="CKT37" s="26"/>
      <c r="CKU37" s="26"/>
      <c r="CKV37" s="26"/>
      <c r="CKW37" s="26"/>
      <c r="CKX37" s="26"/>
      <c r="CKY37" s="26"/>
      <c r="CKZ37" s="26"/>
      <c r="CLA37" s="26"/>
      <c r="CLB37" s="26"/>
      <c r="CLC37" s="26"/>
      <c r="CLD37" s="26"/>
      <c r="CLE37" s="26"/>
      <c r="CLF37" s="26"/>
      <c r="CLG37" s="26"/>
      <c r="CLH37" s="26"/>
      <c r="CLI37" s="26"/>
      <c r="CLJ37" s="26"/>
      <c r="CLK37" s="26"/>
      <c r="CLL37" s="26"/>
      <c r="CLM37" s="26"/>
      <c r="CLN37" s="26"/>
      <c r="CLO37" s="26"/>
      <c r="CLP37" s="26"/>
      <c r="CLQ37" s="26"/>
      <c r="CLR37" s="26"/>
      <c r="CLS37" s="26"/>
      <c r="CLT37" s="26"/>
      <c r="CLU37" s="26"/>
      <c r="CLV37" s="26"/>
      <c r="CLW37" s="26"/>
      <c r="CLX37" s="26"/>
      <c r="CLY37" s="26"/>
      <c r="CLZ37" s="26"/>
      <c r="CMA37" s="26"/>
      <c r="CMB37" s="26"/>
      <c r="CMC37" s="26"/>
      <c r="CMD37" s="26"/>
      <c r="CME37" s="26"/>
      <c r="CMF37" s="26"/>
      <c r="CMG37" s="26"/>
      <c r="CMH37" s="26"/>
      <c r="CMI37" s="26"/>
      <c r="CMJ37" s="26"/>
      <c r="CMK37" s="26"/>
      <c r="CML37" s="26"/>
      <c r="CMM37" s="26"/>
      <c r="CMN37" s="26"/>
      <c r="CMO37" s="26"/>
      <c r="CMP37" s="26"/>
      <c r="CMQ37" s="26"/>
      <c r="CMR37" s="26"/>
      <c r="CMS37" s="26"/>
      <c r="CMT37" s="26"/>
      <c r="CMU37" s="26"/>
      <c r="CMV37" s="26"/>
      <c r="CMW37" s="26"/>
      <c r="CMX37" s="26"/>
      <c r="CMY37" s="26"/>
      <c r="CMZ37" s="26"/>
      <c r="CNA37" s="26"/>
      <c r="CNB37" s="26"/>
      <c r="CNC37" s="26"/>
      <c r="CND37" s="26"/>
      <c r="CNE37" s="26"/>
      <c r="CNF37" s="26"/>
      <c r="CNG37" s="26"/>
      <c r="CNH37" s="26"/>
      <c r="CNI37" s="26"/>
      <c r="CNJ37" s="26"/>
      <c r="CNK37" s="26"/>
      <c r="CNL37" s="26"/>
      <c r="CNM37" s="26"/>
      <c r="CNN37" s="26"/>
      <c r="CNO37" s="26"/>
      <c r="CNP37" s="26"/>
      <c r="CNQ37" s="26"/>
      <c r="CNR37" s="26"/>
      <c r="CNS37" s="26"/>
      <c r="CNT37" s="26"/>
      <c r="CNU37" s="26"/>
      <c r="CNV37" s="26"/>
      <c r="CNW37" s="26"/>
      <c r="CNX37" s="26"/>
      <c r="CNY37" s="26"/>
      <c r="CNZ37" s="26"/>
      <c r="COA37" s="26"/>
      <c r="COB37" s="26"/>
      <c r="COC37" s="26"/>
      <c r="COD37" s="26"/>
      <c r="COE37" s="26"/>
      <c r="COF37" s="26"/>
      <c r="COG37" s="26"/>
      <c r="COH37" s="26"/>
      <c r="COI37" s="26"/>
      <c r="COJ37" s="26"/>
      <c r="COK37" s="26"/>
      <c r="COL37" s="26"/>
      <c r="COM37" s="26"/>
      <c r="CON37" s="26"/>
      <c r="COO37" s="26"/>
      <c r="COP37" s="26"/>
      <c r="COQ37" s="26"/>
      <c r="COR37" s="26"/>
      <c r="COS37" s="26"/>
      <c r="COT37" s="26"/>
      <c r="COU37" s="26"/>
      <c r="COV37" s="26"/>
      <c r="COW37" s="26"/>
      <c r="COX37" s="26"/>
      <c r="COY37" s="26"/>
      <c r="COZ37" s="26"/>
      <c r="CPA37" s="26"/>
      <c r="CPB37" s="26"/>
      <c r="CPC37" s="26"/>
      <c r="CPD37" s="26"/>
      <c r="CPE37" s="26"/>
      <c r="CPF37" s="26"/>
      <c r="CPG37" s="26"/>
      <c r="CPH37" s="26"/>
      <c r="CPI37" s="26"/>
      <c r="CPJ37" s="26"/>
      <c r="CPK37" s="26"/>
      <c r="CPL37" s="26"/>
      <c r="CPM37" s="26"/>
      <c r="CPN37" s="26"/>
      <c r="CPO37" s="26"/>
      <c r="CPP37" s="26"/>
      <c r="CPQ37" s="26"/>
      <c r="CPR37" s="26"/>
      <c r="CPS37" s="26"/>
      <c r="CPT37" s="26"/>
      <c r="CPU37" s="26"/>
      <c r="CPV37" s="26"/>
      <c r="CPW37" s="26"/>
      <c r="CPX37" s="26"/>
      <c r="CPY37" s="26"/>
      <c r="CPZ37" s="26"/>
      <c r="CQA37" s="26"/>
      <c r="CQB37" s="26"/>
      <c r="CQC37" s="26"/>
      <c r="CQD37" s="26"/>
      <c r="CQE37" s="26"/>
      <c r="CQF37" s="26"/>
      <c r="CQG37" s="26"/>
      <c r="CQH37" s="26"/>
      <c r="CQI37" s="26"/>
      <c r="CQJ37" s="26"/>
      <c r="CQK37" s="26"/>
      <c r="CQL37" s="26"/>
      <c r="CQM37" s="26"/>
      <c r="CQN37" s="26"/>
      <c r="CQO37" s="26"/>
      <c r="CQP37" s="26"/>
      <c r="CQQ37" s="26"/>
      <c r="CQR37" s="26"/>
      <c r="CQS37" s="26"/>
      <c r="CQT37" s="26"/>
      <c r="CQU37" s="26"/>
      <c r="CQV37" s="26"/>
      <c r="CQW37" s="26"/>
      <c r="CQX37" s="26"/>
      <c r="CQY37" s="26"/>
      <c r="CQZ37" s="26"/>
      <c r="CRA37" s="26"/>
      <c r="CRB37" s="26"/>
      <c r="CRC37" s="26"/>
      <c r="CRD37" s="26"/>
      <c r="CRE37" s="26"/>
      <c r="CRF37" s="26"/>
      <c r="CRG37" s="26"/>
      <c r="CRH37" s="26"/>
      <c r="CRI37" s="26"/>
      <c r="CRJ37" s="26"/>
      <c r="CRK37" s="26"/>
      <c r="CRL37" s="26"/>
      <c r="CRM37" s="26"/>
      <c r="CRN37" s="26"/>
      <c r="CRO37" s="26"/>
      <c r="CRP37" s="26"/>
      <c r="CRQ37" s="26"/>
      <c r="CRR37" s="26"/>
      <c r="CRS37" s="26"/>
      <c r="CRT37" s="26"/>
      <c r="CRU37" s="26"/>
      <c r="CRV37" s="26"/>
      <c r="CRW37" s="26"/>
      <c r="CRX37" s="26"/>
      <c r="CRY37" s="26"/>
      <c r="CRZ37" s="26"/>
      <c r="CSA37" s="26"/>
      <c r="CSB37" s="26"/>
      <c r="CSC37" s="26"/>
      <c r="CSD37" s="26"/>
      <c r="CSE37" s="26"/>
      <c r="CSF37" s="26"/>
      <c r="CSG37" s="26"/>
      <c r="CSH37" s="26"/>
      <c r="CSI37" s="26"/>
      <c r="CSJ37" s="26"/>
      <c r="CSK37" s="26"/>
      <c r="CSL37" s="26"/>
      <c r="CSM37" s="26"/>
      <c r="CSN37" s="26"/>
      <c r="CSO37" s="26"/>
      <c r="CSP37" s="26"/>
      <c r="CSQ37" s="26"/>
      <c r="CSR37" s="26"/>
      <c r="CSS37" s="26"/>
      <c r="CST37" s="26"/>
      <c r="CSU37" s="26"/>
      <c r="CSV37" s="26"/>
      <c r="CSW37" s="26"/>
      <c r="CSX37" s="26"/>
      <c r="CSY37" s="26"/>
      <c r="CSZ37" s="26"/>
      <c r="CTA37" s="26"/>
      <c r="CTB37" s="26"/>
      <c r="CTC37" s="26"/>
      <c r="CTD37" s="26"/>
      <c r="CTE37" s="26"/>
      <c r="CTF37" s="26"/>
      <c r="CTG37" s="26"/>
      <c r="CTH37" s="26"/>
      <c r="CTI37" s="26"/>
      <c r="CTJ37" s="26"/>
      <c r="CTK37" s="26"/>
      <c r="CTL37" s="26"/>
      <c r="CTM37" s="26"/>
      <c r="CTN37" s="26"/>
      <c r="CTO37" s="26"/>
      <c r="CTP37" s="26"/>
      <c r="CTQ37" s="26"/>
      <c r="CTR37" s="26"/>
      <c r="CTS37" s="26"/>
      <c r="CTT37" s="26"/>
      <c r="CTU37" s="26"/>
      <c r="CTV37" s="26"/>
      <c r="CTW37" s="26"/>
      <c r="CTX37" s="26"/>
      <c r="CTY37" s="26"/>
      <c r="CTZ37" s="26"/>
      <c r="CUA37" s="26"/>
      <c r="CUB37" s="26"/>
      <c r="CUC37" s="26"/>
      <c r="CUD37" s="26"/>
      <c r="CUE37" s="26"/>
      <c r="CUF37" s="26"/>
      <c r="CUG37" s="26"/>
      <c r="CUH37" s="26"/>
      <c r="CUI37" s="26"/>
      <c r="CUJ37" s="26"/>
      <c r="CUK37" s="26"/>
      <c r="CUL37" s="26"/>
      <c r="CUM37" s="26"/>
      <c r="CUN37" s="26"/>
      <c r="CUO37" s="26"/>
      <c r="CUP37" s="26"/>
      <c r="CUQ37" s="26"/>
      <c r="CUR37" s="26"/>
      <c r="CUS37" s="26"/>
      <c r="CUT37" s="26"/>
      <c r="CUU37" s="26"/>
      <c r="CUV37" s="26"/>
      <c r="CUW37" s="26"/>
      <c r="CUX37" s="26"/>
      <c r="CUY37" s="26"/>
      <c r="CUZ37" s="26"/>
      <c r="CVA37" s="26"/>
      <c r="CVB37" s="26"/>
      <c r="CVC37" s="26"/>
      <c r="CVD37" s="26"/>
      <c r="CVE37" s="26"/>
      <c r="CVF37" s="26"/>
      <c r="CVG37" s="26"/>
      <c r="CVH37" s="26"/>
      <c r="CVI37" s="26"/>
      <c r="CVJ37" s="26"/>
      <c r="CVK37" s="26"/>
      <c r="CVL37" s="26"/>
      <c r="CVM37" s="26"/>
      <c r="CVN37" s="26"/>
      <c r="CVO37" s="26"/>
      <c r="CVP37" s="26"/>
      <c r="CVQ37" s="26"/>
      <c r="CVR37" s="26"/>
      <c r="CVS37" s="26"/>
      <c r="CVT37" s="26"/>
      <c r="CVU37" s="26"/>
      <c r="CVV37" s="26"/>
      <c r="CVW37" s="26"/>
      <c r="CVX37" s="26"/>
      <c r="CVY37" s="26"/>
      <c r="CVZ37" s="26"/>
      <c r="CWA37" s="26"/>
      <c r="CWB37" s="26"/>
      <c r="CWC37" s="26"/>
      <c r="CWD37" s="26"/>
      <c r="CWE37" s="26"/>
      <c r="CWF37" s="26"/>
      <c r="CWG37" s="26"/>
      <c r="CWH37" s="26"/>
      <c r="CWI37" s="26"/>
      <c r="CWJ37" s="26"/>
      <c r="CWK37" s="26"/>
      <c r="CWL37" s="26"/>
      <c r="CWM37" s="26"/>
      <c r="CWN37" s="26"/>
      <c r="CWO37" s="26"/>
      <c r="CWP37" s="26"/>
      <c r="CWQ37" s="26"/>
      <c r="CWR37" s="26"/>
      <c r="CWS37" s="26"/>
      <c r="CWT37" s="26"/>
      <c r="CWU37" s="26"/>
      <c r="CWV37" s="26"/>
      <c r="CWW37" s="26"/>
      <c r="CWX37" s="26"/>
      <c r="CWY37" s="26"/>
      <c r="CWZ37" s="26"/>
      <c r="CXA37" s="26"/>
      <c r="CXB37" s="26"/>
      <c r="CXC37" s="26"/>
      <c r="CXD37" s="26"/>
      <c r="CXE37" s="26"/>
      <c r="CXF37" s="26"/>
      <c r="CXG37" s="26"/>
      <c r="CXH37" s="26"/>
      <c r="CXI37" s="26"/>
      <c r="CXJ37" s="26"/>
      <c r="CXK37" s="26"/>
      <c r="CXL37" s="26"/>
      <c r="CXM37" s="26"/>
      <c r="CXN37" s="26"/>
      <c r="CXO37" s="26"/>
      <c r="CXP37" s="26"/>
      <c r="CXQ37" s="26"/>
      <c r="CXR37" s="26"/>
      <c r="CXS37" s="26"/>
      <c r="CXT37" s="26"/>
      <c r="CXU37" s="26"/>
      <c r="CXV37" s="26"/>
      <c r="CXW37" s="26"/>
      <c r="CXX37" s="26"/>
      <c r="CXY37" s="26"/>
      <c r="CXZ37" s="26"/>
      <c r="CYA37" s="26"/>
      <c r="CYB37" s="26"/>
      <c r="CYC37" s="26"/>
      <c r="CYD37" s="26"/>
      <c r="CYE37" s="26"/>
      <c r="CYF37" s="26"/>
      <c r="CYG37" s="26"/>
      <c r="CYH37" s="26"/>
      <c r="CYI37" s="26"/>
      <c r="CYJ37" s="26"/>
      <c r="CYK37" s="26"/>
      <c r="CYL37" s="26"/>
      <c r="CYM37" s="26"/>
      <c r="CYN37" s="26"/>
      <c r="CYO37" s="26"/>
      <c r="CYP37" s="26"/>
      <c r="CYQ37" s="26"/>
      <c r="CYR37" s="26"/>
      <c r="CYS37" s="26"/>
      <c r="CYT37" s="26"/>
      <c r="CYU37" s="26"/>
      <c r="CYV37" s="26"/>
      <c r="CYW37" s="26"/>
      <c r="CYX37" s="26"/>
      <c r="CYY37" s="26"/>
      <c r="CYZ37" s="26"/>
      <c r="CZA37" s="26"/>
      <c r="CZB37" s="26"/>
      <c r="CZC37" s="26"/>
      <c r="CZD37" s="26"/>
      <c r="CZE37" s="26"/>
      <c r="CZF37" s="26"/>
      <c r="CZG37" s="26"/>
      <c r="CZH37" s="26"/>
      <c r="CZI37" s="26"/>
      <c r="CZJ37" s="26"/>
      <c r="CZK37" s="26"/>
      <c r="CZL37" s="26"/>
      <c r="CZM37" s="26"/>
      <c r="CZN37" s="26"/>
      <c r="CZO37" s="26"/>
      <c r="CZP37" s="26"/>
      <c r="CZQ37" s="26"/>
      <c r="CZR37" s="26"/>
      <c r="CZS37" s="26"/>
      <c r="CZT37" s="26"/>
      <c r="CZU37" s="26"/>
      <c r="CZV37" s="26"/>
      <c r="CZW37" s="26"/>
      <c r="CZX37" s="26"/>
      <c r="CZY37" s="26"/>
      <c r="CZZ37" s="26"/>
      <c r="DAA37" s="26"/>
      <c r="DAB37" s="26"/>
      <c r="DAC37" s="26"/>
      <c r="DAD37" s="26"/>
      <c r="DAE37" s="26"/>
      <c r="DAF37" s="26"/>
      <c r="DAG37" s="26"/>
      <c r="DAH37" s="26"/>
      <c r="DAI37" s="26"/>
      <c r="DAJ37" s="26"/>
      <c r="DAK37" s="26"/>
      <c r="DAL37" s="26"/>
      <c r="DAM37" s="26"/>
      <c r="DAN37" s="26"/>
      <c r="DAO37" s="26"/>
      <c r="DAP37" s="26"/>
      <c r="DAQ37" s="26"/>
      <c r="DAR37" s="26"/>
      <c r="DAS37" s="26"/>
      <c r="DAT37" s="26"/>
      <c r="DAU37" s="26"/>
      <c r="DAV37" s="26"/>
      <c r="DAW37" s="26"/>
      <c r="DAX37" s="26"/>
      <c r="DAY37" s="26"/>
      <c r="DAZ37" s="26"/>
      <c r="DBA37" s="26"/>
      <c r="DBB37" s="26"/>
      <c r="DBC37" s="26"/>
      <c r="DBD37" s="26"/>
      <c r="DBE37" s="26"/>
      <c r="DBF37" s="26"/>
      <c r="DBG37" s="26"/>
      <c r="DBH37" s="26"/>
      <c r="DBI37" s="26"/>
      <c r="DBJ37" s="26"/>
      <c r="DBK37" s="26"/>
      <c r="DBL37" s="26"/>
      <c r="DBM37" s="26"/>
      <c r="DBN37" s="26"/>
      <c r="DBO37" s="26"/>
      <c r="DBP37" s="26"/>
      <c r="DBQ37" s="26"/>
      <c r="DBR37" s="26"/>
      <c r="DBS37" s="26"/>
      <c r="DBT37" s="26"/>
      <c r="DBU37" s="26"/>
      <c r="DBV37" s="26"/>
      <c r="DBW37" s="26"/>
      <c r="DBX37" s="26"/>
      <c r="DBY37" s="26"/>
      <c r="DBZ37" s="26"/>
      <c r="DCA37" s="26"/>
      <c r="DCB37" s="26"/>
      <c r="DCC37" s="26"/>
      <c r="DCD37" s="26"/>
      <c r="DCE37" s="26"/>
      <c r="DCF37" s="26"/>
      <c r="DCG37" s="26"/>
      <c r="DCH37" s="26"/>
      <c r="DCI37" s="26"/>
      <c r="DCJ37" s="26"/>
      <c r="DCK37" s="26"/>
      <c r="DCL37" s="26"/>
      <c r="DCM37" s="26"/>
      <c r="DCN37" s="26"/>
      <c r="DCO37" s="26"/>
      <c r="DCP37" s="26"/>
      <c r="DCQ37" s="26"/>
      <c r="DCR37" s="26"/>
      <c r="DCS37" s="26"/>
      <c r="DCT37" s="26"/>
      <c r="DCU37" s="26"/>
      <c r="DCV37" s="26"/>
      <c r="DCW37" s="26"/>
      <c r="DCX37" s="26"/>
      <c r="DCY37" s="26"/>
      <c r="DCZ37" s="26"/>
      <c r="DDA37" s="26"/>
      <c r="DDB37" s="26"/>
      <c r="DDC37" s="26"/>
      <c r="DDD37" s="26"/>
      <c r="DDE37" s="26"/>
      <c r="DDF37" s="26"/>
      <c r="DDG37" s="26"/>
      <c r="DDH37" s="26"/>
      <c r="DDI37" s="26"/>
      <c r="DDJ37" s="26"/>
      <c r="DDK37" s="26"/>
      <c r="DDL37" s="26"/>
      <c r="DDM37" s="26"/>
      <c r="DDN37" s="26"/>
      <c r="DDO37" s="26"/>
      <c r="DDP37" s="26"/>
      <c r="DDQ37" s="26"/>
      <c r="DDR37" s="26"/>
      <c r="DDS37" s="26"/>
      <c r="DDT37" s="26"/>
      <c r="DDU37" s="26"/>
      <c r="DDV37" s="26"/>
      <c r="DDW37" s="26"/>
      <c r="DDX37" s="26"/>
      <c r="DDY37" s="26"/>
      <c r="DDZ37" s="26"/>
      <c r="DEA37" s="26"/>
      <c r="DEB37" s="26"/>
      <c r="DEC37" s="26"/>
      <c r="DED37" s="26"/>
      <c r="DEE37" s="26"/>
      <c r="DEF37" s="26"/>
      <c r="DEG37" s="26"/>
      <c r="DEH37" s="26"/>
      <c r="DEI37" s="26"/>
      <c r="DEJ37" s="26"/>
      <c r="DEK37" s="26"/>
      <c r="DEL37" s="26"/>
      <c r="DEM37" s="26"/>
      <c r="DEN37" s="26"/>
      <c r="DEO37" s="26"/>
      <c r="DEP37" s="26"/>
      <c r="DEQ37" s="26"/>
      <c r="DER37" s="26"/>
      <c r="DES37" s="26"/>
      <c r="DET37" s="26"/>
      <c r="DEU37" s="26"/>
      <c r="DEV37" s="26"/>
      <c r="DEW37" s="26"/>
      <c r="DEX37" s="26"/>
      <c r="DEY37" s="26"/>
      <c r="DEZ37" s="26"/>
      <c r="DFA37" s="26"/>
      <c r="DFB37" s="26"/>
      <c r="DFC37" s="26"/>
      <c r="DFD37" s="26"/>
      <c r="DFE37" s="26"/>
      <c r="DFF37" s="26"/>
      <c r="DFG37" s="26"/>
      <c r="DFH37" s="26"/>
      <c r="DFI37" s="26"/>
      <c r="DFJ37" s="26"/>
      <c r="DFK37" s="26"/>
      <c r="DFL37" s="26"/>
      <c r="DFM37" s="26"/>
      <c r="DFN37" s="26"/>
      <c r="DFO37" s="26"/>
      <c r="DFP37" s="26"/>
      <c r="DFQ37" s="26"/>
      <c r="DFR37" s="26"/>
      <c r="DFS37" s="26"/>
      <c r="DFT37" s="26"/>
      <c r="DFU37" s="26"/>
      <c r="DFV37" s="26"/>
      <c r="DFW37" s="26"/>
      <c r="DFX37" s="26"/>
      <c r="DFY37" s="26"/>
      <c r="DFZ37" s="26"/>
      <c r="DGA37" s="26"/>
      <c r="DGB37" s="26"/>
      <c r="DGC37" s="26"/>
      <c r="DGD37" s="26"/>
      <c r="DGE37" s="26"/>
      <c r="DGF37" s="26"/>
      <c r="DGG37" s="26"/>
      <c r="DGH37" s="26"/>
      <c r="DGI37" s="26"/>
      <c r="DGJ37" s="26"/>
      <c r="DGK37" s="26"/>
      <c r="DGL37" s="26"/>
      <c r="DGM37" s="26"/>
      <c r="DGN37" s="26"/>
      <c r="DGO37" s="26"/>
      <c r="DGP37" s="26"/>
      <c r="DGQ37" s="26"/>
      <c r="DGR37" s="26"/>
      <c r="DGS37" s="26"/>
      <c r="DGT37" s="26"/>
      <c r="DGU37" s="26"/>
      <c r="DGV37" s="26"/>
      <c r="DGW37" s="26"/>
      <c r="DGX37" s="26"/>
      <c r="DGY37" s="26"/>
      <c r="DGZ37" s="26"/>
      <c r="DHA37" s="26"/>
      <c r="DHB37" s="26"/>
      <c r="DHC37" s="26"/>
      <c r="DHD37" s="26"/>
      <c r="DHE37" s="26"/>
      <c r="DHF37" s="26"/>
      <c r="DHG37" s="26"/>
      <c r="DHH37" s="26"/>
      <c r="DHI37" s="26"/>
      <c r="DHJ37" s="26"/>
      <c r="DHK37" s="26"/>
      <c r="DHL37" s="26"/>
      <c r="DHM37" s="26"/>
      <c r="DHN37" s="26"/>
      <c r="DHO37" s="26"/>
      <c r="DHP37" s="26"/>
      <c r="DHQ37" s="26"/>
      <c r="DHR37" s="26"/>
      <c r="DHS37" s="26"/>
      <c r="DHT37" s="26"/>
      <c r="DHU37" s="26"/>
      <c r="DHV37" s="26"/>
      <c r="DHW37" s="26"/>
      <c r="DHX37" s="26"/>
      <c r="DHY37" s="26"/>
      <c r="DHZ37" s="26"/>
      <c r="DIA37" s="26"/>
      <c r="DIB37" s="26"/>
      <c r="DIC37" s="26"/>
      <c r="DID37" s="26"/>
      <c r="DIE37" s="26"/>
      <c r="DIF37" s="26"/>
      <c r="DIG37" s="26"/>
      <c r="DIH37" s="26"/>
      <c r="DII37" s="26"/>
      <c r="DIJ37" s="26"/>
      <c r="DIK37" s="26"/>
      <c r="DIL37" s="26"/>
      <c r="DIM37" s="26"/>
      <c r="DIN37" s="26"/>
      <c r="DIO37" s="26"/>
      <c r="DIP37" s="26"/>
      <c r="DIQ37" s="26"/>
      <c r="DIR37" s="26"/>
      <c r="DIS37" s="26"/>
      <c r="DIT37" s="26"/>
      <c r="DIU37" s="26"/>
      <c r="DIV37" s="26"/>
      <c r="DIW37" s="26"/>
      <c r="DIX37" s="26"/>
      <c r="DIY37" s="26"/>
      <c r="DIZ37" s="26"/>
      <c r="DJA37" s="26"/>
      <c r="DJB37" s="26"/>
      <c r="DJC37" s="26"/>
      <c r="DJD37" s="26"/>
      <c r="DJE37" s="26"/>
      <c r="DJF37" s="26"/>
      <c r="DJG37" s="26"/>
      <c r="DJH37" s="26"/>
      <c r="DJI37" s="26"/>
      <c r="DJJ37" s="26"/>
      <c r="DJK37" s="26"/>
      <c r="DJL37" s="26"/>
      <c r="DJM37" s="26"/>
      <c r="DJN37" s="26"/>
      <c r="DJO37" s="26"/>
      <c r="DJP37" s="26"/>
      <c r="DJQ37" s="26"/>
      <c r="DJR37" s="26"/>
      <c r="DJS37" s="26"/>
      <c r="DJT37" s="26"/>
      <c r="DJU37" s="26"/>
      <c r="DJV37" s="26"/>
      <c r="DJW37" s="26"/>
      <c r="DJX37" s="26"/>
      <c r="DJY37" s="26"/>
      <c r="DJZ37" s="26"/>
      <c r="DKA37" s="26"/>
      <c r="DKB37" s="26"/>
      <c r="DKC37" s="26"/>
      <c r="DKD37" s="26"/>
      <c r="DKE37" s="26"/>
      <c r="DKF37" s="26"/>
      <c r="DKG37" s="26"/>
      <c r="DKH37" s="26"/>
      <c r="DKI37" s="26"/>
      <c r="DKJ37" s="26"/>
      <c r="DKK37" s="26"/>
      <c r="DKL37" s="26"/>
      <c r="DKM37" s="26"/>
      <c r="DKN37" s="26"/>
      <c r="DKO37" s="26"/>
      <c r="DKP37" s="26"/>
      <c r="DKQ37" s="26"/>
      <c r="DKR37" s="26"/>
      <c r="DKS37" s="26"/>
      <c r="DKT37" s="26"/>
      <c r="DKU37" s="26"/>
      <c r="DKV37" s="26"/>
      <c r="DKW37" s="26"/>
      <c r="DKX37" s="26"/>
      <c r="DKY37" s="26"/>
      <c r="DKZ37" s="26"/>
      <c r="DLA37" s="26"/>
      <c r="DLB37" s="26"/>
      <c r="DLC37" s="26"/>
      <c r="DLD37" s="26"/>
      <c r="DLE37" s="26"/>
      <c r="DLF37" s="26"/>
      <c r="DLG37" s="26"/>
      <c r="DLH37" s="26"/>
      <c r="DLI37" s="26"/>
      <c r="DLJ37" s="26"/>
      <c r="DLK37" s="26"/>
      <c r="DLL37" s="26"/>
      <c r="DLM37" s="26"/>
      <c r="DLN37" s="26"/>
      <c r="DLO37" s="26"/>
      <c r="DLP37" s="26"/>
      <c r="DLQ37" s="26"/>
      <c r="DLR37" s="26"/>
      <c r="DLS37" s="26"/>
      <c r="DLT37" s="26"/>
      <c r="DLU37" s="26"/>
      <c r="DLV37" s="26"/>
      <c r="DLW37" s="26"/>
      <c r="DLX37" s="26"/>
      <c r="DLY37" s="26"/>
      <c r="DLZ37" s="26"/>
      <c r="DMA37" s="26"/>
      <c r="DMB37" s="26"/>
      <c r="DMC37" s="26"/>
      <c r="DMD37" s="26"/>
      <c r="DME37" s="26"/>
      <c r="DMF37" s="26"/>
      <c r="DMG37" s="26"/>
      <c r="DMH37" s="26"/>
      <c r="DMI37" s="26"/>
      <c r="DMJ37" s="26"/>
      <c r="DMK37" s="26"/>
      <c r="DML37" s="26"/>
      <c r="DMM37" s="26"/>
      <c r="DMN37" s="26"/>
      <c r="DMO37" s="26"/>
      <c r="DMP37" s="26"/>
      <c r="DMQ37" s="26"/>
      <c r="DMR37" s="26"/>
      <c r="DMS37" s="26"/>
      <c r="DMT37" s="26"/>
      <c r="DMU37" s="26"/>
      <c r="DMV37" s="26"/>
      <c r="DMW37" s="26"/>
      <c r="DMX37" s="26"/>
      <c r="DMY37" s="26"/>
      <c r="DMZ37" s="26"/>
      <c r="DNA37" s="26"/>
      <c r="DNB37" s="26"/>
      <c r="DNC37" s="26"/>
      <c r="DND37" s="26"/>
      <c r="DNE37" s="26"/>
      <c r="DNF37" s="26"/>
      <c r="DNG37" s="26"/>
      <c r="DNH37" s="26"/>
      <c r="DNI37" s="26"/>
      <c r="DNJ37" s="26"/>
      <c r="DNK37" s="26"/>
      <c r="DNL37" s="26"/>
      <c r="DNM37" s="26"/>
      <c r="DNN37" s="26"/>
      <c r="DNO37" s="26"/>
      <c r="DNP37" s="26"/>
      <c r="DNQ37" s="26"/>
      <c r="DNR37" s="26"/>
      <c r="DNS37" s="26"/>
      <c r="DNT37" s="26"/>
      <c r="DNU37" s="26"/>
      <c r="DNV37" s="26"/>
      <c r="DNW37" s="26"/>
      <c r="DNX37" s="26"/>
      <c r="DNY37" s="26"/>
      <c r="DNZ37" s="26"/>
      <c r="DOA37" s="26"/>
      <c r="DOB37" s="26"/>
      <c r="DOC37" s="26"/>
      <c r="DOD37" s="26"/>
      <c r="DOE37" s="26"/>
      <c r="DOF37" s="26"/>
      <c r="DOG37" s="26"/>
      <c r="DOH37" s="26"/>
      <c r="DOI37" s="26"/>
      <c r="DOJ37" s="26"/>
      <c r="DOK37" s="26"/>
      <c r="DOL37" s="26"/>
      <c r="DOM37" s="26"/>
      <c r="DON37" s="26"/>
      <c r="DOO37" s="26"/>
      <c r="DOP37" s="26"/>
      <c r="DOQ37" s="26"/>
      <c r="DOR37" s="26"/>
      <c r="DOS37" s="26"/>
      <c r="DOT37" s="26"/>
      <c r="DOU37" s="26"/>
      <c r="DOV37" s="26"/>
      <c r="DOW37" s="26"/>
      <c r="DOX37" s="26"/>
      <c r="DOY37" s="26"/>
      <c r="DOZ37" s="26"/>
      <c r="DPA37" s="26"/>
      <c r="DPB37" s="26"/>
      <c r="DPC37" s="26"/>
      <c r="DPD37" s="26"/>
      <c r="DPE37" s="26"/>
      <c r="DPF37" s="26"/>
      <c r="DPG37" s="26"/>
      <c r="DPH37" s="26"/>
      <c r="DPI37" s="26"/>
      <c r="DPJ37" s="26"/>
      <c r="DPK37" s="26"/>
      <c r="DPL37" s="26"/>
      <c r="DPM37" s="26"/>
      <c r="DPN37" s="26"/>
      <c r="DPO37" s="26"/>
      <c r="DPP37" s="26"/>
      <c r="DPQ37" s="26"/>
      <c r="DPR37" s="26"/>
      <c r="DPS37" s="26"/>
      <c r="DPT37" s="26"/>
      <c r="DPU37" s="26"/>
      <c r="DPV37" s="26"/>
      <c r="DPW37" s="26"/>
      <c r="DPX37" s="26"/>
      <c r="DPY37" s="26"/>
      <c r="DPZ37" s="26"/>
      <c r="DQA37" s="26"/>
      <c r="DQB37" s="26"/>
      <c r="DQC37" s="26"/>
      <c r="DQD37" s="26"/>
      <c r="DQE37" s="26"/>
      <c r="DQF37" s="26"/>
      <c r="DQG37" s="26"/>
      <c r="DQH37" s="26"/>
      <c r="DQI37" s="26"/>
      <c r="DQJ37" s="26"/>
      <c r="DQK37" s="26"/>
      <c r="DQL37" s="26"/>
      <c r="DQM37" s="26"/>
      <c r="DQN37" s="26"/>
      <c r="DQO37" s="26"/>
      <c r="DQP37" s="26"/>
      <c r="DQQ37" s="26"/>
      <c r="DQR37" s="26"/>
      <c r="DQS37" s="26"/>
      <c r="DQT37" s="26"/>
      <c r="DQU37" s="26"/>
      <c r="DQV37" s="26"/>
      <c r="DQW37" s="26"/>
      <c r="DQX37" s="26"/>
      <c r="DQY37" s="26"/>
      <c r="DQZ37" s="26"/>
      <c r="DRA37" s="26"/>
      <c r="DRB37" s="26"/>
      <c r="DRC37" s="26"/>
      <c r="DRD37" s="26"/>
      <c r="DRE37" s="26"/>
      <c r="DRF37" s="26"/>
      <c r="DRG37" s="26"/>
      <c r="DRH37" s="26"/>
      <c r="DRI37" s="26"/>
      <c r="DRJ37" s="26"/>
      <c r="DRK37" s="26"/>
      <c r="DRL37" s="26"/>
      <c r="DRM37" s="26"/>
      <c r="DRN37" s="26"/>
      <c r="DRO37" s="26"/>
      <c r="DRP37" s="26"/>
      <c r="DRQ37" s="26"/>
      <c r="DRR37" s="26"/>
      <c r="DRS37" s="26"/>
      <c r="DRT37" s="26"/>
      <c r="DRU37" s="26"/>
      <c r="DRV37" s="26"/>
      <c r="DRW37" s="26"/>
      <c r="DRX37" s="26"/>
      <c r="DRY37" s="26"/>
      <c r="DRZ37" s="26"/>
      <c r="DSA37" s="26"/>
      <c r="DSB37" s="26"/>
      <c r="DSC37" s="26"/>
      <c r="DSD37" s="26"/>
      <c r="DSE37" s="26"/>
      <c r="DSF37" s="26"/>
      <c r="DSG37" s="26"/>
      <c r="DSH37" s="26"/>
      <c r="DSI37" s="26"/>
      <c r="DSJ37" s="26"/>
      <c r="DSK37" s="26"/>
      <c r="DSL37" s="26"/>
      <c r="DSM37" s="26"/>
      <c r="DSN37" s="26"/>
      <c r="DSO37" s="26"/>
      <c r="DSP37" s="26"/>
      <c r="DSQ37" s="26"/>
      <c r="DSR37" s="26"/>
      <c r="DSS37" s="26"/>
      <c r="DST37" s="26"/>
      <c r="DSU37" s="26"/>
      <c r="DSV37" s="26"/>
      <c r="DSW37" s="26"/>
      <c r="DSX37" s="26"/>
      <c r="DSY37" s="26"/>
      <c r="DSZ37" s="26"/>
      <c r="DTA37" s="26"/>
      <c r="DTB37" s="26"/>
      <c r="DTC37" s="26"/>
      <c r="DTD37" s="26"/>
      <c r="DTE37" s="26"/>
      <c r="DTF37" s="26"/>
      <c r="DTG37" s="26"/>
      <c r="DTH37" s="26"/>
      <c r="DTI37" s="26"/>
      <c r="DTJ37" s="26"/>
      <c r="DTK37" s="26"/>
      <c r="DTL37" s="26"/>
      <c r="DTM37" s="26"/>
      <c r="DTN37" s="26"/>
      <c r="DTO37" s="26"/>
      <c r="DTP37" s="26"/>
      <c r="DTQ37" s="26"/>
      <c r="DTR37" s="26"/>
      <c r="DTS37" s="26"/>
      <c r="DTT37" s="26"/>
      <c r="DTU37" s="26"/>
      <c r="DTV37" s="26"/>
      <c r="DTW37" s="26"/>
      <c r="DTX37" s="26"/>
      <c r="DTY37" s="26"/>
      <c r="DTZ37" s="26"/>
      <c r="DUA37" s="26"/>
      <c r="DUB37" s="26"/>
      <c r="DUC37" s="26"/>
      <c r="DUD37" s="26"/>
      <c r="DUE37" s="26"/>
      <c r="DUF37" s="26"/>
      <c r="DUG37" s="26"/>
      <c r="DUH37" s="26"/>
      <c r="DUI37" s="26"/>
      <c r="DUJ37" s="26"/>
      <c r="DUK37" s="26"/>
      <c r="DUL37" s="26"/>
      <c r="DUM37" s="26"/>
      <c r="DUN37" s="26"/>
      <c r="DUO37" s="26"/>
      <c r="DUP37" s="26"/>
      <c r="DUQ37" s="26"/>
      <c r="DUR37" s="26"/>
      <c r="DUS37" s="26"/>
      <c r="DUT37" s="26"/>
      <c r="DUU37" s="26"/>
      <c r="DUV37" s="26"/>
      <c r="DUW37" s="26"/>
      <c r="DUX37" s="26"/>
      <c r="DUY37" s="26"/>
      <c r="DUZ37" s="26"/>
      <c r="DVA37" s="26"/>
      <c r="DVB37" s="26"/>
      <c r="DVC37" s="26"/>
      <c r="DVD37" s="26"/>
      <c r="DVE37" s="26"/>
      <c r="DVF37" s="26"/>
      <c r="DVG37" s="26"/>
      <c r="DVH37" s="26"/>
      <c r="DVI37" s="26"/>
      <c r="DVJ37" s="26"/>
      <c r="DVK37" s="26"/>
      <c r="DVL37" s="26"/>
      <c r="DVM37" s="26"/>
      <c r="DVN37" s="26"/>
      <c r="DVO37" s="26"/>
      <c r="DVP37" s="26"/>
      <c r="DVQ37" s="26"/>
      <c r="DVR37" s="26"/>
      <c r="DVS37" s="26"/>
      <c r="DVT37" s="26"/>
      <c r="DVU37" s="26"/>
      <c r="DVV37" s="26"/>
      <c r="DVW37" s="26"/>
      <c r="DVX37" s="26"/>
      <c r="DVY37" s="26"/>
      <c r="DVZ37" s="26"/>
      <c r="DWA37" s="26"/>
      <c r="DWB37" s="26"/>
      <c r="DWC37" s="26"/>
      <c r="DWD37" s="26"/>
      <c r="DWE37" s="26"/>
      <c r="DWF37" s="26"/>
      <c r="DWG37" s="26"/>
      <c r="DWH37" s="26"/>
      <c r="DWI37" s="26"/>
      <c r="DWJ37" s="26"/>
      <c r="DWK37" s="26"/>
      <c r="DWL37" s="26"/>
      <c r="DWM37" s="26"/>
      <c r="DWN37" s="26"/>
      <c r="DWO37" s="26"/>
      <c r="DWP37" s="26"/>
      <c r="DWQ37" s="26"/>
      <c r="DWR37" s="26"/>
      <c r="DWS37" s="26"/>
      <c r="DWT37" s="26"/>
      <c r="DWU37" s="26"/>
      <c r="DWV37" s="26"/>
      <c r="DWW37" s="26"/>
      <c r="DWX37" s="26"/>
      <c r="DWY37" s="26"/>
      <c r="DWZ37" s="26"/>
      <c r="DXA37" s="26"/>
      <c r="DXB37" s="26"/>
      <c r="DXC37" s="26"/>
      <c r="DXD37" s="26"/>
      <c r="DXE37" s="26"/>
      <c r="DXF37" s="26"/>
      <c r="DXG37" s="26"/>
      <c r="DXH37" s="26"/>
      <c r="DXI37" s="26"/>
      <c r="DXJ37" s="26"/>
      <c r="DXK37" s="26"/>
      <c r="DXL37" s="26"/>
      <c r="DXM37" s="26"/>
      <c r="DXN37" s="26"/>
      <c r="DXO37" s="26"/>
      <c r="DXP37" s="26"/>
      <c r="DXQ37" s="26"/>
      <c r="DXR37" s="26"/>
      <c r="DXS37" s="26"/>
      <c r="DXT37" s="26"/>
      <c r="DXU37" s="26"/>
      <c r="DXV37" s="26"/>
      <c r="DXW37" s="26"/>
      <c r="DXX37" s="26"/>
      <c r="DXY37" s="26"/>
      <c r="DXZ37" s="26"/>
      <c r="DYA37" s="26"/>
      <c r="DYB37" s="26"/>
      <c r="DYC37" s="26"/>
      <c r="DYD37" s="26"/>
      <c r="DYE37" s="26"/>
      <c r="DYF37" s="26"/>
      <c r="DYG37" s="26"/>
      <c r="DYH37" s="26"/>
      <c r="DYI37" s="26"/>
      <c r="DYJ37" s="26"/>
      <c r="DYK37" s="26"/>
      <c r="DYL37" s="26"/>
      <c r="DYM37" s="26"/>
      <c r="DYN37" s="26"/>
      <c r="DYO37" s="26"/>
      <c r="DYP37" s="26"/>
      <c r="DYQ37" s="26"/>
      <c r="DYR37" s="26"/>
      <c r="DYS37" s="26"/>
      <c r="DYT37" s="26"/>
      <c r="DYU37" s="26"/>
      <c r="DYV37" s="26"/>
      <c r="DYW37" s="26"/>
      <c r="DYX37" s="26"/>
      <c r="DYY37" s="26"/>
      <c r="DYZ37" s="26"/>
      <c r="DZA37" s="26"/>
      <c r="DZB37" s="26"/>
      <c r="DZC37" s="26"/>
      <c r="DZD37" s="26"/>
      <c r="DZE37" s="26"/>
      <c r="DZF37" s="26"/>
      <c r="DZG37" s="26"/>
      <c r="DZH37" s="26"/>
      <c r="DZI37" s="26"/>
      <c r="DZJ37" s="26"/>
      <c r="DZK37" s="26"/>
      <c r="DZL37" s="26"/>
      <c r="DZM37" s="26"/>
      <c r="DZN37" s="26"/>
      <c r="DZO37" s="26"/>
      <c r="DZP37" s="26"/>
      <c r="DZQ37" s="26"/>
      <c r="DZR37" s="26"/>
      <c r="DZS37" s="26"/>
      <c r="DZT37" s="26"/>
      <c r="DZU37" s="26"/>
      <c r="DZV37" s="26"/>
      <c r="DZW37" s="26"/>
      <c r="DZX37" s="26"/>
      <c r="DZY37" s="26"/>
      <c r="DZZ37" s="26"/>
      <c r="EAA37" s="26"/>
      <c r="EAB37" s="26"/>
      <c r="EAC37" s="26"/>
      <c r="EAD37" s="26"/>
      <c r="EAE37" s="26"/>
      <c r="EAF37" s="26"/>
      <c r="EAG37" s="26"/>
      <c r="EAH37" s="26"/>
      <c r="EAI37" s="26"/>
      <c r="EAJ37" s="26"/>
      <c r="EAK37" s="26"/>
      <c r="EAL37" s="26"/>
      <c r="EAM37" s="26"/>
      <c r="EAN37" s="26"/>
      <c r="EAO37" s="26"/>
      <c r="EAP37" s="26"/>
      <c r="EAQ37" s="26"/>
      <c r="EAR37" s="26"/>
      <c r="EAS37" s="26"/>
      <c r="EAT37" s="26"/>
      <c r="EAU37" s="26"/>
      <c r="EAV37" s="26"/>
      <c r="EAW37" s="26"/>
      <c r="EAX37" s="26"/>
      <c r="EAY37" s="26"/>
      <c r="EAZ37" s="26"/>
      <c r="EBA37" s="26"/>
      <c r="EBB37" s="26"/>
      <c r="EBC37" s="26"/>
      <c r="EBD37" s="26"/>
      <c r="EBE37" s="26"/>
      <c r="EBF37" s="26"/>
      <c r="EBG37" s="26"/>
      <c r="EBH37" s="26"/>
      <c r="EBI37" s="26"/>
      <c r="EBJ37" s="26"/>
      <c r="EBK37" s="26"/>
      <c r="EBL37" s="26"/>
      <c r="EBM37" s="26"/>
      <c r="EBN37" s="26"/>
      <c r="EBO37" s="26"/>
      <c r="EBP37" s="26"/>
      <c r="EBQ37" s="26"/>
      <c r="EBR37" s="26"/>
      <c r="EBS37" s="26"/>
      <c r="EBT37" s="26"/>
      <c r="EBU37" s="26"/>
      <c r="EBV37" s="26"/>
      <c r="EBW37" s="26"/>
      <c r="EBX37" s="26"/>
      <c r="EBY37" s="26"/>
      <c r="EBZ37" s="26"/>
      <c r="ECA37" s="26"/>
      <c r="ECB37" s="26"/>
      <c r="ECC37" s="26"/>
      <c r="ECD37" s="26"/>
      <c r="ECE37" s="26"/>
      <c r="ECF37" s="26"/>
      <c r="ECG37" s="26"/>
      <c r="ECH37" s="26"/>
      <c r="ECI37" s="26"/>
      <c r="ECJ37" s="26"/>
      <c r="ECK37" s="26"/>
      <c r="ECL37" s="26"/>
      <c r="ECM37" s="26"/>
      <c r="ECN37" s="26"/>
      <c r="ECO37" s="26"/>
      <c r="ECP37" s="26"/>
      <c r="ECQ37" s="26"/>
      <c r="ECR37" s="26"/>
      <c r="ECS37" s="26"/>
      <c r="ECT37" s="26"/>
      <c r="ECU37" s="26"/>
      <c r="ECV37" s="26"/>
      <c r="ECW37" s="26"/>
      <c r="ECX37" s="26"/>
      <c r="ECY37" s="26"/>
      <c r="ECZ37" s="26"/>
      <c r="EDA37" s="26"/>
      <c r="EDB37" s="26"/>
      <c r="EDC37" s="26"/>
      <c r="EDD37" s="26"/>
      <c r="EDE37" s="26"/>
      <c r="EDF37" s="26"/>
      <c r="EDG37" s="26"/>
      <c r="EDH37" s="26"/>
      <c r="EDI37" s="26"/>
      <c r="EDJ37" s="26"/>
      <c r="EDK37" s="26"/>
      <c r="EDL37" s="26"/>
      <c r="EDM37" s="26"/>
      <c r="EDN37" s="26"/>
      <c r="EDO37" s="26"/>
      <c r="EDP37" s="26"/>
      <c r="EDQ37" s="26"/>
      <c r="EDR37" s="26"/>
      <c r="EDS37" s="26"/>
      <c r="EDT37" s="26"/>
      <c r="EDU37" s="26"/>
      <c r="EDV37" s="26"/>
      <c r="EDW37" s="26"/>
      <c r="EDX37" s="26"/>
      <c r="EDY37" s="26"/>
      <c r="EDZ37" s="26"/>
      <c r="EEA37" s="26"/>
      <c r="EEB37" s="26"/>
      <c r="EEC37" s="26"/>
      <c r="EED37" s="26"/>
      <c r="EEE37" s="26"/>
      <c r="EEF37" s="26"/>
      <c r="EEG37" s="26"/>
      <c r="EEH37" s="26"/>
      <c r="EEI37" s="26"/>
      <c r="EEJ37" s="26"/>
      <c r="EEK37" s="26"/>
      <c r="EEL37" s="26"/>
      <c r="EEM37" s="26"/>
      <c r="EEN37" s="26"/>
      <c r="EEO37" s="26"/>
      <c r="EEP37" s="26"/>
      <c r="EEQ37" s="26"/>
      <c r="EER37" s="26"/>
      <c r="EES37" s="26"/>
      <c r="EET37" s="26"/>
      <c r="EEU37" s="26"/>
      <c r="EEV37" s="26"/>
      <c r="EEW37" s="26"/>
      <c r="EEX37" s="26"/>
      <c r="EEY37" s="26"/>
      <c r="EEZ37" s="26"/>
      <c r="EFA37" s="26"/>
      <c r="EFB37" s="26"/>
      <c r="EFC37" s="26"/>
      <c r="EFD37" s="26"/>
      <c r="EFE37" s="26"/>
      <c r="EFF37" s="26"/>
      <c r="EFG37" s="26"/>
      <c r="EFH37" s="26"/>
      <c r="EFI37" s="26"/>
      <c r="EFJ37" s="26"/>
      <c r="EFK37" s="26"/>
      <c r="EFL37" s="26"/>
      <c r="EFM37" s="26"/>
      <c r="EFN37" s="26"/>
      <c r="EFO37" s="26"/>
      <c r="EFP37" s="26"/>
      <c r="EFQ37" s="26"/>
      <c r="EFR37" s="26"/>
      <c r="EFS37" s="26"/>
      <c r="EFT37" s="26"/>
      <c r="EFU37" s="26"/>
      <c r="EFV37" s="26"/>
      <c r="EFW37" s="26"/>
      <c r="EFX37" s="26"/>
      <c r="EFY37" s="26"/>
      <c r="EFZ37" s="26"/>
      <c r="EGA37" s="26"/>
      <c r="EGB37" s="26"/>
      <c r="EGC37" s="26"/>
      <c r="EGD37" s="26"/>
      <c r="EGE37" s="26"/>
      <c r="EGF37" s="26"/>
      <c r="EGG37" s="26"/>
      <c r="EGH37" s="26"/>
      <c r="EGI37" s="26"/>
      <c r="EGJ37" s="26"/>
      <c r="EGK37" s="26"/>
      <c r="EGL37" s="26"/>
      <c r="EGM37" s="26"/>
      <c r="EGN37" s="26"/>
      <c r="EGO37" s="26"/>
      <c r="EGP37" s="26"/>
      <c r="EGQ37" s="26"/>
      <c r="EGR37" s="26"/>
      <c r="EGS37" s="26"/>
      <c r="EGT37" s="26"/>
      <c r="EGU37" s="26"/>
      <c r="EGV37" s="26"/>
      <c r="EGW37" s="26"/>
      <c r="EGX37" s="26"/>
      <c r="EGY37" s="26"/>
      <c r="EGZ37" s="26"/>
      <c r="EHA37" s="26"/>
      <c r="EHB37" s="26"/>
      <c r="EHC37" s="26"/>
      <c r="EHD37" s="26"/>
      <c r="EHE37" s="26"/>
      <c r="EHF37" s="26"/>
      <c r="EHG37" s="26"/>
      <c r="EHH37" s="26"/>
      <c r="EHI37" s="26"/>
      <c r="EHJ37" s="26"/>
      <c r="EHK37" s="26"/>
      <c r="EHL37" s="26"/>
      <c r="EHM37" s="26"/>
      <c r="EHN37" s="26"/>
      <c r="EHO37" s="26"/>
      <c r="EHP37" s="26"/>
      <c r="EHQ37" s="26"/>
      <c r="EHR37" s="26"/>
      <c r="EHS37" s="26"/>
      <c r="EHT37" s="26"/>
      <c r="EHU37" s="26"/>
      <c r="EHV37" s="26"/>
      <c r="EHW37" s="26"/>
      <c r="EHX37" s="26"/>
      <c r="EHY37" s="26"/>
      <c r="EHZ37" s="26"/>
      <c r="EIA37" s="26"/>
      <c r="EIB37" s="26"/>
      <c r="EIC37" s="26"/>
      <c r="EID37" s="26"/>
      <c r="EIE37" s="26"/>
      <c r="EIF37" s="26"/>
      <c r="EIG37" s="26"/>
      <c r="EIH37" s="26"/>
      <c r="EII37" s="26"/>
      <c r="EIJ37" s="26"/>
      <c r="EIK37" s="26"/>
      <c r="EIL37" s="26"/>
      <c r="EIM37" s="26"/>
      <c r="EIN37" s="26"/>
      <c r="EIO37" s="26"/>
      <c r="EIP37" s="26"/>
      <c r="EIQ37" s="26"/>
      <c r="EIR37" s="26"/>
      <c r="EIS37" s="26"/>
      <c r="EIT37" s="26"/>
      <c r="EIU37" s="26"/>
      <c r="EIV37" s="26"/>
      <c r="EIW37" s="26"/>
      <c r="EIX37" s="26"/>
      <c r="EIY37" s="26"/>
      <c r="EIZ37" s="26"/>
      <c r="EJA37" s="26"/>
      <c r="EJB37" s="26"/>
      <c r="EJC37" s="26"/>
      <c r="EJD37" s="26"/>
      <c r="EJE37" s="26"/>
      <c r="EJF37" s="26"/>
      <c r="EJG37" s="26"/>
      <c r="EJH37" s="26"/>
      <c r="EJI37" s="26"/>
      <c r="EJJ37" s="26"/>
      <c r="EJK37" s="26"/>
      <c r="EJL37" s="26"/>
      <c r="EJM37" s="26"/>
      <c r="EJN37" s="26"/>
      <c r="EJO37" s="26"/>
      <c r="EJP37" s="26"/>
      <c r="EJQ37" s="26"/>
      <c r="EJR37" s="26"/>
      <c r="EJS37" s="26"/>
      <c r="EJT37" s="26"/>
      <c r="EJU37" s="26"/>
      <c r="EJV37" s="26"/>
      <c r="EJW37" s="26"/>
      <c r="EJX37" s="26"/>
      <c r="EJY37" s="26"/>
      <c r="EJZ37" s="26"/>
      <c r="EKA37" s="26"/>
      <c r="EKB37" s="26"/>
      <c r="EKC37" s="26"/>
      <c r="EKD37" s="26"/>
      <c r="EKE37" s="26"/>
      <c r="EKF37" s="26"/>
      <c r="EKG37" s="26"/>
      <c r="EKH37" s="26"/>
      <c r="EKI37" s="26"/>
      <c r="EKJ37" s="26"/>
      <c r="EKK37" s="26"/>
      <c r="EKL37" s="26"/>
      <c r="EKM37" s="26"/>
      <c r="EKN37" s="26"/>
      <c r="EKO37" s="26"/>
      <c r="EKP37" s="26"/>
      <c r="EKQ37" s="26"/>
      <c r="EKR37" s="26"/>
      <c r="EKS37" s="26"/>
      <c r="EKT37" s="26"/>
      <c r="EKU37" s="26"/>
      <c r="EKV37" s="26"/>
      <c r="EKW37" s="26"/>
      <c r="EKX37" s="26"/>
      <c r="EKY37" s="26"/>
      <c r="EKZ37" s="26"/>
      <c r="ELA37" s="26"/>
      <c r="ELB37" s="26"/>
      <c r="ELC37" s="26"/>
      <c r="ELD37" s="26"/>
      <c r="ELE37" s="26"/>
      <c r="ELF37" s="26"/>
      <c r="ELG37" s="26"/>
      <c r="ELH37" s="26"/>
      <c r="ELI37" s="26"/>
      <c r="ELJ37" s="26"/>
      <c r="ELK37" s="26"/>
      <c r="ELL37" s="26"/>
      <c r="ELM37" s="26"/>
      <c r="ELN37" s="26"/>
      <c r="ELO37" s="26"/>
      <c r="ELP37" s="26"/>
      <c r="ELQ37" s="26"/>
      <c r="ELR37" s="26"/>
      <c r="ELS37" s="26"/>
      <c r="ELT37" s="26"/>
      <c r="ELU37" s="26"/>
      <c r="ELV37" s="26"/>
      <c r="ELW37" s="26"/>
      <c r="ELX37" s="26"/>
      <c r="ELY37" s="26"/>
      <c r="ELZ37" s="26"/>
      <c r="EMA37" s="26"/>
      <c r="EMB37" s="26"/>
      <c r="EMC37" s="26"/>
      <c r="EMD37" s="26"/>
      <c r="EME37" s="26"/>
      <c r="EMF37" s="26"/>
      <c r="EMG37" s="26"/>
      <c r="EMH37" s="26"/>
      <c r="EMI37" s="26"/>
      <c r="EMJ37" s="26"/>
      <c r="EMK37" s="26"/>
      <c r="EML37" s="26"/>
      <c r="EMM37" s="26"/>
      <c r="EMN37" s="26"/>
      <c r="EMO37" s="26"/>
      <c r="EMP37" s="26"/>
      <c r="EMQ37" s="26"/>
      <c r="EMR37" s="26"/>
      <c r="EMS37" s="26"/>
      <c r="EMT37" s="26"/>
      <c r="EMU37" s="26"/>
      <c r="EMV37" s="26"/>
      <c r="EMW37" s="26"/>
      <c r="EMX37" s="26"/>
      <c r="EMY37" s="26"/>
      <c r="EMZ37" s="26"/>
      <c r="ENA37" s="26"/>
      <c r="ENB37" s="26"/>
      <c r="ENC37" s="26"/>
      <c r="END37" s="26"/>
      <c r="ENE37" s="26"/>
      <c r="ENF37" s="26"/>
      <c r="ENG37" s="26"/>
      <c r="ENH37" s="26"/>
      <c r="ENI37" s="26"/>
      <c r="ENJ37" s="26"/>
      <c r="ENK37" s="26"/>
      <c r="ENL37" s="26"/>
      <c r="ENM37" s="26"/>
      <c r="ENN37" s="26"/>
      <c r="ENO37" s="26"/>
      <c r="ENP37" s="26"/>
      <c r="ENQ37" s="26"/>
      <c r="ENR37" s="26"/>
      <c r="ENS37" s="26"/>
      <c r="ENT37" s="26"/>
      <c r="ENU37" s="26"/>
      <c r="ENV37" s="26"/>
      <c r="ENW37" s="26"/>
      <c r="ENX37" s="26"/>
      <c r="ENY37" s="26"/>
      <c r="ENZ37" s="26"/>
      <c r="EOA37" s="26"/>
      <c r="EOB37" s="26"/>
      <c r="EOC37" s="26"/>
      <c r="EOD37" s="26"/>
      <c r="EOE37" s="26"/>
      <c r="EOF37" s="26"/>
      <c r="EOG37" s="26"/>
      <c r="EOH37" s="26"/>
      <c r="EOI37" s="26"/>
      <c r="EOJ37" s="26"/>
      <c r="EOK37" s="26"/>
      <c r="EOL37" s="26"/>
      <c r="EOM37" s="26"/>
      <c r="EON37" s="26"/>
      <c r="EOO37" s="26"/>
      <c r="EOP37" s="26"/>
      <c r="EOQ37" s="26"/>
      <c r="EOR37" s="26"/>
      <c r="EOS37" s="26"/>
      <c r="EOT37" s="26"/>
      <c r="EOU37" s="26"/>
      <c r="EOV37" s="26"/>
      <c r="EOW37" s="26"/>
      <c r="EOX37" s="26"/>
      <c r="EOY37" s="26"/>
      <c r="EOZ37" s="26"/>
      <c r="EPA37" s="26"/>
      <c r="EPB37" s="26"/>
      <c r="EPC37" s="26"/>
      <c r="EPD37" s="26"/>
      <c r="EPE37" s="26"/>
      <c r="EPF37" s="26"/>
      <c r="EPG37" s="26"/>
      <c r="EPH37" s="26"/>
      <c r="EPI37" s="26"/>
      <c r="EPJ37" s="26"/>
      <c r="EPK37" s="26"/>
      <c r="EPL37" s="26"/>
      <c r="EPM37" s="26"/>
      <c r="EPN37" s="26"/>
      <c r="EPO37" s="26"/>
      <c r="EPP37" s="26"/>
      <c r="EPQ37" s="26"/>
      <c r="EPR37" s="26"/>
      <c r="EPS37" s="26"/>
      <c r="EPT37" s="26"/>
      <c r="EPU37" s="26"/>
      <c r="EPV37" s="26"/>
      <c r="EPW37" s="26"/>
      <c r="EPX37" s="26"/>
      <c r="EPY37" s="26"/>
      <c r="EPZ37" s="26"/>
      <c r="EQA37" s="26"/>
      <c r="EQB37" s="26"/>
      <c r="EQC37" s="26"/>
      <c r="EQD37" s="26"/>
      <c r="EQE37" s="26"/>
      <c r="EQF37" s="26"/>
      <c r="EQG37" s="26"/>
      <c r="EQH37" s="26"/>
      <c r="EQI37" s="26"/>
      <c r="EQJ37" s="26"/>
      <c r="EQK37" s="26"/>
      <c r="EQL37" s="26"/>
      <c r="EQM37" s="26"/>
      <c r="EQN37" s="26"/>
      <c r="EQO37" s="26"/>
      <c r="EQP37" s="26"/>
      <c r="EQQ37" s="26"/>
      <c r="EQR37" s="26"/>
      <c r="EQS37" s="26"/>
      <c r="EQT37" s="26"/>
      <c r="EQU37" s="26"/>
      <c r="EQV37" s="26"/>
      <c r="EQW37" s="26"/>
      <c r="EQX37" s="26"/>
      <c r="EQY37" s="26"/>
      <c r="EQZ37" s="26"/>
      <c r="ERA37" s="26"/>
      <c r="ERB37" s="26"/>
      <c r="ERC37" s="26"/>
      <c r="ERD37" s="26"/>
      <c r="ERE37" s="26"/>
      <c r="ERF37" s="26"/>
      <c r="ERG37" s="26"/>
      <c r="ERH37" s="26"/>
      <c r="ERI37" s="26"/>
      <c r="ERJ37" s="26"/>
      <c r="ERK37" s="26"/>
      <c r="ERL37" s="26"/>
      <c r="ERM37" s="26"/>
      <c r="ERN37" s="26"/>
      <c r="ERO37" s="26"/>
      <c r="ERP37" s="26"/>
      <c r="ERQ37" s="26"/>
      <c r="ERR37" s="26"/>
      <c r="ERS37" s="26"/>
      <c r="ERT37" s="26"/>
      <c r="ERU37" s="26"/>
      <c r="ERV37" s="26"/>
      <c r="ERW37" s="26"/>
      <c r="ERX37" s="26"/>
      <c r="ERY37" s="26"/>
      <c r="ERZ37" s="26"/>
      <c r="ESA37" s="26"/>
      <c r="ESB37" s="26"/>
      <c r="ESC37" s="26"/>
      <c r="ESD37" s="26"/>
      <c r="ESE37" s="26"/>
      <c r="ESF37" s="26"/>
      <c r="ESG37" s="26"/>
      <c r="ESH37" s="26"/>
      <c r="ESI37" s="26"/>
      <c r="ESJ37" s="26"/>
      <c r="ESK37" s="26"/>
      <c r="ESL37" s="26"/>
      <c r="ESM37" s="26"/>
      <c r="ESN37" s="26"/>
      <c r="ESO37" s="26"/>
      <c r="ESP37" s="26"/>
      <c r="ESQ37" s="26"/>
      <c r="ESR37" s="26"/>
      <c r="ESS37" s="26"/>
      <c r="EST37" s="26"/>
      <c r="ESU37" s="26"/>
      <c r="ESV37" s="26"/>
      <c r="ESW37" s="26"/>
      <c r="ESX37" s="26"/>
      <c r="ESY37" s="26"/>
      <c r="ESZ37" s="26"/>
      <c r="ETA37" s="26"/>
      <c r="ETB37" s="26"/>
      <c r="ETC37" s="26"/>
      <c r="ETD37" s="26"/>
      <c r="ETE37" s="26"/>
      <c r="ETF37" s="26"/>
      <c r="ETG37" s="26"/>
      <c r="ETH37" s="26"/>
      <c r="ETI37" s="26"/>
      <c r="ETJ37" s="26"/>
      <c r="ETK37" s="26"/>
      <c r="ETL37" s="26"/>
      <c r="ETM37" s="26"/>
      <c r="ETN37" s="26"/>
      <c r="ETO37" s="26"/>
      <c r="ETP37" s="26"/>
      <c r="ETQ37" s="26"/>
      <c r="ETR37" s="26"/>
      <c r="ETS37" s="26"/>
      <c r="ETT37" s="26"/>
      <c r="ETU37" s="26"/>
      <c r="ETV37" s="26"/>
      <c r="ETW37" s="26"/>
      <c r="ETX37" s="26"/>
      <c r="ETY37" s="26"/>
      <c r="ETZ37" s="26"/>
      <c r="EUA37" s="26"/>
      <c r="EUB37" s="26"/>
      <c r="EUC37" s="26"/>
      <c r="EUD37" s="26"/>
      <c r="EUE37" s="26"/>
      <c r="EUF37" s="26"/>
      <c r="EUG37" s="26"/>
      <c r="EUH37" s="26"/>
      <c r="EUI37" s="26"/>
      <c r="EUJ37" s="26"/>
      <c r="EUK37" s="26"/>
      <c r="EUL37" s="26"/>
      <c r="EUM37" s="26"/>
      <c r="EUN37" s="26"/>
      <c r="EUO37" s="26"/>
      <c r="EUP37" s="26"/>
      <c r="EUQ37" s="26"/>
      <c r="EUR37" s="26"/>
      <c r="EUS37" s="26"/>
      <c r="EUT37" s="26"/>
      <c r="EUU37" s="26"/>
      <c r="EUV37" s="26"/>
      <c r="EUW37" s="26"/>
      <c r="EUX37" s="26"/>
      <c r="EUY37" s="26"/>
      <c r="EUZ37" s="26"/>
      <c r="EVA37" s="26"/>
      <c r="EVB37" s="26"/>
      <c r="EVC37" s="26"/>
      <c r="EVD37" s="26"/>
      <c r="EVE37" s="26"/>
      <c r="EVF37" s="26"/>
      <c r="EVG37" s="26"/>
      <c r="EVH37" s="26"/>
      <c r="EVI37" s="26"/>
      <c r="EVJ37" s="26"/>
      <c r="EVK37" s="26"/>
      <c r="EVL37" s="26"/>
      <c r="EVM37" s="26"/>
      <c r="EVN37" s="26"/>
      <c r="EVO37" s="26"/>
      <c r="EVP37" s="26"/>
      <c r="EVQ37" s="26"/>
      <c r="EVR37" s="26"/>
      <c r="EVS37" s="26"/>
      <c r="EVT37" s="26"/>
      <c r="EVU37" s="26"/>
      <c r="EVV37" s="26"/>
      <c r="EVW37" s="26"/>
      <c r="EVX37" s="26"/>
      <c r="EVY37" s="26"/>
      <c r="EVZ37" s="26"/>
      <c r="EWA37" s="26"/>
      <c r="EWB37" s="26"/>
      <c r="EWC37" s="26"/>
      <c r="EWD37" s="26"/>
      <c r="EWE37" s="26"/>
      <c r="EWF37" s="26"/>
      <c r="EWG37" s="26"/>
      <c r="EWH37" s="26"/>
      <c r="EWI37" s="26"/>
      <c r="EWJ37" s="26"/>
      <c r="EWK37" s="26"/>
      <c r="EWL37" s="26"/>
      <c r="EWM37" s="26"/>
      <c r="EWN37" s="26"/>
      <c r="EWO37" s="26"/>
      <c r="EWP37" s="26"/>
      <c r="EWQ37" s="26"/>
      <c r="EWR37" s="26"/>
      <c r="EWS37" s="26"/>
      <c r="EWT37" s="26"/>
      <c r="EWU37" s="26"/>
      <c r="EWV37" s="26"/>
      <c r="EWW37" s="26"/>
      <c r="EWX37" s="26"/>
      <c r="EWY37" s="26"/>
      <c r="EWZ37" s="26"/>
      <c r="EXA37" s="26"/>
      <c r="EXB37" s="26"/>
      <c r="EXC37" s="26"/>
      <c r="EXD37" s="26"/>
      <c r="EXE37" s="26"/>
      <c r="EXF37" s="26"/>
      <c r="EXG37" s="26"/>
      <c r="EXH37" s="26"/>
      <c r="EXI37" s="26"/>
      <c r="EXJ37" s="26"/>
      <c r="EXK37" s="26"/>
      <c r="EXL37" s="26"/>
      <c r="EXM37" s="26"/>
      <c r="EXN37" s="26"/>
      <c r="EXO37" s="26"/>
      <c r="EXP37" s="26"/>
      <c r="EXQ37" s="26"/>
      <c r="EXR37" s="26"/>
      <c r="EXS37" s="26"/>
      <c r="EXT37" s="26"/>
      <c r="EXU37" s="26"/>
      <c r="EXV37" s="26"/>
      <c r="EXW37" s="26"/>
      <c r="EXX37" s="26"/>
      <c r="EXY37" s="26"/>
      <c r="EXZ37" s="26"/>
      <c r="EYA37" s="26"/>
      <c r="EYB37" s="26"/>
      <c r="EYC37" s="26"/>
      <c r="EYD37" s="26"/>
      <c r="EYE37" s="26"/>
      <c r="EYF37" s="26"/>
      <c r="EYG37" s="26"/>
      <c r="EYH37" s="26"/>
      <c r="EYI37" s="26"/>
      <c r="EYJ37" s="26"/>
      <c r="EYK37" s="26"/>
      <c r="EYL37" s="26"/>
      <c r="EYM37" s="26"/>
      <c r="EYN37" s="26"/>
      <c r="EYO37" s="26"/>
      <c r="EYP37" s="26"/>
      <c r="EYQ37" s="26"/>
      <c r="EYR37" s="26"/>
      <c r="EYS37" s="26"/>
      <c r="EYT37" s="26"/>
      <c r="EYU37" s="26"/>
      <c r="EYV37" s="26"/>
      <c r="EYW37" s="26"/>
      <c r="EYX37" s="26"/>
      <c r="EYY37" s="26"/>
      <c r="EYZ37" s="26"/>
      <c r="EZA37" s="26"/>
      <c r="EZB37" s="26"/>
      <c r="EZC37" s="26"/>
      <c r="EZD37" s="26"/>
      <c r="EZE37" s="26"/>
      <c r="EZF37" s="26"/>
      <c r="EZG37" s="26"/>
      <c r="EZH37" s="26"/>
      <c r="EZI37" s="26"/>
      <c r="EZJ37" s="26"/>
      <c r="EZK37" s="26"/>
      <c r="EZL37" s="26"/>
      <c r="EZM37" s="26"/>
      <c r="EZN37" s="26"/>
      <c r="EZO37" s="26"/>
      <c r="EZP37" s="26"/>
      <c r="EZQ37" s="26"/>
      <c r="EZR37" s="26"/>
      <c r="EZS37" s="26"/>
      <c r="EZT37" s="26"/>
      <c r="EZU37" s="26"/>
      <c r="EZV37" s="26"/>
      <c r="EZW37" s="26"/>
      <c r="EZX37" s="26"/>
      <c r="EZY37" s="26"/>
      <c r="EZZ37" s="26"/>
      <c r="FAA37" s="26"/>
      <c r="FAB37" s="26"/>
      <c r="FAC37" s="26"/>
      <c r="FAD37" s="26"/>
      <c r="FAE37" s="26"/>
      <c r="FAF37" s="26"/>
      <c r="FAG37" s="26"/>
      <c r="FAH37" s="26"/>
      <c r="FAI37" s="26"/>
      <c r="FAJ37" s="26"/>
      <c r="FAK37" s="26"/>
      <c r="FAL37" s="26"/>
      <c r="FAM37" s="26"/>
      <c r="FAN37" s="26"/>
      <c r="FAO37" s="26"/>
      <c r="FAP37" s="26"/>
      <c r="FAQ37" s="26"/>
      <c r="FAR37" s="26"/>
      <c r="FAS37" s="26"/>
      <c r="FAT37" s="26"/>
      <c r="FAU37" s="26"/>
      <c r="FAV37" s="26"/>
      <c r="FAW37" s="26"/>
      <c r="FAX37" s="26"/>
      <c r="FAY37" s="26"/>
      <c r="FAZ37" s="26"/>
      <c r="FBA37" s="26"/>
      <c r="FBB37" s="26"/>
      <c r="FBC37" s="26"/>
      <c r="FBD37" s="26"/>
      <c r="FBE37" s="26"/>
      <c r="FBF37" s="26"/>
      <c r="FBG37" s="26"/>
      <c r="FBH37" s="26"/>
      <c r="FBI37" s="26"/>
      <c r="FBJ37" s="26"/>
      <c r="FBK37" s="26"/>
      <c r="FBL37" s="26"/>
      <c r="FBM37" s="26"/>
      <c r="FBN37" s="26"/>
      <c r="FBO37" s="26"/>
      <c r="FBP37" s="26"/>
      <c r="FBQ37" s="26"/>
      <c r="FBR37" s="26"/>
      <c r="FBS37" s="26"/>
      <c r="FBT37" s="26"/>
      <c r="FBU37" s="26"/>
      <c r="FBV37" s="26"/>
      <c r="FBW37" s="26"/>
      <c r="FBX37" s="26"/>
      <c r="FBY37" s="26"/>
      <c r="FBZ37" s="26"/>
      <c r="FCA37" s="26"/>
      <c r="FCB37" s="26"/>
      <c r="FCC37" s="26"/>
      <c r="FCD37" s="26"/>
      <c r="FCE37" s="26"/>
      <c r="FCF37" s="26"/>
      <c r="FCG37" s="26"/>
      <c r="FCH37" s="26"/>
      <c r="FCI37" s="26"/>
      <c r="FCJ37" s="26"/>
      <c r="FCK37" s="26"/>
      <c r="FCL37" s="26"/>
      <c r="FCM37" s="26"/>
      <c r="FCN37" s="26"/>
      <c r="FCO37" s="26"/>
      <c r="FCP37" s="26"/>
      <c r="FCQ37" s="26"/>
      <c r="FCR37" s="26"/>
      <c r="FCS37" s="26"/>
      <c r="FCT37" s="26"/>
      <c r="FCU37" s="26"/>
      <c r="FCV37" s="26"/>
      <c r="FCW37" s="26"/>
      <c r="FCX37" s="26"/>
      <c r="FCY37" s="26"/>
      <c r="FCZ37" s="26"/>
      <c r="FDA37" s="26"/>
      <c r="FDB37" s="26"/>
      <c r="FDC37" s="26"/>
      <c r="FDD37" s="26"/>
      <c r="FDE37" s="26"/>
      <c r="FDF37" s="26"/>
      <c r="FDG37" s="26"/>
      <c r="FDH37" s="26"/>
      <c r="FDI37" s="26"/>
      <c r="FDJ37" s="26"/>
      <c r="FDK37" s="26"/>
      <c r="FDL37" s="26"/>
      <c r="FDM37" s="26"/>
      <c r="FDN37" s="26"/>
      <c r="FDO37" s="26"/>
      <c r="FDP37" s="26"/>
      <c r="FDQ37" s="26"/>
      <c r="FDR37" s="26"/>
      <c r="FDS37" s="26"/>
      <c r="FDT37" s="26"/>
      <c r="FDU37" s="26"/>
      <c r="FDV37" s="26"/>
      <c r="FDW37" s="26"/>
      <c r="FDX37" s="26"/>
      <c r="FDY37" s="26"/>
      <c r="FDZ37" s="26"/>
      <c r="FEA37" s="26"/>
      <c r="FEB37" s="26"/>
      <c r="FEC37" s="26"/>
      <c r="FED37" s="26"/>
      <c r="FEE37" s="26"/>
      <c r="FEF37" s="26"/>
      <c r="FEG37" s="26"/>
      <c r="FEH37" s="26"/>
      <c r="FEI37" s="26"/>
      <c r="FEJ37" s="26"/>
      <c r="FEK37" s="26"/>
      <c r="FEL37" s="26"/>
      <c r="FEM37" s="26"/>
      <c r="FEN37" s="26"/>
      <c r="FEO37" s="26"/>
      <c r="FEP37" s="26"/>
      <c r="FEQ37" s="26"/>
      <c r="FER37" s="26"/>
      <c r="FES37" s="26"/>
      <c r="FET37" s="26"/>
      <c r="FEU37" s="26"/>
      <c r="FEV37" s="26"/>
      <c r="FEW37" s="26"/>
      <c r="FEX37" s="26"/>
      <c r="FEY37" s="26"/>
      <c r="FEZ37" s="26"/>
      <c r="FFA37" s="26"/>
      <c r="FFB37" s="26"/>
      <c r="FFC37" s="26"/>
      <c r="FFD37" s="26"/>
      <c r="FFE37" s="26"/>
      <c r="FFF37" s="26"/>
      <c r="FFG37" s="26"/>
      <c r="FFH37" s="26"/>
      <c r="FFI37" s="26"/>
      <c r="FFJ37" s="26"/>
      <c r="FFK37" s="26"/>
      <c r="FFL37" s="26"/>
      <c r="FFM37" s="26"/>
      <c r="FFN37" s="26"/>
      <c r="FFO37" s="26"/>
      <c r="FFP37" s="26"/>
      <c r="FFQ37" s="26"/>
      <c r="FFR37" s="26"/>
      <c r="FFS37" s="26"/>
      <c r="FFT37" s="26"/>
      <c r="FFU37" s="26"/>
      <c r="FFV37" s="26"/>
      <c r="FFW37" s="26"/>
      <c r="FFX37" s="26"/>
      <c r="FFY37" s="26"/>
      <c r="FFZ37" s="26"/>
      <c r="FGA37" s="26"/>
      <c r="FGB37" s="26"/>
      <c r="FGC37" s="26"/>
      <c r="FGD37" s="26"/>
      <c r="FGE37" s="26"/>
      <c r="FGF37" s="26"/>
      <c r="FGG37" s="26"/>
      <c r="FGH37" s="26"/>
      <c r="FGI37" s="26"/>
      <c r="FGJ37" s="26"/>
      <c r="FGK37" s="26"/>
      <c r="FGL37" s="26"/>
      <c r="FGM37" s="26"/>
      <c r="FGN37" s="26"/>
      <c r="FGO37" s="26"/>
      <c r="FGP37" s="26"/>
      <c r="FGQ37" s="26"/>
      <c r="FGR37" s="26"/>
      <c r="FGS37" s="26"/>
      <c r="FGT37" s="26"/>
      <c r="FGU37" s="26"/>
      <c r="FGV37" s="26"/>
      <c r="FGW37" s="26"/>
      <c r="FGX37" s="26"/>
      <c r="FGY37" s="26"/>
      <c r="FGZ37" s="26"/>
      <c r="FHA37" s="26"/>
      <c r="FHB37" s="26"/>
      <c r="FHC37" s="26"/>
      <c r="FHD37" s="26"/>
      <c r="FHE37" s="26"/>
      <c r="FHF37" s="26"/>
      <c r="FHG37" s="26"/>
      <c r="FHH37" s="26"/>
      <c r="FHI37" s="26"/>
      <c r="FHJ37" s="26"/>
      <c r="FHK37" s="26"/>
      <c r="FHL37" s="26"/>
      <c r="FHM37" s="26"/>
      <c r="FHN37" s="26"/>
      <c r="FHO37" s="26"/>
      <c r="FHP37" s="26"/>
      <c r="FHQ37" s="26"/>
      <c r="FHR37" s="26"/>
      <c r="FHS37" s="26"/>
      <c r="FHT37" s="26"/>
      <c r="FHU37" s="26"/>
      <c r="FHV37" s="26"/>
      <c r="FHW37" s="26"/>
      <c r="FHX37" s="26"/>
      <c r="FHY37" s="26"/>
      <c r="FHZ37" s="26"/>
      <c r="FIA37" s="26"/>
      <c r="FIB37" s="26"/>
      <c r="FIC37" s="26"/>
      <c r="FID37" s="26"/>
      <c r="FIE37" s="26"/>
      <c r="FIF37" s="26"/>
      <c r="FIG37" s="26"/>
      <c r="FIH37" s="26"/>
      <c r="FII37" s="26"/>
      <c r="FIJ37" s="26"/>
      <c r="FIK37" s="26"/>
      <c r="FIL37" s="26"/>
      <c r="FIM37" s="26"/>
      <c r="FIN37" s="26"/>
      <c r="FIO37" s="26"/>
      <c r="FIP37" s="26"/>
      <c r="FIQ37" s="26"/>
      <c r="FIR37" s="26"/>
      <c r="FIS37" s="26"/>
      <c r="FIT37" s="26"/>
      <c r="FIU37" s="26"/>
      <c r="FIV37" s="26"/>
      <c r="FIW37" s="26"/>
      <c r="FIX37" s="26"/>
      <c r="FIY37" s="26"/>
      <c r="FIZ37" s="26"/>
      <c r="FJA37" s="26"/>
      <c r="FJB37" s="26"/>
      <c r="FJC37" s="26"/>
      <c r="FJD37" s="26"/>
      <c r="FJE37" s="26"/>
      <c r="FJF37" s="26"/>
      <c r="FJG37" s="26"/>
      <c r="FJH37" s="26"/>
      <c r="FJI37" s="26"/>
      <c r="FJJ37" s="26"/>
      <c r="FJK37" s="26"/>
      <c r="FJL37" s="26"/>
      <c r="FJM37" s="26"/>
      <c r="FJN37" s="26"/>
      <c r="FJO37" s="26"/>
      <c r="FJP37" s="26"/>
      <c r="FJQ37" s="26"/>
      <c r="FJR37" s="26"/>
      <c r="FJS37" s="26"/>
      <c r="FJT37" s="26"/>
      <c r="FJU37" s="26"/>
      <c r="FJV37" s="26"/>
      <c r="FJW37" s="26"/>
      <c r="FJX37" s="26"/>
      <c r="FJY37" s="26"/>
      <c r="FJZ37" s="26"/>
      <c r="FKA37" s="26"/>
      <c r="FKB37" s="26"/>
      <c r="FKC37" s="26"/>
      <c r="FKD37" s="26"/>
      <c r="FKE37" s="26"/>
      <c r="FKF37" s="26"/>
      <c r="FKG37" s="26"/>
      <c r="FKH37" s="26"/>
      <c r="FKI37" s="26"/>
      <c r="FKJ37" s="26"/>
      <c r="FKK37" s="26"/>
      <c r="FKL37" s="26"/>
      <c r="FKM37" s="26"/>
      <c r="FKN37" s="26"/>
      <c r="FKO37" s="26"/>
      <c r="FKP37" s="26"/>
      <c r="FKQ37" s="26"/>
      <c r="FKR37" s="26"/>
      <c r="FKS37" s="26"/>
      <c r="FKT37" s="26"/>
      <c r="FKU37" s="26"/>
      <c r="FKV37" s="26"/>
      <c r="FKW37" s="26"/>
      <c r="FKX37" s="26"/>
      <c r="FKY37" s="26"/>
      <c r="FKZ37" s="26"/>
      <c r="FLA37" s="26"/>
      <c r="FLB37" s="26"/>
      <c r="FLC37" s="26"/>
      <c r="FLD37" s="26"/>
      <c r="FLE37" s="26"/>
      <c r="FLF37" s="26"/>
      <c r="FLG37" s="26"/>
      <c r="FLH37" s="26"/>
      <c r="FLI37" s="26"/>
      <c r="FLJ37" s="26"/>
      <c r="FLK37" s="26"/>
      <c r="FLL37" s="26"/>
      <c r="FLM37" s="26"/>
      <c r="FLN37" s="26"/>
      <c r="FLO37" s="26"/>
      <c r="FLP37" s="26"/>
      <c r="FLQ37" s="26"/>
      <c r="FLR37" s="26"/>
      <c r="FLS37" s="26"/>
      <c r="FLT37" s="26"/>
      <c r="FLU37" s="26"/>
      <c r="FLV37" s="26"/>
      <c r="FLW37" s="26"/>
      <c r="FLX37" s="26"/>
      <c r="FLY37" s="26"/>
      <c r="FLZ37" s="26"/>
      <c r="FMA37" s="26"/>
      <c r="FMB37" s="26"/>
      <c r="FMC37" s="26"/>
      <c r="FMD37" s="26"/>
      <c r="FME37" s="26"/>
      <c r="FMF37" s="26"/>
      <c r="FMG37" s="26"/>
      <c r="FMH37" s="26"/>
      <c r="FMI37" s="26"/>
      <c r="FMJ37" s="26"/>
      <c r="FMK37" s="26"/>
      <c r="FML37" s="26"/>
      <c r="FMM37" s="26"/>
      <c r="FMN37" s="26"/>
      <c r="FMO37" s="26"/>
      <c r="FMP37" s="26"/>
      <c r="FMQ37" s="26"/>
      <c r="FMR37" s="26"/>
      <c r="FMS37" s="26"/>
      <c r="FMT37" s="26"/>
      <c r="FMU37" s="26"/>
      <c r="FMV37" s="26"/>
      <c r="FMW37" s="26"/>
      <c r="FMX37" s="26"/>
      <c r="FMY37" s="26"/>
      <c r="FMZ37" s="26"/>
      <c r="FNA37" s="26"/>
      <c r="FNB37" s="26"/>
      <c r="FNC37" s="26"/>
      <c r="FND37" s="26"/>
      <c r="FNE37" s="26"/>
      <c r="FNF37" s="26"/>
      <c r="FNG37" s="26"/>
      <c r="FNH37" s="26"/>
      <c r="FNI37" s="26"/>
      <c r="FNJ37" s="26"/>
      <c r="FNK37" s="26"/>
      <c r="FNL37" s="26"/>
      <c r="FNM37" s="26"/>
      <c r="FNN37" s="26"/>
      <c r="FNO37" s="26"/>
      <c r="FNP37" s="26"/>
      <c r="FNQ37" s="26"/>
      <c r="FNR37" s="26"/>
      <c r="FNS37" s="26"/>
      <c r="FNT37" s="26"/>
      <c r="FNU37" s="26"/>
      <c r="FNV37" s="26"/>
      <c r="FNW37" s="26"/>
      <c r="FNX37" s="26"/>
      <c r="FNY37" s="26"/>
      <c r="FNZ37" s="26"/>
      <c r="FOA37" s="26"/>
      <c r="FOB37" s="26"/>
      <c r="FOC37" s="26"/>
      <c r="FOD37" s="26"/>
      <c r="FOE37" s="26"/>
      <c r="FOF37" s="26"/>
      <c r="FOG37" s="26"/>
      <c r="FOH37" s="26"/>
      <c r="FOI37" s="26"/>
      <c r="FOJ37" s="26"/>
      <c r="FOK37" s="26"/>
      <c r="FOL37" s="26"/>
      <c r="FOM37" s="26"/>
      <c r="FON37" s="26"/>
      <c r="FOO37" s="26"/>
      <c r="FOP37" s="26"/>
      <c r="FOQ37" s="26"/>
      <c r="FOR37" s="26"/>
      <c r="FOS37" s="26"/>
      <c r="FOT37" s="26"/>
      <c r="FOU37" s="26"/>
      <c r="FOV37" s="26"/>
      <c r="FOW37" s="26"/>
      <c r="FOX37" s="26"/>
      <c r="FOY37" s="26"/>
      <c r="FOZ37" s="26"/>
      <c r="FPA37" s="26"/>
      <c r="FPB37" s="26"/>
      <c r="FPC37" s="26"/>
      <c r="FPD37" s="26"/>
      <c r="FPE37" s="26"/>
      <c r="FPF37" s="26"/>
      <c r="FPG37" s="26"/>
      <c r="FPH37" s="26"/>
      <c r="FPI37" s="26"/>
      <c r="FPJ37" s="26"/>
      <c r="FPK37" s="26"/>
      <c r="FPL37" s="26"/>
      <c r="FPM37" s="26"/>
      <c r="FPN37" s="26"/>
      <c r="FPO37" s="26"/>
      <c r="FPP37" s="26"/>
      <c r="FPQ37" s="26"/>
      <c r="FPR37" s="26"/>
      <c r="FPS37" s="26"/>
      <c r="FPT37" s="26"/>
      <c r="FPU37" s="26"/>
      <c r="FPV37" s="26"/>
      <c r="FPW37" s="26"/>
      <c r="FPX37" s="26"/>
      <c r="FPY37" s="26"/>
      <c r="FPZ37" s="26"/>
      <c r="FQA37" s="26"/>
      <c r="FQB37" s="26"/>
      <c r="FQC37" s="26"/>
      <c r="FQD37" s="26"/>
      <c r="FQE37" s="26"/>
      <c r="FQF37" s="26"/>
      <c r="FQG37" s="26"/>
      <c r="FQH37" s="26"/>
      <c r="FQI37" s="26"/>
      <c r="FQJ37" s="26"/>
      <c r="FQK37" s="26"/>
      <c r="FQL37" s="26"/>
      <c r="FQM37" s="26"/>
      <c r="FQN37" s="26"/>
      <c r="FQO37" s="26"/>
      <c r="FQP37" s="26"/>
      <c r="FQQ37" s="26"/>
      <c r="FQR37" s="26"/>
      <c r="FQS37" s="26"/>
      <c r="FQT37" s="26"/>
      <c r="FQU37" s="26"/>
      <c r="FQV37" s="26"/>
      <c r="FQW37" s="26"/>
      <c r="FQX37" s="26"/>
      <c r="FQY37" s="26"/>
      <c r="FQZ37" s="26"/>
      <c r="FRA37" s="26"/>
      <c r="FRB37" s="26"/>
      <c r="FRC37" s="26"/>
      <c r="FRD37" s="26"/>
      <c r="FRE37" s="26"/>
      <c r="FRF37" s="26"/>
      <c r="FRG37" s="26"/>
      <c r="FRH37" s="26"/>
      <c r="FRI37" s="26"/>
      <c r="FRJ37" s="26"/>
      <c r="FRK37" s="26"/>
      <c r="FRL37" s="26"/>
      <c r="FRM37" s="26"/>
      <c r="FRN37" s="26"/>
      <c r="FRO37" s="26"/>
      <c r="FRP37" s="26"/>
      <c r="FRQ37" s="26"/>
      <c r="FRR37" s="26"/>
      <c r="FRS37" s="26"/>
      <c r="FRT37" s="26"/>
      <c r="FRU37" s="26"/>
      <c r="FRV37" s="26"/>
      <c r="FRW37" s="26"/>
      <c r="FRX37" s="26"/>
      <c r="FRY37" s="26"/>
      <c r="FRZ37" s="26"/>
      <c r="FSA37" s="26"/>
      <c r="FSB37" s="26"/>
      <c r="FSC37" s="26"/>
      <c r="FSD37" s="26"/>
      <c r="FSE37" s="26"/>
      <c r="FSF37" s="26"/>
      <c r="FSG37" s="26"/>
      <c r="FSH37" s="26"/>
      <c r="FSI37" s="26"/>
      <c r="FSJ37" s="26"/>
      <c r="FSK37" s="26"/>
      <c r="FSL37" s="26"/>
      <c r="FSM37" s="26"/>
      <c r="FSN37" s="26"/>
      <c r="FSO37" s="26"/>
      <c r="FSP37" s="26"/>
      <c r="FSQ37" s="26"/>
      <c r="FSR37" s="26"/>
      <c r="FSS37" s="26"/>
      <c r="FST37" s="26"/>
      <c r="FSU37" s="26"/>
      <c r="FSV37" s="26"/>
      <c r="FSW37" s="26"/>
      <c r="FSX37" s="26"/>
      <c r="FSY37" s="26"/>
      <c r="FSZ37" s="26"/>
      <c r="FTA37" s="26"/>
      <c r="FTB37" s="26"/>
      <c r="FTC37" s="26"/>
      <c r="FTD37" s="26"/>
      <c r="FTE37" s="26"/>
      <c r="FTF37" s="26"/>
      <c r="FTG37" s="26"/>
      <c r="FTH37" s="26"/>
      <c r="FTI37" s="26"/>
      <c r="FTJ37" s="26"/>
      <c r="FTK37" s="26"/>
      <c r="FTL37" s="26"/>
      <c r="FTM37" s="26"/>
      <c r="FTN37" s="26"/>
      <c r="FTO37" s="26"/>
      <c r="FTP37" s="26"/>
      <c r="FTQ37" s="26"/>
      <c r="FTR37" s="26"/>
      <c r="FTS37" s="26"/>
      <c r="FTT37" s="26"/>
      <c r="FTU37" s="26"/>
      <c r="FTV37" s="26"/>
      <c r="FTW37" s="26"/>
      <c r="FTX37" s="26"/>
      <c r="FTY37" s="26"/>
      <c r="FTZ37" s="26"/>
      <c r="FUA37" s="26"/>
      <c r="FUB37" s="26"/>
      <c r="FUC37" s="26"/>
      <c r="FUD37" s="26"/>
      <c r="FUE37" s="26"/>
      <c r="FUF37" s="26"/>
      <c r="FUG37" s="26"/>
      <c r="FUH37" s="26"/>
      <c r="FUI37" s="26"/>
      <c r="FUJ37" s="26"/>
      <c r="FUK37" s="26"/>
      <c r="FUL37" s="26"/>
      <c r="FUM37" s="26"/>
      <c r="FUN37" s="26"/>
      <c r="FUO37" s="26"/>
      <c r="FUP37" s="26"/>
      <c r="FUQ37" s="26"/>
      <c r="FUR37" s="26"/>
      <c r="FUS37" s="26"/>
      <c r="FUT37" s="26"/>
      <c r="FUU37" s="26"/>
      <c r="FUV37" s="26"/>
      <c r="FUW37" s="26"/>
      <c r="FUX37" s="26"/>
      <c r="FUY37" s="26"/>
      <c r="FUZ37" s="26"/>
      <c r="FVA37" s="26"/>
      <c r="FVB37" s="26"/>
      <c r="FVC37" s="26"/>
      <c r="FVD37" s="26"/>
      <c r="FVE37" s="26"/>
      <c r="FVF37" s="26"/>
      <c r="FVG37" s="26"/>
      <c r="FVH37" s="26"/>
      <c r="FVI37" s="26"/>
      <c r="FVJ37" s="26"/>
      <c r="FVK37" s="26"/>
      <c r="FVL37" s="26"/>
      <c r="FVM37" s="26"/>
      <c r="FVN37" s="26"/>
      <c r="FVO37" s="26"/>
      <c r="FVP37" s="26"/>
      <c r="FVQ37" s="26"/>
      <c r="FVR37" s="26"/>
      <c r="FVS37" s="26"/>
      <c r="FVT37" s="26"/>
      <c r="FVU37" s="26"/>
      <c r="FVV37" s="26"/>
      <c r="FVW37" s="26"/>
      <c r="FVX37" s="26"/>
      <c r="FVY37" s="26"/>
      <c r="FVZ37" s="26"/>
      <c r="FWA37" s="26"/>
      <c r="FWB37" s="26"/>
      <c r="FWC37" s="26"/>
      <c r="FWD37" s="26"/>
      <c r="FWE37" s="26"/>
      <c r="FWF37" s="26"/>
      <c r="FWG37" s="26"/>
      <c r="FWH37" s="26"/>
      <c r="FWI37" s="26"/>
      <c r="FWJ37" s="26"/>
      <c r="FWK37" s="26"/>
      <c r="FWL37" s="26"/>
      <c r="FWM37" s="26"/>
      <c r="FWN37" s="26"/>
      <c r="FWO37" s="26"/>
      <c r="FWP37" s="26"/>
      <c r="FWQ37" s="26"/>
      <c r="FWR37" s="26"/>
      <c r="FWS37" s="26"/>
      <c r="FWT37" s="26"/>
      <c r="FWU37" s="26"/>
      <c r="FWV37" s="26"/>
      <c r="FWW37" s="26"/>
      <c r="FWX37" s="26"/>
      <c r="FWY37" s="26"/>
      <c r="FWZ37" s="26"/>
      <c r="FXA37" s="26"/>
      <c r="FXB37" s="26"/>
      <c r="FXC37" s="26"/>
      <c r="FXD37" s="26"/>
      <c r="FXE37" s="26"/>
      <c r="FXF37" s="26"/>
      <c r="FXG37" s="26"/>
      <c r="FXH37" s="26"/>
      <c r="FXI37" s="26"/>
      <c r="FXJ37" s="26"/>
      <c r="FXK37" s="26"/>
      <c r="FXL37" s="26"/>
      <c r="FXM37" s="26"/>
      <c r="FXN37" s="26"/>
      <c r="FXO37" s="26"/>
      <c r="FXP37" s="26"/>
      <c r="FXQ37" s="26"/>
      <c r="FXR37" s="26"/>
      <c r="FXS37" s="26"/>
      <c r="FXT37" s="26"/>
      <c r="FXU37" s="26"/>
      <c r="FXV37" s="26"/>
      <c r="FXW37" s="26"/>
      <c r="FXX37" s="26"/>
      <c r="FXY37" s="26"/>
      <c r="FXZ37" s="26"/>
      <c r="FYA37" s="26"/>
      <c r="FYB37" s="26"/>
      <c r="FYC37" s="26"/>
      <c r="FYD37" s="26"/>
      <c r="FYE37" s="26"/>
      <c r="FYF37" s="26"/>
      <c r="FYG37" s="26"/>
      <c r="FYH37" s="26"/>
      <c r="FYI37" s="26"/>
      <c r="FYJ37" s="26"/>
      <c r="FYK37" s="26"/>
      <c r="FYL37" s="26"/>
      <c r="FYM37" s="26"/>
      <c r="FYN37" s="26"/>
      <c r="FYO37" s="26"/>
      <c r="FYP37" s="26"/>
      <c r="FYQ37" s="26"/>
      <c r="FYR37" s="26"/>
      <c r="FYS37" s="26"/>
      <c r="FYT37" s="26"/>
      <c r="FYU37" s="26"/>
      <c r="FYV37" s="26"/>
      <c r="FYW37" s="26"/>
      <c r="FYX37" s="26"/>
      <c r="FYY37" s="26"/>
      <c r="FYZ37" s="26"/>
      <c r="FZA37" s="26"/>
      <c r="FZB37" s="26"/>
      <c r="FZC37" s="26"/>
      <c r="FZD37" s="26"/>
      <c r="FZE37" s="26"/>
      <c r="FZF37" s="26"/>
      <c r="FZG37" s="26"/>
      <c r="FZH37" s="26"/>
      <c r="FZI37" s="26"/>
      <c r="FZJ37" s="26"/>
      <c r="FZK37" s="26"/>
      <c r="FZL37" s="26"/>
      <c r="FZM37" s="26"/>
      <c r="FZN37" s="26"/>
      <c r="FZO37" s="26"/>
      <c r="FZP37" s="26"/>
      <c r="FZQ37" s="26"/>
      <c r="FZR37" s="26"/>
      <c r="FZS37" s="26"/>
      <c r="FZT37" s="26"/>
      <c r="FZU37" s="26"/>
      <c r="FZV37" s="26"/>
      <c r="FZW37" s="26"/>
      <c r="FZX37" s="26"/>
      <c r="FZY37" s="26"/>
      <c r="FZZ37" s="26"/>
      <c r="GAA37" s="26"/>
      <c r="GAB37" s="26"/>
      <c r="GAC37" s="26"/>
      <c r="GAD37" s="26"/>
      <c r="GAE37" s="26"/>
      <c r="GAF37" s="26"/>
      <c r="GAG37" s="26"/>
      <c r="GAH37" s="26"/>
      <c r="GAI37" s="26"/>
      <c r="GAJ37" s="26"/>
      <c r="GAK37" s="26"/>
      <c r="GAL37" s="26"/>
      <c r="GAM37" s="26"/>
      <c r="GAN37" s="26"/>
      <c r="GAO37" s="26"/>
      <c r="GAP37" s="26"/>
      <c r="GAQ37" s="26"/>
      <c r="GAR37" s="26"/>
      <c r="GAS37" s="26"/>
      <c r="GAT37" s="26"/>
      <c r="GAU37" s="26"/>
      <c r="GAV37" s="26"/>
      <c r="GAW37" s="26"/>
      <c r="GAX37" s="26"/>
      <c r="GAY37" s="26"/>
      <c r="GAZ37" s="26"/>
      <c r="GBA37" s="26"/>
      <c r="GBB37" s="26"/>
      <c r="GBC37" s="26"/>
      <c r="GBD37" s="26"/>
      <c r="GBE37" s="26"/>
      <c r="GBF37" s="26"/>
      <c r="GBG37" s="26"/>
      <c r="GBH37" s="26"/>
      <c r="GBI37" s="26"/>
      <c r="GBJ37" s="26"/>
      <c r="GBK37" s="26"/>
      <c r="GBL37" s="26"/>
      <c r="GBM37" s="26"/>
      <c r="GBN37" s="26"/>
      <c r="GBO37" s="26"/>
      <c r="GBP37" s="26"/>
      <c r="GBQ37" s="26"/>
      <c r="GBR37" s="26"/>
      <c r="GBS37" s="26"/>
      <c r="GBT37" s="26"/>
      <c r="GBU37" s="26"/>
      <c r="GBV37" s="26"/>
      <c r="GBW37" s="26"/>
      <c r="GBX37" s="26"/>
      <c r="GBY37" s="26"/>
      <c r="GBZ37" s="26"/>
      <c r="GCA37" s="26"/>
      <c r="GCB37" s="26"/>
      <c r="GCC37" s="26"/>
      <c r="GCD37" s="26"/>
      <c r="GCE37" s="26"/>
      <c r="GCF37" s="26"/>
      <c r="GCG37" s="26"/>
      <c r="GCH37" s="26"/>
      <c r="GCI37" s="26"/>
      <c r="GCJ37" s="26"/>
      <c r="GCK37" s="26"/>
      <c r="GCL37" s="26"/>
      <c r="GCM37" s="26"/>
      <c r="GCN37" s="26"/>
      <c r="GCO37" s="26"/>
      <c r="GCP37" s="26"/>
      <c r="GCQ37" s="26"/>
      <c r="GCR37" s="26"/>
      <c r="GCS37" s="26"/>
      <c r="GCT37" s="26"/>
      <c r="GCU37" s="26"/>
      <c r="GCV37" s="26"/>
      <c r="GCW37" s="26"/>
      <c r="GCX37" s="26"/>
      <c r="GCY37" s="26"/>
      <c r="GCZ37" s="26"/>
      <c r="GDA37" s="26"/>
      <c r="GDB37" s="26"/>
      <c r="GDC37" s="26"/>
      <c r="GDD37" s="26"/>
      <c r="GDE37" s="26"/>
      <c r="GDF37" s="26"/>
      <c r="GDG37" s="26"/>
      <c r="GDH37" s="26"/>
      <c r="GDI37" s="26"/>
      <c r="GDJ37" s="26"/>
      <c r="GDK37" s="26"/>
      <c r="GDL37" s="26"/>
      <c r="GDM37" s="26"/>
      <c r="GDN37" s="26"/>
      <c r="GDO37" s="26"/>
      <c r="GDP37" s="26"/>
      <c r="GDQ37" s="26"/>
      <c r="GDR37" s="26"/>
      <c r="GDS37" s="26"/>
      <c r="GDT37" s="26"/>
      <c r="GDU37" s="26"/>
      <c r="GDV37" s="26"/>
      <c r="GDW37" s="26"/>
      <c r="GDX37" s="26"/>
      <c r="GDY37" s="26"/>
      <c r="GDZ37" s="26"/>
      <c r="GEA37" s="26"/>
      <c r="GEB37" s="26"/>
      <c r="GEC37" s="26"/>
      <c r="GED37" s="26"/>
      <c r="GEE37" s="26"/>
      <c r="GEF37" s="26"/>
      <c r="GEG37" s="26"/>
      <c r="GEH37" s="26"/>
      <c r="GEI37" s="26"/>
      <c r="GEJ37" s="26"/>
      <c r="GEK37" s="26"/>
      <c r="GEL37" s="26"/>
      <c r="GEM37" s="26"/>
      <c r="GEN37" s="26"/>
      <c r="GEO37" s="26"/>
      <c r="GEP37" s="26"/>
      <c r="GEQ37" s="26"/>
      <c r="GER37" s="26"/>
      <c r="GES37" s="26"/>
      <c r="GET37" s="26"/>
      <c r="GEU37" s="26"/>
      <c r="GEV37" s="26"/>
      <c r="GEW37" s="26"/>
      <c r="GEX37" s="26"/>
      <c r="GEY37" s="26"/>
      <c r="GEZ37" s="26"/>
      <c r="GFA37" s="26"/>
      <c r="GFB37" s="26"/>
      <c r="GFC37" s="26"/>
      <c r="GFD37" s="26"/>
      <c r="GFE37" s="26"/>
      <c r="GFF37" s="26"/>
      <c r="GFG37" s="26"/>
      <c r="GFH37" s="26"/>
      <c r="GFI37" s="26"/>
      <c r="GFJ37" s="26"/>
      <c r="GFK37" s="26"/>
      <c r="GFL37" s="26"/>
      <c r="GFM37" s="26"/>
      <c r="GFN37" s="26"/>
      <c r="GFO37" s="26"/>
      <c r="GFP37" s="26"/>
      <c r="GFQ37" s="26"/>
      <c r="GFR37" s="26"/>
      <c r="GFS37" s="26"/>
      <c r="GFT37" s="26"/>
      <c r="GFU37" s="26"/>
      <c r="GFV37" s="26"/>
      <c r="GFW37" s="26"/>
      <c r="GFX37" s="26"/>
      <c r="GFY37" s="26"/>
      <c r="GFZ37" s="26"/>
      <c r="GGA37" s="26"/>
      <c r="GGB37" s="26"/>
      <c r="GGC37" s="26"/>
      <c r="GGD37" s="26"/>
      <c r="GGE37" s="26"/>
      <c r="GGF37" s="26"/>
      <c r="GGG37" s="26"/>
      <c r="GGH37" s="26"/>
      <c r="GGI37" s="26"/>
      <c r="GGJ37" s="26"/>
      <c r="GGK37" s="26"/>
      <c r="GGL37" s="26"/>
      <c r="GGM37" s="26"/>
      <c r="GGN37" s="26"/>
      <c r="GGO37" s="26"/>
      <c r="GGP37" s="26"/>
      <c r="GGQ37" s="26"/>
      <c r="GGR37" s="26"/>
      <c r="GGS37" s="26"/>
      <c r="GGT37" s="26"/>
      <c r="GGU37" s="26"/>
      <c r="GGV37" s="26"/>
      <c r="GGW37" s="26"/>
      <c r="GGX37" s="26"/>
      <c r="GGY37" s="26"/>
      <c r="GGZ37" s="26"/>
      <c r="GHA37" s="26"/>
      <c r="GHB37" s="26"/>
      <c r="GHC37" s="26"/>
      <c r="GHD37" s="26"/>
      <c r="GHE37" s="26"/>
      <c r="GHF37" s="26"/>
      <c r="GHG37" s="26"/>
      <c r="GHH37" s="26"/>
      <c r="GHI37" s="26"/>
      <c r="GHJ37" s="26"/>
      <c r="GHK37" s="26"/>
      <c r="GHL37" s="26"/>
      <c r="GHM37" s="26"/>
      <c r="GHN37" s="26"/>
      <c r="GHO37" s="26"/>
      <c r="GHP37" s="26"/>
      <c r="GHQ37" s="26"/>
      <c r="GHR37" s="26"/>
      <c r="GHS37" s="26"/>
      <c r="GHT37" s="26"/>
      <c r="GHU37" s="26"/>
      <c r="GHV37" s="26"/>
      <c r="GHW37" s="26"/>
      <c r="GHX37" s="26"/>
      <c r="GHY37" s="26"/>
      <c r="GHZ37" s="26"/>
      <c r="GIA37" s="26"/>
      <c r="GIB37" s="26"/>
      <c r="GIC37" s="26"/>
      <c r="GID37" s="26"/>
      <c r="GIE37" s="26"/>
      <c r="GIF37" s="26"/>
      <c r="GIG37" s="26"/>
      <c r="GIH37" s="26"/>
      <c r="GII37" s="26"/>
      <c r="GIJ37" s="26"/>
      <c r="GIK37" s="26"/>
      <c r="GIL37" s="26"/>
      <c r="GIM37" s="26"/>
      <c r="GIN37" s="26"/>
      <c r="GIO37" s="26"/>
      <c r="GIP37" s="26"/>
      <c r="GIQ37" s="26"/>
      <c r="GIR37" s="26"/>
      <c r="GIS37" s="26"/>
      <c r="GIT37" s="26"/>
      <c r="GIU37" s="26"/>
      <c r="GIV37" s="26"/>
      <c r="GIW37" s="26"/>
      <c r="GIX37" s="26"/>
      <c r="GIY37" s="26"/>
      <c r="GIZ37" s="26"/>
      <c r="GJA37" s="26"/>
      <c r="GJB37" s="26"/>
      <c r="GJC37" s="26"/>
      <c r="GJD37" s="26"/>
      <c r="GJE37" s="26"/>
      <c r="GJF37" s="26"/>
      <c r="GJG37" s="26"/>
      <c r="GJH37" s="26"/>
      <c r="GJI37" s="26"/>
      <c r="GJJ37" s="26"/>
      <c r="GJK37" s="26"/>
      <c r="GJL37" s="26"/>
      <c r="GJM37" s="26"/>
      <c r="GJN37" s="26"/>
      <c r="GJO37" s="26"/>
      <c r="GJP37" s="26"/>
      <c r="GJQ37" s="26"/>
      <c r="GJR37" s="26"/>
      <c r="GJS37" s="26"/>
      <c r="GJT37" s="26"/>
      <c r="GJU37" s="26"/>
      <c r="GJV37" s="26"/>
      <c r="GJW37" s="26"/>
      <c r="GJX37" s="26"/>
      <c r="GJY37" s="26"/>
      <c r="GJZ37" s="26"/>
      <c r="GKA37" s="26"/>
      <c r="GKB37" s="26"/>
      <c r="GKC37" s="26"/>
      <c r="GKD37" s="26"/>
      <c r="GKE37" s="26"/>
      <c r="GKF37" s="26"/>
      <c r="GKG37" s="26"/>
      <c r="GKH37" s="26"/>
      <c r="GKI37" s="26"/>
      <c r="GKJ37" s="26"/>
      <c r="GKK37" s="26"/>
      <c r="GKL37" s="26"/>
      <c r="GKM37" s="26"/>
      <c r="GKN37" s="26"/>
      <c r="GKO37" s="26"/>
      <c r="GKP37" s="26"/>
      <c r="GKQ37" s="26"/>
      <c r="GKR37" s="26"/>
      <c r="GKS37" s="26"/>
      <c r="GKT37" s="26"/>
      <c r="GKU37" s="26"/>
      <c r="GKV37" s="26"/>
      <c r="GKW37" s="26"/>
      <c r="GKX37" s="26"/>
      <c r="GKY37" s="26"/>
      <c r="GKZ37" s="26"/>
      <c r="GLA37" s="26"/>
      <c r="GLB37" s="26"/>
      <c r="GLC37" s="26"/>
      <c r="GLD37" s="26"/>
      <c r="GLE37" s="26"/>
      <c r="GLF37" s="26"/>
      <c r="GLG37" s="26"/>
      <c r="GLH37" s="26"/>
      <c r="GLI37" s="26"/>
      <c r="GLJ37" s="26"/>
      <c r="GLK37" s="26"/>
      <c r="GLL37" s="26"/>
      <c r="GLM37" s="26"/>
      <c r="GLN37" s="26"/>
      <c r="GLO37" s="26"/>
      <c r="GLP37" s="26"/>
      <c r="GLQ37" s="26"/>
      <c r="GLR37" s="26"/>
      <c r="GLS37" s="26"/>
      <c r="GLT37" s="26"/>
      <c r="GLU37" s="26"/>
      <c r="GLV37" s="26"/>
      <c r="GLW37" s="26"/>
      <c r="GLX37" s="26"/>
      <c r="GLY37" s="26"/>
      <c r="GLZ37" s="26"/>
      <c r="GMA37" s="26"/>
      <c r="GMB37" s="26"/>
      <c r="GMC37" s="26"/>
      <c r="GMD37" s="26"/>
      <c r="GME37" s="26"/>
      <c r="GMF37" s="26"/>
      <c r="GMG37" s="26"/>
      <c r="GMH37" s="26"/>
      <c r="GMI37" s="26"/>
      <c r="GMJ37" s="26"/>
      <c r="GMK37" s="26"/>
      <c r="GML37" s="26"/>
      <c r="GMM37" s="26"/>
      <c r="GMN37" s="26"/>
      <c r="GMO37" s="26"/>
      <c r="GMP37" s="26"/>
      <c r="GMQ37" s="26"/>
      <c r="GMR37" s="26"/>
      <c r="GMS37" s="26"/>
      <c r="GMT37" s="26"/>
      <c r="GMU37" s="26"/>
      <c r="GMV37" s="26"/>
      <c r="GMW37" s="26"/>
      <c r="GMX37" s="26"/>
      <c r="GMY37" s="26"/>
      <c r="GMZ37" s="26"/>
      <c r="GNA37" s="26"/>
      <c r="GNB37" s="26"/>
      <c r="GNC37" s="26"/>
      <c r="GND37" s="26"/>
      <c r="GNE37" s="26"/>
      <c r="GNF37" s="26"/>
      <c r="GNG37" s="26"/>
      <c r="GNH37" s="26"/>
      <c r="GNI37" s="26"/>
      <c r="GNJ37" s="26"/>
      <c r="GNK37" s="26"/>
      <c r="GNL37" s="26"/>
      <c r="GNM37" s="26"/>
      <c r="GNN37" s="26"/>
      <c r="GNO37" s="26"/>
      <c r="GNP37" s="26"/>
      <c r="GNQ37" s="26"/>
      <c r="GNR37" s="26"/>
      <c r="GNS37" s="26"/>
      <c r="GNT37" s="26"/>
      <c r="GNU37" s="26"/>
      <c r="GNV37" s="26"/>
      <c r="GNW37" s="26"/>
      <c r="GNX37" s="26"/>
      <c r="GNY37" s="26"/>
      <c r="GNZ37" s="26"/>
      <c r="GOA37" s="26"/>
      <c r="GOB37" s="26"/>
      <c r="GOC37" s="26"/>
      <c r="GOD37" s="26"/>
      <c r="GOE37" s="26"/>
      <c r="GOF37" s="26"/>
      <c r="GOG37" s="26"/>
      <c r="GOH37" s="26"/>
      <c r="GOI37" s="26"/>
      <c r="GOJ37" s="26"/>
      <c r="GOK37" s="26"/>
      <c r="GOL37" s="26"/>
      <c r="GOM37" s="26"/>
      <c r="GON37" s="26"/>
      <c r="GOO37" s="26"/>
      <c r="GOP37" s="26"/>
      <c r="GOQ37" s="26"/>
      <c r="GOR37" s="26"/>
      <c r="GOS37" s="26"/>
      <c r="GOT37" s="26"/>
      <c r="GOU37" s="26"/>
      <c r="GOV37" s="26"/>
      <c r="GOW37" s="26"/>
      <c r="GOX37" s="26"/>
      <c r="GOY37" s="26"/>
      <c r="GOZ37" s="26"/>
      <c r="GPA37" s="26"/>
      <c r="GPB37" s="26"/>
      <c r="GPC37" s="26"/>
      <c r="GPD37" s="26"/>
      <c r="GPE37" s="26"/>
      <c r="GPF37" s="26"/>
      <c r="GPG37" s="26"/>
      <c r="GPH37" s="26"/>
      <c r="GPI37" s="26"/>
      <c r="GPJ37" s="26"/>
      <c r="GPK37" s="26"/>
      <c r="GPL37" s="26"/>
      <c r="GPM37" s="26"/>
      <c r="GPN37" s="26"/>
      <c r="GPO37" s="26"/>
      <c r="GPP37" s="26"/>
      <c r="GPQ37" s="26"/>
      <c r="GPR37" s="26"/>
      <c r="GPS37" s="26"/>
      <c r="GPT37" s="26"/>
      <c r="GPU37" s="26"/>
      <c r="GPV37" s="26"/>
      <c r="GPW37" s="26"/>
      <c r="GPX37" s="26"/>
      <c r="GPY37" s="26"/>
      <c r="GPZ37" s="26"/>
      <c r="GQA37" s="26"/>
      <c r="GQB37" s="26"/>
      <c r="GQC37" s="26"/>
      <c r="GQD37" s="26"/>
      <c r="GQE37" s="26"/>
      <c r="GQF37" s="26"/>
      <c r="GQG37" s="26"/>
      <c r="GQH37" s="26"/>
      <c r="GQI37" s="26"/>
      <c r="GQJ37" s="26"/>
      <c r="GQK37" s="26"/>
      <c r="GQL37" s="26"/>
      <c r="GQM37" s="26"/>
      <c r="GQN37" s="26"/>
      <c r="GQO37" s="26"/>
      <c r="GQP37" s="26"/>
      <c r="GQQ37" s="26"/>
      <c r="GQR37" s="26"/>
      <c r="GQS37" s="26"/>
      <c r="GQT37" s="26"/>
      <c r="GQU37" s="26"/>
      <c r="GQV37" s="26"/>
      <c r="GQW37" s="26"/>
      <c r="GQX37" s="26"/>
      <c r="GQY37" s="26"/>
      <c r="GQZ37" s="26"/>
      <c r="GRA37" s="26"/>
      <c r="GRB37" s="26"/>
      <c r="GRC37" s="26"/>
      <c r="GRD37" s="26"/>
      <c r="GRE37" s="26"/>
      <c r="GRF37" s="26"/>
      <c r="GRG37" s="26"/>
      <c r="GRH37" s="26"/>
      <c r="GRI37" s="26"/>
      <c r="GRJ37" s="26"/>
      <c r="GRK37" s="26"/>
      <c r="GRL37" s="26"/>
      <c r="GRM37" s="26"/>
      <c r="GRN37" s="26"/>
      <c r="GRO37" s="26"/>
      <c r="GRP37" s="26"/>
      <c r="GRQ37" s="26"/>
      <c r="GRR37" s="26"/>
      <c r="GRS37" s="26"/>
      <c r="GRT37" s="26"/>
      <c r="GRU37" s="26"/>
      <c r="GRV37" s="26"/>
      <c r="GRW37" s="26"/>
      <c r="GRX37" s="26"/>
      <c r="GRY37" s="26"/>
      <c r="GRZ37" s="26"/>
      <c r="GSA37" s="26"/>
      <c r="GSB37" s="26"/>
      <c r="GSC37" s="26"/>
      <c r="GSD37" s="26"/>
      <c r="GSE37" s="26"/>
      <c r="GSF37" s="26"/>
      <c r="GSG37" s="26"/>
      <c r="GSH37" s="26"/>
      <c r="GSI37" s="26"/>
      <c r="GSJ37" s="26"/>
      <c r="GSK37" s="26"/>
      <c r="GSL37" s="26"/>
      <c r="GSM37" s="26"/>
      <c r="GSN37" s="26"/>
      <c r="GSO37" s="26"/>
      <c r="GSP37" s="26"/>
      <c r="GSQ37" s="26"/>
      <c r="GSR37" s="26"/>
      <c r="GSS37" s="26"/>
      <c r="GST37" s="26"/>
      <c r="GSU37" s="26"/>
      <c r="GSV37" s="26"/>
      <c r="GSW37" s="26"/>
      <c r="GSX37" s="26"/>
      <c r="GSY37" s="26"/>
      <c r="GSZ37" s="26"/>
      <c r="GTA37" s="26"/>
      <c r="GTB37" s="26"/>
      <c r="GTC37" s="26"/>
      <c r="GTD37" s="26"/>
      <c r="GTE37" s="26"/>
      <c r="GTF37" s="26"/>
      <c r="GTG37" s="26"/>
      <c r="GTH37" s="26"/>
      <c r="GTI37" s="26"/>
      <c r="GTJ37" s="26"/>
      <c r="GTK37" s="26"/>
      <c r="GTL37" s="26"/>
      <c r="GTM37" s="26"/>
      <c r="GTN37" s="26"/>
      <c r="GTO37" s="26"/>
      <c r="GTP37" s="26"/>
      <c r="GTQ37" s="26"/>
      <c r="GTR37" s="26"/>
      <c r="GTS37" s="26"/>
      <c r="GTT37" s="26"/>
      <c r="GTU37" s="26"/>
      <c r="GTV37" s="26"/>
      <c r="GTW37" s="26"/>
      <c r="GTX37" s="26"/>
      <c r="GTY37" s="26"/>
      <c r="GTZ37" s="26"/>
      <c r="GUA37" s="26"/>
      <c r="GUB37" s="26"/>
      <c r="GUC37" s="26"/>
      <c r="GUD37" s="26"/>
      <c r="GUE37" s="26"/>
      <c r="GUF37" s="26"/>
      <c r="GUG37" s="26"/>
      <c r="GUH37" s="26"/>
      <c r="GUI37" s="26"/>
      <c r="GUJ37" s="26"/>
      <c r="GUK37" s="26"/>
      <c r="GUL37" s="26"/>
      <c r="GUM37" s="26"/>
      <c r="GUN37" s="26"/>
      <c r="GUO37" s="26"/>
      <c r="GUP37" s="26"/>
      <c r="GUQ37" s="26"/>
      <c r="GUR37" s="26"/>
      <c r="GUS37" s="26"/>
      <c r="GUT37" s="26"/>
      <c r="GUU37" s="26"/>
      <c r="GUV37" s="26"/>
      <c r="GUW37" s="26"/>
      <c r="GUX37" s="26"/>
      <c r="GUY37" s="26"/>
      <c r="GUZ37" s="26"/>
      <c r="GVA37" s="26"/>
      <c r="GVB37" s="26"/>
      <c r="GVC37" s="26"/>
      <c r="GVD37" s="26"/>
      <c r="GVE37" s="26"/>
      <c r="GVF37" s="26"/>
      <c r="GVG37" s="26"/>
      <c r="GVH37" s="26"/>
      <c r="GVI37" s="26"/>
      <c r="GVJ37" s="26"/>
      <c r="GVK37" s="26"/>
      <c r="GVL37" s="26"/>
      <c r="GVM37" s="26"/>
      <c r="GVN37" s="26"/>
      <c r="GVO37" s="26"/>
      <c r="GVP37" s="26"/>
      <c r="GVQ37" s="26"/>
      <c r="GVR37" s="26"/>
      <c r="GVS37" s="26"/>
      <c r="GVT37" s="26"/>
      <c r="GVU37" s="26"/>
      <c r="GVV37" s="26"/>
      <c r="GVW37" s="26"/>
      <c r="GVX37" s="26"/>
      <c r="GVY37" s="26"/>
      <c r="GVZ37" s="26"/>
      <c r="GWA37" s="26"/>
      <c r="GWB37" s="26"/>
      <c r="GWC37" s="26"/>
      <c r="GWD37" s="26"/>
      <c r="GWE37" s="26"/>
      <c r="GWF37" s="26"/>
      <c r="GWG37" s="26"/>
      <c r="GWH37" s="26"/>
      <c r="GWI37" s="26"/>
      <c r="GWJ37" s="26"/>
      <c r="GWK37" s="26"/>
      <c r="GWL37" s="26"/>
      <c r="GWM37" s="26"/>
      <c r="GWN37" s="26"/>
      <c r="GWO37" s="26"/>
      <c r="GWP37" s="26"/>
      <c r="GWQ37" s="26"/>
      <c r="GWR37" s="26"/>
      <c r="GWS37" s="26"/>
      <c r="GWT37" s="26"/>
      <c r="GWU37" s="26"/>
      <c r="GWV37" s="26"/>
      <c r="GWW37" s="26"/>
      <c r="GWX37" s="26"/>
      <c r="GWY37" s="26"/>
      <c r="GWZ37" s="26"/>
      <c r="GXA37" s="26"/>
      <c r="GXB37" s="26"/>
      <c r="GXC37" s="26"/>
      <c r="GXD37" s="26"/>
      <c r="GXE37" s="26"/>
      <c r="GXF37" s="26"/>
      <c r="GXG37" s="26"/>
      <c r="GXH37" s="26"/>
      <c r="GXI37" s="26"/>
      <c r="GXJ37" s="26"/>
      <c r="GXK37" s="26"/>
      <c r="GXL37" s="26"/>
      <c r="GXM37" s="26"/>
      <c r="GXN37" s="26"/>
      <c r="GXO37" s="26"/>
      <c r="GXP37" s="26"/>
      <c r="GXQ37" s="26"/>
      <c r="GXR37" s="26"/>
      <c r="GXS37" s="26"/>
      <c r="GXT37" s="26"/>
      <c r="GXU37" s="26"/>
      <c r="GXV37" s="26"/>
      <c r="GXW37" s="26"/>
      <c r="GXX37" s="26"/>
      <c r="GXY37" s="26"/>
      <c r="GXZ37" s="26"/>
      <c r="GYA37" s="26"/>
      <c r="GYB37" s="26"/>
      <c r="GYC37" s="26"/>
      <c r="GYD37" s="26"/>
      <c r="GYE37" s="26"/>
      <c r="GYF37" s="26"/>
      <c r="GYG37" s="26"/>
      <c r="GYH37" s="26"/>
      <c r="GYI37" s="26"/>
      <c r="GYJ37" s="26"/>
      <c r="GYK37" s="26"/>
      <c r="GYL37" s="26"/>
      <c r="GYM37" s="26"/>
      <c r="GYN37" s="26"/>
      <c r="GYO37" s="26"/>
      <c r="GYP37" s="26"/>
      <c r="GYQ37" s="26"/>
      <c r="GYR37" s="26"/>
      <c r="GYS37" s="26"/>
      <c r="GYT37" s="26"/>
      <c r="GYU37" s="26"/>
      <c r="GYV37" s="26"/>
      <c r="GYW37" s="26"/>
      <c r="GYX37" s="26"/>
      <c r="GYY37" s="26"/>
      <c r="GYZ37" s="26"/>
      <c r="GZA37" s="26"/>
      <c r="GZB37" s="26"/>
      <c r="GZC37" s="26"/>
      <c r="GZD37" s="26"/>
      <c r="GZE37" s="26"/>
      <c r="GZF37" s="26"/>
      <c r="GZG37" s="26"/>
      <c r="GZH37" s="26"/>
      <c r="GZI37" s="26"/>
      <c r="GZJ37" s="26"/>
      <c r="GZK37" s="26"/>
      <c r="GZL37" s="26"/>
      <c r="GZM37" s="26"/>
      <c r="GZN37" s="26"/>
      <c r="GZO37" s="26"/>
      <c r="GZP37" s="26"/>
      <c r="GZQ37" s="26"/>
      <c r="GZR37" s="26"/>
      <c r="GZS37" s="26"/>
      <c r="GZT37" s="26"/>
      <c r="GZU37" s="26"/>
      <c r="GZV37" s="26"/>
      <c r="GZW37" s="26"/>
      <c r="GZX37" s="26"/>
      <c r="GZY37" s="26"/>
      <c r="GZZ37" s="26"/>
      <c r="HAA37" s="26"/>
      <c r="HAB37" s="26"/>
      <c r="HAC37" s="26"/>
      <c r="HAD37" s="26"/>
      <c r="HAE37" s="26"/>
      <c r="HAF37" s="26"/>
      <c r="HAG37" s="26"/>
      <c r="HAH37" s="26"/>
      <c r="HAI37" s="26"/>
      <c r="HAJ37" s="26"/>
      <c r="HAK37" s="26"/>
      <c r="HAL37" s="26"/>
      <c r="HAM37" s="26"/>
      <c r="HAN37" s="26"/>
      <c r="HAO37" s="26"/>
      <c r="HAP37" s="26"/>
      <c r="HAQ37" s="26"/>
      <c r="HAR37" s="26"/>
      <c r="HAS37" s="26"/>
      <c r="HAT37" s="26"/>
      <c r="HAU37" s="26"/>
      <c r="HAV37" s="26"/>
      <c r="HAW37" s="26"/>
      <c r="HAX37" s="26"/>
      <c r="HAY37" s="26"/>
      <c r="HAZ37" s="26"/>
      <c r="HBA37" s="26"/>
      <c r="HBB37" s="26"/>
      <c r="HBC37" s="26"/>
      <c r="HBD37" s="26"/>
      <c r="HBE37" s="26"/>
      <c r="HBF37" s="26"/>
      <c r="HBG37" s="26"/>
      <c r="HBH37" s="26"/>
      <c r="HBI37" s="26"/>
      <c r="HBJ37" s="26"/>
      <c r="HBK37" s="26"/>
      <c r="HBL37" s="26"/>
      <c r="HBM37" s="26"/>
      <c r="HBN37" s="26"/>
      <c r="HBO37" s="26"/>
      <c r="HBP37" s="26"/>
      <c r="HBQ37" s="26"/>
      <c r="HBR37" s="26"/>
      <c r="HBS37" s="26"/>
      <c r="HBT37" s="26"/>
      <c r="HBU37" s="26"/>
      <c r="HBV37" s="26"/>
      <c r="HBW37" s="26"/>
      <c r="HBX37" s="26"/>
      <c r="HBY37" s="26"/>
      <c r="HBZ37" s="26"/>
      <c r="HCA37" s="26"/>
      <c r="HCB37" s="26"/>
      <c r="HCC37" s="26"/>
      <c r="HCD37" s="26"/>
      <c r="HCE37" s="26"/>
      <c r="HCF37" s="26"/>
      <c r="HCG37" s="26"/>
      <c r="HCH37" s="26"/>
      <c r="HCI37" s="26"/>
      <c r="HCJ37" s="26"/>
      <c r="HCK37" s="26"/>
      <c r="HCL37" s="26"/>
      <c r="HCM37" s="26"/>
      <c r="HCN37" s="26"/>
      <c r="HCO37" s="26"/>
      <c r="HCP37" s="26"/>
      <c r="HCQ37" s="26"/>
      <c r="HCR37" s="26"/>
      <c r="HCS37" s="26"/>
      <c r="HCT37" s="26"/>
      <c r="HCU37" s="26"/>
      <c r="HCV37" s="26"/>
      <c r="HCW37" s="26"/>
      <c r="HCX37" s="26"/>
      <c r="HCY37" s="26"/>
      <c r="HCZ37" s="26"/>
      <c r="HDA37" s="26"/>
      <c r="HDB37" s="26"/>
      <c r="HDC37" s="26"/>
      <c r="HDD37" s="26"/>
      <c r="HDE37" s="26"/>
      <c r="HDF37" s="26"/>
      <c r="HDG37" s="26"/>
      <c r="HDH37" s="26"/>
      <c r="HDI37" s="26"/>
      <c r="HDJ37" s="26"/>
      <c r="HDK37" s="26"/>
      <c r="HDL37" s="26"/>
      <c r="HDM37" s="26"/>
      <c r="HDN37" s="26"/>
      <c r="HDO37" s="26"/>
      <c r="HDP37" s="26"/>
      <c r="HDQ37" s="26"/>
      <c r="HDR37" s="26"/>
      <c r="HDS37" s="26"/>
      <c r="HDT37" s="26"/>
      <c r="HDU37" s="26"/>
      <c r="HDV37" s="26"/>
      <c r="HDW37" s="26"/>
      <c r="HDX37" s="26"/>
      <c r="HDY37" s="26"/>
      <c r="HDZ37" s="26"/>
      <c r="HEA37" s="26"/>
      <c r="HEB37" s="26"/>
      <c r="HEC37" s="26"/>
      <c r="HED37" s="26"/>
      <c r="HEE37" s="26"/>
      <c r="HEF37" s="26"/>
      <c r="HEG37" s="26"/>
      <c r="HEH37" s="26"/>
      <c r="HEI37" s="26"/>
      <c r="HEJ37" s="26"/>
      <c r="HEK37" s="26"/>
      <c r="HEL37" s="26"/>
      <c r="HEM37" s="26"/>
      <c r="HEN37" s="26"/>
      <c r="HEO37" s="26"/>
      <c r="HEP37" s="26"/>
      <c r="HEQ37" s="26"/>
      <c r="HER37" s="26"/>
      <c r="HES37" s="26"/>
      <c r="HET37" s="26"/>
      <c r="HEU37" s="26"/>
      <c r="HEV37" s="26"/>
      <c r="HEW37" s="26"/>
      <c r="HEX37" s="26"/>
      <c r="HEY37" s="26"/>
      <c r="HEZ37" s="26"/>
      <c r="HFA37" s="26"/>
      <c r="HFB37" s="26"/>
      <c r="HFC37" s="26"/>
      <c r="HFD37" s="26"/>
      <c r="HFE37" s="26"/>
      <c r="HFF37" s="26"/>
      <c r="HFG37" s="26"/>
      <c r="HFH37" s="26"/>
      <c r="HFI37" s="26"/>
      <c r="HFJ37" s="26"/>
      <c r="HFK37" s="26"/>
      <c r="HFL37" s="26"/>
      <c r="HFM37" s="26"/>
      <c r="HFN37" s="26"/>
      <c r="HFO37" s="26"/>
      <c r="HFP37" s="26"/>
      <c r="HFQ37" s="26"/>
      <c r="HFR37" s="26"/>
      <c r="HFS37" s="26"/>
      <c r="HFT37" s="26"/>
      <c r="HFU37" s="26"/>
      <c r="HFV37" s="26"/>
      <c r="HFW37" s="26"/>
      <c r="HFX37" s="26"/>
      <c r="HFY37" s="26"/>
      <c r="HFZ37" s="26"/>
      <c r="HGA37" s="26"/>
      <c r="HGB37" s="26"/>
      <c r="HGC37" s="26"/>
      <c r="HGD37" s="26"/>
      <c r="HGE37" s="26"/>
      <c r="HGF37" s="26"/>
      <c r="HGG37" s="26"/>
      <c r="HGH37" s="26"/>
      <c r="HGI37" s="26"/>
      <c r="HGJ37" s="26"/>
      <c r="HGK37" s="26"/>
      <c r="HGL37" s="26"/>
      <c r="HGM37" s="26"/>
      <c r="HGN37" s="26"/>
      <c r="HGO37" s="26"/>
      <c r="HGP37" s="26"/>
      <c r="HGQ37" s="26"/>
      <c r="HGR37" s="26"/>
      <c r="HGS37" s="26"/>
      <c r="HGT37" s="26"/>
      <c r="HGU37" s="26"/>
      <c r="HGV37" s="26"/>
      <c r="HGW37" s="26"/>
      <c r="HGX37" s="26"/>
      <c r="HGY37" s="26"/>
      <c r="HGZ37" s="26"/>
      <c r="HHA37" s="26"/>
      <c r="HHB37" s="26"/>
      <c r="HHC37" s="26"/>
      <c r="HHD37" s="26"/>
      <c r="HHE37" s="26"/>
      <c r="HHF37" s="26"/>
      <c r="HHG37" s="26"/>
      <c r="HHH37" s="26"/>
      <c r="HHI37" s="26"/>
      <c r="HHJ37" s="26"/>
      <c r="HHK37" s="26"/>
      <c r="HHL37" s="26"/>
      <c r="HHM37" s="26"/>
      <c r="HHN37" s="26"/>
      <c r="HHO37" s="26"/>
      <c r="HHP37" s="26"/>
      <c r="HHQ37" s="26"/>
      <c r="HHR37" s="26"/>
      <c r="HHS37" s="26"/>
      <c r="HHT37" s="26"/>
      <c r="HHU37" s="26"/>
      <c r="HHV37" s="26"/>
      <c r="HHW37" s="26"/>
      <c r="HHX37" s="26"/>
      <c r="HHY37" s="26"/>
      <c r="HHZ37" s="26"/>
      <c r="HIA37" s="26"/>
      <c r="HIB37" s="26"/>
      <c r="HIC37" s="26"/>
      <c r="HID37" s="26"/>
      <c r="HIE37" s="26"/>
      <c r="HIF37" s="26"/>
      <c r="HIG37" s="26"/>
      <c r="HIH37" s="26"/>
      <c r="HII37" s="26"/>
      <c r="HIJ37" s="26"/>
      <c r="HIK37" s="26"/>
      <c r="HIL37" s="26"/>
      <c r="HIM37" s="26"/>
      <c r="HIN37" s="26"/>
      <c r="HIO37" s="26"/>
      <c r="HIP37" s="26"/>
      <c r="HIQ37" s="26"/>
      <c r="HIR37" s="26"/>
      <c r="HIS37" s="26"/>
      <c r="HIT37" s="26"/>
      <c r="HIU37" s="26"/>
      <c r="HIV37" s="26"/>
      <c r="HIW37" s="26"/>
      <c r="HIX37" s="26"/>
      <c r="HIY37" s="26"/>
      <c r="HIZ37" s="26"/>
      <c r="HJA37" s="26"/>
      <c r="HJB37" s="26"/>
      <c r="HJC37" s="26"/>
      <c r="HJD37" s="26"/>
      <c r="HJE37" s="26"/>
      <c r="HJF37" s="26"/>
      <c r="HJG37" s="26"/>
      <c r="HJH37" s="26"/>
      <c r="HJI37" s="26"/>
      <c r="HJJ37" s="26"/>
      <c r="HJK37" s="26"/>
      <c r="HJL37" s="26"/>
      <c r="HJM37" s="26"/>
      <c r="HJN37" s="26"/>
      <c r="HJO37" s="26"/>
      <c r="HJP37" s="26"/>
      <c r="HJQ37" s="26"/>
      <c r="HJR37" s="26"/>
      <c r="HJS37" s="26"/>
      <c r="HJT37" s="26"/>
      <c r="HJU37" s="26"/>
      <c r="HJV37" s="26"/>
      <c r="HJW37" s="26"/>
      <c r="HJX37" s="26"/>
      <c r="HJY37" s="26"/>
      <c r="HJZ37" s="26"/>
      <c r="HKA37" s="26"/>
      <c r="HKB37" s="26"/>
      <c r="HKC37" s="26"/>
      <c r="HKD37" s="26"/>
      <c r="HKE37" s="26"/>
      <c r="HKF37" s="26"/>
      <c r="HKG37" s="26"/>
      <c r="HKH37" s="26"/>
      <c r="HKI37" s="26"/>
      <c r="HKJ37" s="26"/>
      <c r="HKK37" s="26"/>
      <c r="HKL37" s="26"/>
      <c r="HKM37" s="26"/>
      <c r="HKN37" s="26"/>
      <c r="HKO37" s="26"/>
      <c r="HKP37" s="26"/>
      <c r="HKQ37" s="26"/>
      <c r="HKR37" s="26"/>
      <c r="HKS37" s="26"/>
      <c r="HKT37" s="26"/>
      <c r="HKU37" s="26"/>
      <c r="HKV37" s="26"/>
      <c r="HKW37" s="26"/>
      <c r="HKX37" s="26"/>
      <c r="HKY37" s="26"/>
      <c r="HKZ37" s="26"/>
      <c r="HLA37" s="26"/>
      <c r="HLB37" s="26"/>
      <c r="HLC37" s="26"/>
      <c r="HLD37" s="26"/>
      <c r="HLE37" s="26"/>
      <c r="HLF37" s="26"/>
      <c r="HLG37" s="26"/>
      <c r="HLH37" s="26"/>
      <c r="HLI37" s="26"/>
      <c r="HLJ37" s="26"/>
      <c r="HLK37" s="26"/>
      <c r="HLL37" s="26"/>
      <c r="HLM37" s="26"/>
      <c r="HLN37" s="26"/>
      <c r="HLO37" s="26"/>
      <c r="HLP37" s="26"/>
      <c r="HLQ37" s="26"/>
      <c r="HLR37" s="26"/>
      <c r="HLS37" s="26"/>
      <c r="HLT37" s="26"/>
      <c r="HLU37" s="26"/>
      <c r="HLV37" s="26"/>
      <c r="HLW37" s="26"/>
      <c r="HLX37" s="26"/>
      <c r="HLY37" s="26"/>
      <c r="HLZ37" s="26"/>
      <c r="HMA37" s="26"/>
      <c r="HMB37" s="26"/>
      <c r="HMC37" s="26"/>
      <c r="HMD37" s="26"/>
      <c r="HME37" s="26"/>
      <c r="HMF37" s="26"/>
      <c r="HMG37" s="26"/>
      <c r="HMH37" s="26"/>
      <c r="HMI37" s="26"/>
      <c r="HMJ37" s="26"/>
      <c r="HMK37" s="26"/>
      <c r="HML37" s="26"/>
      <c r="HMM37" s="26"/>
      <c r="HMN37" s="26"/>
      <c r="HMO37" s="26"/>
      <c r="HMP37" s="26"/>
      <c r="HMQ37" s="26"/>
      <c r="HMR37" s="26"/>
      <c r="HMS37" s="26"/>
      <c r="HMT37" s="26"/>
      <c r="HMU37" s="26"/>
      <c r="HMV37" s="26"/>
      <c r="HMW37" s="26"/>
      <c r="HMX37" s="26"/>
      <c r="HMY37" s="26"/>
      <c r="HMZ37" s="26"/>
      <c r="HNA37" s="26"/>
      <c r="HNB37" s="26"/>
      <c r="HNC37" s="26"/>
      <c r="HND37" s="26"/>
      <c r="HNE37" s="26"/>
      <c r="HNF37" s="26"/>
      <c r="HNG37" s="26"/>
      <c r="HNH37" s="26"/>
      <c r="HNI37" s="26"/>
      <c r="HNJ37" s="26"/>
      <c r="HNK37" s="26"/>
      <c r="HNL37" s="26"/>
      <c r="HNM37" s="26"/>
      <c r="HNN37" s="26"/>
      <c r="HNO37" s="26"/>
      <c r="HNP37" s="26"/>
      <c r="HNQ37" s="26"/>
      <c r="HNR37" s="26"/>
      <c r="HNS37" s="26"/>
      <c r="HNT37" s="26"/>
      <c r="HNU37" s="26"/>
      <c r="HNV37" s="26"/>
      <c r="HNW37" s="26"/>
      <c r="HNX37" s="26"/>
      <c r="HNY37" s="26"/>
      <c r="HNZ37" s="26"/>
      <c r="HOA37" s="26"/>
      <c r="HOB37" s="26"/>
      <c r="HOC37" s="26"/>
      <c r="HOD37" s="26"/>
      <c r="HOE37" s="26"/>
      <c r="HOF37" s="26"/>
      <c r="HOG37" s="26"/>
      <c r="HOH37" s="26"/>
      <c r="HOI37" s="26"/>
      <c r="HOJ37" s="26"/>
      <c r="HOK37" s="26"/>
      <c r="HOL37" s="26"/>
      <c r="HOM37" s="26"/>
      <c r="HON37" s="26"/>
      <c r="HOO37" s="26"/>
      <c r="HOP37" s="26"/>
      <c r="HOQ37" s="26"/>
      <c r="HOR37" s="26"/>
      <c r="HOS37" s="26"/>
      <c r="HOT37" s="26"/>
      <c r="HOU37" s="26"/>
      <c r="HOV37" s="26"/>
      <c r="HOW37" s="26"/>
      <c r="HOX37" s="26"/>
      <c r="HOY37" s="26"/>
      <c r="HOZ37" s="26"/>
      <c r="HPA37" s="26"/>
      <c r="HPB37" s="26"/>
      <c r="HPC37" s="26"/>
      <c r="HPD37" s="26"/>
      <c r="HPE37" s="26"/>
      <c r="HPF37" s="26"/>
      <c r="HPG37" s="26"/>
      <c r="HPH37" s="26"/>
      <c r="HPI37" s="26"/>
      <c r="HPJ37" s="26"/>
      <c r="HPK37" s="26"/>
      <c r="HPL37" s="26"/>
      <c r="HPM37" s="26"/>
      <c r="HPN37" s="26"/>
      <c r="HPO37" s="26"/>
      <c r="HPP37" s="26"/>
      <c r="HPQ37" s="26"/>
      <c r="HPR37" s="26"/>
      <c r="HPS37" s="26"/>
      <c r="HPT37" s="26"/>
      <c r="HPU37" s="26"/>
      <c r="HPV37" s="26"/>
      <c r="HPW37" s="26"/>
      <c r="HPX37" s="26"/>
      <c r="HPY37" s="26"/>
      <c r="HPZ37" s="26"/>
      <c r="HQA37" s="26"/>
      <c r="HQB37" s="26"/>
      <c r="HQC37" s="26"/>
      <c r="HQD37" s="26"/>
      <c r="HQE37" s="26"/>
      <c r="HQF37" s="26"/>
      <c r="HQG37" s="26"/>
      <c r="HQH37" s="26"/>
      <c r="HQI37" s="26"/>
      <c r="HQJ37" s="26"/>
      <c r="HQK37" s="26"/>
      <c r="HQL37" s="26"/>
      <c r="HQM37" s="26"/>
      <c r="HQN37" s="26"/>
      <c r="HQO37" s="26"/>
      <c r="HQP37" s="26"/>
      <c r="HQQ37" s="26"/>
      <c r="HQR37" s="26"/>
      <c r="HQS37" s="26"/>
      <c r="HQT37" s="26"/>
      <c r="HQU37" s="26"/>
      <c r="HQV37" s="26"/>
      <c r="HQW37" s="26"/>
      <c r="HQX37" s="26"/>
      <c r="HQY37" s="26"/>
      <c r="HQZ37" s="26"/>
      <c r="HRA37" s="26"/>
      <c r="HRB37" s="26"/>
      <c r="HRC37" s="26"/>
      <c r="HRD37" s="26"/>
      <c r="HRE37" s="26"/>
      <c r="HRF37" s="26"/>
      <c r="HRG37" s="26"/>
      <c r="HRH37" s="26"/>
      <c r="HRI37" s="26"/>
      <c r="HRJ37" s="26"/>
      <c r="HRK37" s="26"/>
      <c r="HRL37" s="26"/>
      <c r="HRM37" s="26"/>
      <c r="HRN37" s="26"/>
      <c r="HRO37" s="26"/>
      <c r="HRP37" s="26"/>
      <c r="HRQ37" s="26"/>
      <c r="HRR37" s="26"/>
      <c r="HRS37" s="26"/>
      <c r="HRT37" s="26"/>
      <c r="HRU37" s="26"/>
      <c r="HRV37" s="26"/>
      <c r="HRW37" s="26"/>
      <c r="HRX37" s="26"/>
      <c r="HRY37" s="26"/>
      <c r="HRZ37" s="26"/>
      <c r="HSA37" s="26"/>
      <c r="HSB37" s="26"/>
      <c r="HSC37" s="26"/>
      <c r="HSD37" s="26"/>
      <c r="HSE37" s="26"/>
      <c r="HSF37" s="26"/>
      <c r="HSG37" s="26"/>
      <c r="HSH37" s="26"/>
      <c r="HSI37" s="26"/>
      <c r="HSJ37" s="26"/>
      <c r="HSK37" s="26"/>
      <c r="HSL37" s="26"/>
      <c r="HSM37" s="26"/>
      <c r="HSN37" s="26"/>
      <c r="HSO37" s="26"/>
      <c r="HSP37" s="26"/>
      <c r="HSQ37" s="26"/>
      <c r="HSR37" s="26"/>
      <c r="HSS37" s="26"/>
      <c r="HST37" s="26"/>
      <c r="HSU37" s="26"/>
      <c r="HSV37" s="26"/>
      <c r="HSW37" s="26"/>
      <c r="HSX37" s="26"/>
      <c r="HSY37" s="26"/>
      <c r="HSZ37" s="26"/>
      <c r="HTA37" s="26"/>
      <c r="HTB37" s="26"/>
      <c r="HTC37" s="26"/>
      <c r="HTD37" s="26"/>
      <c r="HTE37" s="26"/>
      <c r="HTF37" s="26"/>
      <c r="HTG37" s="26"/>
      <c r="HTH37" s="26"/>
      <c r="HTI37" s="26"/>
      <c r="HTJ37" s="26"/>
      <c r="HTK37" s="26"/>
      <c r="HTL37" s="26"/>
      <c r="HTM37" s="26"/>
      <c r="HTN37" s="26"/>
      <c r="HTO37" s="26"/>
      <c r="HTP37" s="26"/>
      <c r="HTQ37" s="26"/>
      <c r="HTR37" s="26"/>
      <c r="HTS37" s="26"/>
      <c r="HTT37" s="26"/>
      <c r="HTU37" s="26"/>
      <c r="HTV37" s="26"/>
      <c r="HTW37" s="26"/>
      <c r="HTX37" s="26"/>
      <c r="HTY37" s="26"/>
      <c r="HTZ37" s="26"/>
      <c r="HUA37" s="26"/>
      <c r="HUB37" s="26"/>
      <c r="HUC37" s="26"/>
      <c r="HUD37" s="26"/>
      <c r="HUE37" s="26"/>
      <c r="HUF37" s="26"/>
      <c r="HUG37" s="26"/>
      <c r="HUH37" s="26"/>
      <c r="HUI37" s="26"/>
      <c r="HUJ37" s="26"/>
      <c r="HUK37" s="26"/>
      <c r="HUL37" s="26"/>
      <c r="HUM37" s="26"/>
      <c r="HUN37" s="26"/>
      <c r="HUO37" s="26"/>
      <c r="HUP37" s="26"/>
      <c r="HUQ37" s="26"/>
      <c r="HUR37" s="26"/>
      <c r="HUS37" s="26"/>
      <c r="HUT37" s="26"/>
      <c r="HUU37" s="26"/>
      <c r="HUV37" s="26"/>
      <c r="HUW37" s="26"/>
      <c r="HUX37" s="26"/>
      <c r="HUY37" s="26"/>
      <c r="HUZ37" s="26"/>
      <c r="HVA37" s="26"/>
      <c r="HVB37" s="26"/>
      <c r="HVC37" s="26"/>
      <c r="HVD37" s="26"/>
      <c r="HVE37" s="26"/>
      <c r="HVF37" s="26"/>
      <c r="HVG37" s="26"/>
      <c r="HVH37" s="26"/>
      <c r="HVI37" s="26"/>
      <c r="HVJ37" s="26"/>
      <c r="HVK37" s="26"/>
      <c r="HVL37" s="26"/>
      <c r="HVM37" s="26"/>
      <c r="HVN37" s="26"/>
      <c r="HVO37" s="26"/>
      <c r="HVP37" s="26"/>
      <c r="HVQ37" s="26"/>
      <c r="HVR37" s="26"/>
      <c r="HVS37" s="26"/>
      <c r="HVT37" s="26"/>
      <c r="HVU37" s="26"/>
      <c r="HVV37" s="26"/>
      <c r="HVW37" s="26"/>
      <c r="HVX37" s="26"/>
      <c r="HVY37" s="26"/>
      <c r="HVZ37" s="26"/>
      <c r="HWA37" s="26"/>
      <c r="HWB37" s="26"/>
      <c r="HWC37" s="26"/>
      <c r="HWD37" s="26"/>
      <c r="HWE37" s="26"/>
      <c r="HWF37" s="26"/>
      <c r="HWG37" s="26"/>
      <c r="HWH37" s="26"/>
      <c r="HWI37" s="26"/>
      <c r="HWJ37" s="26"/>
      <c r="HWK37" s="26"/>
      <c r="HWL37" s="26"/>
      <c r="HWM37" s="26"/>
      <c r="HWN37" s="26"/>
      <c r="HWO37" s="26"/>
      <c r="HWP37" s="26"/>
      <c r="HWQ37" s="26"/>
      <c r="HWR37" s="26"/>
      <c r="HWS37" s="26"/>
      <c r="HWT37" s="26"/>
      <c r="HWU37" s="26"/>
      <c r="HWV37" s="26"/>
      <c r="HWW37" s="26"/>
      <c r="HWX37" s="26"/>
      <c r="HWY37" s="26"/>
      <c r="HWZ37" s="26"/>
      <c r="HXA37" s="26"/>
      <c r="HXB37" s="26"/>
      <c r="HXC37" s="26"/>
      <c r="HXD37" s="26"/>
      <c r="HXE37" s="26"/>
      <c r="HXF37" s="26"/>
      <c r="HXG37" s="26"/>
      <c r="HXH37" s="26"/>
      <c r="HXI37" s="26"/>
      <c r="HXJ37" s="26"/>
      <c r="HXK37" s="26"/>
      <c r="HXL37" s="26"/>
      <c r="HXM37" s="26"/>
      <c r="HXN37" s="26"/>
      <c r="HXO37" s="26"/>
      <c r="HXP37" s="26"/>
      <c r="HXQ37" s="26"/>
      <c r="HXR37" s="26"/>
      <c r="HXS37" s="26"/>
      <c r="HXT37" s="26"/>
      <c r="HXU37" s="26"/>
      <c r="HXV37" s="26"/>
      <c r="HXW37" s="26"/>
      <c r="HXX37" s="26"/>
      <c r="HXY37" s="26"/>
      <c r="HXZ37" s="26"/>
      <c r="HYA37" s="26"/>
      <c r="HYB37" s="26"/>
      <c r="HYC37" s="26"/>
      <c r="HYD37" s="26"/>
      <c r="HYE37" s="26"/>
      <c r="HYF37" s="26"/>
      <c r="HYG37" s="26"/>
      <c r="HYH37" s="26"/>
      <c r="HYI37" s="26"/>
      <c r="HYJ37" s="26"/>
      <c r="HYK37" s="26"/>
      <c r="HYL37" s="26"/>
      <c r="HYM37" s="26"/>
      <c r="HYN37" s="26"/>
      <c r="HYO37" s="26"/>
      <c r="HYP37" s="26"/>
      <c r="HYQ37" s="26"/>
      <c r="HYR37" s="26"/>
      <c r="HYS37" s="26"/>
      <c r="HYT37" s="26"/>
      <c r="HYU37" s="26"/>
      <c r="HYV37" s="26"/>
      <c r="HYW37" s="26"/>
      <c r="HYX37" s="26"/>
      <c r="HYY37" s="26"/>
      <c r="HYZ37" s="26"/>
      <c r="HZA37" s="26"/>
      <c r="HZB37" s="26"/>
      <c r="HZC37" s="26"/>
      <c r="HZD37" s="26"/>
      <c r="HZE37" s="26"/>
      <c r="HZF37" s="26"/>
      <c r="HZG37" s="26"/>
      <c r="HZH37" s="26"/>
      <c r="HZI37" s="26"/>
      <c r="HZJ37" s="26"/>
      <c r="HZK37" s="26"/>
      <c r="HZL37" s="26"/>
      <c r="HZM37" s="26"/>
      <c r="HZN37" s="26"/>
      <c r="HZO37" s="26"/>
      <c r="HZP37" s="26"/>
      <c r="HZQ37" s="26"/>
      <c r="HZR37" s="26"/>
      <c r="HZS37" s="26"/>
      <c r="HZT37" s="26"/>
      <c r="HZU37" s="26"/>
      <c r="HZV37" s="26"/>
      <c r="HZW37" s="26"/>
      <c r="HZX37" s="26"/>
      <c r="HZY37" s="26"/>
      <c r="HZZ37" s="26"/>
      <c r="IAA37" s="26"/>
      <c r="IAB37" s="26"/>
      <c r="IAC37" s="26"/>
      <c r="IAD37" s="26"/>
      <c r="IAE37" s="26"/>
      <c r="IAF37" s="26"/>
      <c r="IAG37" s="26"/>
      <c r="IAH37" s="26"/>
      <c r="IAI37" s="26"/>
      <c r="IAJ37" s="26"/>
      <c r="IAK37" s="26"/>
      <c r="IAL37" s="26"/>
      <c r="IAM37" s="26"/>
      <c r="IAN37" s="26"/>
      <c r="IAO37" s="26"/>
      <c r="IAP37" s="26"/>
      <c r="IAQ37" s="26"/>
      <c r="IAR37" s="26"/>
      <c r="IAS37" s="26"/>
      <c r="IAT37" s="26"/>
      <c r="IAU37" s="26"/>
      <c r="IAV37" s="26"/>
      <c r="IAW37" s="26"/>
      <c r="IAX37" s="26"/>
      <c r="IAY37" s="26"/>
      <c r="IAZ37" s="26"/>
      <c r="IBA37" s="26"/>
      <c r="IBB37" s="26"/>
      <c r="IBC37" s="26"/>
      <c r="IBD37" s="26"/>
      <c r="IBE37" s="26"/>
      <c r="IBF37" s="26"/>
      <c r="IBG37" s="26"/>
      <c r="IBH37" s="26"/>
      <c r="IBI37" s="26"/>
      <c r="IBJ37" s="26"/>
      <c r="IBK37" s="26"/>
      <c r="IBL37" s="26"/>
      <c r="IBM37" s="26"/>
      <c r="IBN37" s="26"/>
      <c r="IBO37" s="26"/>
      <c r="IBP37" s="26"/>
      <c r="IBQ37" s="26"/>
      <c r="IBR37" s="26"/>
      <c r="IBS37" s="26"/>
      <c r="IBT37" s="26"/>
      <c r="IBU37" s="26"/>
      <c r="IBV37" s="26"/>
      <c r="IBW37" s="26"/>
      <c r="IBX37" s="26"/>
      <c r="IBY37" s="26"/>
      <c r="IBZ37" s="26"/>
      <c r="ICA37" s="26"/>
      <c r="ICB37" s="26"/>
      <c r="ICC37" s="26"/>
      <c r="ICD37" s="26"/>
      <c r="ICE37" s="26"/>
      <c r="ICF37" s="26"/>
      <c r="ICG37" s="26"/>
      <c r="ICH37" s="26"/>
      <c r="ICI37" s="26"/>
      <c r="ICJ37" s="26"/>
      <c r="ICK37" s="26"/>
      <c r="ICL37" s="26"/>
      <c r="ICM37" s="26"/>
      <c r="ICN37" s="26"/>
      <c r="ICO37" s="26"/>
      <c r="ICP37" s="26"/>
      <c r="ICQ37" s="26"/>
      <c r="ICR37" s="26"/>
      <c r="ICS37" s="26"/>
      <c r="ICT37" s="26"/>
      <c r="ICU37" s="26"/>
      <c r="ICV37" s="26"/>
      <c r="ICW37" s="26"/>
      <c r="ICX37" s="26"/>
      <c r="ICY37" s="26"/>
      <c r="ICZ37" s="26"/>
      <c r="IDA37" s="26"/>
      <c r="IDB37" s="26"/>
      <c r="IDC37" s="26"/>
      <c r="IDD37" s="26"/>
      <c r="IDE37" s="26"/>
      <c r="IDF37" s="26"/>
      <c r="IDG37" s="26"/>
      <c r="IDH37" s="26"/>
      <c r="IDI37" s="26"/>
      <c r="IDJ37" s="26"/>
      <c r="IDK37" s="26"/>
      <c r="IDL37" s="26"/>
      <c r="IDM37" s="26"/>
      <c r="IDN37" s="26"/>
      <c r="IDO37" s="26"/>
      <c r="IDP37" s="26"/>
      <c r="IDQ37" s="26"/>
      <c r="IDR37" s="26"/>
      <c r="IDS37" s="26"/>
      <c r="IDT37" s="26"/>
      <c r="IDU37" s="26"/>
      <c r="IDV37" s="26"/>
      <c r="IDW37" s="26"/>
      <c r="IDX37" s="26"/>
      <c r="IDY37" s="26"/>
      <c r="IDZ37" s="26"/>
      <c r="IEA37" s="26"/>
      <c r="IEB37" s="26"/>
      <c r="IEC37" s="26"/>
      <c r="IED37" s="26"/>
      <c r="IEE37" s="26"/>
      <c r="IEF37" s="26"/>
      <c r="IEG37" s="26"/>
      <c r="IEH37" s="26"/>
      <c r="IEI37" s="26"/>
      <c r="IEJ37" s="26"/>
      <c r="IEK37" s="26"/>
      <c r="IEL37" s="26"/>
      <c r="IEM37" s="26"/>
      <c r="IEN37" s="26"/>
      <c r="IEO37" s="26"/>
      <c r="IEP37" s="26"/>
      <c r="IEQ37" s="26"/>
      <c r="IER37" s="26"/>
      <c r="IES37" s="26"/>
      <c r="IET37" s="26"/>
      <c r="IEU37" s="26"/>
      <c r="IEV37" s="26"/>
      <c r="IEW37" s="26"/>
      <c r="IEX37" s="26"/>
      <c r="IEY37" s="26"/>
      <c r="IEZ37" s="26"/>
      <c r="IFA37" s="26"/>
      <c r="IFB37" s="26"/>
      <c r="IFC37" s="26"/>
      <c r="IFD37" s="26"/>
      <c r="IFE37" s="26"/>
      <c r="IFF37" s="26"/>
      <c r="IFG37" s="26"/>
      <c r="IFH37" s="26"/>
      <c r="IFI37" s="26"/>
      <c r="IFJ37" s="26"/>
      <c r="IFK37" s="26"/>
      <c r="IFL37" s="26"/>
      <c r="IFM37" s="26"/>
      <c r="IFN37" s="26"/>
      <c r="IFO37" s="26"/>
      <c r="IFP37" s="26"/>
      <c r="IFQ37" s="26"/>
      <c r="IFR37" s="26"/>
      <c r="IFS37" s="26"/>
      <c r="IFT37" s="26"/>
      <c r="IFU37" s="26"/>
      <c r="IFV37" s="26"/>
      <c r="IFW37" s="26"/>
      <c r="IFX37" s="26"/>
      <c r="IFY37" s="26"/>
      <c r="IFZ37" s="26"/>
      <c r="IGA37" s="26"/>
      <c r="IGB37" s="26"/>
      <c r="IGC37" s="26"/>
      <c r="IGD37" s="26"/>
      <c r="IGE37" s="26"/>
      <c r="IGF37" s="26"/>
      <c r="IGG37" s="26"/>
      <c r="IGH37" s="26"/>
      <c r="IGI37" s="26"/>
      <c r="IGJ37" s="26"/>
      <c r="IGK37" s="26"/>
      <c r="IGL37" s="26"/>
      <c r="IGM37" s="26"/>
      <c r="IGN37" s="26"/>
      <c r="IGO37" s="26"/>
      <c r="IGP37" s="26"/>
      <c r="IGQ37" s="26"/>
      <c r="IGR37" s="26"/>
      <c r="IGS37" s="26"/>
      <c r="IGT37" s="26"/>
      <c r="IGU37" s="26"/>
      <c r="IGV37" s="26"/>
      <c r="IGW37" s="26"/>
      <c r="IGX37" s="26"/>
      <c r="IGY37" s="26"/>
      <c r="IGZ37" s="26"/>
      <c r="IHA37" s="26"/>
      <c r="IHB37" s="26"/>
      <c r="IHC37" s="26"/>
      <c r="IHD37" s="26"/>
      <c r="IHE37" s="26"/>
      <c r="IHF37" s="26"/>
      <c r="IHG37" s="26"/>
      <c r="IHH37" s="26"/>
      <c r="IHI37" s="26"/>
      <c r="IHJ37" s="26"/>
      <c r="IHK37" s="26"/>
      <c r="IHL37" s="26"/>
      <c r="IHM37" s="26"/>
      <c r="IHN37" s="26"/>
      <c r="IHO37" s="26"/>
      <c r="IHP37" s="26"/>
      <c r="IHQ37" s="26"/>
      <c r="IHR37" s="26"/>
      <c r="IHS37" s="26"/>
      <c r="IHT37" s="26"/>
      <c r="IHU37" s="26"/>
      <c r="IHV37" s="26"/>
      <c r="IHW37" s="26"/>
      <c r="IHX37" s="26"/>
      <c r="IHY37" s="26"/>
      <c r="IHZ37" s="26"/>
      <c r="IIA37" s="26"/>
      <c r="IIB37" s="26"/>
      <c r="IIC37" s="26"/>
      <c r="IID37" s="26"/>
      <c r="IIE37" s="26"/>
      <c r="IIF37" s="26"/>
      <c r="IIG37" s="26"/>
      <c r="IIH37" s="26"/>
      <c r="III37" s="26"/>
      <c r="IIJ37" s="26"/>
      <c r="IIK37" s="26"/>
      <c r="IIL37" s="26"/>
      <c r="IIM37" s="26"/>
      <c r="IIN37" s="26"/>
      <c r="IIO37" s="26"/>
      <c r="IIP37" s="26"/>
      <c r="IIQ37" s="26"/>
      <c r="IIR37" s="26"/>
      <c r="IIS37" s="26"/>
      <c r="IIT37" s="26"/>
      <c r="IIU37" s="26"/>
      <c r="IIV37" s="26"/>
      <c r="IIW37" s="26"/>
      <c r="IIX37" s="26"/>
      <c r="IIY37" s="26"/>
      <c r="IIZ37" s="26"/>
      <c r="IJA37" s="26"/>
      <c r="IJB37" s="26"/>
      <c r="IJC37" s="26"/>
      <c r="IJD37" s="26"/>
      <c r="IJE37" s="26"/>
      <c r="IJF37" s="26"/>
      <c r="IJG37" s="26"/>
      <c r="IJH37" s="26"/>
      <c r="IJI37" s="26"/>
      <c r="IJJ37" s="26"/>
      <c r="IJK37" s="26"/>
      <c r="IJL37" s="26"/>
      <c r="IJM37" s="26"/>
      <c r="IJN37" s="26"/>
      <c r="IJO37" s="26"/>
      <c r="IJP37" s="26"/>
      <c r="IJQ37" s="26"/>
      <c r="IJR37" s="26"/>
      <c r="IJS37" s="26"/>
      <c r="IJT37" s="26"/>
      <c r="IJU37" s="26"/>
      <c r="IJV37" s="26"/>
      <c r="IJW37" s="26"/>
      <c r="IJX37" s="26"/>
      <c r="IJY37" s="26"/>
      <c r="IJZ37" s="26"/>
      <c r="IKA37" s="26"/>
      <c r="IKB37" s="26"/>
      <c r="IKC37" s="26"/>
      <c r="IKD37" s="26"/>
      <c r="IKE37" s="26"/>
      <c r="IKF37" s="26"/>
      <c r="IKG37" s="26"/>
      <c r="IKH37" s="26"/>
      <c r="IKI37" s="26"/>
      <c r="IKJ37" s="26"/>
      <c r="IKK37" s="26"/>
      <c r="IKL37" s="26"/>
      <c r="IKM37" s="26"/>
      <c r="IKN37" s="26"/>
      <c r="IKO37" s="26"/>
      <c r="IKP37" s="26"/>
      <c r="IKQ37" s="26"/>
      <c r="IKR37" s="26"/>
      <c r="IKS37" s="26"/>
      <c r="IKT37" s="26"/>
      <c r="IKU37" s="26"/>
      <c r="IKV37" s="26"/>
      <c r="IKW37" s="26"/>
      <c r="IKX37" s="26"/>
      <c r="IKY37" s="26"/>
      <c r="IKZ37" s="26"/>
      <c r="ILA37" s="26"/>
      <c r="ILB37" s="26"/>
      <c r="ILC37" s="26"/>
      <c r="ILD37" s="26"/>
      <c r="ILE37" s="26"/>
      <c r="ILF37" s="26"/>
      <c r="ILG37" s="26"/>
      <c r="ILH37" s="26"/>
      <c r="ILI37" s="26"/>
      <c r="ILJ37" s="26"/>
      <c r="ILK37" s="26"/>
      <c r="ILL37" s="26"/>
      <c r="ILM37" s="26"/>
      <c r="ILN37" s="26"/>
      <c r="ILO37" s="26"/>
      <c r="ILP37" s="26"/>
      <c r="ILQ37" s="26"/>
      <c r="ILR37" s="26"/>
      <c r="ILS37" s="26"/>
      <c r="ILT37" s="26"/>
      <c r="ILU37" s="26"/>
      <c r="ILV37" s="26"/>
      <c r="ILW37" s="26"/>
      <c r="ILX37" s="26"/>
      <c r="ILY37" s="26"/>
      <c r="ILZ37" s="26"/>
      <c r="IMA37" s="26"/>
      <c r="IMB37" s="26"/>
      <c r="IMC37" s="26"/>
      <c r="IMD37" s="26"/>
      <c r="IME37" s="26"/>
      <c r="IMF37" s="26"/>
      <c r="IMG37" s="26"/>
      <c r="IMH37" s="26"/>
      <c r="IMI37" s="26"/>
      <c r="IMJ37" s="26"/>
      <c r="IMK37" s="26"/>
      <c r="IML37" s="26"/>
      <c r="IMM37" s="26"/>
      <c r="IMN37" s="26"/>
      <c r="IMO37" s="26"/>
      <c r="IMP37" s="26"/>
      <c r="IMQ37" s="26"/>
      <c r="IMR37" s="26"/>
      <c r="IMS37" s="26"/>
      <c r="IMT37" s="26"/>
      <c r="IMU37" s="26"/>
      <c r="IMV37" s="26"/>
      <c r="IMW37" s="26"/>
      <c r="IMX37" s="26"/>
      <c r="IMY37" s="26"/>
      <c r="IMZ37" s="26"/>
      <c r="INA37" s="26"/>
      <c r="INB37" s="26"/>
      <c r="INC37" s="26"/>
      <c r="IND37" s="26"/>
      <c r="INE37" s="26"/>
      <c r="INF37" s="26"/>
      <c r="ING37" s="26"/>
      <c r="INH37" s="26"/>
      <c r="INI37" s="26"/>
      <c r="INJ37" s="26"/>
      <c r="INK37" s="26"/>
      <c r="INL37" s="26"/>
      <c r="INM37" s="26"/>
      <c r="INN37" s="26"/>
      <c r="INO37" s="26"/>
      <c r="INP37" s="26"/>
      <c r="INQ37" s="26"/>
      <c r="INR37" s="26"/>
      <c r="INS37" s="26"/>
      <c r="INT37" s="26"/>
      <c r="INU37" s="26"/>
      <c r="INV37" s="26"/>
      <c r="INW37" s="26"/>
      <c r="INX37" s="26"/>
      <c r="INY37" s="26"/>
      <c r="INZ37" s="26"/>
      <c r="IOA37" s="26"/>
      <c r="IOB37" s="26"/>
      <c r="IOC37" s="26"/>
      <c r="IOD37" s="26"/>
      <c r="IOE37" s="26"/>
      <c r="IOF37" s="26"/>
      <c r="IOG37" s="26"/>
      <c r="IOH37" s="26"/>
      <c r="IOI37" s="26"/>
      <c r="IOJ37" s="26"/>
      <c r="IOK37" s="26"/>
      <c r="IOL37" s="26"/>
      <c r="IOM37" s="26"/>
      <c r="ION37" s="26"/>
      <c r="IOO37" s="26"/>
      <c r="IOP37" s="26"/>
      <c r="IOQ37" s="26"/>
      <c r="IOR37" s="26"/>
      <c r="IOS37" s="26"/>
      <c r="IOT37" s="26"/>
      <c r="IOU37" s="26"/>
      <c r="IOV37" s="26"/>
      <c r="IOW37" s="26"/>
      <c r="IOX37" s="26"/>
      <c r="IOY37" s="26"/>
      <c r="IOZ37" s="26"/>
      <c r="IPA37" s="26"/>
      <c r="IPB37" s="26"/>
      <c r="IPC37" s="26"/>
      <c r="IPD37" s="26"/>
      <c r="IPE37" s="26"/>
      <c r="IPF37" s="26"/>
      <c r="IPG37" s="26"/>
      <c r="IPH37" s="26"/>
      <c r="IPI37" s="26"/>
      <c r="IPJ37" s="26"/>
      <c r="IPK37" s="26"/>
      <c r="IPL37" s="26"/>
      <c r="IPM37" s="26"/>
      <c r="IPN37" s="26"/>
      <c r="IPO37" s="26"/>
      <c r="IPP37" s="26"/>
      <c r="IPQ37" s="26"/>
      <c r="IPR37" s="26"/>
      <c r="IPS37" s="26"/>
      <c r="IPT37" s="26"/>
      <c r="IPU37" s="26"/>
      <c r="IPV37" s="26"/>
      <c r="IPW37" s="26"/>
      <c r="IPX37" s="26"/>
      <c r="IPY37" s="26"/>
      <c r="IPZ37" s="26"/>
      <c r="IQA37" s="26"/>
      <c r="IQB37" s="26"/>
      <c r="IQC37" s="26"/>
      <c r="IQD37" s="26"/>
      <c r="IQE37" s="26"/>
      <c r="IQF37" s="26"/>
      <c r="IQG37" s="26"/>
      <c r="IQH37" s="26"/>
      <c r="IQI37" s="26"/>
      <c r="IQJ37" s="26"/>
      <c r="IQK37" s="26"/>
      <c r="IQL37" s="26"/>
      <c r="IQM37" s="26"/>
      <c r="IQN37" s="26"/>
      <c r="IQO37" s="26"/>
      <c r="IQP37" s="26"/>
      <c r="IQQ37" s="26"/>
      <c r="IQR37" s="26"/>
      <c r="IQS37" s="26"/>
      <c r="IQT37" s="26"/>
      <c r="IQU37" s="26"/>
      <c r="IQV37" s="26"/>
      <c r="IQW37" s="26"/>
      <c r="IQX37" s="26"/>
      <c r="IQY37" s="26"/>
      <c r="IQZ37" s="26"/>
      <c r="IRA37" s="26"/>
      <c r="IRB37" s="26"/>
      <c r="IRC37" s="26"/>
      <c r="IRD37" s="26"/>
      <c r="IRE37" s="26"/>
      <c r="IRF37" s="26"/>
      <c r="IRG37" s="26"/>
      <c r="IRH37" s="26"/>
      <c r="IRI37" s="26"/>
      <c r="IRJ37" s="26"/>
      <c r="IRK37" s="26"/>
      <c r="IRL37" s="26"/>
      <c r="IRM37" s="26"/>
      <c r="IRN37" s="26"/>
      <c r="IRO37" s="26"/>
      <c r="IRP37" s="26"/>
      <c r="IRQ37" s="26"/>
      <c r="IRR37" s="26"/>
      <c r="IRS37" s="26"/>
      <c r="IRT37" s="26"/>
      <c r="IRU37" s="26"/>
      <c r="IRV37" s="26"/>
      <c r="IRW37" s="26"/>
      <c r="IRX37" s="26"/>
      <c r="IRY37" s="26"/>
      <c r="IRZ37" s="26"/>
      <c r="ISA37" s="26"/>
      <c r="ISB37" s="26"/>
      <c r="ISC37" s="26"/>
      <c r="ISD37" s="26"/>
      <c r="ISE37" s="26"/>
      <c r="ISF37" s="26"/>
      <c r="ISG37" s="26"/>
      <c r="ISH37" s="26"/>
      <c r="ISI37" s="26"/>
      <c r="ISJ37" s="26"/>
      <c r="ISK37" s="26"/>
      <c r="ISL37" s="26"/>
      <c r="ISM37" s="26"/>
      <c r="ISN37" s="26"/>
      <c r="ISO37" s="26"/>
      <c r="ISP37" s="26"/>
      <c r="ISQ37" s="26"/>
      <c r="ISR37" s="26"/>
      <c r="ISS37" s="26"/>
      <c r="IST37" s="26"/>
      <c r="ISU37" s="26"/>
      <c r="ISV37" s="26"/>
      <c r="ISW37" s="26"/>
      <c r="ISX37" s="26"/>
      <c r="ISY37" s="26"/>
      <c r="ISZ37" s="26"/>
      <c r="ITA37" s="26"/>
      <c r="ITB37" s="26"/>
      <c r="ITC37" s="26"/>
      <c r="ITD37" s="26"/>
      <c r="ITE37" s="26"/>
      <c r="ITF37" s="26"/>
      <c r="ITG37" s="26"/>
      <c r="ITH37" s="26"/>
      <c r="ITI37" s="26"/>
      <c r="ITJ37" s="26"/>
      <c r="ITK37" s="26"/>
      <c r="ITL37" s="26"/>
      <c r="ITM37" s="26"/>
      <c r="ITN37" s="26"/>
      <c r="ITO37" s="26"/>
      <c r="ITP37" s="26"/>
      <c r="ITQ37" s="26"/>
      <c r="ITR37" s="26"/>
      <c r="ITS37" s="26"/>
      <c r="ITT37" s="26"/>
      <c r="ITU37" s="26"/>
      <c r="ITV37" s="26"/>
      <c r="ITW37" s="26"/>
      <c r="ITX37" s="26"/>
      <c r="ITY37" s="26"/>
      <c r="ITZ37" s="26"/>
      <c r="IUA37" s="26"/>
      <c r="IUB37" s="26"/>
      <c r="IUC37" s="26"/>
      <c r="IUD37" s="26"/>
      <c r="IUE37" s="26"/>
      <c r="IUF37" s="26"/>
      <c r="IUG37" s="26"/>
      <c r="IUH37" s="26"/>
      <c r="IUI37" s="26"/>
      <c r="IUJ37" s="26"/>
      <c r="IUK37" s="26"/>
      <c r="IUL37" s="26"/>
      <c r="IUM37" s="26"/>
      <c r="IUN37" s="26"/>
      <c r="IUO37" s="26"/>
      <c r="IUP37" s="26"/>
      <c r="IUQ37" s="26"/>
      <c r="IUR37" s="26"/>
      <c r="IUS37" s="26"/>
      <c r="IUT37" s="26"/>
      <c r="IUU37" s="26"/>
      <c r="IUV37" s="26"/>
      <c r="IUW37" s="26"/>
      <c r="IUX37" s="26"/>
      <c r="IUY37" s="26"/>
      <c r="IUZ37" s="26"/>
      <c r="IVA37" s="26"/>
      <c r="IVB37" s="26"/>
      <c r="IVC37" s="26"/>
      <c r="IVD37" s="26"/>
      <c r="IVE37" s="26"/>
      <c r="IVF37" s="26"/>
      <c r="IVG37" s="26"/>
      <c r="IVH37" s="26"/>
      <c r="IVI37" s="26"/>
      <c r="IVJ37" s="26"/>
      <c r="IVK37" s="26"/>
      <c r="IVL37" s="26"/>
      <c r="IVM37" s="26"/>
      <c r="IVN37" s="26"/>
      <c r="IVO37" s="26"/>
      <c r="IVP37" s="26"/>
      <c r="IVQ37" s="26"/>
      <c r="IVR37" s="26"/>
      <c r="IVS37" s="26"/>
      <c r="IVT37" s="26"/>
      <c r="IVU37" s="26"/>
      <c r="IVV37" s="26"/>
      <c r="IVW37" s="26"/>
      <c r="IVX37" s="26"/>
      <c r="IVY37" s="26"/>
      <c r="IVZ37" s="26"/>
      <c r="IWA37" s="26"/>
      <c r="IWB37" s="26"/>
      <c r="IWC37" s="26"/>
      <c r="IWD37" s="26"/>
      <c r="IWE37" s="26"/>
      <c r="IWF37" s="26"/>
      <c r="IWG37" s="26"/>
      <c r="IWH37" s="26"/>
      <c r="IWI37" s="26"/>
      <c r="IWJ37" s="26"/>
      <c r="IWK37" s="26"/>
      <c r="IWL37" s="26"/>
      <c r="IWM37" s="26"/>
      <c r="IWN37" s="26"/>
      <c r="IWO37" s="26"/>
      <c r="IWP37" s="26"/>
      <c r="IWQ37" s="26"/>
      <c r="IWR37" s="26"/>
      <c r="IWS37" s="26"/>
      <c r="IWT37" s="26"/>
      <c r="IWU37" s="26"/>
      <c r="IWV37" s="26"/>
      <c r="IWW37" s="26"/>
      <c r="IWX37" s="26"/>
      <c r="IWY37" s="26"/>
      <c r="IWZ37" s="26"/>
      <c r="IXA37" s="26"/>
      <c r="IXB37" s="26"/>
      <c r="IXC37" s="26"/>
      <c r="IXD37" s="26"/>
      <c r="IXE37" s="26"/>
      <c r="IXF37" s="26"/>
      <c r="IXG37" s="26"/>
      <c r="IXH37" s="26"/>
      <c r="IXI37" s="26"/>
      <c r="IXJ37" s="26"/>
      <c r="IXK37" s="26"/>
      <c r="IXL37" s="26"/>
      <c r="IXM37" s="26"/>
      <c r="IXN37" s="26"/>
      <c r="IXO37" s="26"/>
      <c r="IXP37" s="26"/>
      <c r="IXQ37" s="26"/>
      <c r="IXR37" s="26"/>
      <c r="IXS37" s="26"/>
      <c r="IXT37" s="26"/>
      <c r="IXU37" s="26"/>
      <c r="IXV37" s="26"/>
      <c r="IXW37" s="26"/>
      <c r="IXX37" s="26"/>
      <c r="IXY37" s="26"/>
      <c r="IXZ37" s="26"/>
      <c r="IYA37" s="26"/>
      <c r="IYB37" s="26"/>
      <c r="IYC37" s="26"/>
      <c r="IYD37" s="26"/>
      <c r="IYE37" s="26"/>
      <c r="IYF37" s="26"/>
      <c r="IYG37" s="26"/>
      <c r="IYH37" s="26"/>
      <c r="IYI37" s="26"/>
      <c r="IYJ37" s="26"/>
      <c r="IYK37" s="26"/>
      <c r="IYL37" s="26"/>
      <c r="IYM37" s="26"/>
      <c r="IYN37" s="26"/>
      <c r="IYO37" s="26"/>
      <c r="IYP37" s="26"/>
      <c r="IYQ37" s="26"/>
      <c r="IYR37" s="26"/>
      <c r="IYS37" s="26"/>
      <c r="IYT37" s="26"/>
      <c r="IYU37" s="26"/>
      <c r="IYV37" s="26"/>
      <c r="IYW37" s="26"/>
      <c r="IYX37" s="26"/>
      <c r="IYY37" s="26"/>
      <c r="IYZ37" s="26"/>
      <c r="IZA37" s="26"/>
      <c r="IZB37" s="26"/>
      <c r="IZC37" s="26"/>
      <c r="IZD37" s="26"/>
      <c r="IZE37" s="26"/>
      <c r="IZF37" s="26"/>
      <c r="IZG37" s="26"/>
      <c r="IZH37" s="26"/>
      <c r="IZI37" s="26"/>
      <c r="IZJ37" s="26"/>
      <c r="IZK37" s="26"/>
      <c r="IZL37" s="26"/>
      <c r="IZM37" s="26"/>
      <c r="IZN37" s="26"/>
      <c r="IZO37" s="26"/>
      <c r="IZP37" s="26"/>
      <c r="IZQ37" s="26"/>
      <c r="IZR37" s="26"/>
      <c r="IZS37" s="26"/>
      <c r="IZT37" s="26"/>
      <c r="IZU37" s="26"/>
      <c r="IZV37" s="26"/>
      <c r="IZW37" s="26"/>
      <c r="IZX37" s="26"/>
      <c r="IZY37" s="26"/>
      <c r="IZZ37" s="26"/>
      <c r="JAA37" s="26"/>
      <c r="JAB37" s="26"/>
      <c r="JAC37" s="26"/>
      <c r="JAD37" s="26"/>
      <c r="JAE37" s="26"/>
      <c r="JAF37" s="26"/>
      <c r="JAG37" s="26"/>
      <c r="JAH37" s="26"/>
      <c r="JAI37" s="26"/>
      <c r="JAJ37" s="26"/>
      <c r="JAK37" s="26"/>
      <c r="JAL37" s="26"/>
      <c r="JAM37" s="26"/>
      <c r="JAN37" s="26"/>
      <c r="JAO37" s="26"/>
      <c r="JAP37" s="26"/>
      <c r="JAQ37" s="26"/>
      <c r="JAR37" s="26"/>
      <c r="JAS37" s="26"/>
      <c r="JAT37" s="26"/>
      <c r="JAU37" s="26"/>
      <c r="JAV37" s="26"/>
      <c r="JAW37" s="26"/>
      <c r="JAX37" s="26"/>
      <c r="JAY37" s="26"/>
      <c r="JAZ37" s="26"/>
      <c r="JBA37" s="26"/>
      <c r="JBB37" s="26"/>
      <c r="JBC37" s="26"/>
      <c r="JBD37" s="26"/>
      <c r="JBE37" s="26"/>
      <c r="JBF37" s="26"/>
      <c r="JBG37" s="26"/>
      <c r="JBH37" s="26"/>
      <c r="JBI37" s="26"/>
      <c r="JBJ37" s="26"/>
      <c r="JBK37" s="26"/>
      <c r="JBL37" s="26"/>
      <c r="JBM37" s="26"/>
      <c r="JBN37" s="26"/>
      <c r="JBO37" s="26"/>
      <c r="JBP37" s="26"/>
      <c r="JBQ37" s="26"/>
      <c r="JBR37" s="26"/>
      <c r="JBS37" s="26"/>
      <c r="JBT37" s="26"/>
      <c r="JBU37" s="26"/>
      <c r="JBV37" s="26"/>
      <c r="JBW37" s="26"/>
      <c r="JBX37" s="26"/>
      <c r="JBY37" s="26"/>
      <c r="JBZ37" s="26"/>
      <c r="JCA37" s="26"/>
      <c r="JCB37" s="26"/>
      <c r="JCC37" s="26"/>
      <c r="JCD37" s="26"/>
      <c r="JCE37" s="26"/>
      <c r="JCF37" s="26"/>
      <c r="JCG37" s="26"/>
      <c r="JCH37" s="26"/>
      <c r="JCI37" s="26"/>
      <c r="JCJ37" s="26"/>
      <c r="JCK37" s="26"/>
      <c r="JCL37" s="26"/>
      <c r="JCM37" s="26"/>
      <c r="JCN37" s="26"/>
      <c r="JCO37" s="26"/>
      <c r="JCP37" s="26"/>
      <c r="JCQ37" s="26"/>
      <c r="JCR37" s="26"/>
      <c r="JCS37" s="26"/>
      <c r="JCT37" s="26"/>
      <c r="JCU37" s="26"/>
      <c r="JCV37" s="26"/>
      <c r="JCW37" s="26"/>
      <c r="JCX37" s="26"/>
      <c r="JCY37" s="26"/>
      <c r="JCZ37" s="26"/>
      <c r="JDA37" s="26"/>
      <c r="JDB37" s="26"/>
      <c r="JDC37" s="26"/>
      <c r="JDD37" s="26"/>
      <c r="JDE37" s="26"/>
      <c r="JDF37" s="26"/>
      <c r="JDG37" s="26"/>
      <c r="JDH37" s="26"/>
      <c r="JDI37" s="26"/>
      <c r="JDJ37" s="26"/>
      <c r="JDK37" s="26"/>
      <c r="JDL37" s="26"/>
      <c r="JDM37" s="26"/>
      <c r="JDN37" s="26"/>
      <c r="JDO37" s="26"/>
      <c r="JDP37" s="26"/>
      <c r="JDQ37" s="26"/>
      <c r="JDR37" s="26"/>
      <c r="JDS37" s="26"/>
      <c r="JDT37" s="26"/>
      <c r="JDU37" s="26"/>
      <c r="JDV37" s="26"/>
      <c r="JDW37" s="26"/>
      <c r="JDX37" s="26"/>
      <c r="JDY37" s="26"/>
      <c r="JDZ37" s="26"/>
      <c r="JEA37" s="26"/>
      <c r="JEB37" s="26"/>
      <c r="JEC37" s="26"/>
      <c r="JED37" s="26"/>
      <c r="JEE37" s="26"/>
      <c r="JEF37" s="26"/>
      <c r="JEG37" s="26"/>
      <c r="JEH37" s="26"/>
      <c r="JEI37" s="26"/>
      <c r="JEJ37" s="26"/>
      <c r="JEK37" s="26"/>
      <c r="JEL37" s="26"/>
      <c r="JEM37" s="26"/>
      <c r="JEN37" s="26"/>
      <c r="JEO37" s="26"/>
      <c r="JEP37" s="26"/>
      <c r="JEQ37" s="26"/>
      <c r="JER37" s="26"/>
      <c r="JES37" s="26"/>
      <c r="JET37" s="26"/>
      <c r="JEU37" s="26"/>
      <c r="JEV37" s="26"/>
      <c r="JEW37" s="26"/>
      <c r="JEX37" s="26"/>
      <c r="JEY37" s="26"/>
      <c r="JEZ37" s="26"/>
      <c r="JFA37" s="26"/>
      <c r="JFB37" s="26"/>
      <c r="JFC37" s="26"/>
      <c r="JFD37" s="26"/>
      <c r="JFE37" s="26"/>
      <c r="JFF37" s="26"/>
      <c r="JFG37" s="26"/>
      <c r="JFH37" s="26"/>
      <c r="JFI37" s="26"/>
      <c r="JFJ37" s="26"/>
      <c r="JFK37" s="26"/>
      <c r="JFL37" s="26"/>
      <c r="JFM37" s="26"/>
      <c r="JFN37" s="26"/>
      <c r="JFO37" s="26"/>
      <c r="JFP37" s="26"/>
      <c r="JFQ37" s="26"/>
      <c r="JFR37" s="26"/>
      <c r="JFS37" s="26"/>
      <c r="JFT37" s="26"/>
      <c r="JFU37" s="26"/>
      <c r="JFV37" s="26"/>
      <c r="JFW37" s="26"/>
      <c r="JFX37" s="26"/>
      <c r="JFY37" s="26"/>
      <c r="JFZ37" s="26"/>
      <c r="JGA37" s="26"/>
      <c r="JGB37" s="26"/>
      <c r="JGC37" s="26"/>
      <c r="JGD37" s="26"/>
      <c r="JGE37" s="26"/>
      <c r="JGF37" s="26"/>
      <c r="JGG37" s="26"/>
      <c r="JGH37" s="26"/>
      <c r="JGI37" s="26"/>
      <c r="JGJ37" s="26"/>
      <c r="JGK37" s="26"/>
      <c r="JGL37" s="26"/>
      <c r="JGM37" s="26"/>
      <c r="JGN37" s="26"/>
      <c r="JGO37" s="26"/>
      <c r="JGP37" s="26"/>
      <c r="JGQ37" s="26"/>
      <c r="JGR37" s="26"/>
      <c r="JGS37" s="26"/>
      <c r="JGT37" s="26"/>
      <c r="JGU37" s="26"/>
      <c r="JGV37" s="26"/>
      <c r="JGW37" s="26"/>
      <c r="JGX37" s="26"/>
      <c r="JGY37" s="26"/>
      <c r="JGZ37" s="26"/>
      <c r="JHA37" s="26"/>
      <c r="JHB37" s="26"/>
      <c r="JHC37" s="26"/>
      <c r="JHD37" s="26"/>
      <c r="JHE37" s="26"/>
      <c r="JHF37" s="26"/>
      <c r="JHG37" s="26"/>
      <c r="JHH37" s="26"/>
      <c r="JHI37" s="26"/>
      <c r="JHJ37" s="26"/>
      <c r="JHK37" s="26"/>
      <c r="JHL37" s="26"/>
      <c r="JHM37" s="26"/>
      <c r="JHN37" s="26"/>
      <c r="JHO37" s="26"/>
      <c r="JHP37" s="26"/>
      <c r="JHQ37" s="26"/>
      <c r="JHR37" s="26"/>
      <c r="JHS37" s="26"/>
      <c r="JHT37" s="26"/>
      <c r="JHU37" s="26"/>
      <c r="JHV37" s="26"/>
      <c r="JHW37" s="26"/>
      <c r="JHX37" s="26"/>
      <c r="JHY37" s="26"/>
      <c r="JHZ37" s="26"/>
      <c r="JIA37" s="26"/>
      <c r="JIB37" s="26"/>
      <c r="JIC37" s="26"/>
      <c r="JID37" s="26"/>
      <c r="JIE37" s="26"/>
      <c r="JIF37" s="26"/>
      <c r="JIG37" s="26"/>
      <c r="JIH37" s="26"/>
      <c r="JII37" s="26"/>
      <c r="JIJ37" s="26"/>
      <c r="JIK37" s="26"/>
      <c r="JIL37" s="26"/>
      <c r="JIM37" s="26"/>
      <c r="JIN37" s="26"/>
      <c r="JIO37" s="26"/>
      <c r="JIP37" s="26"/>
      <c r="JIQ37" s="26"/>
      <c r="JIR37" s="26"/>
      <c r="JIS37" s="26"/>
      <c r="JIT37" s="26"/>
      <c r="JIU37" s="26"/>
      <c r="JIV37" s="26"/>
      <c r="JIW37" s="26"/>
      <c r="JIX37" s="26"/>
      <c r="JIY37" s="26"/>
      <c r="JIZ37" s="26"/>
      <c r="JJA37" s="26"/>
      <c r="JJB37" s="26"/>
      <c r="JJC37" s="26"/>
      <c r="JJD37" s="26"/>
      <c r="JJE37" s="26"/>
      <c r="JJF37" s="26"/>
      <c r="JJG37" s="26"/>
      <c r="JJH37" s="26"/>
      <c r="JJI37" s="26"/>
      <c r="JJJ37" s="26"/>
      <c r="JJK37" s="26"/>
      <c r="JJL37" s="26"/>
      <c r="JJM37" s="26"/>
      <c r="JJN37" s="26"/>
      <c r="JJO37" s="26"/>
      <c r="JJP37" s="26"/>
      <c r="JJQ37" s="26"/>
      <c r="JJR37" s="26"/>
      <c r="JJS37" s="26"/>
      <c r="JJT37" s="26"/>
      <c r="JJU37" s="26"/>
      <c r="JJV37" s="26"/>
      <c r="JJW37" s="26"/>
      <c r="JJX37" s="26"/>
      <c r="JJY37" s="26"/>
      <c r="JJZ37" s="26"/>
      <c r="JKA37" s="26"/>
      <c r="JKB37" s="26"/>
      <c r="JKC37" s="26"/>
      <c r="JKD37" s="26"/>
      <c r="JKE37" s="26"/>
      <c r="JKF37" s="26"/>
      <c r="JKG37" s="26"/>
      <c r="JKH37" s="26"/>
      <c r="JKI37" s="26"/>
      <c r="JKJ37" s="26"/>
      <c r="JKK37" s="26"/>
      <c r="JKL37" s="26"/>
      <c r="JKM37" s="26"/>
      <c r="JKN37" s="26"/>
      <c r="JKO37" s="26"/>
      <c r="JKP37" s="26"/>
      <c r="JKQ37" s="26"/>
      <c r="JKR37" s="26"/>
      <c r="JKS37" s="26"/>
      <c r="JKT37" s="26"/>
      <c r="JKU37" s="26"/>
      <c r="JKV37" s="26"/>
      <c r="JKW37" s="26"/>
      <c r="JKX37" s="26"/>
      <c r="JKY37" s="26"/>
      <c r="JKZ37" s="26"/>
      <c r="JLA37" s="26"/>
      <c r="JLB37" s="26"/>
      <c r="JLC37" s="26"/>
      <c r="JLD37" s="26"/>
      <c r="JLE37" s="26"/>
      <c r="JLF37" s="26"/>
      <c r="JLG37" s="26"/>
      <c r="JLH37" s="26"/>
      <c r="JLI37" s="26"/>
      <c r="JLJ37" s="26"/>
      <c r="JLK37" s="26"/>
      <c r="JLL37" s="26"/>
      <c r="JLM37" s="26"/>
      <c r="JLN37" s="26"/>
      <c r="JLO37" s="26"/>
      <c r="JLP37" s="26"/>
      <c r="JLQ37" s="26"/>
      <c r="JLR37" s="26"/>
      <c r="JLS37" s="26"/>
      <c r="JLT37" s="26"/>
      <c r="JLU37" s="26"/>
      <c r="JLV37" s="26"/>
      <c r="JLW37" s="26"/>
      <c r="JLX37" s="26"/>
      <c r="JLY37" s="26"/>
      <c r="JLZ37" s="26"/>
      <c r="JMA37" s="26"/>
      <c r="JMB37" s="26"/>
      <c r="JMC37" s="26"/>
      <c r="JMD37" s="26"/>
      <c r="JME37" s="26"/>
      <c r="JMF37" s="26"/>
      <c r="JMG37" s="26"/>
      <c r="JMH37" s="26"/>
      <c r="JMI37" s="26"/>
      <c r="JMJ37" s="26"/>
      <c r="JMK37" s="26"/>
      <c r="JML37" s="26"/>
      <c r="JMM37" s="26"/>
      <c r="JMN37" s="26"/>
      <c r="JMO37" s="26"/>
      <c r="JMP37" s="26"/>
      <c r="JMQ37" s="26"/>
      <c r="JMR37" s="26"/>
      <c r="JMS37" s="26"/>
      <c r="JMT37" s="26"/>
      <c r="JMU37" s="26"/>
      <c r="JMV37" s="26"/>
      <c r="JMW37" s="26"/>
      <c r="JMX37" s="26"/>
      <c r="JMY37" s="26"/>
      <c r="JMZ37" s="26"/>
      <c r="JNA37" s="26"/>
      <c r="JNB37" s="26"/>
      <c r="JNC37" s="26"/>
      <c r="JND37" s="26"/>
      <c r="JNE37" s="26"/>
      <c r="JNF37" s="26"/>
      <c r="JNG37" s="26"/>
      <c r="JNH37" s="26"/>
      <c r="JNI37" s="26"/>
      <c r="JNJ37" s="26"/>
      <c r="JNK37" s="26"/>
      <c r="JNL37" s="26"/>
      <c r="JNM37" s="26"/>
      <c r="JNN37" s="26"/>
      <c r="JNO37" s="26"/>
      <c r="JNP37" s="26"/>
      <c r="JNQ37" s="26"/>
      <c r="JNR37" s="26"/>
      <c r="JNS37" s="26"/>
      <c r="JNT37" s="26"/>
      <c r="JNU37" s="26"/>
      <c r="JNV37" s="26"/>
      <c r="JNW37" s="26"/>
      <c r="JNX37" s="26"/>
      <c r="JNY37" s="26"/>
      <c r="JNZ37" s="26"/>
      <c r="JOA37" s="26"/>
      <c r="JOB37" s="26"/>
      <c r="JOC37" s="26"/>
      <c r="JOD37" s="26"/>
      <c r="JOE37" s="26"/>
      <c r="JOF37" s="26"/>
      <c r="JOG37" s="26"/>
      <c r="JOH37" s="26"/>
      <c r="JOI37" s="26"/>
      <c r="JOJ37" s="26"/>
      <c r="JOK37" s="26"/>
      <c r="JOL37" s="26"/>
      <c r="JOM37" s="26"/>
      <c r="JON37" s="26"/>
      <c r="JOO37" s="26"/>
      <c r="JOP37" s="26"/>
      <c r="JOQ37" s="26"/>
      <c r="JOR37" s="26"/>
      <c r="JOS37" s="26"/>
      <c r="JOT37" s="26"/>
      <c r="JOU37" s="26"/>
      <c r="JOV37" s="26"/>
      <c r="JOW37" s="26"/>
      <c r="JOX37" s="26"/>
      <c r="JOY37" s="26"/>
      <c r="JOZ37" s="26"/>
      <c r="JPA37" s="26"/>
      <c r="JPB37" s="26"/>
      <c r="JPC37" s="26"/>
      <c r="JPD37" s="26"/>
      <c r="JPE37" s="26"/>
      <c r="JPF37" s="26"/>
      <c r="JPG37" s="26"/>
      <c r="JPH37" s="26"/>
      <c r="JPI37" s="26"/>
      <c r="JPJ37" s="26"/>
      <c r="JPK37" s="26"/>
      <c r="JPL37" s="26"/>
      <c r="JPM37" s="26"/>
      <c r="JPN37" s="26"/>
      <c r="JPO37" s="26"/>
      <c r="JPP37" s="26"/>
      <c r="JPQ37" s="26"/>
      <c r="JPR37" s="26"/>
      <c r="JPS37" s="26"/>
      <c r="JPT37" s="26"/>
      <c r="JPU37" s="26"/>
      <c r="JPV37" s="26"/>
      <c r="JPW37" s="26"/>
      <c r="JPX37" s="26"/>
      <c r="JPY37" s="26"/>
      <c r="JPZ37" s="26"/>
      <c r="JQA37" s="26"/>
      <c r="JQB37" s="26"/>
      <c r="JQC37" s="26"/>
      <c r="JQD37" s="26"/>
      <c r="JQE37" s="26"/>
      <c r="JQF37" s="26"/>
      <c r="JQG37" s="26"/>
      <c r="JQH37" s="26"/>
      <c r="JQI37" s="26"/>
      <c r="JQJ37" s="26"/>
      <c r="JQK37" s="26"/>
      <c r="JQL37" s="26"/>
      <c r="JQM37" s="26"/>
      <c r="JQN37" s="26"/>
      <c r="JQO37" s="26"/>
      <c r="JQP37" s="26"/>
      <c r="JQQ37" s="26"/>
      <c r="JQR37" s="26"/>
      <c r="JQS37" s="26"/>
      <c r="JQT37" s="26"/>
      <c r="JQU37" s="26"/>
      <c r="JQV37" s="26"/>
      <c r="JQW37" s="26"/>
      <c r="JQX37" s="26"/>
      <c r="JQY37" s="26"/>
      <c r="JQZ37" s="26"/>
      <c r="JRA37" s="26"/>
      <c r="JRB37" s="26"/>
      <c r="JRC37" s="26"/>
      <c r="JRD37" s="26"/>
      <c r="JRE37" s="26"/>
      <c r="JRF37" s="26"/>
      <c r="JRG37" s="26"/>
      <c r="JRH37" s="26"/>
      <c r="JRI37" s="26"/>
      <c r="JRJ37" s="26"/>
      <c r="JRK37" s="26"/>
      <c r="JRL37" s="26"/>
      <c r="JRM37" s="26"/>
      <c r="JRN37" s="26"/>
      <c r="JRO37" s="26"/>
      <c r="JRP37" s="26"/>
      <c r="JRQ37" s="26"/>
      <c r="JRR37" s="26"/>
      <c r="JRS37" s="26"/>
      <c r="JRT37" s="26"/>
      <c r="JRU37" s="26"/>
      <c r="JRV37" s="26"/>
      <c r="JRW37" s="26"/>
      <c r="JRX37" s="26"/>
      <c r="JRY37" s="26"/>
      <c r="JRZ37" s="26"/>
      <c r="JSA37" s="26"/>
      <c r="JSB37" s="26"/>
      <c r="JSC37" s="26"/>
      <c r="JSD37" s="26"/>
      <c r="JSE37" s="26"/>
      <c r="JSF37" s="26"/>
      <c r="JSG37" s="26"/>
      <c r="JSH37" s="26"/>
      <c r="JSI37" s="26"/>
      <c r="JSJ37" s="26"/>
      <c r="JSK37" s="26"/>
      <c r="JSL37" s="26"/>
      <c r="JSM37" s="26"/>
      <c r="JSN37" s="26"/>
      <c r="JSO37" s="26"/>
      <c r="JSP37" s="26"/>
      <c r="JSQ37" s="26"/>
      <c r="JSR37" s="26"/>
      <c r="JSS37" s="26"/>
      <c r="JST37" s="26"/>
      <c r="JSU37" s="26"/>
      <c r="JSV37" s="26"/>
      <c r="JSW37" s="26"/>
      <c r="JSX37" s="26"/>
      <c r="JSY37" s="26"/>
      <c r="JSZ37" s="26"/>
      <c r="JTA37" s="26"/>
      <c r="JTB37" s="26"/>
      <c r="JTC37" s="26"/>
      <c r="JTD37" s="26"/>
      <c r="JTE37" s="26"/>
      <c r="JTF37" s="26"/>
      <c r="JTG37" s="26"/>
      <c r="JTH37" s="26"/>
      <c r="JTI37" s="26"/>
      <c r="JTJ37" s="26"/>
      <c r="JTK37" s="26"/>
      <c r="JTL37" s="26"/>
      <c r="JTM37" s="26"/>
      <c r="JTN37" s="26"/>
      <c r="JTO37" s="26"/>
      <c r="JTP37" s="26"/>
      <c r="JTQ37" s="26"/>
      <c r="JTR37" s="26"/>
      <c r="JTS37" s="26"/>
      <c r="JTT37" s="26"/>
      <c r="JTU37" s="26"/>
      <c r="JTV37" s="26"/>
      <c r="JTW37" s="26"/>
      <c r="JTX37" s="26"/>
      <c r="JTY37" s="26"/>
      <c r="JTZ37" s="26"/>
      <c r="JUA37" s="26"/>
      <c r="JUB37" s="26"/>
      <c r="JUC37" s="26"/>
      <c r="JUD37" s="26"/>
      <c r="JUE37" s="26"/>
      <c r="JUF37" s="26"/>
      <c r="JUG37" s="26"/>
      <c r="JUH37" s="26"/>
      <c r="JUI37" s="26"/>
      <c r="JUJ37" s="26"/>
      <c r="JUK37" s="26"/>
      <c r="JUL37" s="26"/>
      <c r="JUM37" s="26"/>
      <c r="JUN37" s="26"/>
      <c r="JUO37" s="26"/>
      <c r="JUP37" s="26"/>
      <c r="JUQ37" s="26"/>
      <c r="JUR37" s="26"/>
      <c r="JUS37" s="26"/>
      <c r="JUT37" s="26"/>
      <c r="JUU37" s="26"/>
      <c r="JUV37" s="26"/>
      <c r="JUW37" s="26"/>
      <c r="JUX37" s="26"/>
      <c r="JUY37" s="26"/>
      <c r="JUZ37" s="26"/>
      <c r="JVA37" s="26"/>
      <c r="JVB37" s="26"/>
      <c r="JVC37" s="26"/>
      <c r="JVD37" s="26"/>
      <c r="JVE37" s="26"/>
      <c r="JVF37" s="26"/>
      <c r="JVG37" s="26"/>
      <c r="JVH37" s="26"/>
      <c r="JVI37" s="26"/>
      <c r="JVJ37" s="26"/>
      <c r="JVK37" s="26"/>
      <c r="JVL37" s="26"/>
      <c r="JVM37" s="26"/>
      <c r="JVN37" s="26"/>
      <c r="JVO37" s="26"/>
      <c r="JVP37" s="26"/>
      <c r="JVQ37" s="26"/>
      <c r="JVR37" s="26"/>
      <c r="JVS37" s="26"/>
      <c r="JVT37" s="26"/>
      <c r="JVU37" s="26"/>
      <c r="JVV37" s="26"/>
      <c r="JVW37" s="26"/>
      <c r="JVX37" s="26"/>
      <c r="JVY37" s="26"/>
      <c r="JVZ37" s="26"/>
      <c r="JWA37" s="26"/>
      <c r="JWB37" s="26"/>
      <c r="JWC37" s="26"/>
      <c r="JWD37" s="26"/>
      <c r="JWE37" s="26"/>
      <c r="JWF37" s="26"/>
      <c r="JWG37" s="26"/>
      <c r="JWH37" s="26"/>
      <c r="JWI37" s="26"/>
      <c r="JWJ37" s="26"/>
      <c r="JWK37" s="26"/>
      <c r="JWL37" s="26"/>
      <c r="JWM37" s="26"/>
      <c r="JWN37" s="26"/>
      <c r="JWO37" s="26"/>
      <c r="JWP37" s="26"/>
      <c r="JWQ37" s="26"/>
      <c r="JWR37" s="26"/>
      <c r="JWS37" s="26"/>
      <c r="JWT37" s="26"/>
      <c r="JWU37" s="26"/>
      <c r="JWV37" s="26"/>
      <c r="JWW37" s="26"/>
      <c r="JWX37" s="26"/>
      <c r="JWY37" s="26"/>
      <c r="JWZ37" s="26"/>
      <c r="JXA37" s="26"/>
      <c r="JXB37" s="26"/>
      <c r="JXC37" s="26"/>
      <c r="JXD37" s="26"/>
      <c r="JXE37" s="26"/>
      <c r="JXF37" s="26"/>
      <c r="JXG37" s="26"/>
      <c r="JXH37" s="26"/>
      <c r="JXI37" s="26"/>
      <c r="JXJ37" s="26"/>
      <c r="JXK37" s="26"/>
      <c r="JXL37" s="26"/>
      <c r="JXM37" s="26"/>
      <c r="JXN37" s="26"/>
      <c r="JXO37" s="26"/>
      <c r="JXP37" s="26"/>
      <c r="JXQ37" s="26"/>
      <c r="JXR37" s="26"/>
      <c r="JXS37" s="26"/>
      <c r="JXT37" s="26"/>
      <c r="JXU37" s="26"/>
      <c r="JXV37" s="26"/>
      <c r="JXW37" s="26"/>
      <c r="JXX37" s="26"/>
      <c r="JXY37" s="26"/>
      <c r="JXZ37" s="26"/>
      <c r="JYA37" s="26"/>
      <c r="JYB37" s="26"/>
      <c r="JYC37" s="26"/>
      <c r="JYD37" s="26"/>
      <c r="JYE37" s="26"/>
      <c r="JYF37" s="26"/>
      <c r="JYG37" s="26"/>
      <c r="JYH37" s="26"/>
      <c r="JYI37" s="26"/>
      <c r="JYJ37" s="26"/>
      <c r="JYK37" s="26"/>
      <c r="JYL37" s="26"/>
      <c r="JYM37" s="26"/>
      <c r="JYN37" s="26"/>
      <c r="JYO37" s="26"/>
      <c r="JYP37" s="26"/>
      <c r="JYQ37" s="26"/>
      <c r="JYR37" s="26"/>
      <c r="JYS37" s="26"/>
      <c r="JYT37" s="26"/>
      <c r="JYU37" s="26"/>
      <c r="JYV37" s="26"/>
      <c r="JYW37" s="26"/>
      <c r="JYX37" s="26"/>
      <c r="JYY37" s="26"/>
      <c r="JYZ37" s="26"/>
      <c r="JZA37" s="26"/>
      <c r="JZB37" s="26"/>
      <c r="JZC37" s="26"/>
      <c r="JZD37" s="26"/>
      <c r="JZE37" s="26"/>
      <c r="JZF37" s="26"/>
      <c r="JZG37" s="26"/>
      <c r="JZH37" s="26"/>
      <c r="JZI37" s="26"/>
      <c r="JZJ37" s="26"/>
      <c r="JZK37" s="26"/>
      <c r="JZL37" s="26"/>
      <c r="JZM37" s="26"/>
      <c r="JZN37" s="26"/>
      <c r="JZO37" s="26"/>
      <c r="JZP37" s="26"/>
      <c r="JZQ37" s="26"/>
      <c r="JZR37" s="26"/>
      <c r="JZS37" s="26"/>
      <c r="JZT37" s="26"/>
      <c r="JZU37" s="26"/>
      <c r="JZV37" s="26"/>
      <c r="JZW37" s="26"/>
      <c r="JZX37" s="26"/>
      <c r="JZY37" s="26"/>
      <c r="JZZ37" s="26"/>
      <c r="KAA37" s="26"/>
      <c r="KAB37" s="26"/>
      <c r="KAC37" s="26"/>
      <c r="KAD37" s="26"/>
      <c r="KAE37" s="26"/>
      <c r="KAF37" s="26"/>
      <c r="KAG37" s="26"/>
      <c r="KAH37" s="26"/>
      <c r="KAI37" s="26"/>
      <c r="KAJ37" s="26"/>
      <c r="KAK37" s="26"/>
      <c r="KAL37" s="26"/>
      <c r="KAM37" s="26"/>
      <c r="KAN37" s="26"/>
      <c r="KAO37" s="26"/>
      <c r="KAP37" s="26"/>
      <c r="KAQ37" s="26"/>
      <c r="KAR37" s="26"/>
      <c r="KAS37" s="26"/>
      <c r="KAT37" s="26"/>
      <c r="KAU37" s="26"/>
      <c r="KAV37" s="26"/>
      <c r="KAW37" s="26"/>
      <c r="KAX37" s="26"/>
      <c r="KAY37" s="26"/>
      <c r="KAZ37" s="26"/>
      <c r="KBA37" s="26"/>
      <c r="KBB37" s="26"/>
      <c r="KBC37" s="26"/>
      <c r="KBD37" s="26"/>
      <c r="KBE37" s="26"/>
      <c r="KBF37" s="26"/>
      <c r="KBG37" s="26"/>
      <c r="KBH37" s="26"/>
      <c r="KBI37" s="26"/>
      <c r="KBJ37" s="26"/>
      <c r="KBK37" s="26"/>
      <c r="KBL37" s="26"/>
      <c r="KBM37" s="26"/>
      <c r="KBN37" s="26"/>
      <c r="KBO37" s="26"/>
      <c r="KBP37" s="26"/>
      <c r="KBQ37" s="26"/>
      <c r="KBR37" s="26"/>
      <c r="KBS37" s="26"/>
      <c r="KBT37" s="26"/>
      <c r="KBU37" s="26"/>
      <c r="KBV37" s="26"/>
      <c r="KBW37" s="26"/>
      <c r="KBX37" s="26"/>
      <c r="KBY37" s="26"/>
      <c r="KBZ37" s="26"/>
      <c r="KCA37" s="26"/>
      <c r="KCB37" s="26"/>
      <c r="KCC37" s="26"/>
      <c r="KCD37" s="26"/>
      <c r="KCE37" s="26"/>
      <c r="KCF37" s="26"/>
      <c r="KCG37" s="26"/>
      <c r="KCH37" s="26"/>
      <c r="KCI37" s="26"/>
      <c r="KCJ37" s="26"/>
      <c r="KCK37" s="26"/>
      <c r="KCL37" s="26"/>
      <c r="KCM37" s="26"/>
      <c r="KCN37" s="26"/>
      <c r="KCO37" s="26"/>
      <c r="KCP37" s="26"/>
      <c r="KCQ37" s="26"/>
      <c r="KCR37" s="26"/>
      <c r="KCS37" s="26"/>
      <c r="KCT37" s="26"/>
      <c r="KCU37" s="26"/>
      <c r="KCV37" s="26"/>
      <c r="KCW37" s="26"/>
      <c r="KCX37" s="26"/>
      <c r="KCY37" s="26"/>
      <c r="KCZ37" s="26"/>
      <c r="KDA37" s="26"/>
      <c r="KDB37" s="26"/>
      <c r="KDC37" s="26"/>
      <c r="KDD37" s="26"/>
      <c r="KDE37" s="26"/>
      <c r="KDF37" s="26"/>
      <c r="KDG37" s="26"/>
      <c r="KDH37" s="26"/>
      <c r="KDI37" s="26"/>
      <c r="KDJ37" s="26"/>
      <c r="KDK37" s="26"/>
      <c r="KDL37" s="26"/>
      <c r="KDM37" s="26"/>
      <c r="KDN37" s="26"/>
      <c r="KDO37" s="26"/>
      <c r="KDP37" s="26"/>
      <c r="KDQ37" s="26"/>
      <c r="KDR37" s="26"/>
      <c r="KDS37" s="26"/>
      <c r="KDT37" s="26"/>
      <c r="KDU37" s="26"/>
      <c r="KDV37" s="26"/>
      <c r="KDW37" s="26"/>
      <c r="KDX37" s="26"/>
      <c r="KDY37" s="26"/>
      <c r="KDZ37" s="26"/>
      <c r="KEA37" s="26"/>
      <c r="KEB37" s="26"/>
      <c r="KEC37" s="26"/>
      <c r="KED37" s="26"/>
      <c r="KEE37" s="26"/>
      <c r="KEF37" s="26"/>
      <c r="KEG37" s="26"/>
      <c r="KEH37" s="26"/>
      <c r="KEI37" s="26"/>
      <c r="KEJ37" s="26"/>
      <c r="KEK37" s="26"/>
      <c r="KEL37" s="26"/>
      <c r="KEM37" s="26"/>
      <c r="KEN37" s="26"/>
      <c r="KEO37" s="26"/>
      <c r="KEP37" s="26"/>
      <c r="KEQ37" s="26"/>
      <c r="KER37" s="26"/>
      <c r="KES37" s="26"/>
      <c r="KET37" s="26"/>
      <c r="KEU37" s="26"/>
      <c r="KEV37" s="26"/>
      <c r="KEW37" s="26"/>
      <c r="KEX37" s="26"/>
      <c r="KEY37" s="26"/>
      <c r="KEZ37" s="26"/>
      <c r="KFA37" s="26"/>
      <c r="KFB37" s="26"/>
      <c r="KFC37" s="26"/>
      <c r="KFD37" s="26"/>
      <c r="KFE37" s="26"/>
      <c r="KFF37" s="26"/>
      <c r="KFG37" s="26"/>
      <c r="KFH37" s="26"/>
      <c r="KFI37" s="26"/>
      <c r="KFJ37" s="26"/>
      <c r="KFK37" s="26"/>
      <c r="KFL37" s="26"/>
      <c r="KFM37" s="26"/>
      <c r="KFN37" s="26"/>
      <c r="KFO37" s="26"/>
      <c r="KFP37" s="26"/>
      <c r="KFQ37" s="26"/>
      <c r="KFR37" s="26"/>
      <c r="KFS37" s="26"/>
      <c r="KFT37" s="26"/>
      <c r="KFU37" s="26"/>
      <c r="KFV37" s="26"/>
      <c r="KFW37" s="26"/>
      <c r="KFX37" s="26"/>
      <c r="KFY37" s="26"/>
      <c r="KFZ37" s="26"/>
      <c r="KGA37" s="26"/>
      <c r="KGB37" s="26"/>
      <c r="KGC37" s="26"/>
      <c r="KGD37" s="26"/>
      <c r="KGE37" s="26"/>
      <c r="KGF37" s="26"/>
      <c r="KGG37" s="26"/>
      <c r="KGH37" s="26"/>
      <c r="KGI37" s="26"/>
      <c r="KGJ37" s="26"/>
      <c r="KGK37" s="26"/>
      <c r="KGL37" s="26"/>
      <c r="KGM37" s="26"/>
      <c r="KGN37" s="26"/>
      <c r="KGO37" s="26"/>
      <c r="KGP37" s="26"/>
      <c r="KGQ37" s="26"/>
      <c r="KGR37" s="26"/>
      <c r="KGS37" s="26"/>
      <c r="KGT37" s="26"/>
      <c r="KGU37" s="26"/>
      <c r="KGV37" s="26"/>
      <c r="KGW37" s="26"/>
      <c r="KGX37" s="26"/>
      <c r="KGY37" s="26"/>
      <c r="KGZ37" s="26"/>
      <c r="KHA37" s="26"/>
      <c r="KHB37" s="26"/>
      <c r="KHC37" s="26"/>
      <c r="KHD37" s="26"/>
      <c r="KHE37" s="26"/>
      <c r="KHF37" s="26"/>
      <c r="KHG37" s="26"/>
      <c r="KHH37" s="26"/>
      <c r="KHI37" s="26"/>
      <c r="KHJ37" s="26"/>
      <c r="KHK37" s="26"/>
      <c r="KHL37" s="26"/>
      <c r="KHM37" s="26"/>
      <c r="KHN37" s="26"/>
      <c r="KHO37" s="26"/>
      <c r="KHP37" s="26"/>
      <c r="KHQ37" s="26"/>
      <c r="KHR37" s="26"/>
      <c r="KHS37" s="26"/>
      <c r="KHT37" s="26"/>
      <c r="KHU37" s="26"/>
      <c r="KHV37" s="26"/>
      <c r="KHW37" s="26"/>
      <c r="KHX37" s="26"/>
      <c r="KHY37" s="26"/>
      <c r="KHZ37" s="26"/>
      <c r="KIA37" s="26"/>
      <c r="KIB37" s="26"/>
      <c r="KIC37" s="26"/>
      <c r="KID37" s="26"/>
      <c r="KIE37" s="26"/>
      <c r="KIF37" s="26"/>
      <c r="KIG37" s="26"/>
      <c r="KIH37" s="26"/>
      <c r="KII37" s="26"/>
      <c r="KIJ37" s="26"/>
      <c r="KIK37" s="26"/>
      <c r="KIL37" s="26"/>
      <c r="KIM37" s="26"/>
      <c r="KIN37" s="26"/>
      <c r="KIO37" s="26"/>
      <c r="KIP37" s="26"/>
      <c r="KIQ37" s="26"/>
      <c r="KIR37" s="26"/>
      <c r="KIS37" s="26"/>
      <c r="KIT37" s="26"/>
      <c r="KIU37" s="26"/>
      <c r="KIV37" s="26"/>
      <c r="KIW37" s="26"/>
      <c r="KIX37" s="26"/>
      <c r="KIY37" s="26"/>
      <c r="KIZ37" s="26"/>
      <c r="KJA37" s="26"/>
      <c r="KJB37" s="26"/>
      <c r="KJC37" s="26"/>
      <c r="KJD37" s="26"/>
      <c r="KJE37" s="26"/>
      <c r="KJF37" s="26"/>
      <c r="KJG37" s="26"/>
      <c r="KJH37" s="26"/>
      <c r="KJI37" s="26"/>
      <c r="KJJ37" s="26"/>
      <c r="KJK37" s="26"/>
      <c r="KJL37" s="26"/>
      <c r="KJM37" s="26"/>
      <c r="KJN37" s="26"/>
      <c r="KJO37" s="26"/>
      <c r="KJP37" s="26"/>
      <c r="KJQ37" s="26"/>
      <c r="KJR37" s="26"/>
      <c r="KJS37" s="26"/>
      <c r="KJT37" s="26"/>
      <c r="KJU37" s="26"/>
      <c r="KJV37" s="26"/>
      <c r="KJW37" s="26"/>
      <c r="KJX37" s="26"/>
      <c r="KJY37" s="26"/>
      <c r="KJZ37" s="26"/>
      <c r="KKA37" s="26"/>
      <c r="KKB37" s="26"/>
      <c r="KKC37" s="26"/>
      <c r="KKD37" s="26"/>
      <c r="KKE37" s="26"/>
      <c r="KKF37" s="26"/>
      <c r="KKG37" s="26"/>
      <c r="KKH37" s="26"/>
      <c r="KKI37" s="26"/>
      <c r="KKJ37" s="26"/>
      <c r="KKK37" s="26"/>
      <c r="KKL37" s="26"/>
      <c r="KKM37" s="26"/>
      <c r="KKN37" s="26"/>
      <c r="KKO37" s="26"/>
      <c r="KKP37" s="26"/>
      <c r="KKQ37" s="26"/>
      <c r="KKR37" s="26"/>
      <c r="KKS37" s="26"/>
      <c r="KKT37" s="26"/>
      <c r="KKU37" s="26"/>
      <c r="KKV37" s="26"/>
      <c r="KKW37" s="26"/>
      <c r="KKX37" s="26"/>
      <c r="KKY37" s="26"/>
      <c r="KKZ37" s="26"/>
      <c r="KLA37" s="26"/>
      <c r="KLB37" s="26"/>
      <c r="KLC37" s="26"/>
      <c r="KLD37" s="26"/>
      <c r="KLE37" s="26"/>
      <c r="KLF37" s="26"/>
      <c r="KLG37" s="26"/>
      <c r="KLH37" s="26"/>
      <c r="KLI37" s="26"/>
      <c r="KLJ37" s="26"/>
      <c r="KLK37" s="26"/>
      <c r="KLL37" s="26"/>
      <c r="KLM37" s="26"/>
      <c r="KLN37" s="26"/>
      <c r="KLO37" s="26"/>
      <c r="KLP37" s="26"/>
      <c r="KLQ37" s="26"/>
      <c r="KLR37" s="26"/>
      <c r="KLS37" s="26"/>
      <c r="KLT37" s="26"/>
      <c r="KLU37" s="26"/>
      <c r="KLV37" s="26"/>
      <c r="KLW37" s="26"/>
      <c r="KLX37" s="26"/>
      <c r="KLY37" s="26"/>
      <c r="KLZ37" s="26"/>
      <c r="KMA37" s="26"/>
      <c r="KMB37" s="26"/>
      <c r="KMC37" s="26"/>
      <c r="KMD37" s="26"/>
      <c r="KME37" s="26"/>
      <c r="KMF37" s="26"/>
      <c r="KMG37" s="26"/>
      <c r="KMH37" s="26"/>
      <c r="KMI37" s="26"/>
      <c r="KMJ37" s="26"/>
      <c r="KMK37" s="26"/>
      <c r="KML37" s="26"/>
      <c r="KMM37" s="26"/>
      <c r="KMN37" s="26"/>
      <c r="KMO37" s="26"/>
      <c r="KMP37" s="26"/>
      <c r="KMQ37" s="26"/>
      <c r="KMR37" s="26"/>
      <c r="KMS37" s="26"/>
      <c r="KMT37" s="26"/>
      <c r="KMU37" s="26"/>
      <c r="KMV37" s="26"/>
      <c r="KMW37" s="26"/>
      <c r="KMX37" s="26"/>
      <c r="KMY37" s="26"/>
      <c r="KMZ37" s="26"/>
      <c r="KNA37" s="26"/>
      <c r="KNB37" s="26"/>
      <c r="KNC37" s="26"/>
      <c r="KND37" s="26"/>
      <c r="KNE37" s="26"/>
      <c r="KNF37" s="26"/>
      <c r="KNG37" s="26"/>
      <c r="KNH37" s="26"/>
      <c r="KNI37" s="26"/>
      <c r="KNJ37" s="26"/>
      <c r="KNK37" s="26"/>
      <c r="KNL37" s="26"/>
      <c r="KNM37" s="26"/>
      <c r="KNN37" s="26"/>
      <c r="KNO37" s="26"/>
      <c r="KNP37" s="26"/>
      <c r="KNQ37" s="26"/>
      <c r="KNR37" s="26"/>
      <c r="KNS37" s="26"/>
      <c r="KNT37" s="26"/>
      <c r="KNU37" s="26"/>
      <c r="KNV37" s="26"/>
      <c r="KNW37" s="26"/>
      <c r="KNX37" s="26"/>
      <c r="KNY37" s="26"/>
      <c r="KNZ37" s="26"/>
      <c r="KOA37" s="26"/>
      <c r="KOB37" s="26"/>
      <c r="KOC37" s="26"/>
      <c r="KOD37" s="26"/>
      <c r="KOE37" s="26"/>
      <c r="KOF37" s="26"/>
      <c r="KOG37" s="26"/>
      <c r="KOH37" s="26"/>
      <c r="KOI37" s="26"/>
      <c r="KOJ37" s="26"/>
      <c r="KOK37" s="26"/>
      <c r="KOL37" s="26"/>
      <c r="KOM37" s="26"/>
      <c r="KON37" s="26"/>
      <c r="KOO37" s="26"/>
      <c r="KOP37" s="26"/>
      <c r="KOQ37" s="26"/>
      <c r="KOR37" s="26"/>
      <c r="KOS37" s="26"/>
      <c r="KOT37" s="26"/>
      <c r="KOU37" s="26"/>
      <c r="KOV37" s="26"/>
      <c r="KOW37" s="26"/>
      <c r="KOX37" s="26"/>
      <c r="KOY37" s="26"/>
      <c r="KOZ37" s="26"/>
      <c r="KPA37" s="26"/>
      <c r="KPB37" s="26"/>
      <c r="KPC37" s="26"/>
      <c r="KPD37" s="26"/>
      <c r="KPE37" s="26"/>
      <c r="KPF37" s="26"/>
      <c r="KPG37" s="26"/>
      <c r="KPH37" s="26"/>
      <c r="KPI37" s="26"/>
      <c r="KPJ37" s="26"/>
      <c r="KPK37" s="26"/>
      <c r="KPL37" s="26"/>
      <c r="KPM37" s="26"/>
      <c r="KPN37" s="26"/>
      <c r="KPO37" s="26"/>
      <c r="KPP37" s="26"/>
      <c r="KPQ37" s="26"/>
      <c r="KPR37" s="26"/>
      <c r="KPS37" s="26"/>
      <c r="KPT37" s="26"/>
      <c r="KPU37" s="26"/>
      <c r="KPV37" s="26"/>
      <c r="KPW37" s="26"/>
      <c r="KPX37" s="26"/>
      <c r="KPY37" s="26"/>
      <c r="KPZ37" s="26"/>
      <c r="KQA37" s="26"/>
      <c r="KQB37" s="26"/>
      <c r="KQC37" s="26"/>
      <c r="KQD37" s="26"/>
      <c r="KQE37" s="26"/>
      <c r="KQF37" s="26"/>
      <c r="KQG37" s="26"/>
      <c r="KQH37" s="26"/>
      <c r="KQI37" s="26"/>
      <c r="KQJ37" s="26"/>
      <c r="KQK37" s="26"/>
      <c r="KQL37" s="26"/>
      <c r="KQM37" s="26"/>
      <c r="KQN37" s="26"/>
      <c r="KQO37" s="26"/>
      <c r="KQP37" s="26"/>
      <c r="KQQ37" s="26"/>
      <c r="KQR37" s="26"/>
      <c r="KQS37" s="26"/>
      <c r="KQT37" s="26"/>
      <c r="KQU37" s="26"/>
      <c r="KQV37" s="26"/>
      <c r="KQW37" s="26"/>
      <c r="KQX37" s="26"/>
      <c r="KQY37" s="26"/>
      <c r="KQZ37" s="26"/>
      <c r="KRA37" s="26"/>
      <c r="KRB37" s="26"/>
      <c r="KRC37" s="26"/>
      <c r="KRD37" s="26"/>
      <c r="KRE37" s="26"/>
      <c r="KRF37" s="26"/>
      <c r="KRG37" s="26"/>
      <c r="KRH37" s="26"/>
      <c r="KRI37" s="26"/>
      <c r="KRJ37" s="26"/>
      <c r="KRK37" s="26"/>
      <c r="KRL37" s="26"/>
      <c r="KRM37" s="26"/>
      <c r="KRN37" s="26"/>
      <c r="KRO37" s="26"/>
      <c r="KRP37" s="26"/>
      <c r="KRQ37" s="26"/>
      <c r="KRR37" s="26"/>
      <c r="KRS37" s="26"/>
      <c r="KRT37" s="26"/>
      <c r="KRU37" s="26"/>
      <c r="KRV37" s="26"/>
      <c r="KRW37" s="26"/>
      <c r="KRX37" s="26"/>
      <c r="KRY37" s="26"/>
      <c r="KRZ37" s="26"/>
      <c r="KSA37" s="26"/>
      <c r="KSB37" s="26"/>
      <c r="KSC37" s="26"/>
      <c r="KSD37" s="26"/>
      <c r="KSE37" s="26"/>
      <c r="KSF37" s="26"/>
      <c r="KSG37" s="26"/>
      <c r="KSH37" s="26"/>
      <c r="KSI37" s="26"/>
      <c r="KSJ37" s="26"/>
      <c r="KSK37" s="26"/>
      <c r="KSL37" s="26"/>
      <c r="KSM37" s="26"/>
      <c r="KSN37" s="26"/>
      <c r="KSO37" s="26"/>
      <c r="KSP37" s="26"/>
      <c r="KSQ37" s="26"/>
      <c r="KSR37" s="26"/>
      <c r="KSS37" s="26"/>
      <c r="KST37" s="26"/>
      <c r="KSU37" s="26"/>
      <c r="KSV37" s="26"/>
      <c r="KSW37" s="26"/>
      <c r="KSX37" s="26"/>
      <c r="KSY37" s="26"/>
      <c r="KSZ37" s="26"/>
      <c r="KTA37" s="26"/>
      <c r="KTB37" s="26"/>
      <c r="KTC37" s="26"/>
      <c r="KTD37" s="26"/>
      <c r="KTE37" s="26"/>
      <c r="KTF37" s="26"/>
      <c r="KTG37" s="26"/>
      <c r="KTH37" s="26"/>
      <c r="KTI37" s="26"/>
      <c r="KTJ37" s="26"/>
      <c r="KTK37" s="26"/>
      <c r="KTL37" s="26"/>
      <c r="KTM37" s="26"/>
      <c r="KTN37" s="26"/>
      <c r="KTO37" s="26"/>
      <c r="KTP37" s="26"/>
      <c r="KTQ37" s="26"/>
      <c r="KTR37" s="26"/>
      <c r="KTS37" s="26"/>
      <c r="KTT37" s="26"/>
      <c r="KTU37" s="26"/>
      <c r="KTV37" s="26"/>
      <c r="KTW37" s="26"/>
      <c r="KTX37" s="26"/>
      <c r="KTY37" s="26"/>
      <c r="KTZ37" s="26"/>
      <c r="KUA37" s="26"/>
      <c r="KUB37" s="26"/>
      <c r="KUC37" s="26"/>
      <c r="KUD37" s="26"/>
      <c r="KUE37" s="26"/>
      <c r="KUF37" s="26"/>
      <c r="KUG37" s="26"/>
      <c r="KUH37" s="26"/>
      <c r="KUI37" s="26"/>
      <c r="KUJ37" s="26"/>
      <c r="KUK37" s="26"/>
      <c r="KUL37" s="26"/>
      <c r="KUM37" s="26"/>
      <c r="KUN37" s="26"/>
      <c r="KUO37" s="26"/>
      <c r="KUP37" s="26"/>
      <c r="KUQ37" s="26"/>
      <c r="KUR37" s="26"/>
      <c r="KUS37" s="26"/>
      <c r="KUT37" s="26"/>
      <c r="KUU37" s="26"/>
      <c r="KUV37" s="26"/>
      <c r="KUW37" s="26"/>
      <c r="KUX37" s="26"/>
      <c r="KUY37" s="26"/>
      <c r="KUZ37" s="26"/>
      <c r="KVA37" s="26"/>
      <c r="KVB37" s="26"/>
      <c r="KVC37" s="26"/>
      <c r="KVD37" s="26"/>
      <c r="KVE37" s="26"/>
      <c r="KVF37" s="26"/>
      <c r="KVG37" s="26"/>
      <c r="KVH37" s="26"/>
      <c r="KVI37" s="26"/>
      <c r="KVJ37" s="26"/>
      <c r="KVK37" s="26"/>
      <c r="KVL37" s="26"/>
      <c r="KVM37" s="26"/>
      <c r="KVN37" s="26"/>
      <c r="KVO37" s="26"/>
      <c r="KVP37" s="26"/>
      <c r="KVQ37" s="26"/>
      <c r="KVR37" s="26"/>
      <c r="KVS37" s="26"/>
      <c r="KVT37" s="26"/>
      <c r="KVU37" s="26"/>
      <c r="KVV37" s="26"/>
      <c r="KVW37" s="26"/>
      <c r="KVX37" s="26"/>
      <c r="KVY37" s="26"/>
      <c r="KVZ37" s="26"/>
      <c r="KWA37" s="26"/>
      <c r="KWB37" s="26"/>
      <c r="KWC37" s="26"/>
      <c r="KWD37" s="26"/>
      <c r="KWE37" s="26"/>
      <c r="KWF37" s="26"/>
      <c r="KWG37" s="26"/>
      <c r="KWH37" s="26"/>
      <c r="KWI37" s="26"/>
      <c r="KWJ37" s="26"/>
      <c r="KWK37" s="26"/>
      <c r="KWL37" s="26"/>
      <c r="KWM37" s="26"/>
      <c r="KWN37" s="26"/>
      <c r="KWO37" s="26"/>
      <c r="KWP37" s="26"/>
      <c r="KWQ37" s="26"/>
      <c r="KWR37" s="26"/>
      <c r="KWS37" s="26"/>
      <c r="KWT37" s="26"/>
      <c r="KWU37" s="26"/>
      <c r="KWV37" s="26"/>
      <c r="KWW37" s="26"/>
      <c r="KWX37" s="26"/>
      <c r="KWY37" s="26"/>
      <c r="KWZ37" s="26"/>
      <c r="KXA37" s="26"/>
      <c r="KXB37" s="26"/>
      <c r="KXC37" s="26"/>
      <c r="KXD37" s="26"/>
      <c r="KXE37" s="26"/>
      <c r="KXF37" s="26"/>
      <c r="KXG37" s="26"/>
      <c r="KXH37" s="26"/>
      <c r="KXI37" s="26"/>
      <c r="KXJ37" s="26"/>
      <c r="KXK37" s="26"/>
      <c r="KXL37" s="26"/>
      <c r="KXM37" s="26"/>
      <c r="KXN37" s="26"/>
      <c r="KXO37" s="26"/>
      <c r="KXP37" s="26"/>
      <c r="KXQ37" s="26"/>
      <c r="KXR37" s="26"/>
      <c r="KXS37" s="26"/>
      <c r="KXT37" s="26"/>
      <c r="KXU37" s="26"/>
      <c r="KXV37" s="26"/>
      <c r="KXW37" s="26"/>
      <c r="KXX37" s="26"/>
      <c r="KXY37" s="26"/>
      <c r="KXZ37" s="26"/>
      <c r="KYA37" s="26"/>
      <c r="KYB37" s="26"/>
      <c r="KYC37" s="26"/>
      <c r="KYD37" s="26"/>
      <c r="KYE37" s="26"/>
      <c r="KYF37" s="26"/>
      <c r="KYG37" s="26"/>
      <c r="KYH37" s="26"/>
      <c r="KYI37" s="26"/>
      <c r="KYJ37" s="26"/>
      <c r="KYK37" s="26"/>
      <c r="KYL37" s="26"/>
      <c r="KYM37" s="26"/>
      <c r="KYN37" s="26"/>
      <c r="KYO37" s="26"/>
      <c r="KYP37" s="26"/>
      <c r="KYQ37" s="26"/>
      <c r="KYR37" s="26"/>
      <c r="KYS37" s="26"/>
      <c r="KYT37" s="26"/>
      <c r="KYU37" s="26"/>
      <c r="KYV37" s="26"/>
      <c r="KYW37" s="26"/>
      <c r="KYX37" s="26"/>
      <c r="KYY37" s="26"/>
      <c r="KYZ37" s="26"/>
      <c r="KZA37" s="26"/>
      <c r="KZB37" s="26"/>
      <c r="KZC37" s="26"/>
      <c r="KZD37" s="26"/>
      <c r="KZE37" s="26"/>
      <c r="KZF37" s="26"/>
      <c r="KZG37" s="26"/>
      <c r="KZH37" s="26"/>
      <c r="KZI37" s="26"/>
      <c r="KZJ37" s="26"/>
      <c r="KZK37" s="26"/>
      <c r="KZL37" s="26"/>
      <c r="KZM37" s="26"/>
      <c r="KZN37" s="26"/>
      <c r="KZO37" s="26"/>
      <c r="KZP37" s="26"/>
      <c r="KZQ37" s="26"/>
      <c r="KZR37" s="26"/>
      <c r="KZS37" s="26"/>
      <c r="KZT37" s="26"/>
      <c r="KZU37" s="26"/>
      <c r="KZV37" s="26"/>
      <c r="KZW37" s="26"/>
      <c r="KZX37" s="26"/>
      <c r="KZY37" s="26"/>
      <c r="KZZ37" s="26"/>
      <c r="LAA37" s="26"/>
      <c r="LAB37" s="26"/>
      <c r="LAC37" s="26"/>
      <c r="LAD37" s="26"/>
      <c r="LAE37" s="26"/>
      <c r="LAF37" s="26"/>
      <c r="LAG37" s="26"/>
      <c r="LAH37" s="26"/>
      <c r="LAI37" s="26"/>
      <c r="LAJ37" s="26"/>
      <c r="LAK37" s="26"/>
      <c r="LAL37" s="26"/>
      <c r="LAM37" s="26"/>
      <c r="LAN37" s="26"/>
      <c r="LAO37" s="26"/>
      <c r="LAP37" s="26"/>
      <c r="LAQ37" s="26"/>
      <c r="LAR37" s="26"/>
      <c r="LAS37" s="26"/>
      <c r="LAT37" s="26"/>
      <c r="LAU37" s="26"/>
      <c r="LAV37" s="26"/>
      <c r="LAW37" s="26"/>
      <c r="LAX37" s="26"/>
      <c r="LAY37" s="26"/>
      <c r="LAZ37" s="26"/>
      <c r="LBA37" s="26"/>
      <c r="LBB37" s="26"/>
      <c r="LBC37" s="26"/>
      <c r="LBD37" s="26"/>
      <c r="LBE37" s="26"/>
      <c r="LBF37" s="26"/>
      <c r="LBG37" s="26"/>
      <c r="LBH37" s="26"/>
      <c r="LBI37" s="26"/>
      <c r="LBJ37" s="26"/>
      <c r="LBK37" s="26"/>
      <c r="LBL37" s="26"/>
      <c r="LBM37" s="26"/>
      <c r="LBN37" s="26"/>
      <c r="LBO37" s="26"/>
      <c r="LBP37" s="26"/>
      <c r="LBQ37" s="26"/>
      <c r="LBR37" s="26"/>
      <c r="LBS37" s="26"/>
      <c r="LBT37" s="26"/>
      <c r="LBU37" s="26"/>
      <c r="LBV37" s="26"/>
      <c r="LBW37" s="26"/>
      <c r="LBX37" s="26"/>
      <c r="LBY37" s="26"/>
      <c r="LBZ37" s="26"/>
      <c r="LCA37" s="26"/>
      <c r="LCB37" s="26"/>
      <c r="LCC37" s="26"/>
      <c r="LCD37" s="26"/>
      <c r="LCE37" s="26"/>
      <c r="LCF37" s="26"/>
      <c r="LCG37" s="26"/>
      <c r="LCH37" s="26"/>
      <c r="LCI37" s="26"/>
      <c r="LCJ37" s="26"/>
      <c r="LCK37" s="26"/>
      <c r="LCL37" s="26"/>
      <c r="LCM37" s="26"/>
      <c r="LCN37" s="26"/>
      <c r="LCO37" s="26"/>
      <c r="LCP37" s="26"/>
      <c r="LCQ37" s="26"/>
      <c r="LCR37" s="26"/>
      <c r="LCS37" s="26"/>
      <c r="LCT37" s="26"/>
      <c r="LCU37" s="26"/>
      <c r="LCV37" s="26"/>
      <c r="LCW37" s="26"/>
      <c r="LCX37" s="26"/>
      <c r="LCY37" s="26"/>
      <c r="LCZ37" s="26"/>
      <c r="LDA37" s="26"/>
      <c r="LDB37" s="26"/>
      <c r="LDC37" s="26"/>
      <c r="LDD37" s="26"/>
      <c r="LDE37" s="26"/>
      <c r="LDF37" s="26"/>
      <c r="LDG37" s="26"/>
      <c r="LDH37" s="26"/>
      <c r="LDI37" s="26"/>
      <c r="LDJ37" s="26"/>
      <c r="LDK37" s="26"/>
      <c r="LDL37" s="26"/>
      <c r="LDM37" s="26"/>
      <c r="LDN37" s="26"/>
      <c r="LDO37" s="26"/>
      <c r="LDP37" s="26"/>
      <c r="LDQ37" s="26"/>
      <c r="LDR37" s="26"/>
      <c r="LDS37" s="26"/>
      <c r="LDT37" s="26"/>
      <c r="LDU37" s="26"/>
      <c r="LDV37" s="26"/>
      <c r="LDW37" s="26"/>
      <c r="LDX37" s="26"/>
      <c r="LDY37" s="26"/>
      <c r="LDZ37" s="26"/>
      <c r="LEA37" s="26"/>
      <c r="LEB37" s="26"/>
      <c r="LEC37" s="26"/>
      <c r="LED37" s="26"/>
      <c r="LEE37" s="26"/>
      <c r="LEF37" s="26"/>
      <c r="LEG37" s="26"/>
      <c r="LEH37" s="26"/>
      <c r="LEI37" s="26"/>
      <c r="LEJ37" s="26"/>
      <c r="LEK37" s="26"/>
      <c r="LEL37" s="26"/>
      <c r="LEM37" s="26"/>
      <c r="LEN37" s="26"/>
      <c r="LEO37" s="26"/>
      <c r="LEP37" s="26"/>
      <c r="LEQ37" s="26"/>
      <c r="LER37" s="26"/>
      <c r="LES37" s="26"/>
      <c r="LET37" s="26"/>
      <c r="LEU37" s="26"/>
      <c r="LEV37" s="26"/>
      <c r="LEW37" s="26"/>
      <c r="LEX37" s="26"/>
      <c r="LEY37" s="26"/>
      <c r="LEZ37" s="26"/>
      <c r="LFA37" s="26"/>
      <c r="LFB37" s="26"/>
      <c r="LFC37" s="26"/>
      <c r="LFD37" s="26"/>
      <c r="LFE37" s="26"/>
      <c r="LFF37" s="26"/>
      <c r="LFG37" s="26"/>
      <c r="LFH37" s="26"/>
      <c r="LFI37" s="26"/>
      <c r="LFJ37" s="26"/>
      <c r="LFK37" s="26"/>
      <c r="LFL37" s="26"/>
      <c r="LFM37" s="26"/>
      <c r="LFN37" s="26"/>
      <c r="LFO37" s="26"/>
      <c r="LFP37" s="26"/>
      <c r="LFQ37" s="26"/>
      <c r="LFR37" s="26"/>
      <c r="LFS37" s="26"/>
      <c r="LFT37" s="26"/>
      <c r="LFU37" s="26"/>
      <c r="LFV37" s="26"/>
      <c r="LFW37" s="26"/>
      <c r="LFX37" s="26"/>
      <c r="LFY37" s="26"/>
      <c r="LFZ37" s="26"/>
      <c r="LGA37" s="26"/>
      <c r="LGB37" s="26"/>
      <c r="LGC37" s="26"/>
      <c r="LGD37" s="26"/>
      <c r="LGE37" s="26"/>
      <c r="LGF37" s="26"/>
      <c r="LGG37" s="26"/>
      <c r="LGH37" s="26"/>
      <c r="LGI37" s="26"/>
      <c r="LGJ37" s="26"/>
      <c r="LGK37" s="26"/>
      <c r="LGL37" s="26"/>
      <c r="LGM37" s="26"/>
      <c r="LGN37" s="26"/>
      <c r="LGO37" s="26"/>
      <c r="LGP37" s="26"/>
      <c r="LGQ37" s="26"/>
      <c r="LGR37" s="26"/>
      <c r="LGS37" s="26"/>
      <c r="LGT37" s="26"/>
      <c r="LGU37" s="26"/>
      <c r="LGV37" s="26"/>
      <c r="LGW37" s="26"/>
      <c r="LGX37" s="26"/>
      <c r="LGY37" s="26"/>
      <c r="LGZ37" s="26"/>
      <c r="LHA37" s="26"/>
      <c r="LHB37" s="26"/>
      <c r="LHC37" s="26"/>
      <c r="LHD37" s="26"/>
      <c r="LHE37" s="26"/>
      <c r="LHF37" s="26"/>
      <c r="LHG37" s="26"/>
      <c r="LHH37" s="26"/>
      <c r="LHI37" s="26"/>
      <c r="LHJ37" s="26"/>
      <c r="LHK37" s="26"/>
      <c r="LHL37" s="26"/>
      <c r="LHM37" s="26"/>
      <c r="LHN37" s="26"/>
      <c r="LHO37" s="26"/>
      <c r="LHP37" s="26"/>
      <c r="LHQ37" s="26"/>
      <c r="LHR37" s="26"/>
      <c r="LHS37" s="26"/>
      <c r="LHT37" s="26"/>
      <c r="LHU37" s="26"/>
      <c r="LHV37" s="26"/>
      <c r="LHW37" s="26"/>
      <c r="LHX37" s="26"/>
      <c r="LHY37" s="26"/>
      <c r="LHZ37" s="26"/>
      <c r="LIA37" s="26"/>
      <c r="LIB37" s="26"/>
      <c r="LIC37" s="26"/>
      <c r="LID37" s="26"/>
      <c r="LIE37" s="26"/>
      <c r="LIF37" s="26"/>
      <c r="LIG37" s="26"/>
      <c r="LIH37" s="26"/>
      <c r="LII37" s="26"/>
      <c r="LIJ37" s="26"/>
      <c r="LIK37" s="26"/>
      <c r="LIL37" s="26"/>
      <c r="LIM37" s="26"/>
      <c r="LIN37" s="26"/>
      <c r="LIO37" s="26"/>
      <c r="LIP37" s="26"/>
      <c r="LIQ37" s="26"/>
      <c r="LIR37" s="26"/>
      <c r="LIS37" s="26"/>
      <c r="LIT37" s="26"/>
      <c r="LIU37" s="26"/>
      <c r="LIV37" s="26"/>
      <c r="LIW37" s="26"/>
      <c r="LIX37" s="26"/>
      <c r="LIY37" s="26"/>
      <c r="LIZ37" s="26"/>
      <c r="LJA37" s="26"/>
      <c r="LJB37" s="26"/>
      <c r="LJC37" s="26"/>
      <c r="LJD37" s="26"/>
      <c r="LJE37" s="26"/>
      <c r="LJF37" s="26"/>
      <c r="LJG37" s="26"/>
      <c r="LJH37" s="26"/>
      <c r="LJI37" s="26"/>
      <c r="LJJ37" s="26"/>
      <c r="LJK37" s="26"/>
      <c r="LJL37" s="26"/>
      <c r="LJM37" s="26"/>
      <c r="LJN37" s="26"/>
      <c r="LJO37" s="26"/>
      <c r="LJP37" s="26"/>
      <c r="LJQ37" s="26"/>
      <c r="LJR37" s="26"/>
      <c r="LJS37" s="26"/>
      <c r="LJT37" s="26"/>
      <c r="LJU37" s="26"/>
      <c r="LJV37" s="26"/>
      <c r="LJW37" s="26"/>
      <c r="LJX37" s="26"/>
      <c r="LJY37" s="26"/>
      <c r="LJZ37" s="26"/>
      <c r="LKA37" s="26"/>
      <c r="LKB37" s="26"/>
      <c r="LKC37" s="26"/>
      <c r="LKD37" s="26"/>
      <c r="LKE37" s="26"/>
      <c r="LKF37" s="26"/>
      <c r="LKG37" s="26"/>
      <c r="LKH37" s="26"/>
      <c r="LKI37" s="26"/>
      <c r="LKJ37" s="26"/>
      <c r="LKK37" s="26"/>
      <c r="LKL37" s="26"/>
      <c r="LKM37" s="26"/>
      <c r="LKN37" s="26"/>
      <c r="LKO37" s="26"/>
      <c r="LKP37" s="26"/>
      <c r="LKQ37" s="26"/>
      <c r="LKR37" s="26"/>
      <c r="LKS37" s="26"/>
      <c r="LKT37" s="26"/>
      <c r="LKU37" s="26"/>
      <c r="LKV37" s="26"/>
      <c r="LKW37" s="26"/>
      <c r="LKX37" s="26"/>
      <c r="LKY37" s="26"/>
      <c r="LKZ37" s="26"/>
      <c r="LLA37" s="26"/>
      <c r="LLB37" s="26"/>
      <c r="LLC37" s="26"/>
      <c r="LLD37" s="26"/>
      <c r="LLE37" s="26"/>
      <c r="LLF37" s="26"/>
      <c r="LLG37" s="26"/>
      <c r="LLH37" s="26"/>
      <c r="LLI37" s="26"/>
      <c r="LLJ37" s="26"/>
      <c r="LLK37" s="26"/>
      <c r="LLL37" s="26"/>
      <c r="LLM37" s="26"/>
      <c r="LLN37" s="26"/>
      <c r="LLO37" s="26"/>
      <c r="LLP37" s="26"/>
      <c r="LLQ37" s="26"/>
      <c r="LLR37" s="26"/>
      <c r="LLS37" s="26"/>
      <c r="LLT37" s="26"/>
      <c r="LLU37" s="26"/>
      <c r="LLV37" s="26"/>
      <c r="LLW37" s="26"/>
      <c r="LLX37" s="26"/>
      <c r="LLY37" s="26"/>
      <c r="LLZ37" s="26"/>
      <c r="LMA37" s="26"/>
      <c r="LMB37" s="26"/>
      <c r="LMC37" s="26"/>
      <c r="LMD37" s="26"/>
      <c r="LME37" s="26"/>
      <c r="LMF37" s="26"/>
      <c r="LMG37" s="26"/>
      <c r="LMH37" s="26"/>
      <c r="LMI37" s="26"/>
      <c r="LMJ37" s="26"/>
      <c r="LMK37" s="26"/>
      <c r="LML37" s="26"/>
      <c r="LMM37" s="26"/>
      <c r="LMN37" s="26"/>
      <c r="LMO37" s="26"/>
      <c r="LMP37" s="26"/>
      <c r="LMQ37" s="26"/>
      <c r="LMR37" s="26"/>
      <c r="LMS37" s="26"/>
      <c r="LMT37" s="26"/>
      <c r="LMU37" s="26"/>
      <c r="LMV37" s="26"/>
      <c r="LMW37" s="26"/>
      <c r="LMX37" s="26"/>
      <c r="LMY37" s="26"/>
      <c r="LMZ37" s="26"/>
      <c r="LNA37" s="26"/>
      <c r="LNB37" s="26"/>
      <c r="LNC37" s="26"/>
      <c r="LND37" s="26"/>
      <c r="LNE37" s="26"/>
      <c r="LNF37" s="26"/>
      <c r="LNG37" s="26"/>
      <c r="LNH37" s="26"/>
      <c r="LNI37" s="26"/>
      <c r="LNJ37" s="26"/>
      <c r="LNK37" s="26"/>
      <c r="LNL37" s="26"/>
      <c r="LNM37" s="26"/>
      <c r="LNN37" s="26"/>
      <c r="LNO37" s="26"/>
      <c r="LNP37" s="26"/>
      <c r="LNQ37" s="26"/>
      <c r="LNR37" s="26"/>
      <c r="LNS37" s="26"/>
      <c r="LNT37" s="26"/>
      <c r="LNU37" s="26"/>
      <c r="LNV37" s="26"/>
      <c r="LNW37" s="26"/>
      <c r="LNX37" s="26"/>
      <c r="LNY37" s="26"/>
      <c r="LNZ37" s="26"/>
      <c r="LOA37" s="26"/>
      <c r="LOB37" s="26"/>
      <c r="LOC37" s="26"/>
      <c r="LOD37" s="26"/>
      <c r="LOE37" s="26"/>
      <c r="LOF37" s="26"/>
      <c r="LOG37" s="26"/>
      <c r="LOH37" s="26"/>
      <c r="LOI37" s="26"/>
      <c r="LOJ37" s="26"/>
      <c r="LOK37" s="26"/>
      <c r="LOL37" s="26"/>
      <c r="LOM37" s="26"/>
      <c r="LON37" s="26"/>
      <c r="LOO37" s="26"/>
      <c r="LOP37" s="26"/>
      <c r="LOQ37" s="26"/>
      <c r="LOR37" s="26"/>
      <c r="LOS37" s="26"/>
      <c r="LOT37" s="26"/>
      <c r="LOU37" s="26"/>
      <c r="LOV37" s="26"/>
      <c r="LOW37" s="26"/>
      <c r="LOX37" s="26"/>
      <c r="LOY37" s="26"/>
      <c r="LOZ37" s="26"/>
      <c r="LPA37" s="26"/>
      <c r="LPB37" s="26"/>
      <c r="LPC37" s="26"/>
      <c r="LPD37" s="26"/>
      <c r="LPE37" s="26"/>
      <c r="LPF37" s="26"/>
      <c r="LPG37" s="26"/>
      <c r="LPH37" s="26"/>
      <c r="LPI37" s="26"/>
      <c r="LPJ37" s="26"/>
      <c r="LPK37" s="26"/>
      <c r="LPL37" s="26"/>
      <c r="LPM37" s="26"/>
      <c r="LPN37" s="26"/>
      <c r="LPO37" s="26"/>
      <c r="LPP37" s="26"/>
      <c r="LPQ37" s="26"/>
      <c r="LPR37" s="26"/>
      <c r="LPS37" s="26"/>
      <c r="LPT37" s="26"/>
      <c r="LPU37" s="26"/>
      <c r="LPV37" s="26"/>
      <c r="LPW37" s="26"/>
      <c r="LPX37" s="26"/>
      <c r="LPY37" s="26"/>
      <c r="LPZ37" s="26"/>
      <c r="LQA37" s="26"/>
      <c r="LQB37" s="26"/>
      <c r="LQC37" s="26"/>
      <c r="LQD37" s="26"/>
      <c r="LQE37" s="26"/>
      <c r="LQF37" s="26"/>
      <c r="LQG37" s="26"/>
      <c r="LQH37" s="26"/>
      <c r="LQI37" s="26"/>
      <c r="LQJ37" s="26"/>
      <c r="LQK37" s="26"/>
      <c r="LQL37" s="26"/>
      <c r="LQM37" s="26"/>
      <c r="LQN37" s="26"/>
      <c r="LQO37" s="26"/>
      <c r="LQP37" s="26"/>
      <c r="LQQ37" s="26"/>
      <c r="LQR37" s="26"/>
      <c r="LQS37" s="26"/>
      <c r="LQT37" s="26"/>
      <c r="LQU37" s="26"/>
      <c r="LQV37" s="26"/>
      <c r="LQW37" s="26"/>
      <c r="LQX37" s="26"/>
      <c r="LQY37" s="26"/>
      <c r="LQZ37" s="26"/>
      <c r="LRA37" s="26"/>
      <c r="LRB37" s="26"/>
      <c r="LRC37" s="26"/>
      <c r="LRD37" s="26"/>
      <c r="LRE37" s="26"/>
      <c r="LRF37" s="26"/>
      <c r="LRG37" s="26"/>
      <c r="LRH37" s="26"/>
      <c r="LRI37" s="26"/>
      <c r="LRJ37" s="26"/>
      <c r="LRK37" s="26"/>
      <c r="LRL37" s="26"/>
      <c r="LRM37" s="26"/>
      <c r="LRN37" s="26"/>
      <c r="LRO37" s="26"/>
      <c r="LRP37" s="26"/>
      <c r="LRQ37" s="26"/>
      <c r="LRR37" s="26"/>
      <c r="LRS37" s="26"/>
      <c r="LRT37" s="26"/>
      <c r="LRU37" s="26"/>
      <c r="LRV37" s="26"/>
      <c r="LRW37" s="26"/>
      <c r="LRX37" s="26"/>
      <c r="LRY37" s="26"/>
      <c r="LRZ37" s="26"/>
      <c r="LSA37" s="26"/>
      <c r="LSB37" s="26"/>
      <c r="LSC37" s="26"/>
      <c r="LSD37" s="26"/>
      <c r="LSE37" s="26"/>
      <c r="LSF37" s="26"/>
      <c r="LSG37" s="26"/>
      <c r="LSH37" s="26"/>
      <c r="LSI37" s="26"/>
      <c r="LSJ37" s="26"/>
      <c r="LSK37" s="26"/>
      <c r="LSL37" s="26"/>
      <c r="LSM37" s="26"/>
      <c r="LSN37" s="26"/>
      <c r="LSO37" s="26"/>
      <c r="LSP37" s="26"/>
      <c r="LSQ37" s="26"/>
      <c r="LSR37" s="26"/>
      <c r="LSS37" s="26"/>
      <c r="LST37" s="26"/>
      <c r="LSU37" s="26"/>
      <c r="LSV37" s="26"/>
      <c r="LSW37" s="26"/>
      <c r="LSX37" s="26"/>
      <c r="LSY37" s="26"/>
      <c r="LSZ37" s="26"/>
      <c r="LTA37" s="26"/>
      <c r="LTB37" s="26"/>
      <c r="LTC37" s="26"/>
      <c r="LTD37" s="26"/>
      <c r="LTE37" s="26"/>
      <c r="LTF37" s="26"/>
      <c r="LTG37" s="26"/>
      <c r="LTH37" s="26"/>
      <c r="LTI37" s="26"/>
      <c r="LTJ37" s="26"/>
      <c r="LTK37" s="26"/>
      <c r="LTL37" s="26"/>
      <c r="LTM37" s="26"/>
      <c r="LTN37" s="26"/>
      <c r="LTO37" s="26"/>
      <c r="LTP37" s="26"/>
      <c r="LTQ37" s="26"/>
      <c r="LTR37" s="26"/>
      <c r="LTS37" s="26"/>
      <c r="LTT37" s="26"/>
      <c r="LTU37" s="26"/>
      <c r="LTV37" s="26"/>
      <c r="LTW37" s="26"/>
      <c r="LTX37" s="26"/>
      <c r="LTY37" s="26"/>
      <c r="LTZ37" s="26"/>
      <c r="LUA37" s="26"/>
      <c r="LUB37" s="26"/>
      <c r="LUC37" s="26"/>
      <c r="LUD37" s="26"/>
      <c r="LUE37" s="26"/>
      <c r="LUF37" s="26"/>
      <c r="LUG37" s="26"/>
      <c r="LUH37" s="26"/>
      <c r="LUI37" s="26"/>
      <c r="LUJ37" s="26"/>
      <c r="LUK37" s="26"/>
      <c r="LUL37" s="26"/>
      <c r="LUM37" s="26"/>
      <c r="LUN37" s="26"/>
      <c r="LUO37" s="26"/>
      <c r="LUP37" s="26"/>
      <c r="LUQ37" s="26"/>
      <c r="LUR37" s="26"/>
      <c r="LUS37" s="26"/>
      <c r="LUT37" s="26"/>
      <c r="LUU37" s="26"/>
      <c r="LUV37" s="26"/>
      <c r="LUW37" s="26"/>
      <c r="LUX37" s="26"/>
      <c r="LUY37" s="26"/>
      <c r="LUZ37" s="26"/>
      <c r="LVA37" s="26"/>
      <c r="LVB37" s="26"/>
      <c r="LVC37" s="26"/>
      <c r="LVD37" s="26"/>
      <c r="LVE37" s="26"/>
      <c r="LVF37" s="26"/>
      <c r="LVG37" s="26"/>
      <c r="LVH37" s="26"/>
      <c r="LVI37" s="26"/>
      <c r="LVJ37" s="26"/>
      <c r="LVK37" s="26"/>
      <c r="LVL37" s="26"/>
      <c r="LVM37" s="26"/>
      <c r="LVN37" s="26"/>
      <c r="LVO37" s="26"/>
      <c r="LVP37" s="26"/>
      <c r="LVQ37" s="26"/>
      <c r="LVR37" s="26"/>
      <c r="LVS37" s="26"/>
      <c r="LVT37" s="26"/>
      <c r="LVU37" s="26"/>
      <c r="LVV37" s="26"/>
      <c r="LVW37" s="26"/>
      <c r="LVX37" s="26"/>
      <c r="LVY37" s="26"/>
      <c r="LVZ37" s="26"/>
      <c r="LWA37" s="26"/>
      <c r="LWB37" s="26"/>
      <c r="LWC37" s="26"/>
      <c r="LWD37" s="26"/>
      <c r="LWE37" s="26"/>
      <c r="LWF37" s="26"/>
      <c r="LWG37" s="26"/>
      <c r="LWH37" s="26"/>
      <c r="LWI37" s="26"/>
      <c r="LWJ37" s="26"/>
      <c r="LWK37" s="26"/>
      <c r="LWL37" s="26"/>
      <c r="LWM37" s="26"/>
      <c r="LWN37" s="26"/>
      <c r="LWO37" s="26"/>
      <c r="LWP37" s="26"/>
      <c r="LWQ37" s="26"/>
      <c r="LWR37" s="26"/>
      <c r="LWS37" s="26"/>
      <c r="LWT37" s="26"/>
      <c r="LWU37" s="26"/>
      <c r="LWV37" s="26"/>
      <c r="LWW37" s="26"/>
      <c r="LWX37" s="26"/>
      <c r="LWY37" s="26"/>
      <c r="LWZ37" s="26"/>
      <c r="LXA37" s="26"/>
      <c r="LXB37" s="26"/>
      <c r="LXC37" s="26"/>
      <c r="LXD37" s="26"/>
      <c r="LXE37" s="26"/>
      <c r="LXF37" s="26"/>
      <c r="LXG37" s="26"/>
      <c r="LXH37" s="26"/>
      <c r="LXI37" s="26"/>
      <c r="LXJ37" s="26"/>
      <c r="LXK37" s="26"/>
      <c r="LXL37" s="26"/>
      <c r="LXM37" s="26"/>
      <c r="LXN37" s="26"/>
      <c r="LXO37" s="26"/>
      <c r="LXP37" s="26"/>
      <c r="LXQ37" s="26"/>
      <c r="LXR37" s="26"/>
      <c r="LXS37" s="26"/>
      <c r="LXT37" s="26"/>
      <c r="LXU37" s="26"/>
      <c r="LXV37" s="26"/>
      <c r="LXW37" s="26"/>
      <c r="LXX37" s="26"/>
      <c r="LXY37" s="26"/>
      <c r="LXZ37" s="26"/>
      <c r="LYA37" s="26"/>
      <c r="LYB37" s="26"/>
      <c r="LYC37" s="26"/>
      <c r="LYD37" s="26"/>
      <c r="LYE37" s="26"/>
      <c r="LYF37" s="26"/>
      <c r="LYG37" s="26"/>
      <c r="LYH37" s="26"/>
      <c r="LYI37" s="26"/>
      <c r="LYJ37" s="26"/>
      <c r="LYK37" s="26"/>
      <c r="LYL37" s="26"/>
      <c r="LYM37" s="26"/>
      <c r="LYN37" s="26"/>
      <c r="LYO37" s="26"/>
      <c r="LYP37" s="26"/>
      <c r="LYQ37" s="26"/>
      <c r="LYR37" s="26"/>
      <c r="LYS37" s="26"/>
      <c r="LYT37" s="26"/>
      <c r="LYU37" s="26"/>
      <c r="LYV37" s="26"/>
      <c r="LYW37" s="26"/>
      <c r="LYX37" s="26"/>
      <c r="LYY37" s="26"/>
      <c r="LYZ37" s="26"/>
      <c r="LZA37" s="26"/>
      <c r="LZB37" s="26"/>
      <c r="LZC37" s="26"/>
      <c r="LZD37" s="26"/>
      <c r="LZE37" s="26"/>
      <c r="LZF37" s="26"/>
      <c r="LZG37" s="26"/>
      <c r="LZH37" s="26"/>
      <c r="LZI37" s="26"/>
      <c r="LZJ37" s="26"/>
      <c r="LZK37" s="26"/>
      <c r="LZL37" s="26"/>
      <c r="LZM37" s="26"/>
      <c r="LZN37" s="26"/>
      <c r="LZO37" s="26"/>
      <c r="LZP37" s="26"/>
      <c r="LZQ37" s="26"/>
      <c r="LZR37" s="26"/>
      <c r="LZS37" s="26"/>
      <c r="LZT37" s="26"/>
      <c r="LZU37" s="26"/>
      <c r="LZV37" s="26"/>
      <c r="LZW37" s="26"/>
      <c r="LZX37" s="26"/>
      <c r="LZY37" s="26"/>
      <c r="LZZ37" s="26"/>
      <c r="MAA37" s="26"/>
      <c r="MAB37" s="26"/>
      <c r="MAC37" s="26"/>
      <c r="MAD37" s="26"/>
      <c r="MAE37" s="26"/>
      <c r="MAF37" s="26"/>
      <c r="MAG37" s="26"/>
      <c r="MAH37" s="26"/>
      <c r="MAI37" s="26"/>
      <c r="MAJ37" s="26"/>
      <c r="MAK37" s="26"/>
      <c r="MAL37" s="26"/>
      <c r="MAM37" s="26"/>
      <c r="MAN37" s="26"/>
      <c r="MAO37" s="26"/>
      <c r="MAP37" s="26"/>
      <c r="MAQ37" s="26"/>
      <c r="MAR37" s="26"/>
      <c r="MAS37" s="26"/>
      <c r="MAT37" s="26"/>
      <c r="MAU37" s="26"/>
      <c r="MAV37" s="26"/>
      <c r="MAW37" s="26"/>
      <c r="MAX37" s="26"/>
      <c r="MAY37" s="26"/>
      <c r="MAZ37" s="26"/>
      <c r="MBA37" s="26"/>
      <c r="MBB37" s="26"/>
      <c r="MBC37" s="26"/>
      <c r="MBD37" s="26"/>
      <c r="MBE37" s="26"/>
      <c r="MBF37" s="26"/>
      <c r="MBG37" s="26"/>
      <c r="MBH37" s="26"/>
      <c r="MBI37" s="26"/>
      <c r="MBJ37" s="26"/>
      <c r="MBK37" s="26"/>
      <c r="MBL37" s="26"/>
      <c r="MBM37" s="26"/>
      <c r="MBN37" s="26"/>
      <c r="MBO37" s="26"/>
      <c r="MBP37" s="26"/>
      <c r="MBQ37" s="26"/>
      <c r="MBR37" s="26"/>
      <c r="MBS37" s="26"/>
      <c r="MBT37" s="26"/>
      <c r="MBU37" s="26"/>
      <c r="MBV37" s="26"/>
      <c r="MBW37" s="26"/>
      <c r="MBX37" s="26"/>
      <c r="MBY37" s="26"/>
      <c r="MBZ37" s="26"/>
      <c r="MCA37" s="26"/>
      <c r="MCB37" s="26"/>
      <c r="MCC37" s="26"/>
      <c r="MCD37" s="26"/>
      <c r="MCE37" s="26"/>
      <c r="MCF37" s="26"/>
      <c r="MCG37" s="26"/>
      <c r="MCH37" s="26"/>
      <c r="MCI37" s="26"/>
      <c r="MCJ37" s="26"/>
      <c r="MCK37" s="26"/>
      <c r="MCL37" s="26"/>
      <c r="MCM37" s="26"/>
      <c r="MCN37" s="26"/>
      <c r="MCO37" s="26"/>
      <c r="MCP37" s="26"/>
      <c r="MCQ37" s="26"/>
      <c r="MCR37" s="26"/>
      <c r="MCS37" s="26"/>
      <c r="MCT37" s="26"/>
      <c r="MCU37" s="26"/>
      <c r="MCV37" s="26"/>
      <c r="MCW37" s="26"/>
      <c r="MCX37" s="26"/>
      <c r="MCY37" s="26"/>
      <c r="MCZ37" s="26"/>
      <c r="MDA37" s="26"/>
      <c r="MDB37" s="26"/>
      <c r="MDC37" s="26"/>
      <c r="MDD37" s="26"/>
      <c r="MDE37" s="26"/>
      <c r="MDF37" s="26"/>
      <c r="MDG37" s="26"/>
      <c r="MDH37" s="26"/>
      <c r="MDI37" s="26"/>
      <c r="MDJ37" s="26"/>
      <c r="MDK37" s="26"/>
      <c r="MDL37" s="26"/>
      <c r="MDM37" s="26"/>
      <c r="MDN37" s="26"/>
      <c r="MDO37" s="26"/>
      <c r="MDP37" s="26"/>
      <c r="MDQ37" s="26"/>
      <c r="MDR37" s="26"/>
      <c r="MDS37" s="26"/>
      <c r="MDT37" s="26"/>
      <c r="MDU37" s="26"/>
      <c r="MDV37" s="26"/>
      <c r="MDW37" s="26"/>
      <c r="MDX37" s="26"/>
      <c r="MDY37" s="26"/>
      <c r="MDZ37" s="26"/>
      <c r="MEA37" s="26"/>
      <c r="MEB37" s="26"/>
      <c r="MEC37" s="26"/>
      <c r="MED37" s="26"/>
      <c r="MEE37" s="26"/>
      <c r="MEF37" s="26"/>
      <c r="MEG37" s="26"/>
      <c r="MEH37" s="26"/>
      <c r="MEI37" s="26"/>
      <c r="MEJ37" s="26"/>
      <c r="MEK37" s="26"/>
      <c r="MEL37" s="26"/>
      <c r="MEM37" s="26"/>
      <c r="MEN37" s="26"/>
      <c r="MEO37" s="26"/>
      <c r="MEP37" s="26"/>
      <c r="MEQ37" s="26"/>
      <c r="MER37" s="26"/>
      <c r="MES37" s="26"/>
      <c r="MET37" s="26"/>
      <c r="MEU37" s="26"/>
      <c r="MEV37" s="26"/>
      <c r="MEW37" s="26"/>
      <c r="MEX37" s="26"/>
      <c r="MEY37" s="26"/>
      <c r="MEZ37" s="26"/>
      <c r="MFA37" s="26"/>
      <c r="MFB37" s="26"/>
      <c r="MFC37" s="26"/>
      <c r="MFD37" s="26"/>
      <c r="MFE37" s="26"/>
      <c r="MFF37" s="26"/>
      <c r="MFG37" s="26"/>
      <c r="MFH37" s="26"/>
      <c r="MFI37" s="26"/>
      <c r="MFJ37" s="26"/>
      <c r="MFK37" s="26"/>
      <c r="MFL37" s="26"/>
      <c r="MFM37" s="26"/>
      <c r="MFN37" s="26"/>
      <c r="MFO37" s="26"/>
      <c r="MFP37" s="26"/>
      <c r="MFQ37" s="26"/>
      <c r="MFR37" s="26"/>
      <c r="MFS37" s="26"/>
      <c r="MFT37" s="26"/>
      <c r="MFU37" s="26"/>
      <c r="MFV37" s="26"/>
      <c r="MFW37" s="26"/>
      <c r="MFX37" s="26"/>
      <c r="MFY37" s="26"/>
      <c r="MFZ37" s="26"/>
      <c r="MGA37" s="26"/>
      <c r="MGB37" s="26"/>
      <c r="MGC37" s="26"/>
      <c r="MGD37" s="26"/>
      <c r="MGE37" s="26"/>
      <c r="MGF37" s="26"/>
      <c r="MGG37" s="26"/>
      <c r="MGH37" s="26"/>
      <c r="MGI37" s="26"/>
      <c r="MGJ37" s="26"/>
      <c r="MGK37" s="26"/>
      <c r="MGL37" s="26"/>
      <c r="MGM37" s="26"/>
      <c r="MGN37" s="26"/>
      <c r="MGO37" s="26"/>
      <c r="MGP37" s="26"/>
      <c r="MGQ37" s="26"/>
      <c r="MGR37" s="26"/>
      <c r="MGS37" s="26"/>
      <c r="MGT37" s="26"/>
      <c r="MGU37" s="26"/>
      <c r="MGV37" s="26"/>
      <c r="MGW37" s="26"/>
      <c r="MGX37" s="26"/>
      <c r="MGY37" s="26"/>
      <c r="MGZ37" s="26"/>
      <c r="MHA37" s="26"/>
      <c r="MHB37" s="26"/>
      <c r="MHC37" s="26"/>
      <c r="MHD37" s="26"/>
      <c r="MHE37" s="26"/>
      <c r="MHF37" s="26"/>
      <c r="MHG37" s="26"/>
      <c r="MHH37" s="26"/>
      <c r="MHI37" s="26"/>
      <c r="MHJ37" s="26"/>
      <c r="MHK37" s="26"/>
      <c r="MHL37" s="26"/>
      <c r="MHM37" s="26"/>
      <c r="MHN37" s="26"/>
      <c r="MHO37" s="26"/>
      <c r="MHP37" s="26"/>
      <c r="MHQ37" s="26"/>
      <c r="MHR37" s="26"/>
      <c r="MHS37" s="26"/>
      <c r="MHT37" s="26"/>
      <c r="MHU37" s="26"/>
      <c r="MHV37" s="26"/>
      <c r="MHW37" s="26"/>
      <c r="MHX37" s="26"/>
      <c r="MHY37" s="26"/>
      <c r="MHZ37" s="26"/>
      <c r="MIA37" s="26"/>
      <c r="MIB37" s="26"/>
      <c r="MIC37" s="26"/>
      <c r="MID37" s="26"/>
      <c r="MIE37" s="26"/>
      <c r="MIF37" s="26"/>
      <c r="MIG37" s="26"/>
      <c r="MIH37" s="26"/>
      <c r="MII37" s="26"/>
      <c r="MIJ37" s="26"/>
      <c r="MIK37" s="26"/>
      <c r="MIL37" s="26"/>
      <c r="MIM37" s="26"/>
      <c r="MIN37" s="26"/>
      <c r="MIO37" s="26"/>
      <c r="MIP37" s="26"/>
      <c r="MIQ37" s="26"/>
      <c r="MIR37" s="26"/>
      <c r="MIS37" s="26"/>
      <c r="MIT37" s="26"/>
      <c r="MIU37" s="26"/>
      <c r="MIV37" s="26"/>
      <c r="MIW37" s="26"/>
      <c r="MIX37" s="26"/>
      <c r="MIY37" s="26"/>
      <c r="MIZ37" s="26"/>
      <c r="MJA37" s="26"/>
      <c r="MJB37" s="26"/>
      <c r="MJC37" s="26"/>
      <c r="MJD37" s="26"/>
      <c r="MJE37" s="26"/>
      <c r="MJF37" s="26"/>
      <c r="MJG37" s="26"/>
      <c r="MJH37" s="26"/>
      <c r="MJI37" s="26"/>
      <c r="MJJ37" s="26"/>
      <c r="MJK37" s="26"/>
      <c r="MJL37" s="26"/>
      <c r="MJM37" s="26"/>
      <c r="MJN37" s="26"/>
      <c r="MJO37" s="26"/>
      <c r="MJP37" s="26"/>
      <c r="MJQ37" s="26"/>
      <c r="MJR37" s="26"/>
      <c r="MJS37" s="26"/>
      <c r="MJT37" s="26"/>
      <c r="MJU37" s="26"/>
      <c r="MJV37" s="26"/>
      <c r="MJW37" s="26"/>
      <c r="MJX37" s="26"/>
      <c r="MJY37" s="26"/>
      <c r="MJZ37" s="26"/>
      <c r="MKA37" s="26"/>
      <c r="MKB37" s="26"/>
      <c r="MKC37" s="26"/>
      <c r="MKD37" s="26"/>
      <c r="MKE37" s="26"/>
      <c r="MKF37" s="26"/>
      <c r="MKG37" s="26"/>
      <c r="MKH37" s="26"/>
      <c r="MKI37" s="26"/>
      <c r="MKJ37" s="26"/>
      <c r="MKK37" s="26"/>
      <c r="MKL37" s="26"/>
      <c r="MKM37" s="26"/>
      <c r="MKN37" s="26"/>
      <c r="MKO37" s="26"/>
      <c r="MKP37" s="26"/>
      <c r="MKQ37" s="26"/>
      <c r="MKR37" s="26"/>
      <c r="MKS37" s="26"/>
      <c r="MKT37" s="26"/>
      <c r="MKU37" s="26"/>
      <c r="MKV37" s="26"/>
      <c r="MKW37" s="26"/>
      <c r="MKX37" s="26"/>
      <c r="MKY37" s="26"/>
      <c r="MKZ37" s="26"/>
      <c r="MLA37" s="26"/>
      <c r="MLB37" s="26"/>
      <c r="MLC37" s="26"/>
      <c r="MLD37" s="26"/>
      <c r="MLE37" s="26"/>
      <c r="MLF37" s="26"/>
      <c r="MLG37" s="26"/>
      <c r="MLH37" s="26"/>
      <c r="MLI37" s="26"/>
      <c r="MLJ37" s="26"/>
      <c r="MLK37" s="26"/>
      <c r="MLL37" s="26"/>
      <c r="MLM37" s="26"/>
      <c r="MLN37" s="26"/>
      <c r="MLO37" s="26"/>
      <c r="MLP37" s="26"/>
      <c r="MLQ37" s="26"/>
      <c r="MLR37" s="26"/>
      <c r="MLS37" s="26"/>
      <c r="MLT37" s="26"/>
      <c r="MLU37" s="26"/>
      <c r="MLV37" s="26"/>
      <c r="MLW37" s="26"/>
      <c r="MLX37" s="26"/>
      <c r="MLY37" s="26"/>
      <c r="MLZ37" s="26"/>
      <c r="MMA37" s="26"/>
      <c r="MMB37" s="26"/>
      <c r="MMC37" s="26"/>
      <c r="MMD37" s="26"/>
      <c r="MME37" s="26"/>
      <c r="MMF37" s="26"/>
      <c r="MMG37" s="26"/>
      <c r="MMH37" s="26"/>
      <c r="MMI37" s="26"/>
      <c r="MMJ37" s="26"/>
      <c r="MMK37" s="26"/>
      <c r="MML37" s="26"/>
      <c r="MMM37" s="26"/>
      <c r="MMN37" s="26"/>
      <c r="MMO37" s="26"/>
      <c r="MMP37" s="26"/>
      <c r="MMQ37" s="26"/>
      <c r="MMR37" s="26"/>
      <c r="MMS37" s="26"/>
      <c r="MMT37" s="26"/>
      <c r="MMU37" s="26"/>
      <c r="MMV37" s="26"/>
      <c r="MMW37" s="26"/>
      <c r="MMX37" s="26"/>
      <c r="MMY37" s="26"/>
      <c r="MMZ37" s="26"/>
      <c r="MNA37" s="26"/>
      <c r="MNB37" s="26"/>
      <c r="MNC37" s="26"/>
      <c r="MND37" s="26"/>
      <c r="MNE37" s="26"/>
      <c r="MNF37" s="26"/>
      <c r="MNG37" s="26"/>
      <c r="MNH37" s="26"/>
      <c r="MNI37" s="26"/>
      <c r="MNJ37" s="26"/>
      <c r="MNK37" s="26"/>
      <c r="MNL37" s="26"/>
      <c r="MNM37" s="26"/>
      <c r="MNN37" s="26"/>
      <c r="MNO37" s="26"/>
      <c r="MNP37" s="26"/>
      <c r="MNQ37" s="26"/>
      <c r="MNR37" s="26"/>
      <c r="MNS37" s="26"/>
      <c r="MNT37" s="26"/>
      <c r="MNU37" s="26"/>
      <c r="MNV37" s="26"/>
      <c r="MNW37" s="26"/>
      <c r="MNX37" s="26"/>
      <c r="MNY37" s="26"/>
      <c r="MNZ37" s="26"/>
      <c r="MOA37" s="26"/>
      <c r="MOB37" s="26"/>
      <c r="MOC37" s="26"/>
      <c r="MOD37" s="26"/>
      <c r="MOE37" s="26"/>
      <c r="MOF37" s="26"/>
      <c r="MOG37" s="26"/>
      <c r="MOH37" s="26"/>
      <c r="MOI37" s="26"/>
      <c r="MOJ37" s="26"/>
      <c r="MOK37" s="26"/>
      <c r="MOL37" s="26"/>
      <c r="MOM37" s="26"/>
      <c r="MON37" s="26"/>
      <c r="MOO37" s="26"/>
      <c r="MOP37" s="26"/>
      <c r="MOQ37" s="26"/>
      <c r="MOR37" s="26"/>
      <c r="MOS37" s="26"/>
      <c r="MOT37" s="26"/>
      <c r="MOU37" s="26"/>
      <c r="MOV37" s="26"/>
      <c r="MOW37" s="26"/>
      <c r="MOX37" s="26"/>
      <c r="MOY37" s="26"/>
      <c r="MOZ37" s="26"/>
      <c r="MPA37" s="26"/>
      <c r="MPB37" s="26"/>
      <c r="MPC37" s="26"/>
      <c r="MPD37" s="26"/>
      <c r="MPE37" s="26"/>
      <c r="MPF37" s="26"/>
      <c r="MPG37" s="26"/>
      <c r="MPH37" s="26"/>
      <c r="MPI37" s="26"/>
      <c r="MPJ37" s="26"/>
      <c r="MPK37" s="26"/>
      <c r="MPL37" s="26"/>
      <c r="MPM37" s="26"/>
      <c r="MPN37" s="26"/>
      <c r="MPO37" s="26"/>
      <c r="MPP37" s="26"/>
      <c r="MPQ37" s="26"/>
      <c r="MPR37" s="26"/>
      <c r="MPS37" s="26"/>
      <c r="MPT37" s="26"/>
      <c r="MPU37" s="26"/>
      <c r="MPV37" s="26"/>
      <c r="MPW37" s="26"/>
      <c r="MPX37" s="26"/>
      <c r="MPY37" s="26"/>
      <c r="MPZ37" s="26"/>
      <c r="MQA37" s="26"/>
      <c r="MQB37" s="26"/>
      <c r="MQC37" s="26"/>
      <c r="MQD37" s="26"/>
      <c r="MQE37" s="26"/>
      <c r="MQF37" s="26"/>
      <c r="MQG37" s="26"/>
      <c r="MQH37" s="26"/>
      <c r="MQI37" s="26"/>
      <c r="MQJ37" s="26"/>
      <c r="MQK37" s="26"/>
      <c r="MQL37" s="26"/>
      <c r="MQM37" s="26"/>
      <c r="MQN37" s="26"/>
      <c r="MQO37" s="26"/>
      <c r="MQP37" s="26"/>
      <c r="MQQ37" s="26"/>
      <c r="MQR37" s="26"/>
      <c r="MQS37" s="26"/>
      <c r="MQT37" s="26"/>
      <c r="MQU37" s="26"/>
      <c r="MQV37" s="26"/>
      <c r="MQW37" s="26"/>
      <c r="MQX37" s="26"/>
      <c r="MQY37" s="26"/>
      <c r="MQZ37" s="26"/>
      <c r="MRA37" s="26"/>
      <c r="MRB37" s="26"/>
      <c r="MRC37" s="26"/>
      <c r="MRD37" s="26"/>
      <c r="MRE37" s="26"/>
      <c r="MRF37" s="26"/>
      <c r="MRG37" s="26"/>
      <c r="MRH37" s="26"/>
      <c r="MRI37" s="26"/>
      <c r="MRJ37" s="26"/>
      <c r="MRK37" s="26"/>
      <c r="MRL37" s="26"/>
      <c r="MRM37" s="26"/>
      <c r="MRN37" s="26"/>
      <c r="MRO37" s="26"/>
      <c r="MRP37" s="26"/>
      <c r="MRQ37" s="26"/>
      <c r="MRR37" s="26"/>
      <c r="MRS37" s="26"/>
      <c r="MRT37" s="26"/>
      <c r="MRU37" s="26"/>
      <c r="MRV37" s="26"/>
      <c r="MRW37" s="26"/>
      <c r="MRX37" s="26"/>
      <c r="MRY37" s="26"/>
      <c r="MRZ37" s="26"/>
      <c r="MSA37" s="26"/>
      <c r="MSB37" s="26"/>
      <c r="MSC37" s="26"/>
      <c r="MSD37" s="26"/>
      <c r="MSE37" s="26"/>
      <c r="MSF37" s="26"/>
      <c r="MSG37" s="26"/>
      <c r="MSH37" s="26"/>
      <c r="MSI37" s="26"/>
      <c r="MSJ37" s="26"/>
      <c r="MSK37" s="26"/>
      <c r="MSL37" s="26"/>
      <c r="MSM37" s="26"/>
      <c r="MSN37" s="26"/>
      <c r="MSO37" s="26"/>
      <c r="MSP37" s="26"/>
      <c r="MSQ37" s="26"/>
      <c r="MSR37" s="26"/>
      <c r="MSS37" s="26"/>
      <c r="MST37" s="26"/>
      <c r="MSU37" s="26"/>
      <c r="MSV37" s="26"/>
      <c r="MSW37" s="26"/>
      <c r="MSX37" s="26"/>
      <c r="MSY37" s="26"/>
      <c r="MSZ37" s="26"/>
      <c r="MTA37" s="26"/>
      <c r="MTB37" s="26"/>
      <c r="MTC37" s="26"/>
      <c r="MTD37" s="26"/>
      <c r="MTE37" s="26"/>
      <c r="MTF37" s="26"/>
      <c r="MTG37" s="26"/>
      <c r="MTH37" s="26"/>
      <c r="MTI37" s="26"/>
      <c r="MTJ37" s="26"/>
      <c r="MTK37" s="26"/>
      <c r="MTL37" s="26"/>
      <c r="MTM37" s="26"/>
      <c r="MTN37" s="26"/>
      <c r="MTO37" s="26"/>
      <c r="MTP37" s="26"/>
      <c r="MTQ37" s="26"/>
      <c r="MTR37" s="26"/>
      <c r="MTS37" s="26"/>
      <c r="MTT37" s="26"/>
      <c r="MTU37" s="26"/>
      <c r="MTV37" s="26"/>
      <c r="MTW37" s="26"/>
      <c r="MTX37" s="26"/>
      <c r="MTY37" s="26"/>
      <c r="MTZ37" s="26"/>
      <c r="MUA37" s="26"/>
      <c r="MUB37" s="26"/>
      <c r="MUC37" s="26"/>
      <c r="MUD37" s="26"/>
      <c r="MUE37" s="26"/>
      <c r="MUF37" s="26"/>
      <c r="MUG37" s="26"/>
      <c r="MUH37" s="26"/>
      <c r="MUI37" s="26"/>
      <c r="MUJ37" s="26"/>
      <c r="MUK37" s="26"/>
      <c r="MUL37" s="26"/>
      <c r="MUM37" s="26"/>
      <c r="MUN37" s="26"/>
      <c r="MUO37" s="26"/>
      <c r="MUP37" s="26"/>
      <c r="MUQ37" s="26"/>
      <c r="MUR37" s="26"/>
      <c r="MUS37" s="26"/>
      <c r="MUT37" s="26"/>
      <c r="MUU37" s="26"/>
      <c r="MUV37" s="26"/>
      <c r="MUW37" s="26"/>
      <c r="MUX37" s="26"/>
      <c r="MUY37" s="26"/>
      <c r="MUZ37" s="26"/>
      <c r="MVA37" s="26"/>
      <c r="MVB37" s="26"/>
      <c r="MVC37" s="26"/>
      <c r="MVD37" s="26"/>
      <c r="MVE37" s="26"/>
      <c r="MVF37" s="26"/>
      <c r="MVG37" s="26"/>
      <c r="MVH37" s="26"/>
      <c r="MVI37" s="26"/>
      <c r="MVJ37" s="26"/>
      <c r="MVK37" s="26"/>
      <c r="MVL37" s="26"/>
      <c r="MVM37" s="26"/>
      <c r="MVN37" s="26"/>
      <c r="MVO37" s="26"/>
      <c r="MVP37" s="26"/>
      <c r="MVQ37" s="26"/>
      <c r="MVR37" s="26"/>
      <c r="MVS37" s="26"/>
      <c r="MVT37" s="26"/>
      <c r="MVU37" s="26"/>
      <c r="MVV37" s="26"/>
      <c r="MVW37" s="26"/>
      <c r="MVX37" s="26"/>
      <c r="MVY37" s="26"/>
      <c r="MVZ37" s="26"/>
      <c r="MWA37" s="26"/>
      <c r="MWB37" s="26"/>
      <c r="MWC37" s="26"/>
      <c r="MWD37" s="26"/>
      <c r="MWE37" s="26"/>
      <c r="MWF37" s="26"/>
      <c r="MWG37" s="26"/>
      <c r="MWH37" s="26"/>
      <c r="MWI37" s="26"/>
      <c r="MWJ37" s="26"/>
      <c r="MWK37" s="26"/>
      <c r="MWL37" s="26"/>
      <c r="MWM37" s="26"/>
      <c r="MWN37" s="26"/>
      <c r="MWO37" s="26"/>
      <c r="MWP37" s="26"/>
      <c r="MWQ37" s="26"/>
      <c r="MWR37" s="26"/>
      <c r="MWS37" s="26"/>
      <c r="MWT37" s="26"/>
      <c r="MWU37" s="26"/>
      <c r="MWV37" s="26"/>
      <c r="MWW37" s="26"/>
      <c r="MWX37" s="26"/>
      <c r="MWY37" s="26"/>
      <c r="MWZ37" s="26"/>
      <c r="MXA37" s="26"/>
      <c r="MXB37" s="26"/>
      <c r="MXC37" s="26"/>
      <c r="MXD37" s="26"/>
      <c r="MXE37" s="26"/>
      <c r="MXF37" s="26"/>
      <c r="MXG37" s="26"/>
      <c r="MXH37" s="26"/>
      <c r="MXI37" s="26"/>
      <c r="MXJ37" s="26"/>
      <c r="MXK37" s="26"/>
      <c r="MXL37" s="26"/>
      <c r="MXM37" s="26"/>
      <c r="MXN37" s="26"/>
      <c r="MXO37" s="26"/>
      <c r="MXP37" s="26"/>
      <c r="MXQ37" s="26"/>
      <c r="MXR37" s="26"/>
      <c r="MXS37" s="26"/>
      <c r="MXT37" s="26"/>
      <c r="MXU37" s="26"/>
      <c r="MXV37" s="26"/>
      <c r="MXW37" s="26"/>
      <c r="MXX37" s="26"/>
      <c r="MXY37" s="26"/>
      <c r="MXZ37" s="26"/>
      <c r="MYA37" s="26"/>
      <c r="MYB37" s="26"/>
      <c r="MYC37" s="26"/>
      <c r="MYD37" s="26"/>
      <c r="MYE37" s="26"/>
      <c r="MYF37" s="26"/>
      <c r="MYG37" s="26"/>
      <c r="MYH37" s="26"/>
      <c r="MYI37" s="26"/>
      <c r="MYJ37" s="26"/>
      <c r="MYK37" s="26"/>
      <c r="MYL37" s="26"/>
      <c r="MYM37" s="26"/>
      <c r="MYN37" s="26"/>
      <c r="MYO37" s="26"/>
      <c r="MYP37" s="26"/>
      <c r="MYQ37" s="26"/>
      <c r="MYR37" s="26"/>
      <c r="MYS37" s="26"/>
      <c r="MYT37" s="26"/>
      <c r="MYU37" s="26"/>
      <c r="MYV37" s="26"/>
      <c r="MYW37" s="26"/>
      <c r="MYX37" s="26"/>
      <c r="MYY37" s="26"/>
      <c r="MYZ37" s="26"/>
      <c r="MZA37" s="26"/>
      <c r="MZB37" s="26"/>
      <c r="MZC37" s="26"/>
      <c r="MZD37" s="26"/>
      <c r="MZE37" s="26"/>
      <c r="MZF37" s="26"/>
      <c r="MZG37" s="26"/>
      <c r="MZH37" s="26"/>
      <c r="MZI37" s="26"/>
      <c r="MZJ37" s="26"/>
      <c r="MZK37" s="26"/>
      <c r="MZL37" s="26"/>
      <c r="MZM37" s="26"/>
      <c r="MZN37" s="26"/>
      <c r="MZO37" s="26"/>
      <c r="MZP37" s="26"/>
      <c r="MZQ37" s="26"/>
      <c r="MZR37" s="26"/>
      <c r="MZS37" s="26"/>
      <c r="MZT37" s="26"/>
      <c r="MZU37" s="26"/>
      <c r="MZV37" s="26"/>
      <c r="MZW37" s="26"/>
      <c r="MZX37" s="26"/>
      <c r="MZY37" s="26"/>
      <c r="MZZ37" s="26"/>
      <c r="NAA37" s="26"/>
      <c r="NAB37" s="26"/>
      <c r="NAC37" s="26"/>
      <c r="NAD37" s="26"/>
      <c r="NAE37" s="26"/>
      <c r="NAF37" s="26"/>
      <c r="NAG37" s="26"/>
      <c r="NAH37" s="26"/>
      <c r="NAI37" s="26"/>
      <c r="NAJ37" s="26"/>
      <c r="NAK37" s="26"/>
      <c r="NAL37" s="26"/>
      <c r="NAM37" s="26"/>
      <c r="NAN37" s="26"/>
      <c r="NAO37" s="26"/>
      <c r="NAP37" s="26"/>
      <c r="NAQ37" s="26"/>
      <c r="NAR37" s="26"/>
      <c r="NAS37" s="26"/>
      <c r="NAT37" s="26"/>
      <c r="NAU37" s="26"/>
      <c r="NAV37" s="26"/>
      <c r="NAW37" s="26"/>
      <c r="NAX37" s="26"/>
      <c r="NAY37" s="26"/>
      <c r="NAZ37" s="26"/>
      <c r="NBA37" s="26"/>
      <c r="NBB37" s="26"/>
      <c r="NBC37" s="26"/>
      <c r="NBD37" s="26"/>
      <c r="NBE37" s="26"/>
      <c r="NBF37" s="26"/>
      <c r="NBG37" s="26"/>
      <c r="NBH37" s="26"/>
      <c r="NBI37" s="26"/>
      <c r="NBJ37" s="26"/>
      <c r="NBK37" s="26"/>
      <c r="NBL37" s="26"/>
      <c r="NBM37" s="26"/>
      <c r="NBN37" s="26"/>
      <c r="NBO37" s="26"/>
      <c r="NBP37" s="26"/>
      <c r="NBQ37" s="26"/>
      <c r="NBR37" s="26"/>
      <c r="NBS37" s="26"/>
      <c r="NBT37" s="26"/>
      <c r="NBU37" s="26"/>
      <c r="NBV37" s="26"/>
      <c r="NBW37" s="26"/>
      <c r="NBX37" s="26"/>
      <c r="NBY37" s="26"/>
      <c r="NBZ37" s="26"/>
      <c r="NCA37" s="26"/>
      <c r="NCB37" s="26"/>
      <c r="NCC37" s="26"/>
      <c r="NCD37" s="26"/>
      <c r="NCE37" s="26"/>
      <c r="NCF37" s="26"/>
      <c r="NCG37" s="26"/>
      <c r="NCH37" s="26"/>
      <c r="NCI37" s="26"/>
      <c r="NCJ37" s="26"/>
      <c r="NCK37" s="26"/>
      <c r="NCL37" s="26"/>
      <c r="NCM37" s="26"/>
      <c r="NCN37" s="26"/>
      <c r="NCO37" s="26"/>
      <c r="NCP37" s="26"/>
      <c r="NCQ37" s="26"/>
      <c r="NCR37" s="26"/>
      <c r="NCS37" s="26"/>
      <c r="NCT37" s="26"/>
      <c r="NCU37" s="26"/>
      <c r="NCV37" s="26"/>
      <c r="NCW37" s="26"/>
      <c r="NCX37" s="26"/>
      <c r="NCY37" s="26"/>
      <c r="NCZ37" s="26"/>
      <c r="NDA37" s="26"/>
      <c r="NDB37" s="26"/>
      <c r="NDC37" s="26"/>
      <c r="NDD37" s="26"/>
      <c r="NDE37" s="26"/>
      <c r="NDF37" s="26"/>
      <c r="NDG37" s="26"/>
      <c r="NDH37" s="26"/>
      <c r="NDI37" s="26"/>
      <c r="NDJ37" s="26"/>
      <c r="NDK37" s="26"/>
      <c r="NDL37" s="26"/>
      <c r="NDM37" s="26"/>
      <c r="NDN37" s="26"/>
      <c r="NDO37" s="26"/>
      <c r="NDP37" s="26"/>
      <c r="NDQ37" s="26"/>
      <c r="NDR37" s="26"/>
      <c r="NDS37" s="26"/>
      <c r="NDT37" s="26"/>
      <c r="NDU37" s="26"/>
      <c r="NDV37" s="26"/>
      <c r="NDW37" s="26"/>
      <c r="NDX37" s="26"/>
      <c r="NDY37" s="26"/>
      <c r="NDZ37" s="26"/>
      <c r="NEA37" s="26"/>
      <c r="NEB37" s="26"/>
      <c r="NEC37" s="26"/>
      <c r="NED37" s="26"/>
      <c r="NEE37" s="26"/>
      <c r="NEF37" s="26"/>
      <c r="NEG37" s="26"/>
      <c r="NEH37" s="26"/>
      <c r="NEI37" s="26"/>
      <c r="NEJ37" s="26"/>
      <c r="NEK37" s="26"/>
      <c r="NEL37" s="26"/>
      <c r="NEM37" s="26"/>
      <c r="NEN37" s="26"/>
      <c r="NEO37" s="26"/>
      <c r="NEP37" s="26"/>
      <c r="NEQ37" s="26"/>
      <c r="NER37" s="26"/>
      <c r="NES37" s="26"/>
      <c r="NET37" s="26"/>
      <c r="NEU37" s="26"/>
      <c r="NEV37" s="26"/>
      <c r="NEW37" s="26"/>
      <c r="NEX37" s="26"/>
      <c r="NEY37" s="26"/>
      <c r="NEZ37" s="26"/>
      <c r="NFA37" s="26"/>
      <c r="NFB37" s="26"/>
      <c r="NFC37" s="26"/>
      <c r="NFD37" s="26"/>
      <c r="NFE37" s="26"/>
      <c r="NFF37" s="26"/>
      <c r="NFG37" s="26"/>
      <c r="NFH37" s="26"/>
      <c r="NFI37" s="26"/>
      <c r="NFJ37" s="26"/>
      <c r="NFK37" s="26"/>
      <c r="NFL37" s="26"/>
      <c r="NFM37" s="26"/>
      <c r="NFN37" s="26"/>
      <c r="NFO37" s="26"/>
      <c r="NFP37" s="26"/>
      <c r="NFQ37" s="26"/>
      <c r="NFR37" s="26"/>
      <c r="NFS37" s="26"/>
      <c r="NFT37" s="26"/>
      <c r="NFU37" s="26"/>
      <c r="NFV37" s="26"/>
      <c r="NFW37" s="26"/>
      <c r="NFX37" s="26"/>
      <c r="NFY37" s="26"/>
      <c r="NFZ37" s="26"/>
      <c r="NGA37" s="26"/>
      <c r="NGB37" s="26"/>
      <c r="NGC37" s="26"/>
      <c r="NGD37" s="26"/>
      <c r="NGE37" s="26"/>
      <c r="NGF37" s="26"/>
      <c r="NGG37" s="26"/>
      <c r="NGH37" s="26"/>
      <c r="NGI37" s="26"/>
      <c r="NGJ37" s="26"/>
      <c r="NGK37" s="26"/>
      <c r="NGL37" s="26"/>
      <c r="NGM37" s="26"/>
      <c r="NGN37" s="26"/>
      <c r="NGO37" s="26"/>
      <c r="NGP37" s="26"/>
      <c r="NGQ37" s="26"/>
      <c r="NGR37" s="26"/>
      <c r="NGS37" s="26"/>
      <c r="NGT37" s="26"/>
      <c r="NGU37" s="26"/>
      <c r="NGV37" s="26"/>
      <c r="NGW37" s="26"/>
      <c r="NGX37" s="26"/>
      <c r="NGY37" s="26"/>
      <c r="NGZ37" s="26"/>
      <c r="NHA37" s="26"/>
      <c r="NHB37" s="26"/>
      <c r="NHC37" s="26"/>
      <c r="NHD37" s="26"/>
      <c r="NHE37" s="26"/>
      <c r="NHF37" s="26"/>
      <c r="NHG37" s="26"/>
      <c r="NHH37" s="26"/>
      <c r="NHI37" s="26"/>
      <c r="NHJ37" s="26"/>
      <c r="NHK37" s="26"/>
      <c r="NHL37" s="26"/>
      <c r="NHM37" s="26"/>
      <c r="NHN37" s="26"/>
      <c r="NHO37" s="26"/>
      <c r="NHP37" s="26"/>
      <c r="NHQ37" s="26"/>
      <c r="NHR37" s="26"/>
      <c r="NHS37" s="26"/>
      <c r="NHT37" s="26"/>
      <c r="NHU37" s="26"/>
      <c r="NHV37" s="26"/>
      <c r="NHW37" s="26"/>
      <c r="NHX37" s="26"/>
      <c r="NHY37" s="26"/>
      <c r="NHZ37" s="26"/>
      <c r="NIA37" s="26"/>
      <c r="NIB37" s="26"/>
      <c r="NIC37" s="26"/>
      <c r="NID37" s="26"/>
      <c r="NIE37" s="26"/>
      <c r="NIF37" s="26"/>
      <c r="NIG37" s="26"/>
      <c r="NIH37" s="26"/>
      <c r="NII37" s="26"/>
      <c r="NIJ37" s="26"/>
      <c r="NIK37" s="26"/>
      <c r="NIL37" s="26"/>
      <c r="NIM37" s="26"/>
      <c r="NIN37" s="26"/>
      <c r="NIO37" s="26"/>
      <c r="NIP37" s="26"/>
      <c r="NIQ37" s="26"/>
      <c r="NIR37" s="26"/>
      <c r="NIS37" s="26"/>
      <c r="NIT37" s="26"/>
      <c r="NIU37" s="26"/>
      <c r="NIV37" s="26"/>
      <c r="NIW37" s="26"/>
      <c r="NIX37" s="26"/>
      <c r="NIY37" s="26"/>
      <c r="NIZ37" s="26"/>
      <c r="NJA37" s="26"/>
      <c r="NJB37" s="26"/>
      <c r="NJC37" s="26"/>
      <c r="NJD37" s="26"/>
      <c r="NJE37" s="26"/>
      <c r="NJF37" s="26"/>
      <c r="NJG37" s="26"/>
      <c r="NJH37" s="26"/>
      <c r="NJI37" s="26"/>
      <c r="NJJ37" s="26"/>
      <c r="NJK37" s="26"/>
      <c r="NJL37" s="26"/>
      <c r="NJM37" s="26"/>
      <c r="NJN37" s="26"/>
      <c r="NJO37" s="26"/>
      <c r="NJP37" s="26"/>
      <c r="NJQ37" s="26"/>
      <c r="NJR37" s="26"/>
      <c r="NJS37" s="26"/>
      <c r="NJT37" s="26"/>
      <c r="NJU37" s="26"/>
      <c r="NJV37" s="26"/>
      <c r="NJW37" s="26"/>
      <c r="NJX37" s="26"/>
      <c r="NJY37" s="26"/>
      <c r="NJZ37" s="26"/>
      <c r="NKA37" s="26"/>
      <c r="NKB37" s="26"/>
      <c r="NKC37" s="26"/>
      <c r="NKD37" s="26"/>
      <c r="NKE37" s="26"/>
      <c r="NKF37" s="26"/>
      <c r="NKG37" s="26"/>
      <c r="NKH37" s="26"/>
      <c r="NKI37" s="26"/>
      <c r="NKJ37" s="26"/>
      <c r="NKK37" s="26"/>
      <c r="NKL37" s="26"/>
      <c r="NKM37" s="26"/>
      <c r="NKN37" s="26"/>
      <c r="NKO37" s="26"/>
      <c r="NKP37" s="26"/>
      <c r="NKQ37" s="26"/>
      <c r="NKR37" s="26"/>
      <c r="NKS37" s="26"/>
      <c r="NKT37" s="26"/>
      <c r="NKU37" s="26"/>
      <c r="NKV37" s="26"/>
      <c r="NKW37" s="26"/>
      <c r="NKX37" s="26"/>
      <c r="NKY37" s="26"/>
      <c r="NKZ37" s="26"/>
      <c r="NLA37" s="26"/>
      <c r="NLB37" s="26"/>
      <c r="NLC37" s="26"/>
      <c r="NLD37" s="26"/>
      <c r="NLE37" s="26"/>
      <c r="NLF37" s="26"/>
      <c r="NLG37" s="26"/>
      <c r="NLH37" s="26"/>
      <c r="NLI37" s="26"/>
      <c r="NLJ37" s="26"/>
      <c r="NLK37" s="26"/>
      <c r="NLL37" s="26"/>
      <c r="NLM37" s="26"/>
      <c r="NLN37" s="26"/>
      <c r="NLO37" s="26"/>
      <c r="NLP37" s="26"/>
      <c r="NLQ37" s="26"/>
      <c r="NLR37" s="26"/>
      <c r="NLS37" s="26"/>
      <c r="NLT37" s="26"/>
      <c r="NLU37" s="26"/>
      <c r="NLV37" s="26"/>
      <c r="NLW37" s="26"/>
      <c r="NLX37" s="26"/>
      <c r="NLY37" s="26"/>
      <c r="NLZ37" s="26"/>
      <c r="NMA37" s="26"/>
      <c r="NMB37" s="26"/>
      <c r="NMC37" s="26"/>
      <c r="NMD37" s="26"/>
      <c r="NME37" s="26"/>
      <c r="NMF37" s="26"/>
      <c r="NMG37" s="26"/>
      <c r="NMH37" s="26"/>
      <c r="NMI37" s="26"/>
      <c r="NMJ37" s="26"/>
      <c r="NMK37" s="26"/>
      <c r="NML37" s="26"/>
      <c r="NMM37" s="26"/>
      <c r="NMN37" s="26"/>
      <c r="NMO37" s="26"/>
      <c r="NMP37" s="26"/>
      <c r="NMQ37" s="26"/>
      <c r="NMR37" s="26"/>
      <c r="NMS37" s="26"/>
      <c r="NMT37" s="26"/>
      <c r="NMU37" s="26"/>
      <c r="NMV37" s="26"/>
      <c r="NMW37" s="26"/>
      <c r="NMX37" s="26"/>
      <c r="NMY37" s="26"/>
      <c r="NMZ37" s="26"/>
      <c r="NNA37" s="26"/>
      <c r="NNB37" s="26"/>
      <c r="NNC37" s="26"/>
      <c r="NND37" s="26"/>
      <c r="NNE37" s="26"/>
      <c r="NNF37" s="26"/>
      <c r="NNG37" s="26"/>
      <c r="NNH37" s="26"/>
      <c r="NNI37" s="26"/>
      <c r="NNJ37" s="26"/>
      <c r="NNK37" s="26"/>
      <c r="NNL37" s="26"/>
      <c r="NNM37" s="26"/>
      <c r="NNN37" s="26"/>
      <c r="NNO37" s="26"/>
      <c r="NNP37" s="26"/>
      <c r="NNQ37" s="26"/>
      <c r="NNR37" s="26"/>
      <c r="NNS37" s="26"/>
      <c r="NNT37" s="26"/>
      <c r="NNU37" s="26"/>
      <c r="NNV37" s="26"/>
      <c r="NNW37" s="26"/>
      <c r="NNX37" s="26"/>
      <c r="NNY37" s="26"/>
      <c r="NNZ37" s="26"/>
      <c r="NOA37" s="26"/>
      <c r="NOB37" s="26"/>
      <c r="NOC37" s="26"/>
      <c r="NOD37" s="26"/>
      <c r="NOE37" s="26"/>
      <c r="NOF37" s="26"/>
      <c r="NOG37" s="26"/>
      <c r="NOH37" s="26"/>
      <c r="NOI37" s="26"/>
      <c r="NOJ37" s="26"/>
      <c r="NOK37" s="26"/>
      <c r="NOL37" s="26"/>
      <c r="NOM37" s="26"/>
      <c r="NON37" s="26"/>
      <c r="NOO37" s="26"/>
      <c r="NOP37" s="26"/>
      <c r="NOQ37" s="26"/>
      <c r="NOR37" s="26"/>
      <c r="NOS37" s="26"/>
      <c r="NOT37" s="26"/>
      <c r="NOU37" s="26"/>
      <c r="NOV37" s="26"/>
      <c r="NOW37" s="26"/>
      <c r="NOX37" s="26"/>
      <c r="NOY37" s="26"/>
      <c r="NOZ37" s="26"/>
      <c r="NPA37" s="26"/>
      <c r="NPB37" s="26"/>
      <c r="NPC37" s="26"/>
      <c r="NPD37" s="26"/>
      <c r="NPE37" s="26"/>
      <c r="NPF37" s="26"/>
      <c r="NPG37" s="26"/>
      <c r="NPH37" s="26"/>
      <c r="NPI37" s="26"/>
      <c r="NPJ37" s="26"/>
      <c r="NPK37" s="26"/>
      <c r="NPL37" s="26"/>
      <c r="NPM37" s="26"/>
      <c r="NPN37" s="26"/>
      <c r="NPO37" s="26"/>
      <c r="NPP37" s="26"/>
      <c r="NPQ37" s="26"/>
      <c r="NPR37" s="26"/>
      <c r="NPS37" s="26"/>
      <c r="NPT37" s="26"/>
      <c r="NPU37" s="26"/>
      <c r="NPV37" s="26"/>
      <c r="NPW37" s="26"/>
      <c r="NPX37" s="26"/>
      <c r="NPY37" s="26"/>
      <c r="NPZ37" s="26"/>
      <c r="NQA37" s="26"/>
      <c r="NQB37" s="26"/>
      <c r="NQC37" s="26"/>
      <c r="NQD37" s="26"/>
      <c r="NQE37" s="26"/>
      <c r="NQF37" s="26"/>
      <c r="NQG37" s="26"/>
      <c r="NQH37" s="26"/>
      <c r="NQI37" s="26"/>
      <c r="NQJ37" s="26"/>
      <c r="NQK37" s="26"/>
      <c r="NQL37" s="26"/>
      <c r="NQM37" s="26"/>
      <c r="NQN37" s="26"/>
      <c r="NQO37" s="26"/>
      <c r="NQP37" s="26"/>
      <c r="NQQ37" s="26"/>
      <c r="NQR37" s="26"/>
      <c r="NQS37" s="26"/>
      <c r="NQT37" s="26"/>
      <c r="NQU37" s="26"/>
      <c r="NQV37" s="26"/>
      <c r="NQW37" s="26"/>
      <c r="NQX37" s="26"/>
      <c r="NQY37" s="26"/>
      <c r="NQZ37" s="26"/>
      <c r="NRA37" s="26"/>
      <c r="NRB37" s="26"/>
      <c r="NRC37" s="26"/>
      <c r="NRD37" s="26"/>
      <c r="NRE37" s="26"/>
      <c r="NRF37" s="26"/>
      <c r="NRG37" s="26"/>
      <c r="NRH37" s="26"/>
      <c r="NRI37" s="26"/>
      <c r="NRJ37" s="26"/>
      <c r="NRK37" s="26"/>
      <c r="NRL37" s="26"/>
      <c r="NRM37" s="26"/>
      <c r="NRN37" s="26"/>
      <c r="NRO37" s="26"/>
      <c r="NRP37" s="26"/>
      <c r="NRQ37" s="26"/>
      <c r="NRR37" s="26"/>
      <c r="NRS37" s="26"/>
      <c r="NRT37" s="26"/>
      <c r="NRU37" s="26"/>
      <c r="NRV37" s="26"/>
      <c r="NRW37" s="26"/>
      <c r="NRX37" s="26"/>
      <c r="NRY37" s="26"/>
      <c r="NRZ37" s="26"/>
      <c r="NSA37" s="26"/>
      <c r="NSB37" s="26"/>
      <c r="NSC37" s="26"/>
      <c r="NSD37" s="26"/>
      <c r="NSE37" s="26"/>
      <c r="NSF37" s="26"/>
      <c r="NSG37" s="26"/>
      <c r="NSH37" s="26"/>
      <c r="NSI37" s="26"/>
      <c r="NSJ37" s="26"/>
      <c r="NSK37" s="26"/>
      <c r="NSL37" s="26"/>
      <c r="NSM37" s="26"/>
      <c r="NSN37" s="26"/>
      <c r="NSO37" s="26"/>
      <c r="NSP37" s="26"/>
      <c r="NSQ37" s="26"/>
      <c r="NSR37" s="26"/>
      <c r="NSS37" s="26"/>
      <c r="NST37" s="26"/>
      <c r="NSU37" s="26"/>
      <c r="NSV37" s="26"/>
      <c r="NSW37" s="26"/>
      <c r="NSX37" s="26"/>
      <c r="NSY37" s="26"/>
      <c r="NSZ37" s="26"/>
      <c r="NTA37" s="26"/>
      <c r="NTB37" s="26"/>
      <c r="NTC37" s="26"/>
      <c r="NTD37" s="26"/>
      <c r="NTE37" s="26"/>
      <c r="NTF37" s="26"/>
      <c r="NTG37" s="26"/>
      <c r="NTH37" s="26"/>
      <c r="NTI37" s="26"/>
      <c r="NTJ37" s="26"/>
      <c r="NTK37" s="26"/>
      <c r="NTL37" s="26"/>
      <c r="NTM37" s="26"/>
      <c r="NTN37" s="26"/>
      <c r="NTO37" s="26"/>
      <c r="NTP37" s="26"/>
      <c r="NTQ37" s="26"/>
      <c r="NTR37" s="26"/>
      <c r="NTS37" s="26"/>
      <c r="NTT37" s="26"/>
      <c r="NTU37" s="26"/>
      <c r="NTV37" s="26"/>
      <c r="NTW37" s="26"/>
      <c r="NTX37" s="26"/>
      <c r="NTY37" s="26"/>
      <c r="NTZ37" s="26"/>
      <c r="NUA37" s="26"/>
      <c r="NUB37" s="26"/>
      <c r="NUC37" s="26"/>
      <c r="NUD37" s="26"/>
      <c r="NUE37" s="26"/>
      <c r="NUF37" s="26"/>
      <c r="NUG37" s="26"/>
      <c r="NUH37" s="26"/>
      <c r="NUI37" s="26"/>
      <c r="NUJ37" s="26"/>
      <c r="NUK37" s="26"/>
      <c r="NUL37" s="26"/>
      <c r="NUM37" s="26"/>
      <c r="NUN37" s="26"/>
      <c r="NUO37" s="26"/>
      <c r="NUP37" s="26"/>
      <c r="NUQ37" s="26"/>
      <c r="NUR37" s="26"/>
      <c r="NUS37" s="26"/>
      <c r="NUT37" s="26"/>
      <c r="NUU37" s="26"/>
      <c r="NUV37" s="26"/>
      <c r="NUW37" s="26"/>
      <c r="NUX37" s="26"/>
      <c r="NUY37" s="26"/>
      <c r="NUZ37" s="26"/>
      <c r="NVA37" s="26"/>
      <c r="NVB37" s="26"/>
      <c r="NVC37" s="26"/>
      <c r="NVD37" s="26"/>
      <c r="NVE37" s="26"/>
      <c r="NVF37" s="26"/>
      <c r="NVG37" s="26"/>
      <c r="NVH37" s="26"/>
      <c r="NVI37" s="26"/>
      <c r="NVJ37" s="26"/>
      <c r="NVK37" s="26"/>
      <c r="NVL37" s="26"/>
      <c r="NVM37" s="26"/>
      <c r="NVN37" s="26"/>
      <c r="NVO37" s="26"/>
      <c r="NVP37" s="26"/>
      <c r="NVQ37" s="26"/>
      <c r="NVR37" s="26"/>
      <c r="NVS37" s="26"/>
      <c r="NVT37" s="26"/>
      <c r="NVU37" s="26"/>
      <c r="NVV37" s="26"/>
      <c r="NVW37" s="26"/>
      <c r="NVX37" s="26"/>
      <c r="NVY37" s="26"/>
      <c r="NVZ37" s="26"/>
      <c r="NWA37" s="26"/>
      <c r="NWB37" s="26"/>
      <c r="NWC37" s="26"/>
      <c r="NWD37" s="26"/>
      <c r="NWE37" s="26"/>
      <c r="NWF37" s="26"/>
      <c r="NWG37" s="26"/>
      <c r="NWH37" s="26"/>
      <c r="NWI37" s="26"/>
      <c r="NWJ37" s="26"/>
      <c r="NWK37" s="26"/>
      <c r="NWL37" s="26"/>
      <c r="NWM37" s="26"/>
      <c r="NWN37" s="26"/>
      <c r="NWO37" s="26"/>
      <c r="NWP37" s="26"/>
      <c r="NWQ37" s="26"/>
      <c r="NWR37" s="26"/>
      <c r="NWS37" s="26"/>
      <c r="NWT37" s="26"/>
      <c r="NWU37" s="26"/>
      <c r="NWV37" s="26"/>
      <c r="NWW37" s="26"/>
      <c r="NWX37" s="26"/>
      <c r="NWY37" s="26"/>
      <c r="NWZ37" s="26"/>
      <c r="NXA37" s="26"/>
      <c r="NXB37" s="26"/>
      <c r="NXC37" s="26"/>
      <c r="NXD37" s="26"/>
      <c r="NXE37" s="26"/>
      <c r="NXF37" s="26"/>
      <c r="NXG37" s="26"/>
      <c r="NXH37" s="26"/>
      <c r="NXI37" s="26"/>
      <c r="NXJ37" s="26"/>
      <c r="NXK37" s="26"/>
      <c r="NXL37" s="26"/>
      <c r="NXM37" s="26"/>
      <c r="NXN37" s="26"/>
      <c r="NXO37" s="26"/>
      <c r="NXP37" s="26"/>
      <c r="NXQ37" s="26"/>
      <c r="NXR37" s="26"/>
      <c r="NXS37" s="26"/>
      <c r="NXT37" s="26"/>
      <c r="NXU37" s="26"/>
      <c r="NXV37" s="26"/>
      <c r="NXW37" s="26"/>
      <c r="NXX37" s="26"/>
      <c r="NXY37" s="26"/>
      <c r="NXZ37" s="26"/>
      <c r="NYA37" s="26"/>
      <c r="NYB37" s="26"/>
      <c r="NYC37" s="26"/>
      <c r="NYD37" s="26"/>
      <c r="NYE37" s="26"/>
      <c r="NYF37" s="26"/>
      <c r="NYG37" s="26"/>
      <c r="NYH37" s="26"/>
      <c r="NYI37" s="26"/>
      <c r="NYJ37" s="26"/>
      <c r="NYK37" s="26"/>
      <c r="NYL37" s="26"/>
      <c r="NYM37" s="26"/>
      <c r="NYN37" s="26"/>
      <c r="NYO37" s="26"/>
      <c r="NYP37" s="26"/>
      <c r="NYQ37" s="26"/>
      <c r="NYR37" s="26"/>
      <c r="NYS37" s="26"/>
      <c r="NYT37" s="26"/>
      <c r="NYU37" s="26"/>
      <c r="NYV37" s="26"/>
      <c r="NYW37" s="26"/>
      <c r="NYX37" s="26"/>
      <c r="NYY37" s="26"/>
      <c r="NYZ37" s="26"/>
      <c r="NZA37" s="26"/>
      <c r="NZB37" s="26"/>
      <c r="NZC37" s="26"/>
      <c r="NZD37" s="26"/>
      <c r="NZE37" s="26"/>
      <c r="NZF37" s="26"/>
      <c r="NZG37" s="26"/>
      <c r="NZH37" s="26"/>
      <c r="NZI37" s="26"/>
      <c r="NZJ37" s="26"/>
      <c r="NZK37" s="26"/>
      <c r="NZL37" s="26"/>
      <c r="NZM37" s="26"/>
      <c r="NZN37" s="26"/>
      <c r="NZO37" s="26"/>
      <c r="NZP37" s="26"/>
      <c r="NZQ37" s="26"/>
      <c r="NZR37" s="26"/>
      <c r="NZS37" s="26"/>
      <c r="NZT37" s="26"/>
      <c r="NZU37" s="26"/>
      <c r="NZV37" s="26"/>
      <c r="NZW37" s="26"/>
      <c r="NZX37" s="26"/>
      <c r="NZY37" s="26"/>
      <c r="NZZ37" s="26"/>
      <c r="OAA37" s="26"/>
      <c r="OAB37" s="26"/>
      <c r="OAC37" s="26"/>
      <c r="OAD37" s="26"/>
      <c r="OAE37" s="26"/>
      <c r="OAF37" s="26"/>
      <c r="OAG37" s="26"/>
      <c r="OAH37" s="26"/>
      <c r="OAI37" s="26"/>
      <c r="OAJ37" s="26"/>
      <c r="OAK37" s="26"/>
      <c r="OAL37" s="26"/>
      <c r="OAM37" s="26"/>
      <c r="OAN37" s="26"/>
      <c r="OAO37" s="26"/>
      <c r="OAP37" s="26"/>
      <c r="OAQ37" s="26"/>
      <c r="OAR37" s="26"/>
      <c r="OAS37" s="26"/>
      <c r="OAT37" s="26"/>
      <c r="OAU37" s="26"/>
      <c r="OAV37" s="26"/>
      <c r="OAW37" s="26"/>
      <c r="OAX37" s="26"/>
      <c r="OAY37" s="26"/>
      <c r="OAZ37" s="26"/>
      <c r="OBA37" s="26"/>
      <c r="OBB37" s="26"/>
      <c r="OBC37" s="26"/>
      <c r="OBD37" s="26"/>
      <c r="OBE37" s="26"/>
      <c r="OBF37" s="26"/>
      <c r="OBG37" s="26"/>
      <c r="OBH37" s="26"/>
      <c r="OBI37" s="26"/>
      <c r="OBJ37" s="26"/>
      <c r="OBK37" s="26"/>
      <c r="OBL37" s="26"/>
      <c r="OBM37" s="26"/>
      <c r="OBN37" s="26"/>
      <c r="OBO37" s="26"/>
      <c r="OBP37" s="26"/>
      <c r="OBQ37" s="26"/>
      <c r="OBR37" s="26"/>
      <c r="OBS37" s="26"/>
      <c r="OBT37" s="26"/>
      <c r="OBU37" s="26"/>
      <c r="OBV37" s="26"/>
      <c r="OBW37" s="26"/>
      <c r="OBX37" s="26"/>
      <c r="OBY37" s="26"/>
      <c r="OBZ37" s="26"/>
      <c r="OCA37" s="26"/>
      <c r="OCB37" s="26"/>
      <c r="OCC37" s="26"/>
      <c r="OCD37" s="26"/>
      <c r="OCE37" s="26"/>
      <c r="OCF37" s="26"/>
      <c r="OCG37" s="26"/>
      <c r="OCH37" s="26"/>
      <c r="OCI37" s="26"/>
      <c r="OCJ37" s="26"/>
      <c r="OCK37" s="26"/>
      <c r="OCL37" s="26"/>
      <c r="OCM37" s="26"/>
      <c r="OCN37" s="26"/>
      <c r="OCO37" s="26"/>
      <c r="OCP37" s="26"/>
      <c r="OCQ37" s="26"/>
      <c r="OCR37" s="26"/>
      <c r="OCS37" s="26"/>
      <c r="OCT37" s="26"/>
      <c r="OCU37" s="26"/>
      <c r="OCV37" s="26"/>
      <c r="OCW37" s="26"/>
      <c r="OCX37" s="26"/>
      <c r="OCY37" s="26"/>
      <c r="OCZ37" s="26"/>
      <c r="ODA37" s="26"/>
      <c r="ODB37" s="26"/>
      <c r="ODC37" s="26"/>
      <c r="ODD37" s="26"/>
      <c r="ODE37" s="26"/>
      <c r="ODF37" s="26"/>
      <c r="ODG37" s="26"/>
      <c r="ODH37" s="26"/>
      <c r="ODI37" s="26"/>
      <c r="ODJ37" s="26"/>
      <c r="ODK37" s="26"/>
      <c r="ODL37" s="26"/>
      <c r="ODM37" s="26"/>
      <c r="ODN37" s="26"/>
      <c r="ODO37" s="26"/>
      <c r="ODP37" s="26"/>
      <c r="ODQ37" s="26"/>
      <c r="ODR37" s="26"/>
      <c r="ODS37" s="26"/>
      <c r="ODT37" s="26"/>
      <c r="ODU37" s="26"/>
      <c r="ODV37" s="26"/>
      <c r="ODW37" s="26"/>
      <c r="ODX37" s="26"/>
      <c r="ODY37" s="26"/>
      <c r="ODZ37" s="26"/>
      <c r="OEA37" s="26"/>
      <c r="OEB37" s="26"/>
      <c r="OEC37" s="26"/>
      <c r="OED37" s="26"/>
      <c r="OEE37" s="26"/>
      <c r="OEF37" s="26"/>
      <c r="OEG37" s="26"/>
      <c r="OEH37" s="26"/>
      <c r="OEI37" s="26"/>
      <c r="OEJ37" s="26"/>
      <c r="OEK37" s="26"/>
      <c r="OEL37" s="26"/>
      <c r="OEM37" s="26"/>
      <c r="OEN37" s="26"/>
      <c r="OEO37" s="26"/>
      <c r="OEP37" s="26"/>
      <c r="OEQ37" s="26"/>
      <c r="OER37" s="26"/>
      <c r="OES37" s="26"/>
      <c r="OET37" s="26"/>
      <c r="OEU37" s="26"/>
      <c r="OEV37" s="26"/>
      <c r="OEW37" s="26"/>
      <c r="OEX37" s="26"/>
      <c r="OEY37" s="26"/>
      <c r="OEZ37" s="26"/>
      <c r="OFA37" s="26"/>
      <c r="OFB37" s="26"/>
      <c r="OFC37" s="26"/>
      <c r="OFD37" s="26"/>
      <c r="OFE37" s="26"/>
      <c r="OFF37" s="26"/>
      <c r="OFG37" s="26"/>
      <c r="OFH37" s="26"/>
      <c r="OFI37" s="26"/>
      <c r="OFJ37" s="26"/>
      <c r="OFK37" s="26"/>
      <c r="OFL37" s="26"/>
      <c r="OFM37" s="26"/>
      <c r="OFN37" s="26"/>
      <c r="OFO37" s="26"/>
      <c r="OFP37" s="26"/>
      <c r="OFQ37" s="26"/>
      <c r="OFR37" s="26"/>
      <c r="OFS37" s="26"/>
      <c r="OFT37" s="26"/>
      <c r="OFU37" s="26"/>
      <c r="OFV37" s="26"/>
      <c r="OFW37" s="26"/>
      <c r="OFX37" s="26"/>
      <c r="OFY37" s="26"/>
      <c r="OFZ37" s="26"/>
      <c r="OGA37" s="26"/>
      <c r="OGB37" s="26"/>
      <c r="OGC37" s="26"/>
      <c r="OGD37" s="26"/>
      <c r="OGE37" s="26"/>
      <c r="OGF37" s="26"/>
      <c r="OGG37" s="26"/>
      <c r="OGH37" s="26"/>
      <c r="OGI37" s="26"/>
      <c r="OGJ37" s="26"/>
      <c r="OGK37" s="26"/>
      <c r="OGL37" s="26"/>
      <c r="OGM37" s="26"/>
      <c r="OGN37" s="26"/>
      <c r="OGO37" s="26"/>
      <c r="OGP37" s="26"/>
      <c r="OGQ37" s="26"/>
      <c r="OGR37" s="26"/>
      <c r="OGS37" s="26"/>
      <c r="OGT37" s="26"/>
      <c r="OGU37" s="26"/>
      <c r="OGV37" s="26"/>
      <c r="OGW37" s="26"/>
      <c r="OGX37" s="26"/>
      <c r="OGY37" s="26"/>
      <c r="OGZ37" s="26"/>
      <c r="OHA37" s="26"/>
      <c r="OHB37" s="26"/>
      <c r="OHC37" s="26"/>
      <c r="OHD37" s="26"/>
      <c r="OHE37" s="26"/>
      <c r="OHF37" s="26"/>
      <c r="OHG37" s="26"/>
      <c r="OHH37" s="26"/>
      <c r="OHI37" s="26"/>
      <c r="OHJ37" s="26"/>
      <c r="OHK37" s="26"/>
      <c r="OHL37" s="26"/>
      <c r="OHM37" s="26"/>
      <c r="OHN37" s="26"/>
      <c r="OHO37" s="26"/>
      <c r="OHP37" s="26"/>
      <c r="OHQ37" s="26"/>
      <c r="OHR37" s="26"/>
      <c r="OHS37" s="26"/>
      <c r="OHT37" s="26"/>
      <c r="OHU37" s="26"/>
      <c r="OHV37" s="26"/>
      <c r="OHW37" s="26"/>
      <c r="OHX37" s="26"/>
      <c r="OHY37" s="26"/>
      <c r="OHZ37" s="26"/>
      <c r="OIA37" s="26"/>
      <c r="OIB37" s="26"/>
      <c r="OIC37" s="26"/>
      <c r="OID37" s="26"/>
      <c r="OIE37" s="26"/>
      <c r="OIF37" s="26"/>
      <c r="OIG37" s="26"/>
      <c r="OIH37" s="26"/>
      <c r="OII37" s="26"/>
      <c r="OIJ37" s="26"/>
      <c r="OIK37" s="26"/>
      <c r="OIL37" s="26"/>
      <c r="OIM37" s="26"/>
      <c r="OIN37" s="26"/>
      <c r="OIO37" s="26"/>
      <c r="OIP37" s="26"/>
      <c r="OIQ37" s="26"/>
      <c r="OIR37" s="26"/>
      <c r="OIS37" s="26"/>
      <c r="OIT37" s="26"/>
      <c r="OIU37" s="26"/>
      <c r="OIV37" s="26"/>
      <c r="OIW37" s="26"/>
      <c r="OIX37" s="26"/>
      <c r="OIY37" s="26"/>
      <c r="OIZ37" s="26"/>
      <c r="OJA37" s="26"/>
      <c r="OJB37" s="26"/>
      <c r="OJC37" s="26"/>
      <c r="OJD37" s="26"/>
      <c r="OJE37" s="26"/>
      <c r="OJF37" s="26"/>
      <c r="OJG37" s="26"/>
      <c r="OJH37" s="26"/>
      <c r="OJI37" s="26"/>
      <c r="OJJ37" s="26"/>
      <c r="OJK37" s="26"/>
      <c r="OJL37" s="26"/>
      <c r="OJM37" s="26"/>
      <c r="OJN37" s="26"/>
      <c r="OJO37" s="26"/>
      <c r="OJP37" s="26"/>
      <c r="OJQ37" s="26"/>
      <c r="OJR37" s="26"/>
      <c r="OJS37" s="26"/>
      <c r="OJT37" s="26"/>
      <c r="OJU37" s="26"/>
      <c r="OJV37" s="26"/>
      <c r="OJW37" s="26"/>
      <c r="OJX37" s="26"/>
      <c r="OJY37" s="26"/>
      <c r="OJZ37" s="26"/>
      <c r="OKA37" s="26"/>
      <c r="OKB37" s="26"/>
      <c r="OKC37" s="26"/>
      <c r="OKD37" s="26"/>
      <c r="OKE37" s="26"/>
      <c r="OKF37" s="26"/>
      <c r="OKG37" s="26"/>
      <c r="OKH37" s="26"/>
      <c r="OKI37" s="26"/>
      <c r="OKJ37" s="26"/>
      <c r="OKK37" s="26"/>
      <c r="OKL37" s="26"/>
      <c r="OKM37" s="26"/>
      <c r="OKN37" s="26"/>
      <c r="OKO37" s="26"/>
      <c r="OKP37" s="26"/>
      <c r="OKQ37" s="26"/>
      <c r="OKR37" s="26"/>
      <c r="OKS37" s="26"/>
      <c r="OKT37" s="26"/>
      <c r="OKU37" s="26"/>
      <c r="OKV37" s="26"/>
      <c r="OKW37" s="26"/>
      <c r="OKX37" s="26"/>
      <c r="OKY37" s="26"/>
      <c r="OKZ37" s="26"/>
      <c r="OLA37" s="26"/>
      <c r="OLB37" s="26"/>
      <c r="OLC37" s="26"/>
      <c r="OLD37" s="26"/>
      <c r="OLE37" s="26"/>
      <c r="OLF37" s="26"/>
      <c r="OLG37" s="26"/>
      <c r="OLH37" s="26"/>
      <c r="OLI37" s="26"/>
      <c r="OLJ37" s="26"/>
      <c r="OLK37" s="26"/>
      <c r="OLL37" s="26"/>
      <c r="OLM37" s="26"/>
      <c r="OLN37" s="26"/>
      <c r="OLO37" s="26"/>
      <c r="OLP37" s="26"/>
      <c r="OLQ37" s="26"/>
      <c r="OLR37" s="26"/>
      <c r="OLS37" s="26"/>
      <c r="OLT37" s="26"/>
      <c r="OLU37" s="26"/>
      <c r="OLV37" s="26"/>
      <c r="OLW37" s="26"/>
      <c r="OLX37" s="26"/>
      <c r="OLY37" s="26"/>
      <c r="OLZ37" s="26"/>
      <c r="OMA37" s="26"/>
      <c r="OMB37" s="26"/>
      <c r="OMC37" s="26"/>
      <c r="OMD37" s="26"/>
      <c r="OME37" s="26"/>
      <c r="OMF37" s="26"/>
      <c r="OMG37" s="26"/>
      <c r="OMH37" s="26"/>
      <c r="OMI37" s="26"/>
      <c r="OMJ37" s="26"/>
      <c r="OMK37" s="26"/>
      <c r="OML37" s="26"/>
      <c r="OMM37" s="26"/>
      <c r="OMN37" s="26"/>
      <c r="OMO37" s="26"/>
      <c r="OMP37" s="26"/>
      <c r="OMQ37" s="26"/>
      <c r="OMR37" s="26"/>
      <c r="OMS37" s="26"/>
      <c r="OMT37" s="26"/>
      <c r="OMU37" s="26"/>
      <c r="OMV37" s="26"/>
      <c r="OMW37" s="26"/>
      <c r="OMX37" s="26"/>
      <c r="OMY37" s="26"/>
      <c r="OMZ37" s="26"/>
      <c r="ONA37" s="26"/>
      <c r="ONB37" s="26"/>
      <c r="ONC37" s="26"/>
      <c r="OND37" s="26"/>
      <c r="ONE37" s="26"/>
      <c r="ONF37" s="26"/>
      <c r="ONG37" s="26"/>
      <c r="ONH37" s="26"/>
      <c r="ONI37" s="26"/>
      <c r="ONJ37" s="26"/>
      <c r="ONK37" s="26"/>
      <c r="ONL37" s="26"/>
      <c r="ONM37" s="26"/>
      <c r="ONN37" s="26"/>
      <c r="ONO37" s="26"/>
      <c r="ONP37" s="26"/>
      <c r="ONQ37" s="26"/>
      <c r="ONR37" s="26"/>
      <c r="ONS37" s="26"/>
      <c r="ONT37" s="26"/>
      <c r="ONU37" s="26"/>
      <c r="ONV37" s="26"/>
      <c r="ONW37" s="26"/>
      <c r="ONX37" s="26"/>
      <c r="ONY37" s="26"/>
      <c r="ONZ37" s="26"/>
      <c r="OOA37" s="26"/>
      <c r="OOB37" s="26"/>
      <c r="OOC37" s="26"/>
      <c r="OOD37" s="26"/>
      <c r="OOE37" s="26"/>
      <c r="OOF37" s="26"/>
      <c r="OOG37" s="26"/>
      <c r="OOH37" s="26"/>
      <c r="OOI37" s="26"/>
      <c r="OOJ37" s="26"/>
      <c r="OOK37" s="26"/>
      <c r="OOL37" s="26"/>
      <c r="OOM37" s="26"/>
      <c r="OON37" s="26"/>
      <c r="OOO37" s="26"/>
      <c r="OOP37" s="26"/>
      <c r="OOQ37" s="26"/>
      <c r="OOR37" s="26"/>
      <c r="OOS37" s="26"/>
      <c r="OOT37" s="26"/>
      <c r="OOU37" s="26"/>
      <c r="OOV37" s="26"/>
      <c r="OOW37" s="26"/>
      <c r="OOX37" s="26"/>
      <c r="OOY37" s="26"/>
      <c r="OOZ37" s="26"/>
      <c r="OPA37" s="26"/>
      <c r="OPB37" s="26"/>
      <c r="OPC37" s="26"/>
      <c r="OPD37" s="26"/>
      <c r="OPE37" s="26"/>
      <c r="OPF37" s="26"/>
      <c r="OPG37" s="26"/>
      <c r="OPH37" s="26"/>
      <c r="OPI37" s="26"/>
      <c r="OPJ37" s="26"/>
      <c r="OPK37" s="26"/>
      <c r="OPL37" s="26"/>
      <c r="OPM37" s="26"/>
      <c r="OPN37" s="26"/>
      <c r="OPO37" s="26"/>
      <c r="OPP37" s="26"/>
      <c r="OPQ37" s="26"/>
      <c r="OPR37" s="26"/>
      <c r="OPS37" s="26"/>
      <c r="OPT37" s="26"/>
      <c r="OPU37" s="26"/>
      <c r="OPV37" s="26"/>
      <c r="OPW37" s="26"/>
      <c r="OPX37" s="26"/>
      <c r="OPY37" s="26"/>
      <c r="OPZ37" s="26"/>
      <c r="OQA37" s="26"/>
      <c r="OQB37" s="26"/>
      <c r="OQC37" s="26"/>
      <c r="OQD37" s="26"/>
      <c r="OQE37" s="26"/>
      <c r="OQF37" s="26"/>
      <c r="OQG37" s="26"/>
      <c r="OQH37" s="26"/>
      <c r="OQI37" s="26"/>
      <c r="OQJ37" s="26"/>
      <c r="OQK37" s="26"/>
      <c r="OQL37" s="26"/>
      <c r="OQM37" s="26"/>
      <c r="OQN37" s="26"/>
      <c r="OQO37" s="26"/>
      <c r="OQP37" s="26"/>
      <c r="OQQ37" s="26"/>
      <c r="OQR37" s="26"/>
      <c r="OQS37" s="26"/>
      <c r="OQT37" s="26"/>
      <c r="OQU37" s="26"/>
      <c r="OQV37" s="26"/>
      <c r="OQW37" s="26"/>
      <c r="OQX37" s="26"/>
      <c r="OQY37" s="26"/>
      <c r="OQZ37" s="26"/>
      <c r="ORA37" s="26"/>
      <c r="ORB37" s="26"/>
      <c r="ORC37" s="26"/>
      <c r="ORD37" s="26"/>
      <c r="ORE37" s="26"/>
      <c r="ORF37" s="26"/>
      <c r="ORG37" s="26"/>
      <c r="ORH37" s="26"/>
      <c r="ORI37" s="26"/>
      <c r="ORJ37" s="26"/>
      <c r="ORK37" s="26"/>
      <c r="ORL37" s="26"/>
      <c r="ORM37" s="26"/>
      <c r="ORN37" s="26"/>
      <c r="ORO37" s="26"/>
      <c r="ORP37" s="26"/>
      <c r="ORQ37" s="26"/>
      <c r="ORR37" s="26"/>
      <c r="ORS37" s="26"/>
      <c r="ORT37" s="26"/>
      <c r="ORU37" s="26"/>
      <c r="ORV37" s="26"/>
      <c r="ORW37" s="26"/>
      <c r="ORX37" s="26"/>
      <c r="ORY37" s="26"/>
      <c r="ORZ37" s="26"/>
      <c r="OSA37" s="26"/>
      <c r="OSB37" s="26"/>
      <c r="OSC37" s="26"/>
      <c r="OSD37" s="26"/>
      <c r="OSE37" s="26"/>
      <c r="OSF37" s="26"/>
      <c r="OSG37" s="26"/>
      <c r="OSH37" s="26"/>
      <c r="OSI37" s="26"/>
      <c r="OSJ37" s="26"/>
      <c r="OSK37" s="26"/>
      <c r="OSL37" s="26"/>
      <c r="OSM37" s="26"/>
      <c r="OSN37" s="26"/>
      <c r="OSO37" s="26"/>
      <c r="OSP37" s="26"/>
      <c r="OSQ37" s="26"/>
      <c r="OSR37" s="26"/>
      <c r="OSS37" s="26"/>
      <c r="OST37" s="26"/>
      <c r="OSU37" s="26"/>
      <c r="OSV37" s="26"/>
      <c r="OSW37" s="26"/>
      <c r="OSX37" s="26"/>
      <c r="OSY37" s="26"/>
      <c r="OSZ37" s="26"/>
      <c r="OTA37" s="26"/>
      <c r="OTB37" s="26"/>
      <c r="OTC37" s="26"/>
      <c r="OTD37" s="26"/>
      <c r="OTE37" s="26"/>
      <c r="OTF37" s="26"/>
      <c r="OTG37" s="26"/>
      <c r="OTH37" s="26"/>
      <c r="OTI37" s="26"/>
      <c r="OTJ37" s="26"/>
      <c r="OTK37" s="26"/>
      <c r="OTL37" s="26"/>
      <c r="OTM37" s="26"/>
      <c r="OTN37" s="26"/>
      <c r="OTO37" s="26"/>
      <c r="OTP37" s="26"/>
      <c r="OTQ37" s="26"/>
      <c r="OTR37" s="26"/>
      <c r="OTS37" s="26"/>
      <c r="OTT37" s="26"/>
      <c r="OTU37" s="26"/>
      <c r="OTV37" s="26"/>
      <c r="OTW37" s="26"/>
      <c r="OTX37" s="26"/>
      <c r="OTY37" s="26"/>
      <c r="OTZ37" s="26"/>
      <c r="OUA37" s="26"/>
      <c r="OUB37" s="26"/>
      <c r="OUC37" s="26"/>
      <c r="OUD37" s="26"/>
      <c r="OUE37" s="26"/>
      <c r="OUF37" s="26"/>
      <c r="OUG37" s="26"/>
      <c r="OUH37" s="26"/>
      <c r="OUI37" s="26"/>
      <c r="OUJ37" s="26"/>
      <c r="OUK37" s="26"/>
      <c r="OUL37" s="26"/>
      <c r="OUM37" s="26"/>
      <c r="OUN37" s="26"/>
      <c r="OUO37" s="26"/>
      <c r="OUP37" s="26"/>
      <c r="OUQ37" s="26"/>
      <c r="OUR37" s="26"/>
      <c r="OUS37" s="26"/>
      <c r="OUT37" s="26"/>
      <c r="OUU37" s="26"/>
      <c r="OUV37" s="26"/>
      <c r="OUW37" s="26"/>
      <c r="OUX37" s="26"/>
      <c r="OUY37" s="26"/>
      <c r="OUZ37" s="26"/>
      <c r="OVA37" s="26"/>
      <c r="OVB37" s="26"/>
      <c r="OVC37" s="26"/>
      <c r="OVD37" s="26"/>
      <c r="OVE37" s="26"/>
      <c r="OVF37" s="26"/>
      <c r="OVG37" s="26"/>
      <c r="OVH37" s="26"/>
      <c r="OVI37" s="26"/>
      <c r="OVJ37" s="26"/>
      <c r="OVK37" s="26"/>
      <c r="OVL37" s="26"/>
      <c r="OVM37" s="26"/>
      <c r="OVN37" s="26"/>
      <c r="OVO37" s="26"/>
      <c r="OVP37" s="26"/>
      <c r="OVQ37" s="26"/>
      <c r="OVR37" s="26"/>
      <c r="OVS37" s="26"/>
      <c r="OVT37" s="26"/>
      <c r="OVU37" s="26"/>
      <c r="OVV37" s="26"/>
      <c r="OVW37" s="26"/>
      <c r="OVX37" s="26"/>
      <c r="OVY37" s="26"/>
      <c r="OVZ37" s="26"/>
      <c r="OWA37" s="26"/>
      <c r="OWB37" s="26"/>
      <c r="OWC37" s="26"/>
      <c r="OWD37" s="26"/>
      <c r="OWE37" s="26"/>
      <c r="OWF37" s="26"/>
      <c r="OWG37" s="26"/>
      <c r="OWH37" s="26"/>
      <c r="OWI37" s="26"/>
      <c r="OWJ37" s="26"/>
      <c r="OWK37" s="26"/>
      <c r="OWL37" s="26"/>
      <c r="OWM37" s="26"/>
      <c r="OWN37" s="26"/>
      <c r="OWO37" s="26"/>
      <c r="OWP37" s="26"/>
      <c r="OWQ37" s="26"/>
      <c r="OWR37" s="26"/>
      <c r="OWS37" s="26"/>
      <c r="OWT37" s="26"/>
      <c r="OWU37" s="26"/>
      <c r="OWV37" s="26"/>
      <c r="OWW37" s="26"/>
      <c r="OWX37" s="26"/>
      <c r="OWY37" s="26"/>
      <c r="OWZ37" s="26"/>
      <c r="OXA37" s="26"/>
      <c r="OXB37" s="26"/>
      <c r="OXC37" s="26"/>
      <c r="OXD37" s="26"/>
      <c r="OXE37" s="26"/>
      <c r="OXF37" s="26"/>
      <c r="OXG37" s="26"/>
      <c r="OXH37" s="26"/>
      <c r="OXI37" s="26"/>
      <c r="OXJ37" s="26"/>
      <c r="OXK37" s="26"/>
      <c r="OXL37" s="26"/>
      <c r="OXM37" s="26"/>
      <c r="OXN37" s="26"/>
      <c r="OXO37" s="26"/>
      <c r="OXP37" s="26"/>
      <c r="OXQ37" s="26"/>
      <c r="OXR37" s="26"/>
      <c r="OXS37" s="26"/>
      <c r="OXT37" s="26"/>
      <c r="OXU37" s="26"/>
      <c r="OXV37" s="26"/>
      <c r="OXW37" s="26"/>
      <c r="OXX37" s="26"/>
      <c r="OXY37" s="26"/>
      <c r="OXZ37" s="26"/>
      <c r="OYA37" s="26"/>
      <c r="OYB37" s="26"/>
      <c r="OYC37" s="26"/>
      <c r="OYD37" s="26"/>
      <c r="OYE37" s="26"/>
      <c r="OYF37" s="26"/>
      <c r="OYG37" s="26"/>
      <c r="OYH37" s="26"/>
      <c r="OYI37" s="26"/>
      <c r="OYJ37" s="26"/>
      <c r="OYK37" s="26"/>
      <c r="OYL37" s="26"/>
      <c r="OYM37" s="26"/>
      <c r="OYN37" s="26"/>
      <c r="OYO37" s="26"/>
      <c r="OYP37" s="26"/>
      <c r="OYQ37" s="26"/>
      <c r="OYR37" s="26"/>
      <c r="OYS37" s="26"/>
      <c r="OYT37" s="26"/>
      <c r="OYU37" s="26"/>
      <c r="OYV37" s="26"/>
      <c r="OYW37" s="26"/>
      <c r="OYX37" s="26"/>
      <c r="OYY37" s="26"/>
      <c r="OYZ37" s="26"/>
      <c r="OZA37" s="26"/>
      <c r="OZB37" s="26"/>
      <c r="OZC37" s="26"/>
      <c r="OZD37" s="26"/>
      <c r="OZE37" s="26"/>
      <c r="OZF37" s="26"/>
      <c r="OZG37" s="26"/>
      <c r="OZH37" s="26"/>
      <c r="OZI37" s="26"/>
      <c r="OZJ37" s="26"/>
      <c r="OZK37" s="26"/>
      <c r="OZL37" s="26"/>
      <c r="OZM37" s="26"/>
      <c r="OZN37" s="26"/>
      <c r="OZO37" s="26"/>
      <c r="OZP37" s="26"/>
      <c r="OZQ37" s="26"/>
      <c r="OZR37" s="26"/>
      <c r="OZS37" s="26"/>
      <c r="OZT37" s="26"/>
      <c r="OZU37" s="26"/>
      <c r="OZV37" s="26"/>
      <c r="OZW37" s="26"/>
      <c r="OZX37" s="26"/>
      <c r="OZY37" s="26"/>
      <c r="OZZ37" s="26"/>
      <c r="PAA37" s="26"/>
      <c r="PAB37" s="26"/>
      <c r="PAC37" s="26"/>
      <c r="PAD37" s="26"/>
      <c r="PAE37" s="26"/>
      <c r="PAF37" s="26"/>
      <c r="PAG37" s="26"/>
      <c r="PAH37" s="26"/>
      <c r="PAI37" s="26"/>
      <c r="PAJ37" s="26"/>
      <c r="PAK37" s="26"/>
      <c r="PAL37" s="26"/>
      <c r="PAM37" s="26"/>
      <c r="PAN37" s="26"/>
      <c r="PAO37" s="26"/>
      <c r="PAP37" s="26"/>
      <c r="PAQ37" s="26"/>
      <c r="PAR37" s="26"/>
      <c r="PAS37" s="26"/>
      <c r="PAT37" s="26"/>
      <c r="PAU37" s="26"/>
      <c r="PAV37" s="26"/>
      <c r="PAW37" s="26"/>
      <c r="PAX37" s="26"/>
      <c r="PAY37" s="26"/>
      <c r="PAZ37" s="26"/>
      <c r="PBA37" s="26"/>
      <c r="PBB37" s="26"/>
      <c r="PBC37" s="26"/>
      <c r="PBD37" s="26"/>
      <c r="PBE37" s="26"/>
      <c r="PBF37" s="26"/>
      <c r="PBG37" s="26"/>
      <c r="PBH37" s="26"/>
      <c r="PBI37" s="26"/>
      <c r="PBJ37" s="26"/>
      <c r="PBK37" s="26"/>
      <c r="PBL37" s="26"/>
      <c r="PBM37" s="26"/>
      <c r="PBN37" s="26"/>
      <c r="PBO37" s="26"/>
      <c r="PBP37" s="26"/>
      <c r="PBQ37" s="26"/>
      <c r="PBR37" s="26"/>
      <c r="PBS37" s="26"/>
      <c r="PBT37" s="26"/>
      <c r="PBU37" s="26"/>
      <c r="PBV37" s="26"/>
      <c r="PBW37" s="26"/>
      <c r="PBX37" s="26"/>
      <c r="PBY37" s="26"/>
      <c r="PBZ37" s="26"/>
      <c r="PCA37" s="26"/>
      <c r="PCB37" s="26"/>
      <c r="PCC37" s="26"/>
      <c r="PCD37" s="26"/>
      <c r="PCE37" s="26"/>
      <c r="PCF37" s="26"/>
      <c r="PCG37" s="26"/>
      <c r="PCH37" s="26"/>
      <c r="PCI37" s="26"/>
      <c r="PCJ37" s="26"/>
      <c r="PCK37" s="26"/>
      <c r="PCL37" s="26"/>
      <c r="PCM37" s="26"/>
      <c r="PCN37" s="26"/>
      <c r="PCO37" s="26"/>
      <c r="PCP37" s="26"/>
      <c r="PCQ37" s="26"/>
      <c r="PCR37" s="26"/>
      <c r="PCS37" s="26"/>
      <c r="PCT37" s="26"/>
      <c r="PCU37" s="26"/>
      <c r="PCV37" s="26"/>
      <c r="PCW37" s="26"/>
      <c r="PCX37" s="26"/>
      <c r="PCY37" s="26"/>
      <c r="PCZ37" s="26"/>
      <c r="PDA37" s="26"/>
      <c r="PDB37" s="26"/>
      <c r="PDC37" s="26"/>
      <c r="PDD37" s="26"/>
      <c r="PDE37" s="26"/>
      <c r="PDF37" s="26"/>
      <c r="PDG37" s="26"/>
      <c r="PDH37" s="26"/>
      <c r="PDI37" s="26"/>
      <c r="PDJ37" s="26"/>
      <c r="PDK37" s="26"/>
      <c r="PDL37" s="26"/>
      <c r="PDM37" s="26"/>
      <c r="PDN37" s="26"/>
      <c r="PDO37" s="26"/>
      <c r="PDP37" s="26"/>
      <c r="PDQ37" s="26"/>
      <c r="PDR37" s="26"/>
      <c r="PDS37" s="26"/>
      <c r="PDT37" s="26"/>
      <c r="PDU37" s="26"/>
      <c r="PDV37" s="26"/>
      <c r="PDW37" s="26"/>
      <c r="PDX37" s="26"/>
      <c r="PDY37" s="26"/>
      <c r="PDZ37" s="26"/>
      <c r="PEA37" s="26"/>
      <c r="PEB37" s="26"/>
      <c r="PEC37" s="26"/>
      <c r="PED37" s="26"/>
      <c r="PEE37" s="26"/>
      <c r="PEF37" s="26"/>
      <c r="PEG37" s="26"/>
      <c r="PEH37" s="26"/>
      <c r="PEI37" s="26"/>
      <c r="PEJ37" s="26"/>
      <c r="PEK37" s="26"/>
      <c r="PEL37" s="26"/>
      <c r="PEM37" s="26"/>
      <c r="PEN37" s="26"/>
      <c r="PEO37" s="26"/>
      <c r="PEP37" s="26"/>
      <c r="PEQ37" s="26"/>
      <c r="PER37" s="26"/>
      <c r="PES37" s="26"/>
      <c r="PET37" s="26"/>
      <c r="PEU37" s="26"/>
      <c r="PEV37" s="26"/>
      <c r="PEW37" s="26"/>
      <c r="PEX37" s="26"/>
      <c r="PEY37" s="26"/>
      <c r="PEZ37" s="26"/>
      <c r="PFA37" s="26"/>
      <c r="PFB37" s="26"/>
      <c r="PFC37" s="26"/>
      <c r="PFD37" s="26"/>
      <c r="PFE37" s="26"/>
      <c r="PFF37" s="26"/>
      <c r="PFG37" s="26"/>
      <c r="PFH37" s="26"/>
      <c r="PFI37" s="26"/>
      <c r="PFJ37" s="26"/>
      <c r="PFK37" s="26"/>
      <c r="PFL37" s="26"/>
      <c r="PFM37" s="26"/>
      <c r="PFN37" s="26"/>
      <c r="PFO37" s="26"/>
      <c r="PFP37" s="26"/>
      <c r="PFQ37" s="26"/>
      <c r="PFR37" s="26"/>
      <c r="PFS37" s="26"/>
      <c r="PFT37" s="26"/>
      <c r="PFU37" s="26"/>
      <c r="PFV37" s="26"/>
      <c r="PFW37" s="26"/>
      <c r="PFX37" s="26"/>
      <c r="PFY37" s="26"/>
      <c r="PFZ37" s="26"/>
      <c r="PGA37" s="26"/>
      <c r="PGB37" s="26"/>
      <c r="PGC37" s="26"/>
      <c r="PGD37" s="26"/>
      <c r="PGE37" s="26"/>
      <c r="PGF37" s="26"/>
      <c r="PGG37" s="26"/>
      <c r="PGH37" s="26"/>
      <c r="PGI37" s="26"/>
      <c r="PGJ37" s="26"/>
      <c r="PGK37" s="26"/>
      <c r="PGL37" s="26"/>
      <c r="PGM37" s="26"/>
      <c r="PGN37" s="26"/>
      <c r="PGO37" s="26"/>
      <c r="PGP37" s="26"/>
      <c r="PGQ37" s="26"/>
      <c r="PGR37" s="26"/>
      <c r="PGS37" s="26"/>
      <c r="PGT37" s="26"/>
      <c r="PGU37" s="26"/>
      <c r="PGV37" s="26"/>
      <c r="PGW37" s="26"/>
      <c r="PGX37" s="26"/>
      <c r="PGY37" s="26"/>
      <c r="PGZ37" s="26"/>
      <c r="PHA37" s="26"/>
      <c r="PHB37" s="26"/>
      <c r="PHC37" s="26"/>
      <c r="PHD37" s="26"/>
      <c r="PHE37" s="26"/>
      <c r="PHF37" s="26"/>
      <c r="PHG37" s="26"/>
      <c r="PHH37" s="26"/>
      <c r="PHI37" s="26"/>
      <c r="PHJ37" s="26"/>
      <c r="PHK37" s="26"/>
      <c r="PHL37" s="26"/>
      <c r="PHM37" s="26"/>
      <c r="PHN37" s="26"/>
      <c r="PHO37" s="26"/>
      <c r="PHP37" s="26"/>
      <c r="PHQ37" s="26"/>
      <c r="PHR37" s="26"/>
      <c r="PHS37" s="26"/>
      <c r="PHT37" s="26"/>
      <c r="PHU37" s="26"/>
      <c r="PHV37" s="26"/>
      <c r="PHW37" s="26"/>
      <c r="PHX37" s="26"/>
      <c r="PHY37" s="26"/>
      <c r="PHZ37" s="26"/>
      <c r="PIA37" s="26"/>
      <c r="PIB37" s="26"/>
      <c r="PIC37" s="26"/>
      <c r="PID37" s="26"/>
      <c r="PIE37" s="26"/>
      <c r="PIF37" s="26"/>
      <c r="PIG37" s="26"/>
      <c r="PIH37" s="26"/>
      <c r="PII37" s="26"/>
      <c r="PIJ37" s="26"/>
      <c r="PIK37" s="26"/>
      <c r="PIL37" s="26"/>
      <c r="PIM37" s="26"/>
      <c r="PIN37" s="26"/>
      <c r="PIO37" s="26"/>
      <c r="PIP37" s="26"/>
      <c r="PIQ37" s="26"/>
      <c r="PIR37" s="26"/>
      <c r="PIS37" s="26"/>
      <c r="PIT37" s="26"/>
      <c r="PIU37" s="26"/>
      <c r="PIV37" s="26"/>
      <c r="PIW37" s="26"/>
      <c r="PIX37" s="26"/>
      <c r="PIY37" s="26"/>
      <c r="PIZ37" s="26"/>
      <c r="PJA37" s="26"/>
      <c r="PJB37" s="26"/>
      <c r="PJC37" s="26"/>
      <c r="PJD37" s="26"/>
      <c r="PJE37" s="26"/>
      <c r="PJF37" s="26"/>
      <c r="PJG37" s="26"/>
      <c r="PJH37" s="26"/>
      <c r="PJI37" s="26"/>
      <c r="PJJ37" s="26"/>
      <c r="PJK37" s="26"/>
      <c r="PJL37" s="26"/>
      <c r="PJM37" s="26"/>
      <c r="PJN37" s="26"/>
      <c r="PJO37" s="26"/>
      <c r="PJP37" s="26"/>
      <c r="PJQ37" s="26"/>
      <c r="PJR37" s="26"/>
      <c r="PJS37" s="26"/>
      <c r="PJT37" s="26"/>
      <c r="PJU37" s="26"/>
      <c r="PJV37" s="26"/>
      <c r="PJW37" s="26"/>
      <c r="PJX37" s="26"/>
      <c r="PJY37" s="26"/>
      <c r="PJZ37" s="26"/>
      <c r="PKA37" s="26"/>
      <c r="PKB37" s="26"/>
      <c r="PKC37" s="26"/>
      <c r="PKD37" s="26"/>
      <c r="PKE37" s="26"/>
      <c r="PKF37" s="26"/>
      <c r="PKG37" s="26"/>
      <c r="PKH37" s="26"/>
      <c r="PKI37" s="26"/>
      <c r="PKJ37" s="26"/>
      <c r="PKK37" s="26"/>
      <c r="PKL37" s="26"/>
      <c r="PKM37" s="26"/>
      <c r="PKN37" s="26"/>
      <c r="PKO37" s="26"/>
      <c r="PKP37" s="26"/>
      <c r="PKQ37" s="26"/>
      <c r="PKR37" s="26"/>
      <c r="PKS37" s="26"/>
      <c r="PKT37" s="26"/>
      <c r="PKU37" s="26"/>
      <c r="PKV37" s="26"/>
      <c r="PKW37" s="26"/>
      <c r="PKX37" s="26"/>
      <c r="PKY37" s="26"/>
      <c r="PKZ37" s="26"/>
      <c r="PLA37" s="26"/>
      <c r="PLB37" s="26"/>
      <c r="PLC37" s="26"/>
      <c r="PLD37" s="26"/>
      <c r="PLE37" s="26"/>
      <c r="PLF37" s="26"/>
      <c r="PLG37" s="26"/>
      <c r="PLH37" s="26"/>
      <c r="PLI37" s="26"/>
      <c r="PLJ37" s="26"/>
      <c r="PLK37" s="26"/>
      <c r="PLL37" s="26"/>
      <c r="PLM37" s="26"/>
      <c r="PLN37" s="26"/>
      <c r="PLO37" s="26"/>
      <c r="PLP37" s="26"/>
      <c r="PLQ37" s="26"/>
      <c r="PLR37" s="26"/>
      <c r="PLS37" s="26"/>
      <c r="PLT37" s="26"/>
      <c r="PLU37" s="26"/>
      <c r="PLV37" s="26"/>
      <c r="PLW37" s="26"/>
      <c r="PLX37" s="26"/>
      <c r="PLY37" s="26"/>
      <c r="PLZ37" s="26"/>
      <c r="PMA37" s="26"/>
      <c r="PMB37" s="26"/>
      <c r="PMC37" s="26"/>
      <c r="PMD37" s="26"/>
      <c r="PME37" s="26"/>
      <c r="PMF37" s="26"/>
      <c r="PMG37" s="26"/>
      <c r="PMH37" s="26"/>
      <c r="PMI37" s="26"/>
      <c r="PMJ37" s="26"/>
      <c r="PMK37" s="26"/>
      <c r="PML37" s="26"/>
      <c r="PMM37" s="26"/>
      <c r="PMN37" s="26"/>
      <c r="PMO37" s="26"/>
      <c r="PMP37" s="26"/>
      <c r="PMQ37" s="26"/>
      <c r="PMR37" s="26"/>
      <c r="PMS37" s="26"/>
      <c r="PMT37" s="26"/>
      <c r="PMU37" s="26"/>
      <c r="PMV37" s="26"/>
      <c r="PMW37" s="26"/>
      <c r="PMX37" s="26"/>
      <c r="PMY37" s="26"/>
      <c r="PMZ37" s="26"/>
      <c r="PNA37" s="26"/>
      <c r="PNB37" s="26"/>
      <c r="PNC37" s="26"/>
      <c r="PND37" s="26"/>
      <c r="PNE37" s="26"/>
      <c r="PNF37" s="26"/>
      <c r="PNG37" s="26"/>
      <c r="PNH37" s="26"/>
      <c r="PNI37" s="26"/>
      <c r="PNJ37" s="26"/>
      <c r="PNK37" s="26"/>
      <c r="PNL37" s="26"/>
      <c r="PNM37" s="26"/>
      <c r="PNN37" s="26"/>
      <c r="PNO37" s="26"/>
      <c r="PNP37" s="26"/>
      <c r="PNQ37" s="26"/>
      <c r="PNR37" s="26"/>
      <c r="PNS37" s="26"/>
      <c r="PNT37" s="26"/>
      <c r="PNU37" s="26"/>
      <c r="PNV37" s="26"/>
      <c r="PNW37" s="26"/>
      <c r="PNX37" s="26"/>
      <c r="PNY37" s="26"/>
      <c r="PNZ37" s="26"/>
      <c r="POA37" s="26"/>
      <c r="POB37" s="26"/>
      <c r="POC37" s="26"/>
      <c r="POD37" s="26"/>
      <c r="POE37" s="26"/>
      <c r="POF37" s="26"/>
      <c r="POG37" s="26"/>
      <c r="POH37" s="26"/>
      <c r="POI37" s="26"/>
      <c r="POJ37" s="26"/>
      <c r="POK37" s="26"/>
      <c r="POL37" s="26"/>
      <c r="POM37" s="26"/>
      <c r="PON37" s="26"/>
      <c r="POO37" s="26"/>
      <c r="POP37" s="26"/>
      <c r="POQ37" s="26"/>
      <c r="POR37" s="26"/>
      <c r="POS37" s="26"/>
      <c r="POT37" s="26"/>
      <c r="POU37" s="26"/>
      <c r="POV37" s="26"/>
      <c r="POW37" s="26"/>
      <c r="POX37" s="26"/>
      <c r="POY37" s="26"/>
      <c r="POZ37" s="26"/>
      <c r="PPA37" s="26"/>
      <c r="PPB37" s="26"/>
      <c r="PPC37" s="26"/>
      <c r="PPD37" s="26"/>
      <c r="PPE37" s="26"/>
      <c r="PPF37" s="26"/>
      <c r="PPG37" s="26"/>
      <c r="PPH37" s="26"/>
      <c r="PPI37" s="26"/>
      <c r="PPJ37" s="26"/>
      <c r="PPK37" s="26"/>
      <c r="PPL37" s="26"/>
      <c r="PPM37" s="26"/>
      <c r="PPN37" s="26"/>
      <c r="PPO37" s="26"/>
      <c r="PPP37" s="26"/>
      <c r="PPQ37" s="26"/>
      <c r="PPR37" s="26"/>
      <c r="PPS37" s="26"/>
      <c r="PPT37" s="26"/>
      <c r="PPU37" s="26"/>
      <c r="PPV37" s="26"/>
      <c r="PPW37" s="26"/>
      <c r="PPX37" s="26"/>
      <c r="PPY37" s="26"/>
      <c r="PPZ37" s="26"/>
      <c r="PQA37" s="26"/>
      <c r="PQB37" s="26"/>
      <c r="PQC37" s="26"/>
      <c r="PQD37" s="26"/>
      <c r="PQE37" s="26"/>
      <c r="PQF37" s="26"/>
      <c r="PQG37" s="26"/>
      <c r="PQH37" s="26"/>
      <c r="PQI37" s="26"/>
      <c r="PQJ37" s="26"/>
      <c r="PQK37" s="26"/>
      <c r="PQL37" s="26"/>
      <c r="PQM37" s="26"/>
      <c r="PQN37" s="26"/>
      <c r="PQO37" s="26"/>
      <c r="PQP37" s="26"/>
      <c r="PQQ37" s="26"/>
      <c r="PQR37" s="26"/>
      <c r="PQS37" s="26"/>
      <c r="PQT37" s="26"/>
      <c r="PQU37" s="26"/>
      <c r="PQV37" s="26"/>
      <c r="PQW37" s="26"/>
      <c r="PQX37" s="26"/>
      <c r="PQY37" s="26"/>
      <c r="PQZ37" s="26"/>
      <c r="PRA37" s="26"/>
      <c r="PRB37" s="26"/>
      <c r="PRC37" s="26"/>
      <c r="PRD37" s="26"/>
      <c r="PRE37" s="26"/>
      <c r="PRF37" s="26"/>
      <c r="PRG37" s="26"/>
      <c r="PRH37" s="26"/>
      <c r="PRI37" s="26"/>
      <c r="PRJ37" s="26"/>
      <c r="PRK37" s="26"/>
      <c r="PRL37" s="26"/>
      <c r="PRM37" s="26"/>
      <c r="PRN37" s="26"/>
      <c r="PRO37" s="26"/>
      <c r="PRP37" s="26"/>
      <c r="PRQ37" s="26"/>
      <c r="PRR37" s="26"/>
      <c r="PRS37" s="26"/>
      <c r="PRT37" s="26"/>
      <c r="PRU37" s="26"/>
      <c r="PRV37" s="26"/>
      <c r="PRW37" s="26"/>
      <c r="PRX37" s="26"/>
      <c r="PRY37" s="26"/>
      <c r="PRZ37" s="26"/>
      <c r="PSA37" s="26"/>
      <c r="PSB37" s="26"/>
      <c r="PSC37" s="26"/>
      <c r="PSD37" s="26"/>
      <c r="PSE37" s="26"/>
      <c r="PSF37" s="26"/>
      <c r="PSG37" s="26"/>
      <c r="PSH37" s="26"/>
      <c r="PSI37" s="26"/>
      <c r="PSJ37" s="26"/>
      <c r="PSK37" s="26"/>
      <c r="PSL37" s="26"/>
      <c r="PSM37" s="26"/>
      <c r="PSN37" s="26"/>
      <c r="PSO37" s="26"/>
      <c r="PSP37" s="26"/>
      <c r="PSQ37" s="26"/>
      <c r="PSR37" s="26"/>
      <c r="PSS37" s="26"/>
      <c r="PST37" s="26"/>
      <c r="PSU37" s="26"/>
      <c r="PSV37" s="26"/>
      <c r="PSW37" s="26"/>
      <c r="PSX37" s="26"/>
      <c r="PSY37" s="26"/>
      <c r="PSZ37" s="26"/>
      <c r="PTA37" s="26"/>
      <c r="PTB37" s="26"/>
      <c r="PTC37" s="26"/>
      <c r="PTD37" s="26"/>
      <c r="PTE37" s="26"/>
      <c r="PTF37" s="26"/>
      <c r="PTG37" s="26"/>
      <c r="PTH37" s="26"/>
      <c r="PTI37" s="26"/>
      <c r="PTJ37" s="26"/>
      <c r="PTK37" s="26"/>
      <c r="PTL37" s="26"/>
      <c r="PTM37" s="26"/>
      <c r="PTN37" s="26"/>
      <c r="PTO37" s="26"/>
      <c r="PTP37" s="26"/>
      <c r="PTQ37" s="26"/>
      <c r="PTR37" s="26"/>
      <c r="PTS37" s="26"/>
      <c r="PTT37" s="26"/>
      <c r="PTU37" s="26"/>
      <c r="PTV37" s="26"/>
      <c r="PTW37" s="26"/>
      <c r="PTX37" s="26"/>
      <c r="PTY37" s="26"/>
      <c r="PTZ37" s="26"/>
      <c r="PUA37" s="26"/>
      <c r="PUB37" s="26"/>
      <c r="PUC37" s="26"/>
      <c r="PUD37" s="26"/>
      <c r="PUE37" s="26"/>
      <c r="PUF37" s="26"/>
      <c r="PUG37" s="26"/>
      <c r="PUH37" s="26"/>
      <c r="PUI37" s="26"/>
      <c r="PUJ37" s="26"/>
      <c r="PUK37" s="26"/>
      <c r="PUL37" s="26"/>
      <c r="PUM37" s="26"/>
      <c r="PUN37" s="26"/>
      <c r="PUO37" s="26"/>
      <c r="PUP37" s="26"/>
      <c r="PUQ37" s="26"/>
      <c r="PUR37" s="26"/>
      <c r="PUS37" s="26"/>
      <c r="PUT37" s="26"/>
      <c r="PUU37" s="26"/>
      <c r="PUV37" s="26"/>
      <c r="PUW37" s="26"/>
      <c r="PUX37" s="26"/>
      <c r="PUY37" s="26"/>
      <c r="PUZ37" s="26"/>
      <c r="PVA37" s="26"/>
      <c r="PVB37" s="26"/>
      <c r="PVC37" s="26"/>
      <c r="PVD37" s="26"/>
      <c r="PVE37" s="26"/>
      <c r="PVF37" s="26"/>
      <c r="PVG37" s="26"/>
      <c r="PVH37" s="26"/>
      <c r="PVI37" s="26"/>
      <c r="PVJ37" s="26"/>
      <c r="PVK37" s="26"/>
      <c r="PVL37" s="26"/>
      <c r="PVM37" s="26"/>
      <c r="PVN37" s="26"/>
      <c r="PVO37" s="26"/>
      <c r="PVP37" s="26"/>
      <c r="PVQ37" s="26"/>
      <c r="PVR37" s="26"/>
      <c r="PVS37" s="26"/>
      <c r="PVT37" s="26"/>
      <c r="PVU37" s="26"/>
      <c r="PVV37" s="26"/>
      <c r="PVW37" s="26"/>
      <c r="PVX37" s="26"/>
      <c r="PVY37" s="26"/>
      <c r="PVZ37" s="26"/>
      <c r="PWA37" s="26"/>
      <c r="PWB37" s="26"/>
      <c r="PWC37" s="26"/>
      <c r="PWD37" s="26"/>
      <c r="PWE37" s="26"/>
      <c r="PWF37" s="26"/>
      <c r="PWG37" s="26"/>
      <c r="PWH37" s="26"/>
      <c r="PWI37" s="26"/>
      <c r="PWJ37" s="26"/>
      <c r="PWK37" s="26"/>
      <c r="PWL37" s="26"/>
      <c r="PWM37" s="26"/>
      <c r="PWN37" s="26"/>
      <c r="PWO37" s="26"/>
      <c r="PWP37" s="26"/>
      <c r="PWQ37" s="26"/>
      <c r="PWR37" s="26"/>
      <c r="PWS37" s="26"/>
      <c r="PWT37" s="26"/>
      <c r="PWU37" s="26"/>
      <c r="PWV37" s="26"/>
      <c r="PWW37" s="26"/>
      <c r="PWX37" s="26"/>
      <c r="PWY37" s="26"/>
      <c r="PWZ37" s="26"/>
      <c r="PXA37" s="26"/>
      <c r="PXB37" s="26"/>
      <c r="PXC37" s="26"/>
      <c r="PXD37" s="26"/>
      <c r="PXE37" s="26"/>
      <c r="PXF37" s="26"/>
      <c r="PXG37" s="26"/>
      <c r="PXH37" s="26"/>
      <c r="PXI37" s="26"/>
      <c r="PXJ37" s="26"/>
      <c r="PXK37" s="26"/>
      <c r="PXL37" s="26"/>
      <c r="PXM37" s="26"/>
      <c r="PXN37" s="26"/>
      <c r="PXO37" s="26"/>
      <c r="PXP37" s="26"/>
      <c r="PXQ37" s="26"/>
      <c r="PXR37" s="26"/>
      <c r="PXS37" s="26"/>
      <c r="PXT37" s="26"/>
      <c r="PXU37" s="26"/>
      <c r="PXV37" s="26"/>
      <c r="PXW37" s="26"/>
      <c r="PXX37" s="26"/>
      <c r="PXY37" s="26"/>
      <c r="PXZ37" s="26"/>
      <c r="PYA37" s="26"/>
      <c r="PYB37" s="26"/>
      <c r="PYC37" s="26"/>
      <c r="PYD37" s="26"/>
      <c r="PYE37" s="26"/>
      <c r="PYF37" s="26"/>
      <c r="PYG37" s="26"/>
      <c r="PYH37" s="26"/>
      <c r="PYI37" s="26"/>
      <c r="PYJ37" s="26"/>
      <c r="PYK37" s="26"/>
      <c r="PYL37" s="26"/>
      <c r="PYM37" s="26"/>
      <c r="PYN37" s="26"/>
      <c r="PYO37" s="26"/>
      <c r="PYP37" s="26"/>
      <c r="PYQ37" s="26"/>
      <c r="PYR37" s="26"/>
      <c r="PYS37" s="26"/>
      <c r="PYT37" s="26"/>
      <c r="PYU37" s="26"/>
      <c r="PYV37" s="26"/>
      <c r="PYW37" s="26"/>
      <c r="PYX37" s="26"/>
      <c r="PYY37" s="26"/>
      <c r="PYZ37" s="26"/>
      <c r="PZA37" s="26"/>
      <c r="PZB37" s="26"/>
      <c r="PZC37" s="26"/>
      <c r="PZD37" s="26"/>
      <c r="PZE37" s="26"/>
      <c r="PZF37" s="26"/>
      <c r="PZG37" s="26"/>
      <c r="PZH37" s="26"/>
      <c r="PZI37" s="26"/>
      <c r="PZJ37" s="26"/>
      <c r="PZK37" s="26"/>
      <c r="PZL37" s="26"/>
      <c r="PZM37" s="26"/>
      <c r="PZN37" s="26"/>
      <c r="PZO37" s="26"/>
      <c r="PZP37" s="26"/>
      <c r="PZQ37" s="26"/>
      <c r="PZR37" s="26"/>
      <c r="PZS37" s="26"/>
      <c r="PZT37" s="26"/>
      <c r="PZU37" s="26"/>
      <c r="PZV37" s="26"/>
      <c r="PZW37" s="26"/>
      <c r="PZX37" s="26"/>
      <c r="PZY37" s="26"/>
      <c r="PZZ37" s="26"/>
      <c r="QAA37" s="26"/>
      <c r="QAB37" s="26"/>
      <c r="QAC37" s="26"/>
      <c r="QAD37" s="26"/>
      <c r="QAE37" s="26"/>
      <c r="QAF37" s="26"/>
      <c r="QAG37" s="26"/>
      <c r="QAH37" s="26"/>
      <c r="QAI37" s="26"/>
      <c r="QAJ37" s="26"/>
      <c r="QAK37" s="26"/>
      <c r="QAL37" s="26"/>
      <c r="QAM37" s="26"/>
      <c r="QAN37" s="26"/>
      <c r="QAO37" s="26"/>
      <c r="QAP37" s="26"/>
      <c r="QAQ37" s="26"/>
      <c r="QAR37" s="26"/>
      <c r="QAS37" s="26"/>
      <c r="QAT37" s="26"/>
      <c r="QAU37" s="26"/>
      <c r="QAV37" s="26"/>
      <c r="QAW37" s="26"/>
      <c r="QAX37" s="26"/>
      <c r="QAY37" s="26"/>
      <c r="QAZ37" s="26"/>
      <c r="QBA37" s="26"/>
      <c r="QBB37" s="26"/>
      <c r="QBC37" s="26"/>
      <c r="QBD37" s="26"/>
      <c r="QBE37" s="26"/>
      <c r="QBF37" s="26"/>
      <c r="QBG37" s="26"/>
      <c r="QBH37" s="26"/>
      <c r="QBI37" s="26"/>
      <c r="QBJ37" s="26"/>
      <c r="QBK37" s="26"/>
      <c r="QBL37" s="26"/>
      <c r="QBM37" s="26"/>
      <c r="QBN37" s="26"/>
      <c r="QBO37" s="26"/>
      <c r="QBP37" s="26"/>
      <c r="QBQ37" s="26"/>
      <c r="QBR37" s="26"/>
      <c r="QBS37" s="26"/>
      <c r="QBT37" s="26"/>
      <c r="QBU37" s="26"/>
      <c r="QBV37" s="26"/>
      <c r="QBW37" s="26"/>
      <c r="QBX37" s="26"/>
      <c r="QBY37" s="26"/>
      <c r="QBZ37" s="26"/>
      <c r="QCA37" s="26"/>
      <c r="QCB37" s="26"/>
      <c r="QCC37" s="26"/>
      <c r="QCD37" s="26"/>
      <c r="QCE37" s="26"/>
      <c r="QCF37" s="26"/>
      <c r="QCG37" s="26"/>
      <c r="QCH37" s="26"/>
      <c r="QCI37" s="26"/>
      <c r="QCJ37" s="26"/>
      <c r="QCK37" s="26"/>
      <c r="QCL37" s="26"/>
      <c r="QCM37" s="26"/>
      <c r="QCN37" s="26"/>
      <c r="QCO37" s="26"/>
      <c r="QCP37" s="26"/>
      <c r="QCQ37" s="26"/>
      <c r="QCR37" s="26"/>
      <c r="QCS37" s="26"/>
      <c r="QCT37" s="26"/>
      <c r="QCU37" s="26"/>
      <c r="QCV37" s="26"/>
      <c r="QCW37" s="26"/>
      <c r="QCX37" s="26"/>
      <c r="QCY37" s="26"/>
      <c r="QCZ37" s="26"/>
      <c r="QDA37" s="26"/>
      <c r="QDB37" s="26"/>
      <c r="QDC37" s="26"/>
      <c r="QDD37" s="26"/>
      <c r="QDE37" s="26"/>
      <c r="QDF37" s="26"/>
      <c r="QDG37" s="26"/>
      <c r="QDH37" s="26"/>
      <c r="QDI37" s="26"/>
      <c r="QDJ37" s="26"/>
      <c r="QDK37" s="26"/>
      <c r="QDL37" s="26"/>
      <c r="QDM37" s="26"/>
      <c r="QDN37" s="26"/>
      <c r="QDO37" s="26"/>
      <c r="QDP37" s="26"/>
      <c r="QDQ37" s="26"/>
      <c r="QDR37" s="26"/>
      <c r="QDS37" s="26"/>
      <c r="QDT37" s="26"/>
      <c r="QDU37" s="26"/>
      <c r="QDV37" s="26"/>
      <c r="QDW37" s="26"/>
      <c r="QDX37" s="26"/>
      <c r="QDY37" s="26"/>
      <c r="QDZ37" s="26"/>
      <c r="QEA37" s="26"/>
      <c r="QEB37" s="26"/>
      <c r="QEC37" s="26"/>
      <c r="QED37" s="26"/>
      <c r="QEE37" s="26"/>
      <c r="QEF37" s="26"/>
      <c r="QEG37" s="26"/>
      <c r="QEH37" s="26"/>
      <c r="QEI37" s="26"/>
      <c r="QEJ37" s="26"/>
      <c r="QEK37" s="26"/>
      <c r="QEL37" s="26"/>
      <c r="QEM37" s="26"/>
      <c r="QEN37" s="26"/>
      <c r="QEO37" s="26"/>
      <c r="QEP37" s="26"/>
      <c r="QEQ37" s="26"/>
      <c r="QER37" s="26"/>
      <c r="QES37" s="26"/>
      <c r="QET37" s="26"/>
      <c r="QEU37" s="26"/>
      <c r="QEV37" s="26"/>
      <c r="QEW37" s="26"/>
      <c r="QEX37" s="26"/>
      <c r="QEY37" s="26"/>
      <c r="QEZ37" s="26"/>
      <c r="QFA37" s="26"/>
      <c r="QFB37" s="26"/>
      <c r="QFC37" s="26"/>
      <c r="QFD37" s="26"/>
      <c r="QFE37" s="26"/>
      <c r="QFF37" s="26"/>
      <c r="QFG37" s="26"/>
      <c r="QFH37" s="26"/>
      <c r="QFI37" s="26"/>
      <c r="QFJ37" s="26"/>
      <c r="QFK37" s="26"/>
      <c r="QFL37" s="26"/>
      <c r="QFM37" s="26"/>
      <c r="QFN37" s="26"/>
      <c r="QFO37" s="26"/>
      <c r="QFP37" s="26"/>
      <c r="QFQ37" s="26"/>
      <c r="QFR37" s="26"/>
      <c r="QFS37" s="26"/>
      <c r="QFT37" s="26"/>
      <c r="QFU37" s="26"/>
      <c r="QFV37" s="26"/>
      <c r="QFW37" s="26"/>
      <c r="QFX37" s="26"/>
      <c r="QFY37" s="26"/>
      <c r="QFZ37" s="26"/>
      <c r="QGA37" s="26"/>
      <c r="QGB37" s="26"/>
      <c r="QGC37" s="26"/>
      <c r="QGD37" s="26"/>
      <c r="QGE37" s="26"/>
      <c r="QGF37" s="26"/>
      <c r="QGG37" s="26"/>
      <c r="QGH37" s="26"/>
      <c r="QGI37" s="26"/>
      <c r="QGJ37" s="26"/>
      <c r="QGK37" s="26"/>
      <c r="QGL37" s="26"/>
      <c r="QGM37" s="26"/>
      <c r="QGN37" s="26"/>
      <c r="QGO37" s="26"/>
      <c r="QGP37" s="26"/>
      <c r="QGQ37" s="26"/>
      <c r="QGR37" s="26"/>
      <c r="QGS37" s="26"/>
      <c r="QGT37" s="26"/>
      <c r="QGU37" s="26"/>
      <c r="QGV37" s="26"/>
      <c r="QGW37" s="26"/>
      <c r="QGX37" s="26"/>
      <c r="QGY37" s="26"/>
      <c r="QGZ37" s="26"/>
      <c r="QHA37" s="26"/>
      <c r="QHB37" s="26"/>
      <c r="QHC37" s="26"/>
      <c r="QHD37" s="26"/>
      <c r="QHE37" s="26"/>
      <c r="QHF37" s="26"/>
      <c r="QHG37" s="26"/>
      <c r="QHH37" s="26"/>
      <c r="QHI37" s="26"/>
      <c r="QHJ37" s="26"/>
      <c r="QHK37" s="26"/>
      <c r="QHL37" s="26"/>
      <c r="QHM37" s="26"/>
      <c r="QHN37" s="26"/>
      <c r="QHO37" s="26"/>
      <c r="QHP37" s="26"/>
      <c r="QHQ37" s="26"/>
      <c r="QHR37" s="26"/>
      <c r="QHS37" s="26"/>
      <c r="QHT37" s="26"/>
      <c r="QHU37" s="26"/>
      <c r="QHV37" s="26"/>
      <c r="QHW37" s="26"/>
      <c r="QHX37" s="26"/>
      <c r="QHY37" s="26"/>
      <c r="QHZ37" s="26"/>
      <c r="QIA37" s="26"/>
      <c r="QIB37" s="26"/>
      <c r="QIC37" s="26"/>
      <c r="QID37" s="26"/>
      <c r="QIE37" s="26"/>
      <c r="QIF37" s="26"/>
      <c r="QIG37" s="26"/>
      <c r="QIH37" s="26"/>
      <c r="QII37" s="26"/>
      <c r="QIJ37" s="26"/>
      <c r="QIK37" s="26"/>
      <c r="QIL37" s="26"/>
      <c r="QIM37" s="26"/>
      <c r="QIN37" s="26"/>
      <c r="QIO37" s="26"/>
      <c r="QIP37" s="26"/>
      <c r="QIQ37" s="26"/>
      <c r="QIR37" s="26"/>
      <c r="QIS37" s="26"/>
      <c r="QIT37" s="26"/>
      <c r="QIU37" s="26"/>
      <c r="QIV37" s="26"/>
      <c r="QIW37" s="26"/>
      <c r="QIX37" s="26"/>
      <c r="QIY37" s="26"/>
      <c r="QIZ37" s="26"/>
      <c r="QJA37" s="26"/>
      <c r="QJB37" s="26"/>
      <c r="QJC37" s="26"/>
      <c r="QJD37" s="26"/>
      <c r="QJE37" s="26"/>
      <c r="QJF37" s="26"/>
      <c r="QJG37" s="26"/>
      <c r="QJH37" s="26"/>
      <c r="QJI37" s="26"/>
      <c r="QJJ37" s="26"/>
      <c r="QJK37" s="26"/>
      <c r="QJL37" s="26"/>
      <c r="QJM37" s="26"/>
      <c r="QJN37" s="26"/>
      <c r="QJO37" s="26"/>
      <c r="QJP37" s="26"/>
      <c r="QJQ37" s="26"/>
      <c r="QJR37" s="26"/>
      <c r="QJS37" s="26"/>
      <c r="QJT37" s="26"/>
      <c r="QJU37" s="26"/>
      <c r="QJV37" s="26"/>
      <c r="QJW37" s="26"/>
      <c r="QJX37" s="26"/>
      <c r="QJY37" s="26"/>
      <c r="QJZ37" s="26"/>
      <c r="QKA37" s="26"/>
      <c r="QKB37" s="26"/>
      <c r="QKC37" s="26"/>
      <c r="QKD37" s="26"/>
      <c r="QKE37" s="26"/>
      <c r="QKF37" s="26"/>
      <c r="QKG37" s="26"/>
      <c r="QKH37" s="26"/>
      <c r="QKI37" s="26"/>
      <c r="QKJ37" s="26"/>
      <c r="QKK37" s="26"/>
      <c r="QKL37" s="26"/>
      <c r="QKM37" s="26"/>
      <c r="QKN37" s="26"/>
      <c r="QKO37" s="26"/>
      <c r="QKP37" s="26"/>
      <c r="QKQ37" s="26"/>
      <c r="QKR37" s="26"/>
      <c r="QKS37" s="26"/>
      <c r="QKT37" s="26"/>
      <c r="QKU37" s="26"/>
      <c r="QKV37" s="26"/>
      <c r="QKW37" s="26"/>
      <c r="QKX37" s="26"/>
      <c r="QKY37" s="26"/>
      <c r="QKZ37" s="26"/>
      <c r="QLA37" s="26"/>
      <c r="QLB37" s="26"/>
      <c r="QLC37" s="26"/>
      <c r="QLD37" s="26"/>
      <c r="QLE37" s="26"/>
      <c r="QLF37" s="26"/>
      <c r="QLG37" s="26"/>
      <c r="QLH37" s="26"/>
      <c r="QLI37" s="26"/>
      <c r="QLJ37" s="26"/>
      <c r="QLK37" s="26"/>
      <c r="QLL37" s="26"/>
      <c r="QLM37" s="26"/>
      <c r="QLN37" s="26"/>
      <c r="QLO37" s="26"/>
      <c r="QLP37" s="26"/>
      <c r="QLQ37" s="26"/>
      <c r="QLR37" s="26"/>
      <c r="QLS37" s="26"/>
      <c r="QLT37" s="26"/>
      <c r="QLU37" s="26"/>
      <c r="QLV37" s="26"/>
      <c r="QLW37" s="26"/>
      <c r="QLX37" s="26"/>
      <c r="QLY37" s="26"/>
      <c r="QLZ37" s="26"/>
      <c r="QMA37" s="26"/>
      <c r="QMB37" s="26"/>
      <c r="QMC37" s="26"/>
      <c r="QMD37" s="26"/>
      <c r="QME37" s="26"/>
      <c r="QMF37" s="26"/>
      <c r="QMG37" s="26"/>
      <c r="QMH37" s="26"/>
      <c r="QMI37" s="26"/>
      <c r="QMJ37" s="26"/>
      <c r="QMK37" s="26"/>
      <c r="QML37" s="26"/>
      <c r="QMM37" s="26"/>
      <c r="QMN37" s="26"/>
      <c r="QMO37" s="26"/>
      <c r="QMP37" s="26"/>
      <c r="QMQ37" s="26"/>
      <c r="QMR37" s="26"/>
      <c r="QMS37" s="26"/>
      <c r="QMT37" s="26"/>
      <c r="QMU37" s="26"/>
      <c r="QMV37" s="26"/>
      <c r="QMW37" s="26"/>
      <c r="QMX37" s="26"/>
      <c r="QMY37" s="26"/>
      <c r="QMZ37" s="26"/>
      <c r="QNA37" s="26"/>
      <c r="QNB37" s="26"/>
      <c r="QNC37" s="26"/>
      <c r="QND37" s="26"/>
      <c r="QNE37" s="26"/>
      <c r="QNF37" s="26"/>
      <c r="QNG37" s="26"/>
      <c r="QNH37" s="26"/>
      <c r="QNI37" s="26"/>
      <c r="QNJ37" s="26"/>
      <c r="QNK37" s="26"/>
      <c r="QNL37" s="26"/>
      <c r="QNM37" s="26"/>
      <c r="QNN37" s="26"/>
      <c r="QNO37" s="26"/>
      <c r="QNP37" s="26"/>
      <c r="QNQ37" s="26"/>
      <c r="QNR37" s="26"/>
      <c r="QNS37" s="26"/>
      <c r="QNT37" s="26"/>
      <c r="QNU37" s="26"/>
      <c r="QNV37" s="26"/>
      <c r="QNW37" s="26"/>
      <c r="QNX37" s="26"/>
      <c r="QNY37" s="26"/>
      <c r="QNZ37" s="26"/>
      <c r="QOA37" s="26"/>
      <c r="QOB37" s="26"/>
      <c r="QOC37" s="26"/>
      <c r="QOD37" s="26"/>
      <c r="QOE37" s="26"/>
      <c r="QOF37" s="26"/>
      <c r="QOG37" s="26"/>
      <c r="QOH37" s="26"/>
      <c r="QOI37" s="26"/>
      <c r="QOJ37" s="26"/>
      <c r="QOK37" s="26"/>
      <c r="QOL37" s="26"/>
      <c r="QOM37" s="26"/>
      <c r="QON37" s="26"/>
      <c r="QOO37" s="26"/>
      <c r="QOP37" s="26"/>
      <c r="QOQ37" s="26"/>
      <c r="QOR37" s="26"/>
      <c r="QOS37" s="26"/>
      <c r="QOT37" s="26"/>
      <c r="QOU37" s="26"/>
      <c r="QOV37" s="26"/>
      <c r="QOW37" s="26"/>
      <c r="QOX37" s="26"/>
      <c r="QOY37" s="26"/>
      <c r="QOZ37" s="26"/>
      <c r="QPA37" s="26"/>
      <c r="QPB37" s="26"/>
      <c r="QPC37" s="26"/>
      <c r="QPD37" s="26"/>
      <c r="QPE37" s="26"/>
      <c r="QPF37" s="26"/>
      <c r="QPG37" s="26"/>
      <c r="QPH37" s="26"/>
      <c r="QPI37" s="26"/>
      <c r="QPJ37" s="26"/>
      <c r="QPK37" s="26"/>
      <c r="QPL37" s="26"/>
      <c r="QPM37" s="26"/>
      <c r="QPN37" s="26"/>
      <c r="QPO37" s="26"/>
      <c r="QPP37" s="26"/>
      <c r="QPQ37" s="26"/>
      <c r="QPR37" s="26"/>
      <c r="QPS37" s="26"/>
      <c r="QPT37" s="26"/>
      <c r="QPU37" s="26"/>
      <c r="QPV37" s="26"/>
      <c r="QPW37" s="26"/>
      <c r="QPX37" s="26"/>
      <c r="QPY37" s="26"/>
      <c r="QPZ37" s="26"/>
      <c r="QQA37" s="26"/>
      <c r="QQB37" s="26"/>
      <c r="QQC37" s="26"/>
      <c r="QQD37" s="26"/>
      <c r="QQE37" s="26"/>
      <c r="QQF37" s="26"/>
      <c r="QQG37" s="26"/>
      <c r="QQH37" s="26"/>
      <c r="QQI37" s="26"/>
      <c r="QQJ37" s="26"/>
      <c r="QQK37" s="26"/>
      <c r="QQL37" s="26"/>
      <c r="QQM37" s="26"/>
      <c r="QQN37" s="26"/>
      <c r="QQO37" s="26"/>
      <c r="QQP37" s="26"/>
      <c r="QQQ37" s="26"/>
      <c r="QQR37" s="26"/>
      <c r="QQS37" s="26"/>
      <c r="QQT37" s="26"/>
      <c r="QQU37" s="26"/>
      <c r="QQV37" s="26"/>
      <c r="QQW37" s="26"/>
      <c r="QQX37" s="26"/>
      <c r="QQY37" s="26"/>
      <c r="QQZ37" s="26"/>
      <c r="QRA37" s="26"/>
      <c r="QRB37" s="26"/>
      <c r="QRC37" s="26"/>
      <c r="QRD37" s="26"/>
      <c r="QRE37" s="26"/>
      <c r="QRF37" s="26"/>
      <c r="QRG37" s="26"/>
      <c r="QRH37" s="26"/>
      <c r="QRI37" s="26"/>
      <c r="QRJ37" s="26"/>
      <c r="QRK37" s="26"/>
      <c r="QRL37" s="26"/>
      <c r="QRM37" s="26"/>
      <c r="QRN37" s="26"/>
      <c r="QRO37" s="26"/>
      <c r="QRP37" s="26"/>
      <c r="QRQ37" s="26"/>
      <c r="QRR37" s="26"/>
      <c r="QRS37" s="26"/>
      <c r="QRT37" s="26"/>
      <c r="QRU37" s="26"/>
      <c r="QRV37" s="26"/>
      <c r="QRW37" s="26"/>
      <c r="QRX37" s="26"/>
      <c r="QRY37" s="26"/>
      <c r="QRZ37" s="26"/>
      <c r="QSA37" s="26"/>
      <c r="QSB37" s="26"/>
      <c r="QSC37" s="26"/>
      <c r="QSD37" s="26"/>
      <c r="QSE37" s="26"/>
      <c r="QSF37" s="26"/>
      <c r="QSG37" s="26"/>
      <c r="QSH37" s="26"/>
      <c r="QSI37" s="26"/>
      <c r="QSJ37" s="26"/>
      <c r="QSK37" s="26"/>
      <c r="QSL37" s="26"/>
      <c r="QSM37" s="26"/>
      <c r="QSN37" s="26"/>
      <c r="QSO37" s="26"/>
      <c r="QSP37" s="26"/>
      <c r="QSQ37" s="26"/>
      <c r="QSR37" s="26"/>
      <c r="QSS37" s="26"/>
      <c r="QST37" s="26"/>
      <c r="QSU37" s="26"/>
      <c r="QSV37" s="26"/>
      <c r="QSW37" s="26"/>
      <c r="QSX37" s="26"/>
      <c r="QSY37" s="26"/>
      <c r="QSZ37" s="26"/>
      <c r="QTA37" s="26"/>
      <c r="QTB37" s="26"/>
      <c r="QTC37" s="26"/>
      <c r="QTD37" s="26"/>
      <c r="QTE37" s="26"/>
      <c r="QTF37" s="26"/>
      <c r="QTG37" s="26"/>
      <c r="QTH37" s="26"/>
      <c r="QTI37" s="26"/>
      <c r="QTJ37" s="26"/>
      <c r="QTK37" s="26"/>
      <c r="QTL37" s="26"/>
      <c r="QTM37" s="26"/>
      <c r="QTN37" s="26"/>
      <c r="QTO37" s="26"/>
      <c r="QTP37" s="26"/>
      <c r="QTQ37" s="26"/>
      <c r="QTR37" s="26"/>
      <c r="QTS37" s="26"/>
      <c r="QTT37" s="26"/>
      <c r="QTU37" s="26"/>
      <c r="QTV37" s="26"/>
      <c r="QTW37" s="26"/>
      <c r="QTX37" s="26"/>
      <c r="QTY37" s="26"/>
      <c r="QTZ37" s="26"/>
      <c r="QUA37" s="26"/>
      <c r="QUB37" s="26"/>
      <c r="QUC37" s="26"/>
      <c r="QUD37" s="26"/>
      <c r="QUE37" s="26"/>
      <c r="QUF37" s="26"/>
      <c r="QUG37" s="26"/>
      <c r="QUH37" s="26"/>
      <c r="QUI37" s="26"/>
      <c r="QUJ37" s="26"/>
      <c r="QUK37" s="26"/>
      <c r="QUL37" s="26"/>
      <c r="QUM37" s="26"/>
      <c r="QUN37" s="26"/>
      <c r="QUO37" s="26"/>
      <c r="QUP37" s="26"/>
      <c r="QUQ37" s="26"/>
      <c r="QUR37" s="26"/>
      <c r="QUS37" s="26"/>
      <c r="QUT37" s="26"/>
      <c r="QUU37" s="26"/>
      <c r="QUV37" s="26"/>
      <c r="QUW37" s="26"/>
      <c r="QUX37" s="26"/>
      <c r="QUY37" s="26"/>
      <c r="QUZ37" s="26"/>
      <c r="QVA37" s="26"/>
      <c r="QVB37" s="26"/>
      <c r="QVC37" s="26"/>
      <c r="QVD37" s="26"/>
      <c r="QVE37" s="26"/>
      <c r="QVF37" s="26"/>
      <c r="QVG37" s="26"/>
      <c r="QVH37" s="26"/>
      <c r="QVI37" s="26"/>
      <c r="QVJ37" s="26"/>
      <c r="QVK37" s="26"/>
      <c r="QVL37" s="26"/>
      <c r="QVM37" s="26"/>
      <c r="QVN37" s="26"/>
      <c r="QVO37" s="26"/>
      <c r="QVP37" s="26"/>
      <c r="QVQ37" s="26"/>
      <c r="QVR37" s="26"/>
      <c r="QVS37" s="26"/>
      <c r="QVT37" s="26"/>
      <c r="QVU37" s="26"/>
      <c r="QVV37" s="26"/>
      <c r="QVW37" s="26"/>
      <c r="QVX37" s="26"/>
      <c r="QVY37" s="26"/>
      <c r="QVZ37" s="26"/>
      <c r="QWA37" s="26"/>
      <c r="QWB37" s="26"/>
      <c r="QWC37" s="26"/>
      <c r="QWD37" s="26"/>
      <c r="QWE37" s="26"/>
      <c r="QWF37" s="26"/>
      <c r="QWG37" s="26"/>
      <c r="QWH37" s="26"/>
      <c r="QWI37" s="26"/>
      <c r="QWJ37" s="26"/>
      <c r="QWK37" s="26"/>
      <c r="QWL37" s="26"/>
      <c r="QWM37" s="26"/>
      <c r="QWN37" s="26"/>
      <c r="QWO37" s="26"/>
      <c r="QWP37" s="26"/>
      <c r="QWQ37" s="26"/>
      <c r="QWR37" s="26"/>
      <c r="QWS37" s="26"/>
      <c r="QWT37" s="26"/>
      <c r="QWU37" s="26"/>
      <c r="QWV37" s="26"/>
      <c r="QWW37" s="26"/>
      <c r="QWX37" s="26"/>
      <c r="QWY37" s="26"/>
      <c r="QWZ37" s="26"/>
      <c r="QXA37" s="26"/>
      <c r="QXB37" s="26"/>
      <c r="QXC37" s="26"/>
      <c r="QXD37" s="26"/>
      <c r="QXE37" s="26"/>
      <c r="QXF37" s="26"/>
      <c r="QXG37" s="26"/>
      <c r="QXH37" s="26"/>
      <c r="QXI37" s="26"/>
      <c r="QXJ37" s="26"/>
      <c r="QXK37" s="26"/>
      <c r="QXL37" s="26"/>
      <c r="QXM37" s="26"/>
      <c r="QXN37" s="26"/>
      <c r="QXO37" s="26"/>
      <c r="QXP37" s="26"/>
      <c r="QXQ37" s="26"/>
      <c r="QXR37" s="26"/>
      <c r="QXS37" s="26"/>
      <c r="QXT37" s="26"/>
      <c r="QXU37" s="26"/>
      <c r="QXV37" s="26"/>
      <c r="QXW37" s="26"/>
      <c r="QXX37" s="26"/>
      <c r="QXY37" s="26"/>
      <c r="QXZ37" s="26"/>
      <c r="QYA37" s="26"/>
      <c r="QYB37" s="26"/>
      <c r="QYC37" s="26"/>
      <c r="QYD37" s="26"/>
      <c r="QYE37" s="26"/>
      <c r="QYF37" s="26"/>
      <c r="QYG37" s="26"/>
      <c r="QYH37" s="26"/>
      <c r="QYI37" s="26"/>
      <c r="QYJ37" s="26"/>
      <c r="QYK37" s="26"/>
      <c r="QYL37" s="26"/>
      <c r="QYM37" s="26"/>
      <c r="QYN37" s="26"/>
      <c r="QYO37" s="26"/>
      <c r="QYP37" s="26"/>
      <c r="QYQ37" s="26"/>
      <c r="QYR37" s="26"/>
      <c r="QYS37" s="26"/>
      <c r="QYT37" s="26"/>
      <c r="QYU37" s="26"/>
      <c r="QYV37" s="26"/>
      <c r="QYW37" s="26"/>
      <c r="QYX37" s="26"/>
      <c r="QYY37" s="26"/>
      <c r="QYZ37" s="26"/>
      <c r="QZA37" s="26"/>
      <c r="QZB37" s="26"/>
      <c r="QZC37" s="26"/>
      <c r="QZD37" s="26"/>
      <c r="QZE37" s="26"/>
      <c r="QZF37" s="26"/>
      <c r="QZG37" s="26"/>
      <c r="QZH37" s="26"/>
      <c r="QZI37" s="26"/>
      <c r="QZJ37" s="26"/>
      <c r="QZK37" s="26"/>
      <c r="QZL37" s="26"/>
      <c r="QZM37" s="26"/>
      <c r="QZN37" s="26"/>
      <c r="QZO37" s="26"/>
      <c r="QZP37" s="26"/>
      <c r="QZQ37" s="26"/>
      <c r="QZR37" s="26"/>
      <c r="QZS37" s="26"/>
      <c r="QZT37" s="26"/>
      <c r="QZU37" s="26"/>
      <c r="QZV37" s="26"/>
      <c r="QZW37" s="26"/>
      <c r="QZX37" s="26"/>
      <c r="QZY37" s="26"/>
      <c r="QZZ37" s="26"/>
      <c r="RAA37" s="26"/>
      <c r="RAB37" s="26"/>
      <c r="RAC37" s="26"/>
      <c r="RAD37" s="26"/>
      <c r="RAE37" s="26"/>
      <c r="RAF37" s="26"/>
      <c r="RAG37" s="26"/>
      <c r="RAH37" s="26"/>
      <c r="RAI37" s="26"/>
      <c r="RAJ37" s="26"/>
      <c r="RAK37" s="26"/>
      <c r="RAL37" s="26"/>
      <c r="RAM37" s="26"/>
      <c r="RAN37" s="26"/>
      <c r="RAO37" s="26"/>
      <c r="RAP37" s="26"/>
      <c r="RAQ37" s="26"/>
      <c r="RAR37" s="26"/>
      <c r="RAS37" s="26"/>
      <c r="RAT37" s="26"/>
      <c r="RAU37" s="26"/>
      <c r="RAV37" s="26"/>
      <c r="RAW37" s="26"/>
      <c r="RAX37" s="26"/>
      <c r="RAY37" s="26"/>
      <c r="RAZ37" s="26"/>
      <c r="RBA37" s="26"/>
      <c r="RBB37" s="26"/>
      <c r="RBC37" s="26"/>
      <c r="RBD37" s="26"/>
      <c r="RBE37" s="26"/>
      <c r="RBF37" s="26"/>
      <c r="RBG37" s="26"/>
      <c r="RBH37" s="26"/>
      <c r="RBI37" s="26"/>
      <c r="RBJ37" s="26"/>
      <c r="RBK37" s="26"/>
      <c r="RBL37" s="26"/>
      <c r="RBM37" s="26"/>
      <c r="RBN37" s="26"/>
      <c r="RBO37" s="26"/>
      <c r="RBP37" s="26"/>
      <c r="RBQ37" s="26"/>
      <c r="RBR37" s="26"/>
      <c r="RBS37" s="26"/>
      <c r="RBT37" s="26"/>
      <c r="RBU37" s="26"/>
      <c r="RBV37" s="26"/>
      <c r="RBW37" s="26"/>
      <c r="RBX37" s="26"/>
      <c r="RBY37" s="26"/>
      <c r="RBZ37" s="26"/>
      <c r="RCA37" s="26"/>
      <c r="RCB37" s="26"/>
      <c r="RCC37" s="26"/>
      <c r="RCD37" s="26"/>
      <c r="RCE37" s="26"/>
      <c r="RCF37" s="26"/>
      <c r="RCG37" s="26"/>
      <c r="RCH37" s="26"/>
      <c r="RCI37" s="26"/>
      <c r="RCJ37" s="26"/>
      <c r="RCK37" s="26"/>
      <c r="RCL37" s="26"/>
      <c r="RCM37" s="26"/>
      <c r="RCN37" s="26"/>
      <c r="RCO37" s="26"/>
      <c r="RCP37" s="26"/>
      <c r="RCQ37" s="26"/>
      <c r="RCR37" s="26"/>
      <c r="RCS37" s="26"/>
      <c r="RCT37" s="26"/>
      <c r="RCU37" s="26"/>
      <c r="RCV37" s="26"/>
      <c r="RCW37" s="26"/>
      <c r="RCX37" s="26"/>
      <c r="RCY37" s="26"/>
      <c r="RCZ37" s="26"/>
      <c r="RDA37" s="26"/>
      <c r="RDB37" s="26"/>
      <c r="RDC37" s="26"/>
      <c r="RDD37" s="26"/>
      <c r="RDE37" s="26"/>
      <c r="RDF37" s="26"/>
      <c r="RDG37" s="26"/>
      <c r="RDH37" s="26"/>
      <c r="RDI37" s="26"/>
      <c r="RDJ37" s="26"/>
      <c r="RDK37" s="26"/>
      <c r="RDL37" s="26"/>
      <c r="RDM37" s="26"/>
      <c r="RDN37" s="26"/>
      <c r="RDO37" s="26"/>
      <c r="RDP37" s="26"/>
      <c r="RDQ37" s="26"/>
      <c r="RDR37" s="26"/>
      <c r="RDS37" s="26"/>
      <c r="RDT37" s="26"/>
      <c r="RDU37" s="26"/>
      <c r="RDV37" s="26"/>
      <c r="RDW37" s="26"/>
      <c r="RDX37" s="26"/>
      <c r="RDY37" s="26"/>
      <c r="RDZ37" s="26"/>
      <c r="REA37" s="26"/>
      <c r="REB37" s="26"/>
      <c r="REC37" s="26"/>
      <c r="RED37" s="26"/>
      <c r="REE37" s="26"/>
      <c r="REF37" s="26"/>
      <c r="REG37" s="26"/>
      <c r="REH37" s="26"/>
      <c r="REI37" s="26"/>
      <c r="REJ37" s="26"/>
      <c r="REK37" s="26"/>
      <c r="REL37" s="26"/>
      <c r="REM37" s="26"/>
      <c r="REN37" s="26"/>
      <c r="REO37" s="26"/>
      <c r="REP37" s="26"/>
      <c r="REQ37" s="26"/>
      <c r="RER37" s="26"/>
      <c r="RES37" s="26"/>
      <c r="RET37" s="26"/>
      <c r="REU37" s="26"/>
      <c r="REV37" s="26"/>
      <c r="REW37" s="26"/>
      <c r="REX37" s="26"/>
      <c r="REY37" s="26"/>
      <c r="REZ37" s="26"/>
      <c r="RFA37" s="26"/>
      <c r="RFB37" s="26"/>
      <c r="RFC37" s="26"/>
      <c r="RFD37" s="26"/>
      <c r="RFE37" s="26"/>
      <c r="RFF37" s="26"/>
      <c r="RFG37" s="26"/>
      <c r="RFH37" s="26"/>
      <c r="RFI37" s="26"/>
      <c r="RFJ37" s="26"/>
      <c r="RFK37" s="26"/>
      <c r="RFL37" s="26"/>
      <c r="RFM37" s="26"/>
      <c r="RFN37" s="26"/>
      <c r="RFO37" s="26"/>
      <c r="RFP37" s="26"/>
      <c r="RFQ37" s="26"/>
      <c r="RFR37" s="26"/>
      <c r="RFS37" s="26"/>
      <c r="RFT37" s="26"/>
      <c r="RFU37" s="26"/>
      <c r="RFV37" s="26"/>
      <c r="RFW37" s="26"/>
      <c r="RFX37" s="26"/>
      <c r="RFY37" s="26"/>
      <c r="RFZ37" s="26"/>
      <c r="RGA37" s="26"/>
      <c r="RGB37" s="26"/>
      <c r="RGC37" s="26"/>
      <c r="RGD37" s="26"/>
      <c r="RGE37" s="26"/>
      <c r="RGF37" s="26"/>
      <c r="RGG37" s="26"/>
      <c r="RGH37" s="26"/>
      <c r="RGI37" s="26"/>
      <c r="RGJ37" s="26"/>
      <c r="RGK37" s="26"/>
      <c r="RGL37" s="26"/>
      <c r="RGM37" s="26"/>
      <c r="RGN37" s="26"/>
      <c r="RGO37" s="26"/>
      <c r="RGP37" s="26"/>
      <c r="RGQ37" s="26"/>
      <c r="RGR37" s="26"/>
      <c r="RGS37" s="26"/>
      <c r="RGT37" s="26"/>
      <c r="RGU37" s="26"/>
      <c r="RGV37" s="26"/>
      <c r="RGW37" s="26"/>
      <c r="RGX37" s="26"/>
      <c r="RGY37" s="26"/>
      <c r="RGZ37" s="26"/>
      <c r="RHA37" s="26"/>
      <c r="RHB37" s="26"/>
      <c r="RHC37" s="26"/>
      <c r="RHD37" s="26"/>
      <c r="RHE37" s="26"/>
      <c r="RHF37" s="26"/>
      <c r="RHG37" s="26"/>
      <c r="RHH37" s="26"/>
      <c r="RHI37" s="26"/>
      <c r="RHJ37" s="26"/>
      <c r="RHK37" s="26"/>
      <c r="RHL37" s="26"/>
      <c r="RHM37" s="26"/>
      <c r="RHN37" s="26"/>
      <c r="RHO37" s="26"/>
      <c r="RHP37" s="26"/>
      <c r="RHQ37" s="26"/>
      <c r="RHR37" s="26"/>
      <c r="RHS37" s="26"/>
      <c r="RHT37" s="26"/>
      <c r="RHU37" s="26"/>
      <c r="RHV37" s="26"/>
      <c r="RHW37" s="26"/>
      <c r="RHX37" s="26"/>
      <c r="RHY37" s="26"/>
      <c r="RHZ37" s="26"/>
      <c r="RIA37" s="26"/>
      <c r="RIB37" s="26"/>
      <c r="RIC37" s="26"/>
      <c r="RID37" s="26"/>
      <c r="RIE37" s="26"/>
      <c r="RIF37" s="26"/>
      <c r="RIG37" s="26"/>
      <c r="RIH37" s="26"/>
      <c r="RII37" s="26"/>
      <c r="RIJ37" s="26"/>
      <c r="RIK37" s="26"/>
      <c r="RIL37" s="26"/>
      <c r="RIM37" s="26"/>
      <c r="RIN37" s="26"/>
      <c r="RIO37" s="26"/>
      <c r="RIP37" s="26"/>
      <c r="RIQ37" s="26"/>
      <c r="RIR37" s="26"/>
      <c r="RIS37" s="26"/>
      <c r="RIT37" s="26"/>
      <c r="RIU37" s="26"/>
      <c r="RIV37" s="26"/>
      <c r="RIW37" s="26"/>
      <c r="RIX37" s="26"/>
      <c r="RIY37" s="26"/>
      <c r="RIZ37" s="26"/>
      <c r="RJA37" s="26"/>
      <c r="RJB37" s="26"/>
      <c r="RJC37" s="26"/>
      <c r="RJD37" s="26"/>
      <c r="RJE37" s="26"/>
      <c r="RJF37" s="26"/>
      <c r="RJG37" s="26"/>
      <c r="RJH37" s="26"/>
      <c r="RJI37" s="26"/>
      <c r="RJJ37" s="26"/>
      <c r="RJK37" s="26"/>
      <c r="RJL37" s="26"/>
      <c r="RJM37" s="26"/>
      <c r="RJN37" s="26"/>
      <c r="RJO37" s="26"/>
      <c r="RJP37" s="26"/>
      <c r="RJQ37" s="26"/>
      <c r="RJR37" s="26"/>
      <c r="RJS37" s="26"/>
      <c r="RJT37" s="26"/>
      <c r="RJU37" s="26"/>
      <c r="RJV37" s="26"/>
      <c r="RJW37" s="26"/>
      <c r="RJX37" s="26"/>
      <c r="RJY37" s="26"/>
      <c r="RJZ37" s="26"/>
      <c r="RKA37" s="26"/>
      <c r="RKB37" s="26"/>
      <c r="RKC37" s="26"/>
      <c r="RKD37" s="26"/>
      <c r="RKE37" s="26"/>
      <c r="RKF37" s="26"/>
      <c r="RKG37" s="26"/>
      <c r="RKH37" s="26"/>
      <c r="RKI37" s="26"/>
      <c r="RKJ37" s="26"/>
      <c r="RKK37" s="26"/>
      <c r="RKL37" s="26"/>
      <c r="RKM37" s="26"/>
      <c r="RKN37" s="26"/>
      <c r="RKO37" s="26"/>
      <c r="RKP37" s="26"/>
      <c r="RKQ37" s="26"/>
      <c r="RKR37" s="26"/>
      <c r="RKS37" s="26"/>
      <c r="RKT37" s="26"/>
      <c r="RKU37" s="26"/>
      <c r="RKV37" s="26"/>
      <c r="RKW37" s="26"/>
      <c r="RKX37" s="26"/>
      <c r="RKY37" s="26"/>
      <c r="RKZ37" s="26"/>
      <c r="RLA37" s="26"/>
      <c r="RLB37" s="26"/>
      <c r="RLC37" s="26"/>
      <c r="RLD37" s="26"/>
      <c r="RLE37" s="26"/>
      <c r="RLF37" s="26"/>
      <c r="RLG37" s="26"/>
      <c r="RLH37" s="26"/>
      <c r="RLI37" s="26"/>
      <c r="RLJ37" s="26"/>
      <c r="RLK37" s="26"/>
      <c r="RLL37" s="26"/>
      <c r="RLM37" s="26"/>
      <c r="RLN37" s="26"/>
      <c r="RLO37" s="26"/>
      <c r="RLP37" s="26"/>
      <c r="RLQ37" s="26"/>
      <c r="RLR37" s="26"/>
      <c r="RLS37" s="26"/>
      <c r="RLT37" s="26"/>
      <c r="RLU37" s="26"/>
      <c r="RLV37" s="26"/>
      <c r="RLW37" s="26"/>
      <c r="RLX37" s="26"/>
      <c r="RLY37" s="26"/>
      <c r="RLZ37" s="26"/>
      <c r="RMA37" s="26"/>
      <c r="RMB37" s="26"/>
      <c r="RMC37" s="26"/>
      <c r="RMD37" s="26"/>
      <c r="RME37" s="26"/>
      <c r="RMF37" s="26"/>
      <c r="RMG37" s="26"/>
      <c r="RMH37" s="26"/>
      <c r="RMI37" s="26"/>
      <c r="RMJ37" s="26"/>
      <c r="RMK37" s="26"/>
      <c r="RML37" s="26"/>
      <c r="RMM37" s="26"/>
      <c r="RMN37" s="26"/>
      <c r="RMO37" s="26"/>
      <c r="RMP37" s="26"/>
      <c r="RMQ37" s="26"/>
      <c r="RMR37" s="26"/>
      <c r="RMS37" s="26"/>
      <c r="RMT37" s="26"/>
      <c r="RMU37" s="26"/>
      <c r="RMV37" s="26"/>
      <c r="RMW37" s="26"/>
      <c r="RMX37" s="26"/>
      <c r="RMY37" s="26"/>
      <c r="RMZ37" s="26"/>
      <c r="RNA37" s="26"/>
      <c r="RNB37" s="26"/>
      <c r="RNC37" s="26"/>
      <c r="RND37" s="26"/>
      <c r="RNE37" s="26"/>
      <c r="RNF37" s="26"/>
      <c r="RNG37" s="26"/>
      <c r="RNH37" s="26"/>
      <c r="RNI37" s="26"/>
      <c r="RNJ37" s="26"/>
      <c r="RNK37" s="26"/>
      <c r="RNL37" s="26"/>
      <c r="RNM37" s="26"/>
      <c r="RNN37" s="26"/>
      <c r="RNO37" s="26"/>
      <c r="RNP37" s="26"/>
      <c r="RNQ37" s="26"/>
      <c r="RNR37" s="26"/>
      <c r="RNS37" s="26"/>
      <c r="RNT37" s="26"/>
      <c r="RNU37" s="26"/>
      <c r="RNV37" s="26"/>
      <c r="RNW37" s="26"/>
      <c r="RNX37" s="26"/>
      <c r="RNY37" s="26"/>
      <c r="RNZ37" s="26"/>
      <c r="ROA37" s="26"/>
      <c r="ROB37" s="26"/>
      <c r="ROC37" s="26"/>
      <c r="ROD37" s="26"/>
      <c r="ROE37" s="26"/>
      <c r="ROF37" s="26"/>
      <c r="ROG37" s="26"/>
      <c r="ROH37" s="26"/>
      <c r="ROI37" s="26"/>
      <c r="ROJ37" s="26"/>
      <c r="ROK37" s="26"/>
      <c r="ROL37" s="26"/>
      <c r="ROM37" s="26"/>
      <c r="RON37" s="26"/>
      <c r="ROO37" s="26"/>
      <c r="ROP37" s="26"/>
      <c r="ROQ37" s="26"/>
      <c r="ROR37" s="26"/>
      <c r="ROS37" s="26"/>
      <c r="ROT37" s="26"/>
      <c r="ROU37" s="26"/>
      <c r="ROV37" s="26"/>
      <c r="ROW37" s="26"/>
      <c r="ROX37" s="26"/>
      <c r="ROY37" s="26"/>
      <c r="ROZ37" s="26"/>
      <c r="RPA37" s="26"/>
      <c r="RPB37" s="26"/>
      <c r="RPC37" s="26"/>
      <c r="RPD37" s="26"/>
      <c r="RPE37" s="26"/>
      <c r="RPF37" s="26"/>
      <c r="RPG37" s="26"/>
      <c r="RPH37" s="26"/>
      <c r="RPI37" s="26"/>
      <c r="RPJ37" s="26"/>
      <c r="RPK37" s="26"/>
      <c r="RPL37" s="26"/>
      <c r="RPM37" s="26"/>
      <c r="RPN37" s="26"/>
      <c r="RPO37" s="26"/>
      <c r="RPP37" s="26"/>
      <c r="RPQ37" s="26"/>
      <c r="RPR37" s="26"/>
      <c r="RPS37" s="26"/>
      <c r="RPT37" s="26"/>
      <c r="RPU37" s="26"/>
      <c r="RPV37" s="26"/>
      <c r="RPW37" s="26"/>
      <c r="RPX37" s="26"/>
      <c r="RPY37" s="26"/>
      <c r="RPZ37" s="26"/>
      <c r="RQA37" s="26"/>
      <c r="RQB37" s="26"/>
      <c r="RQC37" s="26"/>
      <c r="RQD37" s="26"/>
      <c r="RQE37" s="26"/>
      <c r="RQF37" s="26"/>
      <c r="RQG37" s="26"/>
      <c r="RQH37" s="26"/>
      <c r="RQI37" s="26"/>
      <c r="RQJ37" s="26"/>
      <c r="RQK37" s="26"/>
      <c r="RQL37" s="26"/>
      <c r="RQM37" s="26"/>
      <c r="RQN37" s="26"/>
      <c r="RQO37" s="26"/>
      <c r="RQP37" s="26"/>
      <c r="RQQ37" s="26"/>
      <c r="RQR37" s="26"/>
      <c r="RQS37" s="26"/>
      <c r="RQT37" s="26"/>
      <c r="RQU37" s="26"/>
      <c r="RQV37" s="26"/>
      <c r="RQW37" s="26"/>
      <c r="RQX37" s="26"/>
      <c r="RQY37" s="26"/>
      <c r="RQZ37" s="26"/>
      <c r="RRA37" s="26"/>
      <c r="RRB37" s="26"/>
      <c r="RRC37" s="26"/>
      <c r="RRD37" s="26"/>
      <c r="RRE37" s="26"/>
      <c r="RRF37" s="26"/>
      <c r="RRG37" s="26"/>
      <c r="RRH37" s="26"/>
      <c r="RRI37" s="26"/>
      <c r="RRJ37" s="26"/>
      <c r="RRK37" s="26"/>
      <c r="RRL37" s="26"/>
      <c r="RRM37" s="26"/>
      <c r="RRN37" s="26"/>
      <c r="RRO37" s="26"/>
      <c r="RRP37" s="26"/>
      <c r="RRQ37" s="26"/>
      <c r="RRR37" s="26"/>
      <c r="RRS37" s="26"/>
      <c r="RRT37" s="26"/>
      <c r="RRU37" s="26"/>
      <c r="RRV37" s="26"/>
      <c r="RRW37" s="26"/>
      <c r="RRX37" s="26"/>
      <c r="RRY37" s="26"/>
      <c r="RRZ37" s="26"/>
      <c r="RSA37" s="26"/>
      <c r="RSB37" s="26"/>
      <c r="RSC37" s="26"/>
      <c r="RSD37" s="26"/>
      <c r="RSE37" s="26"/>
      <c r="RSF37" s="26"/>
      <c r="RSG37" s="26"/>
      <c r="RSH37" s="26"/>
      <c r="RSI37" s="26"/>
      <c r="RSJ37" s="26"/>
      <c r="RSK37" s="26"/>
      <c r="RSL37" s="26"/>
      <c r="RSM37" s="26"/>
      <c r="RSN37" s="26"/>
      <c r="RSO37" s="26"/>
      <c r="RSP37" s="26"/>
      <c r="RSQ37" s="26"/>
      <c r="RSR37" s="26"/>
      <c r="RSS37" s="26"/>
      <c r="RST37" s="26"/>
      <c r="RSU37" s="26"/>
      <c r="RSV37" s="26"/>
      <c r="RSW37" s="26"/>
      <c r="RSX37" s="26"/>
      <c r="RSY37" s="26"/>
      <c r="RSZ37" s="26"/>
      <c r="RTA37" s="26"/>
      <c r="RTB37" s="26"/>
      <c r="RTC37" s="26"/>
      <c r="RTD37" s="26"/>
      <c r="RTE37" s="26"/>
      <c r="RTF37" s="26"/>
      <c r="RTG37" s="26"/>
      <c r="RTH37" s="26"/>
      <c r="RTI37" s="26"/>
      <c r="RTJ37" s="26"/>
      <c r="RTK37" s="26"/>
      <c r="RTL37" s="26"/>
      <c r="RTM37" s="26"/>
      <c r="RTN37" s="26"/>
      <c r="RTO37" s="26"/>
      <c r="RTP37" s="26"/>
      <c r="RTQ37" s="26"/>
      <c r="RTR37" s="26"/>
      <c r="RTS37" s="26"/>
      <c r="RTT37" s="26"/>
      <c r="RTU37" s="26"/>
      <c r="RTV37" s="26"/>
      <c r="RTW37" s="26"/>
      <c r="RTX37" s="26"/>
      <c r="RTY37" s="26"/>
      <c r="RTZ37" s="26"/>
      <c r="RUA37" s="26"/>
      <c r="RUB37" s="26"/>
      <c r="RUC37" s="26"/>
      <c r="RUD37" s="26"/>
      <c r="RUE37" s="26"/>
      <c r="RUF37" s="26"/>
      <c r="RUG37" s="26"/>
      <c r="RUH37" s="26"/>
      <c r="RUI37" s="26"/>
      <c r="RUJ37" s="26"/>
      <c r="RUK37" s="26"/>
      <c r="RUL37" s="26"/>
      <c r="RUM37" s="26"/>
      <c r="RUN37" s="26"/>
      <c r="RUO37" s="26"/>
      <c r="RUP37" s="26"/>
      <c r="RUQ37" s="26"/>
      <c r="RUR37" s="26"/>
      <c r="RUS37" s="26"/>
      <c r="RUT37" s="26"/>
      <c r="RUU37" s="26"/>
      <c r="RUV37" s="26"/>
      <c r="RUW37" s="26"/>
      <c r="RUX37" s="26"/>
      <c r="RUY37" s="26"/>
      <c r="RUZ37" s="26"/>
      <c r="RVA37" s="26"/>
      <c r="RVB37" s="26"/>
      <c r="RVC37" s="26"/>
      <c r="RVD37" s="26"/>
      <c r="RVE37" s="26"/>
      <c r="RVF37" s="26"/>
      <c r="RVG37" s="26"/>
      <c r="RVH37" s="26"/>
      <c r="RVI37" s="26"/>
      <c r="RVJ37" s="26"/>
      <c r="RVK37" s="26"/>
      <c r="RVL37" s="26"/>
      <c r="RVM37" s="26"/>
      <c r="RVN37" s="26"/>
      <c r="RVO37" s="26"/>
      <c r="RVP37" s="26"/>
      <c r="RVQ37" s="26"/>
      <c r="RVR37" s="26"/>
      <c r="RVS37" s="26"/>
      <c r="RVT37" s="26"/>
      <c r="RVU37" s="26"/>
      <c r="RVV37" s="26"/>
      <c r="RVW37" s="26"/>
      <c r="RVX37" s="26"/>
      <c r="RVY37" s="26"/>
      <c r="RVZ37" s="26"/>
      <c r="RWA37" s="26"/>
      <c r="RWB37" s="26"/>
      <c r="RWC37" s="26"/>
      <c r="RWD37" s="26"/>
      <c r="RWE37" s="26"/>
      <c r="RWF37" s="26"/>
      <c r="RWG37" s="26"/>
      <c r="RWH37" s="26"/>
      <c r="RWI37" s="26"/>
      <c r="RWJ37" s="26"/>
      <c r="RWK37" s="26"/>
      <c r="RWL37" s="26"/>
      <c r="RWM37" s="26"/>
      <c r="RWN37" s="26"/>
      <c r="RWO37" s="26"/>
      <c r="RWP37" s="26"/>
      <c r="RWQ37" s="26"/>
      <c r="RWR37" s="26"/>
      <c r="RWS37" s="26"/>
      <c r="RWT37" s="26"/>
      <c r="RWU37" s="26"/>
      <c r="RWV37" s="26"/>
      <c r="RWW37" s="26"/>
      <c r="RWX37" s="26"/>
      <c r="RWY37" s="26"/>
      <c r="RWZ37" s="26"/>
      <c r="RXA37" s="26"/>
      <c r="RXB37" s="26"/>
      <c r="RXC37" s="26"/>
      <c r="RXD37" s="26"/>
      <c r="RXE37" s="26"/>
      <c r="RXF37" s="26"/>
      <c r="RXG37" s="26"/>
      <c r="RXH37" s="26"/>
      <c r="RXI37" s="26"/>
      <c r="RXJ37" s="26"/>
      <c r="RXK37" s="26"/>
      <c r="RXL37" s="26"/>
      <c r="RXM37" s="26"/>
      <c r="RXN37" s="26"/>
      <c r="RXO37" s="26"/>
      <c r="RXP37" s="26"/>
      <c r="RXQ37" s="26"/>
      <c r="RXR37" s="26"/>
      <c r="RXS37" s="26"/>
      <c r="RXT37" s="26"/>
      <c r="RXU37" s="26"/>
      <c r="RXV37" s="26"/>
      <c r="RXW37" s="26"/>
      <c r="RXX37" s="26"/>
      <c r="RXY37" s="26"/>
      <c r="RXZ37" s="26"/>
      <c r="RYA37" s="26"/>
      <c r="RYB37" s="26"/>
      <c r="RYC37" s="26"/>
      <c r="RYD37" s="26"/>
      <c r="RYE37" s="26"/>
      <c r="RYF37" s="26"/>
      <c r="RYG37" s="26"/>
      <c r="RYH37" s="26"/>
      <c r="RYI37" s="26"/>
      <c r="RYJ37" s="26"/>
      <c r="RYK37" s="26"/>
      <c r="RYL37" s="26"/>
      <c r="RYM37" s="26"/>
      <c r="RYN37" s="26"/>
      <c r="RYO37" s="26"/>
      <c r="RYP37" s="26"/>
      <c r="RYQ37" s="26"/>
      <c r="RYR37" s="26"/>
      <c r="RYS37" s="26"/>
      <c r="RYT37" s="26"/>
      <c r="RYU37" s="26"/>
      <c r="RYV37" s="26"/>
      <c r="RYW37" s="26"/>
      <c r="RYX37" s="26"/>
      <c r="RYY37" s="26"/>
      <c r="RYZ37" s="26"/>
      <c r="RZA37" s="26"/>
      <c r="RZB37" s="26"/>
      <c r="RZC37" s="26"/>
      <c r="RZD37" s="26"/>
      <c r="RZE37" s="26"/>
      <c r="RZF37" s="26"/>
      <c r="RZG37" s="26"/>
      <c r="RZH37" s="26"/>
      <c r="RZI37" s="26"/>
      <c r="RZJ37" s="26"/>
      <c r="RZK37" s="26"/>
      <c r="RZL37" s="26"/>
      <c r="RZM37" s="26"/>
      <c r="RZN37" s="26"/>
      <c r="RZO37" s="26"/>
      <c r="RZP37" s="26"/>
      <c r="RZQ37" s="26"/>
      <c r="RZR37" s="26"/>
      <c r="RZS37" s="26"/>
      <c r="RZT37" s="26"/>
      <c r="RZU37" s="26"/>
      <c r="RZV37" s="26"/>
      <c r="RZW37" s="26"/>
      <c r="RZX37" s="26"/>
      <c r="RZY37" s="26"/>
      <c r="RZZ37" s="26"/>
      <c r="SAA37" s="26"/>
      <c r="SAB37" s="26"/>
      <c r="SAC37" s="26"/>
      <c r="SAD37" s="26"/>
      <c r="SAE37" s="26"/>
      <c r="SAF37" s="26"/>
      <c r="SAG37" s="26"/>
      <c r="SAH37" s="26"/>
      <c r="SAI37" s="26"/>
      <c r="SAJ37" s="26"/>
      <c r="SAK37" s="26"/>
      <c r="SAL37" s="26"/>
      <c r="SAM37" s="26"/>
      <c r="SAN37" s="26"/>
      <c r="SAO37" s="26"/>
      <c r="SAP37" s="26"/>
      <c r="SAQ37" s="26"/>
      <c r="SAR37" s="26"/>
      <c r="SAS37" s="26"/>
      <c r="SAT37" s="26"/>
      <c r="SAU37" s="26"/>
      <c r="SAV37" s="26"/>
      <c r="SAW37" s="26"/>
      <c r="SAX37" s="26"/>
      <c r="SAY37" s="26"/>
      <c r="SAZ37" s="26"/>
      <c r="SBA37" s="26"/>
      <c r="SBB37" s="26"/>
      <c r="SBC37" s="26"/>
      <c r="SBD37" s="26"/>
      <c r="SBE37" s="26"/>
      <c r="SBF37" s="26"/>
      <c r="SBG37" s="26"/>
      <c r="SBH37" s="26"/>
      <c r="SBI37" s="26"/>
      <c r="SBJ37" s="26"/>
      <c r="SBK37" s="26"/>
      <c r="SBL37" s="26"/>
      <c r="SBM37" s="26"/>
      <c r="SBN37" s="26"/>
      <c r="SBO37" s="26"/>
      <c r="SBP37" s="26"/>
      <c r="SBQ37" s="26"/>
      <c r="SBR37" s="26"/>
      <c r="SBS37" s="26"/>
      <c r="SBT37" s="26"/>
      <c r="SBU37" s="26"/>
      <c r="SBV37" s="26"/>
      <c r="SBW37" s="26"/>
      <c r="SBX37" s="26"/>
      <c r="SBY37" s="26"/>
      <c r="SBZ37" s="26"/>
      <c r="SCA37" s="26"/>
      <c r="SCB37" s="26"/>
      <c r="SCC37" s="26"/>
      <c r="SCD37" s="26"/>
      <c r="SCE37" s="26"/>
      <c r="SCF37" s="26"/>
      <c r="SCG37" s="26"/>
      <c r="SCH37" s="26"/>
      <c r="SCI37" s="26"/>
      <c r="SCJ37" s="26"/>
      <c r="SCK37" s="26"/>
      <c r="SCL37" s="26"/>
      <c r="SCM37" s="26"/>
      <c r="SCN37" s="26"/>
      <c r="SCO37" s="26"/>
      <c r="SCP37" s="26"/>
      <c r="SCQ37" s="26"/>
      <c r="SCR37" s="26"/>
      <c r="SCS37" s="26"/>
      <c r="SCT37" s="26"/>
      <c r="SCU37" s="26"/>
      <c r="SCV37" s="26"/>
      <c r="SCW37" s="26"/>
      <c r="SCX37" s="26"/>
      <c r="SCY37" s="26"/>
      <c r="SCZ37" s="26"/>
      <c r="SDA37" s="26"/>
      <c r="SDB37" s="26"/>
      <c r="SDC37" s="26"/>
      <c r="SDD37" s="26"/>
      <c r="SDE37" s="26"/>
      <c r="SDF37" s="26"/>
      <c r="SDG37" s="26"/>
      <c r="SDH37" s="26"/>
      <c r="SDI37" s="26"/>
      <c r="SDJ37" s="26"/>
      <c r="SDK37" s="26"/>
      <c r="SDL37" s="26"/>
      <c r="SDM37" s="26"/>
      <c r="SDN37" s="26"/>
      <c r="SDO37" s="26"/>
      <c r="SDP37" s="26"/>
      <c r="SDQ37" s="26"/>
      <c r="SDR37" s="26"/>
      <c r="SDS37" s="26"/>
      <c r="SDT37" s="26"/>
      <c r="SDU37" s="26"/>
      <c r="SDV37" s="26"/>
      <c r="SDW37" s="26"/>
      <c r="SDX37" s="26"/>
      <c r="SDY37" s="26"/>
      <c r="SDZ37" s="26"/>
      <c r="SEA37" s="26"/>
      <c r="SEB37" s="26"/>
      <c r="SEC37" s="26"/>
      <c r="SED37" s="26"/>
      <c r="SEE37" s="26"/>
      <c r="SEF37" s="26"/>
      <c r="SEG37" s="26"/>
      <c r="SEH37" s="26"/>
      <c r="SEI37" s="26"/>
      <c r="SEJ37" s="26"/>
      <c r="SEK37" s="26"/>
      <c r="SEL37" s="26"/>
      <c r="SEM37" s="26"/>
      <c r="SEN37" s="26"/>
      <c r="SEO37" s="26"/>
      <c r="SEP37" s="26"/>
      <c r="SEQ37" s="26"/>
      <c r="SER37" s="26"/>
      <c r="SES37" s="26"/>
      <c r="SET37" s="26"/>
      <c r="SEU37" s="26"/>
      <c r="SEV37" s="26"/>
      <c r="SEW37" s="26"/>
      <c r="SEX37" s="26"/>
      <c r="SEY37" s="26"/>
      <c r="SEZ37" s="26"/>
      <c r="SFA37" s="26"/>
      <c r="SFB37" s="26"/>
      <c r="SFC37" s="26"/>
      <c r="SFD37" s="26"/>
      <c r="SFE37" s="26"/>
      <c r="SFF37" s="26"/>
      <c r="SFG37" s="26"/>
      <c r="SFH37" s="26"/>
      <c r="SFI37" s="26"/>
      <c r="SFJ37" s="26"/>
      <c r="SFK37" s="26"/>
      <c r="SFL37" s="26"/>
      <c r="SFM37" s="26"/>
      <c r="SFN37" s="26"/>
      <c r="SFO37" s="26"/>
      <c r="SFP37" s="26"/>
      <c r="SFQ37" s="26"/>
      <c r="SFR37" s="26"/>
      <c r="SFS37" s="26"/>
      <c r="SFT37" s="26"/>
      <c r="SFU37" s="26"/>
      <c r="SFV37" s="26"/>
      <c r="SFW37" s="26"/>
      <c r="SFX37" s="26"/>
      <c r="SFY37" s="26"/>
      <c r="SFZ37" s="26"/>
      <c r="SGA37" s="26"/>
      <c r="SGB37" s="26"/>
      <c r="SGC37" s="26"/>
      <c r="SGD37" s="26"/>
      <c r="SGE37" s="26"/>
      <c r="SGF37" s="26"/>
      <c r="SGG37" s="26"/>
      <c r="SGH37" s="26"/>
      <c r="SGI37" s="26"/>
      <c r="SGJ37" s="26"/>
      <c r="SGK37" s="26"/>
      <c r="SGL37" s="26"/>
      <c r="SGM37" s="26"/>
      <c r="SGN37" s="26"/>
      <c r="SGO37" s="26"/>
      <c r="SGP37" s="26"/>
      <c r="SGQ37" s="26"/>
      <c r="SGR37" s="26"/>
      <c r="SGS37" s="26"/>
      <c r="SGT37" s="26"/>
      <c r="SGU37" s="26"/>
      <c r="SGV37" s="26"/>
      <c r="SGW37" s="26"/>
      <c r="SGX37" s="26"/>
      <c r="SGY37" s="26"/>
      <c r="SGZ37" s="26"/>
      <c r="SHA37" s="26"/>
      <c r="SHB37" s="26"/>
      <c r="SHC37" s="26"/>
      <c r="SHD37" s="26"/>
      <c r="SHE37" s="26"/>
      <c r="SHF37" s="26"/>
      <c r="SHG37" s="26"/>
      <c r="SHH37" s="26"/>
      <c r="SHI37" s="26"/>
      <c r="SHJ37" s="26"/>
      <c r="SHK37" s="26"/>
      <c r="SHL37" s="26"/>
      <c r="SHM37" s="26"/>
      <c r="SHN37" s="26"/>
      <c r="SHO37" s="26"/>
      <c r="SHP37" s="26"/>
      <c r="SHQ37" s="26"/>
      <c r="SHR37" s="26"/>
      <c r="SHS37" s="26"/>
      <c r="SHT37" s="26"/>
      <c r="SHU37" s="26"/>
      <c r="SHV37" s="26"/>
      <c r="SHW37" s="26"/>
      <c r="SHX37" s="26"/>
      <c r="SHY37" s="26"/>
      <c r="SHZ37" s="26"/>
      <c r="SIA37" s="26"/>
      <c r="SIB37" s="26"/>
      <c r="SIC37" s="26"/>
      <c r="SID37" s="26"/>
      <c r="SIE37" s="26"/>
      <c r="SIF37" s="26"/>
      <c r="SIG37" s="26"/>
      <c r="SIH37" s="26"/>
      <c r="SII37" s="26"/>
      <c r="SIJ37" s="26"/>
      <c r="SIK37" s="26"/>
      <c r="SIL37" s="26"/>
      <c r="SIM37" s="26"/>
      <c r="SIN37" s="26"/>
      <c r="SIO37" s="26"/>
      <c r="SIP37" s="26"/>
      <c r="SIQ37" s="26"/>
      <c r="SIR37" s="26"/>
      <c r="SIS37" s="26"/>
      <c r="SIT37" s="26"/>
      <c r="SIU37" s="26"/>
      <c r="SIV37" s="26"/>
      <c r="SIW37" s="26"/>
      <c r="SIX37" s="26"/>
      <c r="SIY37" s="26"/>
      <c r="SIZ37" s="26"/>
      <c r="SJA37" s="26"/>
      <c r="SJB37" s="26"/>
      <c r="SJC37" s="26"/>
      <c r="SJD37" s="26"/>
      <c r="SJE37" s="26"/>
      <c r="SJF37" s="26"/>
      <c r="SJG37" s="26"/>
      <c r="SJH37" s="26"/>
      <c r="SJI37" s="26"/>
      <c r="SJJ37" s="26"/>
      <c r="SJK37" s="26"/>
      <c r="SJL37" s="26"/>
      <c r="SJM37" s="26"/>
      <c r="SJN37" s="26"/>
      <c r="SJO37" s="26"/>
      <c r="SJP37" s="26"/>
      <c r="SJQ37" s="26"/>
      <c r="SJR37" s="26"/>
      <c r="SJS37" s="26"/>
      <c r="SJT37" s="26"/>
      <c r="SJU37" s="26"/>
      <c r="SJV37" s="26"/>
      <c r="SJW37" s="26"/>
      <c r="SJX37" s="26"/>
      <c r="SJY37" s="26"/>
      <c r="SJZ37" s="26"/>
      <c r="SKA37" s="26"/>
      <c r="SKB37" s="26"/>
      <c r="SKC37" s="26"/>
      <c r="SKD37" s="26"/>
      <c r="SKE37" s="26"/>
      <c r="SKF37" s="26"/>
      <c r="SKG37" s="26"/>
      <c r="SKH37" s="26"/>
      <c r="SKI37" s="26"/>
      <c r="SKJ37" s="26"/>
      <c r="SKK37" s="26"/>
      <c r="SKL37" s="26"/>
      <c r="SKM37" s="26"/>
      <c r="SKN37" s="26"/>
      <c r="SKO37" s="26"/>
      <c r="SKP37" s="26"/>
      <c r="SKQ37" s="26"/>
      <c r="SKR37" s="26"/>
      <c r="SKS37" s="26"/>
      <c r="SKT37" s="26"/>
      <c r="SKU37" s="26"/>
      <c r="SKV37" s="26"/>
      <c r="SKW37" s="26"/>
      <c r="SKX37" s="26"/>
      <c r="SKY37" s="26"/>
      <c r="SKZ37" s="26"/>
      <c r="SLA37" s="26"/>
      <c r="SLB37" s="26"/>
      <c r="SLC37" s="26"/>
      <c r="SLD37" s="26"/>
      <c r="SLE37" s="26"/>
      <c r="SLF37" s="26"/>
      <c r="SLG37" s="26"/>
      <c r="SLH37" s="26"/>
      <c r="SLI37" s="26"/>
      <c r="SLJ37" s="26"/>
      <c r="SLK37" s="26"/>
      <c r="SLL37" s="26"/>
      <c r="SLM37" s="26"/>
      <c r="SLN37" s="26"/>
      <c r="SLO37" s="26"/>
      <c r="SLP37" s="26"/>
      <c r="SLQ37" s="26"/>
      <c r="SLR37" s="26"/>
      <c r="SLS37" s="26"/>
      <c r="SLT37" s="26"/>
      <c r="SLU37" s="26"/>
      <c r="SLV37" s="26"/>
      <c r="SLW37" s="26"/>
      <c r="SLX37" s="26"/>
      <c r="SLY37" s="26"/>
      <c r="SLZ37" s="26"/>
      <c r="SMA37" s="26"/>
      <c r="SMB37" s="26"/>
      <c r="SMC37" s="26"/>
      <c r="SMD37" s="26"/>
      <c r="SME37" s="26"/>
      <c r="SMF37" s="26"/>
      <c r="SMG37" s="26"/>
      <c r="SMH37" s="26"/>
      <c r="SMI37" s="26"/>
      <c r="SMJ37" s="26"/>
      <c r="SMK37" s="26"/>
      <c r="SML37" s="26"/>
      <c r="SMM37" s="26"/>
      <c r="SMN37" s="26"/>
      <c r="SMO37" s="26"/>
      <c r="SMP37" s="26"/>
      <c r="SMQ37" s="26"/>
      <c r="SMR37" s="26"/>
      <c r="SMS37" s="26"/>
      <c r="SMT37" s="26"/>
      <c r="SMU37" s="26"/>
      <c r="SMV37" s="26"/>
      <c r="SMW37" s="26"/>
      <c r="SMX37" s="26"/>
      <c r="SMY37" s="26"/>
      <c r="SMZ37" s="26"/>
      <c r="SNA37" s="26"/>
      <c r="SNB37" s="26"/>
      <c r="SNC37" s="26"/>
      <c r="SND37" s="26"/>
      <c r="SNE37" s="26"/>
      <c r="SNF37" s="26"/>
      <c r="SNG37" s="26"/>
      <c r="SNH37" s="26"/>
      <c r="SNI37" s="26"/>
      <c r="SNJ37" s="26"/>
      <c r="SNK37" s="26"/>
      <c r="SNL37" s="26"/>
      <c r="SNM37" s="26"/>
      <c r="SNN37" s="26"/>
      <c r="SNO37" s="26"/>
      <c r="SNP37" s="26"/>
      <c r="SNQ37" s="26"/>
      <c r="SNR37" s="26"/>
      <c r="SNS37" s="26"/>
      <c r="SNT37" s="26"/>
      <c r="SNU37" s="26"/>
      <c r="SNV37" s="26"/>
      <c r="SNW37" s="26"/>
      <c r="SNX37" s="26"/>
      <c r="SNY37" s="26"/>
      <c r="SNZ37" s="26"/>
      <c r="SOA37" s="26"/>
      <c r="SOB37" s="26"/>
      <c r="SOC37" s="26"/>
      <c r="SOD37" s="26"/>
      <c r="SOE37" s="26"/>
      <c r="SOF37" s="26"/>
      <c r="SOG37" s="26"/>
      <c r="SOH37" s="26"/>
      <c r="SOI37" s="26"/>
      <c r="SOJ37" s="26"/>
      <c r="SOK37" s="26"/>
      <c r="SOL37" s="26"/>
      <c r="SOM37" s="26"/>
      <c r="SON37" s="26"/>
      <c r="SOO37" s="26"/>
      <c r="SOP37" s="26"/>
      <c r="SOQ37" s="26"/>
      <c r="SOR37" s="26"/>
      <c r="SOS37" s="26"/>
      <c r="SOT37" s="26"/>
      <c r="SOU37" s="26"/>
      <c r="SOV37" s="26"/>
      <c r="SOW37" s="26"/>
      <c r="SOX37" s="26"/>
      <c r="SOY37" s="26"/>
      <c r="SOZ37" s="26"/>
      <c r="SPA37" s="26"/>
      <c r="SPB37" s="26"/>
      <c r="SPC37" s="26"/>
      <c r="SPD37" s="26"/>
      <c r="SPE37" s="26"/>
      <c r="SPF37" s="26"/>
      <c r="SPG37" s="26"/>
      <c r="SPH37" s="26"/>
      <c r="SPI37" s="26"/>
      <c r="SPJ37" s="26"/>
      <c r="SPK37" s="26"/>
      <c r="SPL37" s="26"/>
      <c r="SPM37" s="26"/>
      <c r="SPN37" s="26"/>
      <c r="SPO37" s="26"/>
      <c r="SPP37" s="26"/>
      <c r="SPQ37" s="26"/>
      <c r="SPR37" s="26"/>
      <c r="SPS37" s="26"/>
      <c r="SPT37" s="26"/>
      <c r="SPU37" s="26"/>
      <c r="SPV37" s="26"/>
      <c r="SPW37" s="26"/>
      <c r="SPX37" s="26"/>
      <c r="SPY37" s="26"/>
      <c r="SPZ37" s="26"/>
      <c r="SQA37" s="26"/>
      <c r="SQB37" s="26"/>
      <c r="SQC37" s="26"/>
      <c r="SQD37" s="26"/>
      <c r="SQE37" s="26"/>
      <c r="SQF37" s="26"/>
      <c r="SQG37" s="26"/>
      <c r="SQH37" s="26"/>
      <c r="SQI37" s="26"/>
      <c r="SQJ37" s="26"/>
      <c r="SQK37" s="26"/>
      <c r="SQL37" s="26"/>
      <c r="SQM37" s="26"/>
      <c r="SQN37" s="26"/>
      <c r="SQO37" s="26"/>
      <c r="SQP37" s="26"/>
      <c r="SQQ37" s="26"/>
      <c r="SQR37" s="26"/>
      <c r="SQS37" s="26"/>
      <c r="SQT37" s="26"/>
      <c r="SQU37" s="26"/>
      <c r="SQV37" s="26"/>
      <c r="SQW37" s="26"/>
      <c r="SQX37" s="26"/>
      <c r="SQY37" s="26"/>
      <c r="SQZ37" s="26"/>
      <c r="SRA37" s="26"/>
      <c r="SRB37" s="26"/>
      <c r="SRC37" s="26"/>
      <c r="SRD37" s="26"/>
      <c r="SRE37" s="26"/>
      <c r="SRF37" s="26"/>
      <c r="SRG37" s="26"/>
      <c r="SRH37" s="26"/>
      <c r="SRI37" s="26"/>
      <c r="SRJ37" s="26"/>
      <c r="SRK37" s="26"/>
      <c r="SRL37" s="26"/>
      <c r="SRM37" s="26"/>
      <c r="SRN37" s="26"/>
      <c r="SRO37" s="26"/>
      <c r="SRP37" s="26"/>
      <c r="SRQ37" s="26"/>
      <c r="SRR37" s="26"/>
      <c r="SRS37" s="26"/>
      <c r="SRT37" s="26"/>
      <c r="SRU37" s="26"/>
      <c r="SRV37" s="26"/>
      <c r="SRW37" s="26"/>
      <c r="SRX37" s="26"/>
      <c r="SRY37" s="26"/>
      <c r="SRZ37" s="26"/>
      <c r="SSA37" s="26"/>
      <c r="SSB37" s="26"/>
      <c r="SSC37" s="26"/>
      <c r="SSD37" s="26"/>
      <c r="SSE37" s="26"/>
      <c r="SSF37" s="26"/>
      <c r="SSG37" s="26"/>
      <c r="SSH37" s="26"/>
      <c r="SSI37" s="26"/>
      <c r="SSJ37" s="26"/>
      <c r="SSK37" s="26"/>
      <c r="SSL37" s="26"/>
      <c r="SSM37" s="26"/>
      <c r="SSN37" s="26"/>
      <c r="SSO37" s="26"/>
      <c r="SSP37" s="26"/>
      <c r="SSQ37" s="26"/>
      <c r="SSR37" s="26"/>
      <c r="SSS37" s="26"/>
      <c r="SST37" s="26"/>
      <c r="SSU37" s="26"/>
      <c r="SSV37" s="26"/>
      <c r="SSW37" s="26"/>
      <c r="SSX37" s="26"/>
      <c r="SSY37" s="26"/>
      <c r="SSZ37" s="26"/>
      <c r="STA37" s="26"/>
      <c r="STB37" s="26"/>
      <c r="STC37" s="26"/>
      <c r="STD37" s="26"/>
      <c r="STE37" s="26"/>
      <c r="STF37" s="26"/>
      <c r="STG37" s="26"/>
      <c r="STH37" s="26"/>
      <c r="STI37" s="26"/>
      <c r="STJ37" s="26"/>
      <c r="STK37" s="26"/>
      <c r="STL37" s="26"/>
      <c r="STM37" s="26"/>
      <c r="STN37" s="26"/>
      <c r="STO37" s="26"/>
      <c r="STP37" s="26"/>
      <c r="STQ37" s="26"/>
      <c r="STR37" s="26"/>
      <c r="STS37" s="26"/>
      <c r="STT37" s="26"/>
      <c r="STU37" s="26"/>
      <c r="STV37" s="26"/>
      <c r="STW37" s="26"/>
      <c r="STX37" s="26"/>
      <c r="STY37" s="26"/>
      <c r="STZ37" s="26"/>
      <c r="SUA37" s="26"/>
      <c r="SUB37" s="26"/>
      <c r="SUC37" s="26"/>
      <c r="SUD37" s="26"/>
      <c r="SUE37" s="26"/>
      <c r="SUF37" s="26"/>
      <c r="SUG37" s="26"/>
      <c r="SUH37" s="26"/>
      <c r="SUI37" s="26"/>
      <c r="SUJ37" s="26"/>
      <c r="SUK37" s="26"/>
      <c r="SUL37" s="26"/>
      <c r="SUM37" s="26"/>
      <c r="SUN37" s="26"/>
      <c r="SUO37" s="26"/>
      <c r="SUP37" s="26"/>
      <c r="SUQ37" s="26"/>
      <c r="SUR37" s="26"/>
      <c r="SUS37" s="26"/>
      <c r="SUT37" s="26"/>
      <c r="SUU37" s="26"/>
      <c r="SUV37" s="26"/>
      <c r="SUW37" s="26"/>
      <c r="SUX37" s="26"/>
      <c r="SUY37" s="26"/>
      <c r="SUZ37" s="26"/>
      <c r="SVA37" s="26"/>
      <c r="SVB37" s="26"/>
      <c r="SVC37" s="26"/>
      <c r="SVD37" s="26"/>
      <c r="SVE37" s="26"/>
      <c r="SVF37" s="26"/>
      <c r="SVG37" s="26"/>
      <c r="SVH37" s="26"/>
      <c r="SVI37" s="26"/>
      <c r="SVJ37" s="26"/>
      <c r="SVK37" s="26"/>
      <c r="SVL37" s="26"/>
      <c r="SVM37" s="26"/>
      <c r="SVN37" s="26"/>
      <c r="SVO37" s="26"/>
      <c r="SVP37" s="26"/>
      <c r="SVQ37" s="26"/>
      <c r="SVR37" s="26"/>
      <c r="SVS37" s="26"/>
      <c r="SVT37" s="26"/>
      <c r="SVU37" s="26"/>
      <c r="SVV37" s="26"/>
      <c r="SVW37" s="26"/>
      <c r="SVX37" s="26"/>
      <c r="SVY37" s="26"/>
      <c r="SVZ37" s="26"/>
      <c r="SWA37" s="26"/>
      <c r="SWB37" s="26"/>
      <c r="SWC37" s="26"/>
      <c r="SWD37" s="26"/>
      <c r="SWE37" s="26"/>
      <c r="SWF37" s="26"/>
      <c r="SWG37" s="26"/>
      <c r="SWH37" s="26"/>
      <c r="SWI37" s="26"/>
      <c r="SWJ37" s="26"/>
      <c r="SWK37" s="26"/>
      <c r="SWL37" s="26"/>
      <c r="SWM37" s="26"/>
      <c r="SWN37" s="26"/>
      <c r="SWO37" s="26"/>
      <c r="SWP37" s="26"/>
      <c r="SWQ37" s="26"/>
      <c r="SWR37" s="26"/>
      <c r="SWS37" s="26"/>
      <c r="SWT37" s="26"/>
      <c r="SWU37" s="26"/>
      <c r="SWV37" s="26"/>
      <c r="SWW37" s="26"/>
      <c r="SWX37" s="26"/>
      <c r="SWY37" s="26"/>
      <c r="SWZ37" s="26"/>
      <c r="SXA37" s="26"/>
      <c r="SXB37" s="26"/>
      <c r="SXC37" s="26"/>
      <c r="SXD37" s="26"/>
      <c r="SXE37" s="26"/>
      <c r="SXF37" s="26"/>
      <c r="SXG37" s="26"/>
      <c r="SXH37" s="26"/>
      <c r="SXI37" s="26"/>
      <c r="SXJ37" s="26"/>
      <c r="SXK37" s="26"/>
      <c r="SXL37" s="26"/>
      <c r="SXM37" s="26"/>
      <c r="SXN37" s="26"/>
      <c r="SXO37" s="26"/>
      <c r="SXP37" s="26"/>
      <c r="SXQ37" s="26"/>
      <c r="SXR37" s="26"/>
      <c r="SXS37" s="26"/>
      <c r="SXT37" s="26"/>
      <c r="SXU37" s="26"/>
      <c r="SXV37" s="26"/>
      <c r="SXW37" s="26"/>
      <c r="SXX37" s="26"/>
      <c r="SXY37" s="26"/>
      <c r="SXZ37" s="26"/>
      <c r="SYA37" s="26"/>
      <c r="SYB37" s="26"/>
      <c r="SYC37" s="26"/>
      <c r="SYD37" s="26"/>
      <c r="SYE37" s="26"/>
      <c r="SYF37" s="26"/>
      <c r="SYG37" s="26"/>
      <c r="SYH37" s="26"/>
      <c r="SYI37" s="26"/>
      <c r="SYJ37" s="26"/>
      <c r="SYK37" s="26"/>
      <c r="SYL37" s="26"/>
      <c r="SYM37" s="26"/>
      <c r="SYN37" s="26"/>
      <c r="SYO37" s="26"/>
      <c r="SYP37" s="26"/>
      <c r="SYQ37" s="26"/>
      <c r="SYR37" s="26"/>
      <c r="SYS37" s="26"/>
      <c r="SYT37" s="26"/>
      <c r="SYU37" s="26"/>
      <c r="SYV37" s="26"/>
      <c r="SYW37" s="26"/>
      <c r="SYX37" s="26"/>
      <c r="SYY37" s="26"/>
      <c r="SYZ37" s="26"/>
      <c r="SZA37" s="26"/>
      <c r="SZB37" s="26"/>
      <c r="SZC37" s="26"/>
      <c r="SZD37" s="26"/>
      <c r="SZE37" s="26"/>
      <c r="SZF37" s="26"/>
      <c r="SZG37" s="26"/>
      <c r="SZH37" s="26"/>
      <c r="SZI37" s="26"/>
      <c r="SZJ37" s="26"/>
      <c r="SZK37" s="26"/>
      <c r="SZL37" s="26"/>
      <c r="SZM37" s="26"/>
      <c r="SZN37" s="26"/>
      <c r="SZO37" s="26"/>
      <c r="SZP37" s="26"/>
      <c r="SZQ37" s="26"/>
      <c r="SZR37" s="26"/>
      <c r="SZS37" s="26"/>
      <c r="SZT37" s="26"/>
      <c r="SZU37" s="26"/>
      <c r="SZV37" s="26"/>
      <c r="SZW37" s="26"/>
      <c r="SZX37" s="26"/>
      <c r="SZY37" s="26"/>
      <c r="SZZ37" s="26"/>
      <c r="TAA37" s="26"/>
      <c r="TAB37" s="26"/>
      <c r="TAC37" s="26"/>
      <c r="TAD37" s="26"/>
      <c r="TAE37" s="26"/>
      <c r="TAF37" s="26"/>
      <c r="TAG37" s="26"/>
      <c r="TAH37" s="26"/>
      <c r="TAI37" s="26"/>
      <c r="TAJ37" s="26"/>
      <c r="TAK37" s="26"/>
      <c r="TAL37" s="26"/>
      <c r="TAM37" s="26"/>
      <c r="TAN37" s="26"/>
      <c r="TAO37" s="26"/>
      <c r="TAP37" s="26"/>
      <c r="TAQ37" s="26"/>
      <c r="TAR37" s="26"/>
      <c r="TAS37" s="26"/>
      <c r="TAT37" s="26"/>
      <c r="TAU37" s="26"/>
      <c r="TAV37" s="26"/>
      <c r="TAW37" s="26"/>
      <c r="TAX37" s="26"/>
      <c r="TAY37" s="26"/>
      <c r="TAZ37" s="26"/>
      <c r="TBA37" s="26"/>
      <c r="TBB37" s="26"/>
      <c r="TBC37" s="26"/>
      <c r="TBD37" s="26"/>
      <c r="TBE37" s="26"/>
      <c r="TBF37" s="26"/>
      <c r="TBG37" s="26"/>
      <c r="TBH37" s="26"/>
      <c r="TBI37" s="26"/>
      <c r="TBJ37" s="26"/>
      <c r="TBK37" s="26"/>
      <c r="TBL37" s="26"/>
      <c r="TBM37" s="26"/>
      <c r="TBN37" s="26"/>
      <c r="TBO37" s="26"/>
      <c r="TBP37" s="26"/>
      <c r="TBQ37" s="26"/>
      <c r="TBR37" s="26"/>
      <c r="TBS37" s="26"/>
      <c r="TBT37" s="26"/>
      <c r="TBU37" s="26"/>
      <c r="TBV37" s="26"/>
      <c r="TBW37" s="26"/>
      <c r="TBX37" s="26"/>
      <c r="TBY37" s="26"/>
      <c r="TBZ37" s="26"/>
      <c r="TCA37" s="26"/>
      <c r="TCB37" s="26"/>
      <c r="TCC37" s="26"/>
      <c r="TCD37" s="26"/>
      <c r="TCE37" s="26"/>
      <c r="TCF37" s="26"/>
      <c r="TCG37" s="26"/>
      <c r="TCH37" s="26"/>
      <c r="TCI37" s="26"/>
      <c r="TCJ37" s="26"/>
      <c r="TCK37" s="26"/>
      <c r="TCL37" s="26"/>
      <c r="TCM37" s="26"/>
      <c r="TCN37" s="26"/>
      <c r="TCO37" s="26"/>
      <c r="TCP37" s="26"/>
      <c r="TCQ37" s="26"/>
      <c r="TCR37" s="26"/>
      <c r="TCS37" s="26"/>
      <c r="TCT37" s="26"/>
      <c r="TCU37" s="26"/>
      <c r="TCV37" s="26"/>
      <c r="TCW37" s="26"/>
      <c r="TCX37" s="26"/>
      <c r="TCY37" s="26"/>
      <c r="TCZ37" s="26"/>
      <c r="TDA37" s="26"/>
      <c r="TDB37" s="26"/>
      <c r="TDC37" s="26"/>
      <c r="TDD37" s="26"/>
      <c r="TDE37" s="26"/>
      <c r="TDF37" s="26"/>
      <c r="TDG37" s="26"/>
      <c r="TDH37" s="26"/>
      <c r="TDI37" s="26"/>
      <c r="TDJ37" s="26"/>
      <c r="TDK37" s="26"/>
      <c r="TDL37" s="26"/>
      <c r="TDM37" s="26"/>
      <c r="TDN37" s="26"/>
      <c r="TDO37" s="26"/>
      <c r="TDP37" s="26"/>
      <c r="TDQ37" s="26"/>
      <c r="TDR37" s="26"/>
      <c r="TDS37" s="26"/>
      <c r="TDT37" s="26"/>
      <c r="TDU37" s="26"/>
      <c r="TDV37" s="26"/>
      <c r="TDW37" s="26"/>
      <c r="TDX37" s="26"/>
      <c r="TDY37" s="26"/>
      <c r="TDZ37" s="26"/>
      <c r="TEA37" s="26"/>
      <c r="TEB37" s="26"/>
      <c r="TEC37" s="26"/>
      <c r="TED37" s="26"/>
      <c r="TEE37" s="26"/>
      <c r="TEF37" s="26"/>
      <c r="TEG37" s="26"/>
      <c r="TEH37" s="26"/>
      <c r="TEI37" s="26"/>
      <c r="TEJ37" s="26"/>
      <c r="TEK37" s="26"/>
      <c r="TEL37" s="26"/>
      <c r="TEM37" s="26"/>
      <c r="TEN37" s="26"/>
      <c r="TEO37" s="26"/>
      <c r="TEP37" s="26"/>
      <c r="TEQ37" s="26"/>
      <c r="TER37" s="26"/>
      <c r="TES37" s="26"/>
      <c r="TET37" s="26"/>
      <c r="TEU37" s="26"/>
      <c r="TEV37" s="26"/>
      <c r="TEW37" s="26"/>
      <c r="TEX37" s="26"/>
      <c r="TEY37" s="26"/>
      <c r="TEZ37" s="26"/>
      <c r="TFA37" s="26"/>
      <c r="TFB37" s="26"/>
      <c r="TFC37" s="26"/>
      <c r="TFD37" s="26"/>
      <c r="TFE37" s="26"/>
      <c r="TFF37" s="26"/>
      <c r="TFG37" s="26"/>
      <c r="TFH37" s="26"/>
      <c r="TFI37" s="26"/>
      <c r="TFJ37" s="26"/>
      <c r="TFK37" s="26"/>
      <c r="TFL37" s="26"/>
      <c r="TFM37" s="26"/>
      <c r="TFN37" s="26"/>
      <c r="TFO37" s="26"/>
      <c r="TFP37" s="26"/>
      <c r="TFQ37" s="26"/>
      <c r="TFR37" s="26"/>
      <c r="TFS37" s="26"/>
      <c r="TFT37" s="26"/>
      <c r="TFU37" s="26"/>
      <c r="TFV37" s="26"/>
      <c r="TFW37" s="26"/>
      <c r="TFX37" s="26"/>
      <c r="TFY37" s="26"/>
      <c r="TFZ37" s="26"/>
      <c r="TGA37" s="26"/>
      <c r="TGB37" s="26"/>
      <c r="TGC37" s="26"/>
      <c r="TGD37" s="26"/>
      <c r="TGE37" s="26"/>
      <c r="TGF37" s="26"/>
      <c r="TGG37" s="26"/>
      <c r="TGH37" s="26"/>
      <c r="TGI37" s="26"/>
      <c r="TGJ37" s="26"/>
      <c r="TGK37" s="26"/>
      <c r="TGL37" s="26"/>
      <c r="TGM37" s="26"/>
      <c r="TGN37" s="26"/>
      <c r="TGO37" s="26"/>
      <c r="TGP37" s="26"/>
      <c r="TGQ37" s="26"/>
      <c r="TGR37" s="26"/>
      <c r="TGS37" s="26"/>
      <c r="TGT37" s="26"/>
      <c r="TGU37" s="26"/>
      <c r="TGV37" s="26"/>
      <c r="TGW37" s="26"/>
      <c r="TGX37" s="26"/>
      <c r="TGY37" s="26"/>
      <c r="TGZ37" s="26"/>
      <c r="THA37" s="26"/>
      <c r="THB37" s="26"/>
      <c r="THC37" s="26"/>
      <c r="THD37" s="26"/>
      <c r="THE37" s="26"/>
      <c r="THF37" s="26"/>
      <c r="THG37" s="26"/>
      <c r="THH37" s="26"/>
      <c r="THI37" s="26"/>
      <c r="THJ37" s="26"/>
      <c r="THK37" s="26"/>
      <c r="THL37" s="26"/>
      <c r="THM37" s="26"/>
      <c r="THN37" s="26"/>
      <c r="THO37" s="26"/>
      <c r="THP37" s="26"/>
      <c r="THQ37" s="26"/>
      <c r="THR37" s="26"/>
      <c r="THS37" s="26"/>
      <c r="THT37" s="26"/>
      <c r="THU37" s="26"/>
      <c r="THV37" s="26"/>
      <c r="THW37" s="26"/>
      <c r="THX37" s="26"/>
      <c r="THY37" s="26"/>
      <c r="THZ37" s="26"/>
      <c r="TIA37" s="26"/>
      <c r="TIB37" s="26"/>
      <c r="TIC37" s="26"/>
      <c r="TID37" s="26"/>
      <c r="TIE37" s="26"/>
      <c r="TIF37" s="26"/>
      <c r="TIG37" s="26"/>
      <c r="TIH37" s="26"/>
      <c r="TII37" s="26"/>
      <c r="TIJ37" s="26"/>
      <c r="TIK37" s="26"/>
      <c r="TIL37" s="26"/>
      <c r="TIM37" s="26"/>
      <c r="TIN37" s="26"/>
      <c r="TIO37" s="26"/>
      <c r="TIP37" s="26"/>
      <c r="TIQ37" s="26"/>
      <c r="TIR37" s="26"/>
      <c r="TIS37" s="26"/>
      <c r="TIT37" s="26"/>
      <c r="TIU37" s="26"/>
      <c r="TIV37" s="26"/>
      <c r="TIW37" s="26"/>
      <c r="TIX37" s="26"/>
      <c r="TIY37" s="26"/>
      <c r="TIZ37" s="26"/>
      <c r="TJA37" s="26"/>
      <c r="TJB37" s="26"/>
      <c r="TJC37" s="26"/>
      <c r="TJD37" s="26"/>
      <c r="TJE37" s="26"/>
      <c r="TJF37" s="26"/>
      <c r="TJG37" s="26"/>
      <c r="TJH37" s="26"/>
      <c r="TJI37" s="26"/>
      <c r="TJJ37" s="26"/>
      <c r="TJK37" s="26"/>
      <c r="TJL37" s="26"/>
      <c r="TJM37" s="26"/>
      <c r="TJN37" s="26"/>
      <c r="TJO37" s="26"/>
      <c r="TJP37" s="26"/>
      <c r="TJQ37" s="26"/>
      <c r="TJR37" s="26"/>
      <c r="TJS37" s="26"/>
      <c r="TJT37" s="26"/>
      <c r="TJU37" s="26"/>
      <c r="TJV37" s="26"/>
      <c r="TJW37" s="26"/>
      <c r="TJX37" s="26"/>
      <c r="TJY37" s="26"/>
      <c r="TJZ37" s="26"/>
      <c r="TKA37" s="26"/>
      <c r="TKB37" s="26"/>
      <c r="TKC37" s="26"/>
      <c r="TKD37" s="26"/>
      <c r="TKE37" s="26"/>
      <c r="TKF37" s="26"/>
      <c r="TKG37" s="26"/>
      <c r="TKH37" s="26"/>
      <c r="TKI37" s="26"/>
      <c r="TKJ37" s="26"/>
      <c r="TKK37" s="26"/>
      <c r="TKL37" s="26"/>
      <c r="TKM37" s="26"/>
      <c r="TKN37" s="26"/>
      <c r="TKO37" s="26"/>
      <c r="TKP37" s="26"/>
      <c r="TKQ37" s="26"/>
      <c r="TKR37" s="26"/>
      <c r="TKS37" s="26"/>
      <c r="TKT37" s="26"/>
      <c r="TKU37" s="26"/>
      <c r="TKV37" s="26"/>
      <c r="TKW37" s="26"/>
      <c r="TKX37" s="26"/>
      <c r="TKY37" s="26"/>
      <c r="TKZ37" s="26"/>
      <c r="TLA37" s="26"/>
      <c r="TLB37" s="26"/>
      <c r="TLC37" s="26"/>
      <c r="TLD37" s="26"/>
      <c r="TLE37" s="26"/>
      <c r="TLF37" s="26"/>
      <c r="TLG37" s="26"/>
      <c r="TLH37" s="26"/>
      <c r="TLI37" s="26"/>
      <c r="TLJ37" s="26"/>
      <c r="TLK37" s="26"/>
      <c r="TLL37" s="26"/>
      <c r="TLM37" s="26"/>
      <c r="TLN37" s="26"/>
      <c r="TLO37" s="26"/>
      <c r="TLP37" s="26"/>
      <c r="TLQ37" s="26"/>
      <c r="TLR37" s="26"/>
      <c r="TLS37" s="26"/>
      <c r="TLT37" s="26"/>
      <c r="TLU37" s="26"/>
      <c r="TLV37" s="26"/>
      <c r="TLW37" s="26"/>
      <c r="TLX37" s="26"/>
      <c r="TLY37" s="26"/>
      <c r="TLZ37" s="26"/>
      <c r="TMA37" s="26"/>
      <c r="TMB37" s="26"/>
      <c r="TMC37" s="26"/>
      <c r="TMD37" s="26"/>
      <c r="TME37" s="26"/>
      <c r="TMF37" s="26"/>
      <c r="TMG37" s="26"/>
      <c r="TMH37" s="26"/>
      <c r="TMI37" s="26"/>
      <c r="TMJ37" s="26"/>
      <c r="TMK37" s="26"/>
      <c r="TML37" s="26"/>
      <c r="TMM37" s="26"/>
      <c r="TMN37" s="26"/>
      <c r="TMO37" s="26"/>
      <c r="TMP37" s="26"/>
      <c r="TMQ37" s="26"/>
      <c r="TMR37" s="26"/>
      <c r="TMS37" s="26"/>
      <c r="TMT37" s="26"/>
      <c r="TMU37" s="26"/>
      <c r="TMV37" s="26"/>
      <c r="TMW37" s="26"/>
      <c r="TMX37" s="26"/>
      <c r="TMY37" s="26"/>
      <c r="TMZ37" s="26"/>
      <c r="TNA37" s="26"/>
      <c r="TNB37" s="26"/>
      <c r="TNC37" s="26"/>
      <c r="TND37" s="26"/>
      <c r="TNE37" s="26"/>
      <c r="TNF37" s="26"/>
      <c r="TNG37" s="26"/>
      <c r="TNH37" s="26"/>
      <c r="TNI37" s="26"/>
      <c r="TNJ37" s="26"/>
      <c r="TNK37" s="26"/>
      <c r="TNL37" s="26"/>
      <c r="TNM37" s="26"/>
      <c r="TNN37" s="26"/>
      <c r="TNO37" s="26"/>
      <c r="TNP37" s="26"/>
      <c r="TNQ37" s="26"/>
      <c r="TNR37" s="26"/>
      <c r="TNS37" s="26"/>
      <c r="TNT37" s="26"/>
      <c r="TNU37" s="26"/>
      <c r="TNV37" s="26"/>
      <c r="TNW37" s="26"/>
      <c r="TNX37" s="26"/>
      <c r="TNY37" s="26"/>
      <c r="TNZ37" s="26"/>
      <c r="TOA37" s="26"/>
      <c r="TOB37" s="26"/>
      <c r="TOC37" s="26"/>
      <c r="TOD37" s="26"/>
      <c r="TOE37" s="26"/>
      <c r="TOF37" s="26"/>
      <c r="TOG37" s="26"/>
      <c r="TOH37" s="26"/>
      <c r="TOI37" s="26"/>
      <c r="TOJ37" s="26"/>
      <c r="TOK37" s="26"/>
      <c r="TOL37" s="26"/>
      <c r="TOM37" s="26"/>
      <c r="TON37" s="26"/>
      <c r="TOO37" s="26"/>
      <c r="TOP37" s="26"/>
      <c r="TOQ37" s="26"/>
      <c r="TOR37" s="26"/>
      <c r="TOS37" s="26"/>
      <c r="TOT37" s="26"/>
      <c r="TOU37" s="26"/>
      <c r="TOV37" s="26"/>
      <c r="TOW37" s="26"/>
      <c r="TOX37" s="26"/>
      <c r="TOY37" s="26"/>
      <c r="TOZ37" s="26"/>
      <c r="TPA37" s="26"/>
      <c r="TPB37" s="26"/>
      <c r="TPC37" s="26"/>
      <c r="TPD37" s="26"/>
      <c r="TPE37" s="26"/>
      <c r="TPF37" s="26"/>
      <c r="TPG37" s="26"/>
      <c r="TPH37" s="26"/>
      <c r="TPI37" s="26"/>
      <c r="TPJ37" s="26"/>
      <c r="TPK37" s="26"/>
      <c r="TPL37" s="26"/>
      <c r="TPM37" s="26"/>
      <c r="TPN37" s="26"/>
      <c r="TPO37" s="26"/>
      <c r="TPP37" s="26"/>
      <c r="TPQ37" s="26"/>
      <c r="TPR37" s="26"/>
      <c r="TPS37" s="26"/>
      <c r="TPT37" s="26"/>
      <c r="TPU37" s="26"/>
      <c r="TPV37" s="26"/>
      <c r="TPW37" s="26"/>
      <c r="TPX37" s="26"/>
      <c r="TPY37" s="26"/>
      <c r="TPZ37" s="26"/>
      <c r="TQA37" s="26"/>
      <c r="TQB37" s="26"/>
      <c r="TQC37" s="26"/>
      <c r="TQD37" s="26"/>
      <c r="TQE37" s="26"/>
      <c r="TQF37" s="26"/>
      <c r="TQG37" s="26"/>
      <c r="TQH37" s="26"/>
      <c r="TQI37" s="26"/>
      <c r="TQJ37" s="26"/>
      <c r="TQK37" s="26"/>
      <c r="TQL37" s="26"/>
      <c r="TQM37" s="26"/>
      <c r="TQN37" s="26"/>
      <c r="TQO37" s="26"/>
      <c r="TQP37" s="26"/>
      <c r="TQQ37" s="26"/>
      <c r="TQR37" s="26"/>
      <c r="TQS37" s="26"/>
      <c r="TQT37" s="26"/>
      <c r="TQU37" s="26"/>
      <c r="TQV37" s="26"/>
      <c r="TQW37" s="26"/>
      <c r="TQX37" s="26"/>
      <c r="TQY37" s="26"/>
      <c r="TQZ37" s="26"/>
      <c r="TRA37" s="26"/>
      <c r="TRB37" s="26"/>
      <c r="TRC37" s="26"/>
      <c r="TRD37" s="26"/>
      <c r="TRE37" s="26"/>
      <c r="TRF37" s="26"/>
      <c r="TRG37" s="26"/>
      <c r="TRH37" s="26"/>
      <c r="TRI37" s="26"/>
      <c r="TRJ37" s="26"/>
      <c r="TRK37" s="26"/>
      <c r="TRL37" s="26"/>
      <c r="TRM37" s="26"/>
      <c r="TRN37" s="26"/>
      <c r="TRO37" s="26"/>
      <c r="TRP37" s="26"/>
      <c r="TRQ37" s="26"/>
      <c r="TRR37" s="26"/>
      <c r="TRS37" s="26"/>
      <c r="TRT37" s="26"/>
      <c r="TRU37" s="26"/>
      <c r="TRV37" s="26"/>
      <c r="TRW37" s="26"/>
      <c r="TRX37" s="26"/>
      <c r="TRY37" s="26"/>
      <c r="TRZ37" s="26"/>
      <c r="TSA37" s="26"/>
      <c r="TSB37" s="26"/>
      <c r="TSC37" s="26"/>
      <c r="TSD37" s="26"/>
      <c r="TSE37" s="26"/>
      <c r="TSF37" s="26"/>
      <c r="TSG37" s="26"/>
      <c r="TSH37" s="26"/>
      <c r="TSI37" s="26"/>
      <c r="TSJ37" s="26"/>
      <c r="TSK37" s="26"/>
      <c r="TSL37" s="26"/>
      <c r="TSM37" s="26"/>
      <c r="TSN37" s="26"/>
      <c r="TSO37" s="26"/>
      <c r="TSP37" s="26"/>
      <c r="TSQ37" s="26"/>
      <c r="TSR37" s="26"/>
      <c r="TSS37" s="26"/>
      <c r="TST37" s="26"/>
      <c r="TSU37" s="26"/>
      <c r="TSV37" s="26"/>
      <c r="TSW37" s="26"/>
      <c r="TSX37" s="26"/>
      <c r="TSY37" s="26"/>
      <c r="TSZ37" s="26"/>
      <c r="TTA37" s="26"/>
      <c r="TTB37" s="26"/>
      <c r="TTC37" s="26"/>
      <c r="TTD37" s="26"/>
      <c r="TTE37" s="26"/>
      <c r="TTF37" s="26"/>
      <c r="TTG37" s="26"/>
      <c r="TTH37" s="26"/>
      <c r="TTI37" s="26"/>
      <c r="TTJ37" s="26"/>
      <c r="TTK37" s="26"/>
      <c r="TTL37" s="26"/>
      <c r="TTM37" s="26"/>
      <c r="TTN37" s="26"/>
      <c r="TTO37" s="26"/>
      <c r="TTP37" s="26"/>
      <c r="TTQ37" s="26"/>
      <c r="TTR37" s="26"/>
      <c r="TTS37" s="26"/>
      <c r="TTT37" s="26"/>
      <c r="TTU37" s="26"/>
      <c r="TTV37" s="26"/>
      <c r="TTW37" s="26"/>
      <c r="TTX37" s="26"/>
      <c r="TTY37" s="26"/>
      <c r="TTZ37" s="26"/>
      <c r="TUA37" s="26"/>
      <c r="TUB37" s="26"/>
      <c r="TUC37" s="26"/>
      <c r="TUD37" s="26"/>
      <c r="TUE37" s="26"/>
      <c r="TUF37" s="26"/>
      <c r="TUG37" s="26"/>
      <c r="TUH37" s="26"/>
      <c r="TUI37" s="26"/>
      <c r="TUJ37" s="26"/>
      <c r="TUK37" s="26"/>
      <c r="TUL37" s="26"/>
      <c r="TUM37" s="26"/>
      <c r="TUN37" s="26"/>
      <c r="TUO37" s="26"/>
      <c r="TUP37" s="26"/>
      <c r="TUQ37" s="26"/>
      <c r="TUR37" s="26"/>
      <c r="TUS37" s="26"/>
      <c r="TUT37" s="26"/>
      <c r="TUU37" s="26"/>
      <c r="TUV37" s="26"/>
      <c r="TUW37" s="26"/>
      <c r="TUX37" s="26"/>
      <c r="TUY37" s="26"/>
      <c r="TUZ37" s="26"/>
      <c r="TVA37" s="26"/>
      <c r="TVB37" s="26"/>
      <c r="TVC37" s="26"/>
      <c r="TVD37" s="26"/>
      <c r="TVE37" s="26"/>
      <c r="TVF37" s="26"/>
      <c r="TVG37" s="26"/>
      <c r="TVH37" s="26"/>
      <c r="TVI37" s="26"/>
      <c r="TVJ37" s="26"/>
      <c r="TVK37" s="26"/>
      <c r="TVL37" s="26"/>
      <c r="TVM37" s="26"/>
      <c r="TVN37" s="26"/>
      <c r="TVO37" s="26"/>
      <c r="TVP37" s="26"/>
      <c r="TVQ37" s="26"/>
      <c r="TVR37" s="26"/>
      <c r="TVS37" s="26"/>
      <c r="TVT37" s="26"/>
      <c r="TVU37" s="26"/>
      <c r="TVV37" s="26"/>
      <c r="TVW37" s="26"/>
      <c r="TVX37" s="26"/>
      <c r="TVY37" s="26"/>
      <c r="TVZ37" s="26"/>
      <c r="TWA37" s="26"/>
      <c r="TWB37" s="26"/>
      <c r="TWC37" s="26"/>
      <c r="TWD37" s="26"/>
      <c r="TWE37" s="26"/>
      <c r="TWF37" s="26"/>
      <c r="TWG37" s="26"/>
      <c r="TWH37" s="26"/>
      <c r="TWI37" s="26"/>
      <c r="TWJ37" s="26"/>
      <c r="TWK37" s="26"/>
      <c r="TWL37" s="26"/>
      <c r="TWM37" s="26"/>
      <c r="TWN37" s="26"/>
      <c r="TWO37" s="26"/>
      <c r="TWP37" s="26"/>
      <c r="TWQ37" s="26"/>
      <c r="TWR37" s="26"/>
      <c r="TWS37" s="26"/>
      <c r="TWT37" s="26"/>
      <c r="TWU37" s="26"/>
      <c r="TWV37" s="26"/>
      <c r="TWW37" s="26"/>
      <c r="TWX37" s="26"/>
      <c r="TWY37" s="26"/>
      <c r="TWZ37" s="26"/>
      <c r="TXA37" s="26"/>
      <c r="TXB37" s="26"/>
      <c r="TXC37" s="26"/>
      <c r="TXD37" s="26"/>
      <c r="TXE37" s="26"/>
      <c r="TXF37" s="26"/>
      <c r="TXG37" s="26"/>
      <c r="TXH37" s="26"/>
      <c r="TXI37" s="26"/>
      <c r="TXJ37" s="26"/>
      <c r="TXK37" s="26"/>
      <c r="TXL37" s="26"/>
      <c r="TXM37" s="26"/>
      <c r="TXN37" s="26"/>
      <c r="TXO37" s="26"/>
      <c r="TXP37" s="26"/>
      <c r="TXQ37" s="26"/>
      <c r="TXR37" s="26"/>
      <c r="TXS37" s="26"/>
      <c r="TXT37" s="26"/>
      <c r="TXU37" s="26"/>
      <c r="TXV37" s="26"/>
      <c r="TXW37" s="26"/>
      <c r="TXX37" s="26"/>
      <c r="TXY37" s="26"/>
      <c r="TXZ37" s="26"/>
      <c r="TYA37" s="26"/>
      <c r="TYB37" s="26"/>
      <c r="TYC37" s="26"/>
      <c r="TYD37" s="26"/>
      <c r="TYE37" s="26"/>
      <c r="TYF37" s="26"/>
      <c r="TYG37" s="26"/>
      <c r="TYH37" s="26"/>
      <c r="TYI37" s="26"/>
      <c r="TYJ37" s="26"/>
      <c r="TYK37" s="26"/>
      <c r="TYL37" s="26"/>
      <c r="TYM37" s="26"/>
      <c r="TYN37" s="26"/>
      <c r="TYO37" s="26"/>
      <c r="TYP37" s="26"/>
      <c r="TYQ37" s="26"/>
      <c r="TYR37" s="26"/>
      <c r="TYS37" s="26"/>
      <c r="TYT37" s="26"/>
      <c r="TYU37" s="26"/>
      <c r="TYV37" s="26"/>
      <c r="TYW37" s="26"/>
      <c r="TYX37" s="26"/>
      <c r="TYY37" s="26"/>
      <c r="TYZ37" s="26"/>
      <c r="TZA37" s="26"/>
      <c r="TZB37" s="26"/>
      <c r="TZC37" s="26"/>
      <c r="TZD37" s="26"/>
      <c r="TZE37" s="26"/>
      <c r="TZF37" s="26"/>
      <c r="TZG37" s="26"/>
      <c r="TZH37" s="26"/>
      <c r="TZI37" s="26"/>
      <c r="TZJ37" s="26"/>
      <c r="TZK37" s="26"/>
      <c r="TZL37" s="26"/>
      <c r="TZM37" s="26"/>
      <c r="TZN37" s="26"/>
      <c r="TZO37" s="26"/>
      <c r="TZP37" s="26"/>
      <c r="TZQ37" s="26"/>
      <c r="TZR37" s="26"/>
      <c r="TZS37" s="26"/>
      <c r="TZT37" s="26"/>
      <c r="TZU37" s="26"/>
      <c r="TZV37" s="26"/>
      <c r="TZW37" s="26"/>
      <c r="TZX37" s="26"/>
      <c r="TZY37" s="26"/>
      <c r="TZZ37" s="26"/>
      <c r="UAA37" s="26"/>
      <c r="UAB37" s="26"/>
      <c r="UAC37" s="26"/>
      <c r="UAD37" s="26"/>
      <c r="UAE37" s="26"/>
      <c r="UAF37" s="26"/>
      <c r="UAG37" s="26"/>
      <c r="UAH37" s="26"/>
      <c r="UAI37" s="26"/>
      <c r="UAJ37" s="26"/>
      <c r="UAK37" s="26"/>
      <c r="UAL37" s="26"/>
      <c r="UAM37" s="26"/>
      <c r="UAN37" s="26"/>
      <c r="UAO37" s="26"/>
      <c r="UAP37" s="26"/>
      <c r="UAQ37" s="26"/>
      <c r="UAR37" s="26"/>
      <c r="UAS37" s="26"/>
      <c r="UAT37" s="26"/>
      <c r="UAU37" s="26"/>
      <c r="UAV37" s="26"/>
      <c r="UAW37" s="26"/>
      <c r="UAX37" s="26"/>
      <c r="UAY37" s="26"/>
      <c r="UAZ37" s="26"/>
      <c r="UBA37" s="26"/>
      <c r="UBB37" s="26"/>
      <c r="UBC37" s="26"/>
      <c r="UBD37" s="26"/>
      <c r="UBE37" s="26"/>
      <c r="UBF37" s="26"/>
      <c r="UBG37" s="26"/>
      <c r="UBH37" s="26"/>
      <c r="UBI37" s="26"/>
      <c r="UBJ37" s="26"/>
      <c r="UBK37" s="26"/>
      <c r="UBL37" s="26"/>
      <c r="UBM37" s="26"/>
      <c r="UBN37" s="26"/>
      <c r="UBO37" s="26"/>
      <c r="UBP37" s="26"/>
      <c r="UBQ37" s="26"/>
      <c r="UBR37" s="26"/>
      <c r="UBS37" s="26"/>
      <c r="UBT37" s="26"/>
      <c r="UBU37" s="26"/>
      <c r="UBV37" s="26"/>
      <c r="UBW37" s="26"/>
      <c r="UBX37" s="26"/>
      <c r="UBY37" s="26"/>
      <c r="UBZ37" s="26"/>
      <c r="UCA37" s="26"/>
      <c r="UCB37" s="26"/>
      <c r="UCC37" s="26"/>
      <c r="UCD37" s="26"/>
      <c r="UCE37" s="26"/>
      <c r="UCF37" s="26"/>
      <c r="UCG37" s="26"/>
      <c r="UCH37" s="26"/>
      <c r="UCI37" s="26"/>
      <c r="UCJ37" s="26"/>
      <c r="UCK37" s="26"/>
      <c r="UCL37" s="26"/>
      <c r="UCM37" s="26"/>
      <c r="UCN37" s="26"/>
      <c r="UCO37" s="26"/>
      <c r="UCP37" s="26"/>
      <c r="UCQ37" s="26"/>
      <c r="UCR37" s="26"/>
      <c r="UCS37" s="26"/>
      <c r="UCT37" s="26"/>
      <c r="UCU37" s="26"/>
      <c r="UCV37" s="26"/>
      <c r="UCW37" s="26"/>
      <c r="UCX37" s="26"/>
      <c r="UCY37" s="26"/>
      <c r="UCZ37" s="26"/>
      <c r="UDA37" s="26"/>
      <c r="UDB37" s="26"/>
      <c r="UDC37" s="26"/>
      <c r="UDD37" s="26"/>
      <c r="UDE37" s="26"/>
      <c r="UDF37" s="26"/>
      <c r="UDG37" s="26"/>
      <c r="UDH37" s="26"/>
      <c r="UDI37" s="26"/>
      <c r="UDJ37" s="26"/>
      <c r="UDK37" s="26"/>
      <c r="UDL37" s="26"/>
      <c r="UDM37" s="26"/>
      <c r="UDN37" s="26"/>
      <c r="UDO37" s="26"/>
      <c r="UDP37" s="26"/>
      <c r="UDQ37" s="26"/>
      <c r="UDR37" s="26"/>
      <c r="UDS37" s="26"/>
      <c r="UDT37" s="26"/>
      <c r="UDU37" s="26"/>
      <c r="UDV37" s="26"/>
      <c r="UDW37" s="26"/>
      <c r="UDX37" s="26"/>
      <c r="UDY37" s="26"/>
      <c r="UDZ37" s="26"/>
      <c r="UEA37" s="26"/>
      <c r="UEB37" s="26"/>
      <c r="UEC37" s="26"/>
      <c r="UED37" s="26"/>
      <c r="UEE37" s="26"/>
      <c r="UEF37" s="26"/>
      <c r="UEG37" s="26"/>
      <c r="UEH37" s="26"/>
      <c r="UEI37" s="26"/>
      <c r="UEJ37" s="26"/>
      <c r="UEK37" s="26"/>
      <c r="UEL37" s="26"/>
      <c r="UEM37" s="26"/>
      <c r="UEN37" s="26"/>
      <c r="UEO37" s="26"/>
      <c r="UEP37" s="26"/>
      <c r="UEQ37" s="26"/>
      <c r="UER37" s="26"/>
      <c r="UES37" s="26"/>
      <c r="UET37" s="26"/>
      <c r="UEU37" s="26"/>
      <c r="UEV37" s="26"/>
      <c r="UEW37" s="26"/>
      <c r="UEX37" s="26"/>
      <c r="UEY37" s="26"/>
      <c r="UEZ37" s="26"/>
      <c r="UFA37" s="26"/>
      <c r="UFB37" s="26"/>
      <c r="UFC37" s="26"/>
      <c r="UFD37" s="26"/>
      <c r="UFE37" s="26"/>
      <c r="UFF37" s="26"/>
      <c r="UFG37" s="26"/>
      <c r="UFH37" s="26"/>
      <c r="UFI37" s="26"/>
      <c r="UFJ37" s="26"/>
      <c r="UFK37" s="26"/>
      <c r="UFL37" s="26"/>
      <c r="UFM37" s="26"/>
      <c r="UFN37" s="26"/>
      <c r="UFO37" s="26"/>
      <c r="UFP37" s="26"/>
      <c r="UFQ37" s="26"/>
      <c r="UFR37" s="26"/>
      <c r="UFS37" s="26"/>
      <c r="UFT37" s="26"/>
      <c r="UFU37" s="26"/>
      <c r="UFV37" s="26"/>
      <c r="UFW37" s="26"/>
      <c r="UFX37" s="26"/>
      <c r="UFY37" s="26"/>
      <c r="UFZ37" s="26"/>
      <c r="UGA37" s="26"/>
      <c r="UGB37" s="26"/>
      <c r="UGC37" s="26"/>
      <c r="UGD37" s="26"/>
      <c r="UGE37" s="26"/>
      <c r="UGF37" s="26"/>
      <c r="UGG37" s="26"/>
      <c r="UGH37" s="26"/>
      <c r="UGI37" s="26"/>
      <c r="UGJ37" s="26"/>
      <c r="UGK37" s="26"/>
      <c r="UGL37" s="26"/>
      <c r="UGM37" s="26"/>
      <c r="UGN37" s="26"/>
      <c r="UGO37" s="26"/>
      <c r="UGP37" s="26"/>
      <c r="UGQ37" s="26"/>
      <c r="UGR37" s="26"/>
      <c r="UGS37" s="26"/>
      <c r="UGT37" s="26"/>
      <c r="UGU37" s="26"/>
      <c r="UGV37" s="26"/>
      <c r="UGW37" s="26"/>
      <c r="UGX37" s="26"/>
      <c r="UGY37" s="26"/>
      <c r="UGZ37" s="26"/>
      <c r="UHA37" s="26"/>
      <c r="UHB37" s="26"/>
      <c r="UHC37" s="26"/>
      <c r="UHD37" s="26"/>
      <c r="UHE37" s="26"/>
      <c r="UHF37" s="26"/>
      <c r="UHG37" s="26"/>
      <c r="UHH37" s="26"/>
      <c r="UHI37" s="26"/>
      <c r="UHJ37" s="26"/>
      <c r="UHK37" s="26"/>
      <c r="UHL37" s="26"/>
      <c r="UHM37" s="26"/>
      <c r="UHN37" s="26"/>
      <c r="UHO37" s="26"/>
      <c r="UHP37" s="26"/>
      <c r="UHQ37" s="26"/>
      <c r="UHR37" s="26"/>
      <c r="UHS37" s="26"/>
      <c r="UHT37" s="26"/>
      <c r="UHU37" s="26"/>
      <c r="UHV37" s="26"/>
      <c r="UHW37" s="26"/>
      <c r="UHX37" s="26"/>
      <c r="UHY37" s="26"/>
      <c r="UHZ37" s="26"/>
      <c r="UIA37" s="26"/>
      <c r="UIB37" s="26"/>
      <c r="UIC37" s="26"/>
      <c r="UID37" s="26"/>
      <c r="UIE37" s="26"/>
      <c r="UIF37" s="26"/>
      <c r="UIG37" s="26"/>
      <c r="UIH37" s="26"/>
      <c r="UII37" s="26"/>
      <c r="UIJ37" s="26"/>
      <c r="UIK37" s="26"/>
      <c r="UIL37" s="26"/>
      <c r="UIM37" s="26"/>
      <c r="UIN37" s="26"/>
      <c r="UIO37" s="26"/>
      <c r="UIP37" s="26"/>
      <c r="UIQ37" s="26"/>
      <c r="UIR37" s="26"/>
      <c r="UIS37" s="26"/>
      <c r="UIT37" s="26"/>
      <c r="UIU37" s="26"/>
      <c r="UIV37" s="26"/>
      <c r="UIW37" s="26"/>
      <c r="UIX37" s="26"/>
      <c r="UIY37" s="26"/>
      <c r="UIZ37" s="26"/>
      <c r="UJA37" s="26"/>
      <c r="UJB37" s="26"/>
      <c r="UJC37" s="26"/>
      <c r="UJD37" s="26"/>
      <c r="UJE37" s="26"/>
      <c r="UJF37" s="26"/>
      <c r="UJG37" s="26"/>
      <c r="UJH37" s="26"/>
      <c r="UJI37" s="26"/>
      <c r="UJJ37" s="26"/>
      <c r="UJK37" s="26"/>
      <c r="UJL37" s="26"/>
      <c r="UJM37" s="26"/>
      <c r="UJN37" s="26"/>
      <c r="UJO37" s="26"/>
      <c r="UJP37" s="26"/>
      <c r="UJQ37" s="26"/>
      <c r="UJR37" s="26"/>
      <c r="UJS37" s="26"/>
      <c r="UJT37" s="26"/>
      <c r="UJU37" s="26"/>
      <c r="UJV37" s="26"/>
      <c r="UJW37" s="26"/>
      <c r="UJX37" s="26"/>
      <c r="UJY37" s="26"/>
      <c r="UJZ37" s="26"/>
      <c r="UKA37" s="26"/>
      <c r="UKB37" s="26"/>
      <c r="UKC37" s="26"/>
      <c r="UKD37" s="26"/>
      <c r="UKE37" s="26"/>
      <c r="UKF37" s="26"/>
      <c r="UKG37" s="26"/>
      <c r="UKH37" s="26"/>
      <c r="UKI37" s="26"/>
      <c r="UKJ37" s="26"/>
      <c r="UKK37" s="26"/>
      <c r="UKL37" s="26"/>
      <c r="UKM37" s="26"/>
      <c r="UKN37" s="26"/>
      <c r="UKO37" s="26"/>
      <c r="UKP37" s="26"/>
      <c r="UKQ37" s="26"/>
      <c r="UKR37" s="26"/>
      <c r="UKS37" s="26"/>
      <c r="UKT37" s="26"/>
      <c r="UKU37" s="26"/>
      <c r="UKV37" s="26"/>
      <c r="UKW37" s="26"/>
      <c r="UKX37" s="26"/>
      <c r="UKY37" s="26"/>
      <c r="UKZ37" s="26"/>
      <c r="ULA37" s="26"/>
      <c r="ULB37" s="26"/>
      <c r="ULC37" s="26"/>
      <c r="ULD37" s="26"/>
      <c r="ULE37" s="26"/>
      <c r="ULF37" s="26"/>
      <c r="ULG37" s="26"/>
      <c r="ULH37" s="26"/>
      <c r="ULI37" s="26"/>
      <c r="ULJ37" s="26"/>
      <c r="ULK37" s="26"/>
      <c r="ULL37" s="26"/>
      <c r="ULM37" s="26"/>
      <c r="ULN37" s="26"/>
      <c r="ULO37" s="26"/>
      <c r="ULP37" s="26"/>
      <c r="ULQ37" s="26"/>
      <c r="ULR37" s="26"/>
      <c r="ULS37" s="26"/>
      <c r="ULT37" s="26"/>
      <c r="ULU37" s="26"/>
      <c r="ULV37" s="26"/>
      <c r="ULW37" s="26"/>
      <c r="ULX37" s="26"/>
      <c r="ULY37" s="26"/>
      <c r="ULZ37" s="26"/>
      <c r="UMA37" s="26"/>
      <c r="UMB37" s="26"/>
      <c r="UMC37" s="26"/>
      <c r="UMD37" s="26"/>
      <c r="UME37" s="26"/>
      <c r="UMF37" s="26"/>
      <c r="UMG37" s="26"/>
      <c r="UMH37" s="26"/>
      <c r="UMI37" s="26"/>
      <c r="UMJ37" s="26"/>
      <c r="UMK37" s="26"/>
      <c r="UML37" s="26"/>
      <c r="UMM37" s="26"/>
      <c r="UMN37" s="26"/>
      <c r="UMO37" s="26"/>
      <c r="UMP37" s="26"/>
      <c r="UMQ37" s="26"/>
      <c r="UMR37" s="26"/>
      <c r="UMS37" s="26"/>
      <c r="UMT37" s="26"/>
      <c r="UMU37" s="26"/>
      <c r="UMV37" s="26"/>
      <c r="UMW37" s="26"/>
      <c r="UMX37" s="26"/>
      <c r="UMY37" s="26"/>
      <c r="UMZ37" s="26"/>
      <c r="UNA37" s="26"/>
      <c r="UNB37" s="26"/>
      <c r="UNC37" s="26"/>
      <c r="UND37" s="26"/>
      <c r="UNE37" s="26"/>
      <c r="UNF37" s="26"/>
      <c r="UNG37" s="26"/>
      <c r="UNH37" s="26"/>
      <c r="UNI37" s="26"/>
      <c r="UNJ37" s="26"/>
      <c r="UNK37" s="26"/>
      <c r="UNL37" s="26"/>
      <c r="UNM37" s="26"/>
      <c r="UNN37" s="26"/>
      <c r="UNO37" s="26"/>
      <c r="UNP37" s="26"/>
      <c r="UNQ37" s="26"/>
      <c r="UNR37" s="26"/>
      <c r="UNS37" s="26"/>
      <c r="UNT37" s="26"/>
      <c r="UNU37" s="26"/>
      <c r="UNV37" s="26"/>
      <c r="UNW37" s="26"/>
      <c r="UNX37" s="26"/>
      <c r="UNY37" s="26"/>
      <c r="UNZ37" s="26"/>
      <c r="UOA37" s="26"/>
      <c r="UOB37" s="26"/>
      <c r="UOC37" s="26"/>
      <c r="UOD37" s="26"/>
      <c r="UOE37" s="26"/>
      <c r="UOF37" s="26"/>
      <c r="UOG37" s="26"/>
      <c r="UOH37" s="26"/>
      <c r="UOI37" s="26"/>
      <c r="UOJ37" s="26"/>
      <c r="UOK37" s="26"/>
      <c r="UOL37" s="26"/>
      <c r="UOM37" s="26"/>
      <c r="UON37" s="26"/>
      <c r="UOO37" s="26"/>
      <c r="UOP37" s="26"/>
      <c r="UOQ37" s="26"/>
      <c r="UOR37" s="26"/>
      <c r="UOS37" s="26"/>
      <c r="UOT37" s="26"/>
      <c r="UOU37" s="26"/>
      <c r="UOV37" s="26"/>
      <c r="UOW37" s="26"/>
      <c r="UOX37" s="26"/>
      <c r="UOY37" s="26"/>
      <c r="UOZ37" s="26"/>
      <c r="UPA37" s="26"/>
      <c r="UPB37" s="26"/>
      <c r="UPC37" s="26"/>
      <c r="UPD37" s="26"/>
      <c r="UPE37" s="26"/>
      <c r="UPF37" s="26"/>
      <c r="UPG37" s="26"/>
      <c r="UPH37" s="26"/>
      <c r="UPI37" s="26"/>
      <c r="UPJ37" s="26"/>
      <c r="UPK37" s="26"/>
      <c r="UPL37" s="26"/>
      <c r="UPM37" s="26"/>
      <c r="UPN37" s="26"/>
      <c r="UPO37" s="26"/>
      <c r="UPP37" s="26"/>
      <c r="UPQ37" s="26"/>
      <c r="UPR37" s="26"/>
      <c r="UPS37" s="26"/>
      <c r="UPT37" s="26"/>
      <c r="UPU37" s="26"/>
      <c r="UPV37" s="26"/>
      <c r="UPW37" s="26"/>
      <c r="UPX37" s="26"/>
      <c r="UPY37" s="26"/>
      <c r="UPZ37" s="26"/>
      <c r="UQA37" s="26"/>
      <c r="UQB37" s="26"/>
      <c r="UQC37" s="26"/>
      <c r="UQD37" s="26"/>
      <c r="UQE37" s="26"/>
      <c r="UQF37" s="26"/>
      <c r="UQG37" s="26"/>
      <c r="UQH37" s="26"/>
      <c r="UQI37" s="26"/>
      <c r="UQJ37" s="26"/>
      <c r="UQK37" s="26"/>
      <c r="UQL37" s="26"/>
      <c r="UQM37" s="26"/>
      <c r="UQN37" s="26"/>
      <c r="UQO37" s="26"/>
      <c r="UQP37" s="26"/>
      <c r="UQQ37" s="26"/>
      <c r="UQR37" s="26"/>
      <c r="UQS37" s="26"/>
      <c r="UQT37" s="26"/>
      <c r="UQU37" s="26"/>
      <c r="UQV37" s="26"/>
      <c r="UQW37" s="26"/>
      <c r="UQX37" s="26"/>
      <c r="UQY37" s="26"/>
      <c r="UQZ37" s="26"/>
      <c r="URA37" s="26"/>
      <c r="URB37" s="26"/>
      <c r="URC37" s="26"/>
      <c r="URD37" s="26"/>
      <c r="URE37" s="26"/>
      <c r="URF37" s="26"/>
      <c r="URG37" s="26"/>
      <c r="URH37" s="26"/>
      <c r="URI37" s="26"/>
      <c r="URJ37" s="26"/>
      <c r="URK37" s="26"/>
      <c r="URL37" s="26"/>
      <c r="URM37" s="26"/>
      <c r="URN37" s="26"/>
      <c r="URO37" s="26"/>
      <c r="URP37" s="26"/>
      <c r="URQ37" s="26"/>
      <c r="URR37" s="26"/>
      <c r="URS37" s="26"/>
      <c r="URT37" s="26"/>
      <c r="URU37" s="26"/>
      <c r="URV37" s="26"/>
      <c r="URW37" s="26"/>
      <c r="URX37" s="26"/>
      <c r="URY37" s="26"/>
      <c r="URZ37" s="26"/>
      <c r="USA37" s="26"/>
      <c r="USB37" s="26"/>
      <c r="USC37" s="26"/>
      <c r="USD37" s="26"/>
      <c r="USE37" s="26"/>
      <c r="USF37" s="26"/>
      <c r="USG37" s="26"/>
      <c r="USH37" s="26"/>
      <c r="USI37" s="26"/>
      <c r="USJ37" s="26"/>
      <c r="USK37" s="26"/>
      <c r="USL37" s="26"/>
      <c r="USM37" s="26"/>
      <c r="USN37" s="26"/>
      <c r="USO37" s="26"/>
      <c r="USP37" s="26"/>
      <c r="USQ37" s="26"/>
      <c r="USR37" s="26"/>
      <c r="USS37" s="26"/>
      <c r="UST37" s="26"/>
      <c r="USU37" s="26"/>
      <c r="USV37" s="26"/>
      <c r="USW37" s="26"/>
      <c r="USX37" s="26"/>
      <c r="USY37" s="26"/>
      <c r="USZ37" s="26"/>
      <c r="UTA37" s="26"/>
      <c r="UTB37" s="26"/>
      <c r="UTC37" s="26"/>
      <c r="UTD37" s="26"/>
      <c r="UTE37" s="26"/>
      <c r="UTF37" s="26"/>
      <c r="UTG37" s="26"/>
      <c r="UTH37" s="26"/>
      <c r="UTI37" s="26"/>
      <c r="UTJ37" s="26"/>
      <c r="UTK37" s="26"/>
      <c r="UTL37" s="26"/>
      <c r="UTM37" s="26"/>
      <c r="UTN37" s="26"/>
      <c r="UTO37" s="26"/>
      <c r="UTP37" s="26"/>
      <c r="UTQ37" s="26"/>
      <c r="UTR37" s="26"/>
      <c r="UTS37" s="26"/>
      <c r="UTT37" s="26"/>
      <c r="UTU37" s="26"/>
      <c r="UTV37" s="26"/>
      <c r="UTW37" s="26"/>
      <c r="UTX37" s="26"/>
      <c r="UTY37" s="26"/>
      <c r="UTZ37" s="26"/>
      <c r="UUA37" s="26"/>
      <c r="UUB37" s="26"/>
      <c r="UUC37" s="26"/>
      <c r="UUD37" s="26"/>
      <c r="UUE37" s="26"/>
      <c r="UUF37" s="26"/>
      <c r="UUG37" s="26"/>
      <c r="UUH37" s="26"/>
      <c r="UUI37" s="26"/>
      <c r="UUJ37" s="26"/>
      <c r="UUK37" s="26"/>
      <c r="UUL37" s="26"/>
      <c r="UUM37" s="26"/>
      <c r="UUN37" s="26"/>
      <c r="UUO37" s="26"/>
      <c r="UUP37" s="26"/>
      <c r="UUQ37" s="26"/>
      <c r="UUR37" s="26"/>
      <c r="UUS37" s="26"/>
      <c r="UUT37" s="26"/>
      <c r="UUU37" s="26"/>
      <c r="UUV37" s="26"/>
      <c r="UUW37" s="26"/>
      <c r="UUX37" s="26"/>
      <c r="UUY37" s="26"/>
      <c r="UUZ37" s="26"/>
      <c r="UVA37" s="26"/>
      <c r="UVB37" s="26"/>
      <c r="UVC37" s="26"/>
      <c r="UVD37" s="26"/>
      <c r="UVE37" s="26"/>
      <c r="UVF37" s="26"/>
      <c r="UVG37" s="26"/>
      <c r="UVH37" s="26"/>
      <c r="UVI37" s="26"/>
      <c r="UVJ37" s="26"/>
      <c r="UVK37" s="26"/>
      <c r="UVL37" s="26"/>
      <c r="UVM37" s="26"/>
      <c r="UVN37" s="26"/>
      <c r="UVO37" s="26"/>
      <c r="UVP37" s="26"/>
      <c r="UVQ37" s="26"/>
      <c r="UVR37" s="26"/>
      <c r="UVS37" s="26"/>
      <c r="UVT37" s="26"/>
      <c r="UVU37" s="26"/>
      <c r="UVV37" s="26"/>
      <c r="UVW37" s="26"/>
      <c r="UVX37" s="26"/>
      <c r="UVY37" s="26"/>
      <c r="UVZ37" s="26"/>
      <c r="UWA37" s="26"/>
      <c r="UWB37" s="26"/>
      <c r="UWC37" s="26"/>
      <c r="UWD37" s="26"/>
      <c r="UWE37" s="26"/>
      <c r="UWF37" s="26"/>
      <c r="UWG37" s="26"/>
      <c r="UWH37" s="26"/>
      <c r="UWI37" s="26"/>
      <c r="UWJ37" s="26"/>
      <c r="UWK37" s="26"/>
      <c r="UWL37" s="26"/>
      <c r="UWM37" s="26"/>
      <c r="UWN37" s="26"/>
      <c r="UWO37" s="26"/>
      <c r="UWP37" s="26"/>
      <c r="UWQ37" s="26"/>
      <c r="UWR37" s="26"/>
      <c r="UWS37" s="26"/>
      <c r="UWT37" s="26"/>
      <c r="UWU37" s="26"/>
      <c r="UWV37" s="26"/>
      <c r="UWW37" s="26"/>
      <c r="UWX37" s="26"/>
      <c r="UWY37" s="26"/>
      <c r="UWZ37" s="26"/>
      <c r="UXA37" s="26"/>
      <c r="UXB37" s="26"/>
      <c r="UXC37" s="26"/>
      <c r="UXD37" s="26"/>
      <c r="UXE37" s="26"/>
      <c r="UXF37" s="26"/>
      <c r="UXG37" s="26"/>
      <c r="UXH37" s="26"/>
      <c r="UXI37" s="26"/>
      <c r="UXJ37" s="26"/>
      <c r="UXK37" s="26"/>
      <c r="UXL37" s="26"/>
      <c r="UXM37" s="26"/>
      <c r="UXN37" s="26"/>
      <c r="UXO37" s="26"/>
      <c r="UXP37" s="26"/>
      <c r="UXQ37" s="26"/>
      <c r="UXR37" s="26"/>
      <c r="UXS37" s="26"/>
      <c r="UXT37" s="26"/>
      <c r="UXU37" s="26"/>
      <c r="UXV37" s="26"/>
      <c r="UXW37" s="26"/>
      <c r="UXX37" s="26"/>
      <c r="UXY37" s="26"/>
      <c r="UXZ37" s="26"/>
      <c r="UYA37" s="26"/>
      <c r="UYB37" s="26"/>
      <c r="UYC37" s="26"/>
      <c r="UYD37" s="26"/>
      <c r="UYE37" s="26"/>
      <c r="UYF37" s="26"/>
      <c r="UYG37" s="26"/>
      <c r="UYH37" s="26"/>
      <c r="UYI37" s="26"/>
      <c r="UYJ37" s="26"/>
      <c r="UYK37" s="26"/>
      <c r="UYL37" s="26"/>
      <c r="UYM37" s="26"/>
      <c r="UYN37" s="26"/>
      <c r="UYO37" s="26"/>
      <c r="UYP37" s="26"/>
      <c r="UYQ37" s="26"/>
      <c r="UYR37" s="26"/>
      <c r="UYS37" s="26"/>
      <c r="UYT37" s="26"/>
      <c r="UYU37" s="26"/>
      <c r="UYV37" s="26"/>
      <c r="UYW37" s="26"/>
      <c r="UYX37" s="26"/>
      <c r="UYY37" s="26"/>
      <c r="UYZ37" s="26"/>
      <c r="UZA37" s="26"/>
      <c r="UZB37" s="26"/>
      <c r="UZC37" s="26"/>
      <c r="UZD37" s="26"/>
      <c r="UZE37" s="26"/>
      <c r="UZF37" s="26"/>
      <c r="UZG37" s="26"/>
      <c r="UZH37" s="26"/>
      <c r="UZI37" s="26"/>
      <c r="UZJ37" s="26"/>
      <c r="UZK37" s="26"/>
      <c r="UZL37" s="26"/>
      <c r="UZM37" s="26"/>
      <c r="UZN37" s="26"/>
      <c r="UZO37" s="26"/>
      <c r="UZP37" s="26"/>
      <c r="UZQ37" s="26"/>
      <c r="UZR37" s="26"/>
      <c r="UZS37" s="26"/>
      <c r="UZT37" s="26"/>
      <c r="UZU37" s="26"/>
      <c r="UZV37" s="26"/>
      <c r="UZW37" s="26"/>
      <c r="UZX37" s="26"/>
      <c r="UZY37" s="26"/>
      <c r="UZZ37" s="26"/>
      <c r="VAA37" s="26"/>
      <c r="VAB37" s="26"/>
      <c r="VAC37" s="26"/>
      <c r="VAD37" s="26"/>
      <c r="VAE37" s="26"/>
      <c r="VAF37" s="26"/>
      <c r="VAG37" s="26"/>
      <c r="VAH37" s="26"/>
      <c r="VAI37" s="26"/>
      <c r="VAJ37" s="26"/>
      <c r="VAK37" s="26"/>
      <c r="VAL37" s="26"/>
      <c r="VAM37" s="26"/>
      <c r="VAN37" s="26"/>
      <c r="VAO37" s="26"/>
      <c r="VAP37" s="26"/>
      <c r="VAQ37" s="26"/>
      <c r="VAR37" s="26"/>
      <c r="VAS37" s="26"/>
      <c r="VAT37" s="26"/>
      <c r="VAU37" s="26"/>
      <c r="VAV37" s="26"/>
      <c r="VAW37" s="26"/>
      <c r="VAX37" s="26"/>
      <c r="VAY37" s="26"/>
      <c r="VAZ37" s="26"/>
      <c r="VBA37" s="26"/>
      <c r="VBB37" s="26"/>
      <c r="VBC37" s="26"/>
      <c r="VBD37" s="26"/>
      <c r="VBE37" s="26"/>
      <c r="VBF37" s="26"/>
      <c r="VBG37" s="26"/>
      <c r="VBH37" s="26"/>
      <c r="VBI37" s="26"/>
      <c r="VBJ37" s="26"/>
      <c r="VBK37" s="26"/>
      <c r="VBL37" s="26"/>
      <c r="VBM37" s="26"/>
      <c r="VBN37" s="26"/>
      <c r="VBO37" s="26"/>
      <c r="VBP37" s="26"/>
      <c r="VBQ37" s="26"/>
      <c r="VBR37" s="26"/>
      <c r="VBS37" s="26"/>
      <c r="VBT37" s="26"/>
      <c r="VBU37" s="26"/>
      <c r="VBV37" s="26"/>
      <c r="VBW37" s="26"/>
      <c r="VBX37" s="26"/>
      <c r="VBY37" s="26"/>
      <c r="VBZ37" s="26"/>
      <c r="VCA37" s="26"/>
      <c r="VCB37" s="26"/>
      <c r="VCC37" s="26"/>
      <c r="VCD37" s="26"/>
      <c r="VCE37" s="26"/>
      <c r="VCF37" s="26"/>
      <c r="VCG37" s="26"/>
      <c r="VCH37" s="26"/>
      <c r="VCI37" s="26"/>
      <c r="VCJ37" s="26"/>
      <c r="VCK37" s="26"/>
      <c r="VCL37" s="26"/>
      <c r="VCM37" s="26"/>
      <c r="VCN37" s="26"/>
      <c r="VCO37" s="26"/>
      <c r="VCP37" s="26"/>
      <c r="VCQ37" s="26"/>
      <c r="VCR37" s="26"/>
      <c r="VCS37" s="26"/>
      <c r="VCT37" s="26"/>
      <c r="VCU37" s="26"/>
      <c r="VCV37" s="26"/>
      <c r="VCW37" s="26"/>
      <c r="VCX37" s="26"/>
      <c r="VCY37" s="26"/>
      <c r="VCZ37" s="26"/>
      <c r="VDA37" s="26"/>
      <c r="VDB37" s="26"/>
      <c r="VDC37" s="26"/>
      <c r="VDD37" s="26"/>
      <c r="VDE37" s="26"/>
      <c r="VDF37" s="26"/>
      <c r="VDG37" s="26"/>
      <c r="VDH37" s="26"/>
      <c r="VDI37" s="26"/>
      <c r="VDJ37" s="26"/>
      <c r="VDK37" s="26"/>
      <c r="VDL37" s="26"/>
      <c r="VDM37" s="26"/>
      <c r="VDN37" s="26"/>
      <c r="VDO37" s="26"/>
      <c r="VDP37" s="26"/>
      <c r="VDQ37" s="26"/>
      <c r="VDR37" s="26"/>
      <c r="VDS37" s="26"/>
      <c r="VDT37" s="26"/>
      <c r="VDU37" s="26"/>
      <c r="VDV37" s="26"/>
      <c r="VDW37" s="26"/>
      <c r="VDX37" s="26"/>
      <c r="VDY37" s="26"/>
      <c r="VDZ37" s="26"/>
      <c r="VEA37" s="26"/>
      <c r="VEB37" s="26"/>
      <c r="VEC37" s="26"/>
      <c r="VED37" s="26"/>
      <c r="VEE37" s="26"/>
      <c r="VEF37" s="26"/>
      <c r="VEG37" s="26"/>
      <c r="VEH37" s="26"/>
      <c r="VEI37" s="26"/>
      <c r="VEJ37" s="26"/>
      <c r="VEK37" s="26"/>
      <c r="VEL37" s="26"/>
      <c r="VEM37" s="26"/>
      <c r="VEN37" s="26"/>
      <c r="VEO37" s="26"/>
      <c r="VEP37" s="26"/>
      <c r="VEQ37" s="26"/>
      <c r="VER37" s="26"/>
      <c r="VES37" s="26"/>
      <c r="VET37" s="26"/>
      <c r="VEU37" s="26"/>
      <c r="VEV37" s="26"/>
      <c r="VEW37" s="26"/>
      <c r="VEX37" s="26"/>
      <c r="VEY37" s="26"/>
      <c r="VEZ37" s="26"/>
      <c r="VFA37" s="26"/>
      <c r="VFB37" s="26"/>
      <c r="VFC37" s="26"/>
      <c r="VFD37" s="26"/>
      <c r="VFE37" s="26"/>
      <c r="VFF37" s="26"/>
      <c r="VFG37" s="26"/>
      <c r="VFH37" s="26"/>
      <c r="VFI37" s="26"/>
      <c r="VFJ37" s="26"/>
      <c r="VFK37" s="26"/>
      <c r="VFL37" s="26"/>
      <c r="VFM37" s="26"/>
      <c r="VFN37" s="26"/>
      <c r="VFO37" s="26"/>
      <c r="VFP37" s="26"/>
      <c r="VFQ37" s="26"/>
      <c r="VFR37" s="26"/>
      <c r="VFS37" s="26"/>
      <c r="VFT37" s="26"/>
      <c r="VFU37" s="26"/>
      <c r="VFV37" s="26"/>
      <c r="VFW37" s="26"/>
      <c r="VFX37" s="26"/>
      <c r="VFY37" s="26"/>
      <c r="VFZ37" s="26"/>
      <c r="VGA37" s="26"/>
      <c r="VGB37" s="26"/>
      <c r="VGC37" s="26"/>
      <c r="VGD37" s="26"/>
      <c r="VGE37" s="26"/>
      <c r="VGF37" s="26"/>
      <c r="VGG37" s="26"/>
      <c r="VGH37" s="26"/>
      <c r="VGI37" s="26"/>
      <c r="VGJ37" s="26"/>
      <c r="VGK37" s="26"/>
      <c r="VGL37" s="26"/>
      <c r="VGM37" s="26"/>
      <c r="VGN37" s="26"/>
      <c r="VGO37" s="26"/>
      <c r="VGP37" s="26"/>
      <c r="VGQ37" s="26"/>
      <c r="VGR37" s="26"/>
      <c r="VGS37" s="26"/>
      <c r="VGT37" s="26"/>
      <c r="VGU37" s="26"/>
      <c r="VGV37" s="26"/>
      <c r="VGW37" s="26"/>
      <c r="VGX37" s="26"/>
      <c r="VGY37" s="26"/>
      <c r="VGZ37" s="26"/>
      <c r="VHA37" s="26"/>
      <c r="VHB37" s="26"/>
      <c r="VHC37" s="26"/>
      <c r="VHD37" s="26"/>
      <c r="VHE37" s="26"/>
      <c r="VHF37" s="26"/>
      <c r="VHG37" s="26"/>
      <c r="VHH37" s="26"/>
      <c r="VHI37" s="26"/>
      <c r="VHJ37" s="26"/>
      <c r="VHK37" s="26"/>
      <c r="VHL37" s="26"/>
      <c r="VHM37" s="26"/>
      <c r="VHN37" s="26"/>
      <c r="VHO37" s="26"/>
      <c r="VHP37" s="26"/>
      <c r="VHQ37" s="26"/>
      <c r="VHR37" s="26"/>
      <c r="VHS37" s="26"/>
      <c r="VHT37" s="26"/>
      <c r="VHU37" s="26"/>
      <c r="VHV37" s="26"/>
      <c r="VHW37" s="26"/>
      <c r="VHX37" s="26"/>
      <c r="VHY37" s="26"/>
      <c r="VHZ37" s="26"/>
      <c r="VIA37" s="26"/>
      <c r="VIB37" s="26"/>
      <c r="VIC37" s="26"/>
      <c r="VID37" s="26"/>
      <c r="VIE37" s="26"/>
      <c r="VIF37" s="26"/>
      <c r="VIG37" s="26"/>
      <c r="VIH37" s="26"/>
      <c r="VII37" s="26"/>
      <c r="VIJ37" s="26"/>
      <c r="VIK37" s="26"/>
      <c r="VIL37" s="26"/>
      <c r="VIM37" s="26"/>
      <c r="VIN37" s="26"/>
      <c r="VIO37" s="26"/>
      <c r="VIP37" s="26"/>
      <c r="VIQ37" s="26"/>
      <c r="VIR37" s="26"/>
      <c r="VIS37" s="26"/>
      <c r="VIT37" s="26"/>
      <c r="VIU37" s="26"/>
      <c r="VIV37" s="26"/>
      <c r="VIW37" s="26"/>
      <c r="VIX37" s="26"/>
      <c r="VIY37" s="26"/>
      <c r="VIZ37" s="26"/>
      <c r="VJA37" s="26"/>
      <c r="VJB37" s="26"/>
      <c r="VJC37" s="26"/>
      <c r="VJD37" s="26"/>
      <c r="VJE37" s="26"/>
      <c r="VJF37" s="26"/>
      <c r="VJG37" s="26"/>
      <c r="VJH37" s="26"/>
      <c r="VJI37" s="26"/>
      <c r="VJJ37" s="26"/>
      <c r="VJK37" s="26"/>
      <c r="VJL37" s="26"/>
      <c r="VJM37" s="26"/>
      <c r="VJN37" s="26"/>
      <c r="VJO37" s="26"/>
      <c r="VJP37" s="26"/>
      <c r="VJQ37" s="26"/>
      <c r="VJR37" s="26"/>
      <c r="VJS37" s="26"/>
      <c r="VJT37" s="26"/>
      <c r="VJU37" s="26"/>
      <c r="VJV37" s="26"/>
      <c r="VJW37" s="26"/>
      <c r="VJX37" s="26"/>
      <c r="VJY37" s="26"/>
      <c r="VJZ37" s="26"/>
      <c r="VKA37" s="26"/>
      <c r="VKB37" s="26"/>
      <c r="VKC37" s="26"/>
      <c r="VKD37" s="26"/>
      <c r="VKE37" s="26"/>
      <c r="VKF37" s="26"/>
      <c r="VKG37" s="26"/>
      <c r="VKH37" s="26"/>
      <c r="VKI37" s="26"/>
      <c r="VKJ37" s="26"/>
      <c r="VKK37" s="26"/>
      <c r="VKL37" s="26"/>
      <c r="VKM37" s="26"/>
      <c r="VKN37" s="26"/>
      <c r="VKO37" s="26"/>
      <c r="VKP37" s="26"/>
      <c r="VKQ37" s="26"/>
      <c r="VKR37" s="26"/>
      <c r="VKS37" s="26"/>
      <c r="VKT37" s="26"/>
      <c r="VKU37" s="26"/>
      <c r="VKV37" s="26"/>
      <c r="VKW37" s="26"/>
      <c r="VKX37" s="26"/>
      <c r="VKY37" s="26"/>
      <c r="VKZ37" s="26"/>
      <c r="VLA37" s="26"/>
      <c r="VLB37" s="26"/>
      <c r="VLC37" s="26"/>
      <c r="VLD37" s="26"/>
      <c r="VLE37" s="26"/>
      <c r="VLF37" s="26"/>
      <c r="VLG37" s="26"/>
      <c r="VLH37" s="26"/>
      <c r="VLI37" s="26"/>
      <c r="VLJ37" s="26"/>
      <c r="VLK37" s="26"/>
      <c r="VLL37" s="26"/>
      <c r="VLM37" s="26"/>
      <c r="VLN37" s="26"/>
      <c r="VLO37" s="26"/>
      <c r="VLP37" s="26"/>
      <c r="VLQ37" s="26"/>
      <c r="VLR37" s="26"/>
      <c r="VLS37" s="26"/>
      <c r="VLT37" s="26"/>
      <c r="VLU37" s="26"/>
      <c r="VLV37" s="26"/>
      <c r="VLW37" s="26"/>
      <c r="VLX37" s="26"/>
      <c r="VLY37" s="26"/>
      <c r="VLZ37" s="26"/>
      <c r="VMA37" s="26"/>
      <c r="VMB37" s="26"/>
      <c r="VMC37" s="26"/>
      <c r="VMD37" s="26"/>
      <c r="VME37" s="26"/>
      <c r="VMF37" s="26"/>
      <c r="VMG37" s="26"/>
      <c r="VMH37" s="26"/>
      <c r="VMI37" s="26"/>
      <c r="VMJ37" s="26"/>
      <c r="VMK37" s="26"/>
      <c r="VML37" s="26"/>
      <c r="VMM37" s="26"/>
      <c r="VMN37" s="26"/>
      <c r="VMO37" s="26"/>
      <c r="VMP37" s="26"/>
      <c r="VMQ37" s="26"/>
      <c r="VMR37" s="26"/>
      <c r="VMS37" s="26"/>
      <c r="VMT37" s="26"/>
      <c r="VMU37" s="26"/>
      <c r="VMV37" s="26"/>
      <c r="VMW37" s="26"/>
      <c r="VMX37" s="26"/>
      <c r="VMY37" s="26"/>
      <c r="VMZ37" s="26"/>
      <c r="VNA37" s="26"/>
      <c r="VNB37" s="26"/>
      <c r="VNC37" s="26"/>
      <c r="VND37" s="26"/>
      <c r="VNE37" s="26"/>
      <c r="VNF37" s="26"/>
      <c r="VNG37" s="26"/>
      <c r="VNH37" s="26"/>
      <c r="VNI37" s="26"/>
      <c r="VNJ37" s="26"/>
      <c r="VNK37" s="26"/>
      <c r="VNL37" s="26"/>
      <c r="VNM37" s="26"/>
      <c r="VNN37" s="26"/>
      <c r="VNO37" s="26"/>
      <c r="VNP37" s="26"/>
      <c r="VNQ37" s="26"/>
      <c r="VNR37" s="26"/>
      <c r="VNS37" s="26"/>
      <c r="VNT37" s="26"/>
      <c r="VNU37" s="26"/>
      <c r="VNV37" s="26"/>
      <c r="VNW37" s="26"/>
      <c r="VNX37" s="26"/>
      <c r="VNY37" s="26"/>
      <c r="VNZ37" s="26"/>
      <c r="VOA37" s="26"/>
      <c r="VOB37" s="26"/>
      <c r="VOC37" s="26"/>
      <c r="VOD37" s="26"/>
      <c r="VOE37" s="26"/>
      <c r="VOF37" s="26"/>
      <c r="VOG37" s="26"/>
      <c r="VOH37" s="26"/>
      <c r="VOI37" s="26"/>
      <c r="VOJ37" s="26"/>
      <c r="VOK37" s="26"/>
      <c r="VOL37" s="26"/>
      <c r="VOM37" s="26"/>
      <c r="VON37" s="26"/>
      <c r="VOO37" s="26"/>
      <c r="VOP37" s="26"/>
      <c r="VOQ37" s="26"/>
      <c r="VOR37" s="26"/>
      <c r="VOS37" s="26"/>
      <c r="VOT37" s="26"/>
      <c r="VOU37" s="26"/>
      <c r="VOV37" s="26"/>
      <c r="VOW37" s="26"/>
      <c r="VOX37" s="26"/>
      <c r="VOY37" s="26"/>
      <c r="VOZ37" s="26"/>
      <c r="VPA37" s="26"/>
      <c r="VPB37" s="26"/>
      <c r="VPC37" s="26"/>
      <c r="VPD37" s="26"/>
      <c r="VPE37" s="26"/>
      <c r="VPF37" s="26"/>
      <c r="VPG37" s="26"/>
      <c r="VPH37" s="26"/>
      <c r="VPI37" s="26"/>
      <c r="VPJ37" s="26"/>
      <c r="VPK37" s="26"/>
      <c r="VPL37" s="26"/>
      <c r="VPM37" s="26"/>
      <c r="VPN37" s="26"/>
      <c r="VPO37" s="26"/>
      <c r="VPP37" s="26"/>
      <c r="VPQ37" s="26"/>
      <c r="VPR37" s="26"/>
      <c r="VPS37" s="26"/>
      <c r="VPT37" s="26"/>
      <c r="VPU37" s="26"/>
      <c r="VPV37" s="26"/>
      <c r="VPW37" s="26"/>
      <c r="VPX37" s="26"/>
      <c r="VPY37" s="26"/>
      <c r="VPZ37" s="26"/>
      <c r="VQA37" s="26"/>
      <c r="VQB37" s="26"/>
      <c r="VQC37" s="26"/>
      <c r="VQD37" s="26"/>
      <c r="VQE37" s="26"/>
      <c r="VQF37" s="26"/>
      <c r="VQG37" s="26"/>
      <c r="VQH37" s="26"/>
      <c r="VQI37" s="26"/>
      <c r="VQJ37" s="26"/>
      <c r="VQK37" s="26"/>
      <c r="VQL37" s="26"/>
      <c r="VQM37" s="26"/>
      <c r="VQN37" s="26"/>
      <c r="VQO37" s="26"/>
      <c r="VQP37" s="26"/>
      <c r="VQQ37" s="26"/>
      <c r="VQR37" s="26"/>
      <c r="VQS37" s="26"/>
      <c r="VQT37" s="26"/>
      <c r="VQU37" s="26"/>
      <c r="VQV37" s="26"/>
      <c r="VQW37" s="26"/>
      <c r="VQX37" s="26"/>
      <c r="VQY37" s="26"/>
      <c r="VQZ37" s="26"/>
      <c r="VRA37" s="26"/>
      <c r="VRB37" s="26"/>
      <c r="VRC37" s="26"/>
      <c r="VRD37" s="26"/>
      <c r="VRE37" s="26"/>
      <c r="VRF37" s="26"/>
      <c r="VRG37" s="26"/>
      <c r="VRH37" s="26"/>
      <c r="VRI37" s="26"/>
      <c r="VRJ37" s="26"/>
      <c r="VRK37" s="26"/>
      <c r="VRL37" s="26"/>
      <c r="VRM37" s="26"/>
      <c r="VRN37" s="26"/>
      <c r="VRO37" s="26"/>
      <c r="VRP37" s="26"/>
      <c r="VRQ37" s="26"/>
      <c r="VRR37" s="26"/>
      <c r="VRS37" s="26"/>
      <c r="VRT37" s="26"/>
      <c r="VRU37" s="26"/>
      <c r="VRV37" s="26"/>
      <c r="VRW37" s="26"/>
      <c r="VRX37" s="26"/>
      <c r="VRY37" s="26"/>
      <c r="VRZ37" s="26"/>
      <c r="VSA37" s="26"/>
      <c r="VSB37" s="26"/>
      <c r="VSC37" s="26"/>
      <c r="VSD37" s="26"/>
      <c r="VSE37" s="26"/>
      <c r="VSF37" s="26"/>
      <c r="VSG37" s="26"/>
      <c r="VSH37" s="26"/>
      <c r="VSI37" s="26"/>
      <c r="VSJ37" s="26"/>
      <c r="VSK37" s="26"/>
      <c r="VSL37" s="26"/>
      <c r="VSM37" s="26"/>
      <c r="VSN37" s="26"/>
      <c r="VSO37" s="26"/>
      <c r="VSP37" s="26"/>
      <c r="VSQ37" s="26"/>
      <c r="VSR37" s="26"/>
      <c r="VSS37" s="26"/>
      <c r="VST37" s="26"/>
      <c r="VSU37" s="26"/>
      <c r="VSV37" s="26"/>
      <c r="VSW37" s="26"/>
      <c r="VSX37" s="26"/>
      <c r="VSY37" s="26"/>
      <c r="VSZ37" s="26"/>
      <c r="VTA37" s="26"/>
      <c r="VTB37" s="26"/>
      <c r="VTC37" s="26"/>
      <c r="VTD37" s="26"/>
      <c r="VTE37" s="26"/>
      <c r="VTF37" s="26"/>
      <c r="VTG37" s="26"/>
      <c r="VTH37" s="26"/>
      <c r="VTI37" s="26"/>
      <c r="VTJ37" s="26"/>
      <c r="VTK37" s="26"/>
      <c r="VTL37" s="26"/>
      <c r="VTM37" s="26"/>
      <c r="VTN37" s="26"/>
      <c r="VTO37" s="26"/>
      <c r="VTP37" s="26"/>
      <c r="VTQ37" s="26"/>
      <c r="VTR37" s="26"/>
      <c r="VTS37" s="26"/>
      <c r="VTT37" s="26"/>
      <c r="VTU37" s="26"/>
      <c r="VTV37" s="26"/>
      <c r="VTW37" s="26"/>
      <c r="VTX37" s="26"/>
      <c r="VTY37" s="26"/>
      <c r="VTZ37" s="26"/>
      <c r="VUA37" s="26"/>
      <c r="VUB37" s="26"/>
      <c r="VUC37" s="26"/>
      <c r="VUD37" s="26"/>
      <c r="VUE37" s="26"/>
      <c r="VUF37" s="26"/>
      <c r="VUG37" s="26"/>
      <c r="VUH37" s="26"/>
      <c r="VUI37" s="26"/>
      <c r="VUJ37" s="26"/>
      <c r="VUK37" s="26"/>
      <c r="VUL37" s="26"/>
      <c r="VUM37" s="26"/>
      <c r="VUN37" s="26"/>
      <c r="VUO37" s="26"/>
      <c r="VUP37" s="26"/>
      <c r="VUQ37" s="26"/>
      <c r="VUR37" s="26"/>
      <c r="VUS37" s="26"/>
      <c r="VUT37" s="26"/>
      <c r="VUU37" s="26"/>
      <c r="VUV37" s="26"/>
      <c r="VUW37" s="26"/>
      <c r="VUX37" s="26"/>
      <c r="VUY37" s="26"/>
      <c r="VUZ37" s="26"/>
      <c r="VVA37" s="26"/>
      <c r="VVB37" s="26"/>
      <c r="VVC37" s="26"/>
      <c r="VVD37" s="26"/>
      <c r="VVE37" s="26"/>
      <c r="VVF37" s="26"/>
      <c r="VVG37" s="26"/>
      <c r="VVH37" s="26"/>
      <c r="VVI37" s="26"/>
      <c r="VVJ37" s="26"/>
      <c r="VVK37" s="26"/>
      <c r="VVL37" s="26"/>
      <c r="VVM37" s="26"/>
      <c r="VVN37" s="26"/>
      <c r="VVO37" s="26"/>
      <c r="VVP37" s="26"/>
      <c r="VVQ37" s="26"/>
      <c r="VVR37" s="26"/>
      <c r="VVS37" s="26"/>
      <c r="VVT37" s="26"/>
      <c r="VVU37" s="26"/>
      <c r="VVV37" s="26"/>
      <c r="VVW37" s="26"/>
      <c r="VVX37" s="26"/>
      <c r="VVY37" s="26"/>
      <c r="VVZ37" s="26"/>
      <c r="VWA37" s="26"/>
      <c r="VWB37" s="26"/>
      <c r="VWC37" s="26"/>
      <c r="VWD37" s="26"/>
      <c r="VWE37" s="26"/>
      <c r="VWF37" s="26"/>
      <c r="VWG37" s="26"/>
      <c r="VWH37" s="26"/>
      <c r="VWI37" s="26"/>
      <c r="VWJ37" s="26"/>
      <c r="VWK37" s="26"/>
      <c r="VWL37" s="26"/>
      <c r="VWM37" s="26"/>
      <c r="VWN37" s="26"/>
      <c r="VWO37" s="26"/>
      <c r="VWP37" s="26"/>
      <c r="VWQ37" s="26"/>
      <c r="VWR37" s="26"/>
      <c r="VWS37" s="26"/>
      <c r="VWT37" s="26"/>
      <c r="VWU37" s="26"/>
      <c r="VWV37" s="26"/>
      <c r="VWW37" s="26"/>
      <c r="VWX37" s="26"/>
      <c r="VWY37" s="26"/>
      <c r="VWZ37" s="26"/>
      <c r="VXA37" s="26"/>
      <c r="VXB37" s="26"/>
      <c r="VXC37" s="26"/>
      <c r="VXD37" s="26"/>
      <c r="VXE37" s="26"/>
      <c r="VXF37" s="26"/>
      <c r="VXG37" s="26"/>
      <c r="VXH37" s="26"/>
      <c r="VXI37" s="26"/>
      <c r="VXJ37" s="26"/>
      <c r="VXK37" s="26"/>
      <c r="VXL37" s="26"/>
      <c r="VXM37" s="26"/>
      <c r="VXN37" s="26"/>
      <c r="VXO37" s="26"/>
      <c r="VXP37" s="26"/>
      <c r="VXQ37" s="26"/>
      <c r="VXR37" s="26"/>
      <c r="VXS37" s="26"/>
      <c r="VXT37" s="26"/>
      <c r="VXU37" s="26"/>
      <c r="VXV37" s="26"/>
      <c r="VXW37" s="26"/>
      <c r="VXX37" s="26"/>
      <c r="VXY37" s="26"/>
      <c r="VXZ37" s="26"/>
      <c r="VYA37" s="26"/>
      <c r="VYB37" s="26"/>
      <c r="VYC37" s="26"/>
      <c r="VYD37" s="26"/>
      <c r="VYE37" s="26"/>
      <c r="VYF37" s="26"/>
      <c r="VYG37" s="26"/>
      <c r="VYH37" s="26"/>
      <c r="VYI37" s="26"/>
      <c r="VYJ37" s="26"/>
      <c r="VYK37" s="26"/>
      <c r="VYL37" s="26"/>
      <c r="VYM37" s="26"/>
      <c r="VYN37" s="26"/>
      <c r="VYO37" s="26"/>
      <c r="VYP37" s="26"/>
      <c r="VYQ37" s="26"/>
      <c r="VYR37" s="26"/>
      <c r="VYS37" s="26"/>
      <c r="VYT37" s="26"/>
      <c r="VYU37" s="26"/>
      <c r="VYV37" s="26"/>
      <c r="VYW37" s="26"/>
      <c r="VYX37" s="26"/>
      <c r="VYY37" s="26"/>
      <c r="VYZ37" s="26"/>
      <c r="VZA37" s="26"/>
      <c r="VZB37" s="26"/>
      <c r="VZC37" s="26"/>
      <c r="VZD37" s="26"/>
      <c r="VZE37" s="26"/>
      <c r="VZF37" s="26"/>
      <c r="VZG37" s="26"/>
      <c r="VZH37" s="26"/>
      <c r="VZI37" s="26"/>
      <c r="VZJ37" s="26"/>
      <c r="VZK37" s="26"/>
      <c r="VZL37" s="26"/>
      <c r="VZM37" s="26"/>
      <c r="VZN37" s="26"/>
      <c r="VZO37" s="26"/>
      <c r="VZP37" s="26"/>
      <c r="VZQ37" s="26"/>
      <c r="VZR37" s="26"/>
      <c r="VZS37" s="26"/>
      <c r="VZT37" s="26"/>
      <c r="VZU37" s="26"/>
      <c r="VZV37" s="26"/>
      <c r="VZW37" s="26"/>
      <c r="VZX37" s="26"/>
      <c r="VZY37" s="26"/>
      <c r="VZZ37" s="26"/>
      <c r="WAA37" s="26"/>
      <c r="WAB37" s="26"/>
      <c r="WAC37" s="26"/>
      <c r="WAD37" s="26"/>
      <c r="WAE37" s="26"/>
      <c r="WAF37" s="26"/>
      <c r="WAG37" s="26"/>
      <c r="WAH37" s="26"/>
      <c r="WAI37" s="26"/>
      <c r="WAJ37" s="26"/>
      <c r="WAK37" s="26"/>
      <c r="WAL37" s="26"/>
      <c r="WAM37" s="26"/>
      <c r="WAN37" s="26"/>
      <c r="WAO37" s="26"/>
      <c r="WAP37" s="26"/>
      <c r="WAQ37" s="26"/>
      <c r="WAR37" s="26"/>
      <c r="WAS37" s="26"/>
      <c r="WAT37" s="26"/>
      <c r="WAU37" s="26"/>
      <c r="WAV37" s="26"/>
      <c r="WAW37" s="26"/>
      <c r="WAX37" s="26"/>
      <c r="WAY37" s="26"/>
      <c r="WAZ37" s="26"/>
      <c r="WBA37" s="26"/>
      <c r="WBB37" s="26"/>
      <c r="WBC37" s="26"/>
      <c r="WBD37" s="26"/>
      <c r="WBE37" s="26"/>
      <c r="WBF37" s="26"/>
      <c r="WBG37" s="26"/>
      <c r="WBH37" s="26"/>
      <c r="WBI37" s="26"/>
      <c r="WBJ37" s="26"/>
      <c r="WBK37" s="26"/>
      <c r="WBL37" s="26"/>
      <c r="WBM37" s="26"/>
      <c r="WBN37" s="26"/>
      <c r="WBO37" s="26"/>
      <c r="WBP37" s="26"/>
      <c r="WBQ37" s="26"/>
      <c r="WBR37" s="26"/>
      <c r="WBS37" s="26"/>
      <c r="WBT37" s="26"/>
      <c r="WBU37" s="26"/>
      <c r="WBV37" s="26"/>
      <c r="WBW37" s="26"/>
      <c r="WBX37" s="26"/>
      <c r="WBY37" s="26"/>
      <c r="WBZ37" s="26"/>
      <c r="WCA37" s="26"/>
      <c r="WCB37" s="26"/>
      <c r="WCC37" s="26"/>
      <c r="WCD37" s="26"/>
      <c r="WCE37" s="26"/>
      <c r="WCF37" s="26"/>
      <c r="WCG37" s="26"/>
      <c r="WCH37" s="26"/>
      <c r="WCI37" s="26"/>
      <c r="WCJ37" s="26"/>
      <c r="WCK37" s="26"/>
      <c r="WCL37" s="26"/>
      <c r="WCM37" s="26"/>
      <c r="WCN37" s="26"/>
      <c r="WCO37" s="26"/>
      <c r="WCP37" s="26"/>
      <c r="WCQ37" s="26"/>
      <c r="WCR37" s="26"/>
      <c r="WCS37" s="26"/>
      <c r="WCT37" s="26"/>
      <c r="WCU37" s="26"/>
      <c r="WCV37" s="26"/>
      <c r="WCW37" s="26"/>
      <c r="WCX37" s="26"/>
      <c r="WCY37" s="26"/>
      <c r="WCZ37" s="26"/>
      <c r="WDA37" s="26"/>
      <c r="WDB37" s="26"/>
      <c r="WDC37" s="26"/>
      <c r="WDD37" s="26"/>
      <c r="WDE37" s="26"/>
      <c r="WDF37" s="26"/>
      <c r="WDG37" s="26"/>
      <c r="WDH37" s="26"/>
      <c r="WDI37" s="26"/>
      <c r="WDJ37" s="26"/>
      <c r="WDK37" s="26"/>
      <c r="WDL37" s="26"/>
      <c r="WDM37" s="26"/>
      <c r="WDN37" s="26"/>
      <c r="WDO37" s="26"/>
      <c r="WDP37" s="26"/>
      <c r="WDQ37" s="26"/>
      <c r="WDR37" s="26"/>
      <c r="WDS37" s="26"/>
      <c r="WDT37" s="26"/>
      <c r="WDU37" s="26"/>
      <c r="WDV37" s="26"/>
      <c r="WDW37" s="26"/>
      <c r="WDX37" s="26"/>
      <c r="WDY37" s="26"/>
      <c r="WDZ37" s="26"/>
      <c r="WEA37" s="26"/>
      <c r="WEB37" s="26"/>
      <c r="WEC37" s="26"/>
      <c r="WED37" s="26"/>
      <c r="WEE37" s="26"/>
      <c r="WEF37" s="26"/>
      <c r="WEG37" s="26"/>
      <c r="WEH37" s="26"/>
      <c r="WEI37" s="26"/>
      <c r="WEJ37" s="26"/>
      <c r="WEK37" s="26"/>
      <c r="WEL37" s="26"/>
      <c r="WEM37" s="26"/>
      <c r="WEN37" s="26"/>
      <c r="WEO37" s="26"/>
      <c r="WEP37" s="26"/>
      <c r="WEQ37" s="26"/>
      <c r="WER37" s="26"/>
      <c r="WES37" s="26"/>
      <c r="WET37" s="26"/>
      <c r="WEU37" s="26"/>
      <c r="WEV37" s="26"/>
      <c r="WEW37" s="26"/>
      <c r="WEX37" s="26"/>
      <c r="WEY37" s="26"/>
      <c r="WEZ37" s="26"/>
      <c r="WFA37" s="26"/>
      <c r="WFB37" s="26"/>
      <c r="WFC37" s="26"/>
      <c r="WFD37" s="26"/>
      <c r="WFE37" s="26"/>
      <c r="WFF37" s="26"/>
      <c r="WFG37" s="26"/>
      <c r="WFH37" s="26"/>
      <c r="WFI37" s="26"/>
      <c r="WFJ37" s="26"/>
      <c r="WFK37" s="26"/>
      <c r="WFL37" s="26"/>
      <c r="WFM37" s="26"/>
      <c r="WFN37" s="26"/>
      <c r="WFO37" s="26"/>
      <c r="WFP37" s="26"/>
      <c r="WFQ37" s="26"/>
      <c r="WFR37" s="26"/>
      <c r="WFS37" s="26"/>
      <c r="WFT37" s="26"/>
      <c r="WFU37" s="26"/>
      <c r="WFV37" s="26"/>
      <c r="WFW37" s="26"/>
      <c r="WFX37" s="26"/>
      <c r="WFY37" s="26"/>
      <c r="WFZ37" s="26"/>
      <c r="WGA37" s="26"/>
      <c r="WGB37" s="26"/>
      <c r="WGC37" s="26"/>
      <c r="WGD37" s="26"/>
      <c r="WGE37" s="26"/>
      <c r="WGF37" s="26"/>
      <c r="WGG37" s="26"/>
      <c r="WGH37" s="26"/>
      <c r="WGI37" s="26"/>
      <c r="WGJ37" s="26"/>
      <c r="WGK37" s="26"/>
      <c r="WGL37" s="26"/>
      <c r="WGM37" s="26"/>
      <c r="WGN37" s="26"/>
      <c r="WGO37" s="26"/>
      <c r="WGP37" s="26"/>
      <c r="WGQ37" s="26"/>
      <c r="WGR37" s="26"/>
      <c r="WGS37" s="26"/>
      <c r="WGT37" s="26"/>
      <c r="WGU37" s="26"/>
      <c r="WGV37" s="26"/>
      <c r="WGW37" s="26"/>
      <c r="WGX37" s="26"/>
      <c r="WGY37" s="26"/>
      <c r="WGZ37" s="26"/>
      <c r="WHA37" s="26"/>
      <c r="WHB37" s="26"/>
      <c r="WHC37" s="26"/>
      <c r="WHD37" s="26"/>
      <c r="WHE37" s="26"/>
      <c r="WHF37" s="26"/>
      <c r="WHG37" s="26"/>
      <c r="WHH37" s="26"/>
      <c r="WHI37" s="26"/>
      <c r="WHJ37" s="26"/>
      <c r="WHK37" s="26"/>
      <c r="WHL37" s="26"/>
      <c r="WHM37" s="26"/>
      <c r="WHN37" s="26"/>
      <c r="WHO37" s="26"/>
      <c r="WHP37" s="26"/>
      <c r="WHQ37" s="26"/>
      <c r="WHR37" s="26"/>
      <c r="WHS37" s="26"/>
      <c r="WHT37" s="26"/>
      <c r="WHU37" s="26"/>
      <c r="WHV37" s="26"/>
      <c r="WHW37" s="26"/>
      <c r="WHX37" s="26"/>
      <c r="WHY37" s="26"/>
      <c r="WHZ37" s="26"/>
      <c r="WIA37" s="26"/>
      <c r="WIB37" s="26"/>
      <c r="WIC37" s="26"/>
      <c r="WID37" s="26"/>
      <c r="WIE37" s="26"/>
      <c r="WIF37" s="26"/>
      <c r="WIG37" s="26"/>
      <c r="WIH37" s="26"/>
      <c r="WII37" s="26"/>
      <c r="WIJ37" s="26"/>
      <c r="WIK37" s="26"/>
      <c r="WIL37" s="26"/>
      <c r="WIM37" s="26"/>
      <c r="WIN37" s="26"/>
      <c r="WIO37" s="26"/>
      <c r="WIP37" s="26"/>
      <c r="WIQ37" s="26"/>
      <c r="WIR37" s="26"/>
      <c r="WIS37" s="26"/>
      <c r="WIT37" s="26"/>
      <c r="WIU37" s="26"/>
      <c r="WIV37" s="26"/>
      <c r="WIW37" s="26"/>
      <c r="WIX37" s="26"/>
      <c r="WIY37" s="26"/>
      <c r="WIZ37" s="26"/>
      <c r="WJA37" s="26"/>
      <c r="WJB37" s="26"/>
      <c r="WJC37" s="26"/>
      <c r="WJD37" s="26"/>
      <c r="WJE37" s="26"/>
      <c r="WJF37" s="26"/>
      <c r="WJG37" s="26"/>
      <c r="WJH37" s="26"/>
      <c r="WJI37" s="26"/>
      <c r="WJJ37" s="26"/>
      <c r="WJK37" s="26"/>
      <c r="WJL37" s="26"/>
      <c r="WJM37" s="26"/>
      <c r="WJN37" s="26"/>
      <c r="WJO37" s="26"/>
      <c r="WJP37" s="26"/>
      <c r="WJQ37" s="26"/>
      <c r="WJR37" s="26"/>
      <c r="WJS37" s="26"/>
      <c r="WJT37" s="26"/>
      <c r="WJU37" s="26"/>
      <c r="WJV37" s="26"/>
      <c r="WJW37" s="26"/>
      <c r="WJX37" s="26"/>
      <c r="WJY37" s="26"/>
      <c r="WJZ37" s="26"/>
      <c r="WKA37" s="26"/>
      <c r="WKB37" s="26"/>
      <c r="WKC37" s="26"/>
      <c r="WKD37" s="26"/>
      <c r="WKE37" s="26"/>
      <c r="WKF37" s="26"/>
      <c r="WKG37" s="26"/>
      <c r="WKH37" s="26"/>
      <c r="WKI37" s="26"/>
      <c r="WKJ37" s="26"/>
      <c r="WKK37" s="26"/>
      <c r="WKL37" s="26"/>
      <c r="WKM37" s="26"/>
      <c r="WKN37" s="26"/>
      <c r="WKO37" s="26"/>
      <c r="WKP37" s="26"/>
      <c r="WKQ37" s="26"/>
      <c r="WKR37" s="26"/>
      <c r="WKS37" s="26"/>
      <c r="WKT37" s="26"/>
      <c r="WKU37" s="26"/>
      <c r="WKV37" s="26"/>
      <c r="WKW37" s="26"/>
      <c r="WKX37" s="26"/>
      <c r="WKY37" s="26"/>
      <c r="WKZ37" s="26"/>
      <c r="WLA37" s="26"/>
      <c r="WLB37" s="26"/>
      <c r="WLC37" s="26"/>
      <c r="WLD37" s="26"/>
      <c r="WLE37" s="26"/>
      <c r="WLF37" s="26"/>
      <c r="WLG37" s="26"/>
      <c r="WLH37" s="26"/>
      <c r="WLI37" s="26"/>
      <c r="WLJ37" s="26"/>
      <c r="WLK37" s="26"/>
      <c r="WLL37" s="26"/>
      <c r="WLM37" s="26"/>
      <c r="WLN37" s="26"/>
      <c r="WLO37" s="26"/>
      <c r="WLP37" s="26"/>
      <c r="WLQ37" s="26"/>
      <c r="WLR37" s="26"/>
      <c r="WLS37" s="26"/>
      <c r="WLT37" s="26"/>
      <c r="WLU37" s="26"/>
      <c r="WLV37" s="26"/>
      <c r="WLW37" s="26"/>
      <c r="WLX37" s="26"/>
      <c r="WLY37" s="26"/>
      <c r="WLZ37" s="26"/>
      <c r="WMA37" s="26"/>
      <c r="WMB37" s="26"/>
      <c r="WMC37" s="26"/>
      <c r="WMD37" s="26"/>
      <c r="WME37" s="26"/>
      <c r="WMF37" s="26"/>
      <c r="WMG37" s="26"/>
      <c r="WMH37" s="26"/>
      <c r="WMI37" s="26"/>
      <c r="WMJ37" s="26"/>
      <c r="WMK37" s="26"/>
      <c r="WML37" s="26"/>
      <c r="WMM37" s="26"/>
      <c r="WMN37" s="26"/>
      <c r="WMO37" s="26"/>
      <c r="WMP37" s="26"/>
      <c r="WMQ37" s="26"/>
      <c r="WMR37" s="26"/>
      <c r="WMS37" s="26"/>
      <c r="WMT37" s="26"/>
      <c r="WMU37" s="26"/>
      <c r="WMV37" s="26"/>
      <c r="WMW37" s="26"/>
      <c r="WMX37" s="26"/>
      <c r="WMY37" s="26"/>
      <c r="WMZ37" s="26"/>
      <c r="WNA37" s="26"/>
      <c r="WNB37" s="26"/>
      <c r="WNC37" s="26"/>
      <c r="WND37" s="26"/>
      <c r="WNE37" s="26"/>
      <c r="WNF37" s="26"/>
      <c r="WNG37" s="26"/>
      <c r="WNH37" s="26"/>
      <c r="WNI37" s="26"/>
      <c r="WNJ37" s="26"/>
      <c r="WNK37" s="26"/>
      <c r="WNL37" s="26"/>
      <c r="WNM37" s="26"/>
      <c r="WNN37" s="26"/>
      <c r="WNO37" s="26"/>
      <c r="WNP37" s="26"/>
      <c r="WNQ37" s="26"/>
      <c r="WNR37" s="26"/>
      <c r="WNS37" s="26"/>
      <c r="WNT37" s="26"/>
      <c r="WNU37" s="26"/>
      <c r="WNV37" s="26"/>
      <c r="WNW37" s="26"/>
      <c r="WNX37" s="26"/>
      <c r="WNY37" s="26"/>
      <c r="WNZ37" s="26"/>
      <c r="WOA37" s="26"/>
      <c r="WOB37" s="26"/>
      <c r="WOC37" s="26"/>
      <c r="WOD37" s="26"/>
      <c r="WOE37" s="26"/>
      <c r="WOF37" s="26"/>
      <c r="WOG37" s="26"/>
      <c r="WOH37" s="26"/>
      <c r="WOI37" s="26"/>
      <c r="WOJ37" s="26"/>
      <c r="WOK37" s="26"/>
      <c r="WOL37" s="26"/>
      <c r="WOM37" s="26"/>
      <c r="WON37" s="26"/>
      <c r="WOO37" s="26"/>
      <c r="WOP37" s="26"/>
      <c r="WOQ37" s="26"/>
      <c r="WOR37" s="26"/>
      <c r="WOS37" s="26"/>
      <c r="WOT37" s="26"/>
      <c r="WOU37" s="26"/>
      <c r="WOV37" s="26"/>
      <c r="WOW37" s="26"/>
      <c r="WOX37" s="26"/>
      <c r="WOY37" s="26"/>
      <c r="WOZ37" s="26"/>
      <c r="WPA37" s="26"/>
      <c r="WPB37" s="26"/>
      <c r="WPC37" s="26"/>
      <c r="WPD37" s="26"/>
      <c r="WPE37" s="26"/>
      <c r="WPF37" s="26"/>
      <c r="WPG37" s="26"/>
      <c r="WPH37" s="26"/>
      <c r="WPI37" s="26"/>
      <c r="WPJ37" s="26"/>
      <c r="WPK37" s="26"/>
      <c r="WPL37" s="26"/>
      <c r="WPM37" s="26"/>
      <c r="WPN37" s="26"/>
      <c r="WPO37" s="26"/>
      <c r="WPP37" s="26"/>
      <c r="WPQ37" s="26"/>
      <c r="WPR37" s="26"/>
      <c r="WPS37" s="26"/>
      <c r="WPT37" s="26"/>
      <c r="WPU37" s="26"/>
      <c r="WPV37" s="26"/>
      <c r="WPW37" s="26"/>
      <c r="WPX37" s="26"/>
      <c r="WPY37" s="26"/>
      <c r="WPZ37" s="26"/>
      <c r="WQA37" s="26"/>
      <c r="WQB37" s="26"/>
      <c r="WQC37" s="26"/>
      <c r="WQD37" s="26"/>
      <c r="WQE37" s="26"/>
      <c r="WQF37" s="26"/>
      <c r="WQG37" s="26"/>
      <c r="WQH37" s="26"/>
      <c r="WQI37" s="26"/>
      <c r="WQJ37" s="26"/>
      <c r="WQK37" s="26"/>
      <c r="WQL37" s="26"/>
      <c r="WQM37" s="26"/>
      <c r="WQN37" s="26"/>
      <c r="WQO37" s="26"/>
      <c r="WQP37" s="26"/>
      <c r="WQQ37" s="26"/>
      <c r="WQR37" s="26"/>
      <c r="WQS37" s="26"/>
      <c r="WQT37" s="26"/>
      <c r="WQU37" s="26"/>
      <c r="WQV37" s="26"/>
      <c r="WQW37" s="26"/>
      <c r="WQX37" s="26"/>
      <c r="WQY37" s="26"/>
      <c r="WQZ37" s="26"/>
      <c r="WRA37" s="26"/>
      <c r="WRB37" s="26"/>
      <c r="WRC37" s="26"/>
      <c r="WRD37" s="26"/>
      <c r="WRE37" s="26"/>
      <c r="WRF37" s="26"/>
      <c r="WRG37" s="26"/>
      <c r="WRH37" s="26"/>
      <c r="WRI37" s="26"/>
      <c r="WRJ37" s="26"/>
      <c r="WRK37" s="26"/>
      <c r="WRL37" s="26"/>
      <c r="WRM37" s="26"/>
      <c r="WRN37" s="26"/>
      <c r="WRO37" s="26"/>
      <c r="WRP37" s="26"/>
      <c r="WRQ37" s="26"/>
      <c r="WRR37" s="26"/>
      <c r="WRS37" s="26"/>
      <c r="WRT37" s="26"/>
      <c r="WRU37" s="26"/>
      <c r="WRV37" s="26"/>
      <c r="WRW37" s="26"/>
      <c r="WRX37" s="26"/>
      <c r="WRY37" s="26"/>
      <c r="WRZ37" s="26"/>
      <c r="WSA37" s="26"/>
      <c r="WSB37" s="26"/>
      <c r="WSC37" s="26"/>
      <c r="WSD37" s="26"/>
      <c r="WSE37" s="26"/>
      <c r="WSF37" s="26"/>
      <c r="WSG37" s="26"/>
      <c r="WSH37" s="26"/>
      <c r="WSI37" s="26"/>
      <c r="WSJ37" s="26"/>
      <c r="WSK37" s="26"/>
      <c r="WSL37" s="26"/>
      <c r="WSM37" s="26"/>
      <c r="WSN37" s="26"/>
      <c r="WSO37" s="26"/>
      <c r="WSP37" s="26"/>
      <c r="WSQ37" s="26"/>
      <c r="WSR37" s="26"/>
      <c r="WSS37" s="26"/>
      <c r="WST37" s="26"/>
      <c r="WSU37" s="26"/>
      <c r="WSV37" s="26"/>
      <c r="WSW37" s="26"/>
      <c r="WSX37" s="26"/>
      <c r="WSY37" s="26"/>
      <c r="WSZ37" s="26"/>
      <c r="WTA37" s="26"/>
      <c r="WTB37" s="26"/>
      <c r="WTC37" s="26"/>
      <c r="WTD37" s="26"/>
      <c r="WTE37" s="26"/>
      <c r="WTF37" s="26"/>
      <c r="WTG37" s="26"/>
      <c r="WTH37" s="26"/>
      <c r="WTI37" s="26"/>
      <c r="WTJ37" s="26"/>
      <c r="WTK37" s="26"/>
      <c r="WTL37" s="26"/>
      <c r="WTM37" s="26"/>
      <c r="WTN37" s="26"/>
      <c r="WTO37" s="26"/>
      <c r="WTP37" s="26"/>
      <c r="WTQ37" s="26"/>
      <c r="WTR37" s="26"/>
      <c r="WTS37" s="26"/>
      <c r="WTT37" s="26"/>
      <c r="WTU37" s="26"/>
      <c r="WTV37" s="26"/>
      <c r="WTW37" s="26"/>
      <c r="WTX37" s="26"/>
      <c r="WTY37" s="26"/>
      <c r="WTZ37" s="26"/>
      <c r="WUA37" s="26"/>
      <c r="WUB37" s="26"/>
      <c r="WUC37" s="26"/>
      <c r="WUD37" s="26"/>
      <c r="WUE37" s="26"/>
      <c r="WUF37" s="26"/>
      <c r="WUG37" s="26"/>
      <c r="WUH37" s="26"/>
      <c r="WUI37" s="26"/>
      <c r="WUJ37" s="26"/>
      <c r="WUK37" s="26"/>
      <c r="WUL37" s="26"/>
      <c r="WUM37" s="26"/>
      <c r="WUN37" s="26"/>
      <c r="WUO37" s="26"/>
      <c r="WUP37" s="26"/>
      <c r="WUQ37" s="26"/>
      <c r="WUR37" s="26"/>
      <c r="WUS37" s="26"/>
      <c r="WUT37" s="26"/>
      <c r="WUU37" s="26"/>
      <c r="WUV37" s="26"/>
      <c r="WUW37" s="26"/>
      <c r="WUX37" s="26"/>
      <c r="WUY37" s="26"/>
      <c r="WUZ37" s="26"/>
      <c r="WVA37" s="26"/>
      <c r="WVB37" s="26"/>
      <c r="WVC37" s="26"/>
      <c r="WVD37" s="26"/>
      <c r="WVE37" s="26"/>
      <c r="WVF37" s="26"/>
      <c r="WVG37" s="26"/>
      <c r="WVH37" s="26"/>
      <c r="WVI37" s="26"/>
      <c r="WVJ37" s="26"/>
      <c r="WVK37" s="26"/>
      <c r="WVL37" s="26"/>
      <c r="WVM37" s="26"/>
      <c r="WVN37" s="26"/>
      <c r="WVO37" s="26"/>
      <c r="WVP37" s="26"/>
      <c r="WVQ37" s="26"/>
      <c r="WVR37" s="26"/>
      <c r="WVS37" s="26"/>
      <c r="WVT37" s="26"/>
      <c r="WVU37" s="26"/>
      <c r="WVV37" s="26"/>
      <c r="WVW37" s="26"/>
      <c r="WVX37" s="26"/>
      <c r="WVY37" s="26"/>
      <c r="WVZ37" s="26"/>
      <c r="WWA37" s="26"/>
      <c r="WWB37" s="26"/>
      <c r="WWC37" s="26"/>
      <c r="WWD37" s="26"/>
      <c r="WWE37" s="26"/>
    </row>
    <row r="38" spans="10:16151">
      <c r="J38" s="26"/>
    </row>
  </sheetData>
  <pageMargins left="0.74803149606299213" right="0" top="0.98425196850393704" bottom="0" header="0.51181102362204722" footer="0"/>
  <pageSetup paperSize="8" scale="89" orientation="landscape" cellComments="asDisplayed" r:id="rId1"/>
  <headerFooter alignWithMargins="0">
    <oddHeader>&amp;A</oddHeader>
    <oddFooter>&amp;L&amp;F&amp;CPage &amp;P&amp;R&amp;D</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88">
    <tabColor rgb="FF00B0F0"/>
  </sheetPr>
  <dimension ref="A1:V37"/>
  <sheetViews>
    <sheetView zoomScale="80" zoomScaleNormal="80" workbookViewId="0"/>
  </sheetViews>
  <sheetFormatPr defaultColWidth="9.33203125" defaultRowHeight="14.4"/>
  <cols>
    <col min="1" max="1" width="26.6640625" style="181" customWidth="1"/>
    <col min="2" max="5" width="24.44140625" style="181" customWidth="1"/>
    <col min="6" max="6" width="29" style="181" customWidth="1"/>
    <col min="7" max="7" width="24.44140625" style="181" customWidth="1"/>
    <col min="8" max="8" width="26" style="181" customWidth="1"/>
    <col min="9" max="9" width="28.5546875" style="26" customWidth="1"/>
    <col min="10" max="10" width="28.6640625" style="26" customWidth="1"/>
    <col min="11" max="11" width="17.33203125" style="26" customWidth="1"/>
    <col min="12" max="12" width="18.44140625" style="26" customWidth="1"/>
    <col min="13" max="13" width="16.5546875" style="26" customWidth="1"/>
    <col min="14" max="14" width="18.44140625" style="26" customWidth="1"/>
    <col min="15" max="15" width="15.33203125" style="26" customWidth="1"/>
    <col min="16" max="16" width="18" style="26" customWidth="1"/>
    <col min="17" max="17" width="19.44140625" style="26" customWidth="1"/>
    <col min="18" max="18" width="20.5546875" style="26" customWidth="1"/>
    <col min="19" max="20" width="9.33203125" style="26"/>
    <col min="21" max="21" width="11.5546875" style="26" customWidth="1"/>
    <col min="22" max="22" width="11.6640625" style="26" customWidth="1"/>
    <col min="23" max="254" width="9.33203125" style="26"/>
    <col min="255" max="256" width="13.5546875" style="26" customWidth="1"/>
    <col min="257" max="257" width="14.6640625" style="26" customWidth="1"/>
    <col min="258" max="258" width="10.5546875" style="26" customWidth="1"/>
    <col min="259" max="259" width="14.6640625" style="26" customWidth="1"/>
    <col min="260" max="260" width="15.6640625" style="26" customWidth="1"/>
    <col min="261" max="261" width="29.44140625" style="26" customWidth="1"/>
    <col min="262" max="262" width="16" style="26" customWidth="1"/>
    <col min="263" max="263" width="13.5546875" style="26" customWidth="1"/>
    <col min="264" max="264" width="18.44140625" style="26" customWidth="1"/>
    <col min="265" max="265" width="13.5546875" style="26" customWidth="1"/>
    <col min="266" max="267" width="19.6640625" style="26" customWidth="1"/>
    <col min="268" max="270" width="13.5546875" style="26" customWidth="1"/>
    <col min="271" max="272" width="15.33203125" style="26" customWidth="1"/>
    <col min="273" max="273" width="18" style="26" customWidth="1"/>
    <col min="274" max="274" width="19.44140625" style="26" customWidth="1"/>
    <col min="275" max="275" width="10.5546875" style="26" customWidth="1"/>
    <col min="276" max="510" width="9.33203125" style="26"/>
    <col min="511" max="512" width="13.5546875" style="26" customWidth="1"/>
    <col min="513" max="513" width="14.6640625" style="26" customWidth="1"/>
    <col min="514" max="514" width="10.5546875" style="26" customWidth="1"/>
    <col min="515" max="515" width="14.6640625" style="26" customWidth="1"/>
    <col min="516" max="516" width="15.6640625" style="26" customWidth="1"/>
    <col min="517" max="517" width="29.44140625" style="26" customWidth="1"/>
    <col min="518" max="518" width="16" style="26" customWidth="1"/>
    <col min="519" max="519" width="13.5546875" style="26" customWidth="1"/>
    <col min="520" max="520" width="18.44140625" style="26" customWidth="1"/>
    <col min="521" max="521" width="13.5546875" style="26" customWidth="1"/>
    <col min="522" max="523" width="19.6640625" style="26" customWidth="1"/>
    <col min="524" max="526" width="13.5546875" style="26" customWidth="1"/>
    <col min="527" max="528" width="15.33203125" style="26" customWidth="1"/>
    <col min="529" max="529" width="18" style="26" customWidth="1"/>
    <col min="530" max="530" width="19.44140625" style="26" customWidth="1"/>
    <col min="531" max="531" width="10.5546875" style="26" customWidth="1"/>
    <col min="532" max="766" width="9.33203125" style="26"/>
    <col min="767" max="768" width="13.5546875" style="26" customWidth="1"/>
    <col min="769" max="769" width="14.6640625" style="26" customWidth="1"/>
    <col min="770" max="770" width="10.5546875" style="26" customWidth="1"/>
    <col min="771" max="771" width="14.6640625" style="26" customWidth="1"/>
    <col min="772" max="772" width="15.6640625" style="26" customWidth="1"/>
    <col min="773" max="773" width="29.44140625" style="26" customWidth="1"/>
    <col min="774" max="774" width="16" style="26" customWidth="1"/>
    <col min="775" max="775" width="13.5546875" style="26" customWidth="1"/>
    <col min="776" max="776" width="18.44140625" style="26" customWidth="1"/>
    <col min="777" max="777" width="13.5546875" style="26" customWidth="1"/>
    <col min="778" max="779" width="19.6640625" style="26" customWidth="1"/>
    <col min="780" max="782" width="13.5546875" style="26" customWidth="1"/>
    <col min="783" max="784" width="15.33203125" style="26" customWidth="1"/>
    <col min="785" max="785" width="18" style="26" customWidth="1"/>
    <col min="786" max="786" width="19.44140625" style="26" customWidth="1"/>
    <col min="787" max="787" width="10.5546875" style="26" customWidth="1"/>
    <col min="788" max="1022" width="9.33203125" style="26"/>
    <col min="1023" max="1024" width="13.5546875" style="26" customWidth="1"/>
    <col min="1025" max="1025" width="14.6640625" style="26" customWidth="1"/>
    <col min="1026" max="1026" width="10.5546875" style="26" customWidth="1"/>
    <col min="1027" max="1027" width="14.6640625" style="26" customWidth="1"/>
    <col min="1028" max="1028" width="15.6640625" style="26" customWidth="1"/>
    <col min="1029" max="1029" width="29.44140625" style="26" customWidth="1"/>
    <col min="1030" max="1030" width="16" style="26" customWidth="1"/>
    <col min="1031" max="1031" width="13.5546875" style="26" customWidth="1"/>
    <col min="1032" max="1032" width="18.44140625" style="26" customWidth="1"/>
    <col min="1033" max="1033" width="13.5546875" style="26" customWidth="1"/>
    <col min="1034" max="1035" width="19.6640625" style="26" customWidth="1"/>
    <col min="1036" max="1038" width="13.5546875" style="26" customWidth="1"/>
    <col min="1039" max="1040" width="15.33203125" style="26" customWidth="1"/>
    <col min="1041" max="1041" width="18" style="26" customWidth="1"/>
    <col min="1042" max="1042" width="19.44140625" style="26" customWidth="1"/>
    <col min="1043" max="1043" width="10.5546875" style="26" customWidth="1"/>
    <col min="1044" max="1278" width="9.33203125" style="26"/>
    <col min="1279" max="1280" width="13.5546875" style="26" customWidth="1"/>
    <col min="1281" max="1281" width="14.6640625" style="26" customWidth="1"/>
    <col min="1282" max="1282" width="10.5546875" style="26" customWidth="1"/>
    <col min="1283" max="1283" width="14.6640625" style="26" customWidth="1"/>
    <col min="1284" max="1284" width="15.6640625" style="26" customWidth="1"/>
    <col min="1285" max="1285" width="29.44140625" style="26" customWidth="1"/>
    <col min="1286" max="1286" width="16" style="26" customWidth="1"/>
    <col min="1287" max="1287" width="13.5546875" style="26" customWidth="1"/>
    <col min="1288" max="1288" width="18.44140625" style="26" customWidth="1"/>
    <col min="1289" max="1289" width="13.5546875" style="26" customWidth="1"/>
    <col min="1290" max="1291" width="19.6640625" style="26" customWidth="1"/>
    <col min="1292" max="1294" width="13.5546875" style="26" customWidth="1"/>
    <col min="1295" max="1296" width="15.33203125" style="26" customWidth="1"/>
    <col min="1297" max="1297" width="18" style="26" customWidth="1"/>
    <col min="1298" max="1298" width="19.44140625" style="26" customWidth="1"/>
    <col min="1299" max="1299" width="10.5546875" style="26" customWidth="1"/>
    <col min="1300" max="1534" width="9.33203125" style="26"/>
    <col min="1535" max="1536" width="13.5546875" style="26" customWidth="1"/>
    <col min="1537" max="1537" width="14.6640625" style="26" customWidth="1"/>
    <col min="1538" max="1538" width="10.5546875" style="26" customWidth="1"/>
    <col min="1539" max="1539" width="14.6640625" style="26" customWidth="1"/>
    <col min="1540" max="1540" width="15.6640625" style="26" customWidth="1"/>
    <col min="1541" max="1541" width="29.44140625" style="26" customWidth="1"/>
    <col min="1542" max="1542" width="16" style="26" customWidth="1"/>
    <col min="1543" max="1543" width="13.5546875" style="26" customWidth="1"/>
    <col min="1544" max="1544" width="18.44140625" style="26" customWidth="1"/>
    <col min="1545" max="1545" width="13.5546875" style="26" customWidth="1"/>
    <col min="1546" max="1547" width="19.6640625" style="26" customWidth="1"/>
    <col min="1548" max="1550" width="13.5546875" style="26" customWidth="1"/>
    <col min="1551" max="1552" width="15.33203125" style="26" customWidth="1"/>
    <col min="1553" max="1553" width="18" style="26" customWidth="1"/>
    <col min="1554" max="1554" width="19.44140625" style="26" customWidth="1"/>
    <col min="1555" max="1555" width="10.5546875" style="26" customWidth="1"/>
    <col min="1556" max="1790" width="9.33203125" style="26"/>
    <col min="1791" max="1792" width="13.5546875" style="26" customWidth="1"/>
    <col min="1793" max="1793" width="14.6640625" style="26" customWidth="1"/>
    <col min="1794" max="1794" width="10.5546875" style="26" customWidth="1"/>
    <col min="1795" max="1795" width="14.6640625" style="26" customWidth="1"/>
    <col min="1796" max="1796" width="15.6640625" style="26" customWidth="1"/>
    <col min="1797" max="1797" width="29.44140625" style="26" customWidth="1"/>
    <col min="1798" max="1798" width="16" style="26" customWidth="1"/>
    <col min="1799" max="1799" width="13.5546875" style="26" customWidth="1"/>
    <col min="1800" max="1800" width="18.44140625" style="26" customWidth="1"/>
    <col min="1801" max="1801" width="13.5546875" style="26" customWidth="1"/>
    <col min="1802" max="1803" width="19.6640625" style="26" customWidth="1"/>
    <col min="1804" max="1806" width="13.5546875" style="26" customWidth="1"/>
    <col min="1807" max="1808" width="15.33203125" style="26" customWidth="1"/>
    <col min="1809" max="1809" width="18" style="26" customWidth="1"/>
    <col min="1810" max="1810" width="19.44140625" style="26" customWidth="1"/>
    <col min="1811" max="1811" width="10.5546875" style="26" customWidth="1"/>
    <col min="1812" max="2046" width="9.33203125" style="26"/>
    <col min="2047" max="2048" width="13.5546875" style="26" customWidth="1"/>
    <col min="2049" max="2049" width="14.6640625" style="26" customWidth="1"/>
    <col min="2050" max="2050" width="10.5546875" style="26" customWidth="1"/>
    <col min="2051" max="2051" width="14.6640625" style="26" customWidth="1"/>
    <col min="2052" max="2052" width="15.6640625" style="26" customWidth="1"/>
    <col min="2053" max="2053" width="29.44140625" style="26" customWidth="1"/>
    <col min="2054" max="2054" width="16" style="26" customWidth="1"/>
    <col min="2055" max="2055" width="13.5546875" style="26" customWidth="1"/>
    <col min="2056" max="2056" width="18.44140625" style="26" customWidth="1"/>
    <col min="2057" max="2057" width="13.5546875" style="26" customWidth="1"/>
    <col min="2058" max="2059" width="19.6640625" style="26" customWidth="1"/>
    <col min="2060" max="2062" width="13.5546875" style="26" customWidth="1"/>
    <col min="2063" max="2064" width="15.33203125" style="26" customWidth="1"/>
    <col min="2065" max="2065" width="18" style="26" customWidth="1"/>
    <col min="2066" max="2066" width="19.44140625" style="26" customWidth="1"/>
    <col min="2067" max="2067" width="10.5546875" style="26" customWidth="1"/>
    <col min="2068" max="2302" width="9.33203125" style="26"/>
    <col min="2303" max="2304" width="13.5546875" style="26" customWidth="1"/>
    <col min="2305" max="2305" width="14.6640625" style="26" customWidth="1"/>
    <col min="2306" max="2306" width="10.5546875" style="26" customWidth="1"/>
    <col min="2307" max="2307" width="14.6640625" style="26" customWidth="1"/>
    <col min="2308" max="2308" width="15.6640625" style="26" customWidth="1"/>
    <col min="2309" max="2309" width="29.44140625" style="26" customWidth="1"/>
    <col min="2310" max="2310" width="16" style="26" customWidth="1"/>
    <col min="2311" max="2311" width="13.5546875" style="26" customWidth="1"/>
    <col min="2312" max="2312" width="18.44140625" style="26" customWidth="1"/>
    <col min="2313" max="2313" width="13.5546875" style="26" customWidth="1"/>
    <col min="2314" max="2315" width="19.6640625" style="26" customWidth="1"/>
    <col min="2316" max="2318" width="13.5546875" style="26" customWidth="1"/>
    <col min="2319" max="2320" width="15.33203125" style="26" customWidth="1"/>
    <col min="2321" max="2321" width="18" style="26" customWidth="1"/>
    <col min="2322" max="2322" width="19.44140625" style="26" customWidth="1"/>
    <col min="2323" max="2323" width="10.5546875" style="26" customWidth="1"/>
    <col min="2324" max="2558" width="9.33203125" style="26"/>
    <col min="2559" max="2560" width="13.5546875" style="26" customWidth="1"/>
    <col min="2561" max="2561" width="14.6640625" style="26" customWidth="1"/>
    <col min="2562" max="2562" width="10.5546875" style="26" customWidth="1"/>
    <col min="2563" max="2563" width="14.6640625" style="26" customWidth="1"/>
    <col min="2564" max="2564" width="15.6640625" style="26" customWidth="1"/>
    <col min="2565" max="2565" width="29.44140625" style="26" customWidth="1"/>
    <col min="2566" max="2566" width="16" style="26" customWidth="1"/>
    <col min="2567" max="2567" width="13.5546875" style="26" customWidth="1"/>
    <col min="2568" max="2568" width="18.44140625" style="26" customWidth="1"/>
    <col min="2569" max="2569" width="13.5546875" style="26" customWidth="1"/>
    <col min="2570" max="2571" width="19.6640625" style="26" customWidth="1"/>
    <col min="2572" max="2574" width="13.5546875" style="26" customWidth="1"/>
    <col min="2575" max="2576" width="15.33203125" style="26" customWidth="1"/>
    <col min="2577" max="2577" width="18" style="26" customWidth="1"/>
    <col min="2578" max="2578" width="19.44140625" style="26" customWidth="1"/>
    <col min="2579" max="2579" width="10.5546875" style="26" customWidth="1"/>
    <col min="2580" max="2814" width="9.33203125" style="26"/>
    <col min="2815" max="2816" width="13.5546875" style="26" customWidth="1"/>
    <col min="2817" max="2817" width="14.6640625" style="26" customWidth="1"/>
    <col min="2818" max="2818" width="10.5546875" style="26" customWidth="1"/>
    <col min="2819" max="2819" width="14.6640625" style="26" customWidth="1"/>
    <col min="2820" max="2820" width="15.6640625" style="26" customWidth="1"/>
    <col min="2821" max="2821" width="29.44140625" style="26" customWidth="1"/>
    <col min="2822" max="2822" width="16" style="26" customWidth="1"/>
    <col min="2823" max="2823" width="13.5546875" style="26" customWidth="1"/>
    <col min="2824" max="2824" width="18.44140625" style="26" customWidth="1"/>
    <col min="2825" max="2825" width="13.5546875" style="26" customWidth="1"/>
    <col min="2826" max="2827" width="19.6640625" style="26" customWidth="1"/>
    <col min="2828" max="2830" width="13.5546875" style="26" customWidth="1"/>
    <col min="2831" max="2832" width="15.33203125" style="26" customWidth="1"/>
    <col min="2833" max="2833" width="18" style="26" customWidth="1"/>
    <col min="2834" max="2834" width="19.44140625" style="26" customWidth="1"/>
    <col min="2835" max="2835" width="10.5546875" style="26" customWidth="1"/>
    <col min="2836" max="3070" width="9.33203125" style="26"/>
    <col min="3071" max="3072" width="13.5546875" style="26" customWidth="1"/>
    <col min="3073" max="3073" width="14.6640625" style="26" customWidth="1"/>
    <col min="3074" max="3074" width="10.5546875" style="26" customWidth="1"/>
    <col min="3075" max="3075" width="14.6640625" style="26" customWidth="1"/>
    <col min="3076" max="3076" width="15.6640625" style="26" customWidth="1"/>
    <col min="3077" max="3077" width="29.44140625" style="26" customWidth="1"/>
    <col min="3078" max="3078" width="16" style="26" customWidth="1"/>
    <col min="3079" max="3079" width="13.5546875" style="26" customWidth="1"/>
    <col min="3080" max="3080" width="18.44140625" style="26" customWidth="1"/>
    <col min="3081" max="3081" width="13.5546875" style="26" customWidth="1"/>
    <col min="3082" max="3083" width="19.6640625" style="26" customWidth="1"/>
    <col min="3084" max="3086" width="13.5546875" style="26" customWidth="1"/>
    <col min="3087" max="3088" width="15.33203125" style="26" customWidth="1"/>
    <col min="3089" max="3089" width="18" style="26" customWidth="1"/>
    <col min="3090" max="3090" width="19.44140625" style="26" customWidth="1"/>
    <col min="3091" max="3091" width="10.5546875" style="26" customWidth="1"/>
    <col min="3092" max="3326" width="9.33203125" style="26"/>
    <col min="3327" max="3328" width="13.5546875" style="26" customWidth="1"/>
    <col min="3329" max="3329" width="14.6640625" style="26" customWidth="1"/>
    <col min="3330" max="3330" width="10.5546875" style="26" customWidth="1"/>
    <col min="3331" max="3331" width="14.6640625" style="26" customWidth="1"/>
    <col min="3332" max="3332" width="15.6640625" style="26" customWidth="1"/>
    <col min="3333" max="3333" width="29.44140625" style="26" customWidth="1"/>
    <col min="3334" max="3334" width="16" style="26" customWidth="1"/>
    <col min="3335" max="3335" width="13.5546875" style="26" customWidth="1"/>
    <col min="3336" max="3336" width="18.44140625" style="26" customWidth="1"/>
    <col min="3337" max="3337" width="13.5546875" style="26" customWidth="1"/>
    <col min="3338" max="3339" width="19.6640625" style="26" customWidth="1"/>
    <col min="3340" max="3342" width="13.5546875" style="26" customWidth="1"/>
    <col min="3343" max="3344" width="15.33203125" style="26" customWidth="1"/>
    <col min="3345" max="3345" width="18" style="26" customWidth="1"/>
    <col min="3346" max="3346" width="19.44140625" style="26" customWidth="1"/>
    <col min="3347" max="3347" width="10.5546875" style="26" customWidth="1"/>
    <col min="3348" max="3582" width="9.33203125" style="26"/>
    <col min="3583" max="3584" width="13.5546875" style="26" customWidth="1"/>
    <col min="3585" max="3585" width="14.6640625" style="26" customWidth="1"/>
    <col min="3586" max="3586" width="10.5546875" style="26" customWidth="1"/>
    <col min="3587" max="3587" width="14.6640625" style="26" customWidth="1"/>
    <col min="3588" max="3588" width="15.6640625" style="26" customWidth="1"/>
    <col min="3589" max="3589" width="29.44140625" style="26" customWidth="1"/>
    <col min="3590" max="3590" width="16" style="26" customWidth="1"/>
    <col min="3591" max="3591" width="13.5546875" style="26" customWidth="1"/>
    <col min="3592" max="3592" width="18.44140625" style="26" customWidth="1"/>
    <col min="3593" max="3593" width="13.5546875" style="26" customWidth="1"/>
    <col min="3594" max="3595" width="19.6640625" style="26" customWidth="1"/>
    <col min="3596" max="3598" width="13.5546875" style="26" customWidth="1"/>
    <col min="3599" max="3600" width="15.33203125" style="26" customWidth="1"/>
    <col min="3601" max="3601" width="18" style="26" customWidth="1"/>
    <col min="3602" max="3602" width="19.44140625" style="26" customWidth="1"/>
    <col min="3603" max="3603" width="10.5546875" style="26" customWidth="1"/>
    <col min="3604" max="3838" width="9.33203125" style="26"/>
    <col min="3839" max="3840" width="13.5546875" style="26" customWidth="1"/>
    <col min="3841" max="3841" width="14.6640625" style="26" customWidth="1"/>
    <col min="3842" max="3842" width="10.5546875" style="26" customWidth="1"/>
    <col min="3843" max="3843" width="14.6640625" style="26" customWidth="1"/>
    <col min="3844" max="3844" width="15.6640625" style="26" customWidth="1"/>
    <col min="3845" max="3845" width="29.44140625" style="26" customWidth="1"/>
    <col min="3846" max="3846" width="16" style="26" customWidth="1"/>
    <col min="3847" max="3847" width="13.5546875" style="26" customWidth="1"/>
    <col min="3848" max="3848" width="18.44140625" style="26" customWidth="1"/>
    <col min="3849" max="3849" width="13.5546875" style="26" customWidth="1"/>
    <col min="3850" max="3851" width="19.6640625" style="26" customWidth="1"/>
    <col min="3852" max="3854" width="13.5546875" style="26" customWidth="1"/>
    <col min="3855" max="3856" width="15.33203125" style="26" customWidth="1"/>
    <col min="3857" max="3857" width="18" style="26" customWidth="1"/>
    <col min="3858" max="3858" width="19.44140625" style="26" customWidth="1"/>
    <col min="3859" max="3859" width="10.5546875" style="26" customWidth="1"/>
    <col min="3860" max="4094" width="9.33203125" style="26"/>
    <col min="4095" max="4096" width="13.5546875" style="26" customWidth="1"/>
    <col min="4097" max="4097" width="14.6640625" style="26" customWidth="1"/>
    <col min="4098" max="4098" width="10.5546875" style="26" customWidth="1"/>
    <col min="4099" max="4099" width="14.6640625" style="26" customWidth="1"/>
    <col min="4100" max="4100" width="15.6640625" style="26" customWidth="1"/>
    <col min="4101" max="4101" width="29.44140625" style="26" customWidth="1"/>
    <col min="4102" max="4102" width="16" style="26" customWidth="1"/>
    <col min="4103" max="4103" width="13.5546875" style="26" customWidth="1"/>
    <col min="4104" max="4104" width="18.44140625" style="26" customWidth="1"/>
    <col min="4105" max="4105" width="13.5546875" style="26" customWidth="1"/>
    <col min="4106" max="4107" width="19.6640625" style="26" customWidth="1"/>
    <col min="4108" max="4110" width="13.5546875" style="26" customWidth="1"/>
    <col min="4111" max="4112" width="15.33203125" style="26" customWidth="1"/>
    <col min="4113" max="4113" width="18" style="26" customWidth="1"/>
    <col min="4114" max="4114" width="19.44140625" style="26" customWidth="1"/>
    <col min="4115" max="4115" width="10.5546875" style="26" customWidth="1"/>
    <col min="4116" max="4350" width="9.33203125" style="26"/>
    <col min="4351" max="4352" width="13.5546875" style="26" customWidth="1"/>
    <col min="4353" max="4353" width="14.6640625" style="26" customWidth="1"/>
    <col min="4354" max="4354" width="10.5546875" style="26" customWidth="1"/>
    <col min="4355" max="4355" width="14.6640625" style="26" customWidth="1"/>
    <col min="4356" max="4356" width="15.6640625" style="26" customWidth="1"/>
    <col min="4357" max="4357" width="29.44140625" style="26" customWidth="1"/>
    <col min="4358" max="4358" width="16" style="26" customWidth="1"/>
    <col min="4359" max="4359" width="13.5546875" style="26" customWidth="1"/>
    <col min="4360" max="4360" width="18.44140625" style="26" customWidth="1"/>
    <col min="4361" max="4361" width="13.5546875" style="26" customWidth="1"/>
    <col min="4362" max="4363" width="19.6640625" style="26" customWidth="1"/>
    <col min="4364" max="4366" width="13.5546875" style="26" customWidth="1"/>
    <col min="4367" max="4368" width="15.33203125" style="26" customWidth="1"/>
    <col min="4369" max="4369" width="18" style="26" customWidth="1"/>
    <col min="4370" max="4370" width="19.44140625" style="26" customWidth="1"/>
    <col min="4371" max="4371" width="10.5546875" style="26" customWidth="1"/>
    <col min="4372" max="4606" width="9.33203125" style="26"/>
    <col min="4607" max="4608" width="13.5546875" style="26" customWidth="1"/>
    <col min="4609" max="4609" width="14.6640625" style="26" customWidth="1"/>
    <col min="4610" max="4610" width="10.5546875" style="26" customWidth="1"/>
    <col min="4611" max="4611" width="14.6640625" style="26" customWidth="1"/>
    <col min="4612" max="4612" width="15.6640625" style="26" customWidth="1"/>
    <col min="4613" max="4613" width="29.44140625" style="26" customWidth="1"/>
    <col min="4614" max="4614" width="16" style="26" customWidth="1"/>
    <col min="4615" max="4615" width="13.5546875" style="26" customWidth="1"/>
    <col min="4616" max="4616" width="18.44140625" style="26" customWidth="1"/>
    <col min="4617" max="4617" width="13.5546875" style="26" customWidth="1"/>
    <col min="4618" max="4619" width="19.6640625" style="26" customWidth="1"/>
    <col min="4620" max="4622" width="13.5546875" style="26" customWidth="1"/>
    <col min="4623" max="4624" width="15.33203125" style="26" customWidth="1"/>
    <col min="4625" max="4625" width="18" style="26" customWidth="1"/>
    <col min="4626" max="4626" width="19.44140625" style="26" customWidth="1"/>
    <col min="4627" max="4627" width="10.5546875" style="26" customWidth="1"/>
    <col min="4628" max="4862" width="9.33203125" style="26"/>
    <col min="4863" max="4864" width="13.5546875" style="26" customWidth="1"/>
    <col min="4865" max="4865" width="14.6640625" style="26" customWidth="1"/>
    <col min="4866" max="4866" width="10.5546875" style="26" customWidth="1"/>
    <col min="4867" max="4867" width="14.6640625" style="26" customWidth="1"/>
    <col min="4868" max="4868" width="15.6640625" style="26" customWidth="1"/>
    <col min="4869" max="4869" width="29.44140625" style="26" customWidth="1"/>
    <col min="4870" max="4870" width="16" style="26" customWidth="1"/>
    <col min="4871" max="4871" width="13.5546875" style="26" customWidth="1"/>
    <col min="4872" max="4872" width="18.44140625" style="26" customWidth="1"/>
    <col min="4873" max="4873" width="13.5546875" style="26" customWidth="1"/>
    <col min="4874" max="4875" width="19.6640625" style="26" customWidth="1"/>
    <col min="4876" max="4878" width="13.5546875" style="26" customWidth="1"/>
    <col min="4879" max="4880" width="15.33203125" style="26" customWidth="1"/>
    <col min="4881" max="4881" width="18" style="26" customWidth="1"/>
    <col min="4882" max="4882" width="19.44140625" style="26" customWidth="1"/>
    <col min="4883" max="4883" width="10.5546875" style="26" customWidth="1"/>
    <col min="4884" max="5118" width="9.33203125" style="26"/>
    <col min="5119" max="5120" width="13.5546875" style="26" customWidth="1"/>
    <col min="5121" max="5121" width="14.6640625" style="26" customWidth="1"/>
    <col min="5122" max="5122" width="10.5546875" style="26" customWidth="1"/>
    <col min="5123" max="5123" width="14.6640625" style="26" customWidth="1"/>
    <col min="5124" max="5124" width="15.6640625" style="26" customWidth="1"/>
    <col min="5125" max="5125" width="29.44140625" style="26" customWidth="1"/>
    <col min="5126" max="5126" width="16" style="26" customWidth="1"/>
    <col min="5127" max="5127" width="13.5546875" style="26" customWidth="1"/>
    <col min="5128" max="5128" width="18.44140625" style="26" customWidth="1"/>
    <col min="5129" max="5129" width="13.5546875" style="26" customWidth="1"/>
    <col min="5130" max="5131" width="19.6640625" style="26" customWidth="1"/>
    <col min="5132" max="5134" width="13.5546875" style="26" customWidth="1"/>
    <col min="5135" max="5136" width="15.33203125" style="26" customWidth="1"/>
    <col min="5137" max="5137" width="18" style="26" customWidth="1"/>
    <col min="5138" max="5138" width="19.44140625" style="26" customWidth="1"/>
    <col min="5139" max="5139" width="10.5546875" style="26" customWidth="1"/>
    <col min="5140" max="5374" width="9.33203125" style="26"/>
    <col min="5375" max="5376" width="13.5546875" style="26" customWidth="1"/>
    <col min="5377" max="5377" width="14.6640625" style="26" customWidth="1"/>
    <col min="5378" max="5378" width="10.5546875" style="26" customWidth="1"/>
    <col min="5379" max="5379" width="14.6640625" style="26" customWidth="1"/>
    <col min="5380" max="5380" width="15.6640625" style="26" customWidth="1"/>
    <col min="5381" max="5381" width="29.44140625" style="26" customWidth="1"/>
    <col min="5382" max="5382" width="16" style="26" customWidth="1"/>
    <col min="5383" max="5383" width="13.5546875" style="26" customWidth="1"/>
    <col min="5384" max="5384" width="18.44140625" style="26" customWidth="1"/>
    <col min="5385" max="5385" width="13.5546875" style="26" customWidth="1"/>
    <col min="5386" max="5387" width="19.6640625" style="26" customWidth="1"/>
    <col min="5388" max="5390" width="13.5546875" style="26" customWidth="1"/>
    <col min="5391" max="5392" width="15.33203125" style="26" customWidth="1"/>
    <col min="5393" max="5393" width="18" style="26" customWidth="1"/>
    <col min="5394" max="5394" width="19.44140625" style="26" customWidth="1"/>
    <col min="5395" max="5395" width="10.5546875" style="26" customWidth="1"/>
    <col min="5396" max="5630" width="9.33203125" style="26"/>
    <col min="5631" max="5632" width="13.5546875" style="26" customWidth="1"/>
    <col min="5633" max="5633" width="14.6640625" style="26" customWidth="1"/>
    <col min="5634" max="5634" width="10.5546875" style="26" customWidth="1"/>
    <col min="5635" max="5635" width="14.6640625" style="26" customWidth="1"/>
    <col min="5636" max="5636" width="15.6640625" style="26" customWidth="1"/>
    <col min="5637" max="5637" width="29.44140625" style="26" customWidth="1"/>
    <col min="5638" max="5638" width="16" style="26" customWidth="1"/>
    <col min="5639" max="5639" width="13.5546875" style="26" customWidth="1"/>
    <col min="5640" max="5640" width="18.44140625" style="26" customWidth="1"/>
    <col min="5641" max="5641" width="13.5546875" style="26" customWidth="1"/>
    <col min="5642" max="5643" width="19.6640625" style="26" customWidth="1"/>
    <col min="5644" max="5646" width="13.5546875" style="26" customWidth="1"/>
    <col min="5647" max="5648" width="15.33203125" style="26" customWidth="1"/>
    <col min="5649" max="5649" width="18" style="26" customWidth="1"/>
    <col min="5650" max="5650" width="19.44140625" style="26" customWidth="1"/>
    <col min="5651" max="5651" width="10.5546875" style="26" customWidth="1"/>
    <col min="5652" max="5886" width="9.33203125" style="26"/>
    <col min="5887" max="5888" width="13.5546875" style="26" customWidth="1"/>
    <col min="5889" max="5889" width="14.6640625" style="26" customWidth="1"/>
    <col min="5890" max="5890" width="10.5546875" style="26" customWidth="1"/>
    <col min="5891" max="5891" width="14.6640625" style="26" customWidth="1"/>
    <col min="5892" max="5892" width="15.6640625" style="26" customWidth="1"/>
    <col min="5893" max="5893" width="29.44140625" style="26" customWidth="1"/>
    <col min="5894" max="5894" width="16" style="26" customWidth="1"/>
    <col min="5895" max="5895" width="13.5546875" style="26" customWidth="1"/>
    <col min="5896" max="5896" width="18.44140625" style="26" customWidth="1"/>
    <col min="5897" max="5897" width="13.5546875" style="26" customWidth="1"/>
    <col min="5898" max="5899" width="19.6640625" style="26" customWidth="1"/>
    <col min="5900" max="5902" width="13.5546875" style="26" customWidth="1"/>
    <col min="5903" max="5904" width="15.33203125" style="26" customWidth="1"/>
    <col min="5905" max="5905" width="18" style="26" customWidth="1"/>
    <col min="5906" max="5906" width="19.44140625" style="26" customWidth="1"/>
    <col min="5907" max="5907" width="10.5546875" style="26" customWidth="1"/>
    <col min="5908" max="6142" width="9.33203125" style="26"/>
    <col min="6143" max="6144" width="13.5546875" style="26" customWidth="1"/>
    <col min="6145" max="6145" width="14.6640625" style="26" customWidth="1"/>
    <col min="6146" max="6146" width="10.5546875" style="26" customWidth="1"/>
    <col min="6147" max="6147" width="14.6640625" style="26" customWidth="1"/>
    <col min="6148" max="6148" width="15.6640625" style="26" customWidth="1"/>
    <col min="6149" max="6149" width="29.44140625" style="26" customWidth="1"/>
    <col min="6150" max="6150" width="16" style="26" customWidth="1"/>
    <col min="6151" max="6151" width="13.5546875" style="26" customWidth="1"/>
    <col min="6152" max="6152" width="18.44140625" style="26" customWidth="1"/>
    <col min="6153" max="6153" width="13.5546875" style="26" customWidth="1"/>
    <col min="6154" max="6155" width="19.6640625" style="26" customWidth="1"/>
    <col min="6156" max="6158" width="13.5546875" style="26" customWidth="1"/>
    <col min="6159" max="6160" width="15.33203125" style="26" customWidth="1"/>
    <col min="6161" max="6161" width="18" style="26" customWidth="1"/>
    <col min="6162" max="6162" width="19.44140625" style="26" customWidth="1"/>
    <col min="6163" max="6163" width="10.5546875" style="26" customWidth="1"/>
    <col min="6164" max="6398" width="9.33203125" style="26"/>
    <col min="6399" max="6400" width="13.5546875" style="26" customWidth="1"/>
    <col min="6401" max="6401" width="14.6640625" style="26" customWidth="1"/>
    <col min="6402" max="6402" width="10.5546875" style="26" customWidth="1"/>
    <col min="6403" max="6403" width="14.6640625" style="26" customWidth="1"/>
    <col min="6404" max="6404" width="15.6640625" style="26" customWidth="1"/>
    <col min="6405" max="6405" width="29.44140625" style="26" customWidth="1"/>
    <col min="6406" max="6406" width="16" style="26" customWidth="1"/>
    <col min="6407" max="6407" width="13.5546875" style="26" customWidth="1"/>
    <col min="6408" max="6408" width="18.44140625" style="26" customWidth="1"/>
    <col min="6409" max="6409" width="13.5546875" style="26" customWidth="1"/>
    <col min="6410" max="6411" width="19.6640625" style="26" customWidth="1"/>
    <col min="6412" max="6414" width="13.5546875" style="26" customWidth="1"/>
    <col min="6415" max="6416" width="15.33203125" style="26" customWidth="1"/>
    <col min="6417" max="6417" width="18" style="26" customWidth="1"/>
    <col min="6418" max="6418" width="19.44140625" style="26" customWidth="1"/>
    <col min="6419" max="6419" width="10.5546875" style="26" customWidth="1"/>
    <col min="6420" max="6654" width="9.33203125" style="26"/>
    <col min="6655" max="6656" width="13.5546875" style="26" customWidth="1"/>
    <col min="6657" max="6657" width="14.6640625" style="26" customWidth="1"/>
    <col min="6658" max="6658" width="10.5546875" style="26" customWidth="1"/>
    <col min="6659" max="6659" width="14.6640625" style="26" customWidth="1"/>
    <col min="6660" max="6660" width="15.6640625" style="26" customWidth="1"/>
    <col min="6661" max="6661" width="29.44140625" style="26" customWidth="1"/>
    <col min="6662" max="6662" width="16" style="26" customWidth="1"/>
    <col min="6663" max="6663" width="13.5546875" style="26" customWidth="1"/>
    <col min="6664" max="6664" width="18.44140625" style="26" customWidth="1"/>
    <col min="6665" max="6665" width="13.5546875" style="26" customWidth="1"/>
    <col min="6666" max="6667" width="19.6640625" style="26" customWidth="1"/>
    <col min="6668" max="6670" width="13.5546875" style="26" customWidth="1"/>
    <col min="6671" max="6672" width="15.33203125" style="26" customWidth="1"/>
    <col min="6673" max="6673" width="18" style="26" customWidth="1"/>
    <col min="6674" max="6674" width="19.44140625" style="26" customWidth="1"/>
    <col min="6675" max="6675" width="10.5546875" style="26" customWidth="1"/>
    <col min="6676" max="6910" width="9.33203125" style="26"/>
    <col min="6911" max="6912" width="13.5546875" style="26" customWidth="1"/>
    <col min="6913" max="6913" width="14.6640625" style="26" customWidth="1"/>
    <col min="6914" max="6914" width="10.5546875" style="26" customWidth="1"/>
    <col min="6915" max="6915" width="14.6640625" style="26" customWidth="1"/>
    <col min="6916" max="6916" width="15.6640625" style="26" customWidth="1"/>
    <col min="6917" max="6917" width="29.44140625" style="26" customWidth="1"/>
    <col min="6918" max="6918" width="16" style="26" customWidth="1"/>
    <col min="6919" max="6919" width="13.5546875" style="26" customWidth="1"/>
    <col min="6920" max="6920" width="18.44140625" style="26" customWidth="1"/>
    <col min="6921" max="6921" width="13.5546875" style="26" customWidth="1"/>
    <col min="6922" max="6923" width="19.6640625" style="26" customWidth="1"/>
    <col min="6924" max="6926" width="13.5546875" style="26" customWidth="1"/>
    <col min="6927" max="6928" width="15.33203125" style="26" customWidth="1"/>
    <col min="6929" max="6929" width="18" style="26" customWidth="1"/>
    <col min="6930" max="6930" width="19.44140625" style="26" customWidth="1"/>
    <col min="6931" max="6931" width="10.5546875" style="26" customWidth="1"/>
    <col min="6932" max="7166" width="9.33203125" style="26"/>
    <col min="7167" max="7168" width="13.5546875" style="26" customWidth="1"/>
    <col min="7169" max="7169" width="14.6640625" style="26" customWidth="1"/>
    <col min="7170" max="7170" width="10.5546875" style="26" customWidth="1"/>
    <col min="7171" max="7171" width="14.6640625" style="26" customWidth="1"/>
    <col min="7172" max="7172" width="15.6640625" style="26" customWidth="1"/>
    <col min="7173" max="7173" width="29.44140625" style="26" customWidth="1"/>
    <col min="7174" max="7174" width="16" style="26" customWidth="1"/>
    <col min="7175" max="7175" width="13.5546875" style="26" customWidth="1"/>
    <col min="7176" max="7176" width="18.44140625" style="26" customWidth="1"/>
    <col min="7177" max="7177" width="13.5546875" style="26" customWidth="1"/>
    <col min="7178" max="7179" width="19.6640625" style="26" customWidth="1"/>
    <col min="7180" max="7182" width="13.5546875" style="26" customWidth="1"/>
    <col min="7183" max="7184" width="15.33203125" style="26" customWidth="1"/>
    <col min="7185" max="7185" width="18" style="26" customWidth="1"/>
    <col min="7186" max="7186" width="19.44140625" style="26" customWidth="1"/>
    <col min="7187" max="7187" width="10.5546875" style="26" customWidth="1"/>
    <col min="7188" max="7422" width="9.33203125" style="26"/>
    <col min="7423" max="7424" width="13.5546875" style="26" customWidth="1"/>
    <col min="7425" max="7425" width="14.6640625" style="26" customWidth="1"/>
    <col min="7426" max="7426" width="10.5546875" style="26" customWidth="1"/>
    <col min="7427" max="7427" width="14.6640625" style="26" customWidth="1"/>
    <col min="7428" max="7428" width="15.6640625" style="26" customWidth="1"/>
    <col min="7429" max="7429" width="29.44140625" style="26" customWidth="1"/>
    <col min="7430" max="7430" width="16" style="26" customWidth="1"/>
    <col min="7431" max="7431" width="13.5546875" style="26" customWidth="1"/>
    <col min="7432" max="7432" width="18.44140625" style="26" customWidth="1"/>
    <col min="7433" max="7433" width="13.5546875" style="26" customWidth="1"/>
    <col min="7434" max="7435" width="19.6640625" style="26" customWidth="1"/>
    <col min="7436" max="7438" width="13.5546875" style="26" customWidth="1"/>
    <col min="7439" max="7440" width="15.33203125" style="26" customWidth="1"/>
    <col min="7441" max="7441" width="18" style="26" customWidth="1"/>
    <col min="7442" max="7442" width="19.44140625" style="26" customWidth="1"/>
    <col min="7443" max="7443" width="10.5546875" style="26" customWidth="1"/>
    <col min="7444" max="7678" width="9.33203125" style="26"/>
    <col min="7679" max="7680" width="13.5546875" style="26" customWidth="1"/>
    <col min="7681" max="7681" width="14.6640625" style="26" customWidth="1"/>
    <col min="7682" max="7682" width="10.5546875" style="26" customWidth="1"/>
    <col min="7683" max="7683" width="14.6640625" style="26" customWidth="1"/>
    <col min="7684" max="7684" width="15.6640625" style="26" customWidth="1"/>
    <col min="7685" max="7685" width="29.44140625" style="26" customWidth="1"/>
    <col min="7686" max="7686" width="16" style="26" customWidth="1"/>
    <col min="7687" max="7687" width="13.5546875" style="26" customWidth="1"/>
    <col min="7688" max="7688" width="18.44140625" style="26" customWidth="1"/>
    <col min="7689" max="7689" width="13.5546875" style="26" customWidth="1"/>
    <col min="7690" max="7691" width="19.6640625" style="26" customWidth="1"/>
    <col min="7692" max="7694" width="13.5546875" style="26" customWidth="1"/>
    <col min="7695" max="7696" width="15.33203125" style="26" customWidth="1"/>
    <col min="7697" max="7697" width="18" style="26" customWidth="1"/>
    <col min="7698" max="7698" width="19.44140625" style="26" customWidth="1"/>
    <col min="7699" max="7699" width="10.5546875" style="26" customWidth="1"/>
    <col min="7700" max="7934" width="9.33203125" style="26"/>
    <col min="7935" max="7936" width="13.5546875" style="26" customWidth="1"/>
    <col min="7937" max="7937" width="14.6640625" style="26" customWidth="1"/>
    <col min="7938" max="7938" width="10.5546875" style="26" customWidth="1"/>
    <col min="7939" max="7939" width="14.6640625" style="26" customWidth="1"/>
    <col min="7940" max="7940" width="15.6640625" style="26" customWidth="1"/>
    <col min="7941" max="7941" width="29.44140625" style="26" customWidth="1"/>
    <col min="7942" max="7942" width="16" style="26" customWidth="1"/>
    <col min="7943" max="7943" width="13.5546875" style="26" customWidth="1"/>
    <col min="7944" max="7944" width="18.44140625" style="26" customWidth="1"/>
    <col min="7945" max="7945" width="13.5546875" style="26" customWidth="1"/>
    <col min="7946" max="7947" width="19.6640625" style="26" customWidth="1"/>
    <col min="7948" max="7950" width="13.5546875" style="26" customWidth="1"/>
    <col min="7951" max="7952" width="15.33203125" style="26" customWidth="1"/>
    <col min="7953" max="7953" width="18" style="26" customWidth="1"/>
    <col min="7954" max="7954" width="19.44140625" style="26" customWidth="1"/>
    <col min="7955" max="7955" width="10.5546875" style="26" customWidth="1"/>
    <col min="7956" max="8190" width="9.33203125" style="26"/>
    <col min="8191" max="8192" width="13.5546875" style="26" customWidth="1"/>
    <col min="8193" max="8193" width="14.6640625" style="26" customWidth="1"/>
    <col min="8194" max="8194" width="10.5546875" style="26" customWidth="1"/>
    <col min="8195" max="8195" width="14.6640625" style="26" customWidth="1"/>
    <col min="8196" max="8196" width="15.6640625" style="26" customWidth="1"/>
    <col min="8197" max="8197" width="29.44140625" style="26" customWidth="1"/>
    <col min="8198" max="8198" width="16" style="26" customWidth="1"/>
    <col min="8199" max="8199" width="13.5546875" style="26" customWidth="1"/>
    <col min="8200" max="8200" width="18.44140625" style="26" customWidth="1"/>
    <col min="8201" max="8201" width="13.5546875" style="26" customWidth="1"/>
    <col min="8202" max="8203" width="19.6640625" style="26" customWidth="1"/>
    <col min="8204" max="8206" width="13.5546875" style="26" customWidth="1"/>
    <col min="8207" max="8208" width="15.33203125" style="26" customWidth="1"/>
    <col min="8209" max="8209" width="18" style="26" customWidth="1"/>
    <col min="8210" max="8210" width="19.44140625" style="26" customWidth="1"/>
    <col min="8211" max="8211" width="10.5546875" style="26" customWidth="1"/>
    <col min="8212" max="8446" width="9.33203125" style="26"/>
    <col min="8447" max="8448" width="13.5546875" style="26" customWidth="1"/>
    <col min="8449" max="8449" width="14.6640625" style="26" customWidth="1"/>
    <col min="8450" max="8450" width="10.5546875" style="26" customWidth="1"/>
    <col min="8451" max="8451" width="14.6640625" style="26" customWidth="1"/>
    <col min="8452" max="8452" width="15.6640625" style="26" customWidth="1"/>
    <col min="8453" max="8453" width="29.44140625" style="26" customWidth="1"/>
    <col min="8454" max="8454" width="16" style="26" customWidth="1"/>
    <col min="8455" max="8455" width="13.5546875" style="26" customWidth="1"/>
    <col min="8456" max="8456" width="18.44140625" style="26" customWidth="1"/>
    <col min="8457" max="8457" width="13.5546875" style="26" customWidth="1"/>
    <col min="8458" max="8459" width="19.6640625" style="26" customWidth="1"/>
    <col min="8460" max="8462" width="13.5546875" style="26" customWidth="1"/>
    <col min="8463" max="8464" width="15.33203125" style="26" customWidth="1"/>
    <col min="8465" max="8465" width="18" style="26" customWidth="1"/>
    <col min="8466" max="8466" width="19.44140625" style="26" customWidth="1"/>
    <col min="8467" max="8467" width="10.5546875" style="26" customWidth="1"/>
    <col min="8468" max="8702" width="9.33203125" style="26"/>
    <col min="8703" max="8704" width="13.5546875" style="26" customWidth="1"/>
    <col min="8705" max="8705" width="14.6640625" style="26" customWidth="1"/>
    <col min="8706" max="8706" width="10.5546875" style="26" customWidth="1"/>
    <col min="8707" max="8707" width="14.6640625" style="26" customWidth="1"/>
    <col min="8708" max="8708" width="15.6640625" style="26" customWidth="1"/>
    <col min="8709" max="8709" width="29.44140625" style="26" customWidth="1"/>
    <col min="8710" max="8710" width="16" style="26" customWidth="1"/>
    <col min="8711" max="8711" width="13.5546875" style="26" customWidth="1"/>
    <col min="8712" max="8712" width="18.44140625" style="26" customWidth="1"/>
    <col min="8713" max="8713" width="13.5546875" style="26" customWidth="1"/>
    <col min="8714" max="8715" width="19.6640625" style="26" customWidth="1"/>
    <col min="8716" max="8718" width="13.5546875" style="26" customWidth="1"/>
    <col min="8719" max="8720" width="15.33203125" style="26" customWidth="1"/>
    <col min="8721" max="8721" width="18" style="26" customWidth="1"/>
    <col min="8722" max="8722" width="19.44140625" style="26" customWidth="1"/>
    <col min="8723" max="8723" width="10.5546875" style="26" customWidth="1"/>
    <col min="8724" max="8958" width="9.33203125" style="26"/>
    <col min="8959" max="8960" width="13.5546875" style="26" customWidth="1"/>
    <col min="8961" max="8961" width="14.6640625" style="26" customWidth="1"/>
    <col min="8962" max="8962" width="10.5546875" style="26" customWidth="1"/>
    <col min="8963" max="8963" width="14.6640625" style="26" customWidth="1"/>
    <col min="8964" max="8964" width="15.6640625" style="26" customWidth="1"/>
    <col min="8965" max="8965" width="29.44140625" style="26" customWidth="1"/>
    <col min="8966" max="8966" width="16" style="26" customWidth="1"/>
    <col min="8967" max="8967" width="13.5546875" style="26" customWidth="1"/>
    <col min="8968" max="8968" width="18.44140625" style="26" customWidth="1"/>
    <col min="8969" max="8969" width="13.5546875" style="26" customWidth="1"/>
    <col min="8970" max="8971" width="19.6640625" style="26" customWidth="1"/>
    <col min="8972" max="8974" width="13.5546875" style="26" customWidth="1"/>
    <col min="8975" max="8976" width="15.33203125" style="26" customWidth="1"/>
    <col min="8977" max="8977" width="18" style="26" customWidth="1"/>
    <col min="8978" max="8978" width="19.44140625" style="26" customWidth="1"/>
    <col min="8979" max="8979" width="10.5546875" style="26" customWidth="1"/>
    <col min="8980" max="9214" width="9.33203125" style="26"/>
    <col min="9215" max="9216" width="13.5546875" style="26" customWidth="1"/>
    <col min="9217" max="9217" width="14.6640625" style="26" customWidth="1"/>
    <col min="9218" max="9218" width="10.5546875" style="26" customWidth="1"/>
    <col min="9219" max="9219" width="14.6640625" style="26" customWidth="1"/>
    <col min="9220" max="9220" width="15.6640625" style="26" customWidth="1"/>
    <col min="9221" max="9221" width="29.44140625" style="26" customWidth="1"/>
    <col min="9222" max="9222" width="16" style="26" customWidth="1"/>
    <col min="9223" max="9223" width="13.5546875" style="26" customWidth="1"/>
    <col min="9224" max="9224" width="18.44140625" style="26" customWidth="1"/>
    <col min="9225" max="9225" width="13.5546875" style="26" customWidth="1"/>
    <col min="9226" max="9227" width="19.6640625" style="26" customWidth="1"/>
    <col min="9228" max="9230" width="13.5546875" style="26" customWidth="1"/>
    <col min="9231" max="9232" width="15.33203125" style="26" customWidth="1"/>
    <col min="9233" max="9233" width="18" style="26" customWidth="1"/>
    <col min="9234" max="9234" width="19.44140625" style="26" customWidth="1"/>
    <col min="9235" max="9235" width="10.5546875" style="26" customWidth="1"/>
    <col min="9236" max="9470" width="9.33203125" style="26"/>
    <col min="9471" max="9472" width="13.5546875" style="26" customWidth="1"/>
    <col min="9473" max="9473" width="14.6640625" style="26" customWidth="1"/>
    <col min="9474" max="9474" width="10.5546875" style="26" customWidth="1"/>
    <col min="9475" max="9475" width="14.6640625" style="26" customWidth="1"/>
    <col min="9476" max="9476" width="15.6640625" style="26" customWidth="1"/>
    <col min="9477" max="9477" width="29.44140625" style="26" customWidth="1"/>
    <col min="9478" max="9478" width="16" style="26" customWidth="1"/>
    <col min="9479" max="9479" width="13.5546875" style="26" customWidth="1"/>
    <col min="9480" max="9480" width="18.44140625" style="26" customWidth="1"/>
    <col min="9481" max="9481" width="13.5546875" style="26" customWidth="1"/>
    <col min="9482" max="9483" width="19.6640625" style="26" customWidth="1"/>
    <col min="9484" max="9486" width="13.5546875" style="26" customWidth="1"/>
    <col min="9487" max="9488" width="15.33203125" style="26" customWidth="1"/>
    <col min="9489" max="9489" width="18" style="26" customWidth="1"/>
    <col min="9490" max="9490" width="19.44140625" style="26" customWidth="1"/>
    <col min="9491" max="9491" width="10.5546875" style="26" customWidth="1"/>
    <col min="9492" max="9726" width="9.33203125" style="26"/>
    <col min="9727" max="9728" width="13.5546875" style="26" customWidth="1"/>
    <col min="9729" max="9729" width="14.6640625" style="26" customWidth="1"/>
    <col min="9730" max="9730" width="10.5546875" style="26" customWidth="1"/>
    <col min="9731" max="9731" width="14.6640625" style="26" customWidth="1"/>
    <col min="9732" max="9732" width="15.6640625" style="26" customWidth="1"/>
    <col min="9733" max="9733" width="29.44140625" style="26" customWidth="1"/>
    <col min="9734" max="9734" width="16" style="26" customWidth="1"/>
    <col min="9735" max="9735" width="13.5546875" style="26" customWidth="1"/>
    <col min="9736" max="9736" width="18.44140625" style="26" customWidth="1"/>
    <col min="9737" max="9737" width="13.5546875" style="26" customWidth="1"/>
    <col min="9738" max="9739" width="19.6640625" style="26" customWidth="1"/>
    <col min="9740" max="9742" width="13.5546875" style="26" customWidth="1"/>
    <col min="9743" max="9744" width="15.33203125" style="26" customWidth="1"/>
    <col min="9745" max="9745" width="18" style="26" customWidth="1"/>
    <col min="9746" max="9746" width="19.44140625" style="26" customWidth="1"/>
    <col min="9747" max="9747" width="10.5546875" style="26" customWidth="1"/>
    <col min="9748" max="9982" width="9.33203125" style="26"/>
    <col min="9983" max="9984" width="13.5546875" style="26" customWidth="1"/>
    <col min="9985" max="9985" width="14.6640625" style="26" customWidth="1"/>
    <col min="9986" max="9986" width="10.5546875" style="26" customWidth="1"/>
    <col min="9987" max="9987" width="14.6640625" style="26" customWidth="1"/>
    <col min="9988" max="9988" width="15.6640625" style="26" customWidth="1"/>
    <col min="9989" max="9989" width="29.44140625" style="26" customWidth="1"/>
    <col min="9990" max="9990" width="16" style="26" customWidth="1"/>
    <col min="9991" max="9991" width="13.5546875" style="26" customWidth="1"/>
    <col min="9992" max="9992" width="18.44140625" style="26" customWidth="1"/>
    <col min="9993" max="9993" width="13.5546875" style="26" customWidth="1"/>
    <col min="9994" max="9995" width="19.6640625" style="26" customWidth="1"/>
    <col min="9996" max="9998" width="13.5546875" style="26" customWidth="1"/>
    <col min="9999" max="10000" width="15.33203125" style="26" customWidth="1"/>
    <col min="10001" max="10001" width="18" style="26" customWidth="1"/>
    <col min="10002" max="10002" width="19.44140625" style="26" customWidth="1"/>
    <col min="10003" max="10003" width="10.5546875" style="26" customWidth="1"/>
    <col min="10004" max="10238" width="9.33203125" style="26"/>
    <col min="10239" max="10240" width="13.5546875" style="26" customWidth="1"/>
    <col min="10241" max="10241" width="14.6640625" style="26" customWidth="1"/>
    <col min="10242" max="10242" width="10.5546875" style="26" customWidth="1"/>
    <col min="10243" max="10243" width="14.6640625" style="26" customWidth="1"/>
    <col min="10244" max="10244" width="15.6640625" style="26" customWidth="1"/>
    <col min="10245" max="10245" width="29.44140625" style="26" customWidth="1"/>
    <col min="10246" max="10246" width="16" style="26" customWidth="1"/>
    <col min="10247" max="10247" width="13.5546875" style="26" customWidth="1"/>
    <col min="10248" max="10248" width="18.44140625" style="26" customWidth="1"/>
    <col min="10249" max="10249" width="13.5546875" style="26" customWidth="1"/>
    <col min="10250" max="10251" width="19.6640625" style="26" customWidth="1"/>
    <col min="10252" max="10254" width="13.5546875" style="26" customWidth="1"/>
    <col min="10255" max="10256" width="15.33203125" style="26" customWidth="1"/>
    <col min="10257" max="10257" width="18" style="26" customWidth="1"/>
    <col min="10258" max="10258" width="19.44140625" style="26" customWidth="1"/>
    <col min="10259" max="10259" width="10.5546875" style="26" customWidth="1"/>
    <col min="10260" max="10494" width="9.33203125" style="26"/>
    <col min="10495" max="10496" width="13.5546875" style="26" customWidth="1"/>
    <col min="10497" max="10497" width="14.6640625" style="26" customWidth="1"/>
    <col min="10498" max="10498" width="10.5546875" style="26" customWidth="1"/>
    <col min="10499" max="10499" width="14.6640625" style="26" customWidth="1"/>
    <col min="10500" max="10500" width="15.6640625" style="26" customWidth="1"/>
    <col min="10501" max="10501" width="29.44140625" style="26" customWidth="1"/>
    <col min="10502" max="10502" width="16" style="26" customWidth="1"/>
    <col min="10503" max="10503" width="13.5546875" style="26" customWidth="1"/>
    <col min="10504" max="10504" width="18.44140625" style="26" customWidth="1"/>
    <col min="10505" max="10505" width="13.5546875" style="26" customWidth="1"/>
    <col min="10506" max="10507" width="19.6640625" style="26" customWidth="1"/>
    <col min="10508" max="10510" width="13.5546875" style="26" customWidth="1"/>
    <col min="10511" max="10512" width="15.33203125" style="26" customWidth="1"/>
    <col min="10513" max="10513" width="18" style="26" customWidth="1"/>
    <col min="10514" max="10514" width="19.44140625" style="26" customWidth="1"/>
    <col min="10515" max="10515" width="10.5546875" style="26" customWidth="1"/>
    <col min="10516" max="10750" width="9.33203125" style="26"/>
    <col min="10751" max="10752" width="13.5546875" style="26" customWidth="1"/>
    <col min="10753" max="10753" width="14.6640625" style="26" customWidth="1"/>
    <col min="10754" max="10754" width="10.5546875" style="26" customWidth="1"/>
    <col min="10755" max="10755" width="14.6640625" style="26" customWidth="1"/>
    <col min="10756" max="10756" width="15.6640625" style="26" customWidth="1"/>
    <col min="10757" max="10757" width="29.44140625" style="26" customWidth="1"/>
    <col min="10758" max="10758" width="16" style="26" customWidth="1"/>
    <col min="10759" max="10759" width="13.5546875" style="26" customWidth="1"/>
    <col min="10760" max="10760" width="18.44140625" style="26" customWidth="1"/>
    <col min="10761" max="10761" width="13.5546875" style="26" customWidth="1"/>
    <col min="10762" max="10763" width="19.6640625" style="26" customWidth="1"/>
    <col min="10764" max="10766" width="13.5546875" style="26" customWidth="1"/>
    <col min="10767" max="10768" width="15.33203125" style="26" customWidth="1"/>
    <col min="10769" max="10769" width="18" style="26" customWidth="1"/>
    <col min="10770" max="10770" width="19.44140625" style="26" customWidth="1"/>
    <col min="10771" max="10771" width="10.5546875" style="26" customWidth="1"/>
    <col min="10772" max="11006" width="9.33203125" style="26"/>
    <col min="11007" max="11008" width="13.5546875" style="26" customWidth="1"/>
    <col min="11009" max="11009" width="14.6640625" style="26" customWidth="1"/>
    <col min="11010" max="11010" width="10.5546875" style="26" customWidth="1"/>
    <col min="11011" max="11011" width="14.6640625" style="26" customWidth="1"/>
    <col min="11012" max="11012" width="15.6640625" style="26" customWidth="1"/>
    <col min="11013" max="11013" width="29.44140625" style="26" customWidth="1"/>
    <col min="11014" max="11014" width="16" style="26" customWidth="1"/>
    <col min="11015" max="11015" width="13.5546875" style="26" customWidth="1"/>
    <col min="11016" max="11016" width="18.44140625" style="26" customWidth="1"/>
    <col min="11017" max="11017" width="13.5546875" style="26" customWidth="1"/>
    <col min="11018" max="11019" width="19.6640625" style="26" customWidth="1"/>
    <col min="11020" max="11022" width="13.5546875" style="26" customWidth="1"/>
    <col min="11023" max="11024" width="15.33203125" style="26" customWidth="1"/>
    <col min="11025" max="11025" width="18" style="26" customWidth="1"/>
    <col min="11026" max="11026" width="19.44140625" style="26" customWidth="1"/>
    <col min="11027" max="11027" width="10.5546875" style="26" customWidth="1"/>
    <col min="11028" max="11262" width="9.33203125" style="26"/>
    <col min="11263" max="11264" width="13.5546875" style="26" customWidth="1"/>
    <col min="11265" max="11265" width="14.6640625" style="26" customWidth="1"/>
    <col min="11266" max="11266" width="10.5546875" style="26" customWidth="1"/>
    <col min="11267" max="11267" width="14.6640625" style="26" customWidth="1"/>
    <col min="11268" max="11268" width="15.6640625" style="26" customWidth="1"/>
    <col min="11269" max="11269" width="29.44140625" style="26" customWidth="1"/>
    <col min="11270" max="11270" width="16" style="26" customWidth="1"/>
    <col min="11271" max="11271" width="13.5546875" style="26" customWidth="1"/>
    <col min="11272" max="11272" width="18.44140625" style="26" customWidth="1"/>
    <col min="11273" max="11273" width="13.5546875" style="26" customWidth="1"/>
    <col min="11274" max="11275" width="19.6640625" style="26" customWidth="1"/>
    <col min="11276" max="11278" width="13.5546875" style="26" customWidth="1"/>
    <col min="11279" max="11280" width="15.33203125" style="26" customWidth="1"/>
    <col min="11281" max="11281" width="18" style="26" customWidth="1"/>
    <col min="11282" max="11282" width="19.44140625" style="26" customWidth="1"/>
    <col min="11283" max="11283" width="10.5546875" style="26" customWidth="1"/>
    <col min="11284" max="11518" width="9.33203125" style="26"/>
    <col min="11519" max="11520" width="13.5546875" style="26" customWidth="1"/>
    <col min="11521" max="11521" width="14.6640625" style="26" customWidth="1"/>
    <col min="11522" max="11522" width="10.5546875" style="26" customWidth="1"/>
    <col min="11523" max="11523" width="14.6640625" style="26" customWidth="1"/>
    <col min="11524" max="11524" width="15.6640625" style="26" customWidth="1"/>
    <col min="11525" max="11525" width="29.44140625" style="26" customWidth="1"/>
    <col min="11526" max="11526" width="16" style="26" customWidth="1"/>
    <col min="11527" max="11527" width="13.5546875" style="26" customWidth="1"/>
    <col min="11528" max="11528" width="18.44140625" style="26" customWidth="1"/>
    <col min="11529" max="11529" width="13.5546875" style="26" customWidth="1"/>
    <col min="11530" max="11531" width="19.6640625" style="26" customWidth="1"/>
    <col min="11532" max="11534" width="13.5546875" style="26" customWidth="1"/>
    <col min="11535" max="11536" width="15.33203125" style="26" customWidth="1"/>
    <col min="11537" max="11537" width="18" style="26" customWidth="1"/>
    <col min="11538" max="11538" width="19.44140625" style="26" customWidth="1"/>
    <col min="11539" max="11539" width="10.5546875" style="26" customWidth="1"/>
    <col min="11540" max="11774" width="9.33203125" style="26"/>
    <col min="11775" max="11776" width="13.5546875" style="26" customWidth="1"/>
    <col min="11777" max="11777" width="14.6640625" style="26" customWidth="1"/>
    <col min="11778" max="11778" width="10.5546875" style="26" customWidth="1"/>
    <col min="11779" max="11779" width="14.6640625" style="26" customWidth="1"/>
    <col min="11780" max="11780" width="15.6640625" style="26" customWidth="1"/>
    <col min="11781" max="11781" width="29.44140625" style="26" customWidth="1"/>
    <col min="11782" max="11782" width="16" style="26" customWidth="1"/>
    <col min="11783" max="11783" width="13.5546875" style="26" customWidth="1"/>
    <col min="11784" max="11784" width="18.44140625" style="26" customWidth="1"/>
    <col min="11785" max="11785" width="13.5546875" style="26" customWidth="1"/>
    <col min="11786" max="11787" width="19.6640625" style="26" customWidth="1"/>
    <col min="11788" max="11790" width="13.5546875" style="26" customWidth="1"/>
    <col min="11791" max="11792" width="15.33203125" style="26" customWidth="1"/>
    <col min="11793" max="11793" width="18" style="26" customWidth="1"/>
    <col min="11794" max="11794" width="19.44140625" style="26" customWidth="1"/>
    <col min="11795" max="11795" width="10.5546875" style="26" customWidth="1"/>
    <col min="11796" max="12030" width="9.33203125" style="26"/>
    <col min="12031" max="12032" width="13.5546875" style="26" customWidth="1"/>
    <col min="12033" max="12033" width="14.6640625" style="26" customWidth="1"/>
    <col min="12034" max="12034" width="10.5546875" style="26" customWidth="1"/>
    <col min="12035" max="12035" width="14.6640625" style="26" customWidth="1"/>
    <col min="12036" max="12036" width="15.6640625" style="26" customWidth="1"/>
    <col min="12037" max="12037" width="29.44140625" style="26" customWidth="1"/>
    <col min="12038" max="12038" width="16" style="26" customWidth="1"/>
    <col min="12039" max="12039" width="13.5546875" style="26" customWidth="1"/>
    <col min="12040" max="12040" width="18.44140625" style="26" customWidth="1"/>
    <col min="12041" max="12041" width="13.5546875" style="26" customWidth="1"/>
    <col min="12042" max="12043" width="19.6640625" style="26" customWidth="1"/>
    <col min="12044" max="12046" width="13.5546875" style="26" customWidth="1"/>
    <col min="12047" max="12048" width="15.33203125" style="26" customWidth="1"/>
    <col min="12049" max="12049" width="18" style="26" customWidth="1"/>
    <col min="12050" max="12050" width="19.44140625" style="26" customWidth="1"/>
    <col min="12051" max="12051" width="10.5546875" style="26" customWidth="1"/>
    <col min="12052" max="12286" width="9.33203125" style="26"/>
    <col min="12287" max="12288" width="13.5546875" style="26" customWidth="1"/>
    <col min="12289" max="12289" width="14.6640625" style="26" customWidth="1"/>
    <col min="12290" max="12290" width="10.5546875" style="26" customWidth="1"/>
    <col min="12291" max="12291" width="14.6640625" style="26" customWidth="1"/>
    <col min="12292" max="12292" width="15.6640625" style="26" customWidth="1"/>
    <col min="12293" max="12293" width="29.44140625" style="26" customWidth="1"/>
    <col min="12294" max="12294" width="16" style="26" customWidth="1"/>
    <col min="12295" max="12295" width="13.5546875" style="26" customWidth="1"/>
    <col min="12296" max="12296" width="18.44140625" style="26" customWidth="1"/>
    <col min="12297" max="12297" width="13.5546875" style="26" customWidth="1"/>
    <col min="12298" max="12299" width="19.6640625" style="26" customWidth="1"/>
    <col min="12300" max="12302" width="13.5546875" style="26" customWidth="1"/>
    <col min="12303" max="12304" width="15.33203125" style="26" customWidth="1"/>
    <col min="12305" max="12305" width="18" style="26" customWidth="1"/>
    <col min="12306" max="12306" width="19.44140625" style="26" customWidth="1"/>
    <col min="12307" max="12307" width="10.5546875" style="26" customWidth="1"/>
    <col min="12308" max="12542" width="9.33203125" style="26"/>
    <col min="12543" max="12544" width="13.5546875" style="26" customWidth="1"/>
    <col min="12545" max="12545" width="14.6640625" style="26" customWidth="1"/>
    <col min="12546" max="12546" width="10.5546875" style="26" customWidth="1"/>
    <col min="12547" max="12547" width="14.6640625" style="26" customWidth="1"/>
    <col min="12548" max="12548" width="15.6640625" style="26" customWidth="1"/>
    <col min="12549" max="12549" width="29.44140625" style="26" customWidth="1"/>
    <col min="12550" max="12550" width="16" style="26" customWidth="1"/>
    <col min="12551" max="12551" width="13.5546875" style="26" customWidth="1"/>
    <col min="12552" max="12552" width="18.44140625" style="26" customWidth="1"/>
    <col min="12553" max="12553" width="13.5546875" style="26" customWidth="1"/>
    <col min="12554" max="12555" width="19.6640625" style="26" customWidth="1"/>
    <col min="12556" max="12558" width="13.5546875" style="26" customWidth="1"/>
    <col min="12559" max="12560" width="15.33203125" style="26" customWidth="1"/>
    <col min="12561" max="12561" width="18" style="26" customWidth="1"/>
    <col min="12562" max="12562" width="19.44140625" style="26" customWidth="1"/>
    <col min="12563" max="12563" width="10.5546875" style="26" customWidth="1"/>
    <col min="12564" max="12798" width="9.33203125" style="26"/>
    <col min="12799" max="12800" width="13.5546875" style="26" customWidth="1"/>
    <col min="12801" max="12801" width="14.6640625" style="26" customWidth="1"/>
    <col min="12802" max="12802" width="10.5546875" style="26" customWidth="1"/>
    <col min="12803" max="12803" width="14.6640625" style="26" customWidth="1"/>
    <col min="12804" max="12804" width="15.6640625" style="26" customWidth="1"/>
    <col min="12805" max="12805" width="29.44140625" style="26" customWidth="1"/>
    <col min="12806" max="12806" width="16" style="26" customWidth="1"/>
    <col min="12807" max="12807" width="13.5546875" style="26" customWidth="1"/>
    <col min="12808" max="12808" width="18.44140625" style="26" customWidth="1"/>
    <col min="12809" max="12809" width="13.5546875" style="26" customWidth="1"/>
    <col min="12810" max="12811" width="19.6640625" style="26" customWidth="1"/>
    <col min="12812" max="12814" width="13.5546875" style="26" customWidth="1"/>
    <col min="12815" max="12816" width="15.33203125" style="26" customWidth="1"/>
    <col min="12817" max="12817" width="18" style="26" customWidth="1"/>
    <col min="12818" max="12818" width="19.44140625" style="26" customWidth="1"/>
    <col min="12819" max="12819" width="10.5546875" style="26" customWidth="1"/>
    <col min="12820" max="13054" width="9.33203125" style="26"/>
    <col min="13055" max="13056" width="13.5546875" style="26" customWidth="1"/>
    <col min="13057" max="13057" width="14.6640625" style="26" customWidth="1"/>
    <col min="13058" max="13058" width="10.5546875" style="26" customWidth="1"/>
    <col min="13059" max="13059" width="14.6640625" style="26" customWidth="1"/>
    <col min="13060" max="13060" width="15.6640625" style="26" customWidth="1"/>
    <col min="13061" max="13061" width="29.44140625" style="26" customWidth="1"/>
    <col min="13062" max="13062" width="16" style="26" customWidth="1"/>
    <col min="13063" max="13063" width="13.5546875" style="26" customWidth="1"/>
    <col min="13064" max="13064" width="18.44140625" style="26" customWidth="1"/>
    <col min="13065" max="13065" width="13.5546875" style="26" customWidth="1"/>
    <col min="13066" max="13067" width="19.6640625" style="26" customWidth="1"/>
    <col min="13068" max="13070" width="13.5546875" style="26" customWidth="1"/>
    <col min="13071" max="13072" width="15.33203125" style="26" customWidth="1"/>
    <col min="13073" max="13073" width="18" style="26" customWidth="1"/>
    <col min="13074" max="13074" width="19.44140625" style="26" customWidth="1"/>
    <col min="13075" max="13075" width="10.5546875" style="26" customWidth="1"/>
    <col min="13076" max="13310" width="9.33203125" style="26"/>
    <col min="13311" max="13312" width="13.5546875" style="26" customWidth="1"/>
    <col min="13313" max="13313" width="14.6640625" style="26" customWidth="1"/>
    <col min="13314" max="13314" width="10.5546875" style="26" customWidth="1"/>
    <col min="13315" max="13315" width="14.6640625" style="26" customWidth="1"/>
    <col min="13316" max="13316" width="15.6640625" style="26" customWidth="1"/>
    <col min="13317" max="13317" width="29.44140625" style="26" customWidth="1"/>
    <col min="13318" max="13318" width="16" style="26" customWidth="1"/>
    <col min="13319" max="13319" width="13.5546875" style="26" customWidth="1"/>
    <col min="13320" max="13320" width="18.44140625" style="26" customWidth="1"/>
    <col min="13321" max="13321" width="13.5546875" style="26" customWidth="1"/>
    <col min="13322" max="13323" width="19.6640625" style="26" customWidth="1"/>
    <col min="13324" max="13326" width="13.5546875" style="26" customWidth="1"/>
    <col min="13327" max="13328" width="15.33203125" style="26" customWidth="1"/>
    <col min="13329" max="13329" width="18" style="26" customWidth="1"/>
    <col min="13330" max="13330" width="19.44140625" style="26" customWidth="1"/>
    <col min="13331" max="13331" width="10.5546875" style="26" customWidth="1"/>
    <col min="13332" max="13566" width="9.33203125" style="26"/>
    <col min="13567" max="13568" width="13.5546875" style="26" customWidth="1"/>
    <col min="13569" max="13569" width="14.6640625" style="26" customWidth="1"/>
    <col min="13570" max="13570" width="10.5546875" style="26" customWidth="1"/>
    <col min="13571" max="13571" width="14.6640625" style="26" customWidth="1"/>
    <col min="13572" max="13572" width="15.6640625" style="26" customWidth="1"/>
    <col min="13573" max="13573" width="29.44140625" style="26" customWidth="1"/>
    <col min="13574" max="13574" width="16" style="26" customWidth="1"/>
    <col min="13575" max="13575" width="13.5546875" style="26" customWidth="1"/>
    <col min="13576" max="13576" width="18.44140625" style="26" customWidth="1"/>
    <col min="13577" max="13577" width="13.5546875" style="26" customWidth="1"/>
    <col min="13578" max="13579" width="19.6640625" style="26" customWidth="1"/>
    <col min="13580" max="13582" width="13.5546875" style="26" customWidth="1"/>
    <col min="13583" max="13584" width="15.33203125" style="26" customWidth="1"/>
    <col min="13585" max="13585" width="18" style="26" customWidth="1"/>
    <col min="13586" max="13586" width="19.44140625" style="26" customWidth="1"/>
    <col min="13587" max="13587" width="10.5546875" style="26" customWidth="1"/>
    <col min="13588" max="13822" width="9.33203125" style="26"/>
    <col min="13823" max="13824" width="13.5546875" style="26" customWidth="1"/>
    <col min="13825" max="13825" width="14.6640625" style="26" customWidth="1"/>
    <col min="13826" max="13826" width="10.5546875" style="26" customWidth="1"/>
    <col min="13827" max="13827" width="14.6640625" style="26" customWidth="1"/>
    <col min="13828" max="13828" width="15.6640625" style="26" customWidth="1"/>
    <col min="13829" max="13829" width="29.44140625" style="26" customWidth="1"/>
    <col min="13830" max="13830" width="16" style="26" customWidth="1"/>
    <col min="13831" max="13831" width="13.5546875" style="26" customWidth="1"/>
    <col min="13832" max="13832" width="18.44140625" style="26" customWidth="1"/>
    <col min="13833" max="13833" width="13.5546875" style="26" customWidth="1"/>
    <col min="13834" max="13835" width="19.6640625" style="26" customWidth="1"/>
    <col min="13836" max="13838" width="13.5546875" style="26" customWidth="1"/>
    <col min="13839" max="13840" width="15.33203125" style="26" customWidth="1"/>
    <col min="13841" max="13841" width="18" style="26" customWidth="1"/>
    <col min="13842" max="13842" width="19.44140625" style="26" customWidth="1"/>
    <col min="13843" max="13843" width="10.5546875" style="26" customWidth="1"/>
    <col min="13844" max="14078" width="9.33203125" style="26"/>
    <col min="14079" max="14080" width="13.5546875" style="26" customWidth="1"/>
    <col min="14081" max="14081" width="14.6640625" style="26" customWidth="1"/>
    <col min="14082" max="14082" width="10.5546875" style="26" customWidth="1"/>
    <col min="14083" max="14083" width="14.6640625" style="26" customWidth="1"/>
    <col min="14084" max="14084" width="15.6640625" style="26" customWidth="1"/>
    <col min="14085" max="14085" width="29.44140625" style="26" customWidth="1"/>
    <col min="14086" max="14086" width="16" style="26" customWidth="1"/>
    <col min="14087" max="14087" width="13.5546875" style="26" customWidth="1"/>
    <col min="14088" max="14088" width="18.44140625" style="26" customWidth="1"/>
    <col min="14089" max="14089" width="13.5546875" style="26" customWidth="1"/>
    <col min="14090" max="14091" width="19.6640625" style="26" customWidth="1"/>
    <col min="14092" max="14094" width="13.5546875" style="26" customWidth="1"/>
    <col min="14095" max="14096" width="15.33203125" style="26" customWidth="1"/>
    <col min="14097" max="14097" width="18" style="26" customWidth="1"/>
    <col min="14098" max="14098" width="19.44140625" style="26" customWidth="1"/>
    <col min="14099" max="14099" width="10.5546875" style="26" customWidth="1"/>
    <col min="14100" max="14334" width="9.33203125" style="26"/>
    <col min="14335" max="14336" width="13.5546875" style="26" customWidth="1"/>
    <col min="14337" max="14337" width="14.6640625" style="26" customWidth="1"/>
    <col min="14338" max="14338" width="10.5546875" style="26" customWidth="1"/>
    <col min="14339" max="14339" width="14.6640625" style="26" customWidth="1"/>
    <col min="14340" max="14340" width="15.6640625" style="26" customWidth="1"/>
    <col min="14341" max="14341" width="29.44140625" style="26" customWidth="1"/>
    <col min="14342" max="14342" width="16" style="26" customWidth="1"/>
    <col min="14343" max="14343" width="13.5546875" style="26" customWidth="1"/>
    <col min="14344" max="14344" width="18.44140625" style="26" customWidth="1"/>
    <col min="14345" max="14345" width="13.5546875" style="26" customWidth="1"/>
    <col min="14346" max="14347" width="19.6640625" style="26" customWidth="1"/>
    <col min="14348" max="14350" width="13.5546875" style="26" customWidth="1"/>
    <col min="14351" max="14352" width="15.33203125" style="26" customWidth="1"/>
    <col min="14353" max="14353" width="18" style="26" customWidth="1"/>
    <col min="14354" max="14354" width="19.44140625" style="26" customWidth="1"/>
    <col min="14355" max="14355" width="10.5546875" style="26" customWidth="1"/>
    <col min="14356" max="14590" width="9.33203125" style="26"/>
    <col min="14591" max="14592" width="13.5546875" style="26" customWidth="1"/>
    <col min="14593" max="14593" width="14.6640625" style="26" customWidth="1"/>
    <col min="14594" max="14594" width="10.5546875" style="26" customWidth="1"/>
    <col min="14595" max="14595" width="14.6640625" style="26" customWidth="1"/>
    <col min="14596" max="14596" width="15.6640625" style="26" customWidth="1"/>
    <col min="14597" max="14597" width="29.44140625" style="26" customWidth="1"/>
    <col min="14598" max="14598" width="16" style="26" customWidth="1"/>
    <col min="14599" max="14599" width="13.5546875" style="26" customWidth="1"/>
    <col min="14600" max="14600" width="18.44140625" style="26" customWidth="1"/>
    <col min="14601" max="14601" width="13.5546875" style="26" customWidth="1"/>
    <col min="14602" max="14603" width="19.6640625" style="26" customWidth="1"/>
    <col min="14604" max="14606" width="13.5546875" style="26" customWidth="1"/>
    <col min="14607" max="14608" width="15.33203125" style="26" customWidth="1"/>
    <col min="14609" max="14609" width="18" style="26" customWidth="1"/>
    <col min="14610" max="14610" width="19.44140625" style="26" customWidth="1"/>
    <col min="14611" max="14611" width="10.5546875" style="26" customWidth="1"/>
    <col min="14612" max="14846" width="9.33203125" style="26"/>
    <col min="14847" max="14848" width="13.5546875" style="26" customWidth="1"/>
    <col min="14849" max="14849" width="14.6640625" style="26" customWidth="1"/>
    <col min="14850" max="14850" width="10.5546875" style="26" customWidth="1"/>
    <col min="14851" max="14851" width="14.6640625" style="26" customWidth="1"/>
    <col min="14852" max="14852" width="15.6640625" style="26" customWidth="1"/>
    <col min="14853" max="14853" width="29.44140625" style="26" customWidth="1"/>
    <col min="14854" max="14854" width="16" style="26" customWidth="1"/>
    <col min="14855" max="14855" width="13.5546875" style="26" customWidth="1"/>
    <col min="14856" max="14856" width="18.44140625" style="26" customWidth="1"/>
    <col min="14857" max="14857" width="13.5546875" style="26" customWidth="1"/>
    <col min="14858" max="14859" width="19.6640625" style="26" customWidth="1"/>
    <col min="14860" max="14862" width="13.5546875" style="26" customWidth="1"/>
    <col min="14863" max="14864" width="15.33203125" style="26" customWidth="1"/>
    <col min="14865" max="14865" width="18" style="26" customWidth="1"/>
    <col min="14866" max="14866" width="19.44140625" style="26" customWidth="1"/>
    <col min="14867" max="14867" width="10.5546875" style="26" customWidth="1"/>
    <col min="14868" max="15102" width="9.33203125" style="26"/>
    <col min="15103" max="15104" width="13.5546875" style="26" customWidth="1"/>
    <col min="15105" max="15105" width="14.6640625" style="26" customWidth="1"/>
    <col min="15106" max="15106" width="10.5546875" style="26" customWidth="1"/>
    <col min="15107" max="15107" width="14.6640625" style="26" customWidth="1"/>
    <col min="15108" max="15108" width="15.6640625" style="26" customWidth="1"/>
    <col min="15109" max="15109" width="29.44140625" style="26" customWidth="1"/>
    <col min="15110" max="15110" width="16" style="26" customWidth="1"/>
    <col min="15111" max="15111" width="13.5546875" style="26" customWidth="1"/>
    <col min="15112" max="15112" width="18.44140625" style="26" customWidth="1"/>
    <col min="15113" max="15113" width="13.5546875" style="26" customWidth="1"/>
    <col min="15114" max="15115" width="19.6640625" style="26" customWidth="1"/>
    <col min="15116" max="15118" width="13.5546875" style="26" customWidth="1"/>
    <col min="15119" max="15120" width="15.33203125" style="26" customWidth="1"/>
    <col min="15121" max="15121" width="18" style="26" customWidth="1"/>
    <col min="15122" max="15122" width="19.44140625" style="26" customWidth="1"/>
    <col min="15123" max="15123" width="10.5546875" style="26" customWidth="1"/>
    <col min="15124" max="15358" width="9.33203125" style="26"/>
    <col min="15359" max="15360" width="13.5546875" style="26" customWidth="1"/>
    <col min="15361" max="15361" width="14.6640625" style="26" customWidth="1"/>
    <col min="15362" max="15362" width="10.5546875" style="26" customWidth="1"/>
    <col min="15363" max="15363" width="14.6640625" style="26" customWidth="1"/>
    <col min="15364" max="15364" width="15.6640625" style="26" customWidth="1"/>
    <col min="15365" max="15365" width="29.44140625" style="26" customWidth="1"/>
    <col min="15366" max="15366" width="16" style="26" customWidth="1"/>
    <col min="15367" max="15367" width="13.5546875" style="26" customWidth="1"/>
    <col min="15368" max="15368" width="18.44140625" style="26" customWidth="1"/>
    <col min="15369" max="15369" width="13.5546875" style="26" customWidth="1"/>
    <col min="15370" max="15371" width="19.6640625" style="26" customWidth="1"/>
    <col min="15372" max="15374" width="13.5546875" style="26" customWidth="1"/>
    <col min="15375" max="15376" width="15.33203125" style="26" customWidth="1"/>
    <col min="15377" max="15377" width="18" style="26" customWidth="1"/>
    <col min="15378" max="15378" width="19.44140625" style="26" customWidth="1"/>
    <col min="15379" max="15379" width="10.5546875" style="26" customWidth="1"/>
    <col min="15380" max="15614" width="9.33203125" style="26"/>
    <col min="15615" max="15616" width="13.5546875" style="26" customWidth="1"/>
    <col min="15617" max="15617" width="14.6640625" style="26" customWidth="1"/>
    <col min="15618" max="15618" width="10.5546875" style="26" customWidth="1"/>
    <col min="15619" max="15619" width="14.6640625" style="26" customWidth="1"/>
    <col min="15620" max="15620" width="15.6640625" style="26" customWidth="1"/>
    <col min="15621" max="15621" width="29.44140625" style="26" customWidth="1"/>
    <col min="15622" max="15622" width="16" style="26" customWidth="1"/>
    <col min="15623" max="15623" width="13.5546875" style="26" customWidth="1"/>
    <col min="15624" max="15624" width="18.44140625" style="26" customWidth="1"/>
    <col min="15625" max="15625" width="13.5546875" style="26" customWidth="1"/>
    <col min="15626" max="15627" width="19.6640625" style="26" customWidth="1"/>
    <col min="15628" max="15630" width="13.5546875" style="26" customWidth="1"/>
    <col min="15631" max="15632" width="15.33203125" style="26" customWidth="1"/>
    <col min="15633" max="15633" width="18" style="26" customWidth="1"/>
    <col min="15634" max="15634" width="19.44140625" style="26" customWidth="1"/>
    <col min="15635" max="15635" width="10.5546875" style="26" customWidth="1"/>
    <col min="15636" max="15870" width="9.33203125" style="26"/>
    <col min="15871" max="15872" width="13.5546875" style="26" customWidth="1"/>
    <col min="15873" max="15873" width="14.6640625" style="26" customWidth="1"/>
    <col min="15874" max="15874" width="10.5546875" style="26" customWidth="1"/>
    <col min="15875" max="15875" width="14.6640625" style="26" customWidth="1"/>
    <col min="15876" max="15876" width="15.6640625" style="26" customWidth="1"/>
    <col min="15877" max="15877" width="29.44140625" style="26" customWidth="1"/>
    <col min="15878" max="15878" width="16" style="26" customWidth="1"/>
    <col min="15879" max="15879" width="13.5546875" style="26" customWidth="1"/>
    <col min="15880" max="15880" width="18.44140625" style="26" customWidth="1"/>
    <col min="15881" max="15881" width="13.5546875" style="26" customWidth="1"/>
    <col min="15882" max="15883" width="19.6640625" style="26" customWidth="1"/>
    <col min="15884" max="15886" width="13.5546875" style="26" customWidth="1"/>
    <col min="15887" max="15888" width="15.33203125" style="26" customWidth="1"/>
    <col min="15889" max="15889" width="18" style="26" customWidth="1"/>
    <col min="15890" max="15890" width="19.44140625" style="26" customWidth="1"/>
    <col min="15891" max="15891" width="10.5546875" style="26" customWidth="1"/>
    <col min="15892" max="16126" width="9.33203125" style="26"/>
    <col min="16127" max="16128" width="13.5546875" style="26" customWidth="1"/>
    <col min="16129" max="16129" width="14.6640625" style="26" customWidth="1"/>
    <col min="16130" max="16130" width="10.5546875" style="26" customWidth="1"/>
    <col min="16131" max="16131" width="14.6640625" style="26" customWidth="1"/>
    <col min="16132" max="16132" width="15.6640625" style="26" customWidth="1"/>
    <col min="16133" max="16133" width="29.44140625" style="26" customWidth="1"/>
    <col min="16134" max="16134" width="16" style="26" customWidth="1"/>
    <col min="16135" max="16135" width="13.5546875" style="26" customWidth="1"/>
    <col min="16136" max="16136" width="18.44140625" style="26" customWidth="1"/>
    <col min="16137" max="16137" width="13.5546875" style="26" customWidth="1"/>
    <col min="16138" max="16139" width="19.6640625" style="26" customWidth="1"/>
    <col min="16140" max="16142" width="13.5546875" style="26" customWidth="1"/>
    <col min="16143" max="16144" width="15.33203125" style="26" customWidth="1"/>
    <col min="16145" max="16145" width="18" style="26" customWidth="1"/>
    <col min="16146" max="16146" width="19.44140625" style="26" customWidth="1"/>
    <col min="16147" max="16147" width="10.5546875" style="26" customWidth="1"/>
    <col min="16148" max="16384" width="9.33203125" style="26"/>
  </cols>
  <sheetData>
    <row r="1" spans="1:22">
      <c r="A1" s="1" t="s">
        <v>6100</v>
      </c>
      <c r="H1" s="26"/>
    </row>
    <row r="2" spans="1:22">
      <c r="A2" s="165" t="s">
        <v>6103</v>
      </c>
      <c r="H2" s="26"/>
    </row>
    <row r="3" spans="1:22">
      <c r="H3" s="26"/>
    </row>
    <row r="4" spans="1:22">
      <c r="A4" s="1" t="s">
        <v>6099</v>
      </c>
      <c r="G4" s="26"/>
      <c r="H4" s="26"/>
    </row>
    <row r="5" spans="1:22">
      <c r="A5" s="165" t="s">
        <v>1035</v>
      </c>
      <c r="G5" s="26"/>
      <c r="H5" s="26"/>
    </row>
    <row r="6" spans="1:22">
      <c r="C6" s="19"/>
      <c r="D6" s="19"/>
      <c r="E6" s="19"/>
      <c r="F6" s="19"/>
      <c r="G6" s="19"/>
      <c r="H6" s="26"/>
    </row>
    <row r="7" spans="1:22" s="19" customFormat="1">
      <c r="A7" s="1260" t="s">
        <v>152</v>
      </c>
      <c r="B7" s="1260" t="s">
        <v>1043</v>
      </c>
    </row>
    <row r="8" spans="1:22" s="19" customFormat="1">
      <c r="A8" s="1262" t="s">
        <v>125</v>
      </c>
      <c r="B8" s="1260" t="s">
        <v>84</v>
      </c>
    </row>
    <row r="9" spans="1:22" s="19" customFormat="1">
      <c r="A9" s="1264"/>
      <c r="B9" s="1260"/>
    </row>
    <row r="10" spans="1:22" s="19" customFormat="1">
      <c r="A10" s="19" t="s">
        <v>350</v>
      </c>
      <c r="B10" s="33" t="s">
        <v>79</v>
      </c>
    </row>
    <row r="11" spans="1:22" s="19" customFormat="1" ht="39" customHeight="1">
      <c r="A11" s="1292" t="s">
        <v>6137</v>
      </c>
      <c r="B11" s="33" t="s">
        <v>1052</v>
      </c>
    </row>
    <row r="12" spans="1:22" s="19" customFormat="1">
      <c r="A12" s="284"/>
      <c r="D12" s="27"/>
      <c r="H12" s="1265"/>
      <c r="I12" s="27"/>
      <c r="J12" s="27"/>
      <c r="K12" s="27"/>
    </row>
    <row r="13" spans="1:22" s="19" customFormat="1">
      <c r="A13" s="1" t="s">
        <v>6098</v>
      </c>
      <c r="E13" s="1265"/>
      <c r="F13" s="27"/>
      <c r="G13" s="27"/>
    </row>
    <row r="14" spans="1:22" s="19" customFormat="1">
      <c r="A14" s="1291" t="s">
        <v>6104</v>
      </c>
      <c r="P14" s="27"/>
      <c r="Q14" s="27"/>
      <c r="R14" s="27"/>
      <c r="S14" s="27"/>
      <c r="T14" s="27"/>
      <c r="U14" s="27"/>
      <c r="V14" s="27"/>
    </row>
    <row r="15" spans="1:22">
      <c r="B15" s="19"/>
      <c r="C15" s="26"/>
      <c r="D15" s="26"/>
      <c r="E15" s="26"/>
      <c r="F15" s="26"/>
      <c r="G15" s="26"/>
      <c r="H15" s="19"/>
      <c r="I15" s="19"/>
      <c r="J15" s="19"/>
      <c r="K15" s="19"/>
    </row>
    <row r="16" spans="1:22" s="19" customFormat="1" ht="43.2">
      <c r="A16" s="1594" t="s">
        <v>152</v>
      </c>
      <c r="B16" s="1595" t="s">
        <v>2085</v>
      </c>
      <c r="C16" s="1267" t="s">
        <v>5536</v>
      </c>
      <c r="D16" s="1267" t="s">
        <v>6470</v>
      </c>
      <c r="E16" s="1267" t="s">
        <v>2177</v>
      </c>
      <c r="F16" s="1267" t="s">
        <v>6471</v>
      </c>
      <c r="G16" s="1269" t="s">
        <v>5560</v>
      </c>
    </row>
    <row r="17" spans="1:19" s="19" customFormat="1">
      <c r="A17" s="1533" t="s">
        <v>125</v>
      </c>
      <c r="B17" s="1595" t="s">
        <v>2698</v>
      </c>
      <c r="C17" s="1267" t="s">
        <v>85</v>
      </c>
      <c r="D17" s="1267" t="s">
        <v>147</v>
      </c>
      <c r="E17" s="1267" t="s">
        <v>150</v>
      </c>
      <c r="F17" s="1267" t="s">
        <v>120</v>
      </c>
      <c r="G17" s="1261" t="s">
        <v>146</v>
      </c>
    </row>
    <row r="18" spans="1:19" s="19" customFormat="1">
      <c r="A18" s="1589"/>
      <c r="B18" s="1268"/>
      <c r="C18" s="1264"/>
      <c r="D18" s="1264"/>
      <c r="E18" s="1264"/>
      <c r="F18" s="1264"/>
      <c r="G18" s="1264"/>
    </row>
    <row r="19" spans="1:19" s="19" customFormat="1">
      <c r="A19" s="19" t="s">
        <v>350</v>
      </c>
      <c r="B19" s="284" t="s">
        <v>1066</v>
      </c>
      <c r="C19" s="27" t="s">
        <v>91</v>
      </c>
      <c r="D19" s="23" t="s">
        <v>91</v>
      </c>
      <c r="E19" s="27" t="s">
        <v>91</v>
      </c>
      <c r="F19" s="27" t="s">
        <v>91</v>
      </c>
      <c r="G19" s="27" t="s">
        <v>91</v>
      </c>
      <c r="I19"/>
      <c r="N19" s="27"/>
      <c r="O19" s="27"/>
      <c r="P19" s="27"/>
      <c r="Q19" s="27"/>
    </row>
    <row r="20" spans="1:19" s="19" customFormat="1" ht="28.8">
      <c r="A20" s="1292" t="s">
        <v>6138</v>
      </c>
      <c r="B20" s="180" t="s">
        <v>2087</v>
      </c>
      <c r="C20" s="27" t="s">
        <v>90</v>
      </c>
      <c r="D20" s="27" t="s">
        <v>90</v>
      </c>
      <c r="E20" s="27" t="s">
        <v>90</v>
      </c>
      <c r="F20" s="27" t="s">
        <v>90</v>
      </c>
      <c r="G20" s="27" t="s">
        <v>90</v>
      </c>
      <c r="I20"/>
      <c r="N20" s="27"/>
      <c r="O20" s="27"/>
      <c r="P20" s="27"/>
      <c r="Q20" s="27"/>
    </row>
    <row r="21" spans="1:19" s="19" customFormat="1" ht="28.8">
      <c r="C21" s="27" t="s">
        <v>160</v>
      </c>
      <c r="D21" s="27" t="s">
        <v>5121</v>
      </c>
      <c r="E21" s="33" t="s">
        <v>92</v>
      </c>
      <c r="F21" s="12" t="s">
        <v>5370</v>
      </c>
      <c r="G21" s="253" t="s">
        <v>92</v>
      </c>
      <c r="N21" s="27"/>
      <c r="O21" s="27"/>
      <c r="P21" s="27"/>
      <c r="Q21" s="27"/>
      <c r="R21" s="27"/>
      <c r="S21" s="27"/>
    </row>
    <row r="22" spans="1:19" s="19" customFormat="1" ht="43.2">
      <c r="C22" s="27" t="s">
        <v>130</v>
      </c>
      <c r="D22" s="27" t="s">
        <v>130</v>
      </c>
      <c r="E22" s="33" t="s">
        <v>97</v>
      </c>
      <c r="F22" s="27" t="s">
        <v>130</v>
      </c>
      <c r="G22" s="27" t="s">
        <v>130</v>
      </c>
    </row>
    <row r="23" spans="1:19" s="181" customFormat="1" ht="43.2">
      <c r="D23" s="257" t="s">
        <v>116</v>
      </c>
      <c r="E23" s="33" t="s">
        <v>98</v>
      </c>
      <c r="F23" s="27" t="s">
        <v>6460</v>
      </c>
      <c r="G23" s="12" t="s">
        <v>163</v>
      </c>
      <c r="H23" s="26"/>
      <c r="I23" s="41"/>
    </row>
    <row r="24" spans="1:19" s="181" customFormat="1" ht="47.7" customHeight="1">
      <c r="G24" s="12" t="s">
        <v>5010</v>
      </c>
      <c r="H24" s="26"/>
    </row>
    <row r="25" spans="1:19" ht="43.2">
      <c r="A25" s="26"/>
      <c r="G25" s="33" t="s">
        <v>153</v>
      </c>
      <c r="H25" s="26"/>
    </row>
    <row r="26" spans="1:19">
      <c r="A26" s="26"/>
      <c r="G26" s="26"/>
      <c r="H26" s="26"/>
    </row>
    <row r="27" spans="1:19">
      <c r="A27" s="26"/>
      <c r="G27" s="26"/>
      <c r="H27" s="26"/>
    </row>
    <row r="28" spans="1:19">
      <c r="A28" s="26"/>
      <c r="B28" s="1270"/>
      <c r="C28" s="1270"/>
      <c r="D28" s="1270"/>
      <c r="E28" s="1270"/>
      <c r="F28" s="201"/>
      <c r="G28" s="1271"/>
      <c r="H28" s="1271"/>
      <c r="I28" s="1271"/>
      <c r="J28" s="1271"/>
      <c r="K28" s="1271"/>
      <c r="L28" s="1271"/>
      <c r="M28" s="1271"/>
      <c r="N28" s="1271"/>
      <c r="O28" s="1271"/>
      <c r="P28" s="1271"/>
    </row>
    <row r="29" spans="1:19">
      <c r="A29" s="26"/>
      <c r="B29" s="1270"/>
      <c r="C29" s="1270"/>
      <c r="D29" s="1270"/>
      <c r="E29" s="1270"/>
      <c r="F29" s="1270"/>
      <c r="G29" s="42"/>
      <c r="I29" s="1271"/>
      <c r="J29" s="1271"/>
      <c r="K29" s="1271"/>
      <c r="L29" s="1271"/>
      <c r="M29" s="1271"/>
      <c r="N29" s="1271"/>
      <c r="O29" s="1271"/>
      <c r="P29" s="1271"/>
      <c r="Q29" s="1271"/>
    </row>
    <row r="30" spans="1:19">
      <c r="B30" s="1270"/>
      <c r="C30" s="1270"/>
      <c r="D30" s="1270"/>
      <c r="E30" s="1270"/>
      <c r="F30" s="1270"/>
      <c r="G30" s="1271"/>
      <c r="H30" s="1271"/>
      <c r="I30" s="1271"/>
      <c r="J30" s="1271"/>
      <c r="K30" s="1271"/>
      <c r="L30" s="1271"/>
      <c r="M30" s="1271"/>
      <c r="N30" s="1271"/>
      <c r="O30" s="1271"/>
      <c r="P30" s="1271"/>
    </row>
    <row r="31" spans="1:19">
      <c r="B31" s="1270"/>
      <c r="C31" s="1270"/>
      <c r="D31" s="1270"/>
      <c r="E31" s="1270"/>
      <c r="F31" s="1270"/>
      <c r="G31" s="1271"/>
      <c r="H31" s="1271"/>
      <c r="I31" s="1271"/>
      <c r="J31" s="1271"/>
      <c r="K31" s="1271"/>
      <c r="L31" s="1271"/>
      <c r="M31" s="1271"/>
      <c r="N31" s="1271"/>
      <c r="O31" s="1271"/>
      <c r="P31" s="1271"/>
    </row>
    <row r="32" spans="1:19">
      <c r="B32" s="1270"/>
      <c r="C32" s="1270"/>
      <c r="D32" s="1270"/>
      <c r="E32" s="1270"/>
      <c r="F32" s="1270"/>
      <c r="G32" s="1270"/>
      <c r="H32" s="201"/>
      <c r="I32" s="1271"/>
      <c r="J32" s="1271"/>
      <c r="K32" s="1271"/>
      <c r="L32" s="1271"/>
      <c r="M32" s="1271"/>
      <c r="N32" s="1271"/>
      <c r="O32" s="1271"/>
      <c r="P32" s="1271"/>
      <c r="Q32" s="1271"/>
    </row>
    <row r="33" spans="3:18">
      <c r="C33" s="1270"/>
      <c r="D33" s="1270"/>
      <c r="E33" s="1270"/>
      <c r="F33" s="1270"/>
      <c r="G33" s="1270"/>
      <c r="H33" s="1270"/>
      <c r="J33" s="1271"/>
      <c r="K33" s="1271"/>
      <c r="L33" s="1271"/>
      <c r="M33" s="1271"/>
      <c r="N33" s="1271"/>
      <c r="O33" s="1271"/>
      <c r="P33" s="1271"/>
      <c r="Q33" s="1271"/>
      <c r="R33" s="1271"/>
    </row>
    <row r="34" spans="3:18">
      <c r="C34" s="1272"/>
      <c r="D34" s="1272"/>
      <c r="E34" s="1272"/>
      <c r="F34" s="1272"/>
      <c r="G34" s="1272"/>
      <c r="H34" s="1272"/>
      <c r="J34" s="1272"/>
      <c r="K34" s="1272"/>
      <c r="L34" s="1272"/>
      <c r="M34" s="1272"/>
      <c r="N34" s="1272"/>
      <c r="O34" s="1272"/>
      <c r="P34" s="1272"/>
      <c r="Q34" s="1272"/>
      <c r="R34" s="1272"/>
    </row>
    <row r="35" spans="3:18">
      <c r="C35" s="1272"/>
      <c r="D35" s="1272"/>
      <c r="E35" s="1272"/>
      <c r="F35" s="1272"/>
      <c r="G35" s="1272"/>
      <c r="H35" s="1272"/>
      <c r="I35" s="201"/>
      <c r="J35" s="1272"/>
      <c r="K35" s="1272"/>
      <c r="L35" s="1272"/>
      <c r="M35" s="1272"/>
      <c r="N35" s="1272"/>
      <c r="O35" s="1272"/>
      <c r="P35" s="1272"/>
      <c r="Q35" s="1272"/>
      <c r="R35" s="1272"/>
    </row>
    <row r="36" spans="3:18">
      <c r="I36" s="181"/>
      <c r="J36" s="181"/>
    </row>
    <row r="37" spans="3:18">
      <c r="I37" s="181"/>
      <c r="J37" s="181"/>
    </row>
  </sheetData>
  <pageMargins left="0.7" right="0.7" top="0.75" bottom="0.75" header="0.3" footer="0.3"/>
  <pageSetup paperSize="9" orientation="portrait" horizontalDpi="90" verticalDpi="9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93">
    <pageSetUpPr fitToPage="1"/>
  </sheetPr>
  <dimension ref="A1:K58"/>
  <sheetViews>
    <sheetView showGridLines="0" zoomScale="80" zoomScaleNormal="80" zoomScaleSheetLayoutView="100" workbookViewId="0"/>
  </sheetViews>
  <sheetFormatPr defaultColWidth="9.33203125" defaultRowHeight="14.4"/>
  <cols>
    <col min="1" max="1" width="25.5546875" style="193" customWidth="1"/>
    <col min="2" max="2" width="36.33203125" style="193" bestFit="1" customWidth="1"/>
    <col min="3" max="9" width="25.44140625" style="193" customWidth="1"/>
    <col min="10" max="10" width="23.5546875" style="193" bestFit="1" customWidth="1"/>
    <col min="11" max="252" width="9.33203125" style="193"/>
    <col min="253" max="253" width="12.33203125" style="193" customWidth="1"/>
    <col min="254" max="254" width="16" style="193" customWidth="1"/>
    <col min="255" max="255" width="17.5546875" style="193" customWidth="1"/>
    <col min="256" max="257" width="14.44140625" style="193" customWidth="1"/>
    <col min="258" max="258" width="13.6640625" style="193" customWidth="1"/>
    <col min="259" max="259" width="17.33203125" style="193" customWidth="1"/>
    <col min="260" max="260" width="17.5546875" style="193" customWidth="1"/>
    <col min="261" max="261" width="14" style="193" customWidth="1"/>
    <col min="262" max="262" width="14.44140625" style="193" customWidth="1"/>
    <col min="263" max="263" width="13.33203125" style="193" customWidth="1"/>
    <col min="264" max="508" width="9.33203125" style="193"/>
    <col min="509" max="509" width="12.33203125" style="193" customWidth="1"/>
    <col min="510" max="510" width="16" style="193" customWidth="1"/>
    <col min="511" max="511" width="17.5546875" style="193" customWidth="1"/>
    <col min="512" max="513" width="14.44140625" style="193" customWidth="1"/>
    <col min="514" max="514" width="13.6640625" style="193" customWidth="1"/>
    <col min="515" max="515" width="17.33203125" style="193" customWidth="1"/>
    <col min="516" max="516" width="17.5546875" style="193" customWidth="1"/>
    <col min="517" max="517" width="14" style="193" customWidth="1"/>
    <col min="518" max="518" width="14.44140625" style="193" customWidth="1"/>
    <col min="519" max="519" width="13.33203125" style="193" customWidth="1"/>
    <col min="520" max="764" width="9.33203125" style="193"/>
    <col min="765" max="765" width="12.33203125" style="193" customWidth="1"/>
    <col min="766" max="766" width="16" style="193" customWidth="1"/>
    <col min="767" max="767" width="17.5546875" style="193" customWidth="1"/>
    <col min="768" max="769" width="14.44140625" style="193" customWidth="1"/>
    <col min="770" max="770" width="13.6640625" style="193" customWidth="1"/>
    <col min="771" max="771" width="17.33203125" style="193" customWidth="1"/>
    <col min="772" max="772" width="17.5546875" style="193" customWidth="1"/>
    <col min="773" max="773" width="14" style="193" customWidth="1"/>
    <col min="774" max="774" width="14.44140625" style="193" customWidth="1"/>
    <col min="775" max="775" width="13.33203125" style="193" customWidth="1"/>
    <col min="776" max="1020" width="9.33203125" style="193"/>
    <col min="1021" max="1021" width="12.33203125" style="193" customWidth="1"/>
    <col min="1022" max="1022" width="16" style="193" customWidth="1"/>
    <col min="1023" max="1023" width="17.5546875" style="193" customWidth="1"/>
    <col min="1024" max="1025" width="14.44140625" style="193" customWidth="1"/>
    <col min="1026" max="1026" width="13.6640625" style="193" customWidth="1"/>
    <col min="1027" max="1027" width="17.33203125" style="193" customWidth="1"/>
    <col min="1028" max="1028" width="17.5546875" style="193" customWidth="1"/>
    <col min="1029" max="1029" width="14" style="193" customWidth="1"/>
    <col min="1030" max="1030" width="14.44140625" style="193" customWidth="1"/>
    <col min="1031" max="1031" width="13.33203125" style="193" customWidth="1"/>
    <col min="1032" max="1276" width="9.33203125" style="193"/>
    <col min="1277" max="1277" width="12.33203125" style="193" customWidth="1"/>
    <col min="1278" max="1278" width="16" style="193" customWidth="1"/>
    <col min="1279" max="1279" width="17.5546875" style="193" customWidth="1"/>
    <col min="1280" max="1281" width="14.44140625" style="193" customWidth="1"/>
    <col min="1282" max="1282" width="13.6640625" style="193" customWidth="1"/>
    <col min="1283" max="1283" width="17.33203125" style="193" customWidth="1"/>
    <col min="1284" max="1284" width="17.5546875" style="193" customWidth="1"/>
    <col min="1285" max="1285" width="14" style="193" customWidth="1"/>
    <col min="1286" max="1286" width="14.44140625" style="193" customWidth="1"/>
    <col min="1287" max="1287" width="13.33203125" style="193" customWidth="1"/>
    <col min="1288" max="1532" width="9.33203125" style="193"/>
    <col min="1533" max="1533" width="12.33203125" style="193" customWidth="1"/>
    <col min="1534" max="1534" width="16" style="193" customWidth="1"/>
    <col min="1535" max="1535" width="17.5546875" style="193" customWidth="1"/>
    <col min="1536" max="1537" width="14.44140625" style="193" customWidth="1"/>
    <col min="1538" max="1538" width="13.6640625" style="193" customWidth="1"/>
    <col min="1539" max="1539" width="17.33203125" style="193" customWidth="1"/>
    <col min="1540" max="1540" width="17.5546875" style="193" customWidth="1"/>
    <col min="1541" max="1541" width="14" style="193" customWidth="1"/>
    <col min="1542" max="1542" width="14.44140625" style="193" customWidth="1"/>
    <col min="1543" max="1543" width="13.33203125" style="193" customWidth="1"/>
    <col min="1544" max="1788" width="9.33203125" style="193"/>
    <col min="1789" max="1789" width="12.33203125" style="193" customWidth="1"/>
    <col min="1790" max="1790" width="16" style="193" customWidth="1"/>
    <col min="1791" max="1791" width="17.5546875" style="193" customWidth="1"/>
    <col min="1792" max="1793" width="14.44140625" style="193" customWidth="1"/>
    <col min="1794" max="1794" width="13.6640625" style="193" customWidth="1"/>
    <col min="1795" max="1795" width="17.33203125" style="193" customWidth="1"/>
    <col min="1796" max="1796" width="17.5546875" style="193" customWidth="1"/>
    <col min="1797" max="1797" width="14" style="193" customWidth="1"/>
    <col min="1798" max="1798" width="14.44140625" style="193" customWidth="1"/>
    <col min="1799" max="1799" width="13.33203125" style="193" customWidth="1"/>
    <col min="1800" max="2044" width="9.33203125" style="193"/>
    <col min="2045" max="2045" width="12.33203125" style="193" customWidth="1"/>
    <col min="2046" max="2046" width="16" style="193" customWidth="1"/>
    <col min="2047" max="2047" width="17.5546875" style="193" customWidth="1"/>
    <col min="2048" max="2049" width="14.44140625" style="193" customWidth="1"/>
    <col min="2050" max="2050" width="13.6640625" style="193" customWidth="1"/>
    <col min="2051" max="2051" width="17.33203125" style="193" customWidth="1"/>
    <col min="2052" max="2052" width="17.5546875" style="193" customWidth="1"/>
    <col min="2053" max="2053" width="14" style="193" customWidth="1"/>
    <col min="2054" max="2054" width="14.44140625" style="193" customWidth="1"/>
    <col min="2055" max="2055" width="13.33203125" style="193" customWidth="1"/>
    <col min="2056" max="2300" width="9.33203125" style="193"/>
    <col min="2301" max="2301" width="12.33203125" style="193" customWidth="1"/>
    <col min="2302" max="2302" width="16" style="193" customWidth="1"/>
    <col min="2303" max="2303" width="17.5546875" style="193" customWidth="1"/>
    <col min="2304" max="2305" width="14.44140625" style="193" customWidth="1"/>
    <col min="2306" max="2306" width="13.6640625" style="193" customWidth="1"/>
    <col min="2307" max="2307" width="17.33203125" style="193" customWidth="1"/>
    <col min="2308" max="2308" width="17.5546875" style="193" customWidth="1"/>
    <col min="2309" max="2309" width="14" style="193" customWidth="1"/>
    <col min="2310" max="2310" width="14.44140625" style="193" customWidth="1"/>
    <col min="2311" max="2311" width="13.33203125" style="193" customWidth="1"/>
    <col min="2312" max="2556" width="9.33203125" style="193"/>
    <col min="2557" max="2557" width="12.33203125" style="193" customWidth="1"/>
    <col min="2558" max="2558" width="16" style="193" customWidth="1"/>
    <col min="2559" max="2559" width="17.5546875" style="193" customWidth="1"/>
    <col min="2560" max="2561" width="14.44140625" style="193" customWidth="1"/>
    <col min="2562" max="2562" width="13.6640625" style="193" customWidth="1"/>
    <col min="2563" max="2563" width="17.33203125" style="193" customWidth="1"/>
    <col min="2564" max="2564" width="17.5546875" style="193" customWidth="1"/>
    <col min="2565" max="2565" width="14" style="193" customWidth="1"/>
    <col min="2566" max="2566" width="14.44140625" style="193" customWidth="1"/>
    <col min="2567" max="2567" width="13.33203125" style="193" customWidth="1"/>
    <col min="2568" max="2812" width="9.33203125" style="193"/>
    <col min="2813" max="2813" width="12.33203125" style="193" customWidth="1"/>
    <col min="2814" max="2814" width="16" style="193" customWidth="1"/>
    <col min="2815" max="2815" width="17.5546875" style="193" customWidth="1"/>
    <col min="2816" max="2817" width="14.44140625" style="193" customWidth="1"/>
    <col min="2818" max="2818" width="13.6640625" style="193" customWidth="1"/>
    <col min="2819" max="2819" width="17.33203125" style="193" customWidth="1"/>
    <col min="2820" max="2820" width="17.5546875" style="193" customWidth="1"/>
    <col min="2821" max="2821" width="14" style="193" customWidth="1"/>
    <col min="2822" max="2822" width="14.44140625" style="193" customWidth="1"/>
    <col min="2823" max="2823" width="13.33203125" style="193" customWidth="1"/>
    <col min="2824" max="3068" width="9.33203125" style="193"/>
    <col min="3069" max="3069" width="12.33203125" style="193" customWidth="1"/>
    <col min="3070" max="3070" width="16" style="193" customWidth="1"/>
    <col min="3071" max="3071" width="17.5546875" style="193" customWidth="1"/>
    <col min="3072" max="3073" width="14.44140625" style="193" customWidth="1"/>
    <col min="3074" max="3074" width="13.6640625" style="193" customWidth="1"/>
    <col min="3075" max="3075" width="17.33203125" style="193" customWidth="1"/>
    <col min="3076" max="3076" width="17.5546875" style="193" customWidth="1"/>
    <col min="3077" max="3077" width="14" style="193" customWidth="1"/>
    <col min="3078" max="3078" width="14.44140625" style="193" customWidth="1"/>
    <col min="3079" max="3079" width="13.33203125" style="193" customWidth="1"/>
    <col min="3080" max="3324" width="9.33203125" style="193"/>
    <col min="3325" max="3325" width="12.33203125" style="193" customWidth="1"/>
    <col min="3326" max="3326" width="16" style="193" customWidth="1"/>
    <col min="3327" max="3327" width="17.5546875" style="193" customWidth="1"/>
    <col min="3328" max="3329" width="14.44140625" style="193" customWidth="1"/>
    <col min="3330" max="3330" width="13.6640625" style="193" customWidth="1"/>
    <col min="3331" max="3331" width="17.33203125" style="193" customWidth="1"/>
    <col min="3332" max="3332" width="17.5546875" style="193" customWidth="1"/>
    <col min="3333" max="3333" width="14" style="193" customWidth="1"/>
    <col min="3334" max="3334" width="14.44140625" style="193" customWidth="1"/>
    <col min="3335" max="3335" width="13.33203125" style="193" customWidth="1"/>
    <col min="3336" max="3580" width="9.33203125" style="193"/>
    <col min="3581" max="3581" width="12.33203125" style="193" customWidth="1"/>
    <col min="3582" max="3582" width="16" style="193" customWidth="1"/>
    <col min="3583" max="3583" width="17.5546875" style="193" customWidth="1"/>
    <col min="3584" max="3585" width="14.44140625" style="193" customWidth="1"/>
    <col min="3586" max="3586" width="13.6640625" style="193" customWidth="1"/>
    <col min="3587" max="3587" width="17.33203125" style="193" customWidth="1"/>
    <col min="3588" max="3588" width="17.5546875" style="193" customWidth="1"/>
    <col min="3589" max="3589" width="14" style="193" customWidth="1"/>
    <col min="3590" max="3590" width="14.44140625" style="193" customWidth="1"/>
    <col min="3591" max="3591" width="13.33203125" style="193" customWidth="1"/>
    <col min="3592" max="3836" width="9.33203125" style="193"/>
    <col min="3837" max="3837" width="12.33203125" style="193" customWidth="1"/>
    <col min="3838" max="3838" width="16" style="193" customWidth="1"/>
    <col min="3839" max="3839" width="17.5546875" style="193" customWidth="1"/>
    <col min="3840" max="3841" width="14.44140625" style="193" customWidth="1"/>
    <col min="3842" max="3842" width="13.6640625" style="193" customWidth="1"/>
    <col min="3843" max="3843" width="17.33203125" style="193" customWidth="1"/>
    <col min="3844" max="3844" width="17.5546875" style="193" customWidth="1"/>
    <col min="3845" max="3845" width="14" style="193" customWidth="1"/>
    <col min="3846" max="3846" width="14.44140625" style="193" customWidth="1"/>
    <col min="3847" max="3847" width="13.33203125" style="193" customWidth="1"/>
    <col min="3848" max="4092" width="9.33203125" style="193"/>
    <col min="4093" max="4093" width="12.33203125" style="193" customWidth="1"/>
    <col min="4094" max="4094" width="16" style="193" customWidth="1"/>
    <col min="4095" max="4095" width="17.5546875" style="193" customWidth="1"/>
    <col min="4096" max="4097" width="14.44140625" style="193" customWidth="1"/>
    <col min="4098" max="4098" width="13.6640625" style="193" customWidth="1"/>
    <col min="4099" max="4099" width="17.33203125" style="193" customWidth="1"/>
    <col min="4100" max="4100" width="17.5546875" style="193" customWidth="1"/>
    <col min="4101" max="4101" width="14" style="193" customWidth="1"/>
    <col min="4102" max="4102" width="14.44140625" style="193" customWidth="1"/>
    <col min="4103" max="4103" width="13.33203125" style="193" customWidth="1"/>
    <col min="4104" max="4348" width="9.33203125" style="193"/>
    <col min="4349" max="4349" width="12.33203125" style="193" customWidth="1"/>
    <col min="4350" max="4350" width="16" style="193" customWidth="1"/>
    <col min="4351" max="4351" width="17.5546875" style="193" customWidth="1"/>
    <col min="4352" max="4353" width="14.44140625" style="193" customWidth="1"/>
    <col min="4354" max="4354" width="13.6640625" style="193" customWidth="1"/>
    <col min="4355" max="4355" width="17.33203125" style="193" customWidth="1"/>
    <col min="4356" max="4356" width="17.5546875" style="193" customWidth="1"/>
    <col min="4357" max="4357" width="14" style="193" customWidth="1"/>
    <col min="4358" max="4358" width="14.44140625" style="193" customWidth="1"/>
    <col min="4359" max="4359" width="13.33203125" style="193" customWidth="1"/>
    <col min="4360" max="4604" width="9.33203125" style="193"/>
    <col min="4605" max="4605" width="12.33203125" style="193" customWidth="1"/>
    <col min="4606" max="4606" width="16" style="193" customWidth="1"/>
    <col min="4607" max="4607" width="17.5546875" style="193" customWidth="1"/>
    <col min="4608" max="4609" width="14.44140625" style="193" customWidth="1"/>
    <col min="4610" max="4610" width="13.6640625" style="193" customWidth="1"/>
    <col min="4611" max="4611" width="17.33203125" style="193" customWidth="1"/>
    <col min="4612" max="4612" width="17.5546875" style="193" customWidth="1"/>
    <col min="4613" max="4613" width="14" style="193" customWidth="1"/>
    <col min="4614" max="4614" width="14.44140625" style="193" customWidth="1"/>
    <col min="4615" max="4615" width="13.33203125" style="193" customWidth="1"/>
    <col min="4616" max="4860" width="9.33203125" style="193"/>
    <col min="4861" max="4861" width="12.33203125" style="193" customWidth="1"/>
    <col min="4862" max="4862" width="16" style="193" customWidth="1"/>
    <col min="4863" max="4863" width="17.5546875" style="193" customWidth="1"/>
    <col min="4864" max="4865" width="14.44140625" style="193" customWidth="1"/>
    <col min="4866" max="4866" width="13.6640625" style="193" customWidth="1"/>
    <col min="4867" max="4867" width="17.33203125" style="193" customWidth="1"/>
    <col min="4868" max="4868" width="17.5546875" style="193" customWidth="1"/>
    <col min="4869" max="4869" width="14" style="193" customWidth="1"/>
    <col min="4870" max="4870" width="14.44140625" style="193" customWidth="1"/>
    <col min="4871" max="4871" width="13.33203125" style="193" customWidth="1"/>
    <col min="4872" max="5116" width="9.33203125" style="193"/>
    <col min="5117" max="5117" width="12.33203125" style="193" customWidth="1"/>
    <col min="5118" max="5118" width="16" style="193" customWidth="1"/>
    <col min="5119" max="5119" width="17.5546875" style="193" customWidth="1"/>
    <col min="5120" max="5121" width="14.44140625" style="193" customWidth="1"/>
    <col min="5122" max="5122" width="13.6640625" style="193" customWidth="1"/>
    <col min="5123" max="5123" width="17.33203125" style="193" customWidth="1"/>
    <col min="5124" max="5124" width="17.5546875" style="193" customWidth="1"/>
    <col min="5125" max="5125" width="14" style="193" customWidth="1"/>
    <col min="5126" max="5126" width="14.44140625" style="193" customWidth="1"/>
    <col min="5127" max="5127" width="13.33203125" style="193" customWidth="1"/>
    <col min="5128" max="5372" width="9.33203125" style="193"/>
    <col min="5373" max="5373" width="12.33203125" style="193" customWidth="1"/>
    <col min="5374" max="5374" width="16" style="193" customWidth="1"/>
    <col min="5375" max="5375" width="17.5546875" style="193" customWidth="1"/>
    <col min="5376" max="5377" width="14.44140625" style="193" customWidth="1"/>
    <col min="5378" max="5378" width="13.6640625" style="193" customWidth="1"/>
    <col min="5379" max="5379" width="17.33203125" style="193" customWidth="1"/>
    <col min="5380" max="5380" width="17.5546875" style="193" customWidth="1"/>
    <col min="5381" max="5381" width="14" style="193" customWidth="1"/>
    <col min="5382" max="5382" width="14.44140625" style="193" customWidth="1"/>
    <col min="5383" max="5383" width="13.33203125" style="193" customWidth="1"/>
    <col min="5384" max="5628" width="9.33203125" style="193"/>
    <col min="5629" max="5629" width="12.33203125" style="193" customWidth="1"/>
    <col min="5630" max="5630" width="16" style="193" customWidth="1"/>
    <col min="5631" max="5631" width="17.5546875" style="193" customWidth="1"/>
    <col min="5632" max="5633" width="14.44140625" style="193" customWidth="1"/>
    <col min="5634" max="5634" width="13.6640625" style="193" customWidth="1"/>
    <col min="5635" max="5635" width="17.33203125" style="193" customWidth="1"/>
    <col min="5636" max="5636" width="17.5546875" style="193" customWidth="1"/>
    <col min="5637" max="5637" width="14" style="193" customWidth="1"/>
    <col min="5638" max="5638" width="14.44140625" style="193" customWidth="1"/>
    <col min="5639" max="5639" width="13.33203125" style="193" customWidth="1"/>
    <col min="5640" max="5884" width="9.33203125" style="193"/>
    <col min="5885" max="5885" width="12.33203125" style="193" customWidth="1"/>
    <col min="5886" max="5886" width="16" style="193" customWidth="1"/>
    <col min="5887" max="5887" width="17.5546875" style="193" customWidth="1"/>
    <col min="5888" max="5889" width="14.44140625" style="193" customWidth="1"/>
    <col min="5890" max="5890" width="13.6640625" style="193" customWidth="1"/>
    <col min="5891" max="5891" width="17.33203125" style="193" customWidth="1"/>
    <col min="5892" max="5892" width="17.5546875" style="193" customWidth="1"/>
    <col min="5893" max="5893" width="14" style="193" customWidth="1"/>
    <col min="5894" max="5894" width="14.44140625" style="193" customWidth="1"/>
    <col min="5895" max="5895" width="13.33203125" style="193" customWidth="1"/>
    <col min="5896" max="6140" width="9.33203125" style="193"/>
    <col min="6141" max="6141" width="12.33203125" style="193" customWidth="1"/>
    <col min="6142" max="6142" width="16" style="193" customWidth="1"/>
    <col min="6143" max="6143" width="17.5546875" style="193" customWidth="1"/>
    <col min="6144" max="6145" width="14.44140625" style="193" customWidth="1"/>
    <col min="6146" max="6146" width="13.6640625" style="193" customWidth="1"/>
    <col min="6147" max="6147" width="17.33203125" style="193" customWidth="1"/>
    <col min="6148" max="6148" width="17.5546875" style="193" customWidth="1"/>
    <col min="6149" max="6149" width="14" style="193" customWidth="1"/>
    <col min="6150" max="6150" width="14.44140625" style="193" customWidth="1"/>
    <col min="6151" max="6151" width="13.33203125" style="193" customWidth="1"/>
    <col min="6152" max="6396" width="9.33203125" style="193"/>
    <col min="6397" max="6397" width="12.33203125" style="193" customWidth="1"/>
    <col min="6398" max="6398" width="16" style="193" customWidth="1"/>
    <col min="6399" max="6399" width="17.5546875" style="193" customWidth="1"/>
    <col min="6400" max="6401" width="14.44140625" style="193" customWidth="1"/>
    <col min="6402" max="6402" width="13.6640625" style="193" customWidth="1"/>
    <col min="6403" max="6403" width="17.33203125" style="193" customWidth="1"/>
    <col min="6404" max="6404" width="17.5546875" style="193" customWidth="1"/>
    <col min="6405" max="6405" width="14" style="193" customWidth="1"/>
    <col min="6406" max="6406" width="14.44140625" style="193" customWidth="1"/>
    <col min="6407" max="6407" width="13.33203125" style="193" customWidth="1"/>
    <col min="6408" max="6652" width="9.33203125" style="193"/>
    <col min="6653" max="6653" width="12.33203125" style="193" customWidth="1"/>
    <col min="6654" max="6654" width="16" style="193" customWidth="1"/>
    <col min="6655" max="6655" width="17.5546875" style="193" customWidth="1"/>
    <col min="6656" max="6657" width="14.44140625" style="193" customWidth="1"/>
    <col min="6658" max="6658" width="13.6640625" style="193" customWidth="1"/>
    <col min="6659" max="6659" width="17.33203125" style="193" customWidth="1"/>
    <col min="6660" max="6660" width="17.5546875" style="193" customWidth="1"/>
    <col min="6661" max="6661" width="14" style="193" customWidth="1"/>
    <col min="6662" max="6662" width="14.44140625" style="193" customWidth="1"/>
    <col min="6663" max="6663" width="13.33203125" style="193" customWidth="1"/>
    <col min="6664" max="6908" width="9.33203125" style="193"/>
    <col min="6909" max="6909" width="12.33203125" style="193" customWidth="1"/>
    <col min="6910" max="6910" width="16" style="193" customWidth="1"/>
    <col min="6911" max="6911" width="17.5546875" style="193" customWidth="1"/>
    <col min="6912" max="6913" width="14.44140625" style="193" customWidth="1"/>
    <col min="6914" max="6914" width="13.6640625" style="193" customWidth="1"/>
    <col min="6915" max="6915" width="17.33203125" style="193" customWidth="1"/>
    <col min="6916" max="6916" width="17.5546875" style="193" customWidth="1"/>
    <col min="6917" max="6917" width="14" style="193" customWidth="1"/>
    <col min="6918" max="6918" width="14.44140625" style="193" customWidth="1"/>
    <col min="6919" max="6919" width="13.33203125" style="193" customWidth="1"/>
    <col min="6920" max="7164" width="9.33203125" style="193"/>
    <col min="7165" max="7165" width="12.33203125" style="193" customWidth="1"/>
    <col min="7166" max="7166" width="16" style="193" customWidth="1"/>
    <col min="7167" max="7167" width="17.5546875" style="193" customWidth="1"/>
    <col min="7168" max="7169" width="14.44140625" style="193" customWidth="1"/>
    <col min="7170" max="7170" width="13.6640625" style="193" customWidth="1"/>
    <col min="7171" max="7171" width="17.33203125" style="193" customWidth="1"/>
    <col min="7172" max="7172" width="17.5546875" style="193" customWidth="1"/>
    <col min="7173" max="7173" width="14" style="193" customWidth="1"/>
    <col min="7174" max="7174" width="14.44140625" style="193" customWidth="1"/>
    <col min="7175" max="7175" width="13.33203125" style="193" customWidth="1"/>
    <col min="7176" max="7420" width="9.33203125" style="193"/>
    <col min="7421" max="7421" width="12.33203125" style="193" customWidth="1"/>
    <col min="7422" max="7422" width="16" style="193" customWidth="1"/>
    <col min="7423" max="7423" width="17.5546875" style="193" customWidth="1"/>
    <col min="7424" max="7425" width="14.44140625" style="193" customWidth="1"/>
    <col min="7426" max="7426" width="13.6640625" style="193" customWidth="1"/>
    <col min="7427" max="7427" width="17.33203125" style="193" customWidth="1"/>
    <col min="7428" max="7428" width="17.5546875" style="193" customWidth="1"/>
    <col min="7429" max="7429" width="14" style="193" customWidth="1"/>
    <col min="7430" max="7430" width="14.44140625" style="193" customWidth="1"/>
    <col min="7431" max="7431" width="13.33203125" style="193" customWidth="1"/>
    <col min="7432" max="7676" width="9.33203125" style="193"/>
    <col min="7677" max="7677" width="12.33203125" style="193" customWidth="1"/>
    <col min="7678" max="7678" width="16" style="193" customWidth="1"/>
    <col min="7679" max="7679" width="17.5546875" style="193" customWidth="1"/>
    <col min="7680" max="7681" width="14.44140625" style="193" customWidth="1"/>
    <col min="7682" max="7682" width="13.6640625" style="193" customWidth="1"/>
    <col min="7683" max="7683" width="17.33203125" style="193" customWidth="1"/>
    <col min="7684" max="7684" width="17.5546875" style="193" customWidth="1"/>
    <col min="7685" max="7685" width="14" style="193" customWidth="1"/>
    <col min="7686" max="7686" width="14.44140625" style="193" customWidth="1"/>
    <col min="7687" max="7687" width="13.33203125" style="193" customWidth="1"/>
    <col min="7688" max="7932" width="9.33203125" style="193"/>
    <col min="7933" max="7933" width="12.33203125" style="193" customWidth="1"/>
    <col min="7934" max="7934" width="16" style="193" customWidth="1"/>
    <col min="7935" max="7935" width="17.5546875" style="193" customWidth="1"/>
    <col min="7936" max="7937" width="14.44140625" style="193" customWidth="1"/>
    <col min="7938" max="7938" width="13.6640625" style="193" customWidth="1"/>
    <col min="7939" max="7939" width="17.33203125" style="193" customWidth="1"/>
    <col min="7940" max="7940" width="17.5546875" style="193" customWidth="1"/>
    <col min="7941" max="7941" width="14" style="193" customWidth="1"/>
    <col min="7942" max="7942" width="14.44140625" style="193" customWidth="1"/>
    <col min="7943" max="7943" width="13.33203125" style="193" customWidth="1"/>
    <col min="7944" max="8188" width="9.33203125" style="193"/>
    <col min="8189" max="8189" width="12.33203125" style="193" customWidth="1"/>
    <col min="8190" max="8190" width="16" style="193" customWidth="1"/>
    <col min="8191" max="8191" width="17.5546875" style="193" customWidth="1"/>
    <col min="8192" max="8193" width="14.44140625" style="193" customWidth="1"/>
    <col min="8194" max="8194" width="13.6640625" style="193" customWidth="1"/>
    <col min="8195" max="8195" width="17.33203125" style="193" customWidth="1"/>
    <col min="8196" max="8196" width="17.5546875" style="193" customWidth="1"/>
    <col min="8197" max="8197" width="14" style="193" customWidth="1"/>
    <col min="8198" max="8198" width="14.44140625" style="193" customWidth="1"/>
    <col min="8199" max="8199" width="13.33203125" style="193" customWidth="1"/>
    <col min="8200" max="8444" width="9.33203125" style="193"/>
    <col min="8445" max="8445" width="12.33203125" style="193" customWidth="1"/>
    <col min="8446" max="8446" width="16" style="193" customWidth="1"/>
    <col min="8447" max="8447" width="17.5546875" style="193" customWidth="1"/>
    <col min="8448" max="8449" width="14.44140625" style="193" customWidth="1"/>
    <col min="8450" max="8450" width="13.6640625" style="193" customWidth="1"/>
    <col min="8451" max="8451" width="17.33203125" style="193" customWidth="1"/>
    <col min="8452" max="8452" width="17.5546875" style="193" customWidth="1"/>
    <col min="8453" max="8453" width="14" style="193" customWidth="1"/>
    <col min="8454" max="8454" width="14.44140625" style="193" customWidth="1"/>
    <col min="8455" max="8455" width="13.33203125" style="193" customWidth="1"/>
    <col min="8456" max="8700" width="9.33203125" style="193"/>
    <col min="8701" max="8701" width="12.33203125" style="193" customWidth="1"/>
    <col min="8702" max="8702" width="16" style="193" customWidth="1"/>
    <col min="8703" max="8703" width="17.5546875" style="193" customWidth="1"/>
    <col min="8704" max="8705" width="14.44140625" style="193" customWidth="1"/>
    <col min="8706" max="8706" width="13.6640625" style="193" customWidth="1"/>
    <col min="8707" max="8707" width="17.33203125" style="193" customWidth="1"/>
    <col min="8708" max="8708" width="17.5546875" style="193" customWidth="1"/>
    <col min="8709" max="8709" width="14" style="193" customWidth="1"/>
    <col min="8710" max="8710" width="14.44140625" style="193" customWidth="1"/>
    <col min="8711" max="8711" width="13.33203125" style="193" customWidth="1"/>
    <col min="8712" max="8956" width="9.33203125" style="193"/>
    <col min="8957" max="8957" width="12.33203125" style="193" customWidth="1"/>
    <col min="8958" max="8958" width="16" style="193" customWidth="1"/>
    <col min="8959" max="8959" width="17.5546875" style="193" customWidth="1"/>
    <col min="8960" max="8961" width="14.44140625" style="193" customWidth="1"/>
    <col min="8962" max="8962" width="13.6640625" style="193" customWidth="1"/>
    <col min="8963" max="8963" width="17.33203125" style="193" customWidth="1"/>
    <col min="8964" max="8964" width="17.5546875" style="193" customWidth="1"/>
    <col min="8965" max="8965" width="14" style="193" customWidth="1"/>
    <col min="8966" max="8966" width="14.44140625" style="193" customWidth="1"/>
    <col min="8967" max="8967" width="13.33203125" style="193" customWidth="1"/>
    <col min="8968" max="9212" width="9.33203125" style="193"/>
    <col min="9213" max="9213" width="12.33203125" style="193" customWidth="1"/>
    <col min="9214" max="9214" width="16" style="193" customWidth="1"/>
    <col min="9215" max="9215" width="17.5546875" style="193" customWidth="1"/>
    <col min="9216" max="9217" width="14.44140625" style="193" customWidth="1"/>
    <col min="9218" max="9218" width="13.6640625" style="193" customWidth="1"/>
    <col min="9219" max="9219" width="17.33203125" style="193" customWidth="1"/>
    <col min="9220" max="9220" width="17.5546875" style="193" customWidth="1"/>
    <col min="9221" max="9221" width="14" style="193" customWidth="1"/>
    <col min="9222" max="9222" width="14.44140625" style="193" customWidth="1"/>
    <col min="9223" max="9223" width="13.33203125" style="193" customWidth="1"/>
    <col min="9224" max="9468" width="9.33203125" style="193"/>
    <col min="9469" max="9469" width="12.33203125" style="193" customWidth="1"/>
    <col min="9470" max="9470" width="16" style="193" customWidth="1"/>
    <col min="9471" max="9471" width="17.5546875" style="193" customWidth="1"/>
    <col min="9472" max="9473" width="14.44140625" style="193" customWidth="1"/>
    <col min="9474" max="9474" width="13.6640625" style="193" customWidth="1"/>
    <col min="9475" max="9475" width="17.33203125" style="193" customWidth="1"/>
    <col min="9476" max="9476" width="17.5546875" style="193" customWidth="1"/>
    <col min="9477" max="9477" width="14" style="193" customWidth="1"/>
    <col min="9478" max="9478" width="14.44140625" style="193" customWidth="1"/>
    <col min="9479" max="9479" width="13.33203125" style="193" customWidth="1"/>
    <col min="9480" max="9724" width="9.33203125" style="193"/>
    <col min="9725" max="9725" width="12.33203125" style="193" customWidth="1"/>
    <col min="9726" max="9726" width="16" style="193" customWidth="1"/>
    <col min="9727" max="9727" width="17.5546875" style="193" customWidth="1"/>
    <col min="9728" max="9729" width="14.44140625" style="193" customWidth="1"/>
    <col min="9730" max="9730" width="13.6640625" style="193" customWidth="1"/>
    <col min="9731" max="9731" width="17.33203125" style="193" customWidth="1"/>
    <col min="9732" max="9732" width="17.5546875" style="193" customWidth="1"/>
    <col min="9733" max="9733" width="14" style="193" customWidth="1"/>
    <col min="9734" max="9734" width="14.44140625" style="193" customWidth="1"/>
    <col min="9735" max="9735" width="13.33203125" style="193" customWidth="1"/>
    <col min="9736" max="9980" width="9.33203125" style="193"/>
    <col min="9981" max="9981" width="12.33203125" style="193" customWidth="1"/>
    <col min="9982" max="9982" width="16" style="193" customWidth="1"/>
    <col min="9983" max="9983" width="17.5546875" style="193" customWidth="1"/>
    <col min="9984" max="9985" width="14.44140625" style="193" customWidth="1"/>
    <col min="9986" max="9986" width="13.6640625" style="193" customWidth="1"/>
    <col min="9987" max="9987" width="17.33203125" style="193" customWidth="1"/>
    <col min="9988" max="9988" width="17.5546875" style="193" customWidth="1"/>
    <col min="9989" max="9989" width="14" style="193" customWidth="1"/>
    <col min="9990" max="9990" width="14.44140625" style="193" customWidth="1"/>
    <col min="9991" max="9991" width="13.33203125" style="193" customWidth="1"/>
    <col min="9992" max="10236" width="9.33203125" style="193"/>
    <col min="10237" max="10237" width="12.33203125" style="193" customWidth="1"/>
    <col min="10238" max="10238" width="16" style="193" customWidth="1"/>
    <col min="10239" max="10239" width="17.5546875" style="193" customWidth="1"/>
    <col min="10240" max="10241" width="14.44140625" style="193" customWidth="1"/>
    <col min="10242" max="10242" width="13.6640625" style="193" customWidth="1"/>
    <col min="10243" max="10243" width="17.33203125" style="193" customWidth="1"/>
    <col min="10244" max="10244" width="17.5546875" style="193" customWidth="1"/>
    <col min="10245" max="10245" width="14" style="193" customWidth="1"/>
    <col min="10246" max="10246" width="14.44140625" style="193" customWidth="1"/>
    <col min="10247" max="10247" width="13.33203125" style="193" customWidth="1"/>
    <col min="10248" max="10492" width="9.33203125" style="193"/>
    <col min="10493" max="10493" width="12.33203125" style="193" customWidth="1"/>
    <col min="10494" max="10494" width="16" style="193" customWidth="1"/>
    <col min="10495" max="10495" width="17.5546875" style="193" customWidth="1"/>
    <col min="10496" max="10497" width="14.44140625" style="193" customWidth="1"/>
    <col min="10498" max="10498" width="13.6640625" style="193" customWidth="1"/>
    <col min="10499" max="10499" width="17.33203125" style="193" customWidth="1"/>
    <col min="10500" max="10500" width="17.5546875" style="193" customWidth="1"/>
    <col min="10501" max="10501" width="14" style="193" customWidth="1"/>
    <col min="10502" max="10502" width="14.44140625" style="193" customWidth="1"/>
    <col min="10503" max="10503" width="13.33203125" style="193" customWidth="1"/>
    <col min="10504" max="10748" width="9.33203125" style="193"/>
    <col min="10749" max="10749" width="12.33203125" style="193" customWidth="1"/>
    <col min="10750" max="10750" width="16" style="193" customWidth="1"/>
    <col min="10751" max="10751" width="17.5546875" style="193" customWidth="1"/>
    <col min="10752" max="10753" width="14.44140625" style="193" customWidth="1"/>
    <col min="10754" max="10754" width="13.6640625" style="193" customWidth="1"/>
    <col min="10755" max="10755" width="17.33203125" style="193" customWidth="1"/>
    <col min="10756" max="10756" width="17.5546875" style="193" customWidth="1"/>
    <col min="10757" max="10757" width="14" style="193" customWidth="1"/>
    <col min="10758" max="10758" width="14.44140625" style="193" customWidth="1"/>
    <col min="10759" max="10759" width="13.33203125" style="193" customWidth="1"/>
    <col min="10760" max="11004" width="9.33203125" style="193"/>
    <col min="11005" max="11005" width="12.33203125" style="193" customWidth="1"/>
    <col min="11006" max="11006" width="16" style="193" customWidth="1"/>
    <col min="11007" max="11007" width="17.5546875" style="193" customWidth="1"/>
    <col min="11008" max="11009" width="14.44140625" style="193" customWidth="1"/>
    <col min="11010" max="11010" width="13.6640625" style="193" customWidth="1"/>
    <col min="11011" max="11011" width="17.33203125" style="193" customWidth="1"/>
    <col min="11012" max="11012" width="17.5546875" style="193" customWidth="1"/>
    <col min="11013" max="11013" width="14" style="193" customWidth="1"/>
    <col min="11014" max="11014" width="14.44140625" style="193" customWidth="1"/>
    <col min="11015" max="11015" width="13.33203125" style="193" customWidth="1"/>
    <col min="11016" max="11260" width="9.33203125" style="193"/>
    <col min="11261" max="11261" width="12.33203125" style="193" customWidth="1"/>
    <col min="11262" max="11262" width="16" style="193" customWidth="1"/>
    <col min="11263" max="11263" width="17.5546875" style="193" customWidth="1"/>
    <col min="11264" max="11265" width="14.44140625" style="193" customWidth="1"/>
    <col min="11266" max="11266" width="13.6640625" style="193" customWidth="1"/>
    <col min="11267" max="11267" width="17.33203125" style="193" customWidth="1"/>
    <col min="11268" max="11268" width="17.5546875" style="193" customWidth="1"/>
    <col min="11269" max="11269" width="14" style="193" customWidth="1"/>
    <col min="11270" max="11270" width="14.44140625" style="193" customWidth="1"/>
    <col min="11271" max="11271" width="13.33203125" style="193" customWidth="1"/>
    <col min="11272" max="11516" width="9.33203125" style="193"/>
    <col min="11517" max="11517" width="12.33203125" style="193" customWidth="1"/>
    <col min="11518" max="11518" width="16" style="193" customWidth="1"/>
    <col min="11519" max="11519" width="17.5546875" style="193" customWidth="1"/>
    <col min="11520" max="11521" width="14.44140625" style="193" customWidth="1"/>
    <col min="11522" max="11522" width="13.6640625" style="193" customWidth="1"/>
    <col min="11523" max="11523" width="17.33203125" style="193" customWidth="1"/>
    <col min="11524" max="11524" width="17.5546875" style="193" customWidth="1"/>
    <col min="11525" max="11525" width="14" style="193" customWidth="1"/>
    <col min="11526" max="11526" width="14.44140625" style="193" customWidth="1"/>
    <col min="11527" max="11527" width="13.33203125" style="193" customWidth="1"/>
    <col min="11528" max="11772" width="9.33203125" style="193"/>
    <col min="11773" max="11773" width="12.33203125" style="193" customWidth="1"/>
    <col min="11774" max="11774" width="16" style="193" customWidth="1"/>
    <col min="11775" max="11775" width="17.5546875" style="193" customWidth="1"/>
    <col min="11776" max="11777" width="14.44140625" style="193" customWidth="1"/>
    <col min="11778" max="11778" width="13.6640625" style="193" customWidth="1"/>
    <col min="11779" max="11779" width="17.33203125" style="193" customWidth="1"/>
    <col min="11780" max="11780" width="17.5546875" style="193" customWidth="1"/>
    <col min="11781" max="11781" width="14" style="193" customWidth="1"/>
    <col min="11782" max="11782" width="14.44140625" style="193" customWidth="1"/>
    <col min="11783" max="11783" width="13.33203125" style="193" customWidth="1"/>
    <col min="11784" max="12028" width="9.33203125" style="193"/>
    <col min="12029" max="12029" width="12.33203125" style="193" customWidth="1"/>
    <col min="12030" max="12030" width="16" style="193" customWidth="1"/>
    <col min="12031" max="12031" width="17.5546875" style="193" customWidth="1"/>
    <col min="12032" max="12033" width="14.44140625" style="193" customWidth="1"/>
    <col min="12034" max="12034" width="13.6640625" style="193" customWidth="1"/>
    <col min="12035" max="12035" width="17.33203125" style="193" customWidth="1"/>
    <col min="12036" max="12036" width="17.5546875" style="193" customWidth="1"/>
    <col min="12037" max="12037" width="14" style="193" customWidth="1"/>
    <col min="12038" max="12038" width="14.44140625" style="193" customWidth="1"/>
    <col min="12039" max="12039" width="13.33203125" style="193" customWidth="1"/>
    <col min="12040" max="12284" width="9.33203125" style="193"/>
    <col min="12285" max="12285" width="12.33203125" style="193" customWidth="1"/>
    <col min="12286" max="12286" width="16" style="193" customWidth="1"/>
    <col min="12287" max="12287" width="17.5546875" style="193" customWidth="1"/>
    <col min="12288" max="12289" width="14.44140625" style="193" customWidth="1"/>
    <col min="12290" max="12290" width="13.6640625" style="193" customWidth="1"/>
    <col min="12291" max="12291" width="17.33203125" style="193" customWidth="1"/>
    <col min="12292" max="12292" width="17.5546875" style="193" customWidth="1"/>
    <col min="12293" max="12293" width="14" style="193" customWidth="1"/>
    <col min="12294" max="12294" width="14.44140625" style="193" customWidth="1"/>
    <col min="12295" max="12295" width="13.33203125" style="193" customWidth="1"/>
    <col min="12296" max="12540" width="9.33203125" style="193"/>
    <col min="12541" max="12541" width="12.33203125" style="193" customWidth="1"/>
    <col min="12542" max="12542" width="16" style="193" customWidth="1"/>
    <col min="12543" max="12543" width="17.5546875" style="193" customWidth="1"/>
    <col min="12544" max="12545" width="14.44140625" style="193" customWidth="1"/>
    <col min="12546" max="12546" width="13.6640625" style="193" customWidth="1"/>
    <col min="12547" max="12547" width="17.33203125" style="193" customWidth="1"/>
    <col min="12548" max="12548" width="17.5546875" style="193" customWidth="1"/>
    <col min="12549" max="12549" width="14" style="193" customWidth="1"/>
    <col min="12550" max="12550" width="14.44140625" style="193" customWidth="1"/>
    <col min="12551" max="12551" width="13.33203125" style="193" customWidth="1"/>
    <col min="12552" max="12796" width="9.33203125" style="193"/>
    <col min="12797" max="12797" width="12.33203125" style="193" customWidth="1"/>
    <col min="12798" max="12798" width="16" style="193" customWidth="1"/>
    <col min="12799" max="12799" width="17.5546875" style="193" customWidth="1"/>
    <col min="12800" max="12801" width="14.44140625" style="193" customWidth="1"/>
    <col min="12802" max="12802" width="13.6640625" style="193" customWidth="1"/>
    <col min="12803" max="12803" width="17.33203125" style="193" customWidth="1"/>
    <col min="12804" max="12804" width="17.5546875" style="193" customWidth="1"/>
    <col min="12805" max="12805" width="14" style="193" customWidth="1"/>
    <col min="12806" max="12806" width="14.44140625" style="193" customWidth="1"/>
    <col min="12807" max="12807" width="13.33203125" style="193" customWidth="1"/>
    <col min="12808" max="13052" width="9.33203125" style="193"/>
    <col min="13053" max="13053" width="12.33203125" style="193" customWidth="1"/>
    <col min="13054" max="13054" width="16" style="193" customWidth="1"/>
    <col min="13055" max="13055" width="17.5546875" style="193" customWidth="1"/>
    <col min="13056" max="13057" width="14.44140625" style="193" customWidth="1"/>
    <col min="13058" max="13058" width="13.6640625" style="193" customWidth="1"/>
    <col min="13059" max="13059" width="17.33203125" style="193" customWidth="1"/>
    <col min="13060" max="13060" width="17.5546875" style="193" customWidth="1"/>
    <col min="13061" max="13061" width="14" style="193" customWidth="1"/>
    <col min="13062" max="13062" width="14.44140625" style="193" customWidth="1"/>
    <col min="13063" max="13063" width="13.33203125" style="193" customWidth="1"/>
    <col min="13064" max="13308" width="9.33203125" style="193"/>
    <col min="13309" max="13309" width="12.33203125" style="193" customWidth="1"/>
    <col min="13310" max="13310" width="16" style="193" customWidth="1"/>
    <col min="13311" max="13311" width="17.5546875" style="193" customWidth="1"/>
    <col min="13312" max="13313" width="14.44140625" style="193" customWidth="1"/>
    <col min="13314" max="13314" width="13.6640625" style="193" customWidth="1"/>
    <col min="13315" max="13315" width="17.33203125" style="193" customWidth="1"/>
    <col min="13316" max="13316" width="17.5546875" style="193" customWidth="1"/>
    <col min="13317" max="13317" width="14" style="193" customWidth="1"/>
    <col min="13318" max="13318" width="14.44140625" style="193" customWidth="1"/>
    <col min="13319" max="13319" width="13.33203125" style="193" customWidth="1"/>
    <col min="13320" max="13564" width="9.33203125" style="193"/>
    <col min="13565" max="13565" width="12.33203125" style="193" customWidth="1"/>
    <col min="13566" max="13566" width="16" style="193" customWidth="1"/>
    <col min="13567" max="13567" width="17.5546875" style="193" customWidth="1"/>
    <col min="13568" max="13569" width="14.44140625" style="193" customWidth="1"/>
    <col min="13570" max="13570" width="13.6640625" style="193" customWidth="1"/>
    <col min="13571" max="13571" width="17.33203125" style="193" customWidth="1"/>
    <col min="13572" max="13572" width="17.5546875" style="193" customWidth="1"/>
    <col min="13573" max="13573" width="14" style="193" customWidth="1"/>
    <col min="13574" max="13574" width="14.44140625" style="193" customWidth="1"/>
    <col min="13575" max="13575" width="13.33203125" style="193" customWidth="1"/>
    <col min="13576" max="13820" width="9.33203125" style="193"/>
    <col min="13821" max="13821" width="12.33203125" style="193" customWidth="1"/>
    <col min="13822" max="13822" width="16" style="193" customWidth="1"/>
    <col min="13823" max="13823" width="17.5546875" style="193" customWidth="1"/>
    <col min="13824" max="13825" width="14.44140625" style="193" customWidth="1"/>
    <col min="13826" max="13826" width="13.6640625" style="193" customWidth="1"/>
    <col min="13827" max="13827" width="17.33203125" style="193" customWidth="1"/>
    <col min="13828" max="13828" width="17.5546875" style="193" customWidth="1"/>
    <col min="13829" max="13829" width="14" style="193" customWidth="1"/>
    <col min="13830" max="13830" width="14.44140625" style="193" customWidth="1"/>
    <col min="13831" max="13831" width="13.33203125" style="193" customWidth="1"/>
    <col min="13832" max="14076" width="9.33203125" style="193"/>
    <col min="14077" max="14077" width="12.33203125" style="193" customWidth="1"/>
    <col min="14078" max="14078" width="16" style="193" customWidth="1"/>
    <col min="14079" max="14079" width="17.5546875" style="193" customWidth="1"/>
    <col min="14080" max="14081" width="14.44140625" style="193" customWidth="1"/>
    <col min="14082" max="14082" width="13.6640625" style="193" customWidth="1"/>
    <col min="14083" max="14083" width="17.33203125" style="193" customWidth="1"/>
    <col min="14084" max="14084" width="17.5546875" style="193" customWidth="1"/>
    <col min="14085" max="14085" width="14" style="193" customWidth="1"/>
    <col min="14086" max="14086" width="14.44140625" style="193" customWidth="1"/>
    <col min="14087" max="14087" width="13.33203125" style="193" customWidth="1"/>
    <col min="14088" max="14332" width="9.33203125" style="193"/>
    <col min="14333" max="14333" width="12.33203125" style="193" customWidth="1"/>
    <col min="14334" max="14334" width="16" style="193" customWidth="1"/>
    <col min="14335" max="14335" width="17.5546875" style="193" customWidth="1"/>
    <col min="14336" max="14337" width="14.44140625" style="193" customWidth="1"/>
    <col min="14338" max="14338" width="13.6640625" style="193" customWidth="1"/>
    <col min="14339" max="14339" width="17.33203125" style="193" customWidth="1"/>
    <col min="14340" max="14340" width="17.5546875" style="193" customWidth="1"/>
    <col min="14341" max="14341" width="14" style="193" customWidth="1"/>
    <col min="14342" max="14342" width="14.44140625" style="193" customWidth="1"/>
    <col min="14343" max="14343" width="13.33203125" style="193" customWidth="1"/>
    <col min="14344" max="14588" width="9.33203125" style="193"/>
    <col min="14589" max="14589" width="12.33203125" style="193" customWidth="1"/>
    <col min="14590" max="14590" width="16" style="193" customWidth="1"/>
    <col min="14591" max="14591" width="17.5546875" style="193" customWidth="1"/>
    <col min="14592" max="14593" width="14.44140625" style="193" customWidth="1"/>
    <col min="14594" max="14594" width="13.6640625" style="193" customWidth="1"/>
    <col min="14595" max="14595" width="17.33203125" style="193" customWidth="1"/>
    <col min="14596" max="14596" width="17.5546875" style="193" customWidth="1"/>
    <col min="14597" max="14597" width="14" style="193" customWidth="1"/>
    <col min="14598" max="14598" width="14.44140625" style="193" customWidth="1"/>
    <col min="14599" max="14599" width="13.33203125" style="193" customWidth="1"/>
    <col min="14600" max="14844" width="9.33203125" style="193"/>
    <col min="14845" max="14845" width="12.33203125" style="193" customWidth="1"/>
    <col min="14846" max="14846" width="16" style="193" customWidth="1"/>
    <col min="14847" max="14847" width="17.5546875" style="193" customWidth="1"/>
    <col min="14848" max="14849" width="14.44140625" style="193" customWidth="1"/>
    <col min="14850" max="14850" width="13.6640625" style="193" customWidth="1"/>
    <col min="14851" max="14851" width="17.33203125" style="193" customWidth="1"/>
    <col min="14852" max="14852" width="17.5546875" style="193" customWidth="1"/>
    <col min="14853" max="14853" width="14" style="193" customWidth="1"/>
    <col min="14854" max="14854" width="14.44140625" style="193" customWidth="1"/>
    <col min="14855" max="14855" width="13.33203125" style="193" customWidth="1"/>
    <col min="14856" max="15100" width="9.33203125" style="193"/>
    <col min="15101" max="15101" width="12.33203125" style="193" customWidth="1"/>
    <col min="15102" max="15102" width="16" style="193" customWidth="1"/>
    <col min="15103" max="15103" width="17.5546875" style="193" customWidth="1"/>
    <col min="15104" max="15105" width="14.44140625" style="193" customWidth="1"/>
    <col min="15106" max="15106" width="13.6640625" style="193" customWidth="1"/>
    <col min="15107" max="15107" width="17.33203125" style="193" customWidth="1"/>
    <col min="15108" max="15108" width="17.5546875" style="193" customWidth="1"/>
    <col min="15109" max="15109" width="14" style="193" customWidth="1"/>
    <col min="15110" max="15110" width="14.44140625" style="193" customWidth="1"/>
    <col min="15111" max="15111" width="13.33203125" style="193" customWidth="1"/>
    <col min="15112" max="15356" width="9.33203125" style="193"/>
    <col min="15357" max="15357" width="12.33203125" style="193" customWidth="1"/>
    <col min="15358" max="15358" width="16" style="193" customWidth="1"/>
    <col min="15359" max="15359" width="17.5546875" style="193" customWidth="1"/>
    <col min="15360" max="15361" width="14.44140625" style="193" customWidth="1"/>
    <col min="15362" max="15362" width="13.6640625" style="193" customWidth="1"/>
    <col min="15363" max="15363" width="17.33203125" style="193" customWidth="1"/>
    <col min="15364" max="15364" width="17.5546875" style="193" customWidth="1"/>
    <col min="15365" max="15365" width="14" style="193" customWidth="1"/>
    <col min="15366" max="15366" width="14.44140625" style="193" customWidth="1"/>
    <col min="15367" max="15367" width="13.33203125" style="193" customWidth="1"/>
    <col min="15368" max="15612" width="9.33203125" style="193"/>
    <col min="15613" max="15613" width="12.33203125" style="193" customWidth="1"/>
    <col min="15614" max="15614" width="16" style="193" customWidth="1"/>
    <col min="15615" max="15615" width="17.5546875" style="193" customWidth="1"/>
    <col min="15616" max="15617" width="14.44140625" style="193" customWidth="1"/>
    <col min="15618" max="15618" width="13.6640625" style="193" customWidth="1"/>
    <col min="15619" max="15619" width="17.33203125" style="193" customWidth="1"/>
    <col min="15620" max="15620" width="17.5546875" style="193" customWidth="1"/>
    <col min="15621" max="15621" width="14" style="193" customWidth="1"/>
    <col min="15622" max="15622" width="14.44140625" style="193" customWidth="1"/>
    <col min="15623" max="15623" width="13.33203125" style="193" customWidth="1"/>
    <col min="15624" max="15868" width="9.33203125" style="193"/>
    <col min="15869" max="15869" width="12.33203125" style="193" customWidth="1"/>
    <col min="15870" max="15870" width="16" style="193" customWidth="1"/>
    <col min="15871" max="15871" width="17.5546875" style="193" customWidth="1"/>
    <col min="15872" max="15873" width="14.44140625" style="193" customWidth="1"/>
    <col min="15874" max="15874" width="13.6640625" style="193" customWidth="1"/>
    <col min="15875" max="15875" width="17.33203125" style="193" customWidth="1"/>
    <col min="15876" max="15876" width="17.5546875" style="193" customWidth="1"/>
    <col min="15877" max="15877" width="14" style="193" customWidth="1"/>
    <col min="15878" max="15878" width="14.44140625" style="193" customWidth="1"/>
    <col min="15879" max="15879" width="13.33203125" style="193" customWidth="1"/>
    <col min="15880" max="16124" width="9.33203125" style="193"/>
    <col min="16125" max="16125" width="12.33203125" style="193" customWidth="1"/>
    <col min="16126" max="16126" width="16" style="193" customWidth="1"/>
    <col min="16127" max="16127" width="17.5546875" style="193" customWidth="1"/>
    <col min="16128" max="16129" width="14.44140625" style="193" customWidth="1"/>
    <col min="16130" max="16130" width="13.6640625" style="193" customWidth="1"/>
    <col min="16131" max="16131" width="17.33203125" style="193" customWidth="1"/>
    <col min="16132" max="16132" width="17.5546875" style="193" customWidth="1"/>
    <col min="16133" max="16133" width="14" style="193" customWidth="1"/>
    <col min="16134" max="16134" width="14.44140625" style="193" customWidth="1"/>
    <col min="16135" max="16135" width="13.33203125" style="193" customWidth="1"/>
    <col min="16136" max="16384" width="9.33203125" style="193"/>
  </cols>
  <sheetData>
    <row r="1" spans="1:9">
      <c r="A1" s="1" t="s">
        <v>1520</v>
      </c>
      <c r="B1" s="124"/>
    </row>
    <row r="2" spans="1:9">
      <c r="A2" s="165" t="s">
        <v>1519</v>
      </c>
      <c r="B2" s="164"/>
      <c r="H2" s="166"/>
      <c r="I2" s="166"/>
    </row>
    <row r="3" spans="1:9">
      <c r="A3" s="164"/>
      <c r="B3" s="164"/>
      <c r="C3" s="164"/>
      <c r="H3" s="166"/>
      <c r="I3" s="166"/>
    </row>
    <row r="4" spans="1:9">
      <c r="A4" s="1" t="s">
        <v>2715</v>
      </c>
      <c r="B4" s="164"/>
      <c r="H4" s="166"/>
      <c r="I4" s="166"/>
    </row>
    <row r="5" spans="1:9">
      <c r="A5" s="224" t="s">
        <v>109</v>
      </c>
      <c r="B5" s="659"/>
      <c r="H5" s="166"/>
      <c r="I5" s="166"/>
    </row>
    <row r="6" spans="1:9">
      <c r="A6" s="224" t="s">
        <v>115</v>
      </c>
      <c r="B6" s="659"/>
      <c r="H6" s="166"/>
      <c r="I6" s="166"/>
    </row>
    <row r="7" spans="1:9">
      <c r="A7" s="224" t="s">
        <v>90</v>
      </c>
      <c r="B7" s="659"/>
      <c r="H7" s="166"/>
      <c r="I7" s="166"/>
    </row>
    <row r="8" spans="1:9">
      <c r="A8" s="224" t="s">
        <v>2697</v>
      </c>
      <c r="B8" s="659"/>
      <c r="H8" s="166"/>
      <c r="I8" s="166"/>
    </row>
    <row r="9" spans="1:9">
      <c r="A9" s="224" t="s">
        <v>2716</v>
      </c>
      <c r="B9" s="660" t="s">
        <v>2717</v>
      </c>
      <c r="C9" s="168" t="s">
        <v>108</v>
      </c>
      <c r="D9" s="661" t="s">
        <v>2718</v>
      </c>
      <c r="H9" s="166"/>
      <c r="I9" s="166"/>
    </row>
    <row r="10" spans="1:9">
      <c r="A10" s="224" t="s">
        <v>2719</v>
      </c>
      <c r="B10" s="660" t="s">
        <v>2720</v>
      </c>
      <c r="C10" s="168" t="s">
        <v>156</v>
      </c>
      <c r="D10" s="661" t="s">
        <v>2721</v>
      </c>
      <c r="H10" s="166"/>
      <c r="I10" s="166"/>
    </row>
    <row r="11" spans="1:9">
      <c r="A11" s="224" t="s">
        <v>2229</v>
      </c>
      <c r="B11" s="660" t="s">
        <v>149</v>
      </c>
      <c r="C11" s="168" t="s">
        <v>162</v>
      </c>
      <c r="D11" s="661" t="s">
        <v>2722</v>
      </c>
      <c r="H11" s="166"/>
      <c r="I11" s="166"/>
    </row>
    <row r="12" spans="1:9">
      <c r="A12" s="662"/>
      <c r="C12" s="522"/>
      <c r="D12" s="254"/>
    </row>
    <row r="13" spans="1:9">
      <c r="A13" s="165" t="s">
        <v>2723</v>
      </c>
      <c r="C13" s="663" t="s">
        <v>2724</v>
      </c>
      <c r="D13" s="254"/>
    </row>
    <row r="14" spans="1:9">
      <c r="A14" s="522"/>
      <c r="B14" s="522"/>
      <c r="C14" s="168" t="s">
        <v>13</v>
      </c>
    </row>
    <row r="15" spans="1:9">
      <c r="A15" s="35" t="s">
        <v>2725</v>
      </c>
      <c r="B15" s="168" t="s">
        <v>12</v>
      </c>
      <c r="C15" s="252"/>
      <c r="D15" s="172" t="s">
        <v>2726</v>
      </c>
      <c r="E15" s="33" t="s">
        <v>141</v>
      </c>
      <c r="F15" s="201" t="s">
        <v>2727</v>
      </c>
    </row>
    <row r="16" spans="1:9">
      <c r="A16" s="35" t="s">
        <v>2728</v>
      </c>
      <c r="B16" s="168" t="s">
        <v>72</v>
      </c>
      <c r="C16" s="252"/>
      <c r="D16" s="172" t="s">
        <v>2726</v>
      </c>
      <c r="E16" s="33" t="s">
        <v>142</v>
      </c>
      <c r="F16" s="201" t="s">
        <v>2729</v>
      </c>
    </row>
    <row r="17" spans="1:10">
      <c r="A17" s="35" t="s">
        <v>2730</v>
      </c>
      <c r="B17" s="168" t="s">
        <v>11</v>
      </c>
      <c r="C17" s="252"/>
      <c r="D17" s="172" t="s">
        <v>2726</v>
      </c>
      <c r="E17" s="33" t="s">
        <v>142</v>
      </c>
      <c r="F17" s="201" t="s">
        <v>2731</v>
      </c>
    </row>
    <row r="18" spans="1:10">
      <c r="B18" s="522"/>
      <c r="C18" s="202" t="s">
        <v>2732</v>
      </c>
    </row>
    <row r="19" spans="1:10">
      <c r="B19" s="522"/>
      <c r="C19" s="202"/>
    </row>
    <row r="20" spans="1:10">
      <c r="A20" s="1" t="s">
        <v>2733</v>
      </c>
      <c r="B20" s="164"/>
    </row>
    <row r="21" spans="1:10">
      <c r="A21" s="224" t="s">
        <v>109</v>
      </c>
      <c r="B21" s="659"/>
    </row>
    <row r="22" spans="1:10">
      <c r="A22" s="224" t="s">
        <v>115</v>
      </c>
      <c r="B22" s="659"/>
    </row>
    <row r="23" spans="1:10">
      <c r="A23" s="224" t="s">
        <v>2697</v>
      </c>
      <c r="B23" s="659"/>
    </row>
    <row r="24" spans="1:10">
      <c r="A24" s="224" t="s">
        <v>2716</v>
      </c>
      <c r="B24" s="660" t="s">
        <v>2717</v>
      </c>
      <c r="C24" s="168" t="s">
        <v>108</v>
      </c>
      <c r="D24" s="661" t="s">
        <v>2718</v>
      </c>
    </row>
    <row r="25" spans="1:10">
      <c r="A25" s="224" t="s">
        <v>2719</v>
      </c>
      <c r="B25" s="660" t="s">
        <v>2720</v>
      </c>
      <c r="C25" s="168" t="s">
        <v>156</v>
      </c>
      <c r="D25" s="661" t="s">
        <v>2721</v>
      </c>
    </row>
    <row r="26" spans="1:10">
      <c r="A26" s="224" t="s">
        <v>2229</v>
      </c>
      <c r="B26" s="660" t="s">
        <v>149</v>
      </c>
      <c r="C26" s="168" t="s">
        <v>162</v>
      </c>
      <c r="D26" s="661" t="s">
        <v>2722</v>
      </c>
    </row>
    <row r="27" spans="1:10">
      <c r="A27" s="224" t="s">
        <v>2734</v>
      </c>
      <c r="B27" s="664" t="s">
        <v>2735</v>
      </c>
      <c r="C27" s="665" t="s">
        <v>2736</v>
      </c>
      <c r="D27" s="149" t="s">
        <v>2737</v>
      </c>
    </row>
    <row r="28" spans="1:10">
      <c r="C28" s="522"/>
      <c r="D28" s="254"/>
    </row>
    <row r="29" spans="1:10">
      <c r="A29" s="165" t="s">
        <v>2738</v>
      </c>
      <c r="C29" s="522"/>
      <c r="D29" s="254"/>
    </row>
    <row r="30" spans="1:10">
      <c r="C30" s="477"/>
      <c r="D30" s="477"/>
      <c r="E30" s="477"/>
      <c r="F30" s="477"/>
      <c r="G30" s="477"/>
    </row>
    <row r="31" spans="1:10" ht="43.2">
      <c r="A31" s="666"/>
      <c r="B31" s="667"/>
      <c r="C31" s="465" t="s">
        <v>2739</v>
      </c>
      <c r="D31" s="465" t="s">
        <v>2740</v>
      </c>
      <c r="E31" s="465" t="s">
        <v>2741</v>
      </c>
      <c r="F31" s="465" t="s">
        <v>2742</v>
      </c>
      <c r="G31" s="465" t="s">
        <v>2743</v>
      </c>
      <c r="H31" s="465" t="s">
        <v>2744</v>
      </c>
      <c r="I31" s="465" t="s">
        <v>2745</v>
      </c>
      <c r="J31" s="560"/>
    </row>
    <row r="32" spans="1:10">
      <c r="A32" s="668"/>
      <c r="B32" s="669"/>
      <c r="C32" s="168" t="s">
        <v>89</v>
      </c>
      <c r="D32" s="168" t="s">
        <v>107</v>
      </c>
      <c r="E32" s="168" t="s">
        <v>88</v>
      </c>
      <c r="F32" s="168" t="s">
        <v>87</v>
      </c>
      <c r="G32" s="168" t="s">
        <v>86</v>
      </c>
      <c r="H32" s="168" t="s">
        <v>85</v>
      </c>
      <c r="I32" s="168" t="s">
        <v>84</v>
      </c>
      <c r="J32" s="560"/>
    </row>
    <row r="33" spans="1:11">
      <c r="A33" s="670" t="s">
        <v>2746</v>
      </c>
      <c r="B33" s="168" t="s">
        <v>71</v>
      </c>
      <c r="C33" s="252"/>
      <c r="D33" s="252"/>
      <c r="E33" s="252"/>
      <c r="F33" s="252"/>
      <c r="G33" s="252"/>
      <c r="H33" s="252"/>
      <c r="I33" s="252"/>
      <c r="J33" s="202" t="s">
        <v>2747</v>
      </c>
      <c r="K33" s="164"/>
    </row>
    <row r="34" spans="1:11">
      <c r="A34" s="671" t="s">
        <v>2748</v>
      </c>
      <c r="B34" s="672" t="s">
        <v>70</v>
      </c>
      <c r="C34" s="252"/>
      <c r="D34" s="252"/>
      <c r="E34" s="252"/>
      <c r="F34" s="252"/>
      <c r="G34" s="252"/>
      <c r="H34" s="252"/>
      <c r="I34" s="252"/>
      <c r="J34" s="202" t="s">
        <v>2749</v>
      </c>
      <c r="K34" s="164"/>
    </row>
    <row r="35" spans="1:11">
      <c r="A35" s="671" t="s">
        <v>2750</v>
      </c>
      <c r="B35" s="168" t="s">
        <v>69</v>
      </c>
      <c r="C35" s="252"/>
      <c r="D35" s="252"/>
      <c r="E35" s="252"/>
      <c r="F35" s="252"/>
      <c r="G35" s="252"/>
      <c r="H35" s="252"/>
      <c r="I35" s="252"/>
      <c r="J35" s="202" t="s">
        <v>2751</v>
      </c>
      <c r="K35" s="164"/>
    </row>
    <row r="36" spans="1:11">
      <c r="A36" s="671" t="s">
        <v>2752</v>
      </c>
      <c r="B36" s="672" t="s">
        <v>68</v>
      </c>
      <c r="C36" s="252"/>
      <c r="D36" s="252"/>
      <c r="E36" s="252"/>
      <c r="F36" s="252"/>
      <c r="G36" s="252"/>
      <c r="H36" s="252"/>
      <c r="I36" s="252"/>
      <c r="J36" s="202" t="s">
        <v>2753</v>
      </c>
      <c r="K36" s="164"/>
    </row>
    <row r="37" spans="1:11">
      <c r="A37" s="671" t="s">
        <v>2754</v>
      </c>
      <c r="B37" s="168" t="s">
        <v>67</v>
      </c>
      <c r="C37" s="252"/>
      <c r="D37" s="252"/>
      <c r="E37" s="252"/>
      <c r="F37" s="252"/>
      <c r="G37" s="252"/>
      <c r="H37" s="252"/>
      <c r="I37" s="252"/>
      <c r="J37" s="202" t="s">
        <v>2755</v>
      </c>
      <c r="K37" s="164"/>
    </row>
    <row r="38" spans="1:11">
      <c r="A38" s="671" t="s">
        <v>2756</v>
      </c>
      <c r="B38" s="672" t="s">
        <v>66</v>
      </c>
      <c r="C38" s="252"/>
      <c r="D38" s="252"/>
      <c r="E38" s="252"/>
      <c r="F38" s="252"/>
      <c r="G38" s="252"/>
      <c r="H38" s="252"/>
      <c r="I38" s="252"/>
      <c r="J38" s="202" t="s">
        <v>2757</v>
      </c>
      <c r="K38" s="164"/>
    </row>
    <row r="39" spans="1:11">
      <c r="A39" s="671" t="s">
        <v>2758</v>
      </c>
      <c r="B39" s="168" t="s">
        <v>10</v>
      </c>
      <c r="C39" s="160"/>
      <c r="D39" s="160"/>
      <c r="E39" s="160"/>
      <c r="F39" s="160"/>
      <c r="G39" s="160"/>
      <c r="H39" s="160"/>
      <c r="I39" s="252"/>
      <c r="J39" s="202" t="s">
        <v>2759</v>
      </c>
      <c r="K39" s="164"/>
    </row>
    <row r="40" spans="1:11">
      <c r="A40" s="671" t="s">
        <v>2760</v>
      </c>
      <c r="B40" s="672" t="s">
        <v>9</v>
      </c>
      <c r="C40" s="160"/>
      <c r="D40" s="160"/>
      <c r="E40" s="160"/>
      <c r="F40" s="160"/>
      <c r="G40" s="160"/>
      <c r="H40" s="160"/>
      <c r="I40" s="673"/>
      <c r="J40" s="202" t="s">
        <v>2761</v>
      </c>
      <c r="K40" s="164"/>
    </row>
    <row r="41" spans="1:11">
      <c r="A41" s="671" t="s">
        <v>2762</v>
      </c>
      <c r="B41" s="168" t="s">
        <v>65</v>
      </c>
      <c r="C41" s="160"/>
      <c r="D41" s="160"/>
      <c r="E41" s="160"/>
      <c r="F41" s="160"/>
      <c r="G41" s="160"/>
      <c r="H41" s="160"/>
      <c r="I41" s="673"/>
      <c r="J41" s="202" t="s">
        <v>2763</v>
      </c>
      <c r="K41" s="164"/>
    </row>
    <row r="42" spans="1:11">
      <c r="A42" s="671" t="s">
        <v>2764</v>
      </c>
      <c r="B42" s="672" t="s">
        <v>8</v>
      </c>
      <c r="C42" s="160"/>
      <c r="D42" s="160"/>
      <c r="E42" s="160"/>
      <c r="F42" s="160"/>
      <c r="G42" s="160"/>
      <c r="H42" s="160"/>
      <c r="I42" s="673"/>
      <c r="J42" s="202" t="s">
        <v>2765</v>
      </c>
      <c r="K42" s="164"/>
    </row>
    <row r="43" spans="1:11">
      <c r="A43" s="671" t="s">
        <v>2766</v>
      </c>
      <c r="B43" s="168" t="s">
        <v>7</v>
      </c>
      <c r="C43" s="160"/>
      <c r="D43" s="160"/>
      <c r="E43" s="160"/>
      <c r="F43" s="160"/>
      <c r="G43" s="160"/>
      <c r="H43" s="160"/>
      <c r="I43" s="673"/>
      <c r="J43" s="202" t="s">
        <v>2767</v>
      </c>
      <c r="K43" s="164"/>
    </row>
    <row r="44" spans="1:11">
      <c r="A44" s="671" t="s">
        <v>2768</v>
      </c>
      <c r="B44" s="672" t="s">
        <v>64</v>
      </c>
      <c r="C44" s="160"/>
      <c r="D44" s="160"/>
      <c r="E44" s="160"/>
      <c r="F44" s="160"/>
      <c r="G44" s="160"/>
      <c r="H44" s="160"/>
      <c r="I44" s="673"/>
      <c r="J44" s="202" t="s">
        <v>2769</v>
      </c>
      <c r="K44" s="164"/>
    </row>
    <row r="45" spans="1:11">
      <c r="A45" s="671" t="s">
        <v>2770</v>
      </c>
      <c r="B45" s="168" t="s">
        <v>6</v>
      </c>
      <c r="C45" s="160"/>
      <c r="D45" s="160"/>
      <c r="E45" s="160"/>
      <c r="F45" s="160"/>
      <c r="G45" s="160"/>
      <c r="H45" s="160"/>
      <c r="I45" s="673"/>
      <c r="J45" s="202" t="s">
        <v>2771</v>
      </c>
      <c r="K45" s="164"/>
    </row>
    <row r="46" spans="1:11">
      <c r="A46" s="671" t="s">
        <v>2772</v>
      </c>
      <c r="B46" s="672" t="s">
        <v>5</v>
      </c>
      <c r="C46" s="160"/>
      <c r="D46" s="160"/>
      <c r="E46" s="160"/>
      <c r="F46" s="160"/>
      <c r="G46" s="160"/>
      <c r="H46" s="160"/>
      <c r="I46" s="673"/>
      <c r="J46" s="202" t="s">
        <v>2773</v>
      </c>
      <c r="K46" s="164"/>
    </row>
    <row r="47" spans="1:11">
      <c r="A47" s="671" t="s">
        <v>2774</v>
      </c>
      <c r="B47" s="168" t="s">
        <v>63</v>
      </c>
      <c r="C47" s="160"/>
      <c r="D47" s="160"/>
      <c r="E47" s="160"/>
      <c r="F47" s="160"/>
      <c r="G47" s="160"/>
      <c r="H47" s="160"/>
      <c r="I47" s="673"/>
      <c r="J47" s="202" t="s">
        <v>2775</v>
      </c>
      <c r="K47" s="164"/>
    </row>
    <row r="48" spans="1:11">
      <c r="A48" s="671" t="s">
        <v>2776</v>
      </c>
      <c r="B48" s="672" t="s">
        <v>62</v>
      </c>
      <c r="C48" s="160"/>
      <c r="D48" s="160"/>
      <c r="E48" s="160"/>
      <c r="F48" s="160"/>
      <c r="G48" s="160"/>
      <c r="H48" s="160"/>
      <c r="I48" s="673"/>
      <c r="J48" s="202" t="s">
        <v>2732</v>
      </c>
      <c r="K48" s="164"/>
    </row>
    <row r="49" spans="1:11">
      <c r="A49" s="670" t="s">
        <v>129</v>
      </c>
      <c r="B49" s="168" t="s">
        <v>61</v>
      </c>
      <c r="C49" s="160"/>
      <c r="D49" s="160"/>
      <c r="E49" s="160"/>
      <c r="F49" s="160"/>
      <c r="G49" s="160"/>
      <c r="H49" s="160"/>
      <c r="I49" s="160"/>
      <c r="J49" s="202"/>
      <c r="K49" s="164"/>
    </row>
    <row r="50" spans="1:11">
      <c r="A50" s="477"/>
      <c r="B50" s="172"/>
      <c r="C50" s="166" t="s">
        <v>2777</v>
      </c>
      <c r="D50" s="166" t="s">
        <v>130</v>
      </c>
      <c r="E50" s="166" t="s">
        <v>130</v>
      </c>
      <c r="F50" s="166"/>
      <c r="G50" s="166"/>
      <c r="H50" s="166" t="s">
        <v>98</v>
      </c>
      <c r="I50" s="166" t="s">
        <v>2778</v>
      </c>
      <c r="J50" s="560"/>
    </row>
    <row r="51" spans="1:11">
      <c r="A51" s="477"/>
      <c r="B51" s="172"/>
      <c r="C51" s="166" t="s">
        <v>90</v>
      </c>
      <c r="D51" s="166" t="s">
        <v>90</v>
      </c>
      <c r="E51" s="166" t="s">
        <v>90</v>
      </c>
      <c r="F51" s="166" t="s">
        <v>90</v>
      </c>
      <c r="G51" s="166"/>
      <c r="H51" s="166" t="s">
        <v>90</v>
      </c>
      <c r="I51" s="166" t="s">
        <v>90</v>
      </c>
      <c r="J51" s="560"/>
    </row>
    <row r="52" spans="1:11">
      <c r="A52" s="164"/>
      <c r="B52" s="172"/>
      <c r="C52" s="33" t="s">
        <v>91</v>
      </c>
      <c r="D52" s="33" t="s">
        <v>91</v>
      </c>
      <c r="E52" s="33" t="s">
        <v>91</v>
      </c>
      <c r="F52" s="33" t="s">
        <v>91</v>
      </c>
      <c r="G52" s="33" t="s">
        <v>114</v>
      </c>
      <c r="H52" s="33" t="s">
        <v>91</v>
      </c>
      <c r="I52" s="33" t="s">
        <v>91</v>
      </c>
      <c r="J52" s="560"/>
    </row>
    <row r="53" spans="1:11">
      <c r="A53" s="477"/>
      <c r="B53" s="172"/>
      <c r="C53" s="33" t="s">
        <v>157</v>
      </c>
      <c r="D53" s="33" t="s">
        <v>157</v>
      </c>
      <c r="E53" s="33" t="s">
        <v>157</v>
      </c>
      <c r="F53" s="33" t="s">
        <v>157</v>
      </c>
      <c r="G53" s="33" t="s">
        <v>2779</v>
      </c>
      <c r="H53" s="33" t="s">
        <v>154</v>
      </c>
      <c r="I53" s="33" t="s">
        <v>157</v>
      </c>
      <c r="J53" s="560"/>
    </row>
    <row r="54" spans="1:11">
      <c r="A54" s="164"/>
      <c r="B54" s="172"/>
      <c r="C54" s="33" t="s">
        <v>92</v>
      </c>
      <c r="D54" s="33" t="s">
        <v>92</v>
      </c>
      <c r="E54" s="33" t="s">
        <v>160</v>
      </c>
      <c r="F54" s="33" t="s">
        <v>92</v>
      </c>
      <c r="G54" s="33"/>
      <c r="H54" s="33" t="s">
        <v>92</v>
      </c>
      <c r="I54" s="33" t="s">
        <v>92</v>
      </c>
    </row>
    <row r="55" spans="1:11" ht="63.75" customHeight="1">
      <c r="A55" s="164"/>
      <c r="B55" s="172"/>
      <c r="C55" s="33" t="s">
        <v>161</v>
      </c>
      <c r="D55" s="33" t="s">
        <v>2780</v>
      </c>
      <c r="E55" s="33"/>
      <c r="F55" s="33" t="s">
        <v>161</v>
      </c>
      <c r="G55" s="33"/>
      <c r="H55" s="33" t="s">
        <v>161</v>
      </c>
      <c r="I55" s="33" t="s">
        <v>161</v>
      </c>
    </row>
    <row r="58" spans="1:11">
      <c r="G58" s="207"/>
      <c r="H58" s="207"/>
      <c r="I58" s="207"/>
    </row>
  </sheetData>
  <pageMargins left="0.70866141732283472" right="0" top="0.74803149606299213" bottom="0.74803149606299213" header="0.31496062992125984" footer="0.31496062992125984"/>
  <pageSetup paperSize="8" scale="76" orientation="landscape" cellComments="asDisplayed"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94">
    <tabColor rgb="FFFFC000"/>
    <pageSetUpPr fitToPage="1"/>
  </sheetPr>
  <dimension ref="A1:AN95"/>
  <sheetViews>
    <sheetView showGridLines="0" topLeftCell="B1" zoomScale="80" zoomScaleNormal="80" workbookViewId="0"/>
  </sheetViews>
  <sheetFormatPr defaultColWidth="9.33203125" defaultRowHeight="14.4"/>
  <cols>
    <col min="1" max="1" width="80" style="277" customWidth="1"/>
    <col min="2" max="2" width="23" style="277" customWidth="1"/>
    <col min="3" max="19" width="16.33203125" style="277" customWidth="1"/>
    <col min="20" max="20" width="11.44140625" style="277" customWidth="1"/>
    <col min="21" max="21" width="13.5546875" style="277" customWidth="1"/>
    <col min="22" max="22" width="14" style="277" bestFit="1" customWidth="1"/>
    <col min="23" max="23" width="11.6640625" style="277" customWidth="1"/>
    <col min="24" max="24" width="15.6640625" style="277" customWidth="1"/>
    <col min="25" max="25" width="30.5546875" style="277" customWidth="1"/>
    <col min="26" max="26" width="26.5546875" style="277" customWidth="1"/>
    <col min="27" max="27" width="32.44140625" style="277" customWidth="1"/>
    <col min="28" max="255" width="9.33203125" style="277"/>
    <col min="256" max="256" width="4.5546875" style="277" customWidth="1"/>
    <col min="257" max="257" width="25.5546875" style="277" customWidth="1"/>
    <col min="258" max="258" width="75.44140625" style="277" customWidth="1"/>
    <col min="259" max="259" width="18.5546875" style="277" customWidth="1"/>
    <col min="260" max="260" width="16.5546875" style="277" customWidth="1"/>
    <col min="261" max="262" width="17.33203125" style="277" customWidth="1"/>
    <col min="263" max="264" width="16.44140625" style="277" customWidth="1"/>
    <col min="265" max="266" width="17.44140625" style="277" customWidth="1"/>
    <col min="267" max="267" width="12.5546875" style="277" customWidth="1"/>
    <col min="268" max="268" width="17" style="277" customWidth="1"/>
    <col min="269" max="269" width="16.44140625" style="277" customWidth="1"/>
    <col min="270" max="271" width="18.44140625" style="277" customWidth="1"/>
    <col min="272" max="272" width="17.5546875" style="277" customWidth="1"/>
    <col min="273" max="273" width="18.44140625" style="277" customWidth="1"/>
    <col min="274" max="274" width="17.44140625" style="277" customWidth="1"/>
    <col min="275" max="275" width="26.5546875" style="277" customWidth="1"/>
    <col min="276" max="276" width="12.44140625" style="277" customWidth="1"/>
    <col min="277" max="277" width="16.44140625" style="277" customWidth="1"/>
    <col min="278" max="278" width="3.5546875" style="277" customWidth="1"/>
    <col min="279" max="511" width="9.33203125" style="277"/>
    <col min="512" max="512" width="4.5546875" style="277" customWidth="1"/>
    <col min="513" max="513" width="25.5546875" style="277" customWidth="1"/>
    <col min="514" max="514" width="75.44140625" style="277" customWidth="1"/>
    <col min="515" max="515" width="18.5546875" style="277" customWidth="1"/>
    <col min="516" max="516" width="16.5546875" style="277" customWidth="1"/>
    <col min="517" max="518" width="17.33203125" style="277" customWidth="1"/>
    <col min="519" max="520" width="16.44140625" style="277" customWidth="1"/>
    <col min="521" max="522" width="17.44140625" style="277" customWidth="1"/>
    <col min="523" max="523" width="12.5546875" style="277" customWidth="1"/>
    <col min="524" max="524" width="17" style="277" customWidth="1"/>
    <col min="525" max="525" width="16.44140625" style="277" customWidth="1"/>
    <col min="526" max="527" width="18.44140625" style="277" customWidth="1"/>
    <col min="528" max="528" width="17.5546875" style="277" customWidth="1"/>
    <col min="529" max="529" width="18.44140625" style="277" customWidth="1"/>
    <col min="530" max="530" width="17.44140625" style="277" customWidth="1"/>
    <col min="531" max="531" width="26.5546875" style="277" customWidth="1"/>
    <col min="532" max="532" width="12.44140625" style="277" customWidth="1"/>
    <col min="533" max="533" width="16.44140625" style="277" customWidth="1"/>
    <col min="534" max="534" width="3.5546875" style="277" customWidth="1"/>
    <col min="535" max="767" width="9.33203125" style="277"/>
    <col min="768" max="768" width="4.5546875" style="277" customWidth="1"/>
    <col min="769" max="769" width="25.5546875" style="277" customWidth="1"/>
    <col min="770" max="770" width="75.44140625" style="277" customWidth="1"/>
    <col min="771" max="771" width="18.5546875" style="277" customWidth="1"/>
    <col min="772" max="772" width="16.5546875" style="277" customWidth="1"/>
    <col min="773" max="774" width="17.33203125" style="277" customWidth="1"/>
    <col min="775" max="776" width="16.44140625" style="277" customWidth="1"/>
    <col min="777" max="778" width="17.44140625" style="277" customWidth="1"/>
    <col min="779" max="779" width="12.5546875" style="277" customWidth="1"/>
    <col min="780" max="780" width="17" style="277" customWidth="1"/>
    <col min="781" max="781" width="16.44140625" style="277" customWidth="1"/>
    <col min="782" max="783" width="18.44140625" style="277" customWidth="1"/>
    <col min="784" max="784" width="17.5546875" style="277" customWidth="1"/>
    <col min="785" max="785" width="18.44140625" style="277" customWidth="1"/>
    <col min="786" max="786" width="17.44140625" style="277" customWidth="1"/>
    <col min="787" max="787" width="26.5546875" style="277" customWidth="1"/>
    <col min="788" max="788" width="12.44140625" style="277" customWidth="1"/>
    <col min="789" max="789" width="16.44140625" style="277" customWidth="1"/>
    <col min="790" max="790" width="3.5546875" style="277" customWidth="1"/>
    <col min="791" max="1023" width="9.33203125" style="277"/>
    <col min="1024" max="1024" width="4.5546875" style="277" customWidth="1"/>
    <col min="1025" max="1025" width="25.5546875" style="277" customWidth="1"/>
    <col min="1026" max="1026" width="75.44140625" style="277" customWidth="1"/>
    <col min="1027" max="1027" width="18.5546875" style="277" customWidth="1"/>
    <col min="1028" max="1028" width="16.5546875" style="277" customWidth="1"/>
    <col min="1029" max="1030" width="17.33203125" style="277" customWidth="1"/>
    <col min="1031" max="1032" width="16.44140625" style="277" customWidth="1"/>
    <col min="1033" max="1034" width="17.44140625" style="277" customWidth="1"/>
    <col min="1035" max="1035" width="12.5546875" style="277" customWidth="1"/>
    <col min="1036" max="1036" width="17" style="277" customWidth="1"/>
    <col min="1037" max="1037" width="16.44140625" style="277" customWidth="1"/>
    <col min="1038" max="1039" width="18.44140625" style="277" customWidth="1"/>
    <col min="1040" max="1040" width="17.5546875" style="277" customWidth="1"/>
    <col min="1041" max="1041" width="18.44140625" style="277" customWidth="1"/>
    <col min="1042" max="1042" width="17.44140625" style="277" customWidth="1"/>
    <col min="1043" max="1043" width="26.5546875" style="277" customWidth="1"/>
    <col min="1044" max="1044" width="12.44140625" style="277" customWidth="1"/>
    <col min="1045" max="1045" width="16.44140625" style="277" customWidth="1"/>
    <col min="1046" max="1046" width="3.5546875" style="277" customWidth="1"/>
    <col min="1047" max="1279" width="9.33203125" style="277"/>
    <col min="1280" max="1280" width="4.5546875" style="277" customWidth="1"/>
    <col min="1281" max="1281" width="25.5546875" style="277" customWidth="1"/>
    <col min="1282" max="1282" width="75.44140625" style="277" customWidth="1"/>
    <col min="1283" max="1283" width="18.5546875" style="277" customWidth="1"/>
    <col min="1284" max="1284" width="16.5546875" style="277" customWidth="1"/>
    <col min="1285" max="1286" width="17.33203125" style="277" customWidth="1"/>
    <col min="1287" max="1288" width="16.44140625" style="277" customWidth="1"/>
    <col min="1289" max="1290" width="17.44140625" style="277" customWidth="1"/>
    <col min="1291" max="1291" width="12.5546875" style="277" customWidth="1"/>
    <col min="1292" max="1292" width="17" style="277" customWidth="1"/>
    <col min="1293" max="1293" width="16.44140625" style="277" customWidth="1"/>
    <col min="1294" max="1295" width="18.44140625" style="277" customWidth="1"/>
    <col min="1296" max="1296" width="17.5546875" style="277" customWidth="1"/>
    <col min="1297" max="1297" width="18.44140625" style="277" customWidth="1"/>
    <col min="1298" max="1298" width="17.44140625" style="277" customWidth="1"/>
    <col min="1299" max="1299" width="26.5546875" style="277" customWidth="1"/>
    <col min="1300" max="1300" width="12.44140625" style="277" customWidth="1"/>
    <col min="1301" max="1301" width="16.44140625" style="277" customWidth="1"/>
    <col min="1302" max="1302" width="3.5546875" style="277" customWidth="1"/>
    <col min="1303" max="1535" width="9.33203125" style="277"/>
    <col min="1536" max="1536" width="4.5546875" style="277" customWidth="1"/>
    <col min="1537" max="1537" width="25.5546875" style="277" customWidth="1"/>
    <col min="1538" max="1538" width="75.44140625" style="277" customWidth="1"/>
    <col min="1539" max="1539" width="18.5546875" style="277" customWidth="1"/>
    <col min="1540" max="1540" width="16.5546875" style="277" customWidth="1"/>
    <col min="1541" max="1542" width="17.33203125" style="277" customWidth="1"/>
    <col min="1543" max="1544" width="16.44140625" style="277" customWidth="1"/>
    <col min="1545" max="1546" width="17.44140625" style="277" customWidth="1"/>
    <col min="1547" max="1547" width="12.5546875" style="277" customWidth="1"/>
    <col min="1548" max="1548" width="17" style="277" customWidth="1"/>
    <col min="1549" max="1549" width="16.44140625" style="277" customWidth="1"/>
    <col min="1550" max="1551" width="18.44140625" style="277" customWidth="1"/>
    <col min="1552" max="1552" width="17.5546875" style="277" customWidth="1"/>
    <col min="1553" max="1553" width="18.44140625" style="277" customWidth="1"/>
    <col min="1554" max="1554" width="17.44140625" style="277" customWidth="1"/>
    <col min="1555" max="1555" width="26.5546875" style="277" customWidth="1"/>
    <col min="1556" max="1556" width="12.44140625" style="277" customWidth="1"/>
    <col min="1557" max="1557" width="16.44140625" style="277" customWidth="1"/>
    <col min="1558" max="1558" width="3.5546875" style="277" customWidth="1"/>
    <col min="1559" max="1791" width="9.33203125" style="277"/>
    <col min="1792" max="1792" width="4.5546875" style="277" customWidth="1"/>
    <col min="1793" max="1793" width="25.5546875" style="277" customWidth="1"/>
    <col min="1794" max="1794" width="75.44140625" style="277" customWidth="1"/>
    <col min="1795" max="1795" width="18.5546875" style="277" customWidth="1"/>
    <col min="1796" max="1796" width="16.5546875" style="277" customWidth="1"/>
    <col min="1797" max="1798" width="17.33203125" style="277" customWidth="1"/>
    <col min="1799" max="1800" width="16.44140625" style="277" customWidth="1"/>
    <col min="1801" max="1802" width="17.44140625" style="277" customWidth="1"/>
    <col min="1803" max="1803" width="12.5546875" style="277" customWidth="1"/>
    <col min="1804" max="1804" width="17" style="277" customWidth="1"/>
    <col min="1805" max="1805" width="16.44140625" style="277" customWidth="1"/>
    <col min="1806" max="1807" width="18.44140625" style="277" customWidth="1"/>
    <col min="1808" max="1808" width="17.5546875" style="277" customWidth="1"/>
    <col min="1809" max="1809" width="18.44140625" style="277" customWidth="1"/>
    <col min="1810" max="1810" width="17.44140625" style="277" customWidth="1"/>
    <col min="1811" max="1811" width="26.5546875" style="277" customWidth="1"/>
    <col min="1812" max="1812" width="12.44140625" style="277" customWidth="1"/>
    <col min="1813" max="1813" width="16.44140625" style="277" customWidth="1"/>
    <col min="1814" max="1814" width="3.5546875" style="277" customWidth="1"/>
    <col min="1815" max="2047" width="9.33203125" style="277"/>
    <col min="2048" max="2048" width="4.5546875" style="277" customWidth="1"/>
    <col min="2049" max="2049" width="25.5546875" style="277" customWidth="1"/>
    <col min="2050" max="2050" width="75.44140625" style="277" customWidth="1"/>
    <col min="2051" max="2051" width="18.5546875" style="277" customWidth="1"/>
    <col min="2052" max="2052" width="16.5546875" style="277" customWidth="1"/>
    <col min="2053" max="2054" width="17.33203125" style="277" customWidth="1"/>
    <col min="2055" max="2056" width="16.44140625" style="277" customWidth="1"/>
    <col min="2057" max="2058" width="17.44140625" style="277" customWidth="1"/>
    <col min="2059" max="2059" width="12.5546875" style="277" customWidth="1"/>
    <col min="2060" max="2060" width="17" style="277" customWidth="1"/>
    <col min="2061" max="2061" width="16.44140625" style="277" customWidth="1"/>
    <col min="2062" max="2063" width="18.44140625" style="277" customWidth="1"/>
    <col min="2064" max="2064" width="17.5546875" style="277" customWidth="1"/>
    <col min="2065" max="2065" width="18.44140625" style="277" customWidth="1"/>
    <col min="2066" max="2066" width="17.44140625" style="277" customWidth="1"/>
    <col min="2067" max="2067" width="26.5546875" style="277" customWidth="1"/>
    <col min="2068" max="2068" width="12.44140625" style="277" customWidth="1"/>
    <col min="2069" max="2069" width="16.44140625" style="277" customWidth="1"/>
    <col min="2070" max="2070" width="3.5546875" style="277" customWidth="1"/>
    <col min="2071" max="2303" width="9.33203125" style="277"/>
    <col min="2304" max="2304" width="4.5546875" style="277" customWidth="1"/>
    <col min="2305" max="2305" width="25.5546875" style="277" customWidth="1"/>
    <col min="2306" max="2306" width="75.44140625" style="277" customWidth="1"/>
    <col min="2307" max="2307" width="18.5546875" style="277" customWidth="1"/>
    <col min="2308" max="2308" width="16.5546875" style="277" customWidth="1"/>
    <col min="2309" max="2310" width="17.33203125" style="277" customWidth="1"/>
    <col min="2311" max="2312" width="16.44140625" style="277" customWidth="1"/>
    <col min="2313" max="2314" width="17.44140625" style="277" customWidth="1"/>
    <col min="2315" max="2315" width="12.5546875" style="277" customWidth="1"/>
    <col min="2316" max="2316" width="17" style="277" customWidth="1"/>
    <col min="2317" max="2317" width="16.44140625" style="277" customWidth="1"/>
    <col min="2318" max="2319" width="18.44140625" style="277" customWidth="1"/>
    <col min="2320" max="2320" width="17.5546875" style="277" customWidth="1"/>
    <col min="2321" max="2321" width="18.44140625" style="277" customWidth="1"/>
    <col min="2322" max="2322" width="17.44140625" style="277" customWidth="1"/>
    <col min="2323" max="2323" width="26.5546875" style="277" customWidth="1"/>
    <col min="2324" max="2324" width="12.44140625" style="277" customWidth="1"/>
    <col min="2325" max="2325" width="16.44140625" style="277" customWidth="1"/>
    <col min="2326" max="2326" width="3.5546875" style="277" customWidth="1"/>
    <col min="2327" max="2559" width="9.33203125" style="277"/>
    <col min="2560" max="2560" width="4.5546875" style="277" customWidth="1"/>
    <col min="2561" max="2561" width="25.5546875" style="277" customWidth="1"/>
    <col min="2562" max="2562" width="75.44140625" style="277" customWidth="1"/>
    <col min="2563" max="2563" width="18.5546875" style="277" customWidth="1"/>
    <col min="2564" max="2564" width="16.5546875" style="277" customWidth="1"/>
    <col min="2565" max="2566" width="17.33203125" style="277" customWidth="1"/>
    <col min="2567" max="2568" width="16.44140625" style="277" customWidth="1"/>
    <col min="2569" max="2570" width="17.44140625" style="277" customWidth="1"/>
    <col min="2571" max="2571" width="12.5546875" style="277" customWidth="1"/>
    <col min="2572" max="2572" width="17" style="277" customWidth="1"/>
    <col min="2573" max="2573" width="16.44140625" style="277" customWidth="1"/>
    <col min="2574" max="2575" width="18.44140625" style="277" customWidth="1"/>
    <col min="2576" max="2576" width="17.5546875" style="277" customWidth="1"/>
    <col min="2577" max="2577" width="18.44140625" style="277" customWidth="1"/>
    <col min="2578" max="2578" width="17.44140625" style="277" customWidth="1"/>
    <col min="2579" max="2579" width="26.5546875" style="277" customWidth="1"/>
    <col min="2580" max="2580" width="12.44140625" style="277" customWidth="1"/>
    <col min="2581" max="2581" width="16.44140625" style="277" customWidth="1"/>
    <col min="2582" max="2582" width="3.5546875" style="277" customWidth="1"/>
    <col min="2583" max="2815" width="9.33203125" style="277"/>
    <col min="2816" max="2816" width="4.5546875" style="277" customWidth="1"/>
    <col min="2817" max="2817" width="25.5546875" style="277" customWidth="1"/>
    <col min="2818" max="2818" width="75.44140625" style="277" customWidth="1"/>
    <col min="2819" max="2819" width="18.5546875" style="277" customWidth="1"/>
    <col min="2820" max="2820" width="16.5546875" style="277" customWidth="1"/>
    <col min="2821" max="2822" width="17.33203125" style="277" customWidth="1"/>
    <col min="2823" max="2824" width="16.44140625" style="277" customWidth="1"/>
    <col min="2825" max="2826" width="17.44140625" style="277" customWidth="1"/>
    <col min="2827" max="2827" width="12.5546875" style="277" customWidth="1"/>
    <col min="2828" max="2828" width="17" style="277" customWidth="1"/>
    <col min="2829" max="2829" width="16.44140625" style="277" customWidth="1"/>
    <col min="2830" max="2831" width="18.44140625" style="277" customWidth="1"/>
    <col min="2832" max="2832" width="17.5546875" style="277" customWidth="1"/>
    <col min="2833" max="2833" width="18.44140625" style="277" customWidth="1"/>
    <col min="2834" max="2834" width="17.44140625" style="277" customWidth="1"/>
    <col min="2835" max="2835" width="26.5546875" style="277" customWidth="1"/>
    <col min="2836" max="2836" width="12.44140625" style="277" customWidth="1"/>
    <col min="2837" max="2837" width="16.44140625" style="277" customWidth="1"/>
    <col min="2838" max="2838" width="3.5546875" style="277" customWidth="1"/>
    <col min="2839" max="3071" width="9.33203125" style="277"/>
    <col min="3072" max="3072" width="4.5546875" style="277" customWidth="1"/>
    <col min="3073" max="3073" width="25.5546875" style="277" customWidth="1"/>
    <col min="3074" max="3074" width="75.44140625" style="277" customWidth="1"/>
    <col min="3075" max="3075" width="18.5546875" style="277" customWidth="1"/>
    <col min="3076" max="3076" width="16.5546875" style="277" customWidth="1"/>
    <col min="3077" max="3078" width="17.33203125" style="277" customWidth="1"/>
    <col min="3079" max="3080" width="16.44140625" style="277" customWidth="1"/>
    <col min="3081" max="3082" width="17.44140625" style="277" customWidth="1"/>
    <col min="3083" max="3083" width="12.5546875" style="277" customWidth="1"/>
    <col min="3084" max="3084" width="17" style="277" customWidth="1"/>
    <col min="3085" max="3085" width="16.44140625" style="277" customWidth="1"/>
    <col min="3086" max="3087" width="18.44140625" style="277" customWidth="1"/>
    <col min="3088" max="3088" width="17.5546875" style="277" customWidth="1"/>
    <col min="3089" max="3089" width="18.44140625" style="277" customWidth="1"/>
    <col min="3090" max="3090" width="17.44140625" style="277" customWidth="1"/>
    <col min="3091" max="3091" width="26.5546875" style="277" customWidth="1"/>
    <col min="3092" max="3092" width="12.44140625" style="277" customWidth="1"/>
    <col min="3093" max="3093" width="16.44140625" style="277" customWidth="1"/>
    <col min="3094" max="3094" width="3.5546875" style="277" customWidth="1"/>
    <col min="3095" max="3327" width="9.33203125" style="277"/>
    <col min="3328" max="3328" width="4.5546875" style="277" customWidth="1"/>
    <col min="3329" max="3329" width="25.5546875" style="277" customWidth="1"/>
    <col min="3330" max="3330" width="75.44140625" style="277" customWidth="1"/>
    <col min="3331" max="3331" width="18.5546875" style="277" customWidth="1"/>
    <col min="3332" max="3332" width="16.5546875" style="277" customWidth="1"/>
    <col min="3333" max="3334" width="17.33203125" style="277" customWidth="1"/>
    <col min="3335" max="3336" width="16.44140625" style="277" customWidth="1"/>
    <col min="3337" max="3338" width="17.44140625" style="277" customWidth="1"/>
    <col min="3339" max="3339" width="12.5546875" style="277" customWidth="1"/>
    <col min="3340" max="3340" width="17" style="277" customWidth="1"/>
    <col min="3341" max="3341" width="16.44140625" style="277" customWidth="1"/>
    <col min="3342" max="3343" width="18.44140625" style="277" customWidth="1"/>
    <col min="3344" max="3344" width="17.5546875" style="277" customWidth="1"/>
    <col min="3345" max="3345" width="18.44140625" style="277" customWidth="1"/>
    <col min="3346" max="3346" width="17.44140625" style="277" customWidth="1"/>
    <col min="3347" max="3347" width="26.5546875" style="277" customWidth="1"/>
    <col min="3348" max="3348" width="12.44140625" style="277" customWidth="1"/>
    <col min="3349" max="3349" width="16.44140625" style="277" customWidth="1"/>
    <col min="3350" max="3350" width="3.5546875" style="277" customWidth="1"/>
    <col min="3351" max="3583" width="9.33203125" style="277"/>
    <col min="3584" max="3584" width="4.5546875" style="277" customWidth="1"/>
    <col min="3585" max="3585" width="25.5546875" style="277" customWidth="1"/>
    <col min="3586" max="3586" width="75.44140625" style="277" customWidth="1"/>
    <col min="3587" max="3587" width="18.5546875" style="277" customWidth="1"/>
    <col min="3588" max="3588" width="16.5546875" style="277" customWidth="1"/>
    <col min="3589" max="3590" width="17.33203125" style="277" customWidth="1"/>
    <col min="3591" max="3592" width="16.44140625" style="277" customWidth="1"/>
    <col min="3593" max="3594" width="17.44140625" style="277" customWidth="1"/>
    <col min="3595" max="3595" width="12.5546875" style="277" customWidth="1"/>
    <col min="3596" max="3596" width="17" style="277" customWidth="1"/>
    <col min="3597" max="3597" width="16.44140625" style="277" customWidth="1"/>
    <col min="3598" max="3599" width="18.44140625" style="277" customWidth="1"/>
    <col min="3600" max="3600" width="17.5546875" style="277" customWidth="1"/>
    <col min="3601" max="3601" width="18.44140625" style="277" customWidth="1"/>
    <col min="3602" max="3602" width="17.44140625" style="277" customWidth="1"/>
    <col min="3603" max="3603" width="26.5546875" style="277" customWidth="1"/>
    <col min="3604" max="3604" width="12.44140625" style="277" customWidth="1"/>
    <col min="3605" max="3605" width="16.44140625" style="277" customWidth="1"/>
    <col min="3606" max="3606" width="3.5546875" style="277" customWidth="1"/>
    <col min="3607" max="3839" width="9.33203125" style="277"/>
    <col min="3840" max="3840" width="4.5546875" style="277" customWidth="1"/>
    <col min="3841" max="3841" width="25.5546875" style="277" customWidth="1"/>
    <col min="3842" max="3842" width="75.44140625" style="277" customWidth="1"/>
    <col min="3843" max="3843" width="18.5546875" style="277" customWidth="1"/>
    <col min="3844" max="3844" width="16.5546875" style="277" customWidth="1"/>
    <col min="3845" max="3846" width="17.33203125" style="277" customWidth="1"/>
    <col min="3847" max="3848" width="16.44140625" style="277" customWidth="1"/>
    <col min="3849" max="3850" width="17.44140625" style="277" customWidth="1"/>
    <col min="3851" max="3851" width="12.5546875" style="277" customWidth="1"/>
    <col min="3852" max="3852" width="17" style="277" customWidth="1"/>
    <col min="3853" max="3853" width="16.44140625" style="277" customWidth="1"/>
    <col min="3854" max="3855" width="18.44140625" style="277" customWidth="1"/>
    <col min="3856" max="3856" width="17.5546875" style="277" customWidth="1"/>
    <col min="3857" max="3857" width="18.44140625" style="277" customWidth="1"/>
    <col min="3858" max="3858" width="17.44140625" style="277" customWidth="1"/>
    <col min="3859" max="3859" width="26.5546875" style="277" customWidth="1"/>
    <col min="3860" max="3860" width="12.44140625" style="277" customWidth="1"/>
    <col min="3861" max="3861" width="16.44140625" style="277" customWidth="1"/>
    <col min="3862" max="3862" width="3.5546875" style="277" customWidth="1"/>
    <col min="3863" max="4095" width="9.33203125" style="277"/>
    <col min="4096" max="4096" width="4.5546875" style="277" customWidth="1"/>
    <col min="4097" max="4097" width="25.5546875" style="277" customWidth="1"/>
    <col min="4098" max="4098" width="75.44140625" style="277" customWidth="1"/>
    <col min="4099" max="4099" width="18.5546875" style="277" customWidth="1"/>
    <col min="4100" max="4100" width="16.5546875" style="277" customWidth="1"/>
    <col min="4101" max="4102" width="17.33203125" style="277" customWidth="1"/>
    <col min="4103" max="4104" width="16.44140625" style="277" customWidth="1"/>
    <col min="4105" max="4106" width="17.44140625" style="277" customWidth="1"/>
    <col min="4107" max="4107" width="12.5546875" style="277" customWidth="1"/>
    <col min="4108" max="4108" width="17" style="277" customWidth="1"/>
    <col min="4109" max="4109" width="16.44140625" style="277" customWidth="1"/>
    <col min="4110" max="4111" width="18.44140625" style="277" customWidth="1"/>
    <col min="4112" max="4112" width="17.5546875" style="277" customWidth="1"/>
    <col min="4113" max="4113" width="18.44140625" style="277" customWidth="1"/>
    <col min="4114" max="4114" width="17.44140625" style="277" customWidth="1"/>
    <col min="4115" max="4115" width="26.5546875" style="277" customWidth="1"/>
    <col min="4116" max="4116" width="12.44140625" style="277" customWidth="1"/>
    <col min="4117" max="4117" width="16.44140625" style="277" customWidth="1"/>
    <col min="4118" max="4118" width="3.5546875" style="277" customWidth="1"/>
    <col min="4119" max="4351" width="9.33203125" style="277"/>
    <col min="4352" max="4352" width="4.5546875" style="277" customWidth="1"/>
    <col min="4353" max="4353" width="25.5546875" style="277" customWidth="1"/>
    <col min="4354" max="4354" width="75.44140625" style="277" customWidth="1"/>
    <col min="4355" max="4355" width="18.5546875" style="277" customWidth="1"/>
    <col min="4356" max="4356" width="16.5546875" style="277" customWidth="1"/>
    <col min="4357" max="4358" width="17.33203125" style="277" customWidth="1"/>
    <col min="4359" max="4360" width="16.44140625" style="277" customWidth="1"/>
    <col min="4361" max="4362" width="17.44140625" style="277" customWidth="1"/>
    <col min="4363" max="4363" width="12.5546875" style="277" customWidth="1"/>
    <col min="4364" max="4364" width="17" style="277" customWidth="1"/>
    <col min="4365" max="4365" width="16.44140625" style="277" customWidth="1"/>
    <col min="4366" max="4367" width="18.44140625" style="277" customWidth="1"/>
    <col min="4368" max="4368" width="17.5546875" style="277" customWidth="1"/>
    <col min="4369" max="4369" width="18.44140625" style="277" customWidth="1"/>
    <col min="4370" max="4370" width="17.44140625" style="277" customWidth="1"/>
    <col min="4371" max="4371" width="26.5546875" style="277" customWidth="1"/>
    <col min="4372" max="4372" width="12.44140625" style="277" customWidth="1"/>
    <col min="4373" max="4373" width="16.44140625" style="277" customWidth="1"/>
    <col min="4374" max="4374" width="3.5546875" style="277" customWidth="1"/>
    <col min="4375" max="4607" width="9.33203125" style="277"/>
    <col min="4608" max="4608" width="4.5546875" style="277" customWidth="1"/>
    <col min="4609" max="4609" width="25.5546875" style="277" customWidth="1"/>
    <col min="4610" max="4610" width="75.44140625" style="277" customWidth="1"/>
    <col min="4611" max="4611" width="18.5546875" style="277" customWidth="1"/>
    <col min="4612" max="4612" width="16.5546875" style="277" customWidth="1"/>
    <col min="4613" max="4614" width="17.33203125" style="277" customWidth="1"/>
    <col min="4615" max="4616" width="16.44140625" style="277" customWidth="1"/>
    <col min="4617" max="4618" width="17.44140625" style="277" customWidth="1"/>
    <col min="4619" max="4619" width="12.5546875" style="277" customWidth="1"/>
    <col min="4620" max="4620" width="17" style="277" customWidth="1"/>
    <col min="4621" max="4621" width="16.44140625" style="277" customWidth="1"/>
    <col min="4622" max="4623" width="18.44140625" style="277" customWidth="1"/>
    <col min="4624" max="4624" width="17.5546875" style="277" customWidth="1"/>
    <col min="4625" max="4625" width="18.44140625" style="277" customWidth="1"/>
    <col min="4626" max="4626" width="17.44140625" style="277" customWidth="1"/>
    <col min="4627" max="4627" width="26.5546875" style="277" customWidth="1"/>
    <col min="4628" max="4628" width="12.44140625" style="277" customWidth="1"/>
    <col min="4629" max="4629" width="16.44140625" style="277" customWidth="1"/>
    <col min="4630" max="4630" width="3.5546875" style="277" customWidth="1"/>
    <col min="4631" max="4863" width="9.33203125" style="277"/>
    <col min="4864" max="4864" width="4.5546875" style="277" customWidth="1"/>
    <col min="4865" max="4865" width="25.5546875" style="277" customWidth="1"/>
    <col min="4866" max="4866" width="75.44140625" style="277" customWidth="1"/>
    <col min="4867" max="4867" width="18.5546875" style="277" customWidth="1"/>
    <col min="4868" max="4868" width="16.5546875" style="277" customWidth="1"/>
    <col min="4869" max="4870" width="17.33203125" style="277" customWidth="1"/>
    <col min="4871" max="4872" width="16.44140625" style="277" customWidth="1"/>
    <col min="4873" max="4874" width="17.44140625" style="277" customWidth="1"/>
    <col min="4875" max="4875" width="12.5546875" style="277" customWidth="1"/>
    <col min="4876" max="4876" width="17" style="277" customWidth="1"/>
    <col min="4877" max="4877" width="16.44140625" style="277" customWidth="1"/>
    <col min="4878" max="4879" width="18.44140625" style="277" customWidth="1"/>
    <col min="4880" max="4880" width="17.5546875" style="277" customWidth="1"/>
    <col min="4881" max="4881" width="18.44140625" style="277" customWidth="1"/>
    <col min="4882" max="4882" width="17.44140625" style="277" customWidth="1"/>
    <col min="4883" max="4883" width="26.5546875" style="277" customWidth="1"/>
    <col min="4884" max="4884" width="12.44140625" style="277" customWidth="1"/>
    <col min="4885" max="4885" width="16.44140625" style="277" customWidth="1"/>
    <col min="4886" max="4886" width="3.5546875" style="277" customWidth="1"/>
    <col min="4887" max="5119" width="9.33203125" style="277"/>
    <col min="5120" max="5120" width="4.5546875" style="277" customWidth="1"/>
    <col min="5121" max="5121" width="25.5546875" style="277" customWidth="1"/>
    <col min="5122" max="5122" width="75.44140625" style="277" customWidth="1"/>
    <col min="5123" max="5123" width="18.5546875" style="277" customWidth="1"/>
    <col min="5124" max="5124" width="16.5546875" style="277" customWidth="1"/>
    <col min="5125" max="5126" width="17.33203125" style="277" customWidth="1"/>
    <col min="5127" max="5128" width="16.44140625" style="277" customWidth="1"/>
    <col min="5129" max="5130" width="17.44140625" style="277" customWidth="1"/>
    <col min="5131" max="5131" width="12.5546875" style="277" customWidth="1"/>
    <col min="5132" max="5132" width="17" style="277" customWidth="1"/>
    <col min="5133" max="5133" width="16.44140625" style="277" customWidth="1"/>
    <col min="5134" max="5135" width="18.44140625" style="277" customWidth="1"/>
    <col min="5136" max="5136" width="17.5546875" style="277" customWidth="1"/>
    <col min="5137" max="5137" width="18.44140625" style="277" customWidth="1"/>
    <col min="5138" max="5138" width="17.44140625" style="277" customWidth="1"/>
    <col min="5139" max="5139" width="26.5546875" style="277" customWidth="1"/>
    <col min="5140" max="5140" width="12.44140625" style="277" customWidth="1"/>
    <col min="5141" max="5141" width="16.44140625" style="277" customWidth="1"/>
    <col min="5142" max="5142" width="3.5546875" style="277" customWidth="1"/>
    <col min="5143" max="5375" width="9.33203125" style="277"/>
    <col min="5376" max="5376" width="4.5546875" style="277" customWidth="1"/>
    <col min="5377" max="5377" width="25.5546875" style="277" customWidth="1"/>
    <col min="5378" max="5378" width="75.44140625" style="277" customWidth="1"/>
    <col min="5379" max="5379" width="18.5546875" style="277" customWidth="1"/>
    <col min="5380" max="5380" width="16.5546875" style="277" customWidth="1"/>
    <col min="5381" max="5382" width="17.33203125" style="277" customWidth="1"/>
    <col min="5383" max="5384" width="16.44140625" style="277" customWidth="1"/>
    <col min="5385" max="5386" width="17.44140625" style="277" customWidth="1"/>
    <col min="5387" max="5387" width="12.5546875" style="277" customWidth="1"/>
    <col min="5388" max="5388" width="17" style="277" customWidth="1"/>
    <col min="5389" max="5389" width="16.44140625" style="277" customWidth="1"/>
    <col min="5390" max="5391" width="18.44140625" style="277" customWidth="1"/>
    <col min="5392" max="5392" width="17.5546875" style="277" customWidth="1"/>
    <col min="5393" max="5393" width="18.44140625" style="277" customWidth="1"/>
    <col min="5394" max="5394" width="17.44140625" style="277" customWidth="1"/>
    <col min="5395" max="5395" width="26.5546875" style="277" customWidth="1"/>
    <col min="5396" max="5396" width="12.44140625" style="277" customWidth="1"/>
    <col min="5397" max="5397" width="16.44140625" style="277" customWidth="1"/>
    <col min="5398" max="5398" width="3.5546875" style="277" customWidth="1"/>
    <col min="5399" max="5631" width="9.33203125" style="277"/>
    <col min="5632" max="5632" width="4.5546875" style="277" customWidth="1"/>
    <col min="5633" max="5633" width="25.5546875" style="277" customWidth="1"/>
    <col min="5634" max="5634" width="75.44140625" style="277" customWidth="1"/>
    <col min="5635" max="5635" width="18.5546875" style="277" customWidth="1"/>
    <col min="5636" max="5636" width="16.5546875" style="277" customWidth="1"/>
    <col min="5637" max="5638" width="17.33203125" style="277" customWidth="1"/>
    <col min="5639" max="5640" width="16.44140625" style="277" customWidth="1"/>
    <col min="5641" max="5642" width="17.44140625" style="277" customWidth="1"/>
    <col min="5643" max="5643" width="12.5546875" style="277" customWidth="1"/>
    <col min="5644" max="5644" width="17" style="277" customWidth="1"/>
    <col min="5645" max="5645" width="16.44140625" style="277" customWidth="1"/>
    <col min="5646" max="5647" width="18.44140625" style="277" customWidth="1"/>
    <col min="5648" max="5648" width="17.5546875" style="277" customWidth="1"/>
    <col min="5649" max="5649" width="18.44140625" style="277" customWidth="1"/>
    <col min="5650" max="5650" width="17.44140625" style="277" customWidth="1"/>
    <col min="5651" max="5651" width="26.5546875" style="277" customWidth="1"/>
    <col min="5652" max="5652" width="12.44140625" style="277" customWidth="1"/>
    <col min="5653" max="5653" width="16.44140625" style="277" customWidth="1"/>
    <col min="5654" max="5654" width="3.5546875" style="277" customWidth="1"/>
    <col min="5655" max="5887" width="9.33203125" style="277"/>
    <col min="5888" max="5888" width="4.5546875" style="277" customWidth="1"/>
    <col min="5889" max="5889" width="25.5546875" style="277" customWidth="1"/>
    <col min="5890" max="5890" width="75.44140625" style="277" customWidth="1"/>
    <col min="5891" max="5891" width="18.5546875" style="277" customWidth="1"/>
    <col min="5892" max="5892" width="16.5546875" style="277" customWidth="1"/>
    <col min="5893" max="5894" width="17.33203125" style="277" customWidth="1"/>
    <col min="5895" max="5896" width="16.44140625" style="277" customWidth="1"/>
    <col min="5897" max="5898" width="17.44140625" style="277" customWidth="1"/>
    <col min="5899" max="5899" width="12.5546875" style="277" customWidth="1"/>
    <col min="5900" max="5900" width="17" style="277" customWidth="1"/>
    <col min="5901" max="5901" width="16.44140625" style="277" customWidth="1"/>
    <col min="5902" max="5903" width="18.44140625" style="277" customWidth="1"/>
    <col min="5904" max="5904" width="17.5546875" style="277" customWidth="1"/>
    <col min="5905" max="5905" width="18.44140625" style="277" customWidth="1"/>
    <col min="5906" max="5906" width="17.44140625" style="277" customWidth="1"/>
    <col min="5907" max="5907" width="26.5546875" style="277" customWidth="1"/>
    <col min="5908" max="5908" width="12.44140625" style="277" customWidth="1"/>
    <col min="5909" max="5909" width="16.44140625" style="277" customWidth="1"/>
    <col min="5910" max="5910" width="3.5546875" style="277" customWidth="1"/>
    <col min="5911" max="6143" width="9.33203125" style="277"/>
    <col min="6144" max="6144" width="4.5546875" style="277" customWidth="1"/>
    <col min="6145" max="6145" width="25.5546875" style="277" customWidth="1"/>
    <col min="6146" max="6146" width="75.44140625" style="277" customWidth="1"/>
    <col min="6147" max="6147" width="18.5546875" style="277" customWidth="1"/>
    <col min="6148" max="6148" width="16.5546875" style="277" customWidth="1"/>
    <col min="6149" max="6150" width="17.33203125" style="277" customWidth="1"/>
    <col min="6151" max="6152" width="16.44140625" style="277" customWidth="1"/>
    <col min="6153" max="6154" width="17.44140625" style="277" customWidth="1"/>
    <col min="6155" max="6155" width="12.5546875" style="277" customWidth="1"/>
    <col min="6156" max="6156" width="17" style="277" customWidth="1"/>
    <col min="6157" max="6157" width="16.44140625" style="277" customWidth="1"/>
    <col min="6158" max="6159" width="18.44140625" style="277" customWidth="1"/>
    <col min="6160" max="6160" width="17.5546875" style="277" customWidth="1"/>
    <col min="6161" max="6161" width="18.44140625" style="277" customWidth="1"/>
    <col min="6162" max="6162" width="17.44140625" style="277" customWidth="1"/>
    <col min="6163" max="6163" width="26.5546875" style="277" customWidth="1"/>
    <col min="6164" max="6164" width="12.44140625" style="277" customWidth="1"/>
    <col min="6165" max="6165" width="16.44140625" style="277" customWidth="1"/>
    <col min="6166" max="6166" width="3.5546875" style="277" customWidth="1"/>
    <col min="6167" max="6399" width="9.33203125" style="277"/>
    <col min="6400" max="6400" width="4.5546875" style="277" customWidth="1"/>
    <col min="6401" max="6401" width="25.5546875" style="277" customWidth="1"/>
    <col min="6402" max="6402" width="75.44140625" style="277" customWidth="1"/>
    <col min="6403" max="6403" width="18.5546875" style="277" customWidth="1"/>
    <col min="6404" max="6404" width="16.5546875" style="277" customWidth="1"/>
    <col min="6405" max="6406" width="17.33203125" style="277" customWidth="1"/>
    <col min="6407" max="6408" width="16.44140625" style="277" customWidth="1"/>
    <col min="6409" max="6410" width="17.44140625" style="277" customWidth="1"/>
    <col min="6411" max="6411" width="12.5546875" style="277" customWidth="1"/>
    <col min="6412" max="6412" width="17" style="277" customWidth="1"/>
    <col min="6413" max="6413" width="16.44140625" style="277" customWidth="1"/>
    <col min="6414" max="6415" width="18.44140625" style="277" customWidth="1"/>
    <col min="6416" max="6416" width="17.5546875" style="277" customWidth="1"/>
    <col min="6417" max="6417" width="18.44140625" style="277" customWidth="1"/>
    <col min="6418" max="6418" width="17.44140625" style="277" customWidth="1"/>
    <col min="6419" max="6419" width="26.5546875" style="277" customWidth="1"/>
    <col min="6420" max="6420" width="12.44140625" style="277" customWidth="1"/>
    <col min="6421" max="6421" width="16.44140625" style="277" customWidth="1"/>
    <col min="6422" max="6422" width="3.5546875" style="277" customWidth="1"/>
    <col min="6423" max="6655" width="9.33203125" style="277"/>
    <col min="6656" max="6656" width="4.5546875" style="277" customWidth="1"/>
    <col min="6657" max="6657" width="25.5546875" style="277" customWidth="1"/>
    <col min="6658" max="6658" width="75.44140625" style="277" customWidth="1"/>
    <col min="6659" max="6659" width="18.5546875" style="277" customWidth="1"/>
    <col min="6660" max="6660" width="16.5546875" style="277" customWidth="1"/>
    <col min="6661" max="6662" width="17.33203125" style="277" customWidth="1"/>
    <col min="6663" max="6664" width="16.44140625" style="277" customWidth="1"/>
    <col min="6665" max="6666" width="17.44140625" style="277" customWidth="1"/>
    <col min="6667" max="6667" width="12.5546875" style="277" customWidth="1"/>
    <col min="6668" max="6668" width="17" style="277" customWidth="1"/>
    <col min="6669" max="6669" width="16.44140625" style="277" customWidth="1"/>
    <col min="6670" max="6671" width="18.44140625" style="277" customWidth="1"/>
    <col min="6672" max="6672" width="17.5546875" style="277" customWidth="1"/>
    <col min="6673" max="6673" width="18.44140625" style="277" customWidth="1"/>
    <col min="6674" max="6674" width="17.44140625" style="277" customWidth="1"/>
    <col min="6675" max="6675" width="26.5546875" style="277" customWidth="1"/>
    <col min="6676" max="6676" width="12.44140625" style="277" customWidth="1"/>
    <col min="6677" max="6677" width="16.44140625" style="277" customWidth="1"/>
    <col min="6678" max="6678" width="3.5546875" style="277" customWidth="1"/>
    <col min="6679" max="6911" width="9.33203125" style="277"/>
    <col min="6912" max="6912" width="4.5546875" style="277" customWidth="1"/>
    <col min="6913" max="6913" width="25.5546875" style="277" customWidth="1"/>
    <col min="6914" max="6914" width="75.44140625" style="277" customWidth="1"/>
    <col min="6915" max="6915" width="18.5546875" style="277" customWidth="1"/>
    <col min="6916" max="6916" width="16.5546875" style="277" customWidth="1"/>
    <col min="6917" max="6918" width="17.33203125" style="277" customWidth="1"/>
    <col min="6919" max="6920" width="16.44140625" style="277" customWidth="1"/>
    <col min="6921" max="6922" width="17.44140625" style="277" customWidth="1"/>
    <col min="6923" max="6923" width="12.5546875" style="277" customWidth="1"/>
    <col min="6924" max="6924" width="17" style="277" customWidth="1"/>
    <col min="6925" max="6925" width="16.44140625" style="277" customWidth="1"/>
    <col min="6926" max="6927" width="18.44140625" style="277" customWidth="1"/>
    <col min="6928" max="6928" width="17.5546875" style="277" customWidth="1"/>
    <col min="6929" max="6929" width="18.44140625" style="277" customWidth="1"/>
    <col min="6930" max="6930" width="17.44140625" style="277" customWidth="1"/>
    <col min="6931" max="6931" width="26.5546875" style="277" customWidth="1"/>
    <col min="6932" max="6932" width="12.44140625" style="277" customWidth="1"/>
    <col min="6933" max="6933" width="16.44140625" style="277" customWidth="1"/>
    <col min="6934" max="6934" width="3.5546875" style="277" customWidth="1"/>
    <col min="6935" max="7167" width="9.33203125" style="277"/>
    <col min="7168" max="7168" width="4.5546875" style="277" customWidth="1"/>
    <col min="7169" max="7169" width="25.5546875" style="277" customWidth="1"/>
    <col min="7170" max="7170" width="75.44140625" style="277" customWidth="1"/>
    <col min="7171" max="7171" width="18.5546875" style="277" customWidth="1"/>
    <col min="7172" max="7172" width="16.5546875" style="277" customWidth="1"/>
    <col min="7173" max="7174" width="17.33203125" style="277" customWidth="1"/>
    <col min="7175" max="7176" width="16.44140625" style="277" customWidth="1"/>
    <col min="7177" max="7178" width="17.44140625" style="277" customWidth="1"/>
    <col min="7179" max="7179" width="12.5546875" style="277" customWidth="1"/>
    <col min="7180" max="7180" width="17" style="277" customWidth="1"/>
    <col min="7181" max="7181" width="16.44140625" style="277" customWidth="1"/>
    <col min="7182" max="7183" width="18.44140625" style="277" customWidth="1"/>
    <col min="7184" max="7184" width="17.5546875" style="277" customWidth="1"/>
    <col min="7185" max="7185" width="18.44140625" style="277" customWidth="1"/>
    <col min="7186" max="7186" width="17.44140625" style="277" customWidth="1"/>
    <col min="7187" max="7187" width="26.5546875" style="277" customWidth="1"/>
    <col min="7188" max="7188" width="12.44140625" style="277" customWidth="1"/>
    <col min="7189" max="7189" width="16.44140625" style="277" customWidth="1"/>
    <col min="7190" max="7190" width="3.5546875" style="277" customWidth="1"/>
    <col min="7191" max="7423" width="9.33203125" style="277"/>
    <col min="7424" max="7424" width="4.5546875" style="277" customWidth="1"/>
    <col min="7425" max="7425" width="25.5546875" style="277" customWidth="1"/>
    <col min="7426" max="7426" width="75.44140625" style="277" customWidth="1"/>
    <col min="7427" max="7427" width="18.5546875" style="277" customWidth="1"/>
    <col min="7428" max="7428" width="16.5546875" style="277" customWidth="1"/>
    <col min="7429" max="7430" width="17.33203125" style="277" customWidth="1"/>
    <col min="7431" max="7432" width="16.44140625" style="277" customWidth="1"/>
    <col min="7433" max="7434" width="17.44140625" style="277" customWidth="1"/>
    <col min="7435" max="7435" width="12.5546875" style="277" customWidth="1"/>
    <col min="7436" max="7436" width="17" style="277" customWidth="1"/>
    <col min="7437" max="7437" width="16.44140625" style="277" customWidth="1"/>
    <col min="7438" max="7439" width="18.44140625" style="277" customWidth="1"/>
    <col min="7440" max="7440" width="17.5546875" style="277" customWidth="1"/>
    <col min="7441" max="7441" width="18.44140625" style="277" customWidth="1"/>
    <col min="7442" max="7442" width="17.44140625" style="277" customWidth="1"/>
    <col min="7443" max="7443" width="26.5546875" style="277" customWidth="1"/>
    <col min="7444" max="7444" width="12.44140625" style="277" customWidth="1"/>
    <col min="7445" max="7445" width="16.44140625" style="277" customWidth="1"/>
    <col min="7446" max="7446" width="3.5546875" style="277" customWidth="1"/>
    <col min="7447" max="7679" width="9.33203125" style="277"/>
    <col min="7680" max="7680" width="4.5546875" style="277" customWidth="1"/>
    <col min="7681" max="7681" width="25.5546875" style="277" customWidth="1"/>
    <col min="7682" max="7682" width="75.44140625" style="277" customWidth="1"/>
    <col min="7683" max="7683" width="18.5546875" style="277" customWidth="1"/>
    <col min="7684" max="7684" width="16.5546875" style="277" customWidth="1"/>
    <col min="7685" max="7686" width="17.33203125" style="277" customWidth="1"/>
    <col min="7687" max="7688" width="16.44140625" style="277" customWidth="1"/>
    <col min="7689" max="7690" width="17.44140625" style="277" customWidth="1"/>
    <col min="7691" max="7691" width="12.5546875" style="277" customWidth="1"/>
    <col min="7692" max="7692" width="17" style="277" customWidth="1"/>
    <col min="7693" max="7693" width="16.44140625" style="277" customWidth="1"/>
    <col min="7694" max="7695" width="18.44140625" style="277" customWidth="1"/>
    <col min="7696" max="7696" width="17.5546875" style="277" customWidth="1"/>
    <col min="7697" max="7697" width="18.44140625" style="277" customWidth="1"/>
    <col min="7698" max="7698" width="17.44140625" style="277" customWidth="1"/>
    <col min="7699" max="7699" width="26.5546875" style="277" customWidth="1"/>
    <col min="7700" max="7700" width="12.44140625" style="277" customWidth="1"/>
    <col min="7701" max="7701" width="16.44140625" style="277" customWidth="1"/>
    <col min="7702" max="7702" width="3.5546875" style="277" customWidth="1"/>
    <col min="7703" max="7935" width="9.33203125" style="277"/>
    <col min="7936" max="7936" width="4.5546875" style="277" customWidth="1"/>
    <col min="7937" max="7937" width="25.5546875" style="277" customWidth="1"/>
    <col min="7938" max="7938" width="75.44140625" style="277" customWidth="1"/>
    <col min="7939" max="7939" width="18.5546875" style="277" customWidth="1"/>
    <col min="7940" max="7940" width="16.5546875" style="277" customWidth="1"/>
    <col min="7941" max="7942" width="17.33203125" style="277" customWidth="1"/>
    <col min="7943" max="7944" width="16.44140625" style="277" customWidth="1"/>
    <col min="7945" max="7946" width="17.44140625" style="277" customWidth="1"/>
    <col min="7947" max="7947" width="12.5546875" style="277" customWidth="1"/>
    <col min="7948" max="7948" width="17" style="277" customWidth="1"/>
    <col min="7949" max="7949" width="16.44140625" style="277" customWidth="1"/>
    <col min="7950" max="7951" width="18.44140625" style="277" customWidth="1"/>
    <col min="7952" max="7952" width="17.5546875" style="277" customWidth="1"/>
    <col min="7953" max="7953" width="18.44140625" style="277" customWidth="1"/>
    <col min="7954" max="7954" width="17.44140625" style="277" customWidth="1"/>
    <col min="7955" max="7955" width="26.5546875" style="277" customWidth="1"/>
    <col min="7956" max="7956" width="12.44140625" style="277" customWidth="1"/>
    <col min="7957" max="7957" width="16.44140625" style="277" customWidth="1"/>
    <col min="7958" max="7958" width="3.5546875" style="277" customWidth="1"/>
    <col min="7959" max="8191" width="9.33203125" style="277"/>
    <col min="8192" max="8192" width="4.5546875" style="277" customWidth="1"/>
    <col min="8193" max="8193" width="25.5546875" style="277" customWidth="1"/>
    <col min="8194" max="8194" width="75.44140625" style="277" customWidth="1"/>
    <col min="8195" max="8195" width="18.5546875" style="277" customWidth="1"/>
    <col min="8196" max="8196" width="16.5546875" style="277" customWidth="1"/>
    <col min="8197" max="8198" width="17.33203125" style="277" customWidth="1"/>
    <col min="8199" max="8200" width="16.44140625" style="277" customWidth="1"/>
    <col min="8201" max="8202" width="17.44140625" style="277" customWidth="1"/>
    <col min="8203" max="8203" width="12.5546875" style="277" customWidth="1"/>
    <col min="8204" max="8204" width="17" style="277" customWidth="1"/>
    <col min="8205" max="8205" width="16.44140625" style="277" customWidth="1"/>
    <col min="8206" max="8207" width="18.44140625" style="277" customWidth="1"/>
    <col min="8208" max="8208" width="17.5546875" style="277" customWidth="1"/>
    <col min="8209" max="8209" width="18.44140625" style="277" customWidth="1"/>
    <col min="8210" max="8210" width="17.44140625" style="277" customWidth="1"/>
    <col min="8211" max="8211" width="26.5546875" style="277" customWidth="1"/>
    <col min="8212" max="8212" width="12.44140625" style="277" customWidth="1"/>
    <col min="8213" max="8213" width="16.44140625" style="277" customWidth="1"/>
    <col min="8214" max="8214" width="3.5546875" style="277" customWidth="1"/>
    <col min="8215" max="8447" width="9.33203125" style="277"/>
    <col min="8448" max="8448" width="4.5546875" style="277" customWidth="1"/>
    <col min="8449" max="8449" width="25.5546875" style="277" customWidth="1"/>
    <col min="8450" max="8450" width="75.44140625" style="277" customWidth="1"/>
    <col min="8451" max="8451" width="18.5546875" style="277" customWidth="1"/>
    <col min="8452" max="8452" width="16.5546875" style="277" customWidth="1"/>
    <col min="8453" max="8454" width="17.33203125" style="277" customWidth="1"/>
    <col min="8455" max="8456" width="16.44140625" style="277" customWidth="1"/>
    <col min="8457" max="8458" width="17.44140625" style="277" customWidth="1"/>
    <col min="8459" max="8459" width="12.5546875" style="277" customWidth="1"/>
    <col min="8460" max="8460" width="17" style="277" customWidth="1"/>
    <col min="8461" max="8461" width="16.44140625" style="277" customWidth="1"/>
    <col min="8462" max="8463" width="18.44140625" style="277" customWidth="1"/>
    <col min="8464" max="8464" width="17.5546875" style="277" customWidth="1"/>
    <col min="8465" max="8465" width="18.44140625" style="277" customWidth="1"/>
    <col min="8466" max="8466" width="17.44140625" style="277" customWidth="1"/>
    <col min="8467" max="8467" width="26.5546875" style="277" customWidth="1"/>
    <col min="8468" max="8468" width="12.44140625" style="277" customWidth="1"/>
    <col min="8469" max="8469" width="16.44140625" style="277" customWidth="1"/>
    <col min="8470" max="8470" width="3.5546875" style="277" customWidth="1"/>
    <col min="8471" max="8703" width="9.33203125" style="277"/>
    <col min="8704" max="8704" width="4.5546875" style="277" customWidth="1"/>
    <col min="8705" max="8705" width="25.5546875" style="277" customWidth="1"/>
    <col min="8706" max="8706" width="75.44140625" style="277" customWidth="1"/>
    <col min="8707" max="8707" width="18.5546875" style="277" customWidth="1"/>
    <col min="8708" max="8708" width="16.5546875" style="277" customWidth="1"/>
    <col min="8709" max="8710" width="17.33203125" style="277" customWidth="1"/>
    <col min="8711" max="8712" width="16.44140625" style="277" customWidth="1"/>
    <col min="8713" max="8714" width="17.44140625" style="277" customWidth="1"/>
    <col min="8715" max="8715" width="12.5546875" style="277" customWidth="1"/>
    <col min="8716" max="8716" width="17" style="277" customWidth="1"/>
    <col min="8717" max="8717" width="16.44140625" style="277" customWidth="1"/>
    <col min="8718" max="8719" width="18.44140625" style="277" customWidth="1"/>
    <col min="8720" max="8720" width="17.5546875" style="277" customWidth="1"/>
    <col min="8721" max="8721" width="18.44140625" style="277" customWidth="1"/>
    <col min="8722" max="8722" width="17.44140625" style="277" customWidth="1"/>
    <col min="8723" max="8723" width="26.5546875" style="277" customWidth="1"/>
    <col min="8724" max="8724" width="12.44140625" style="277" customWidth="1"/>
    <col min="8725" max="8725" width="16.44140625" style="277" customWidth="1"/>
    <col min="8726" max="8726" width="3.5546875" style="277" customWidth="1"/>
    <col min="8727" max="8959" width="9.33203125" style="277"/>
    <col min="8960" max="8960" width="4.5546875" style="277" customWidth="1"/>
    <col min="8961" max="8961" width="25.5546875" style="277" customWidth="1"/>
    <col min="8962" max="8962" width="75.44140625" style="277" customWidth="1"/>
    <col min="8963" max="8963" width="18.5546875" style="277" customWidth="1"/>
    <col min="8964" max="8964" width="16.5546875" style="277" customWidth="1"/>
    <col min="8965" max="8966" width="17.33203125" style="277" customWidth="1"/>
    <col min="8967" max="8968" width="16.44140625" style="277" customWidth="1"/>
    <col min="8969" max="8970" width="17.44140625" style="277" customWidth="1"/>
    <col min="8971" max="8971" width="12.5546875" style="277" customWidth="1"/>
    <col min="8972" max="8972" width="17" style="277" customWidth="1"/>
    <col min="8973" max="8973" width="16.44140625" style="277" customWidth="1"/>
    <col min="8974" max="8975" width="18.44140625" style="277" customWidth="1"/>
    <col min="8976" max="8976" width="17.5546875" style="277" customWidth="1"/>
    <col min="8977" max="8977" width="18.44140625" style="277" customWidth="1"/>
    <col min="8978" max="8978" width="17.44140625" style="277" customWidth="1"/>
    <col min="8979" max="8979" width="26.5546875" style="277" customWidth="1"/>
    <col min="8980" max="8980" width="12.44140625" style="277" customWidth="1"/>
    <col min="8981" max="8981" width="16.44140625" style="277" customWidth="1"/>
    <col min="8982" max="8982" width="3.5546875" style="277" customWidth="1"/>
    <col min="8983" max="9215" width="9.33203125" style="277"/>
    <col min="9216" max="9216" width="4.5546875" style="277" customWidth="1"/>
    <col min="9217" max="9217" width="25.5546875" style="277" customWidth="1"/>
    <col min="9218" max="9218" width="75.44140625" style="277" customWidth="1"/>
    <col min="9219" max="9219" width="18.5546875" style="277" customWidth="1"/>
    <col min="9220" max="9220" width="16.5546875" style="277" customWidth="1"/>
    <col min="9221" max="9222" width="17.33203125" style="277" customWidth="1"/>
    <col min="9223" max="9224" width="16.44140625" style="277" customWidth="1"/>
    <col min="9225" max="9226" width="17.44140625" style="277" customWidth="1"/>
    <col min="9227" max="9227" width="12.5546875" style="277" customWidth="1"/>
    <col min="9228" max="9228" width="17" style="277" customWidth="1"/>
    <col min="9229" max="9229" width="16.44140625" style="277" customWidth="1"/>
    <col min="9230" max="9231" width="18.44140625" style="277" customWidth="1"/>
    <col min="9232" max="9232" width="17.5546875" style="277" customWidth="1"/>
    <col min="9233" max="9233" width="18.44140625" style="277" customWidth="1"/>
    <col min="9234" max="9234" width="17.44140625" style="277" customWidth="1"/>
    <col min="9235" max="9235" width="26.5546875" style="277" customWidth="1"/>
    <col min="9236" max="9236" width="12.44140625" style="277" customWidth="1"/>
    <col min="9237" max="9237" width="16.44140625" style="277" customWidth="1"/>
    <col min="9238" max="9238" width="3.5546875" style="277" customWidth="1"/>
    <col min="9239" max="9471" width="9.33203125" style="277"/>
    <col min="9472" max="9472" width="4.5546875" style="277" customWidth="1"/>
    <col min="9473" max="9473" width="25.5546875" style="277" customWidth="1"/>
    <col min="9474" max="9474" width="75.44140625" style="277" customWidth="1"/>
    <col min="9475" max="9475" width="18.5546875" style="277" customWidth="1"/>
    <col min="9476" max="9476" width="16.5546875" style="277" customWidth="1"/>
    <col min="9477" max="9478" width="17.33203125" style="277" customWidth="1"/>
    <col min="9479" max="9480" width="16.44140625" style="277" customWidth="1"/>
    <col min="9481" max="9482" width="17.44140625" style="277" customWidth="1"/>
    <col min="9483" max="9483" width="12.5546875" style="277" customWidth="1"/>
    <col min="9484" max="9484" width="17" style="277" customWidth="1"/>
    <col min="9485" max="9485" width="16.44140625" style="277" customWidth="1"/>
    <col min="9486" max="9487" width="18.44140625" style="277" customWidth="1"/>
    <col min="9488" max="9488" width="17.5546875" style="277" customWidth="1"/>
    <col min="9489" max="9489" width="18.44140625" style="277" customWidth="1"/>
    <col min="9490" max="9490" width="17.44140625" style="277" customWidth="1"/>
    <col min="9491" max="9491" width="26.5546875" style="277" customWidth="1"/>
    <col min="9492" max="9492" width="12.44140625" style="277" customWidth="1"/>
    <col min="9493" max="9493" width="16.44140625" style="277" customWidth="1"/>
    <col min="9494" max="9494" width="3.5546875" style="277" customWidth="1"/>
    <col min="9495" max="9727" width="9.33203125" style="277"/>
    <col min="9728" max="9728" width="4.5546875" style="277" customWidth="1"/>
    <col min="9729" max="9729" width="25.5546875" style="277" customWidth="1"/>
    <col min="9730" max="9730" width="75.44140625" style="277" customWidth="1"/>
    <col min="9731" max="9731" width="18.5546875" style="277" customWidth="1"/>
    <col min="9732" max="9732" width="16.5546875" style="277" customWidth="1"/>
    <col min="9733" max="9734" width="17.33203125" style="277" customWidth="1"/>
    <col min="9735" max="9736" width="16.44140625" style="277" customWidth="1"/>
    <col min="9737" max="9738" width="17.44140625" style="277" customWidth="1"/>
    <col min="9739" max="9739" width="12.5546875" style="277" customWidth="1"/>
    <col min="9740" max="9740" width="17" style="277" customWidth="1"/>
    <col min="9741" max="9741" width="16.44140625" style="277" customWidth="1"/>
    <col min="9742" max="9743" width="18.44140625" style="277" customWidth="1"/>
    <col min="9744" max="9744" width="17.5546875" style="277" customWidth="1"/>
    <col min="9745" max="9745" width="18.44140625" style="277" customWidth="1"/>
    <col min="9746" max="9746" width="17.44140625" style="277" customWidth="1"/>
    <col min="9747" max="9747" width="26.5546875" style="277" customWidth="1"/>
    <col min="9748" max="9748" width="12.44140625" style="277" customWidth="1"/>
    <col min="9749" max="9749" width="16.44140625" style="277" customWidth="1"/>
    <col min="9750" max="9750" width="3.5546875" style="277" customWidth="1"/>
    <col min="9751" max="9983" width="9.33203125" style="277"/>
    <col min="9984" max="9984" width="4.5546875" style="277" customWidth="1"/>
    <col min="9985" max="9985" width="25.5546875" style="277" customWidth="1"/>
    <col min="9986" max="9986" width="75.44140625" style="277" customWidth="1"/>
    <col min="9987" max="9987" width="18.5546875" style="277" customWidth="1"/>
    <col min="9988" max="9988" width="16.5546875" style="277" customWidth="1"/>
    <col min="9989" max="9990" width="17.33203125" style="277" customWidth="1"/>
    <col min="9991" max="9992" width="16.44140625" style="277" customWidth="1"/>
    <col min="9993" max="9994" width="17.44140625" style="277" customWidth="1"/>
    <col min="9995" max="9995" width="12.5546875" style="277" customWidth="1"/>
    <col min="9996" max="9996" width="17" style="277" customWidth="1"/>
    <col min="9997" max="9997" width="16.44140625" style="277" customWidth="1"/>
    <col min="9998" max="9999" width="18.44140625" style="277" customWidth="1"/>
    <col min="10000" max="10000" width="17.5546875" style="277" customWidth="1"/>
    <col min="10001" max="10001" width="18.44140625" style="277" customWidth="1"/>
    <col min="10002" max="10002" width="17.44140625" style="277" customWidth="1"/>
    <col min="10003" max="10003" width="26.5546875" style="277" customWidth="1"/>
    <col min="10004" max="10004" width="12.44140625" style="277" customWidth="1"/>
    <col min="10005" max="10005" width="16.44140625" style="277" customWidth="1"/>
    <col min="10006" max="10006" width="3.5546875" style="277" customWidth="1"/>
    <col min="10007" max="10239" width="9.33203125" style="277"/>
    <col min="10240" max="10240" width="4.5546875" style="277" customWidth="1"/>
    <col min="10241" max="10241" width="25.5546875" style="277" customWidth="1"/>
    <col min="10242" max="10242" width="75.44140625" style="277" customWidth="1"/>
    <col min="10243" max="10243" width="18.5546875" style="277" customWidth="1"/>
    <col min="10244" max="10244" width="16.5546875" style="277" customWidth="1"/>
    <col min="10245" max="10246" width="17.33203125" style="277" customWidth="1"/>
    <col min="10247" max="10248" width="16.44140625" style="277" customWidth="1"/>
    <col min="10249" max="10250" width="17.44140625" style="277" customWidth="1"/>
    <col min="10251" max="10251" width="12.5546875" style="277" customWidth="1"/>
    <col min="10252" max="10252" width="17" style="277" customWidth="1"/>
    <col min="10253" max="10253" width="16.44140625" style="277" customWidth="1"/>
    <col min="10254" max="10255" width="18.44140625" style="277" customWidth="1"/>
    <col min="10256" max="10256" width="17.5546875" style="277" customWidth="1"/>
    <col min="10257" max="10257" width="18.44140625" style="277" customWidth="1"/>
    <col min="10258" max="10258" width="17.44140625" style="277" customWidth="1"/>
    <col min="10259" max="10259" width="26.5546875" style="277" customWidth="1"/>
    <col min="10260" max="10260" width="12.44140625" style="277" customWidth="1"/>
    <col min="10261" max="10261" width="16.44140625" style="277" customWidth="1"/>
    <col min="10262" max="10262" width="3.5546875" style="277" customWidth="1"/>
    <col min="10263" max="10495" width="9.33203125" style="277"/>
    <col min="10496" max="10496" width="4.5546875" style="277" customWidth="1"/>
    <col min="10497" max="10497" width="25.5546875" style="277" customWidth="1"/>
    <col min="10498" max="10498" width="75.44140625" style="277" customWidth="1"/>
    <col min="10499" max="10499" width="18.5546875" style="277" customWidth="1"/>
    <col min="10500" max="10500" width="16.5546875" style="277" customWidth="1"/>
    <col min="10501" max="10502" width="17.33203125" style="277" customWidth="1"/>
    <col min="10503" max="10504" width="16.44140625" style="277" customWidth="1"/>
    <col min="10505" max="10506" width="17.44140625" style="277" customWidth="1"/>
    <col min="10507" max="10507" width="12.5546875" style="277" customWidth="1"/>
    <col min="10508" max="10508" width="17" style="277" customWidth="1"/>
    <col min="10509" max="10509" width="16.44140625" style="277" customWidth="1"/>
    <col min="10510" max="10511" width="18.44140625" style="277" customWidth="1"/>
    <col min="10512" max="10512" width="17.5546875" style="277" customWidth="1"/>
    <col min="10513" max="10513" width="18.44140625" style="277" customWidth="1"/>
    <col min="10514" max="10514" width="17.44140625" style="277" customWidth="1"/>
    <col min="10515" max="10515" width="26.5546875" style="277" customWidth="1"/>
    <col min="10516" max="10516" width="12.44140625" style="277" customWidth="1"/>
    <col min="10517" max="10517" width="16.44140625" style="277" customWidth="1"/>
    <col min="10518" max="10518" width="3.5546875" style="277" customWidth="1"/>
    <col min="10519" max="10751" width="9.33203125" style="277"/>
    <col min="10752" max="10752" width="4.5546875" style="277" customWidth="1"/>
    <col min="10753" max="10753" width="25.5546875" style="277" customWidth="1"/>
    <col min="10754" max="10754" width="75.44140625" style="277" customWidth="1"/>
    <col min="10755" max="10755" width="18.5546875" style="277" customWidth="1"/>
    <col min="10756" max="10756" width="16.5546875" style="277" customWidth="1"/>
    <col min="10757" max="10758" width="17.33203125" style="277" customWidth="1"/>
    <col min="10759" max="10760" width="16.44140625" style="277" customWidth="1"/>
    <col min="10761" max="10762" width="17.44140625" style="277" customWidth="1"/>
    <col min="10763" max="10763" width="12.5546875" style="277" customWidth="1"/>
    <col min="10764" max="10764" width="17" style="277" customWidth="1"/>
    <col min="10765" max="10765" width="16.44140625" style="277" customWidth="1"/>
    <col min="10766" max="10767" width="18.44140625" style="277" customWidth="1"/>
    <col min="10768" max="10768" width="17.5546875" style="277" customWidth="1"/>
    <col min="10769" max="10769" width="18.44140625" style="277" customWidth="1"/>
    <col min="10770" max="10770" width="17.44140625" style="277" customWidth="1"/>
    <col min="10771" max="10771" width="26.5546875" style="277" customWidth="1"/>
    <col min="10772" max="10772" width="12.44140625" style="277" customWidth="1"/>
    <col min="10773" max="10773" width="16.44140625" style="277" customWidth="1"/>
    <col min="10774" max="10774" width="3.5546875" style="277" customWidth="1"/>
    <col min="10775" max="11007" width="9.33203125" style="277"/>
    <col min="11008" max="11008" width="4.5546875" style="277" customWidth="1"/>
    <col min="11009" max="11009" width="25.5546875" style="277" customWidth="1"/>
    <col min="11010" max="11010" width="75.44140625" style="277" customWidth="1"/>
    <col min="11011" max="11011" width="18.5546875" style="277" customWidth="1"/>
    <col min="11012" max="11012" width="16.5546875" style="277" customWidth="1"/>
    <col min="11013" max="11014" width="17.33203125" style="277" customWidth="1"/>
    <col min="11015" max="11016" width="16.44140625" style="277" customWidth="1"/>
    <col min="11017" max="11018" width="17.44140625" style="277" customWidth="1"/>
    <col min="11019" max="11019" width="12.5546875" style="277" customWidth="1"/>
    <col min="11020" max="11020" width="17" style="277" customWidth="1"/>
    <col min="11021" max="11021" width="16.44140625" style="277" customWidth="1"/>
    <col min="11022" max="11023" width="18.44140625" style="277" customWidth="1"/>
    <col min="11024" max="11024" width="17.5546875" style="277" customWidth="1"/>
    <col min="11025" max="11025" width="18.44140625" style="277" customWidth="1"/>
    <col min="11026" max="11026" width="17.44140625" style="277" customWidth="1"/>
    <col min="11027" max="11027" width="26.5546875" style="277" customWidth="1"/>
    <col min="11028" max="11028" width="12.44140625" style="277" customWidth="1"/>
    <col min="11029" max="11029" width="16.44140625" style="277" customWidth="1"/>
    <col min="11030" max="11030" width="3.5546875" style="277" customWidth="1"/>
    <col min="11031" max="11263" width="9.33203125" style="277"/>
    <col min="11264" max="11264" width="4.5546875" style="277" customWidth="1"/>
    <col min="11265" max="11265" width="25.5546875" style="277" customWidth="1"/>
    <col min="11266" max="11266" width="75.44140625" style="277" customWidth="1"/>
    <col min="11267" max="11267" width="18.5546875" style="277" customWidth="1"/>
    <col min="11268" max="11268" width="16.5546875" style="277" customWidth="1"/>
    <col min="11269" max="11270" width="17.33203125" style="277" customWidth="1"/>
    <col min="11271" max="11272" width="16.44140625" style="277" customWidth="1"/>
    <col min="11273" max="11274" width="17.44140625" style="277" customWidth="1"/>
    <col min="11275" max="11275" width="12.5546875" style="277" customWidth="1"/>
    <col min="11276" max="11276" width="17" style="277" customWidth="1"/>
    <col min="11277" max="11277" width="16.44140625" style="277" customWidth="1"/>
    <col min="11278" max="11279" width="18.44140625" style="277" customWidth="1"/>
    <col min="11280" max="11280" width="17.5546875" style="277" customWidth="1"/>
    <col min="11281" max="11281" width="18.44140625" style="277" customWidth="1"/>
    <col min="11282" max="11282" width="17.44140625" style="277" customWidth="1"/>
    <col min="11283" max="11283" width="26.5546875" style="277" customWidth="1"/>
    <col min="11284" max="11284" width="12.44140625" style="277" customWidth="1"/>
    <col min="11285" max="11285" width="16.44140625" style="277" customWidth="1"/>
    <col min="11286" max="11286" width="3.5546875" style="277" customWidth="1"/>
    <col min="11287" max="11519" width="9.33203125" style="277"/>
    <col min="11520" max="11520" width="4.5546875" style="277" customWidth="1"/>
    <col min="11521" max="11521" width="25.5546875" style="277" customWidth="1"/>
    <col min="11522" max="11522" width="75.44140625" style="277" customWidth="1"/>
    <col min="11523" max="11523" width="18.5546875" style="277" customWidth="1"/>
    <col min="11524" max="11524" width="16.5546875" style="277" customWidth="1"/>
    <col min="11525" max="11526" width="17.33203125" style="277" customWidth="1"/>
    <col min="11527" max="11528" width="16.44140625" style="277" customWidth="1"/>
    <col min="11529" max="11530" width="17.44140625" style="277" customWidth="1"/>
    <col min="11531" max="11531" width="12.5546875" style="277" customWidth="1"/>
    <col min="11532" max="11532" width="17" style="277" customWidth="1"/>
    <col min="11533" max="11533" width="16.44140625" style="277" customWidth="1"/>
    <col min="11534" max="11535" width="18.44140625" style="277" customWidth="1"/>
    <col min="11536" max="11536" width="17.5546875" style="277" customWidth="1"/>
    <col min="11537" max="11537" width="18.44140625" style="277" customWidth="1"/>
    <col min="11538" max="11538" width="17.44140625" style="277" customWidth="1"/>
    <col min="11539" max="11539" width="26.5546875" style="277" customWidth="1"/>
    <col min="11540" max="11540" width="12.44140625" style="277" customWidth="1"/>
    <col min="11541" max="11541" width="16.44140625" style="277" customWidth="1"/>
    <col min="11542" max="11542" width="3.5546875" style="277" customWidth="1"/>
    <col min="11543" max="11775" width="9.33203125" style="277"/>
    <col min="11776" max="11776" width="4.5546875" style="277" customWidth="1"/>
    <col min="11777" max="11777" width="25.5546875" style="277" customWidth="1"/>
    <col min="11778" max="11778" width="75.44140625" style="277" customWidth="1"/>
    <col min="11779" max="11779" width="18.5546875" style="277" customWidth="1"/>
    <col min="11780" max="11780" width="16.5546875" style="277" customWidth="1"/>
    <col min="11781" max="11782" width="17.33203125" style="277" customWidth="1"/>
    <col min="11783" max="11784" width="16.44140625" style="277" customWidth="1"/>
    <col min="11785" max="11786" width="17.44140625" style="277" customWidth="1"/>
    <col min="11787" max="11787" width="12.5546875" style="277" customWidth="1"/>
    <col min="11788" max="11788" width="17" style="277" customWidth="1"/>
    <col min="11789" max="11789" width="16.44140625" style="277" customWidth="1"/>
    <col min="11790" max="11791" width="18.44140625" style="277" customWidth="1"/>
    <col min="11792" max="11792" width="17.5546875" style="277" customWidth="1"/>
    <col min="11793" max="11793" width="18.44140625" style="277" customWidth="1"/>
    <col min="11794" max="11794" width="17.44140625" style="277" customWidth="1"/>
    <col min="11795" max="11795" width="26.5546875" style="277" customWidth="1"/>
    <col min="11796" max="11796" width="12.44140625" style="277" customWidth="1"/>
    <col min="11797" max="11797" width="16.44140625" style="277" customWidth="1"/>
    <col min="11798" max="11798" width="3.5546875" style="277" customWidth="1"/>
    <col min="11799" max="12031" width="9.33203125" style="277"/>
    <col min="12032" max="12032" width="4.5546875" style="277" customWidth="1"/>
    <col min="12033" max="12033" width="25.5546875" style="277" customWidth="1"/>
    <col min="12034" max="12034" width="75.44140625" style="277" customWidth="1"/>
    <col min="12035" max="12035" width="18.5546875" style="277" customWidth="1"/>
    <col min="12036" max="12036" width="16.5546875" style="277" customWidth="1"/>
    <col min="12037" max="12038" width="17.33203125" style="277" customWidth="1"/>
    <col min="12039" max="12040" width="16.44140625" style="277" customWidth="1"/>
    <col min="12041" max="12042" width="17.44140625" style="277" customWidth="1"/>
    <col min="12043" max="12043" width="12.5546875" style="277" customWidth="1"/>
    <col min="12044" max="12044" width="17" style="277" customWidth="1"/>
    <col min="12045" max="12045" width="16.44140625" style="277" customWidth="1"/>
    <col min="12046" max="12047" width="18.44140625" style="277" customWidth="1"/>
    <col min="12048" max="12048" width="17.5546875" style="277" customWidth="1"/>
    <col min="12049" max="12049" width="18.44140625" style="277" customWidth="1"/>
    <col min="12050" max="12050" width="17.44140625" style="277" customWidth="1"/>
    <col min="12051" max="12051" width="26.5546875" style="277" customWidth="1"/>
    <col min="12052" max="12052" width="12.44140625" style="277" customWidth="1"/>
    <col min="12053" max="12053" width="16.44140625" style="277" customWidth="1"/>
    <col min="12054" max="12054" width="3.5546875" style="277" customWidth="1"/>
    <col min="12055" max="12287" width="9.33203125" style="277"/>
    <col min="12288" max="12288" width="4.5546875" style="277" customWidth="1"/>
    <col min="12289" max="12289" width="25.5546875" style="277" customWidth="1"/>
    <col min="12290" max="12290" width="75.44140625" style="277" customWidth="1"/>
    <col min="12291" max="12291" width="18.5546875" style="277" customWidth="1"/>
    <col min="12292" max="12292" width="16.5546875" style="277" customWidth="1"/>
    <col min="12293" max="12294" width="17.33203125" style="277" customWidth="1"/>
    <col min="12295" max="12296" width="16.44140625" style="277" customWidth="1"/>
    <col min="12297" max="12298" width="17.44140625" style="277" customWidth="1"/>
    <col min="12299" max="12299" width="12.5546875" style="277" customWidth="1"/>
    <col min="12300" max="12300" width="17" style="277" customWidth="1"/>
    <col min="12301" max="12301" width="16.44140625" style="277" customWidth="1"/>
    <col min="12302" max="12303" width="18.44140625" style="277" customWidth="1"/>
    <col min="12304" max="12304" width="17.5546875" style="277" customWidth="1"/>
    <col min="12305" max="12305" width="18.44140625" style="277" customWidth="1"/>
    <col min="12306" max="12306" width="17.44140625" style="277" customWidth="1"/>
    <col min="12307" max="12307" width="26.5546875" style="277" customWidth="1"/>
    <col min="12308" max="12308" width="12.44140625" style="277" customWidth="1"/>
    <col min="12309" max="12309" width="16.44140625" style="277" customWidth="1"/>
    <col min="12310" max="12310" width="3.5546875" style="277" customWidth="1"/>
    <col min="12311" max="12543" width="9.33203125" style="277"/>
    <col min="12544" max="12544" width="4.5546875" style="277" customWidth="1"/>
    <col min="12545" max="12545" width="25.5546875" style="277" customWidth="1"/>
    <col min="12546" max="12546" width="75.44140625" style="277" customWidth="1"/>
    <col min="12547" max="12547" width="18.5546875" style="277" customWidth="1"/>
    <col min="12548" max="12548" width="16.5546875" style="277" customWidth="1"/>
    <col min="12549" max="12550" width="17.33203125" style="277" customWidth="1"/>
    <col min="12551" max="12552" width="16.44140625" style="277" customWidth="1"/>
    <col min="12553" max="12554" width="17.44140625" style="277" customWidth="1"/>
    <col min="12555" max="12555" width="12.5546875" style="277" customWidth="1"/>
    <col min="12556" max="12556" width="17" style="277" customWidth="1"/>
    <col min="12557" max="12557" width="16.44140625" style="277" customWidth="1"/>
    <col min="12558" max="12559" width="18.44140625" style="277" customWidth="1"/>
    <col min="12560" max="12560" width="17.5546875" style="277" customWidth="1"/>
    <col min="12561" max="12561" width="18.44140625" style="277" customWidth="1"/>
    <col min="12562" max="12562" width="17.44140625" style="277" customWidth="1"/>
    <col min="12563" max="12563" width="26.5546875" style="277" customWidth="1"/>
    <col min="12564" max="12564" width="12.44140625" style="277" customWidth="1"/>
    <col min="12565" max="12565" width="16.44140625" style="277" customWidth="1"/>
    <col min="12566" max="12566" width="3.5546875" style="277" customWidth="1"/>
    <col min="12567" max="12799" width="9.33203125" style="277"/>
    <col min="12800" max="12800" width="4.5546875" style="277" customWidth="1"/>
    <col min="12801" max="12801" width="25.5546875" style="277" customWidth="1"/>
    <col min="12802" max="12802" width="75.44140625" style="277" customWidth="1"/>
    <col min="12803" max="12803" width="18.5546875" style="277" customWidth="1"/>
    <col min="12804" max="12804" width="16.5546875" style="277" customWidth="1"/>
    <col min="12805" max="12806" width="17.33203125" style="277" customWidth="1"/>
    <col min="12807" max="12808" width="16.44140625" style="277" customWidth="1"/>
    <col min="12809" max="12810" width="17.44140625" style="277" customWidth="1"/>
    <col min="12811" max="12811" width="12.5546875" style="277" customWidth="1"/>
    <col min="12812" max="12812" width="17" style="277" customWidth="1"/>
    <col min="12813" max="12813" width="16.44140625" style="277" customWidth="1"/>
    <col min="12814" max="12815" width="18.44140625" style="277" customWidth="1"/>
    <col min="12816" max="12816" width="17.5546875" style="277" customWidth="1"/>
    <col min="12817" max="12817" width="18.44140625" style="277" customWidth="1"/>
    <col min="12818" max="12818" width="17.44140625" style="277" customWidth="1"/>
    <col min="12819" max="12819" width="26.5546875" style="277" customWidth="1"/>
    <col min="12820" max="12820" width="12.44140625" style="277" customWidth="1"/>
    <col min="12821" max="12821" width="16.44140625" style="277" customWidth="1"/>
    <col min="12822" max="12822" width="3.5546875" style="277" customWidth="1"/>
    <col min="12823" max="13055" width="9.33203125" style="277"/>
    <col min="13056" max="13056" width="4.5546875" style="277" customWidth="1"/>
    <col min="13057" max="13057" width="25.5546875" style="277" customWidth="1"/>
    <col min="13058" max="13058" width="75.44140625" style="277" customWidth="1"/>
    <col min="13059" max="13059" width="18.5546875" style="277" customWidth="1"/>
    <col min="13060" max="13060" width="16.5546875" style="277" customWidth="1"/>
    <col min="13061" max="13062" width="17.33203125" style="277" customWidth="1"/>
    <col min="13063" max="13064" width="16.44140625" style="277" customWidth="1"/>
    <col min="13065" max="13066" width="17.44140625" style="277" customWidth="1"/>
    <col min="13067" max="13067" width="12.5546875" style="277" customWidth="1"/>
    <col min="13068" max="13068" width="17" style="277" customWidth="1"/>
    <col min="13069" max="13069" width="16.44140625" style="277" customWidth="1"/>
    <col min="13070" max="13071" width="18.44140625" style="277" customWidth="1"/>
    <col min="13072" max="13072" width="17.5546875" style="277" customWidth="1"/>
    <col min="13073" max="13073" width="18.44140625" style="277" customWidth="1"/>
    <col min="13074" max="13074" width="17.44140625" style="277" customWidth="1"/>
    <col min="13075" max="13075" width="26.5546875" style="277" customWidth="1"/>
    <col min="13076" max="13076" width="12.44140625" style="277" customWidth="1"/>
    <col min="13077" max="13077" width="16.44140625" style="277" customWidth="1"/>
    <col min="13078" max="13078" width="3.5546875" style="277" customWidth="1"/>
    <col min="13079" max="13311" width="9.33203125" style="277"/>
    <col min="13312" max="13312" width="4.5546875" style="277" customWidth="1"/>
    <col min="13313" max="13313" width="25.5546875" style="277" customWidth="1"/>
    <col min="13314" max="13314" width="75.44140625" style="277" customWidth="1"/>
    <col min="13315" max="13315" width="18.5546875" style="277" customWidth="1"/>
    <col min="13316" max="13316" width="16.5546875" style="277" customWidth="1"/>
    <col min="13317" max="13318" width="17.33203125" style="277" customWidth="1"/>
    <col min="13319" max="13320" width="16.44140625" style="277" customWidth="1"/>
    <col min="13321" max="13322" width="17.44140625" style="277" customWidth="1"/>
    <col min="13323" max="13323" width="12.5546875" style="277" customWidth="1"/>
    <col min="13324" max="13324" width="17" style="277" customWidth="1"/>
    <col min="13325" max="13325" width="16.44140625" style="277" customWidth="1"/>
    <col min="13326" max="13327" width="18.44140625" style="277" customWidth="1"/>
    <col min="13328" max="13328" width="17.5546875" style="277" customWidth="1"/>
    <col min="13329" max="13329" width="18.44140625" style="277" customWidth="1"/>
    <col min="13330" max="13330" width="17.44140625" style="277" customWidth="1"/>
    <col min="13331" max="13331" width="26.5546875" style="277" customWidth="1"/>
    <col min="13332" max="13332" width="12.44140625" style="277" customWidth="1"/>
    <col min="13333" max="13333" width="16.44140625" style="277" customWidth="1"/>
    <col min="13334" max="13334" width="3.5546875" style="277" customWidth="1"/>
    <col min="13335" max="13567" width="9.33203125" style="277"/>
    <col min="13568" max="13568" width="4.5546875" style="277" customWidth="1"/>
    <col min="13569" max="13569" width="25.5546875" style="277" customWidth="1"/>
    <col min="13570" max="13570" width="75.44140625" style="277" customWidth="1"/>
    <col min="13571" max="13571" width="18.5546875" style="277" customWidth="1"/>
    <col min="13572" max="13572" width="16.5546875" style="277" customWidth="1"/>
    <col min="13573" max="13574" width="17.33203125" style="277" customWidth="1"/>
    <col min="13575" max="13576" width="16.44140625" style="277" customWidth="1"/>
    <col min="13577" max="13578" width="17.44140625" style="277" customWidth="1"/>
    <col min="13579" max="13579" width="12.5546875" style="277" customWidth="1"/>
    <col min="13580" max="13580" width="17" style="277" customWidth="1"/>
    <col min="13581" max="13581" width="16.44140625" style="277" customWidth="1"/>
    <col min="13582" max="13583" width="18.44140625" style="277" customWidth="1"/>
    <col min="13584" max="13584" width="17.5546875" style="277" customWidth="1"/>
    <col min="13585" max="13585" width="18.44140625" style="277" customWidth="1"/>
    <col min="13586" max="13586" width="17.44140625" style="277" customWidth="1"/>
    <col min="13587" max="13587" width="26.5546875" style="277" customWidth="1"/>
    <col min="13588" max="13588" width="12.44140625" style="277" customWidth="1"/>
    <col min="13589" max="13589" width="16.44140625" style="277" customWidth="1"/>
    <col min="13590" max="13590" width="3.5546875" style="277" customWidth="1"/>
    <col min="13591" max="13823" width="9.33203125" style="277"/>
    <col min="13824" max="13824" width="4.5546875" style="277" customWidth="1"/>
    <col min="13825" max="13825" width="25.5546875" style="277" customWidth="1"/>
    <col min="13826" max="13826" width="75.44140625" style="277" customWidth="1"/>
    <col min="13827" max="13827" width="18.5546875" style="277" customWidth="1"/>
    <col min="13828" max="13828" width="16.5546875" style="277" customWidth="1"/>
    <col min="13829" max="13830" width="17.33203125" style="277" customWidth="1"/>
    <col min="13831" max="13832" width="16.44140625" style="277" customWidth="1"/>
    <col min="13833" max="13834" width="17.44140625" style="277" customWidth="1"/>
    <col min="13835" max="13835" width="12.5546875" style="277" customWidth="1"/>
    <col min="13836" max="13836" width="17" style="277" customWidth="1"/>
    <col min="13837" max="13837" width="16.44140625" style="277" customWidth="1"/>
    <col min="13838" max="13839" width="18.44140625" style="277" customWidth="1"/>
    <col min="13840" max="13840" width="17.5546875" style="277" customWidth="1"/>
    <col min="13841" max="13841" width="18.44140625" style="277" customWidth="1"/>
    <col min="13842" max="13842" width="17.44140625" style="277" customWidth="1"/>
    <col min="13843" max="13843" width="26.5546875" style="277" customWidth="1"/>
    <col min="13844" max="13844" width="12.44140625" style="277" customWidth="1"/>
    <col min="13845" max="13845" width="16.44140625" style="277" customWidth="1"/>
    <col min="13846" max="13846" width="3.5546875" style="277" customWidth="1"/>
    <col min="13847" max="14079" width="9.33203125" style="277"/>
    <col min="14080" max="14080" width="4.5546875" style="277" customWidth="1"/>
    <col min="14081" max="14081" width="25.5546875" style="277" customWidth="1"/>
    <col min="14082" max="14082" width="75.44140625" style="277" customWidth="1"/>
    <col min="14083" max="14083" width="18.5546875" style="277" customWidth="1"/>
    <col min="14084" max="14084" width="16.5546875" style="277" customWidth="1"/>
    <col min="14085" max="14086" width="17.33203125" style="277" customWidth="1"/>
    <col min="14087" max="14088" width="16.44140625" style="277" customWidth="1"/>
    <col min="14089" max="14090" width="17.44140625" style="277" customWidth="1"/>
    <col min="14091" max="14091" width="12.5546875" style="277" customWidth="1"/>
    <col min="14092" max="14092" width="17" style="277" customWidth="1"/>
    <col min="14093" max="14093" width="16.44140625" style="277" customWidth="1"/>
    <col min="14094" max="14095" width="18.44140625" style="277" customWidth="1"/>
    <col min="14096" max="14096" width="17.5546875" style="277" customWidth="1"/>
    <col min="14097" max="14097" width="18.44140625" style="277" customWidth="1"/>
    <col min="14098" max="14098" width="17.44140625" style="277" customWidth="1"/>
    <col min="14099" max="14099" width="26.5546875" style="277" customWidth="1"/>
    <col min="14100" max="14100" width="12.44140625" style="277" customWidth="1"/>
    <col min="14101" max="14101" width="16.44140625" style="277" customWidth="1"/>
    <col min="14102" max="14102" width="3.5546875" style="277" customWidth="1"/>
    <col min="14103" max="14335" width="9.33203125" style="277"/>
    <col min="14336" max="14336" width="4.5546875" style="277" customWidth="1"/>
    <col min="14337" max="14337" width="25.5546875" style="277" customWidth="1"/>
    <col min="14338" max="14338" width="75.44140625" style="277" customWidth="1"/>
    <col min="14339" max="14339" width="18.5546875" style="277" customWidth="1"/>
    <col min="14340" max="14340" width="16.5546875" style="277" customWidth="1"/>
    <col min="14341" max="14342" width="17.33203125" style="277" customWidth="1"/>
    <col min="14343" max="14344" width="16.44140625" style="277" customWidth="1"/>
    <col min="14345" max="14346" width="17.44140625" style="277" customWidth="1"/>
    <col min="14347" max="14347" width="12.5546875" style="277" customWidth="1"/>
    <col min="14348" max="14348" width="17" style="277" customWidth="1"/>
    <col min="14349" max="14349" width="16.44140625" style="277" customWidth="1"/>
    <col min="14350" max="14351" width="18.44140625" style="277" customWidth="1"/>
    <col min="14352" max="14352" width="17.5546875" style="277" customWidth="1"/>
    <col min="14353" max="14353" width="18.44140625" style="277" customWidth="1"/>
    <col min="14354" max="14354" width="17.44140625" style="277" customWidth="1"/>
    <col min="14355" max="14355" width="26.5546875" style="277" customWidth="1"/>
    <col min="14356" max="14356" width="12.44140625" style="277" customWidth="1"/>
    <col min="14357" max="14357" width="16.44140625" style="277" customWidth="1"/>
    <col min="14358" max="14358" width="3.5546875" style="277" customWidth="1"/>
    <col min="14359" max="14591" width="9.33203125" style="277"/>
    <col min="14592" max="14592" width="4.5546875" style="277" customWidth="1"/>
    <col min="14593" max="14593" width="25.5546875" style="277" customWidth="1"/>
    <col min="14594" max="14594" width="75.44140625" style="277" customWidth="1"/>
    <col min="14595" max="14595" width="18.5546875" style="277" customWidth="1"/>
    <col min="14596" max="14596" width="16.5546875" style="277" customWidth="1"/>
    <col min="14597" max="14598" width="17.33203125" style="277" customWidth="1"/>
    <col min="14599" max="14600" width="16.44140625" style="277" customWidth="1"/>
    <col min="14601" max="14602" width="17.44140625" style="277" customWidth="1"/>
    <col min="14603" max="14603" width="12.5546875" style="277" customWidth="1"/>
    <col min="14604" max="14604" width="17" style="277" customWidth="1"/>
    <col min="14605" max="14605" width="16.44140625" style="277" customWidth="1"/>
    <col min="14606" max="14607" width="18.44140625" style="277" customWidth="1"/>
    <col min="14608" max="14608" width="17.5546875" style="277" customWidth="1"/>
    <col min="14609" max="14609" width="18.44140625" style="277" customWidth="1"/>
    <col min="14610" max="14610" width="17.44140625" style="277" customWidth="1"/>
    <col min="14611" max="14611" width="26.5546875" style="277" customWidth="1"/>
    <col min="14612" max="14612" width="12.44140625" style="277" customWidth="1"/>
    <col min="14613" max="14613" width="16.44140625" style="277" customWidth="1"/>
    <col min="14614" max="14614" width="3.5546875" style="277" customWidth="1"/>
    <col min="14615" max="14847" width="9.33203125" style="277"/>
    <col min="14848" max="14848" width="4.5546875" style="277" customWidth="1"/>
    <col min="14849" max="14849" width="25.5546875" style="277" customWidth="1"/>
    <col min="14850" max="14850" width="75.44140625" style="277" customWidth="1"/>
    <col min="14851" max="14851" width="18.5546875" style="277" customWidth="1"/>
    <col min="14852" max="14852" width="16.5546875" style="277" customWidth="1"/>
    <col min="14853" max="14854" width="17.33203125" style="277" customWidth="1"/>
    <col min="14855" max="14856" width="16.44140625" style="277" customWidth="1"/>
    <col min="14857" max="14858" width="17.44140625" style="277" customWidth="1"/>
    <col min="14859" max="14859" width="12.5546875" style="277" customWidth="1"/>
    <col min="14860" max="14860" width="17" style="277" customWidth="1"/>
    <col min="14861" max="14861" width="16.44140625" style="277" customWidth="1"/>
    <col min="14862" max="14863" width="18.44140625" style="277" customWidth="1"/>
    <col min="14864" max="14864" width="17.5546875" style="277" customWidth="1"/>
    <col min="14865" max="14865" width="18.44140625" style="277" customWidth="1"/>
    <col min="14866" max="14866" width="17.44140625" style="277" customWidth="1"/>
    <col min="14867" max="14867" width="26.5546875" style="277" customWidth="1"/>
    <col min="14868" max="14868" width="12.44140625" style="277" customWidth="1"/>
    <col min="14869" max="14869" width="16.44140625" style="277" customWidth="1"/>
    <col min="14870" max="14870" width="3.5546875" style="277" customWidth="1"/>
    <col min="14871" max="15103" width="9.33203125" style="277"/>
    <col min="15104" max="15104" width="4.5546875" style="277" customWidth="1"/>
    <col min="15105" max="15105" width="25.5546875" style="277" customWidth="1"/>
    <col min="15106" max="15106" width="75.44140625" style="277" customWidth="1"/>
    <col min="15107" max="15107" width="18.5546875" style="277" customWidth="1"/>
    <col min="15108" max="15108" width="16.5546875" style="277" customWidth="1"/>
    <col min="15109" max="15110" width="17.33203125" style="277" customWidth="1"/>
    <col min="15111" max="15112" width="16.44140625" style="277" customWidth="1"/>
    <col min="15113" max="15114" width="17.44140625" style="277" customWidth="1"/>
    <col min="15115" max="15115" width="12.5546875" style="277" customWidth="1"/>
    <col min="15116" max="15116" width="17" style="277" customWidth="1"/>
    <col min="15117" max="15117" width="16.44140625" style="277" customWidth="1"/>
    <col min="15118" max="15119" width="18.44140625" style="277" customWidth="1"/>
    <col min="15120" max="15120" width="17.5546875" style="277" customWidth="1"/>
    <col min="15121" max="15121" width="18.44140625" style="277" customWidth="1"/>
    <col min="15122" max="15122" width="17.44140625" style="277" customWidth="1"/>
    <col min="15123" max="15123" width="26.5546875" style="277" customWidth="1"/>
    <col min="15124" max="15124" width="12.44140625" style="277" customWidth="1"/>
    <col min="15125" max="15125" width="16.44140625" style="277" customWidth="1"/>
    <col min="15126" max="15126" width="3.5546875" style="277" customWidth="1"/>
    <col min="15127" max="15359" width="9.33203125" style="277"/>
    <col min="15360" max="15360" width="4.5546875" style="277" customWidth="1"/>
    <col min="15361" max="15361" width="25.5546875" style="277" customWidth="1"/>
    <col min="15362" max="15362" width="75.44140625" style="277" customWidth="1"/>
    <col min="15363" max="15363" width="18.5546875" style="277" customWidth="1"/>
    <col min="15364" max="15364" width="16.5546875" style="277" customWidth="1"/>
    <col min="15365" max="15366" width="17.33203125" style="277" customWidth="1"/>
    <col min="15367" max="15368" width="16.44140625" style="277" customWidth="1"/>
    <col min="15369" max="15370" width="17.44140625" style="277" customWidth="1"/>
    <col min="15371" max="15371" width="12.5546875" style="277" customWidth="1"/>
    <col min="15372" max="15372" width="17" style="277" customWidth="1"/>
    <col min="15373" max="15373" width="16.44140625" style="277" customWidth="1"/>
    <col min="15374" max="15375" width="18.44140625" style="277" customWidth="1"/>
    <col min="15376" max="15376" width="17.5546875" style="277" customWidth="1"/>
    <col min="15377" max="15377" width="18.44140625" style="277" customWidth="1"/>
    <col min="15378" max="15378" width="17.44140625" style="277" customWidth="1"/>
    <col min="15379" max="15379" width="26.5546875" style="277" customWidth="1"/>
    <col min="15380" max="15380" width="12.44140625" style="277" customWidth="1"/>
    <col min="15381" max="15381" width="16.44140625" style="277" customWidth="1"/>
    <col min="15382" max="15382" width="3.5546875" style="277" customWidth="1"/>
    <col min="15383" max="15615" width="9.33203125" style="277"/>
    <col min="15616" max="15616" width="4.5546875" style="277" customWidth="1"/>
    <col min="15617" max="15617" width="25.5546875" style="277" customWidth="1"/>
    <col min="15618" max="15618" width="75.44140625" style="277" customWidth="1"/>
    <col min="15619" max="15619" width="18.5546875" style="277" customWidth="1"/>
    <col min="15620" max="15620" width="16.5546875" style="277" customWidth="1"/>
    <col min="15621" max="15622" width="17.33203125" style="277" customWidth="1"/>
    <col min="15623" max="15624" width="16.44140625" style="277" customWidth="1"/>
    <col min="15625" max="15626" width="17.44140625" style="277" customWidth="1"/>
    <col min="15627" max="15627" width="12.5546875" style="277" customWidth="1"/>
    <col min="15628" max="15628" width="17" style="277" customWidth="1"/>
    <col min="15629" max="15629" width="16.44140625" style="277" customWidth="1"/>
    <col min="15630" max="15631" width="18.44140625" style="277" customWidth="1"/>
    <col min="15632" max="15632" width="17.5546875" style="277" customWidth="1"/>
    <col min="15633" max="15633" width="18.44140625" style="277" customWidth="1"/>
    <col min="15634" max="15634" width="17.44140625" style="277" customWidth="1"/>
    <col min="15635" max="15635" width="26.5546875" style="277" customWidth="1"/>
    <col min="15636" max="15636" width="12.44140625" style="277" customWidth="1"/>
    <col min="15637" max="15637" width="16.44140625" style="277" customWidth="1"/>
    <col min="15638" max="15638" width="3.5546875" style="277" customWidth="1"/>
    <col min="15639" max="15871" width="9.33203125" style="277"/>
    <col min="15872" max="15872" width="4.5546875" style="277" customWidth="1"/>
    <col min="15873" max="15873" width="25.5546875" style="277" customWidth="1"/>
    <col min="15874" max="15874" width="75.44140625" style="277" customWidth="1"/>
    <col min="15875" max="15875" width="18.5546875" style="277" customWidth="1"/>
    <col min="15876" max="15876" width="16.5546875" style="277" customWidth="1"/>
    <col min="15877" max="15878" width="17.33203125" style="277" customWidth="1"/>
    <col min="15879" max="15880" width="16.44140625" style="277" customWidth="1"/>
    <col min="15881" max="15882" width="17.44140625" style="277" customWidth="1"/>
    <col min="15883" max="15883" width="12.5546875" style="277" customWidth="1"/>
    <col min="15884" max="15884" width="17" style="277" customWidth="1"/>
    <col min="15885" max="15885" width="16.44140625" style="277" customWidth="1"/>
    <col min="15886" max="15887" width="18.44140625" style="277" customWidth="1"/>
    <col min="15888" max="15888" width="17.5546875" style="277" customWidth="1"/>
    <col min="15889" max="15889" width="18.44140625" style="277" customWidth="1"/>
    <col min="15890" max="15890" width="17.44140625" style="277" customWidth="1"/>
    <col min="15891" max="15891" width="26.5546875" style="277" customWidth="1"/>
    <col min="15892" max="15892" width="12.44140625" style="277" customWidth="1"/>
    <col min="15893" max="15893" width="16.44140625" style="277" customWidth="1"/>
    <col min="15894" max="15894" width="3.5546875" style="277" customWidth="1"/>
    <col min="15895" max="16127" width="9.33203125" style="277"/>
    <col min="16128" max="16128" width="4.5546875" style="277" customWidth="1"/>
    <col min="16129" max="16129" width="25.5546875" style="277" customWidth="1"/>
    <col min="16130" max="16130" width="75.44140625" style="277" customWidth="1"/>
    <col min="16131" max="16131" width="18.5546875" style="277" customWidth="1"/>
    <col min="16132" max="16132" width="16.5546875" style="277" customWidth="1"/>
    <col min="16133" max="16134" width="17.33203125" style="277" customWidth="1"/>
    <col min="16135" max="16136" width="16.44140625" style="277" customWidth="1"/>
    <col min="16137" max="16138" width="17.44140625" style="277" customWidth="1"/>
    <col min="16139" max="16139" width="12.5546875" style="277" customWidth="1"/>
    <col min="16140" max="16140" width="17" style="277" customWidth="1"/>
    <col min="16141" max="16141" width="16.44140625" style="277" customWidth="1"/>
    <col min="16142" max="16143" width="18.44140625" style="277" customWidth="1"/>
    <col min="16144" max="16144" width="17.5546875" style="277" customWidth="1"/>
    <col min="16145" max="16145" width="18.44140625" style="277" customWidth="1"/>
    <col min="16146" max="16146" width="17.44140625" style="277" customWidth="1"/>
    <col min="16147" max="16147" width="26.5546875" style="277" customWidth="1"/>
    <col min="16148" max="16148" width="12.44140625" style="277" customWidth="1"/>
    <col min="16149" max="16149" width="16.44140625" style="277" customWidth="1"/>
    <col min="16150" max="16150" width="3.5546875" style="277" customWidth="1"/>
    <col min="16151" max="16384" width="9.33203125" style="277"/>
  </cols>
  <sheetData>
    <row r="1" spans="1:37">
      <c r="A1" s="1" t="s">
        <v>2781</v>
      </c>
    </row>
    <row r="2" spans="1:37">
      <c r="A2" s="276" t="s">
        <v>1522</v>
      </c>
      <c r="C2" s="55"/>
      <c r="D2" s="55"/>
      <c r="E2" s="55"/>
      <c r="F2" s="55"/>
    </row>
    <row r="3" spans="1:37">
      <c r="A3" s="276"/>
      <c r="C3" s="55"/>
      <c r="D3" s="55"/>
      <c r="E3" s="55"/>
      <c r="F3" s="55"/>
    </row>
    <row r="4" spans="1:37">
      <c r="A4" s="1" t="s">
        <v>2782</v>
      </c>
      <c r="C4" s="55"/>
      <c r="D4" s="55"/>
      <c r="E4" s="55"/>
      <c r="F4" s="55"/>
    </row>
    <row r="5" spans="1:37">
      <c r="A5" s="55"/>
      <c r="C5" s="529"/>
      <c r="D5" s="529"/>
      <c r="E5" s="529"/>
      <c r="F5" s="529"/>
      <c r="G5" s="529"/>
      <c r="H5" s="529"/>
      <c r="I5" s="529"/>
      <c r="J5" s="529"/>
      <c r="K5" s="529"/>
      <c r="L5" s="529"/>
      <c r="M5" s="529"/>
      <c r="N5" s="529"/>
      <c r="O5" s="529"/>
      <c r="P5" s="529"/>
      <c r="Q5" s="529"/>
      <c r="R5" s="529"/>
    </row>
    <row r="6" spans="1:37">
      <c r="A6" s="165" t="s">
        <v>1522</v>
      </c>
      <c r="C6" s="529"/>
      <c r="D6" s="529"/>
      <c r="E6" s="529"/>
      <c r="F6" s="529"/>
      <c r="G6" s="529"/>
      <c r="H6" s="529"/>
      <c r="I6" s="529"/>
      <c r="J6" s="529"/>
      <c r="K6" s="529"/>
      <c r="L6" s="529"/>
      <c r="M6" s="529"/>
      <c r="N6" s="529"/>
      <c r="O6" s="529"/>
      <c r="P6" s="529"/>
      <c r="Q6" s="529"/>
      <c r="R6" s="529"/>
    </row>
    <row r="7" spans="1:37">
      <c r="A7" s="55"/>
      <c r="C7" s="529"/>
      <c r="D7" s="529"/>
      <c r="E7" s="529"/>
      <c r="F7" s="529"/>
      <c r="G7" s="529"/>
      <c r="H7" s="529"/>
      <c r="I7" s="529"/>
      <c r="J7" s="529"/>
      <c r="K7" s="529"/>
      <c r="L7" s="529"/>
      <c r="M7" s="529"/>
      <c r="N7" s="529"/>
      <c r="O7" s="529"/>
      <c r="P7" s="529"/>
      <c r="Q7" s="529"/>
      <c r="R7" s="529"/>
    </row>
    <row r="8" spans="1:37">
      <c r="C8" s="2065" t="s">
        <v>2783</v>
      </c>
      <c r="D8" s="2041"/>
      <c r="E8" s="2041"/>
      <c r="F8" s="2041"/>
      <c r="G8" s="2041"/>
      <c r="H8" s="2041"/>
      <c r="I8" s="2041"/>
      <c r="J8" s="2041"/>
      <c r="K8" s="2041"/>
      <c r="L8" s="2041"/>
      <c r="M8" s="2041"/>
      <c r="N8" s="2042"/>
      <c r="O8" s="2065" t="s">
        <v>2784</v>
      </c>
      <c r="P8" s="2041"/>
      <c r="Q8" s="2041"/>
      <c r="R8" s="2042"/>
      <c r="S8" s="2095" t="s">
        <v>2785</v>
      </c>
      <c r="T8" s="674"/>
      <c r="U8" s="674"/>
    </row>
    <row r="9" spans="1:37" ht="57.6">
      <c r="C9" s="654" t="s">
        <v>1267</v>
      </c>
      <c r="D9" s="654" t="s">
        <v>1268</v>
      </c>
      <c r="E9" s="654" t="s">
        <v>1269</v>
      </c>
      <c r="F9" s="654" t="s">
        <v>1270</v>
      </c>
      <c r="G9" s="654" t="s">
        <v>1271</v>
      </c>
      <c r="H9" s="654" t="s">
        <v>1272</v>
      </c>
      <c r="I9" s="654" t="s">
        <v>1273</v>
      </c>
      <c r="J9" s="654" t="s">
        <v>1274</v>
      </c>
      <c r="K9" s="654" t="s">
        <v>1275</v>
      </c>
      <c r="L9" s="654" t="s">
        <v>1276</v>
      </c>
      <c r="M9" s="654" t="s">
        <v>1277</v>
      </c>
      <c r="N9" s="654" t="s">
        <v>1278</v>
      </c>
      <c r="O9" s="654" t="s">
        <v>2786</v>
      </c>
      <c r="P9" s="654" t="s">
        <v>2787</v>
      </c>
      <c r="Q9" s="654" t="s">
        <v>2788</v>
      </c>
      <c r="R9" s="654" t="s">
        <v>2789</v>
      </c>
      <c r="S9" s="2037"/>
      <c r="T9" s="675"/>
      <c r="U9" s="675"/>
    </row>
    <row r="10" spans="1:37">
      <c r="C10" s="267" t="s">
        <v>89</v>
      </c>
      <c r="D10" s="267" t="s">
        <v>107</v>
      </c>
      <c r="E10" s="267" t="s">
        <v>88</v>
      </c>
      <c r="F10" s="267" t="s">
        <v>87</v>
      </c>
      <c r="G10" s="267" t="s">
        <v>86</v>
      </c>
      <c r="H10" s="267" t="s">
        <v>85</v>
      </c>
      <c r="I10" s="267" t="s">
        <v>84</v>
      </c>
      <c r="J10" s="267" t="s">
        <v>83</v>
      </c>
      <c r="K10" s="267" t="s">
        <v>82</v>
      </c>
      <c r="L10" s="267" t="s">
        <v>81</v>
      </c>
      <c r="M10" s="267" t="s">
        <v>80</v>
      </c>
      <c r="N10" s="267" t="s">
        <v>137</v>
      </c>
      <c r="O10" s="267" t="s">
        <v>136</v>
      </c>
      <c r="P10" s="267" t="s">
        <v>135</v>
      </c>
      <c r="Q10" s="267" t="s">
        <v>134</v>
      </c>
      <c r="R10" s="267" t="s">
        <v>151</v>
      </c>
      <c r="S10" s="267" t="s">
        <v>150</v>
      </c>
      <c r="T10" s="675"/>
      <c r="U10" s="675"/>
    </row>
    <row r="11" spans="1:37">
      <c r="A11" s="676" t="s">
        <v>2175</v>
      </c>
      <c r="B11" s="267" t="s">
        <v>12</v>
      </c>
      <c r="C11" s="677"/>
      <c r="D11" s="677"/>
      <c r="E11" s="677"/>
      <c r="F11" s="677"/>
      <c r="G11" s="677"/>
      <c r="H11" s="677"/>
      <c r="I11" s="677"/>
      <c r="J11" s="677"/>
      <c r="K11" s="677"/>
      <c r="L11" s="677"/>
      <c r="M11" s="677"/>
      <c r="N11" s="677"/>
      <c r="O11" s="677"/>
      <c r="P11" s="677"/>
      <c r="Q11" s="677"/>
      <c r="R11" s="677"/>
      <c r="S11" s="677"/>
      <c r="T11" s="42" t="s">
        <v>2176</v>
      </c>
      <c r="U11" s="42"/>
      <c r="V11" s="42" t="s">
        <v>90</v>
      </c>
      <c r="W11" s="41" t="s">
        <v>91</v>
      </c>
      <c r="X11" s="41" t="s">
        <v>92</v>
      </c>
      <c r="Y11" s="41" t="s">
        <v>97</v>
      </c>
      <c r="Z11" s="47" t="s">
        <v>153</v>
      </c>
      <c r="AA11" s="47"/>
      <c r="AB11" s="47"/>
      <c r="AD11" s="41"/>
      <c r="AF11" s="41"/>
      <c r="AG11" s="47"/>
      <c r="AH11" s="47"/>
      <c r="AI11" s="280"/>
      <c r="AK11" s="41"/>
    </row>
    <row r="12" spans="1:37">
      <c r="A12" s="678" t="s">
        <v>1266</v>
      </c>
      <c r="B12" s="267" t="s">
        <v>72</v>
      </c>
      <c r="C12" s="677"/>
      <c r="D12" s="677"/>
      <c r="E12" s="677"/>
      <c r="F12" s="677"/>
      <c r="G12" s="677"/>
      <c r="H12" s="677"/>
      <c r="I12" s="677"/>
      <c r="J12" s="677"/>
      <c r="K12" s="677"/>
      <c r="L12" s="677"/>
      <c r="M12" s="677"/>
      <c r="N12" s="677"/>
      <c r="O12" s="679"/>
      <c r="P12" s="679"/>
      <c r="Q12" s="679"/>
      <c r="R12" s="679"/>
      <c r="S12" s="677"/>
      <c r="T12" s="42" t="s">
        <v>2176</v>
      </c>
      <c r="U12" s="42" t="s">
        <v>115</v>
      </c>
      <c r="V12" s="42" t="s">
        <v>90</v>
      </c>
      <c r="W12" s="41" t="s">
        <v>91</v>
      </c>
      <c r="X12" s="41" t="s">
        <v>92</v>
      </c>
      <c r="Y12" s="41" t="s">
        <v>97</v>
      </c>
      <c r="Z12" s="47" t="s">
        <v>153</v>
      </c>
      <c r="AA12" s="47"/>
      <c r="AB12" s="47"/>
      <c r="AD12" s="41"/>
      <c r="AF12" s="41"/>
      <c r="AG12" s="47"/>
      <c r="AH12" s="47"/>
      <c r="AI12" s="280"/>
      <c r="AK12" s="41"/>
    </row>
    <row r="13" spans="1:37">
      <c r="A13" s="678" t="s">
        <v>2790</v>
      </c>
      <c r="B13" s="267" t="s">
        <v>11</v>
      </c>
      <c r="C13" s="677"/>
      <c r="D13" s="677"/>
      <c r="E13" s="677"/>
      <c r="F13" s="677"/>
      <c r="G13" s="677"/>
      <c r="H13" s="677"/>
      <c r="I13" s="677"/>
      <c r="J13" s="677"/>
      <c r="K13" s="677"/>
      <c r="L13" s="677"/>
      <c r="M13" s="677"/>
      <c r="N13" s="677"/>
      <c r="O13" s="679"/>
      <c r="P13" s="679"/>
      <c r="Q13" s="679"/>
      <c r="R13" s="679"/>
      <c r="S13" s="677"/>
      <c r="T13" s="42" t="s">
        <v>2176</v>
      </c>
      <c r="U13" s="42" t="s">
        <v>2289</v>
      </c>
      <c r="V13" s="42" t="s">
        <v>90</v>
      </c>
      <c r="W13" s="41" t="s">
        <v>91</v>
      </c>
      <c r="X13" s="41" t="s">
        <v>92</v>
      </c>
      <c r="Y13" s="41" t="s">
        <v>97</v>
      </c>
      <c r="Z13" s="47" t="s">
        <v>153</v>
      </c>
      <c r="AA13" s="47"/>
      <c r="AB13" s="47"/>
      <c r="AD13" s="41"/>
      <c r="AF13" s="41"/>
      <c r="AG13" s="47"/>
      <c r="AH13" s="47"/>
      <c r="AI13" s="280"/>
      <c r="AK13" s="41"/>
    </row>
    <row r="14" spans="1:37">
      <c r="A14" s="680" t="s">
        <v>2791</v>
      </c>
      <c r="B14" s="267" t="s">
        <v>71</v>
      </c>
      <c r="C14" s="679"/>
      <c r="D14" s="679"/>
      <c r="E14" s="679"/>
      <c r="F14" s="679"/>
      <c r="G14" s="679"/>
      <c r="H14" s="679"/>
      <c r="I14" s="679"/>
      <c r="J14" s="679"/>
      <c r="K14" s="679"/>
      <c r="L14" s="679"/>
      <c r="M14" s="679"/>
      <c r="N14" s="679"/>
      <c r="O14" s="677"/>
      <c r="P14" s="677"/>
      <c r="Q14" s="677"/>
      <c r="R14" s="677"/>
      <c r="S14" s="677"/>
      <c r="T14" s="42" t="s">
        <v>2176</v>
      </c>
      <c r="U14" s="42" t="s">
        <v>2291</v>
      </c>
      <c r="V14" s="42" t="s">
        <v>90</v>
      </c>
      <c r="W14" s="41" t="s">
        <v>91</v>
      </c>
      <c r="X14" s="41" t="s">
        <v>92</v>
      </c>
      <c r="Y14" s="41" t="s">
        <v>97</v>
      </c>
      <c r="Z14" s="47" t="s">
        <v>153</v>
      </c>
      <c r="AA14" s="47"/>
      <c r="AB14" s="47"/>
      <c r="AD14" s="41"/>
      <c r="AF14" s="41"/>
      <c r="AG14" s="47"/>
      <c r="AH14" s="47"/>
      <c r="AI14" s="280"/>
      <c r="AK14" s="41"/>
    </row>
    <row r="15" spans="1:37">
      <c r="A15" s="676" t="s">
        <v>2600</v>
      </c>
      <c r="B15" s="267" t="s">
        <v>70</v>
      </c>
      <c r="C15" s="665"/>
      <c r="D15" s="665"/>
      <c r="E15" s="665"/>
      <c r="F15" s="665"/>
      <c r="G15" s="665"/>
      <c r="H15" s="665"/>
      <c r="I15" s="665"/>
      <c r="J15" s="665"/>
      <c r="K15" s="665"/>
      <c r="L15" s="665"/>
      <c r="M15" s="665"/>
      <c r="N15" s="665"/>
      <c r="O15" s="665"/>
      <c r="P15" s="665"/>
      <c r="Q15" s="665"/>
      <c r="R15" s="665"/>
      <c r="S15" s="665"/>
      <c r="T15" s="35" t="s">
        <v>2176</v>
      </c>
      <c r="V15" s="116" t="s">
        <v>90</v>
      </c>
      <c r="W15" s="47" t="s">
        <v>91</v>
      </c>
      <c r="X15" s="47" t="s">
        <v>100</v>
      </c>
      <c r="Y15" s="47" t="s">
        <v>2143</v>
      </c>
      <c r="Z15" s="47" t="s">
        <v>340</v>
      </c>
      <c r="AA15" s="99" t="s">
        <v>2601</v>
      </c>
      <c r="AB15" s="47" t="s">
        <v>93</v>
      </c>
      <c r="AC15" s="47"/>
      <c r="AD15" s="47"/>
      <c r="AF15" s="47"/>
      <c r="AG15" s="47"/>
      <c r="AH15" s="47"/>
      <c r="AI15" s="280"/>
      <c r="AK15" s="41"/>
    </row>
    <row r="16" spans="1:37">
      <c r="A16" s="676" t="s">
        <v>2602</v>
      </c>
      <c r="B16" s="267"/>
      <c r="C16" s="679"/>
      <c r="D16" s="679"/>
      <c r="E16" s="679"/>
      <c r="F16" s="679"/>
      <c r="G16" s="679"/>
      <c r="H16" s="679"/>
      <c r="I16" s="679"/>
      <c r="J16" s="679"/>
      <c r="K16" s="679"/>
      <c r="L16" s="679"/>
      <c r="M16" s="679"/>
      <c r="N16" s="679"/>
      <c r="O16" s="679"/>
      <c r="P16" s="679"/>
      <c r="Q16" s="679"/>
      <c r="R16" s="679"/>
      <c r="S16" s="679"/>
      <c r="T16" s="35"/>
      <c r="V16" s="42"/>
      <c r="W16" s="41"/>
      <c r="X16" s="41"/>
      <c r="Y16" s="41"/>
      <c r="Z16" s="41"/>
      <c r="AA16" s="41"/>
      <c r="AB16" s="41"/>
      <c r="AC16" s="41"/>
      <c r="AD16" s="41"/>
      <c r="AF16" s="41"/>
      <c r="AG16" s="47"/>
      <c r="AH16" s="47"/>
      <c r="AI16" s="280"/>
      <c r="AK16" s="41"/>
    </row>
    <row r="17" spans="1:37">
      <c r="A17" s="681" t="s">
        <v>2619</v>
      </c>
      <c r="B17" s="267"/>
      <c r="C17" s="679"/>
      <c r="D17" s="679"/>
      <c r="E17" s="679"/>
      <c r="F17" s="679"/>
      <c r="G17" s="679"/>
      <c r="H17" s="679"/>
      <c r="I17" s="679"/>
      <c r="J17" s="679"/>
      <c r="K17" s="679"/>
      <c r="L17" s="679"/>
      <c r="M17" s="679"/>
      <c r="N17" s="679"/>
      <c r="O17" s="679"/>
      <c r="P17" s="679"/>
      <c r="Q17" s="679"/>
      <c r="R17" s="679"/>
      <c r="S17" s="679"/>
      <c r="T17" s="42"/>
      <c r="U17" s="42"/>
      <c r="V17" s="42"/>
      <c r="W17" s="41"/>
      <c r="X17" s="41"/>
      <c r="Y17" s="41"/>
      <c r="Z17" s="41"/>
      <c r="AA17" s="41"/>
      <c r="AB17" s="41"/>
      <c r="AC17" s="41"/>
      <c r="AD17" s="41"/>
      <c r="AF17" s="41"/>
      <c r="AG17" s="41"/>
      <c r="AH17" s="41"/>
      <c r="AI17" s="41"/>
      <c r="AJ17" s="41"/>
      <c r="AK17" s="41"/>
    </row>
    <row r="18" spans="1:37">
      <c r="A18" s="682" t="s">
        <v>2792</v>
      </c>
      <c r="B18" s="267"/>
      <c r="C18" s="679"/>
      <c r="D18" s="679"/>
      <c r="E18" s="679"/>
      <c r="F18" s="679"/>
      <c r="G18" s="679"/>
      <c r="H18" s="679"/>
      <c r="I18" s="679"/>
      <c r="J18" s="679"/>
      <c r="K18" s="679"/>
      <c r="L18" s="679"/>
      <c r="M18" s="679"/>
      <c r="N18" s="679"/>
      <c r="O18" s="679"/>
      <c r="P18" s="679"/>
      <c r="Q18" s="679"/>
      <c r="R18" s="679"/>
      <c r="S18" s="679"/>
      <c r="T18" s="42"/>
      <c r="U18" s="42"/>
      <c r="V18" s="42"/>
      <c r="W18" s="41"/>
      <c r="X18" s="41"/>
      <c r="Y18" s="41"/>
      <c r="Z18" s="47"/>
      <c r="AA18" s="41"/>
      <c r="AB18" s="41"/>
      <c r="AC18" s="41"/>
      <c r="AD18" s="41"/>
      <c r="AF18" s="41"/>
      <c r="AG18" s="41"/>
      <c r="AH18" s="41"/>
      <c r="AI18" s="41"/>
      <c r="AJ18" s="41"/>
      <c r="AK18" s="41"/>
    </row>
    <row r="19" spans="1:37" s="684" customFormat="1">
      <c r="A19" s="683" t="s">
        <v>2793</v>
      </c>
      <c r="B19" s="267" t="s">
        <v>69</v>
      </c>
      <c r="C19" s="677"/>
      <c r="D19" s="677"/>
      <c r="E19" s="677"/>
      <c r="F19" s="677"/>
      <c r="G19" s="677"/>
      <c r="H19" s="677"/>
      <c r="I19" s="677"/>
      <c r="J19" s="677"/>
      <c r="K19" s="677"/>
      <c r="L19" s="677"/>
      <c r="M19" s="677"/>
      <c r="N19" s="677"/>
      <c r="O19" s="677"/>
      <c r="P19" s="677"/>
      <c r="Q19" s="677"/>
      <c r="R19" s="677"/>
      <c r="S19" s="677"/>
      <c r="T19" s="42" t="s">
        <v>98</v>
      </c>
      <c r="U19" s="42"/>
      <c r="V19" s="42" t="s">
        <v>90</v>
      </c>
      <c r="W19" s="41" t="s">
        <v>91</v>
      </c>
      <c r="X19" s="41" t="s">
        <v>92</v>
      </c>
      <c r="Y19" s="41" t="s">
        <v>163</v>
      </c>
      <c r="Z19" s="47" t="s">
        <v>153</v>
      </c>
      <c r="AA19" s="277"/>
      <c r="AB19" s="277"/>
      <c r="AD19" s="277"/>
    </row>
    <row r="20" spans="1:37">
      <c r="A20" s="685" t="s">
        <v>2794</v>
      </c>
      <c r="B20" s="267" t="s">
        <v>68</v>
      </c>
      <c r="C20" s="677"/>
      <c r="D20" s="677"/>
      <c r="E20" s="677"/>
      <c r="F20" s="677"/>
      <c r="G20" s="677"/>
      <c r="H20" s="677"/>
      <c r="I20" s="677"/>
      <c r="J20" s="677"/>
      <c r="K20" s="677"/>
      <c r="L20" s="677"/>
      <c r="M20" s="677"/>
      <c r="N20" s="677"/>
      <c r="O20" s="679"/>
      <c r="P20" s="679"/>
      <c r="Q20" s="679"/>
      <c r="R20" s="679"/>
      <c r="S20" s="677"/>
      <c r="T20" s="42" t="s">
        <v>98</v>
      </c>
      <c r="U20" s="42" t="s">
        <v>115</v>
      </c>
      <c r="V20" s="42" t="s">
        <v>90</v>
      </c>
      <c r="W20" s="41" t="s">
        <v>91</v>
      </c>
      <c r="X20" s="41" t="s">
        <v>92</v>
      </c>
      <c r="Y20" s="41" t="s">
        <v>163</v>
      </c>
      <c r="Z20" s="47" t="s">
        <v>153</v>
      </c>
      <c r="AA20" s="47"/>
      <c r="AB20" s="47"/>
      <c r="AD20" s="41"/>
      <c r="AF20" s="41"/>
      <c r="AG20" s="47"/>
      <c r="AH20" s="47"/>
      <c r="AI20" s="280"/>
    </row>
    <row r="21" spans="1:37">
      <c r="A21" s="685" t="s">
        <v>2795</v>
      </c>
      <c r="B21" s="267" t="s">
        <v>67</v>
      </c>
      <c r="C21" s="677"/>
      <c r="D21" s="677"/>
      <c r="E21" s="677"/>
      <c r="F21" s="677"/>
      <c r="G21" s="677"/>
      <c r="H21" s="677"/>
      <c r="I21" s="677"/>
      <c r="J21" s="677"/>
      <c r="K21" s="677"/>
      <c r="L21" s="677"/>
      <c r="M21" s="677"/>
      <c r="N21" s="677"/>
      <c r="O21" s="679"/>
      <c r="P21" s="679"/>
      <c r="Q21" s="679"/>
      <c r="R21" s="679"/>
      <c r="S21" s="677"/>
      <c r="T21" s="42" t="s">
        <v>98</v>
      </c>
      <c r="U21" s="42" t="s">
        <v>2289</v>
      </c>
      <c r="V21" s="42" t="s">
        <v>90</v>
      </c>
      <c r="W21" s="41" t="s">
        <v>91</v>
      </c>
      <c r="X21" s="41" t="s">
        <v>92</v>
      </c>
      <c r="Y21" s="41" t="s">
        <v>163</v>
      </c>
      <c r="Z21" s="47" t="s">
        <v>153</v>
      </c>
      <c r="AA21" s="47"/>
      <c r="AB21" s="47"/>
      <c r="AD21" s="41"/>
      <c r="AF21" s="41"/>
      <c r="AG21" s="47"/>
      <c r="AH21" s="47"/>
      <c r="AI21" s="280"/>
    </row>
    <row r="22" spans="1:37">
      <c r="A22" s="686" t="s">
        <v>2796</v>
      </c>
      <c r="B22" s="267" t="s">
        <v>66</v>
      </c>
      <c r="C22" s="679"/>
      <c r="D22" s="679"/>
      <c r="E22" s="679"/>
      <c r="F22" s="679"/>
      <c r="G22" s="679"/>
      <c r="H22" s="679"/>
      <c r="I22" s="679"/>
      <c r="J22" s="679"/>
      <c r="K22" s="679"/>
      <c r="L22" s="679"/>
      <c r="M22" s="679"/>
      <c r="N22" s="679"/>
      <c r="O22" s="677"/>
      <c r="P22" s="677"/>
      <c r="Q22" s="677"/>
      <c r="R22" s="677"/>
      <c r="S22" s="677"/>
      <c r="T22" s="42" t="s">
        <v>98</v>
      </c>
      <c r="U22" s="42" t="s">
        <v>2291</v>
      </c>
      <c r="V22" s="42" t="s">
        <v>90</v>
      </c>
      <c r="W22" s="41" t="s">
        <v>91</v>
      </c>
      <c r="X22" s="41" t="s">
        <v>92</v>
      </c>
      <c r="Y22" s="41" t="s">
        <v>163</v>
      </c>
      <c r="Z22" s="47" t="s">
        <v>153</v>
      </c>
      <c r="AA22" s="47"/>
      <c r="AB22" s="47"/>
      <c r="AD22" s="41"/>
      <c r="AF22" s="41"/>
      <c r="AG22" s="47"/>
      <c r="AH22" s="47"/>
      <c r="AI22" s="280"/>
    </row>
    <row r="23" spans="1:37">
      <c r="A23" s="687" t="s">
        <v>2797</v>
      </c>
      <c r="B23" s="267" t="s">
        <v>10</v>
      </c>
      <c r="C23" s="677"/>
      <c r="D23" s="677"/>
      <c r="E23" s="677"/>
      <c r="F23" s="677"/>
      <c r="G23" s="677"/>
      <c r="H23" s="677"/>
      <c r="I23" s="677"/>
      <c r="J23" s="677"/>
      <c r="K23" s="677"/>
      <c r="L23" s="677"/>
      <c r="M23" s="677"/>
      <c r="N23" s="677"/>
      <c r="O23" s="677"/>
      <c r="P23" s="677"/>
      <c r="Q23" s="677"/>
      <c r="R23" s="677"/>
      <c r="S23" s="677"/>
      <c r="T23" s="42" t="s">
        <v>98</v>
      </c>
      <c r="U23" s="35"/>
      <c r="V23" s="42" t="s">
        <v>90</v>
      </c>
      <c r="W23" s="41" t="s">
        <v>91</v>
      </c>
      <c r="X23" s="41" t="s">
        <v>100</v>
      </c>
      <c r="Y23" s="41" t="s">
        <v>2798</v>
      </c>
      <c r="Z23" s="41" t="s">
        <v>340</v>
      </c>
      <c r="AA23" s="41" t="s">
        <v>2601</v>
      </c>
      <c r="AB23" s="41" t="s">
        <v>93</v>
      </c>
      <c r="AC23" s="41" t="s">
        <v>2605</v>
      </c>
      <c r="AD23" s="47"/>
      <c r="AE23" s="47"/>
      <c r="AF23" s="41"/>
      <c r="AG23" s="47"/>
      <c r="AH23" s="47"/>
      <c r="AI23" s="280"/>
    </row>
    <row r="24" spans="1:37">
      <c r="A24" s="688" t="s">
        <v>2799</v>
      </c>
      <c r="B24" s="267" t="s">
        <v>9</v>
      </c>
      <c r="C24" s="677"/>
      <c r="D24" s="677"/>
      <c r="E24" s="677"/>
      <c r="F24" s="677"/>
      <c r="G24" s="677"/>
      <c r="H24" s="677"/>
      <c r="I24" s="677"/>
      <c r="J24" s="677"/>
      <c r="K24" s="677"/>
      <c r="L24" s="677"/>
      <c r="M24" s="677"/>
      <c r="N24" s="677"/>
      <c r="O24" s="677"/>
      <c r="P24" s="677"/>
      <c r="Q24" s="677"/>
      <c r="R24" s="677"/>
      <c r="S24" s="677"/>
      <c r="T24" s="42" t="s">
        <v>98</v>
      </c>
      <c r="U24" s="35"/>
      <c r="V24" s="42" t="s">
        <v>90</v>
      </c>
      <c r="W24" s="41" t="s">
        <v>91</v>
      </c>
      <c r="X24" s="41" t="s">
        <v>100</v>
      </c>
      <c r="Y24" s="41" t="s">
        <v>2798</v>
      </c>
      <c r="Z24" s="41" t="s">
        <v>340</v>
      </c>
      <c r="AA24" s="41" t="s">
        <v>2607</v>
      </c>
      <c r="AB24" s="41" t="s">
        <v>93</v>
      </c>
      <c r="AC24" s="41" t="s">
        <v>2605</v>
      </c>
      <c r="AD24" s="47"/>
      <c r="AE24" s="47"/>
      <c r="AF24" s="41"/>
      <c r="AG24" s="47"/>
      <c r="AH24" s="47"/>
      <c r="AI24" s="280"/>
    </row>
    <row r="25" spans="1:37">
      <c r="A25" s="688" t="s">
        <v>2608</v>
      </c>
      <c r="B25" s="267" t="s">
        <v>65</v>
      </c>
      <c r="C25" s="677"/>
      <c r="D25" s="677"/>
      <c r="E25" s="677"/>
      <c r="F25" s="677"/>
      <c r="G25" s="677"/>
      <c r="H25" s="677"/>
      <c r="I25" s="677"/>
      <c r="J25" s="677"/>
      <c r="K25" s="677"/>
      <c r="L25" s="677"/>
      <c r="M25" s="677"/>
      <c r="N25" s="677"/>
      <c r="O25" s="677"/>
      <c r="P25" s="677"/>
      <c r="Q25" s="677"/>
      <c r="R25" s="677"/>
      <c r="S25" s="677"/>
      <c r="T25" s="42" t="s">
        <v>98</v>
      </c>
      <c r="U25" s="35"/>
      <c r="V25" s="42" t="s">
        <v>90</v>
      </c>
      <c r="W25" s="41" t="s">
        <v>91</v>
      </c>
      <c r="X25" s="41" t="s">
        <v>100</v>
      </c>
      <c r="Y25" s="41" t="s">
        <v>2798</v>
      </c>
      <c r="Z25" s="41" t="s">
        <v>340</v>
      </c>
      <c r="AA25" s="41" t="s">
        <v>2609</v>
      </c>
      <c r="AB25" s="41" t="s">
        <v>93</v>
      </c>
      <c r="AC25" s="41" t="s">
        <v>2605</v>
      </c>
      <c r="AD25" s="47"/>
      <c r="AE25" s="47"/>
      <c r="AF25" s="41"/>
      <c r="AG25" s="47"/>
      <c r="AH25" s="47"/>
      <c r="AI25" s="280"/>
    </row>
    <row r="26" spans="1:37">
      <c r="A26" s="688" t="s">
        <v>2800</v>
      </c>
      <c r="B26" s="267" t="s">
        <v>8</v>
      </c>
      <c r="C26" s="677"/>
      <c r="D26" s="677"/>
      <c r="E26" s="677"/>
      <c r="F26" s="677"/>
      <c r="G26" s="677"/>
      <c r="H26" s="677"/>
      <c r="I26" s="677"/>
      <c r="J26" s="677"/>
      <c r="K26" s="677"/>
      <c r="L26" s="677"/>
      <c r="M26" s="677"/>
      <c r="N26" s="677"/>
      <c r="O26" s="677"/>
      <c r="P26" s="677"/>
      <c r="Q26" s="677"/>
      <c r="R26" s="677"/>
      <c r="S26" s="677"/>
      <c r="T26" s="42" t="s">
        <v>98</v>
      </c>
      <c r="U26" s="35"/>
      <c r="V26" s="42" t="s">
        <v>90</v>
      </c>
      <c r="W26" s="41" t="s">
        <v>91</v>
      </c>
      <c r="X26" s="41" t="s">
        <v>100</v>
      </c>
      <c r="Y26" s="41" t="s">
        <v>2798</v>
      </c>
      <c r="Z26" s="41" t="s">
        <v>340</v>
      </c>
      <c r="AA26" s="41" t="s">
        <v>2611</v>
      </c>
      <c r="AB26" s="41" t="s">
        <v>93</v>
      </c>
      <c r="AC26" s="41" t="s">
        <v>2605</v>
      </c>
      <c r="AD26" s="47"/>
      <c r="AE26" s="47"/>
      <c r="AF26" s="41"/>
      <c r="AG26" s="47"/>
      <c r="AH26" s="47"/>
      <c r="AI26" s="280"/>
    </row>
    <row r="27" spans="1:37">
      <c r="A27" s="683" t="s">
        <v>2801</v>
      </c>
      <c r="B27" s="267" t="s">
        <v>7</v>
      </c>
      <c r="C27" s="677"/>
      <c r="D27" s="677"/>
      <c r="E27" s="677"/>
      <c r="F27" s="677"/>
      <c r="G27" s="677"/>
      <c r="H27" s="677"/>
      <c r="I27" s="677"/>
      <c r="J27" s="677"/>
      <c r="K27" s="677"/>
      <c r="L27" s="677"/>
      <c r="M27" s="677"/>
      <c r="N27" s="677"/>
      <c r="O27" s="677"/>
      <c r="P27" s="677"/>
      <c r="Q27" s="677"/>
      <c r="R27" s="677"/>
      <c r="S27" s="677"/>
      <c r="T27" s="42" t="s">
        <v>98</v>
      </c>
      <c r="U27" s="35"/>
      <c r="V27" s="42" t="s">
        <v>90</v>
      </c>
      <c r="W27" s="41" t="s">
        <v>91</v>
      </c>
      <c r="X27" s="41" t="s">
        <v>100</v>
      </c>
      <c r="Y27" s="41" t="s">
        <v>2798</v>
      </c>
      <c r="Z27" s="41" t="s">
        <v>340</v>
      </c>
      <c r="AA27" s="41" t="s">
        <v>2601</v>
      </c>
      <c r="AB27" s="41" t="s">
        <v>93</v>
      </c>
      <c r="AC27" s="47"/>
      <c r="AD27" s="47"/>
      <c r="AE27" s="47"/>
      <c r="AF27" s="41"/>
      <c r="AG27" s="47"/>
      <c r="AH27" s="41"/>
      <c r="AI27" s="280"/>
    </row>
    <row r="28" spans="1:37">
      <c r="A28" s="689" t="s">
        <v>2802</v>
      </c>
      <c r="B28" s="267" t="s">
        <v>64</v>
      </c>
      <c r="C28" s="677"/>
      <c r="D28" s="677"/>
      <c r="E28" s="677"/>
      <c r="F28" s="677"/>
      <c r="G28" s="677"/>
      <c r="H28" s="677"/>
      <c r="I28" s="677"/>
      <c r="J28" s="677"/>
      <c r="K28" s="677"/>
      <c r="L28" s="677"/>
      <c r="M28" s="677"/>
      <c r="N28" s="677"/>
      <c r="O28" s="677"/>
      <c r="P28" s="677"/>
      <c r="Q28" s="677"/>
      <c r="R28" s="677"/>
      <c r="S28" s="677"/>
      <c r="T28" s="42" t="s">
        <v>98</v>
      </c>
      <c r="V28" s="42" t="s">
        <v>90</v>
      </c>
      <c r="W28" s="41" t="s">
        <v>91</v>
      </c>
      <c r="X28" s="41" t="s">
        <v>92</v>
      </c>
      <c r="Y28" s="41" t="s">
        <v>163</v>
      </c>
      <c r="Z28" s="41" t="s">
        <v>2614</v>
      </c>
      <c r="AA28" s="47"/>
      <c r="AB28" s="47" t="s">
        <v>153</v>
      </c>
      <c r="AC28" s="41"/>
      <c r="AD28" s="41"/>
      <c r="AF28" s="41"/>
      <c r="AG28" s="47"/>
      <c r="AH28" s="47"/>
      <c r="AI28" s="280"/>
    </row>
    <row r="29" spans="1:37">
      <c r="A29" s="682" t="s">
        <v>2803</v>
      </c>
      <c r="B29" s="267"/>
      <c r="C29" s="679"/>
      <c r="D29" s="679"/>
      <c r="E29" s="679"/>
      <c r="F29" s="679"/>
      <c r="G29" s="679"/>
      <c r="H29" s="679"/>
      <c r="I29" s="679"/>
      <c r="J29" s="679"/>
      <c r="K29" s="679"/>
      <c r="L29" s="679"/>
      <c r="M29" s="679"/>
      <c r="N29" s="679"/>
      <c r="O29" s="679"/>
      <c r="P29" s="679"/>
      <c r="Q29" s="679"/>
      <c r="R29" s="679"/>
      <c r="S29" s="679"/>
      <c r="T29" s="42"/>
      <c r="U29" s="42"/>
      <c r="V29" s="42"/>
      <c r="W29" s="41"/>
      <c r="X29" s="41"/>
      <c r="Y29" s="41"/>
      <c r="Z29" s="41"/>
      <c r="AA29" s="41"/>
      <c r="AB29" s="41"/>
      <c r="AC29" s="41"/>
      <c r="AD29" s="41"/>
      <c r="AE29" s="41"/>
      <c r="AF29" s="41"/>
      <c r="AG29" s="41"/>
      <c r="AH29" s="41"/>
      <c r="AI29" s="41"/>
      <c r="AJ29" s="41"/>
      <c r="AK29" s="41"/>
    </row>
    <row r="30" spans="1:37" s="684" customFormat="1">
      <c r="A30" s="683" t="s">
        <v>2793</v>
      </c>
      <c r="B30" s="267" t="s">
        <v>6</v>
      </c>
      <c r="C30" s="677"/>
      <c r="D30" s="677"/>
      <c r="E30" s="677"/>
      <c r="F30" s="677"/>
      <c r="G30" s="677"/>
      <c r="H30" s="677"/>
      <c r="I30" s="677"/>
      <c r="J30" s="677"/>
      <c r="K30" s="677"/>
      <c r="L30" s="677"/>
      <c r="M30" s="677"/>
      <c r="N30" s="677"/>
      <c r="O30" s="677"/>
      <c r="P30" s="677"/>
      <c r="Q30" s="677"/>
      <c r="R30" s="677"/>
      <c r="S30" s="677"/>
      <c r="T30" s="42" t="s">
        <v>98</v>
      </c>
      <c r="U30" s="42"/>
      <c r="V30" s="42" t="s">
        <v>90</v>
      </c>
      <c r="W30" s="41" t="s">
        <v>91</v>
      </c>
      <c r="X30" s="41" t="s">
        <v>92</v>
      </c>
      <c r="Y30" s="41" t="s">
        <v>161</v>
      </c>
      <c r="Z30" s="47" t="s">
        <v>153</v>
      </c>
      <c r="AA30" s="277"/>
      <c r="AB30" s="277"/>
      <c r="AC30" s="277"/>
      <c r="AD30" s="277"/>
      <c r="AJ30" s="41"/>
      <c r="AK30" s="41"/>
    </row>
    <row r="31" spans="1:37">
      <c r="A31" s="685" t="s">
        <v>2794</v>
      </c>
      <c r="B31" s="267" t="s">
        <v>5</v>
      </c>
      <c r="C31" s="677"/>
      <c r="D31" s="677"/>
      <c r="E31" s="677"/>
      <c r="F31" s="677"/>
      <c r="G31" s="677"/>
      <c r="H31" s="677"/>
      <c r="I31" s="677"/>
      <c r="J31" s="677"/>
      <c r="K31" s="677"/>
      <c r="L31" s="677"/>
      <c r="M31" s="677"/>
      <c r="N31" s="677"/>
      <c r="O31" s="679"/>
      <c r="P31" s="679"/>
      <c r="Q31" s="679"/>
      <c r="R31" s="679"/>
      <c r="S31" s="677"/>
      <c r="T31" s="42" t="s">
        <v>98</v>
      </c>
      <c r="U31" s="42" t="s">
        <v>115</v>
      </c>
      <c r="V31" s="42" t="s">
        <v>90</v>
      </c>
      <c r="W31" s="41" t="s">
        <v>91</v>
      </c>
      <c r="X31" s="41" t="s">
        <v>92</v>
      </c>
      <c r="Y31" s="41" t="s">
        <v>161</v>
      </c>
      <c r="Z31" s="47" t="s">
        <v>153</v>
      </c>
      <c r="AA31" s="47"/>
      <c r="AB31" s="47"/>
      <c r="AC31" s="41"/>
      <c r="AD31" s="41"/>
      <c r="AF31" s="41"/>
      <c r="AG31" s="47"/>
      <c r="AH31" s="47"/>
      <c r="AI31" s="280"/>
      <c r="AJ31" s="41"/>
      <c r="AK31" s="41"/>
    </row>
    <row r="32" spans="1:37">
      <c r="A32" s="685" t="s">
        <v>2795</v>
      </c>
      <c r="B32" s="267" t="s">
        <v>63</v>
      </c>
      <c r="C32" s="677"/>
      <c r="D32" s="677"/>
      <c r="E32" s="677"/>
      <c r="F32" s="677"/>
      <c r="G32" s="677"/>
      <c r="H32" s="677"/>
      <c r="I32" s="677"/>
      <c r="J32" s="677"/>
      <c r="K32" s="677"/>
      <c r="L32" s="677"/>
      <c r="M32" s="677"/>
      <c r="N32" s="677"/>
      <c r="O32" s="679"/>
      <c r="P32" s="679"/>
      <c r="Q32" s="679"/>
      <c r="R32" s="679"/>
      <c r="S32" s="677"/>
      <c r="T32" s="42" t="s">
        <v>98</v>
      </c>
      <c r="U32" s="42" t="s">
        <v>2289</v>
      </c>
      <c r="V32" s="42" t="s">
        <v>90</v>
      </c>
      <c r="W32" s="41" t="s">
        <v>91</v>
      </c>
      <c r="X32" s="41" t="s">
        <v>92</v>
      </c>
      <c r="Y32" s="41" t="s">
        <v>161</v>
      </c>
      <c r="Z32" s="47" t="s">
        <v>153</v>
      </c>
      <c r="AA32" s="47"/>
      <c r="AB32" s="47"/>
      <c r="AC32" s="41"/>
      <c r="AD32" s="41"/>
      <c r="AF32" s="41"/>
      <c r="AG32" s="47"/>
      <c r="AH32" s="47"/>
      <c r="AI32" s="280"/>
      <c r="AJ32" s="41"/>
      <c r="AK32" s="41"/>
    </row>
    <row r="33" spans="1:37">
      <c r="A33" s="686" t="s">
        <v>2796</v>
      </c>
      <c r="B33" s="267" t="s">
        <v>62</v>
      </c>
      <c r="C33" s="679"/>
      <c r="D33" s="679"/>
      <c r="E33" s="679"/>
      <c r="F33" s="679"/>
      <c r="G33" s="679"/>
      <c r="H33" s="679"/>
      <c r="I33" s="679"/>
      <c r="J33" s="679"/>
      <c r="K33" s="679"/>
      <c r="L33" s="679"/>
      <c r="M33" s="679"/>
      <c r="N33" s="679"/>
      <c r="O33" s="677"/>
      <c r="P33" s="677"/>
      <c r="Q33" s="677"/>
      <c r="R33" s="677"/>
      <c r="S33" s="677"/>
      <c r="T33" s="42" t="s">
        <v>98</v>
      </c>
      <c r="U33" s="42" t="s">
        <v>2291</v>
      </c>
      <c r="V33" s="42" t="s">
        <v>90</v>
      </c>
      <c r="W33" s="41" t="s">
        <v>91</v>
      </c>
      <c r="X33" s="41" t="s">
        <v>92</v>
      </c>
      <c r="Y33" s="41" t="s">
        <v>161</v>
      </c>
      <c r="Z33" s="47" t="s">
        <v>153</v>
      </c>
      <c r="AA33" s="47"/>
      <c r="AB33" s="47"/>
      <c r="AC33" s="41"/>
      <c r="AD33" s="41"/>
      <c r="AF33" s="41"/>
      <c r="AG33" s="47"/>
      <c r="AH33" s="47"/>
      <c r="AI33" s="280"/>
      <c r="AJ33" s="41"/>
      <c r="AK33" s="41"/>
    </row>
    <row r="34" spans="1:37">
      <c r="A34" s="687" t="s">
        <v>2797</v>
      </c>
      <c r="B34" s="267" t="s">
        <v>61</v>
      </c>
      <c r="C34" s="677"/>
      <c r="D34" s="677"/>
      <c r="E34" s="677"/>
      <c r="F34" s="677"/>
      <c r="G34" s="677"/>
      <c r="H34" s="677"/>
      <c r="I34" s="677"/>
      <c r="J34" s="677"/>
      <c r="K34" s="677"/>
      <c r="L34" s="677"/>
      <c r="M34" s="677"/>
      <c r="N34" s="677"/>
      <c r="O34" s="677"/>
      <c r="P34" s="677"/>
      <c r="Q34" s="677"/>
      <c r="R34" s="677"/>
      <c r="S34" s="677"/>
      <c r="T34" s="42" t="s">
        <v>98</v>
      </c>
      <c r="U34" s="35"/>
      <c r="V34" s="42" t="s">
        <v>90</v>
      </c>
      <c r="W34" s="41" t="s">
        <v>91</v>
      </c>
      <c r="X34" s="41" t="s">
        <v>100</v>
      </c>
      <c r="Y34" s="41" t="s">
        <v>2804</v>
      </c>
      <c r="Z34" s="41" t="s">
        <v>340</v>
      </c>
      <c r="AA34" s="41" t="s">
        <v>2601</v>
      </c>
      <c r="AB34" s="41" t="s">
        <v>93</v>
      </c>
      <c r="AC34" s="41" t="s">
        <v>2605</v>
      </c>
      <c r="AD34" s="47"/>
      <c r="AE34" s="47"/>
      <c r="AF34" s="47"/>
      <c r="AG34" s="47"/>
      <c r="AH34" s="47"/>
      <c r="AJ34" s="41"/>
      <c r="AK34" s="41"/>
    </row>
    <row r="35" spans="1:37">
      <c r="A35" s="688" t="s">
        <v>2799</v>
      </c>
      <c r="B35" s="267" t="s">
        <v>4</v>
      </c>
      <c r="C35" s="677"/>
      <c r="D35" s="677"/>
      <c r="E35" s="677"/>
      <c r="F35" s="677"/>
      <c r="G35" s="677"/>
      <c r="H35" s="677"/>
      <c r="I35" s="677"/>
      <c r="J35" s="677"/>
      <c r="K35" s="677"/>
      <c r="L35" s="677"/>
      <c r="M35" s="677"/>
      <c r="N35" s="677"/>
      <c r="O35" s="677"/>
      <c r="P35" s="677"/>
      <c r="Q35" s="677"/>
      <c r="R35" s="677"/>
      <c r="S35" s="677"/>
      <c r="T35" s="42" t="s">
        <v>98</v>
      </c>
      <c r="U35" s="35"/>
      <c r="V35" s="42" t="s">
        <v>90</v>
      </c>
      <c r="W35" s="41" t="s">
        <v>91</v>
      </c>
      <c r="X35" s="41" t="s">
        <v>100</v>
      </c>
      <c r="Y35" s="41" t="s">
        <v>2804</v>
      </c>
      <c r="Z35" s="41" t="s">
        <v>340</v>
      </c>
      <c r="AA35" s="41" t="s">
        <v>2607</v>
      </c>
      <c r="AB35" s="41" t="s">
        <v>93</v>
      </c>
      <c r="AC35" s="41" t="s">
        <v>2605</v>
      </c>
      <c r="AD35" s="47"/>
      <c r="AE35" s="47"/>
      <c r="AF35" s="47"/>
      <c r="AG35" s="47"/>
      <c r="AH35" s="47"/>
      <c r="AJ35" s="41"/>
      <c r="AK35" s="41"/>
    </row>
    <row r="36" spans="1:37">
      <c r="A36" s="688" t="s">
        <v>2608</v>
      </c>
      <c r="B36" s="267" t="s">
        <v>60</v>
      </c>
      <c r="C36" s="677"/>
      <c r="D36" s="677"/>
      <c r="E36" s="677"/>
      <c r="F36" s="677"/>
      <c r="G36" s="677"/>
      <c r="H36" s="677"/>
      <c r="I36" s="677"/>
      <c r="J36" s="677"/>
      <c r="K36" s="677"/>
      <c r="L36" s="677"/>
      <c r="M36" s="677"/>
      <c r="N36" s="677"/>
      <c r="O36" s="677"/>
      <c r="P36" s="677"/>
      <c r="Q36" s="677"/>
      <c r="R36" s="677"/>
      <c r="S36" s="677"/>
      <c r="T36" s="42" t="s">
        <v>98</v>
      </c>
      <c r="U36" s="35"/>
      <c r="V36" s="42" t="s">
        <v>90</v>
      </c>
      <c r="W36" s="41" t="s">
        <v>91</v>
      </c>
      <c r="X36" s="41" t="s">
        <v>100</v>
      </c>
      <c r="Y36" s="41" t="s">
        <v>2804</v>
      </c>
      <c r="Z36" s="41" t="s">
        <v>340</v>
      </c>
      <c r="AA36" s="41" t="s">
        <v>2609</v>
      </c>
      <c r="AB36" s="41" t="s">
        <v>93</v>
      </c>
      <c r="AC36" s="41" t="s">
        <v>2605</v>
      </c>
      <c r="AD36" s="47"/>
      <c r="AE36" s="47"/>
      <c r="AF36" s="47"/>
      <c r="AG36" s="47"/>
      <c r="AH36" s="47"/>
      <c r="AJ36" s="41"/>
      <c r="AK36" s="41"/>
    </row>
    <row r="37" spans="1:37">
      <c r="A37" s="688" t="s">
        <v>2800</v>
      </c>
      <c r="B37" s="267" t="s">
        <v>59</v>
      </c>
      <c r="C37" s="677"/>
      <c r="D37" s="677"/>
      <c r="E37" s="677"/>
      <c r="F37" s="677"/>
      <c r="G37" s="677"/>
      <c r="H37" s="677"/>
      <c r="I37" s="677"/>
      <c r="J37" s="677"/>
      <c r="K37" s="677"/>
      <c r="L37" s="677"/>
      <c r="M37" s="677"/>
      <c r="N37" s="677"/>
      <c r="O37" s="677"/>
      <c r="P37" s="677"/>
      <c r="Q37" s="677"/>
      <c r="R37" s="677"/>
      <c r="S37" s="677"/>
      <c r="T37" s="42" t="s">
        <v>98</v>
      </c>
      <c r="U37" s="35"/>
      <c r="V37" s="42" t="s">
        <v>90</v>
      </c>
      <c r="W37" s="41" t="s">
        <v>91</v>
      </c>
      <c r="X37" s="41" t="s">
        <v>100</v>
      </c>
      <c r="Y37" s="41" t="s">
        <v>2804</v>
      </c>
      <c r="Z37" s="41" t="s">
        <v>340</v>
      </c>
      <c r="AA37" s="41" t="s">
        <v>2611</v>
      </c>
      <c r="AB37" s="41" t="s">
        <v>93</v>
      </c>
      <c r="AC37" s="41" t="s">
        <v>2605</v>
      </c>
      <c r="AD37" s="47"/>
      <c r="AE37" s="47"/>
      <c r="AF37" s="47"/>
      <c r="AG37" s="47"/>
      <c r="AH37" s="47"/>
      <c r="AJ37" s="41"/>
      <c r="AK37" s="41"/>
    </row>
    <row r="38" spans="1:37">
      <c r="A38" s="683" t="s">
        <v>2801</v>
      </c>
      <c r="B38" s="267" t="s">
        <v>58</v>
      </c>
      <c r="C38" s="677"/>
      <c r="D38" s="677"/>
      <c r="E38" s="677"/>
      <c r="F38" s="677"/>
      <c r="G38" s="677"/>
      <c r="H38" s="677"/>
      <c r="I38" s="677"/>
      <c r="J38" s="677"/>
      <c r="K38" s="677"/>
      <c r="L38" s="677"/>
      <c r="M38" s="677"/>
      <c r="N38" s="677"/>
      <c r="O38" s="677"/>
      <c r="P38" s="677"/>
      <c r="Q38" s="677"/>
      <c r="R38" s="677"/>
      <c r="S38" s="677"/>
      <c r="T38" s="42" t="s">
        <v>98</v>
      </c>
      <c r="U38" s="35"/>
      <c r="V38" s="42" t="s">
        <v>90</v>
      </c>
      <c r="W38" s="41" t="s">
        <v>91</v>
      </c>
      <c r="X38" s="41" t="s">
        <v>100</v>
      </c>
      <c r="Y38" s="41" t="s">
        <v>2804</v>
      </c>
      <c r="Z38" s="41" t="s">
        <v>340</v>
      </c>
      <c r="AA38" s="41" t="s">
        <v>2601</v>
      </c>
      <c r="AB38" s="41" t="s">
        <v>93</v>
      </c>
      <c r="AC38" s="41"/>
      <c r="AD38" s="47"/>
      <c r="AE38" s="47"/>
      <c r="AF38" s="47"/>
      <c r="AG38" s="47"/>
      <c r="AH38" s="47"/>
      <c r="AI38" s="690"/>
      <c r="AJ38" s="41"/>
      <c r="AK38" s="41"/>
    </row>
    <row r="39" spans="1:37">
      <c r="A39" s="689" t="s">
        <v>2805</v>
      </c>
      <c r="B39" s="267" t="s">
        <v>57</v>
      </c>
      <c r="C39" s="677"/>
      <c r="D39" s="677"/>
      <c r="E39" s="677"/>
      <c r="F39" s="677"/>
      <c r="G39" s="677"/>
      <c r="H39" s="677"/>
      <c r="I39" s="677"/>
      <c r="J39" s="677"/>
      <c r="K39" s="677"/>
      <c r="L39" s="677"/>
      <c r="M39" s="677"/>
      <c r="N39" s="677"/>
      <c r="O39" s="677"/>
      <c r="P39" s="677"/>
      <c r="Q39" s="677"/>
      <c r="R39" s="677"/>
      <c r="S39" s="677"/>
      <c r="T39" s="42" t="s">
        <v>98</v>
      </c>
      <c r="V39" s="42" t="s">
        <v>90</v>
      </c>
      <c r="W39" s="41" t="s">
        <v>91</v>
      </c>
      <c r="X39" s="41" t="s">
        <v>92</v>
      </c>
      <c r="Y39" s="41" t="s">
        <v>161</v>
      </c>
      <c r="Z39" s="41" t="s">
        <v>2614</v>
      </c>
      <c r="AA39" s="47"/>
      <c r="AB39" s="47" t="s">
        <v>153</v>
      </c>
      <c r="AC39" s="41"/>
      <c r="AD39" s="41"/>
      <c r="AF39" s="41"/>
      <c r="AG39" s="47"/>
      <c r="AH39" s="47"/>
      <c r="AI39" s="280"/>
      <c r="AJ39" s="41"/>
      <c r="AK39" s="41"/>
    </row>
    <row r="40" spans="1:37">
      <c r="A40" s="682" t="s">
        <v>2806</v>
      </c>
      <c r="B40" s="267" t="s">
        <v>56</v>
      </c>
      <c r="C40" s="677"/>
      <c r="D40" s="677"/>
      <c r="E40" s="677"/>
      <c r="F40" s="677"/>
      <c r="G40" s="677"/>
      <c r="H40" s="677"/>
      <c r="I40" s="677"/>
      <c r="J40" s="677"/>
      <c r="K40" s="677"/>
      <c r="L40" s="677"/>
      <c r="M40" s="677"/>
      <c r="N40" s="677"/>
      <c r="O40" s="677"/>
      <c r="P40" s="677"/>
      <c r="Q40" s="677"/>
      <c r="R40" s="677"/>
      <c r="S40" s="677"/>
      <c r="T40" s="42" t="s">
        <v>98</v>
      </c>
      <c r="V40" s="42" t="s">
        <v>90</v>
      </c>
      <c r="W40" s="41" t="s">
        <v>91</v>
      </c>
      <c r="X40" s="41" t="s">
        <v>92</v>
      </c>
      <c r="Y40" s="41" t="s">
        <v>97</v>
      </c>
      <c r="Z40" s="41"/>
      <c r="AA40" s="47"/>
      <c r="AB40" s="47" t="s">
        <v>153</v>
      </c>
      <c r="AC40" s="41"/>
      <c r="AD40" s="41"/>
      <c r="AF40" s="41"/>
      <c r="AG40" s="47"/>
      <c r="AH40" s="47"/>
      <c r="AI40" s="280"/>
      <c r="AJ40" s="41"/>
      <c r="AK40" s="41"/>
    </row>
    <row r="41" spans="1:37">
      <c r="A41" s="682" t="s">
        <v>2807</v>
      </c>
      <c r="B41" s="267" t="s">
        <v>55</v>
      </c>
      <c r="C41" s="677"/>
      <c r="D41" s="677"/>
      <c r="E41" s="677"/>
      <c r="F41" s="677"/>
      <c r="G41" s="677"/>
      <c r="H41" s="677"/>
      <c r="I41" s="677"/>
      <c r="J41" s="677"/>
      <c r="K41" s="677"/>
      <c r="L41" s="677"/>
      <c r="M41" s="677"/>
      <c r="N41" s="677"/>
      <c r="O41" s="677"/>
      <c r="P41" s="677"/>
      <c r="Q41" s="677"/>
      <c r="R41" s="677"/>
      <c r="S41" s="677"/>
      <c r="T41" s="42" t="s">
        <v>98</v>
      </c>
      <c r="V41" s="42" t="s">
        <v>90</v>
      </c>
      <c r="W41" s="41" t="s">
        <v>91</v>
      </c>
      <c r="X41" s="41" t="s">
        <v>92</v>
      </c>
      <c r="Y41" s="41" t="s">
        <v>97</v>
      </c>
      <c r="Z41" s="41" t="s">
        <v>2614</v>
      </c>
      <c r="AA41" s="47"/>
      <c r="AB41" s="47" t="s">
        <v>153</v>
      </c>
      <c r="AC41" s="41"/>
      <c r="AD41" s="41"/>
      <c r="AF41" s="41"/>
      <c r="AG41" s="47"/>
      <c r="AH41" s="47"/>
      <c r="AI41" s="280"/>
      <c r="AJ41" s="41"/>
      <c r="AK41" s="41"/>
    </row>
    <row r="42" spans="1:37">
      <c r="A42" s="681" t="s">
        <v>2178</v>
      </c>
      <c r="B42" s="267" t="s">
        <v>54</v>
      </c>
      <c r="C42" s="677"/>
      <c r="D42" s="677"/>
      <c r="E42" s="677"/>
      <c r="F42" s="677"/>
      <c r="G42" s="677"/>
      <c r="H42" s="677"/>
      <c r="I42" s="677"/>
      <c r="J42" s="677"/>
      <c r="K42" s="677"/>
      <c r="L42" s="677"/>
      <c r="M42" s="677"/>
      <c r="N42" s="677"/>
      <c r="O42" s="677"/>
      <c r="P42" s="677"/>
      <c r="Q42" s="677"/>
      <c r="R42" s="677"/>
      <c r="S42" s="677"/>
      <c r="T42" s="42" t="s">
        <v>2179</v>
      </c>
      <c r="V42" s="42" t="s">
        <v>90</v>
      </c>
      <c r="W42" s="41" t="s">
        <v>91</v>
      </c>
      <c r="X42" s="41" t="s">
        <v>92</v>
      </c>
      <c r="Y42" s="41" t="s">
        <v>97</v>
      </c>
      <c r="Z42" s="41" t="s">
        <v>2614</v>
      </c>
      <c r="AA42" s="47"/>
      <c r="AB42" s="47" t="s">
        <v>153</v>
      </c>
      <c r="AC42" s="41"/>
      <c r="AD42" s="41"/>
      <c r="AF42" s="41"/>
      <c r="AG42" s="47"/>
      <c r="AH42" s="41"/>
      <c r="AI42" s="41"/>
      <c r="AJ42" s="41"/>
      <c r="AK42" s="41"/>
    </row>
    <row r="43" spans="1:37">
      <c r="A43" s="1242" t="s">
        <v>2616</v>
      </c>
      <c r="B43" s="267"/>
      <c r="C43" s="679"/>
      <c r="D43" s="679"/>
      <c r="E43" s="679"/>
      <c r="F43" s="679"/>
      <c r="G43" s="679"/>
      <c r="H43" s="679"/>
      <c r="I43" s="679"/>
      <c r="J43" s="679"/>
      <c r="K43" s="679"/>
      <c r="L43" s="679"/>
      <c r="M43" s="679"/>
      <c r="N43" s="679"/>
      <c r="O43" s="679"/>
      <c r="P43" s="679"/>
      <c r="Q43" s="679"/>
      <c r="R43" s="679"/>
      <c r="S43" s="679"/>
      <c r="T43" s="42"/>
      <c r="U43" s="42"/>
      <c r="V43" s="42"/>
      <c r="W43" s="41"/>
      <c r="X43" s="41"/>
      <c r="Y43" s="41"/>
      <c r="Z43" s="41"/>
      <c r="AA43" s="41"/>
      <c r="AB43" s="41"/>
      <c r="AC43" s="41"/>
      <c r="AD43" s="41"/>
      <c r="AE43" s="41"/>
      <c r="AF43" s="41"/>
      <c r="AG43" s="41"/>
      <c r="AH43" s="41"/>
      <c r="AI43" s="41"/>
      <c r="AJ43" s="41"/>
      <c r="AK43" s="41"/>
    </row>
    <row r="44" spans="1:37">
      <c r="A44" s="1243" t="s">
        <v>2808</v>
      </c>
      <c r="B44" s="267" t="s">
        <v>3</v>
      </c>
      <c r="C44" s="677"/>
      <c r="D44" s="677"/>
      <c r="E44" s="677"/>
      <c r="F44" s="677"/>
      <c r="G44" s="677"/>
      <c r="H44" s="677"/>
      <c r="I44" s="677"/>
      <c r="J44" s="677"/>
      <c r="K44" s="677"/>
      <c r="L44" s="677"/>
      <c r="M44" s="677"/>
      <c r="N44" s="677"/>
      <c r="O44" s="677"/>
      <c r="P44" s="677"/>
      <c r="Q44" s="677"/>
      <c r="R44" s="677"/>
      <c r="S44" s="677"/>
      <c r="T44" s="35" t="s">
        <v>2176</v>
      </c>
      <c r="V44" s="116" t="s">
        <v>90</v>
      </c>
      <c r="W44" s="47" t="s">
        <v>91</v>
      </c>
      <c r="X44" s="47" t="s">
        <v>92</v>
      </c>
      <c r="Y44" s="47" t="s">
        <v>97</v>
      </c>
      <c r="Z44" s="124"/>
      <c r="AA44" s="124"/>
      <c r="AB44" s="47" t="s">
        <v>2618</v>
      </c>
      <c r="AC44" s="124"/>
      <c r="AG44" s="47"/>
      <c r="AH44" s="41"/>
      <c r="AI44" s="41"/>
      <c r="AJ44" s="41"/>
      <c r="AK44" s="41"/>
    </row>
    <row r="45" spans="1:37">
      <c r="A45" s="1243" t="s">
        <v>2619</v>
      </c>
      <c r="B45" s="267" t="s">
        <v>53</v>
      </c>
      <c r="C45" s="677"/>
      <c r="D45" s="677"/>
      <c r="E45" s="677"/>
      <c r="F45" s="677"/>
      <c r="G45" s="677"/>
      <c r="H45" s="677"/>
      <c r="I45" s="677"/>
      <c r="J45" s="677"/>
      <c r="K45" s="677"/>
      <c r="L45" s="677"/>
      <c r="M45" s="677"/>
      <c r="N45" s="677"/>
      <c r="O45" s="677"/>
      <c r="P45" s="677"/>
      <c r="Q45" s="677"/>
      <c r="R45" s="677"/>
      <c r="S45" s="677"/>
      <c r="T45" s="35" t="s">
        <v>98</v>
      </c>
      <c r="V45" s="116" t="s">
        <v>90</v>
      </c>
      <c r="W45" s="47" t="s">
        <v>91</v>
      </c>
      <c r="X45" s="47" t="s">
        <v>92</v>
      </c>
      <c r="Y45" s="47" t="s">
        <v>97</v>
      </c>
      <c r="Z45" s="431"/>
      <c r="AA45" s="47"/>
      <c r="AB45" s="47" t="s">
        <v>2618</v>
      </c>
      <c r="AC45" s="47"/>
      <c r="AG45" s="47"/>
      <c r="AH45" s="41"/>
      <c r="AI45" s="41"/>
      <c r="AJ45" s="41"/>
      <c r="AK45" s="41"/>
    </row>
    <row r="46" spans="1:37">
      <c r="A46" s="1243" t="s">
        <v>2178</v>
      </c>
      <c r="B46" s="267" t="s">
        <v>52</v>
      </c>
      <c r="C46" s="677"/>
      <c r="D46" s="677"/>
      <c r="E46" s="677"/>
      <c r="F46" s="677"/>
      <c r="G46" s="677"/>
      <c r="H46" s="677"/>
      <c r="I46" s="677"/>
      <c r="J46" s="677"/>
      <c r="K46" s="677"/>
      <c r="L46" s="677"/>
      <c r="M46" s="677"/>
      <c r="N46" s="677"/>
      <c r="O46" s="677"/>
      <c r="P46" s="677"/>
      <c r="Q46" s="677"/>
      <c r="R46" s="677"/>
      <c r="S46" s="677"/>
      <c r="T46" s="35" t="s">
        <v>2179</v>
      </c>
      <c r="V46" s="116" t="s">
        <v>90</v>
      </c>
      <c r="W46" s="47" t="s">
        <v>91</v>
      </c>
      <c r="X46" s="47" t="s">
        <v>92</v>
      </c>
      <c r="Y46" s="47" t="s">
        <v>97</v>
      </c>
      <c r="Z46" s="431"/>
      <c r="AA46" s="47"/>
      <c r="AB46" s="47" t="s">
        <v>2618</v>
      </c>
      <c r="AC46" s="47"/>
      <c r="AG46" s="47"/>
      <c r="AH46" s="41"/>
      <c r="AI46" s="41"/>
      <c r="AJ46" s="41"/>
      <c r="AK46" s="41"/>
    </row>
    <row r="47" spans="1:37">
      <c r="A47" s="691" t="s">
        <v>2620</v>
      </c>
      <c r="B47" s="267"/>
      <c r="C47" s="679"/>
      <c r="D47" s="679"/>
      <c r="E47" s="679"/>
      <c r="F47" s="679"/>
      <c r="G47" s="679"/>
      <c r="H47" s="679"/>
      <c r="I47" s="679"/>
      <c r="J47" s="679"/>
      <c r="K47" s="679"/>
      <c r="L47" s="679"/>
      <c r="M47" s="679"/>
      <c r="N47" s="679"/>
      <c r="O47" s="679"/>
      <c r="P47" s="679"/>
      <c r="Q47" s="679"/>
      <c r="R47" s="679"/>
      <c r="S47" s="679"/>
      <c r="T47" s="35"/>
      <c r="U47" s="35"/>
      <c r="V47" s="42"/>
      <c r="W47" s="41"/>
      <c r="X47" s="41"/>
      <c r="Y47" s="41"/>
      <c r="Z47" s="41"/>
      <c r="AA47" s="41"/>
      <c r="AB47" s="41"/>
      <c r="AC47" s="41"/>
      <c r="AD47" s="41"/>
      <c r="AE47" s="41"/>
      <c r="AF47" s="41"/>
      <c r="AG47" s="41"/>
      <c r="AH47" s="41"/>
      <c r="AI47" s="41"/>
      <c r="AJ47" s="41"/>
      <c r="AK47" s="41"/>
    </row>
    <row r="48" spans="1:37">
      <c r="A48" s="678" t="s">
        <v>2620</v>
      </c>
      <c r="B48" s="267" t="s">
        <v>51</v>
      </c>
      <c r="C48" s="677"/>
      <c r="D48" s="677"/>
      <c r="E48" s="677"/>
      <c r="F48" s="677"/>
      <c r="G48" s="677"/>
      <c r="H48" s="677"/>
      <c r="I48" s="677"/>
      <c r="J48" s="677"/>
      <c r="K48" s="677"/>
      <c r="L48" s="677"/>
      <c r="M48" s="677"/>
      <c r="N48" s="677"/>
      <c r="O48" s="677"/>
      <c r="P48" s="677"/>
      <c r="Q48" s="677"/>
      <c r="R48" s="677"/>
      <c r="S48" s="677"/>
      <c r="T48" s="35"/>
      <c r="U48" s="35"/>
      <c r="V48" s="42" t="s">
        <v>90</v>
      </c>
      <c r="W48" s="41" t="s">
        <v>91</v>
      </c>
      <c r="X48" s="41" t="s">
        <v>92</v>
      </c>
      <c r="Y48" s="41" t="s">
        <v>97</v>
      </c>
      <c r="Z48" s="41"/>
      <c r="AA48" s="41"/>
      <c r="AB48" s="41"/>
      <c r="AC48" s="41"/>
      <c r="AD48" s="41"/>
      <c r="AE48" s="41"/>
      <c r="AF48" s="41"/>
      <c r="AG48" s="41"/>
      <c r="AH48" s="41"/>
      <c r="AI48" s="41"/>
      <c r="AJ48" s="41"/>
      <c r="AK48" s="41"/>
    </row>
    <row r="49" spans="1:38">
      <c r="A49" s="678" t="s">
        <v>2809</v>
      </c>
      <c r="B49" s="267" t="s">
        <v>50</v>
      </c>
      <c r="C49" s="677"/>
      <c r="D49" s="677"/>
      <c r="E49" s="677"/>
      <c r="F49" s="677"/>
      <c r="G49" s="677"/>
      <c r="H49" s="677"/>
      <c r="I49" s="677"/>
      <c r="J49" s="677"/>
      <c r="K49" s="677"/>
      <c r="L49" s="677"/>
      <c r="M49" s="677"/>
      <c r="N49" s="677"/>
      <c r="O49" s="677"/>
      <c r="P49" s="677"/>
      <c r="Q49" s="677"/>
      <c r="R49" s="677"/>
      <c r="S49" s="677"/>
      <c r="T49" s="35"/>
      <c r="U49" s="35"/>
      <c r="V49" s="42" t="s">
        <v>90</v>
      </c>
      <c r="W49" s="41" t="s">
        <v>91</v>
      </c>
      <c r="X49" s="41" t="s">
        <v>100</v>
      </c>
      <c r="Y49" s="41" t="s">
        <v>2143</v>
      </c>
      <c r="Z49" s="41" t="s">
        <v>340</v>
      </c>
      <c r="AA49" s="41" t="s">
        <v>93</v>
      </c>
      <c r="AB49" s="41"/>
      <c r="AC49" s="41"/>
      <c r="AD49" s="41"/>
      <c r="AE49" s="41"/>
      <c r="AF49" s="41"/>
      <c r="AG49" s="41"/>
      <c r="AH49" s="41"/>
      <c r="AI49" s="41"/>
      <c r="AJ49" s="41"/>
      <c r="AK49" s="41"/>
    </row>
    <row r="50" spans="1:38">
      <c r="A50" s="678" t="s">
        <v>2810</v>
      </c>
      <c r="B50" s="267" t="s">
        <v>49</v>
      </c>
      <c r="C50" s="677"/>
      <c r="D50" s="677"/>
      <c r="E50" s="677"/>
      <c r="F50" s="677"/>
      <c r="G50" s="677"/>
      <c r="H50" s="677"/>
      <c r="I50" s="677"/>
      <c r="J50" s="677"/>
      <c r="K50" s="677"/>
      <c r="L50" s="677"/>
      <c r="M50" s="677"/>
      <c r="N50" s="677"/>
      <c r="O50" s="677"/>
      <c r="P50" s="677"/>
      <c r="Q50" s="677"/>
      <c r="R50" s="677"/>
      <c r="S50" s="677"/>
      <c r="T50" s="35"/>
      <c r="V50" s="42" t="s">
        <v>90</v>
      </c>
      <c r="W50" s="41" t="s">
        <v>91</v>
      </c>
      <c r="X50" s="41" t="s">
        <v>92</v>
      </c>
      <c r="Y50" s="41" t="s">
        <v>97</v>
      </c>
      <c r="Z50" s="41" t="s">
        <v>2614</v>
      </c>
      <c r="AA50" s="41"/>
      <c r="AB50" s="41"/>
      <c r="AC50" s="41"/>
      <c r="AD50" s="41"/>
      <c r="AE50" s="41"/>
      <c r="AF50" s="41"/>
      <c r="AG50" s="41"/>
      <c r="AH50" s="41"/>
      <c r="AI50" s="41"/>
      <c r="AJ50" s="41"/>
      <c r="AK50" s="41"/>
      <c r="AL50" s="35"/>
    </row>
    <row r="51" spans="1:38">
      <c r="A51" s="691" t="s">
        <v>2811</v>
      </c>
      <c r="B51" s="267"/>
      <c r="C51" s="679"/>
      <c r="D51" s="679"/>
      <c r="E51" s="679"/>
      <c r="F51" s="679"/>
      <c r="G51" s="679"/>
      <c r="H51" s="679"/>
      <c r="I51" s="679"/>
      <c r="J51" s="679"/>
      <c r="K51" s="679"/>
      <c r="L51" s="679"/>
      <c r="M51" s="679"/>
      <c r="N51" s="679"/>
      <c r="O51" s="679"/>
      <c r="P51" s="679"/>
      <c r="Q51" s="679"/>
      <c r="R51" s="679"/>
      <c r="S51" s="679"/>
      <c r="T51" s="35"/>
      <c r="U51" s="41"/>
      <c r="V51" s="41"/>
      <c r="W51" s="41"/>
      <c r="X51" s="41"/>
      <c r="Y51" s="41"/>
      <c r="Z51" s="41"/>
      <c r="AA51" s="41"/>
      <c r="AB51" s="41"/>
      <c r="AC51" s="41"/>
      <c r="AD51" s="41"/>
      <c r="AE51" s="41"/>
      <c r="AF51" s="41"/>
      <c r="AG51" s="41"/>
      <c r="AH51" s="41"/>
      <c r="AI51" s="41"/>
      <c r="AJ51" s="41"/>
      <c r="AK51" s="41"/>
    </row>
    <row r="52" spans="1:38">
      <c r="A52" s="680" t="s">
        <v>2812</v>
      </c>
      <c r="B52" s="267" t="s">
        <v>48</v>
      </c>
      <c r="C52" s="677"/>
      <c r="D52" s="677"/>
      <c r="E52" s="677"/>
      <c r="F52" s="677"/>
      <c r="G52" s="677"/>
      <c r="H52" s="677"/>
      <c r="I52" s="677"/>
      <c r="J52" s="677"/>
      <c r="K52" s="677"/>
      <c r="L52" s="677"/>
      <c r="M52" s="677"/>
      <c r="N52" s="677"/>
      <c r="O52" s="677"/>
      <c r="P52" s="677"/>
      <c r="Q52" s="677"/>
      <c r="R52" s="677"/>
      <c r="S52" s="679"/>
      <c r="W52" s="41" t="s">
        <v>114</v>
      </c>
      <c r="X52" s="41" t="s">
        <v>2813</v>
      </c>
      <c r="Y52" s="41" t="s">
        <v>163</v>
      </c>
      <c r="Z52" s="41"/>
      <c r="AA52" s="41"/>
      <c r="AB52" s="41"/>
      <c r="AC52" s="41"/>
      <c r="AD52" s="41"/>
      <c r="AE52" s="41"/>
      <c r="AF52" s="41"/>
      <c r="AG52" s="41"/>
      <c r="AH52" s="41"/>
      <c r="AI52" s="41"/>
      <c r="AJ52" s="41"/>
      <c r="AK52" s="41"/>
    </row>
    <row r="53" spans="1:38">
      <c r="A53" s="680" t="s">
        <v>2814</v>
      </c>
      <c r="B53" s="267" t="s">
        <v>47</v>
      </c>
      <c r="C53" s="677"/>
      <c r="D53" s="677"/>
      <c r="E53" s="677"/>
      <c r="F53" s="677"/>
      <c r="G53" s="677"/>
      <c r="H53" s="677"/>
      <c r="I53" s="677"/>
      <c r="J53" s="677"/>
      <c r="K53" s="677"/>
      <c r="L53" s="677"/>
      <c r="M53" s="677"/>
      <c r="N53" s="677"/>
      <c r="O53" s="677"/>
      <c r="P53" s="677"/>
      <c r="Q53" s="677"/>
      <c r="R53" s="677"/>
      <c r="S53" s="679"/>
      <c r="W53" s="41" t="s">
        <v>114</v>
      </c>
      <c r="X53" s="41" t="s">
        <v>2813</v>
      </c>
      <c r="Y53" s="41" t="s">
        <v>161</v>
      </c>
      <c r="Z53" s="41"/>
      <c r="AA53" s="41"/>
      <c r="AB53" s="41"/>
      <c r="AC53" s="41"/>
      <c r="AD53" s="41"/>
      <c r="AE53" s="41"/>
      <c r="AF53" s="41"/>
      <c r="AG53" s="41"/>
      <c r="AH53" s="41"/>
      <c r="AI53" s="41"/>
      <c r="AJ53" s="41"/>
      <c r="AK53" s="41"/>
    </row>
    <row r="54" spans="1:38">
      <c r="A54" s="691" t="s">
        <v>2815</v>
      </c>
      <c r="B54" s="267"/>
      <c r="C54" s="679"/>
      <c r="D54" s="679"/>
      <c r="E54" s="679"/>
      <c r="F54" s="679"/>
      <c r="G54" s="679"/>
      <c r="H54" s="679"/>
      <c r="I54" s="679"/>
      <c r="J54" s="679"/>
      <c r="K54" s="679"/>
      <c r="L54" s="679"/>
      <c r="M54" s="679"/>
      <c r="N54" s="679"/>
      <c r="O54" s="679"/>
      <c r="P54" s="679"/>
      <c r="Q54" s="679"/>
      <c r="R54" s="679"/>
      <c r="S54" s="679"/>
      <c r="T54" s="35"/>
      <c r="U54" s="42"/>
      <c r="V54" s="41"/>
      <c r="W54" s="41"/>
      <c r="X54" s="41"/>
      <c r="Y54" s="41"/>
      <c r="Z54" s="41"/>
      <c r="AA54" s="41"/>
      <c r="AB54" s="41"/>
      <c r="AC54" s="41"/>
      <c r="AD54" s="41"/>
      <c r="AE54" s="41"/>
      <c r="AF54" s="41"/>
      <c r="AG54" s="41"/>
      <c r="AH54" s="41"/>
      <c r="AI54" s="41"/>
      <c r="AJ54" s="41"/>
      <c r="AK54" s="41"/>
    </row>
    <row r="55" spans="1:38">
      <c r="A55" s="681" t="s">
        <v>2625</v>
      </c>
      <c r="B55" s="267"/>
      <c r="C55" s="679"/>
      <c r="D55" s="679"/>
      <c r="E55" s="679"/>
      <c r="F55" s="679"/>
      <c r="G55" s="679"/>
      <c r="H55" s="679"/>
      <c r="I55" s="679"/>
      <c r="J55" s="679"/>
      <c r="K55" s="679"/>
      <c r="L55" s="679"/>
      <c r="M55" s="679"/>
      <c r="N55" s="679"/>
      <c r="O55" s="679"/>
      <c r="P55" s="679"/>
      <c r="Q55" s="679"/>
      <c r="R55" s="679"/>
      <c r="S55" s="679"/>
      <c r="T55" s="35"/>
      <c r="U55" s="42"/>
      <c r="V55" s="41"/>
      <c r="W55" s="41"/>
      <c r="X55" s="41"/>
      <c r="Y55" s="41"/>
      <c r="Z55" s="41"/>
      <c r="AA55" s="41"/>
      <c r="AB55" s="41"/>
      <c r="AC55" s="41"/>
      <c r="AD55" s="41"/>
      <c r="AE55" s="41"/>
      <c r="AF55" s="41"/>
      <c r="AG55" s="41"/>
      <c r="AH55" s="41"/>
      <c r="AI55" s="41"/>
      <c r="AJ55" s="41"/>
      <c r="AK55" s="41"/>
    </row>
    <row r="56" spans="1:38">
      <c r="A56" s="692" t="s">
        <v>2816</v>
      </c>
      <c r="B56" s="267" t="s">
        <v>46</v>
      </c>
      <c r="C56" s="677"/>
      <c r="D56" s="677"/>
      <c r="E56" s="677"/>
      <c r="F56" s="677"/>
      <c r="G56" s="677"/>
      <c r="H56" s="677"/>
      <c r="I56" s="677"/>
      <c r="J56" s="677"/>
      <c r="K56" s="677"/>
      <c r="L56" s="677"/>
      <c r="M56" s="677"/>
      <c r="N56" s="677"/>
      <c r="O56" s="677"/>
      <c r="P56" s="677"/>
      <c r="Q56" s="677"/>
      <c r="R56" s="677"/>
      <c r="S56" s="677"/>
      <c r="T56" s="42" t="s">
        <v>98</v>
      </c>
      <c r="V56" s="42" t="s">
        <v>90</v>
      </c>
      <c r="W56" s="41" t="s">
        <v>91</v>
      </c>
      <c r="X56" s="41" t="s">
        <v>154</v>
      </c>
      <c r="Y56" s="41" t="s">
        <v>2627</v>
      </c>
      <c r="Z56" s="41" t="s">
        <v>92</v>
      </c>
      <c r="AA56" s="41" t="s">
        <v>163</v>
      </c>
      <c r="AB56" s="41"/>
      <c r="AC56" s="41"/>
      <c r="AD56" s="41"/>
      <c r="AE56" s="41"/>
      <c r="AF56" s="41"/>
      <c r="AG56" s="41"/>
      <c r="AH56" s="41"/>
      <c r="AI56" s="41"/>
      <c r="AJ56" s="41"/>
      <c r="AK56" s="41"/>
    </row>
    <row r="57" spans="1:38">
      <c r="A57" s="692" t="s">
        <v>2817</v>
      </c>
      <c r="B57" s="267" t="s">
        <v>45</v>
      </c>
      <c r="C57" s="677"/>
      <c r="D57" s="677"/>
      <c r="E57" s="677"/>
      <c r="F57" s="677"/>
      <c r="G57" s="677"/>
      <c r="H57" s="677"/>
      <c r="I57" s="677"/>
      <c r="J57" s="677"/>
      <c r="K57" s="677"/>
      <c r="L57" s="677"/>
      <c r="M57" s="677"/>
      <c r="N57" s="677"/>
      <c r="O57" s="677"/>
      <c r="P57" s="677"/>
      <c r="Q57" s="677"/>
      <c r="R57" s="677"/>
      <c r="S57" s="677"/>
      <c r="T57" s="42" t="s">
        <v>98</v>
      </c>
      <c r="V57" s="42" t="s">
        <v>90</v>
      </c>
      <c r="W57" s="41" t="s">
        <v>91</v>
      </c>
      <c r="X57" s="41" t="s">
        <v>154</v>
      </c>
      <c r="Y57" s="41" t="s">
        <v>2632</v>
      </c>
      <c r="Z57" s="41" t="s">
        <v>92</v>
      </c>
      <c r="AA57" s="41" t="s">
        <v>163</v>
      </c>
      <c r="AB57" s="41"/>
      <c r="AC57" s="41"/>
      <c r="AD57" s="41"/>
      <c r="AE57" s="41"/>
      <c r="AF57" s="41"/>
      <c r="AG57" s="41"/>
      <c r="AH57" s="41"/>
      <c r="AI57" s="41"/>
      <c r="AJ57" s="41"/>
      <c r="AK57" s="41"/>
    </row>
    <row r="58" spans="1:38">
      <c r="A58" s="681" t="s">
        <v>2633</v>
      </c>
      <c r="B58" s="267"/>
      <c r="C58" s="679"/>
      <c r="D58" s="679"/>
      <c r="E58" s="679"/>
      <c r="F58" s="679"/>
      <c r="G58" s="679"/>
      <c r="H58" s="679"/>
      <c r="I58" s="679"/>
      <c r="J58" s="679"/>
      <c r="K58" s="679"/>
      <c r="L58" s="679"/>
      <c r="M58" s="679"/>
      <c r="N58" s="679"/>
      <c r="O58" s="679"/>
      <c r="P58" s="679"/>
      <c r="Q58" s="679"/>
      <c r="R58" s="679"/>
      <c r="S58" s="679"/>
      <c r="T58" s="42"/>
      <c r="V58" s="42"/>
      <c r="W58" s="41"/>
      <c r="X58" s="41"/>
      <c r="Y58" s="41"/>
      <c r="Z58" s="41"/>
      <c r="AA58" s="41"/>
      <c r="AB58" s="41"/>
      <c r="AC58" s="41"/>
      <c r="AD58" s="41"/>
      <c r="AE58" s="41"/>
      <c r="AF58" s="41"/>
      <c r="AG58" s="41"/>
      <c r="AH58" s="41"/>
      <c r="AI58" s="41"/>
      <c r="AJ58" s="41"/>
      <c r="AK58" s="41"/>
    </row>
    <row r="59" spans="1:38">
      <c r="A59" s="692" t="s">
        <v>2634</v>
      </c>
      <c r="B59" s="267" t="s">
        <v>102</v>
      </c>
      <c r="C59" s="677"/>
      <c r="D59" s="677"/>
      <c r="E59" s="677"/>
      <c r="F59" s="677"/>
      <c r="G59" s="677"/>
      <c r="H59" s="677"/>
      <c r="I59" s="677"/>
      <c r="J59" s="677"/>
      <c r="K59" s="677"/>
      <c r="L59" s="677"/>
      <c r="M59" s="677"/>
      <c r="N59" s="677"/>
      <c r="O59" s="677"/>
      <c r="P59" s="677"/>
      <c r="Q59" s="677"/>
      <c r="R59" s="677"/>
      <c r="S59" s="677"/>
      <c r="T59" s="42" t="s">
        <v>98</v>
      </c>
      <c r="V59" s="42" t="s">
        <v>90</v>
      </c>
      <c r="W59" s="41" t="s">
        <v>91</v>
      </c>
      <c r="X59" s="41" t="s">
        <v>154</v>
      </c>
      <c r="Y59" s="41" t="s">
        <v>1068</v>
      </c>
      <c r="Z59" s="41" t="s">
        <v>92</v>
      </c>
      <c r="AA59" s="41" t="s">
        <v>163</v>
      </c>
      <c r="AB59" s="41"/>
      <c r="AC59" s="41"/>
      <c r="AD59" s="41"/>
      <c r="AE59" s="41"/>
      <c r="AF59" s="41"/>
      <c r="AG59" s="41"/>
      <c r="AH59" s="41"/>
      <c r="AI59" s="41"/>
      <c r="AJ59" s="41"/>
      <c r="AK59" s="41"/>
    </row>
    <row r="60" spans="1:38">
      <c r="A60" s="692" t="s">
        <v>2818</v>
      </c>
      <c r="B60" s="267" t="s">
        <v>101</v>
      </c>
      <c r="C60" s="677"/>
      <c r="D60" s="677"/>
      <c r="E60" s="677"/>
      <c r="F60" s="677"/>
      <c r="G60" s="677"/>
      <c r="H60" s="677"/>
      <c r="I60" s="677"/>
      <c r="J60" s="677"/>
      <c r="K60" s="677"/>
      <c r="L60" s="677"/>
      <c r="M60" s="677"/>
      <c r="N60" s="677"/>
      <c r="O60" s="677"/>
      <c r="P60" s="677"/>
      <c r="Q60" s="677"/>
      <c r="R60" s="677"/>
      <c r="S60" s="677"/>
      <c r="T60" s="42" t="s">
        <v>98</v>
      </c>
      <c r="V60" s="42" t="s">
        <v>90</v>
      </c>
      <c r="W60" s="41" t="s">
        <v>91</v>
      </c>
      <c r="X60" s="41" t="s">
        <v>154</v>
      </c>
      <c r="Y60" s="41" t="s">
        <v>2636</v>
      </c>
      <c r="Z60" s="41" t="s">
        <v>92</v>
      </c>
      <c r="AA60" s="41" t="s">
        <v>163</v>
      </c>
      <c r="AB60" s="41"/>
      <c r="AC60" s="41"/>
      <c r="AD60" s="41"/>
      <c r="AE60" s="41"/>
      <c r="AF60" s="41"/>
      <c r="AG60" s="41"/>
      <c r="AH60" s="41"/>
      <c r="AI60" s="41"/>
      <c r="AJ60" s="41"/>
      <c r="AK60" s="41"/>
    </row>
    <row r="61" spans="1:38">
      <c r="A61" s="691" t="s">
        <v>2819</v>
      </c>
      <c r="B61" s="267"/>
      <c r="C61" s="679"/>
      <c r="D61" s="679"/>
      <c r="E61" s="679"/>
      <c r="F61" s="679"/>
      <c r="G61" s="679"/>
      <c r="H61" s="679"/>
      <c r="I61" s="679"/>
      <c r="J61" s="679"/>
      <c r="K61" s="679"/>
      <c r="L61" s="679"/>
      <c r="M61" s="679"/>
      <c r="N61" s="679"/>
      <c r="O61" s="679"/>
      <c r="P61" s="679"/>
      <c r="Q61" s="679"/>
      <c r="R61" s="679"/>
      <c r="S61" s="679"/>
      <c r="T61" s="42"/>
      <c r="V61" s="42"/>
      <c r="W61" s="41"/>
      <c r="X61" s="41"/>
      <c r="Y61" s="41"/>
      <c r="Z61" s="41"/>
      <c r="AA61" s="41"/>
      <c r="AB61" s="41"/>
      <c r="AC61" s="41"/>
      <c r="AD61" s="41"/>
      <c r="AE61" s="41"/>
      <c r="AF61" s="41"/>
      <c r="AG61" s="41"/>
      <c r="AH61" s="41"/>
      <c r="AI61" s="41"/>
      <c r="AJ61" s="41"/>
      <c r="AK61" s="41"/>
    </row>
    <row r="62" spans="1:38">
      <c r="A62" s="681" t="s">
        <v>2625</v>
      </c>
      <c r="B62" s="267"/>
      <c r="C62" s="679"/>
      <c r="D62" s="679"/>
      <c r="E62" s="679"/>
      <c r="F62" s="679"/>
      <c r="G62" s="679"/>
      <c r="H62" s="679"/>
      <c r="I62" s="679"/>
      <c r="J62" s="679"/>
      <c r="K62" s="679"/>
      <c r="L62" s="679"/>
      <c r="M62" s="679"/>
      <c r="N62" s="679"/>
      <c r="O62" s="679"/>
      <c r="P62" s="679"/>
      <c r="Q62" s="679"/>
      <c r="R62" s="679"/>
      <c r="S62" s="679"/>
      <c r="T62" s="42"/>
      <c r="V62" s="42"/>
      <c r="W62" s="41"/>
      <c r="X62" s="41"/>
      <c r="Y62" s="41"/>
      <c r="Z62" s="41"/>
      <c r="AA62" s="41"/>
      <c r="AB62" s="41"/>
      <c r="AC62" s="41"/>
      <c r="AD62" s="41"/>
      <c r="AE62" s="41"/>
      <c r="AF62" s="41"/>
      <c r="AG62" s="41"/>
      <c r="AH62" s="41"/>
      <c r="AI62" s="41"/>
      <c r="AJ62" s="41"/>
      <c r="AK62" s="41"/>
    </row>
    <row r="63" spans="1:38">
      <c r="A63" s="692" t="s">
        <v>2816</v>
      </c>
      <c r="B63" s="267" t="s">
        <v>44</v>
      </c>
      <c r="C63" s="677"/>
      <c r="D63" s="677"/>
      <c r="E63" s="677"/>
      <c r="F63" s="677"/>
      <c r="G63" s="677"/>
      <c r="H63" s="677"/>
      <c r="I63" s="677"/>
      <c r="J63" s="677"/>
      <c r="K63" s="677"/>
      <c r="L63" s="677"/>
      <c r="M63" s="677"/>
      <c r="N63" s="677"/>
      <c r="O63" s="677"/>
      <c r="P63" s="677"/>
      <c r="Q63" s="677"/>
      <c r="R63" s="677"/>
      <c r="S63" s="677"/>
      <c r="T63" s="42" t="s">
        <v>98</v>
      </c>
      <c r="V63" s="42" t="s">
        <v>90</v>
      </c>
      <c r="W63" s="41" t="s">
        <v>91</v>
      </c>
      <c r="X63" s="41" t="s">
        <v>154</v>
      </c>
      <c r="Y63" s="41" t="s">
        <v>2627</v>
      </c>
      <c r="Z63" s="41" t="s">
        <v>92</v>
      </c>
      <c r="AA63" s="41" t="s">
        <v>161</v>
      </c>
      <c r="AB63" s="41"/>
      <c r="AC63" s="41"/>
      <c r="AD63" s="41"/>
      <c r="AE63" s="41"/>
      <c r="AF63" s="41"/>
      <c r="AG63" s="41"/>
      <c r="AH63" s="41"/>
      <c r="AI63" s="41"/>
      <c r="AJ63" s="41"/>
      <c r="AK63" s="41"/>
    </row>
    <row r="64" spans="1:38">
      <c r="A64" s="692" t="s">
        <v>2817</v>
      </c>
      <c r="B64" s="267" t="s">
        <v>43</v>
      </c>
      <c r="C64" s="677"/>
      <c r="D64" s="677"/>
      <c r="E64" s="677"/>
      <c r="F64" s="677"/>
      <c r="G64" s="677"/>
      <c r="H64" s="677"/>
      <c r="I64" s="677"/>
      <c r="J64" s="677"/>
      <c r="K64" s="677"/>
      <c r="L64" s="677"/>
      <c r="M64" s="677"/>
      <c r="N64" s="677"/>
      <c r="O64" s="677"/>
      <c r="P64" s="677"/>
      <c r="Q64" s="677"/>
      <c r="R64" s="677"/>
      <c r="S64" s="677"/>
      <c r="T64" s="42" t="s">
        <v>98</v>
      </c>
      <c r="V64" s="42" t="s">
        <v>90</v>
      </c>
      <c r="W64" s="41" t="s">
        <v>91</v>
      </c>
      <c r="X64" s="41" t="s">
        <v>154</v>
      </c>
      <c r="Y64" s="41" t="s">
        <v>2632</v>
      </c>
      <c r="Z64" s="41" t="s">
        <v>92</v>
      </c>
      <c r="AA64" s="41" t="s">
        <v>161</v>
      </c>
      <c r="AB64" s="41"/>
      <c r="AC64" s="41"/>
      <c r="AD64" s="41"/>
      <c r="AE64" s="41"/>
      <c r="AF64" s="41"/>
      <c r="AG64" s="41"/>
      <c r="AH64" s="41"/>
      <c r="AI64" s="41"/>
      <c r="AJ64" s="41"/>
      <c r="AK64" s="41"/>
    </row>
    <row r="65" spans="1:38">
      <c r="A65" s="681" t="s">
        <v>2633</v>
      </c>
      <c r="B65" s="267"/>
      <c r="C65" s="679"/>
      <c r="D65" s="679"/>
      <c r="E65" s="679"/>
      <c r="F65" s="679"/>
      <c r="G65" s="679"/>
      <c r="H65" s="679"/>
      <c r="I65" s="679"/>
      <c r="J65" s="679"/>
      <c r="K65" s="679"/>
      <c r="L65" s="679"/>
      <c r="M65" s="679"/>
      <c r="N65" s="679"/>
      <c r="O65" s="679"/>
      <c r="P65" s="679"/>
      <c r="Q65" s="679"/>
      <c r="R65" s="679"/>
      <c r="S65" s="679"/>
      <c r="T65" s="42"/>
      <c r="V65" s="42"/>
      <c r="W65" s="41"/>
      <c r="X65" s="41"/>
      <c r="Y65" s="41"/>
      <c r="Z65" s="41"/>
      <c r="AA65" s="41"/>
      <c r="AB65" s="41"/>
      <c r="AC65" s="41"/>
      <c r="AD65" s="41"/>
      <c r="AE65" s="41"/>
      <c r="AF65" s="41"/>
      <c r="AG65" s="41"/>
      <c r="AH65" s="41"/>
      <c r="AI65" s="41"/>
      <c r="AJ65" s="41"/>
      <c r="AK65" s="41"/>
    </row>
    <row r="66" spans="1:38">
      <c r="A66" s="692" t="s">
        <v>2634</v>
      </c>
      <c r="B66" s="267" t="s">
        <v>2</v>
      </c>
      <c r="C66" s="677"/>
      <c r="D66" s="677"/>
      <c r="E66" s="677"/>
      <c r="F66" s="677"/>
      <c r="G66" s="677"/>
      <c r="H66" s="677"/>
      <c r="I66" s="677"/>
      <c r="J66" s="677"/>
      <c r="K66" s="677"/>
      <c r="L66" s="677"/>
      <c r="M66" s="677"/>
      <c r="N66" s="677"/>
      <c r="O66" s="677"/>
      <c r="P66" s="677"/>
      <c r="Q66" s="677"/>
      <c r="R66" s="677"/>
      <c r="S66" s="677"/>
      <c r="T66" s="42" t="s">
        <v>98</v>
      </c>
      <c r="V66" s="42" t="s">
        <v>90</v>
      </c>
      <c r="W66" s="41" t="s">
        <v>91</v>
      </c>
      <c r="X66" s="41" t="s">
        <v>154</v>
      </c>
      <c r="Y66" s="41" t="s">
        <v>1068</v>
      </c>
      <c r="Z66" s="41" t="s">
        <v>92</v>
      </c>
      <c r="AA66" s="41" t="s">
        <v>161</v>
      </c>
      <c r="AB66" s="41"/>
      <c r="AC66" s="41"/>
      <c r="AD66" s="41"/>
      <c r="AE66" s="41"/>
      <c r="AF66" s="41"/>
      <c r="AG66" s="41"/>
      <c r="AH66" s="41"/>
      <c r="AI66" s="41"/>
      <c r="AJ66" s="41"/>
      <c r="AK66" s="41"/>
    </row>
    <row r="67" spans="1:38">
      <c r="A67" s="692" t="s">
        <v>2818</v>
      </c>
      <c r="B67" s="267" t="s">
        <v>42</v>
      </c>
      <c r="C67" s="677"/>
      <c r="D67" s="677"/>
      <c r="E67" s="677"/>
      <c r="F67" s="677"/>
      <c r="G67" s="677"/>
      <c r="H67" s="677"/>
      <c r="I67" s="677"/>
      <c r="J67" s="677"/>
      <c r="K67" s="677"/>
      <c r="L67" s="677"/>
      <c r="M67" s="677"/>
      <c r="N67" s="677"/>
      <c r="O67" s="677"/>
      <c r="P67" s="677"/>
      <c r="Q67" s="677"/>
      <c r="R67" s="677"/>
      <c r="S67" s="677"/>
      <c r="T67" s="42" t="s">
        <v>98</v>
      </c>
      <c r="V67" s="42" t="s">
        <v>90</v>
      </c>
      <c r="W67" s="41" t="s">
        <v>91</v>
      </c>
      <c r="X67" s="41" t="s">
        <v>154</v>
      </c>
      <c r="Y67" s="41" t="s">
        <v>2636</v>
      </c>
      <c r="Z67" s="41" t="s">
        <v>92</v>
      </c>
      <c r="AA67" s="41" t="s">
        <v>161</v>
      </c>
      <c r="AB67" s="41"/>
      <c r="AC67" s="41"/>
      <c r="AD67" s="41"/>
      <c r="AE67" s="41"/>
      <c r="AF67" s="41"/>
      <c r="AG67" s="41"/>
      <c r="AH67" s="41"/>
      <c r="AI67" s="41"/>
      <c r="AJ67" s="41"/>
      <c r="AK67" s="41"/>
    </row>
    <row r="68" spans="1:38">
      <c r="A68" s="676" t="s">
        <v>2637</v>
      </c>
      <c r="B68" s="267" t="s">
        <v>41</v>
      </c>
      <c r="C68" s="677"/>
      <c r="D68" s="677"/>
      <c r="E68" s="677"/>
      <c r="F68" s="677"/>
      <c r="G68" s="677"/>
      <c r="H68" s="677"/>
      <c r="I68" s="677"/>
      <c r="J68" s="677"/>
      <c r="K68" s="677"/>
      <c r="L68" s="677"/>
      <c r="M68" s="677"/>
      <c r="N68" s="677"/>
      <c r="O68" s="677"/>
      <c r="P68" s="677"/>
      <c r="Q68" s="677"/>
      <c r="R68" s="677"/>
      <c r="S68" s="677"/>
      <c r="T68" s="42"/>
      <c r="V68" s="42"/>
      <c r="W68" s="41" t="s">
        <v>141</v>
      </c>
      <c r="X68" s="41" t="s">
        <v>2638</v>
      </c>
      <c r="Y68" s="41"/>
      <c r="Z68" s="41"/>
      <c r="AA68" s="41"/>
      <c r="AB68" s="41"/>
      <c r="AC68" s="41"/>
      <c r="AD68" s="41"/>
      <c r="AE68" s="41"/>
      <c r="AF68" s="41"/>
      <c r="AG68" s="41"/>
      <c r="AH68" s="41"/>
      <c r="AI68" s="41"/>
      <c r="AJ68" s="41"/>
      <c r="AK68" s="41"/>
    </row>
    <row r="69" spans="1:38">
      <c r="A69" s="676" t="s">
        <v>2639</v>
      </c>
      <c r="B69" s="267" t="s">
        <v>40</v>
      </c>
      <c r="C69" s="677"/>
      <c r="D69" s="677"/>
      <c r="E69" s="677"/>
      <c r="F69" s="677"/>
      <c r="G69" s="677"/>
      <c r="H69" s="677"/>
      <c r="I69" s="677"/>
      <c r="J69" s="677"/>
      <c r="K69" s="677"/>
      <c r="L69" s="677"/>
      <c r="M69" s="677"/>
      <c r="N69" s="677"/>
      <c r="O69" s="677"/>
      <c r="P69" s="677"/>
      <c r="Q69" s="677"/>
      <c r="R69" s="677"/>
      <c r="S69" s="677"/>
      <c r="T69" s="42" t="s">
        <v>98</v>
      </c>
      <c r="V69" s="42" t="s">
        <v>90</v>
      </c>
      <c r="W69" s="47" t="s">
        <v>91</v>
      </c>
      <c r="X69" s="41" t="s">
        <v>92</v>
      </c>
      <c r="Y69" s="41" t="s">
        <v>97</v>
      </c>
      <c r="Z69" s="41"/>
      <c r="AA69" s="41" t="s">
        <v>2640</v>
      </c>
      <c r="AB69" s="41"/>
      <c r="AE69" s="41"/>
      <c r="AH69" s="41"/>
      <c r="AI69" s="41"/>
      <c r="AJ69" s="41"/>
      <c r="AK69" s="41"/>
    </row>
    <row r="70" spans="1:38">
      <c r="A70" s="268" t="s">
        <v>2641</v>
      </c>
      <c r="B70" s="267" t="s">
        <v>39</v>
      </c>
      <c r="C70" s="677"/>
      <c r="D70" s="677"/>
      <c r="E70" s="677"/>
      <c r="F70" s="677"/>
      <c r="G70" s="677"/>
      <c r="H70" s="677"/>
      <c r="I70" s="677"/>
      <c r="J70" s="677"/>
      <c r="K70" s="677"/>
      <c r="L70" s="677"/>
      <c r="M70" s="677"/>
      <c r="N70" s="677"/>
      <c r="O70" s="677"/>
      <c r="P70" s="677"/>
      <c r="Q70" s="677"/>
      <c r="R70" s="677"/>
      <c r="S70" s="677"/>
      <c r="T70" s="42"/>
      <c r="V70" s="42" t="s">
        <v>90</v>
      </c>
      <c r="W70" s="47" t="s">
        <v>91</v>
      </c>
      <c r="X70" s="41" t="s">
        <v>92</v>
      </c>
      <c r="Y70" s="41" t="s">
        <v>97</v>
      </c>
      <c r="Z70" s="41"/>
      <c r="AA70" s="41" t="s">
        <v>2640</v>
      </c>
      <c r="AB70" s="47" t="s">
        <v>2642</v>
      </c>
      <c r="AE70" s="41"/>
      <c r="AH70" s="41"/>
      <c r="AI70" s="41"/>
      <c r="AJ70" s="41"/>
      <c r="AK70" s="41"/>
    </row>
    <row r="71" spans="1:38">
      <c r="A71" s="676" t="s">
        <v>2643</v>
      </c>
      <c r="B71" s="267" t="s">
        <v>38</v>
      </c>
      <c r="C71" s="677"/>
      <c r="D71" s="677"/>
      <c r="E71" s="677"/>
      <c r="F71" s="677"/>
      <c r="G71" s="677"/>
      <c r="H71" s="677"/>
      <c r="I71" s="677"/>
      <c r="J71" s="677"/>
      <c r="K71" s="677"/>
      <c r="L71" s="677"/>
      <c r="M71" s="677"/>
      <c r="N71" s="677"/>
      <c r="O71" s="677"/>
      <c r="P71" s="677"/>
      <c r="Q71" s="677"/>
      <c r="R71" s="677"/>
      <c r="S71" s="677"/>
      <c r="T71" s="42" t="s">
        <v>98</v>
      </c>
      <c r="V71" s="42" t="s">
        <v>90</v>
      </c>
      <c r="W71" s="47" t="s">
        <v>91</v>
      </c>
      <c r="X71" s="41" t="s">
        <v>92</v>
      </c>
      <c r="Y71" s="41" t="s">
        <v>97</v>
      </c>
      <c r="Z71" s="41"/>
      <c r="AA71" s="41" t="s">
        <v>2644</v>
      </c>
      <c r="AB71" s="41"/>
      <c r="AE71" s="41"/>
      <c r="AH71" s="41"/>
      <c r="AI71" s="41"/>
      <c r="AJ71" s="41"/>
      <c r="AK71" s="41"/>
    </row>
    <row r="72" spans="1:38">
      <c r="A72" s="268" t="s">
        <v>2645</v>
      </c>
      <c r="B72" s="267" t="s">
        <v>37</v>
      </c>
      <c r="C72" s="677"/>
      <c r="D72" s="677"/>
      <c r="E72" s="677"/>
      <c r="F72" s="677"/>
      <c r="G72" s="677"/>
      <c r="H72" s="677"/>
      <c r="I72" s="677"/>
      <c r="J72" s="677"/>
      <c r="K72" s="677"/>
      <c r="L72" s="677"/>
      <c r="M72" s="677"/>
      <c r="N72" s="677"/>
      <c r="O72" s="677"/>
      <c r="P72" s="677"/>
      <c r="Q72" s="677"/>
      <c r="R72" s="677"/>
      <c r="S72" s="677"/>
      <c r="T72" s="42"/>
      <c r="V72" s="42" t="s">
        <v>90</v>
      </c>
      <c r="W72" s="47" t="s">
        <v>91</v>
      </c>
      <c r="X72" s="41" t="s">
        <v>92</v>
      </c>
      <c r="Y72" s="41" t="s">
        <v>97</v>
      </c>
      <c r="Z72" s="41"/>
      <c r="AA72" s="41" t="s">
        <v>2644</v>
      </c>
      <c r="AB72" s="47" t="s">
        <v>2642</v>
      </c>
      <c r="AE72" s="41"/>
      <c r="AH72" s="41"/>
      <c r="AI72" s="41"/>
      <c r="AJ72" s="41"/>
      <c r="AK72" s="41"/>
    </row>
    <row r="73" spans="1:38">
      <c r="A73" s="1478" t="s">
        <v>5784</v>
      </c>
      <c r="B73" s="753" t="s">
        <v>36</v>
      </c>
      <c r="C73" s="677"/>
      <c r="D73" s="677"/>
      <c r="E73" s="677"/>
      <c r="F73" s="677"/>
      <c r="G73" s="677"/>
      <c r="H73" s="677"/>
      <c r="I73" s="677"/>
      <c r="J73" s="677"/>
      <c r="K73" s="677"/>
      <c r="L73" s="677"/>
      <c r="M73" s="677"/>
      <c r="N73" s="677"/>
      <c r="O73" s="677"/>
      <c r="P73" s="677"/>
      <c r="Q73" s="677"/>
      <c r="R73" s="677"/>
      <c r="S73" s="677"/>
      <c r="T73" s="42"/>
      <c r="V73" s="42" t="s">
        <v>90</v>
      </c>
      <c r="W73" s="46" t="s">
        <v>91</v>
      </c>
      <c r="X73" s="46" t="s">
        <v>3474</v>
      </c>
      <c r="Y73" s="46" t="s">
        <v>1340</v>
      </c>
      <c r="Z73" s="41"/>
      <c r="AA73" s="41"/>
      <c r="AB73" s="47"/>
      <c r="AE73" s="41"/>
      <c r="AH73" s="41"/>
      <c r="AI73" s="41"/>
      <c r="AJ73" s="41"/>
      <c r="AK73" s="41"/>
    </row>
    <row r="74" spans="1:38" s="292" customFormat="1" ht="115.2">
      <c r="C74" s="2" t="s">
        <v>2304</v>
      </c>
      <c r="D74" s="2" t="s">
        <v>2305</v>
      </c>
      <c r="E74" s="2" t="s">
        <v>2306</v>
      </c>
      <c r="F74" s="2" t="s">
        <v>2307</v>
      </c>
      <c r="G74" s="2" t="s">
        <v>2308</v>
      </c>
      <c r="H74" s="2" t="s">
        <v>2309</v>
      </c>
      <c r="I74" s="2" t="s">
        <v>2310</v>
      </c>
      <c r="J74" s="2" t="s">
        <v>2311</v>
      </c>
      <c r="K74" s="2" t="s">
        <v>2312</v>
      </c>
      <c r="L74" s="2" t="s">
        <v>2313</v>
      </c>
      <c r="M74" s="2" t="s">
        <v>2314</v>
      </c>
      <c r="N74" s="2" t="s">
        <v>2315</v>
      </c>
      <c r="O74" s="2" t="s">
        <v>2316</v>
      </c>
      <c r="P74" s="2" t="s">
        <v>2317</v>
      </c>
      <c r="Q74" s="2" t="s">
        <v>2318</v>
      </c>
      <c r="R74" s="2" t="s">
        <v>2319</v>
      </c>
      <c r="S74" s="2" t="s">
        <v>2145</v>
      </c>
      <c r="T74" s="2"/>
      <c r="U74" s="2"/>
      <c r="V74" s="2"/>
      <c r="W74" s="12"/>
      <c r="X74" s="12"/>
      <c r="Y74" s="12"/>
      <c r="Z74" s="12"/>
      <c r="AA74" s="12"/>
      <c r="AB74" s="12"/>
      <c r="AC74" s="12"/>
      <c r="AD74" s="12"/>
      <c r="AE74" s="12"/>
      <c r="AF74" s="12"/>
      <c r="AG74" s="12"/>
      <c r="AH74" s="12"/>
      <c r="AI74" s="12"/>
      <c r="AJ74" s="12"/>
      <c r="AK74" s="12"/>
    </row>
    <row r="75" spans="1:38">
      <c r="T75" s="42"/>
      <c r="U75" s="42"/>
      <c r="W75" s="41"/>
      <c r="X75" s="41"/>
      <c r="Y75" s="41"/>
      <c r="Z75" s="41"/>
      <c r="AA75" s="41"/>
      <c r="AB75" s="41"/>
      <c r="AC75" s="41"/>
      <c r="AD75" s="41"/>
      <c r="AE75" s="41"/>
      <c r="AF75" s="41"/>
      <c r="AG75" s="41"/>
      <c r="AH75" s="41"/>
      <c r="AI75" s="41"/>
      <c r="AJ75" s="41"/>
      <c r="AK75" s="41"/>
      <c r="AL75" s="280"/>
    </row>
    <row r="76" spans="1:38">
      <c r="W76" s="41"/>
      <c r="X76" s="41"/>
      <c r="Y76" s="41"/>
      <c r="Z76" s="41"/>
      <c r="AA76" s="41"/>
      <c r="AB76" s="41"/>
      <c r="AC76" s="41"/>
      <c r="AD76" s="41"/>
      <c r="AE76" s="41"/>
      <c r="AF76" s="41"/>
      <c r="AG76" s="41"/>
      <c r="AH76" s="41"/>
      <c r="AI76" s="41"/>
      <c r="AJ76" s="41"/>
      <c r="AK76" s="41"/>
      <c r="AL76" s="280"/>
    </row>
    <row r="77" spans="1:38">
      <c r="W77" s="41"/>
      <c r="X77" s="41"/>
      <c r="Y77" s="41"/>
      <c r="Z77" s="41"/>
      <c r="AA77" s="41"/>
      <c r="AB77" s="41"/>
      <c r="AC77" s="41"/>
      <c r="AD77" s="41"/>
      <c r="AE77" s="41"/>
      <c r="AF77" s="41"/>
      <c r="AG77" s="41"/>
      <c r="AH77" s="41"/>
      <c r="AI77" s="41"/>
      <c r="AJ77" s="41"/>
      <c r="AK77" s="41"/>
    </row>
    <row r="78" spans="1:38">
      <c r="W78" s="41"/>
      <c r="X78" s="41"/>
      <c r="Y78" s="41"/>
      <c r="Z78" s="41"/>
      <c r="AA78" s="41"/>
      <c r="AB78" s="41"/>
      <c r="AC78" s="41"/>
      <c r="AD78" s="41"/>
      <c r="AE78" s="41"/>
      <c r="AF78" s="41"/>
      <c r="AG78" s="41"/>
      <c r="AH78" s="41"/>
      <c r="AI78" s="41"/>
      <c r="AJ78" s="41"/>
      <c r="AK78" s="41"/>
    </row>
    <row r="79" spans="1:38">
      <c r="W79" s="41"/>
      <c r="X79" s="41"/>
      <c r="Y79" s="41"/>
      <c r="Z79" s="41"/>
      <c r="AA79" s="41"/>
      <c r="AB79" s="41"/>
      <c r="AC79" s="41"/>
      <c r="AD79" s="41"/>
      <c r="AE79" s="41"/>
      <c r="AF79" s="41"/>
      <c r="AG79" s="41"/>
      <c r="AH79" s="41"/>
      <c r="AI79" s="41"/>
      <c r="AJ79" s="41"/>
      <c r="AK79" s="41"/>
      <c r="AL79" s="280"/>
    </row>
    <row r="80" spans="1:38">
      <c r="W80" s="41"/>
      <c r="X80" s="41"/>
      <c r="Y80" s="41"/>
      <c r="Z80" s="41"/>
      <c r="AA80" s="41"/>
      <c r="AB80" s="41"/>
      <c r="AC80" s="41"/>
      <c r="AD80" s="41"/>
      <c r="AE80" s="41"/>
      <c r="AF80" s="41"/>
      <c r="AG80" s="41"/>
      <c r="AH80" s="41"/>
      <c r="AI80" s="41"/>
      <c r="AJ80" s="41"/>
      <c r="AK80" s="41"/>
      <c r="AL80" s="280"/>
    </row>
    <row r="81" spans="1:40" s="124" customFormat="1">
      <c r="A81" s="277"/>
      <c r="B81" s="277"/>
      <c r="C81" s="277"/>
      <c r="D81" s="277"/>
      <c r="E81" s="277"/>
      <c r="F81" s="277"/>
      <c r="G81" s="277"/>
      <c r="H81" s="277"/>
      <c r="I81" s="277"/>
      <c r="J81" s="277"/>
      <c r="K81" s="277"/>
      <c r="L81" s="277"/>
      <c r="M81" s="277"/>
      <c r="N81" s="277"/>
      <c r="O81" s="277"/>
      <c r="P81" s="277"/>
      <c r="Q81" s="277"/>
      <c r="R81" s="277"/>
      <c r="S81" s="277"/>
      <c r="T81" s="277"/>
      <c r="U81" s="277"/>
      <c r="V81" s="277"/>
      <c r="W81" s="41"/>
      <c r="X81" s="41"/>
      <c r="Y81" s="41"/>
      <c r="Z81" s="41"/>
      <c r="AA81" s="41"/>
      <c r="AB81" s="41"/>
      <c r="AC81" s="41"/>
      <c r="AD81" s="41"/>
      <c r="AE81" s="41"/>
      <c r="AF81" s="41"/>
      <c r="AG81" s="41"/>
      <c r="AH81" s="41"/>
      <c r="AI81" s="41"/>
      <c r="AJ81" s="41"/>
      <c r="AK81" s="41"/>
      <c r="AN81" s="277"/>
    </row>
    <row r="82" spans="1:40">
      <c r="W82" s="41"/>
      <c r="X82" s="41"/>
      <c r="Y82" s="41"/>
      <c r="Z82" s="41"/>
      <c r="AA82" s="41"/>
      <c r="AB82" s="41"/>
      <c r="AC82" s="41"/>
      <c r="AD82" s="41"/>
      <c r="AE82" s="41"/>
      <c r="AF82" s="41"/>
      <c r="AG82" s="41"/>
      <c r="AH82" s="41"/>
      <c r="AI82" s="41"/>
      <c r="AJ82" s="41"/>
      <c r="AK82" s="41"/>
    </row>
    <row r="83" spans="1:40">
      <c r="W83" s="41"/>
      <c r="X83" s="41"/>
      <c r="Y83" s="41"/>
      <c r="Z83" s="41"/>
      <c r="AA83" s="41"/>
      <c r="AB83" s="41"/>
      <c r="AC83" s="41"/>
      <c r="AD83" s="41"/>
      <c r="AE83" s="41"/>
      <c r="AF83" s="41"/>
      <c r="AG83" s="41"/>
      <c r="AH83" s="41"/>
      <c r="AI83" s="41"/>
      <c r="AJ83" s="41"/>
      <c r="AK83" s="41"/>
      <c r="AL83" s="280"/>
    </row>
    <row r="84" spans="1:40" s="124" customFormat="1">
      <c r="A84" s="277"/>
      <c r="B84" s="277"/>
      <c r="C84" s="277"/>
      <c r="D84" s="277"/>
      <c r="E84" s="277"/>
      <c r="F84" s="277"/>
      <c r="G84" s="277"/>
      <c r="H84" s="277"/>
      <c r="I84" s="277"/>
      <c r="J84" s="277"/>
      <c r="K84" s="277"/>
      <c r="L84" s="277"/>
      <c r="M84" s="277"/>
      <c r="N84" s="277"/>
      <c r="O84" s="277"/>
      <c r="P84" s="277"/>
      <c r="Q84" s="277"/>
      <c r="R84" s="277"/>
      <c r="S84" s="277"/>
      <c r="T84" s="277"/>
      <c r="U84" s="277"/>
      <c r="V84" s="277"/>
      <c r="W84" s="41"/>
      <c r="X84" s="41"/>
      <c r="Y84" s="41"/>
      <c r="Z84" s="41"/>
      <c r="AA84" s="41"/>
      <c r="AB84" s="41"/>
      <c r="AC84" s="41"/>
      <c r="AD84" s="41"/>
      <c r="AE84" s="41"/>
      <c r="AF84" s="41"/>
      <c r="AG84" s="41"/>
      <c r="AH84" s="41"/>
      <c r="AI84" s="41"/>
      <c r="AJ84" s="41"/>
      <c r="AK84" s="41"/>
      <c r="AN84" s="277"/>
    </row>
    <row r="85" spans="1:40" s="124" customFormat="1">
      <c r="A85" s="277"/>
      <c r="B85" s="277"/>
      <c r="C85" s="277"/>
      <c r="D85" s="277"/>
      <c r="E85" s="277"/>
      <c r="F85" s="277"/>
      <c r="G85" s="277"/>
      <c r="H85" s="277"/>
      <c r="I85" s="277"/>
      <c r="J85" s="277"/>
      <c r="K85" s="277"/>
      <c r="L85" s="277"/>
      <c r="M85" s="277"/>
      <c r="N85" s="277"/>
      <c r="O85" s="277"/>
      <c r="P85" s="277"/>
      <c r="Q85" s="277"/>
      <c r="R85" s="277"/>
      <c r="S85" s="277"/>
      <c r="T85" s="277"/>
      <c r="U85" s="277"/>
      <c r="V85" s="277"/>
      <c r="W85" s="41"/>
      <c r="X85" s="41"/>
      <c r="Y85" s="41"/>
      <c r="Z85" s="41"/>
      <c r="AA85" s="41"/>
      <c r="AB85" s="41"/>
      <c r="AC85" s="41"/>
      <c r="AD85" s="41"/>
      <c r="AE85" s="41"/>
      <c r="AF85" s="41"/>
      <c r="AG85" s="41"/>
      <c r="AH85" s="41"/>
      <c r="AI85" s="41"/>
      <c r="AJ85" s="41"/>
      <c r="AK85" s="41"/>
      <c r="AN85" s="277"/>
    </row>
    <row r="86" spans="1:40">
      <c r="AF86" s="41"/>
      <c r="AG86" s="41"/>
      <c r="AH86" s="47"/>
      <c r="AI86" s="47"/>
      <c r="AJ86" s="280"/>
    </row>
    <row r="87" spans="1:40">
      <c r="AF87" s="41"/>
      <c r="AG87" s="41"/>
      <c r="AH87" s="47"/>
      <c r="AI87" s="47"/>
      <c r="AJ87" s="280"/>
    </row>
    <row r="88" spans="1:40">
      <c r="AF88" s="41"/>
      <c r="AG88" s="41"/>
      <c r="AH88" s="47"/>
      <c r="AI88" s="47"/>
      <c r="AJ88" s="280"/>
    </row>
    <row r="89" spans="1:40" s="124" customFormat="1">
      <c r="A89" s="277"/>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c r="AD89" s="277"/>
      <c r="AE89" s="277"/>
      <c r="AF89" s="47"/>
      <c r="AG89" s="47"/>
      <c r="AH89" s="47"/>
      <c r="AI89" s="47"/>
      <c r="AJ89" s="47"/>
      <c r="AK89" s="47"/>
      <c r="AN89" s="277"/>
    </row>
    <row r="90" spans="1:40">
      <c r="AF90" s="41"/>
      <c r="AG90" s="41"/>
      <c r="AH90" s="47"/>
      <c r="AI90" s="47"/>
      <c r="AJ90" s="280"/>
    </row>
    <row r="91" spans="1:40">
      <c r="AF91" s="280"/>
    </row>
    <row r="93" spans="1:40">
      <c r="C93" s="35"/>
      <c r="D93" s="35"/>
      <c r="E93" s="35"/>
      <c r="F93" s="35"/>
      <c r="G93" s="35"/>
      <c r="H93" s="35"/>
      <c r="I93" s="35"/>
      <c r="J93" s="35"/>
      <c r="K93" s="35"/>
      <c r="L93" s="35"/>
      <c r="M93" s="35"/>
      <c r="N93" s="35"/>
      <c r="O93" s="35"/>
      <c r="P93" s="35"/>
      <c r="Q93" s="35"/>
      <c r="R93" s="35"/>
      <c r="S93" s="35"/>
    </row>
    <row r="94" spans="1:40">
      <c r="C94" s="35"/>
      <c r="D94" s="35"/>
      <c r="E94" s="35"/>
      <c r="F94" s="35"/>
      <c r="G94" s="35"/>
      <c r="H94" s="35"/>
      <c r="I94" s="35"/>
      <c r="J94" s="35"/>
      <c r="K94" s="35"/>
      <c r="L94" s="35"/>
      <c r="M94" s="35"/>
      <c r="N94" s="35"/>
      <c r="O94" s="35"/>
      <c r="P94" s="35"/>
      <c r="Q94" s="35"/>
      <c r="R94" s="35"/>
      <c r="S94" s="35"/>
    </row>
    <row r="95" spans="1:40">
      <c r="C95" s="613"/>
      <c r="D95" s="613"/>
      <c r="E95" s="613"/>
      <c r="F95" s="613"/>
      <c r="G95" s="613"/>
      <c r="H95" s="613"/>
      <c r="I95" s="613"/>
      <c r="J95" s="613"/>
      <c r="K95" s="613"/>
      <c r="L95" s="613"/>
      <c r="M95" s="613"/>
      <c r="N95" s="613"/>
      <c r="O95" s="613"/>
      <c r="P95" s="613"/>
      <c r="Q95" s="613"/>
      <c r="R95" s="613"/>
      <c r="S95" s="613"/>
    </row>
  </sheetData>
  <mergeCells count="3">
    <mergeCell ref="C8:N8"/>
    <mergeCell ref="O8:R8"/>
    <mergeCell ref="S8:S9"/>
  </mergeCells>
  <pageMargins left="0.15748031496062992" right="0.15748031496062992" top="0.27559055118110237" bottom="0.31496062992125984" header="0.15748031496062992" footer="0.15748031496062992"/>
  <pageSetup paperSize="8" scale="32" orientation="landscape" cellComments="asDisplayed"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5">
    <tabColor rgb="FFFFC000"/>
    <pageSetUpPr fitToPage="1"/>
  </sheetPr>
  <dimension ref="A1:AG31"/>
  <sheetViews>
    <sheetView showGridLines="0" zoomScale="80" zoomScaleNormal="80" workbookViewId="0"/>
  </sheetViews>
  <sheetFormatPr defaultColWidth="9.33203125" defaultRowHeight="14.4"/>
  <cols>
    <col min="1" max="1" width="82.44140625" style="277" customWidth="1"/>
    <col min="2" max="2" width="6.44140625" style="277" bestFit="1" customWidth="1"/>
    <col min="3" max="19" width="23.5546875" style="277" customWidth="1"/>
    <col min="20" max="20" width="23.44140625" style="277" bestFit="1" customWidth="1"/>
    <col min="21" max="21" width="14" style="277" bestFit="1" customWidth="1"/>
    <col min="22" max="22" width="16.44140625" style="277" bestFit="1" customWidth="1"/>
    <col min="23" max="23" width="11.33203125" style="277" bestFit="1" customWidth="1"/>
    <col min="24" max="24" width="56.5546875" style="277" bestFit="1" customWidth="1"/>
    <col min="25" max="25" width="89.5546875" style="277" bestFit="1" customWidth="1"/>
    <col min="26" max="26" width="28.6640625" style="277" bestFit="1" customWidth="1"/>
    <col min="27" max="27" width="51" style="277" bestFit="1" customWidth="1"/>
    <col min="28" max="16384" width="9.33203125" style="277"/>
  </cols>
  <sheetData>
    <row r="1" spans="1:33">
      <c r="A1" s="1" t="s">
        <v>2820</v>
      </c>
    </row>
    <row r="2" spans="1:33">
      <c r="A2" s="276" t="s">
        <v>1522</v>
      </c>
    </row>
    <row r="3" spans="1:33">
      <c r="A3" s="276"/>
    </row>
    <row r="4" spans="1:33">
      <c r="A4" s="1" t="s">
        <v>2821</v>
      </c>
    </row>
    <row r="5" spans="1:33">
      <c r="C5" s="529"/>
      <c r="D5" s="529"/>
      <c r="E5" s="529"/>
      <c r="F5" s="529"/>
      <c r="G5" s="529"/>
      <c r="H5" s="529"/>
      <c r="I5" s="529"/>
      <c r="J5" s="529"/>
      <c r="K5" s="529"/>
      <c r="L5" s="529"/>
      <c r="M5" s="529"/>
      <c r="N5" s="529"/>
      <c r="O5" s="529"/>
      <c r="P5" s="529"/>
      <c r="Q5" s="529"/>
      <c r="R5" s="529"/>
    </row>
    <row r="6" spans="1:33">
      <c r="A6" s="165" t="s">
        <v>1522</v>
      </c>
      <c r="C6" s="529"/>
      <c r="D6" s="529"/>
      <c r="E6" s="529"/>
      <c r="F6" s="529"/>
      <c r="G6" s="529"/>
      <c r="H6" s="529"/>
      <c r="I6" s="529"/>
      <c r="J6" s="529"/>
      <c r="K6" s="529"/>
      <c r="L6" s="529"/>
      <c r="M6" s="529"/>
      <c r="N6" s="529"/>
      <c r="O6" s="529"/>
      <c r="P6" s="529"/>
      <c r="Q6" s="529"/>
      <c r="R6" s="529"/>
    </row>
    <row r="7" spans="1:33">
      <c r="C7" s="529"/>
      <c r="D7" s="529"/>
      <c r="E7" s="529"/>
      <c r="F7" s="529"/>
      <c r="G7" s="529"/>
      <c r="H7" s="529"/>
      <c r="I7" s="529"/>
      <c r="J7" s="529"/>
      <c r="K7" s="529"/>
      <c r="L7" s="529"/>
      <c r="M7" s="529"/>
      <c r="N7" s="529"/>
      <c r="O7" s="529"/>
      <c r="P7" s="529"/>
      <c r="Q7" s="529"/>
      <c r="R7" s="529"/>
    </row>
    <row r="8" spans="1:33">
      <c r="C8" s="2096" t="s">
        <v>2783</v>
      </c>
      <c r="D8" s="2096"/>
      <c r="E8" s="2096"/>
      <c r="F8" s="2096"/>
      <c r="G8" s="2096"/>
      <c r="H8" s="2096"/>
      <c r="I8" s="2096"/>
      <c r="J8" s="2096"/>
      <c r="K8" s="2096"/>
      <c r="L8" s="2096"/>
      <c r="M8" s="2096"/>
      <c r="N8" s="2096"/>
      <c r="O8" s="2097" t="s">
        <v>2791</v>
      </c>
      <c r="P8" s="2098"/>
      <c r="Q8" s="2098"/>
      <c r="R8" s="2099"/>
      <c r="S8" s="2100" t="s">
        <v>2785</v>
      </c>
      <c r="T8" s="674"/>
    </row>
    <row r="9" spans="1:33" ht="43.2">
      <c r="C9" s="278" t="s">
        <v>1267</v>
      </c>
      <c r="D9" s="278" t="s">
        <v>1268</v>
      </c>
      <c r="E9" s="278" t="s">
        <v>1269</v>
      </c>
      <c r="F9" s="278" t="s">
        <v>1270</v>
      </c>
      <c r="G9" s="278" t="s">
        <v>1271</v>
      </c>
      <c r="H9" s="278" t="s">
        <v>1272</v>
      </c>
      <c r="I9" s="278" t="s">
        <v>1273</v>
      </c>
      <c r="J9" s="278" t="s">
        <v>1274</v>
      </c>
      <c r="K9" s="278" t="s">
        <v>1275</v>
      </c>
      <c r="L9" s="278" t="s">
        <v>1276</v>
      </c>
      <c r="M9" s="278" t="s">
        <v>1277</v>
      </c>
      <c r="N9" s="278" t="s">
        <v>1278</v>
      </c>
      <c r="O9" s="693" t="s">
        <v>2786</v>
      </c>
      <c r="P9" s="694" t="s">
        <v>2787</v>
      </c>
      <c r="Q9" s="281" t="s">
        <v>2788</v>
      </c>
      <c r="R9" s="693" t="s">
        <v>2789</v>
      </c>
      <c r="S9" s="2101"/>
      <c r="T9" s="675"/>
      <c r="V9" s="41"/>
      <c r="W9" s="41"/>
      <c r="X9" s="41"/>
      <c r="Y9" s="41"/>
      <c r="Z9" s="41"/>
    </row>
    <row r="10" spans="1:33">
      <c r="C10" s="8" t="s">
        <v>89</v>
      </c>
      <c r="D10" s="8" t="s">
        <v>107</v>
      </c>
      <c r="E10" s="8" t="s">
        <v>88</v>
      </c>
      <c r="F10" s="8" t="s">
        <v>87</v>
      </c>
      <c r="G10" s="8" t="s">
        <v>86</v>
      </c>
      <c r="H10" s="8" t="s">
        <v>85</v>
      </c>
      <c r="I10" s="8" t="s">
        <v>84</v>
      </c>
      <c r="J10" s="8" t="s">
        <v>83</v>
      </c>
      <c r="K10" s="8" t="s">
        <v>82</v>
      </c>
      <c r="L10" s="8" t="s">
        <v>81</v>
      </c>
      <c r="M10" s="8" t="s">
        <v>80</v>
      </c>
      <c r="N10" s="8" t="s">
        <v>137</v>
      </c>
      <c r="O10" s="8" t="s">
        <v>136</v>
      </c>
      <c r="P10" s="8" t="s">
        <v>135</v>
      </c>
      <c r="Q10" s="8" t="s">
        <v>134</v>
      </c>
      <c r="R10" s="8" t="s">
        <v>151</v>
      </c>
      <c r="S10" s="8" t="s">
        <v>150</v>
      </c>
      <c r="T10" s="42"/>
      <c r="U10" s="42"/>
      <c r="V10" s="41"/>
      <c r="W10" s="41"/>
      <c r="X10" s="41"/>
      <c r="Y10" s="41"/>
      <c r="Z10" s="41"/>
    </row>
    <row r="11" spans="1:33">
      <c r="A11" s="596" t="s">
        <v>2175</v>
      </c>
      <c r="B11" s="8" t="s">
        <v>12</v>
      </c>
      <c r="C11" s="471"/>
      <c r="D11" s="471"/>
      <c r="E11" s="471"/>
      <c r="F11" s="471"/>
      <c r="G11" s="471"/>
      <c r="H11" s="471"/>
      <c r="I11" s="471"/>
      <c r="J11" s="471"/>
      <c r="K11" s="471"/>
      <c r="L11" s="471"/>
      <c r="M11" s="471"/>
      <c r="N11" s="471"/>
      <c r="O11" s="471"/>
      <c r="P11" s="471"/>
      <c r="Q11" s="471"/>
      <c r="R11" s="471"/>
      <c r="S11" s="471"/>
      <c r="T11" s="42" t="s">
        <v>2176</v>
      </c>
      <c r="U11" s="42" t="s">
        <v>90</v>
      </c>
      <c r="V11" s="41" t="s">
        <v>91</v>
      </c>
      <c r="W11" s="41" t="s">
        <v>92</v>
      </c>
      <c r="X11" s="41" t="s">
        <v>97</v>
      </c>
      <c r="Y11" s="47"/>
      <c r="AA11" s="47" t="s">
        <v>153</v>
      </c>
      <c r="AC11" s="47"/>
      <c r="AD11" s="47"/>
    </row>
    <row r="12" spans="1:33">
      <c r="A12" s="695" t="s">
        <v>2600</v>
      </c>
      <c r="B12" s="8" t="s">
        <v>70</v>
      </c>
      <c r="C12" s="471"/>
      <c r="D12" s="471"/>
      <c r="E12" s="471"/>
      <c r="F12" s="471"/>
      <c r="G12" s="471"/>
      <c r="H12" s="471"/>
      <c r="I12" s="471"/>
      <c r="J12" s="471"/>
      <c r="K12" s="471"/>
      <c r="L12" s="471"/>
      <c r="M12" s="471"/>
      <c r="N12" s="471"/>
      <c r="O12" s="471"/>
      <c r="P12" s="471"/>
      <c r="Q12" s="471"/>
      <c r="R12" s="471"/>
      <c r="S12" s="471"/>
      <c r="T12" s="35" t="s">
        <v>2176</v>
      </c>
      <c r="U12" s="116" t="s">
        <v>90</v>
      </c>
      <c r="V12" s="47" t="s">
        <v>91</v>
      </c>
      <c r="W12" s="47" t="s">
        <v>100</v>
      </c>
      <c r="X12" s="47" t="s">
        <v>2143</v>
      </c>
      <c r="Y12" s="47" t="s">
        <v>340</v>
      </c>
      <c r="Z12" s="99" t="s">
        <v>2601</v>
      </c>
      <c r="AA12" s="47" t="s">
        <v>93</v>
      </c>
      <c r="AD12" s="47"/>
      <c r="AE12" s="47"/>
      <c r="AF12" s="47"/>
      <c r="AG12" s="47"/>
    </row>
    <row r="13" spans="1:33">
      <c r="A13" s="596" t="s">
        <v>2602</v>
      </c>
      <c r="B13" s="8"/>
      <c r="C13" s="679"/>
      <c r="D13" s="679"/>
      <c r="E13" s="679"/>
      <c r="F13" s="679"/>
      <c r="G13" s="679"/>
      <c r="H13" s="679"/>
      <c r="I13" s="679"/>
      <c r="J13" s="679"/>
      <c r="K13" s="679"/>
      <c r="L13" s="679"/>
      <c r="M13" s="679"/>
      <c r="N13" s="679"/>
      <c r="O13" s="679"/>
      <c r="P13" s="679"/>
      <c r="Q13" s="679"/>
      <c r="R13" s="679"/>
      <c r="S13" s="679"/>
      <c r="T13" s="42"/>
      <c r="U13" s="42"/>
      <c r="V13" s="41"/>
      <c r="W13" s="41"/>
      <c r="X13" s="41"/>
      <c r="Y13" s="47"/>
      <c r="Z13" s="41"/>
      <c r="AA13" s="41"/>
      <c r="AB13" s="41"/>
      <c r="AC13" s="47"/>
      <c r="AD13" s="47"/>
    </row>
    <row r="14" spans="1:33">
      <c r="A14" s="621" t="s">
        <v>2619</v>
      </c>
      <c r="B14" s="8"/>
      <c r="C14" s="679"/>
      <c r="D14" s="679"/>
      <c r="E14" s="679"/>
      <c r="F14" s="679"/>
      <c r="G14" s="679"/>
      <c r="H14" s="679"/>
      <c r="I14" s="679"/>
      <c r="J14" s="679"/>
      <c r="K14" s="679"/>
      <c r="L14" s="679"/>
      <c r="M14" s="679"/>
      <c r="N14" s="679"/>
      <c r="O14" s="679"/>
      <c r="P14" s="679"/>
      <c r="Q14" s="679"/>
      <c r="R14" s="679"/>
      <c r="S14" s="679"/>
      <c r="T14" s="42"/>
      <c r="U14" s="42"/>
      <c r="V14" s="41"/>
      <c r="W14" s="41"/>
      <c r="X14" s="41"/>
      <c r="Y14" s="47"/>
      <c r="Z14" s="41"/>
      <c r="AA14" s="41"/>
      <c r="AB14" s="41"/>
      <c r="AC14" s="47"/>
      <c r="AD14" s="47"/>
    </row>
    <row r="15" spans="1:33">
      <c r="A15" s="696" t="s">
        <v>2792</v>
      </c>
      <c r="B15" s="8"/>
      <c r="C15" s="679"/>
      <c r="D15" s="679"/>
      <c r="E15" s="679"/>
      <c r="F15" s="679"/>
      <c r="G15" s="679"/>
      <c r="H15" s="679"/>
      <c r="I15" s="679"/>
      <c r="J15" s="679"/>
      <c r="K15" s="679"/>
      <c r="L15" s="679"/>
      <c r="M15" s="679"/>
      <c r="N15" s="679"/>
      <c r="O15" s="679"/>
      <c r="P15" s="679"/>
      <c r="Q15" s="679"/>
      <c r="R15" s="679"/>
      <c r="S15" s="679"/>
      <c r="T15" s="42"/>
      <c r="U15" s="42"/>
      <c r="V15" s="41"/>
      <c r="W15" s="41"/>
      <c r="X15" s="41"/>
      <c r="Y15" s="47"/>
      <c r="Z15" s="41"/>
      <c r="AA15" s="41"/>
      <c r="AB15" s="41"/>
      <c r="AC15" s="47"/>
      <c r="AD15" s="47"/>
    </row>
    <row r="16" spans="1:33">
      <c r="A16" s="697" t="s">
        <v>118</v>
      </c>
      <c r="B16" s="8" t="s">
        <v>69</v>
      </c>
      <c r="C16" s="471"/>
      <c r="D16" s="471"/>
      <c r="E16" s="471"/>
      <c r="F16" s="471"/>
      <c r="G16" s="471"/>
      <c r="H16" s="471"/>
      <c r="I16" s="471"/>
      <c r="J16" s="471"/>
      <c r="K16" s="471"/>
      <c r="L16" s="471"/>
      <c r="M16" s="471"/>
      <c r="N16" s="471"/>
      <c r="O16" s="471"/>
      <c r="P16" s="471"/>
      <c r="Q16" s="471"/>
      <c r="R16" s="471"/>
      <c r="S16" s="471"/>
      <c r="T16" s="42" t="s">
        <v>98</v>
      </c>
      <c r="U16" s="42" t="s">
        <v>90</v>
      </c>
      <c r="V16" s="41" t="s">
        <v>91</v>
      </c>
      <c r="W16" s="41" t="s">
        <v>92</v>
      </c>
      <c r="X16" s="41" t="s">
        <v>163</v>
      </c>
      <c r="Y16" s="47"/>
      <c r="Z16" s="41"/>
      <c r="AA16" s="47" t="s">
        <v>153</v>
      </c>
      <c r="AC16" s="47"/>
      <c r="AD16" s="47"/>
    </row>
    <row r="17" spans="1:33">
      <c r="A17" s="697" t="s">
        <v>2801</v>
      </c>
      <c r="B17" s="8" t="s">
        <v>7</v>
      </c>
      <c r="C17" s="471"/>
      <c r="D17" s="471"/>
      <c r="E17" s="471"/>
      <c r="F17" s="471"/>
      <c r="G17" s="471"/>
      <c r="H17" s="471"/>
      <c r="I17" s="471"/>
      <c r="J17" s="471"/>
      <c r="K17" s="471"/>
      <c r="L17" s="471"/>
      <c r="M17" s="471"/>
      <c r="N17" s="471"/>
      <c r="O17" s="471"/>
      <c r="P17" s="471"/>
      <c r="Q17" s="471"/>
      <c r="R17" s="471"/>
      <c r="S17" s="471"/>
      <c r="T17" s="42" t="s">
        <v>98</v>
      </c>
      <c r="U17" s="42" t="s">
        <v>90</v>
      </c>
      <c r="V17" s="41" t="s">
        <v>91</v>
      </c>
      <c r="W17" s="41" t="s">
        <v>100</v>
      </c>
      <c r="X17" s="41" t="s">
        <v>2798</v>
      </c>
      <c r="Y17" s="41" t="s">
        <v>340</v>
      </c>
      <c r="Z17" s="41" t="s">
        <v>2601</v>
      </c>
      <c r="AA17" s="41" t="s">
        <v>93</v>
      </c>
      <c r="AC17" s="47"/>
      <c r="AD17" s="47"/>
    </row>
    <row r="18" spans="1:33">
      <c r="A18" s="698" t="s">
        <v>2802</v>
      </c>
      <c r="B18" s="8" t="s">
        <v>64</v>
      </c>
      <c r="C18" s="471"/>
      <c r="D18" s="471"/>
      <c r="E18" s="471"/>
      <c r="F18" s="471"/>
      <c r="G18" s="471"/>
      <c r="H18" s="471"/>
      <c r="I18" s="471"/>
      <c r="J18" s="471"/>
      <c r="K18" s="471"/>
      <c r="L18" s="471"/>
      <c r="M18" s="471"/>
      <c r="N18" s="471"/>
      <c r="O18" s="471"/>
      <c r="P18" s="471"/>
      <c r="Q18" s="471"/>
      <c r="R18" s="471"/>
      <c r="S18" s="471"/>
      <c r="T18" s="42" t="s">
        <v>98</v>
      </c>
      <c r="U18" s="42" t="s">
        <v>90</v>
      </c>
      <c r="V18" s="41" t="s">
        <v>91</v>
      </c>
      <c r="W18" s="41" t="s">
        <v>92</v>
      </c>
      <c r="X18" s="41" t="s">
        <v>163</v>
      </c>
      <c r="Y18" s="41" t="s">
        <v>2614</v>
      </c>
      <c r="Z18" s="47"/>
      <c r="AA18" s="47" t="s">
        <v>153</v>
      </c>
      <c r="AC18" s="47"/>
      <c r="AD18" s="47"/>
    </row>
    <row r="19" spans="1:33">
      <c r="A19" s="696" t="s">
        <v>2803</v>
      </c>
      <c r="B19" s="8"/>
      <c r="C19" s="679"/>
      <c r="D19" s="679"/>
      <c r="E19" s="679"/>
      <c r="F19" s="679"/>
      <c r="G19" s="679"/>
      <c r="H19" s="679"/>
      <c r="I19" s="679"/>
      <c r="J19" s="679"/>
      <c r="K19" s="679"/>
      <c r="L19" s="679"/>
      <c r="M19" s="679"/>
      <c r="N19" s="679"/>
      <c r="O19" s="679"/>
      <c r="P19" s="679"/>
      <c r="Q19" s="679"/>
      <c r="R19" s="679"/>
      <c r="S19" s="679"/>
      <c r="T19" s="42"/>
      <c r="U19" s="42"/>
      <c r="V19" s="41"/>
      <c r="W19" s="41"/>
      <c r="X19" s="41"/>
      <c r="Y19" s="47"/>
      <c r="Z19" s="41"/>
      <c r="AA19" s="41"/>
      <c r="AC19" s="47"/>
      <c r="AD19" s="47"/>
    </row>
    <row r="20" spans="1:33">
      <c r="A20" s="697" t="s">
        <v>118</v>
      </c>
      <c r="B20" s="8" t="s">
        <v>6</v>
      </c>
      <c r="C20" s="471"/>
      <c r="D20" s="471"/>
      <c r="E20" s="471"/>
      <c r="F20" s="471"/>
      <c r="G20" s="471"/>
      <c r="H20" s="471"/>
      <c r="I20" s="471"/>
      <c r="J20" s="471"/>
      <c r="K20" s="471"/>
      <c r="L20" s="471"/>
      <c r="M20" s="471"/>
      <c r="N20" s="471"/>
      <c r="O20" s="471"/>
      <c r="P20" s="471"/>
      <c r="Q20" s="471"/>
      <c r="R20" s="471"/>
      <c r="S20" s="471"/>
      <c r="T20" s="42" t="s">
        <v>98</v>
      </c>
      <c r="U20" s="42" t="s">
        <v>90</v>
      </c>
      <c r="V20" s="41" t="s">
        <v>91</v>
      </c>
      <c r="W20" s="41" t="s">
        <v>92</v>
      </c>
      <c r="X20" s="41" t="s">
        <v>161</v>
      </c>
      <c r="Y20" s="47"/>
      <c r="Z20" s="41"/>
      <c r="AA20" s="47" t="s">
        <v>153</v>
      </c>
      <c r="AC20" s="47"/>
      <c r="AD20" s="47"/>
    </row>
    <row r="21" spans="1:33">
      <c r="A21" s="697" t="s">
        <v>2801</v>
      </c>
      <c r="B21" s="8" t="s">
        <v>58</v>
      </c>
      <c r="C21" s="471"/>
      <c r="D21" s="471"/>
      <c r="E21" s="471"/>
      <c r="F21" s="471"/>
      <c r="G21" s="471"/>
      <c r="H21" s="471"/>
      <c r="I21" s="471"/>
      <c r="J21" s="471"/>
      <c r="K21" s="471"/>
      <c r="L21" s="471"/>
      <c r="M21" s="471"/>
      <c r="N21" s="471"/>
      <c r="O21" s="471"/>
      <c r="P21" s="471"/>
      <c r="Q21" s="471"/>
      <c r="R21" s="471"/>
      <c r="S21" s="471"/>
      <c r="T21" s="42" t="s">
        <v>98</v>
      </c>
      <c r="U21" s="42" t="s">
        <v>90</v>
      </c>
      <c r="V21" s="41" t="s">
        <v>91</v>
      </c>
      <c r="W21" s="41" t="s">
        <v>100</v>
      </c>
      <c r="X21" s="41" t="s">
        <v>2804</v>
      </c>
      <c r="Y21" s="41" t="s">
        <v>340</v>
      </c>
      <c r="Z21" s="41" t="s">
        <v>2601</v>
      </c>
      <c r="AA21" s="41" t="s">
        <v>93</v>
      </c>
      <c r="AB21" s="41"/>
      <c r="AC21" s="47"/>
      <c r="AD21" s="47"/>
    </row>
    <row r="22" spans="1:33">
      <c r="A22" s="698" t="s">
        <v>2805</v>
      </c>
      <c r="B22" s="8" t="s">
        <v>57</v>
      </c>
      <c r="C22" s="471"/>
      <c r="D22" s="471"/>
      <c r="E22" s="471"/>
      <c r="F22" s="471"/>
      <c r="G22" s="471"/>
      <c r="H22" s="471"/>
      <c r="I22" s="471"/>
      <c r="J22" s="471"/>
      <c r="K22" s="471"/>
      <c r="L22" s="471"/>
      <c r="M22" s="471"/>
      <c r="N22" s="471"/>
      <c r="O22" s="471"/>
      <c r="P22" s="471"/>
      <c r="Q22" s="471"/>
      <c r="R22" s="471"/>
      <c r="S22" s="471"/>
      <c r="T22" s="42" t="s">
        <v>98</v>
      </c>
      <c r="U22" s="42" t="s">
        <v>90</v>
      </c>
      <c r="V22" s="41" t="s">
        <v>91</v>
      </c>
      <c r="W22" s="41" t="s">
        <v>92</v>
      </c>
      <c r="X22" s="41" t="s">
        <v>161</v>
      </c>
      <c r="Y22" s="41" t="s">
        <v>2614</v>
      </c>
      <c r="Z22" s="47"/>
      <c r="AA22" s="47" t="s">
        <v>153</v>
      </c>
      <c r="AC22" s="47"/>
      <c r="AD22" s="47"/>
    </row>
    <row r="23" spans="1:33">
      <c r="A23" s="621" t="s">
        <v>2806</v>
      </c>
      <c r="B23" s="8" t="s">
        <v>56</v>
      </c>
      <c r="C23" s="471"/>
      <c r="D23" s="471"/>
      <c r="E23" s="471"/>
      <c r="F23" s="471"/>
      <c r="G23" s="471"/>
      <c r="H23" s="471"/>
      <c r="I23" s="471"/>
      <c r="J23" s="471"/>
      <c r="K23" s="471"/>
      <c r="L23" s="471"/>
      <c r="M23" s="471"/>
      <c r="N23" s="471"/>
      <c r="O23" s="471"/>
      <c r="P23" s="471"/>
      <c r="Q23" s="471"/>
      <c r="R23" s="471"/>
      <c r="S23" s="471"/>
      <c r="T23" s="42" t="s">
        <v>98</v>
      </c>
      <c r="U23" s="42" t="s">
        <v>90</v>
      </c>
      <c r="V23" s="41" t="s">
        <v>91</v>
      </c>
      <c r="W23" s="41" t="s">
        <v>92</v>
      </c>
      <c r="X23" s="41" t="s">
        <v>97</v>
      </c>
      <c r="Y23" s="47"/>
      <c r="Z23" s="47"/>
      <c r="AA23" s="47" t="s">
        <v>153</v>
      </c>
      <c r="AC23" s="47"/>
      <c r="AD23" s="47"/>
    </row>
    <row r="24" spans="1:33">
      <c r="A24" s="621" t="s">
        <v>2807</v>
      </c>
      <c r="B24" s="8" t="s">
        <v>55</v>
      </c>
      <c r="C24" s="471"/>
      <c r="D24" s="471"/>
      <c r="E24" s="471"/>
      <c r="F24" s="471"/>
      <c r="G24" s="471"/>
      <c r="H24" s="471"/>
      <c r="I24" s="471"/>
      <c r="J24" s="471"/>
      <c r="K24" s="471"/>
      <c r="L24" s="471"/>
      <c r="M24" s="471"/>
      <c r="N24" s="471"/>
      <c r="O24" s="471"/>
      <c r="P24" s="471"/>
      <c r="Q24" s="471"/>
      <c r="R24" s="471"/>
      <c r="S24" s="471"/>
      <c r="T24" s="42" t="s">
        <v>98</v>
      </c>
      <c r="U24" s="42" t="s">
        <v>90</v>
      </c>
      <c r="V24" s="41" t="s">
        <v>91</v>
      </c>
      <c r="W24" s="41" t="s">
        <v>92</v>
      </c>
      <c r="X24" s="41" t="s">
        <v>97</v>
      </c>
      <c r="Y24" s="41" t="s">
        <v>2614</v>
      </c>
      <c r="Z24" s="47"/>
      <c r="AA24" s="47" t="s">
        <v>153</v>
      </c>
      <c r="AC24" s="47"/>
      <c r="AD24" s="47"/>
    </row>
    <row r="25" spans="1:33">
      <c r="A25" s="621" t="s">
        <v>2178</v>
      </c>
      <c r="B25" s="8" t="s">
        <v>54</v>
      </c>
      <c r="C25" s="471"/>
      <c r="D25" s="471"/>
      <c r="E25" s="471"/>
      <c r="F25" s="471"/>
      <c r="G25" s="471"/>
      <c r="H25" s="471"/>
      <c r="I25" s="471"/>
      <c r="J25" s="471"/>
      <c r="K25" s="471"/>
      <c r="L25" s="471"/>
      <c r="M25" s="471"/>
      <c r="N25" s="471"/>
      <c r="O25" s="471"/>
      <c r="P25" s="471"/>
      <c r="Q25" s="471"/>
      <c r="R25" s="471"/>
      <c r="S25" s="471"/>
      <c r="T25" s="42" t="s">
        <v>2179</v>
      </c>
      <c r="U25" s="42" t="s">
        <v>90</v>
      </c>
      <c r="V25" s="41" t="s">
        <v>91</v>
      </c>
      <c r="W25" s="41" t="s">
        <v>92</v>
      </c>
      <c r="X25" s="41" t="s">
        <v>97</v>
      </c>
      <c r="Y25" s="41" t="s">
        <v>2614</v>
      </c>
      <c r="Z25" s="47"/>
      <c r="AA25" s="47" t="s">
        <v>153</v>
      </c>
      <c r="AC25" s="47"/>
      <c r="AD25" s="47"/>
    </row>
    <row r="26" spans="1:33">
      <c r="A26" s="632" t="s">
        <v>2620</v>
      </c>
      <c r="B26" s="8"/>
      <c r="C26" s="679"/>
      <c r="D26" s="679"/>
      <c r="E26" s="679"/>
      <c r="F26" s="679"/>
      <c r="G26" s="679"/>
      <c r="H26" s="679"/>
      <c r="I26" s="679"/>
      <c r="J26" s="679"/>
      <c r="K26" s="679"/>
      <c r="L26" s="679"/>
      <c r="M26" s="679"/>
      <c r="N26" s="679"/>
      <c r="O26" s="679"/>
      <c r="P26" s="679"/>
      <c r="Q26" s="679"/>
      <c r="R26" s="679"/>
      <c r="S26" s="679"/>
      <c r="T26" s="35"/>
      <c r="Z26" s="41"/>
      <c r="AA26" s="41"/>
      <c r="AB26" s="41"/>
      <c r="AC26" s="47"/>
      <c r="AD26" s="47"/>
    </row>
    <row r="27" spans="1:33">
      <c r="A27" s="699" t="s">
        <v>2620</v>
      </c>
      <c r="B27" s="8" t="s">
        <v>51</v>
      </c>
      <c r="C27" s="471"/>
      <c r="D27" s="471"/>
      <c r="E27" s="471"/>
      <c r="F27" s="471"/>
      <c r="G27" s="471"/>
      <c r="H27" s="471"/>
      <c r="I27" s="471"/>
      <c r="J27" s="471"/>
      <c r="K27" s="471"/>
      <c r="L27" s="471"/>
      <c r="M27" s="471"/>
      <c r="N27" s="471"/>
      <c r="O27" s="471"/>
      <c r="P27" s="471"/>
      <c r="Q27" s="471"/>
      <c r="R27" s="471"/>
      <c r="S27" s="471"/>
      <c r="T27" s="35"/>
      <c r="U27" s="42" t="s">
        <v>90</v>
      </c>
      <c r="V27" s="41" t="s">
        <v>91</v>
      </c>
      <c r="W27" s="41" t="s">
        <v>92</v>
      </c>
      <c r="X27" s="41" t="s">
        <v>97</v>
      </c>
      <c r="Y27" s="41"/>
      <c r="Z27" s="41"/>
      <c r="AA27" s="41"/>
      <c r="AB27" s="41"/>
      <c r="AC27" s="47"/>
      <c r="AD27" s="47"/>
    </row>
    <row r="28" spans="1:33">
      <c r="A28" s="700" t="s">
        <v>2809</v>
      </c>
      <c r="B28" s="8" t="s">
        <v>50</v>
      </c>
      <c r="C28" s="471"/>
      <c r="D28" s="471"/>
      <c r="E28" s="471"/>
      <c r="F28" s="471"/>
      <c r="G28" s="471"/>
      <c r="H28" s="471"/>
      <c r="I28" s="471"/>
      <c r="J28" s="471"/>
      <c r="K28" s="471"/>
      <c r="L28" s="471"/>
      <c r="M28" s="471"/>
      <c r="N28" s="471"/>
      <c r="O28" s="471"/>
      <c r="P28" s="471"/>
      <c r="Q28" s="471"/>
      <c r="R28" s="471"/>
      <c r="S28" s="471"/>
      <c r="T28" s="35"/>
      <c r="U28" s="42" t="s">
        <v>90</v>
      </c>
      <c r="V28" s="41" t="s">
        <v>91</v>
      </c>
      <c r="W28" s="41" t="s">
        <v>100</v>
      </c>
      <c r="X28" s="47" t="s">
        <v>2143</v>
      </c>
      <c r="Y28" s="41" t="s">
        <v>340</v>
      </c>
      <c r="Z28" s="41" t="s">
        <v>93</v>
      </c>
      <c r="AA28" s="41"/>
      <c r="AB28" s="41"/>
      <c r="AC28" s="47"/>
      <c r="AD28" s="47"/>
    </row>
    <row r="29" spans="1:33">
      <c r="A29" s="699" t="s">
        <v>2621</v>
      </c>
      <c r="B29" s="8" t="s">
        <v>49</v>
      </c>
      <c r="C29" s="677"/>
      <c r="D29" s="677"/>
      <c r="E29" s="677"/>
      <c r="F29" s="677"/>
      <c r="G29" s="677"/>
      <c r="H29" s="677"/>
      <c r="I29" s="677"/>
      <c r="J29" s="677"/>
      <c r="K29" s="677"/>
      <c r="L29" s="677"/>
      <c r="M29" s="677"/>
      <c r="N29" s="677"/>
      <c r="O29" s="677"/>
      <c r="P29" s="677"/>
      <c r="Q29" s="677"/>
      <c r="R29" s="677"/>
      <c r="S29" s="677"/>
      <c r="T29" s="35"/>
      <c r="U29" s="42" t="s">
        <v>90</v>
      </c>
      <c r="V29" s="41" t="s">
        <v>91</v>
      </c>
      <c r="W29" s="41" t="s">
        <v>92</v>
      </c>
      <c r="X29" s="41" t="s">
        <v>97</v>
      </c>
      <c r="Y29" s="41" t="s">
        <v>2614</v>
      </c>
      <c r="Z29" s="47"/>
      <c r="AA29" s="41"/>
      <c r="AB29" s="41"/>
      <c r="AC29" s="47"/>
      <c r="AD29" s="47"/>
      <c r="AG29" s="35"/>
    </row>
    <row r="30" spans="1:33" s="292" customFormat="1" ht="72">
      <c r="C30" s="2" t="s">
        <v>2304</v>
      </c>
      <c r="D30" s="2" t="s">
        <v>2305</v>
      </c>
      <c r="E30" s="2" t="s">
        <v>2306</v>
      </c>
      <c r="F30" s="2" t="s">
        <v>2307</v>
      </c>
      <c r="G30" s="2" t="s">
        <v>2308</v>
      </c>
      <c r="H30" s="2" t="s">
        <v>2309</v>
      </c>
      <c r="I30" s="2" t="s">
        <v>2310</v>
      </c>
      <c r="J30" s="2" t="s">
        <v>2311</v>
      </c>
      <c r="K30" s="2" t="s">
        <v>2312</v>
      </c>
      <c r="L30" s="2" t="s">
        <v>2313</v>
      </c>
      <c r="M30" s="2" t="s">
        <v>2314</v>
      </c>
      <c r="N30" s="2" t="s">
        <v>2315</v>
      </c>
      <c r="O30" s="2" t="s">
        <v>2316</v>
      </c>
      <c r="P30" s="2" t="s">
        <v>2317</v>
      </c>
      <c r="Q30" s="2" t="s">
        <v>2318</v>
      </c>
      <c r="R30" s="2" t="s">
        <v>2319</v>
      </c>
      <c r="S30" s="2" t="s">
        <v>2145</v>
      </c>
      <c r="T30" s="2"/>
      <c r="U30" s="2"/>
      <c r="V30" s="12"/>
      <c r="W30" s="12"/>
      <c r="X30" s="12"/>
      <c r="Y30" s="12"/>
      <c r="Z30" s="12"/>
    </row>
    <row r="31" spans="1:33">
      <c r="C31" s="265"/>
      <c r="D31" s="265"/>
      <c r="E31" s="265"/>
      <c r="F31" s="265"/>
      <c r="G31" s="265"/>
      <c r="H31" s="265"/>
      <c r="I31" s="265"/>
      <c r="J31" s="265"/>
      <c r="K31" s="265"/>
      <c r="L31" s="265"/>
      <c r="M31" s="265"/>
      <c r="N31" s="265"/>
      <c r="O31" s="265"/>
      <c r="P31" s="265"/>
      <c r="Q31" s="35"/>
      <c r="R31" s="265"/>
      <c r="S31" s="35"/>
      <c r="T31" s="35"/>
      <c r="U31" s="35"/>
    </row>
  </sheetData>
  <mergeCells count="3">
    <mergeCell ref="C8:N8"/>
    <mergeCell ref="O8:R8"/>
    <mergeCell ref="S8:S9"/>
  </mergeCells>
  <pageMargins left="0.15748031496062992" right="0.15748031496062992" top="0.27559055118110237" bottom="0.31496062992125984" header="0.15748031496062992" footer="0.15748031496062992"/>
  <pageSetup paperSize="8" scale="26" orientation="landscape" cellComments="asDisplayed"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96">
    <tabColor rgb="FFFFC000"/>
    <pageSetUpPr fitToPage="1"/>
  </sheetPr>
  <dimension ref="A1:AI39"/>
  <sheetViews>
    <sheetView showGridLines="0" zoomScale="80" zoomScaleNormal="80" workbookViewId="0">
      <selection activeCell="A9" sqref="A9"/>
    </sheetView>
  </sheetViews>
  <sheetFormatPr defaultColWidth="9.33203125" defaultRowHeight="14.4"/>
  <cols>
    <col min="1" max="1" width="67.44140625" style="277" customWidth="1"/>
    <col min="2" max="2" width="64.5546875" style="277" bestFit="1" customWidth="1"/>
    <col min="3" max="19" width="23" style="277" customWidth="1"/>
    <col min="20" max="20" width="14.44140625" style="277" customWidth="1"/>
    <col min="21" max="21" width="9.33203125" style="277"/>
    <col min="22" max="22" width="14.44140625" style="277" bestFit="1" customWidth="1"/>
    <col min="23" max="24" width="9.33203125" style="277"/>
    <col min="25" max="25" width="12.44140625" style="277" customWidth="1"/>
    <col min="26" max="26" width="51.44140625" style="277" customWidth="1"/>
    <col min="27" max="16384" width="9.33203125" style="277"/>
  </cols>
  <sheetData>
    <row r="1" spans="1:33">
      <c r="A1" s="1" t="s">
        <v>1670</v>
      </c>
    </row>
    <row r="2" spans="1:33">
      <c r="A2" s="276" t="s">
        <v>1522</v>
      </c>
    </row>
    <row r="3" spans="1:33">
      <c r="A3" s="276"/>
    </row>
    <row r="4" spans="1:33">
      <c r="A4" s="1" t="s">
        <v>2822</v>
      </c>
    </row>
    <row r="5" spans="1:33">
      <c r="A5" s="224" t="s">
        <v>109</v>
      </c>
    </row>
    <row r="6" spans="1:33">
      <c r="A6" s="224" t="s">
        <v>304</v>
      </c>
      <c r="B6" s="262" t="s">
        <v>339</v>
      </c>
      <c r="C6" s="263" t="s">
        <v>156</v>
      </c>
      <c r="D6" s="262" t="s">
        <v>313</v>
      </c>
    </row>
    <row r="7" spans="1:33">
      <c r="A7" s="224" t="s">
        <v>320</v>
      </c>
      <c r="B7" s="262" t="s">
        <v>314</v>
      </c>
      <c r="C7" s="263" t="s">
        <v>162</v>
      </c>
      <c r="D7" s="262" t="s">
        <v>315</v>
      </c>
    </row>
    <row r="8" spans="1:33">
      <c r="C8" s="529"/>
      <c r="D8" s="529"/>
      <c r="E8" s="529"/>
      <c r="F8" s="529"/>
      <c r="G8" s="529"/>
      <c r="H8" s="529"/>
      <c r="I8" s="529"/>
      <c r="J8" s="529"/>
      <c r="K8" s="529"/>
      <c r="L8" s="529"/>
      <c r="M8" s="529"/>
      <c r="N8" s="529"/>
      <c r="O8" s="529"/>
      <c r="P8" s="529"/>
      <c r="Q8" s="529"/>
      <c r="R8" s="529"/>
    </row>
    <row r="9" spans="1:33">
      <c r="A9" s="276" t="s">
        <v>1522</v>
      </c>
      <c r="C9" s="529"/>
      <c r="D9" s="529"/>
      <c r="E9" s="529"/>
      <c r="F9" s="529"/>
      <c r="G9" s="529"/>
      <c r="H9" s="529"/>
      <c r="I9" s="529"/>
      <c r="J9" s="529"/>
      <c r="K9" s="529"/>
      <c r="L9" s="529"/>
      <c r="M9" s="529"/>
      <c r="N9" s="529"/>
      <c r="O9" s="529"/>
      <c r="P9" s="529"/>
      <c r="Q9" s="529"/>
      <c r="R9" s="529"/>
    </row>
    <row r="10" spans="1:33">
      <c r="C10" s="529"/>
      <c r="D10" s="529"/>
      <c r="E10" s="529"/>
      <c r="F10" s="529"/>
      <c r="G10" s="529"/>
      <c r="H10" s="529"/>
      <c r="I10" s="529"/>
      <c r="J10" s="529"/>
      <c r="K10" s="529"/>
      <c r="L10" s="529"/>
      <c r="M10" s="529"/>
      <c r="N10" s="529"/>
      <c r="O10" s="529"/>
      <c r="P10" s="529"/>
      <c r="Q10" s="529"/>
      <c r="R10" s="529"/>
    </row>
    <row r="11" spans="1:33">
      <c r="C11" s="2096" t="s">
        <v>2783</v>
      </c>
      <c r="D11" s="2096"/>
      <c r="E11" s="2096"/>
      <c r="F11" s="2096"/>
      <c r="G11" s="2096"/>
      <c r="H11" s="2096"/>
      <c r="I11" s="2096"/>
      <c r="J11" s="2096"/>
      <c r="K11" s="2096"/>
      <c r="L11" s="2096"/>
      <c r="M11" s="2096"/>
      <c r="N11" s="2096"/>
      <c r="O11" s="2097" t="s">
        <v>2791</v>
      </c>
      <c r="P11" s="2098"/>
      <c r="Q11" s="2098"/>
      <c r="R11" s="2098"/>
      <c r="S11" s="2097" t="s">
        <v>2785</v>
      </c>
      <c r="T11" s="674"/>
    </row>
    <row r="12" spans="1:33" ht="43.2">
      <c r="C12" s="278" t="s">
        <v>1267</v>
      </c>
      <c r="D12" s="278" t="s">
        <v>1268</v>
      </c>
      <c r="E12" s="278" t="s">
        <v>1269</v>
      </c>
      <c r="F12" s="278" t="s">
        <v>1270</v>
      </c>
      <c r="G12" s="278" t="s">
        <v>1271</v>
      </c>
      <c r="H12" s="278" t="s">
        <v>1272</v>
      </c>
      <c r="I12" s="278" t="s">
        <v>1273</v>
      </c>
      <c r="J12" s="278" t="s">
        <v>1274</v>
      </c>
      <c r="K12" s="278" t="s">
        <v>1275</v>
      </c>
      <c r="L12" s="278" t="s">
        <v>1276</v>
      </c>
      <c r="M12" s="278" t="s">
        <v>1277</v>
      </c>
      <c r="N12" s="278" t="s">
        <v>1278</v>
      </c>
      <c r="O12" s="693" t="s">
        <v>2786</v>
      </c>
      <c r="P12" s="694" t="s">
        <v>2787</v>
      </c>
      <c r="Q12" s="281" t="s">
        <v>2788</v>
      </c>
      <c r="R12" s="281" t="s">
        <v>2789</v>
      </c>
      <c r="S12" s="2097"/>
      <c r="T12" s="675"/>
      <c r="V12" s="41"/>
      <c r="W12" s="41"/>
      <c r="X12" s="41"/>
      <c r="Y12" s="41"/>
      <c r="Z12" s="41"/>
    </row>
    <row r="13" spans="1:33">
      <c r="C13" s="8" t="s">
        <v>89</v>
      </c>
      <c r="D13" s="8" t="s">
        <v>107</v>
      </c>
      <c r="E13" s="8" t="s">
        <v>88</v>
      </c>
      <c r="F13" s="8" t="s">
        <v>87</v>
      </c>
      <c r="G13" s="8" t="s">
        <v>86</v>
      </c>
      <c r="H13" s="8" t="s">
        <v>85</v>
      </c>
      <c r="I13" s="8" t="s">
        <v>84</v>
      </c>
      <c r="J13" s="8" t="s">
        <v>83</v>
      </c>
      <c r="K13" s="8" t="s">
        <v>82</v>
      </c>
      <c r="L13" s="8" t="s">
        <v>81</v>
      </c>
      <c r="M13" s="8" t="s">
        <v>80</v>
      </c>
      <c r="N13" s="8" t="s">
        <v>137</v>
      </c>
      <c r="O13" s="8" t="s">
        <v>136</v>
      </c>
      <c r="P13" s="8" t="s">
        <v>135</v>
      </c>
      <c r="Q13" s="8" t="s">
        <v>134</v>
      </c>
      <c r="R13" s="8" t="s">
        <v>151</v>
      </c>
      <c r="S13" s="298" t="s">
        <v>150</v>
      </c>
      <c r="T13" s="42"/>
      <c r="U13" s="42"/>
      <c r="V13" s="41"/>
      <c r="W13" s="41"/>
      <c r="X13" s="41"/>
      <c r="Y13" s="41"/>
      <c r="Z13" s="41"/>
    </row>
    <row r="14" spans="1:33">
      <c r="A14" s="596" t="s">
        <v>2175</v>
      </c>
      <c r="B14" s="8" t="s">
        <v>12</v>
      </c>
      <c r="C14" s="471"/>
      <c r="D14" s="471"/>
      <c r="E14" s="471"/>
      <c r="F14" s="471"/>
      <c r="G14" s="471"/>
      <c r="H14" s="471"/>
      <c r="I14" s="471"/>
      <c r="J14" s="471"/>
      <c r="K14" s="471"/>
      <c r="L14" s="471"/>
      <c r="M14" s="471"/>
      <c r="N14" s="471"/>
      <c r="O14" s="471"/>
      <c r="P14" s="471"/>
      <c r="Q14" s="471"/>
      <c r="R14" s="471"/>
      <c r="S14" s="471"/>
      <c r="T14" s="42" t="s">
        <v>2176</v>
      </c>
      <c r="U14" s="42" t="s">
        <v>90</v>
      </c>
      <c r="V14" s="41" t="s">
        <v>91</v>
      </c>
      <c r="W14" s="41" t="s">
        <v>92</v>
      </c>
      <c r="X14" s="41" t="s">
        <v>97</v>
      </c>
      <c r="Y14" s="47"/>
      <c r="AA14" s="47" t="s">
        <v>153</v>
      </c>
      <c r="AC14" s="47"/>
      <c r="AD14" s="47"/>
    </row>
    <row r="15" spans="1:33">
      <c r="A15" s="695" t="s">
        <v>2600</v>
      </c>
      <c r="B15" s="8" t="s">
        <v>70</v>
      </c>
      <c r="C15" s="471"/>
      <c r="D15" s="471"/>
      <c r="E15" s="471"/>
      <c r="F15" s="471"/>
      <c r="G15" s="471"/>
      <c r="H15" s="471"/>
      <c r="I15" s="471"/>
      <c r="J15" s="471"/>
      <c r="K15" s="471"/>
      <c r="L15" s="471"/>
      <c r="M15" s="471"/>
      <c r="N15" s="471"/>
      <c r="O15" s="471"/>
      <c r="P15" s="471"/>
      <c r="Q15" s="471"/>
      <c r="R15" s="471"/>
      <c r="S15" s="471"/>
      <c r="T15" s="35" t="s">
        <v>2176</v>
      </c>
      <c r="U15" s="116" t="s">
        <v>90</v>
      </c>
      <c r="V15" s="47" t="s">
        <v>91</v>
      </c>
      <c r="W15" s="47" t="s">
        <v>100</v>
      </c>
      <c r="X15" s="47" t="s">
        <v>2143</v>
      </c>
      <c r="Y15" s="47" t="s">
        <v>340</v>
      </c>
      <c r="Z15" s="99" t="s">
        <v>2601</v>
      </c>
      <c r="AA15" s="47" t="s">
        <v>93</v>
      </c>
      <c r="AD15" s="47"/>
      <c r="AE15" s="47"/>
      <c r="AF15" s="47"/>
      <c r="AG15" s="47"/>
    </row>
    <row r="16" spans="1:33">
      <c r="A16" s="596" t="s">
        <v>2602</v>
      </c>
      <c r="B16" s="8"/>
      <c r="C16" s="679"/>
      <c r="D16" s="679"/>
      <c r="E16" s="679"/>
      <c r="F16" s="679"/>
      <c r="G16" s="679"/>
      <c r="H16" s="679"/>
      <c r="I16" s="679"/>
      <c r="J16" s="679"/>
      <c r="K16" s="679"/>
      <c r="L16" s="679"/>
      <c r="M16" s="679"/>
      <c r="N16" s="679"/>
      <c r="O16" s="679"/>
      <c r="P16" s="679"/>
      <c r="Q16" s="679"/>
      <c r="R16" s="679"/>
      <c r="S16" s="679"/>
      <c r="T16" s="42"/>
      <c r="U16" s="42"/>
      <c r="V16" s="41"/>
      <c r="W16" s="41"/>
      <c r="X16" s="41"/>
      <c r="Y16" s="47"/>
      <c r="Z16" s="41"/>
      <c r="AA16" s="41"/>
      <c r="AB16" s="41"/>
      <c r="AC16" s="47"/>
      <c r="AD16" s="47"/>
    </row>
    <row r="17" spans="1:35">
      <c r="A17" s="621" t="s">
        <v>2619</v>
      </c>
      <c r="B17" s="8"/>
      <c r="C17" s="679"/>
      <c r="D17" s="679"/>
      <c r="E17" s="679"/>
      <c r="F17" s="679"/>
      <c r="G17" s="679"/>
      <c r="H17" s="679"/>
      <c r="I17" s="679"/>
      <c r="J17" s="679"/>
      <c r="K17" s="679"/>
      <c r="L17" s="679"/>
      <c r="M17" s="679"/>
      <c r="N17" s="679"/>
      <c r="O17" s="679"/>
      <c r="P17" s="679"/>
      <c r="Q17" s="679"/>
      <c r="R17" s="679"/>
      <c r="S17" s="679"/>
      <c r="T17" s="42"/>
      <c r="U17" s="42"/>
      <c r="V17" s="41"/>
      <c r="W17" s="41"/>
      <c r="X17" s="41"/>
      <c r="Y17" s="47"/>
      <c r="Z17" s="41"/>
      <c r="AA17" s="41"/>
      <c r="AB17" s="41"/>
      <c r="AC17" s="47"/>
      <c r="AD17" s="47"/>
    </row>
    <row r="18" spans="1:35">
      <c r="A18" s="696" t="s">
        <v>2792</v>
      </c>
      <c r="B18" s="8"/>
      <c r="C18" s="679"/>
      <c r="D18" s="679"/>
      <c r="E18" s="679"/>
      <c r="F18" s="679"/>
      <c r="G18" s="679"/>
      <c r="H18" s="679"/>
      <c r="I18" s="679"/>
      <c r="J18" s="679"/>
      <c r="K18" s="679"/>
      <c r="L18" s="679"/>
      <c r="M18" s="679"/>
      <c r="N18" s="679"/>
      <c r="O18" s="679"/>
      <c r="P18" s="679"/>
      <c r="Q18" s="679"/>
      <c r="R18" s="679"/>
      <c r="S18" s="679"/>
      <c r="T18" s="42"/>
      <c r="U18" s="42"/>
      <c r="V18" s="41"/>
      <c r="W18" s="41"/>
      <c r="X18" s="41"/>
      <c r="Y18" s="47"/>
      <c r="Z18" s="41"/>
      <c r="AA18" s="41"/>
      <c r="AB18" s="41"/>
      <c r="AC18" s="47"/>
      <c r="AD18" s="47"/>
    </row>
    <row r="19" spans="1:35">
      <c r="A19" s="697" t="s">
        <v>118</v>
      </c>
      <c r="B19" s="8" t="s">
        <v>69</v>
      </c>
      <c r="C19" s="471"/>
      <c r="D19" s="471"/>
      <c r="E19" s="471"/>
      <c r="F19" s="471"/>
      <c r="G19" s="471"/>
      <c r="H19" s="471"/>
      <c r="I19" s="471"/>
      <c r="J19" s="471"/>
      <c r="K19" s="471"/>
      <c r="L19" s="471"/>
      <c r="M19" s="471"/>
      <c r="N19" s="471"/>
      <c r="O19" s="471"/>
      <c r="P19" s="471"/>
      <c r="Q19" s="471"/>
      <c r="R19" s="471"/>
      <c r="S19" s="471"/>
      <c r="T19" s="42" t="s">
        <v>98</v>
      </c>
      <c r="U19" s="42" t="s">
        <v>90</v>
      </c>
      <c r="V19" s="41" t="s">
        <v>91</v>
      </c>
      <c r="W19" s="41" t="s">
        <v>92</v>
      </c>
      <c r="X19" s="41" t="s">
        <v>163</v>
      </c>
      <c r="Y19" s="47"/>
      <c r="Z19" s="41"/>
      <c r="AA19" s="47" t="s">
        <v>153</v>
      </c>
      <c r="AC19" s="47"/>
      <c r="AD19" s="47"/>
    </row>
    <row r="20" spans="1:35">
      <c r="A20" s="697" t="s">
        <v>2801</v>
      </c>
      <c r="B20" s="8" t="s">
        <v>7</v>
      </c>
      <c r="C20" s="471"/>
      <c r="D20" s="471"/>
      <c r="E20" s="471"/>
      <c r="F20" s="471"/>
      <c r="G20" s="471"/>
      <c r="H20" s="471"/>
      <c r="I20" s="471"/>
      <c r="J20" s="471"/>
      <c r="K20" s="471"/>
      <c r="L20" s="471"/>
      <c r="M20" s="471"/>
      <c r="N20" s="471"/>
      <c r="O20" s="471"/>
      <c r="P20" s="471"/>
      <c r="Q20" s="471"/>
      <c r="R20" s="471"/>
      <c r="S20" s="471"/>
      <c r="T20" s="42" t="s">
        <v>98</v>
      </c>
      <c r="U20" s="42" t="s">
        <v>90</v>
      </c>
      <c r="V20" s="41" t="s">
        <v>91</v>
      </c>
      <c r="W20" s="41" t="s">
        <v>100</v>
      </c>
      <c r="X20" s="41" t="s">
        <v>2798</v>
      </c>
      <c r="Y20" s="41" t="s">
        <v>340</v>
      </c>
      <c r="Z20" s="41" t="s">
        <v>2601</v>
      </c>
      <c r="AA20" s="41" t="s">
        <v>93</v>
      </c>
      <c r="AC20" s="47"/>
      <c r="AD20" s="47"/>
    </row>
    <row r="21" spans="1:35">
      <c r="A21" s="698" t="s">
        <v>2802</v>
      </c>
      <c r="B21" s="8" t="s">
        <v>64</v>
      </c>
      <c r="C21" s="471"/>
      <c r="D21" s="471"/>
      <c r="E21" s="471"/>
      <c r="F21" s="471"/>
      <c r="G21" s="471"/>
      <c r="H21" s="471"/>
      <c r="I21" s="471"/>
      <c r="J21" s="471"/>
      <c r="K21" s="471"/>
      <c r="L21" s="471"/>
      <c r="M21" s="471"/>
      <c r="N21" s="471"/>
      <c r="O21" s="471"/>
      <c r="P21" s="471"/>
      <c r="Q21" s="471"/>
      <c r="R21" s="471"/>
      <c r="S21" s="471"/>
      <c r="T21" s="42" t="s">
        <v>98</v>
      </c>
      <c r="U21" s="42" t="s">
        <v>90</v>
      </c>
      <c r="V21" s="41" t="s">
        <v>91</v>
      </c>
      <c r="W21" s="41" t="s">
        <v>92</v>
      </c>
      <c r="X21" s="41" t="s">
        <v>163</v>
      </c>
      <c r="Y21" s="41" t="s">
        <v>2614</v>
      </c>
      <c r="Z21" s="47"/>
      <c r="AA21" s="47" t="s">
        <v>153</v>
      </c>
      <c r="AC21" s="47"/>
      <c r="AD21" s="47"/>
    </row>
    <row r="22" spans="1:35">
      <c r="A22" s="696" t="s">
        <v>2803</v>
      </c>
      <c r="B22" s="8"/>
      <c r="C22" s="679"/>
      <c r="D22" s="679"/>
      <c r="E22" s="679"/>
      <c r="F22" s="679"/>
      <c r="G22" s="679"/>
      <c r="H22" s="679"/>
      <c r="I22" s="679"/>
      <c r="J22" s="679"/>
      <c r="K22" s="679"/>
      <c r="L22" s="679"/>
      <c r="M22" s="679"/>
      <c r="N22" s="679"/>
      <c r="O22" s="679"/>
      <c r="P22" s="679"/>
      <c r="Q22" s="679"/>
      <c r="R22" s="679"/>
      <c r="S22" s="679"/>
      <c r="T22" s="42"/>
      <c r="U22" s="42"/>
      <c r="V22" s="41"/>
      <c r="W22" s="41"/>
      <c r="X22" s="41"/>
      <c r="Y22" s="47"/>
      <c r="Z22" s="41"/>
      <c r="AA22" s="41"/>
      <c r="AC22" s="47"/>
      <c r="AD22" s="47"/>
    </row>
    <row r="23" spans="1:35">
      <c r="A23" s="697" t="s">
        <v>118</v>
      </c>
      <c r="B23" s="8" t="s">
        <v>6</v>
      </c>
      <c r="C23" s="471"/>
      <c r="D23" s="471"/>
      <c r="E23" s="471"/>
      <c r="F23" s="471"/>
      <c r="G23" s="471"/>
      <c r="H23" s="471"/>
      <c r="I23" s="471"/>
      <c r="J23" s="471"/>
      <c r="K23" s="471"/>
      <c r="L23" s="471"/>
      <c r="M23" s="471"/>
      <c r="N23" s="471"/>
      <c r="O23" s="471"/>
      <c r="P23" s="471"/>
      <c r="Q23" s="471"/>
      <c r="R23" s="471"/>
      <c r="S23" s="471"/>
      <c r="T23" s="42" t="s">
        <v>98</v>
      </c>
      <c r="U23" s="42" t="s">
        <v>90</v>
      </c>
      <c r="V23" s="41" t="s">
        <v>91</v>
      </c>
      <c r="W23" s="41" t="s">
        <v>92</v>
      </c>
      <c r="X23" s="41" t="s">
        <v>161</v>
      </c>
      <c r="Y23" s="47"/>
      <c r="Z23" s="41"/>
      <c r="AA23" s="47" t="s">
        <v>153</v>
      </c>
      <c r="AC23" s="47"/>
      <c r="AD23" s="47"/>
    </row>
    <row r="24" spans="1:35">
      <c r="A24" s="697" t="s">
        <v>2801</v>
      </c>
      <c r="B24" s="8" t="s">
        <v>58</v>
      </c>
      <c r="C24" s="471"/>
      <c r="D24" s="471"/>
      <c r="E24" s="471"/>
      <c r="F24" s="471"/>
      <c r="G24" s="471"/>
      <c r="H24" s="471"/>
      <c r="I24" s="471"/>
      <c r="J24" s="471"/>
      <c r="K24" s="471"/>
      <c r="L24" s="471"/>
      <c r="M24" s="471"/>
      <c r="N24" s="471"/>
      <c r="O24" s="471"/>
      <c r="P24" s="471"/>
      <c r="Q24" s="471"/>
      <c r="R24" s="471"/>
      <c r="S24" s="471"/>
      <c r="T24" s="42" t="s">
        <v>98</v>
      </c>
      <c r="U24" s="42" t="s">
        <v>90</v>
      </c>
      <c r="V24" s="41" t="s">
        <v>91</v>
      </c>
      <c r="W24" s="41" t="s">
        <v>100</v>
      </c>
      <c r="X24" s="41" t="s">
        <v>2804</v>
      </c>
      <c r="Y24" s="41" t="s">
        <v>340</v>
      </c>
      <c r="Z24" s="41" t="s">
        <v>2601</v>
      </c>
      <c r="AA24" s="41" t="s">
        <v>93</v>
      </c>
      <c r="AB24" s="41"/>
      <c r="AC24" s="47"/>
      <c r="AD24" s="47"/>
    </row>
    <row r="25" spans="1:35">
      <c r="A25" s="698" t="s">
        <v>2805</v>
      </c>
      <c r="B25" s="8" t="s">
        <v>57</v>
      </c>
      <c r="C25" s="471"/>
      <c r="D25" s="471"/>
      <c r="E25" s="471"/>
      <c r="F25" s="471"/>
      <c r="G25" s="471"/>
      <c r="H25" s="471"/>
      <c r="I25" s="471"/>
      <c r="J25" s="471"/>
      <c r="K25" s="471"/>
      <c r="L25" s="471"/>
      <c r="M25" s="471"/>
      <c r="N25" s="471"/>
      <c r="O25" s="471"/>
      <c r="P25" s="471"/>
      <c r="Q25" s="471"/>
      <c r="R25" s="471"/>
      <c r="S25" s="471"/>
      <c r="T25" s="42" t="s">
        <v>98</v>
      </c>
      <c r="U25" s="42" t="s">
        <v>90</v>
      </c>
      <c r="V25" s="41" t="s">
        <v>91</v>
      </c>
      <c r="W25" s="41" t="s">
        <v>92</v>
      </c>
      <c r="X25" s="41" t="s">
        <v>161</v>
      </c>
      <c r="Y25" s="41" t="s">
        <v>2614</v>
      </c>
      <c r="Z25" s="47"/>
      <c r="AA25" s="47" t="s">
        <v>153</v>
      </c>
      <c r="AC25" s="47"/>
      <c r="AD25" s="47"/>
    </row>
    <row r="26" spans="1:35">
      <c r="A26" s="621" t="s">
        <v>2806</v>
      </c>
      <c r="B26" s="8" t="s">
        <v>56</v>
      </c>
      <c r="C26" s="471"/>
      <c r="D26" s="471"/>
      <c r="E26" s="471"/>
      <c r="F26" s="471"/>
      <c r="G26" s="471"/>
      <c r="H26" s="471"/>
      <c r="I26" s="471"/>
      <c r="J26" s="471"/>
      <c r="K26" s="471"/>
      <c r="L26" s="471"/>
      <c r="M26" s="471"/>
      <c r="N26" s="471"/>
      <c r="O26" s="471"/>
      <c r="P26" s="471"/>
      <c r="Q26" s="471"/>
      <c r="R26" s="471"/>
      <c r="S26" s="471"/>
      <c r="T26" s="42" t="s">
        <v>98</v>
      </c>
      <c r="U26" s="42" t="s">
        <v>90</v>
      </c>
      <c r="V26" s="41" t="s">
        <v>91</v>
      </c>
      <c r="W26" s="41" t="s">
        <v>92</v>
      </c>
      <c r="X26" s="41" t="s">
        <v>97</v>
      </c>
      <c r="Y26" s="47"/>
      <c r="Z26" s="47"/>
      <c r="AA26" s="47" t="s">
        <v>153</v>
      </c>
      <c r="AC26" s="47"/>
      <c r="AD26" s="47"/>
    </row>
    <row r="27" spans="1:35">
      <c r="A27" s="621" t="s">
        <v>2807</v>
      </c>
      <c r="B27" s="8" t="s">
        <v>55</v>
      </c>
      <c r="C27" s="471"/>
      <c r="D27" s="471"/>
      <c r="E27" s="471"/>
      <c r="F27" s="471"/>
      <c r="G27" s="471"/>
      <c r="H27" s="471"/>
      <c r="I27" s="471"/>
      <c r="J27" s="471"/>
      <c r="K27" s="471"/>
      <c r="L27" s="471"/>
      <c r="M27" s="471"/>
      <c r="N27" s="471"/>
      <c r="O27" s="471"/>
      <c r="P27" s="471"/>
      <c r="Q27" s="471"/>
      <c r="R27" s="471"/>
      <c r="S27" s="471"/>
      <c r="T27" s="42" t="s">
        <v>98</v>
      </c>
      <c r="U27" s="42" t="s">
        <v>90</v>
      </c>
      <c r="V27" s="41" t="s">
        <v>91</v>
      </c>
      <c r="W27" s="41" t="s">
        <v>92</v>
      </c>
      <c r="X27" s="41" t="s">
        <v>97</v>
      </c>
      <c r="Y27" s="41" t="s">
        <v>2614</v>
      </c>
      <c r="Z27" s="47"/>
      <c r="AA27" s="47" t="s">
        <v>153</v>
      </c>
      <c r="AC27" s="47"/>
      <c r="AD27" s="47"/>
    </row>
    <row r="28" spans="1:35">
      <c r="A28" s="621" t="s">
        <v>2178</v>
      </c>
      <c r="B28" s="8" t="s">
        <v>54</v>
      </c>
      <c r="C28" s="471"/>
      <c r="D28" s="471"/>
      <c r="E28" s="471"/>
      <c r="F28" s="471"/>
      <c r="G28" s="471"/>
      <c r="H28" s="471"/>
      <c r="I28" s="471"/>
      <c r="J28" s="471"/>
      <c r="K28" s="471"/>
      <c r="L28" s="471"/>
      <c r="M28" s="471"/>
      <c r="N28" s="471"/>
      <c r="O28" s="471"/>
      <c r="P28" s="471"/>
      <c r="Q28" s="471"/>
      <c r="R28" s="471"/>
      <c r="S28" s="471"/>
      <c r="T28" s="42" t="s">
        <v>2179</v>
      </c>
      <c r="U28" s="42" t="s">
        <v>90</v>
      </c>
      <c r="V28" s="41" t="s">
        <v>91</v>
      </c>
      <c r="W28" s="41" t="s">
        <v>92</v>
      </c>
      <c r="X28" s="41" t="s">
        <v>97</v>
      </c>
      <c r="Y28" s="41" t="s">
        <v>2614</v>
      </c>
      <c r="Z28" s="47"/>
      <c r="AA28" s="47" t="s">
        <v>153</v>
      </c>
      <c r="AC28" s="47"/>
      <c r="AD28" s="47"/>
    </row>
    <row r="29" spans="1:35">
      <c r="A29" s="1240" t="s">
        <v>2616</v>
      </c>
      <c r="B29" s="8"/>
      <c r="C29" s="679"/>
      <c r="D29" s="679"/>
      <c r="E29" s="679"/>
      <c r="F29" s="679"/>
      <c r="G29" s="679"/>
      <c r="H29" s="679"/>
      <c r="I29" s="679"/>
      <c r="J29" s="679"/>
      <c r="K29" s="679"/>
      <c r="L29" s="679"/>
      <c r="M29" s="679"/>
      <c r="N29" s="679"/>
      <c r="O29" s="679"/>
      <c r="P29" s="679"/>
      <c r="Q29" s="679"/>
      <c r="R29" s="679"/>
      <c r="S29" s="679"/>
      <c r="T29" s="42"/>
      <c r="U29" s="42"/>
      <c r="V29" s="41"/>
      <c r="W29" s="41"/>
      <c r="X29" s="41"/>
      <c r="Y29" s="41"/>
      <c r="Z29" s="47"/>
      <c r="AA29" s="41"/>
      <c r="AC29" s="47"/>
      <c r="AD29" s="47"/>
    </row>
    <row r="30" spans="1:35">
      <c r="A30" s="1241" t="s">
        <v>2617</v>
      </c>
      <c r="B30" s="8" t="s">
        <v>3</v>
      </c>
      <c r="C30" s="471"/>
      <c r="D30" s="471"/>
      <c r="E30" s="471"/>
      <c r="F30" s="471"/>
      <c r="G30" s="471"/>
      <c r="H30" s="471"/>
      <c r="I30" s="471"/>
      <c r="J30" s="471"/>
      <c r="K30" s="471"/>
      <c r="L30" s="471"/>
      <c r="M30" s="471"/>
      <c r="N30" s="471"/>
      <c r="O30" s="471"/>
      <c r="P30" s="471"/>
      <c r="Q30" s="471"/>
      <c r="R30" s="471"/>
      <c r="S30" s="471"/>
      <c r="T30" s="35" t="s">
        <v>2176</v>
      </c>
      <c r="U30" s="116" t="s">
        <v>90</v>
      </c>
      <c r="V30" s="47" t="s">
        <v>91</v>
      </c>
      <c r="W30" s="47" t="s">
        <v>92</v>
      </c>
      <c r="X30" s="47" t="s">
        <v>97</v>
      </c>
      <c r="Y30" s="124"/>
      <c r="Z30" s="47"/>
      <c r="AA30" s="47" t="s">
        <v>2618</v>
      </c>
      <c r="AC30" s="47"/>
      <c r="AG30" s="47"/>
      <c r="AH30" s="47"/>
      <c r="AI30" s="280"/>
    </row>
    <row r="31" spans="1:35">
      <c r="A31" s="1241" t="s">
        <v>2619</v>
      </c>
      <c r="B31" s="8" t="s">
        <v>53</v>
      </c>
      <c r="C31" s="471"/>
      <c r="D31" s="471"/>
      <c r="E31" s="471"/>
      <c r="F31" s="471"/>
      <c r="G31" s="471"/>
      <c r="H31" s="471"/>
      <c r="I31" s="471"/>
      <c r="J31" s="471"/>
      <c r="K31" s="471"/>
      <c r="L31" s="471"/>
      <c r="M31" s="471"/>
      <c r="N31" s="471"/>
      <c r="O31" s="471"/>
      <c r="P31" s="471"/>
      <c r="Q31" s="471"/>
      <c r="R31" s="471"/>
      <c r="S31" s="471"/>
      <c r="T31" s="35" t="s">
        <v>98</v>
      </c>
      <c r="U31" s="116" t="s">
        <v>90</v>
      </c>
      <c r="V31" s="47" t="s">
        <v>91</v>
      </c>
      <c r="W31" s="47" t="s">
        <v>92</v>
      </c>
      <c r="X31" s="47" t="s">
        <v>97</v>
      </c>
      <c r="Y31" s="431"/>
      <c r="Z31" s="47"/>
      <c r="AA31" s="47" t="s">
        <v>2618</v>
      </c>
      <c r="AC31" s="47"/>
      <c r="AG31" s="47"/>
      <c r="AH31" s="47"/>
      <c r="AI31" s="280"/>
    </row>
    <row r="32" spans="1:35">
      <c r="A32" s="1241" t="s">
        <v>2178</v>
      </c>
      <c r="B32" s="8" t="s">
        <v>52</v>
      </c>
      <c r="C32" s="471"/>
      <c r="D32" s="471"/>
      <c r="E32" s="471"/>
      <c r="F32" s="471"/>
      <c r="G32" s="471"/>
      <c r="H32" s="471"/>
      <c r="I32" s="471"/>
      <c r="J32" s="471"/>
      <c r="K32" s="471"/>
      <c r="L32" s="471"/>
      <c r="M32" s="471"/>
      <c r="N32" s="471"/>
      <c r="O32" s="471"/>
      <c r="P32" s="471"/>
      <c r="Q32" s="471"/>
      <c r="R32" s="471"/>
      <c r="S32" s="471"/>
      <c r="T32" s="35" t="s">
        <v>2179</v>
      </c>
      <c r="U32" s="116" t="s">
        <v>90</v>
      </c>
      <c r="V32" s="47" t="s">
        <v>91</v>
      </c>
      <c r="W32" s="47" t="s">
        <v>92</v>
      </c>
      <c r="X32" s="47" t="s">
        <v>97</v>
      </c>
      <c r="Y32" s="431"/>
      <c r="Z32" s="47"/>
      <c r="AA32" s="47" t="s">
        <v>2618</v>
      </c>
      <c r="AC32" s="47"/>
      <c r="AG32" s="47"/>
      <c r="AH32" s="47"/>
      <c r="AI32" s="280"/>
    </row>
    <row r="33" spans="1:33">
      <c r="A33" s="632" t="s">
        <v>2620</v>
      </c>
      <c r="B33" s="8"/>
      <c r="C33" s="679"/>
      <c r="D33" s="679"/>
      <c r="E33" s="679"/>
      <c r="F33" s="679"/>
      <c r="G33" s="679"/>
      <c r="H33" s="679"/>
      <c r="I33" s="679"/>
      <c r="J33" s="679"/>
      <c r="K33" s="679"/>
      <c r="L33" s="679"/>
      <c r="M33" s="679"/>
      <c r="N33" s="679"/>
      <c r="O33" s="679"/>
      <c r="P33" s="679"/>
      <c r="Q33" s="679"/>
      <c r="R33" s="679"/>
      <c r="S33" s="679"/>
      <c r="T33" s="35"/>
      <c r="Z33" s="41"/>
      <c r="AA33" s="41"/>
      <c r="AB33" s="41"/>
      <c r="AC33" s="47"/>
      <c r="AD33" s="47"/>
    </row>
    <row r="34" spans="1:33">
      <c r="A34" s="699" t="s">
        <v>2620</v>
      </c>
      <c r="B34" s="8" t="s">
        <v>51</v>
      </c>
      <c r="C34" s="471"/>
      <c r="D34" s="471"/>
      <c r="E34" s="471"/>
      <c r="F34" s="471"/>
      <c r="G34" s="471"/>
      <c r="H34" s="471"/>
      <c r="I34" s="471"/>
      <c r="J34" s="471"/>
      <c r="K34" s="471"/>
      <c r="L34" s="471"/>
      <c r="M34" s="471"/>
      <c r="N34" s="471"/>
      <c r="O34" s="471"/>
      <c r="P34" s="471"/>
      <c r="Q34" s="471"/>
      <c r="R34" s="471"/>
      <c r="S34" s="471"/>
      <c r="T34" s="35"/>
      <c r="U34" s="42" t="s">
        <v>90</v>
      </c>
      <c r="V34" s="41" t="s">
        <v>91</v>
      </c>
      <c r="W34" s="41" t="s">
        <v>92</v>
      </c>
      <c r="X34" s="41" t="s">
        <v>97</v>
      </c>
      <c r="Y34" s="41"/>
      <c r="Z34" s="41"/>
      <c r="AA34" s="41"/>
      <c r="AB34" s="41"/>
      <c r="AC34" s="47"/>
      <c r="AD34" s="47"/>
    </row>
    <row r="35" spans="1:33">
      <c r="A35" s="700" t="s">
        <v>2809</v>
      </c>
      <c r="B35" s="8" t="s">
        <v>50</v>
      </c>
      <c r="C35" s="471"/>
      <c r="D35" s="471"/>
      <c r="E35" s="471"/>
      <c r="F35" s="471"/>
      <c r="G35" s="471"/>
      <c r="H35" s="471"/>
      <c r="I35" s="471"/>
      <c r="J35" s="471"/>
      <c r="K35" s="471"/>
      <c r="L35" s="471"/>
      <c r="M35" s="471"/>
      <c r="N35" s="471"/>
      <c r="O35" s="471"/>
      <c r="P35" s="471"/>
      <c r="Q35" s="471"/>
      <c r="R35" s="471"/>
      <c r="S35" s="471"/>
      <c r="T35" s="35"/>
      <c r="U35" s="42" t="s">
        <v>90</v>
      </c>
      <c r="V35" s="41" t="s">
        <v>91</v>
      </c>
      <c r="W35" s="41" t="s">
        <v>100</v>
      </c>
      <c r="X35" s="47" t="s">
        <v>2143</v>
      </c>
      <c r="Y35" s="41" t="s">
        <v>340</v>
      </c>
      <c r="Z35" s="41" t="s">
        <v>93</v>
      </c>
      <c r="AA35" s="41"/>
      <c r="AB35" s="41"/>
      <c r="AC35" s="47"/>
      <c r="AD35" s="47"/>
    </row>
    <row r="36" spans="1:33">
      <c r="A36" s="699" t="s">
        <v>2621</v>
      </c>
      <c r="B36" s="8" t="s">
        <v>49</v>
      </c>
      <c r="C36" s="677"/>
      <c r="D36" s="677"/>
      <c r="E36" s="677"/>
      <c r="F36" s="677"/>
      <c r="G36" s="677"/>
      <c r="H36" s="677"/>
      <c r="I36" s="677"/>
      <c r="J36" s="677"/>
      <c r="K36" s="677"/>
      <c r="L36" s="677"/>
      <c r="M36" s="677"/>
      <c r="N36" s="677"/>
      <c r="O36" s="677"/>
      <c r="P36" s="677"/>
      <c r="Q36" s="677"/>
      <c r="R36" s="677"/>
      <c r="S36" s="677"/>
      <c r="T36" s="35"/>
      <c r="U36" s="42" t="s">
        <v>90</v>
      </c>
      <c r="V36" s="41" t="s">
        <v>91</v>
      </c>
      <c r="W36" s="41" t="s">
        <v>92</v>
      </c>
      <c r="X36" s="41" t="s">
        <v>97</v>
      </c>
      <c r="Y36" s="41" t="s">
        <v>2614</v>
      </c>
      <c r="Z36" s="47"/>
      <c r="AA36" s="41"/>
      <c r="AB36" s="41"/>
      <c r="AC36" s="47"/>
      <c r="AD36" s="47"/>
      <c r="AG36" s="35"/>
    </row>
    <row r="37" spans="1:33">
      <c r="A37" s="1478" t="s">
        <v>5784</v>
      </c>
      <c r="B37" s="753" t="s">
        <v>36</v>
      </c>
      <c r="C37" s="677"/>
      <c r="D37" s="677"/>
      <c r="E37" s="677"/>
      <c r="F37" s="677"/>
      <c r="G37" s="677"/>
      <c r="H37" s="677"/>
      <c r="I37" s="677"/>
      <c r="J37" s="677"/>
      <c r="K37" s="677"/>
      <c r="L37" s="677"/>
      <c r="M37" s="677"/>
      <c r="N37" s="677"/>
      <c r="O37" s="677"/>
      <c r="P37" s="677"/>
      <c r="Q37" s="677"/>
      <c r="R37" s="677"/>
      <c r="S37" s="677"/>
      <c r="T37" s="35"/>
      <c r="U37" s="42" t="s">
        <v>90</v>
      </c>
      <c r="V37" s="46" t="s">
        <v>91</v>
      </c>
      <c r="W37" s="46" t="s">
        <v>3474</v>
      </c>
      <c r="X37" s="46" t="s">
        <v>1340</v>
      </c>
      <c r="Y37" s="41"/>
      <c r="Z37" s="47"/>
      <c r="AA37" s="41"/>
      <c r="AB37" s="41"/>
      <c r="AC37" s="47"/>
      <c r="AD37" s="47"/>
      <c r="AG37" s="35"/>
    </row>
    <row r="38" spans="1:33" s="292" customFormat="1" ht="72">
      <c r="C38" s="2" t="s">
        <v>2304</v>
      </c>
      <c r="D38" s="2" t="s">
        <v>2305</v>
      </c>
      <c r="E38" s="2" t="s">
        <v>2306</v>
      </c>
      <c r="F38" s="2" t="s">
        <v>2307</v>
      </c>
      <c r="G38" s="2" t="s">
        <v>2308</v>
      </c>
      <c r="H38" s="2" t="s">
        <v>2309</v>
      </c>
      <c r="I38" s="2" t="s">
        <v>2310</v>
      </c>
      <c r="J38" s="2" t="s">
        <v>2311</v>
      </c>
      <c r="K38" s="2" t="s">
        <v>2312</v>
      </c>
      <c r="L38" s="2" t="s">
        <v>2313</v>
      </c>
      <c r="M38" s="2" t="s">
        <v>2314</v>
      </c>
      <c r="N38" s="2" t="s">
        <v>2315</v>
      </c>
      <c r="O38" s="2" t="s">
        <v>2316</v>
      </c>
      <c r="P38" s="2" t="s">
        <v>2317</v>
      </c>
      <c r="Q38" s="2" t="s">
        <v>2318</v>
      </c>
      <c r="R38" s="2" t="s">
        <v>2319</v>
      </c>
      <c r="S38" s="2" t="s">
        <v>2145</v>
      </c>
      <c r="T38" s="2"/>
      <c r="U38" s="2"/>
      <c r="V38" s="12"/>
      <c r="W38" s="12"/>
      <c r="X38" s="12"/>
      <c r="Y38" s="12"/>
      <c r="Z38" s="12"/>
    </row>
    <row r="39" spans="1:33">
      <c r="C39" s="265"/>
      <c r="D39" s="265"/>
      <c r="E39" s="265"/>
      <c r="F39" s="265"/>
      <c r="G39" s="265"/>
      <c r="H39" s="265"/>
      <c r="I39" s="265"/>
      <c r="J39" s="265"/>
      <c r="K39" s="265"/>
      <c r="L39" s="265"/>
      <c r="M39" s="265"/>
      <c r="N39" s="265"/>
      <c r="O39" s="265"/>
      <c r="P39" s="265"/>
      <c r="Q39" s="35"/>
      <c r="R39" s="265"/>
      <c r="S39" s="35"/>
      <c r="T39" s="35"/>
      <c r="U39" s="35"/>
    </row>
  </sheetData>
  <mergeCells count="3">
    <mergeCell ref="C11:N11"/>
    <mergeCell ref="O11:R11"/>
    <mergeCell ref="S11:S12"/>
  </mergeCells>
  <pageMargins left="0.15748031496062992" right="0.15748031496062992" top="0.27559055118110237" bottom="0.31496062992125984" header="0.15748031496062992" footer="0.15748031496062992"/>
  <pageSetup paperSize="8" scale="29" orientation="landscape"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C000"/>
  </sheetPr>
  <dimension ref="A1:J77"/>
  <sheetViews>
    <sheetView showGridLines="0" zoomScale="80" zoomScaleNormal="80" workbookViewId="0"/>
  </sheetViews>
  <sheetFormatPr defaultColWidth="9.33203125" defaultRowHeight="14.4"/>
  <cols>
    <col min="1" max="1" width="24.5546875" customWidth="1"/>
    <col min="2" max="2" width="100.33203125" customWidth="1"/>
    <col min="3" max="3" width="6.44140625" bestFit="1" customWidth="1"/>
    <col min="4" max="4" width="6.33203125" bestFit="1" customWidth="1"/>
    <col min="5" max="5" width="93.5546875" bestFit="1" customWidth="1"/>
    <col min="6" max="6" width="15.6640625" customWidth="1"/>
    <col min="7" max="7" width="23.44140625" customWidth="1"/>
  </cols>
  <sheetData>
    <row r="1" spans="1:7">
      <c r="A1" s="88" t="s">
        <v>1900</v>
      </c>
    </row>
    <row r="2" spans="1:7" ht="15" customHeight="1">
      <c r="A2" s="39" t="s">
        <v>1726</v>
      </c>
      <c r="B2" s="372"/>
      <c r="C2" s="373"/>
      <c r="D2" s="374"/>
      <c r="E2" s="374"/>
      <c r="F2" s="374"/>
    </row>
    <row r="3" spans="1:7">
      <c r="A3" s="375"/>
      <c r="B3" s="374"/>
      <c r="C3" s="374"/>
      <c r="D3" s="374"/>
      <c r="E3" s="374"/>
      <c r="F3" s="374"/>
    </row>
    <row r="4" spans="1:7">
      <c r="A4" s="88" t="s">
        <v>1901</v>
      </c>
      <c r="B4" s="374"/>
      <c r="C4" s="374"/>
      <c r="D4" s="374"/>
      <c r="E4" s="374"/>
      <c r="F4" s="374"/>
    </row>
    <row r="5" spans="1:7">
      <c r="B5" s="374"/>
      <c r="C5" s="374"/>
      <c r="D5" s="374"/>
      <c r="E5" s="374"/>
      <c r="F5" s="374"/>
    </row>
    <row r="6" spans="1:7">
      <c r="A6" s="376" t="s">
        <v>1468</v>
      </c>
      <c r="B6" s="374"/>
      <c r="C6" s="374"/>
      <c r="D6" s="374"/>
      <c r="E6" s="374"/>
      <c r="F6" s="374"/>
    </row>
    <row r="7" spans="1:7">
      <c r="C7" s="377"/>
      <c r="D7" s="378" t="s">
        <v>13</v>
      </c>
      <c r="E7" s="374"/>
      <c r="F7" s="374"/>
    </row>
    <row r="8" spans="1:7">
      <c r="B8" s="379" t="s">
        <v>1728</v>
      </c>
      <c r="C8" s="380"/>
      <c r="D8" s="175"/>
      <c r="E8" s="374"/>
      <c r="F8" s="374"/>
    </row>
    <row r="9" spans="1:7">
      <c r="B9" s="381" t="s">
        <v>1902</v>
      </c>
      <c r="C9" s="378" t="s">
        <v>12</v>
      </c>
      <c r="D9" s="382"/>
      <c r="E9" s="383" t="s">
        <v>1730</v>
      </c>
      <c r="F9" s="383"/>
      <c r="G9" s="383"/>
    </row>
    <row r="10" spans="1:7">
      <c r="B10" s="381" t="s">
        <v>1731</v>
      </c>
      <c r="C10" s="378" t="s">
        <v>72</v>
      </c>
      <c r="D10" s="382"/>
      <c r="E10" s="383" t="s">
        <v>1732</v>
      </c>
      <c r="F10" s="383"/>
      <c r="G10" s="383"/>
    </row>
    <row r="11" spans="1:7">
      <c r="B11" s="381" t="s">
        <v>1903</v>
      </c>
      <c r="C11" s="378" t="s">
        <v>11</v>
      </c>
      <c r="D11" s="382"/>
      <c r="E11" s="383" t="s">
        <v>1904</v>
      </c>
      <c r="F11" s="383"/>
      <c r="G11" s="383"/>
    </row>
    <row r="12" spans="1:7">
      <c r="B12" s="381" t="s">
        <v>6246</v>
      </c>
      <c r="C12" s="378" t="s">
        <v>71</v>
      </c>
      <c r="D12" s="382"/>
      <c r="E12" s="383" t="s">
        <v>1735</v>
      </c>
      <c r="F12" s="383"/>
      <c r="G12" s="383"/>
    </row>
    <row r="13" spans="1:7">
      <c r="B13" s="381" t="s">
        <v>1905</v>
      </c>
      <c r="C13" s="378" t="s">
        <v>70</v>
      </c>
      <c r="D13" s="382"/>
      <c r="E13" s="383" t="s">
        <v>1906</v>
      </c>
      <c r="F13" s="383"/>
      <c r="G13" s="383"/>
    </row>
    <row r="14" spans="1:7">
      <c r="B14" s="381" t="s">
        <v>1736</v>
      </c>
      <c r="C14" s="378" t="s">
        <v>69</v>
      </c>
      <c r="D14" s="382"/>
      <c r="E14" s="1542" t="s">
        <v>6415</v>
      </c>
      <c r="F14" s="383"/>
      <c r="G14" s="383"/>
    </row>
    <row r="15" spans="1:7">
      <c r="B15" s="381" t="s">
        <v>1740</v>
      </c>
      <c r="C15" s="378" t="s">
        <v>9</v>
      </c>
      <c r="D15" s="382"/>
      <c r="E15" s="383" t="s">
        <v>1907</v>
      </c>
      <c r="F15" s="383"/>
      <c r="G15" s="383"/>
    </row>
    <row r="16" spans="1:7">
      <c r="B16" s="381" t="s">
        <v>1908</v>
      </c>
      <c r="C16" s="378" t="s">
        <v>7</v>
      </c>
      <c r="D16" s="382"/>
      <c r="E16" s="383" t="s">
        <v>1909</v>
      </c>
      <c r="F16" s="383"/>
      <c r="G16" s="383"/>
    </row>
    <row r="17" spans="2:10">
      <c r="B17" s="381" t="s">
        <v>1745</v>
      </c>
      <c r="C17" s="378" t="s">
        <v>64</v>
      </c>
      <c r="D17" s="382"/>
      <c r="E17" s="383" t="s">
        <v>1910</v>
      </c>
      <c r="F17" s="383"/>
      <c r="G17" s="383"/>
    </row>
    <row r="18" spans="2:10">
      <c r="B18" s="1225" t="s">
        <v>6266</v>
      </c>
      <c r="C18" s="378" t="s">
        <v>6117</v>
      </c>
      <c r="D18" s="1513"/>
      <c r="E18" s="1552" t="s">
        <v>6075</v>
      </c>
      <c r="F18" s="383"/>
      <c r="G18" s="383"/>
    </row>
    <row r="19" spans="2:10">
      <c r="B19" s="381" t="s">
        <v>1747</v>
      </c>
      <c r="C19" s="378" t="s">
        <v>6</v>
      </c>
      <c r="D19" s="382"/>
      <c r="E19" s="1542" t="s">
        <v>1911</v>
      </c>
      <c r="F19" s="383"/>
      <c r="G19" s="383"/>
    </row>
    <row r="20" spans="2:10">
      <c r="B20" s="381" t="s">
        <v>1749</v>
      </c>
      <c r="C20" s="378" t="s">
        <v>5</v>
      </c>
      <c r="D20" s="382"/>
      <c r="E20" s="1542" t="s">
        <v>1912</v>
      </c>
      <c r="F20" s="383"/>
      <c r="G20" s="383"/>
    </row>
    <row r="21" spans="2:10">
      <c r="B21" s="381" t="s">
        <v>1751</v>
      </c>
      <c r="C21" s="378" t="s">
        <v>62</v>
      </c>
      <c r="D21" s="382"/>
      <c r="E21" s="383" t="s">
        <v>1752</v>
      </c>
      <c r="F21" s="383"/>
      <c r="G21" s="383"/>
    </row>
    <row r="22" spans="2:10">
      <c r="B22" s="381" t="s">
        <v>1753</v>
      </c>
      <c r="C22" s="378" t="s">
        <v>61</v>
      </c>
      <c r="D22" s="382"/>
      <c r="E22" s="1542" t="s">
        <v>1913</v>
      </c>
      <c r="F22" s="383"/>
      <c r="G22" s="383"/>
    </row>
    <row r="23" spans="2:10">
      <c r="B23" s="381" t="s">
        <v>1755</v>
      </c>
      <c r="C23" s="378" t="s">
        <v>4</v>
      </c>
      <c r="D23" s="382"/>
      <c r="E23" s="1542" t="s">
        <v>1914</v>
      </c>
      <c r="F23" s="383"/>
      <c r="G23" s="383"/>
    </row>
    <row r="24" spans="2:10">
      <c r="B24" s="381" t="s">
        <v>1756</v>
      </c>
      <c r="C24" s="378" t="s">
        <v>60</v>
      </c>
      <c r="D24" s="382"/>
      <c r="E24" s="1542" t="s">
        <v>1915</v>
      </c>
      <c r="F24" s="383"/>
      <c r="G24" s="383"/>
    </row>
    <row r="25" spans="2:10">
      <c r="B25" s="381" t="s">
        <v>1916</v>
      </c>
      <c r="C25" s="378" t="s">
        <v>59</v>
      </c>
      <c r="D25" s="382"/>
      <c r="E25" s="383" t="s">
        <v>1759</v>
      </c>
      <c r="F25" s="383"/>
      <c r="G25" s="383"/>
    </row>
    <row r="26" spans="2:10">
      <c r="B26" s="381" t="s">
        <v>1760</v>
      </c>
      <c r="C26" s="378" t="s">
        <v>58</v>
      </c>
      <c r="D26" s="382"/>
      <c r="E26" s="383" t="s">
        <v>1761</v>
      </c>
      <c r="F26" s="383"/>
      <c r="G26" s="383"/>
    </row>
    <row r="27" spans="2:10">
      <c r="B27" s="381" t="s">
        <v>1762</v>
      </c>
      <c r="C27" s="378" t="s">
        <v>57</v>
      </c>
      <c r="D27" s="382"/>
      <c r="E27" s="383" t="s">
        <v>1763</v>
      </c>
      <c r="F27" s="383"/>
      <c r="G27" s="383"/>
      <c r="H27" s="383"/>
      <c r="I27" s="383"/>
      <c r="J27" s="383"/>
    </row>
    <row r="28" spans="2:10">
      <c r="B28" s="1226" t="s">
        <v>5518</v>
      </c>
      <c r="C28" s="378" t="s">
        <v>6079</v>
      </c>
      <c r="D28" s="1194"/>
      <c r="E28" s="1552" t="s">
        <v>5947</v>
      </c>
      <c r="F28" s="383"/>
      <c r="G28" s="383"/>
      <c r="H28" s="383"/>
      <c r="I28" s="383"/>
      <c r="J28" s="383"/>
    </row>
    <row r="29" spans="2:10">
      <c r="B29" s="1227" t="s">
        <v>6272</v>
      </c>
      <c r="C29" s="378" t="s">
        <v>6080</v>
      </c>
      <c r="D29" s="1192"/>
      <c r="E29" s="1552" t="s">
        <v>5944</v>
      </c>
      <c r="F29" s="383"/>
      <c r="G29" s="383"/>
      <c r="H29" s="383"/>
      <c r="I29" s="383"/>
      <c r="J29" s="383"/>
    </row>
    <row r="30" spans="2:10">
      <c r="B30" s="381" t="s">
        <v>1764</v>
      </c>
      <c r="C30" s="378" t="s">
        <v>54</v>
      </c>
      <c r="D30" s="382"/>
      <c r="E30" s="383" t="s">
        <v>1765</v>
      </c>
      <c r="F30" s="383"/>
      <c r="G30" s="383"/>
      <c r="H30" s="383"/>
      <c r="I30" s="383"/>
      <c r="J30" s="383"/>
    </row>
    <row r="31" spans="2:10">
      <c r="B31" s="381" t="s">
        <v>1766</v>
      </c>
      <c r="C31" s="378" t="s">
        <v>3</v>
      </c>
      <c r="D31" s="382"/>
      <c r="E31" s="1542" t="s">
        <v>1917</v>
      </c>
      <c r="F31" s="383"/>
      <c r="G31" s="383"/>
      <c r="H31" s="383"/>
      <c r="I31" s="383"/>
      <c r="J31" s="383"/>
    </row>
    <row r="32" spans="2:10">
      <c r="B32" s="1515" t="s">
        <v>6351</v>
      </c>
      <c r="C32" s="378" t="s">
        <v>53</v>
      </c>
      <c r="D32" s="382"/>
      <c r="E32" s="1542" t="s">
        <v>6405</v>
      </c>
      <c r="F32" s="383"/>
      <c r="G32" s="383"/>
      <c r="H32" s="383"/>
      <c r="I32" s="383"/>
      <c r="J32" s="383"/>
    </row>
    <row r="33" spans="2:10">
      <c r="B33" s="1553" t="s">
        <v>1768</v>
      </c>
      <c r="C33" s="378" t="s">
        <v>52</v>
      </c>
      <c r="D33" s="382"/>
      <c r="E33" s="1542" t="s">
        <v>6416</v>
      </c>
      <c r="F33" s="383"/>
      <c r="G33" s="383"/>
      <c r="H33" s="383"/>
      <c r="I33" s="383"/>
      <c r="J33" s="383"/>
    </row>
    <row r="34" spans="2:10">
      <c r="B34" s="1543" t="s">
        <v>1769</v>
      </c>
      <c r="C34" s="378" t="s">
        <v>51</v>
      </c>
      <c r="D34" s="382"/>
      <c r="E34" s="383" t="s">
        <v>1770</v>
      </c>
      <c r="F34" s="383"/>
      <c r="G34" s="383"/>
      <c r="H34" s="383"/>
      <c r="I34" s="383"/>
      <c r="J34" s="383"/>
    </row>
    <row r="35" spans="2:10">
      <c r="B35" s="1543" t="s">
        <v>1771</v>
      </c>
      <c r="C35" s="378" t="s">
        <v>50</v>
      </c>
      <c r="D35" s="382"/>
      <c r="E35" s="1542" t="s">
        <v>6417</v>
      </c>
      <c r="F35" s="383"/>
      <c r="G35" s="383"/>
      <c r="H35" s="383"/>
      <c r="I35" s="383"/>
      <c r="J35" s="383"/>
    </row>
    <row r="36" spans="2:10">
      <c r="B36" s="1543" t="s">
        <v>1772</v>
      </c>
      <c r="C36" s="378" t="s">
        <v>49</v>
      </c>
      <c r="D36" s="382"/>
      <c r="E36" s="1542" t="s">
        <v>6418</v>
      </c>
      <c r="F36" s="383"/>
      <c r="G36" s="383"/>
      <c r="H36" s="383"/>
      <c r="I36" s="383"/>
      <c r="J36" s="383"/>
    </row>
    <row r="37" spans="2:10">
      <c r="B37" s="1543" t="s">
        <v>1773</v>
      </c>
      <c r="C37" s="378" t="s">
        <v>48</v>
      </c>
      <c r="D37" s="382"/>
      <c r="E37" s="1542" t="s">
        <v>6407</v>
      </c>
      <c r="F37" s="383"/>
      <c r="G37" s="383"/>
    </row>
    <row r="38" spans="2:10">
      <c r="B38" s="1543" t="s">
        <v>1774</v>
      </c>
      <c r="C38" s="378" t="s">
        <v>47</v>
      </c>
      <c r="D38" s="382"/>
      <c r="E38" s="1542" t="s">
        <v>6406</v>
      </c>
      <c r="F38" s="383"/>
      <c r="G38" s="383"/>
    </row>
    <row r="39" spans="2:10">
      <c r="B39" s="1543" t="s">
        <v>1775</v>
      </c>
      <c r="C39" s="378" t="s">
        <v>46</v>
      </c>
      <c r="D39" s="382"/>
      <c r="E39" s="383" t="s">
        <v>1776</v>
      </c>
    </row>
    <row r="40" spans="2:10">
      <c r="B40" s="1543" t="s">
        <v>1777</v>
      </c>
      <c r="C40" s="378" t="s">
        <v>45</v>
      </c>
      <c r="D40" s="382"/>
      <c r="E40" s="383" t="s">
        <v>1778</v>
      </c>
      <c r="F40" s="383"/>
      <c r="G40" s="383"/>
    </row>
    <row r="41" spans="2:10">
      <c r="B41" s="1543" t="s">
        <v>1779</v>
      </c>
      <c r="C41" s="378" t="s">
        <v>102</v>
      </c>
      <c r="D41" s="382"/>
      <c r="E41" s="383" t="s">
        <v>1780</v>
      </c>
      <c r="F41" s="383"/>
      <c r="G41" s="383"/>
    </row>
    <row r="42" spans="2:10">
      <c r="B42" s="1543" t="s">
        <v>1781</v>
      </c>
      <c r="C42" s="378" t="s">
        <v>101</v>
      </c>
      <c r="D42" s="382"/>
      <c r="E42" s="383" t="s">
        <v>1782</v>
      </c>
      <c r="F42" s="383"/>
      <c r="G42" s="383"/>
    </row>
    <row r="43" spans="2:10">
      <c r="B43" s="1543" t="s">
        <v>1918</v>
      </c>
      <c r="C43" s="378" t="s">
        <v>44</v>
      </c>
      <c r="D43" s="382"/>
      <c r="E43" s="383" t="s">
        <v>1919</v>
      </c>
      <c r="F43" s="383"/>
      <c r="G43" s="383"/>
    </row>
    <row r="44" spans="2:10">
      <c r="B44" s="1543" t="s">
        <v>1920</v>
      </c>
      <c r="C44" s="378" t="s">
        <v>2</v>
      </c>
      <c r="D44" s="382"/>
      <c r="E44" s="1542" t="s">
        <v>6411</v>
      </c>
      <c r="F44" s="383"/>
      <c r="G44" s="383"/>
    </row>
    <row r="45" spans="2:10">
      <c r="B45" s="381" t="s">
        <v>1789</v>
      </c>
      <c r="C45" s="378" t="s">
        <v>41</v>
      </c>
      <c r="D45" s="382"/>
      <c r="E45" s="1542" t="s">
        <v>6420</v>
      </c>
      <c r="F45" s="383"/>
      <c r="G45" s="383"/>
    </row>
    <row r="46" spans="2:10">
      <c r="B46" s="381" t="s">
        <v>1791</v>
      </c>
      <c r="C46" s="378" t="s">
        <v>40</v>
      </c>
      <c r="D46" s="382"/>
      <c r="E46" s="383" t="s">
        <v>1792</v>
      </c>
      <c r="F46" s="383"/>
      <c r="G46" s="383"/>
    </row>
    <row r="47" spans="2:10">
      <c r="B47" s="1554" t="s">
        <v>5924</v>
      </c>
      <c r="C47" s="1566" t="s">
        <v>39</v>
      </c>
      <c r="D47" s="382"/>
      <c r="E47" s="1552" t="s">
        <v>5925</v>
      </c>
      <c r="F47" s="383"/>
      <c r="G47" s="383"/>
    </row>
    <row r="48" spans="2:10">
      <c r="B48" s="381" t="s">
        <v>1793</v>
      </c>
      <c r="C48" s="378" t="s">
        <v>36</v>
      </c>
      <c r="D48" s="382"/>
      <c r="E48" s="1542" t="s">
        <v>6421</v>
      </c>
      <c r="G48" s="383"/>
    </row>
    <row r="49" spans="2:7">
      <c r="B49" s="381" t="s">
        <v>1795</v>
      </c>
      <c r="C49" s="378" t="s">
        <v>35</v>
      </c>
      <c r="D49" s="382"/>
      <c r="E49" s="1542" t="s">
        <v>6422</v>
      </c>
      <c r="G49" s="383"/>
    </row>
    <row r="50" spans="2:7">
      <c r="B50" s="381" t="s">
        <v>1797</v>
      </c>
      <c r="C50" s="378" t="s">
        <v>34</v>
      </c>
      <c r="D50" s="382"/>
      <c r="E50" s="1542" t="s">
        <v>6423</v>
      </c>
      <c r="G50" s="383"/>
    </row>
    <row r="51" spans="2:7">
      <c r="B51" s="381" t="s">
        <v>1799</v>
      </c>
      <c r="C51" s="378" t="s">
        <v>33</v>
      </c>
      <c r="D51" s="382"/>
      <c r="E51" s="1542" t="s">
        <v>6424</v>
      </c>
      <c r="G51" s="383"/>
    </row>
    <row r="52" spans="2:7">
      <c r="B52" s="381" t="s">
        <v>1801</v>
      </c>
      <c r="C52" s="378" t="s">
        <v>32</v>
      </c>
      <c r="D52" s="382"/>
      <c r="E52" s="1542" t="s">
        <v>6425</v>
      </c>
      <c r="G52" s="383"/>
    </row>
    <row r="53" spans="2:7">
      <c r="B53" s="381" t="s">
        <v>1803</v>
      </c>
      <c r="C53" s="378" t="s">
        <v>31</v>
      </c>
      <c r="D53" s="382"/>
      <c r="E53" s="1542" t="s">
        <v>6426</v>
      </c>
      <c r="F53" s="383"/>
      <c r="G53" s="383"/>
    </row>
    <row r="54" spans="2:7">
      <c r="B54" s="381" t="s">
        <v>1805</v>
      </c>
      <c r="C54" s="378" t="s">
        <v>30</v>
      </c>
      <c r="D54" s="382"/>
      <c r="E54" s="1542" t="s">
        <v>6427</v>
      </c>
      <c r="F54" s="383"/>
      <c r="G54" s="383"/>
    </row>
    <row r="55" spans="2:7">
      <c r="B55" s="1514" t="s">
        <v>6048</v>
      </c>
      <c r="C55" s="378" t="s">
        <v>6061</v>
      </c>
      <c r="D55" s="1228"/>
      <c r="E55" s="1552" t="s">
        <v>6076</v>
      </c>
      <c r="F55" s="383"/>
      <c r="G55" s="383"/>
    </row>
    <row r="56" spans="2:7">
      <c r="B56" s="1514" t="s">
        <v>6049</v>
      </c>
      <c r="C56" s="378" t="s">
        <v>6062</v>
      </c>
      <c r="D56" s="1398"/>
      <c r="E56" s="1552" t="s">
        <v>5910</v>
      </c>
      <c r="F56" s="383"/>
      <c r="G56" s="383"/>
    </row>
    <row r="57" spans="2:7">
      <c r="B57" s="1514" t="s">
        <v>6050</v>
      </c>
      <c r="C57" s="378" t="s">
        <v>6063</v>
      </c>
      <c r="D57" s="1228"/>
      <c r="E57" s="1552" t="s">
        <v>5911</v>
      </c>
      <c r="F57" s="383"/>
      <c r="G57" s="383"/>
    </row>
    <row r="58" spans="2:7">
      <c r="B58" s="1514" t="s">
        <v>6051</v>
      </c>
      <c r="C58" s="378" t="s">
        <v>6064</v>
      </c>
      <c r="D58" s="1228"/>
      <c r="E58" s="1552" t="s">
        <v>5912</v>
      </c>
      <c r="F58" s="383"/>
      <c r="G58" s="383"/>
    </row>
    <row r="59" spans="2:7">
      <c r="B59" s="1514" t="s">
        <v>6052</v>
      </c>
      <c r="C59" s="378" t="s">
        <v>6065</v>
      </c>
      <c r="D59" s="1228"/>
      <c r="E59" s="1552" t="s">
        <v>5913</v>
      </c>
      <c r="F59" s="383"/>
      <c r="G59" s="383"/>
    </row>
    <row r="60" spans="2:7">
      <c r="B60" s="1514" t="s">
        <v>6053</v>
      </c>
      <c r="C60" s="378" t="s">
        <v>6066</v>
      </c>
      <c r="D60" s="1228"/>
      <c r="E60" s="1552" t="s">
        <v>5914</v>
      </c>
      <c r="F60" s="383"/>
      <c r="G60" s="383"/>
    </row>
    <row r="61" spans="2:7">
      <c r="B61" s="1514" t="s">
        <v>6054</v>
      </c>
      <c r="C61" s="378" t="s">
        <v>6067</v>
      </c>
      <c r="D61" s="1228"/>
      <c r="E61" s="1552" t="s">
        <v>5915</v>
      </c>
      <c r="F61" s="383"/>
      <c r="G61" s="383"/>
    </row>
    <row r="62" spans="2:7">
      <c r="B62" s="1514" t="s">
        <v>6055</v>
      </c>
      <c r="C62" s="378" t="s">
        <v>6068</v>
      </c>
      <c r="D62" s="1228"/>
      <c r="E62" s="1552" t="s">
        <v>5916</v>
      </c>
      <c r="F62" s="383"/>
      <c r="G62" s="383"/>
    </row>
    <row r="63" spans="2:7">
      <c r="B63" s="1514" t="s">
        <v>6056</v>
      </c>
      <c r="C63" s="378" t="s">
        <v>6069</v>
      </c>
      <c r="D63" s="1228"/>
      <c r="E63" s="1552" t="s">
        <v>5917</v>
      </c>
      <c r="F63" s="383"/>
      <c r="G63" s="383"/>
    </row>
    <row r="64" spans="2:7">
      <c r="B64" s="381" t="s">
        <v>1921</v>
      </c>
      <c r="C64" s="378" t="s">
        <v>29</v>
      </c>
      <c r="D64" s="382"/>
      <c r="E64" s="1542" t="s">
        <v>6428</v>
      </c>
      <c r="F64" s="383"/>
      <c r="G64" s="383"/>
    </row>
    <row r="65" spans="1:7">
      <c r="B65" s="381" t="s">
        <v>1808</v>
      </c>
      <c r="C65" s="378" t="s">
        <v>28</v>
      </c>
      <c r="D65" s="382"/>
      <c r="E65" s="1542" t="s">
        <v>6442</v>
      </c>
      <c r="F65" s="383"/>
      <c r="G65" s="383"/>
    </row>
    <row r="66" spans="1:7">
      <c r="B66" s="381" t="s">
        <v>1809</v>
      </c>
      <c r="C66" s="378" t="s">
        <v>1</v>
      </c>
      <c r="D66" s="382"/>
      <c r="E66" s="383" t="s">
        <v>1810</v>
      </c>
      <c r="F66" s="383"/>
      <c r="G66" s="383"/>
    </row>
    <row r="67" spans="1:7">
      <c r="B67" s="381" t="s">
        <v>1922</v>
      </c>
      <c r="C67" s="378" t="s">
        <v>0</v>
      </c>
      <c r="D67" s="382"/>
      <c r="E67" s="383" t="s">
        <v>1812</v>
      </c>
      <c r="F67" s="383"/>
      <c r="G67" s="383"/>
    </row>
    <row r="68" spans="1:7">
      <c r="B68" s="381" t="s">
        <v>1813</v>
      </c>
      <c r="C68" s="378" t="s">
        <v>27</v>
      </c>
      <c r="D68" s="382"/>
      <c r="E68" s="383" t="s">
        <v>1814</v>
      </c>
      <c r="F68" s="383"/>
      <c r="G68" s="383"/>
    </row>
    <row r="69" spans="1:7">
      <c r="B69" s="381" t="s">
        <v>1815</v>
      </c>
      <c r="C69" s="378" t="s">
        <v>26</v>
      </c>
      <c r="D69" s="382"/>
      <c r="E69" s="383" t="s">
        <v>1816</v>
      </c>
      <c r="F69" s="383"/>
      <c r="G69" s="383"/>
    </row>
    <row r="70" spans="1:7">
      <c r="B70" s="381" t="s">
        <v>1817</v>
      </c>
      <c r="C70" s="378" t="s">
        <v>25</v>
      </c>
      <c r="D70" s="382"/>
      <c r="E70" s="383" t="s">
        <v>1818</v>
      </c>
      <c r="F70" s="383"/>
      <c r="G70" s="383"/>
    </row>
    <row r="71" spans="1:7">
      <c r="B71" s="381" t="s">
        <v>1819</v>
      </c>
      <c r="C71" s="378" t="s">
        <v>24</v>
      </c>
      <c r="D71" s="382"/>
      <c r="E71" s="1542" t="s">
        <v>6273</v>
      </c>
      <c r="G71" s="383"/>
    </row>
    <row r="72" spans="1:7">
      <c r="B72" s="381" t="s">
        <v>1820</v>
      </c>
      <c r="C72" s="378" t="s">
        <v>23</v>
      </c>
      <c r="D72" s="382"/>
      <c r="E72" s="1542" t="s">
        <v>6274</v>
      </c>
      <c r="G72" s="383"/>
    </row>
    <row r="73" spans="1:7">
      <c r="B73" s="381" t="s">
        <v>1821</v>
      </c>
      <c r="C73" s="378" t="s">
        <v>22</v>
      </c>
      <c r="D73" s="382"/>
      <c r="E73" s="1542" t="s">
        <v>6275</v>
      </c>
      <c r="G73" s="383"/>
    </row>
    <row r="74" spans="1:7">
      <c r="B74" s="381" t="s">
        <v>1822</v>
      </c>
      <c r="C74" s="378" t="s">
        <v>21</v>
      </c>
      <c r="D74" s="382"/>
      <c r="E74" s="1542" t="s">
        <v>6276</v>
      </c>
      <c r="G74" s="383"/>
    </row>
    <row r="75" spans="1:7">
      <c r="B75" s="381" t="s">
        <v>1823</v>
      </c>
      <c r="C75" s="378" t="s">
        <v>20</v>
      </c>
      <c r="D75" s="382"/>
      <c r="E75" s="383" t="s">
        <v>1824</v>
      </c>
      <c r="F75" s="383"/>
      <c r="G75" s="383"/>
    </row>
    <row r="76" spans="1:7">
      <c r="B76" s="381" t="s">
        <v>1825</v>
      </c>
      <c r="C76" s="378" t="s">
        <v>19</v>
      </c>
      <c r="D76" s="382"/>
      <c r="E76" s="383" t="s">
        <v>1826</v>
      </c>
      <c r="F76" s="383"/>
      <c r="G76" s="383"/>
    </row>
    <row r="77" spans="1:7">
      <c r="A77" s="385"/>
      <c r="G77" s="383"/>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7">
    <tabColor rgb="FFFFC000"/>
  </sheetPr>
  <dimension ref="A1:AE55"/>
  <sheetViews>
    <sheetView showGridLines="0" topLeftCell="A36" zoomScale="80" zoomScaleNormal="80" workbookViewId="0">
      <selection activeCell="A44" sqref="A44"/>
    </sheetView>
  </sheetViews>
  <sheetFormatPr defaultColWidth="9.33203125" defaultRowHeight="14.4"/>
  <cols>
    <col min="1" max="1" width="64.5546875" style="124" customWidth="1"/>
    <col min="2" max="2" width="14.5546875" style="124" bestFit="1" customWidth="1"/>
    <col min="3" max="12" width="18.33203125" style="124" customWidth="1"/>
    <col min="13" max="13" width="21.109375" style="124" customWidth="1"/>
    <col min="14" max="14" width="18.33203125" style="124" customWidth="1"/>
    <col min="15" max="18" width="15.44140625" style="124" customWidth="1"/>
    <col min="19" max="19" width="40.5546875" style="124" bestFit="1" customWidth="1"/>
    <col min="20" max="20" width="21.6640625" style="124" customWidth="1"/>
    <col min="21" max="22" width="9.33203125" style="124"/>
    <col min="23" max="23" width="14.5546875" style="124" bestFit="1" customWidth="1"/>
    <col min="24" max="24" width="9.33203125" style="124"/>
    <col min="25" max="25" width="10.33203125" style="124" customWidth="1"/>
    <col min="26" max="16384" width="9.33203125" style="124"/>
  </cols>
  <sheetData>
    <row r="1" spans="1:30">
      <c r="A1" s="20" t="s">
        <v>6280</v>
      </c>
    </row>
    <row r="2" spans="1:30">
      <c r="A2" s="276" t="s">
        <v>1265</v>
      </c>
    </row>
    <row r="3" spans="1:30" ht="15" customHeight="1">
      <c r="A3" s="276"/>
    </row>
    <row r="4" spans="1:30" ht="15" customHeight="1">
      <c r="A4" s="1507" t="s">
        <v>6281</v>
      </c>
    </row>
    <row r="5" spans="1:30" ht="15" customHeight="1"/>
    <row r="6" spans="1:30" ht="15" customHeight="1">
      <c r="A6" s="165" t="s">
        <v>1233</v>
      </c>
    </row>
    <row r="7" spans="1:30" ht="15" customHeight="1"/>
    <row r="8" spans="1:30" ht="15" customHeight="1">
      <c r="C8" s="2102" t="s">
        <v>2783</v>
      </c>
      <c r="D8" s="2103"/>
      <c r="E8" s="2103"/>
      <c r="F8" s="2103"/>
      <c r="G8" s="2103"/>
      <c r="H8" s="2103"/>
      <c r="I8" s="2103"/>
      <c r="J8" s="2103"/>
      <c r="K8" s="2103"/>
      <c r="L8" s="2103"/>
      <c r="M8" s="2103"/>
      <c r="N8" s="2104"/>
      <c r="O8" s="2105" t="s">
        <v>2791</v>
      </c>
      <c r="P8" s="2106"/>
      <c r="Q8" s="2106"/>
      <c r="R8" s="2107"/>
    </row>
    <row r="9" spans="1:30" ht="57.6">
      <c r="A9" s="277"/>
      <c r="B9" s="277"/>
      <c r="C9" s="278" t="s">
        <v>1267</v>
      </c>
      <c r="D9" s="278" t="s">
        <v>1268</v>
      </c>
      <c r="E9" s="278" t="s">
        <v>1269</v>
      </c>
      <c r="F9" s="278" t="s">
        <v>1270</v>
      </c>
      <c r="G9" s="278" t="s">
        <v>1271</v>
      </c>
      <c r="H9" s="278" t="s">
        <v>1272</v>
      </c>
      <c r="I9" s="278" t="s">
        <v>1273</v>
      </c>
      <c r="J9" s="278" t="s">
        <v>1274</v>
      </c>
      <c r="K9" s="278" t="s">
        <v>1275</v>
      </c>
      <c r="L9" s="278" t="s">
        <v>1276</v>
      </c>
      <c r="M9" s="278" t="s">
        <v>1277</v>
      </c>
      <c r="N9" s="278" t="s">
        <v>1278</v>
      </c>
      <c r="O9" s="655" t="s">
        <v>2786</v>
      </c>
      <c r="P9" s="655" t="s">
        <v>2787</v>
      </c>
      <c r="Q9" s="655" t="s">
        <v>2788</v>
      </c>
      <c r="R9" s="655" t="s">
        <v>2789</v>
      </c>
      <c r="S9" s="35"/>
      <c r="T9" s="35"/>
      <c r="U9" s="35"/>
      <c r="V9" s="35"/>
      <c r="W9" s="42"/>
      <c r="X9" s="42"/>
      <c r="Y9" s="41"/>
      <c r="Z9" s="41"/>
      <c r="AA9" s="41"/>
      <c r="AB9" s="41"/>
      <c r="AC9" s="41"/>
      <c r="AD9" s="41"/>
    </row>
    <row r="10" spans="1:30">
      <c r="A10" s="277"/>
      <c r="B10" s="277"/>
      <c r="C10" s="267" t="s">
        <v>89</v>
      </c>
      <c r="D10" s="267" t="s">
        <v>107</v>
      </c>
      <c r="E10" s="267" t="s">
        <v>88</v>
      </c>
      <c r="F10" s="267" t="s">
        <v>87</v>
      </c>
      <c r="G10" s="267" t="s">
        <v>86</v>
      </c>
      <c r="H10" s="267" t="s">
        <v>85</v>
      </c>
      <c r="I10" s="267" t="s">
        <v>84</v>
      </c>
      <c r="J10" s="267" t="s">
        <v>83</v>
      </c>
      <c r="K10" s="267" t="s">
        <v>82</v>
      </c>
      <c r="L10" s="267" t="s">
        <v>81</v>
      </c>
      <c r="M10" s="267" t="s">
        <v>80</v>
      </c>
      <c r="N10" s="267" t="s">
        <v>137</v>
      </c>
      <c r="O10" s="267" t="s">
        <v>136</v>
      </c>
      <c r="P10" s="267" t="s">
        <v>135</v>
      </c>
      <c r="Q10" s="267" t="s">
        <v>134</v>
      </c>
      <c r="R10" s="267" t="s">
        <v>151</v>
      </c>
      <c r="S10" s="35"/>
      <c r="T10" s="35"/>
      <c r="U10" s="35"/>
      <c r="V10" s="35"/>
      <c r="W10" s="42"/>
      <c r="X10" s="42"/>
      <c r="Y10" s="41"/>
      <c r="Z10" s="41"/>
      <c r="AA10" s="41"/>
      <c r="AB10" s="41"/>
      <c r="AC10" s="41"/>
      <c r="AD10" s="41"/>
    </row>
    <row r="11" spans="1:30">
      <c r="A11" s="1283" t="s">
        <v>1266</v>
      </c>
      <c r="B11" s="1279"/>
      <c r="C11" s="679"/>
      <c r="D11" s="679"/>
      <c r="E11" s="679"/>
      <c r="F11" s="679"/>
      <c r="G11" s="679"/>
      <c r="H11" s="679"/>
      <c r="I11" s="679"/>
      <c r="J11" s="679"/>
      <c r="K11" s="679"/>
      <c r="L11" s="679"/>
      <c r="M11" s="679"/>
      <c r="N11" s="679"/>
      <c r="O11" s="679"/>
      <c r="P11" s="679"/>
      <c r="Q11" s="679"/>
      <c r="R11" s="679"/>
      <c r="S11" s="35"/>
      <c r="T11" s="35"/>
      <c r="U11" s="35"/>
      <c r="V11" s="35"/>
      <c r="W11" s="42"/>
      <c r="X11" s="42"/>
      <c r="Y11" s="41"/>
      <c r="Z11" s="41"/>
      <c r="AA11" s="41"/>
      <c r="AB11" s="41"/>
      <c r="AC11" s="41"/>
      <c r="AD11" s="41"/>
    </row>
    <row r="12" spans="1:30">
      <c r="A12" s="680" t="s">
        <v>1244</v>
      </c>
      <c r="B12" s="8" t="s">
        <v>12</v>
      </c>
      <c r="C12" s="170"/>
      <c r="D12" s="170"/>
      <c r="E12" s="170"/>
      <c r="F12" s="170"/>
      <c r="G12" s="170"/>
      <c r="H12" s="170"/>
      <c r="I12" s="170"/>
      <c r="J12" s="170"/>
      <c r="K12" s="170"/>
      <c r="L12" s="170"/>
      <c r="M12" s="170"/>
      <c r="N12" s="170"/>
      <c r="O12" s="679"/>
      <c r="P12" s="679"/>
      <c r="Q12" s="679"/>
      <c r="R12" s="679"/>
      <c r="S12" s="202" t="s">
        <v>1245</v>
      </c>
      <c r="T12" s="202" t="s">
        <v>275</v>
      </c>
      <c r="U12" s="202" t="s">
        <v>90</v>
      </c>
      <c r="V12" s="159"/>
      <c r="W12" s="201" t="s">
        <v>91</v>
      </c>
      <c r="X12" s="201" t="s">
        <v>92</v>
      </c>
      <c r="Y12" s="201" t="s">
        <v>97</v>
      </c>
      <c r="Z12" s="42" t="s">
        <v>115</v>
      </c>
      <c r="AA12" s="47"/>
      <c r="AB12" s="47"/>
    </row>
    <row r="13" spans="1:30">
      <c r="A13" s="680" t="s">
        <v>1246</v>
      </c>
      <c r="B13" s="8" t="s">
        <v>72</v>
      </c>
      <c r="C13" s="170"/>
      <c r="D13" s="170"/>
      <c r="E13" s="170"/>
      <c r="F13" s="170"/>
      <c r="G13" s="170"/>
      <c r="H13" s="170"/>
      <c r="I13" s="170"/>
      <c r="J13" s="170"/>
      <c r="K13" s="170"/>
      <c r="L13" s="170"/>
      <c r="M13" s="170"/>
      <c r="N13" s="170"/>
      <c r="O13" s="679"/>
      <c r="P13" s="679"/>
      <c r="Q13" s="679"/>
      <c r="R13" s="679"/>
      <c r="S13" s="202" t="s">
        <v>1247</v>
      </c>
      <c r="T13" s="202" t="s">
        <v>275</v>
      </c>
      <c r="U13" s="202" t="s">
        <v>90</v>
      </c>
      <c r="V13" s="202" t="s">
        <v>1248</v>
      </c>
      <c r="W13" s="201" t="s">
        <v>91</v>
      </c>
      <c r="X13" s="201" t="s">
        <v>92</v>
      </c>
      <c r="Y13" s="201" t="s">
        <v>97</v>
      </c>
      <c r="Z13" s="42" t="s">
        <v>115</v>
      </c>
      <c r="AA13" s="47"/>
      <c r="AB13" s="47"/>
    </row>
    <row r="14" spans="1:30">
      <c r="A14" s="680" t="s">
        <v>1249</v>
      </c>
      <c r="B14" s="8" t="s">
        <v>11</v>
      </c>
      <c r="C14" s="170"/>
      <c r="D14" s="170"/>
      <c r="E14" s="170"/>
      <c r="F14" s="170"/>
      <c r="G14" s="170"/>
      <c r="H14" s="170"/>
      <c r="I14" s="170"/>
      <c r="J14" s="170"/>
      <c r="K14" s="170"/>
      <c r="L14" s="170"/>
      <c r="M14" s="170"/>
      <c r="N14" s="170"/>
      <c r="O14" s="679"/>
      <c r="P14" s="679"/>
      <c r="Q14" s="679"/>
      <c r="R14" s="679"/>
      <c r="S14" s="202" t="s">
        <v>1250</v>
      </c>
      <c r="T14" s="202" t="s">
        <v>275</v>
      </c>
      <c r="U14" s="202" t="s">
        <v>90</v>
      </c>
      <c r="V14" s="202" t="s">
        <v>1248</v>
      </c>
      <c r="W14" s="201" t="s">
        <v>91</v>
      </c>
      <c r="X14" s="201" t="s">
        <v>92</v>
      </c>
      <c r="Y14" s="201" t="s">
        <v>97</v>
      </c>
      <c r="Z14" s="42" t="s">
        <v>115</v>
      </c>
      <c r="AA14" s="47"/>
      <c r="AB14" s="47"/>
    </row>
    <row r="15" spans="1:30">
      <c r="A15" s="1283" t="s">
        <v>2790</v>
      </c>
      <c r="C15" s="679"/>
      <c r="D15" s="679"/>
      <c r="E15" s="679"/>
      <c r="F15" s="679"/>
      <c r="G15" s="679"/>
      <c r="H15" s="679"/>
      <c r="I15" s="679"/>
      <c r="J15" s="679"/>
      <c r="K15" s="679"/>
      <c r="L15" s="679"/>
      <c r="M15" s="679"/>
      <c r="N15" s="679"/>
      <c r="O15" s="679"/>
      <c r="P15" s="679"/>
      <c r="Q15" s="679"/>
      <c r="R15" s="679"/>
      <c r="S15" s="202"/>
      <c r="T15" s="202"/>
      <c r="U15" s="202"/>
      <c r="V15" s="202"/>
      <c r="W15" s="201"/>
      <c r="X15" s="201"/>
      <c r="Y15" s="201"/>
      <c r="Z15" s="33"/>
      <c r="AA15" s="47"/>
      <c r="AB15" s="47"/>
    </row>
    <row r="16" spans="1:30">
      <c r="A16" s="680" t="s">
        <v>1244</v>
      </c>
      <c r="B16" s="1642" t="s">
        <v>5790</v>
      </c>
      <c r="C16" s="1264"/>
      <c r="D16" s="1264"/>
      <c r="E16" s="1264"/>
      <c r="F16" s="1264"/>
      <c r="G16" s="1264"/>
      <c r="H16" s="1264"/>
      <c r="I16" s="1264"/>
      <c r="J16" s="1264"/>
      <c r="K16" s="1264"/>
      <c r="L16" s="1264"/>
      <c r="M16" s="1264"/>
      <c r="N16" s="1264"/>
      <c r="O16" s="679"/>
      <c r="P16" s="679"/>
      <c r="Q16" s="679"/>
      <c r="R16" s="679"/>
      <c r="S16" s="202" t="s">
        <v>1245</v>
      </c>
      <c r="T16" s="202" t="s">
        <v>275</v>
      </c>
      <c r="U16" s="202" t="s">
        <v>90</v>
      </c>
      <c r="V16" s="159"/>
      <c r="W16" s="201" t="s">
        <v>91</v>
      </c>
      <c r="X16" s="201" t="s">
        <v>92</v>
      </c>
      <c r="Y16" s="201" t="s">
        <v>97</v>
      </c>
      <c r="Z16" s="42" t="s">
        <v>2289</v>
      </c>
      <c r="AA16" s="47"/>
      <c r="AB16" s="47"/>
    </row>
    <row r="17" spans="1:30">
      <c r="A17" s="680" t="s">
        <v>1246</v>
      </c>
      <c r="B17" s="8" t="s">
        <v>70</v>
      </c>
      <c r="C17" s="1264"/>
      <c r="D17" s="1264"/>
      <c r="E17" s="1264"/>
      <c r="F17" s="1264"/>
      <c r="G17" s="1264"/>
      <c r="H17" s="1264"/>
      <c r="I17" s="1264"/>
      <c r="J17" s="1264"/>
      <c r="K17" s="1264"/>
      <c r="L17" s="1264"/>
      <c r="M17" s="1264"/>
      <c r="N17" s="1264"/>
      <c r="O17" s="679"/>
      <c r="P17" s="679"/>
      <c r="Q17" s="679"/>
      <c r="R17" s="679"/>
      <c r="S17" s="202" t="s">
        <v>1247</v>
      </c>
      <c r="T17" s="202" t="s">
        <v>275</v>
      </c>
      <c r="U17" s="202" t="s">
        <v>90</v>
      </c>
      <c r="V17" s="202" t="s">
        <v>1248</v>
      </c>
      <c r="W17" s="201" t="s">
        <v>91</v>
      </c>
      <c r="X17" s="201" t="s">
        <v>92</v>
      </c>
      <c r="Y17" s="201" t="s">
        <v>97</v>
      </c>
      <c r="Z17" s="42" t="s">
        <v>2289</v>
      </c>
      <c r="AA17" s="47"/>
      <c r="AB17" s="47"/>
    </row>
    <row r="18" spans="1:30">
      <c r="A18" s="680" t="s">
        <v>1249</v>
      </c>
      <c r="B18" s="8" t="s">
        <v>69</v>
      </c>
      <c r="C18" s="1264"/>
      <c r="D18" s="1264"/>
      <c r="E18" s="1264"/>
      <c r="F18" s="1264"/>
      <c r="G18" s="1264"/>
      <c r="H18" s="1264"/>
      <c r="I18" s="1264"/>
      <c r="J18" s="1264"/>
      <c r="K18" s="1264"/>
      <c r="L18" s="1264"/>
      <c r="M18" s="1264"/>
      <c r="N18" s="1264"/>
      <c r="O18" s="679"/>
      <c r="P18" s="679"/>
      <c r="Q18" s="679"/>
      <c r="R18" s="679"/>
      <c r="S18" s="202" t="s">
        <v>1250</v>
      </c>
      <c r="T18" s="202" t="s">
        <v>275</v>
      </c>
      <c r="U18" s="202" t="s">
        <v>90</v>
      </c>
      <c r="V18" s="202" t="s">
        <v>1248</v>
      </c>
      <c r="W18" s="201" t="s">
        <v>91</v>
      </c>
      <c r="X18" s="201" t="s">
        <v>92</v>
      </c>
      <c r="Y18" s="201" t="s">
        <v>97</v>
      </c>
      <c r="Z18" s="42" t="s">
        <v>2289</v>
      </c>
      <c r="AA18" s="47"/>
      <c r="AB18" s="47"/>
    </row>
    <row r="19" spans="1:30">
      <c r="A19" s="1284" t="s">
        <v>2791</v>
      </c>
      <c r="C19" s="679"/>
      <c r="D19" s="679"/>
      <c r="E19" s="679"/>
      <c r="F19" s="679"/>
      <c r="G19" s="679"/>
      <c r="H19" s="679"/>
      <c r="I19" s="679"/>
      <c r="J19" s="679"/>
      <c r="K19" s="679"/>
      <c r="L19" s="679"/>
      <c r="M19" s="679"/>
      <c r="N19" s="679"/>
      <c r="O19" s="679"/>
      <c r="P19" s="679"/>
      <c r="Q19" s="679"/>
      <c r="R19" s="679"/>
      <c r="S19" s="202"/>
      <c r="T19" s="202"/>
      <c r="U19" s="202"/>
      <c r="V19" s="202"/>
      <c r="W19" s="201"/>
      <c r="X19" s="201"/>
      <c r="Y19" s="201"/>
      <c r="Z19" s="33"/>
      <c r="AA19" s="47"/>
      <c r="AB19" s="47"/>
    </row>
    <row r="20" spans="1:30">
      <c r="A20" s="680" t="s">
        <v>1244</v>
      </c>
      <c r="B20" s="8" t="s">
        <v>68</v>
      </c>
      <c r="C20" s="679"/>
      <c r="D20" s="679"/>
      <c r="E20" s="679"/>
      <c r="F20" s="679"/>
      <c r="G20" s="679"/>
      <c r="H20" s="679"/>
      <c r="I20" s="679"/>
      <c r="J20" s="679"/>
      <c r="K20" s="679"/>
      <c r="L20" s="679"/>
      <c r="M20" s="679"/>
      <c r="N20" s="679"/>
      <c r="O20" s="1282"/>
      <c r="P20" s="1282"/>
      <c r="Q20" s="1282"/>
      <c r="R20" s="1282"/>
      <c r="S20" s="202" t="s">
        <v>1245</v>
      </c>
      <c r="T20" s="202" t="s">
        <v>275</v>
      </c>
      <c r="U20" s="202" t="s">
        <v>90</v>
      </c>
      <c r="V20" s="159"/>
      <c r="W20" s="201" t="s">
        <v>91</v>
      </c>
      <c r="X20" s="201" t="s">
        <v>92</v>
      </c>
      <c r="Y20" s="201" t="s">
        <v>97</v>
      </c>
      <c r="Z20" s="42" t="s">
        <v>2291</v>
      </c>
      <c r="AA20" s="47"/>
      <c r="AB20" s="47"/>
    </row>
    <row r="21" spans="1:30">
      <c r="A21" s="680" t="s">
        <v>1246</v>
      </c>
      <c r="B21" s="8" t="s">
        <v>67</v>
      </c>
      <c r="C21" s="679"/>
      <c r="D21" s="679"/>
      <c r="E21" s="679"/>
      <c r="F21" s="679"/>
      <c r="G21" s="679"/>
      <c r="H21" s="679"/>
      <c r="I21" s="679"/>
      <c r="J21" s="679"/>
      <c r="K21" s="679"/>
      <c r="L21" s="679"/>
      <c r="M21" s="679"/>
      <c r="N21" s="679"/>
      <c r="O21" s="1282"/>
      <c r="P21" s="1282"/>
      <c r="Q21" s="1282"/>
      <c r="R21" s="1282"/>
      <c r="S21" s="202" t="s">
        <v>1247</v>
      </c>
      <c r="T21" s="202" t="s">
        <v>275</v>
      </c>
      <c r="U21" s="202" t="s">
        <v>90</v>
      </c>
      <c r="V21" s="202" t="s">
        <v>1248</v>
      </c>
      <c r="W21" s="201" t="s">
        <v>91</v>
      </c>
      <c r="X21" s="201" t="s">
        <v>92</v>
      </c>
      <c r="Y21" s="201" t="s">
        <v>97</v>
      </c>
      <c r="Z21" s="42" t="s">
        <v>2291</v>
      </c>
      <c r="AA21" s="47"/>
      <c r="AB21" s="47"/>
    </row>
    <row r="22" spans="1:30">
      <c r="A22" s="680" t="s">
        <v>1249</v>
      </c>
      <c r="B22" s="8" t="s">
        <v>66</v>
      </c>
      <c r="C22" s="679"/>
      <c r="D22" s="679"/>
      <c r="E22" s="679"/>
      <c r="F22" s="679"/>
      <c r="G22" s="679"/>
      <c r="H22" s="679"/>
      <c r="I22" s="679"/>
      <c r="J22" s="679"/>
      <c r="K22" s="679"/>
      <c r="L22" s="679"/>
      <c r="M22" s="679"/>
      <c r="N22" s="679"/>
      <c r="O22" s="1282"/>
      <c r="P22" s="1282"/>
      <c r="Q22" s="1282"/>
      <c r="R22" s="1282"/>
      <c r="S22" s="202" t="s">
        <v>1250</v>
      </c>
      <c r="T22" s="202" t="s">
        <v>275</v>
      </c>
      <c r="U22" s="202" t="s">
        <v>90</v>
      </c>
      <c r="V22" s="202" t="s">
        <v>1248</v>
      </c>
      <c r="W22" s="201" t="s">
        <v>91</v>
      </c>
      <c r="X22" s="201" t="s">
        <v>92</v>
      </c>
      <c r="Y22" s="201" t="s">
        <v>97</v>
      </c>
      <c r="Z22" s="42" t="s">
        <v>2291</v>
      </c>
      <c r="AA22" s="47"/>
      <c r="AB22" s="47"/>
    </row>
    <row r="23" spans="1:30" ht="100.5" customHeight="1">
      <c r="A23" s="1280"/>
      <c r="B23" s="1281"/>
      <c r="C23" s="1569" t="s">
        <v>2304</v>
      </c>
      <c r="D23" s="1569" t="s">
        <v>2305</v>
      </c>
      <c r="E23" s="1569" t="s">
        <v>2306</v>
      </c>
      <c r="F23" s="1569" t="s">
        <v>2307</v>
      </c>
      <c r="G23" s="1569" t="s">
        <v>2308</v>
      </c>
      <c r="H23" s="1569" t="s">
        <v>2309</v>
      </c>
      <c r="I23" s="1569" t="s">
        <v>2310</v>
      </c>
      <c r="J23" s="1569" t="s">
        <v>2311</v>
      </c>
      <c r="K23" s="1569" t="s">
        <v>2312</v>
      </c>
      <c r="L23" s="1569" t="s">
        <v>2313</v>
      </c>
      <c r="M23" s="1569" t="s">
        <v>2314</v>
      </c>
      <c r="N23" s="1569" t="s">
        <v>2315</v>
      </c>
      <c r="O23" s="1569" t="s">
        <v>2316</v>
      </c>
      <c r="P23" s="1569" t="s">
        <v>2317</v>
      </c>
      <c r="Q23" s="1569" t="s">
        <v>2318</v>
      </c>
      <c r="R23" s="1569" t="s">
        <v>2319</v>
      </c>
      <c r="S23" s="202"/>
      <c r="T23" s="202"/>
      <c r="U23" s="202"/>
      <c r="V23" s="202"/>
      <c r="W23" s="201"/>
      <c r="X23" s="201"/>
      <c r="Y23" s="201"/>
      <c r="Z23" s="33"/>
      <c r="AA23" s="47"/>
      <c r="AB23" s="47"/>
    </row>
    <row r="24" spans="1:30">
      <c r="A24" s="279"/>
      <c r="B24" s="44"/>
      <c r="O24" s="2"/>
      <c r="P24" s="2"/>
      <c r="Q24" s="2"/>
      <c r="R24" s="2"/>
      <c r="S24" s="270"/>
      <c r="T24" s="277"/>
      <c r="U24" s="42"/>
      <c r="V24" s="42"/>
      <c r="X24" s="41"/>
      <c r="Y24" s="41"/>
      <c r="Z24" s="41"/>
      <c r="AA24" s="41"/>
      <c r="AB24" s="47"/>
      <c r="AC24" s="47"/>
      <c r="AD24" s="47"/>
    </row>
    <row r="25" spans="1:30">
      <c r="A25" s="279"/>
      <c r="B25" s="44"/>
      <c r="O25" s="2"/>
      <c r="P25" s="2"/>
      <c r="Q25" s="2"/>
      <c r="R25" s="2"/>
      <c r="S25" s="270"/>
      <c r="T25" s="277"/>
      <c r="U25" s="42"/>
      <c r="V25" s="42"/>
      <c r="X25" s="41"/>
      <c r="Y25" s="41"/>
      <c r="Z25" s="41"/>
      <c r="AA25" s="41"/>
      <c r="AB25" s="47"/>
      <c r="AC25" s="47"/>
      <c r="AD25" s="47"/>
    </row>
    <row r="26" spans="1:30">
      <c r="A26" s="1641" t="s">
        <v>6282</v>
      </c>
      <c r="B26" s="279"/>
      <c r="C26" s="270"/>
      <c r="D26" s="270"/>
      <c r="E26" s="270"/>
      <c r="F26" s="270"/>
      <c r="G26" s="270"/>
      <c r="H26" s="270"/>
      <c r="I26" s="270"/>
      <c r="J26" s="270"/>
      <c r="K26" s="270"/>
      <c r="L26" s="270"/>
      <c r="M26" s="270"/>
      <c r="N26" s="270"/>
      <c r="O26" s="270"/>
      <c r="S26" s="270"/>
      <c r="T26" s="270"/>
      <c r="U26" s="270"/>
      <c r="V26" s="270"/>
      <c r="W26" s="270"/>
      <c r="X26" s="270"/>
      <c r="Y26" s="270"/>
      <c r="Z26" s="270"/>
      <c r="AA26" s="41"/>
      <c r="AB26" s="47"/>
      <c r="AC26" s="47"/>
      <c r="AD26" s="47"/>
    </row>
    <row r="27" spans="1:30">
      <c r="A27" s="224" t="s">
        <v>1252</v>
      </c>
      <c r="B27" s="266"/>
      <c r="C27" s="277"/>
      <c r="D27" s="277"/>
      <c r="E27" s="277"/>
      <c r="F27" s="277"/>
      <c r="G27" s="277"/>
      <c r="H27" s="277"/>
      <c r="I27" s="277"/>
      <c r="J27" s="277"/>
      <c r="K27" s="277"/>
      <c r="L27" s="277"/>
      <c r="M27" s="277"/>
      <c r="N27" s="277"/>
      <c r="O27" s="277"/>
      <c r="P27" s="277"/>
      <c r="Q27" s="277"/>
      <c r="R27" s="277"/>
      <c r="S27" s="202"/>
      <c r="T27" s="202"/>
      <c r="U27" s="202"/>
      <c r="V27" s="159"/>
      <c r="W27" s="201"/>
      <c r="X27" s="201"/>
      <c r="Y27" s="201"/>
      <c r="Z27" s="42"/>
      <c r="AA27" s="47"/>
      <c r="AB27" s="41"/>
      <c r="AC27" s="41"/>
      <c r="AD27" s="47"/>
    </row>
    <row r="28" spans="1:30">
      <c r="A28" s="224" t="s">
        <v>1221</v>
      </c>
      <c r="B28" s="259" t="s">
        <v>1043</v>
      </c>
      <c r="C28" s="8" t="s">
        <v>13</v>
      </c>
      <c r="D28" s="259" t="s">
        <v>1200</v>
      </c>
      <c r="E28" s="277"/>
      <c r="F28" s="277"/>
      <c r="G28" s="277"/>
      <c r="H28" s="277"/>
      <c r="I28" s="277"/>
      <c r="J28" s="277"/>
      <c r="K28" s="277"/>
      <c r="L28" s="277"/>
      <c r="M28" s="277"/>
      <c r="N28" s="277"/>
      <c r="O28" s="277"/>
      <c r="P28" s="277"/>
      <c r="Q28" s="277"/>
      <c r="R28" s="277"/>
      <c r="S28" s="42"/>
      <c r="T28" s="42"/>
      <c r="U28" s="42"/>
      <c r="V28" s="42"/>
      <c r="X28" s="42"/>
      <c r="Y28" s="42"/>
      <c r="Z28" s="41"/>
      <c r="AA28" s="41"/>
      <c r="AB28" s="41"/>
      <c r="AC28" s="41"/>
      <c r="AD28" s="47"/>
    </row>
    <row r="29" spans="1:30">
      <c r="A29" s="1668" t="s">
        <v>6286</v>
      </c>
      <c r="B29" s="1667" t="s">
        <v>6472</v>
      </c>
      <c r="C29" s="1663" t="s">
        <v>108</v>
      </c>
      <c r="D29" s="1666" t="s">
        <v>6285</v>
      </c>
      <c r="E29" s="277"/>
      <c r="F29" s="277"/>
      <c r="G29" s="277"/>
      <c r="H29" s="277"/>
      <c r="I29" s="277"/>
      <c r="J29" s="277"/>
      <c r="K29" s="277"/>
      <c r="L29" s="277"/>
      <c r="M29" s="277"/>
      <c r="N29" s="277"/>
      <c r="O29" s="277"/>
      <c r="P29" s="277"/>
      <c r="Q29" s="277"/>
      <c r="R29" s="277"/>
      <c r="S29" s="42"/>
      <c r="T29" s="42"/>
      <c r="U29" s="42"/>
      <c r="V29" s="42"/>
      <c r="X29" s="42"/>
      <c r="Y29" s="42"/>
      <c r="Z29" s="41"/>
      <c r="AA29" s="41"/>
      <c r="AB29" s="41"/>
      <c r="AC29" s="41"/>
      <c r="AD29" s="47"/>
    </row>
    <row r="30" spans="1:30">
      <c r="A30" s="277"/>
      <c r="B30" s="42"/>
      <c r="C30" s="277"/>
      <c r="D30" s="277"/>
      <c r="E30" s="277"/>
      <c r="F30" s="277"/>
      <c r="G30" s="277"/>
      <c r="H30" s="277"/>
      <c r="I30" s="277"/>
      <c r="J30" s="277"/>
      <c r="K30" s="277"/>
      <c r="L30" s="277"/>
      <c r="M30" s="277"/>
      <c r="N30" s="277"/>
      <c r="O30" s="277"/>
      <c r="P30" s="277"/>
      <c r="Q30" s="277"/>
      <c r="R30" s="277"/>
      <c r="S30" s="42"/>
      <c r="T30" s="42"/>
      <c r="U30" s="42"/>
      <c r="V30" s="42"/>
      <c r="X30" s="42"/>
      <c r="Y30" s="42"/>
      <c r="Z30" s="41"/>
      <c r="AA30" s="41"/>
      <c r="AB30" s="41"/>
      <c r="AC30" s="41"/>
      <c r="AD30" s="47"/>
    </row>
    <row r="31" spans="1:30">
      <c r="A31" s="165" t="s">
        <v>1253</v>
      </c>
      <c r="B31" s="42"/>
      <c r="C31" s="277"/>
      <c r="D31" s="277"/>
      <c r="E31" s="277"/>
      <c r="F31" s="277"/>
      <c r="G31" s="277"/>
      <c r="H31" s="277"/>
      <c r="I31" s="277"/>
      <c r="J31" s="277"/>
      <c r="K31" s="277"/>
      <c r="L31" s="277"/>
      <c r="M31" s="277"/>
      <c r="N31" s="277"/>
      <c r="O31" s="277"/>
      <c r="P31" s="277"/>
      <c r="Q31" s="277"/>
      <c r="R31" s="277"/>
      <c r="S31" s="42"/>
      <c r="T31" s="42"/>
      <c r="U31" s="42"/>
      <c r="V31" s="42"/>
      <c r="X31" s="42"/>
      <c r="Y31" s="42"/>
      <c r="Z31" s="41"/>
      <c r="AA31" s="41"/>
      <c r="AB31" s="41"/>
      <c r="AC31" s="41"/>
      <c r="AD31" s="47"/>
    </row>
    <row r="32" spans="1:30">
      <c r="A32" s="165"/>
      <c r="B32" s="42"/>
      <c r="C32" s="277"/>
      <c r="D32" s="277"/>
      <c r="E32" s="277"/>
      <c r="F32" s="277"/>
      <c r="G32" s="277"/>
      <c r="H32" s="277"/>
      <c r="I32" s="277"/>
      <c r="J32" s="277"/>
      <c r="K32" s="277"/>
      <c r="L32" s="277"/>
      <c r="M32" s="277"/>
      <c r="N32" s="277"/>
      <c r="O32" s="277"/>
      <c r="P32" s="277"/>
      <c r="Q32" s="277"/>
      <c r="R32" s="277"/>
      <c r="S32" s="42"/>
      <c r="T32" s="42"/>
      <c r="U32" s="42"/>
      <c r="V32" s="42"/>
      <c r="X32" s="42"/>
      <c r="Y32" s="42"/>
      <c r="Z32" s="41"/>
      <c r="AA32" s="41"/>
      <c r="AB32" s="41"/>
      <c r="AC32" s="41"/>
      <c r="AD32" s="47"/>
    </row>
    <row r="33" spans="1:31" ht="43.2">
      <c r="A33" s="165"/>
      <c r="B33" s="42"/>
      <c r="C33" s="1293" t="s">
        <v>1267</v>
      </c>
      <c r="D33" s="1293" t="s">
        <v>1268</v>
      </c>
      <c r="E33" s="1293" t="s">
        <v>1269</v>
      </c>
      <c r="F33" s="1293" t="s">
        <v>1270</v>
      </c>
      <c r="G33" s="1293" t="s">
        <v>1271</v>
      </c>
      <c r="H33" s="1293" t="s">
        <v>1272</v>
      </c>
      <c r="I33" s="1293" t="s">
        <v>1273</v>
      </c>
      <c r="J33" s="1293" t="s">
        <v>1274</v>
      </c>
      <c r="K33" s="1293" t="s">
        <v>1275</v>
      </c>
      <c r="L33" s="1293" t="s">
        <v>1276</v>
      </c>
      <c r="M33" s="1293" t="s">
        <v>1277</v>
      </c>
      <c r="N33" s="1293" t="s">
        <v>1278</v>
      </c>
      <c r="O33" s="277"/>
      <c r="P33" s="277"/>
      <c r="Q33" s="277"/>
      <c r="R33" s="277"/>
      <c r="S33" s="42"/>
      <c r="T33" s="42"/>
      <c r="U33" s="42"/>
      <c r="V33" s="42"/>
      <c r="X33" s="42"/>
      <c r="Y33" s="42"/>
      <c r="Z33" s="41"/>
      <c r="AA33" s="41"/>
      <c r="AB33" s="41"/>
      <c r="AC33" s="41"/>
      <c r="AD33" s="47"/>
    </row>
    <row r="34" spans="1:31">
      <c r="A34" s="116"/>
      <c r="B34" s="35"/>
      <c r="C34" s="267" t="s">
        <v>89</v>
      </c>
      <c r="D34" s="267" t="s">
        <v>107</v>
      </c>
      <c r="E34" s="267" t="s">
        <v>88</v>
      </c>
      <c r="F34" s="267" t="s">
        <v>87</v>
      </c>
      <c r="G34" s="267" t="s">
        <v>86</v>
      </c>
      <c r="H34" s="267" t="s">
        <v>85</v>
      </c>
      <c r="I34" s="267" t="s">
        <v>84</v>
      </c>
      <c r="J34" s="267" t="s">
        <v>83</v>
      </c>
      <c r="K34" s="267" t="s">
        <v>82</v>
      </c>
      <c r="L34" s="267" t="s">
        <v>81</v>
      </c>
      <c r="M34" s="267" t="s">
        <v>80</v>
      </c>
      <c r="N34" s="267" t="s">
        <v>137</v>
      </c>
      <c r="O34" s="277"/>
      <c r="P34" s="277"/>
      <c r="Q34" s="277"/>
      <c r="R34" s="277"/>
      <c r="S34" s="42"/>
      <c r="T34" s="42"/>
      <c r="U34" s="42"/>
      <c r="V34" s="42"/>
      <c r="X34" s="42"/>
      <c r="Y34" s="42"/>
      <c r="Z34" s="41"/>
      <c r="AA34" s="41"/>
      <c r="AB34" s="41"/>
      <c r="AC34" s="41"/>
      <c r="AD34" s="47"/>
    </row>
    <row r="35" spans="1:31">
      <c r="A35" s="268" t="s">
        <v>1254</v>
      </c>
      <c r="B35" s="8" t="s">
        <v>10</v>
      </c>
      <c r="C35" s="170"/>
      <c r="D35" s="170"/>
      <c r="E35" s="170"/>
      <c r="F35" s="170"/>
      <c r="G35" s="170"/>
      <c r="H35" s="170"/>
      <c r="I35" s="170"/>
      <c r="J35" s="170"/>
      <c r="K35" s="170"/>
      <c r="L35" s="170"/>
      <c r="M35" s="170"/>
      <c r="N35" s="170"/>
      <c r="O35" s="202" t="s">
        <v>1255</v>
      </c>
      <c r="P35" s="202" t="s">
        <v>275</v>
      </c>
      <c r="Q35" s="202" t="s">
        <v>90</v>
      </c>
      <c r="R35" s="202" t="s">
        <v>1256</v>
      </c>
      <c r="S35" s="201" t="s">
        <v>91</v>
      </c>
      <c r="T35" s="201" t="s">
        <v>92</v>
      </c>
      <c r="U35" s="201" t="s">
        <v>97</v>
      </c>
      <c r="V35" s="33"/>
      <c r="W35" s="33"/>
      <c r="X35" s="47"/>
      <c r="Y35" s="47"/>
    </row>
    <row r="36" spans="1:31" ht="100.8">
      <c r="A36" s="277"/>
      <c r="B36" s="277"/>
      <c r="C36" s="1569" t="s">
        <v>2304</v>
      </c>
      <c r="D36" s="1569" t="s">
        <v>2305</v>
      </c>
      <c r="E36" s="1569" t="s">
        <v>2306</v>
      </c>
      <c r="F36" s="1569" t="s">
        <v>2307</v>
      </c>
      <c r="G36" s="1569" t="s">
        <v>2308</v>
      </c>
      <c r="H36" s="1569" t="s">
        <v>2309</v>
      </c>
      <c r="I36" s="1569" t="s">
        <v>2310</v>
      </c>
      <c r="J36" s="1569" t="s">
        <v>2311</v>
      </c>
      <c r="K36" s="1569" t="s">
        <v>2312</v>
      </c>
      <c r="L36" s="1569" t="s">
        <v>2313</v>
      </c>
      <c r="M36" s="1569" t="s">
        <v>2314</v>
      </c>
      <c r="N36" s="1569" t="s">
        <v>2315</v>
      </c>
      <c r="S36" s="42"/>
      <c r="T36" s="42"/>
      <c r="U36" s="280"/>
      <c r="V36" s="280"/>
      <c r="W36" s="280"/>
      <c r="X36" s="280"/>
      <c r="Y36" s="280"/>
      <c r="Z36" s="280"/>
      <c r="AA36" s="280"/>
      <c r="AB36" s="280"/>
      <c r="AC36" s="280"/>
      <c r="AD36" s="280"/>
    </row>
    <row r="37" spans="1:31">
      <c r="B37" s="277"/>
      <c r="C37" s="277"/>
      <c r="D37" s="265"/>
      <c r="E37" s="265"/>
      <c r="F37" s="265"/>
      <c r="G37" s="265"/>
      <c r="H37" s="265"/>
      <c r="I37" s="265"/>
      <c r="J37" s="265"/>
      <c r="K37" s="265"/>
      <c r="L37" s="265"/>
      <c r="M37" s="265"/>
      <c r="N37" s="265"/>
      <c r="O37" s="1277"/>
      <c r="P37" s="1277"/>
      <c r="Q37" s="1277"/>
      <c r="R37" s="1277"/>
      <c r="S37" s="35"/>
      <c r="T37" s="35"/>
      <c r="U37" s="35"/>
      <c r="V37" s="35"/>
      <c r="W37" s="277"/>
      <c r="X37" s="277"/>
      <c r="Y37" s="277"/>
      <c r="Z37" s="277"/>
      <c r="AA37" s="277"/>
      <c r="AB37" s="277"/>
      <c r="AC37" s="277"/>
      <c r="AD37" s="277"/>
      <c r="AE37" s="277"/>
    </row>
    <row r="38" spans="1:31">
      <c r="A38" s="1285" t="s">
        <v>6283</v>
      </c>
      <c r="B38" s="279"/>
      <c r="C38" s="270"/>
      <c r="D38" s="270"/>
    </row>
    <row r="39" spans="1:31">
      <c r="A39" s="1668" t="s">
        <v>109</v>
      </c>
      <c r="B39" s="279"/>
      <c r="C39" s="270"/>
      <c r="D39" s="270"/>
    </row>
    <row r="40" spans="1:31">
      <c r="A40" s="224" t="s">
        <v>2291</v>
      </c>
      <c r="B40" s="279"/>
      <c r="C40" s="270"/>
      <c r="D40" s="270"/>
    </row>
    <row r="41" spans="1:31">
      <c r="A41" s="224" t="s">
        <v>1252</v>
      </c>
      <c r="B41" s="266"/>
      <c r="C41" s="277"/>
      <c r="D41" s="277"/>
      <c r="E41"/>
      <c r="F41"/>
      <c r="G41"/>
      <c r="H41"/>
      <c r="I41"/>
      <c r="J41"/>
      <c r="K41"/>
      <c r="L41"/>
      <c r="M41"/>
      <c r="N41"/>
      <c r="O41"/>
      <c r="P41"/>
      <c r="Q41"/>
      <c r="R41"/>
    </row>
    <row r="42" spans="1:31">
      <c r="A42" s="224" t="s">
        <v>1221</v>
      </c>
      <c r="B42" s="259" t="s">
        <v>1043</v>
      </c>
      <c r="C42" s="8" t="s">
        <v>13</v>
      </c>
      <c r="D42" s="259" t="s">
        <v>1200</v>
      </c>
    </row>
    <row r="43" spans="1:31">
      <c r="A43" s="1278"/>
      <c r="B43" s="42"/>
      <c r="C43" s="277"/>
      <c r="D43" s="277"/>
    </row>
    <row r="44" spans="1:31">
      <c r="A44" s="165" t="s">
        <v>1253</v>
      </c>
      <c r="B44" s="42"/>
      <c r="C44" s="277"/>
      <c r="D44" s="35"/>
      <c r="E44" s="266"/>
      <c r="G44" s="266"/>
      <c r="H44" s="266"/>
      <c r="I44" s="266"/>
      <c r="J44" s="266"/>
      <c r="L44" s="266"/>
      <c r="M44" s="266"/>
    </row>
    <row r="46" spans="1:31" ht="57.6">
      <c r="C46" s="655" t="s">
        <v>2786</v>
      </c>
      <c r="D46" s="655" t="s">
        <v>2787</v>
      </c>
      <c r="E46" s="655" t="s">
        <v>2788</v>
      </c>
      <c r="F46" s="655" t="s">
        <v>2789</v>
      </c>
    </row>
    <row r="47" spans="1:31">
      <c r="C47" s="1294" t="s">
        <v>136</v>
      </c>
      <c r="D47" s="1294" t="s">
        <v>135</v>
      </c>
      <c r="E47" s="1294" t="s">
        <v>134</v>
      </c>
      <c r="F47" s="1294" t="s">
        <v>151</v>
      </c>
    </row>
    <row r="48" spans="1:31" ht="43.2">
      <c r="A48" s="1284" t="s">
        <v>1254</v>
      </c>
      <c r="B48" s="8" t="s">
        <v>9</v>
      </c>
      <c r="C48" s="1264"/>
      <c r="D48" s="1264"/>
      <c r="E48" s="1264"/>
      <c r="F48" s="1264"/>
      <c r="G48" s="202" t="s">
        <v>1255</v>
      </c>
      <c r="H48" s="202" t="s">
        <v>275</v>
      </c>
      <c r="I48" s="202" t="s">
        <v>90</v>
      </c>
      <c r="J48" s="202" t="s">
        <v>1256</v>
      </c>
      <c r="K48" s="201" t="s">
        <v>91</v>
      </c>
      <c r="L48" s="201" t="s">
        <v>92</v>
      </c>
      <c r="M48" s="33" t="s">
        <v>97</v>
      </c>
    </row>
    <row r="49" spans="3:14" ht="57.6">
      <c r="C49" s="18" t="s">
        <v>2316</v>
      </c>
      <c r="D49" s="18" t="s">
        <v>2317</v>
      </c>
      <c r="E49" s="18" t="s">
        <v>2318</v>
      </c>
      <c r="F49" s="18" t="s">
        <v>2319</v>
      </c>
    </row>
    <row r="55" spans="3:14">
      <c r="N55" s="47"/>
    </row>
  </sheetData>
  <mergeCells count="2">
    <mergeCell ref="C8:N8"/>
    <mergeCell ref="O8:R8"/>
  </mergeCells>
  <phoneticPr fontId="43" type="noConversion"/>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8">
    <tabColor rgb="FFFFC000"/>
    <pageSetUpPr fitToPage="1"/>
  </sheetPr>
  <dimension ref="A1:O97"/>
  <sheetViews>
    <sheetView showGridLines="0" zoomScale="80" zoomScaleNormal="80" workbookViewId="0"/>
  </sheetViews>
  <sheetFormatPr defaultColWidth="13" defaultRowHeight="14.4"/>
  <cols>
    <col min="1" max="1" width="28.6640625" style="286" customWidth="1"/>
    <col min="2" max="2" width="8.44140625" style="562" customWidth="1"/>
    <col min="3" max="6" width="20.44140625" style="562" customWidth="1"/>
    <col min="7" max="10" width="20.44140625" style="286" customWidth="1"/>
    <col min="11" max="11" width="17.5546875" style="286" customWidth="1"/>
    <col min="12" max="12" width="17.44140625" style="286" customWidth="1"/>
    <col min="13" max="14" width="14.5546875" style="286" customWidth="1"/>
    <col min="15" max="15" width="19" style="286" customWidth="1"/>
    <col min="16" max="16" width="13.44140625" style="286" customWidth="1"/>
    <col min="17" max="256" width="13" style="286"/>
    <col min="257" max="257" width="9.33203125" style="286" customWidth="1"/>
    <col min="258" max="261" width="16.44140625" style="286" customWidth="1"/>
    <col min="262" max="262" width="17.5546875" style="286" customWidth="1"/>
    <col min="263" max="266" width="15.5546875" style="286" customWidth="1"/>
    <col min="267" max="267" width="17.5546875" style="286" customWidth="1"/>
    <col min="268" max="268" width="17.44140625" style="286" customWidth="1"/>
    <col min="269" max="270" width="14.5546875" style="286" customWidth="1"/>
    <col min="271" max="271" width="19" style="286" customWidth="1"/>
    <col min="272" max="272" width="13.44140625" style="286" customWidth="1"/>
    <col min="273" max="512" width="13" style="286"/>
    <col min="513" max="513" width="9.33203125" style="286" customWidth="1"/>
    <col min="514" max="517" width="16.44140625" style="286" customWidth="1"/>
    <col min="518" max="518" width="17.5546875" style="286" customWidth="1"/>
    <col min="519" max="522" width="15.5546875" style="286" customWidth="1"/>
    <col min="523" max="523" width="17.5546875" style="286" customWidth="1"/>
    <col min="524" max="524" width="17.44140625" style="286" customWidth="1"/>
    <col min="525" max="526" width="14.5546875" style="286" customWidth="1"/>
    <col min="527" max="527" width="19" style="286" customWidth="1"/>
    <col min="528" max="528" width="13.44140625" style="286" customWidth="1"/>
    <col min="529" max="768" width="13" style="286"/>
    <col min="769" max="769" width="9.33203125" style="286" customWidth="1"/>
    <col min="770" max="773" width="16.44140625" style="286" customWidth="1"/>
    <col min="774" max="774" width="17.5546875" style="286" customWidth="1"/>
    <col min="775" max="778" width="15.5546875" style="286" customWidth="1"/>
    <col min="779" max="779" width="17.5546875" style="286" customWidth="1"/>
    <col min="780" max="780" width="17.44140625" style="286" customWidth="1"/>
    <col min="781" max="782" width="14.5546875" style="286" customWidth="1"/>
    <col min="783" max="783" width="19" style="286" customWidth="1"/>
    <col min="784" max="784" width="13.44140625" style="286" customWidth="1"/>
    <col min="785" max="1024" width="13" style="286"/>
    <col min="1025" max="1025" width="9.33203125" style="286" customWidth="1"/>
    <col min="1026" max="1029" width="16.44140625" style="286" customWidth="1"/>
    <col min="1030" max="1030" width="17.5546875" style="286" customWidth="1"/>
    <col min="1031" max="1034" width="15.5546875" style="286" customWidth="1"/>
    <col min="1035" max="1035" width="17.5546875" style="286" customWidth="1"/>
    <col min="1036" max="1036" width="17.44140625" style="286" customWidth="1"/>
    <col min="1037" max="1038" width="14.5546875" style="286" customWidth="1"/>
    <col min="1039" max="1039" width="19" style="286" customWidth="1"/>
    <col min="1040" max="1040" width="13.44140625" style="286" customWidth="1"/>
    <col min="1041" max="1280" width="13" style="286"/>
    <col min="1281" max="1281" width="9.33203125" style="286" customWidth="1"/>
    <col min="1282" max="1285" width="16.44140625" style="286" customWidth="1"/>
    <col min="1286" max="1286" width="17.5546875" style="286" customWidth="1"/>
    <col min="1287" max="1290" width="15.5546875" style="286" customWidth="1"/>
    <col min="1291" max="1291" width="17.5546875" style="286" customWidth="1"/>
    <col min="1292" max="1292" width="17.44140625" style="286" customWidth="1"/>
    <col min="1293" max="1294" width="14.5546875" style="286" customWidth="1"/>
    <col min="1295" max="1295" width="19" style="286" customWidth="1"/>
    <col min="1296" max="1296" width="13.44140625" style="286" customWidth="1"/>
    <col min="1297" max="1536" width="13" style="286"/>
    <col min="1537" max="1537" width="9.33203125" style="286" customWidth="1"/>
    <col min="1538" max="1541" width="16.44140625" style="286" customWidth="1"/>
    <col min="1542" max="1542" width="17.5546875" style="286" customWidth="1"/>
    <col min="1543" max="1546" width="15.5546875" style="286" customWidth="1"/>
    <col min="1547" max="1547" width="17.5546875" style="286" customWidth="1"/>
    <col min="1548" max="1548" width="17.44140625" style="286" customWidth="1"/>
    <col min="1549" max="1550" width="14.5546875" style="286" customWidth="1"/>
    <col min="1551" max="1551" width="19" style="286" customWidth="1"/>
    <col min="1552" max="1552" width="13.44140625" style="286" customWidth="1"/>
    <col min="1553" max="1792" width="13" style="286"/>
    <col min="1793" max="1793" width="9.33203125" style="286" customWidth="1"/>
    <col min="1794" max="1797" width="16.44140625" style="286" customWidth="1"/>
    <col min="1798" max="1798" width="17.5546875" style="286" customWidth="1"/>
    <col min="1799" max="1802" width="15.5546875" style="286" customWidth="1"/>
    <col min="1803" max="1803" width="17.5546875" style="286" customWidth="1"/>
    <col min="1804" max="1804" width="17.44140625" style="286" customWidth="1"/>
    <col min="1805" max="1806" width="14.5546875" style="286" customWidth="1"/>
    <col min="1807" max="1807" width="19" style="286" customWidth="1"/>
    <col min="1808" max="1808" width="13.44140625" style="286" customWidth="1"/>
    <col min="1809" max="2048" width="13" style="286"/>
    <col min="2049" max="2049" width="9.33203125" style="286" customWidth="1"/>
    <col min="2050" max="2053" width="16.44140625" style="286" customWidth="1"/>
    <col min="2054" max="2054" width="17.5546875" style="286" customWidth="1"/>
    <col min="2055" max="2058" width="15.5546875" style="286" customWidth="1"/>
    <col min="2059" max="2059" width="17.5546875" style="286" customWidth="1"/>
    <col min="2060" max="2060" width="17.44140625" style="286" customWidth="1"/>
    <col min="2061" max="2062" width="14.5546875" style="286" customWidth="1"/>
    <col min="2063" max="2063" width="19" style="286" customWidth="1"/>
    <col min="2064" max="2064" width="13.44140625" style="286" customWidth="1"/>
    <col min="2065" max="2304" width="13" style="286"/>
    <col min="2305" max="2305" width="9.33203125" style="286" customWidth="1"/>
    <col min="2306" max="2309" width="16.44140625" style="286" customWidth="1"/>
    <col min="2310" max="2310" width="17.5546875" style="286" customWidth="1"/>
    <col min="2311" max="2314" width="15.5546875" style="286" customWidth="1"/>
    <col min="2315" max="2315" width="17.5546875" style="286" customWidth="1"/>
    <col min="2316" max="2316" width="17.44140625" style="286" customWidth="1"/>
    <col min="2317" max="2318" width="14.5546875" style="286" customWidth="1"/>
    <col min="2319" max="2319" width="19" style="286" customWidth="1"/>
    <col min="2320" max="2320" width="13.44140625" style="286" customWidth="1"/>
    <col min="2321" max="2560" width="13" style="286"/>
    <col min="2561" max="2561" width="9.33203125" style="286" customWidth="1"/>
    <col min="2562" max="2565" width="16.44140625" style="286" customWidth="1"/>
    <col min="2566" max="2566" width="17.5546875" style="286" customWidth="1"/>
    <col min="2567" max="2570" width="15.5546875" style="286" customWidth="1"/>
    <col min="2571" max="2571" width="17.5546875" style="286" customWidth="1"/>
    <col min="2572" max="2572" width="17.44140625" style="286" customWidth="1"/>
    <col min="2573" max="2574" width="14.5546875" style="286" customWidth="1"/>
    <col min="2575" max="2575" width="19" style="286" customWidth="1"/>
    <col min="2576" max="2576" width="13.44140625" style="286" customWidth="1"/>
    <col min="2577" max="2816" width="13" style="286"/>
    <col min="2817" max="2817" width="9.33203125" style="286" customWidth="1"/>
    <col min="2818" max="2821" width="16.44140625" style="286" customWidth="1"/>
    <col min="2822" max="2822" width="17.5546875" style="286" customWidth="1"/>
    <col min="2823" max="2826" width="15.5546875" style="286" customWidth="1"/>
    <col min="2827" max="2827" width="17.5546875" style="286" customWidth="1"/>
    <col min="2828" max="2828" width="17.44140625" style="286" customWidth="1"/>
    <col min="2829" max="2830" width="14.5546875" style="286" customWidth="1"/>
    <col min="2831" max="2831" width="19" style="286" customWidth="1"/>
    <col min="2832" max="2832" width="13.44140625" style="286" customWidth="1"/>
    <col min="2833" max="3072" width="13" style="286"/>
    <col min="3073" max="3073" width="9.33203125" style="286" customWidth="1"/>
    <col min="3074" max="3077" width="16.44140625" style="286" customWidth="1"/>
    <col min="3078" max="3078" width="17.5546875" style="286" customWidth="1"/>
    <col min="3079" max="3082" width="15.5546875" style="286" customWidth="1"/>
    <col min="3083" max="3083" width="17.5546875" style="286" customWidth="1"/>
    <col min="3084" max="3084" width="17.44140625" style="286" customWidth="1"/>
    <col min="3085" max="3086" width="14.5546875" style="286" customWidth="1"/>
    <col min="3087" max="3087" width="19" style="286" customWidth="1"/>
    <col min="3088" max="3088" width="13.44140625" style="286" customWidth="1"/>
    <col min="3089" max="3328" width="13" style="286"/>
    <col min="3329" max="3329" width="9.33203125" style="286" customWidth="1"/>
    <col min="3330" max="3333" width="16.44140625" style="286" customWidth="1"/>
    <col min="3334" max="3334" width="17.5546875" style="286" customWidth="1"/>
    <col min="3335" max="3338" width="15.5546875" style="286" customWidth="1"/>
    <col min="3339" max="3339" width="17.5546875" style="286" customWidth="1"/>
    <col min="3340" max="3340" width="17.44140625" style="286" customWidth="1"/>
    <col min="3341" max="3342" width="14.5546875" style="286" customWidth="1"/>
    <col min="3343" max="3343" width="19" style="286" customWidth="1"/>
    <col min="3344" max="3344" width="13.44140625" style="286" customWidth="1"/>
    <col min="3345" max="3584" width="13" style="286"/>
    <col min="3585" max="3585" width="9.33203125" style="286" customWidth="1"/>
    <col min="3586" max="3589" width="16.44140625" style="286" customWidth="1"/>
    <col min="3590" max="3590" width="17.5546875" style="286" customWidth="1"/>
    <col min="3591" max="3594" width="15.5546875" style="286" customWidth="1"/>
    <col min="3595" max="3595" width="17.5546875" style="286" customWidth="1"/>
    <col min="3596" max="3596" width="17.44140625" style="286" customWidth="1"/>
    <col min="3597" max="3598" width="14.5546875" style="286" customWidth="1"/>
    <col min="3599" max="3599" width="19" style="286" customWidth="1"/>
    <col min="3600" max="3600" width="13.44140625" style="286" customWidth="1"/>
    <col min="3601" max="3840" width="13" style="286"/>
    <col min="3841" max="3841" width="9.33203125" style="286" customWidth="1"/>
    <col min="3842" max="3845" width="16.44140625" style="286" customWidth="1"/>
    <col min="3846" max="3846" width="17.5546875" style="286" customWidth="1"/>
    <col min="3847" max="3850" width="15.5546875" style="286" customWidth="1"/>
    <col min="3851" max="3851" width="17.5546875" style="286" customWidth="1"/>
    <col min="3852" max="3852" width="17.44140625" style="286" customWidth="1"/>
    <col min="3853" max="3854" width="14.5546875" style="286" customWidth="1"/>
    <col min="3855" max="3855" width="19" style="286" customWidth="1"/>
    <col min="3856" max="3856" width="13.44140625" style="286" customWidth="1"/>
    <col min="3857" max="4096" width="13" style="286"/>
    <col min="4097" max="4097" width="9.33203125" style="286" customWidth="1"/>
    <col min="4098" max="4101" width="16.44140625" style="286" customWidth="1"/>
    <col min="4102" max="4102" width="17.5546875" style="286" customWidth="1"/>
    <col min="4103" max="4106" width="15.5546875" style="286" customWidth="1"/>
    <col min="4107" max="4107" width="17.5546875" style="286" customWidth="1"/>
    <col min="4108" max="4108" width="17.44140625" style="286" customWidth="1"/>
    <col min="4109" max="4110" width="14.5546875" style="286" customWidth="1"/>
    <col min="4111" max="4111" width="19" style="286" customWidth="1"/>
    <col min="4112" max="4112" width="13.44140625" style="286" customWidth="1"/>
    <col min="4113" max="4352" width="13" style="286"/>
    <col min="4353" max="4353" width="9.33203125" style="286" customWidth="1"/>
    <col min="4354" max="4357" width="16.44140625" style="286" customWidth="1"/>
    <col min="4358" max="4358" width="17.5546875" style="286" customWidth="1"/>
    <col min="4359" max="4362" width="15.5546875" style="286" customWidth="1"/>
    <col min="4363" max="4363" width="17.5546875" style="286" customWidth="1"/>
    <col min="4364" max="4364" width="17.44140625" style="286" customWidth="1"/>
    <col min="4365" max="4366" width="14.5546875" style="286" customWidth="1"/>
    <col min="4367" max="4367" width="19" style="286" customWidth="1"/>
    <col min="4368" max="4368" width="13.44140625" style="286" customWidth="1"/>
    <col min="4369" max="4608" width="13" style="286"/>
    <col min="4609" max="4609" width="9.33203125" style="286" customWidth="1"/>
    <col min="4610" max="4613" width="16.44140625" style="286" customWidth="1"/>
    <col min="4614" max="4614" width="17.5546875" style="286" customWidth="1"/>
    <col min="4615" max="4618" width="15.5546875" style="286" customWidth="1"/>
    <col min="4619" max="4619" width="17.5546875" style="286" customWidth="1"/>
    <col min="4620" max="4620" width="17.44140625" style="286" customWidth="1"/>
    <col min="4621" max="4622" width="14.5546875" style="286" customWidth="1"/>
    <col min="4623" max="4623" width="19" style="286" customWidth="1"/>
    <col min="4624" max="4624" width="13.44140625" style="286" customWidth="1"/>
    <col min="4625" max="4864" width="13" style="286"/>
    <col min="4865" max="4865" width="9.33203125" style="286" customWidth="1"/>
    <col min="4866" max="4869" width="16.44140625" style="286" customWidth="1"/>
    <col min="4870" max="4870" width="17.5546875" style="286" customWidth="1"/>
    <col min="4871" max="4874" width="15.5546875" style="286" customWidth="1"/>
    <col min="4875" max="4875" width="17.5546875" style="286" customWidth="1"/>
    <col min="4876" max="4876" width="17.44140625" style="286" customWidth="1"/>
    <col min="4877" max="4878" width="14.5546875" style="286" customWidth="1"/>
    <col min="4879" max="4879" width="19" style="286" customWidth="1"/>
    <col min="4880" max="4880" width="13.44140625" style="286" customWidth="1"/>
    <col min="4881" max="5120" width="13" style="286"/>
    <col min="5121" max="5121" width="9.33203125" style="286" customWidth="1"/>
    <col min="5122" max="5125" width="16.44140625" style="286" customWidth="1"/>
    <col min="5126" max="5126" width="17.5546875" style="286" customWidth="1"/>
    <col min="5127" max="5130" width="15.5546875" style="286" customWidth="1"/>
    <col min="5131" max="5131" width="17.5546875" style="286" customWidth="1"/>
    <col min="5132" max="5132" width="17.44140625" style="286" customWidth="1"/>
    <col min="5133" max="5134" width="14.5546875" style="286" customWidth="1"/>
    <col min="5135" max="5135" width="19" style="286" customWidth="1"/>
    <col min="5136" max="5136" width="13.44140625" style="286" customWidth="1"/>
    <col min="5137" max="5376" width="13" style="286"/>
    <col min="5377" max="5377" width="9.33203125" style="286" customWidth="1"/>
    <col min="5378" max="5381" width="16.44140625" style="286" customWidth="1"/>
    <col min="5382" max="5382" width="17.5546875" style="286" customWidth="1"/>
    <col min="5383" max="5386" width="15.5546875" style="286" customWidth="1"/>
    <col min="5387" max="5387" width="17.5546875" style="286" customWidth="1"/>
    <col min="5388" max="5388" width="17.44140625" style="286" customWidth="1"/>
    <col min="5389" max="5390" width="14.5546875" style="286" customWidth="1"/>
    <col min="5391" max="5391" width="19" style="286" customWidth="1"/>
    <col min="5392" max="5392" width="13.44140625" style="286" customWidth="1"/>
    <col min="5393" max="5632" width="13" style="286"/>
    <col min="5633" max="5633" width="9.33203125" style="286" customWidth="1"/>
    <col min="5634" max="5637" width="16.44140625" style="286" customWidth="1"/>
    <col min="5638" max="5638" width="17.5546875" style="286" customWidth="1"/>
    <col min="5639" max="5642" width="15.5546875" style="286" customWidth="1"/>
    <col min="5643" max="5643" width="17.5546875" style="286" customWidth="1"/>
    <col min="5644" max="5644" width="17.44140625" style="286" customWidth="1"/>
    <col min="5645" max="5646" width="14.5546875" style="286" customWidth="1"/>
    <col min="5647" max="5647" width="19" style="286" customWidth="1"/>
    <col min="5648" max="5648" width="13.44140625" style="286" customWidth="1"/>
    <col min="5649" max="5888" width="13" style="286"/>
    <col min="5889" max="5889" width="9.33203125" style="286" customWidth="1"/>
    <col min="5890" max="5893" width="16.44140625" style="286" customWidth="1"/>
    <col min="5894" max="5894" width="17.5546875" style="286" customWidth="1"/>
    <col min="5895" max="5898" width="15.5546875" style="286" customWidth="1"/>
    <col min="5899" max="5899" width="17.5546875" style="286" customWidth="1"/>
    <col min="5900" max="5900" width="17.44140625" style="286" customWidth="1"/>
    <col min="5901" max="5902" width="14.5546875" style="286" customWidth="1"/>
    <col min="5903" max="5903" width="19" style="286" customWidth="1"/>
    <col min="5904" max="5904" width="13.44140625" style="286" customWidth="1"/>
    <col min="5905" max="6144" width="13" style="286"/>
    <col min="6145" max="6145" width="9.33203125" style="286" customWidth="1"/>
    <col min="6146" max="6149" width="16.44140625" style="286" customWidth="1"/>
    <col min="6150" max="6150" width="17.5546875" style="286" customWidth="1"/>
    <col min="6151" max="6154" width="15.5546875" style="286" customWidth="1"/>
    <col min="6155" max="6155" width="17.5546875" style="286" customWidth="1"/>
    <col min="6156" max="6156" width="17.44140625" style="286" customWidth="1"/>
    <col min="6157" max="6158" width="14.5546875" style="286" customWidth="1"/>
    <col min="6159" max="6159" width="19" style="286" customWidth="1"/>
    <col min="6160" max="6160" width="13.44140625" style="286" customWidth="1"/>
    <col min="6161" max="6400" width="13" style="286"/>
    <col min="6401" max="6401" width="9.33203125" style="286" customWidth="1"/>
    <col min="6402" max="6405" width="16.44140625" style="286" customWidth="1"/>
    <col min="6406" max="6406" width="17.5546875" style="286" customWidth="1"/>
    <col min="6407" max="6410" width="15.5546875" style="286" customWidth="1"/>
    <col min="6411" max="6411" width="17.5546875" style="286" customWidth="1"/>
    <col min="6412" max="6412" width="17.44140625" style="286" customWidth="1"/>
    <col min="6413" max="6414" width="14.5546875" style="286" customWidth="1"/>
    <col min="6415" max="6415" width="19" style="286" customWidth="1"/>
    <col min="6416" max="6416" width="13.44140625" style="286" customWidth="1"/>
    <col min="6417" max="6656" width="13" style="286"/>
    <col min="6657" max="6657" width="9.33203125" style="286" customWidth="1"/>
    <col min="6658" max="6661" width="16.44140625" style="286" customWidth="1"/>
    <col min="6662" max="6662" width="17.5546875" style="286" customWidth="1"/>
    <col min="6663" max="6666" width="15.5546875" style="286" customWidth="1"/>
    <col min="6667" max="6667" width="17.5546875" style="286" customWidth="1"/>
    <col min="6668" max="6668" width="17.44140625" style="286" customWidth="1"/>
    <col min="6669" max="6670" width="14.5546875" style="286" customWidth="1"/>
    <col min="6671" max="6671" width="19" style="286" customWidth="1"/>
    <col min="6672" max="6672" width="13.44140625" style="286" customWidth="1"/>
    <col min="6673" max="6912" width="13" style="286"/>
    <col min="6913" max="6913" width="9.33203125" style="286" customWidth="1"/>
    <col min="6914" max="6917" width="16.44140625" style="286" customWidth="1"/>
    <col min="6918" max="6918" width="17.5546875" style="286" customWidth="1"/>
    <col min="6919" max="6922" width="15.5546875" style="286" customWidth="1"/>
    <col min="6923" max="6923" width="17.5546875" style="286" customWidth="1"/>
    <col min="6924" max="6924" width="17.44140625" style="286" customWidth="1"/>
    <col min="6925" max="6926" width="14.5546875" style="286" customWidth="1"/>
    <col min="6927" max="6927" width="19" style="286" customWidth="1"/>
    <col min="6928" max="6928" width="13.44140625" style="286" customWidth="1"/>
    <col min="6929" max="7168" width="13" style="286"/>
    <col min="7169" max="7169" width="9.33203125" style="286" customWidth="1"/>
    <col min="7170" max="7173" width="16.44140625" style="286" customWidth="1"/>
    <col min="7174" max="7174" width="17.5546875" style="286" customWidth="1"/>
    <col min="7175" max="7178" width="15.5546875" style="286" customWidth="1"/>
    <col min="7179" max="7179" width="17.5546875" style="286" customWidth="1"/>
    <col min="7180" max="7180" width="17.44140625" style="286" customWidth="1"/>
    <col min="7181" max="7182" width="14.5546875" style="286" customWidth="1"/>
    <col min="7183" max="7183" width="19" style="286" customWidth="1"/>
    <col min="7184" max="7184" width="13.44140625" style="286" customWidth="1"/>
    <col min="7185" max="7424" width="13" style="286"/>
    <col min="7425" max="7425" width="9.33203125" style="286" customWidth="1"/>
    <col min="7426" max="7429" width="16.44140625" style="286" customWidth="1"/>
    <col min="7430" max="7430" width="17.5546875" style="286" customWidth="1"/>
    <col min="7431" max="7434" width="15.5546875" style="286" customWidth="1"/>
    <col min="7435" max="7435" width="17.5546875" style="286" customWidth="1"/>
    <col min="7436" max="7436" width="17.44140625" style="286" customWidth="1"/>
    <col min="7437" max="7438" width="14.5546875" style="286" customWidth="1"/>
    <col min="7439" max="7439" width="19" style="286" customWidth="1"/>
    <col min="7440" max="7440" width="13.44140625" style="286" customWidth="1"/>
    <col min="7441" max="7680" width="13" style="286"/>
    <col min="7681" max="7681" width="9.33203125" style="286" customWidth="1"/>
    <col min="7682" max="7685" width="16.44140625" style="286" customWidth="1"/>
    <col min="7686" max="7686" width="17.5546875" style="286" customWidth="1"/>
    <col min="7687" max="7690" width="15.5546875" style="286" customWidth="1"/>
    <col min="7691" max="7691" width="17.5546875" style="286" customWidth="1"/>
    <col min="7692" max="7692" width="17.44140625" style="286" customWidth="1"/>
    <col min="7693" max="7694" width="14.5546875" style="286" customWidth="1"/>
    <col min="7695" max="7695" width="19" style="286" customWidth="1"/>
    <col min="7696" max="7696" width="13.44140625" style="286" customWidth="1"/>
    <col min="7697" max="7936" width="13" style="286"/>
    <col min="7937" max="7937" width="9.33203125" style="286" customWidth="1"/>
    <col min="7938" max="7941" width="16.44140625" style="286" customWidth="1"/>
    <col min="7942" max="7942" width="17.5546875" style="286" customWidth="1"/>
    <col min="7943" max="7946" width="15.5546875" style="286" customWidth="1"/>
    <col min="7947" max="7947" width="17.5546875" style="286" customWidth="1"/>
    <col min="7948" max="7948" width="17.44140625" style="286" customWidth="1"/>
    <col min="7949" max="7950" width="14.5546875" style="286" customWidth="1"/>
    <col min="7951" max="7951" width="19" style="286" customWidth="1"/>
    <col min="7952" max="7952" width="13.44140625" style="286" customWidth="1"/>
    <col min="7953" max="8192" width="13" style="286"/>
    <col min="8193" max="8193" width="9.33203125" style="286" customWidth="1"/>
    <col min="8194" max="8197" width="16.44140625" style="286" customWidth="1"/>
    <col min="8198" max="8198" width="17.5546875" style="286" customWidth="1"/>
    <col min="8199" max="8202" width="15.5546875" style="286" customWidth="1"/>
    <col min="8203" max="8203" width="17.5546875" style="286" customWidth="1"/>
    <col min="8204" max="8204" width="17.44140625" style="286" customWidth="1"/>
    <col min="8205" max="8206" width="14.5546875" style="286" customWidth="1"/>
    <col min="8207" max="8207" width="19" style="286" customWidth="1"/>
    <col min="8208" max="8208" width="13.44140625" style="286" customWidth="1"/>
    <col min="8209" max="8448" width="13" style="286"/>
    <col min="8449" max="8449" width="9.33203125" style="286" customWidth="1"/>
    <col min="8450" max="8453" width="16.44140625" style="286" customWidth="1"/>
    <col min="8454" max="8454" width="17.5546875" style="286" customWidth="1"/>
    <col min="8455" max="8458" width="15.5546875" style="286" customWidth="1"/>
    <col min="8459" max="8459" width="17.5546875" style="286" customWidth="1"/>
    <col min="8460" max="8460" width="17.44140625" style="286" customWidth="1"/>
    <col min="8461" max="8462" width="14.5546875" style="286" customWidth="1"/>
    <col min="8463" max="8463" width="19" style="286" customWidth="1"/>
    <col min="8464" max="8464" width="13.44140625" style="286" customWidth="1"/>
    <col min="8465" max="8704" width="13" style="286"/>
    <col min="8705" max="8705" width="9.33203125" style="286" customWidth="1"/>
    <col min="8706" max="8709" width="16.44140625" style="286" customWidth="1"/>
    <col min="8710" max="8710" width="17.5546875" style="286" customWidth="1"/>
    <col min="8711" max="8714" width="15.5546875" style="286" customWidth="1"/>
    <col min="8715" max="8715" width="17.5546875" style="286" customWidth="1"/>
    <col min="8716" max="8716" width="17.44140625" style="286" customWidth="1"/>
    <col min="8717" max="8718" width="14.5546875" style="286" customWidth="1"/>
    <col min="8719" max="8719" width="19" style="286" customWidth="1"/>
    <col min="8720" max="8720" width="13.44140625" style="286" customWidth="1"/>
    <col min="8721" max="8960" width="13" style="286"/>
    <col min="8961" max="8961" width="9.33203125" style="286" customWidth="1"/>
    <col min="8962" max="8965" width="16.44140625" style="286" customWidth="1"/>
    <col min="8966" max="8966" width="17.5546875" style="286" customWidth="1"/>
    <col min="8967" max="8970" width="15.5546875" style="286" customWidth="1"/>
    <col min="8971" max="8971" width="17.5546875" style="286" customWidth="1"/>
    <col min="8972" max="8972" width="17.44140625" style="286" customWidth="1"/>
    <col min="8973" max="8974" width="14.5546875" style="286" customWidth="1"/>
    <col min="8975" max="8975" width="19" style="286" customWidth="1"/>
    <col min="8976" max="8976" width="13.44140625" style="286" customWidth="1"/>
    <col min="8977" max="9216" width="13" style="286"/>
    <col min="9217" max="9217" width="9.33203125" style="286" customWidth="1"/>
    <col min="9218" max="9221" width="16.44140625" style="286" customWidth="1"/>
    <col min="9222" max="9222" width="17.5546875" style="286" customWidth="1"/>
    <col min="9223" max="9226" width="15.5546875" style="286" customWidth="1"/>
    <col min="9227" max="9227" width="17.5546875" style="286" customWidth="1"/>
    <col min="9228" max="9228" width="17.44140625" style="286" customWidth="1"/>
    <col min="9229" max="9230" width="14.5546875" style="286" customWidth="1"/>
    <col min="9231" max="9231" width="19" style="286" customWidth="1"/>
    <col min="9232" max="9232" width="13.44140625" style="286" customWidth="1"/>
    <col min="9233" max="9472" width="13" style="286"/>
    <col min="9473" max="9473" width="9.33203125" style="286" customWidth="1"/>
    <col min="9474" max="9477" width="16.44140625" style="286" customWidth="1"/>
    <col min="9478" max="9478" width="17.5546875" style="286" customWidth="1"/>
    <col min="9479" max="9482" width="15.5546875" style="286" customWidth="1"/>
    <col min="9483" max="9483" width="17.5546875" style="286" customWidth="1"/>
    <col min="9484" max="9484" width="17.44140625" style="286" customWidth="1"/>
    <col min="9485" max="9486" width="14.5546875" style="286" customWidth="1"/>
    <col min="9487" max="9487" width="19" style="286" customWidth="1"/>
    <col min="9488" max="9488" width="13.44140625" style="286" customWidth="1"/>
    <col min="9489" max="9728" width="13" style="286"/>
    <col min="9729" max="9729" width="9.33203125" style="286" customWidth="1"/>
    <col min="9730" max="9733" width="16.44140625" style="286" customWidth="1"/>
    <col min="9734" max="9734" width="17.5546875" style="286" customWidth="1"/>
    <col min="9735" max="9738" width="15.5546875" style="286" customWidth="1"/>
    <col min="9739" max="9739" width="17.5546875" style="286" customWidth="1"/>
    <col min="9740" max="9740" width="17.44140625" style="286" customWidth="1"/>
    <col min="9741" max="9742" width="14.5546875" style="286" customWidth="1"/>
    <col min="9743" max="9743" width="19" style="286" customWidth="1"/>
    <col min="9744" max="9744" width="13.44140625" style="286" customWidth="1"/>
    <col min="9745" max="9984" width="13" style="286"/>
    <col min="9985" max="9985" width="9.33203125" style="286" customWidth="1"/>
    <col min="9986" max="9989" width="16.44140625" style="286" customWidth="1"/>
    <col min="9990" max="9990" width="17.5546875" style="286" customWidth="1"/>
    <col min="9991" max="9994" width="15.5546875" style="286" customWidth="1"/>
    <col min="9995" max="9995" width="17.5546875" style="286" customWidth="1"/>
    <col min="9996" max="9996" width="17.44140625" style="286" customWidth="1"/>
    <col min="9997" max="9998" width="14.5546875" style="286" customWidth="1"/>
    <col min="9999" max="9999" width="19" style="286" customWidth="1"/>
    <col min="10000" max="10000" width="13.44140625" style="286" customWidth="1"/>
    <col min="10001" max="10240" width="13" style="286"/>
    <col min="10241" max="10241" width="9.33203125" style="286" customWidth="1"/>
    <col min="10242" max="10245" width="16.44140625" style="286" customWidth="1"/>
    <col min="10246" max="10246" width="17.5546875" style="286" customWidth="1"/>
    <col min="10247" max="10250" width="15.5546875" style="286" customWidth="1"/>
    <col min="10251" max="10251" width="17.5546875" style="286" customWidth="1"/>
    <col min="10252" max="10252" width="17.44140625" style="286" customWidth="1"/>
    <col min="10253" max="10254" width="14.5546875" style="286" customWidth="1"/>
    <col min="10255" max="10255" width="19" style="286" customWidth="1"/>
    <col min="10256" max="10256" width="13.44140625" style="286" customWidth="1"/>
    <col min="10257" max="10496" width="13" style="286"/>
    <col min="10497" max="10497" width="9.33203125" style="286" customWidth="1"/>
    <col min="10498" max="10501" width="16.44140625" style="286" customWidth="1"/>
    <col min="10502" max="10502" width="17.5546875" style="286" customWidth="1"/>
    <col min="10503" max="10506" width="15.5546875" style="286" customWidth="1"/>
    <col min="10507" max="10507" width="17.5546875" style="286" customWidth="1"/>
    <col min="10508" max="10508" width="17.44140625" style="286" customWidth="1"/>
    <col min="10509" max="10510" width="14.5546875" style="286" customWidth="1"/>
    <col min="10511" max="10511" width="19" style="286" customWidth="1"/>
    <col min="10512" max="10512" width="13.44140625" style="286" customWidth="1"/>
    <col min="10513" max="10752" width="13" style="286"/>
    <col min="10753" max="10753" width="9.33203125" style="286" customWidth="1"/>
    <col min="10754" max="10757" width="16.44140625" style="286" customWidth="1"/>
    <col min="10758" max="10758" width="17.5546875" style="286" customWidth="1"/>
    <col min="10759" max="10762" width="15.5546875" style="286" customWidth="1"/>
    <col min="10763" max="10763" width="17.5546875" style="286" customWidth="1"/>
    <col min="10764" max="10764" width="17.44140625" style="286" customWidth="1"/>
    <col min="10765" max="10766" width="14.5546875" style="286" customWidth="1"/>
    <col min="10767" max="10767" width="19" style="286" customWidth="1"/>
    <col min="10768" max="10768" width="13.44140625" style="286" customWidth="1"/>
    <col min="10769" max="11008" width="13" style="286"/>
    <col min="11009" max="11009" width="9.33203125" style="286" customWidth="1"/>
    <col min="11010" max="11013" width="16.44140625" style="286" customWidth="1"/>
    <col min="11014" max="11014" width="17.5546875" style="286" customWidth="1"/>
    <col min="11015" max="11018" width="15.5546875" style="286" customWidth="1"/>
    <col min="11019" max="11019" width="17.5546875" style="286" customWidth="1"/>
    <col min="11020" max="11020" width="17.44140625" style="286" customWidth="1"/>
    <col min="11021" max="11022" width="14.5546875" style="286" customWidth="1"/>
    <col min="11023" max="11023" width="19" style="286" customWidth="1"/>
    <col min="11024" max="11024" width="13.44140625" style="286" customWidth="1"/>
    <col min="11025" max="11264" width="13" style="286"/>
    <col min="11265" max="11265" width="9.33203125" style="286" customWidth="1"/>
    <col min="11266" max="11269" width="16.44140625" style="286" customWidth="1"/>
    <col min="11270" max="11270" width="17.5546875" style="286" customWidth="1"/>
    <col min="11271" max="11274" width="15.5546875" style="286" customWidth="1"/>
    <col min="11275" max="11275" width="17.5546875" style="286" customWidth="1"/>
    <col min="11276" max="11276" width="17.44140625" style="286" customWidth="1"/>
    <col min="11277" max="11278" width="14.5546875" style="286" customWidth="1"/>
    <col min="11279" max="11279" width="19" style="286" customWidth="1"/>
    <col min="11280" max="11280" width="13.44140625" style="286" customWidth="1"/>
    <col min="11281" max="11520" width="13" style="286"/>
    <col min="11521" max="11521" width="9.33203125" style="286" customWidth="1"/>
    <col min="11522" max="11525" width="16.44140625" style="286" customWidth="1"/>
    <col min="11526" max="11526" width="17.5546875" style="286" customWidth="1"/>
    <col min="11527" max="11530" width="15.5546875" style="286" customWidth="1"/>
    <col min="11531" max="11531" width="17.5546875" style="286" customWidth="1"/>
    <col min="11532" max="11532" width="17.44140625" style="286" customWidth="1"/>
    <col min="11533" max="11534" width="14.5546875" style="286" customWidth="1"/>
    <col min="11535" max="11535" width="19" style="286" customWidth="1"/>
    <col min="11536" max="11536" width="13.44140625" style="286" customWidth="1"/>
    <col min="11537" max="11776" width="13" style="286"/>
    <col min="11777" max="11777" width="9.33203125" style="286" customWidth="1"/>
    <col min="11778" max="11781" width="16.44140625" style="286" customWidth="1"/>
    <col min="11782" max="11782" width="17.5546875" style="286" customWidth="1"/>
    <col min="11783" max="11786" width="15.5546875" style="286" customWidth="1"/>
    <col min="11787" max="11787" width="17.5546875" style="286" customWidth="1"/>
    <col min="11788" max="11788" width="17.44140625" style="286" customWidth="1"/>
    <col min="11789" max="11790" width="14.5546875" style="286" customWidth="1"/>
    <col min="11791" max="11791" width="19" style="286" customWidth="1"/>
    <col min="11792" max="11792" width="13.44140625" style="286" customWidth="1"/>
    <col min="11793" max="12032" width="13" style="286"/>
    <col min="12033" max="12033" width="9.33203125" style="286" customWidth="1"/>
    <col min="12034" max="12037" width="16.44140625" style="286" customWidth="1"/>
    <col min="12038" max="12038" width="17.5546875" style="286" customWidth="1"/>
    <col min="12039" max="12042" width="15.5546875" style="286" customWidth="1"/>
    <col min="12043" max="12043" width="17.5546875" style="286" customWidth="1"/>
    <col min="12044" max="12044" width="17.44140625" style="286" customWidth="1"/>
    <col min="12045" max="12046" width="14.5546875" style="286" customWidth="1"/>
    <col min="12047" max="12047" width="19" style="286" customWidth="1"/>
    <col min="12048" max="12048" width="13.44140625" style="286" customWidth="1"/>
    <col min="12049" max="12288" width="13" style="286"/>
    <col min="12289" max="12289" width="9.33203125" style="286" customWidth="1"/>
    <col min="12290" max="12293" width="16.44140625" style="286" customWidth="1"/>
    <col min="12294" max="12294" width="17.5546875" style="286" customWidth="1"/>
    <col min="12295" max="12298" width="15.5546875" style="286" customWidth="1"/>
    <col min="12299" max="12299" width="17.5546875" style="286" customWidth="1"/>
    <col min="12300" max="12300" width="17.44140625" style="286" customWidth="1"/>
    <col min="12301" max="12302" width="14.5546875" style="286" customWidth="1"/>
    <col min="12303" max="12303" width="19" style="286" customWidth="1"/>
    <col min="12304" max="12304" width="13.44140625" style="286" customWidth="1"/>
    <col min="12305" max="12544" width="13" style="286"/>
    <col min="12545" max="12545" width="9.33203125" style="286" customWidth="1"/>
    <col min="12546" max="12549" width="16.44140625" style="286" customWidth="1"/>
    <col min="12550" max="12550" width="17.5546875" style="286" customWidth="1"/>
    <col min="12551" max="12554" width="15.5546875" style="286" customWidth="1"/>
    <col min="12555" max="12555" width="17.5546875" style="286" customWidth="1"/>
    <col min="12556" max="12556" width="17.44140625" style="286" customWidth="1"/>
    <col min="12557" max="12558" width="14.5546875" style="286" customWidth="1"/>
    <col min="12559" max="12559" width="19" style="286" customWidth="1"/>
    <col min="12560" max="12560" width="13.44140625" style="286" customWidth="1"/>
    <col min="12561" max="12800" width="13" style="286"/>
    <col min="12801" max="12801" width="9.33203125" style="286" customWidth="1"/>
    <col min="12802" max="12805" width="16.44140625" style="286" customWidth="1"/>
    <col min="12806" max="12806" width="17.5546875" style="286" customWidth="1"/>
    <col min="12807" max="12810" width="15.5546875" style="286" customWidth="1"/>
    <col min="12811" max="12811" width="17.5546875" style="286" customWidth="1"/>
    <col min="12812" max="12812" width="17.44140625" style="286" customWidth="1"/>
    <col min="12813" max="12814" width="14.5546875" style="286" customWidth="1"/>
    <col min="12815" max="12815" width="19" style="286" customWidth="1"/>
    <col min="12816" max="12816" width="13.44140625" style="286" customWidth="1"/>
    <col min="12817" max="13056" width="13" style="286"/>
    <col min="13057" max="13057" width="9.33203125" style="286" customWidth="1"/>
    <col min="13058" max="13061" width="16.44140625" style="286" customWidth="1"/>
    <col min="13062" max="13062" width="17.5546875" style="286" customWidth="1"/>
    <col min="13063" max="13066" width="15.5546875" style="286" customWidth="1"/>
    <col min="13067" max="13067" width="17.5546875" style="286" customWidth="1"/>
    <col min="13068" max="13068" width="17.44140625" style="286" customWidth="1"/>
    <col min="13069" max="13070" width="14.5546875" style="286" customWidth="1"/>
    <col min="13071" max="13071" width="19" style="286" customWidth="1"/>
    <col min="13072" max="13072" width="13.44140625" style="286" customWidth="1"/>
    <col min="13073" max="13312" width="13" style="286"/>
    <col min="13313" max="13313" width="9.33203125" style="286" customWidth="1"/>
    <col min="13314" max="13317" width="16.44140625" style="286" customWidth="1"/>
    <col min="13318" max="13318" width="17.5546875" style="286" customWidth="1"/>
    <col min="13319" max="13322" width="15.5546875" style="286" customWidth="1"/>
    <col min="13323" max="13323" width="17.5546875" style="286" customWidth="1"/>
    <col min="13324" max="13324" width="17.44140625" style="286" customWidth="1"/>
    <col min="13325" max="13326" width="14.5546875" style="286" customWidth="1"/>
    <col min="13327" max="13327" width="19" style="286" customWidth="1"/>
    <col min="13328" max="13328" width="13.44140625" style="286" customWidth="1"/>
    <col min="13329" max="13568" width="13" style="286"/>
    <col min="13569" max="13569" width="9.33203125" style="286" customWidth="1"/>
    <col min="13570" max="13573" width="16.44140625" style="286" customWidth="1"/>
    <col min="13574" max="13574" width="17.5546875" style="286" customWidth="1"/>
    <col min="13575" max="13578" width="15.5546875" style="286" customWidth="1"/>
    <col min="13579" max="13579" width="17.5546875" style="286" customWidth="1"/>
    <col min="13580" max="13580" width="17.44140625" style="286" customWidth="1"/>
    <col min="13581" max="13582" width="14.5546875" style="286" customWidth="1"/>
    <col min="13583" max="13583" width="19" style="286" customWidth="1"/>
    <col min="13584" max="13584" width="13.44140625" style="286" customWidth="1"/>
    <col min="13585" max="13824" width="13" style="286"/>
    <col min="13825" max="13825" width="9.33203125" style="286" customWidth="1"/>
    <col min="13826" max="13829" width="16.44140625" style="286" customWidth="1"/>
    <col min="13830" max="13830" width="17.5546875" style="286" customWidth="1"/>
    <col min="13831" max="13834" width="15.5546875" style="286" customWidth="1"/>
    <col min="13835" max="13835" width="17.5546875" style="286" customWidth="1"/>
    <col min="13836" max="13836" width="17.44140625" style="286" customWidth="1"/>
    <col min="13837" max="13838" width="14.5546875" style="286" customWidth="1"/>
    <col min="13839" max="13839" width="19" style="286" customWidth="1"/>
    <col min="13840" max="13840" width="13.44140625" style="286" customWidth="1"/>
    <col min="13841" max="14080" width="13" style="286"/>
    <col min="14081" max="14081" width="9.33203125" style="286" customWidth="1"/>
    <col min="14082" max="14085" width="16.44140625" style="286" customWidth="1"/>
    <col min="14086" max="14086" width="17.5546875" style="286" customWidth="1"/>
    <col min="14087" max="14090" width="15.5546875" style="286" customWidth="1"/>
    <col min="14091" max="14091" width="17.5546875" style="286" customWidth="1"/>
    <col min="14092" max="14092" width="17.44140625" style="286" customWidth="1"/>
    <col min="14093" max="14094" width="14.5546875" style="286" customWidth="1"/>
    <col min="14095" max="14095" width="19" style="286" customWidth="1"/>
    <col min="14096" max="14096" width="13.44140625" style="286" customWidth="1"/>
    <col min="14097" max="14336" width="13" style="286"/>
    <col min="14337" max="14337" width="9.33203125" style="286" customWidth="1"/>
    <col min="14338" max="14341" width="16.44140625" style="286" customWidth="1"/>
    <col min="14342" max="14342" width="17.5546875" style="286" customWidth="1"/>
    <col min="14343" max="14346" width="15.5546875" style="286" customWidth="1"/>
    <col min="14347" max="14347" width="17.5546875" style="286" customWidth="1"/>
    <col min="14348" max="14348" width="17.44140625" style="286" customWidth="1"/>
    <col min="14349" max="14350" width="14.5546875" style="286" customWidth="1"/>
    <col min="14351" max="14351" width="19" style="286" customWidth="1"/>
    <col min="14352" max="14352" width="13.44140625" style="286" customWidth="1"/>
    <col min="14353" max="14592" width="13" style="286"/>
    <col min="14593" max="14593" width="9.33203125" style="286" customWidth="1"/>
    <col min="14594" max="14597" width="16.44140625" style="286" customWidth="1"/>
    <col min="14598" max="14598" width="17.5546875" style="286" customWidth="1"/>
    <col min="14599" max="14602" width="15.5546875" style="286" customWidth="1"/>
    <col min="14603" max="14603" width="17.5546875" style="286" customWidth="1"/>
    <col min="14604" max="14604" width="17.44140625" style="286" customWidth="1"/>
    <col min="14605" max="14606" width="14.5546875" style="286" customWidth="1"/>
    <col min="14607" max="14607" width="19" style="286" customWidth="1"/>
    <col min="14608" max="14608" width="13.44140625" style="286" customWidth="1"/>
    <col min="14609" max="14848" width="13" style="286"/>
    <col min="14849" max="14849" width="9.33203125" style="286" customWidth="1"/>
    <col min="14850" max="14853" width="16.44140625" style="286" customWidth="1"/>
    <col min="14854" max="14854" width="17.5546875" style="286" customWidth="1"/>
    <col min="14855" max="14858" width="15.5546875" style="286" customWidth="1"/>
    <col min="14859" max="14859" width="17.5546875" style="286" customWidth="1"/>
    <col min="14860" max="14860" width="17.44140625" style="286" customWidth="1"/>
    <col min="14861" max="14862" width="14.5546875" style="286" customWidth="1"/>
    <col min="14863" max="14863" width="19" style="286" customWidth="1"/>
    <col min="14864" max="14864" width="13.44140625" style="286" customWidth="1"/>
    <col min="14865" max="15104" width="13" style="286"/>
    <col min="15105" max="15105" width="9.33203125" style="286" customWidth="1"/>
    <col min="15106" max="15109" width="16.44140625" style="286" customWidth="1"/>
    <col min="15110" max="15110" width="17.5546875" style="286" customWidth="1"/>
    <col min="15111" max="15114" width="15.5546875" style="286" customWidth="1"/>
    <col min="15115" max="15115" width="17.5546875" style="286" customWidth="1"/>
    <col min="15116" max="15116" width="17.44140625" style="286" customWidth="1"/>
    <col min="15117" max="15118" width="14.5546875" style="286" customWidth="1"/>
    <col min="15119" max="15119" width="19" style="286" customWidth="1"/>
    <col min="15120" max="15120" width="13.44140625" style="286" customWidth="1"/>
    <col min="15121" max="15360" width="13" style="286"/>
    <col min="15361" max="15361" width="9.33203125" style="286" customWidth="1"/>
    <col min="15362" max="15365" width="16.44140625" style="286" customWidth="1"/>
    <col min="15366" max="15366" width="17.5546875" style="286" customWidth="1"/>
    <col min="15367" max="15370" width="15.5546875" style="286" customWidth="1"/>
    <col min="15371" max="15371" width="17.5546875" style="286" customWidth="1"/>
    <col min="15372" max="15372" width="17.44140625" style="286" customWidth="1"/>
    <col min="15373" max="15374" width="14.5546875" style="286" customWidth="1"/>
    <col min="15375" max="15375" width="19" style="286" customWidth="1"/>
    <col min="15376" max="15376" width="13.44140625" style="286" customWidth="1"/>
    <col min="15377" max="15616" width="13" style="286"/>
    <col min="15617" max="15617" width="9.33203125" style="286" customWidth="1"/>
    <col min="15618" max="15621" width="16.44140625" style="286" customWidth="1"/>
    <col min="15622" max="15622" width="17.5546875" style="286" customWidth="1"/>
    <col min="15623" max="15626" width="15.5546875" style="286" customWidth="1"/>
    <col min="15627" max="15627" width="17.5546875" style="286" customWidth="1"/>
    <col min="15628" max="15628" width="17.44140625" style="286" customWidth="1"/>
    <col min="15629" max="15630" width="14.5546875" style="286" customWidth="1"/>
    <col min="15631" max="15631" width="19" style="286" customWidth="1"/>
    <col min="15632" max="15632" width="13.44140625" style="286" customWidth="1"/>
    <col min="15633" max="15872" width="13" style="286"/>
    <col min="15873" max="15873" width="9.33203125" style="286" customWidth="1"/>
    <col min="15874" max="15877" width="16.44140625" style="286" customWidth="1"/>
    <col min="15878" max="15878" width="17.5546875" style="286" customWidth="1"/>
    <col min="15879" max="15882" width="15.5546875" style="286" customWidth="1"/>
    <col min="15883" max="15883" width="17.5546875" style="286" customWidth="1"/>
    <col min="15884" max="15884" width="17.44140625" style="286" customWidth="1"/>
    <col min="15885" max="15886" width="14.5546875" style="286" customWidth="1"/>
    <col min="15887" max="15887" width="19" style="286" customWidth="1"/>
    <col min="15888" max="15888" width="13.44140625" style="286" customWidth="1"/>
    <col min="15889" max="16128" width="13" style="286"/>
    <col min="16129" max="16129" width="9.33203125" style="286" customWidth="1"/>
    <col min="16130" max="16133" width="16.44140625" style="286" customWidth="1"/>
    <col min="16134" max="16134" width="17.5546875" style="286" customWidth="1"/>
    <col min="16135" max="16138" width="15.5546875" style="286" customWidth="1"/>
    <col min="16139" max="16139" width="17.5546875" style="286" customWidth="1"/>
    <col min="16140" max="16140" width="17.44140625" style="286" customWidth="1"/>
    <col min="16141" max="16142" width="14.5546875" style="286" customWidth="1"/>
    <col min="16143" max="16143" width="19" style="286" customWidth="1"/>
    <col min="16144" max="16144" width="13.44140625" style="286" customWidth="1"/>
    <col min="16145" max="16384" width="13" style="286"/>
  </cols>
  <sheetData>
    <row r="1" spans="1:15">
      <c r="A1" s="1" t="s">
        <v>1526</v>
      </c>
      <c r="B1" s="124"/>
    </row>
    <row r="2" spans="1:15">
      <c r="A2" s="276" t="s">
        <v>1525</v>
      </c>
      <c r="B2" s="477"/>
      <c r="C2" s="286"/>
      <c r="D2" s="286"/>
      <c r="E2" s="286"/>
      <c r="F2" s="286"/>
    </row>
    <row r="3" spans="1:15">
      <c r="B3" s="286"/>
      <c r="C3" s="286"/>
      <c r="D3" s="286"/>
      <c r="E3" s="286"/>
      <c r="F3" s="286"/>
    </row>
    <row r="4" spans="1:15">
      <c r="A4" s="1" t="s">
        <v>2823</v>
      </c>
      <c r="B4" s="477"/>
      <c r="C4" s="286"/>
      <c r="D4" s="286"/>
      <c r="E4" s="286"/>
      <c r="F4" s="286"/>
      <c r="L4"/>
      <c r="M4"/>
      <c r="N4"/>
      <c r="O4"/>
    </row>
    <row r="5" spans="1:15">
      <c r="A5" s="224" t="s">
        <v>109</v>
      </c>
      <c r="B5" s="477"/>
      <c r="C5" s="286"/>
      <c r="D5" s="286"/>
      <c r="E5" s="286"/>
      <c r="F5" s="286"/>
      <c r="L5"/>
      <c r="M5"/>
      <c r="N5"/>
      <c r="O5"/>
    </row>
    <row r="6" spans="1:15">
      <c r="A6" s="224" t="s">
        <v>2145</v>
      </c>
      <c r="B6" s="477"/>
      <c r="C6" s="286"/>
      <c r="D6" s="286"/>
      <c r="E6" s="286"/>
      <c r="F6" s="286"/>
      <c r="L6"/>
      <c r="M6"/>
      <c r="N6"/>
      <c r="O6"/>
    </row>
    <row r="7" spans="1:15">
      <c r="A7" s="1397" t="s">
        <v>1256</v>
      </c>
      <c r="B7" s="477"/>
      <c r="C7" s="286"/>
      <c r="D7" s="286"/>
      <c r="E7" s="286"/>
      <c r="F7" s="286"/>
      <c r="L7"/>
      <c r="M7"/>
      <c r="N7"/>
      <c r="O7"/>
    </row>
    <row r="8" spans="1:15">
      <c r="B8" s="477"/>
      <c r="C8" s="286"/>
      <c r="D8" s="286"/>
      <c r="E8" s="286"/>
      <c r="F8" s="286"/>
    </row>
    <row r="9" spans="1:15">
      <c r="A9" s="276" t="s">
        <v>2824</v>
      </c>
      <c r="B9" s="477"/>
      <c r="C9" s="286"/>
      <c r="D9" s="286"/>
      <c r="E9" s="286"/>
      <c r="F9" s="286"/>
    </row>
    <row r="10" spans="1:15">
      <c r="A10" s="562"/>
      <c r="F10" s="286"/>
    </row>
    <row r="11" spans="1:15" ht="14.7" customHeight="1">
      <c r="A11" s="703"/>
      <c r="B11" s="667"/>
      <c r="C11" s="2040" t="s">
        <v>2825</v>
      </c>
      <c r="D11" s="2041"/>
      <c r="E11" s="2041"/>
      <c r="F11" s="2042"/>
      <c r="G11" s="2040" t="s">
        <v>2826</v>
      </c>
      <c r="H11" s="2041"/>
      <c r="I11" s="2041"/>
      <c r="J11" s="2042"/>
      <c r="K11" s="2036" t="s">
        <v>2705</v>
      </c>
      <c r="L11" s="562"/>
    </row>
    <row r="12" spans="1:15">
      <c r="A12" s="703"/>
      <c r="B12" s="667"/>
      <c r="C12" s="2040" t="s">
        <v>2625</v>
      </c>
      <c r="D12" s="2042"/>
      <c r="E12" s="2040" t="s">
        <v>2633</v>
      </c>
      <c r="F12" s="2042"/>
      <c r="G12" s="2040" t="s">
        <v>2625</v>
      </c>
      <c r="H12" s="2042"/>
      <c r="I12" s="2040" t="s">
        <v>2633</v>
      </c>
      <c r="J12" s="2042"/>
      <c r="K12" s="2056"/>
      <c r="L12" s="562"/>
    </row>
    <row r="13" spans="1:15" ht="28.8">
      <c r="A13" s="703"/>
      <c r="B13" s="667"/>
      <c r="C13" s="644" t="s">
        <v>2827</v>
      </c>
      <c r="D13" s="644" t="s">
        <v>2817</v>
      </c>
      <c r="E13" s="644" t="s">
        <v>2634</v>
      </c>
      <c r="F13" s="644" t="s">
        <v>2828</v>
      </c>
      <c r="G13" s="644" t="s">
        <v>2827</v>
      </c>
      <c r="H13" s="644" t="s">
        <v>2817</v>
      </c>
      <c r="I13" s="644" t="s">
        <v>2634</v>
      </c>
      <c r="J13" s="644" t="s">
        <v>2828</v>
      </c>
      <c r="K13" s="2108"/>
      <c r="L13" s="562"/>
    </row>
    <row r="14" spans="1:15">
      <c r="A14" s="704"/>
      <c r="B14" s="669"/>
      <c r="C14" s="705" t="s">
        <v>13</v>
      </c>
      <c r="D14" s="705" t="s">
        <v>89</v>
      </c>
      <c r="E14" s="705" t="s">
        <v>107</v>
      </c>
      <c r="F14" s="705" t="s">
        <v>88</v>
      </c>
      <c r="G14" s="705" t="s">
        <v>87</v>
      </c>
      <c r="H14" s="705" t="s">
        <v>86</v>
      </c>
      <c r="I14" s="705" t="s">
        <v>85</v>
      </c>
      <c r="J14" s="705" t="s">
        <v>84</v>
      </c>
      <c r="K14" s="573" t="s">
        <v>83</v>
      </c>
      <c r="L14" s="562"/>
    </row>
    <row r="15" spans="1:15" ht="29.1" customHeight="1">
      <c r="A15" s="706" t="s">
        <v>2661</v>
      </c>
      <c r="B15" s="707"/>
      <c r="C15" s="679"/>
      <c r="D15" s="679"/>
      <c r="E15" s="679"/>
      <c r="F15" s="679"/>
      <c r="G15" s="679"/>
      <c r="H15" s="679"/>
      <c r="I15" s="679"/>
      <c r="J15" s="679"/>
      <c r="K15" s="679"/>
      <c r="L15" s="562"/>
    </row>
    <row r="16" spans="1:15">
      <c r="A16" s="708">
        <v>1</v>
      </c>
      <c r="B16" s="705" t="s">
        <v>12</v>
      </c>
      <c r="C16" s="709"/>
      <c r="D16" s="709"/>
      <c r="E16" s="709"/>
      <c r="F16" s="709"/>
      <c r="G16" s="709"/>
      <c r="H16" s="709"/>
      <c r="I16" s="709"/>
      <c r="J16" s="709"/>
      <c r="K16" s="709"/>
      <c r="L16" s="164" t="s">
        <v>158</v>
      </c>
    </row>
    <row r="17" spans="1:12">
      <c r="A17" s="708">
        <v>2</v>
      </c>
      <c r="B17" s="705" t="s">
        <v>72</v>
      </c>
      <c r="C17" s="709"/>
      <c r="D17" s="709"/>
      <c r="E17" s="709"/>
      <c r="F17" s="709"/>
      <c r="G17" s="709"/>
      <c r="H17" s="709"/>
      <c r="I17" s="709"/>
      <c r="J17" s="709"/>
      <c r="K17" s="709"/>
      <c r="L17" s="164" t="s">
        <v>2662</v>
      </c>
    </row>
    <row r="18" spans="1:12">
      <c r="A18" s="708">
        <v>3</v>
      </c>
      <c r="B18" s="705" t="s">
        <v>11</v>
      </c>
      <c r="C18" s="709"/>
      <c r="D18" s="709"/>
      <c r="E18" s="709"/>
      <c r="F18" s="709"/>
      <c r="G18" s="709"/>
      <c r="H18" s="709"/>
      <c r="I18" s="709"/>
      <c r="J18" s="709"/>
      <c r="K18" s="709"/>
      <c r="L18" s="164" t="s">
        <v>2663</v>
      </c>
    </row>
    <row r="19" spans="1:12">
      <c r="A19" s="708">
        <v>4</v>
      </c>
      <c r="B19" s="705" t="s">
        <v>71</v>
      </c>
      <c r="C19" s="709"/>
      <c r="D19" s="709"/>
      <c r="E19" s="709"/>
      <c r="F19" s="709"/>
      <c r="G19" s="709"/>
      <c r="H19" s="709"/>
      <c r="I19" s="709"/>
      <c r="J19" s="709"/>
      <c r="K19" s="709"/>
      <c r="L19" s="164" t="s">
        <v>2664</v>
      </c>
    </row>
    <row r="20" spans="1:12">
      <c r="A20" s="708">
        <v>5</v>
      </c>
      <c r="B20" s="705" t="s">
        <v>70</v>
      </c>
      <c r="C20" s="709"/>
      <c r="D20" s="709"/>
      <c r="E20" s="709"/>
      <c r="F20" s="709"/>
      <c r="G20" s="709"/>
      <c r="H20" s="709"/>
      <c r="I20" s="709"/>
      <c r="J20" s="709"/>
      <c r="K20" s="709"/>
      <c r="L20" s="164" t="s">
        <v>2665</v>
      </c>
    </row>
    <row r="21" spans="1:12">
      <c r="A21" s="708">
        <v>6</v>
      </c>
      <c r="B21" s="705" t="s">
        <v>69</v>
      </c>
      <c r="C21" s="709"/>
      <c r="D21" s="709"/>
      <c r="E21" s="709"/>
      <c r="F21" s="709"/>
      <c r="G21" s="709"/>
      <c r="H21" s="709"/>
      <c r="I21" s="709"/>
      <c r="J21" s="709"/>
      <c r="K21" s="709"/>
      <c r="L21" s="164" t="s">
        <v>2666</v>
      </c>
    </row>
    <row r="22" spans="1:12">
      <c r="A22" s="708">
        <v>7</v>
      </c>
      <c r="B22" s="705" t="s">
        <v>68</v>
      </c>
      <c r="C22" s="709"/>
      <c r="D22" s="709"/>
      <c r="E22" s="709"/>
      <c r="F22" s="709"/>
      <c r="G22" s="709"/>
      <c r="H22" s="709"/>
      <c r="I22" s="709"/>
      <c r="J22" s="709"/>
      <c r="K22" s="709"/>
      <c r="L22" s="164" t="s">
        <v>2667</v>
      </c>
    </row>
    <row r="23" spans="1:12">
      <c r="A23" s="708">
        <v>8</v>
      </c>
      <c r="B23" s="705" t="s">
        <v>67</v>
      </c>
      <c r="C23" s="709"/>
      <c r="D23" s="709"/>
      <c r="E23" s="709"/>
      <c r="F23" s="709"/>
      <c r="G23" s="709"/>
      <c r="H23" s="709"/>
      <c r="I23" s="709"/>
      <c r="J23" s="709"/>
      <c r="K23" s="709"/>
      <c r="L23" s="164" t="s">
        <v>2668</v>
      </c>
    </row>
    <row r="24" spans="1:12">
      <c r="A24" s="708">
        <v>9</v>
      </c>
      <c r="B24" s="705" t="s">
        <v>66</v>
      </c>
      <c r="C24" s="709"/>
      <c r="D24" s="709"/>
      <c r="E24" s="709"/>
      <c r="F24" s="709"/>
      <c r="G24" s="709"/>
      <c r="H24" s="709"/>
      <c r="I24" s="709"/>
      <c r="J24" s="709"/>
      <c r="K24" s="709"/>
      <c r="L24" s="164" t="s">
        <v>2669</v>
      </c>
    </row>
    <row r="25" spans="1:12">
      <c r="A25" s="708">
        <v>10</v>
      </c>
      <c r="B25" s="705" t="s">
        <v>10</v>
      </c>
      <c r="C25" s="709"/>
      <c r="D25" s="709"/>
      <c r="E25" s="709"/>
      <c r="F25" s="709"/>
      <c r="G25" s="709"/>
      <c r="H25" s="709"/>
      <c r="I25" s="709"/>
      <c r="J25" s="709"/>
      <c r="K25" s="709"/>
      <c r="L25" s="164" t="s">
        <v>2670</v>
      </c>
    </row>
    <row r="26" spans="1:12">
      <c r="A26" s="708">
        <v>11</v>
      </c>
      <c r="B26" s="705" t="s">
        <v>9</v>
      </c>
      <c r="C26" s="709"/>
      <c r="D26" s="709"/>
      <c r="E26" s="709"/>
      <c r="F26" s="709"/>
      <c r="G26" s="709"/>
      <c r="H26" s="709"/>
      <c r="I26" s="709"/>
      <c r="J26" s="709"/>
      <c r="K26" s="709"/>
      <c r="L26" s="164" t="s">
        <v>2671</v>
      </c>
    </row>
    <row r="27" spans="1:12">
      <c r="A27" s="708">
        <v>12</v>
      </c>
      <c r="B27" s="705" t="s">
        <v>65</v>
      </c>
      <c r="C27" s="709"/>
      <c r="D27" s="709"/>
      <c r="E27" s="709"/>
      <c r="F27" s="709"/>
      <c r="G27" s="709"/>
      <c r="H27" s="709"/>
      <c r="I27" s="709"/>
      <c r="J27" s="709"/>
      <c r="K27" s="709"/>
      <c r="L27" s="164" t="s">
        <v>2672</v>
      </c>
    </row>
    <row r="28" spans="1:12">
      <c r="A28" s="708">
        <v>13</v>
      </c>
      <c r="B28" s="705" t="s">
        <v>8</v>
      </c>
      <c r="C28" s="709"/>
      <c r="D28" s="709"/>
      <c r="E28" s="709"/>
      <c r="F28" s="709"/>
      <c r="G28" s="709"/>
      <c r="H28" s="709"/>
      <c r="I28" s="709"/>
      <c r="J28" s="709"/>
      <c r="K28" s="709"/>
      <c r="L28" s="164" t="s">
        <v>2673</v>
      </c>
    </row>
    <row r="29" spans="1:12">
      <c r="A29" s="708">
        <v>14</v>
      </c>
      <c r="B29" s="705" t="s">
        <v>7</v>
      </c>
      <c r="C29" s="709"/>
      <c r="D29" s="709"/>
      <c r="E29" s="709"/>
      <c r="F29" s="709"/>
      <c r="G29" s="709"/>
      <c r="H29" s="709"/>
      <c r="I29" s="709"/>
      <c r="J29" s="709"/>
      <c r="K29" s="709"/>
      <c r="L29" s="164" t="s">
        <v>2674</v>
      </c>
    </row>
    <row r="30" spans="1:12">
      <c r="A30" s="708">
        <v>15</v>
      </c>
      <c r="B30" s="705" t="s">
        <v>64</v>
      </c>
      <c r="C30" s="709"/>
      <c r="D30" s="709"/>
      <c r="E30" s="709"/>
      <c r="F30" s="709"/>
      <c r="G30" s="709"/>
      <c r="H30" s="709"/>
      <c r="I30" s="709"/>
      <c r="J30" s="709"/>
      <c r="K30" s="709"/>
      <c r="L30" s="164" t="s">
        <v>2675</v>
      </c>
    </row>
    <row r="31" spans="1:12">
      <c r="A31" s="708">
        <v>16</v>
      </c>
      <c r="B31" s="705" t="s">
        <v>6</v>
      </c>
      <c r="C31" s="709"/>
      <c r="D31" s="709"/>
      <c r="E31" s="709"/>
      <c r="F31" s="709"/>
      <c r="G31" s="709"/>
      <c r="H31" s="709"/>
      <c r="I31" s="709"/>
      <c r="J31" s="709"/>
      <c r="K31" s="709"/>
      <c r="L31" s="164" t="s">
        <v>2676</v>
      </c>
    </row>
    <row r="32" spans="1:12">
      <c r="A32" s="708">
        <v>17</v>
      </c>
      <c r="B32" s="705" t="s">
        <v>5</v>
      </c>
      <c r="C32" s="709"/>
      <c r="D32" s="709"/>
      <c r="E32" s="709"/>
      <c r="F32" s="709"/>
      <c r="G32" s="709"/>
      <c r="H32" s="709"/>
      <c r="I32" s="709"/>
      <c r="J32" s="709"/>
      <c r="K32" s="709"/>
      <c r="L32" s="164" t="s">
        <v>2677</v>
      </c>
    </row>
    <row r="33" spans="1:12">
      <c r="A33" s="708">
        <v>18</v>
      </c>
      <c r="B33" s="705" t="s">
        <v>63</v>
      </c>
      <c r="C33" s="709"/>
      <c r="D33" s="709"/>
      <c r="E33" s="709"/>
      <c r="F33" s="709"/>
      <c r="G33" s="709"/>
      <c r="H33" s="709"/>
      <c r="I33" s="709"/>
      <c r="J33" s="709"/>
      <c r="K33" s="709"/>
      <c r="L33" s="164" t="s">
        <v>2678</v>
      </c>
    </row>
    <row r="34" spans="1:12">
      <c r="A34" s="708">
        <v>19</v>
      </c>
      <c r="B34" s="705" t="s">
        <v>62</v>
      </c>
      <c r="C34" s="709"/>
      <c r="D34" s="709"/>
      <c r="E34" s="709"/>
      <c r="F34" s="709"/>
      <c r="G34" s="709"/>
      <c r="H34" s="709"/>
      <c r="I34" s="709"/>
      <c r="J34" s="709"/>
      <c r="K34" s="709"/>
      <c r="L34" s="164" t="s">
        <v>2679</v>
      </c>
    </row>
    <row r="35" spans="1:12">
      <c r="A35" s="708">
        <v>20</v>
      </c>
      <c r="B35" s="705" t="s">
        <v>61</v>
      </c>
      <c r="C35" s="709"/>
      <c r="D35" s="709"/>
      <c r="E35" s="709"/>
      <c r="F35" s="709"/>
      <c r="G35" s="709"/>
      <c r="H35" s="709"/>
      <c r="I35" s="709"/>
      <c r="J35" s="709"/>
      <c r="K35" s="709"/>
      <c r="L35" s="164" t="s">
        <v>2680</v>
      </c>
    </row>
    <row r="36" spans="1:12">
      <c r="A36" s="708">
        <v>21</v>
      </c>
      <c r="B36" s="705" t="s">
        <v>4</v>
      </c>
      <c r="C36" s="709"/>
      <c r="D36" s="709"/>
      <c r="E36" s="709"/>
      <c r="F36" s="709"/>
      <c r="G36" s="709"/>
      <c r="H36" s="709"/>
      <c r="I36" s="709"/>
      <c r="J36" s="709"/>
      <c r="K36" s="709"/>
      <c r="L36" s="164" t="s">
        <v>2681</v>
      </c>
    </row>
    <row r="37" spans="1:12">
      <c r="A37" s="708">
        <v>22</v>
      </c>
      <c r="B37" s="705" t="s">
        <v>60</v>
      </c>
      <c r="C37" s="709"/>
      <c r="D37" s="709"/>
      <c r="E37" s="709"/>
      <c r="F37" s="709"/>
      <c r="G37" s="709"/>
      <c r="H37" s="709"/>
      <c r="I37" s="709"/>
      <c r="J37" s="709"/>
      <c r="K37" s="709"/>
      <c r="L37" s="164" t="s">
        <v>2682</v>
      </c>
    </row>
    <row r="38" spans="1:12">
      <c r="A38" s="708">
        <v>23</v>
      </c>
      <c r="B38" s="705" t="s">
        <v>59</v>
      </c>
      <c r="C38" s="709"/>
      <c r="D38" s="709"/>
      <c r="E38" s="709"/>
      <c r="F38" s="709"/>
      <c r="G38" s="709"/>
      <c r="H38" s="709"/>
      <c r="I38" s="709"/>
      <c r="J38" s="709"/>
      <c r="K38" s="709"/>
      <c r="L38" s="164" t="s">
        <v>2683</v>
      </c>
    </row>
    <row r="39" spans="1:12">
      <c r="A39" s="708">
        <v>24</v>
      </c>
      <c r="B39" s="705" t="s">
        <v>58</v>
      </c>
      <c r="C39" s="709"/>
      <c r="D39" s="709"/>
      <c r="E39" s="709"/>
      <c r="F39" s="709"/>
      <c r="G39" s="709"/>
      <c r="H39" s="709"/>
      <c r="I39" s="709"/>
      <c r="J39" s="709"/>
      <c r="K39" s="709"/>
      <c r="L39" s="164" t="s">
        <v>2684</v>
      </c>
    </row>
    <row r="40" spans="1:12">
      <c r="A40" s="708">
        <v>25</v>
      </c>
      <c r="B40" s="705" t="s">
        <v>57</v>
      </c>
      <c r="C40" s="709"/>
      <c r="D40" s="709"/>
      <c r="E40" s="709"/>
      <c r="F40" s="709"/>
      <c r="G40" s="709"/>
      <c r="H40" s="709"/>
      <c r="I40" s="709"/>
      <c r="J40" s="709"/>
      <c r="K40" s="709"/>
      <c r="L40" s="164" t="s">
        <v>2685</v>
      </c>
    </row>
    <row r="41" spans="1:12">
      <c r="A41" s="708">
        <v>26</v>
      </c>
      <c r="B41" s="705" t="s">
        <v>56</v>
      </c>
      <c r="C41" s="709"/>
      <c r="D41" s="709"/>
      <c r="E41" s="709"/>
      <c r="F41" s="709"/>
      <c r="G41" s="709"/>
      <c r="H41" s="709"/>
      <c r="I41" s="709"/>
      <c r="J41" s="709"/>
      <c r="K41" s="709"/>
      <c r="L41" s="164" t="s">
        <v>2686</v>
      </c>
    </row>
    <row r="42" spans="1:12">
      <c r="A42" s="708">
        <v>27</v>
      </c>
      <c r="B42" s="705" t="s">
        <v>55</v>
      </c>
      <c r="C42" s="709"/>
      <c r="D42" s="709"/>
      <c r="E42" s="709"/>
      <c r="F42" s="709"/>
      <c r="G42" s="709"/>
      <c r="H42" s="709"/>
      <c r="I42" s="709"/>
      <c r="J42" s="709"/>
      <c r="K42" s="709"/>
      <c r="L42" s="164" t="s">
        <v>2687</v>
      </c>
    </row>
    <row r="43" spans="1:12">
      <c r="A43" s="708">
        <v>28</v>
      </c>
      <c r="B43" s="705" t="s">
        <v>54</v>
      </c>
      <c r="C43" s="709"/>
      <c r="D43" s="709"/>
      <c r="E43" s="709"/>
      <c r="F43" s="709"/>
      <c r="G43" s="709"/>
      <c r="H43" s="709"/>
      <c r="I43" s="709"/>
      <c r="J43" s="709"/>
      <c r="K43" s="709"/>
      <c r="L43" s="164" t="s">
        <v>2688</v>
      </c>
    </row>
    <row r="44" spans="1:12">
      <c r="A44" s="708">
        <v>29</v>
      </c>
      <c r="B44" s="705" t="s">
        <v>3</v>
      </c>
      <c r="C44" s="709"/>
      <c r="D44" s="709"/>
      <c r="E44" s="709"/>
      <c r="F44" s="709"/>
      <c r="G44" s="709"/>
      <c r="H44" s="709"/>
      <c r="I44" s="709"/>
      <c r="J44" s="709"/>
      <c r="K44" s="709"/>
      <c r="L44" s="164" t="s">
        <v>2689</v>
      </c>
    </row>
    <row r="45" spans="1:12">
      <c r="A45" s="708">
        <v>30</v>
      </c>
      <c r="B45" s="705" t="s">
        <v>53</v>
      </c>
      <c r="C45" s="709"/>
      <c r="D45" s="709"/>
      <c r="E45" s="709"/>
      <c r="F45" s="709"/>
      <c r="G45" s="709"/>
      <c r="H45" s="709"/>
      <c r="I45" s="709"/>
      <c r="J45" s="709"/>
      <c r="K45" s="709"/>
      <c r="L45" s="164" t="s">
        <v>2690</v>
      </c>
    </row>
    <row r="46" spans="1:12">
      <c r="A46" s="708" t="s">
        <v>2829</v>
      </c>
      <c r="B46" s="705" t="s">
        <v>52</v>
      </c>
      <c r="C46" s="710"/>
      <c r="D46" s="710"/>
      <c r="E46" s="710"/>
      <c r="F46" s="709"/>
      <c r="G46" s="709"/>
      <c r="H46" s="709"/>
      <c r="I46" s="709"/>
      <c r="J46" s="709"/>
      <c r="K46" s="709"/>
      <c r="L46" s="164" t="s">
        <v>2830</v>
      </c>
    </row>
    <row r="47" spans="1:12">
      <c r="A47" s="562"/>
      <c r="C47" s="166" t="s">
        <v>98</v>
      </c>
      <c r="D47" s="166" t="s">
        <v>98</v>
      </c>
      <c r="E47" s="166" t="s">
        <v>98</v>
      </c>
      <c r="F47" s="166" t="s">
        <v>98</v>
      </c>
      <c r="G47" s="166" t="s">
        <v>98</v>
      </c>
      <c r="H47" s="166" t="s">
        <v>98</v>
      </c>
      <c r="I47" s="166" t="s">
        <v>98</v>
      </c>
      <c r="J47" s="166" t="s">
        <v>98</v>
      </c>
      <c r="K47" s="166" t="s">
        <v>98</v>
      </c>
      <c r="L47" s="562"/>
    </row>
    <row r="48" spans="1:12">
      <c r="A48" s="562"/>
      <c r="C48" s="172" t="s">
        <v>90</v>
      </c>
      <c r="D48" s="172" t="s">
        <v>90</v>
      </c>
      <c r="E48" s="172" t="s">
        <v>90</v>
      </c>
      <c r="F48" s="172" t="s">
        <v>90</v>
      </c>
      <c r="G48" s="172" t="s">
        <v>90</v>
      </c>
      <c r="H48" s="172" t="s">
        <v>90</v>
      </c>
      <c r="I48" s="172" t="s">
        <v>90</v>
      </c>
      <c r="J48" s="172" t="s">
        <v>90</v>
      </c>
      <c r="K48" s="172" t="s">
        <v>90</v>
      </c>
      <c r="L48" s="562"/>
    </row>
    <row r="49" spans="1:12">
      <c r="A49" s="562"/>
      <c r="C49" s="33" t="s">
        <v>91</v>
      </c>
      <c r="D49" s="33" t="s">
        <v>91</v>
      </c>
      <c r="E49" s="33" t="s">
        <v>91</v>
      </c>
      <c r="F49" s="33" t="s">
        <v>91</v>
      </c>
      <c r="G49" s="33" t="s">
        <v>91</v>
      </c>
      <c r="H49" s="33" t="s">
        <v>91</v>
      </c>
      <c r="I49" s="33" t="s">
        <v>91</v>
      </c>
      <c r="J49" s="33" t="s">
        <v>91</v>
      </c>
      <c r="K49" s="33" t="s">
        <v>91</v>
      </c>
      <c r="L49" s="562"/>
    </row>
    <row r="50" spans="1:12">
      <c r="A50" s="562"/>
      <c r="C50" s="33" t="s">
        <v>157</v>
      </c>
      <c r="D50" s="33" t="s">
        <v>157</v>
      </c>
      <c r="E50" s="33" t="s">
        <v>157</v>
      </c>
      <c r="F50" s="33" t="s">
        <v>157</v>
      </c>
      <c r="G50" s="33" t="s">
        <v>157</v>
      </c>
      <c r="H50" s="33" t="s">
        <v>157</v>
      </c>
      <c r="I50" s="33" t="s">
        <v>157</v>
      </c>
      <c r="J50" s="33" t="s">
        <v>157</v>
      </c>
      <c r="K50" s="33" t="s">
        <v>157</v>
      </c>
      <c r="L50" s="562"/>
    </row>
    <row r="51" spans="1:12" ht="72">
      <c r="A51" s="562"/>
      <c r="C51" s="33" t="s">
        <v>2627</v>
      </c>
      <c r="D51" s="33" t="s">
        <v>2632</v>
      </c>
      <c r="E51" s="33" t="s">
        <v>1068</v>
      </c>
      <c r="F51" s="33" t="s">
        <v>2636</v>
      </c>
      <c r="G51" s="33" t="s">
        <v>2627</v>
      </c>
      <c r="H51" s="33" t="s">
        <v>2632</v>
      </c>
      <c r="I51" s="33" t="s">
        <v>1068</v>
      </c>
      <c r="J51" s="33" t="s">
        <v>2636</v>
      </c>
      <c r="K51" s="33" t="s">
        <v>1071</v>
      </c>
      <c r="L51" s="562"/>
    </row>
    <row r="52" spans="1:12" ht="43.2">
      <c r="A52" s="562"/>
      <c r="C52" s="33" t="s">
        <v>1071</v>
      </c>
      <c r="D52" s="33" t="s">
        <v>1071</v>
      </c>
      <c r="E52" s="33" t="s">
        <v>1071</v>
      </c>
      <c r="F52" s="33" t="s">
        <v>1071</v>
      </c>
      <c r="G52" s="33" t="s">
        <v>1071</v>
      </c>
      <c r="H52" s="33" t="s">
        <v>1071</v>
      </c>
      <c r="I52" s="33" t="s">
        <v>1071</v>
      </c>
      <c r="J52" s="33" t="s">
        <v>1071</v>
      </c>
      <c r="K52" s="33" t="s">
        <v>2143</v>
      </c>
      <c r="L52" s="562"/>
    </row>
    <row r="53" spans="1:12" ht="100.8">
      <c r="A53" s="562"/>
      <c r="C53" s="33" t="s">
        <v>163</v>
      </c>
      <c r="D53" s="33" t="s">
        <v>163</v>
      </c>
      <c r="E53" s="33" t="s">
        <v>163</v>
      </c>
      <c r="F53" s="33" t="s">
        <v>163</v>
      </c>
      <c r="G53" s="33" t="s">
        <v>161</v>
      </c>
      <c r="H53" s="33" t="s">
        <v>161</v>
      </c>
      <c r="I53" s="33" t="s">
        <v>161</v>
      </c>
      <c r="J53" s="33" t="s">
        <v>161</v>
      </c>
      <c r="K53" s="33" t="s">
        <v>340</v>
      </c>
      <c r="L53" s="562"/>
    </row>
    <row r="54" spans="1:12">
      <c r="A54" s="562"/>
      <c r="C54" s="33"/>
      <c r="D54" s="33"/>
      <c r="E54" s="33"/>
      <c r="F54" s="33"/>
      <c r="G54" s="33"/>
      <c r="H54" s="33"/>
      <c r="I54" s="33"/>
      <c r="J54" s="33"/>
      <c r="K54" s="33" t="s">
        <v>93</v>
      </c>
      <c r="L54" s="562"/>
    </row>
    <row r="55" spans="1:12" ht="28.8">
      <c r="C55" s="33"/>
      <c r="D55" s="33"/>
      <c r="E55" s="33"/>
      <c r="F55" s="33"/>
      <c r="G55" s="33"/>
      <c r="H55" s="33"/>
      <c r="I55" s="33"/>
      <c r="J55" s="33"/>
      <c r="K55" s="33" t="s">
        <v>2601</v>
      </c>
      <c r="L55" s="562"/>
    </row>
    <row r="56" spans="1:12">
      <c r="B56" s="711"/>
      <c r="C56" s="286"/>
      <c r="D56" s="33"/>
      <c r="E56" s="33"/>
      <c r="F56" s="33"/>
      <c r="G56" s="33"/>
      <c r="H56" s="33"/>
      <c r="I56" s="33"/>
      <c r="J56" s="33"/>
      <c r="K56" s="33"/>
    </row>
    <row r="57" spans="1:12">
      <c r="B57" s="561"/>
      <c r="C57" s="286"/>
      <c r="D57" s="33"/>
      <c r="E57" s="33"/>
      <c r="F57" s="33"/>
      <c r="G57" s="33"/>
      <c r="H57" s="33"/>
      <c r="I57" s="33"/>
      <c r="J57" s="33"/>
      <c r="K57" s="33"/>
    </row>
    <row r="58" spans="1:12">
      <c r="B58" s="561"/>
      <c r="C58" s="286"/>
      <c r="D58" s="286"/>
      <c r="E58" s="286"/>
      <c r="F58" s="286"/>
    </row>
    <row r="59" spans="1:12">
      <c r="B59" s="561"/>
      <c r="C59" s="286"/>
      <c r="D59" s="286"/>
      <c r="E59" s="286"/>
      <c r="F59" s="286"/>
    </row>
    <row r="60" spans="1:12">
      <c r="K60" s="201"/>
    </row>
    <row r="61" spans="1:12">
      <c r="A61" s="1904" t="s">
        <v>6090</v>
      </c>
    </row>
    <row r="63" spans="1:12">
      <c r="A63" s="276" t="s">
        <v>6091</v>
      </c>
    </row>
    <row r="65" spans="1:3" ht="28.8">
      <c r="A65"/>
      <c r="B65" s="667"/>
      <c r="C65" s="1905" t="s">
        <v>6089</v>
      </c>
    </row>
    <row r="66" spans="1:3">
      <c r="A66"/>
      <c r="B66" s="669"/>
      <c r="C66" s="1902" t="s">
        <v>2925</v>
      </c>
    </row>
    <row r="67" spans="1:3">
      <c r="A67"/>
      <c r="B67" s="1903" t="s">
        <v>905</v>
      </c>
      <c r="C67" s="709"/>
    </row>
    <row r="68" spans="1:3" ht="58.5" customHeight="1">
      <c r="A68"/>
      <c r="B68"/>
      <c r="C68" s="12" t="s">
        <v>6092</v>
      </c>
    </row>
    <row r="69" spans="1:3">
      <c r="A69"/>
      <c r="B69"/>
    </row>
    <row r="70" spans="1:3">
      <c r="A70"/>
      <c r="B70"/>
    </row>
    <row r="71" spans="1:3">
      <c r="A71"/>
      <c r="B71"/>
    </row>
    <row r="72" spans="1:3">
      <c r="A72"/>
      <c r="B72"/>
    </row>
    <row r="73" spans="1:3">
      <c r="A73"/>
      <c r="B73"/>
    </row>
    <row r="74" spans="1:3">
      <c r="A74"/>
      <c r="B74"/>
    </row>
    <row r="75" spans="1:3">
      <c r="A75"/>
      <c r="B75"/>
    </row>
    <row r="76" spans="1:3">
      <c r="A76"/>
      <c r="B76"/>
    </row>
    <row r="77" spans="1:3">
      <c r="A77"/>
      <c r="B77"/>
    </row>
    <row r="78" spans="1:3">
      <c r="A78"/>
      <c r="B78"/>
    </row>
    <row r="79" spans="1:3">
      <c r="A79"/>
      <c r="B79"/>
    </row>
    <row r="80" spans="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sheetData>
  <mergeCells count="7">
    <mergeCell ref="K11:K13"/>
    <mergeCell ref="C11:F11"/>
    <mergeCell ref="G11:J11"/>
    <mergeCell ref="C12:D12"/>
    <mergeCell ref="E12:F12"/>
    <mergeCell ref="G12:H12"/>
    <mergeCell ref="I12:J12"/>
  </mergeCells>
  <printOptions horizontalCentered="1"/>
  <pageMargins left="0.15748031496062992" right="0.15748031496062992" top="0.74803149606299213" bottom="0.74803149606299213" header="0.31496062992125984" footer="0.31496062992125984"/>
  <pageSetup paperSize="9" scale="38" orientation="landscape" cellComments="asDisplayed"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9"/>
  <dimension ref="A1:DA188"/>
  <sheetViews>
    <sheetView showGridLines="0" topLeftCell="B1" zoomScale="80" zoomScaleNormal="80" workbookViewId="0"/>
  </sheetViews>
  <sheetFormatPr defaultColWidth="9.33203125" defaultRowHeight="14.4"/>
  <cols>
    <col min="1" max="1" width="20.5546875" style="164" customWidth="1"/>
    <col min="2" max="2" width="33" style="164" customWidth="1"/>
    <col min="3" max="3" width="10.6640625" style="164" customWidth="1"/>
    <col min="4" max="16" width="9.44140625" style="164" customWidth="1"/>
    <col min="17" max="17" width="11.5546875" style="164" customWidth="1"/>
    <col min="18" max="18" width="9.44140625" style="164" customWidth="1"/>
    <col min="19" max="19" width="13.33203125" style="164" customWidth="1"/>
    <col min="20" max="35" width="9.44140625" style="164" customWidth="1"/>
    <col min="36" max="36" width="11.33203125" style="164" customWidth="1"/>
    <col min="37" max="37" width="9.44140625" style="164" customWidth="1"/>
    <col min="38" max="265" width="9.33203125" style="164"/>
    <col min="266" max="266" width="3" style="164" customWidth="1"/>
    <col min="267" max="267" width="11.44140625" style="164" bestFit="1" customWidth="1"/>
    <col min="268" max="268" width="3.5546875" style="164" customWidth="1"/>
    <col min="269" max="269" width="14.33203125" style="164" customWidth="1"/>
    <col min="270" max="282" width="9.33203125" style="164"/>
    <col min="283" max="283" width="3" style="164" customWidth="1"/>
    <col min="284" max="284" width="13.6640625" style="164" customWidth="1"/>
    <col min="285" max="285" width="4" style="164" customWidth="1"/>
    <col min="286" max="521" width="9.33203125" style="164"/>
    <col min="522" max="522" width="3" style="164" customWidth="1"/>
    <col min="523" max="523" width="11.44140625" style="164" bestFit="1" customWidth="1"/>
    <col min="524" max="524" width="3.5546875" style="164" customWidth="1"/>
    <col min="525" max="525" width="14.33203125" style="164" customWidth="1"/>
    <col min="526" max="538" width="9.33203125" style="164"/>
    <col min="539" max="539" width="3" style="164" customWidth="1"/>
    <col min="540" max="540" width="13.6640625" style="164" customWidth="1"/>
    <col min="541" max="541" width="4" style="164" customWidth="1"/>
    <col min="542" max="777" width="9.33203125" style="164"/>
    <col min="778" max="778" width="3" style="164" customWidth="1"/>
    <col min="779" max="779" width="11.44140625" style="164" bestFit="1" customWidth="1"/>
    <col min="780" max="780" width="3.5546875" style="164" customWidth="1"/>
    <col min="781" max="781" width="14.33203125" style="164" customWidth="1"/>
    <col min="782" max="794" width="9.33203125" style="164"/>
    <col min="795" max="795" width="3" style="164" customWidth="1"/>
    <col min="796" max="796" width="13.6640625" style="164" customWidth="1"/>
    <col min="797" max="797" width="4" style="164" customWidth="1"/>
    <col min="798" max="1033" width="9.33203125" style="164"/>
    <col min="1034" max="1034" width="3" style="164" customWidth="1"/>
    <col min="1035" max="1035" width="11.44140625" style="164" bestFit="1" customWidth="1"/>
    <col min="1036" max="1036" width="3.5546875" style="164" customWidth="1"/>
    <col min="1037" max="1037" width="14.33203125" style="164" customWidth="1"/>
    <col min="1038" max="1050" width="9.33203125" style="164"/>
    <col min="1051" max="1051" width="3" style="164" customWidth="1"/>
    <col min="1052" max="1052" width="13.6640625" style="164" customWidth="1"/>
    <col min="1053" max="1053" width="4" style="164" customWidth="1"/>
    <col min="1054" max="1289" width="9.33203125" style="164"/>
    <col min="1290" max="1290" width="3" style="164" customWidth="1"/>
    <col min="1291" max="1291" width="11.44140625" style="164" bestFit="1" customWidth="1"/>
    <col min="1292" max="1292" width="3.5546875" style="164" customWidth="1"/>
    <col min="1293" max="1293" width="14.33203125" style="164" customWidth="1"/>
    <col min="1294" max="1306" width="9.33203125" style="164"/>
    <col min="1307" max="1307" width="3" style="164" customWidth="1"/>
    <col min="1308" max="1308" width="13.6640625" style="164" customWidth="1"/>
    <col min="1309" max="1309" width="4" style="164" customWidth="1"/>
    <col min="1310" max="1545" width="9.33203125" style="164"/>
    <col min="1546" max="1546" width="3" style="164" customWidth="1"/>
    <col min="1547" max="1547" width="11.44140625" style="164" bestFit="1" customWidth="1"/>
    <col min="1548" max="1548" width="3.5546875" style="164" customWidth="1"/>
    <col min="1549" max="1549" width="14.33203125" style="164" customWidth="1"/>
    <col min="1550" max="1562" width="9.33203125" style="164"/>
    <col min="1563" max="1563" width="3" style="164" customWidth="1"/>
    <col min="1564" max="1564" width="13.6640625" style="164" customWidth="1"/>
    <col min="1565" max="1565" width="4" style="164" customWidth="1"/>
    <col min="1566" max="1801" width="9.33203125" style="164"/>
    <col min="1802" max="1802" width="3" style="164" customWidth="1"/>
    <col min="1803" max="1803" width="11.44140625" style="164" bestFit="1" customWidth="1"/>
    <col min="1804" max="1804" width="3.5546875" style="164" customWidth="1"/>
    <col min="1805" max="1805" width="14.33203125" style="164" customWidth="1"/>
    <col min="1806" max="1818" width="9.33203125" style="164"/>
    <col min="1819" max="1819" width="3" style="164" customWidth="1"/>
    <col min="1820" max="1820" width="13.6640625" style="164" customWidth="1"/>
    <col min="1821" max="1821" width="4" style="164" customWidth="1"/>
    <col min="1822" max="2057" width="9.33203125" style="164"/>
    <col min="2058" max="2058" width="3" style="164" customWidth="1"/>
    <col min="2059" max="2059" width="11.44140625" style="164" bestFit="1" customWidth="1"/>
    <col min="2060" max="2060" width="3.5546875" style="164" customWidth="1"/>
    <col min="2061" max="2061" width="14.33203125" style="164" customWidth="1"/>
    <col min="2062" max="2074" width="9.33203125" style="164"/>
    <col min="2075" max="2075" width="3" style="164" customWidth="1"/>
    <col min="2076" max="2076" width="13.6640625" style="164" customWidth="1"/>
    <col min="2077" max="2077" width="4" style="164" customWidth="1"/>
    <col min="2078" max="2313" width="9.33203125" style="164"/>
    <col min="2314" max="2314" width="3" style="164" customWidth="1"/>
    <col min="2315" max="2315" width="11.44140625" style="164" bestFit="1" customWidth="1"/>
    <col min="2316" max="2316" width="3.5546875" style="164" customWidth="1"/>
    <col min="2317" max="2317" width="14.33203125" style="164" customWidth="1"/>
    <col min="2318" max="2330" width="9.33203125" style="164"/>
    <col min="2331" max="2331" width="3" style="164" customWidth="1"/>
    <col min="2332" max="2332" width="13.6640625" style="164" customWidth="1"/>
    <col min="2333" max="2333" width="4" style="164" customWidth="1"/>
    <col min="2334" max="2569" width="9.33203125" style="164"/>
    <col min="2570" max="2570" width="3" style="164" customWidth="1"/>
    <col min="2571" max="2571" width="11.44140625" style="164" bestFit="1" customWidth="1"/>
    <col min="2572" max="2572" width="3.5546875" style="164" customWidth="1"/>
    <col min="2573" max="2573" width="14.33203125" style="164" customWidth="1"/>
    <col min="2574" max="2586" width="9.33203125" style="164"/>
    <col min="2587" max="2587" width="3" style="164" customWidth="1"/>
    <col min="2588" max="2588" width="13.6640625" style="164" customWidth="1"/>
    <col min="2589" max="2589" width="4" style="164" customWidth="1"/>
    <col min="2590" max="2825" width="9.33203125" style="164"/>
    <col min="2826" max="2826" width="3" style="164" customWidth="1"/>
    <col min="2827" max="2827" width="11.44140625" style="164" bestFit="1" customWidth="1"/>
    <col min="2828" max="2828" width="3.5546875" style="164" customWidth="1"/>
    <col min="2829" max="2829" width="14.33203125" style="164" customWidth="1"/>
    <col min="2830" max="2842" width="9.33203125" style="164"/>
    <col min="2843" max="2843" width="3" style="164" customWidth="1"/>
    <col min="2844" max="2844" width="13.6640625" style="164" customWidth="1"/>
    <col min="2845" max="2845" width="4" style="164" customWidth="1"/>
    <col min="2846" max="3081" width="9.33203125" style="164"/>
    <col min="3082" max="3082" width="3" style="164" customWidth="1"/>
    <col min="3083" max="3083" width="11.44140625" style="164" bestFit="1" customWidth="1"/>
    <col min="3084" max="3084" width="3.5546875" style="164" customWidth="1"/>
    <col min="3085" max="3085" width="14.33203125" style="164" customWidth="1"/>
    <col min="3086" max="3098" width="9.33203125" style="164"/>
    <col min="3099" max="3099" width="3" style="164" customWidth="1"/>
    <col min="3100" max="3100" width="13.6640625" style="164" customWidth="1"/>
    <col min="3101" max="3101" width="4" style="164" customWidth="1"/>
    <col min="3102" max="3337" width="9.33203125" style="164"/>
    <col min="3338" max="3338" width="3" style="164" customWidth="1"/>
    <col min="3339" max="3339" width="11.44140625" style="164" bestFit="1" customWidth="1"/>
    <col min="3340" max="3340" width="3.5546875" style="164" customWidth="1"/>
    <col min="3341" max="3341" width="14.33203125" style="164" customWidth="1"/>
    <col min="3342" max="3354" width="9.33203125" style="164"/>
    <col min="3355" max="3355" width="3" style="164" customWidth="1"/>
    <col min="3356" max="3356" width="13.6640625" style="164" customWidth="1"/>
    <col min="3357" max="3357" width="4" style="164" customWidth="1"/>
    <col min="3358" max="3593" width="9.33203125" style="164"/>
    <col min="3594" max="3594" width="3" style="164" customWidth="1"/>
    <col min="3595" max="3595" width="11.44140625" style="164" bestFit="1" customWidth="1"/>
    <col min="3596" max="3596" width="3.5546875" style="164" customWidth="1"/>
    <col min="3597" max="3597" width="14.33203125" style="164" customWidth="1"/>
    <col min="3598" max="3610" width="9.33203125" style="164"/>
    <col min="3611" max="3611" width="3" style="164" customWidth="1"/>
    <col min="3612" max="3612" width="13.6640625" style="164" customWidth="1"/>
    <col min="3613" max="3613" width="4" style="164" customWidth="1"/>
    <col min="3614" max="3849" width="9.33203125" style="164"/>
    <col min="3850" max="3850" width="3" style="164" customWidth="1"/>
    <col min="3851" max="3851" width="11.44140625" style="164" bestFit="1" customWidth="1"/>
    <col min="3852" max="3852" width="3.5546875" style="164" customWidth="1"/>
    <col min="3853" max="3853" width="14.33203125" style="164" customWidth="1"/>
    <col min="3854" max="3866" width="9.33203125" style="164"/>
    <col min="3867" max="3867" width="3" style="164" customWidth="1"/>
    <col min="3868" max="3868" width="13.6640625" style="164" customWidth="1"/>
    <col min="3869" max="3869" width="4" style="164" customWidth="1"/>
    <col min="3870" max="4105" width="9.33203125" style="164"/>
    <col min="4106" max="4106" width="3" style="164" customWidth="1"/>
    <col min="4107" max="4107" width="11.44140625" style="164" bestFit="1" customWidth="1"/>
    <col min="4108" max="4108" width="3.5546875" style="164" customWidth="1"/>
    <col min="4109" max="4109" width="14.33203125" style="164" customWidth="1"/>
    <col min="4110" max="4122" width="9.33203125" style="164"/>
    <col min="4123" max="4123" width="3" style="164" customWidth="1"/>
    <col min="4124" max="4124" width="13.6640625" style="164" customWidth="1"/>
    <col min="4125" max="4125" width="4" style="164" customWidth="1"/>
    <col min="4126" max="4361" width="9.33203125" style="164"/>
    <col min="4362" max="4362" width="3" style="164" customWidth="1"/>
    <col min="4363" max="4363" width="11.44140625" style="164" bestFit="1" customWidth="1"/>
    <col min="4364" max="4364" width="3.5546875" style="164" customWidth="1"/>
    <col min="4365" max="4365" width="14.33203125" style="164" customWidth="1"/>
    <col min="4366" max="4378" width="9.33203125" style="164"/>
    <col min="4379" max="4379" width="3" style="164" customWidth="1"/>
    <col min="4380" max="4380" width="13.6640625" style="164" customWidth="1"/>
    <col min="4381" max="4381" width="4" style="164" customWidth="1"/>
    <col min="4382" max="4617" width="9.33203125" style="164"/>
    <col min="4618" max="4618" width="3" style="164" customWidth="1"/>
    <col min="4619" max="4619" width="11.44140625" style="164" bestFit="1" customWidth="1"/>
    <col min="4620" max="4620" width="3.5546875" style="164" customWidth="1"/>
    <col min="4621" max="4621" width="14.33203125" style="164" customWidth="1"/>
    <col min="4622" max="4634" width="9.33203125" style="164"/>
    <col min="4635" max="4635" width="3" style="164" customWidth="1"/>
    <col min="4636" max="4636" width="13.6640625" style="164" customWidth="1"/>
    <col min="4637" max="4637" width="4" style="164" customWidth="1"/>
    <col min="4638" max="4873" width="9.33203125" style="164"/>
    <col min="4874" max="4874" width="3" style="164" customWidth="1"/>
    <col min="4875" max="4875" width="11.44140625" style="164" bestFit="1" customWidth="1"/>
    <col min="4876" max="4876" width="3.5546875" style="164" customWidth="1"/>
    <col min="4877" max="4877" width="14.33203125" style="164" customWidth="1"/>
    <col min="4878" max="4890" width="9.33203125" style="164"/>
    <col min="4891" max="4891" width="3" style="164" customWidth="1"/>
    <col min="4892" max="4892" width="13.6640625" style="164" customWidth="1"/>
    <col min="4893" max="4893" width="4" style="164" customWidth="1"/>
    <col min="4894" max="5129" width="9.33203125" style="164"/>
    <col min="5130" max="5130" width="3" style="164" customWidth="1"/>
    <col min="5131" max="5131" width="11.44140625" style="164" bestFit="1" customWidth="1"/>
    <col min="5132" max="5132" width="3.5546875" style="164" customWidth="1"/>
    <col min="5133" max="5133" width="14.33203125" style="164" customWidth="1"/>
    <col min="5134" max="5146" width="9.33203125" style="164"/>
    <col min="5147" max="5147" width="3" style="164" customWidth="1"/>
    <col min="5148" max="5148" width="13.6640625" style="164" customWidth="1"/>
    <col min="5149" max="5149" width="4" style="164" customWidth="1"/>
    <col min="5150" max="5385" width="9.33203125" style="164"/>
    <col min="5386" max="5386" width="3" style="164" customWidth="1"/>
    <col min="5387" max="5387" width="11.44140625" style="164" bestFit="1" customWidth="1"/>
    <col min="5388" max="5388" width="3.5546875" style="164" customWidth="1"/>
    <col min="5389" max="5389" width="14.33203125" style="164" customWidth="1"/>
    <col min="5390" max="5402" width="9.33203125" style="164"/>
    <col min="5403" max="5403" width="3" style="164" customWidth="1"/>
    <col min="5404" max="5404" width="13.6640625" style="164" customWidth="1"/>
    <col min="5405" max="5405" width="4" style="164" customWidth="1"/>
    <col min="5406" max="5641" width="9.33203125" style="164"/>
    <col min="5642" max="5642" width="3" style="164" customWidth="1"/>
    <col min="5643" max="5643" width="11.44140625" style="164" bestFit="1" customWidth="1"/>
    <col min="5644" max="5644" width="3.5546875" style="164" customWidth="1"/>
    <col min="5645" max="5645" width="14.33203125" style="164" customWidth="1"/>
    <col min="5646" max="5658" width="9.33203125" style="164"/>
    <col min="5659" max="5659" width="3" style="164" customWidth="1"/>
    <col min="5660" max="5660" width="13.6640625" style="164" customWidth="1"/>
    <col min="5661" max="5661" width="4" style="164" customWidth="1"/>
    <col min="5662" max="5897" width="9.33203125" style="164"/>
    <col min="5898" max="5898" width="3" style="164" customWidth="1"/>
    <col min="5899" max="5899" width="11.44140625" style="164" bestFit="1" customWidth="1"/>
    <col min="5900" max="5900" width="3.5546875" style="164" customWidth="1"/>
    <col min="5901" max="5901" width="14.33203125" style="164" customWidth="1"/>
    <col min="5902" max="5914" width="9.33203125" style="164"/>
    <col min="5915" max="5915" width="3" style="164" customWidth="1"/>
    <col min="5916" max="5916" width="13.6640625" style="164" customWidth="1"/>
    <col min="5917" max="5917" width="4" style="164" customWidth="1"/>
    <col min="5918" max="6153" width="9.33203125" style="164"/>
    <col min="6154" max="6154" width="3" style="164" customWidth="1"/>
    <col min="6155" max="6155" width="11.44140625" style="164" bestFit="1" customWidth="1"/>
    <col min="6156" max="6156" width="3.5546875" style="164" customWidth="1"/>
    <col min="6157" max="6157" width="14.33203125" style="164" customWidth="1"/>
    <col min="6158" max="6170" width="9.33203125" style="164"/>
    <col min="6171" max="6171" width="3" style="164" customWidth="1"/>
    <col min="6172" max="6172" width="13.6640625" style="164" customWidth="1"/>
    <col min="6173" max="6173" width="4" style="164" customWidth="1"/>
    <col min="6174" max="6409" width="9.33203125" style="164"/>
    <col min="6410" max="6410" width="3" style="164" customWidth="1"/>
    <col min="6411" max="6411" width="11.44140625" style="164" bestFit="1" customWidth="1"/>
    <col min="6412" max="6412" width="3.5546875" style="164" customWidth="1"/>
    <col min="6413" max="6413" width="14.33203125" style="164" customWidth="1"/>
    <col min="6414" max="6426" width="9.33203125" style="164"/>
    <col min="6427" max="6427" width="3" style="164" customWidth="1"/>
    <col min="6428" max="6428" width="13.6640625" style="164" customWidth="1"/>
    <col min="6429" max="6429" width="4" style="164" customWidth="1"/>
    <col min="6430" max="6665" width="9.33203125" style="164"/>
    <col min="6666" max="6666" width="3" style="164" customWidth="1"/>
    <col min="6667" max="6667" width="11.44140625" style="164" bestFit="1" customWidth="1"/>
    <col min="6668" max="6668" width="3.5546875" style="164" customWidth="1"/>
    <col min="6669" max="6669" width="14.33203125" style="164" customWidth="1"/>
    <col min="6670" max="6682" width="9.33203125" style="164"/>
    <col min="6683" max="6683" width="3" style="164" customWidth="1"/>
    <col min="6684" max="6684" width="13.6640625" style="164" customWidth="1"/>
    <col min="6685" max="6685" width="4" style="164" customWidth="1"/>
    <col min="6686" max="6921" width="9.33203125" style="164"/>
    <col min="6922" max="6922" width="3" style="164" customWidth="1"/>
    <col min="6923" max="6923" width="11.44140625" style="164" bestFit="1" customWidth="1"/>
    <col min="6924" max="6924" width="3.5546875" style="164" customWidth="1"/>
    <col min="6925" max="6925" width="14.33203125" style="164" customWidth="1"/>
    <col min="6926" max="6938" width="9.33203125" style="164"/>
    <col min="6939" max="6939" width="3" style="164" customWidth="1"/>
    <col min="6940" max="6940" width="13.6640625" style="164" customWidth="1"/>
    <col min="6941" max="6941" width="4" style="164" customWidth="1"/>
    <col min="6942" max="7177" width="9.33203125" style="164"/>
    <col min="7178" max="7178" width="3" style="164" customWidth="1"/>
    <col min="7179" max="7179" width="11.44140625" style="164" bestFit="1" customWidth="1"/>
    <col min="7180" max="7180" width="3.5546875" style="164" customWidth="1"/>
    <col min="7181" max="7181" width="14.33203125" style="164" customWidth="1"/>
    <col min="7182" max="7194" width="9.33203125" style="164"/>
    <col min="7195" max="7195" width="3" style="164" customWidth="1"/>
    <col min="7196" max="7196" width="13.6640625" style="164" customWidth="1"/>
    <col min="7197" max="7197" width="4" style="164" customWidth="1"/>
    <col min="7198" max="7433" width="9.33203125" style="164"/>
    <col min="7434" max="7434" width="3" style="164" customWidth="1"/>
    <col min="7435" max="7435" width="11.44140625" style="164" bestFit="1" customWidth="1"/>
    <col min="7436" max="7436" width="3.5546875" style="164" customWidth="1"/>
    <col min="7437" max="7437" width="14.33203125" style="164" customWidth="1"/>
    <col min="7438" max="7450" width="9.33203125" style="164"/>
    <col min="7451" max="7451" width="3" style="164" customWidth="1"/>
    <col min="7452" max="7452" width="13.6640625" style="164" customWidth="1"/>
    <col min="7453" max="7453" width="4" style="164" customWidth="1"/>
    <col min="7454" max="7689" width="9.33203125" style="164"/>
    <col min="7690" max="7690" width="3" style="164" customWidth="1"/>
    <col min="7691" max="7691" width="11.44140625" style="164" bestFit="1" customWidth="1"/>
    <col min="7692" max="7692" width="3.5546875" style="164" customWidth="1"/>
    <col min="7693" max="7693" width="14.33203125" style="164" customWidth="1"/>
    <col min="7694" max="7706" width="9.33203125" style="164"/>
    <col min="7707" max="7707" width="3" style="164" customWidth="1"/>
    <col min="7708" max="7708" width="13.6640625" style="164" customWidth="1"/>
    <col min="7709" max="7709" width="4" style="164" customWidth="1"/>
    <col min="7710" max="7945" width="9.33203125" style="164"/>
    <col min="7946" max="7946" width="3" style="164" customWidth="1"/>
    <col min="7947" max="7947" width="11.44140625" style="164" bestFit="1" customWidth="1"/>
    <col min="7948" max="7948" width="3.5546875" style="164" customWidth="1"/>
    <col min="7949" max="7949" width="14.33203125" style="164" customWidth="1"/>
    <col min="7950" max="7962" width="9.33203125" style="164"/>
    <col min="7963" max="7963" width="3" style="164" customWidth="1"/>
    <col min="7964" max="7964" width="13.6640625" style="164" customWidth="1"/>
    <col min="7965" max="7965" width="4" style="164" customWidth="1"/>
    <col min="7966" max="8201" width="9.33203125" style="164"/>
    <col min="8202" max="8202" width="3" style="164" customWidth="1"/>
    <col min="8203" max="8203" width="11.44140625" style="164" bestFit="1" customWidth="1"/>
    <col min="8204" max="8204" width="3.5546875" style="164" customWidth="1"/>
    <col min="8205" max="8205" width="14.33203125" style="164" customWidth="1"/>
    <col min="8206" max="8218" width="9.33203125" style="164"/>
    <col min="8219" max="8219" width="3" style="164" customWidth="1"/>
    <col min="8220" max="8220" width="13.6640625" style="164" customWidth="1"/>
    <col min="8221" max="8221" width="4" style="164" customWidth="1"/>
    <col min="8222" max="8457" width="9.33203125" style="164"/>
    <col min="8458" max="8458" width="3" style="164" customWidth="1"/>
    <col min="8459" max="8459" width="11.44140625" style="164" bestFit="1" customWidth="1"/>
    <col min="8460" max="8460" width="3.5546875" style="164" customWidth="1"/>
    <col min="8461" max="8461" width="14.33203125" style="164" customWidth="1"/>
    <col min="8462" max="8474" width="9.33203125" style="164"/>
    <col min="8475" max="8475" width="3" style="164" customWidth="1"/>
    <col min="8476" max="8476" width="13.6640625" style="164" customWidth="1"/>
    <col min="8477" max="8477" width="4" style="164" customWidth="1"/>
    <col min="8478" max="8713" width="9.33203125" style="164"/>
    <col min="8714" max="8714" width="3" style="164" customWidth="1"/>
    <col min="8715" max="8715" width="11.44140625" style="164" bestFit="1" customWidth="1"/>
    <col min="8716" max="8716" width="3.5546875" style="164" customWidth="1"/>
    <col min="8717" max="8717" width="14.33203125" style="164" customWidth="1"/>
    <col min="8718" max="8730" width="9.33203125" style="164"/>
    <col min="8731" max="8731" width="3" style="164" customWidth="1"/>
    <col min="8732" max="8732" width="13.6640625" style="164" customWidth="1"/>
    <col min="8733" max="8733" width="4" style="164" customWidth="1"/>
    <col min="8734" max="8969" width="9.33203125" style="164"/>
    <col min="8970" max="8970" width="3" style="164" customWidth="1"/>
    <col min="8971" max="8971" width="11.44140625" style="164" bestFit="1" customWidth="1"/>
    <col min="8972" max="8972" width="3.5546875" style="164" customWidth="1"/>
    <col min="8973" max="8973" width="14.33203125" style="164" customWidth="1"/>
    <col min="8974" max="8986" width="9.33203125" style="164"/>
    <col min="8987" max="8987" width="3" style="164" customWidth="1"/>
    <col min="8988" max="8988" width="13.6640625" style="164" customWidth="1"/>
    <col min="8989" max="8989" width="4" style="164" customWidth="1"/>
    <col min="8990" max="9225" width="9.33203125" style="164"/>
    <col min="9226" max="9226" width="3" style="164" customWidth="1"/>
    <col min="9227" max="9227" width="11.44140625" style="164" bestFit="1" customWidth="1"/>
    <col min="9228" max="9228" width="3.5546875" style="164" customWidth="1"/>
    <col min="9229" max="9229" width="14.33203125" style="164" customWidth="1"/>
    <col min="9230" max="9242" width="9.33203125" style="164"/>
    <col min="9243" max="9243" width="3" style="164" customWidth="1"/>
    <col min="9244" max="9244" width="13.6640625" style="164" customWidth="1"/>
    <col min="9245" max="9245" width="4" style="164" customWidth="1"/>
    <col min="9246" max="9481" width="9.33203125" style="164"/>
    <col min="9482" max="9482" width="3" style="164" customWidth="1"/>
    <col min="9483" max="9483" width="11.44140625" style="164" bestFit="1" customWidth="1"/>
    <col min="9484" max="9484" width="3.5546875" style="164" customWidth="1"/>
    <col min="9485" max="9485" width="14.33203125" style="164" customWidth="1"/>
    <col min="9486" max="9498" width="9.33203125" style="164"/>
    <col min="9499" max="9499" width="3" style="164" customWidth="1"/>
    <col min="9500" max="9500" width="13.6640625" style="164" customWidth="1"/>
    <col min="9501" max="9501" width="4" style="164" customWidth="1"/>
    <col min="9502" max="9737" width="9.33203125" style="164"/>
    <col min="9738" max="9738" width="3" style="164" customWidth="1"/>
    <col min="9739" max="9739" width="11.44140625" style="164" bestFit="1" customWidth="1"/>
    <col min="9740" max="9740" width="3.5546875" style="164" customWidth="1"/>
    <col min="9741" max="9741" width="14.33203125" style="164" customWidth="1"/>
    <col min="9742" max="9754" width="9.33203125" style="164"/>
    <col min="9755" max="9755" width="3" style="164" customWidth="1"/>
    <col min="9756" max="9756" width="13.6640625" style="164" customWidth="1"/>
    <col min="9757" max="9757" width="4" style="164" customWidth="1"/>
    <col min="9758" max="9993" width="9.33203125" style="164"/>
    <col min="9994" max="9994" width="3" style="164" customWidth="1"/>
    <col min="9995" max="9995" width="11.44140625" style="164" bestFit="1" customWidth="1"/>
    <col min="9996" max="9996" width="3.5546875" style="164" customWidth="1"/>
    <col min="9997" max="9997" width="14.33203125" style="164" customWidth="1"/>
    <col min="9998" max="10010" width="9.33203125" style="164"/>
    <col min="10011" max="10011" width="3" style="164" customWidth="1"/>
    <col min="10012" max="10012" width="13.6640625" style="164" customWidth="1"/>
    <col min="10013" max="10013" width="4" style="164" customWidth="1"/>
    <col min="10014" max="10249" width="9.33203125" style="164"/>
    <col min="10250" max="10250" width="3" style="164" customWidth="1"/>
    <col min="10251" max="10251" width="11.44140625" style="164" bestFit="1" customWidth="1"/>
    <col min="10252" max="10252" width="3.5546875" style="164" customWidth="1"/>
    <col min="10253" max="10253" width="14.33203125" style="164" customWidth="1"/>
    <col min="10254" max="10266" width="9.33203125" style="164"/>
    <col min="10267" max="10267" width="3" style="164" customWidth="1"/>
    <col min="10268" max="10268" width="13.6640625" style="164" customWidth="1"/>
    <col min="10269" max="10269" width="4" style="164" customWidth="1"/>
    <col min="10270" max="10505" width="9.33203125" style="164"/>
    <col min="10506" max="10506" width="3" style="164" customWidth="1"/>
    <col min="10507" max="10507" width="11.44140625" style="164" bestFit="1" customWidth="1"/>
    <col min="10508" max="10508" width="3.5546875" style="164" customWidth="1"/>
    <col min="10509" max="10509" width="14.33203125" style="164" customWidth="1"/>
    <col min="10510" max="10522" width="9.33203125" style="164"/>
    <col min="10523" max="10523" width="3" style="164" customWidth="1"/>
    <col min="10524" max="10524" width="13.6640625" style="164" customWidth="1"/>
    <col min="10525" max="10525" width="4" style="164" customWidth="1"/>
    <col min="10526" max="10761" width="9.33203125" style="164"/>
    <col min="10762" max="10762" width="3" style="164" customWidth="1"/>
    <col min="10763" max="10763" width="11.44140625" style="164" bestFit="1" customWidth="1"/>
    <col min="10764" max="10764" width="3.5546875" style="164" customWidth="1"/>
    <col min="10765" max="10765" width="14.33203125" style="164" customWidth="1"/>
    <col min="10766" max="10778" width="9.33203125" style="164"/>
    <col min="10779" max="10779" width="3" style="164" customWidth="1"/>
    <col min="10780" max="10780" width="13.6640625" style="164" customWidth="1"/>
    <col min="10781" max="10781" width="4" style="164" customWidth="1"/>
    <col min="10782" max="11017" width="9.33203125" style="164"/>
    <col min="11018" max="11018" width="3" style="164" customWidth="1"/>
    <col min="11019" max="11019" width="11.44140625" style="164" bestFit="1" customWidth="1"/>
    <col min="11020" max="11020" width="3.5546875" style="164" customWidth="1"/>
    <col min="11021" max="11021" width="14.33203125" style="164" customWidth="1"/>
    <col min="11022" max="11034" width="9.33203125" style="164"/>
    <col min="11035" max="11035" width="3" style="164" customWidth="1"/>
    <col min="11036" max="11036" width="13.6640625" style="164" customWidth="1"/>
    <col min="11037" max="11037" width="4" style="164" customWidth="1"/>
    <col min="11038" max="11273" width="9.33203125" style="164"/>
    <col min="11274" max="11274" width="3" style="164" customWidth="1"/>
    <col min="11275" max="11275" width="11.44140625" style="164" bestFit="1" customWidth="1"/>
    <col min="11276" max="11276" width="3.5546875" style="164" customWidth="1"/>
    <col min="11277" max="11277" width="14.33203125" style="164" customWidth="1"/>
    <col min="11278" max="11290" width="9.33203125" style="164"/>
    <col min="11291" max="11291" width="3" style="164" customWidth="1"/>
    <col min="11292" max="11292" width="13.6640625" style="164" customWidth="1"/>
    <col min="11293" max="11293" width="4" style="164" customWidth="1"/>
    <col min="11294" max="11529" width="9.33203125" style="164"/>
    <col min="11530" max="11530" width="3" style="164" customWidth="1"/>
    <col min="11531" max="11531" width="11.44140625" style="164" bestFit="1" customWidth="1"/>
    <col min="11532" max="11532" width="3.5546875" style="164" customWidth="1"/>
    <col min="11533" max="11533" width="14.33203125" style="164" customWidth="1"/>
    <col min="11534" max="11546" width="9.33203125" style="164"/>
    <col min="11547" max="11547" width="3" style="164" customWidth="1"/>
    <col min="11548" max="11548" width="13.6640625" style="164" customWidth="1"/>
    <col min="11549" max="11549" width="4" style="164" customWidth="1"/>
    <col min="11550" max="11785" width="9.33203125" style="164"/>
    <col min="11786" max="11786" width="3" style="164" customWidth="1"/>
    <col min="11787" max="11787" width="11.44140625" style="164" bestFit="1" customWidth="1"/>
    <col min="11788" max="11788" width="3.5546875" style="164" customWidth="1"/>
    <col min="11789" max="11789" width="14.33203125" style="164" customWidth="1"/>
    <col min="11790" max="11802" width="9.33203125" style="164"/>
    <col min="11803" max="11803" width="3" style="164" customWidth="1"/>
    <col min="11804" max="11804" width="13.6640625" style="164" customWidth="1"/>
    <col min="11805" max="11805" width="4" style="164" customWidth="1"/>
    <col min="11806" max="12041" width="9.33203125" style="164"/>
    <col min="12042" max="12042" width="3" style="164" customWidth="1"/>
    <col min="12043" max="12043" width="11.44140625" style="164" bestFit="1" customWidth="1"/>
    <col min="12044" max="12044" width="3.5546875" style="164" customWidth="1"/>
    <col min="12045" max="12045" width="14.33203125" style="164" customWidth="1"/>
    <col min="12046" max="12058" width="9.33203125" style="164"/>
    <col min="12059" max="12059" width="3" style="164" customWidth="1"/>
    <col min="12060" max="12060" width="13.6640625" style="164" customWidth="1"/>
    <col min="12061" max="12061" width="4" style="164" customWidth="1"/>
    <col min="12062" max="12297" width="9.33203125" style="164"/>
    <col min="12298" max="12298" width="3" style="164" customWidth="1"/>
    <col min="12299" max="12299" width="11.44140625" style="164" bestFit="1" customWidth="1"/>
    <col min="12300" max="12300" width="3.5546875" style="164" customWidth="1"/>
    <col min="12301" max="12301" width="14.33203125" style="164" customWidth="1"/>
    <col min="12302" max="12314" width="9.33203125" style="164"/>
    <col min="12315" max="12315" width="3" style="164" customWidth="1"/>
    <col min="12316" max="12316" width="13.6640625" style="164" customWidth="1"/>
    <col min="12317" max="12317" width="4" style="164" customWidth="1"/>
    <col min="12318" max="12553" width="9.33203125" style="164"/>
    <col min="12554" max="12554" width="3" style="164" customWidth="1"/>
    <col min="12555" max="12555" width="11.44140625" style="164" bestFit="1" customWidth="1"/>
    <col min="12556" max="12556" width="3.5546875" style="164" customWidth="1"/>
    <col min="12557" max="12557" width="14.33203125" style="164" customWidth="1"/>
    <col min="12558" max="12570" width="9.33203125" style="164"/>
    <col min="12571" max="12571" width="3" style="164" customWidth="1"/>
    <col min="12572" max="12572" width="13.6640625" style="164" customWidth="1"/>
    <col min="12573" max="12573" width="4" style="164" customWidth="1"/>
    <col min="12574" max="12809" width="9.33203125" style="164"/>
    <col min="12810" max="12810" width="3" style="164" customWidth="1"/>
    <col min="12811" max="12811" width="11.44140625" style="164" bestFit="1" customWidth="1"/>
    <col min="12812" max="12812" width="3.5546875" style="164" customWidth="1"/>
    <col min="12813" max="12813" width="14.33203125" style="164" customWidth="1"/>
    <col min="12814" max="12826" width="9.33203125" style="164"/>
    <col min="12827" max="12827" width="3" style="164" customWidth="1"/>
    <col min="12828" max="12828" width="13.6640625" style="164" customWidth="1"/>
    <col min="12829" max="12829" width="4" style="164" customWidth="1"/>
    <col min="12830" max="13065" width="9.33203125" style="164"/>
    <col min="13066" max="13066" width="3" style="164" customWidth="1"/>
    <col min="13067" max="13067" width="11.44140625" style="164" bestFit="1" customWidth="1"/>
    <col min="13068" max="13068" width="3.5546875" style="164" customWidth="1"/>
    <col min="13069" max="13069" width="14.33203125" style="164" customWidth="1"/>
    <col min="13070" max="13082" width="9.33203125" style="164"/>
    <col min="13083" max="13083" width="3" style="164" customWidth="1"/>
    <col min="13084" max="13084" width="13.6640625" style="164" customWidth="1"/>
    <col min="13085" max="13085" width="4" style="164" customWidth="1"/>
    <col min="13086" max="13321" width="9.33203125" style="164"/>
    <col min="13322" max="13322" width="3" style="164" customWidth="1"/>
    <col min="13323" max="13323" width="11.44140625" style="164" bestFit="1" customWidth="1"/>
    <col min="13324" max="13324" width="3.5546875" style="164" customWidth="1"/>
    <col min="13325" max="13325" width="14.33203125" style="164" customWidth="1"/>
    <col min="13326" max="13338" width="9.33203125" style="164"/>
    <col min="13339" max="13339" width="3" style="164" customWidth="1"/>
    <col min="13340" max="13340" width="13.6640625" style="164" customWidth="1"/>
    <col min="13341" max="13341" width="4" style="164" customWidth="1"/>
    <col min="13342" max="13577" width="9.33203125" style="164"/>
    <col min="13578" max="13578" width="3" style="164" customWidth="1"/>
    <col min="13579" max="13579" width="11.44140625" style="164" bestFit="1" customWidth="1"/>
    <col min="13580" max="13580" width="3.5546875" style="164" customWidth="1"/>
    <col min="13581" max="13581" width="14.33203125" style="164" customWidth="1"/>
    <col min="13582" max="13594" width="9.33203125" style="164"/>
    <col min="13595" max="13595" width="3" style="164" customWidth="1"/>
    <col min="13596" max="13596" width="13.6640625" style="164" customWidth="1"/>
    <col min="13597" max="13597" width="4" style="164" customWidth="1"/>
    <col min="13598" max="13833" width="9.33203125" style="164"/>
    <col min="13834" max="13834" width="3" style="164" customWidth="1"/>
    <col min="13835" max="13835" width="11.44140625" style="164" bestFit="1" customWidth="1"/>
    <col min="13836" max="13836" width="3.5546875" style="164" customWidth="1"/>
    <col min="13837" max="13837" width="14.33203125" style="164" customWidth="1"/>
    <col min="13838" max="13850" width="9.33203125" style="164"/>
    <col min="13851" max="13851" width="3" style="164" customWidth="1"/>
    <col min="13852" max="13852" width="13.6640625" style="164" customWidth="1"/>
    <col min="13853" max="13853" width="4" style="164" customWidth="1"/>
    <col min="13854" max="14089" width="9.33203125" style="164"/>
    <col min="14090" max="14090" width="3" style="164" customWidth="1"/>
    <col min="14091" max="14091" width="11.44140625" style="164" bestFit="1" customWidth="1"/>
    <col min="14092" max="14092" width="3.5546875" style="164" customWidth="1"/>
    <col min="14093" max="14093" width="14.33203125" style="164" customWidth="1"/>
    <col min="14094" max="14106" width="9.33203125" style="164"/>
    <col min="14107" max="14107" width="3" style="164" customWidth="1"/>
    <col min="14108" max="14108" width="13.6640625" style="164" customWidth="1"/>
    <col min="14109" max="14109" width="4" style="164" customWidth="1"/>
    <col min="14110" max="14345" width="9.33203125" style="164"/>
    <col min="14346" max="14346" width="3" style="164" customWidth="1"/>
    <col min="14347" max="14347" width="11.44140625" style="164" bestFit="1" customWidth="1"/>
    <col min="14348" max="14348" width="3.5546875" style="164" customWidth="1"/>
    <col min="14349" max="14349" width="14.33203125" style="164" customWidth="1"/>
    <col min="14350" max="14362" width="9.33203125" style="164"/>
    <col min="14363" max="14363" width="3" style="164" customWidth="1"/>
    <col min="14364" max="14364" width="13.6640625" style="164" customWidth="1"/>
    <col min="14365" max="14365" width="4" style="164" customWidth="1"/>
    <col min="14366" max="14601" width="9.33203125" style="164"/>
    <col min="14602" max="14602" width="3" style="164" customWidth="1"/>
    <col min="14603" max="14603" width="11.44140625" style="164" bestFit="1" customWidth="1"/>
    <col min="14604" max="14604" width="3.5546875" style="164" customWidth="1"/>
    <col min="14605" max="14605" width="14.33203125" style="164" customWidth="1"/>
    <col min="14606" max="14618" width="9.33203125" style="164"/>
    <col min="14619" max="14619" width="3" style="164" customWidth="1"/>
    <col min="14620" max="14620" width="13.6640625" style="164" customWidth="1"/>
    <col min="14621" max="14621" width="4" style="164" customWidth="1"/>
    <col min="14622" max="14857" width="9.33203125" style="164"/>
    <col min="14858" max="14858" width="3" style="164" customWidth="1"/>
    <col min="14859" max="14859" width="11.44140625" style="164" bestFit="1" customWidth="1"/>
    <col min="14860" max="14860" width="3.5546875" style="164" customWidth="1"/>
    <col min="14861" max="14861" width="14.33203125" style="164" customWidth="1"/>
    <col min="14862" max="14874" width="9.33203125" style="164"/>
    <col min="14875" max="14875" width="3" style="164" customWidth="1"/>
    <col min="14876" max="14876" width="13.6640625" style="164" customWidth="1"/>
    <col min="14877" max="14877" width="4" style="164" customWidth="1"/>
    <col min="14878" max="15113" width="9.33203125" style="164"/>
    <col min="15114" max="15114" width="3" style="164" customWidth="1"/>
    <col min="15115" max="15115" width="11.44140625" style="164" bestFit="1" customWidth="1"/>
    <col min="15116" max="15116" width="3.5546875" style="164" customWidth="1"/>
    <col min="15117" max="15117" width="14.33203125" style="164" customWidth="1"/>
    <col min="15118" max="15130" width="9.33203125" style="164"/>
    <col min="15131" max="15131" width="3" style="164" customWidth="1"/>
    <col min="15132" max="15132" width="13.6640625" style="164" customWidth="1"/>
    <col min="15133" max="15133" width="4" style="164" customWidth="1"/>
    <col min="15134" max="15369" width="9.33203125" style="164"/>
    <col min="15370" max="15370" width="3" style="164" customWidth="1"/>
    <col min="15371" max="15371" width="11.44140625" style="164" bestFit="1" customWidth="1"/>
    <col min="15372" max="15372" width="3.5546875" style="164" customWidth="1"/>
    <col min="15373" max="15373" width="14.33203125" style="164" customWidth="1"/>
    <col min="15374" max="15386" width="9.33203125" style="164"/>
    <col min="15387" max="15387" width="3" style="164" customWidth="1"/>
    <col min="15388" max="15388" width="13.6640625" style="164" customWidth="1"/>
    <col min="15389" max="15389" width="4" style="164" customWidth="1"/>
    <col min="15390" max="15625" width="9.33203125" style="164"/>
    <col min="15626" max="15626" width="3" style="164" customWidth="1"/>
    <col min="15627" max="15627" width="11.44140625" style="164" bestFit="1" customWidth="1"/>
    <col min="15628" max="15628" width="3.5546875" style="164" customWidth="1"/>
    <col min="15629" max="15629" width="14.33203125" style="164" customWidth="1"/>
    <col min="15630" max="15642" width="9.33203125" style="164"/>
    <col min="15643" max="15643" width="3" style="164" customWidth="1"/>
    <col min="15644" max="15644" width="13.6640625" style="164" customWidth="1"/>
    <col min="15645" max="15645" width="4" style="164" customWidth="1"/>
    <col min="15646" max="15881" width="9.33203125" style="164"/>
    <col min="15882" max="15882" width="3" style="164" customWidth="1"/>
    <col min="15883" max="15883" width="11.44140625" style="164" bestFit="1" customWidth="1"/>
    <col min="15884" max="15884" width="3.5546875" style="164" customWidth="1"/>
    <col min="15885" max="15885" width="14.33203125" style="164" customWidth="1"/>
    <col min="15886" max="15898" width="9.33203125" style="164"/>
    <col min="15899" max="15899" width="3" style="164" customWidth="1"/>
    <col min="15900" max="15900" width="13.6640625" style="164" customWidth="1"/>
    <col min="15901" max="15901" width="4" style="164" customWidth="1"/>
    <col min="15902" max="16137" width="9.33203125" style="164"/>
    <col min="16138" max="16138" width="3" style="164" customWidth="1"/>
    <col min="16139" max="16139" width="11.44140625" style="164" bestFit="1" customWidth="1"/>
    <col min="16140" max="16140" width="3.5546875" style="164" customWidth="1"/>
    <col min="16141" max="16141" width="14.33203125" style="164" customWidth="1"/>
    <col min="16142" max="16154" width="9.33203125" style="164"/>
    <col min="16155" max="16155" width="3" style="164" customWidth="1"/>
    <col min="16156" max="16156" width="13.6640625" style="164" customWidth="1"/>
    <col min="16157" max="16157" width="4" style="164" customWidth="1"/>
    <col min="16158" max="16384" width="9.33203125" style="164"/>
  </cols>
  <sheetData>
    <row r="1" spans="1:104" s="193" customFormat="1">
      <c r="A1" s="1" t="s">
        <v>2831</v>
      </c>
      <c r="B1" s="124"/>
    </row>
    <row r="2" spans="1:104">
      <c r="A2" s="276" t="s">
        <v>1528</v>
      </c>
    </row>
    <row r="3" spans="1:104">
      <c r="A3" s="276"/>
    </row>
    <row r="4" spans="1:104">
      <c r="A4" s="276"/>
    </row>
    <row r="5" spans="1:104">
      <c r="A5" s="1" t="s">
        <v>2832</v>
      </c>
      <c r="B5" s="427"/>
      <c r="C5" s="35"/>
      <c r="D5" s="35"/>
      <c r="E5" s="35"/>
      <c r="F5" s="35"/>
      <c r="G5" s="35"/>
      <c r="H5" s="35"/>
      <c r="I5" s="35"/>
      <c r="J5" s="35"/>
      <c r="K5" s="35"/>
      <c r="L5" s="35"/>
      <c r="M5" s="35"/>
      <c r="N5" s="35"/>
      <c r="O5" s="35"/>
      <c r="P5" s="35"/>
      <c r="Q5" s="35"/>
      <c r="R5" s="35"/>
      <c r="S5" s="35"/>
      <c r="T5" s="35"/>
      <c r="U5" s="1" t="s">
        <v>2833</v>
      </c>
      <c r="V5" s="35"/>
      <c r="W5" s="35"/>
      <c r="X5" s="35"/>
      <c r="Y5" s="35"/>
      <c r="Z5" s="35"/>
      <c r="AA5" s="35"/>
      <c r="AB5" s="1" t="s">
        <v>2834</v>
      </c>
      <c r="AG5" s="35"/>
      <c r="AH5" s="35"/>
      <c r="AI5" s="35"/>
      <c r="AJ5" s="35"/>
      <c r="AK5" s="35"/>
      <c r="AL5" s="35"/>
      <c r="AM5" s="35"/>
      <c r="AN5" s="35"/>
      <c r="AO5" s="35"/>
      <c r="AP5" s="35"/>
      <c r="AQ5" s="35"/>
      <c r="AR5" s="35"/>
      <c r="AS5" s="35"/>
      <c r="AT5" s="35"/>
      <c r="AU5" s="35"/>
      <c r="AV5" s="1" t="s">
        <v>2835</v>
      </c>
      <c r="AW5" s="35"/>
      <c r="AX5" s="35"/>
      <c r="AY5" s="35"/>
      <c r="AZ5" s="35"/>
      <c r="BA5" s="1" t="s">
        <v>2836</v>
      </c>
      <c r="BE5" s="35"/>
      <c r="BF5" s="35"/>
      <c r="BG5" s="35"/>
      <c r="BH5" s="35"/>
      <c r="BI5" s="35"/>
      <c r="BJ5" s="35"/>
      <c r="BK5" s="35"/>
      <c r="BL5" s="35"/>
      <c r="BM5" s="35"/>
      <c r="BN5" s="35"/>
      <c r="BO5" s="35"/>
      <c r="BP5" s="35"/>
      <c r="BQ5" s="35"/>
      <c r="BR5" s="35"/>
      <c r="BS5" s="35"/>
      <c r="BT5" s="35"/>
      <c r="BU5" s="1" t="s">
        <v>2837</v>
      </c>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row>
    <row r="6" spans="1:104">
      <c r="A6" s="224" t="s">
        <v>109</v>
      </c>
      <c r="B6" s="35"/>
      <c r="C6" s="35"/>
      <c r="D6" s="35"/>
      <c r="E6" s="35"/>
      <c r="F6" s="35"/>
      <c r="G6" s="35"/>
      <c r="H6" s="35"/>
      <c r="I6" s="35"/>
      <c r="J6" s="35"/>
      <c r="K6" s="35"/>
      <c r="L6" s="35"/>
      <c r="M6" s="35"/>
      <c r="N6" s="35"/>
      <c r="O6" s="35"/>
      <c r="P6" s="35"/>
      <c r="Q6" s="35"/>
      <c r="R6" s="35"/>
      <c r="S6" s="35"/>
      <c r="T6" s="35"/>
      <c r="U6" s="224" t="s">
        <v>109</v>
      </c>
      <c r="V6" s="35"/>
      <c r="W6" s="35"/>
      <c r="X6" s="35"/>
      <c r="Y6" s="35"/>
      <c r="Z6" s="35"/>
      <c r="AA6" s="35"/>
      <c r="AB6" s="224" t="s">
        <v>109</v>
      </c>
      <c r="AF6" s="35"/>
      <c r="AV6" s="712" t="s">
        <v>109</v>
      </c>
      <c r="AW6" s="35"/>
      <c r="AX6" s="35"/>
      <c r="AY6" s="35"/>
      <c r="AZ6" s="35"/>
      <c r="BA6" s="224" t="s">
        <v>109</v>
      </c>
      <c r="BB6" s="35"/>
      <c r="BC6" s="35"/>
      <c r="BD6" s="35"/>
      <c r="BE6" s="35"/>
      <c r="BF6" s="35"/>
      <c r="BG6" s="35"/>
      <c r="BH6" s="35"/>
      <c r="BI6" s="35"/>
      <c r="BJ6" s="35"/>
      <c r="BK6" s="35"/>
      <c r="BL6" s="35"/>
      <c r="BM6" s="35"/>
      <c r="BN6" s="35"/>
      <c r="BO6" s="35"/>
      <c r="BP6" s="35"/>
      <c r="BQ6" s="35"/>
      <c r="BR6" s="35"/>
      <c r="BS6" s="35"/>
      <c r="BT6" s="35"/>
      <c r="BU6" s="224" t="s">
        <v>109</v>
      </c>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row>
    <row r="7" spans="1:104">
      <c r="A7" s="224" t="s">
        <v>2838</v>
      </c>
      <c r="B7" s="35"/>
      <c r="C7" s="35"/>
      <c r="D7" s="35"/>
      <c r="E7" s="35"/>
      <c r="F7" s="35"/>
      <c r="G7" s="35"/>
      <c r="H7" s="35"/>
      <c r="I7" s="35"/>
      <c r="J7" s="35"/>
      <c r="K7" s="35"/>
      <c r="L7" s="35"/>
      <c r="M7" s="35"/>
      <c r="N7" s="35"/>
      <c r="O7" s="35"/>
      <c r="P7" s="35"/>
      <c r="Q7" s="35"/>
      <c r="R7" s="35"/>
      <c r="S7" s="35"/>
      <c r="T7" s="35"/>
      <c r="U7" s="224" t="s">
        <v>90</v>
      </c>
      <c r="V7" s="35"/>
      <c r="W7" s="35"/>
      <c r="X7" s="35"/>
      <c r="Y7" s="35"/>
      <c r="Z7" s="35"/>
      <c r="AA7" s="35"/>
      <c r="AB7" s="224" t="s">
        <v>90</v>
      </c>
      <c r="AC7" s="35"/>
      <c r="AD7" s="35"/>
      <c r="AE7" s="35"/>
      <c r="AF7" s="35"/>
      <c r="AG7" s="35"/>
      <c r="AH7" s="35"/>
      <c r="AI7" s="35"/>
      <c r="AJ7" s="35"/>
      <c r="AK7" s="35"/>
      <c r="AL7" s="35"/>
      <c r="AM7" s="35"/>
      <c r="AN7" s="35"/>
      <c r="AO7" s="35"/>
      <c r="AP7" s="35"/>
      <c r="AQ7" s="35"/>
      <c r="AR7" s="35"/>
      <c r="AS7" s="35"/>
      <c r="AT7" s="35"/>
      <c r="AU7" s="35"/>
      <c r="AV7" s="712" t="s">
        <v>90</v>
      </c>
      <c r="AW7" s="35"/>
      <c r="AX7" s="35"/>
      <c r="AY7" s="35"/>
      <c r="AZ7" s="35"/>
      <c r="BA7" s="224" t="s">
        <v>90</v>
      </c>
      <c r="BB7" s="35"/>
      <c r="BC7" s="35"/>
      <c r="BD7" s="35"/>
      <c r="BE7" s="35"/>
      <c r="BF7" s="35"/>
      <c r="BG7" s="35"/>
      <c r="BH7" s="35"/>
      <c r="BI7" s="35"/>
      <c r="BJ7" s="35"/>
      <c r="BK7" s="35"/>
      <c r="BL7" s="35"/>
      <c r="BM7" s="35"/>
      <c r="BN7" s="35"/>
      <c r="BO7" s="35"/>
      <c r="BP7" s="35"/>
      <c r="BQ7" s="35"/>
      <c r="BR7" s="35"/>
      <c r="BS7" s="35"/>
      <c r="BT7" s="35"/>
      <c r="BU7" s="224" t="s">
        <v>90</v>
      </c>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row>
    <row r="8" spans="1:104">
      <c r="A8" s="224" t="s">
        <v>90</v>
      </c>
      <c r="B8" s="35"/>
      <c r="C8" s="35"/>
      <c r="D8" s="35"/>
      <c r="E8" s="35"/>
      <c r="F8" s="35"/>
      <c r="G8" s="35"/>
      <c r="H8" s="35"/>
      <c r="I8" s="35"/>
      <c r="J8" s="35"/>
      <c r="K8" s="35"/>
      <c r="L8" s="35"/>
      <c r="M8" s="35"/>
      <c r="N8" s="35"/>
      <c r="O8" s="35"/>
      <c r="P8" s="35"/>
      <c r="Q8" s="35"/>
      <c r="R8" s="35"/>
      <c r="S8" s="35"/>
      <c r="T8" s="35"/>
      <c r="U8" s="713" t="s">
        <v>91</v>
      </c>
      <c r="V8" s="47"/>
      <c r="W8" s="35"/>
      <c r="X8" s="35"/>
      <c r="Y8" s="35"/>
      <c r="Z8" s="35"/>
      <c r="AA8" s="35"/>
      <c r="AB8" s="713" t="s">
        <v>91</v>
      </c>
      <c r="AC8" s="47"/>
      <c r="AD8" s="35"/>
      <c r="AE8" s="35"/>
      <c r="AF8" s="35"/>
      <c r="AG8" s="35"/>
      <c r="AH8" s="35"/>
      <c r="AI8" s="35"/>
      <c r="AJ8" s="35"/>
      <c r="AK8" s="35"/>
      <c r="AL8" s="35"/>
      <c r="AM8" s="35"/>
      <c r="AN8" s="35"/>
      <c r="AO8" s="35"/>
      <c r="AP8" s="35"/>
      <c r="AQ8" s="35"/>
      <c r="AR8" s="35"/>
      <c r="AS8" s="35"/>
      <c r="AT8" s="35"/>
      <c r="AU8" s="35"/>
      <c r="AV8" s="713" t="s">
        <v>91</v>
      </c>
      <c r="AW8" s="47"/>
      <c r="AX8" s="35"/>
      <c r="AY8" s="35"/>
      <c r="AZ8" s="35"/>
      <c r="BA8" s="713" t="s">
        <v>91</v>
      </c>
      <c r="BB8" s="47"/>
      <c r="BC8" s="35"/>
      <c r="BD8" s="35"/>
      <c r="BE8" s="35"/>
      <c r="BF8" s="35"/>
      <c r="BG8" s="35"/>
      <c r="BH8" s="35"/>
      <c r="BI8" s="35"/>
      <c r="BJ8" s="35"/>
      <c r="BK8" s="35"/>
      <c r="BL8" s="35"/>
      <c r="BM8" s="35"/>
      <c r="BN8" s="35"/>
      <c r="BO8" s="35"/>
      <c r="BP8" s="35"/>
      <c r="BQ8" s="35"/>
      <c r="BR8" s="35"/>
      <c r="BS8" s="35"/>
      <c r="BT8" s="35"/>
      <c r="BU8" s="713" t="s">
        <v>91</v>
      </c>
      <c r="BV8" s="47"/>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row>
    <row r="9" spans="1:104">
      <c r="A9" s="713" t="s">
        <v>91</v>
      </c>
      <c r="B9" s="47"/>
      <c r="C9" s="35"/>
      <c r="D9" s="35"/>
      <c r="E9" s="35"/>
      <c r="F9" s="35"/>
      <c r="G9" s="35"/>
      <c r="H9" s="35"/>
      <c r="I9" s="35"/>
      <c r="J9" s="35"/>
      <c r="K9" s="35"/>
      <c r="L9" s="35"/>
      <c r="M9" s="35"/>
      <c r="N9" s="35"/>
      <c r="O9" s="35"/>
      <c r="P9" s="35"/>
      <c r="Q9" s="35"/>
      <c r="R9" s="35"/>
      <c r="S9" s="35"/>
      <c r="T9" s="35"/>
      <c r="U9" s="713" t="s">
        <v>160</v>
      </c>
      <c r="V9" s="47"/>
      <c r="W9" s="35"/>
      <c r="X9" s="35"/>
      <c r="Y9" s="35"/>
      <c r="Z9" s="35"/>
      <c r="AA9" s="35"/>
      <c r="AB9" s="713" t="s">
        <v>157</v>
      </c>
      <c r="AC9" s="47"/>
      <c r="AD9" s="35"/>
      <c r="AE9" s="35"/>
      <c r="AF9" s="35"/>
      <c r="AG9" s="35"/>
      <c r="AH9" s="35"/>
      <c r="AI9" s="35"/>
      <c r="AJ9" s="35"/>
      <c r="AK9" s="35"/>
      <c r="AL9" s="35"/>
      <c r="AM9" s="35"/>
      <c r="AN9" s="35"/>
      <c r="AO9" s="35"/>
      <c r="AP9" s="35"/>
      <c r="AQ9" s="35"/>
      <c r="AR9" s="35"/>
      <c r="AS9" s="35"/>
      <c r="AT9" s="35"/>
      <c r="AU9" s="35"/>
      <c r="AV9" s="713" t="s">
        <v>154</v>
      </c>
      <c r="AW9" s="47"/>
      <c r="AX9" s="35"/>
      <c r="AY9" s="35"/>
      <c r="AZ9" s="35"/>
      <c r="BA9" s="713" t="s">
        <v>157</v>
      </c>
      <c r="BB9" s="47"/>
      <c r="BC9" s="35"/>
      <c r="BD9" s="35"/>
      <c r="BE9" s="35"/>
      <c r="BF9" s="35"/>
      <c r="BG9" s="35"/>
      <c r="BH9" s="35"/>
      <c r="BI9" s="35"/>
      <c r="BJ9" s="35"/>
      <c r="BK9" s="35"/>
      <c r="BL9" s="35"/>
      <c r="BM9" s="35"/>
      <c r="BN9" s="35"/>
      <c r="BO9" s="35"/>
      <c r="BP9" s="35"/>
      <c r="BQ9" s="35"/>
      <c r="BR9" s="35"/>
      <c r="BS9" s="35"/>
      <c r="BT9" s="35"/>
      <c r="BU9" s="713" t="s">
        <v>154</v>
      </c>
      <c r="BV9" s="47"/>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row>
    <row r="10" spans="1:104">
      <c r="A10" s="713" t="s">
        <v>160</v>
      </c>
      <c r="B10" s="47"/>
      <c r="C10" s="35"/>
      <c r="D10" s="35"/>
      <c r="E10" s="35"/>
      <c r="F10" s="35"/>
      <c r="G10" s="35"/>
      <c r="H10" s="35"/>
      <c r="I10" s="35"/>
      <c r="J10" s="35"/>
      <c r="K10" s="35"/>
      <c r="L10" s="35"/>
      <c r="M10" s="35"/>
      <c r="N10" s="35"/>
      <c r="O10" s="35"/>
      <c r="P10" s="35"/>
      <c r="Q10" s="35"/>
      <c r="R10" s="35"/>
      <c r="S10" s="35"/>
      <c r="T10" s="35"/>
      <c r="U10" s="224" t="s">
        <v>165</v>
      </c>
      <c r="V10" s="714" t="s">
        <v>164</v>
      </c>
      <c r="W10" s="715" t="s">
        <v>108</v>
      </c>
      <c r="X10" s="716" t="s">
        <v>2718</v>
      </c>
      <c r="Y10" s="35"/>
      <c r="Z10" s="35"/>
      <c r="AA10" s="35"/>
      <c r="AB10" s="713" t="s">
        <v>92</v>
      </c>
      <c r="AC10" s="47"/>
      <c r="AD10" s="35"/>
      <c r="AE10" s="35"/>
      <c r="AF10" s="35"/>
      <c r="AG10" s="35"/>
      <c r="AH10" s="35"/>
      <c r="AI10" s="35"/>
      <c r="AJ10" s="35"/>
      <c r="AK10" s="35"/>
      <c r="AL10" s="35"/>
      <c r="AM10" s="35"/>
      <c r="AN10" s="35"/>
      <c r="AO10" s="35"/>
      <c r="AP10" s="35"/>
      <c r="AQ10" s="35"/>
      <c r="AR10" s="35"/>
      <c r="AS10" s="35"/>
      <c r="AT10" s="35"/>
      <c r="AU10" s="35"/>
      <c r="AV10" s="713" t="s">
        <v>92</v>
      </c>
      <c r="AW10" s="47"/>
      <c r="AX10" s="35"/>
      <c r="AY10" s="35"/>
      <c r="AZ10" s="35"/>
      <c r="BA10" s="713" t="s">
        <v>2839</v>
      </c>
      <c r="BB10" s="47"/>
      <c r="BC10" s="35"/>
      <c r="BD10" s="35"/>
      <c r="BE10" s="35"/>
      <c r="BF10" s="35"/>
      <c r="BG10" s="35"/>
      <c r="BH10" s="35"/>
      <c r="BI10" s="35"/>
      <c r="BJ10" s="35"/>
      <c r="BK10" s="35"/>
      <c r="BL10" s="35"/>
      <c r="BM10" s="35"/>
      <c r="BN10" s="35"/>
      <c r="BO10" s="35"/>
      <c r="BP10" s="35"/>
      <c r="BQ10" s="35"/>
      <c r="BR10" s="35"/>
      <c r="BS10" s="35"/>
      <c r="BT10" s="35"/>
      <c r="BU10" s="713" t="s">
        <v>2839</v>
      </c>
      <c r="BV10" s="47"/>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row>
    <row r="11" spans="1:104">
      <c r="A11" s="224" t="s">
        <v>165</v>
      </c>
      <c r="B11" s="714" t="s">
        <v>164</v>
      </c>
      <c r="C11" s="715" t="s">
        <v>108</v>
      </c>
      <c r="D11" s="716" t="s">
        <v>2718</v>
      </c>
      <c r="E11" s="35"/>
      <c r="F11" s="35"/>
      <c r="G11" s="35"/>
      <c r="H11" s="35"/>
      <c r="I11" s="35"/>
      <c r="J11" s="35"/>
      <c r="K11" s="35"/>
      <c r="L11" s="35"/>
      <c r="M11" s="35"/>
      <c r="N11" s="35"/>
      <c r="O11" s="35"/>
      <c r="P11" s="35"/>
      <c r="Q11" s="35"/>
      <c r="R11" s="35"/>
      <c r="S11" s="35"/>
      <c r="T11" s="35"/>
      <c r="U11" s="224" t="s">
        <v>2719</v>
      </c>
      <c r="V11" s="714" t="s">
        <v>2720</v>
      </c>
      <c r="W11" s="715" t="s">
        <v>156</v>
      </c>
      <c r="X11" s="717" t="s">
        <v>2721</v>
      </c>
      <c r="Y11" s="35"/>
      <c r="Z11" s="35"/>
      <c r="AA11" s="35"/>
      <c r="AB11" s="713" t="s">
        <v>161</v>
      </c>
      <c r="AC11" s="47"/>
      <c r="AD11" s="35"/>
      <c r="AE11" s="35"/>
      <c r="AF11" s="35"/>
      <c r="AG11" s="35"/>
      <c r="AH11" s="35"/>
      <c r="AI11" s="35"/>
      <c r="AJ11" s="35"/>
      <c r="AK11" s="35"/>
      <c r="AL11" s="35"/>
      <c r="AM11" s="35"/>
      <c r="AN11" s="35"/>
      <c r="AO11" s="35"/>
      <c r="AP11" s="35"/>
      <c r="AQ11" s="35"/>
      <c r="AR11" s="35"/>
      <c r="AS11" s="35"/>
      <c r="AT11" s="35"/>
      <c r="AU11" s="35"/>
      <c r="AV11" s="713" t="s">
        <v>161</v>
      </c>
      <c r="AW11" s="47"/>
      <c r="AX11" s="35"/>
      <c r="AY11" s="35"/>
      <c r="AZ11" s="35"/>
      <c r="BA11" s="224" t="s">
        <v>165</v>
      </c>
      <c r="BB11" s="714" t="s">
        <v>164</v>
      </c>
      <c r="BC11" s="715" t="s">
        <v>108</v>
      </c>
      <c r="BD11" s="716" t="s">
        <v>2718</v>
      </c>
      <c r="BE11" s="35"/>
      <c r="BF11" s="35"/>
      <c r="BG11" s="35"/>
      <c r="BH11" s="35"/>
      <c r="BI11" s="35"/>
      <c r="BJ11" s="35"/>
      <c r="BK11" s="35"/>
      <c r="BL11" s="35"/>
      <c r="BM11" s="35"/>
      <c r="BN11" s="35"/>
      <c r="BO11" s="35"/>
      <c r="BP11" s="35"/>
      <c r="BQ11" s="35"/>
      <c r="BR11" s="35"/>
      <c r="BS11" s="35"/>
      <c r="BT11" s="35"/>
      <c r="BU11" s="224" t="s">
        <v>165</v>
      </c>
      <c r="BV11" s="714" t="s">
        <v>164</v>
      </c>
      <c r="BW11" s="715" t="s">
        <v>108</v>
      </c>
      <c r="BX11" s="716" t="s">
        <v>2718</v>
      </c>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row>
    <row r="12" spans="1:104">
      <c r="A12" s="224" t="s">
        <v>2719</v>
      </c>
      <c r="B12" s="714" t="s">
        <v>2720</v>
      </c>
      <c r="C12" s="715" t="s">
        <v>156</v>
      </c>
      <c r="D12" s="717" t="s">
        <v>2721</v>
      </c>
      <c r="E12" s="35"/>
      <c r="F12" s="35"/>
      <c r="G12" s="35"/>
      <c r="H12" s="35"/>
      <c r="I12" s="35"/>
      <c r="J12" s="35"/>
      <c r="K12" s="35"/>
      <c r="L12" s="35"/>
      <c r="M12" s="35"/>
      <c r="N12" s="35"/>
      <c r="O12" s="35"/>
      <c r="P12" s="35"/>
      <c r="Q12" s="35"/>
      <c r="R12" s="35"/>
      <c r="S12" s="35"/>
      <c r="T12" s="35"/>
      <c r="U12" s="224" t="s">
        <v>2229</v>
      </c>
      <c r="V12" s="714" t="s">
        <v>149</v>
      </c>
      <c r="W12" s="715" t="s">
        <v>162</v>
      </c>
      <c r="X12" s="717" t="s">
        <v>2722</v>
      </c>
      <c r="Y12" s="35"/>
      <c r="Z12" s="35"/>
      <c r="AA12" s="35"/>
      <c r="AB12" s="224" t="s">
        <v>165</v>
      </c>
      <c r="AC12" s="714" t="s">
        <v>164</v>
      </c>
      <c r="AD12" s="715" t="s">
        <v>108</v>
      </c>
      <c r="AE12" s="716" t="s">
        <v>2718</v>
      </c>
      <c r="AF12" s="35"/>
      <c r="AG12" s="35"/>
      <c r="AH12" s="35"/>
      <c r="AI12" s="35"/>
      <c r="AJ12" s="35"/>
      <c r="AK12" s="35"/>
      <c r="AL12" s="35"/>
      <c r="AM12" s="35"/>
      <c r="AN12" s="35"/>
      <c r="AO12" s="35"/>
      <c r="AP12" s="35"/>
      <c r="AQ12" s="35"/>
      <c r="AR12" s="35"/>
      <c r="AS12" s="35"/>
      <c r="AT12" s="35"/>
      <c r="AU12" s="35"/>
      <c r="AV12" s="224" t="s">
        <v>165</v>
      </c>
      <c r="AW12" s="714" t="s">
        <v>164</v>
      </c>
      <c r="AX12" s="715" t="s">
        <v>108</v>
      </c>
      <c r="AY12" s="716" t="s">
        <v>2718</v>
      </c>
      <c r="AZ12" s="35"/>
      <c r="BA12" s="224" t="s">
        <v>2719</v>
      </c>
      <c r="BB12" s="714" t="s">
        <v>2720</v>
      </c>
      <c r="BC12" s="715" t="s">
        <v>156</v>
      </c>
      <c r="BD12" s="717" t="s">
        <v>2721</v>
      </c>
      <c r="BE12" s="35"/>
      <c r="BF12" s="35"/>
      <c r="BG12" s="35"/>
      <c r="BH12" s="35"/>
      <c r="BI12" s="35"/>
      <c r="BJ12" s="35"/>
      <c r="BK12" s="35"/>
      <c r="BL12" s="35"/>
      <c r="BM12" s="35"/>
      <c r="BN12" s="35"/>
      <c r="BO12" s="35"/>
      <c r="BP12" s="35"/>
      <c r="BQ12" s="35"/>
      <c r="BR12" s="35"/>
      <c r="BS12" s="35"/>
      <c r="BT12" s="35"/>
      <c r="BU12" s="224" t="s">
        <v>2719</v>
      </c>
      <c r="BV12" s="714" t="s">
        <v>2720</v>
      </c>
      <c r="BW12" s="715" t="s">
        <v>156</v>
      </c>
      <c r="BX12" s="717" t="s">
        <v>2721</v>
      </c>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row>
    <row r="13" spans="1:104">
      <c r="A13" s="224" t="s">
        <v>2229</v>
      </c>
      <c r="B13" s="714" t="s">
        <v>149</v>
      </c>
      <c r="C13" s="715" t="s">
        <v>162</v>
      </c>
      <c r="D13" s="717" t="s">
        <v>2722</v>
      </c>
      <c r="E13" s="35"/>
      <c r="F13" s="35"/>
      <c r="G13" s="35"/>
      <c r="H13" s="35"/>
      <c r="I13" s="35"/>
      <c r="J13" s="35"/>
      <c r="K13" s="35"/>
      <c r="L13" s="35"/>
      <c r="M13" s="35"/>
      <c r="N13" s="35"/>
      <c r="O13" s="35"/>
      <c r="P13" s="35"/>
      <c r="Q13" s="35"/>
      <c r="R13" s="35"/>
      <c r="S13" s="35"/>
      <c r="T13" s="35"/>
      <c r="U13" s="224" t="s">
        <v>2734</v>
      </c>
      <c r="V13" s="714" t="s">
        <v>2735</v>
      </c>
      <c r="W13" s="715" t="s">
        <v>2736</v>
      </c>
      <c r="X13" s="717" t="s">
        <v>2737</v>
      </c>
      <c r="Y13" s="35"/>
      <c r="Z13" s="35"/>
      <c r="AA13" s="35"/>
      <c r="AB13" s="224" t="s">
        <v>2719</v>
      </c>
      <c r="AC13" s="714" t="s">
        <v>2720</v>
      </c>
      <c r="AD13" s="715" t="s">
        <v>156</v>
      </c>
      <c r="AE13" s="717" t="s">
        <v>2721</v>
      </c>
      <c r="AF13" s="35"/>
      <c r="AG13" s="35"/>
      <c r="AH13" s="35"/>
      <c r="AI13" s="35"/>
      <c r="AJ13" s="35"/>
      <c r="AK13" s="35"/>
      <c r="AL13" s="35"/>
      <c r="AM13" s="35"/>
      <c r="AN13" s="35"/>
      <c r="AO13" s="35"/>
      <c r="AP13" s="35"/>
      <c r="AQ13" s="35"/>
      <c r="AR13" s="35"/>
      <c r="AS13" s="35"/>
      <c r="AT13" s="35"/>
      <c r="AU13" s="35"/>
      <c r="AV13" s="224" t="s">
        <v>2719</v>
      </c>
      <c r="AW13" s="714" t="s">
        <v>2720</v>
      </c>
      <c r="AX13" s="715" t="s">
        <v>156</v>
      </c>
      <c r="AY13" s="717" t="s">
        <v>2721</v>
      </c>
      <c r="AZ13" s="35"/>
      <c r="BA13" s="224" t="s">
        <v>2229</v>
      </c>
      <c r="BB13" s="714" t="s">
        <v>149</v>
      </c>
      <c r="BC13" s="715" t="s">
        <v>162</v>
      </c>
      <c r="BD13" s="717" t="s">
        <v>2722</v>
      </c>
      <c r="BE13" s="35"/>
      <c r="BF13" s="35"/>
      <c r="BG13" s="35"/>
      <c r="BH13" s="35"/>
      <c r="BI13" s="35"/>
      <c r="BJ13" s="35"/>
      <c r="BK13" s="35"/>
      <c r="BL13" s="35"/>
      <c r="BM13" s="35"/>
      <c r="BN13" s="35"/>
      <c r="BO13" s="35"/>
      <c r="BP13" s="35"/>
      <c r="BQ13" s="35"/>
      <c r="BR13" s="35"/>
      <c r="BS13" s="35"/>
      <c r="BT13" s="35"/>
      <c r="BU13" s="224" t="s">
        <v>2229</v>
      </c>
      <c r="BV13" s="714" t="s">
        <v>149</v>
      </c>
      <c r="BW13" s="715" t="s">
        <v>162</v>
      </c>
      <c r="BX13" s="717" t="s">
        <v>2722</v>
      </c>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row>
    <row r="14" spans="1:104">
      <c r="A14" s="224" t="s">
        <v>2734</v>
      </c>
      <c r="B14" s="714" t="s">
        <v>2735</v>
      </c>
      <c r="C14" s="715" t="s">
        <v>2736</v>
      </c>
      <c r="D14" s="717" t="s">
        <v>2737</v>
      </c>
      <c r="E14" s="35"/>
      <c r="F14" s="35"/>
      <c r="G14" s="35"/>
      <c r="H14" s="35"/>
      <c r="I14" s="35"/>
      <c r="J14" s="35"/>
      <c r="K14" s="35"/>
      <c r="L14" s="35"/>
      <c r="M14" s="35"/>
      <c r="N14" s="35"/>
      <c r="O14" s="35"/>
      <c r="P14" s="35"/>
      <c r="Q14" s="35"/>
      <c r="R14" s="35"/>
      <c r="S14" s="35"/>
      <c r="T14" s="35"/>
      <c r="Y14" s="35"/>
      <c r="Z14" s="35"/>
      <c r="AA14" s="35"/>
      <c r="AB14" s="224" t="s">
        <v>2229</v>
      </c>
      <c r="AC14" s="714" t="s">
        <v>149</v>
      </c>
      <c r="AD14" s="715" t="s">
        <v>162</v>
      </c>
      <c r="AE14" s="717" t="s">
        <v>2722</v>
      </c>
      <c r="AF14" s="35"/>
      <c r="AG14" s="35"/>
      <c r="AH14" s="35"/>
      <c r="AI14" s="35"/>
      <c r="AJ14" s="35"/>
      <c r="AK14" s="35"/>
      <c r="AL14" s="35"/>
      <c r="AM14" s="35"/>
      <c r="AN14" s="35"/>
      <c r="AO14" s="35"/>
      <c r="AP14" s="35"/>
      <c r="AQ14" s="35"/>
      <c r="AR14" s="35"/>
      <c r="AS14" s="35"/>
      <c r="AT14" s="35"/>
      <c r="AU14" s="35"/>
      <c r="AV14" s="224" t="s">
        <v>2229</v>
      </c>
      <c r="AW14" s="714" t="s">
        <v>149</v>
      </c>
      <c r="AX14" s="715" t="s">
        <v>162</v>
      </c>
      <c r="AY14" s="717" t="s">
        <v>2722</v>
      </c>
      <c r="AZ14" s="35"/>
      <c r="BA14" s="224" t="s">
        <v>2734</v>
      </c>
      <c r="BB14" s="714" t="s">
        <v>2735</v>
      </c>
      <c r="BC14" s="715" t="s">
        <v>2736</v>
      </c>
      <c r="BD14" s="717" t="s">
        <v>2737</v>
      </c>
      <c r="BE14" s="35"/>
      <c r="BF14" s="35"/>
      <c r="BG14" s="35"/>
      <c r="BH14" s="35"/>
      <c r="BI14" s="35"/>
      <c r="BJ14" s="35"/>
      <c r="BK14" s="35"/>
      <c r="BL14" s="35"/>
      <c r="BM14" s="35"/>
      <c r="BN14" s="35"/>
      <c r="BO14" s="35"/>
      <c r="BP14" s="35"/>
      <c r="BQ14" s="35"/>
      <c r="BR14" s="35"/>
      <c r="BS14" s="35"/>
      <c r="BT14" s="35"/>
      <c r="BU14" s="224" t="s">
        <v>2734</v>
      </c>
      <c r="BV14" s="714" t="s">
        <v>2735</v>
      </c>
      <c r="BW14" s="715" t="s">
        <v>2736</v>
      </c>
      <c r="BX14" s="717" t="s">
        <v>2737</v>
      </c>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row>
    <row r="15" spans="1:104">
      <c r="E15" s="35"/>
      <c r="F15" s="35"/>
      <c r="G15" s="35"/>
      <c r="H15" s="35"/>
      <c r="I15" s="35"/>
      <c r="J15" s="35"/>
      <c r="K15" s="35"/>
      <c r="L15" s="35"/>
      <c r="M15" s="35"/>
      <c r="N15" s="35"/>
      <c r="O15" s="35"/>
      <c r="P15" s="35"/>
      <c r="Q15" s="35"/>
      <c r="R15" s="35"/>
      <c r="S15" s="35"/>
      <c r="T15" s="35"/>
      <c r="Y15" s="35"/>
      <c r="Z15" s="35"/>
      <c r="AA15" s="35"/>
      <c r="AB15" s="224" t="s">
        <v>2734</v>
      </c>
      <c r="AC15" s="714" t="s">
        <v>2735</v>
      </c>
      <c r="AD15" s="715" t="s">
        <v>2736</v>
      </c>
      <c r="AE15" s="717" t="s">
        <v>2737</v>
      </c>
      <c r="AF15" s="35"/>
      <c r="AG15" s="35"/>
      <c r="AH15" s="35"/>
      <c r="AI15" s="35"/>
      <c r="AJ15" s="35"/>
      <c r="AK15" s="35"/>
      <c r="AL15" s="35"/>
      <c r="AM15" s="35"/>
      <c r="AN15" s="35"/>
      <c r="AO15" s="35"/>
      <c r="AP15" s="35"/>
      <c r="AQ15" s="35"/>
      <c r="AR15" s="35"/>
      <c r="AS15" s="35"/>
      <c r="AT15" s="35"/>
      <c r="AU15" s="35"/>
      <c r="AV15" s="224" t="s">
        <v>2734</v>
      </c>
      <c r="AW15" s="714" t="s">
        <v>2735</v>
      </c>
      <c r="AX15" s="715" t="s">
        <v>2736</v>
      </c>
      <c r="AY15" s="717" t="s">
        <v>2737</v>
      </c>
      <c r="AZ15" s="35"/>
      <c r="BE15" s="35"/>
      <c r="BF15" s="35"/>
      <c r="BG15" s="35"/>
      <c r="BH15" s="35"/>
      <c r="BI15" s="35"/>
      <c r="BJ15" s="35"/>
      <c r="BK15" s="35"/>
      <c r="BL15" s="35"/>
      <c r="BM15" s="35"/>
      <c r="BN15" s="35"/>
      <c r="BO15" s="35"/>
      <c r="BP15" s="35"/>
      <c r="BQ15" s="35"/>
      <c r="BR15" s="35"/>
      <c r="BS15" s="35"/>
      <c r="BT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row>
    <row r="16" spans="1:104">
      <c r="E16" s="35"/>
      <c r="F16" s="35"/>
      <c r="G16" s="35"/>
      <c r="H16" s="35"/>
      <c r="I16" s="35"/>
      <c r="J16" s="35"/>
      <c r="K16" s="35"/>
      <c r="L16" s="35"/>
      <c r="M16" s="35"/>
      <c r="N16" s="35"/>
      <c r="O16" s="35"/>
      <c r="P16" s="35"/>
      <c r="Q16" s="35"/>
      <c r="R16" s="35"/>
      <c r="S16" s="35"/>
      <c r="T16" s="35"/>
      <c r="U16" s="35"/>
      <c r="V16" s="35"/>
      <c r="W16" s="35"/>
      <c r="X16" s="35"/>
      <c r="Y16" s="35"/>
      <c r="Z16" s="35"/>
      <c r="AA16" s="35"/>
      <c r="AC16" s="35"/>
      <c r="AD16" s="35"/>
      <c r="AE16" s="35"/>
      <c r="AG16" s="35"/>
      <c r="AH16" s="35"/>
      <c r="AI16" s="35"/>
      <c r="AJ16" s="35"/>
      <c r="AK16" s="35"/>
      <c r="AL16" s="35"/>
      <c r="AM16" s="35"/>
      <c r="AN16" s="35"/>
      <c r="AO16" s="35"/>
      <c r="AP16" s="35"/>
      <c r="AQ16" s="35"/>
      <c r="AR16" s="35"/>
      <c r="AS16" s="35"/>
      <c r="AT16" s="35"/>
      <c r="AU16" s="35"/>
      <c r="AZ16" s="35"/>
      <c r="BA16" s="35"/>
      <c r="BB16" s="35"/>
      <c r="BC16" s="35"/>
      <c r="BD16" s="35"/>
      <c r="BE16" s="35"/>
      <c r="BF16" s="35"/>
      <c r="BG16" s="35"/>
      <c r="BH16" s="35"/>
      <c r="BI16" s="35"/>
      <c r="BJ16" s="35"/>
      <c r="BK16" s="35"/>
      <c r="BL16" s="35"/>
      <c r="BM16" s="35"/>
      <c r="BN16" s="35"/>
      <c r="BO16" s="35"/>
      <c r="BP16" s="35"/>
      <c r="BQ16" s="35"/>
      <c r="BR16" s="35"/>
      <c r="BS16" s="35"/>
      <c r="BT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row>
    <row r="17" spans="1:104">
      <c r="A17" s="276" t="s">
        <v>2840</v>
      </c>
      <c r="B17" s="35"/>
      <c r="C17" s="35"/>
      <c r="D17" s="35"/>
      <c r="E17" s="35"/>
      <c r="F17" s="35"/>
      <c r="G17" s="35"/>
      <c r="H17" s="35"/>
      <c r="I17" s="35"/>
      <c r="J17" s="35"/>
      <c r="K17" s="35"/>
      <c r="L17" s="35"/>
      <c r="M17" s="35"/>
      <c r="N17" s="35"/>
      <c r="O17" s="35"/>
      <c r="P17" s="35"/>
      <c r="Q17" s="35"/>
      <c r="R17" s="35"/>
      <c r="S17" s="35"/>
      <c r="T17" s="718"/>
      <c r="U17" s="276" t="s">
        <v>2841</v>
      </c>
      <c r="V17" s="718"/>
      <c r="W17" s="718"/>
      <c r="X17" s="718"/>
      <c r="Y17" s="35"/>
      <c r="Z17" s="35"/>
      <c r="AA17" s="35"/>
      <c r="AB17" s="276" t="s">
        <v>2842</v>
      </c>
      <c r="AC17" s="35"/>
      <c r="AD17" s="35"/>
      <c r="AE17" s="35"/>
      <c r="AF17" s="35"/>
      <c r="AG17" s="35"/>
      <c r="AH17" s="35"/>
      <c r="AI17" s="35"/>
      <c r="AJ17" s="35"/>
      <c r="AK17" s="35"/>
      <c r="AL17" s="35"/>
      <c r="AM17" s="35"/>
      <c r="AN17" s="35"/>
      <c r="AO17" s="35"/>
      <c r="AP17" s="35"/>
      <c r="AQ17" s="35"/>
      <c r="AR17" s="35"/>
      <c r="AS17" s="35"/>
      <c r="AT17" s="35"/>
      <c r="AU17" s="35"/>
      <c r="AV17" s="276" t="s">
        <v>2843</v>
      </c>
      <c r="AW17" s="718"/>
      <c r="AX17" s="718"/>
      <c r="AY17" s="718"/>
      <c r="AZ17" s="718"/>
      <c r="BA17" s="276" t="s">
        <v>2844</v>
      </c>
      <c r="BB17" s="35"/>
      <c r="BC17" s="35"/>
      <c r="BD17" s="35"/>
      <c r="BE17" s="35"/>
      <c r="BF17" s="35"/>
      <c r="BG17" s="35"/>
      <c r="BH17" s="35"/>
      <c r="BI17" s="35"/>
      <c r="BJ17" s="35"/>
      <c r="BK17" s="35"/>
      <c r="BL17" s="35"/>
      <c r="BM17" s="35"/>
      <c r="BN17" s="35"/>
      <c r="BO17" s="35"/>
      <c r="BP17" s="35"/>
      <c r="BQ17" s="35"/>
      <c r="BR17" s="35"/>
      <c r="BS17" s="718"/>
      <c r="BT17" s="718"/>
      <c r="BU17" s="294" t="s">
        <v>2845</v>
      </c>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row>
    <row r="18" spans="1:104">
      <c r="A18" s="276"/>
      <c r="B18" s="35"/>
      <c r="C18" s="35"/>
      <c r="D18" s="35"/>
      <c r="E18" s="35"/>
      <c r="F18" s="35"/>
      <c r="G18" s="35"/>
      <c r="H18" s="35"/>
      <c r="I18" s="35"/>
      <c r="J18" s="35"/>
      <c r="K18" s="35"/>
      <c r="L18" s="35"/>
      <c r="M18" s="35"/>
      <c r="N18" s="35"/>
      <c r="O18" s="35"/>
      <c r="P18" s="35"/>
      <c r="Q18" s="35"/>
      <c r="R18" s="35"/>
      <c r="S18" s="35"/>
      <c r="T18" s="718"/>
      <c r="U18" s="718"/>
      <c r="V18" s="718"/>
      <c r="W18" s="718"/>
      <c r="X18" s="718"/>
      <c r="Y18" s="35"/>
      <c r="Z18" s="35"/>
      <c r="AA18" s="35"/>
      <c r="AB18" s="276"/>
      <c r="AC18" s="35"/>
      <c r="AD18" s="35"/>
      <c r="AE18" s="35"/>
      <c r="AF18" s="35"/>
      <c r="AG18" s="35"/>
      <c r="AH18" s="35"/>
      <c r="AJ18" s="35"/>
      <c r="AK18" s="35"/>
      <c r="AL18" s="35"/>
      <c r="AM18" s="35"/>
      <c r="AN18" s="35"/>
      <c r="AO18" s="35"/>
      <c r="AP18" s="35"/>
      <c r="AQ18" s="35"/>
      <c r="AR18" s="35"/>
      <c r="AS18" s="35"/>
      <c r="AT18" s="35"/>
      <c r="AU18" s="35"/>
      <c r="AW18" s="718"/>
      <c r="AX18" s="718"/>
      <c r="AY18" s="718"/>
      <c r="AZ18" s="718"/>
      <c r="BA18" s="276"/>
      <c r="BB18" s="35"/>
      <c r="BC18" s="35"/>
      <c r="BD18" s="35"/>
      <c r="BE18" s="35"/>
      <c r="BF18" s="35"/>
      <c r="BG18" s="35"/>
      <c r="BH18" s="35"/>
      <c r="BI18" s="35"/>
      <c r="BJ18" s="35"/>
      <c r="BK18" s="35"/>
      <c r="BL18" s="35"/>
      <c r="BM18" s="35"/>
      <c r="BN18" s="35"/>
      <c r="BO18" s="35"/>
      <c r="BP18" s="35"/>
      <c r="BQ18" s="35"/>
      <c r="BR18" s="35"/>
      <c r="BS18" s="718"/>
      <c r="BT18" s="718"/>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row>
    <row r="19" spans="1:104">
      <c r="A19" s="2"/>
      <c r="B19" s="2"/>
      <c r="C19" s="35"/>
      <c r="D19" s="35"/>
      <c r="E19" s="35"/>
      <c r="F19" s="35"/>
      <c r="G19" s="35"/>
      <c r="H19" s="35"/>
      <c r="I19" s="35"/>
      <c r="J19" s="35"/>
      <c r="K19" s="35"/>
      <c r="L19" s="35"/>
      <c r="M19" s="35"/>
      <c r="N19" s="35"/>
      <c r="O19" s="35"/>
      <c r="P19" s="35"/>
      <c r="Q19" s="35"/>
      <c r="R19" s="35"/>
      <c r="S19" s="35"/>
      <c r="T19" s="718"/>
      <c r="U19" s="718"/>
      <c r="V19" s="718"/>
      <c r="W19" s="718"/>
      <c r="X19" s="718"/>
      <c r="Y19" s="35"/>
      <c r="Z19" s="35"/>
      <c r="AA19" s="35"/>
      <c r="AB19" s="2"/>
      <c r="AC19" s="2"/>
      <c r="AD19" s="2109"/>
      <c r="AE19" s="2109"/>
      <c r="AF19" s="2109"/>
      <c r="AG19" s="2109"/>
      <c r="AH19" s="2109"/>
      <c r="AI19" s="2109"/>
      <c r="AJ19" s="2109"/>
      <c r="AK19" s="2109"/>
      <c r="AL19" s="2109"/>
      <c r="AM19" s="2109"/>
      <c r="AN19" s="2109"/>
      <c r="AO19" s="2109"/>
      <c r="AP19" s="2109"/>
      <c r="AQ19" s="2109"/>
      <c r="AR19" s="2109"/>
      <c r="AS19" s="2109"/>
      <c r="AT19" s="35"/>
      <c r="AU19" s="35"/>
      <c r="AV19" s="718"/>
      <c r="AW19" s="718"/>
      <c r="AX19" s="718"/>
      <c r="AY19" s="718"/>
      <c r="AZ19" s="718"/>
      <c r="BA19" s="35"/>
      <c r="BB19" s="35"/>
      <c r="BC19" s="35"/>
      <c r="BD19" s="35"/>
      <c r="BE19" s="35"/>
      <c r="BF19" s="35"/>
      <c r="BG19" s="35"/>
      <c r="BH19" s="35"/>
      <c r="BI19" s="35"/>
      <c r="BJ19" s="35"/>
      <c r="BK19" s="35"/>
      <c r="BL19" s="35"/>
      <c r="BM19" s="35"/>
      <c r="BN19" s="35"/>
      <c r="BO19" s="35"/>
      <c r="BP19" s="35"/>
      <c r="BQ19" s="35"/>
      <c r="BR19" s="35"/>
      <c r="BS19" s="718"/>
      <c r="BT19" s="718"/>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row>
    <row r="20" spans="1:104" ht="57.6">
      <c r="A20" s="2"/>
      <c r="B20" s="2"/>
      <c r="C20" s="720">
        <v>0</v>
      </c>
      <c r="D20" s="720">
        <v>1</v>
      </c>
      <c r="E20" s="720">
        <v>2</v>
      </c>
      <c r="F20" s="720">
        <v>3</v>
      </c>
      <c r="G20" s="720">
        <v>4</v>
      </c>
      <c r="H20" s="720">
        <v>5</v>
      </c>
      <c r="I20" s="720">
        <v>6</v>
      </c>
      <c r="J20" s="720">
        <v>7</v>
      </c>
      <c r="K20" s="720">
        <v>8</v>
      </c>
      <c r="L20" s="720">
        <v>9</v>
      </c>
      <c r="M20" s="720">
        <v>10</v>
      </c>
      <c r="N20" s="720">
        <v>11</v>
      </c>
      <c r="O20" s="720">
        <v>12</v>
      </c>
      <c r="P20" s="720">
        <v>13</v>
      </c>
      <c r="Q20" s="720">
        <v>14</v>
      </c>
      <c r="R20" s="720" t="s">
        <v>2846</v>
      </c>
      <c r="S20" s="35"/>
      <c r="T20" s="2"/>
      <c r="U20" s="2"/>
      <c r="V20" s="2"/>
      <c r="W20" s="497" t="s">
        <v>2847</v>
      </c>
      <c r="X20" s="497" t="s">
        <v>2848</v>
      </c>
      <c r="Y20" s="35"/>
      <c r="Z20" s="35"/>
      <c r="AA20" s="35"/>
      <c r="AB20" s="2"/>
      <c r="AC20" s="2"/>
      <c r="AD20" s="720">
        <v>0</v>
      </c>
      <c r="AE20" s="720">
        <v>1</v>
      </c>
      <c r="AF20" s="720">
        <v>2</v>
      </c>
      <c r="AG20" s="720">
        <v>3</v>
      </c>
      <c r="AH20" s="720">
        <v>4</v>
      </c>
      <c r="AI20" s="720">
        <v>5</v>
      </c>
      <c r="AJ20" s="720">
        <v>6</v>
      </c>
      <c r="AK20" s="720">
        <v>7</v>
      </c>
      <c r="AL20" s="720">
        <v>8</v>
      </c>
      <c r="AM20" s="720">
        <v>9</v>
      </c>
      <c r="AN20" s="720">
        <v>10</v>
      </c>
      <c r="AO20" s="720">
        <v>11</v>
      </c>
      <c r="AP20" s="720">
        <v>12</v>
      </c>
      <c r="AQ20" s="720">
        <v>13</v>
      </c>
      <c r="AR20" s="720">
        <v>14</v>
      </c>
      <c r="AS20" s="720" t="s">
        <v>2846</v>
      </c>
      <c r="AT20" s="10"/>
      <c r="AU20" s="10"/>
      <c r="AV20" s="35"/>
      <c r="AW20" s="35"/>
      <c r="AX20" s="497" t="s">
        <v>2849</v>
      </c>
      <c r="AY20" s="718"/>
      <c r="AZ20" s="718"/>
      <c r="BA20" s="2"/>
      <c r="BB20" s="2"/>
      <c r="BC20" s="720">
        <v>0</v>
      </c>
      <c r="BD20" s="720">
        <v>1</v>
      </c>
      <c r="BE20" s="720">
        <v>2</v>
      </c>
      <c r="BF20" s="720">
        <v>3</v>
      </c>
      <c r="BG20" s="720">
        <v>4</v>
      </c>
      <c r="BH20" s="720">
        <v>5</v>
      </c>
      <c r="BI20" s="720">
        <v>6</v>
      </c>
      <c r="BJ20" s="720">
        <v>7</v>
      </c>
      <c r="BK20" s="720">
        <v>8</v>
      </c>
      <c r="BL20" s="720">
        <v>9</v>
      </c>
      <c r="BM20" s="720">
        <v>10</v>
      </c>
      <c r="BN20" s="720">
        <v>11</v>
      </c>
      <c r="BO20" s="720">
        <v>12</v>
      </c>
      <c r="BP20" s="720">
        <v>13</v>
      </c>
      <c r="BQ20" s="720">
        <v>14</v>
      </c>
      <c r="BR20" s="720" t="s">
        <v>2846</v>
      </c>
      <c r="BS20" s="10"/>
      <c r="BT20" s="10"/>
      <c r="BU20" s="35"/>
      <c r="BV20" s="35"/>
      <c r="BW20" s="497" t="s">
        <v>2849</v>
      </c>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row>
    <row r="21" spans="1:104">
      <c r="A21" s="2"/>
      <c r="B21" s="2"/>
      <c r="C21" s="721" t="s">
        <v>13</v>
      </c>
      <c r="D21" s="722" t="s">
        <v>89</v>
      </c>
      <c r="E21" s="721" t="s">
        <v>107</v>
      </c>
      <c r="F21" s="722" t="s">
        <v>88</v>
      </c>
      <c r="G21" s="721" t="s">
        <v>87</v>
      </c>
      <c r="H21" s="722" t="s">
        <v>86</v>
      </c>
      <c r="I21" s="721" t="s">
        <v>85</v>
      </c>
      <c r="J21" s="722" t="s">
        <v>84</v>
      </c>
      <c r="K21" s="721" t="s">
        <v>83</v>
      </c>
      <c r="L21" s="722" t="s">
        <v>82</v>
      </c>
      <c r="M21" s="721" t="s">
        <v>81</v>
      </c>
      <c r="N21" s="722" t="s">
        <v>80</v>
      </c>
      <c r="O21" s="721" t="s">
        <v>137</v>
      </c>
      <c r="P21" s="722" t="s">
        <v>136</v>
      </c>
      <c r="Q21" s="721" t="s">
        <v>135</v>
      </c>
      <c r="R21" s="722" t="s">
        <v>134</v>
      </c>
      <c r="S21" s="35"/>
      <c r="T21" s="2"/>
      <c r="U21" s="2"/>
      <c r="V21" s="2"/>
      <c r="W21" s="723" t="s">
        <v>151</v>
      </c>
      <c r="X21" s="723" t="s">
        <v>150</v>
      </c>
      <c r="Y21" s="35"/>
      <c r="Z21" s="35"/>
      <c r="AA21" s="35"/>
      <c r="AB21" s="2"/>
      <c r="AC21" s="2"/>
      <c r="AD21" s="721" t="s">
        <v>133</v>
      </c>
      <c r="AE21" s="721" t="s">
        <v>128</v>
      </c>
      <c r="AF21" s="721" t="s">
        <v>127</v>
      </c>
      <c r="AG21" s="721" t="s">
        <v>126</v>
      </c>
      <c r="AH21" s="721" t="s">
        <v>125</v>
      </c>
      <c r="AI21" s="721" t="s">
        <v>124</v>
      </c>
      <c r="AJ21" s="721" t="s">
        <v>123</v>
      </c>
      <c r="AK21" s="721" t="s">
        <v>122</v>
      </c>
      <c r="AL21" s="721" t="s">
        <v>121</v>
      </c>
      <c r="AM21" s="721" t="s">
        <v>147</v>
      </c>
      <c r="AN21" s="721" t="s">
        <v>120</v>
      </c>
      <c r="AO21" s="721" t="s">
        <v>146</v>
      </c>
      <c r="AP21" s="721" t="s">
        <v>145</v>
      </c>
      <c r="AQ21" s="721" t="s">
        <v>144</v>
      </c>
      <c r="AR21" s="721" t="s">
        <v>931</v>
      </c>
      <c r="AS21" s="721" t="s">
        <v>932</v>
      </c>
      <c r="AT21" s="10"/>
      <c r="AU21" s="10"/>
      <c r="AV21" s="35"/>
      <c r="AW21" s="35"/>
      <c r="AX21" s="723" t="s">
        <v>933</v>
      </c>
      <c r="AY21" s="718"/>
      <c r="AZ21" s="718"/>
      <c r="BA21" s="2"/>
      <c r="BB21" s="2"/>
      <c r="BC21" s="721" t="s">
        <v>937</v>
      </c>
      <c r="BD21" s="722" t="s">
        <v>960</v>
      </c>
      <c r="BE21" s="721" t="s">
        <v>964</v>
      </c>
      <c r="BF21" s="722" t="s">
        <v>967</v>
      </c>
      <c r="BG21" s="721" t="s">
        <v>2499</v>
      </c>
      <c r="BH21" s="722" t="s">
        <v>2528</v>
      </c>
      <c r="BI21" s="721" t="s">
        <v>2530</v>
      </c>
      <c r="BJ21" s="722" t="s">
        <v>2850</v>
      </c>
      <c r="BK21" s="721" t="s">
        <v>2851</v>
      </c>
      <c r="BL21" s="722" t="s">
        <v>2852</v>
      </c>
      <c r="BM21" s="721" t="s">
        <v>2853</v>
      </c>
      <c r="BN21" s="722" t="s">
        <v>2854</v>
      </c>
      <c r="BO21" s="721" t="s">
        <v>2855</v>
      </c>
      <c r="BP21" s="722" t="s">
        <v>2856</v>
      </c>
      <c r="BQ21" s="721" t="s">
        <v>2857</v>
      </c>
      <c r="BR21" s="722" t="s">
        <v>2858</v>
      </c>
      <c r="BS21" s="10"/>
      <c r="BT21" s="10"/>
      <c r="BU21" s="35"/>
      <c r="BV21" s="35"/>
      <c r="BW21" s="721" t="s">
        <v>2859</v>
      </c>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row>
    <row r="22" spans="1:104">
      <c r="A22" s="586" t="s">
        <v>2860</v>
      </c>
      <c r="B22" s="724" t="s">
        <v>10</v>
      </c>
      <c r="C22" s="725"/>
      <c r="D22" s="726"/>
      <c r="E22" s="726"/>
      <c r="F22" s="726"/>
      <c r="G22" s="726"/>
      <c r="H22" s="726"/>
      <c r="I22" s="726"/>
      <c r="J22" s="726"/>
      <c r="K22" s="726"/>
      <c r="L22" s="726"/>
      <c r="M22" s="726"/>
      <c r="N22" s="726"/>
      <c r="O22" s="726"/>
      <c r="P22" s="726"/>
      <c r="Q22" s="726"/>
      <c r="R22" s="727"/>
      <c r="S22" s="35" t="s">
        <v>2747</v>
      </c>
      <c r="T22" s="35"/>
      <c r="U22" s="586" t="s">
        <v>2860</v>
      </c>
      <c r="V22" s="724" t="s">
        <v>10</v>
      </c>
      <c r="W22" s="519"/>
      <c r="X22" s="519"/>
      <c r="Y22" s="35" t="s">
        <v>2747</v>
      </c>
      <c r="Z22" s="35" t="s">
        <v>2861</v>
      </c>
      <c r="AA22" s="35"/>
      <c r="AB22" s="586" t="s">
        <v>2860</v>
      </c>
      <c r="AC22" s="724" t="s">
        <v>10</v>
      </c>
      <c r="AD22" s="725"/>
      <c r="AE22" s="726"/>
      <c r="AF22" s="726"/>
      <c r="AG22" s="726"/>
      <c r="AH22" s="726"/>
      <c r="AI22" s="726"/>
      <c r="AJ22" s="726"/>
      <c r="AK22" s="726"/>
      <c r="AL22" s="726"/>
      <c r="AM22" s="726"/>
      <c r="AN22" s="726"/>
      <c r="AO22" s="726"/>
      <c r="AP22" s="726"/>
      <c r="AQ22" s="726"/>
      <c r="AR22" s="726"/>
      <c r="AS22" s="727"/>
      <c r="AT22" s="35" t="s">
        <v>2747</v>
      </c>
      <c r="AU22" s="35"/>
      <c r="AV22" s="586" t="s">
        <v>2860</v>
      </c>
      <c r="AW22" s="724" t="s">
        <v>10</v>
      </c>
      <c r="AX22" s="519"/>
      <c r="AY22" s="35" t="s">
        <v>2747</v>
      </c>
      <c r="AZ22" s="265"/>
      <c r="BA22" s="586" t="s">
        <v>2860</v>
      </c>
      <c r="BB22" s="724" t="s">
        <v>10</v>
      </c>
      <c r="BC22" s="725"/>
      <c r="BD22" s="726"/>
      <c r="BE22" s="726"/>
      <c r="BF22" s="726"/>
      <c r="BG22" s="726"/>
      <c r="BH22" s="726"/>
      <c r="BI22" s="726"/>
      <c r="BJ22" s="726"/>
      <c r="BK22" s="726"/>
      <c r="BL22" s="726"/>
      <c r="BM22" s="726"/>
      <c r="BN22" s="726"/>
      <c r="BO22" s="726"/>
      <c r="BP22" s="726"/>
      <c r="BQ22" s="726"/>
      <c r="BR22" s="727"/>
      <c r="BS22" s="35" t="s">
        <v>2747</v>
      </c>
      <c r="BT22" s="35"/>
      <c r="BU22" s="714" t="s">
        <v>2860</v>
      </c>
      <c r="BV22" s="724" t="s">
        <v>10</v>
      </c>
      <c r="BW22" s="519"/>
      <c r="BX22" s="35" t="s">
        <v>2747</v>
      </c>
      <c r="BY22" s="35" t="s">
        <v>2861</v>
      </c>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row>
    <row r="23" spans="1:104">
      <c r="A23" s="586" t="s">
        <v>2748</v>
      </c>
      <c r="B23" s="724" t="s">
        <v>9</v>
      </c>
      <c r="C23" s="727"/>
      <c r="D23" s="727"/>
      <c r="E23" s="727"/>
      <c r="F23" s="727"/>
      <c r="G23" s="727"/>
      <c r="H23" s="727"/>
      <c r="I23" s="727"/>
      <c r="J23" s="727"/>
      <c r="K23" s="727"/>
      <c r="L23" s="727"/>
      <c r="M23" s="727"/>
      <c r="N23" s="727"/>
      <c r="O23" s="727"/>
      <c r="P23" s="727"/>
      <c r="Q23" s="727"/>
      <c r="R23" s="728"/>
      <c r="S23" s="35" t="s">
        <v>2749</v>
      </c>
      <c r="T23" s="35"/>
      <c r="U23" s="586" t="s">
        <v>2748</v>
      </c>
      <c r="V23" s="724" t="s">
        <v>9</v>
      </c>
      <c r="W23" s="519"/>
      <c r="X23" s="519"/>
      <c r="Y23" s="35" t="s">
        <v>2749</v>
      </c>
      <c r="Z23" s="35" t="s">
        <v>2862</v>
      </c>
      <c r="AA23" s="35"/>
      <c r="AB23" s="586" t="s">
        <v>2748</v>
      </c>
      <c r="AC23" s="724" t="s">
        <v>9</v>
      </c>
      <c r="AD23" s="727"/>
      <c r="AE23" s="727"/>
      <c r="AF23" s="727"/>
      <c r="AG23" s="727"/>
      <c r="AH23" s="727"/>
      <c r="AI23" s="727"/>
      <c r="AJ23" s="727"/>
      <c r="AK23" s="727"/>
      <c r="AL23" s="727"/>
      <c r="AM23" s="727"/>
      <c r="AN23" s="727"/>
      <c r="AO23" s="727"/>
      <c r="AP23" s="727"/>
      <c r="AQ23" s="727"/>
      <c r="AR23" s="727"/>
      <c r="AS23" s="728"/>
      <c r="AT23" s="35" t="s">
        <v>2749</v>
      </c>
      <c r="AU23" s="35"/>
      <c r="AV23" s="586" t="s">
        <v>2748</v>
      </c>
      <c r="AW23" s="724" t="s">
        <v>9</v>
      </c>
      <c r="AX23" s="519"/>
      <c r="AY23" s="35" t="s">
        <v>2749</v>
      </c>
      <c r="AZ23" s="265"/>
      <c r="BA23" s="586" t="s">
        <v>2748</v>
      </c>
      <c r="BB23" s="724" t="s">
        <v>9</v>
      </c>
      <c r="BC23" s="727"/>
      <c r="BD23" s="727"/>
      <c r="BE23" s="727"/>
      <c r="BF23" s="727"/>
      <c r="BG23" s="727"/>
      <c r="BH23" s="727"/>
      <c r="BI23" s="727"/>
      <c r="BJ23" s="727"/>
      <c r="BK23" s="727"/>
      <c r="BL23" s="727"/>
      <c r="BM23" s="727"/>
      <c r="BN23" s="727"/>
      <c r="BO23" s="727"/>
      <c r="BP23" s="727"/>
      <c r="BQ23" s="727"/>
      <c r="BR23" s="728"/>
      <c r="BS23" s="35" t="s">
        <v>2749</v>
      </c>
      <c r="BT23" s="35"/>
      <c r="BU23" s="714" t="s">
        <v>2748</v>
      </c>
      <c r="BV23" s="724" t="s">
        <v>9</v>
      </c>
      <c r="BW23" s="519"/>
      <c r="BX23" s="35" t="s">
        <v>2749</v>
      </c>
      <c r="BY23" s="35" t="s">
        <v>2862</v>
      </c>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row>
    <row r="24" spans="1:104">
      <c r="A24" s="586" t="s">
        <v>2750</v>
      </c>
      <c r="B24" s="724" t="s">
        <v>65</v>
      </c>
      <c r="C24" s="727"/>
      <c r="D24" s="727"/>
      <c r="E24" s="727"/>
      <c r="F24" s="727"/>
      <c r="G24" s="727"/>
      <c r="H24" s="727"/>
      <c r="I24" s="727"/>
      <c r="J24" s="727"/>
      <c r="K24" s="727"/>
      <c r="L24" s="727"/>
      <c r="M24" s="727"/>
      <c r="N24" s="727"/>
      <c r="O24" s="727"/>
      <c r="P24" s="727"/>
      <c r="Q24" s="728"/>
      <c r="R24" s="728"/>
      <c r="S24" s="35" t="s">
        <v>2751</v>
      </c>
      <c r="T24" s="35"/>
      <c r="U24" s="586" t="s">
        <v>2750</v>
      </c>
      <c r="V24" s="724" t="s">
        <v>65</v>
      </c>
      <c r="W24" s="519"/>
      <c r="X24" s="519"/>
      <c r="Y24" s="35" t="s">
        <v>2751</v>
      </c>
      <c r="Z24" s="35" t="s">
        <v>2863</v>
      </c>
      <c r="AA24" s="35"/>
      <c r="AB24" s="586" t="s">
        <v>2750</v>
      </c>
      <c r="AC24" s="724" t="s">
        <v>65</v>
      </c>
      <c r="AD24" s="727"/>
      <c r="AE24" s="727"/>
      <c r="AF24" s="727"/>
      <c r="AG24" s="727"/>
      <c r="AH24" s="727"/>
      <c r="AI24" s="727"/>
      <c r="AJ24" s="727"/>
      <c r="AK24" s="727"/>
      <c r="AL24" s="727"/>
      <c r="AM24" s="727"/>
      <c r="AN24" s="727"/>
      <c r="AO24" s="727"/>
      <c r="AP24" s="727"/>
      <c r="AQ24" s="727"/>
      <c r="AR24" s="728"/>
      <c r="AS24" s="728"/>
      <c r="AT24" s="35" t="s">
        <v>2751</v>
      </c>
      <c r="AU24" s="35"/>
      <c r="AV24" s="586" t="s">
        <v>2750</v>
      </c>
      <c r="AW24" s="724" t="s">
        <v>65</v>
      </c>
      <c r="AX24" s="519"/>
      <c r="AY24" s="35" t="s">
        <v>2751</v>
      </c>
      <c r="AZ24" s="265"/>
      <c r="BA24" s="586" t="s">
        <v>2750</v>
      </c>
      <c r="BB24" s="724" t="s">
        <v>65</v>
      </c>
      <c r="BC24" s="727"/>
      <c r="BD24" s="727"/>
      <c r="BE24" s="727"/>
      <c r="BF24" s="727"/>
      <c r="BG24" s="727"/>
      <c r="BH24" s="727"/>
      <c r="BI24" s="727"/>
      <c r="BJ24" s="727"/>
      <c r="BK24" s="727"/>
      <c r="BL24" s="727"/>
      <c r="BM24" s="727"/>
      <c r="BN24" s="727"/>
      <c r="BO24" s="727"/>
      <c r="BP24" s="727"/>
      <c r="BQ24" s="728"/>
      <c r="BR24" s="728"/>
      <c r="BS24" s="35" t="s">
        <v>2751</v>
      </c>
      <c r="BT24" s="35"/>
      <c r="BU24" s="714" t="s">
        <v>2750</v>
      </c>
      <c r="BV24" s="724" t="s">
        <v>65</v>
      </c>
      <c r="BW24" s="519"/>
      <c r="BX24" s="35" t="s">
        <v>2751</v>
      </c>
      <c r="BY24" s="35" t="s">
        <v>2863</v>
      </c>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row>
    <row r="25" spans="1:104">
      <c r="A25" s="586" t="s">
        <v>2752</v>
      </c>
      <c r="B25" s="724" t="s">
        <v>8</v>
      </c>
      <c r="C25" s="727"/>
      <c r="D25" s="727"/>
      <c r="E25" s="727"/>
      <c r="F25" s="727"/>
      <c r="G25" s="727"/>
      <c r="H25" s="727"/>
      <c r="I25" s="727"/>
      <c r="J25" s="727"/>
      <c r="K25" s="727"/>
      <c r="L25" s="727"/>
      <c r="M25" s="727"/>
      <c r="N25" s="727"/>
      <c r="O25" s="727"/>
      <c r="P25" s="728"/>
      <c r="Q25" s="728"/>
      <c r="R25" s="728"/>
      <c r="S25" s="35" t="s">
        <v>2753</v>
      </c>
      <c r="T25" s="35"/>
      <c r="U25" s="586" t="s">
        <v>2752</v>
      </c>
      <c r="V25" s="724" t="s">
        <v>8</v>
      </c>
      <c r="W25" s="519"/>
      <c r="X25" s="519"/>
      <c r="Y25" s="35" t="s">
        <v>2753</v>
      </c>
      <c r="Z25" s="35" t="s">
        <v>2864</v>
      </c>
      <c r="AA25" s="35"/>
      <c r="AB25" s="586" t="s">
        <v>2752</v>
      </c>
      <c r="AC25" s="724" t="s">
        <v>8</v>
      </c>
      <c r="AD25" s="727"/>
      <c r="AE25" s="727"/>
      <c r="AF25" s="727"/>
      <c r="AG25" s="727"/>
      <c r="AH25" s="727"/>
      <c r="AI25" s="727"/>
      <c r="AJ25" s="727"/>
      <c r="AK25" s="727"/>
      <c r="AL25" s="727"/>
      <c r="AM25" s="727"/>
      <c r="AN25" s="727"/>
      <c r="AO25" s="727"/>
      <c r="AP25" s="727"/>
      <c r="AQ25" s="728"/>
      <c r="AR25" s="728"/>
      <c r="AS25" s="728"/>
      <c r="AT25" s="35" t="s">
        <v>2753</v>
      </c>
      <c r="AU25" s="35"/>
      <c r="AV25" s="586" t="s">
        <v>2752</v>
      </c>
      <c r="AW25" s="724" t="s">
        <v>8</v>
      </c>
      <c r="AX25" s="519"/>
      <c r="AY25" s="35" t="s">
        <v>2753</v>
      </c>
      <c r="AZ25" s="265"/>
      <c r="BA25" s="586" t="s">
        <v>2752</v>
      </c>
      <c r="BB25" s="724" t="s">
        <v>8</v>
      </c>
      <c r="BC25" s="727"/>
      <c r="BD25" s="727"/>
      <c r="BE25" s="727"/>
      <c r="BF25" s="727"/>
      <c r="BG25" s="727"/>
      <c r="BH25" s="727"/>
      <c r="BI25" s="727"/>
      <c r="BJ25" s="727"/>
      <c r="BK25" s="727"/>
      <c r="BL25" s="727"/>
      <c r="BM25" s="727"/>
      <c r="BN25" s="727"/>
      <c r="BO25" s="727"/>
      <c r="BP25" s="728"/>
      <c r="BQ25" s="728"/>
      <c r="BR25" s="728"/>
      <c r="BS25" s="35" t="s">
        <v>2753</v>
      </c>
      <c r="BT25" s="35"/>
      <c r="BU25" s="714" t="s">
        <v>2752</v>
      </c>
      <c r="BV25" s="724" t="s">
        <v>8</v>
      </c>
      <c r="BW25" s="519"/>
      <c r="BX25" s="35" t="s">
        <v>2753</v>
      </c>
      <c r="BY25" s="35" t="s">
        <v>2864</v>
      </c>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row>
    <row r="26" spans="1:104">
      <c r="A26" s="586" t="s">
        <v>2754</v>
      </c>
      <c r="B26" s="724" t="s">
        <v>7</v>
      </c>
      <c r="C26" s="727"/>
      <c r="D26" s="727"/>
      <c r="E26" s="727"/>
      <c r="F26" s="727"/>
      <c r="G26" s="727"/>
      <c r="H26" s="727"/>
      <c r="I26" s="727"/>
      <c r="J26" s="727"/>
      <c r="K26" s="727"/>
      <c r="L26" s="727"/>
      <c r="M26" s="727"/>
      <c r="N26" s="727"/>
      <c r="O26" s="728"/>
      <c r="P26" s="728"/>
      <c r="Q26" s="728"/>
      <c r="R26" s="728"/>
      <c r="S26" s="35" t="s">
        <v>2755</v>
      </c>
      <c r="T26" s="35"/>
      <c r="U26" s="586" t="s">
        <v>2754</v>
      </c>
      <c r="V26" s="724" t="s">
        <v>7</v>
      </c>
      <c r="W26" s="519"/>
      <c r="X26" s="519"/>
      <c r="Y26" s="35" t="s">
        <v>2755</v>
      </c>
      <c r="Z26" s="35" t="s">
        <v>2865</v>
      </c>
      <c r="AA26" s="35"/>
      <c r="AB26" s="586" t="s">
        <v>2754</v>
      </c>
      <c r="AC26" s="724" t="s">
        <v>7</v>
      </c>
      <c r="AD26" s="727"/>
      <c r="AE26" s="727"/>
      <c r="AF26" s="727"/>
      <c r="AG26" s="727"/>
      <c r="AH26" s="727"/>
      <c r="AI26" s="727"/>
      <c r="AJ26" s="727"/>
      <c r="AK26" s="727"/>
      <c r="AL26" s="727"/>
      <c r="AM26" s="727"/>
      <c r="AN26" s="727"/>
      <c r="AO26" s="727"/>
      <c r="AP26" s="728"/>
      <c r="AQ26" s="728"/>
      <c r="AR26" s="728"/>
      <c r="AS26" s="728"/>
      <c r="AT26" s="35" t="s">
        <v>2755</v>
      </c>
      <c r="AU26" s="35"/>
      <c r="AV26" s="586" t="s">
        <v>2754</v>
      </c>
      <c r="AW26" s="724" t="s">
        <v>7</v>
      </c>
      <c r="AX26" s="519"/>
      <c r="AY26" s="35" t="s">
        <v>2755</v>
      </c>
      <c r="AZ26" s="265"/>
      <c r="BA26" s="586" t="s">
        <v>2754</v>
      </c>
      <c r="BB26" s="724" t="s">
        <v>7</v>
      </c>
      <c r="BC26" s="727"/>
      <c r="BD26" s="727"/>
      <c r="BE26" s="727"/>
      <c r="BF26" s="727"/>
      <c r="BG26" s="727"/>
      <c r="BH26" s="727"/>
      <c r="BI26" s="727"/>
      <c r="BJ26" s="727"/>
      <c r="BK26" s="727"/>
      <c r="BL26" s="727"/>
      <c r="BM26" s="727"/>
      <c r="BN26" s="727"/>
      <c r="BO26" s="728"/>
      <c r="BP26" s="728"/>
      <c r="BQ26" s="728"/>
      <c r="BR26" s="728"/>
      <c r="BS26" s="35" t="s">
        <v>2755</v>
      </c>
      <c r="BT26" s="35"/>
      <c r="BU26" s="714" t="s">
        <v>2754</v>
      </c>
      <c r="BV26" s="724" t="s">
        <v>7</v>
      </c>
      <c r="BW26" s="519"/>
      <c r="BX26" s="35" t="s">
        <v>2755</v>
      </c>
      <c r="BY26" s="35" t="s">
        <v>2865</v>
      </c>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row>
    <row r="27" spans="1:104">
      <c r="A27" s="586" t="s">
        <v>2756</v>
      </c>
      <c r="B27" s="724" t="s">
        <v>64</v>
      </c>
      <c r="C27" s="727"/>
      <c r="D27" s="727"/>
      <c r="E27" s="727"/>
      <c r="F27" s="727"/>
      <c r="G27" s="727"/>
      <c r="H27" s="727"/>
      <c r="I27" s="727"/>
      <c r="J27" s="727"/>
      <c r="K27" s="727"/>
      <c r="L27" s="727"/>
      <c r="M27" s="727"/>
      <c r="N27" s="728"/>
      <c r="O27" s="728"/>
      <c r="P27" s="728"/>
      <c r="Q27" s="728"/>
      <c r="R27" s="728"/>
      <c r="S27" s="35" t="s">
        <v>2757</v>
      </c>
      <c r="T27" s="35"/>
      <c r="U27" s="586" t="s">
        <v>2756</v>
      </c>
      <c r="V27" s="724" t="s">
        <v>64</v>
      </c>
      <c r="W27" s="519"/>
      <c r="X27" s="519"/>
      <c r="Y27" s="35" t="s">
        <v>2757</v>
      </c>
      <c r="Z27" s="35" t="s">
        <v>2866</v>
      </c>
      <c r="AA27" s="35"/>
      <c r="AB27" s="586" t="s">
        <v>2756</v>
      </c>
      <c r="AC27" s="724" t="s">
        <v>64</v>
      </c>
      <c r="AD27" s="727"/>
      <c r="AE27" s="727"/>
      <c r="AF27" s="727"/>
      <c r="AG27" s="727"/>
      <c r="AH27" s="727"/>
      <c r="AI27" s="727"/>
      <c r="AJ27" s="727"/>
      <c r="AK27" s="727"/>
      <c r="AL27" s="727"/>
      <c r="AM27" s="727"/>
      <c r="AN27" s="727"/>
      <c r="AO27" s="728"/>
      <c r="AP27" s="728"/>
      <c r="AQ27" s="728"/>
      <c r="AR27" s="728"/>
      <c r="AS27" s="728"/>
      <c r="AT27" s="35" t="s">
        <v>2757</v>
      </c>
      <c r="AU27" s="35"/>
      <c r="AV27" s="586" t="s">
        <v>2756</v>
      </c>
      <c r="AW27" s="724" t="s">
        <v>64</v>
      </c>
      <c r="AX27" s="519"/>
      <c r="AY27" s="35" t="s">
        <v>2757</v>
      </c>
      <c r="AZ27" s="265"/>
      <c r="BA27" s="586" t="s">
        <v>2756</v>
      </c>
      <c r="BB27" s="724" t="s">
        <v>64</v>
      </c>
      <c r="BC27" s="727"/>
      <c r="BD27" s="727"/>
      <c r="BE27" s="727"/>
      <c r="BF27" s="727"/>
      <c r="BG27" s="727"/>
      <c r="BH27" s="727"/>
      <c r="BI27" s="727"/>
      <c r="BJ27" s="727"/>
      <c r="BK27" s="727"/>
      <c r="BL27" s="727"/>
      <c r="BM27" s="727"/>
      <c r="BN27" s="728"/>
      <c r="BO27" s="728"/>
      <c r="BP27" s="728"/>
      <c r="BQ27" s="728"/>
      <c r="BR27" s="728"/>
      <c r="BS27" s="35" t="s">
        <v>2757</v>
      </c>
      <c r="BT27" s="35"/>
      <c r="BU27" s="714" t="s">
        <v>2756</v>
      </c>
      <c r="BV27" s="724" t="s">
        <v>64</v>
      </c>
      <c r="BW27" s="519"/>
      <c r="BX27" s="35" t="s">
        <v>2757</v>
      </c>
      <c r="BY27" s="35" t="s">
        <v>2866</v>
      </c>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row>
    <row r="28" spans="1:104">
      <c r="A28" s="586" t="s">
        <v>2758</v>
      </c>
      <c r="B28" s="724" t="s">
        <v>6</v>
      </c>
      <c r="C28" s="727"/>
      <c r="D28" s="727"/>
      <c r="E28" s="727"/>
      <c r="F28" s="727"/>
      <c r="G28" s="727"/>
      <c r="H28" s="727"/>
      <c r="I28" s="727"/>
      <c r="J28" s="727"/>
      <c r="K28" s="727"/>
      <c r="L28" s="727"/>
      <c r="M28" s="728"/>
      <c r="N28" s="728"/>
      <c r="O28" s="728"/>
      <c r="P28" s="728"/>
      <c r="Q28" s="728"/>
      <c r="R28" s="728"/>
      <c r="S28" s="35" t="s">
        <v>2759</v>
      </c>
      <c r="T28" s="35"/>
      <c r="U28" s="586" t="s">
        <v>2758</v>
      </c>
      <c r="V28" s="724" t="s">
        <v>6</v>
      </c>
      <c r="W28" s="519"/>
      <c r="X28" s="519"/>
      <c r="Y28" s="35" t="s">
        <v>2759</v>
      </c>
      <c r="Z28" s="35" t="s">
        <v>2867</v>
      </c>
      <c r="AA28" s="35"/>
      <c r="AB28" s="586" t="s">
        <v>2758</v>
      </c>
      <c r="AC28" s="724" t="s">
        <v>6</v>
      </c>
      <c r="AD28" s="727"/>
      <c r="AE28" s="727"/>
      <c r="AF28" s="727"/>
      <c r="AG28" s="727"/>
      <c r="AH28" s="727"/>
      <c r="AI28" s="727"/>
      <c r="AJ28" s="727"/>
      <c r="AK28" s="727"/>
      <c r="AL28" s="727"/>
      <c r="AM28" s="727"/>
      <c r="AN28" s="728"/>
      <c r="AO28" s="728"/>
      <c r="AP28" s="728"/>
      <c r="AQ28" s="728"/>
      <c r="AR28" s="728"/>
      <c r="AS28" s="728"/>
      <c r="AT28" s="35" t="s">
        <v>2759</v>
      </c>
      <c r="AU28" s="35"/>
      <c r="AV28" s="586" t="s">
        <v>2758</v>
      </c>
      <c r="AW28" s="724" t="s">
        <v>6</v>
      </c>
      <c r="AX28" s="519"/>
      <c r="AY28" s="35" t="s">
        <v>2759</v>
      </c>
      <c r="AZ28" s="265"/>
      <c r="BA28" s="586" t="s">
        <v>2758</v>
      </c>
      <c r="BB28" s="724" t="s">
        <v>6</v>
      </c>
      <c r="BC28" s="727"/>
      <c r="BD28" s="727"/>
      <c r="BE28" s="727"/>
      <c r="BF28" s="727"/>
      <c r="BG28" s="727"/>
      <c r="BH28" s="727"/>
      <c r="BI28" s="727"/>
      <c r="BJ28" s="727"/>
      <c r="BK28" s="727"/>
      <c r="BL28" s="727"/>
      <c r="BM28" s="728"/>
      <c r="BN28" s="728"/>
      <c r="BO28" s="728"/>
      <c r="BP28" s="728"/>
      <c r="BQ28" s="728"/>
      <c r="BR28" s="728"/>
      <c r="BS28" s="35" t="s">
        <v>2759</v>
      </c>
      <c r="BT28" s="35"/>
      <c r="BU28" s="714" t="s">
        <v>2758</v>
      </c>
      <c r="BV28" s="724" t="s">
        <v>6</v>
      </c>
      <c r="BW28" s="519"/>
      <c r="BX28" s="35" t="s">
        <v>2759</v>
      </c>
      <c r="BY28" s="35" t="s">
        <v>2867</v>
      </c>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row>
    <row r="29" spans="1:104">
      <c r="A29" s="586" t="s">
        <v>2760</v>
      </c>
      <c r="B29" s="724" t="s">
        <v>5</v>
      </c>
      <c r="C29" s="727"/>
      <c r="D29" s="727"/>
      <c r="E29" s="727"/>
      <c r="F29" s="727"/>
      <c r="G29" s="727"/>
      <c r="H29" s="727"/>
      <c r="I29" s="727"/>
      <c r="J29" s="727"/>
      <c r="K29" s="727"/>
      <c r="L29" s="728"/>
      <c r="M29" s="728"/>
      <c r="N29" s="728"/>
      <c r="O29" s="728"/>
      <c r="P29" s="728"/>
      <c r="Q29" s="728"/>
      <c r="R29" s="728"/>
      <c r="S29" s="35" t="s">
        <v>2761</v>
      </c>
      <c r="T29" s="35"/>
      <c r="U29" s="586" t="s">
        <v>2760</v>
      </c>
      <c r="V29" s="724" t="s">
        <v>5</v>
      </c>
      <c r="W29" s="519"/>
      <c r="X29" s="519"/>
      <c r="Y29" s="35" t="s">
        <v>2761</v>
      </c>
      <c r="Z29" s="35" t="s">
        <v>2868</v>
      </c>
      <c r="AA29" s="35"/>
      <c r="AB29" s="586" t="s">
        <v>2760</v>
      </c>
      <c r="AC29" s="724" t="s">
        <v>5</v>
      </c>
      <c r="AD29" s="727"/>
      <c r="AE29" s="727"/>
      <c r="AF29" s="727"/>
      <c r="AG29" s="727"/>
      <c r="AH29" s="727"/>
      <c r="AI29" s="727"/>
      <c r="AJ29" s="727"/>
      <c r="AK29" s="727"/>
      <c r="AL29" s="727"/>
      <c r="AM29" s="728"/>
      <c r="AN29" s="728"/>
      <c r="AO29" s="728"/>
      <c r="AP29" s="728"/>
      <c r="AQ29" s="728"/>
      <c r="AR29" s="728"/>
      <c r="AS29" s="728"/>
      <c r="AT29" s="35" t="s">
        <v>2761</v>
      </c>
      <c r="AU29" s="35"/>
      <c r="AV29" s="586" t="s">
        <v>2760</v>
      </c>
      <c r="AW29" s="724" t="s">
        <v>5</v>
      </c>
      <c r="AX29" s="519"/>
      <c r="AY29" s="35" t="s">
        <v>2761</v>
      </c>
      <c r="AZ29" s="265"/>
      <c r="BA29" s="586" t="s">
        <v>2760</v>
      </c>
      <c r="BB29" s="724" t="s">
        <v>5</v>
      </c>
      <c r="BC29" s="727"/>
      <c r="BD29" s="727"/>
      <c r="BE29" s="727"/>
      <c r="BF29" s="727"/>
      <c r="BG29" s="727"/>
      <c r="BH29" s="727"/>
      <c r="BI29" s="727"/>
      <c r="BJ29" s="727"/>
      <c r="BK29" s="727"/>
      <c r="BL29" s="728"/>
      <c r="BM29" s="728"/>
      <c r="BN29" s="728"/>
      <c r="BO29" s="728"/>
      <c r="BP29" s="728"/>
      <c r="BQ29" s="728"/>
      <c r="BR29" s="728"/>
      <c r="BS29" s="35" t="s">
        <v>2761</v>
      </c>
      <c r="BT29" s="35"/>
      <c r="BU29" s="714" t="s">
        <v>2760</v>
      </c>
      <c r="BV29" s="724" t="s">
        <v>5</v>
      </c>
      <c r="BW29" s="519"/>
      <c r="BX29" s="35" t="s">
        <v>2761</v>
      </c>
      <c r="BY29" s="35" t="s">
        <v>2868</v>
      </c>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row>
    <row r="30" spans="1:104">
      <c r="A30" s="586" t="s">
        <v>2762</v>
      </c>
      <c r="B30" s="724" t="s">
        <v>63</v>
      </c>
      <c r="C30" s="727"/>
      <c r="D30" s="727"/>
      <c r="E30" s="727"/>
      <c r="F30" s="727"/>
      <c r="G30" s="727"/>
      <c r="H30" s="727"/>
      <c r="I30" s="727"/>
      <c r="J30" s="727"/>
      <c r="K30" s="728"/>
      <c r="L30" s="728"/>
      <c r="M30" s="728"/>
      <c r="N30" s="728"/>
      <c r="O30" s="728"/>
      <c r="P30" s="728"/>
      <c r="Q30" s="728"/>
      <c r="R30" s="728"/>
      <c r="S30" s="35" t="s">
        <v>2763</v>
      </c>
      <c r="T30" s="35"/>
      <c r="U30" s="586" t="s">
        <v>2762</v>
      </c>
      <c r="V30" s="724" t="s">
        <v>63</v>
      </c>
      <c r="W30" s="519"/>
      <c r="X30" s="519"/>
      <c r="Y30" s="35" t="s">
        <v>2763</v>
      </c>
      <c r="Z30" s="35" t="s">
        <v>2869</v>
      </c>
      <c r="AA30" s="35"/>
      <c r="AB30" s="586" t="s">
        <v>2762</v>
      </c>
      <c r="AC30" s="724" t="s">
        <v>63</v>
      </c>
      <c r="AD30" s="727"/>
      <c r="AE30" s="727"/>
      <c r="AF30" s="727"/>
      <c r="AG30" s="727"/>
      <c r="AH30" s="727"/>
      <c r="AI30" s="727"/>
      <c r="AJ30" s="727"/>
      <c r="AK30" s="727"/>
      <c r="AL30" s="728"/>
      <c r="AM30" s="728"/>
      <c r="AN30" s="728"/>
      <c r="AO30" s="728"/>
      <c r="AP30" s="728"/>
      <c r="AQ30" s="728"/>
      <c r="AR30" s="728"/>
      <c r="AS30" s="728"/>
      <c r="AT30" s="35" t="s">
        <v>2763</v>
      </c>
      <c r="AU30" s="35"/>
      <c r="AV30" s="586" t="s">
        <v>2762</v>
      </c>
      <c r="AW30" s="724" t="s">
        <v>63</v>
      </c>
      <c r="AX30" s="519"/>
      <c r="AY30" s="35" t="s">
        <v>2763</v>
      </c>
      <c r="AZ30" s="265"/>
      <c r="BA30" s="586" t="s">
        <v>2762</v>
      </c>
      <c r="BB30" s="724" t="s">
        <v>63</v>
      </c>
      <c r="BC30" s="727"/>
      <c r="BD30" s="727"/>
      <c r="BE30" s="727"/>
      <c r="BF30" s="727"/>
      <c r="BG30" s="727"/>
      <c r="BH30" s="727"/>
      <c r="BI30" s="727"/>
      <c r="BJ30" s="727"/>
      <c r="BK30" s="728"/>
      <c r="BL30" s="728"/>
      <c r="BM30" s="728"/>
      <c r="BN30" s="728"/>
      <c r="BO30" s="728"/>
      <c r="BP30" s="728"/>
      <c r="BQ30" s="728"/>
      <c r="BR30" s="728"/>
      <c r="BS30" s="35" t="s">
        <v>2763</v>
      </c>
      <c r="BT30" s="35"/>
      <c r="BU30" s="714" t="s">
        <v>2762</v>
      </c>
      <c r="BV30" s="724" t="s">
        <v>63</v>
      </c>
      <c r="BW30" s="519"/>
      <c r="BX30" s="35" t="s">
        <v>2763</v>
      </c>
      <c r="BY30" s="35" t="s">
        <v>2869</v>
      </c>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row>
    <row r="31" spans="1:104">
      <c r="A31" s="586" t="s">
        <v>2764</v>
      </c>
      <c r="B31" s="724" t="s">
        <v>62</v>
      </c>
      <c r="C31" s="727"/>
      <c r="D31" s="727"/>
      <c r="E31" s="727"/>
      <c r="F31" s="727"/>
      <c r="G31" s="727"/>
      <c r="H31" s="727"/>
      <c r="I31" s="727"/>
      <c r="J31" s="728"/>
      <c r="K31" s="728"/>
      <c r="L31" s="728"/>
      <c r="M31" s="728"/>
      <c r="N31" s="728"/>
      <c r="O31" s="728"/>
      <c r="P31" s="728"/>
      <c r="Q31" s="728"/>
      <c r="R31" s="728"/>
      <c r="S31" s="35" t="s">
        <v>2765</v>
      </c>
      <c r="T31" s="35"/>
      <c r="U31" s="586" t="s">
        <v>2764</v>
      </c>
      <c r="V31" s="724" t="s">
        <v>62</v>
      </c>
      <c r="W31" s="519"/>
      <c r="X31" s="519"/>
      <c r="Y31" s="35" t="s">
        <v>2765</v>
      </c>
      <c r="Z31" s="35" t="s">
        <v>2870</v>
      </c>
      <c r="AA31" s="35"/>
      <c r="AB31" s="586" t="s">
        <v>2764</v>
      </c>
      <c r="AC31" s="724" t="s">
        <v>62</v>
      </c>
      <c r="AD31" s="727"/>
      <c r="AE31" s="727"/>
      <c r="AF31" s="727"/>
      <c r="AG31" s="727"/>
      <c r="AH31" s="727"/>
      <c r="AI31" s="727"/>
      <c r="AJ31" s="727"/>
      <c r="AK31" s="728"/>
      <c r="AL31" s="728"/>
      <c r="AM31" s="728"/>
      <c r="AN31" s="728"/>
      <c r="AO31" s="728"/>
      <c r="AP31" s="728"/>
      <c r="AQ31" s="728"/>
      <c r="AR31" s="728"/>
      <c r="AS31" s="728"/>
      <c r="AT31" s="35" t="s">
        <v>2765</v>
      </c>
      <c r="AU31" s="35"/>
      <c r="AV31" s="586" t="s">
        <v>2764</v>
      </c>
      <c r="AW31" s="724" t="s">
        <v>62</v>
      </c>
      <c r="AX31" s="519"/>
      <c r="AY31" s="35" t="s">
        <v>2765</v>
      </c>
      <c r="AZ31" s="265"/>
      <c r="BA31" s="586" t="s">
        <v>2764</v>
      </c>
      <c r="BB31" s="724" t="s">
        <v>62</v>
      </c>
      <c r="BC31" s="727"/>
      <c r="BD31" s="727"/>
      <c r="BE31" s="727"/>
      <c r="BF31" s="727"/>
      <c r="BG31" s="727"/>
      <c r="BH31" s="727"/>
      <c r="BI31" s="727"/>
      <c r="BJ31" s="728"/>
      <c r="BK31" s="728"/>
      <c r="BL31" s="728"/>
      <c r="BM31" s="728"/>
      <c r="BN31" s="728"/>
      <c r="BO31" s="728"/>
      <c r="BP31" s="728"/>
      <c r="BQ31" s="728"/>
      <c r="BR31" s="728"/>
      <c r="BS31" s="35" t="s">
        <v>2765</v>
      </c>
      <c r="BT31" s="35"/>
      <c r="BU31" s="714" t="s">
        <v>2764</v>
      </c>
      <c r="BV31" s="724" t="s">
        <v>62</v>
      </c>
      <c r="BW31" s="519"/>
      <c r="BX31" s="35" t="s">
        <v>2765</v>
      </c>
      <c r="BY31" s="35" t="s">
        <v>2870</v>
      </c>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row>
    <row r="32" spans="1:104">
      <c r="A32" s="586" t="s">
        <v>2766</v>
      </c>
      <c r="B32" s="724" t="s">
        <v>61</v>
      </c>
      <c r="C32" s="727"/>
      <c r="D32" s="727"/>
      <c r="E32" s="727"/>
      <c r="F32" s="727"/>
      <c r="G32" s="727"/>
      <c r="H32" s="727"/>
      <c r="I32" s="728"/>
      <c r="J32" s="728"/>
      <c r="K32" s="728"/>
      <c r="L32" s="728"/>
      <c r="M32" s="728"/>
      <c r="N32" s="728"/>
      <c r="O32" s="728"/>
      <c r="P32" s="728"/>
      <c r="Q32" s="728"/>
      <c r="R32" s="728"/>
      <c r="S32" s="35" t="s">
        <v>2767</v>
      </c>
      <c r="T32" s="35"/>
      <c r="U32" s="586" t="s">
        <v>2766</v>
      </c>
      <c r="V32" s="724" t="s">
        <v>61</v>
      </c>
      <c r="W32" s="519"/>
      <c r="X32" s="519"/>
      <c r="Y32" s="35" t="s">
        <v>2767</v>
      </c>
      <c r="Z32" s="35" t="s">
        <v>2871</v>
      </c>
      <c r="AA32" s="35"/>
      <c r="AB32" s="586" t="s">
        <v>2766</v>
      </c>
      <c r="AC32" s="724" t="s">
        <v>61</v>
      </c>
      <c r="AD32" s="727"/>
      <c r="AE32" s="727"/>
      <c r="AF32" s="727"/>
      <c r="AG32" s="727"/>
      <c r="AH32" s="727"/>
      <c r="AI32" s="727"/>
      <c r="AJ32" s="728"/>
      <c r="AK32" s="728"/>
      <c r="AL32" s="728"/>
      <c r="AM32" s="728"/>
      <c r="AN32" s="728"/>
      <c r="AO32" s="728"/>
      <c r="AP32" s="728"/>
      <c r="AQ32" s="728"/>
      <c r="AR32" s="728"/>
      <c r="AS32" s="728"/>
      <c r="AT32" s="35" t="s">
        <v>2767</v>
      </c>
      <c r="AU32" s="35"/>
      <c r="AV32" s="586" t="s">
        <v>2766</v>
      </c>
      <c r="AW32" s="724" t="s">
        <v>61</v>
      </c>
      <c r="AX32" s="519"/>
      <c r="AY32" s="35" t="s">
        <v>2767</v>
      </c>
      <c r="AZ32" s="265"/>
      <c r="BA32" s="586" t="s">
        <v>2766</v>
      </c>
      <c r="BB32" s="724" t="s">
        <v>61</v>
      </c>
      <c r="BC32" s="727"/>
      <c r="BD32" s="727"/>
      <c r="BE32" s="727"/>
      <c r="BF32" s="727"/>
      <c r="BG32" s="727"/>
      <c r="BH32" s="727"/>
      <c r="BI32" s="728"/>
      <c r="BJ32" s="728"/>
      <c r="BK32" s="728"/>
      <c r="BL32" s="728"/>
      <c r="BM32" s="728"/>
      <c r="BN32" s="728"/>
      <c r="BO32" s="728"/>
      <c r="BP32" s="728"/>
      <c r="BQ32" s="728"/>
      <c r="BR32" s="728"/>
      <c r="BS32" s="35" t="s">
        <v>2767</v>
      </c>
      <c r="BT32" s="35"/>
      <c r="BU32" s="714" t="s">
        <v>2766</v>
      </c>
      <c r="BV32" s="724" t="s">
        <v>61</v>
      </c>
      <c r="BW32" s="519"/>
      <c r="BX32" s="35" t="s">
        <v>2767</v>
      </c>
      <c r="BY32" s="35" t="s">
        <v>2871</v>
      </c>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row>
    <row r="33" spans="1:104">
      <c r="A33" s="586" t="s">
        <v>2768</v>
      </c>
      <c r="B33" s="724" t="s">
        <v>4</v>
      </c>
      <c r="C33" s="727"/>
      <c r="D33" s="727"/>
      <c r="E33" s="727"/>
      <c r="F33" s="727"/>
      <c r="G33" s="727"/>
      <c r="H33" s="728"/>
      <c r="I33" s="728"/>
      <c r="J33" s="728"/>
      <c r="K33" s="728"/>
      <c r="L33" s="728"/>
      <c r="M33" s="728"/>
      <c r="N33" s="728"/>
      <c r="O33" s="728"/>
      <c r="P33" s="728"/>
      <c r="Q33" s="728"/>
      <c r="R33" s="728"/>
      <c r="S33" s="35" t="s">
        <v>2769</v>
      </c>
      <c r="T33" s="35"/>
      <c r="U33" s="586" t="s">
        <v>2768</v>
      </c>
      <c r="V33" s="724" t="s">
        <v>4</v>
      </c>
      <c r="W33" s="519"/>
      <c r="X33" s="519"/>
      <c r="Y33" s="35" t="s">
        <v>2769</v>
      </c>
      <c r="Z33" s="35" t="s">
        <v>2872</v>
      </c>
      <c r="AA33" s="35"/>
      <c r="AB33" s="586" t="s">
        <v>2768</v>
      </c>
      <c r="AC33" s="724" t="s">
        <v>4</v>
      </c>
      <c r="AD33" s="727"/>
      <c r="AE33" s="727"/>
      <c r="AF33" s="727"/>
      <c r="AG33" s="727"/>
      <c r="AH33" s="727"/>
      <c r="AI33" s="728"/>
      <c r="AJ33" s="728"/>
      <c r="AK33" s="728"/>
      <c r="AL33" s="728"/>
      <c r="AM33" s="728"/>
      <c r="AN33" s="728"/>
      <c r="AO33" s="728"/>
      <c r="AP33" s="728"/>
      <c r="AQ33" s="728"/>
      <c r="AR33" s="728"/>
      <c r="AS33" s="728"/>
      <c r="AT33" s="35" t="s">
        <v>2769</v>
      </c>
      <c r="AU33" s="35"/>
      <c r="AV33" s="586" t="s">
        <v>2768</v>
      </c>
      <c r="AW33" s="724" t="s">
        <v>4</v>
      </c>
      <c r="AX33" s="519"/>
      <c r="AY33" s="35" t="s">
        <v>2769</v>
      </c>
      <c r="AZ33" s="265"/>
      <c r="BA33" s="586" t="s">
        <v>2768</v>
      </c>
      <c r="BB33" s="724" t="s">
        <v>4</v>
      </c>
      <c r="BC33" s="727"/>
      <c r="BD33" s="727"/>
      <c r="BE33" s="727"/>
      <c r="BF33" s="727"/>
      <c r="BG33" s="727"/>
      <c r="BH33" s="728"/>
      <c r="BI33" s="728"/>
      <c r="BJ33" s="728"/>
      <c r="BK33" s="728"/>
      <c r="BL33" s="728"/>
      <c r="BM33" s="728"/>
      <c r="BN33" s="728"/>
      <c r="BO33" s="728"/>
      <c r="BP33" s="728"/>
      <c r="BQ33" s="728"/>
      <c r="BR33" s="728"/>
      <c r="BS33" s="35" t="s">
        <v>2769</v>
      </c>
      <c r="BT33" s="35"/>
      <c r="BU33" s="714" t="s">
        <v>2768</v>
      </c>
      <c r="BV33" s="724" t="s">
        <v>4</v>
      </c>
      <c r="BW33" s="519"/>
      <c r="BX33" s="35" t="s">
        <v>2769</v>
      </c>
      <c r="BY33" s="35" t="s">
        <v>2872</v>
      </c>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row>
    <row r="34" spans="1:104">
      <c r="A34" s="586" t="s">
        <v>2770</v>
      </c>
      <c r="B34" s="724" t="s">
        <v>60</v>
      </c>
      <c r="C34" s="727"/>
      <c r="D34" s="727"/>
      <c r="E34" s="727"/>
      <c r="F34" s="727"/>
      <c r="G34" s="728"/>
      <c r="H34" s="728"/>
      <c r="I34" s="728"/>
      <c r="J34" s="728"/>
      <c r="K34" s="728"/>
      <c r="L34" s="728"/>
      <c r="M34" s="728"/>
      <c r="N34" s="728"/>
      <c r="O34" s="728"/>
      <c r="P34" s="728"/>
      <c r="Q34" s="728"/>
      <c r="R34" s="728"/>
      <c r="S34" s="35" t="s">
        <v>2771</v>
      </c>
      <c r="T34" s="35"/>
      <c r="U34" s="586" t="s">
        <v>2770</v>
      </c>
      <c r="V34" s="724" t="s">
        <v>60</v>
      </c>
      <c r="W34" s="519"/>
      <c r="X34" s="519"/>
      <c r="Y34" s="35" t="s">
        <v>2771</v>
      </c>
      <c r="Z34" s="35" t="s">
        <v>2873</v>
      </c>
      <c r="AA34" s="35"/>
      <c r="AB34" s="586" t="s">
        <v>2770</v>
      </c>
      <c r="AC34" s="724" t="s">
        <v>60</v>
      </c>
      <c r="AD34" s="727"/>
      <c r="AE34" s="727"/>
      <c r="AF34" s="727"/>
      <c r="AG34" s="727"/>
      <c r="AH34" s="728"/>
      <c r="AI34" s="728"/>
      <c r="AJ34" s="728"/>
      <c r="AK34" s="728"/>
      <c r="AL34" s="728"/>
      <c r="AM34" s="728"/>
      <c r="AN34" s="728"/>
      <c r="AO34" s="728"/>
      <c r="AP34" s="728"/>
      <c r="AQ34" s="728"/>
      <c r="AR34" s="728"/>
      <c r="AS34" s="728"/>
      <c r="AT34" s="35" t="s">
        <v>2771</v>
      </c>
      <c r="AU34" s="35"/>
      <c r="AV34" s="586" t="s">
        <v>2770</v>
      </c>
      <c r="AW34" s="724" t="s">
        <v>60</v>
      </c>
      <c r="AX34" s="519"/>
      <c r="AY34" s="35" t="s">
        <v>2771</v>
      </c>
      <c r="AZ34" s="265"/>
      <c r="BA34" s="586" t="s">
        <v>2770</v>
      </c>
      <c r="BB34" s="724" t="s">
        <v>60</v>
      </c>
      <c r="BC34" s="727"/>
      <c r="BD34" s="727"/>
      <c r="BE34" s="727"/>
      <c r="BF34" s="727"/>
      <c r="BG34" s="728"/>
      <c r="BH34" s="728"/>
      <c r="BI34" s="728"/>
      <c r="BJ34" s="728"/>
      <c r="BK34" s="728"/>
      <c r="BL34" s="728"/>
      <c r="BM34" s="728"/>
      <c r="BN34" s="728"/>
      <c r="BO34" s="728"/>
      <c r="BP34" s="728"/>
      <c r="BQ34" s="728"/>
      <c r="BR34" s="728"/>
      <c r="BS34" s="35" t="s">
        <v>2771</v>
      </c>
      <c r="BT34" s="35"/>
      <c r="BU34" s="714" t="s">
        <v>2770</v>
      </c>
      <c r="BV34" s="724" t="s">
        <v>60</v>
      </c>
      <c r="BW34" s="519"/>
      <c r="BX34" s="35" t="s">
        <v>2771</v>
      </c>
      <c r="BY34" s="35" t="s">
        <v>2873</v>
      </c>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row>
    <row r="35" spans="1:104">
      <c r="A35" s="586" t="s">
        <v>2772</v>
      </c>
      <c r="B35" s="724" t="s">
        <v>59</v>
      </c>
      <c r="C35" s="727"/>
      <c r="D35" s="727"/>
      <c r="E35" s="727"/>
      <c r="F35" s="728"/>
      <c r="G35" s="728"/>
      <c r="H35" s="728"/>
      <c r="I35" s="728"/>
      <c r="J35" s="728"/>
      <c r="K35" s="728"/>
      <c r="L35" s="728"/>
      <c r="M35" s="728"/>
      <c r="N35" s="728"/>
      <c r="O35" s="728"/>
      <c r="P35" s="728"/>
      <c r="Q35" s="728"/>
      <c r="R35" s="728"/>
      <c r="S35" s="35" t="s">
        <v>2773</v>
      </c>
      <c r="T35" s="35"/>
      <c r="U35" s="586" t="s">
        <v>2772</v>
      </c>
      <c r="V35" s="724" t="s">
        <v>59</v>
      </c>
      <c r="W35" s="519"/>
      <c r="X35" s="519"/>
      <c r="Y35" s="35" t="s">
        <v>2773</v>
      </c>
      <c r="Z35" s="35" t="s">
        <v>2874</v>
      </c>
      <c r="AA35" s="35"/>
      <c r="AB35" s="586" t="s">
        <v>2772</v>
      </c>
      <c r="AC35" s="724" t="s">
        <v>59</v>
      </c>
      <c r="AD35" s="727"/>
      <c r="AE35" s="727"/>
      <c r="AF35" s="727"/>
      <c r="AG35" s="728"/>
      <c r="AH35" s="728"/>
      <c r="AI35" s="728"/>
      <c r="AJ35" s="728"/>
      <c r="AK35" s="728"/>
      <c r="AL35" s="728"/>
      <c r="AM35" s="728"/>
      <c r="AN35" s="728"/>
      <c r="AO35" s="728"/>
      <c r="AP35" s="728"/>
      <c r="AQ35" s="728"/>
      <c r="AR35" s="728"/>
      <c r="AS35" s="728"/>
      <c r="AT35" s="35" t="s">
        <v>2773</v>
      </c>
      <c r="AU35" s="35"/>
      <c r="AV35" s="586" t="s">
        <v>2772</v>
      </c>
      <c r="AW35" s="724" t="s">
        <v>59</v>
      </c>
      <c r="AX35" s="519"/>
      <c r="AY35" s="35" t="s">
        <v>2773</v>
      </c>
      <c r="AZ35" s="265"/>
      <c r="BA35" s="586" t="s">
        <v>2772</v>
      </c>
      <c r="BB35" s="724" t="s">
        <v>59</v>
      </c>
      <c r="BC35" s="727"/>
      <c r="BD35" s="727"/>
      <c r="BE35" s="727"/>
      <c r="BF35" s="728"/>
      <c r="BG35" s="728"/>
      <c r="BH35" s="728"/>
      <c r="BI35" s="728"/>
      <c r="BJ35" s="728"/>
      <c r="BK35" s="728"/>
      <c r="BL35" s="728"/>
      <c r="BM35" s="728"/>
      <c r="BN35" s="728"/>
      <c r="BO35" s="728"/>
      <c r="BP35" s="728"/>
      <c r="BQ35" s="728"/>
      <c r="BR35" s="728"/>
      <c r="BS35" s="35" t="s">
        <v>2773</v>
      </c>
      <c r="BT35" s="35"/>
      <c r="BU35" s="714" t="s">
        <v>2772</v>
      </c>
      <c r="BV35" s="724" t="s">
        <v>59</v>
      </c>
      <c r="BW35" s="519"/>
      <c r="BX35" s="35" t="s">
        <v>2773</v>
      </c>
      <c r="BY35" s="35" t="s">
        <v>2874</v>
      </c>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row>
    <row r="36" spans="1:104">
      <c r="A36" s="586" t="s">
        <v>2774</v>
      </c>
      <c r="B36" s="724" t="s">
        <v>58</v>
      </c>
      <c r="C36" s="727"/>
      <c r="D36" s="727"/>
      <c r="E36" s="728"/>
      <c r="F36" s="728"/>
      <c r="G36" s="728"/>
      <c r="H36" s="728"/>
      <c r="I36" s="728"/>
      <c r="J36" s="728"/>
      <c r="K36" s="728"/>
      <c r="L36" s="728"/>
      <c r="M36" s="728"/>
      <c r="N36" s="728"/>
      <c r="O36" s="728"/>
      <c r="P36" s="728"/>
      <c r="Q36" s="728"/>
      <c r="R36" s="728"/>
      <c r="S36" s="35" t="s">
        <v>2775</v>
      </c>
      <c r="T36" s="35"/>
      <c r="U36" s="586" t="s">
        <v>2774</v>
      </c>
      <c r="V36" s="724" t="s">
        <v>58</v>
      </c>
      <c r="W36" s="519"/>
      <c r="X36" s="519"/>
      <c r="Y36" s="35" t="s">
        <v>2775</v>
      </c>
      <c r="Z36" s="35" t="s">
        <v>2875</v>
      </c>
      <c r="AA36" s="35"/>
      <c r="AB36" s="586" t="s">
        <v>2774</v>
      </c>
      <c r="AC36" s="724" t="s">
        <v>58</v>
      </c>
      <c r="AD36" s="727"/>
      <c r="AE36" s="727"/>
      <c r="AF36" s="728"/>
      <c r="AG36" s="728"/>
      <c r="AH36" s="728"/>
      <c r="AI36" s="728"/>
      <c r="AJ36" s="728"/>
      <c r="AK36" s="728"/>
      <c r="AL36" s="728"/>
      <c r="AM36" s="728"/>
      <c r="AN36" s="728"/>
      <c r="AO36" s="728"/>
      <c r="AP36" s="728"/>
      <c r="AQ36" s="728"/>
      <c r="AR36" s="728"/>
      <c r="AS36" s="728"/>
      <c r="AT36" s="35" t="s">
        <v>2775</v>
      </c>
      <c r="AU36" s="35"/>
      <c r="AV36" s="586" t="s">
        <v>2774</v>
      </c>
      <c r="AW36" s="724" t="s">
        <v>58</v>
      </c>
      <c r="AX36" s="519"/>
      <c r="AY36" s="35" t="s">
        <v>2775</v>
      </c>
      <c r="AZ36" s="265"/>
      <c r="BA36" s="586" t="s">
        <v>2774</v>
      </c>
      <c r="BB36" s="724" t="s">
        <v>58</v>
      </c>
      <c r="BC36" s="727"/>
      <c r="BD36" s="727"/>
      <c r="BE36" s="728"/>
      <c r="BF36" s="728"/>
      <c r="BG36" s="728"/>
      <c r="BH36" s="728"/>
      <c r="BI36" s="728"/>
      <c r="BJ36" s="728"/>
      <c r="BK36" s="728"/>
      <c r="BL36" s="728"/>
      <c r="BM36" s="728"/>
      <c r="BN36" s="728"/>
      <c r="BO36" s="728"/>
      <c r="BP36" s="728"/>
      <c r="BQ36" s="728"/>
      <c r="BR36" s="728"/>
      <c r="BS36" s="35" t="s">
        <v>2775</v>
      </c>
      <c r="BT36" s="35"/>
      <c r="BU36" s="714" t="s">
        <v>2774</v>
      </c>
      <c r="BV36" s="724" t="s">
        <v>58</v>
      </c>
      <c r="BW36" s="519"/>
      <c r="BX36" s="35" t="s">
        <v>2775</v>
      </c>
      <c r="BY36" s="35" t="s">
        <v>2875</v>
      </c>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row>
    <row r="37" spans="1:104">
      <c r="A37" s="586" t="s">
        <v>2776</v>
      </c>
      <c r="B37" s="724" t="s">
        <v>57</v>
      </c>
      <c r="C37" s="727"/>
      <c r="D37" s="728"/>
      <c r="E37" s="728"/>
      <c r="F37" s="728"/>
      <c r="G37" s="728"/>
      <c r="H37" s="728"/>
      <c r="I37" s="728"/>
      <c r="J37" s="728"/>
      <c r="K37" s="728"/>
      <c r="L37" s="728"/>
      <c r="M37" s="728"/>
      <c r="N37" s="728"/>
      <c r="O37" s="728"/>
      <c r="P37" s="728"/>
      <c r="Q37" s="728"/>
      <c r="R37" s="728"/>
      <c r="S37" s="35" t="s">
        <v>2732</v>
      </c>
      <c r="T37" s="35"/>
      <c r="U37" s="586" t="s">
        <v>2776</v>
      </c>
      <c r="V37" s="724" t="s">
        <v>57</v>
      </c>
      <c r="W37" s="519"/>
      <c r="X37" s="519"/>
      <c r="Y37" s="35" t="s">
        <v>2732</v>
      </c>
      <c r="Z37" s="35" t="s">
        <v>2876</v>
      </c>
      <c r="AA37" s="35"/>
      <c r="AB37" s="586" t="s">
        <v>2776</v>
      </c>
      <c r="AC37" s="724" t="s">
        <v>57</v>
      </c>
      <c r="AD37" s="727"/>
      <c r="AE37" s="728"/>
      <c r="AF37" s="728"/>
      <c r="AG37" s="728"/>
      <c r="AH37" s="728"/>
      <c r="AI37" s="728"/>
      <c r="AJ37" s="728"/>
      <c r="AK37" s="728"/>
      <c r="AL37" s="728"/>
      <c r="AM37" s="728"/>
      <c r="AN37" s="728"/>
      <c r="AO37" s="728"/>
      <c r="AP37" s="728"/>
      <c r="AQ37" s="728"/>
      <c r="AR37" s="728"/>
      <c r="AS37" s="728"/>
      <c r="AT37" s="35" t="s">
        <v>2732</v>
      </c>
      <c r="AU37" s="35"/>
      <c r="AV37" s="586" t="s">
        <v>2776</v>
      </c>
      <c r="AW37" s="724" t="s">
        <v>57</v>
      </c>
      <c r="AX37" s="519"/>
      <c r="AY37" s="35" t="s">
        <v>2732</v>
      </c>
      <c r="AZ37" s="265"/>
      <c r="BA37" s="586" t="s">
        <v>2776</v>
      </c>
      <c r="BB37" s="724" t="s">
        <v>57</v>
      </c>
      <c r="BC37" s="727"/>
      <c r="BD37" s="728"/>
      <c r="BE37" s="728"/>
      <c r="BF37" s="728"/>
      <c r="BG37" s="728"/>
      <c r="BH37" s="728"/>
      <c r="BI37" s="728"/>
      <c r="BJ37" s="728"/>
      <c r="BK37" s="728"/>
      <c r="BL37" s="728"/>
      <c r="BM37" s="728"/>
      <c r="BN37" s="728"/>
      <c r="BO37" s="728"/>
      <c r="BP37" s="728"/>
      <c r="BQ37" s="728"/>
      <c r="BR37" s="728"/>
      <c r="BS37" s="35" t="s">
        <v>2732</v>
      </c>
      <c r="BT37" s="35"/>
      <c r="BU37" s="714" t="s">
        <v>2776</v>
      </c>
      <c r="BV37" s="724" t="s">
        <v>57</v>
      </c>
      <c r="BW37" s="519"/>
      <c r="BX37" s="35" t="s">
        <v>2732</v>
      </c>
      <c r="BY37" s="35" t="s">
        <v>2876</v>
      </c>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row>
    <row r="38" spans="1:104">
      <c r="A38" s="35"/>
      <c r="C38" s="35" t="s">
        <v>2876</v>
      </c>
      <c r="D38" s="35" t="s">
        <v>2875</v>
      </c>
      <c r="E38" s="35" t="s">
        <v>2874</v>
      </c>
      <c r="F38" s="35" t="s">
        <v>2873</v>
      </c>
      <c r="G38" s="35" t="s">
        <v>2872</v>
      </c>
      <c r="H38" s="35" t="s">
        <v>2871</v>
      </c>
      <c r="I38" s="35" t="s">
        <v>2870</v>
      </c>
      <c r="J38" s="35" t="s">
        <v>2869</v>
      </c>
      <c r="K38" s="35" t="s">
        <v>2868</v>
      </c>
      <c r="L38" s="35" t="s">
        <v>2867</v>
      </c>
      <c r="M38" s="35" t="s">
        <v>2866</v>
      </c>
      <c r="N38" s="35" t="s">
        <v>2865</v>
      </c>
      <c r="O38" s="35" t="s">
        <v>2864</v>
      </c>
      <c r="P38" s="35" t="s">
        <v>2863</v>
      </c>
      <c r="Q38" s="35" t="s">
        <v>2862</v>
      </c>
      <c r="R38" s="35" t="s">
        <v>2861</v>
      </c>
      <c r="S38" s="35"/>
      <c r="T38" s="35"/>
      <c r="U38" s="586" t="s">
        <v>129</v>
      </c>
      <c r="V38" s="724" t="s">
        <v>56</v>
      </c>
      <c r="W38" s="519"/>
      <c r="X38" s="519"/>
      <c r="Y38" s="35"/>
      <c r="Z38" s="35"/>
      <c r="AA38" s="35"/>
      <c r="AB38" s="35"/>
      <c r="AC38" s="35"/>
      <c r="AD38" s="35" t="s">
        <v>2876</v>
      </c>
      <c r="AE38" s="35" t="s">
        <v>2875</v>
      </c>
      <c r="AF38" s="35" t="s">
        <v>2874</v>
      </c>
      <c r="AG38" s="35" t="s">
        <v>2873</v>
      </c>
      <c r="AH38" s="35" t="s">
        <v>2872</v>
      </c>
      <c r="AI38" s="35" t="s">
        <v>2871</v>
      </c>
      <c r="AJ38" s="35" t="s">
        <v>2870</v>
      </c>
      <c r="AK38" s="35" t="s">
        <v>2869</v>
      </c>
      <c r="AL38" s="35" t="s">
        <v>2868</v>
      </c>
      <c r="AM38" s="35" t="s">
        <v>2867</v>
      </c>
      <c r="AN38" s="35" t="s">
        <v>2866</v>
      </c>
      <c r="AO38" s="35" t="s">
        <v>2865</v>
      </c>
      <c r="AP38" s="35" t="s">
        <v>2864</v>
      </c>
      <c r="AQ38" s="35" t="s">
        <v>2863</v>
      </c>
      <c r="AR38" s="35" t="s">
        <v>2862</v>
      </c>
      <c r="AS38" s="35" t="s">
        <v>2861</v>
      </c>
      <c r="AU38" s="35"/>
      <c r="AV38" s="586" t="s">
        <v>129</v>
      </c>
      <c r="AW38" s="724" t="s">
        <v>56</v>
      </c>
      <c r="AX38" s="519"/>
      <c r="AY38" s="35"/>
      <c r="AZ38" s="729"/>
      <c r="BA38" s="35"/>
      <c r="BB38" s="35"/>
      <c r="BC38" s="35" t="s">
        <v>2876</v>
      </c>
      <c r="BD38" s="35" t="s">
        <v>2875</v>
      </c>
      <c r="BE38" s="35" t="s">
        <v>2874</v>
      </c>
      <c r="BF38" s="35" t="s">
        <v>2873</v>
      </c>
      <c r="BG38" s="35" t="s">
        <v>2872</v>
      </c>
      <c r="BH38" s="35" t="s">
        <v>2871</v>
      </c>
      <c r="BI38" s="35" t="s">
        <v>2870</v>
      </c>
      <c r="BJ38" s="35" t="s">
        <v>2869</v>
      </c>
      <c r="BK38" s="35" t="s">
        <v>2868</v>
      </c>
      <c r="BL38" s="35" t="s">
        <v>2867</v>
      </c>
      <c r="BM38" s="35" t="s">
        <v>2866</v>
      </c>
      <c r="BN38" s="35" t="s">
        <v>2865</v>
      </c>
      <c r="BO38" s="35" t="s">
        <v>2864</v>
      </c>
      <c r="BP38" s="35" t="s">
        <v>2863</v>
      </c>
      <c r="BQ38" s="35" t="s">
        <v>2862</v>
      </c>
      <c r="BR38" s="35" t="s">
        <v>2861</v>
      </c>
      <c r="BS38" s="35"/>
      <c r="BT38" s="35"/>
      <c r="BU38" s="714" t="s">
        <v>129</v>
      </c>
      <c r="BV38" s="724" t="s">
        <v>56</v>
      </c>
      <c r="BW38" s="519"/>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row>
    <row r="39" spans="1:104">
      <c r="A39" s="35"/>
      <c r="B39" s="35"/>
      <c r="S39" s="718"/>
      <c r="T39" s="35"/>
      <c r="U39" s="35"/>
      <c r="V39" s="35"/>
      <c r="W39" s="35" t="s">
        <v>2838</v>
      </c>
      <c r="X39" s="35" t="s">
        <v>2877</v>
      </c>
      <c r="Y39" s="35"/>
      <c r="Z39" s="35"/>
      <c r="AA39" s="35"/>
      <c r="AB39" s="35"/>
      <c r="AC39" s="35"/>
      <c r="AT39" s="35"/>
      <c r="AU39" s="35"/>
      <c r="AV39" s="35"/>
      <c r="AW39" s="35"/>
      <c r="AX39" s="35"/>
      <c r="AY39" s="35"/>
      <c r="AZ39" s="35"/>
      <c r="BA39" s="35"/>
      <c r="BS39" s="35"/>
      <c r="BT39" s="35"/>
      <c r="BU39" s="35"/>
      <c r="BV39" s="35"/>
      <c r="BW39" s="35"/>
      <c r="BX39" s="35"/>
      <c r="BY39" s="35"/>
      <c r="BZ39" s="35"/>
      <c r="CA39" s="47"/>
      <c r="CB39" s="47"/>
      <c r="CC39" s="47"/>
      <c r="CD39" s="35"/>
      <c r="CE39" s="35"/>
      <c r="CF39" s="35"/>
      <c r="CG39" s="35"/>
      <c r="CH39" s="35"/>
      <c r="CI39" s="35"/>
      <c r="CJ39" s="35"/>
      <c r="CK39" s="35"/>
      <c r="CL39" s="35"/>
      <c r="CM39" s="35"/>
      <c r="CN39" s="35"/>
      <c r="CO39" s="35"/>
      <c r="CP39" s="35"/>
      <c r="CQ39" s="35"/>
      <c r="CR39" s="35"/>
      <c r="CS39" s="35"/>
      <c r="CT39" s="35"/>
      <c r="CU39" s="35"/>
      <c r="CV39" s="35"/>
      <c r="CW39" s="35"/>
      <c r="CX39" s="35"/>
      <c r="CY39" s="35"/>
      <c r="CZ39" s="35"/>
    </row>
    <row r="40" spans="1:104">
      <c r="A40" s="35"/>
      <c r="B40" s="35"/>
      <c r="S40" s="718"/>
      <c r="T40" s="35"/>
      <c r="U40" s="35"/>
      <c r="V40" s="35"/>
      <c r="W40" s="35"/>
      <c r="X40" s="35"/>
      <c r="Y40" s="35"/>
      <c r="Z40" s="35"/>
      <c r="AA40" s="35"/>
      <c r="AB40" s="35"/>
      <c r="AC40" s="35"/>
      <c r="AT40" s="35"/>
      <c r="AU40" s="35"/>
      <c r="AV40" s="35"/>
      <c r="AW40" s="35"/>
      <c r="AX40" s="35"/>
      <c r="AY40" s="35"/>
      <c r="AZ40" s="35"/>
      <c r="BA40" s="35"/>
      <c r="BS40" s="35"/>
      <c r="BT40" s="35"/>
      <c r="BU40" s="35"/>
      <c r="BV40" s="35"/>
      <c r="BW40" s="35"/>
      <c r="BX40" s="35"/>
      <c r="BY40" s="35"/>
      <c r="BZ40" s="35"/>
      <c r="CA40" s="47"/>
      <c r="CB40" s="47"/>
      <c r="CC40" s="47"/>
      <c r="CD40" s="35"/>
      <c r="CE40" s="35"/>
      <c r="CF40" s="35"/>
      <c r="CG40" s="35"/>
      <c r="CH40" s="35"/>
      <c r="CI40" s="35"/>
      <c r="CJ40" s="35"/>
      <c r="CK40" s="35"/>
      <c r="CL40" s="35"/>
      <c r="CM40" s="35"/>
      <c r="CN40" s="35"/>
      <c r="CO40" s="35"/>
      <c r="CP40" s="35"/>
      <c r="CQ40" s="35"/>
      <c r="CR40" s="35"/>
      <c r="CS40" s="35"/>
      <c r="CT40" s="35"/>
      <c r="CU40" s="35"/>
      <c r="CV40" s="35"/>
      <c r="CW40" s="35"/>
      <c r="CX40" s="35"/>
      <c r="CY40" s="35"/>
      <c r="CZ40" s="35"/>
    </row>
    <row r="41" spans="1:104">
      <c r="A41" s="1" t="s">
        <v>2878</v>
      </c>
      <c r="E41" s="35"/>
      <c r="F41" s="35"/>
      <c r="G41" s="35"/>
      <c r="H41" s="35"/>
      <c r="I41" s="35"/>
      <c r="J41" s="35"/>
      <c r="K41" s="35"/>
      <c r="L41" s="35"/>
      <c r="M41" s="35"/>
      <c r="N41" s="35"/>
      <c r="O41" s="35"/>
      <c r="P41" s="35"/>
      <c r="Q41" s="35"/>
      <c r="R41" s="35"/>
      <c r="S41" s="35"/>
      <c r="T41" s="35"/>
      <c r="U41" s="1" t="s">
        <v>2879</v>
      </c>
      <c r="Y41" s="35"/>
      <c r="Z41" s="35"/>
      <c r="AA41" s="35"/>
      <c r="AB41" s="1" t="s">
        <v>2880</v>
      </c>
      <c r="AG41" s="35"/>
      <c r="AH41" s="35"/>
      <c r="AI41" s="35"/>
      <c r="AJ41" s="35"/>
      <c r="AK41" s="35"/>
      <c r="AL41" s="35"/>
      <c r="AM41" s="35"/>
      <c r="AN41" s="35"/>
      <c r="AO41" s="35"/>
      <c r="AP41" s="35"/>
      <c r="AQ41" s="35"/>
      <c r="AR41" s="35"/>
      <c r="AS41" s="35"/>
      <c r="AT41" s="35"/>
      <c r="AU41" s="35"/>
      <c r="AV41" s="1" t="s">
        <v>2881</v>
      </c>
      <c r="AZ41" s="35"/>
      <c r="BA41" s="1" t="s">
        <v>2882</v>
      </c>
      <c r="BE41" s="35"/>
      <c r="BF41" s="35"/>
      <c r="BG41" s="35"/>
      <c r="BH41" s="35"/>
      <c r="BI41" s="35"/>
      <c r="BJ41" s="35"/>
      <c r="BK41" s="35"/>
      <c r="BL41" s="35"/>
      <c r="BM41" s="35"/>
      <c r="BN41" s="35"/>
      <c r="BO41" s="35"/>
      <c r="BP41" s="35"/>
      <c r="BQ41" s="35"/>
      <c r="BR41" s="35"/>
      <c r="BS41" s="35"/>
      <c r="BT41" s="35"/>
      <c r="BU41" s="1" t="s">
        <v>2883</v>
      </c>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row>
    <row r="42" spans="1:104">
      <c r="A42" s="224" t="s">
        <v>109</v>
      </c>
      <c r="B42" s="35"/>
      <c r="C42" s="35"/>
      <c r="D42" s="35"/>
      <c r="E42" s="35"/>
      <c r="F42" s="47"/>
      <c r="G42" s="47"/>
      <c r="H42" s="35"/>
      <c r="I42" s="35"/>
      <c r="J42" s="35"/>
      <c r="K42" s="35"/>
      <c r="L42" s="35"/>
      <c r="M42" s="35"/>
      <c r="N42" s="35"/>
      <c r="O42" s="35"/>
      <c r="P42" s="35"/>
      <c r="Q42" s="35"/>
      <c r="R42" s="35"/>
      <c r="S42" s="35"/>
      <c r="T42" s="35"/>
      <c r="U42" s="712" t="s">
        <v>109</v>
      </c>
      <c r="V42" s="35"/>
      <c r="W42" s="35"/>
      <c r="X42" s="35"/>
      <c r="Y42" s="35"/>
      <c r="Z42" s="35"/>
      <c r="AA42" s="47"/>
      <c r="AB42" s="224" t="s">
        <v>109</v>
      </c>
      <c r="AC42" s="35"/>
      <c r="AD42" s="35"/>
      <c r="AE42" s="35"/>
      <c r="AF42" s="35"/>
      <c r="AG42" s="35"/>
      <c r="AH42" s="35"/>
      <c r="AI42" s="47"/>
      <c r="AJ42" s="47"/>
      <c r="AK42" s="47"/>
      <c r="AL42" s="47"/>
      <c r="AM42" s="35"/>
      <c r="AN42" s="35"/>
      <c r="AO42" s="35"/>
      <c r="AP42" s="35"/>
      <c r="AQ42" s="35"/>
      <c r="AR42" s="35"/>
      <c r="AS42" s="35"/>
      <c r="AT42" s="35"/>
      <c r="AU42" s="35"/>
      <c r="AV42" s="712" t="s">
        <v>109</v>
      </c>
      <c r="AW42" s="35"/>
      <c r="AX42" s="35"/>
      <c r="AY42" s="35"/>
      <c r="AZ42" s="35"/>
      <c r="BA42" s="224" t="s">
        <v>109</v>
      </c>
      <c r="BB42" s="35"/>
      <c r="BC42" s="35"/>
      <c r="BD42" s="35"/>
      <c r="BE42" s="35"/>
      <c r="BF42" s="35"/>
      <c r="BG42" s="35"/>
      <c r="BH42" s="35"/>
      <c r="BI42" s="35"/>
      <c r="BJ42" s="35"/>
      <c r="BK42" s="35"/>
      <c r="BL42" s="35"/>
      <c r="BM42" s="35"/>
      <c r="BN42" s="35"/>
      <c r="BO42" s="35"/>
      <c r="BP42" s="35"/>
      <c r="BQ42" s="35"/>
      <c r="BR42" s="35"/>
      <c r="BS42" s="35"/>
      <c r="BT42" s="35"/>
      <c r="BU42" s="224" t="s">
        <v>109</v>
      </c>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row>
    <row r="43" spans="1:104">
      <c r="A43" s="224" t="s">
        <v>2838</v>
      </c>
      <c r="B43" s="35"/>
      <c r="C43" s="35"/>
      <c r="D43" s="35"/>
      <c r="E43" s="35"/>
      <c r="F43" s="35"/>
      <c r="G43" s="35"/>
      <c r="H43" s="35"/>
      <c r="I43" s="35"/>
      <c r="J43" s="35"/>
      <c r="K43" s="35"/>
      <c r="L43" s="35"/>
      <c r="M43" s="35"/>
      <c r="N43" s="35"/>
      <c r="O43" s="35"/>
      <c r="P43" s="35"/>
      <c r="Q43" s="35"/>
      <c r="R43" s="35"/>
      <c r="S43" s="35"/>
      <c r="T43" s="35"/>
      <c r="U43" s="712" t="s">
        <v>90</v>
      </c>
      <c r="V43" s="35"/>
      <c r="W43" s="35"/>
      <c r="X43" s="35"/>
      <c r="Y43" s="35"/>
      <c r="Z43" s="35"/>
      <c r="AA43" s="35"/>
      <c r="AB43" s="224" t="s">
        <v>90</v>
      </c>
      <c r="AC43" s="35"/>
      <c r="AD43" s="35"/>
      <c r="AE43" s="35"/>
      <c r="AF43" s="35"/>
      <c r="AG43" s="35"/>
      <c r="AH43" s="35"/>
      <c r="AI43" s="35"/>
      <c r="AJ43" s="35"/>
      <c r="AK43" s="35"/>
      <c r="AL43" s="35"/>
      <c r="AM43" s="35"/>
      <c r="AN43" s="35"/>
      <c r="AO43" s="35"/>
      <c r="AP43" s="35"/>
      <c r="AQ43" s="35"/>
      <c r="AR43" s="35"/>
      <c r="AS43" s="35"/>
      <c r="AT43" s="35"/>
      <c r="AU43" s="35"/>
      <c r="AV43" s="712" t="s">
        <v>90</v>
      </c>
      <c r="AW43" s="35"/>
      <c r="AX43" s="35"/>
      <c r="AY43" s="35"/>
      <c r="AZ43" s="35"/>
      <c r="BA43" s="224" t="s">
        <v>90</v>
      </c>
      <c r="BB43" s="35"/>
      <c r="BC43" s="35"/>
      <c r="BD43" s="35"/>
      <c r="BE43" s="35"/>
      <c r="BF43" s="35"/>
      <c r="BG43" s="47"/>
      <c r="BH43" s="47"/>
      <c r="BI43" s="47"/>
      <c r="BJ43" s="47"/>
      <c r="BK43" s="35"/>
      <c r="BL43" s="35"/>
      <c r="BM43" s="35"/>
      <c r="BN43" s="35"/>
      <c r="BO43" s="35"/>
      <c r="BP43" s="35"/>
      <c r="BQ43" s="35"/>
      <c r="BR43" s="35"/>
      <c r="BS43" s="35"/>
      <c r="BT43" s="35"/>
      <c r="BU43" s="224" t="s">
        <v>90</v>
      </c>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row>
    <row r="44" spans="1:104">
      <c r="A44" s="224" t="s">
        <v>90</v>
      </c>
      <c r="B44" s="35"/>
      <c r="C44" s="35"/>
      <c r="D44" s="35"/>
      <c r="E44" s="35"/>
      <c r="F44" s="35"/>
      <c r="G44" s="35"/>
      <c r="H44" s="35"/>
      <c r="I44" s="35"/>
      <c r="J44" s="35"/>
      <c r="K44" s="35"/>
      <c r="L44" s="35"/>
      <c r="M44" s="35"/>
      <c r="N44" s="35"/>
      <c r="O44" s="35"/>
      <c r="P44" s="35"/>
      <c r="Q44" s="35"/>
      <c r="R44" s="35"/>
      <c r="S44" s="35"/>
      <c r="T44" s="35"/>
      <c r="U44" s="713" t="s">
        <v>91</v>
      </c>
      <c r="V44" s="47"/>
      <c r="W44" s="35"/>
      <c r="X44" s="35"/>
      <c r="Y44" s="35"/>
      <c r="Z44" s="35"/>
      <c r="AA44" s="35"/>
      <c r="AB44" s="713" t="s">
        <v>91</v>
      </c>
      <c r="AC44" s="35"/>
      <c r="AD44" s="35"/>
      <c r="AE44" s="35"/>
      <c r="AF44" s="35"/>
      <c r="AG44" s="35"/>
      <c r="AH44" s="35"/>
      <c r="AI44" s="35"/>
      <c r="AJ44" s="35"/>
      <c r="AK44" s="35"/>
      <c r="AL44" s="35"/>
      <c r="AM44" s="35"/>
      <c r="AN44" s="35"/>
      <c r="AO44" s="35"/>
      <c r="AP44" s="35"/>
      <c r="AQ44" s="35"/>
      <c r="AR44" s="35"/>
      <c r="AS44" s="35"/>
      <c r="AT44" s="35"/>
      <c r="AU44" s="35"/>
      <c r="AV44" s="713" t="s">
        <v>91</v>
      </c>
      <c r="AW44" s="47"/>
      <c r="AX44" s="35"/>
      <c r="AY44" s="35"/>
      <c r="AZ44" s="35"/>
      <c r="BA44" s="713" t="s">
        <v>91</v>
      </c>
      <c r="BB44" s="35"/>
      <c r="BC44" s="35"/>
      <c r="BD44" s="35"/>
      <c r="BE44" s="35"/>
      <c r="BF44" s="35"/>
      <c r="BG44" s="47"/>
      <c r="BH44" s="47"/>
      <c r="BI44" s="47"/>
      <c r="BJ44" s="47"/>
      <c r="BK44" s="35"/>
      <c r="BL44" s="35"/>
      <c r="BM44" s="35"/>
      <c r="BN44" s="35"/>
      <c r="BO44" s="35"/>
      <c r="BP44" s="35"/>
      <c r="BQ44" s="35"/>
      <c r="BR44" s="35"/>
      <c r="BS44" s="35"/>
      <c r="BT44" s="35"/>
      <c r="BU44" s="713" t="s">
        <v>91</v>
      </c>
      <c r="BV44" s="47"/>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row>
    <row r="45" spans="1:104">
      <c r="A45" s="713" t="s">
        <v>91</v>
      </c>
      <c r="B45" s="47"/>
      <c r="C45" s="35"/>
      <c r="D45" s="35"/>
      <c r="E45" s="35"/>
      <c r="F45" s="35"/>
      <c r="G45" s="35"/>
      <c r="H45" s="35"/>
      <c r="I45" s="35"/>
      <c r="J45" s="35"/>
      <c r="K45" s="35"/>
      <c r="L45" s="35"/>
      <c r="M45" s="35"/>
      <c r="N45" s="35"/>
      <c r="O45" s="35"/>
      <c r="P45" s="35"/>
      <c r="Q45" s="35"/>
      <c r="R45" s="35"/>
      <c r="S45" s="35"/>
      <c r="T45" s="35"/>
      <c r="U45" s="713" t="s">
        <v>160</v>
      </c>
      <c r="V45" s="47"/>
      <c r="W45" s="35"/>
      <c r="X45" s="35"/>
      <c r="Y45" s="35"/>
      <c r="Z45" s="35"/>
      <c r="AA45" s="35"/>
      <c r="AB45" s="713" t="s">
        <v>157</v>
      </c>
      <c r="AC45" s="47"/>
      <c r="AD45" s="35"/>
      <c r="AE45" s="35"/>
      <c r="AF45" s="35"/>
      <c r="AG45" s="35"/>
      <c r="AH45" s="35"/>
      <c r="AI45" s="35"/>
      <c r="AJ45" s="35"/>
      <c r="AK45" s="35"/>
      <c r="AL45" s="35"/>
      <c r="AM45" s="35"/>
      <c r="AN45" s="35"/>
      <c r="AO45" s="35"/>
      <c r="AP45" s="35"/>
      <c r="AQ45" s="35"/>
      <c r="AR45" s="35"/>
      <c r="AS45" s="35"/>
      <c r="AT45" s="35"/>
      <c r="AU45" s="35"/>
      <c r="AV45" s="713" t="s">
        <v>154</v>
      </c>
      <c r="AW45" s="47"/>
      <c r="AX45" s="35"/>
      <c r="AY45" s="35"/>
      <c r="AZ45" s="35"/>
      <c r="BA45" s="713" t="s">
        <v>157</v>
      </c>
      <c r="BB45" s="47"/>
      <c r="BC45" s="35"/>
      <c r="BD45" s="35"/>
      <c r="BE45" s="35"/>
      <c r="BF45" s="35"/>
      <c r="BG45" s="35"/>
      <c r="BH45" s="35"/>
      <c r="BI45" s="35"/>
      <c r="BJ45" s="35"/>
      <c r="BK45" s="35"/>
      <c r="BL45" s="35"/>
      <c r="BM45" s="35"/>
      <c r="BN45" s="35"/>
      <c r="BO45" s="35"/>
      <c r="BP45" s="35"/>
      <c r="BQ45" s="35"/>
      <c r="BR45" s="35"/>
      <c r="BS45" s="35"/>
      <c r="BT45" s="35"/>
      <c r="BU45" s="713" t="s">
        <v>154</v>
      </c>
      <c r="BV45" s="47"/>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row>
    <row r="46" spans="1:104">
      <c r="A46" s="713" t="s">
        <v>160</v>
      </c>
      <c r="B46" s="47"/>
      <c r="C46" s="35"/>
      <c r="D46" s="35"/>
      <c r="E46" s="35"/>
      <c r="F46" s="35"/>
      <c r="G46" s="35"/>
      <c r="H46" s="35"/>
      <c r="I46" s="35"/>
      <c r="J46" s="35"/>
      <c r="K46" s="35"/>
      <c r="L46" s="35"/>
      <c r="M46" s="35"/>
      <c r="N46" s="35"/>
      <c r="O46" s="35"/>
      <c r="P46" s="35"/>
      <c r="Q46" s="35"/>
      <c r="R46" s="35"/>
      <c r="S46" s="35"/>
      <c r="T46" s="35"/>
      <c r="U46" s="713" t="s">
        <v>93</v>
      </c>
      <c r="V46" s="47"/>
      <c r="W46" s="35"/>
      <c r="X46" s="35"/>
      <c r="Y46" s="35"/>
      <c r="Z46" s="35"/>
      <c r="AA46" s="35"/>
      <c r="AB46" s="713" t="s">
        <v>92</v>
      </c>
      <c r="AC46" s="47"/>
      <c r="AD46" s="35"/>
      <c r="AE46" s="35"/>
      <c r="AF46" s="35"/>
      <c r="AG46" s="35"/>
      <c r="AH46" s="35"/>
      <c r="AI46" s="35"/>
      <c r="AJ46" s="35"/>
      <c r="AK46" s="35"/>
      <c r="AL46" s="35"/>
      <c r="AM46" s="35"/>
      <c r="AN46" s="35"/>
      <c r="AO46" s="35"/>
      <c r="AP46" s="35"/>
      <c r="AQ46" s="35"/>
      <c r="AR46" s="35"/>
      <c r="AS46" s="35"/>
      <c r="AT46" s="35"/>
      <c r="AU46" s="35"/>
      <c r="AV46" s="713" t="s">
        <v>92</v>
      </c>
      <c r="AW46" s="47"/>
      <c r="AX46" s="35"/>
      <c r="AY46" s="35"/>
      <c r="AZ46" s="35"/>
      <c r="BA46" s="713" t="s">
        <v>2839</v>
      </c>
      <c r="BB46" s="47"/>
      <c r="BC46" s="35"/>
      <c r="BD46" s="35"/>
      <c r="BE46" s="35"/>
      <c r="BF46" s="35"/>
      <c r="BG46" s="35"/>
      <c r="BH46" s="35"/>
      <c r="BI46" s="35"/>
      <c r="BJ46" s="35"/>
      <c r="BK46" s="35"/>
      <c r="BL46" s="35"/>
      <c r="BM46" s="35"/>
      <c r="BN46" s="35"/>
      <c r="BO46" s="35"/>
      <c r="BP46" s="35"/>
      <c r="BQ46" s="35"/>
      <c r="BR46" s="35"/>
      <c r="BS46" s="35"/>
      <c r="BT46" s="35"/>
      <c r="BU46" s="713" t="s">
        <v>2839</v>
      </c>
      <c r="BV46" s="47"/>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row>
    <row r="47" spans="1:104">
      <c r="A47" s="713" t="s">
        <v>93</v>
      </c>
      <c r="B47" s="47"/>
      <c r="C47" s="35"/>
      <c r="D47" s="35"/>
      <c r="E47" s="35"/>
      <c r="F47" s="35"/>
      <c r="G47" s="35"/>
      <c r="H47" s="35"/>
      <c r="I47" s="35"/>
      <c r="J47" s="35"/>
      <c r="K47" s="35"/>
      <c r="L47" s="35"/>
      <c r="M47" s="35"/>
      <c r="N47" s="35"/>
      <c r="O47" s="35"/>
      <c r="P47" s="35"/>
      <c r="Q47" s="35"/>
      <c r="R47" s="35"/>
      <c r="S47" s="35"/>
      <c r="T47" s="35"/>
      <c r="U47" s="224" t="s">
        <v>165</v>
      </c>
      <c r="V47" s="714" t="s">
        <v>164</v>
      </c>
      <c r="W47" s="715" t="s">
        <v>108</v>
      </c>
      <c r="X47" s="716" t="s">
        <v>2718</v>
      </c>
      <c r="Y47" s="35"/>
      <c r="Z47" s="35"/>
      <c r="AA47" s="35"/>
      <c r="AB47" s="713" t="s">
        <v>161</v>
      </c>
      <c r="AC47" s="47"/>
      <c r="AD47" s="35"/>
      <c r="AE47" s="35"/>
      <c r="AF47" s="35"/>
      <c r="AG47" s="35"/>
      <c r="AH47" s="35"/>
      <c r="AI47" s="35"/>
      <c r="AJ47" s="35"/>
      <c r="AK47" s="35"/>
      <c r="AL47" s="35"/>
      <c r="AM47" s="35"/>
      <c r="AN47" s="35"/>
      <c r="AO47" s="35"/>
      <c r="AP47" s="35"/>
      <c r="AQ47" s="35"/>
      <c r="AR47" s="35"/>
      <c r="AS47" s="35"/>
      <c r="AT47" s="35"/>
      <c r="AU47" s="35"/>
      <c r="AV47" s="713" t="s">
        <v>161</v>
      </c>
      <c r="AW47" s="35"/>
      <c r="AX47" s="35"/>
      <c r="AY47" s="35"/>
      <c r="AZ47" s="35"/>
      <c r="BA47" s="713" t="s">
        <v>93</v>
      </c>
      <c r="BB47" s="47"/>
      <c r="BC47" s="35"/>
      <c r="BD47" s="35"/>
      <c r="BE47" s="35"/>
      <c r="BF47" s="35"/>
      <c r="BG47" s="35"/>
      <c r="BH47" s="35"/>
      <c r="BI47" s="35"/>
      <c r="BJ47" s="35"/>
      <c r="BK47" s="35"/>
      <c r="BL47" s="35"/>
      <c r="BM47" s="35"/>
      <c r="BN47" s="35"/>
      <c r="BO47" s="35"/>
      <c r="BP47" s="35"/>
      <c r="BQ47" s="35"/>
      <c r="BR47" s="35"/>
      <c r="BS47" s="35"/>
      <c r="BT47" s="35"/>
      <c r="BU47" s="713" t="s">
        <v>93</v>
      </c>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row>
    <row r="48" spans="1:104">
      <c r="A48" s="224" t="s">
        <v>165</v>
      </c>
      <c r="B48" s="714" t="s">
        <v>164</v>
      </c>
      <c r="C48" s="715" t="s">
        <v>108</v>
      </c>
      <c r="D48" s="716" t="s">
        <v>2718</v>
      </c>
      <c r="E48" s="35"/>
      <c r="F48" s="35"/>
      <c r="G48" s="35"/>
      <c r="H48" s="35"/>
      <c r="I48" s="35"/>
      <c r="J48" s="35"/>
      <c r="K48" s="35"/>
      <c r="L48" s="35"/>
      <c r="M48" s="35"/>
      <c r="N48" s="35"/>
      <c r="O48" s="35"/>
      <c r="P48" s="35"/>
      <c r="Q48" s="35"/>
      <c r="R48" s="35"/>
      <c r="S48" s="35"/>
      <c r="T48" s="35"/>
      <c r="U48" s="224" t="s">
        <v>2719</v>
      </c>
      <c r="V48" s="714" t="s">
        <v>2720</v>
      </c>
      <c r="W48" s="715" t="s">
        <v>156</v>
      </c>
      <c r="X48" s="717" t="s">
        <v>2721</v>
      </c>
      <c r="Y48" s="35"/>
      <c r="Z48" s="35"/>
      <c r="AA48" s="35"/>
      <c r="AB48" s="713" t="s">
        <v>93</v>
      </c>
      <c r="AC48" s="35"/>
      <c r="AD48" s="35"/>
      <c r="AE48" s="35"/>
      <c r="AF48" s="35"/>
      <c r="AG48" s="35"/>
      <c r="AH48" s="35"/>
      <c r="AI48" s="35"/>
      <c r="AJ48" s="35"/>
      <c r="AK48" s="35"/>
      <c r="AL48" s="35"/>
      <c r="AM48" s="35"/>
      <c r="AN48" s="35"/>
      <c r="AO48" s="35"/>
      <c r="AP48" s="35"/>
      <c r="AQ48" s="35"/>
      <c r="AR48" s="35"/>
      <c r="AS48" s="35"/>
      <c r="AT48" s="35"/>
      <c r="AU48" s="35"/>
      <c r="AV48" s="713" t="s">
        <v>93</v>
      </c>
      <c r="AW48" s="35"/>
      <c r="AX48" s="35"/>
      <c r="AY48" s="35"/>
      <c r="AZ48" s="35"/>
      <c r="BA48" s="224" t="s">
        <v>165</v>
      </c>
      <c r="BB48" s="714" t="s">
        <v>164</v>
      </c>
      <c r="BC48" s="715" t="s">
        <v>108</v>
      </c>
      <c r="BD48" s="716" t="s">
        <v>2718</v>
      </c>
      <c r="BE48" s="35"/>
      <c r="BF48" s="35"/>
      <c r="BG48" s="35"/>
      <c r="BH48" s="35"/>
      <c r="BI48" s="35"/>
      <c r="BJ48" s="35"/>
      <c r="BK48" s="35"/>
      <c r="BL48" s="35"/>
      <c r="BM48" s="35"/>
      <c r="BN48" s="35"/>
      <c r="BO48" s="35"/>
      <c r="BP48" s="35"/>
      <c r="BQ48" s="35"/>
      <c r="BR48" s="35"/>
      <c r="BS48" s="35"/>
      <c r="BT48" s="35"/>
      <c r="BU48" s="224" t="s">
        <v>165</v>
      </c>
      <c r="BV48" s="714" t="s">
        <v>164</v>
      </c>
      <c r="BW48" s="715" t="s">
        <v>108</v>
      </c>
      <c r="BX48" s="716" t="s">
        <v>2718</v>
      </c>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row>
    <row r="49" spans="1:104">
      <c r="A49" s="224" t="s">
        <v>2719</v>
      </c>
      <c r="B49" s="714" t="s">
        <v>2720</v>
      </c>
      <c r="C49" s="715" t="s">
        <v>156</v>
      </c>
      <c r="D49" s="717" t="s">
        <v>2721</v>
      </c>
      <c r="E49" s="35"/>
      <c r="F49" s="35"/>
      <c r="G49" s="35"/>
      <c r="H49" s="35"/>
      <c r="I49" s="35"/>
      <c r="J49" s="35"/>
      <c r="K49" s="35"/>
      <c r="L49" s="35"/>
      <c r="M49" s="35"/>
      <c r="N49" s="35"/>
      <c r="O49" s="35"/>
      <c r="P49" s="35"/>
      <c r="Q49" s="35"/>
      <c r="R49" s="35"/>
      <c r="S49" s="35"/>
      <c r="T49" s="35"/>
      <c r="U49" s="224" t="s">
        <v>2229</v>
      </c>
      <c r="V49" s="714" t="s">
        <v>149</v>
      </c>
      <c r="W49" s="715" t="s">
        <v>162</v>
      </c>
      <c r="X49" s="717" t="s">
        <v>2722</v>
      </c>
      <c r="Y49" s="35"/>
      <c r="Z49" s="35"/>
      <c r="AA49" s="35"/>
      <c r="AB49" s="224" t="s">
        <v>165</v>
      </c>
      <c r="AC49" s="714" t="s">
        <v>164</v>
      </c>
      <c r="AD49" s="715" t="s">
        <v>108</v>
      </c>
      <c r="AE49" s="716" t="s">
        <v>2718</v>
      </c>
      <c r="AF49" s="35"/>
      <c r="AG49" s="35"/>
      <c r="AH49" s="35"/>
      <c r="AI49" s="35"/>
      <c r="AJ49" s="35"/>
      <c r="AK49" s="35"/>
      <c r="AL49" s="35"/>
      <c r="AM49" s="35"/>
      <c r="AN49" s="35"/>
      <c r="AO49" s="35"/>
      <c r="AP49" s="35"/>
      <c r="AQ49" s="35"/>
      <c r="AR49" s="35"/>
      <c r="AS49" s="35"/>
      <c r="AT49" s="35"/>
      <c r="AU49" s="35"/>
      <c r="AV49" s="224" t="s">
        <v>165</v>
      </c>
      <c r="AW49" s="714" t="s">
        <v>164</v>
      </c>
      <c r="AX49" s="715" t="s">
        <v>108</v>
      </c>
      <c r="AY49" s="716" t="s">
        <v>2718</v>
      </c>
      <c r="AZ49" s="35"/>
      <c r="BA49" s="224" t="s">
        <v>2719</v>
      </c>
      <c r="BB49" s="714" t="s">
        <v>2720</v>
      </c>
      <c r="BC49" s="715" t="s">
        <v>156</v>
      </c>
      <c r="BD49" s="717" t="s">
        <v>2721</v>
      </c>
      <c r="BE49" s="35"/>
      <c r="BF49" s="35"/>
      <c r="BG49" s="35"/>
      <c r="BH49" s="35"/>
      <c r="BI49" s="35"/>
      <c r="BJ49" s="35"/>
      <c r="BK49" s="35"/>
      <c r="BL49" s="35"/>
      <c r="BM49" s="35"/>
      <c r="BN49" s="35"/>
      <c r="BO49" s="35"/>
      <c r="BP49" s="35"/>
      <c r="BQ49" s="35"/>
      <c r="BR49" s="35"/>
      <c r="BS49" s="35"/>
      <c r="BT49" s="35"/>
      <c r="BU49" s="224" t="s">
        <v>2719</v>
      </c>
      <c r="BV49" s="714" t="s">
        <v>2720</v>
      </c>
      <c r="BW49" s="715" t="s">
        <v>156</v>
      </c>
      <c r="BX49" s="717" t="s">
        <v>2721</v>
      </c>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row>
    <row r="50" spans="1:104">
      <c r="A50" s="224" t="s">
        <v>2229</v>
      </c>
      <c r="B50" s="714" t="s">
        <v>149</v>
      </c>
      <c r="C50" s="715" t="s">
        <v>162</v>
      </c>
      <c r="D50" s="717" t="s">
        <v>2722</v>
      </c>
      <c r="E50" s="35"/>
      <c r="F50" s="35"/>
      <c r="G50" s="35"/>
      <c r="H50" s="35"/>
      <c r="I50" s="35"/>
      <c r="J50" s="35"/>
      <c r="K50" s="35"/>
      <c r="L50" s="35"/>
      <c r="M50" s="35"/>
      <c r="N50" s="35"/>
      <c r="O50" s="35"/>
      <c r="P50" s="35"/>
      <c r="Q50" s="35"/>
      <c r="R50" s="35"/>
      <c r="S50" s="35"/>
      <c r="T50" s="35"/>
      <c r="U50" s="224" t="s">
        <v>2734</v>
      </c>
      <c r="V50" s="714" t="s">
        <v>2735</v>
      </c>
      <c r="W50" s="715" t="s">
        <v>2736</v>
      </c>
      <c r="X50" s="717" t="s">
        <v>2737</v>
      </c>
      <c r="Y50" s="35"/>
      <c r="Z50" s="35"/>
      <c r="AA50" s="35"/>
      <c r="AB50" s="224" t="s">
        <v>2719</v>
      </c>
      <c r="AC50" s="714" t="s">
        <v>2720</v>
      </c>
      <c r="AD50" s="715" t="s">
        <v>156</v>
      </c>
      <c r="AE50" s="717" t="s">
        <v>2721</v>
      </c>
      <c r="AF50" s="35"/>
      <c r="AG50" s="35"/>
      <c r="AH50" s="35"/>
      <c r="AI50" s="35"/>
      <c r="AJ50" s="35"/>
      <c r="AK50" s="35"/>
      <c r="AL50" s="35"/>
      <c r="AM50" s="35"/>
      <c r="AN50" s="35"/>
      <c r="AO50" s="35"/>
      <c r="AP50" s="35"/>
      <c r="AQ50" s="35"/>
      <c r="AR50" s="35"/>
      <c r="AS50" s="35"/>
      <c r="AT50" s="35"/>
      <c r="AU50" s="35"/>
      <c r="AV50" s="224" t="s">
        <v>2719</v>
      </c>
      <c r="AW50" s="714" t="s">
        <v>2720</v>
      </c>
      <c r="AX50" s="715" t="s">
        <v>156</v>
      </c>
      <c r="AY50" s="717" t="s">
        <v>2721</v>
      </c>
      <c r="AZ50" s="35"/>
      <c r="BA50" s="224" t="s">
        <v>2229</v>
      </c>
      <c r="BB50" s="714" t="s">
        <v>149</v>
      </c>
      <c r="BC50" s="715" t="s">
        <v>162</v>
      </c>
      <c r="BD50" s="717" t="s">
        <v>2722</v>
      </c>
      <c r="BE50" s="35"/>
      <c r="BF50" s="35"/>
      <c r="BG50" s="35"/>
      <c r="BH50" s="35"/>
      <c r="BI50" s="35"/>
      <c r="BJ50" s="35"/>
      <c r="BK50" s="35"/>
      <c r="BL50" s="35"/>
      <c r="BM50" s="35"/>
      <c r="BN50" s="35"/>
      <c r="BO50" s="35"/>
      <c r="BP50" s="35"/>
      <c r="BQ50" s="35"/>
      <c r="BR50" s="35"/>
      <c r="BS50" s="35"/>
      <c r="BT50" s="35"/>
      <c r="BU50" s="224" t="s">
        <v>2229</v>
      </c>
      <c r="BV50" s="714" t="s">
        <v>149</v>
      </c>
      <c r="BW50" s="715" t="s">
        <v>162</v>
      </c>
      <c r="BX50" s="717" t="s">
        <v>2722</v>
      </c>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row>
    <row r="51" spans="1:104">
      <c r="A51" s="224" t="s">
        <v>2734</v>
      </c>
      <c r="B51" s="714" t="s">
        <v>2735</v>
      </c>
      <c r="C51" s="715" t="s">
        <v>2736</v>
      </c>
      <c r="D51" s="717" t="s">
        <v>2737</v>
      </c>
      <c r="E51" s="35"/>
      <c r="F51" s="35"/>
      <c r="G51" s="35"/>
      <c r="H51" s="35"/>
      <c r="I51" s="35"/>
      <c r="J51" s="35"/>
      <c r="K51" s="35"/>
      <c r="L51" s="35"/>
      <c r="M51" s="35"/>
      <c r="N51" s="35"/>
      <c r="O51" s="35"/>
      <c r="P51" s="35"/>
      <c r="Q51" s="35"/>
      <c r="R51" s="35"/>
      <c r="S51" s="35"/>
      <c r="T51" s="35"/>
      <c r="Y51" s="35"/>
      <c r="Z51" s="35"/>
      <c r="AA51" s="35"/>
      <c r="AB51" s="224" t="s">
        <v>2229</v>
      </c>
      <c r="AC51" s="714" t="s">
        <v>149</v>
      </c>
      <c r="AD51" s="715" t="s">
        <v>162</v>
      </c>
      <c r="AE51" s="717" t="s">
        <v>2722</v>
      </c>
      <c r="AF51" s="35"/>
      <c r="AG51" s="35"/>
      <c r="AH51" s="35"/>
      <c r="AI51" s="35"/>
      <c r="AJ51" s="35"/>
      <c r="AK51" s="35"/>
      <c r="AL51" s="35"/>
      <c r="AM51" s="35"/>
      <c r="AN51" s="35"/>
      <c r="AO51" s="35"/>
      <c r="AP51" s="35"/>
      <c r="AQ51" s="35"/>
      <c r="AR51" s="35"/>
      <c r="AS51" s="35"/>
      <c r="AT51" s="35"/>
      <c r="AU51" s="35"/>
      <c r="AV51" s="224" t="s">
        <v>2229</v>
      </c>
      <c r="AW51" s="714" t="s">
        <v>149</v>
      </c>
      <c r="AX51" s="715" t="s">
        <v>162</v>
      </c>
      <c r="AY51" s="717" t="s">
        <v>2722</v>
      </c>
      <c r="AZ51" s="35"/>
      <c r="BA51" s="224" t="s">
        <v>2734</v>
      </c>
      <c r="BB51" s="714" t="s">
        <v>2735</v>
      </c>
      <c r="BC51" s="715" t="s">
        <v>2736</v>
      </c>
      <c r="BD51" s="717" t="s">
        <v>2737</v>
      </c>
      <c r="BE51" s="35"/>
      <c r="BF51" s="35"/>
      <c r="BG51" s="35"/>
      <c r="BH51" s="35"/>
      <c r="BI51" s="35"/>
      <c r="BJ51" s="35"/>
      <c r="BK51" s="35"/>
      <c r="BL51" s="35"/>
      <c r="BM51" s="35"/>
      <c r="BN51" s="35"/>
      <c r="BO51" s="35"/>
      <c r="BP51" s="35"/>
      <c r="BQ51" s="35"/>
      <c r="BR51" s="35"/>
      <c r="BS51" s="35"/>
      <c r="BT51" s="35"/>
      <c r="BU51" s="224" t="s">
        <v>2734</v>
      </c>
      <c r="BV51" s="714" t="s">
        <v>2735</v>
      </c>
      <c r="BW51" s="715" t="s">
        <v>2736</v>
      </c>
      <c r="BX51" s="717" t="s">
        <v>2737</v>
      </c>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row>
    <row r="52" spans="1:104">
      <c r="E52" s="35"/>
      <c r="F52" s="35"/>
      <c r="G52" s="35"/>
      <c r="H52" s="35"/>
      <c r="I52" s="35"/>
      <c r="J52" s="35"/>
      <c r="K52" s="35"/>
      <c r="L52" s="35"/>
      <c r="M52" s="35"/>
      <c r="N52" s="35"/>
      <c r="O52" s="35"/>
      <c r="P52" s="35"/>
      <c r="Q52" s="35"/>
      <c r="R52" s="35"/>
      <c r="S52" s="35"/>
      <c r="T52" s="35"/>
      <c r="Y52" s="35"/>
      <c r="Z52" s="35"/>
      <c r="AA52" s="35"/>
      <c r="AB52" s="224" t="s">
        <v>2734</v>
      </c>
      <c r="AC52" s="714" t="s">
        <v>2735</v>
      </c>
      <c r="AD52" s="715" t="s">
        <v>2736</v>
      </c>
      <c r="AE52" s="717" t="s">
        <v>2737</v>
      </c>
      <c r="AF52" s="35"/>
      <c r="AG52" s="35"/>
      <c r="AH52" s="35"/>
      <c r="AI52" s="35"/>
      <c r="AJ52" s="35"/>
      <c r="AK52" s="35"/>
      <c r="AL52" s="35"/>
      <c r="AM52" s="35"/>
      <c r="AN52" s="35"/>
      <c r="AO52" s="35"/>
      <c r="AP52" s="35"/>
      <c r="AQ52" s="35"/>
      <c r="AR52" s="35"/>
      <c r="AS52" s="35"/>
      <c r="AT52" s="35"/>
      <c r="AU52" s="35"/>
      <c r="AV52" s="224" t="s">
        <v>2734</v>
      </c>
      <c r="AW52" s="714" t="s">
        <v>2735</v>
      </c>
      <c r="AX52" s="715" t="s">
        <v>2736</v>
      </c>
      <c r="AY52" s="717" t="s">
        <v>2737</v>
      </c>
      <c r="AZ52" s="35"/>
      <c r="BA52" s="35"/>
      <c r="BB52" s="35"/>
      <c r="BC52" s="35"/>
      <c r="BD52" s="35"/>
      <c r="BE52" s="35"/>
      <c r="BF52" s="35"/>
      <c r="BG52" s="35"/>
      <c r="BH52" s="35"/>
      <c r="BI52" s="35"/>
      <c r="BJ52" s="35"/>
      <c r="BK52" s="35"/>
      <c r="BL52" s="35"/>
      <c r="BM52" s="35"/>
      <c r="BN52" s="35"/>
      <c r="BO52" s="35"/>
      <c r="BP52" s="35"/>
      <c r="BQ52" s="35"/>
      <c r="BR52" s="35"/>
      <c r="BS52" s="35"/>
      <c r="BT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row>
    <row r="53" spans="1:104">
      <c r="E53" s="35"/>
      <c r="F53" s="35"/>
      <c r="G53" s="35"/>
      <c r="H53" s="35"/>
      <c r="I53" s="35"/>
      <c r="J53" s="35"/>
      <c r="K53" s="35"/>
      <c r="L53" s="35"/>
      <c r="M53" s="35"/>
      <c r="N53" s="35"/>
      <c r="O53" s="35"/>
      <c r="P53" s="35"/>
      <c r="Q53" s="35"/>
      <c r="R53" s="35"/>
      <c r="S53" s="35"/>
      <c r="T53" s="35"/>
      <c r="U53" s="35"/>
      <c r="V53" s="35"/>
      <c r="W53" s="35"/>
      <c r="X53" s="35"/>
      <c r="Y53" s="35"/>
      <c r="Z53" s="35"/>
      <c r="AA53" s="35"/>
      <c r="AF53" s="35"/>
      <c r="AG53" s="35"/>
      <c r="AH53" s="35"/>
      <c r="AI53" s="35"/>
      <c r="AJ53" s="35"/>
      <c r="AK53" s="35"/>
      <c r="AL53" s="35"/>
      <c r="AM53" s="35"/>
      <c r="AN53" s="35"/>
      <c r="AO53" s="35"/>
      <c r="AP53" s="35"/>
      <c r="AQ53" s="35"/>
      <c r="AR53" s="35"/>
      <c r="AS53" s="35"/>
      <c r="AT53" s="35"/>
      <c r="AU53" s="35"/>
      <c r="AZ53" s="35"/>
      <c r="BE53" s="35"/>
      <c r="BF53" s="35"/>
      <c r="BG53" s="35"/>
      <c r="BH53" s="35"/>
      <c r="BI53" s="35"/>
      <c r="BJ53" s="35"/>
      <c r="BK53" s="35"/>
      <c r="BL53" s="35"/>
      <c r="BM53" s="35"/>
      <c r="BN53" s="35"/>
      <c r="BO53" s="35"/>
      <c r="BP53" s="35"/>
      <c r="BQ53" s="35"/>
      <c r="BR53" s="35"/>
      <c r="BS53" s="35"/>
      <c r="BT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row>
    <row r="54" spans="1:104">
      <c r="A54" s="276" t="s">
        <v>2884</v>
      </c>
      <c r="B54" s="35"/>
      <c r="C54" s="35"/>
      <c r="D54" s="35"/>
      <c r="E54" s="35"/>
      <c r="F54" s="35"/>
      <c r="G54" s="35"/>
      <c r="H54" s="35"/>
      <c r="I54" s="35"/>
      <c r="J54" s="35"/>
      <c r="K54" s="35"/>
      <c r="L54" s="35"/>
      <c r="M54" s="35"/>
      <c r="N54" s="35"/>
      <c r="O54" s="35"/>
      <c r="P54" s="35"/>
      <c r="Q54" s="35"/>
      <c r="R54" s="35"/>
      <c r="S54" s="35"/>
      <c r="T54" s="35"/>
      <c r="U54" s="294" t="s">
        <v>2885</v>
      </c>
      <c r="V54" s="35"/>
      <c r="W54" s="35"/>
      <c r="X54" s="35"/>
      <c r="Y54" s="35"/>
      <c r="Z54" s="35"/>
      <c r="AA54" s="35"/>
      <c r="AB54" s="294" t="s">
        <v>2886</v>
      </c>
      <c r="AC54" s="35"/>
      <c r="AD54" s="35"/>
      <c r="AE54" s="35"/>
      <c r="AF54" s="35"/>
      <c r="AG54" s="35"/>
      <c r="AH54" s="35"/>
      <c r="AI54" s="35"/>
      <c r="AJ54" s="35"/>
      <c r="AK54" s="35"/>
      <c r="AL54" s="35"/>
      <c r="AM54" s="35"/>
      <c r="AN54" s="35"/>
      <c r="AO54" s="35"/>
      <c r="AP54" s="35"/>
      <c r="AQ54" s="35"/>
      <c r="AR54" s="35"/>
      <c r="AS54" s="35"/>
      <c r="AT54" s="35"/>
      <c r="AU54" s="35"/>
      <c r="AV54" s="276" t="s">
        <v>2887</v>
      </c>
      <c r="BA54" s="294" t="s">
        <v>2888</v>
      </c>
      <c r="BE54" s="35"/>
      <c r="BF54" s="35"/>
      <c r="BG54" s="35"/>
      <c r="BH54" s="35"/>
      <c r="BI54" s="35"/>
      <c r="BJ54" s="35"/>
      <c r="BK54" s="35"/>
      <c r="BL54" s="35"/>
      <c r="BM54" s="35"/>
      <c r="BN54" s="35"/>
      <c r="BO54" s="35"/>
      <c r="BP54" s="35"/>
      <c r="BQ54" s="35"/>
      <c r="BR54" s="35"/>
      <c r="BS54" s="35"/>
      <c r="BT54" s="35"/>
      <c r="BU54" s="294" t="s">
        <v>2889</v>
      </c>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row>
    <row r="55" spans="1:104">
      <c r="A55" s="276"/>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294"/>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294"/>
      <c r="BB55" s="35"/>
      <c r="BC55" s="35"/>
      <c r="BD55" s="35"/>
      <c r="BE55" s="35"/>
      <c r="BF55" s="35"/>
      <c r="BG55" s="35"/>
      <c r="BH55" s="35"/>
      <c r="BI55" s="35"/>
      <c r="BJ55" s="35"/>
      <c r="BK55" s="35"/>
      <c r="BL55" s="35"/>
      <c r="BM55" s="35"/>
      <c r="BN55" s="35"/>
      <c r="BO55" s="35"/>
      <c r="BP55" s="35"/>
      <c r="BQ55" s="35"/>
      <c r="BR55" s="35"/>
      <c r="BS55" s="35"/>
      <c r="BT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row>
    <row r="56" spans="1:104">
      <c r="A56" s="2"/>
      <c r="B56" s="2"/>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C56" s="2"/>
      <c r="AD56" s="2109"/>
      <c r="AE56" s="2109"/>
      <c r="AF56" s="2109"/>
      <c r="AG56" s="2109"/>
      <c r="AH56" s="2109"/>
      <c r="AI56" s="2109"/>
      <c r="AJ56" s="2109"/>
      <c r="AK56" s="2109"/>
      <c r="AL56" s="2109"/>
      <c r="AM56" s="2109"/>
      <c r="AN56" s="2109"/>
      <c r="AO56" s="2109"/>
      <c r="AP56" s="2109"/>
      <c r="AQ56" s="2109"/>
      <c r="AR56" s="2109"/>
      <c r="AS56" s="2109"/>
      <c r="AT56" s="35"/>
      <c r="AU56" s="35"/>
      <c r="AW56" s="35"/>
      <c r="AX56" s="718"/>
      <c r="AY56" s="718"/>
      <c r="AZ56" s="718"/>
      <c r="BB56" s="35"/>
      <c r="BC56" s="35"/>
      <c r="BD56" s="35"/>
      <c r="BE56" s="35"/>
      <c r="BF56" s="35"/>
      <c r="BG56" s="35"/>
      <c r="BH56" s="35"/>
      <c r="BI56" s="35"/>
      <c r="BJ56" s="35"/>
      <c r="BK56" s="35"/>
      <c r="BL56" s="35"/>
      <c r="BM56" s="35"/>
      <c r="BN56" s="35"/>
      <c r="BO56" s="35"/>
      <c r="BP56" s="35"/>
      <c r="BQ56" s="35"/>
      <c r="BR56" s="35"/>
      <c r="BS56" s="35"/>
      <c r="BT56" s="35"/>
      <c r="BU56" s="35"/>
      <c r="BV56" s="35"/>
      <c r="BW56" s="718"/>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row>
    <row r="57" spans="1:104">
      <c r="AT57" s="265"/>
      <c r="AU57" s="265"/>
      <c r="AV57" s="35"/>
      <c r="AW57" s="35"/>
      <c r="AX57" s="718"/>
      <c r="AY57" s="718"/>
      <c r="AZ57" s="718"/>
      <c r="BA57" s="2"/>
      <c r="BB57" s="2"/>
      <c r="BC57" s="35"/>
      <c r="BD57" s="35"/>
      <c r="BE57" s="35"/>
      <c r="BF57" s="35"/>
      <c r="BG57" s="35"/>
      <c r="BH57" s="35"/>
      <c r="BI57" s="35"/>
      <c r="BJ57" s="35"/>
      <c r="BK57" s="35"/>
      <c r="BL57" s="35"/>
      <c r="BM57" s="35"/>
      <c r="BN57" s="35"/>
      <c r="BO57" s="35"/>
      <c r="BP57" s="35"/>
      <c r="BQ57" s="35"/>
      <c r="BR57" s="35"/>
      <c r="BS57" s="265"/>
      <c r="BT57" s="265"/>
      <c r="BU57" s="35"/>
      <c r="BV57" s="35"/>
      <c r="BW57" s="718"/>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row>
    <row r="58" spans="1:104" ht="57.6">
      <c r="A58" s="2"/>
      <c r="B58" s="2"/>
      <c r="C58" s="720">
        <v>0</v>
      </c>
      <c r="D58" s="720">
        <v>1</v>
      </c>
      <c r="E58" s="720">
        <v>2</v>
      </c>
      <c r="F58" s="720">
        <v>3</v>
      </c>
      <c r="G58" s="720">
        <v>4</v>
      </c>
      <c r="H58" s="720">
        <v>5</v>
      </c>
      <c r="I58" s="720">
        <v>6</v>
      </c>
      <c r="J58" s="720">
        <v>7</v>
      </c>
      <c r="K58" s="720">
        <v>8</v>
      </c>
      <c r="L58" s="720">
        <v>9</v>
      </c>
      <c r="M58" s="720">
        <v>10</v>
      </c>
      <c r="N58" s="720">
        <v>11</v>
      </c>
      <c r="O58" s="720">
        <v>12</v>
      </c>
      <c r="P58" s="720">
        <v>13</v>
      </c>
      <c r="Q58" s="720">
        <v>14</v>
      </c>
      <c r="R58" s="720" t="s">
        <v>2846</v>
      </c>
      <c r="S58" s="730"/>
      <c r="T58" s="2"/>
      <c r="U58" s="2"/>
      <c r="V58" s="2"/>
      <c r="W58" s="497" t="s">
        <v>2847</v>
      </c>
      <c r="X58" s="497" t="s">
        <v>2848</v>
      </c>
      <c r="Y58" s="35"/>
      <c r="Z58" s="35"/>
      <c r="AA58" s="35"/>
      <c r="AB58" s="2"/>
      <c r="AC58" s="2"/>
      <c r="AD58" s="720">
        <v>0</v>
      </c>
      <c r="AE58" s="720">
        <v>1</v>
      </c>
      <c r="AF58" s="720">
        <v>2</v>
      </c>
      <c r="AG58" s="720">
        <v>3</v>
      </c>
      <c r="AH58" s="720">
        <v>4</v>
      </c>
      <c r="AI58" s="720">
        <v>5</v>
      </c>
      <c r="AJ58" s="720">
        <v>6</v>
      </c>
      <c r="AK58" s="720">
        <v>7</v>
      </c>
      <c r="AL58" s="720">
        <v>8</v>
      </c>
      <c r="AM58" s="720">
        <v>9</v>
      </c>
      <c r="AN58" s="720">
        <v>10</v>
      </c>
      <c r="AO58" s="720">
        <v>11</v>
      </c>
      <c r="AP58" s="720">
        <v>12</v>
      </c>
      <c r="AQ58" s="720">
        <v>13</v>
      </c>
      <c r="AR58" s="720">
        <v>14</v>
      </c>
      <c r="AS58" s="720" t="s">
        <v>2846</v>
      </c>
      <c r="AT58" s="10"/>
      <c r="AU58" s="10"/>
      <c r="AV58" s="730"/>
      <c r="AW58" s="2"/>
      <c r="AX58" s="497" t="s">
        <v>2849</v>
      </c>
      <c r="AY58" s="718"/>
      <c r="AZ58" s="718"/>
      <c r="BA58" s="2"/>
      <c r="BB58" s="2"/>
      <c r="BC58" s="720">
        <v>0</v>
      </c>
      <c r="BD58" s="720">
        <v>1</v>
      </c>
      <c r="BE58" s="720">
        <v>2</v>
      </c>
      <c r="BF58" s="720">
        <v>3</v>
      </c>
      <c r="BG58" s="720">
        <v>4</v>
      </c>
      <c r="BH58" s="720">
        <v>5</v>
      </c>
      <c r="BI58" s="720">
        <v>6</v>
      </c>
      <c r="BJ58" s="720">
        <v>7</v>
      </c>
      <c r="BK58" s="720">
        <v>8</v>
      </c>
      <c r="BL58" s="720">
        <v>9</v>
      </c>
      <c r="BM58" s="720">
        <v>10</v>
      </c>
      <c r="BN58" s="720">
        <v>11</v>
      </c>
      <c r="BO58" s="720">
        <v>12</v>
      </c>
      <c r="BP58" s="720">
        <v>13</v>
      </c>
      <c r="BQ58" s="720">
        <v>14</v>
      </c>
      <c r="BR58" s="720" t="s">
        <v>2846</v>
      </c>
      <c r="BS58" s="10"/>
      <c r="BT58" s="10"/>
      <c r="BU58" s="35"/>
      <c r="BV58" s="2"/>
      <c r="BW58" s="497" t="s">
        <v>2849</v>
      </c>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row>
    <row r="59" spans="1:104">
      <c r="A59" s="2"/>
      <c r="B59" s="2"/>
      <c r="C59" s="721" t="s">
        <v>2890</v>
      </c>
      <c r="D59" s="722" t="s">
        <v>2891</v>
      </c>
      <c r="E59" s="721" t="s">
        <v>2892</v>
      </c>
      <c r="F59" s="722" t="s">
        <v>2893</v>
      </c>
      <c r="G59" s="721" t="s">
        <v>2894</v>
      </c>
      <c r="H59" s="722" t="s">
        <v>2895</v>
      </c>
      <c r="I59" s="721" t="s">
        <v>2896</v>
      </c>
      <c r="J59" s="722" t="s">
        <v>2897</v>
      </c>
      <c r="K59" s="721" t="s">
        <v>2898</v>
      </c>
      <c r="L59" s="722" t="s">
        <v>2899</v>
      </c>
      <c r="M59" s="721" t="s">
        <v>2900</v>
      </c>
      <c r="N59" s="722" t="s">
        <v>2901</v>
      </c>
      <c r="O59" s="721" t="s">
        <v>2902</v>
      </c>
      <c r="P59" s="722" t="s">
        <v>2903</v>
      </c>
      <c r="Q59" s="721" t="s">
        <v>2904</v>
      </c>
      <c r="R59" s="722" t="s">
        <v>2905</v>
      </c>
      <c r="S59" s="35"/>
      <c r="T59" s="2"/>
      <c r="U59" s="2"/>
      <c r="V59" s="2"/>
      <c r="W59" s="723" t="s">
        <v>2906</v>
      </c>
      <c r="X59" s="723" t="s">
        <v>2907</v>
      </c>
      <c r="Y59" s="35"/>
      <c r="Z59" s="35"/>
      <c r="AA59" s="35"/>
      <c r="AB59" s="2"/>
      <c r="AC59" s="2"/>
      <c r="AD59" s="721" t="s">
        <v>2908</v>
      </c>
      <c r="AE59" s="721" t="s">
        <v>2909</v>
      </c>
      <c r="AF59" s="721" t="s">
        <v>2910</v>
      </c>
      <c r="AG59" s="721" t="s">
        <v>2911</v>
      </c>
      <c r="AH59" s="721" t="s">
        <v>2912</v>
      </c>
      <c r="AI59" s="721" t="s">
        <v>2913</v>
      </c>
      <c r="AJ59" s="721" t="s">
        <v>2914</v>
      </c>
      <c r="AK59" s="721" t="s">
        <v>2915</v>
      </c>
      <c r="AL59" s="721" t="s">
        <v>2916</v>
      </c>
      <c r="AM59" s="721" t="s">
        <v>2917</v>
      </c>
      <c r="AN59" s="721" t="s">
        <v>2918</v>
      </c>
      <c r="AO59" s="721" t="s">
        <v>2919</v>
      </c>
      <c r="AP59" s="721" t="s">
        <v>2920</v>
      </c>
      <c r="AQ59" s="721" t="s">
        <v>2921</v>
      </c>
      <c r="AR59" s="721" t="s">
        <v>2922</v>
      </c>
      <c r="AS59" s="721" t="s">
        <v>2923</v>
      </c>
      <c r="AT59" s="10"/>
      <c r="AU59" s="10"/>
      <c r="AV59" s="35"/>
      <c r="AW59" s="2"/>
      <c r="AX59" s="723" t="s">
        <v>2924</v>
      </c>
      <c r="AY59" s="718"/>
      <c r="AZ59" s="718"/>
      <c r="BA59" s="2"/>
      <c r="BB59" s="2"/>
      <c r="BC59" s="721" t="s">
        <v>2925</v>
      </c>
      <c r="BD59" s="722" t="s">
        <v>2926</v>
      </c>
      <c r="BE59" s="721" t="s">
        <v>2927</v>
      </c>
      <c r="BF59" s="722" t="s">
        <v>2928</v>
      </c>
      <c r="BG59" s="721" t="s">
        <v>2929</v>
      </c>
      <c r="BH59" s="722" t="s">
        <v>2930</v>
      </c>
      <c r="BI59" s="721" t="s">
        <v>2931</v>
      </c>
      <c r="BJ59" s="722" t="s">
        <v>2932</v>
      </c>
      <c r="BK59" s="721" t="s">
        <v>2933</v>
      </c>
      <c r="BL59" s="722" t="s">
        <v>2934</v>
      </c>
      <c r="BM59" s="721" t="s">
        <v>2935</v>
      </c>
      <c r="BN59" s="722" t="s">
        <v>2936</v>
      </c>
      <c r="BO59" s="721" t="s">
        <v>2937</v>
      </c>
      <c r="BP59" s="722" t="s">
        <v>2938</v>
      </c>
      <c r="BQ59" s="721" t="s">
        <v>2939</v>
      </c>
      <c r="BR59" s="722" t="s">
        <v>2940</v>
      </c>
      <c r="BS59" s="10"/>
      <c r="BT59" s="10"/>
      <c r="BU59" s="35"/>
      <c r="BV59" s="2"/>
      <c r="BW59" s="721" t="s">
        <v>2941</v>
      </c>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row>
    <row r="60" spans="1:104">
      <c r="A60" s="586" t="s">
        <v>2860</v>
      </c>
      <c r="B60" s="715" t="s">
        <v>53</v>
      </c>
      <c r="C60" s="725"/>
      <c r="D60" s="726"/>
      <c r="E60" s="726"/>
      <c r="F60" s="726"/>
      <c r="G60" s="726"/>
      <c r="H60" s="726"/>
      <c r="I60" s="726"/>
      <c r="J60" s="726"/>
      <c r="K60" s="726"/>
      <c r="L60" s="726"/>
      <c r="M60" s="726"/>
      <c r="N60" s="726"/>
      <c r="O60" s="726"/>
      <c r="P60" s="726"/>
      <c r="Q60" s="726"/>
      <c r="R60" s="727"/>
      <c r="S60" s="35" t="s">
        <v>2747</v>
      </c>
      <c r="T60" s="35"/>
      <c r="U60" s="714" t="s">
        <v>2860</v>
      </c>
      <c r="V60" s="715" t="s">
        <v>53</v>
      </c>
      <c r="W60" s="519"/>
      <c r="X60" s="519"/>
      <c r="Y60" s="35" t="s">
        <v>2747</v>
      </c>
      <c r="Z60" s="35" t="s">
        <v>2861</v>
      </c>
      <c r="AA60" s="35"/>
      <c r="AB60" s="586" t="s">
        <v>2860</v>
      </c>
      <c r="AC60" s="715" t="s">
        <v>53</v>
      </c>
      <c r="AD60" s="725"/>
      <c r="AE60" s="726"/>
      <c r="AF60" s="726"/>
      <c r="AG60" s="726"/>
      <c r="AH60" s="726"/>
      <c r="AI60" s="726"/>
      <c r="AJ60" s="726"/>
      <c r="AK60" s="726"/>
      <c r="AL60" s="726"/>
      <c r="AM60" s="726"/>
      <c r="AN60" s="726"/>
      <c r="AO60" s="726"/>
      <c r="AP60" s="726"/>
      <c r="AQ60" s="726"/>
      <c r="AR60" s="726"/>
      <c r="AS60" s="727"/>
      <c r="AT60" s="35" t="s">
        <v>2747</v>
      </c>
      <c r="AU60" s="35"/>
      <c r="AV60" s="586" t="s">
        <v>2860</v>
      </c>
      <c r="AW60" s="715" t="s">
        <v>53</v>
      </c>
      <c r="AX60" s="519"/>
      <c r="AY60" s="35" t="s">
        <v>2747</v>
      </c>
      <c r="AZ60" s="265"/>
      <c r="BA60" s="586" t="s">
        <v>2860</v>
      </c>
      <c r="BB60" s="715" t="s">
        <v>53</v>
      </c>
      <c r="BC60" s="725"/>
      <c r="BD60" s="726"/>
      <c r="BE60" s="726"/>
      <c r="BF60" s="726"/>
      <c r="BG60" s="726"/>
      <c r="BH60" s="726"/>
      <c r="BI60" s="726"/>
      <c r="BJ60" s="726"/>
      <c r="BK60" s="726"/>
      <c r="BL60" s="726"/>
      <c r="BM60" s="726"/>
      <c r="BN60" s="726"/>
      <c r="BO60" s="726"/>
      <c r="BP60" s="726"/>
      <c r="BQ60" s="726"/>
      <c r="BR60" s="727"/>
      <c r="BS60" s="35" t="s">
        <v>2747</v>
      </c>
      <c r="BT60" s="35"/>
      <c r="BU60" s="586" t="s">
        <v>2860</v>
      </c>
      <c r="BV60" s="715" t="s">
        <v>53</v>
      </c>
      <c r="BW60" s="519"/>
      <c r="BX60" s="35" t="s">
        <v>2747</v>
      </c>
      <c r="BY60" s="35" t="s">
        <v>2861</v>
      </c>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row>
    <row r="61" spans="1:104">
      <c r="A61" s="586" t="s">
        <v>2748</v>
      </c>
      <c r="B61" s="715" t="s">
        <v>52</v>
      </c>
      <c r="C61" s="727"/>
      <c r="D61" s="727"/>
      <c r="E61" s="727"/>
      <c r="F61" s="727"/>
      <c r="G61" s="727"/>
      <c r="H61" s="727"/>
      <c r="I61" s="727"/>
      <c r="J61" s="727"/>
      <c r="K61" s="727"/>
      <c r="L61" s="727"/>
      <c r="M61" s="727"/>
      <c r="N61" s="727"/>
      <c r="O61" s="727"/>
      <c r="P61" s="727"/>
      <c r="Q61" s="727"/>
      <c r="R61" s="728"/>
      <c r="S61" s="35" t="s">
        <v>2749</v>
      </c>
      <c r="T61" s="35"/>
      <c r="U61" s="714" t="s">
        <v>2748</v>
      </c>
      <c r="V61" s="715" t="s">
        <v>52</v>
      </c>
      <c r="W61" s="519"/>
      <c r="X61" s="519"/>
      <c r="Y61" s="35" t="s">
        <v>2749</v>
      </c>
      <c r="Z61" s="35" t="s">
        <v>2862</v>
      </c>
      <c r="AA61" s="35"/>
      <c r="AB61" s="586" t="s">
        <v>2748</v>
      </c>
      <c r="AC61" s="715" t="s">
        <v>52</v>
      </c>
      <c r="AD61" s="727"/>
      <c r="AE61" s="727"/>
      <c r="AF61" s="727"/>
      <c r="AG61" s="727"/>
      <c r="AH61" s="727"/>
      <c r="AI61" s="727"/>
      <c r="AJ61" s="727"/>
      <c r="AK61" s="727"/>
      <c r="AL61" s="727"/>
      <c r="AM61" s="727"/>
      <c r="AN61" s="727"/>
      <c r="AO61" s="727"/>
      <c r="AP61" s="727"/>
      <c r="AQ61" s="727"/>
      <c r="AR61" s="727"/>
      <c r="AS61" s="728"/>
      <c r="AT61" s="35" t="s">
        <v>2749</v>
      </c>
      <c r="AU61" s="35"/>
      <c r="AV61" s="586" t="s">
        <v>2748</v>
      </c>
      <c r="AW61" s="715" t="s">
        <v>52</v>
      </c>
      <c r="AX61" s="519"/>
      <c r="AY61" s="35" t="s">
        <v>2749</v>
      </c>
      <c r="AZ61" s="265"/>
      <c r="BA61" s="586" t="s">
        <v>2748</v>
      </c>
      <c r="BB61" s="715" t="s">
        <v>52</v>
      </c>
      <c r="BC61" s="727"/>
      <c r="BD61" s="727"/>
      <c r="BE61" s="727"/>
      <c r="BF61" s="727"/>
      <c r="BG61" s="727"/>
      <c r="BH61" s="727"/>
      <c r="BI61" s="727"/>
      <c r="BJ61" s="727"/>
      <c r="BK61" s="727"/>
      <c r="BL61" s="727"/>
      <c r="BM61" s="727"/>
      <c r="BN61" s="727"/>
      <c r="BO61" s="727"/>
      <c r="BP61" s="727"/>
      <c r="BQ61" s="727"/>
      <c r="BR61" s="728"/>
      <c r="BS61" s="35" t="s">
        <v>2749</v>
      </c>
      <c r="BT61" s="35"/>
      <c r="BU61" s="586" t="s">
        <v>2748</v>
      </c>
      <c r="BV61" s="715" t="s">
        <v>52</v>
      </c>
      <c r="BW61" s="519"/>
      <c r="BX61" s="35" t="s">
        <v>2749</v>
      </c>
      <c r="BY61" s="35" t="s">
        <v>2862</v>
      </c>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row>
    <row r="62" spans="1:104">
      <c r="A62" s="586" t="s">
        <v>2750</v>
      </c>
      <c r="B62" s="715" t="s">
        <v>51</v>
      </c>
      <c r="C62" s="727"/>
      <c r="D62" s="727"/>
      <c r="E62" s="727"/>
      <c r="F62" s="727"/>
      <c r="G62" s="727"/>
      <c r="H62" s="727"/>
      <c r="I62" s="727"/>
      <c r="J62" s="727"/>
      <c r="K62" s="727"/>
      <c r="L62" s="727"/>
      <c r="M62" s="727"/>
      <c r="N62" s="727"/>
      <c r="O62" s="727"/>
      <c r="P62" s="727"/>
      <c r="Q62" s="728"/>
      <c r="R62" s="728"/>
      <c r="S62" s="35" t="s">
        <v>2751</v>
      </c>
      <c r="T62" s="35"/>
      <c r="U62" s="714" t="s">
        <v>2750</v>
      </c>
      <c r="V62" s="715" t="s">
        <v>51</v>
      </c>
      <c r="W62" s="519"/>
      <c r="X62" s="519"/>
      <c r="Y62" s="35" t="s">
        <v>2751</v>
      </c>
      <c r="Z62" s="35" t="s">
        <v>2863</v>
      </c>
      <c r="AA62" s="35"/>
      <c r="AB62" s="586" t="s">
        <v>2750</v>
      </c>
      <c r="AC62" s="715" t="s">
        <v>51</v>
      </c>
      <c r="AD62" s="727"/>
      <c r="AE62" s="727"/>
      <c r="AF62" s="727"/>
      <c r="AG62" s="727"/>
      <c r="AH62" s="727"/>
      <c r="AI62" s="727"/>
      <c r="AJ62" s="727"/>
      <c r="AK62" s="727"/>
      <c r="AL62" s="727"/>
      <c r="AM62" s="727"/>
      <c r="AN62" s="727"/>
      <c r="AO62" s="727"/>
      <c r="AP62" s="727"/>
      <c r="AQ62" s="727"/>
      <c r="AR62" s="728"/>
      <c r="AS62" s="728"/>
      <c r="AT62" s="35" t="s">
        <v>2751</v>
      </c>
      <c r="AU62" s="35"/>
      <c r="AV62" s="586" t="s">
        <v>2750</v>
      </c>
      <c r="AW62" s="715" t="s">
        <v>51</v>
      </c>
      <c r="AX62" s="519"/>
      <c r="AY62" s="35" t="s">
        <v>2751</v>
      </c>
      <c r="AZ62" s="265"/>
      <c r="BA62" s="586" t="s">
        <v>2750</v>
      </c>
      <c r="BB62" s="715" t="s">
        <v>51</v>
      </c>
      <c r="BC62" s="727"/>
      <c r="BD62" s="727"/>
      <c r="BE62" s="727"/>
      <c r="BF62" s="727"/>
      <c r="BG62" s="727"/>
      <c r="BH62" s="727"/>
      <c r="BI62" s="727"/>
      <c r="BJ62" s="727"/>
      <c r="BK62" s="727"/>
      <c r="BL62" s="727"/>
      <c r="BM62" s="727"/>
      <c r="BN62" s="727"/>
      <c r="BO62" s="727"/>
      <c r="BP62" s="727"/>
      <c r="BQ62" s="728"/>
      <c r="BR62" s="728"/>
      <c r="BS62" s="35" t="s">
        <v>2751</v>
      </c>
      <c r="BT62" s="35"/>
      <c r="BU62" s="586" t="s">
        <v>2750</v>
      </c>
      <c r="BV62" s="715" t="s">
        <v>51</v>
      </c>
      <c r="BW62" s="519"/>
      <c r="BX62" s="35" t="s">
        <v>2751</v>
      </c>
      <c r="BY62" s="35" t="s">
        <v>2863</v>
      </c>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row>
    <row r="63" spans="1:104">
      <c r="A63" s="586" t="s">
        <v>2752</v>
      </c>
      <c r="B63" s="715" t="s">
        <v>50</v>
      </c>
      <c r="C63" s="727"/>
      <c r="D63" s="727"/>
      <c r="E63" s="727"/>
      <c r="F63" s="727"/>
      <c r="G63" s="727"/>
      <c r="H63" s="727"/>
      <c r="I63" s="727"/>
      <c r="J63" s="727"/>
      <c r="K63" s="727"/>
      <c r="L63" s="727"/>
      <c r="M63" s="727"/>
      <c r="N63" s="727"/>
      <c r="O63" s="727"/>
      <c r="P63" s="728"/>
      <c r="Q63" s="728"/>
      <c r="R63" s="728"/>
      <c r="S63" s="35" t="s">
        <v>2753</v>
      </c>
      <c r="T63" s="35"/>
      <c r="U63" s="714" t="s">
        <v>2752</v>
      </c>
      <c r="V63" s="715" t="s">
        <v>50</v>
      </c>
      <c r="W63" s="519"/>
      <c r="X63" s="519"/>
      <c r="Y63" s="35" t="s">
        <v>2753</v>
      </c>
      <c r="Z63" s="35" t="s">
        <v>2864</v>
      </c>
      <c r="AA63" s="35"/>
      <c r="AB63" s="586" t="s">
        <v>2752</v>
      </c>
      <c r="AC63" s="715" t="s">
        <v>50</v>
      </c>
      <c r="AD63" s="727"/>
      <c r="AE63" s="727"/>
      <c r="AF63" s="727"/>
      <c r="AG63" s="727"/>
      <c r="AH63" s="727"/>
      <c r="AI63" s="727"/>
      <c r="AJ63" s="727"/>
      <c r="AK63" s="727"/>
      <c r="AL63" s="727"/>
      <c r="AM63" s="727"/>
      <c r="AN63" s="727"/>
      <c r="AO63" s="727"/>
      <c r="AP63" s="727"/>
      <c r="AQ63" s="728"/>
      <c r="AR63" s="728"/>
      <c r="AS63" s="728"/>
      <c r="AT63" s="35" t="s">
        <v>2753</v>
      </c>
      <c r="AU63" s="35"/>
      <c r="AV63" s="586" t="s">
        <v>2752</v>
      </c>
      <c r="AW63" s="715" t="s">
        <v>50</v>
      </c>
      <c r="AX63" s="519"/>
      <c r="AY63" s="35" t="s">
        <v>2753</v>
      </c>
      <c r="AZ63" s="265"/>
      <c r="BA63" s="586" t="s">
        <v>2752</v>
      </c>
      <c r="BB63" s="715" t="s">
        <v>50</v>
      </c>
      <c r="BC63" s="727"/>
      <c r="BD63" s="727"/>
      <c r="BE63" s="727"/>
      <c r="BF63" s="727"/>
      <c r="BG63" s="727"/>
      <c r="BH63" s="727"/>
      <c r="BI63" s="727"/>
      <c r="BJ63" s="727"/>
      <c r="BK63" s="727"/>
      <c r="BL63" s="727"/>
      <c r="BM63" s="727"/>
      <c r="BN63" s="727"/>
      <c r="BO63" s="727"/>
      <c r="BP63" s="728"/>
      <c r="BQ63" s="728"/>
      <c r="BR63" s="728"/>
      <c r="BS63" s="35" t="s">
        <v>2753</v>
      </c>
      <c r="BT63" s="35"/>
      <c r="BU63" s="586" t="s">
        <v>2752</v>
      </c>
      <c r="BV63" s="715" t="s">
        <v>50</v>
      </c>
      <c r="BW63" s="519"/>
      <c r="BX63" s="35" t="s">
        <v>2753</v>
      </c>
      <c r="BY63" s="35" t="s">
        <v>2864</v>
      </c>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row>
    <row r="64" spans="1:104">
      <c r="A64" s="586" t="s">
        <v>2754</v>
      </c>
      <c r="B64" s="715" t="s">
        <v>49</v>
      </c>
      <c r="C64" s="727"/>
      <c r="D64" s="727"/>
      <c r="E64" s="727"/>
      <c r="F64" s="727"/>
      <c r="G64" s="727"/>
      <c r="H64" s="727"/>
      <c r="I64" s="727"/>
      <c r="J64" s="727"/>
      <c r="K64" s="727"/>
      <c r="L64" s="727"/>
      <c r="M64" s="727"/>
      <c r="N64" s="727"/>
      <c r="O64" s="728"/>
      <c r="P64" s="728"/>
      <c r="Q64" s="728"/>
      <c r="R64" s="728"/>
      <c r="S64" s="35" t="s">
        <v>2755</v>
      </c>
      <c r="T64" s="35"/>
      <c r="U64" s="714" t="s">
        <v>2754</v>
      </c>
      <c r="V64" s="715" t="s">
        <v>49</v>
      </c>
      <c r="W64" s="519"/>
      <c r="X64" s="519"/>
      <c r="Y64" s="35" t="s">
        <v>2755</v>
      </c>
      <c r="Z64" s="35" t="s">
        <v>2865</v>
      </c>
      <c r="AA64" s="35"/>
      <c r="AB64" s="586" t="s">
        <v>2754</v>
      </c>
      <c r="AC64" s="715" t="s">
        <v>49</v>
      </c>
      <c r="AD64" s="727"/>
      <c r="AE64" s="727"/>
      <c r="AF64" s="727"/>
      <c r="AG64" s="727"/>
      <c r="AH64" s="727"/>
      <c r="AI64" s="727"/>
      <c r="AJ64" s="727"/>
      <c r="AK64" s="727"/>
      <c r="AL64" s="727"/>
      <c r="AM64" s="727"/>
      <c r="AN64" s="727"/>
      <c r="AO64" s="727"/>
      <c r="AP64" s="728"/>
      <c r="AQ64" s="728"/>
      <c r="AR64" s="728"/>
      <c r="AS64" s="728"/>
      <c r="AT64" s="35" t="s">
        <v>2755</v>
      </c>
      <c r="AU64" s="35"/>
      <c r="AV64" s="586" t="s">
        <v>2754</v>
      </c>
      <c r="AW64" s="715" t="s">
        <v>49</v>
      </c>
      <c r="AX64" s="519"/>
      <c r="AY64" s="35" t="s">
        <v>2755</v>
      </c>
      <c r="AZ64" s="265"/>
      <c r="BA64" s="586" t="s">
        <v>2754</v>
      </c>
      <c r="BB64" s="715" t="s">
        <v>49</v>
      </c>
      <c r="BC64" s="727"/>
      <c r="BD64" s="727"/>
      <c r="BE64" s="727"/>
      <c r="BF64" s="727"/>
      <c r="BG64" s="727"/>
      <c r="BH64" s="727"/>
      <c r="BI64" s="727"/>
      <c r="BJ64" s="727"/>
      <c r="BK64" s="727"/>
      <c r="BL64" s="727"/>
      <c r="BM64" s="727"/>
      <c r="BN64" s="727"/>
      <c r="BO64" s="728"/>
      <c r="BP64" s="728"/>
      <c r="BQ64" s="728"/>
      <c r="BR64" s="728"/>
      <c r="BS64" s="35" t="s">
        <v>2755</v>
      </c>
      <c r="BT64" s="35"/>
      <c r="BU64" s="586" t="s">
        <v>2754</v>
      </c>
      <c r="BV64" s="715" t="s">
        <v>49</v>
      </c>
      <c r="BW64" s="519"/>
      <c r="BX64" s="35" t="s">
        <v>2755</v>
      </c>
      <c r="BY64" s="35" t="s">
        <v>2865</v>
      </c>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row>
    <row r="65" spans="1:104">
      <c r="A65" s="586" t="s">
        <v>2756</v>
      </c>
      <c r="B65" s="715" t="s">
        <v>48</v>
      </c>
      <c r="C65" s="727"/>
      <c r="D65" s="727"/>
      <c r="E65" s="727"/>
      <c r="F65" s="727"/>
      <c r="G65" s="727"/>
      <c r="H65" s="727"/>
      <c r="I65" s="727"/>
      <c r="J65" s="727"/>
      <c r="K65" s="727"/>
      <c r="L65" s="727"/>
      <c r="M65" s="727"/>
      <c r="N65" s="728"/>
      <c r="O65" s="728"/>
      <c r="P65" s="728"/>
      <c r="Q65" s="728"/>
      <c r="R65" s="728"/>
      <c r="S65" s="35" t="s">
        <v>2757</v>
      </c>
      <c r="T65" s="35"/>
      <c r="U65" s="714" t="s">
        <v>2756</v>
      </c>
      <c r="V65" s="715" t="s">
        <v>48</v>
      </c>
      <c r="W65" s="519"/>
      <c r="X65" s="519"/>
      <c r="Y65" s="35" t="s">
        <v>2757</v>
      </c>
      <c r="Z65" s="35" t="s">
        <v>2866</v>
      </c>
      <c r="AA65" s="35"/>
      <c r="AB65" s="586" t="s">
        <v>2756</v>
      </c>
      <c r="AC65" s="715" t="s">
        <v>48</v>
      </c>
      <c r="AD65" s="727"/>
      <c r="AE65" s="727"/>
      <c r="AF65" s="727"/>
      <c r="AG65" s="727"/>
      <c r="AH65" s="727"/>
      <c r="AI65" s="727"/>
      <c r="AJ65" s="727"/>
      <c r="AK65" s="727"/>
      <c r="AL65" s="727"/>
      <c r="AM65" s="727"/>
      <c r="AN65" s="727"/>
      <c r="AO65" s="728"/>
      <c r="AP65" s="728"/>
      <c r="AQ65" s="728"/>
      <c r="AR65" s="728"/>
      <c r="AS65" s="728"/>
      <c r="AT65" s="35" t="s">
        <v>2757</v>
      </c>
      <c r="AU65" s="35"/>
      <c r="AV65" s="586" t="s">
        <v>2756</v>
      </c>
      <c r="AW65" s="715" t="s">
        <v>48</v>
      </c>
      <c r="AX65" s="519"/>
      <c r="AY65" s="35" t="s">
        <v>2757</v>
      </c>
      <c r="AZ65" s="265"/>
      <c r="BA65" s="586" t="s">
        <v>2756</v>
      </c>
      <c r="BB65" s="715" t="s">
        <v>48</v>
      </c>
      <c r="BC65" s="727"/>
      <c r="BD65" s="727"/>
      <c r="BE65" s="727"/>
      <c r="BF65" s="727"/>
      <c r="BG65" s="727"/>
      <c r="BH65" s="727"/>
      <c r="BI65" s="727"/>
      <c r="BJ65" s="727"/>
      <c r="BK65" s="727"/>
      <c r="BL65" s="727"/>
      <c r="BM65" s="727"/>
      <c r="BN65" s="728"/>
      <c r="BO65" s="728"/>
      <c r="BP65" s="728"/>
      <c r="BQ65" s="728"/>
      <c r="BR65" s="728"/>
      <c r="BS65" s="35" t="s">
        <v>2757</v>
      </c>
      <c r="BT65" s="35"/>
      <c r="BU65" s="586" t="s">
        <v>2756</v>
      </c>
      <c r="BV65" s="715" t="s">
        <v>48</v>
      </c>
      <c r="BW65" s="519"/>
      <c r="BX65" s="35" t="s">
        <v>2757</v>
      </c>
      <c r="BY65" s="35" t="s">
        <v>2866</v>
      </c>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row>
    <row r="66" spans="1:104">
      <c r="A66" s="586" t="s">
        <v>2758</v>
      </c>
      <c r="B66" s="715" t="s">
        <v>47</v>
      </c>
      <c r="C66" s="727"/>
      <c r="D66" s="727"/>
      <c r="E66" s="727"/>
      <c r="F66" s="727"/>
      <c r="G66" s="727"/>
      <c r="H66" s="727"/>
      <c r="I66" s="727"/>
      <c r="J66" s="727"/>
      <c r="K66" s="727"/>
      <c r="L66" s="727"/>
      <c r="M66" s="728"/>
      <c r="N66" s="728"/>
      <c r="O66" s="728"/>
      <c r="P66" s="728"/>
      <c r="Q66" s="728"/>
      <c r="R66" s="728"/>
      <c r="S66" s="35" t="s">
        <v>2759</v>
      </c>
      <c r="T66" s="35"/>
      <c r="U66" s="714" t="s">
        <v>2758</v>
      </c>
      <c r="V66" s="715" t="s">
        <v>47</v>
      </c>
      <c r="W66" s="519"/>
      <c r="X66" s="519"/>
      <c r="Y66" s="35" t="s">
        <v>2759</v>
      </c>
      <c r="Z66" s="35" t="s">
        <v>2867</v>
      </c>
      <c r="AA66" s="35"/>
      <c r="AB66" s="586" t="s">
        <v>2758</v>
      </c>
      <c r="AC66" s="715" t="s">
        <v>47</v>
      </c>
      <c r="AD66" s="727"/>
      <c r="AE66" s="727"/>
      <c r="AF66" s="727"/>
      <c r="AG66" s="727"/>
      <c r="AH66" s="727"/>
      <c r="AI66" s="727"/>
      <c r="AJ66" s="727"/>
      <c r="AK66" s="727"/>
      <c r="AL66" s="727"/>
      <c r="AM66" s="727"/>
      <c r="AN66" s="728"/>
      <c r="AO66" s="728"/>
      <c r="AP66" s="728"/>
      <c r="AQ66" s="728"/>
      <c r="AR66" s="728"/>
      <c r="AS66" s="728"/>
      <c r="AT66" s="35" t="s">
        <v>2759</v>
      </c>
      <c r="AU66" s="35"/>
      <c r="AV66" s="586" t="s">
        <v>2758</v>
      </c>
      <c r="AW66" s="715" t="s">
        <v>47</v>
      </c>
      <c r="AX66" s="519"/>
      <c r="AY66" s="35" t="s">
        <v>2759</v>
      </c>
      <c r="AZ66" s="265"/>
      <c r="BA66" s="586" t="s">
        <v>2758</v>
      </c>
      <c r="BB66" s="715" t="s">
        <v>47</v>
      </c>
      <c r="BC66" s="727"/>
      <c r="BD66" s="727"/>
      <c r="BE66" s="727"/>
      <c r="BF66" s="727"/>
      <c r="BG66" s="727"/>
      <c r="BH66" s="727"/>
      <c r="BI66" s="727"/>
      <c r="BJ66" s="727"/>
      <c r="BK66" s="727"/>
      <c r="BL66" s="727"/>
      <c r="BM66" s="728"/>
      <c r="BN66" s="728"/>
      <c r="BO66" s="728"/>
      <c r="BP66" s="728"/>
      <c r="BQ66" s="728"/>
      <c r="BR66" s="728"/>
      <c r="BS66" s="35" t="s">
        <v>2759</v>
      </c>
      <c r="BT66" s="35"/>
      <c r="BU66" s="586" t="s">
        <v>2758</v>
      </c>
      <c r="BV66" s="715" t="s">
        <v>47</v>
      </c>
      <c r="BW66" s="519"/>
      <c r="BX66" s="35" t="s">
        <v>2759</v>
      </c>
      <c r="BY66" s="35" t="s">
        <v>2867</v>
      </c>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row>
    <row r="67" spans="1:104">
      <c r="A67" s="586" t="s">
        <v>2760</v>
      </c>
      <c r="B67" s="715" t="s">
        <v>46</v>
      </c>
      <c r="C67" s="727"/>
      <c r="D67" s="727"/>
      <c r="E67" s="727"/>
      <c r="F67" s="727"/>
      <c r="G67" s="727"/>
      <c r="H67" s="727"/>
      <c r="I67" s="727"/>
      <c r="J67" s="727"/>
      <c r="K67" s="727"/>
      <c r="L67" s="728"/>
      <c r="M67" s="728"/>
      <c r="N67" s="728"/>
      <c r="O67" s="728"/>
      <c r="P67" s="728"/>
      <c r="Q67" s="728"/>
      <c r="R67" s="728"/>
      <c r="S67" s="35" t="s">
        <v>2761</v>
      </c>
      <c r="T67" s="35"/>
      <c r="U67" s="714" t="s">
        <v>2760</v>
      </c>
      <c r="V67" s="715" t="s">
        <v>46</v>
      </c>
      <c r="W67" s="519"/>
      <c r="X67" s="519"/>
      <c r="Y67" s="35" t="s">
        <v>2761</v>
      </c>
      <c r="Z67" s="35" t="s">
        <v>2868</v>
      </c>
      <c r="AA67" s="35"/>
      <c r="AB67" s="586" t="s">
        <v>2760</v>
      </c>
      <c r="AC67" s="715" t="s">
        <v>46</v>
      </c>
      <c r="AD67" s="727"/>
      <c r="AE67" s="727"/>
      <c r="AF67" s="727"/>
      <c r="AG67" s="727"/>
      <c r="AH67" s="727"/>
      <c r="AI67" s="727"/>
      <c r="AJ67" s="727"/>
      <c r="AK67" s="727"/>
      <c r="AL67" s="727"/>
      <c r="AM67" s="728"/>
      <c r="AN67" s="728"/>
      <c r="AO67" s="728"/>
      <c r="AP67" s="728"/>
      <c r="AQ67" s="728"/>
      <c r="AR67" s="728"/>
      <c r="AS67" s="728"/>
      <c r="AT67" s="35" t="s">
        <v>2761</v>
      </c>
      <c r="AU67" s="35"/>
      <c r="AV67" s="586" t="s">
        <v>2760</v>
      </c>
      <c r="AW67" s="715" t="s">
        <v>46</v>
      </c>
      <c r="AX67" s="519"/>
      <c r="AY67" s="35" t="s">
        <v>2761</v>
      </c>
      <c r="AZ67" s="265"/>
      <c r="BA67" s="586" t="s">
        <v>2760</v>
      </c>
      <c r="BB67" s="715" t="s">
        <v>46</v>
      </c>
      <c r="BC67" s="727"/>
      <c r="BD67" s="727"/>
      <c r="BE67" s="727"/>
      <c r="BF67" s="727"/>
      <c r="BG67" s="727"/>
      <c r="BH67" s="727"/>
      <c r="BI67" s="727"/>
      <c r="BJ67" s="727"/>
      <c r="BK67" s="727"/>
      <c r="BL67" s="728"/>
      <c r="BM67" s="728"/>
      <c r="BN67" s="728"/>
      <c r="BO67" s="728"/>
      <c r="BP67" s="728"/>
      <c r="BQ67" s="728"/>
      <c r="BR67" s="728"/>
      <c r="BS67" s="35" t="s">
        <v>2761</v>
      </c>
      <c r="BT67" s="35"/>
      <c r="BU67" s="586" t="s">
        <v>2760</v>
      </c>
      <c r="BV67" s="715" t="s">
        <v>46</v>
      </c>
      <c r="BW67" s="519"/>
      <c r="BX67" s="35" t="s">
        <v>2761</v>
      </c>
      <c r="BY67" s="35" t="s">
        <v>2868</v>
      </c>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row>
    <row r="68" spans="1:104">
      <c r="A68" s="586" t="s">
        <v>2762</v>
      </c>
      <c r="B68" s="715" t="s">
        <v>45</v>
      </c>
      <c r="C68" s="727"/>
      <c r="D68" s="727"/>
      <c r="E68" s="727"/>
      <c r="F68" s="727"/>
      <c r="G68" s="727"/>
      <c r="H68" s="727"/>
      <c r="I68" s="727"/>
      <c r="J68" s="727"/>
      <c r="K68" s="728"/>
      <c r="L68" s="728"/>
      <c r="M68" s="728"/>
      <c r="N68" s="728"/>
      <c r="O68" s="728"/>
      <c r="P68" s="728"/>
      <c r="Q68" s="728"/>
      <c r="R68" s="728"/>
      <c r="S68" s="35" t="s">
        <v>2763</v>
      </c>
      <c r="T68" s="35"/>
      <c r="U68" s="714" t="s">
        <v>2762</v>
      </c>
      <c r="V68" s="715" t="s">
        <v>45</v>
      </c>
      <c r="W68" s="519"/>
      <c r="X68" s="519"/>
      <c r="Y68" s="35" t="s">
        <v>2763</v>
      </c>
      <c r="Z68" s="35" t="s">
        <v>2869</v>
      </c>
      <c r="AA68" s="35"/>
      <c r="AB68" s="586" t="s">
        <v>2762</v>
      </c>
      <c r="AC68" s="715" t="s">
        <v>45</v>
      </c>
      <c r="AD68" s="727"/>
      <c r="AE68" s="727"/>
      <c r="AF68" s="727"/>
      <c r="AG68" s="727"/>
      <c r="AH68" s="727"/>
      <c r="AI68" s="727"/>
      <c r="AJ68" s="727"/>
      <c r="AK68" s="727"/>
      <c r="AL68" s="728"/>
      <c r="AM68" s="728"/>
      <c r="AN68" s="728"/>
      <c r="AO68" s="728"/>
      <c r="AP68" s="728"/>
      <c r="AQ68" s="728"/>
      <c r="AR68" s="728"/>
      <c r="AS68" s="728"/>
      <c r="AT68" s="35" t="s">
        <v>2763</v>
      </c>
      <c r="AU68" s="35"/>
      <c r="AV68" s="586" t="s">
        <v>2762</v>
      </c>
      <c r="AW68" s="715" t="s">
        <v>45</v>
      </c>
      <c r="AX68" s="519"/>
      <c r="AY68" s="35" t="s">
        <v>2763</v>
      </c>
      <c r="AZ68" s="265"/>
      <c r="BA68" s="586" t="s">
        <v>2762</v>
      </c>
      <c r="BB68" s="715" t="s">
        <v>45</v>
      </c>
      <c r="BC68" s="727"/>
      <c r="BD68" s="727"/>
      <c r="BE68" s="727"/>
      <c r="BF68" s="727"/>
      <c r="BG68" s="727"/>
      <c r="BH68" s="727"/>
      <c r="BI68" s="727"/>
      <c r="BJ68" s="727"/>
      <c r="BK68" s="728"/>
      <c r="BL68" s="728"/>
      <c r="BM68" s="728"/>
      <c r="BN68" s="728"/>
      <c r="BO68" s="728"/>
      <c r="BP68" s="728"/>
      <c r="BQ68" s="728"/>
      <c r="BR68" s="728"/>
      <c r="BS68" s="35" t="s">
        <v>2763</v>
      </c>
      <c r="BT68" s="35"/>
      <c r="BU68" s="586" t="s">
        <v>2762</v>
      </c>
      <c r="BV68" s="715" t="s">
        <v>45</v>
      </c>
      <c r="BW68" s="519"/>
      <c r="BX68" s="35" t="s">
        <v>2763</v>
      </c>
      <c r="BY68" s="35" t="s">
        <v>2869</v>
      </c>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row>
    <row r="69" spans="1:104">
      <c r="A69" s="586" t="s">
        <v>2764</v>
      </c>
      <c r="B69" s="715" t="s">
        <v>102</v>
      </c>
      <c r="C69" s="727"/>
      <c r="D69" s="727"/>
      <c r="E69" s="727"/>
      <c r="F69" s="727"/>
      <c r="G69" s="727"/>
      <c r="H69" s="727"/>
      <c r="I69" s="727"/>
      <c r="J69" s="728"/>
      <c r="K69" s="728"/>
      <c r="L69" s="728"/>
      <c r="M69" s="728"/>
      <c r="N69" s="728"/>
      <c r="O69" s="728"/>
      <c r="P69" s="728"/>
      <c r="Q69" s="728"/>
      <c r="R69" s="728"/>
      <c r="S69" s="35" t="s">
        <v>2765</v>
      </c>
      <c r="T69" s="35"/>
      <c r="U69" s="714" t="s">
        <v>2764</v>
      </c>
      <c r="V69" s="715" t="s">
        <v>102</v>
      </c>
      <c r="W69" s="519"/>
      <c r="X69" s="519"/>
      <c r="Y69" s="35" t="s">
        <v>2765</v>
      </c>
      <c r="Z69" s="35" t="s">
        <v>2870</v>
      </c>
      <c r="AA69" s="35"/>
      <c r="AB69" s="586" t="s">
        <v>2764</v>
      </c>
      <c r="AC69" s="715" t="s">
        <v>102</v>
      </c>
      <c r="AD69" s="727"/>
      <c r="AE69" s="727"/>
      <c r="AF69" s="727"/>
      <c r="AG69" s="727"/>
      <c r="AH69" s="727"/>
      <c r="AI69" s="727"/>
      <c r="AJ69" s="727"/>
      <c r="AK69" s="728"/>
      <c r="AL69" s="728"/>
      <c r="AM69" s="728"/>
      <c r="AN69" s="728"/>
      <c r="AO69" s="728"/>
      <c r="AP69" s="728"/>
      <c r="AQ69" s="728"/>
      <c r="AR69" s="728"/>
      <c r="AS69" s="728"/>
      <c r="AT69" s="35" t="s">
        <v>2765</v>
      </c>
      <c r="AU69" s="35"/>
      <c r="AV69" s="586" t="s">
        <v>2764</v>
      </c>
      <c r="AW69" s="715" t="s">
        <v>102</v>
      </c>
      <c r="AX69" s="519"/>
      <c r="AY69" s="35" t="s">
        <v>2765</v>
      </c>
      <c r="AZ69" s="265"/>
      <c r="BA69" s="586" t="s">
        <v>2764</v>
      </c>
      <c r="BB69" s="715" t="s">
        <v>102</v>
      </c>
      <c r="BC69" s="727"/>
      <c r="BD69" s="727"/>
      <c r="BE69" s="727"/>
      <c r="BF69" s="727"/>
      <c r="BG69" s="727"/>
      <c r="BH69" s="727"/>
      <c r="BI69" s="727"/>
      <c r="BJ69" s="728"/>
      <c r="BK69" s="728"/>
      <c r="BL69" s="728"/>
      <c r="BM69" s="728"/>
      <c r="BN69" s="728"/>
      <c r="BO69" s="728"/>
      <c r="BP69" s="728"/>
      <c r="BQ69" s="728"/>
      <c r="BR69" s="728"/>
      <c r="BS69" s="35" t="s">
        <v>2765</v>
      </c>
      <c r="BT69" s="35"/>
      <c r="BU69" s="586" t="s">
        <v>2764</v>
      </c>
      <c r="BV69" s="715" t="s">
        <v>102</v>
      </c>
      <c r="BW69" s="519"/>
      <c r="BX69" s="35" t="s">
        <v>2765</v>
      </c>
      <c r="BY69" s="35" t="s">
        <v>2870</v>
      </c>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row>
    <row r="70" spans="1:104">
      <c r="A70" s="586" t="s">
        <v>2766</v>
      </c>
      <c r="B70" s="715" t="s">
        <v>101</v>
      </c>
      <c r="C70" s="727"/>
      <c r="D70" s="727"/>
      <c r="E70" s="727"/>
      <c r="F70" s="727"/>
      <c r="G70" s="727"/>
      <c r="H70" s="727"/>
      <c r="I70" s="728"/>
      <c r="J70" s="728"/>
      <c r="K70" s="728"/>
      <c r="L70" s="728"/>
      <c r="M70" s="728"/>
      <c r="N70" s="728"/>
      <c r="O70" s="728"/>
      <c r="P70" s="728"/>
      <c r="Q70" s="728"/>
      <c r="R70" s="728"/>
      <c r="S70" s="35" t="s">
        <v>2767</v>
      </c>
      <c r="T70" s="35"/>
      <c r="U70" s="714" t="s">
        <v>2766</v>
      </c>
      <c r="V70" s="715" t="s">
        <v>101</v>
      </c>
      <c r="W70" s="519"/>
      <c r="X70" s="519"/>
      <c r="Y70" s="35" t="s">
        <v>2767</v>
      </c>
      <c r="Z70" s="35" t="s">
        <v>2871</v>
      </c>
      <c r="AA70" s="35"/>
      <c r="AB70" s="586" t="s">
        <v>2766</v>
      </c>
      <c r="AC70" s="715" t="s">
        <v>101</v>
      </c>
      <c r="AD70" s="727"/>
      <c r="AE70" s="727"/>
      <c r="AF70" s="727"/>
      <c r="AG70" s="727"/>
      <c r="AH70" s="727"/>
      <c r="AI70" s="727"/>
      <c r="AJ70" s="728"/>
      <c r="AK70" s="728"/>
      <c r="AL70" s="728"/>
      <c r="AM70" s="728"/>
      <c r="AN70" s="728"/>
      <c r="AO70" s="728"/>
      <c r="AP70" s="728"/>
      <c r="AQ70" s="728"/>
      <c r="AR70" s="728"/>
      <c r="AS70" s="728"/>
      <c r="AT70" s="35" t="s">
        <v>2767</v>
      </c>
      <c r="AU70" s="35"/>
      <c r="AV70" s="586" t="s">
        <v>2766</v>
      </c>
      <c r="AW70" s="715" t="s">
        <v>101</v>
      </c>
      <c r="AX70" s="519"/>
      <c r="AY70" s="35" t="s">
        <v>2767</v>
      </c>
      <c r="AZ70" s="265"/>
      <c r="BA70" s="586" t="s">
        <v>2766</v>
      </c>
      <c r="BB70" s="715" t="s">
        <v>101</v>
      </c>
      <c r="BC70" s="727"/>
      <c r="BD70" s="727"/>
      <c r="BE70" s="727"/>
      <c r="BF70" s="727"/>
      <c r="BG70" s="727"/>
      <c r="BH70" s="727"/>
      <c r="BI70" s="728"/>
      <c r="BJ70" s="728"/>
      <c r="BK70" s="728"/>
      <c r="BL70" s="728"/>
      <c r="BM70" s="728"/>
      <c r="BN70" s="728"/>
      <c r="BO70" s="728"/>
      <c r="BP70" s="728"/>
      <c r="BQ70" s="728"/>
      <c r="BR70" s="728"/>
      <c r="BS70" s="35" t="s">
        <v>2767</v>
      </c>
      <c r="BT70" s="35"/>
      <c r="BU70" s="586" t="s">
        <v>2766</v>
      </c>
      <c r="BV70" s="715" t="s">
        <v>101</v>
      </c>
      <c r="BW70" s="519"/>
      <c r="BX70" s="35" t="s">
        <v>2767</v>
      </c>
      <c r="BY70" s="35" t="s">
        <v>2871</v>
      </c>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row>
    <row r="71" spans="1:104">
      <c r="A71" s="586" t="s">
        <v>2768</v>
      </c>
      <c r="B71" s="715" t="s">
        <v>44</v>
      </c>
      <c r="C71" s="727"/>
      <c r="D71" s="727"/>
      <c r="E71" s="727"/>
      <c r="F71" s="727"/>
      <c r="G71" s="727"/>
      <c r="H71" s="728"/>
      <c r="I71" s="728"/>
      <c r="J71" s="728"/>
      <c r="K71" s="728"/>
      <c r="L71" s="728"/>
      <c r="M71" s="728"/>
      <c r="N71" s="728"/>
      <c r="O71" s="728"/>
      <c r="P71" s="728"/>
      <c r="Q71" s="728"/>
      <c r="R71" s="728"/>
      <c r="S71" s="35" t="s">
        <v>2769</v>
      </c>
      <c r="T71" s="35"/>
      <c r="U71" s="714" t="s">
        <v>2768</v>
      </c>
      <c r="V71" s="715" t="s">
        <v>44</v>
      </c>
      <c r="W71" s="519"/>
      <c r="X71" s="519"/>
      <c r="Y71" s="35" t="s">
        <v>2769</v>
      </c>
      <c r="Z71" s="35" t="s">
        <v>2872</v>
      </c>
      <c r="AA71" s="35"/>
      <c r="AB71" s="586" t="s">
        <v>2768</v>
      </c>
      <c r="AC71" s="715" t="s">
        <v>44</v>
      </c>
      <c r="AD71" s="727"/>
      <c r="AE71" s="727"/>
      <c r="AF71" s="727"/>
      <c r="AG71" s="727"/>
      <c r="AH71" s="727"/>
      <c r="AI71" s="728"/>
      <c r="AJ71" s="728"/>
      <c r="AK71" s="728"/>
      <c r="AL71" s="728"/>
      <c r="AM71" s="728"/>
      <c r="AN71" s="728"/>
      <c r="AO71" s="728"/>
      <c r="AP71" s="728"/>
      <c r="AQ71" s="728"/>
      <c r="AR71" s="728"/>
      <c r="AS71" s="728"/>
      <c r="AT71" s="35" t="s">
        <v>2769</v>
      </c>
      <c r="AU71" s="35"/>
      <c r="AV71" s="586" t="s">
        <v>2768</v>
      </c>
      <c r="AW71" s="715" t="s">
        <v>44</v>
      </c>
      <c r="AX71" s="519"/>
      <c r="AY71" s="35" t="s">
        <v>2769</v>
      </c>
      <c r="AZ71" s="265"/>
      <c r="BA71" s="586" t="s">
        <v>2768</v>
      </c>
      <c r="BB71" s="715" t="s">
        <v>44</v>
      </c>
      <c r="BC71" s="727"/>
      <c r="BD71" s="727"/>
      <c r="BE71" s="727"/>
      <c r="BF71" s="727"/>
      <c r="BG71" s="727"/>
      <c r="BH71" s="728"/>
      <c r="BI71" s="728"/>
      <c r="BJ71" s="728"/>
      <c r="BK71" s="728"/>
      <c r="BL71" s="728"/>
      <c r="BM71" s="728"/>
      <c r="BN71" s="728"/>
      <c r="BO71" s="728"/>
      <c r="BP71" s="728"/>
      <c r="BQ71" s="728"/>
      <c r="BR71" s="728"/>
      <c r="BS71" s="35" t="s">
        <v>2769</v>
      </c>
      <c r="BT71" s="35"/>
      <c r="BU71" s="586" t="s">
        <v>2768</v>
      </c>
      <c r="BV71" s="715" t="s">
        <v>44</v>
      </c>
      <c r="BW71" s="519"/>
      <c r="BX71" s="35" t="s">
        <v>2769</v>
      </c>
      <c r="BY71" s="35" t="s">
        <v>2872</v>
      </c>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row>
    <row r="72" spans="1:104">
      <c r="A72" s="586" t="s">
        <v>2770</v>
      </c>
      <c r="B72" s="715" t="s">
        <v>43</v>
      </c>
      <c r="C72" s="727"/>
      <c r="D72" s="727"/>
      <c r="E72" s="727"/>
      <c r="F72" s="727"/>
      <c r="G72" s="728"/>
      <c r="H72" s="728"/>
      <c r="I72" s="728"/>
      <c r="J72" s="728"/>
      <c r="K72" s="728"/>
      <c r="L72" s="728"/>
      <c r="M72" s="728"/>
      <c r="N72" s="728"/>
      <c r="O72" s="728"/>
      <c r="P72" s="728"/>
      <c r="Q72" s="728"/>
      <c r="R72" s="728"/>
      <c r="S72" s="35" t="s">
        <v>2771</v>
      </c>
      <c r="T72" s="35"/>
      <c r="U72" s="714" t="s">
        <v>2770</v>
      </c>
      <c r="V72" s="715" t="s">
        <v>43</v>
      </c>
      <c r="W72" s="519"/>
      <c r="X72" s="519"/>
      <c r="Y72" s="35" t="s">
        <v>2771</v>
      </c>
      <c r="Z72" s="35" t="s">
        <v>2873</v>
      </c>
      <c r="AA72" s="35"/>
      <c r="AB72" s="586" t="s">
        <v>2770</v>
      </c>
      <c r="AC72" s="715" t="s">
        <v>43</v>
      </c>
      <c r="AD72" s="727"/>
      <c r="AE72" s="727"/>
      <c r="AF72" s="727"/>
      <c r="AG72" s="727"/>
      <c r="AH72" s="728"/>
      <c r="AI72" s="728"/>
      <c r="AJ72" s="728"/>
      <c r="AK72" s="728"/>
      <c r="AL72" s="728"/>
      <c r="AM72" s="728"/>
      <c r="AN72" s="728"/>
      <c r="AO72" s="728"/>
      <c r="AP72" s="728"/>
      <c r="AQ72" s="728"/>
      <c r="AR72" s="728"/>
      <c r="AS72" s="728"/>
      <c r="AT72" s="35" t="s">
        <v>2771</v>
      </c>
      <c r="AU72" s="35"/>
      <c r="AV72" s="586" t="s">
        <v>2770</v>
      </c>
      <c r="AW72" s="715" t="s">
        <v>43</v>
      </c>
      <c r="AX72" s="519"/>
      <c r="AY72" s="35" t="s">
        <v>2771</v>
      </c>
      <c r="AZ72" s="265"/>
      <c r="BA72" s="586" t="s">
        <v>2770</v>
      </c>
      <c r="BB72" s="715" t="s">
        <v>43</v>
      </c>
      <c r="BC72" s="727"/>
      <c r="BD72" s="727"/>
      <c r="BE72" s="727"/>
      <c r="BF72" s="727"/>
      <c r="BG72" s="728"/>
      <c r="BH72" s="728"/>
      <c r="BI72" s="728"/>
      <c r="BJ72" s="728"/>
      <c r="BK72" s="728"/>
      <c r="BL72" s="728"/>
      <c r="BM72" s="728"/>
      <c r="BN72" s="728"/>
      <c r="BO72" s="728"/>
      <c r="BP72" s="728"/>
      <c r="BQ72" s="728"/>
      <c r="BR72" s="728"/>
      <c r="BS72" s="35" t="s">
        <v>2771</v>
      </c>
      <c r="BT72" s="35"/>
      <c r="BU72" s="586" t="s">
        <v>2770</v>
      </c>
      <c r="BV72" s="715" t="s">
        <v>43</v>
      </c>
      <c r="BW72" s="519"/>
      <c r="BX72" s="35" t="s">
        <v>2771</v>
      </c>
      <c r="BY72" s="35" t="s">
        <v>2873</v>
      </c>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row>
    <row r="73" spans="1:104">
      <c r="A73" s="586" t="s">
        <v>2772</v>
      </c>
      <c r="B73" s="715" t="s">
        <v>2</v>
      </c>
      <c r="C73" s="727"/>
      <c r="D73" s="727"/>
      <c r="E73" s="727"/>
      <c r="F73" s="728"/>
      <c r="G73" s="728"/>
      <c r="H73" s="728"/>
      <c r="I73" s="728"/>
      <c r="J73" s="728"/>
      <c r="K73" s="728"/>
      <c r="L73" s="728"/>
      <c r="M73" s="728"/>
      <c r="N73" s="728"/>
      <c r="O73" s="728"/>
      <c r="P73" s="728"/>
      <c r="Q73" s="728"/>
      <c r="R73" s="728"/>
      <c r="S73" s="35" t="s">
        <v>2773</v>
      </c>
      <c r="T73" s="35"/>
      <c r="U73" s="714" t="s">
        <v>2772</v>
      </c>
      <c r="V73" s="715" t="s">
        <v>2</v>
      </c>
      <c r="W73" s="519"/>
      <c r="X73" s="519"/>
      <c r="Y73" s="35" t="s">
        <v>2773</v>
      </c>
      <c r="Z73" s="35" t="s">
        <v>2874</v>
      </c>
      <c r="AA73" s="35"/>
      <c r="AB73" s="586" t="s">
        <v>2772</v>
      </c>
      <c r="AC73" s="715" t="s">
        <v>2</v>
      </c>
      <c r="AD73" s="727"/>
      <c r="AE73" s="727"/>
      <c r="AF73" s="727"/>
      <c r="AG73" s="728"/>
      <c r="AH73" s="728"/>
      <c r="AI73" s="728"/>
      <c r="AJ73" s="728"/>
      <c r="AK73" s="728"/>
      <c r="AL73" s="728"/>
      <c r="AM73" s="728"/>
      <c r="AN73" s="728"/>
      <c r="AO73" s="728"/>
      <c r="AP73" s="728"/>
      <c r="AQ73" s="728"/>
      <c r="AR73" s="728"/>
      <c r="AS73" s="728"/>
      <c r="AT73" s="35" t="s">
        <v>2773</v>
      </c>
      <c r="AU73" s="35"/>
      <c r="AV73" s="586" t="s">
        <v>2772</v>
      </c>
      <c r="AW73" s="715" t="s">
        <v>2</v>
      </c>
      <c r="AX73" s="519"/>
      <c r="AY73" s="35" t="s">
        <v>2773</v>
      </c>
      <c r="AZ73" s="265"/>
      <c r="BA73" s="586" t="s">
        <v>2772</v>
      </c>
      <c r="BB73" s="715" t="s">
        <v>2</v>
      </c>
      <c r="BC73" s="727"/>
      <c r="BD73" s="727"/>
      <c r="BE73" s="727"/>
      <c r="BF73" s="728"/>
      <c r="BG73" s="728"/>
      <c r="BH73" s="728"/>
      <c r="BI73" s="728"/>
      <c r="BJ73" s="728"/>
      <c r="BK73" s="728"/>
      <c r="BL73" s="728"/>
      <c r="BM73" s="728"/>
      <c r="BN73" s="728"/>
      <c r="BO73" s="728"/>
      <c r="BP73" s="728"/>
      <c r="BQ73" s="728"/>
      <c r="BR73" s="728"/>
      <c r="BS73" s="35" t="s">
        <v>2773</v>
      </c>
      <c r="BT73" s="35"/>
      <c r="BU73" s="586" t="s">
        <v>2772</v>
      </c>
      <c r="BV73" s="715" t="s">
        <v>2</v>
      </c>
      <c r="BW73" s="519"/>
      <c r="BX73" s="35" t="s">
        <v>2773</v>
      </c>
      <c r="BY73" s="35" t="s">
        <v>2874</v>
      </c>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row>
    <row r="74" spans="1:104">
      <c r="A74" s="586" t="s">
        <v>2774</v>
      </c>
      <c r="B74" s="715" t="s">
        <v>42</v>
      </c>
      <c r="C74" s="727"/>
      <c r="D74" s="727"/>
      <c r="E74" s="728"/>
      <c r="F74" s="728"/>
      <c r="G74" s="728"/>
      <c r="H74" s="728"/>
      <c r="I74" s="728"/>
      <c r="J74" s="728"/>
      <c r="K74" s="728"/>
      <c r="L74" s="728"/>
      <c r="M74" s="728"/>
      <c r="N74" s="728"/>
      <c r="O74" s="728"/>
      <c r="P74" s="728"/>
      <c r="Q74" s="728"/>
      <c r="R74" s="728"/>
      <c r="S74" s="35" t="s">
        <v>2775</v>
      </c>
      <c r="T74" s="35"/>
      <c r="U74" s="714" t="s">
        <v>2774</v>
      </c>
      <c r="V74" s="715" t="s">
        <v>42</v>
      </c>
      <c r="W74" s="519"/>
      <c r="X74" s="519"/>
      <c r="Y74" s="35" t="s">
        <v>2775</v>
      </c>
      <c r="Z74" s="35" t="s">
        <v>2875</v>
      </c>
      <c r="AA74" s="35"/>
      <c r="AB74" s="586" t="s">
        <v>2774</v>
      </c>
      <c r="AC74" s="715" t="s">
        <v>42</v>
      </c>
      <c r="AD74" s="727"/>
      <c r="AE74" s="727"/>
      <c r="AF74" s="728"/>
      <c r="AG74" s="728"/>
      <c r="AH74" s="728"/>
      <c r="AI74" s="728"/>
      <c r="AJ74" s="728"/>
      <c r="AK74" s="728"/>
      <c r="AL74" s="728"/>
      <c r="AM74" s="728"/>
      <c r="AN74" s="728"/>
      <c r="AO74" s="728"/>
      <c r="AP74" s="728"/>
      <c r="AQ74" s="728"/>
      <c r="AR74" s="728"/>
      <c r="AS74" s="728"/>
      <c r="AT74" s="35" t="s">
        <v>2775</v>
      </c>
      <c r="AU74" s="35"/>
      <c r="AV74" s="586" t="s">
        <v>2774</v>
      </c>
      <c r="AW74" s="715" t="s">
        <v>42</v>
      </c>
      <c r="AX74" s="519"/>
      <c r="AY74" s="35" t="s">
        <v>2775</v>
      </c>
      <c r="AZ74" s="265"/>
      <c r="BA74" s="586" t="s">
        <v>2774</v>
      </c>
      <c r="BB74" s="715" t="s">
        <v>42</v>
      </c>
      <c r="BC74" s="727"/>
      <c r="BD74" s="727"/>
      <c r="BE74" s="728"/>
      <c r="BF74" s="728"/>
      <c r="BG74" s="728"/>
      <c r="BH74" s="728"/>
      <c r="BI74" s="728"/>
      <c r="BJ74" s="728"/>
      <c r="BK74" s="728"/>
      <c r="BL74" s="728"/>
      <c r="BM74" s="728"/>
      <c r="BN74" s="728"/>
      <c r="BO74" s="728"/>
      <c r="BP74" s="728"/>
      <c r="BQ74" s="728"/>
      <c r="BR74" s="728"/>
      <c r="BS74" s="35" t="s">
        <v>2775</v>
      </c>
      <c r="BT74" s="35"/>
      <c r="BU74" s="586" t="s">
        <v>2774</v>
      </c>
      <c r="BV74" s="715" t="s">
        <v>42</v>
      </c>
      <c r="BW74" s="519"/>
      <c r="BX74" s="35" t="s">
        <v>2775</v>
      </c>
      <c r="BY74" s="35" t="s">
        <v>2875</v>
      </c>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row>
    <row r="75" spans="1:104">
      <c r="A75" s="586" t="s">
        <v>2776</v>
      </c>
      <c r="B75" s="715" t="s">
        <v>41</v>
      </c>
      <c r="C75" s="727"/>
      <c r="D75" s="728"/>
      <c r="E75" s="728"/>
      <c r="F75" s="728"/>
      <c r="G75" s="728"/>
      <c r="H75" s="728"/>
      <c r="I75" s="728"/>
      <c r="J75" s="728"/>
      <c r="K75" s="728"/>
      <c r="L75" s="728"/>
      <c r="M75" s="728"/>
      <c r="N75" s="728"/>
      <c r="O75" s="728"/>
      <c r="P75" s="728"/>
      <c r="Q75" s="728"/>
      <c r="R75" s="728"/>
      <c r="S75" s="35" t="s">
        <v>2732</v>
      </c>
      <c r="T75" s="35"/>
      <c r="U75" s="714" t="s">
        <v>2776</v>
      </c>
      <c r="V75" s="715" t="s">
        <v>41</v>
      </c>
      <c r="W75" s="519"/>
      <c r="X75" s="519"/>
      <c r="Y75" s="35" t="s">
        <v>2732</v>
      </c>
      <c r="Z75" s="35" t="s">
        <v>2876</v>
      </c>
      <c r="AA75" s="35"/>
      <c r="AB75" s="586" t="s">
        <v>2776</v>
      </c>
      <c r="AC75" s="715" t="s">
        <v>41</v>
      </c>
      <c r="AD75" s="727"/>
      <c r="AE75" s="728"/>
      <c r="AF75" s="728"/>
      <c r="AG75" s="728"/>
      <c r="AH75" s="728"/>
      <c r="AI75" s="728"/>
      <c r="AJ75" s="728"/>
      <c r="AK75" s="728"/>
      <c r="AL75" s="728"/>
      <c r="AM75" s="728"/>
      <c r="AN75" s="728"/>
      <c r="AO75" s="728"/>
      <c r="AP75" s="728"/>
      <c r="AQ75" s="728"/>
      <c r="AR75" s="728"/>
      <c r="AS75" s="728"/>
      <c r="AT75" s="35" t="s">
        <v>2732</v>
      </c>
      <c r="AU75" s="35"/>
      <c r="AV75" s="586" t="s">
        <v>2776</v>
      </c>
      <c r="AW75" s="715" t="s">
        <v>41</v>
      </c>
      <c r="AX75" s="519"/>
      <c r="AY75" s="35" t="s">
        <v>2732</v>
      </c>
      <c r="AZ75" s="731"/>
      <c r="BA75" s="586" t="s">
        <v>2776</v>
      </c>
      <c r="BB75" s="715" t="s">
        <v>41</v>
      </c>
      <c r="BC75" s="727"/>
      <c r="BD75" s="728"/>
      <c r="BE75" s="728"/>
      <c r="BF75" s="728"/>
      <c r="BG75" s="728"/>
      <c r="BH75" s="728"/>
      <c r="BI75" s="728"/>
      <c r="BJ75" s="728"/>
      <c r="BK75" s="728"/>
      <c r="BL75" s="728"/>
      <c r="BM75" s="728"/>
      <c r="BN75" s="728"/>
      <c r="BO75" s="728"/>
      <c r="BP75" s="728"/>
      <c r="BQ75" s="728"/>
      <c r="BR75" s="728"/>
      <c r="BS75" s="35" t="s">
        <v>2732</v>
      </c>
      <c r="BT75" s="35"/>
      <c r="BU75" s="586" t="s">
        <v>2776</v>
      </c>
      <c r="BV75" s="715" t="s">
        <v>41</v>
      </c>
      <c r="BW75" s="519"/>
      <c r="BX75" s="35" t="s">
        <v>2732</v>
      </c>
      <c r="BY75" s="35" t="s">
        <v>2876</v>
      </c>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row>
    <row r="76" spans="1:104">
      <c r="A76" s="35"/>
      <c r="B76" s="35"/>
      <c r="C76" s="35" t="s">
        <v>2876</v>
      </c>
      <c r="D76" s="35" t="s">
        <v>2875</v>
      </c>
      <c r="E76" s="35" t="s">
        <v>2874</v>
      </c>
      <c r="F76" s="35" t="s">
        <v>2873</v>
      </c>
      <c r="G76" s="35" t="s">
        <v>2872</v>
      </c>
      <c r="H76" s="35" t="s">
        <v>2871</v>
      </c>
      <c r="I76" s="35" t="s">
        <v>2870</v>
      </c>
      <c r="J76" s="35" t="s">
        <v>2869</v>
      </c>
      <c r="K76" s="35" t="s">
        <v>2868</v>
      </c>
      <c r="L76" s="35" t="s">
        <v>2867</v>
      </c>
      <c r="M76" s="35" t="s">
        <v>2866</v>
      </c>
      <c r="N76" s="35" t="s">
        <v>2865</v>
      </c>
      <c r="O76" s="35" t="s">
        <v>2864</v>
      </c>
      <c r="P76" s="35" t="s">
        <v>2863</v>
      </c>
      <c r="Q76" s="35" t="s">
        <v>2862</v>
      </c>
      <c r="R76" s="35" t="s">
        <v>2861</v>
      </c>
      <c r="S76" s="35"/>
      <c r="T76" s="35"/>
      <c r="U76" s="714" t="s">
        <v>129</v>
      </c>
      <c r="V76" s="715" t="s">
        <v>40</v>
      </c>
      <c r="W76" s="519"/>
      <c r="X76" s="519"/>
      <c r="Y76" s="35"/>
      <c r="Z76" s="35"/>
      <c r="AA76" s="35"/>
      <c r="AB76" s="35"/>
      <c r="AC76" s="35"/>
      <c r="AD76" s="35" t="s">
        <v>2876</v>
      </c>
      <c r="AE76" s="35" t="s">
        <v>2875</v>
      </c>
      <c r="AF76" s="35" t="s">
        <v>2874</v>
      </c>
      <c r="AG76" s="35" t="s">
        <v>2873</v>
      </c>
      <c r="AH76" s="35" t="s">
        <v>2872</v>
      </c>
      <c r="AI76" s="35" t="s">
        <v>2871</v>
      </c>
      <c r="AJ76" s="35" t="s">
        <v>2870</v>
      </c>
      <c r="AK76" s="35" t="s">
        <v>2869</v>
      </c>
      <c r="AL76" s="35" t="s">
        <v>2868</v>
      </c>
      <c r="AM76" s="35" t="s">
        <v>2867</v>
      </c>
      <c r="AN76" s="35" t="s">
        <v>2866</v>
      </c>
      <c r="AO76" s="35" t="s">
        <v>2865</v>
      </c>
      <c r="AP76" s="35" t="s">
        <v>2864</v>
      </c>
      <c r="AQ76" s="35" t="s">
        <v>2863</v>
      </c>
      <c r="AR76" s="35" t="s">
        <v>2862</v>
      </c>
      <c r="AS76" s="35" t="s">
        <v>2861</v>
      </c>
      <c r="AT76" s="35"/>
      <c r="AU76" s="35"/>
      <c r="AV76" s="586" t="s">
        <v>129</v>
      </c>
      <c r="AW76" s="715" t="s">
        <v>40</v>
      </c>
      <c r="AX76" s="519"/>
      <c r="AY76" s="35"/>
      <c r="AZ76" s="731"/>
      <c r="BA76" s="35"/>
      <c r="BB76" s="35"/>
      <c r="BC76" s="35" t="s">
        <v>2876</v>
      </c>
      <c r="BD76" s="35" t="s">
        <v>2875</v>
      </c>
      <c r="BE76" s="35" t="s">
        <v>2874</v>
      </c>
      <c r="BF76" s="35" t="s">
        <v>2873</v>
      </c>
      <c r="BG76" s="35" t="s">
        <v>2872</v>
      </c>
      <c r="BH76" s="35" t="s">
        <v>2871</v>
      </c>
      <c r="BI76" s="35" t="s">
        <v>2870</v>
      </c>
      <c r="BJ76" s="35" t="s">
        <v>2869</v>
      </c>
      <c r="BK76" s="35" t="s">
        <v>2868</v>
      </c>
      <c r="BL76" s="35" t="s">
        <v>2867</v>
      </c>
      <c r="BM76" s="35" t="s">
        <v>2866</v>
      </c>
      <c r="BN76" s="35" t="s">
        <v>2865</v>
      </c>
      <c r="BO76" s="35" t="s">
        <v>2864</v>
      </c>
      <c r="BP76" s="35" t="s">
        <v>2863</v>
      </c>
      <c r="BQ76" s="35" t="s">
        <v>2862</v>
      </c>
      <c r="BR76" s="35" t="s">
        <v>2861</v>
      </c>
      <c r="BS76" s="35"/>
      <c r="BT76" s="35"/>
      <c r="BU76" s="586" t="s">
        <v>129</v>
      </c>
      <c r="BV76" s="715" t="s">
        <v>40</v>
      </c>
      <c r="BW76" s="519"/>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row>
    <row r="77" spans="1:104">
      <c r="A77" s="35"/>
      <c r="B77" s="35"/>
      <c r="S77" s="35"/>
      <c r="T77" s="35"/>
      <c r="U77" s="35"/>
      <c r="V77" s="35"/>
      <c r="W77" s="35" t="s">
        <v>2838</v>
      </c>
      <c r="X77" s="732" t="s">
        <v>2877</v>
      </c>
      <c r="Y77" s="35"/>
      <c r="Z77" s="35"/>
      <c r="AA77" s="35"/>
      <c r="AB77" s="35"/>
      <c r="AC77" s="35"/>
      <c r="AT77" s="35"/>
      <c r="AU77" s="35"/>
      <c r="AV77" s="35"/>
      <c r="AW77" s="265"/>
      <c r="AX77" s="35"/>
      <c r="AY77" s="35"/>
      <c r="AZ77" s="35"/>
      <c r="BA77" s="35"/>
      <c r="BB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row>
    <row r="78" spans="1:104">
      <c r="B78" s="427"/>
      <c r="C78" s="35"/>
      <c r="D78" s="35"/>
      <c r="E78" s="35"/>
      <c r="F78" s="35"/>
      <c r="G78" s="35"/>
      <c r="H78" s="35"/>
      <c r="I78" s="35"/>
      <c r="J78" s="35"/>
      <c r="K78" s="35"/>
      <c r="L78" s="35"/>
      <c r="M78" s="35"/>
      <c r="N78" s="35"/>
      <c r="O78" s="35"/>
      <c r="P78" s="35"/>
      <c r="Q78" s="35"/>
      <c r="R78" s="35"/>
      <c r="S78" s="35"/>
      <c r="T78" s="35"/>
      <c r="V78" s="427"/>
      <c r="W78" s="35"/>
      <c r="X78" s="35"/>
      <c r="Y78" s="35"/>
      <c r="Z78" s="35"/>
      <c r="AA78" s="35"/>
      <c r="AC78" s="427"/>
      <c r="AD78" s="35"/>
      <c r="AE78" s="35"/>
      <c r="AF78" s="35"/>
      <c r="AG78" s="35"/>
      <c r="AH78" s="35"/>
      <c r="AI78" s="35"/>
      <c r="AJ78" s="35"/>
      <c r="AK78" s="35"/>
      <c r="AL78" s="35"/>
      <c r="AM78" s="35"/>
      <c r="AN78" s="35"/>
      <c r="AO78" s="35"/>
      <c r="AP78" s="35"/>
      <c r="AQ78" s="35"/>
      <c r="AR78" s="35"/>
      <c r="AS78" s="35"/>
      <c r="AT78" s="35"/>
      <c r="AU78" s="35"/>
      <c r="AW78" s="427"/>
      <c r="AX78" s="35"/>
      <c r="AY78" s="35"/>
      <c r="AZ78" s="35"/>
      <c r="BB78" s="427"/>
      <c r="BC78" s="35"/>
      <c r="BD78" s="35"/>
      <c r="BE78" s="35"/>
      <c r="BF78" s="35"/>
      <c r="BG78" s="35"/>
      <c r="BH78" s="35"/>
      <c r="BI78" s="35"/>
      <c r="BJ78" s="35"/>
      <c r="BK78" s="35"/>
      <c r="BL78" s="35"/>
      <c r="BM78" s="35"/>
      <c r="BN78" s="35"/>
      <c r="BO78" s="35"/>
      <c r="BP78" s="35"/>
      <c r="BQ78" s="35"/>
      <c r="BR78" s="35"/>
      <c r="BS78" s="35"/>
      <c r="BT78" s="35"/>
      <c r="BV78" s="427"/>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row>
    <row r="79" spans="1:104">
      <c r="E79" s="35"/>
      <c r="F79" s="35"/>
      <c r="G79" s="35"/>
      <c r="H79" s="35"/>
      <c r="I79" s="35"/>
      <c r="J79" s="35"/>
      <c r="K79" s="35"/>
      <c r="L79" s="35"/>
      <c r="M79" s="35"/>
      <c r="N79" s="35"/>
      <c r="O79" s="35"/>
      <c r="P79" s="35"/>
      <c r="Q79" s="35"/>
      <c r="R79" s="35"/>
      <c r="S79" s="35"/>
      <c r="T79" s="35"/>
      <c r="AG79" s="35"/>
      <c r="AH79" s="35"/>
      <c r="AI79" s="35"/>
      <c r="AJ79" s="35"/>
      <c r="AK79" s="35"/>
      <c r="AL79" s="35"/>
      <c r="AM79" s="35"/>
      <c r="AN79" s="35"/>
      <c r="AO79" s="35"/>
      <c r="AP79" s="35"/>
      <c r="AQ79" s="35"/>
      <c r="AR79" s="35"/>
      <c r="AS79" s="35"/>
      <c r="AT79" s="35"/>
      <c r="AU79" s="35"/>
      <c r="BF79" s="35"/>
      <c r="BG79" s="35"/>
      <c r="BH79" s="35"/>
      <c r="BI79" s="35"/>
      <c r="BJ79" s="35"/>
      <c r="BK79" s="35"/>
      <c r="BL79" s="35"/>
      <c r="BM79" s="35"/>
      <c r="BN79" s="35"/>
      <c r="BO79" s="35"/>
      <c r="BP79" s="35"/>
      <c r="BQ79" s="35"/>
      <c r="BR79" s="35"/>
      <c r="BS79" s="35"/>
      <c r="BT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row>
    <row r="80" spans="1:104">
      <c r="A80" s="1" t="s">
        <v>2942</v>
      </c>
      <c r="E80" s="35"/>
      <c r="F80" s="35"/>
      <c r="G80" s="47"/>
      <c r="H80" s="47"/>
      <c r="I80" s="35"/>
      <c r="J80" s="35"/>
      <c r="K80" s="35"/>
      <c r="L80" s="35"/>
      <c r="M80" s="35"/>
      <c r="N80" s="35"/>
      <c r="O80" s="35"/>
      <c r="P80" s="35"/>
      <c r="Q80" s="35"/>
      <c r="R80" s="35"/>
      <c r="S80" s="35"/>
      <c r="T80" s="35"/>
      <c r="U80" s="271" t="s">
        <v>2943</v>
      </c>
      <c r="Y80" s="35"/>
      <c r="Z80" s="35"/>
      <c r="AA80" s="35"/>
      <c r="AB80" s="271" t="s">
        <v>2944</v>
      </c>
      <c r="AG80" s="35"/>
      <c r="AH80" s="35"/>
      <c r="AI80" s="35"/>
      <c r="AJ80" s="47"/>
      <c r="AK80" s="47"/>
      <c r="AL80" s="35"/>
      <c r="AM80" s="35"/>
      <c r="AN80" s="35"/>
      <c r="AO80" s="35"/>
      <c r="AP80" s="35"/>
      <c r="AQ80" s="35"/>
      <c r="AR80" s="35"/>
      <c r="AS80" s="35"/>
      <c r="AT80" s="35"/>
      <c r="AU80" s="35"/>
      <c r="AV80" s="1" t="s">
        <v>2945</v>
      </c>
      <c r="AZ80" s="35"/>
      <c r="BA80" s="1" t="s">
        <v>2946</v>
      </c>
      <c r="BF80" s="35"/>
      <c r="BG80" s="35"/>
      <c r="BH80" s="47"/>
      <c r="BI80" s="35"/>
      <c r="BJ80" s="35"/>
      <c r="BK80" s="35"/>
      <c r="BL80" s="35"/>
      <c r="BM80" s="35"/>
      <c r="BN80" s="35"/>
      <c r="BO80" s="35"/>
      <c r="BP80" s="35"/>
      <c r="BQ80" s="35"/>
      <c r="BR80" s="35"/>
      <c r="BS80" s="35"/>
      <c r="BT80" s="35"/>
      <c r="BU80" s="1" t="s">
        <v>2947</v>
      </c>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row>
    <row r="81" spans="1:104">
      <c r="A81" s="224" t="s">
        <v>109</v>
      </c>
      <c r="B81" s="35"/>
      <c r="C81" s="35"/>
      <c r="D81" s="35"/>
      <c r="E81" s="35"/>
      <c r="F81" s="35"/>
      <c r="G81" s="35"/>
      <c r="H81" s="35"/>
      <c r="I81" s="35"/>
      <c r="J81" s="35"/>
      <c r="K81" s="35"/>
      <c r="L81" s="35"/>
      <c r="M81" s="35"/>
      <c r="N81" s="35"/>
      <c r="O81" s="35"/>
      <c r="P81" s="35"/>
      <c r="Q81" s="35"/>
      <c r="R81" s="35"/>
      <c r="S81" s="35"/>
      <c r="T81" s="35"/>
      <c r="U81" s="224" t="s">
        <v>109</v>
      </c>
      <c r="V81" s="35"/>
      <c r="W81" s="35"/>
      <c r="X81" s="35"/>
      <c r="Y81" s="35"/>
      <c r="Z81" s="35"/>
      <c r="AA81" s="35"/>
      <c r="AB81" s="224" t="s">
        <v>109</v>
      </c>
      <c r="AC81" s="35"/>
      <c r="AD81" s="35"/>
      <c r="AE81" s="35"/>
      <c r="AG81" s="35"/>
      <c r="AH81" s="35"/>
      <c r="AI81" s="35"/>
      <c r="AJ81" s="35"/>
      <c r="AK81" s="35"/>
      <c r="AL81" s="35"/>
      <c r="AM81" s="35"/>
      <c r="AN81" s="35"/>
      <c r="AO81" s="35"/>
      <c r="AP81" s="35"/>
      <c r="AQ81" s="35"/>
      <c r="AR81" s="35"/>
      <c r="AS81" s="35"/>
      <c r="AT81" s="35"/>
      <c r="AU81" s="35"/>
      <c r="AV81" s="224" t="s">
        <v>109</v>
      </c>
      <c r="AW81" s="35"/>
      <c r="AX81" s="35"/>
      <c r="AY81" s="35"/>
      <c r="AZ81" s="35"/>
      <c r="BA81" s="224" t="s">
        <v>109</v>
      </c>
      <c r="BB81" s="35"/>
      <c r="BC81" s="35"/>
      <c r="BD81" s="35"/>
      <c r="BF81" s="35"/>
      <c r="BG81" s="35"/>
      <c r="BH81" s="35"/>
      <c r="BI81" s="35"/>
      <c r="BJ81" s="35"/>
      <c r="BK81" s="35"/>
      <c r="BL81" s="35"/>
      <c r="BM81" s="35"/>
      <c r="BN81" s="35"/>
      <c r="BO81" s="35"/>
      <c r="BP81" s="35"/>
      <c r="BQ81" s="35"/>
      <c r="BR81" s="35"/>
      <c r="BS81" s="35"/>
      <c r="BT81" s="35"/>
      <c r="BU81" s="224" t="s">
        <v>109</v>
      </c>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row>
    <row r="82" spans="1:104">
      <c r="A82" s="224" t="s">
        <v>2838</v>
      </c>
      <c r="B82" s="35"/>
      <c r="C82" s="35"/>
      <c r="D82" s="35"/>
      <c r="E82" s="35"/>
      <c r="F82" s="35"/>
      <c r="G82" s="35"/>
      <c r="H82" s="35"/>
      <c r="I82" s="35"/>
      <c r="J82" s="35"/>
      <c r="K82" s="35"/>
      <c r="L82" s="35"/>
      <c r="M82" s="35"/>
      <c r="N82" s="35"/>
      <c r="O82" s="35"/>
      <c r="P82" s="35"/>
      <c r="Q82" s="35"/>
      <c r="R82" s="35"/>
      <c r="S82" s="35"/>
      <c r="T82" s="35"/>
      <c r="U82" s="224" t="s">
        <v>90</v>
      </c>
      <c r="V82" s="35"/>
      <c r="W82" s="35"/>
      <c r="X82" s="35"/>
      <c r="Y82" s="35"/>
      <c r="Z82" s="35"/>
      <c r="AA82" s="35"/>
      <c r="AB82" s="224" t="s">
        <v>90</v>
      </c>
      <c r="AC82" s="35"/>
      <c r="AD82" s="35"/>
      <c r="AE82" s="35"/>
      <c r="AG82" s="35"/>
      <c r="AH82" s="35"/>
      <c r="AI82" s="35"/>
      <c r="AJ82" s="35"/>
      <c r="AK82" s="35"/>
      <c r="AL82" s="35"/>
      <c r="AM82" s="35"/>
      <c r="AN82" s="35"/>
      <c r="AO82" s="35"/>
      <c r="AP82" s="35"/>
      <c r="AQ82" s="35"/>
      <c r="AR82" s="35"/>
      <c r="AS82" s="35"/>
      <c r="AT82" s="35"/>
      <c r="AU82" s="35"/>
      <c r="AV82" s="224" t="s">
        <v>90</v>
      </c>
      <c r="AW82" s="35"/>
      <c r="AX82" s="35"/>
      <c r="AY82" s="35"/>
      <c r="AZ82" s="35"/>
      <c r="BA82" s="224" t="s">
        <v>90</v>
      </c>
      <c r="BB82" s="35"/>
      <c r="BC82" s="35"/>
      <c r="BD82" s="35"/>
      <c r="BF82" s="35"/>
      <c r="BG82" s="35"/>
      <c r="BH82" s="35"/>
      <c r="BI82" s="35"/>
      <c r="BJ82" s="35"/>
      <c r="BK82" s="35"/>
      <c r="BL82" s="35"/>
      <c r="BM82" s="35"/>
      <c r="BN82" s="35"/>
      <c r="BO82" s="35"/>
      <c r="BP82" s="35"/>
      <c r="BQ82" s="35"/>
      <c r="BR82" s="35"/>
      <c r="BS82" s="35"/>
      <c r="BT82" s="35"/>
      <c r="BU82" s="224" t="s">
        <v>90</v>
      </c>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row>
    <row r="83" spans="1:104">
      <c r="A83" s="224" t="s">
        <v>90</v>
      </c>
      <c r="B83" s="35"/>
      <c r="C83" s="35"/>
      <c r="D83" s="35"/>
      <c r="E83" s="35"/>
      <c r="F83" s="35"/>
      <c r="G83" s="35"/>
      <c r="H83" s="35"/>
      <c r="I83" s="35"/>
      <c r="J83" s="35"/>
      <c r="K83" s="35"/>
      <c r="L83" s="35"/>
      <c r="M83" s="35"/>
      <c r="N83" s="35"/>
      <c r="O83" s="35"/>
      <c r="P83" s="35"/>
      <c r="Q83" s="35"/>
      <c r="R83" s="35"/>
      <c r="S83" s="35"/>
      <c r="T83" s="35"/>
      <c r="U83" s="713" t="s">
        <v>91</v>
      </c>
      <c r="V83" s="47"/>
      <c r="W83" s="35"/>
      <c r="X83" s="35"/>
      <c r="Y83" s="35"/>
      <c r="Z83" s="35"/>
      <c r="AA83" s="35"/>
      <c r="AB83" s="713" t="s">
        <v>91</v>
      </c>
      <c r="AC83" s="35"/>
      <c r="AD83" s="35"/>
      <c r="AE83" s="35"/>
      <c r="AG83" s="35"/>
      <c r="AH83" s="35"/>
      <c r="AI83" s="35"/>
      <c r="AJ83" s="35"/>
      <c r="AK83" s="35"/>
      <c r="AL83" s="35"/>
      <c r="AM83" s="35"/>
      <c r="AN83" s="35"/>
      <c r="AO83" s="35"/>
      <c r="AP83" s="35"/>
      <c r="AQ83" s="35"/>
      <c r="AR83" s="35"/>
      <c r="AS83" s="35"/>
      <c r="AT83" s="35"/>
      <c r="AU83" s="35"/>
      <c r="AV83" s="713" t="s">
        <v>91</v>
      </c>
      <c r="AW83" s="47"/>
      <c r="AX83" s="35"/>
      <c r="AY83" s="35"/>
      <c r="AZ83" s="35"/>
      <c r="BA83" s="713" t="s">
        <v>91</v>
      </c>
      <c r="BB83" s="35"/>
      <c r="BC83" s="35"/>
      <c r="BD83" s="35"/>
      <c r="BF83" s="35"/>
      <c r="BG83" s="35"/>
      <c r="BH83" s="35"/>
      <c r="BI83" s="35"/>
      <c r="BJ83" s="35"/>
      <c r="BK83" s="35"/>
      <c r="BL83" s="35"/>
      <c r="BM83" s="35"/>
      <c r="BN83" s="35"/>
      <c r="BO83" s="35"/>
      <c r="BP83" s="35"/>
      <c r="BQ83" s="35"/>
      <c r="BR83" s="35"/>
      <c r="BS83" s="35"/>
      <c r="BT83" s="35"/>
      <c r="BU83" s="713" t="s">
        <v>91</v>
      </c>
      <c r="BV83" s="47"/>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row>
    <row r="84" spans="1:104">
      <c r="A84" s="713" t="s">
        <v>91</v>
      </c>
      <c r="B84" s="47"/>
      <c r="C84" s="35"/>
      <c r="D84" s="35"/>
      <c r="E84" s="35"/>
      <c r="F84" s="35"/>
      <c r="G84" s="35"/>
      <c r="H84" s="35"/>
      <c r="I84" s="35"/>
      <c r="J84" s="35"/>
      <c r="K84" s="35"/>
      <c r="L84" s="35"/>
      <c r="M84" s="35"/>
      <c r="N84" s="35"/>
      <c r="O84" s="35"/>
      <c r="P84" s="35"/>
      <c r="Q84" s="35"/>
      <c r="R84" s="35"/>
      <c r="S84" s="35"/>
      <c r="T84" s="35"/>
      <c r="U84" s="713" t="s">
        <v>160</v>
      </c>
      <c r="V84" s="47"/>
      <c r="W84" s="35"/>
      <c r="X84" s="35"/>
      <c r="Y84" s="35"/>
      <c r="Z84" s="35"/>
      <c r="AA84" s="35"/>
      <c r="AB84" s="713" t="s">
        <v>157</v>
      </c>
      <c r="AC84" s="47"/>
      <c r="AD84" s="35"/>
      <c r="AE84" s="35"/>
      <c r="AG84" s="35"/>
      <c r="AH84" s="35"/>
      <c r="AI84" s="35"/>
      <c r="AJ84" s="35"/>
      <c r="AK84" s="35"/>
      <c r="AL84" s="35"/>
      <c r="AM84" s="35"/>
      <c r="AN84" s="35"/>
      <c r="AO84" s="35"/>
      <c r="AP84" s="35"/>
      <c r="AQ84" s="35"/>
      <c r="AR84" s="35"/>
      <c r="AS84" s="35"/>
      <c r="AT84" s="35"/>
      <c r="AU84" s="35"/>
      <c r="AV84" s="713" t="s">
        <v>154</v>
      </c>
      <c r="AW84" s="47"/>
      <c r="AX84" s="35"/>
      <c r="AY84" s="35"/>
      <c r="AZ84" s="35"/>
      <c r="BA84" s="713" t="s">
        <v>157</v>
      </c>
      <c r="BB84" s="47"/>
      <c r="BC84" s="35"/>
      <c r="BD84" s="35"/>
      <c r="BF84" s="35"/>
      <c r="BG84" s="35"/>
      <c r="BH84" s="35"/>
      <c r="BI84" s="35"/>
      <c r="BJ84" s="35"/>
      <c r="BK84" s="35"/>
      <c r="BL84" s="35"/>
      <c r="BM84" s="35"/>
      <c r="BN84" s="35"/>
      <c r="BO84" s="35"/>
      <c r="BP84" s="35"/>
      <c r="BQ84" s="35"/>
      <c r="BR84" s="35"/>
      <c r="BS84" s="35"/>
      <c r="BT84" s="35"/>
      <c r="BU84" s="713" t="s">
        <v>154</v>
      </c>
      <c r="BV84" s="47"/>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row>
    <row r="85" spans="1:104">
      <c r="A85" s="713" t="s">
        <v>160</v>
      </c>
      <c r="B85" s="47"/>
      <c r="C85" s="35"/>
      <c r="D85" s="35"/>
      <c r="E85" s="35"/>
      <c r="F85" s="35"/>
      <c r="G85" s="35"/>
      <c r="H85" s="35"/>
      <c r="I85" s="35"/>
      <c r="J85" s="35"/>
      <c r="K85" s="35"/>
      <c r="L85" s="35"/>
      <c r="M85" s="35"/>
      <c r="N85" s="35"/>
      <c r="O85" s="35"/>
      <c r="P85" s="35"/>
      <c r="Q85" s="35"/>
      <c r="R85" s="35"/>
      <c r="S85" s="35"/>
      <c r="T85" s="35"/>
      <c r="U85" s="713" t="s">
        <v>116</v>
      </c>
      <c r="V85" s="47"/>
      <c r="W85" s="35"/>
      <c r="X85" s="35"/>
      <c r="Y85" s="35"/>
      <c r="Z85" s="35"/>
      <c r="AA85" s="35"/>
      <c r="AB85" s="713" t="s">
        <v>92</v>
      </c>
      <c r="AC85" s="47"/>
      <c r="AD85" s="35"/>
      <c r="AE85" s="35"/>
      <c r="AG85" s="35"/>
      <c r="AH85" s="35"/>
      <c r="AI85" s="35"/>
      <c r="AJ85" s="35"/>
      <c r="AK85" s="35"/>
      <c r="AL85" s="35"/>
      <c r="AM85" s="35"/>
      <c r="AN85" s="35"/>
      <c r="AO85" s="35"/>
      <c r="AP85" s="35"/>
      <c r="AQ85" s="35"/>
      <c r="AR85" s="35"/>
      <c r="AS85" s="35"/>
      <c r="AT85" s="35"/>
      <c r="AU85" s="35"/>
      <c r="AV85" s="713" t="s">
        <v>92</v>
      </c>
      <c r="AW85" s="47"/>
      <c r="AX85" s="35"/>
      <c r="AY85" s="35"/>
      <c r="AZ85" s="35"/>
      <c r="BA85" s="713" t="s">
        <v>2839</v>
      </c>
      <c r="BB85" s="47"/>
      <c r="BC85" s="35"/>
      <c r="BD85" s="35"/>
      <c r="BF85" s="35"/>
      <c r="BG85" s="35"/>
      <c r="BH85" s="35"/>
      <c r="BI85" s="35"/>
      <c r="BJ85" s="35"/>
      <c r="BK85" s="35"/>
      <c r="BL85" s="35"/>
      <c r="BM85" s="35"/>
      <c r="BN85" s="35"/>
      <c r="BO85" s="35"/>
      <c r="BP85" s="35"/>
      <c r="BQ85" s="35"/>
      <c r="BR85" s="35"/>
      <c r="BS85" s="35"/>
      <c r="BT85" s="35"/>
      <c r="BU85" s="713" t="s">
        <v>2839</v>
      </c>
      <c r="BV85" s="47"/>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row>
    <row r="86" spans="1:104">
      <c r="A86" s="713" t="s">
        <v>116</v>
      </c>
      <c r="B86" s="47"/>
      <c r="C86" s="35"/>
      <c r="D86" s="35"/>
      <c r="E86" s="35"/>
      <c r="F86" s="35"/>
      <c r="G86" s="35"/>
      <c r="H86" s="35"/>
      <c r="I86" s="35"/>
      <c r="J86" s="35"/>
      <c r="K86" s="35"/>
      <c r="L86" s="35"/>
      <c r="M86" s="35"/>
      <c r="N86" s="35"/>
      <c r="O86" s="35"/>
      <c r="P86" s="35"/>
      <c r="Q86" s="35"/>
      <c r="R86" s="35"/>
      <c r="S86" s="35"/>
      <c r="T86" s="35"/>
      <c r="U86" s="224" t="s">
        <v>165</v>
      </c>
      <c r="V86" s="714" t="s">
        <v>164</v>
      </c>
      <c r="W86" s="715" t="s">
        <v>108</v>
      </c>
      <c r="X86" s="716" t="s">
        <v>2718</v>
      </c>
      <c r="Y86" s="35"/>
      <c r="Z86" s="35"/>
      <c r="AA86" s="35"/>
      <c r="AB86" s="713" t="s">
        <v>161</v>
      </c>
      <c r="AC86" s="47"/>
      <c r="AD86" s="35"/>
      <c r="AE86" s="35"/>
      <c r="AG86" s="35"/>
      <c r="AH86" s="35"/>
      <c r="AI86" s="35"/>
      <c r="AJ86" s="35"/>
      <c r="AK86" s="35"/>
      <c r="AL86" s="35"/>
      <c r="AM86" s="35"/>
      <c r="AN86" s="35"/>
      <c r="AO86" s="35"/>
      <c r="AP86" s="35"/>
      <c r="AQ86" s="35"/>
      <c r="AR86" s="35"/>
      <c r="AS86" s="35"/>
      <c r="AT86" s="35"/>
      <c r="AU86" s="35"/>
      <c r="AV86" s="713" t="s">
        <v>161</v>
      </c>
      <c r="AW86" s="35"/>
      <c r="AX86" s="35"/>
      <c r="AY86" s="35"/>
      <c r="AZ86" s="35"/>
      <c r="BA86" s="713" t="s">
        <v>116</v>
      </c>
      <c r="BB86" s="47"/>
      <c r="BC86" s="35"/>
      <c r="BD86" s="35"/>
      <c r="BF86" s="35"/>
      <c r="BG86" s="35"/>
      <c r="BH86" s="35"/>
      <c r="BI86" s="35"/>
      <c r="BJ86" s="35"/>
      <c r="BK86" s="35"/>
      <c r="BL86" s="35"/>
      <c r="BM86" s="35"/>
      <c r="BN86" s="35"/>
      <c r="BO86" s="35"/>
      <c r="BP86" s="35"/>
      <c r="BQ86" s="35"/>
      <c r="BR86" s="35"/>
      <c r="BS86" s="35"/>
      <c r="BT86" s="35"/>
      <c r="BU86" s="713" t="s">
        <v>116</v>
      </c>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row>
    <row r="87" spans="1:104">
      <c r="A87" s="224" t="s">
        <v>165</v>
      </c>
      <c r="B87" s="714" t="s">
        <v>164</v>
      </c>
      <c r="C87" s="715" t="s">
        <v>108</v>
      </c>
      <c r="D87" s="716" t="s">
        <v>2718</v>
      </c>
      <c r="E87" s="35"/>
      <c r="F87" s="35"/>
      <c r="G87" s="35"/>
      <c r="H87" s="35"/>
      <c r="I87" s="35"/>
      <c r="J87" s="35"/>
      <c r="K87" s="35"/>
      <c r="L87" s="35"/>
      <c r="M87" s="35"/>
      <c r="N87" s="35"/>
      <c r="O87" s="35"/>
      <c r="P87" s="35"/>
      <c r="Q87" s="35"/>
      <c r="R87" s="35"/>
      <c r="S87" s="35"/>
      <c r="T87" s="35"/>
      <c r="U87" s="224" t="s">
        <v>2719</v>
      </c>
      <c r="V87" s="714" t="s">
        <v>2720</v>
      </c>
      <c r="W87" s="715" t="s">
        <v>156</v>
      </c>
      <c r="X87" s="717" t="s">
        <v>2721</v>
      </c>
      <c r="Y87" s="35"/>
      <c r="Z87" s="35"/>
      <c r="AA87" s="35"/>
      <c r="AB87" s="713" t="s">
        <v>116</v>
      </c>
      <c r="AC87" s="35"/>
      <c r="AD87" s="35"/>
      <c r="AE87" s="35"/>
      <c r="AG87" s="35"/>
      <c r="AH87" s="35"/>
      <c r="AI87" s="35"/>
      <c r="AJ87" s="35"/>
      <c r="AK87" s="35"/>
      <c r="AL87" s="35"/>
      <c r="AM87" s="35"/>
      <c r="AN87" s="35"/>
      <c r="AO87" s="35"/>
      <c r="AP87" s="35"/>
      <c r="AQ87" s="35"/>
      <c r="AR87" s="35"/>
      <c r="AS87" s="35"/>
      <c r="AT87" s="35"/>
      <c r="AU87" s="35"/>
      <c r="AV87" s="713" t="s">
        <v>116</v>
      </c>
      <c r="AW87" s="35"/>
      <c r="AX87" s="35"/>
      <c r="AY87" s="35"/>
      <c r="AZ87" s="35"/>
      <c r="BA87" s="224" t="s">
        <v>165</v>
      </c>
      <c r="BB87" s="714" t="s">
        <v>164</v>
      </c>
      <c r="BC87" s="715" t="s">
        <v>108</v>
      </c>
      <c r="BD87" s="716" t="s">
        <v>2718</v>
      </c>
      <c r="BF87" s="35"/>
      <c r="BG87" s="35"/>
      <c r="BH87" s="35"/>
      <c r="BI87" s="35"/>
      <c r="BJ87" s="35"/>
      <c r="BK87" s="35"/>
      <c r="BL87" s="35"/>
      <c r="BM87" s="35"/>
      <c r="BN87" s="35"/>
      <c r="BO87" s="35"/>
      <c r="BP87" s="35"/>
      <c r="BQ87" s="35"/>
      <c r="BR87" s="35"/>
      <c r="BS87" s="35"/>
      <c r="BT87" s="35"/>
      <c r="BU87" s="224" t="s">
        <v>165</v>
      </c>
      <c r="BV87" s="714" t="s">
        <v>164</v>
      </c>
      <c r="BW87" s="715" t="s">
        <v>108</v>
      </c>
      <c r="BX87" s="716" t="s">
        <v>2718</v>
      </c>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row>
    <row r="88" spans="1:104">
      <c r="A88" s="224" t="s">
        <v>2719</v>
      </c>
      <c r="B88" s="714" t="s">
        <v>2720</v>
      </c>
      <c r="C88" s="715" t="s">
        <v>156</v>
      </c>
      <c r="D88" s="717" t="s">
        <v>2721</v>
      </c>
      <c r="E88" s="35"/>
      <c r="F88" s="35"/>
      <c r="G88" s="35"/>
      <c r="H88" s="35"/>
      <c r="I88" s="35"/>
      <c r="J88" s="35"/>
      <c r="K88" s="35"/>
      <c r="L88" s="35"/>
      <c r="M88" s="35"/>
      <c r="N88" s="35"/>
      <c r="O88" s="35"/>
      <c r="P88" s="35"/>
      <c r="Q88" s="35"/>
      <c r="R88" s="35"/>
      <c r="S88" s="35"/>
      <c r="T88" s="35"/>
      <c r="U88" s="224" t="s">
        <v>2229</v>
      </c>
      <c r="V88" s="714" t="s">
        <v>149</v>
      </c>
      <c r="W88" s="715" t="s">
        <v>162</v>
      </c>
      <c r="X88" s="717" t="s">
        <v>2722</v>
      </c>
      <c r="Y88" s="35"/>
      <c r="Z88" s="35"/>
      <c r="AA88" s="35"/>
      <c r="AB88" s="224" t="s">
        <v>165</v>
      </c>
      <c r="AC88" s="714" t="s">
        <v>164</v>
      </c>
      <c r="AD88" s="715" t="s">
        <v>108</v>
      </c>
      <c r="AE88" s="716" t="s">
        <v>2718</v>
      </c>
      <c r="AG88" s="35"/>
      <c r="AH88" s="35"/>
      <c r="AI88" s="35"/>
      <c r="AJ88" s="35"/>
      <c r="AK88" s="35"/>
      <c r="AL88" s="35"/>
      <c r="AM88" s="35"/>
      <c r="AN88" s="35"/>
      <c r="AO88" s="35"/>
      <c r="AP88" s="35"/>
      <c r="AQ88" s="35"/>
      <c r="AR88" s="35"/>
      <c r="AS88" s="35"/>
      <c r="AT88" s="35"/>
      <c r="AU88" s="35"/>
      <c r="AV88" s="224" t="s">
        <v>165</v>
      </c>
      <c r="AW88" s="714" t="s">
        <v>164</v>
      </c>
      <c r="AX88" s="715" t="s">
        <v>108</v>
      </c>
      <c r="AY88" s="716" t="s">
        <v>2718</v>
      </c>
      <c r="AZ88" s="35"/>
      <c r="BA88" s="224" t="s">
        <v>2719</v>
      </c>
      <c r="BB88" s="714" t="s">
        <v>2720</v>
      </c>
      <c r="BC88" s="715" t="s">
        <v>156</v>
      </c>
      <c r="BD88" s="717" t="s">
        <v>2721</v>
      </c>
      <c r="BF88" s="35"/>
      <c r="BG88" s="35"/>
      <c r="BH88" s="35"/>
      <c r="BI88" s="35"/>
      <c r="BJ88" s="35"/>
      <c r="BK88" s="35"/>
      <c r="BL88" s="35"/>
      <c r="BM88" s="35"/>
      <c r="BN88" s="35"/>
      <c r="BO88" s="35"/>
      <c r="BP88" s="35"/>
      <c r="BQ88" s="35"/>
      <c r="BR88" s="35"/>
      <c r="BS88" s="35"/>
      <c r="BT88" s="35"/>
      <c r="BU88" s="224" t="s">
        <v>2719</v>
      </c>
      <c r="BV88" s="714" t="s">
        <v>2720</v>
      </c>
      <c r="BW88" s="715" t="s">
        <v>156</v>
      </c>
      <c r="BX88" s="717" t="s">
        <v>2721</v>
      </c>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row>
    <row r="89" spans="1:104">
      <c r="A89" s="224" t="s">
        <v>2229</v>
      </c>
      <c r="B89" s="714" t="s">
        <v>149</v>
      </c>
      <c r="C89" s="715" t="s">
        <v>162</v>
      </c>
      <c r="D89" s="717" t="s">
        <v>2722</v>
      </c>
      <c r="E89" s="35"/>
      <c r="F89" s="35"/>
      <c r="G89" s="35"/>
      <c r="H89" s="35"/>
      <c r="I89" s="35"/>
      <c r="J89" s="35"/>
      <c r="K89" s="35"/>
      <c r="L89" s="35"/>
      <c r="M89" s="35"/>
      <c r="N89" s="35"/>
      <c r="O89" s="35"/>
      <c r="P89" s="35"/>
      <c r="Q89" s="35"/>
      <c r="R89" s="35"/>
      <c r="S89" s="35"/>
      <c r="T89" s="35"/>
      <c r="U89" s="224" t="s">
        <v>2734</v>
      </c>
      <c r="V89" s="714" t="s">
        <v>2735</v>
      </c>
      <c r="W89" s="715" t="s">
        <v>2736</v>
      </c>
      <c r="X89" s="717" t="s">
        <v>2737</v>
      </c>
      <c r="Y89" s="35"/>
      <c r="Z89" s="35"/>
      <c r="AA89" s="35"/>
      <c r="AB89" s="224" t="s">
        <v>2719</v>
      </c>
      <c r="AC89" s="714" t="s">
        <v>2720</v>
      </c>
      <c r="AD89" s="715" t="s">
        <v>156</v>
      </c>
      <c r="AE89" s="717" t="s">
        <v>2721</v>
      </c>
      <c r="AG89" s="35"/>
      <c r="AH89" s="35"/>
      <c r="AI89" s="35"/>
      <c r="AJ89" s="35"/>
      <c r="AK89" s="35"/>
      <c r="AL89" s="35"/>
      <c r="AM89" s="35"/>
      <c r="AN89" s="35"/>
      <c r="AO89" s="35"/>
      <c r="AP89" s="35"/>
      <c r="AQ89" s="35"/>
      <c r="AR89" s="35"/>
      <c r="AS89" s="35"/>
      <c r="AT89" s="35"/>
      <c r="AU89" s="35"/>
      <c r="AV89" s="224" t="s">
        <v>2719</v>
      </c>
      <c r="AW89" s="714" t="s">
        <v>2720</v>
      </c>
      <c r="AX89" s="715" t="s">
        <v>156</v>
      </c>
      <c r="AY89" s="717" t="s">
        <v>2721</v>
      </c>
      <c r="AZ89" s="35"/>
      <c r="BA89" s="224" t="s">
        <v>2229</v>
      </c>
      <c r="BB89" s="714" t="s">
        <v>149</v>
      </c>
      <c r="BC89" s="715" t="s">
        <v>162</v>
      </c>
      <c r="BD89" s="717" t="s">
        <v>2722</v>
      </c>
      <c r="BF89" s="35"/>
      <c r="BG89" s="35"/>
      <c r="BH89" s="35"/>
      <c r="BI89" s="35"/>
      <c r="BJ89" s="35"/>
      <c r="BK89" s="35"/>
      <c r="BL89" s="35"/>
      <c r="BM89" s="35"/>
      <c r="BN89" s="35"/>
      <c r="BO89" s="35"/>
      <c r="BP89" s="35"/>
      <c r="BQ89" s="35"/>
      <c r="BR89" s="35"/>
      <c r="BS89" s="35"/>
      <c r="BT89" s="35"/>
      <c r="BU89" s="224" t="s">
        <v>2229</v>
      </c>
      <c r="BV89" s="714" t="s">
        <v>149</v>
      </c>
      <c r="BW89" s="715" t="s">
        <v>162</v>
      </c>
      <c r="BX89" s="717" t="s">
        <v>2722</v>
      </c>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row>
    <row r="90" spans="1:104">
      <c r="A90" s="224" t="s">
        <v>2734</v>
      </c>
      <c r="B90" s="714" t="s">
        <v>2735</v>
      </c>
      <c r="C90" s="715" t="s">
        <v>2736</v>
      </c>
      <c r="D90" s="717" t="s">
        <v>2737</v>
      </c>
      <c r="E90" s="35"/>
      <c r="F90" s="35"/>
      <c r="G90" s="35"/>
      <c r="H90" s="35"/>
      <c r="I90" s="35"/>
      <c r="J90" s="35"/>
      <c r="K90" s="35"/>
      <c r="L90" s="35"/>
      <c r="M90" s="35"/>
      <c r="N90" s="35"/>
      <c r="O90" s="35"/>
      <c r="P90" s="35"/>
      <c r="Q90" s="35"/>
      <c r="R90" s="35"/>
      <c r="S90" s="35"/>
      <c r="T90" s="35"/>
      <c r="Y90" s="35"/>
      <c r="Z90" s="35"/>
      <c r="AA90" s="35"/>
      <c r="AB90" s="224" t="s">
        <v>2229</v>
      </c>
      <c r="AC90" s="714" t="s">
        <v>149</v>
      </c>
      <c r="AD90" s="715" t="s">
        <v>162</v>
      </c>
      <c r="AE90" s="717" t="s">
        <v>2722</v>
      </c>
      <c r="AG90" s="35"/>
      <c r="AH90" s="35"/>
      <c r="AI90" s="35"/>
      <c r="AJ90" s="35"/>
      <c r="AK90" s="35"/>
      <c r="AL90" s="35"/>
      <c r="AM90" s="35"/>
      <c r="AN90" s="35"/>
      <c r="AO90" s="35"/>
      <c r="AP90" s="35"/>
      <c r="AQ90" s="35"/>
      <c r="AR90" s="35"/>
      <c r="AS90" s="35"/>
      <c r="AT90" s="35"/>
      <c r="AU90" s="35"/>
      <c r="AV90" s="224" t="s">
        <v>2229</v>
      </c>
      <c r="AW90" s="714" t="s">
        <v>149</v>
      </c>
      <c r="AX90" s="715" t="s">
        <v>162</v>
      </c>
      <c r="AY90" s="717" t="s">
        <v>2722</v>
      </c>
      <c r="AZ90" s="35"/>
      <c r="BA90" s="224" t="s">
        <v>2734</v>
      </c>
      <c r="BB90" s="714" t="s">
        <v>2735</v>
      </c>
      <c r="BC90" s="715" t="s">
        <v>2736</v>
      </c>
      <c r="BD90" s="717" t="s">
        <v>2737</v>
      </c>
      <c r="BE90" s="35"/>
      <c r="BF90" s="35"/>
      <c r="BG90" s="35"/>
      <c r="BH90" s="35"/>
      <c r="BI90" s="35"/>
      <c r="BJ90" s="35"/>
      <c r="BK90" s="35"/>
      <c r="BL90" s="35"/>
      <c r="BM90" s="35"/>
      <c r="BN90" s="35"/>
      <c r="BO90" s="35"/>
      <c r="BP90" s="35"/>
      <c r="BQ90" s="35"/>
      <c r="BR90" s="35"/>
      <c r="BS90" s="35"/>
      <c r="BT90" s="35"/>
      <c r="BU90" s="224" t="s">
        <v>2734</v>
      </c>
      <c r="BV90" s="714" t="s">
        <v>2735</v>
      </c>
      <c r="BW90" s="715" t="s">
        <v>2736</v>
      </c>
      <c r="BX90" s="717" t="s">
        <v>2737</v>
      </c>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row>
    <row r="91" spans="1:104">
      <c r="E91" s="35"/>
      <c r="F91" s="35"/>
      <c r="G91" s="35"/>
      <c r="H91" s="35"/>
      <c r="I91" s="35"/>
      <c r="J91" s="35"/>
      <c r="K91" s="35"/>
      <c r="L91" s="35"/>
      <c r="M91" s="35"/>
      <c r="N91" s="35"/>
      <c r="O91" s="35"/>
      <c r="P91" s="35"/>
      <c r="Q91" s="35"/>
      <c r="R91" s="35"/>
      <c r="S91" s="35"/>
      <c r="T91" s="35"/>
      <c r="Y91" s="35"/>
      <c r="Z91" s="35"/>
      <c r="AA91" s="35"/>
      <c r="AB91" s="224" t="s">
        <v>2734</v>
      </c>
      <c r="AC91" s="714" t="s">
        <v>2735</v>
      </c>
      <c r="AD91" s="715" t="s">
        <v>2736</v>
      </c>
      <c r="AE91" s="717" t="s">
        <v>2737</v>
      </c>
      <c r="AF91" s="35"/>
      <c r="AG91" s="35"/>
      <c r="AH91" s="35"/>
      <c r="AI91" s="35"/>
      <c r="AJ91" s="35"/>
      <c r="AK91" s="35"/>
      <c r="AL91" s="35"/>
      <c r="AM91" s="35"/>
      <c r="AN91" s="35"/>
      <c r="AO91" s="35"/>
      <c r="AP91" s="35"/>
      <c r="AQ91" s="35"/>
      <c r="AR91" s="35"/>
      <c r="AS91" s="35"/>
      <c r="AT91" s="35"/>
      <c r="AU91" s="35"/>
      <c r="AV91" s="224" t="s">
        <v>2734</v>
      </c>
      <c r="AW91" s="714" t="s">
        <v>2735</v>
      </c>
      <c r="AX91" s="715" t="s">
        <v>2736</v>
      </c>
      <c r="AY91" s="717" t="s">
        <v>2737</v>
      </c>
      <c r="AZ91" s="35"/>
      <c r="BE91" s="35"/>
      <c r="BF91" s="35"/>
      <c r="BG91" s="35"/>
      <c r="BH91" s="35"/>
      <c r="BI91" s="35"/>
      <c r="BJ91" s="35"/>
      <c r="BK91" s="35"/>
      <c r="BL91" s="35"/>
      <c r="BM91" s="35"/>
      <c r="BN91" s="35"/>
      <c r="BO91" s="35"/>
      <c r="BP91" s="35"/>
      <c r="BQ91" s="35"/>
      <c r="BR91" s="35"/>
      <c r="BS91" s="35"/>
      <c r="BT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row>
    <row r="92" spans="1:104">
      <c r="E92" s="35"/>
      <c r="F92" s="35"/>
      <c r="G92" s="35"/>
      <c r="H92" s="35"/>
      <c r="I92" s="35"/>
      <c r="J92" s="35"/>
      <c r="K92" s="35"/>
      <c r="L92" s="35"/>
      <c r="M92" s="35"/>
      <c r="N92" s="35"/>
      <c r="O92" s="35"/>
      <c r="P92" s="35"/>
      <c r="Q92" s="35"/>
      <c r="R92" s="35"/>
      <c r="S92" s="35"/>
      <c r="T92" s="35"/>
      <c r="V92" s="35"/>
      <c r="W92" s="35"/>
      <c r="X92" s="35"/>
      <c r="Y92" s="35"/>
      <c r="Z92" s="35"/>
      <c r="AA92" s="35"/>
      <c r="AF92" s="35"/>
      <c r="AG92" s="35"/>
      <c r="AH92" s="35"/>
      <c r="AI92" s="35"/>
      <c r="AJ92" s="35"/>
      <c r="AK92" s="35"/>
      <c r="AL92" s="35"/>
      <c r="AM92" s="35"/>
      <c r="AN92" s="35"/>
      <c r="AO92" s="35"/>
      <c r="AP92" s="35"/>
      <c r="AQ92" s="35"/>
      <c r="AR92" s="35"/>
      <c r="AS92" s="35"/>
      <c r="AT92" s="35"/>
      <c r="AU92" s="35"/>
      <c r="AZ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row>
    <row r="93" spans="1:104">
      <c r="A93" s="276" t="s">
        <v>2948</v>
      </c>
      <c r="B93" s="35"/>
      <c r="C93" s="35"/>
      <c r="D93" s="35"/>
      <c r="E93" s="35"/>
      <c r="F93" s="35"/>
      <c r="G93" s="35"/>
      <c r="H93" s="35"/>
      <c r="I93" s="35"/>
      <c r="J93" s="35"/>
      <c r="K93" s="35"/>
      <c r="L93" s="35"/>
      <c r="M93" s="35"/>
      <c r="N93" s="35"/>
      <c r="O93" s="35"/>
      <c r="P93" s="35"/>
      <c r="Q93" s="35"/>
      <c r="R93" s="35"/>
      <c r="S93" s="35"/>
      <c r="T93" s="35"/>
      <c r="U93" s="276" t="s">
        <v>2949</v>
      </c>
      <c r="V93" s="35"/>
      <c r="W93" s="35"/>
      <c r="X93" s="35"/>
      <c r="Y93" s="35"/>
      <c r="Z93" s="35"/>
      <c r="AA93" s="35"/>
      <c r="AB93" s="276" t="s">
        <v>2950</v>
      </c>
      <c r="AC93" s="35"/>
      <c r="AD93" s="35"/>
      <c r="AE93" s="35"/>
      <c r="AF93" s="35"/>
      <c r="AG93" s="35"/>
      <c r="AH93" s="35"/>
      <c r="AI93" s="35"/>
      <c r="AJ93" s="35"/>
      <c r="AK93" s="35"/>
      <c r="AL93" s="35"/>
      <c r="AM93" s="35"/>
      <c r="AN93" s="35"/>
      <c r="AO93" s="35"/>
      <c r="AP93" s="35"/>
      <c r="AQ93" s="35"/>
      <c r="AR93" s="35"/>
      <c r="AS93" s="35"/>
      <c r="AT93" s="35"/>
      <c r="AU93" s="35"/>
      <c r="AV93" s="276" t="s">
        <v>2951</v>
      </c>
      <c r="AW93" s="35"/>
      <c r="AX93" s="35"/>
      <c r="AY93" s="35"/>
      <c r="AZ93" s="35"/>
      <c r="BA93" s="294" t="s">
        <v>2952</v>
      </c>
      <c r="BB93" s="35"/>
      <c r="BC93" s="35"/>
      <c r="BD93" s="35"/>
      <c r="BE93" s="35"/>
      <c r="BF93" s="35"/>
      <c r="BG93" s="35"/>
      <c r="BH93" s="35"/>
      <c r="BI93" s="35"/>
      <c r="BJ93" s="35"/>
      <c r="BK93" s="35"/>
      <c r="BL93" s="35"/>
      <c r="BM93" s="35"/>
      <c r="BN93" s="35"/>
      <c r="BO93" s="35"/>
      <c r="BP93" s="35"/>
      <c r="BQ93" s="35"/>
      <c r="BR93" s="35"/>
      <c r="BS93" s="35"/>
      <c r="BT93" s="35"/>
      <c r="BU93" s="294" t="s">
        <v>2953</v>
      </c>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row>
    <row r="94" spans="1:104">
      <c r="A94" s="276"/>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276"/>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294"/>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row>
    <row r="95" spans="1:104">
      <c r="A95" s="2"/>
      <c r="B95" s="2"/>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2"/>
      <c r="AC95" s="2"/>
      <c r="AD95" s="35"/>
      <c r="AE95" s="35"/>
      <c r="AF95" s="35"/>
      <c r="AG95" s="35"/>
      <c r="AH95" s="35"/>
      <c r="AI95" s="35"/>
      <c r="AJ95" s="35"/>
      <c r="AK95" s="35"/>
      <c r="AL95" s="35"/>
      <c r="AM95" s="35"/>
      <c r="AN95" s="35"/>
      <c r="AO95" s="35"/>
      <c r="AP95" s="35"/>
      <c r="AQ95" s="35"/>
      <c r="AR95" s="35"/>
      <c r="AS95" s="35"/>
      <c r="AT95" s="265"/>
      <c r="AU95" s="265"/>
      <c r="AV95" s="35"/>
      <c r="AW95" s="35"/>
      <c r="AX95" s="35"/>
      <c r="AY95" s="35"/>
      <c r="AZ95" s="35"/>
      <c r="BA95" s="2"/>
      <c r="BB95" s="2"/>
      <c r="BC95" s="35"/>
      <c r="BD95" s="35"/>
      <c r="BE95" s="35"/>
      <c r="BF95" s="35"/>
      <c r="BG95" s="35"/>
      <c r="BH95" s="35"/>
      <c r="BI95" s="35"/>
      <c r="BJ95" s="35"/>
      <c r="BK95" s="35"/>
      <c r="BL95" s="35"/>
      <c r="BM95" s="35"/>
      <c r="BN95" s="35"/>
      <c r="BO95" s="35"/>
      <c r="BP95" s="35"/>
      <c r="BQ95" s="35"/>
      <c r="BR95" s="35"/>
      <c r="BS95" s="265"/>
      <c r="BT95" s="26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row>
    <row r="96" spans="1:104" ht="57.6">
      <c r="A96" s="2"/>
      <c r="B96" s="2"/>
      <c r="C96" s="720">
        <v>0</v>
      </c>
      <c r="D96" s="720">
        <v>1</v>
      </c>
      <c r="E96" s="720">
        <v>2</v>
      </c>
      <c r="F96" s="720">
        <v>3</v>
      </c>
      <c r="G96" s="720">
        <v>4</v>
      </c>
      <c r="H96" s="720">
        <v>5</v>
      </c>
      <c r="I96" s="720">
        <v>6</v>
      </c>
      <c r="J96" s="720">
        <v>7</v>
      </c>
      <c r="K96" s="720">
        <v>8</v>
      </c>
      <c r="L96" s="720">
        <v>9</v>
      </c>
      <c r="M96" s="720">
        <v>10</v>
      </c>
      <c r="N96" s="720">
        <v>11</v>
      </c>
      <c r="O96" s="720">
        <v>12</v>
      </c>
      <c r="P96" s="720">
        <v>13</v>
      </c>
      <c r="Q96" s="720">
        <v>14</v>
      </c>
      <c r="R96" s="720" t="s">
        <v>2846</v>
      </c>
      <c r="S96" s="730"/>
      <c r="T96" s="2"/>
      <c r="U96" s="2"/>
      <c r="V96" s="2"/>
      <c r="W96" s="497" t="s">
        <v>2847</v>
      </c>
      <c r="X96" s="497" t="s">
        <v>2848</v>
      </c>
      <c r="Y96" s="35"/>
      <c r="Z96" s="35"/>
      <c r="AA96" s="35"/>
      <c r="AB96" s="2"/>
      <c r="AC96" s="2"/>
      <c r="AD96" s="720">
        <v>0</v>
      </c>
      <c r="AE96" s="720">
        <v>1</v>
      </c>
      <c r="AF96" s="720">
        <v>2</v>
      </c>
      <c r="AG96" s="720">
        <v>3</v>
      </c>
      <c r="AH96" s="720">
        <v>4</v>
      </c>
      <c r="AI96" s="720">
        <v>5</v>
      </c>
      <c r="AJ96" s="720">
        <v>6</v>
      </c>
      <c r="AK96" s="720">
        <v>7</v>
      </c>
      <c r="AL96" s="720">
        <v>8</v>
      </c>
      <c r="AM96" s="720">
        <v>9</v>
      </c>
      <c r="AN96" s="720">
        <v>10</v>
      </c>
      <c r="AO96" s="720">
        <v>11</v>
      </c>
      <c r="AP96" s="720">
        <v>12</v>
      </c>
      <c r="AQ96" s="720">
        <v>13</v>
      </c>
      <c r="AR96" s="720">
        <v>14</v>
      </c>
      <c r="AS96" s="720" t="s">
        <v>2846</v>
      </c>
      <c r="AT96" s="10"/>
      <c r="AU96" s="10"/>
      <c r="AV96" s="35"/>
      <c r="AW96" s="2"/>
      <c r="AX96" s="497" t="s">
        <v>2849</v>
      </c>
      <c r="AY96" s="718"/>
      <c r="AZ96" s="718"/>
      <c r="BA96" s="2"/>
      <c r="BB96" s="2"/>
      <c r="BC96" s="720">
        <v>0</v>
      </c>
      <c r="BD96" s="720">
        <v>1</v>
      </c>
      <c r="BE96" s="720">
        <v>2</v>
      </c>
      <c r="BF96" s="720">
        <v>3</v>
      </c>
      <c r="BG96" s="720">
        <v>4</v>
      </c>
      <c r="BH96" s="720">
        <v>5</v>
      </c>
      <c r="BI96" s="720">
        <v>6</v>
      </c>
      <c r="BJ96" s="720">
        <v>7</v>
      </c>
      <c r="BK96" s="720">
        <v>8</v>
      </c>
      <c r="BL96" s="720">
        <v>9</v>
      </c>
      <c r="BM96" s="720">
        <v>10</v>
      </c>
      <c r="BN96" s="720">
        <v>11</v>
      </c>
      <c r="BO96" s="720">
        <v>12</v>
      </c>
      <c r="BP96" s="720">
        <v>13</v>
      </c>
      <c r="BQ96" s="720">
        <v>14</v>
      </c>
      <c r="BR96" s="720" t="s">
        <v>2846</v>
      </c>
      <c r="BS96" s="10"/>
      <c r="BT96" s="10"/>
      <c r="BU96" s="35"/>
      <c r="BV96" s="2"/>
      <c r="BW96" s="497" t="s">
        <v>2849</v>
      </c>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row>
    <row r="97" spans="1:104">
      <c r="A97" s="2"/>
      <c r="B97" s="2"/>
      <c r="C97" s="721" t="s">
        <v>2954</v>
      </c>
      <c r="D97" s="722" t="s">
        <v>2955</v>
      </c>
      <c r="E97" s="721" t="s">
        <v>2956</v>
      </c>
      <c r="F97" s="722" t="s">
        <v>2957</v>
      </c>
      <c r="G97" s="721" t="s">
        <v>2958</v>
      </c>
      <c r="H97" s="722" t="s">
        <v>2959</v>
      </c>
      <c r="I97" s="721" t="s">
        <v>2960</v>
      </c>
      <c r="J97" s="722" t="s">
        <v>2961</v>
      </c>
      <c r="K97" s="721" t="s">
        <v>2962</v>
      </c>
      <c r="L97" s="722" t="s">
        <v>2963</v>
      </c>
      <c r="M97" s="721" t="s">
        <v>2964</v>
      </c>
      <c r="N97" s="722" t="s">
        <v>2965</v>
      </c>
      <c r="O97" s="721" t="s">
        <v>2966</v>
      </c>
      <c r="P97" s="722" t="s">
        <v>2967</v>
      </c>
      <c r="Q97" s="721" t="s">
        <v>2968</v>
      </c>
      <c r="R97" s="722" t="s">
        <v>2969</v>
      </c>
      <c r="S97" s="35"/>
      <c r="T97" s="2"/>
      <c r="U97" s="2"/>
      <c r="V97" s="2"/>
      <c r="W97" s="723" t="s">
        <v>2970</v>
      </c>
      <c r="X97" s="723" t="s">
        <v>2971</v>
      </c>
      <c r="Y97" s="35"/>
      <c r="Z97" s="35"/>
      <c r="AA97" s="35"/>
      <c r="AB97" s="2"/>
      <c r="AC97" s="2"/>
      <c r="AD97" s="721" t="s">
        <v>2972</v>
      </c>
      <c r="AE97" s="721" t="s">
        <v>2973</v>
      </c>
      <c r="AF97" s="721" t="s">
        <v>2974</v>
      </c>
      <c r="AG97" s="721" t="s">
        <v>2975</v>
      </c>
      <c r="AH97" s="721" t="s">
        <v>2976</v>
      </c>
      <c r="AI97" s="721" t="s">
        <v>2977</v>
      </c>
      <c r="AJ97" s="721" t="s">
        <v>2978</v>
      </c>
      <c r="AK97" s="721" t="s">
        <v>2979</v>
      </c>
      <c r="AL97" s="721" t="s">
        <v>2980</v>
      </c>
      <c r="AM97" s="721" t="s">
        <v>2981</v>
      </c>
      <c r="AN97" s="721" t="s">
        <v>2982</v>
      </c>
      <c r="AO97" s="721" t="s">
        <v>2983</v>
      </c>
      <c r="AP97" s="721" t="s">
        <v>2984</v>
      </c>
      <c r="AQ97" s="721" t="s">
        <v>2985</v>
      </c>
      <c r="AR97" s="721" t="s">
        <v>2986</v>
      </c>
      <c r="AS97" s="721" t="s">
        <v>2987</v>
      </c>
      <c r="AT97" s="10"/>
      <c r="AU97" s="10"/>
      <c r="AV97" s="35"/>
      <c r="AW97" s="2"/>
      <c r="AX97" s="723" t="s">
        <v>2988</v>
      </c>
      <c r="AY97" s="718"/>
      <c r="AZ97" s="718"/>
      <c r="BA97" s="2"/>
      <c r="BB97" s="2"/>
      <c r="BC97" s="721" t="s">
        <v>2989</v>
      </c>
      <c r="BD97" s="722" t="s">
        <v>2990</v>
      </c>
      <c r="BE97" s="721" t="s">
        <v>2991</v>
      </c>
      <c r="BF97" s="722" t="s">
        <v>2992</v>
      </c>
      <c r="BG97" s="721" t="s">
        <v>2993</v>
      </c>
      <c r="BH97" s="722" t="s">
        <v>2994</v>
      </c>
      <c r="BI97" s="721" t="s">
        <v>2995</v>
      </c>
      <c r="BJ97" s="722" t="s">
        <v>2996</v>
      </c>
      <c r="BK97" s="721" t="s">
        <v>2997</v>
      </c>
      <c r="BL97" s="722" t="s">
        <v>2998</v>
      </c>
      <c r="BM97" s="721" t="s">
        <v>2999</v>
      </c>
      <c r="BN97" s="722" t="s">
        <v>3000</v>
      </c>
      <c r="BO97" s="721" t="s">
        <v>3001</v>
      </c>
      <c r="BP97" s="722" t="s">
        <v>3002</v>
      </c>
      <c r="BQ97" s="721" t="s">
        <v>3003</v>
      </c>
      <c r="BR97" s="722" t="s">
        <v>3004</v>
      </c>
      <c r="BS97" s="10"/>
      <c r="BT97" s="10"/>
      <c r="BU97" s="35"/>
      <c r="BV97" s="2"/>
      <c r="BW97" s="721" t="s">
        <v>3005</v>
      </c>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row>
    <row r="98" spans="1:104">
      <c r="A98" s="586" t="s">
        <v>2860</v>
      </c>
      <c r="B98" s="715" t="s">
        <v>36</v>
      </c>
      <c r="C98" s="725"/>
      <c r="D98" s="726"/>
      <c r="E98" s="726"/>
      <c r="F98" s="726"/>
      <c r="G98" s="726"/>
      <c r="H98" s="726"/>
      <c r="I98" s="726"/>
      <c r="J98" s="726"/>
      <c r="K98" s="726"/>
      <c r="L98" s="726"/>
      <c r="M98" s="726"/>
      <c r="N98" s="726"/>
      <c r="O98" s="726"/>
      <c r="P98" s="726"/>
      <c r="Q98" s="726"/>
      <c r="R98" s="519"/>
      <c r="S98" s="35" t="s">
        <v>2747</v>
      </c>
      <c r="T98" s="35"/>
      <c r="U98" s="586" t="s">
        <v>2860</v>
      </c>
      <c r="V98" s="715" t="s">
        <v>36</v>
      </c>
      <c r="W98" s="519"/>
      <c r="X98" s="519"/>
      <c r="Y98" s="35" t="s">
        <v>2747</v>
      </c>
      <c r="Z98" s="35" t="s">
        <v>2861</v>
      </c>
      <c r="AA98" s="35"/>
      <c r="AB98" s="586" t="s">
        <v>2860</v>
      </c>
      <c r="AC98" s="715" t="s">
        <v>36</v>
      </c>
      <c r="AD98" s="725"/>
      <c r="AE98" s="726"/>
      <c r="AF98" s="726"/>
      <c r="AG98" s="726"/>
      <c r="AH98" s="726"/>
      <c r="AI98" s="726"/>
      <c r="AJ98" s="726"/>
      <c r="AK98" s="726"/>
      <c r="AL98" s="726"/>
      <c r="AM98" s="726"/>
      <c r="AN98" s="726"/>
      <c r="AO98" s="726"/>
      <c r="AP98" s="726"/>
      <c r="AQ98" s="726"/>
      <c r="AR98" s="726"/>
      <c r="AS98" s="519"/>
      <c r="AT98" s="35" t="s">
        <v>2747</v>
      </c>
      <c r="AU98" s="35"/>
      <c r="AV98" s="586" t="s">
        <v>2860</v>
      </c>
      <c r="AW98" s="715" t="s">
        <v>36</v>
      </c>
      <c r="AX98" s="519"/>
      <c r="AY98" s="35" t="s">
        <v>2747</v>
      </c>
      <c r="AZ98" s="265"/>
      <c r="BA98" s="586" t="s">
        <v>2860</v>
      </c>
      <c r="BB98" s="715" t="s">
        <v>36</v>
      </c>
      <c r="BC98" s="725"/>
      <c r="BD98" s="726"/>
      <c r="BE98" s="726"/>
      <c r="BF98" s="726"/>
      <c r="BG98" s="726"/>
      <c r="BH98" s="726"/>
      <c r="BI98" s="726"/>
      <c r="BJ98" s="726"/>
      <c r="BK98" s="726"/>
      <c r="BL98" s="726"/>
      <c r="BM98" s="726"/>
      <c r="BN98" s="726"/>
      <c r="BO98" s="726"/>
      <c r="BP98" s="726"/>
      <c r="BQ98" s="726"/>
      <c r="BR98" s="519"/>
      <c r="BS98" s="35" t="s">
        <v>2747</v>
      </c>
      <c r="BT98" s="35"/>
      <c r="BU98" s="586" t="s">
        <v>2860</v>
      </c>
      <c r="BV98" s="715" t="s">
        <v>36</v>
      </c>
      <c r="BW98" s="519"/>
      <c r="BX98" s="35" t="s">
        <v>2747</v>
      </c>
      <c r="BY98" s="35" t="s">
        <v>2861</v>
      </c>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row>
    <row r="99" spans="1:104">
      <c r="A99" s="586" t="s">
        <v>2748</v>
      </c>
      <c r="B99" s="715" t="s">
        <v>35</v>
      </c>
      <c r="C99" s="519"/>
      <c r="D99" s="519"/>
      <c r="E99" s="519"/>
      <c r="F99" s="519"/>
      <c r="G99" s="519"/>
      <c r="H99" s="519"/>
      <c r="I99" s="519"/>
      <c r="J99" s="519"/>
      <c r="K99" s="519"/>
      <c r="L99" s="519"/>
      <c r="M99" s="519"/>
      <c r="N99" s="519"/>
      <c r="O99" s="519"/>
      <c r="P99" s="519"/>
      <c r="Q99" s="519"/>
      <c r="R99" s="728"/>
      <c r="S99" s="35" t="s">
        <v>2749</v>
      </c>
      <c r="T99" s="35"/>
      <c r="U99" s="586" t="s">
        <v>2748</v>
      </c>
      <c r="V99" s="715" t="s">
        <v>35</v>
      </c>
      <c r="W99" s="519"/>
      <c r="X99" s="519"/>
      <c r="Y99" s="35" t="s">
        <v>2749</v>
      </c>
      <c r="Z99" s="35" t="s">
        <v>2862</v>
      </c>
      <c r="AA99" s="35"/>
      <c r="AB99" s="586" t="s">
        <v>2748</v>
      </c>
      <c r="AC99" s="715" t="s">
        <v>35</v>
      </c>
      <c r="AD99" s="519"/>
      <c r="AE99" s="519"/>
      <c r="AF99" s="519"/>
      <c r="AG99" s="519"/>
      <c r="AH99" s="519"/>
      <c r="AI99" s="519"/>
      <c r="AJ99" s="519"/>
      <c r="AK99" s="519"/>
      <c r="AL99" s="519"/>
      <c r="AM99" s="519"/>
      <c r="AN99" s="519"/>
      <c r="AO99" s="519"/>
      <c r="AP99" s="519"/>
      <c r="AQ99" s="519"/>
      <c r="AR99" s="519"/>
      <c r="AS99" s="728"/>
      <c r="AT99" s="35" t="s">
        <v>2749</v>
      </c>
      <c r="AU99" s="35"/>
      <c r="AV99" s="586" t="s">
        <v>2748</v>
      </c>
      <c r="AW99" s="715" t="s">
        <v>35</v>
      </c>
      <c r="AX99" s="519"/>
      <c r="AY99" s="35" t="s">
        <v>2749</v>
      </c>
      <c r="AZ99" s="265"/>
      <c r="BA99" s="586" t="s">
        <v>2748</v>
      </c>
      <c r="BB99" s="715" t="s">
        <v>35</v>
      </c>
      <c r="BC99" s="519"/>
      <c r="BD99" s="519"/>
      <c r="BE99" s="519"/>
      <c r="BF99" s="519"/>
      <c r="BG99" s="519"/>
      <c r="BH99" s="519"/>
      <c r="BI99" s="519"/>
      <c r="BJ99" s="519"/>
      <c r="BK99" s="519"/>
      <c r="BL99" s="519"/>
      <c r="BM99" s="519"/>
      <c r="BN99" s="519"/>
      <c r="BO99" s="519"/>
      <c r="BP99" s="519"/>
      <c r="BQ99" s="519"/>
      <c r="BR99" s="728"/>
      <c r="BS99" s="35" t="s">
        <v>2749</v>
      </c>
      <c r="BT99" s="35"/>
      <c r="BU99" s="586" t="s">
        <v>2748</v>
      </c>
      <c r="BV99" s="715" t="s">
        <v>35</v>
      </c>
      <c r="BW99" s="519"/>
      <c r="BX99" s="35" t="s">
        <v>2749</v>
      </c>
      <c r="BY99" s="35" t="s">
        <v>2862</v>
      </c>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row>
    <row r="100" spans="1:104">
      <c r="A100" s="586" t="s">
        <v>2750</v>
      </c>
      <c r="B100" s="715" t="s">
        <v>34</v>
      </c>
      <c r="C100" s="519"/>
      <c r="D100" s="519"/>
      <c r="E100" s="519"/>
      <c r="F100" s="519"/>
      <c r="G100" s="519"/>
      <c r="H100" s="519"/>
      <c r="I100" s="519"/>
      <c r="J100" s="519"/>
      <c r="K100" s="519"/>
      <c r="L100" s="519"/>
      <c r="M100" s="519"/>
      <c r="N100" s="519"/>
      <c r="O100" s="519"/>
      <c r="P100" s="519"/>
      <c r="Q100" s="728"/>
      <c r="R100" s="728"/>
      <c r="S100" s="35" t="s">
        <v>2751</v>
      </c>
      <c r="T100" s="35"/>
      <c r="U100" s="586" t="s">
        <v>2750</v>
      </c>
      <c r="V100" s="715" t="s">
        <v>34</v>
      </c>
      <c r="W100" s="519"/>
      <c r="X100" s="519"/>
      <c r="Y100" s="35" t="s">
        <v>2751</v>
      </c>
      <c r="Z100" s="35" t="s">
        <v>2863</v>
      </c>
      <c r="AA100" s="35"/>
      <c r="AB100" s="586" t="s">
        <v>2750</v>
      </c>
      <c r="AC100" s="715" t="s">
        <v>34</v>
      </c>
      <c r="AD100" s="519"/>
      <c r="AE100" s="519"/>
      <c r="AF100" s="519"/>
      <c r="AG100" s="519"/>
      <c r="AH100" s="519"/>
      <c r="AI100" s="519"/>
      <c r="AJ100" s="519"/>
      <c r="AK100" s="519"/>
      <c r="AL100" s="519"/>
      <c r="AM100" s="519"/>
      <c r="AN100" s="519"/>
      <c r="AO100" s="519"/>
      <c r="AP100" s="519"/>
      <c r="AQ100" s="519"/>
      <c r="AR100" s="728"/>
      <c r="AS100" s="728"/>
      <c r="AT100" s="35" t="s">
        <v>2751</v>
      </c>
      <c r="AU100" s="35"/>
      <c r="AV100" s="586" t="s">
        <v>2750</v>
      </c>
      <c r="AW100" s="715" t="s">
        <v>34</v>
      </c>
      <c r="AX100" s="519"/>
      <c r="AY100" s="35" t="s">
        <v>2751</v>
      </c>
      <c r="AZ100" s="265"/>
      <c r="BA100" s="586" t="s">
        <v>2750</v>
      </c>
      <c r="BB100" s="715" t="s">
        <v>34</v>
      </c>
      <c r="BC100" s="519"/>
      <c r="BD100" s="519"/>
      <c r="BE100" s="519"/>
      <c r="BF100" s="519"/>
      <c r="BG100" s="519"/>
      <c r="BH100" s="519"/>
      <c r="BI100" s="519"/>
      <c r="BJ100" s="519"/>
      <c r="BK100" s="519"/>
      <c r="BL100" s="519"/>
      <c r="BM100" s="519"/>
      <c r="BN100" s="519"/>
      <c r="BO100" s="519"/>
      <c r="BP100" s="519"/>
      <c r="BQ100" s="728"/>
      <c r="BR100" s="728"/>
      <c r="BS100" s="35" t="s">
        <v>2751</v>
      </c>
      <c r="BT100" s="35"/>
      <c r="BU100" s="586" t="s">
        <v>2750</v>
      </c>
      <c r="BV100" s="715" t="s">
        <v>34</v>
      </c>
      <c r="BW100" s="519"/>
      <c r="BX100" s="35" t="s">
        <v>2751</v>
      </c>
      <c r="BY100" s="35" t="s">
        <v>2863</v>
      </c>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row>
    <row r="101" spans="1:104">
      <c r="A101" s="586" t="s">
        <v>2752</v>
      </c>
      <c r="B101" s="715" t="s">
        <v>33</v>
      </c>
      <c r="C101" s="519"/>
      <c r="D101" s="519"/>
      <c r="E101" s="519"/>
      <c r="F101" s="519"/>
      <c r="G101" s="519"/>
      <c r="H101" s="519"/>
      <c r="I101" s="519"/>
      <c r="J101" s="519"/>
      <c r="K101" s="519"/>
      <c r="L101" s="519"/>
      <c r="M101" s="519"/>
      <c r="N101" s="519"/>
      <c r="O101" s="519"/>
      <c r="P101" s="728"/>
      <c r="Q101" s="728"/>
      <c r="R101" s="728"/>
      <c r="S101" s="35" t="s">
        <v>2753</v>
      </c>
      <c r="T101" s="35"/>
      <c r="U101" s="586" t="s">
        <v>2752</v>
      </c>
      <c r="V101" s="715" t="s">
        <v>33</v>
      </c>
      <c r="W101" s="519"/>
      <c r="X101" s="519"/>
      <c r="Y101" s="35" t="s">
        <v>2753</v>
      </c>
      <c r="Z101" s="35" t="s">
        <v>2864</v>
      </c>
      <c r="AA101" s="35"/>
      <c r="AB101" s="586" t="s">
        <v>2752</v>
      </c>
      <c r="AC101" s="715" t="s">
        <v>33</v>
      </c>
      <c r="AD101" s="519"/>
      <c r="AE101" s="519"/>
      <c r="AF101" s="519"/>
      <c r="AG101" s="519"/>
      <c r="AH101" s="519"/>
      <c r="AI101" s="519"/>
      <c r="AJ101" s="519"/>
      <c r="AK101" s="519"/>
      <c r="AL101" s="519"/>
      <c r="AM101" s="519"/>
      <c r="AN101" s="519"/>
      <c r="AO101" s="519"/>
      <c r="AP101" s="519"/>
      <c r="AQ101" s="728"/>
      <c r="AR101" s="728"/>
      <c r="AS101" s="728"/>
      <c r="AT101" s="35" t="s">
        <v>2753</v>
      </c>
      <c r="AU101" s="35"/>
      <c r="AV101" s="586" t="s">
        <v>2752</v>
      </c>
      <c r="AW101" s="715" t="s">
        <v>33</v>
      </c>
      <c r="AX101" s="519"/>
      <c r="AY101" s="35" t="s">
        <v>2753</v>
      </c>
      <c r="AZ101" s="265"/>
      <c r="BA101" s="586" t="s">
        <v>2752</v>
      </c>
      <c r="BB101" s="715" t="s">
        <v>33</v>
      </c>
      <c r="BC101" s="519"/>
      <c r="BD101" s="519"/>
      <c r="BE101" s="519"/>
      <c r="BF101" s="519"/>
      <c r="BG101" s="519"/>
      <c r="BH101" s="519"/>
      <c r="BI101" s="519"/>
      <c r="BJ101" s="519"/>
      <c r="BK101" s="519"/>
      <c r="BL101" s="519"/>
      <c r="BM101" s="519"/>
      <c r="BN101" s="519"/>
      <c r="BO101" s="519"/>
      <c r="BP101" s="728"/>
      <c r="BQ101" s="728"/>
      <c r="BR101" s="728"/>
      <c r="BS101" s="35" t="s">
        <v>2753</v>
      </c>
      <c r="BT101" s="35"/>
      <c r="BU101" s="586" t="s">
        <v>2752</v>
      </c>
      <c r="BV101" s="715" t="s">
        <v>33</v>
      </c>
      <c r="BW101" s="519"/>
      <c r="BX101" s="35" t="s">
        <v>2753</v>
      </c>
      <c r="BY101" s="35" t="s">
        <v>2864</v>
      </c>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row>
    <row r="102" spans="1:104">
      <c r="A102" s="586" t="s">
        <v>2754</v>
      </c>
      <c r="B102" s="715" t="s">
        <v>32</v>
      </c>
      <c r="C102" s="519"/>
      <c r="D102" s="519"/>
      <c r="E102" s="519"/>
      <c r="F102" s="519"/>
      <c r="G102" s="519"/>
      <c r="H102" s="519"/>
      <c r="I102" s="519"/>
      <c r="J102" s="519"/>
      <c r="K102" s="519"/>
      <c r="L102" s="519"/>
      <c r="M102" s="519"/>
      <c r="N102" s="519"/>
      <c r="O102" s="728"/>
      <c r="P102" s="728"/>
      <c r="Q102" s="728"/>
      <c r="R102" s="728"/>
      <c r="S102" s="35" t="s">
        <v>2755</v>
      </c>
      <c r="T102" s="35"/>
      <c r="U102" s="586" t="s">
        <v>2754</v>
      </c>
      <c r="V102" s="715" t="s">
        <v>32</v>
      </c>
      <c r="W102" s="519"/>
      <c r="X102" s="519"/>
      <c r="Y102" s="35" t="s">
        <v>2755</v>
      </c>
      <c r="Z102" s="35" t="s">
        <v>2865</v>
      </c>
      <c r="AA102" s="35"/>
      <c r="AB102" s="586" t="s">
        <v>2754</v>
      </c>
      <c r="AC102" s="715" t="s">
        <v>32</v>
      </c>
      <c r="AD102" s="519"/>
      <c r="AE102" s="519"/>
      <c r="AF102" s="519"/>
      <c r="AG102" s="519"/>
      <c r="AH102" s="519"/>
      <c r="AI102" s="519"/>
      <c r="AJ102" s="519"/>
      <c r="AK102" s="519"/>
      <c r="AL102" s="519"/>
      <c r="AM102" s="519"/>
      <c r="AN102" s="519"/>
      <c r="AO102" s="519"/>
      <c r="AP102" s="728"/>
      <c r="AQ102" s="728"/>
      <c r="AR102" s="728"/>
      <c r="AS102" s="728"/>
      <c r="AT102" s="35" t="s">
        <v>2755</v>
      </c>
      <c r="AU102" s="35"/>
      <c r="AV102" s="586" t="s">
        <v>2754</v>
      </c>
      <c r="AW102" s="715" t="s">
        <v>32</v>
      </c>
      <c r="AX102" s="519"/>
      <c r="AY102" s="35" t="s">
        <v>2755</v>
      </c>
      <c r="AZ102" s="265"/>
      <c r="BA102" s="586" t="s">
        <v>2754</v>
      </c>
      <c r="BB102" s="715" t="s">
        <v>32</v>
      </c>
      <c r="BC102" s="519"/>
      <c r="BD102" s="519"/>
      <c r="BE102" s="519"/>
      <c r="BF102" s="519"/>
      <c r="BG102" s="519"/>
      <c r="BH102" s="519"/>
      <c r="BI102" s="519"/>
      <c r="BJ102" s="519"/>
      <c r="BK102" s="519"/>
      <c r="BL102" s="519"/>
      <c r="BM102" s="519"/>
      <c r="BN102" s="519"/>
      <c r="BO102" s="728"/>
      <c r="BP102" s="728"/>
      <c r="BQ102" s="728"/>
      <c r="BR102" s="728"/>
      <c r="BS102" s="35" t="s">
        <v>2755</v>
      </c>
      <c r="BT102" s="35"/>
      <c r="BU102" s="586" t="s">
        <v>2754</v>
      </c>
      <c r="BV102" s="715" t="s">
        <v>32</v>
      </c>
      <c r="BW102" s="519"/>
      <c r="BX102" s="35" t="s">
        <v>2755</v>
      </c>
      <c r="BY102" s="35" t="s">
        <v>2865</v>
      </c>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row>
    <row r="103" spans="1:104">
      <c r="A103" s="586" t="s">
        <v>2756</v>
      </c>
      <c r="B103" s="715" t="s">
        <v>31</v>
      </c>
      <c r="C103" s="519"/>
      <c r="D103" s="519"/>
      <c r="E103" s="519"/>
      <c r="F103" s="519"/>
      <c r="G103" s="519"/>
      <c r="H103" s="519"/>
      <c r="I103" s="519"/>
      <c r="J103" s="519"/>
      <c r="K103" s="519"/>
      <c r="L103" s="519"/>
      <c r="M103" s="519"/>
      <c r="N103" s="728"/>
      <c r="O103" s="728"/>
      <c r="P103" s="728"/>
      <c r="Q103" s="728"/>
      <c r="R103" s="728"/>
      <c r="S103" s="35" t="s">
        <v>2757</v>
      </c>
      <c r="T103" s="35"/>
      <c r="U103" s="586" t="s">
        <v>2756</v>
      </c>
      <c r="V103" s="715" t="s">
        <v>31</v>
      </c>
      <c r="W103" s="519"/>
      <c r="X103" s="519"/>
      <c r="Y103" s="35" t="s">
        <v>2757</v>
      </c>
      <c r="Z103" s="35" t="s">
        <v>2866</v>
      </c>
      <c r="AA103" s="35"/>
      <c r="AB103" s="586" t="s">
        <v>2756</v>
      </c>
      <c r="AC103" s="715" t="s">
        <v>31</v>
      </c>
      <c r="AD103" s="519"/>
      <c r="AE103" s="519"/>
      <c r="AF103" s="519"/>
      <c r="AG103" s="519"/>
      <c r="AH103" s="519"/>
      <c r="AI103" s="519"/>
      <c r="AJ103" s="519"/>
      <c r="AK103" s="519"/>
      <c r="AL103" s="519"/>
      <c r="AM103" s="519"/>
      <c r="AN103" s="519"/>
      <c r="AO103" s="728"/>
      <c r="AP103" s="728"/>
      <c r="AQ103" s="728"/>
      <c r="AR103" s="728"/>
      <c r="AS103" s="728"/>
      <c r="AT103" s="35" t="s">
        <v>2757</v>
      </c>
      <c r="AU103" s="35"/>
      <c r="AV103" s="586" t="s">
        <v>2756</v>
      </c>
      <c r="AW103" s="715" t="s">
        <v>31</v>
      </c>
      <c r="AX103" s="519"/>
      <c r="AY103" s="35" t="s">
        <v>2757</v>
      </c>
      <c r="AZ103" s="265"/>
      <c r="BA103" s="586" t="s">
        <v>2756</v>
      </c>
      <c r="BB103" s="715" t="s">
        <v>31</v>
      </c>
      <c r="BC103" s="519"/>
      <c r="BD103" s="519"/>
      <c r="BE103" s="519"/>
      <c r="BF103" s="519"/>
      <c r="BG103" s="519"/>
      <c r="BH103" s="519"/>
      <c r="BI103" s="519"/>
      <c r="BJ103" s="519"/>
      <c r="BK103" s="519"/>
      <c r="BL103" s="519"/>
      <c r="BM103" s="519"/>
      <c r="BN103" s="728"/>
      <c r="BO103" s="728"/>
      <c r="BP103" s="728"/>
      <c r="BQ103" s="728"/>
      <c r="BR103" s="728"/>
      <c r="BS103" s="35" t="s">
        <v>2757</v>
      </c>
      <c r="BT103" s="35"/>
      <c r="BU103" s="586" t="s">
        <v>2756</v>
      </c>
      <c r="BV103" s="715" t="s">
        <v>31</v>
      </c>
      <c r="BW103" s="519"/>
      <c r="BX103" s="35" t="s">
        <v>2757</v>
      </c>
      <c r="BY103" s="35" t="s">
        <v>2866</v>
      </c>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row>
    <row r="104" spans="1:104">
      <c r="A104" s="586" t="s">
        <v>2758</v>
      </c>
      <c r="B104" s="715" t="s">
        <v>30</v>
      </c>
      <c r="C104" s="519"/>
      <c r="D104" s="519"/>
      <c r="E104" s="519"/>
      <c r="F104" s="519"/>
      <c r="G104" s="519"/>
      <c r="H104" s="519"/>
      <c r="I104" s="519"/>
      <c r="J104" s="519"/>
      <c r="K104" s="519"/>
      <c r="L104" s="519"/>
      <c r="M104" s="728"/>
      <c r="N104" s="728"/>
      <c r="O104" s="728"/>
      <c r="P104" s="728"/>
      <c r="Q104" s="728"/>
      <c r="R104" s="728"/>
      <c r="S104" s="35" t="s">
        <v>2759</v>
      </c>
      <c r="T104" s="35"/>
      <c r="U104" s="586" t="s">
        <v>2758</v>
      </c>
      <c r="V104" s="715" t="s">
        <v>30</v>
      </c>
      <c r="W104" s="519"/>
      <c r="X104" s="519"/>
      <c r="Y104" s="35" t="s">
        <v>2759</v>
      </c>
      <c r="Z104" s="35" t="s">
        <v>2867</v>
      </c>
      <c r="AA104" s="35"/>
      <c r="AB104" s="586" t="s">
        <v>2758</v>
      </c>
      <c r="AC104" s="715" t="s">
        <v>30</v>
      </c>
      <c r="AD104" s="519"/>
      <c r="AE104" s="519"/>
      <c r="AF104" s="519"/>
      <c r="AG104" s="519"/>
      <c r="AH104" s="519"/>
      <c r="AI104" s="519"/>
      <c r="AJ104" s="519"/>
      <c r="AK104" s="519"/>
      <c r="AL104" s="519"/>
      <c r="AM104" s="519"/>
      <c r="AN104" s="728"/>
      <c r="AO104" s="728"/>
      <c r="AP104" s="728"/>
      <c r="AQ104" s="728"/>
      <c r="AR104" s="728"/>
      <c r="AS104" s="728"/>
      <c r="AT104" s="35" t="s">
        <v>2759</v>
      </c>
      <c r="AU104" s="35"/>
      <c r="AV104" s="586" t="s">
        <v>2758</v>
      </c>
      <c r="AW104" s="715" t="s">
        <v>30</v>
      </c>
      <c r="AX104" s="519"/>
      <c r="AY104" s="35" t="s">
        <v>2759</v>
      </c>
      <c r="AZ104" s="265"/>
      <c r="BA104" s="586" t="s">
        <v>2758</v>
      </c>
      <c r="BB104" s="715" t="s">
        <v>30</v>
      </c>
      <c r="BC104" s="519"/>
      <c r="BD104" s="519"/>
      <c r="BE104" s="519"/>
      <c r="BF104" s="519"/>
      <c r="BG104" s="519"/>
      <c r="BH104" s="519"/>
      <c r="BI104" s="519"/>
      <c r="BJ104" s="519"/>
      <c r="BK104" s="519"/>
      <c r="BL104" s="519"/>
      <c r="BM104" s="728"/>
      <c r="BN104" s="728"/>
      <c r="BO104" s="728"/>
      <c r="BP104" s="728"/>
      <c r="BQ104" s="728"/>
      <c r="BR104" s="728"/>
      <c r="BS104" s="35" t="s">
        <v>2759</v>
      </c>
      <c r="BT104" s="35"/>
      <c r="BU104" s="586" t="s">
        <v>2758</v>
      </c>
      <c r="BV104" s="715" t="s">
        <v>30</v>
      </c>
      <c r="BW104" s="519"/>
      <c r="BX104" s="35" t="s">
        <v>2759</v>
      </c>
      <c r="BY104" s="35" t="s">
        <v>2867</v>
      </c>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row>
    <row r="105" spans="1:104">
      <c r="A105" s="586" t="s">
        <v>2760</v>
      </c>
      <c r="B105" s="715" t="s">
        <v>29</v>
      </c>
      <c r="C105" s="519"/>
      <c r="D105" s="519"/>
      <c r="E105" s="519"/>
      <c r="F105" s="519"/>
      <c r="G105" s="519"/>
      <c r="H105" s="519"/>
      <c r="I105" s="519"/>
      <c r="J105" s="519"/>
      <c r="K105" s="519"/>
      <c r="L105" s="728"/>
      <c r="M105" s="728"/>
      <c r="N105" s="728"/>
      <c r="O105" s="728"/>
      <c r="P105" s="728"/>
      <c r="Q105" s="728"/>
      <c r="R105" s="728"/>
      <c r="S105" s="35" t="s">
        <v>2761</v>
      </c>
      <c r="T105" s="35"/>
      <c r="U105" s="586" t="s">
        <v>2760</v>
      </c>
      <c r="V105" s="715" t="s">
        <v>29</v>
      </c>
      <c r="W105" s="519"/>
      <c r="X105" s="519"/>
      <c r="Y105" s="35" t="s">
        <v>2761</v>
      </c>
      <c r="Z105" s="35" t="s">
        <v>2868</v>
      </c>
      <c r="AA105" s="35"/>
      <c r="AB105" s="586" t="s">
        <v>2760</v>
      </c>
      <c r="AC105" s="715" t="s">
        <v>29</v>
      </c>
      <c r="AD105" s="519"/>
      <c r="AE105" s="519"/>
      <c r="AF105" s="519"/>
      <c r="AG105" s="519"/>
      <c r="AH105" s="519"/>
      <c r="AI105" s="519"/>
      <c r="AJ105" s="519"/>
      <c r="AK105" s="519"/>
      <c r="AL105" s="519"/>
      <c r="AM105" s="728"/>
      <c r="AN105" s="728"/>
      <c r="AO105" s="728"/>
      <c r="AP105" s="728"/>
      <c r="AQ105" s="728"/>
      <c r="AR105" s="728"/>
      <c r="AS105" s="728"/>
      <c r="AT105" s="35" t="s">
        <v>2761</v>
      </c>
      <c r="AU105" s="35"/>
      <c r="AV105" s="586" t="s">
        <v>2760</v>
      </c>
      <c r="AW105" s="715" t="s">
        <v>29</v>
      </c>
      <c r="AX105" s="519"/>
      <c r="AY105" s="35" t="s">
        <v>2761</v>
      </c>
      <c r="AZ105" s="265"/>
      <c r="BA105" s="586" t="s">
        <v>2760</v>
      </c>
      <c r="BB105" s="715" t="s">
        <v>29</v>
      </c>
      <c r="BC105" s="519"/>
      <c r="BD105" s="519"/>
      <c r="BE105" s="519"/>
      <c r="BF105" s="519"/>
      <c r="BG105" s="519"/>
      <c r="BH105" s="519"/>
      <c r="BI105" s="519"/>
      <c r="BJ105" s="519"/>
      <c r="BK105" s="519"/>
      <c r="BL105" s="728"/>
      <c r="BM105" s="728"/>
      <c r="BN105" s="728"/>
      <c r="BO105" s="728"/>
      <c r="BP105" s="728"/>
      <c r="BQ105" s="728"/>
      <c r="BR105" s="728"/>
      <c r="BS105" s="35" t="s">
        <v>2761</v>
      </c>
      <c r="BT105" s="35"/>
      <c r="BU105" s="586" t="s">
        <v>2760</v>
      </c>
      <c r="BV105" s="715" t="s">
        <v>29</v>
      </c>
      <c r="BW105" s="519"/>
      <c r="BX105" s="35" t="s">
        <v>2761</v>
      </c>
      <c r="BY105" s="35" t="s">
        <v>2868</v>
      </c>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row>
    <row r="106" spans="1:104">
      <c r="A106" s="586" t="s">
        <v>2762</v>
      </c>
      <c r="B106" s="715" t="s">
        <v>28</v>
      </c>
      <c r="C106" s="519"/>
      <c r="D106" s="519"/>
      <c r="E106" s="519"/>
      <c r="F106" s="519"/>
      <c r="G106" s="519"/>
      <c r="H106" s="519"/>
      <c r="I106" s="519"/>
      <c r="J106" s="519"/>
      <c r="K106" s="728"/>
      <c r="L106" s="728"/>
      <c r="M106" s="728"/>
      <c r="N106" s="728"/>
      <c r="O106" s="728"/>
      <c r="P106" s="728"/>
      <c r="Q106" s="728"/>
      <c r="R106" s="728"/>
      <c r="S106" s="35" t="s">
        <v>2763</v>
      </c>
      <c r="T106" s="35"/>
      <c r="U106" s="586" t="s">
        <v>2762</v>
      </c>
      <c r="V106" s="715" t="s">
        <v>28</v>
      </c>
      <c r="W106" s="519"/>
      <c r="X106" s="519"/>
      <c r="Y106" s="35" t="s">
        <v>2763</v>
      </c>
      <c r="Z106" s="35" t="s">
        <v>2869</v>
      </c>
      <c r="AA106" s="35"/>
      <c r="AB106" s="586" t="s">
        <v>2762</v>
      </c>
      <c r="AC106" s="715" t="s">
        <v>28</v>
      </c>
      <c r="AD106" s="519"/>
      <c r="AE106" s="519"/>
      <c r="AF106" s="519"/>
      <c r="AG106" s="519"/>
      <c r="AH106" s="519"/>
      <c r="AI106" s="519"/>
      <c r="AJ106" s="519"/>
      <c r="AK106" s="519"/>
      <c r="AL106" s="728"/>
      <c r="AM106" s="728"/>
      <c r="AN106" s="728"/>
      <c r="AO106" s="728"/>
      <c r="AP106" s="728"/>
      <c r="AQ106" s="728"/>
      <c r="AR106" s="728"/>
      <c r="AS106" s="728"/>
      <c r="AT106" s="35" t="s">
        <v>2763</v>
      </c>
      <c r="AU106" s="35"/>
      <c r="AV106" s="586" t="s">
        <v>2762</v>
      </c>
      <c r="AW106" s="715" t="s">
        <v>28</v>
      </c>
      <c r="AX106" s="519"/>
      <c r="AY106" s="35" t="s">
        <v>2763</v>
      </c>
      <c r="AZ106" s="265"/>
      <c r="BA106" s="586" t="s">
        <v>2762</v>
      </c>
      <c r="BB106" s="715" t="s">
        <v>28</v>
      </c>
      <c r="BC106" s="519"/>
      <c r="BD106" s="519"/>
      <c r="BE106" s="519"/>
      <c r="BF106" s="519"/>
      <c r="BG106" s="519"/>
      <c r="BH106" s="519"/>
      <c r="BI106" s="519"/>
      <c r="BJ106" s="519"/>
      <c r="BK106" s="728"/>
      <c r="BL106" s="728"/>
      <c r="BM106" s="728"/>
      <c r="BN106" s="728"/>
      <c r="BO106" s="728"/>
      <c r="BP106" s="728"/>
      <c r="BQ106" s="728"/>
      <c r="BR106" s="728"/>
      <c r="BS106" s="35" t="s">
        <v>2763</v>
      </c>
      <c r="BT106" s="35"/>
      <c r="BU106" s="586" t="s">
        <v>2762</v>
      </c>
      <c r="BV106" s="715" t="s">
        <v>28</v>
      </c>
      <c r="BW106" s="519"/>
      <c r="BX106" s="35" t="s">
        <v>2763</v>
      </c>
      <c r="BY106" s="35" t="s">
        <v>2869</v>
      </c>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row>
    <row r="107" spans="1:104">
      <c r="A107" s="586" t="s">
        <v>2764</v>
      </c>
      <c r="B107" s="715" t="s">
        <v>1</v>
      </c>
      <c r="C107" s="519"/>
      <c r="D107" s="519"/>
      <c r="E107" s="519"/>
      <c r="F107" s="519"/>
      <c r="G107" s="519"/>
      <c r="H107" s="519"/>
      <c r="I107" s="519"/>
      <c r="J107" s="728"/>
      <c r="K107" s="728"/>
      <c r="L107" s="728"/>
      <c r="M107" s="728"/>
      <c r="N107" s="728"/>
      <c r="O107" s="728"/>
      <c r="P107" s="728"/>
      <c r="Q107" s="728"/>
      <c r="R107" s="728"/>
      <c r="S107" s="35" t="s">
        <v>2765</v>
      </c>
      <c r="T107" s="35"/>
      <c r="U107" s="586" t="s">
        <v>2764</v>
      </c>
      <c r="V107" s="715" t="s">
        <v>1</v>
      </c>
      <c r="W107" s="519"/>
      <c r="X107" s="519"/>
      <c r="Y107" s="35" t="s">
        <v>2765</v>
      </c>
      <c r="Z107" s="35" t="s">
        <v>2870</v>
      </c>
      <c r="AA107" s="35"/>
      <c r="AB107" s="586" t="s">
        <v>2764</v>
      </c>
      <c r="AC107" s="715" t="s">
        <v>1</v>
      </c>
      <c r="AD107" s="519"/>
      <c r="AE107" s="519"/>
      <c r="AF107" s="519"/>
      <c r="AG107" s="519"/>
      <c r="AH107" s="519"/>
      <c r="AI107" s="519"/>
      <c r="AJ107" s="519"/>
      <c r="AK107" s="728"/>
      <c r="AL107" s="728"/>
      <c r="AM107" s="728"/>
      <c r="AN107" s="728"/>
      <c r="AO107" s="728"/>
      <c r="AP107" s="728"/>
      <c r="AQ107" s="728"/>
      <c r="AR107" s="728"/>
      <c r="AS107" s="728"/>
      <c r="AT107" s="35" t="s">
        <v>2765</v>
      </c>
      <c r="AU107" s="35"/>
      <c r="AV107" s="586" t="s">
        <v>2764</v>
      </c>
      <c r="AW107" s="715" t="s">
        <v>1</v>
      </c>
      <c r="AX107" s="519"/>
      <c r="AY107" s="35" t="s">
        <v>2765</v>
      </c>
      <c r="AZ107" s="265"/>
      <c r="BA107" s="586" t="s">
        <v>2764</v>
      </c>
      <c r="BB107" s="715" t="s">
        <v>1</v>
      </c>
      <c r="BC107" s="519"/>
      <c r="BD107" s="519"/>
      <c r="BE107" s="519"/>
      <c r="BF107" s="519"/>
      <c r="BG107" s="519"/>
      <c r="BH107" s="519"/>
      <c r="BI107" s="519"/>
      <c r="BJ107" s="728"/>
      <c r="BK107" s="728"/>
      <c r="BL107" s="728"/>
      <c r="BM107" s="728"/>
      <c r="BN107" s="728"/>
      <c r="BO107" s="728"/>
      <c r="BP107" s="728"/>
      <c r="BQ107" s="728"/>
      <c r="BR107" s="728"/>
      <c r="BS107" s="35" t="s">
        <v>2765</v>
      </c>
      <c r="BT107" s="35"/>
      <c r="BU107" s="586" t="s">
        <v>2764</v>
      </c>
      <c r="BV107" s="715" t="s">
        <v>1</v>
      </c>
      <c r="BW107" s="519"/>
      <c r="BX107" s="35" t="s">
        <v>2765</v>
      </c>
      <c r="BY107" s="35" t="s">
        <v>2870</v>
      </c>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row>
    <row r="108" spans="1:104">
      <c r="A108" s="586" t="s">
        <v>2766</v>
      </c>
      <c r="B108" s="715" t="s">
        <v>0</v>
      </c>
      <c r="C108" s="519"/>
      <c r="D108" s="519"/>
      <c r="E108" s="519"/>
      <c r="F108" s="519"/>
      <c r="G108" s="519"/>
      <c r="H108" s="519"/>
      <c r="I108" s="728"/>
      <c r="J108" s="728"/>
      <c r="K108" s="728"/>
      <c r="L108" s="728"/>
      <c r="M108" s="728"/>
      <c r="N108" s="728"/>
      <c r="O108" s="728"/>
      <c r="P108" s="728"/>
      <c r="Q108" s="728"/>
      <c r="R108" s="728"/>
      <c r="S108" s="35" t="s">
        <v>2767</v>
      </c>
      <c r="T108" s="35"/>
      <c r="U108" s="586" t="s">
        <v>2766</v>
      </c>
      <c r="V108" s="715" t="s">
        <v>0</v>
      </c>
      <c r="W108" s="519"/>
      <c r="X108" s="519"/>
      <c r="Y108" s="35" t="s">
        <v>2767</v>
      </c>
      <c r="Z108" s="35" t="s">
        <v>2871</v>
      </c>
      <c r="AA108" s="35"/>
      <c r="AB108" s="586" t="s">
        <v>2766</v>
      </c>
      <c r="AC108" s="715" t="s">
        <v>0</v>
      </c>
      <c r="AD108" s="519"/>
      <c r="AE108" s="519"/>
      <c r="AF108" s="519"/>
      <c r="AG108" s="519"/>
      <c r="AH108" s="519"/>
      <c r="AI108" s="519"/>
      <c r="AJ108" s="728"/>
      <c r="AK108" s="728"/>
      <c r="AL108" s="728"/>
      <c r="AM108" s="728"/>
      <c r="AN108" s="728"/>
      <c r="AO108" s="728"/>
      <c r="AP108" s="728"/>
      <c r="AQ108" s="728"/>
      <c r="AR108" s="728"/>
      <c r="AS108" s="728"/>
      <c r="AT108" s="35" t="s">
        <v>2767</v>
      </c>
      <c r="AU108" s="35"/>
      <c r="AV108" s="586" t="s">
        <v>2766</v>
      </c>
      <c r="AW108" s="715" t="s">
        <v>0</v>
      </c>
      <c r="AX108" s="519"/>
      <c r="AY108" s="35" t="s">
        <v>2767</v>
      </c>
      <c r="AZ108" s="265"/>
      <c r="BA108" s="586" t="s">
        <v>2766</v>
      </c>
      <c r="BB108" s="715" t="s">
        <v>0</v>
      </c>
      <c r="BC108" s="519"/>
      <c r="BD108" s="519"/>
      <c r="BE108" s="519"/>
      <c r="BF108" s="519"/>
      <c r="BG108" s="519"/>
      <c r="BH108" s="519"/>
      <c r="BI108" s="728"/>
      <c r="BJ108" s="728"/>
      <c r="BK108" s="728"/>
      <c r="BL108" s="728"/>
      <c r="BM108" s="728"/>
      <c r="BN108" s="728"/>
      <c r="BO108" s="728"/>
      <c r="BP108" s="728"/>
      <c r="BQ108" s="728"/>
      <c r="BR108" s="728"/>
      <c r="BS108" s="35" t="s">
        <v>2767</v>
      </c>
      <c r="BT108" s="35"/>
      <c r="BU108" s="586" t="s">
        <v>2766</v>
      </c>
      <c r="BV108" s="715" t="s">
        <v>0</v>
      </c>
      <c r="BW108" s="519"/>
      <c r="BX108" s="35" t="s">
        <v>2767</v>
      </c>
      <c r="BY108" s="35" t="s">
        <v>2871</v>
      </c>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row>
    <row r="109" spans="1:104">
      <c r="A109" s="586" t="s">
        <v>2768</v>
      </c>
      <c r="B109" s="715" t="s">
        <v>27</v>
      </c>
      <c r="C109" s="519"/>
      <c r="D109" s="519"/>
      <c r="E109" s="519"/>
      <c r="F109" s="519"/>
      <c r="G109" s="519"/>
      <c r="H109" s="728"/>
      <c r="I109" s="728"/>
      <c r="J109" s="728"/>
      <c r="K109" s="728"/>
      <c r="L109" s="728"/>
      <c r="M109" s="728"/>
      <c r="N109" s="728"/>
      <c r="O109" s="728"/>
      <c r="P109" s="728"/>
      <c r="Q109" s="728"/>
      <c r="R109" s="728"/>
      <c r="S109" s="35" t="s">
        <v>2769</v>
      </c>
      <c r="T109" s="35"/>
      <c r="U109" s="586" t="s">
        <v>2768</v>
      </c>
      <c r="V109" s="715" t="s">
        <v>27</v>
      </c>
      <c r="W109" s="519"/>
      <c r="X109" s="519"/>
      <c r="Y109" s="35" t="s">
        <v>2769</v>
      </c>
      <c r="Z109" s="35" t="s">
        <v>2872</v>
      </c>
      <c r="AA109" s="35"/>
      <c r="AB109" s="586" t="s">
        <v>2768</v>
      </c>
      <c r="AC109" s="715" t="s">
        <v>27</v>
      </c>
      <c r="AD109" s="519"/>
      <c r="AE109" s="519"/>
      <c r="AF109" s="519"/>
      <c r="AG109" s="519"/>
      <c r="AH109" s="519"/>
      <c r="AI109" s="728"/>
      <c r="AJ109" s="728"/>
      <c r="AK109" s="728"/>
      <c r="AL109" s="728"/>
      <c r="AM109" s="728"/>
      <c r="AN109" s="728"/>
      <c r="AO109" s="728"/>
      <c r="AP109" s="728"/>
      <c r="AQ109" s="728"/>
      <c r="AR109" s="728"/>
      <c r="AS109" s="728"/>
      <c r="AT109" s="35" t="s">
        <v>2769</v>
      </c>
      <c r="AU109" s="35"/>
      <c r="AV109" s="586" t="s">
        <v>2768</v>
      </c>
      <c r="AW109" s="715" t="s">
        <v>27</v>
      </c>
      <c r="AX109" s="519"/>
      <c r="AY109" s="35" t="s">
        <v>2769</v>
      </c>
      <c r="AZ109" s="265"/>
      <c r="BA109" s="586" t="s">
        <v>2768</v>
      </c>
      <c r="BB109" s="715" t="s">
        <v>27</v>
      </c>
      <c r="BC109" s="519"/>
      <c r="BD109" s="519"/>
      <c r="BE109" s="519"/>
      <c r="BF109" s="519"/>
      <c r="BG109" s="519"/>
      <c r="BH109" s="728"/>
      <c r="BI109" s="728"/>
      <c r="BJ109" s="728"/>
      <c r="BK109" s="728"/>
      <c r="BL109" s="728"/>
      <c r="BM109" s="728"/>
      <c r="BN109" s="728"/>
      <c r="BO109" s="728"/>
      <c r="BP109" s="728"/>
      <c r="BQ109" s="728"/>
      <c r="BR109" s="728"/>
      <c r="BS109" s="35" t="s">
        <v>2769</v>
      </c>
      <c r="BT109" s="35"/>
      <c r="BU109" s="586" t="s">
        <v>2768</v>
      </c>
      <c r="BV109" s="715" t="s">
        <v>27</v>
      </c>
      <c r="BW109" s="519"/>
      <c r="BX109" s="35" t="s">
        <v>2769</v>
      </c>
      <c r="BY109" s="35" t="s">
        <v>2872</v>
      </c>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row>
    <row r="110" spans="1:104">
      <c r="A110" s="586" t="s">
        <v>2770</v>
      </c>
      <c r="B110" s="715" t="s">
        <v>26</v>
      </c>
      <c r="C110" s="519"/>
      <c r="D110" s="519"/>
      <c r="E110" s="519"/>
      <c r="F110" s="519"/>
      <c r="G110" s="728"/>
      <c r="H110" s="728"/>
      <c r="I110" s="728"/>
      <c r="J110" s="728"/>
      <c r="K110" s="728"/>
      <c r="L110" s="728"/>
      <c r="M110" s="728"/>
      <c r="N110" s="728"/>
      <c r="O110" s="728"/>
      <c r="P110" s="728"/>
      <c r="Q110" s="728"/>
      <c r="R110" s="728"/>
      <c r="S110" s="35" t="s">
        <v>2771</v>
      </c>
      <c r="T110" s="35"/>
      <c r="U110" s="586" t="s">
        <v>2770</v>
      </c>
      <c r="V110" s="715" t="s">
        <v>26</v>
      </c>
      <c r="W110" s="519"/>
      <c r="X110" s="519"/>
      <c r="Y110" s="35" t="s">
        <v>2771</v>
      </c>
      <c r="Z110" s="35" t="s">
        <v>2873</v>
      </c>
      <c r="AA110" s="35"/>
      <c r="AB110" s="586" t="s">
        <v>2770</v>
      </c>
      <c r="AC110" s="715" t="s">
        <v>26</v>
      </c>
      <c r="AD110" s="519"/>
      <c r="AE110" s="519"/>
      <c r="AF110" s="519"/>
      <c r="AG110" s="519"/>
      <c r="AH110" s="728"/>
      <c r="AI110" s="728"/>
      <c r="AJ110" s="728"/>
      <c r="AK110" s="728"/>
      <c r="AL110" s="728"/>
      <c r="AM110" s="728"/>
      <c r="AN110" s="728"/>
      <c r="AO110" s="728"/>
      <c r="AP110" s="728"/>
      <c r="AQ110" s="728"/>
      <c r="AR110" s="728"/>
      <c r="AS110" s="728"/>
      <c r="AT110" s="35" t="s">
        <v>2771</v>
      </c>
      <c r="AU110" s="35"/>
      <c r="AV110" s="586" t="s">
        <v>2770</v>
      </c>
      <c r="AW110" s="715" t="s">
        <v>26</v>
      </c>
      <c r="AX110" s="519"/>
      <c r="AY110" s="35" t="s">
        <v>2771</v>
      </c>
      <c r="AZ110" s="265"/>
      <c r="BA110" s="586" t="s">
        <v>2770</v>
      </c>
      <c r="BB110" s="715" t="s">
        <v>26</v>
      </c>
      <c r="BC110" s="519"/>
      <c r="BD110" s="519"/>
      <c r="BE110" s="519"/>
      <c r="BF110" s="519"/>
      <c r="BG110" s="728"/>
      <c r="BH110" s="728"/>
      <c r="BI110" s="728"/>
      <c r="BJ110" s="728"/>
      <c r="BK110" s="728"/>
      <c r="BL110" s="728"/>
      <c r="BM110" s="728"/>
      <c r="BN110" s="728"/>
      <c r="BO110" s="728"/>
      <c r="BP110" s="728"/>
      <c r="BQ110" s="728"/>
      <c r="BR110" s="728"/>
      <c r="BS110" s="35" t="s">
        <v>2771</v>
      </c>
      <c r="BT110" s="35"/>
      <c r="BU110" s="586" t="s">
        <v>2770</v>
      </c>
      <c r="BV110" s="715" t="s">
        <v>26</v>
      </c>
      <c r="BW110" s="519"/>
      <c r="BX110" s="35" t="s">
        <v>2771</v>
      </c>
      <c r="BY110" s="35" t="s">
        <v>2873</v>
      </c>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row>
    <row r="111" spans="1:104">
      <c r="A111" s="586" t="s">
        <v>2772</v>
      </c>
      <c r="B111" s="715" t="s">
        <v>25</v>
      </c>
      <c r="C111" s="519"/>
      <c r="D111" s="519"/>
      <c r="E111" s="519"/>
      <c r="F111" s="728"/>
      <c r="G111" s="728"/>
      <c r="H111" s="728"/>
      <c r="I111" s="728"/>
      <c r="J111" s="728"/>
      <c r="K111" s="728"/>
      <c r="L111" s="728"/>
      <c r="M111" s="728"/>
      <c r="N111" s="728"/>
      <c r="O111" s="728"/>
      <c r="P111" s="728"/>
      <c r="Q111" s="728"/>
      <c r="R111" s="728"/>
      <c r="S111" s="35" t="s">
        <v>2773</v>
      </c>
      <c r="T111" s="35"/>
      <c r="U111" s="586" t="s">
        <v>2772</v>
      </c>
      <c r="V111" s="715" t="s">
        <v>25</v>
      </c>
      <c r="W111" s="519"/>
      <c r="X111" s="519"/>
      <c r="Y111" s="35" t="s">
        <v>2773</v>
      </c>
      <c r="Z111" s="35" t="s">
        <v>2874</v>
      </c>
      <c r="AA111" s="35"/>
      <c r="AB111" s="586" t="s">
        <v>2772</v>
      </c>
      <c r="AC111" s="715" t="s">
        <v>25</v>
      </c>
      <c r="AD111" s="519"/>
      <c r="AE111" s="519"/>
      <c r="AF111" s="519"/>
      <c r="AG111" s="728"/>
      <c r="AH111" s="728"/>
      <c r="AI111" s="728"/>
      <c r="AJ111" s="728"/>
      <c r="AK111" s="728"/>
      <c r="AL111" s="728"/>
      <c r="AM111" s="728"/>
      <c r="AN111" s="728"/>
      <c r="AO111" s="728"/>
      <c r="AP111" s="728"/>
      <c r="AQ111" s="728"/>
      <c r="AR111" s="728"/>
      <c r="AS111" s="728"/>
      <c r="AT111" s="35" t="s">
        <v>2773</v>
      </c>
      <c r="AU111" s="35"/>
      <c r="AV111" s="586" t="s">
        <v>2772</v>
      </c>
      <c r="AW111" s="715" t="s">
        <v>25</v>
      </c>
      <c r="AX111" s="519"/>
      <c r="AY111" s="35" t="s">
        <v>2773</v>
      </c>
      <c r="AZ111" s="265"/>
      <c r="BA111" s="586" t="s">
        <v>2772</v>
      </c>
      <c r="BB111" s="715" t="s">
        <v>25</v>
      </c>
      <c r="BC111" s="519"/>
      <c r="BD111" s="519"/>
      <c r="BE111" s="519"/>
      <c r="BF111" s="728"/>
      <c r="BG111" s="728"/>
      <c r="BH111" s="728"/>
      <c r="BI111" s="728"/>
      <c r="BJ111" s="728"/>
      <c r="BK111" s="728"/>
      <c r="BL111" s="728"/>
      <c r="BM111" s="728"/>
      <c r="BN111" s="728"/>
      <c r="BO111" s="728"/>
      <c r="BP111" s="728"/>
      <c r="BQ111" s="728"/>
      <c r="BR111" s="728"/>
      <c r="BS111" s="35" t="s">
        <v>2773</v>
      </c>
      <c r="BT111" s="35"/>
      <c r="BU111" s="586" t="s">
        <v>2772</v>
      </c>
      <c r="BV111" s="715" t="s">
        <v>25</v>
      </c>
      <c r="BW111" s="519"/>
      <c r="BX111" s="35" t="s">
        <v>2773</v>
      </c>
      <c r="BY111" s="35" t="s">
        <v>2874</v>
      </c>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row>
    <row r="112" spans="1:104">
      <c r="A112" s="586" t="s">
        <v>2774</v>
      </c>
      <c r="B112" s="715" t="s">
        <v>24</v>
      </c>
      <c r="C112" s="519"/>
      <c r="D112" s="519"/>
      <c r="E112" s="728"/>
      <c r="F112" s="728"/>
      <c r="G112" s="728"/>
      <c r="H112" s="728"/>
      <c r="I112" s="728"/>
      <c r="J112" s="728"/>
      <c r="K112" s="728"/>
      <c r="L112" s="728"/>
      <c r="M112" s="728"/>
      <c r="N112" s="728"/>
      <c r="O112" s="728"/>
      <c r="P112" s="728"/>
      <c r="Q112" s="728"/>
      <c r="R112" s="728"/>
      <c r="S112" s="35" t="s">
        <v>2775</v>
      </c>
      <c r="T112" s="35"/>
      <c r="U112" s="586" t="s">
        <v>2774</v>
      </c>
      <c r="V112" s="715" t="s">
        <v>24</v>
      </c>
      <c r="W112" s="519"/>
      <c r="X112" s="519"/>
      <c r="Y112" s="35" t="s">
        <v>2775</v>
      </c>
      <c r="Z112" s="35" t="s">
        <v>2875</v>
      </c>
      <c r="AA112" s="35"/>
      <c r="AB112" s="586" t="s">
        <v>2774</v>
      </c>
      <c r="AC112" s="715" t="s">
        <v>24</v>
      </c>
      <c r="AD112" s="519"/>
      <c r="AE112" s="519"/>
      <c r="AF112" s="728"/>
      <c r="AG112" s="728"/>
      <c r="AH112" s="728"/>
      <c r="AI112" s="728"/>
      <c r="AJ112" s="728"/>
      <c r="AK112" s="728"/>
      <c r="AL112" s="728"/>
      <c r="AM112" s="728"/>
      <c r="AN112" s="728"/>
      <c r="AO112" s="728"/>
      <c r="AP112" s="728"/>
      <c r="AQ112" s="728"/>
      <c r="AR112" s="728"/>
      <c r="AS112" s="728"/>
      <c r="AT112" s="35" t="s">
        <v>2775</v>
      </c>
      <c r="AU112" s="35"/>
      <c r="AV112" s="586" t="s">
        <v>2774</v>
      </c>
      <c r="AW112" s="715" t="s">
        <v>24</v>
      </c>
      <c r="AX112" s="519"/>
      <c r="AY112" s="35" t="s">
        <v>2775</v>
      </c>
      <c r="AZ112" s="265"/>
      <c r="BA112" s="586" t="s">
        <v>2774</v>
      </c>
      <c r="BB112" s="715" t="s">
        <v>24</v>
      </c>
      <c r="BC112" s="519"/>
      <c r="BD112" s="519"/>
      <c r="BE112" s="728"/>
      <c r="BF112" s="728"/>
      <c r="BG112" s="728"/>
      <c r="BH112" s="728"/>
      <c r="BI112" s="728"/>
      <c r="BJ112" s="728"/>
      <c r="BK112" s="728"/>
      <c r="BL112" s="728"/>
      <c r="BM112" s="728"/>
      <c r="BN112" s="728"/>
      <c r="BO112" s="728"/>
      <c r="BP112" s="728"/>
      <c r="BQ112" s="728"/>
      <c r="BR112" s="728"/>
      <c r="BS112" s="35" t="s">
        <v>2775</v>
      </c>
      <c r="BT112" s="35"/>
      <c r="BU112" s="586" t="s">
        <v>2774</v>
      </c>
      <c r="BV112" s="715" t="s">
        <v>24</v>
      </c>
      <c r="BW112" s="519"/>
      <c r="BX112" s="35" t="s">
        <v>2775</v>
      </c>
      <c r="BY112" s="35" t="s">
        <v>2875</v>
      </c>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row>
    <row r="113" spans="1:104">
      <c r="A113" s="586" t="s">
        <v>2776</v>
      </c>
      <c r="B113" s="715" t="s">
        <v>23</v>
      </c>
      <c r="C113" s="519"/>
      <c r="D113" s="728"/>
      <c r="E113" s="728"/>
      <c r="F113" s="728"/>
      <c r="G113" s="728"/>
      <c r="H113" s="728"/>
      <c r="I113" s="728"/>
      <c r="J113" s="728"/>
      <c r="K113" s="728"/>
      <c r="L113" s="728"/>
      <c r="M113" s="728"/>
      <c r="N113" s="728"/>
      <c r="O113" s="728"/>
      <c r="P113" s="728"/>
      <c r="Q113" s="728"/>
      <c r="R113" s="728"/>
      <c r="S113" s="35" t="s">
        <v>2732</v>
      </c>
      <c r="T113" s="35"/>
      <c r="U113" s="586" t="s">
        <v>2776</v>
      </c>
      <c r="V113" s="715" t="s">
        <v>23</v>
      </c>
      <c r="W113" s="519"/>
      <c r="X113" s="519"/>
      <c r="Y113" s="35" t="s">
        <v>2732</v>
      </c>
      <c r="Z113" s="35" t="s">
        <v>2876</v>
      </c>
      <c r="AA113" s="35"/>
      <c r="AB113" s="586" t="s">
        <v>2776</v>
      </c>
      <c r="AC113" s="715" t="s">
        <v>23</v>
      </c>
      <c r="AD113" s="519"/>
      <c r="AE113" s="728"/>
      <c r="AF113" s="728"/>
      <c r="AG113" s="728"/>
      <c r="AH113" s="728"/>
      <c r="AI113" s="728"/>
      <c r="AJ113" s="728"/>
      <c r="AK113" s="728"/>
      <c r="AL113" s="728"/>
      <c r="AM113" s="728"/>
      <c r="AN113" s="728"/>
      <c r="AO113" s="728"/>
      <c r="AP113" s="728"/>
      <c r="AQ113" s="728"/>
      <c r="AR113" s="728"/>
      <c r="AS113" s="728"/>
      <c r="AT113" s="35" t="s">
        <v>2732</v>
      </c>
      <c r="AU113" s="35"/>
      <c r="AV113" s="586" t="s">
        <v>2776</v>
      </c>
      <c r="AW113" s="715" t="s">
        <v>23</v>
      </c>
      <c r="AX113" s="519"/>
      <c r="AY113" s="35" t="s">
        <v>2732</v>
      </c>
      <c r="AZ113" s="265"/>
      <c r="BA113" s="586" t="s">
        <v>2776</v>
      </c>
      <c r="BB113" s="715" t="s">
        <v>23</v>
      </c>
      <c r="BC113" s="519"/>
      <c r="BD113" s="728"/>
      <c r="BE113" s="728"/>
      <c r="BF113" s="728"/>
      <c r="BG113" s="728"/>
      <c r="BH113" s="728"/>
      <c r="BI113" s="728"/>
      <c r="BJ113" s="728"/>
      <c r="BK113" s="728"/>
      <c r="BL113" s="728"/>
      <c r="BM113" s="728"/>
      <c r="BN113" s="728"/>
      <c r="BO113" s="728"/>
      <c r="BP113" s="728"/>
      <c r="BQ113" s="728"/>
      <c r="BR113" s="728"/>
      <c r="BS113" s="35" t="s">
        <v>2732</v>
      </c>
      <c r="BT113" s="35"/>
      <c r="BU113" s="586" t="s">
        <v>2776</v>
      </c>
      <c r="BV113" s="715" t="s">
        <v>23</v>
      </c>
      <c r="BW113" s="519"/>
      <c r="BX113" s="35" t="s">
        <v>2732</v>
      </c>
      <c r="BY113" s="35" t="s">
        <v>2876</v>
      </c>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row>
    <row r="114" spans="1:104">
      <c r="A114" s="265"/>
      <c r="C114" s="35" t="s">
        <v>2876</v>
      </c>
      <c r="D114" s="35" t="s">
        <v>2875</v>
      </c>
      <c r="E114" s="35" t="s">
        <v>2874</v>
      </c>
      <c r="F114" s="35" t="s">
        <v>2873</v>
      </c>
      <c r="G114" s="35" t="s">
        <v>2872</v>
      </c>
      <c r="H114" s="35" t="s">
        <v>2871</v>
      </c>
      <c r="I114" s="35" t="s">
        <v>2870</v>
      </c>
      <c r="J114" s="35" t="s">
        <v>2869</v>
      </c>
      <c r="K114" s="35" t="s">
        <v>2868</v>
      </c>
      <c r="L114" s="35" t="s">
        <v>2867</v>
      </c>
      <c r="M114" s="35" t="s">
        <v>2866</v>
      </c>
      <c r="N114" s="35" t="s">
        <v>2865</v>
      </c>
      <c r="O114" s="35" t="s">
        <v>2864</v>
      </c>
      <c r="P114" s="35" t="s">
        <v>2863</v>
      </c>
      <c r="Q114" s="35" t="s">
        <v>2862</v>
      </c>
      <c r="R114" s="35" t="s">
        <v>2861</v>
      </c>
      <c r="S114" s="35"/>
      <c r="T114" s="35"/>
      <c r="U114" s="586" t="s">
        <v>129</v>
      </c>
      <c r="V114" s="715" t="s">
        <v>22</v>
      </c>
      <c r="W114" s="519"/>
      <c r="X114" s="519"/>
      <c r="Y114" s="35"/>
      <c r="Z114" s="35"/>
      <c r="AA114" s="35"/>
      <c r="AB114" s="35"/>
      <c r="AC114" s="35"/>
      <c r="AD114" s="35" t="s">
        <v>2876</v>
      </c>
      <c r="AE114" s="35" t="s">
        <v>2875</v>
      </c>
      <c r="AF114" s="35" t="s">
        <v>2874</v>
      </c>
      <c r="AG114" s="35" t="s">
        <v>2873</v>
      </c>
      <c r="AH114" s="35" t="s">
        <v>2872</v>
      </c>
      <c r="AI114" s="35" t="s">
        <v>2871</v>
      </c>
      <c r="AJ114" s="35" t="s">
        <v>2870</v>
      </c>
      <c r="AK114" s="35" t="s">
        <v>2869</v>
      </c>
      <c r="AL114" s="35" t="s">
        <v>2868</v>
      </c>
      <c r="AM114" s="35" t="s">
        <v>2867</v>
      </c>
      <c r="AN114" s="35" t="s">
        <v>2866</v>
      </c>
      <c r="AO114" s="35" t="s">
        <v>2865</v>
      </c>
      <c r="AP114" s="35" t="s">
        <v>2864</v>
      </c>
      <c r="AQ114" s="35" t="s">
        <v>2863</v>
      </c>
      <c r="AR114" s="35" t="s">
        <v>2862</v>
      </c>
      <c r="AS114" s="35" t="s">
        <v>2861</v>
      </c>
      <c r="AT114" s="35"/>
      <c r="AU114" s="35"/>
      <c r="AV114" s="586" t="s">
        <v>129</v>
      </c>
      <c r="AW114" s="715" t="s">
        <v>22</v>
      </c>
      <c r="AX114" s="519"/>
      <c r="AY114" s="35"/>
      <c r="AZ114" s="731"/>
      <c r="BA114" s="35"/>
      <c r="BB114" s="35"/>
      <c r="BC114" s="35" t="s">
        <v>2876</v>
      </c>
      <c r="BD114" s="35" t="s">
        <v>2875</v>
      </c>
      <c r="BE114" s="35" t="s">
        <v>2874</v>
      </c>
      <c r="BF114" s="35" t="s">
        <v>2873</v>
      </c>
      <c r="BG114" s="35" t="s">
        <v>2872</v>
      </c>
      <c r="BH114" s="35" t="s">
        <v>2871</v>
      </c>
      <c r="BI114" s="35" t="s">
        <v>2870</v>
      </c>
      <c r="BJ114" s="35" t="s">
        <v>2869</v>
      </c>
      <c r="BK114" s="35" t="s">
        <v>2868</v>
      </c>
      <c r="BL114" s="35" t="s">
        <v>2867</v>
      </c>
      <c r="BM114" s="35" t="s">
        <v>2866</v>
      </c>
      <c r="BN114" s="35" t="s">
        <v>2865</v>
      </c>
      <c r="BO114" s="35" t="s">
        <v>2864</v>
      </c>
      <c r="BP114" s="35" t="s">
        <v>2863</v>
      </c>
      <c r="BQ114" s="35" t="s">
        <v>2862</v>
      </c>
      <c r="BR114" s="35" t="s">
        <v>2861</v>
      </c>
      <c r="BS114" s="35"/>
      <c r="BT114" s="35"/>
      <c r="BU114" s="586" t="s">
        <v>129</v>
      </c>
      <c r="BV114" s="715" t="s">
        <v>22</v>
      </c>
      <c r="BW114" s="519"/>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row>
    <row r="115" spans="1:104">
      <c r="A115" s="35"/>
      <c r="B115" s="35"/>
      <c r="S115" s="35"/>
      <c r="T115" s="35"/>
      <c r="U115" s="35"/>
      <c r="V115" s="35"/>
      <c r="W115" s="35" t="s">
        <v>2838</v>
      </c>
      <c r="X115" s="35" t="s">
        <v>2877</v>
      </c>
      <c r="Y115" s="35"/>
      <c r="Z115" s="35"/>
      <c r="AA115" s="35"/>
      <c r="AB115" s="35"/>
      <c r="AC115" s="35"/>
      <c r="AT115" s="35"/>
      <c r="AU115" s="35"/>
      <c r="AV115" s="35"/>
      <c r="AW115" s="35"/>
      <c r="AX115" s="35"/>
      <c r="AY115" s="35"/>
      <c r="AZ115" s="35"/>
      <c r="BA115" s="47"/>
      <c r="BB115" s="47"/>
      <c r="BS115" s="35"/>
      <c r="BT115" s="35"/>
      <c r="BU115" s="35"/>
      <c r="BV115" s="35"/>
      <c r="BW115" s="35"/>
      <c r="BX115" s="35"/>
      <c r="BY115" s="35"/>
      <c r="BZ115" s="35"/>
      <c r="CA115" s="35"/>
      <c r="CB115" s="47"/>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row>
    <row r="116" spans="1:104">
      <c r="B116" s="427"/>
      <c r="C116" s="35"/>
      <c r="D116" s="35"/>
      <c r="E116" s="35"/>
      <c r="F116" s="35"/>
      <c r="G116" s="35"/>
      <c r="H116" s="35"/>
      <c r="I116" s="35"/>
      <c r="J116" s="35"/>
      <c r="K116" s="35"/>
      <c r="L116" s="35"/>
      <c r="M116" s="35"/>
      <c r="N116" s="35"/>
      <c r="O116" s="35"/>
      <c r="P116" s="35"/>
      <c r="Q116" s="35"/>
      <c r="R116" s="35"/>
      <c r="S116" s="35"/>
      <c r="T116" s="35"/>
      <c r="V116" s="427"/>
      <c r="W116" s="35"/>
      <c r="X116" s="35"/>
      <c r="Y116" s="35"/>
      <c r="Z116" s="35"/>
      <c r="AA116" s="35"/>
      <c r="AC116" s="427"/>
      <c r="AD116" s="35"/>
      <c r="AE116" s="35"/>
      <c r="AF116" s="35"/>
      <c r="AG116" s="35"/>
      <c r="AH116" s="35"/>
      <c r="AI116" s="35"/>
      <c r="AJ116" s="35"/>
      <c r="AK116" s="35"/>
      <c r="AL116" s="35"/>
      <c r="AM116" s="35"/>
      <c r="AN116" s="35"/>
      <c r="AO116" s="35"/>
      <c r="AP116" s="35"/>
      <c r="AQ116" s="35"/>
      <c r="AR116" s="35"/>
      <c r="AS116" s="35"/>
      <c r="AT116" s="35"/>
      <c r="AU116" s="35"/>
      <c r="AW116" s="427"/>
      <c r="AX116" s="35"/>
      <c r="AY116" s="35"/>
      <c r="AZ116" s="35"/>
      <c r="BB116" s="427"/>
      <c r="BC116" s="35"/>
      <c r="BD116" s="35"/>
      <c r="BE116" s="35"/>
      <c r="BF116" s="35"/>
      <c r="BG116" s="35"/>
      <c r="BH116" s="35"/>
      <c r="BI116" s="35"/>
      <c r="BJ116" s="35"/>
      <c r="BK116" s="35"/>
      <c r="BL116" s="35"/>
      <c r="BM116" s="35"/>
      <c r="BN116" s="35"/>
      <c r="BO116" s="35"/>
      <c r="BP116" s="35"/>
      <c r="BQ116" s="35"/>
      <c r="BR116" s="35"/>
      <c r="BS116" s="35"/>
      <c r="BT116" s="35"/>
      <c r="BV116" s="427"/>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row>
    <row r="117" spans="1:104">
      <c r="A117" s="1" t="s">
        <v>3006</v>
      </c>
      <c r="E117" s="35"/>
      <c r="F117" s="35"/>
      <c r="G117" s="35"/>
      <c r="H117" s="35"/>
      <c r="I117" s="35"/>
      <c r="J117" s="35"/>
      <c r="K117" s="35"/>
      <c r="L117" s="35"/>
      <c r="M117" s="35"/>
      <c r="N117" s="35"/>
      <c r="O117" s="35"/>
      <c r="P117" s="35"/>
      <c r="Q117" s="35"/>
      <c r="R117" s="35"/>
      <c r="S117" s="35"/>
      <c r="T117" s="35"/>
      <c r="Y117" s="35"/>
      <c r="Z117" s="35"/>
      <c r="AA117" s="35"/>
      <c r="AF117" s="35"/>
      <c r="AG117" s="35"/>
      <c r="AH117" s="35"/>
      <c r="AI117" s="35"/>
      <c r="AJ117" s="35"/>
      <c r="AK117" s="35"/>
      <c r="AL117" s="35"/>
      <c r="AM117" s="35"/>
      <c r="AN117" s="35"/>
      <c r="AO117" s="35"/>
      <c r="AP117" s="35"/>
      <c r="AQ117" s="35"/>
      <c r="AR117" s="35"/>
      <c r="AS117" s="35"/>
      <c r="AT117" s="35"/>
      <c r="AU117" s="35"/>
      <c r="AZ117" s="35"/>
      <c r="BE117" s="35"/>
      <c r="BF117" s="35"/>
      <c r="BG117" s="35"/>
      <c r="BH117" s="35"/>
      <c r="BI117" s="35"/>
      <c r="BJ117" s="35"/>
      <c r="BK117" s="35"/>
      <c r="BL117" s="35"/>
      <c r="BM117" s="35"/>
      <c r="BN117" s="35"/>
      <c r="BO117" s="35"/>
      <c r="BP117" s="35"/>
      <c r="BQ117" s="35"/>
      <c r="BR117" s="35"/>
      <c r="BS117" s="35"/>
      <c r="BT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row>
    <row r="118" spans="1:104">
      <c r="A118" s="224" t="s">
        <v>109</v>
      </c>
      <c r="B118" s="35"/>
      <c r="C118" s="35"/>
      <c r="D118" s="35"/>
      <c r="E118" s="35"/>
      <c r="F118" s="35"/>
      <c r="G118" s="47"/>
      <c r="H118" s="47"/>
      <c r="I118" s="35"/>
      <c r="J118" s="35"/>
      <c r="K118" s="35"/>
      <c r="L118" s="35"/>
      <c r="M118" s="35"/>
      <c r="N118" s="35"/>
      <c r="O118" s="35"/>
      <c r="P118" s="35"/>
      <c r="Q118" s="35"/>
      <c r="R118" s="35"/>
      <c r="S118" s="35"/>
      <c r="T118" s="35"/>
      <c r="Y118" s="35"/>
      <c r="Z118" s="35"/>
      <c r="AA118" s="35"/>
      <c r="AF118" s="35"/>
      <c r="AG118" s="35"/>
      <c r="AH118" s="35"/>
      <c r="AI118" s="35"/>
      <c r="AJ118" s="47"/>
      <c r="AK118" s="47"/>
      <c r="AL118" s="35"/>
      <c r="AM118" s="35"/>
      <c r="AN118" s="35"/>
      <c r="AO118" s="35"/>
      <c r="AP118" s="35"/>
      <c r="AQ118" s="35"/>
      <c r="AR118" s="35"/>
      <c r="AS118" s="35"/>
      <c r="AT118" s="35"/>
      <c r="AU118" s="35"/>
      <c r="AZ118" s="35"/>
      <c r="BE118" s="35"/>
      <c r="BF118" s="35"/>
      <c r="BG118" s="35"/>
      <c r="BH118" s="47"/>
      <c r="BI118" s="47"/>
      <c r="BJ118" s="35"/>
      <c r="BK118" s="35"/>
      <c r="BL118" s="35"/>
      <c r="BM118" s="35"/>
      <c r="BN118" s="35"/>
      <c r="BO118" s="35"/>
      <c r="BP118" s="35"/>
      <c r="BQ118" s="35"/>
      <c r="BR118" s="35"/>
      <c r="BS118" s="35"/>
      <c r="BT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row>
    <row r="119" spans="1:104">
      <c r="A119" s="224" t="s">
        <v>165</v>
      </c>
      <c r="B119" s="714" t="s">
        <v>164</v>
      </c>
      <c r="C119" s="715" t="s">
        <v>108</v>
      </c>
      <c r="D119" s="716" t="s">
        <v>2718</v>
      </c>
      <c r="E119" s="35"/>
      <c r="F119" s="35"/>
      <c r="G119" s="47"/>
      <c r="H119" s="47"/>
      <c r="I119" s="35"/>
      <c r="J119" s="35"/>
      <c r="K119" s="35"/>
      <c r="L119" s="35"/>
      <c r="M119" s="35"/>
      <c r="N119" s="35"/>
      <c r="O119" s="35"/>
      <c r="P119" s="35"/>
      <c r="Q119" s="35"/>
      <c r="R119" s="35"/>
      <c r="S119" s="35"/>
      <c r="T119" s="35"/>
      <c r="Y119" s="35"/>
      <c r="Z119" s="35"/>
      <c r="AA119" s="35"/>
      <c r="AF119" s="35"/>
      <c r="AG119" s="35"/>
      <c r="AH119" s="35"/>
      <c r="AI119" s="35"/>
      <c r="AJ119" s="47"/>
      <c r="AK119" s="47"/>
      <c r="AL119" s="35"/>
      <c r="AM119" s="35"/>
      <c r="AN119" s="35"/>
      <c r="AO119" s="35"/>
      <c r="AP119" s="35"/>
      <c r="AQ119" s="35"/>
      <c r="AR119" s="35"/>
      <c r="AS119" s="35"/>
      <c r="AT119" s="35"/>
      <c r="AU119" s="35"/>
      <c r="AZ119" s="35"/>
      <c r="BE119" s="35"/>
      <c r="BF119" s="35"/>
      <c r="BG119" s="35"/>
      <c r="BH119" s="47"/>
      <c r="BI119" s="47"/>
      <c r="BJ119" s="35"/>
      <c r="BK119" s="35"/>
      <c r="BL119" s="35"/>
      <c r="BM119" s="35"/>
      <c r="BN119" s="35"/>
      <c r="BO119" s="35"/>
      <c r="BP119" s="35"/>
      <c r="BQ119" s="35"/>
      <c r="BR119" s="35"/>
      <c r="BS119" s="35"/>
      <c r="BT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row>
    <row r="120" spans="1:104">
      <c r="A120" s="224" t="s">
        <v>2229</v>
      </c>
      <c r="B120" s="714" t="s">
        <v>149</v>
      </c>
      <c r="C120" s="715" t="s">
        <v>162</v>
      </c>
      <c r="D120" s="717" t="s">
        <v>2722</v>
      </c>
      <c r="E120" s="35"/>
      <c r="F120" s="35"/>
      <c r="G120" s="35"/>
      <c r="H120" s="35"/>
      <c r="I120" s="35"/>
      <c r="J120" s="35"/>
      <c r="K120" s="35"/>
      <c r="L120" s="35"/>
      <c r="M120" s="35"/>
      <c r="N120" s="35"/>
      <c r="O120" s="35"/>
      <c r="P120" s="35"/>
      <c r="Q120" s="35"/>
      <c r="R120" s="35"/>
      <c r="S120" s="35"/>
      <c r="T120" s="35"/>
      <c r="Y120" s="35"/>
      <c r="Z120" s="35"/>
      <c r="AA120" s="35"/>
      <c r="AF120" s="35"/>
      <c r="AG120" s="35"/>
      <c r="AH120" s="35"/>
      <c r="AI120" s="35"/>
      <c r="AJ120" s="35"/>
      <c r="AK120" s="35"/>
      <c r="AL120" s="35"/>
      <c r="AM120" s="35"/>
      <c r="AN120" s="35"/>
      <c r="AO120" s="35"/>
      <c r="AP120" s="35"/>
      <c r="AQ120" s="35"/>
      <c r="AR120" s="35"/>
      <c r="AS120" s="35"/>
      <c r="AT120" s="35"/>
      <c r="AU120" s="35"/>
      <c r="AZ120" s="35"/>
      <c r="BE120" s="35"/>
      <c r="BF120" s="35"/>
      <c r="BG120" s="35"/>
      <c r="BH120" s="35"/>
      <c r="BI120" s="35"/>
      <c r="BJ120" s="35"/>
      <c r="BK120" s="35"/>
      <c r="BL120" s="35"/>
      <c r="BM120" s="35"/>
      <c r="BN120" s="35"/>
      <c r="BO120" s="35"/>
      <c r="BP120" s="35"/>
      <c r="BQ120" s="35"/>
      <c r="BR120" s="35"/>
      <c r="BS120" s="35"/>
      <c r="BT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row>
    <row r="121" spans="1:104">
      <c r="E121" s="35"/>
      <c r="F121" s="35"/>
      <c r="G121" s="35"/>
      <c r="H121" s="35"/>
      <c r="I121" s="35"/>
      <c r="J121" s="35"/>
      <c r="K121" s="35"/>
      <c r="L121" s="35"/>
      <c r="M121" s="35"/>
      <c r="N121" s="35"/>
      <c r="O121" s="35"/>
      <c r="P121" s="35"/>
      <c r="Q121" s="35"/>
      <c r="R121" s="35"/>
      <c r="S121" s="35"/>
      <c r="T121" s="35"/>
      <c r="Y121" s="35"/>
      <c r="Z121" s="35"/>
      <c r="AA121" s="35"/>
      <c r="AF121" s="35"/>
      <c r="AG121" s="35"/>
      <c r="AH121" s="35"/>
      <c r="AI121" s="35"/>
      <c r="AJ121" s="35"/>
      <c r="AK121" s="35"/>
      <c r="AL121" s="35"/>
      <c r="AM121" s="35"/>
      <c r="AN121" s="35"/>
      <c r="AO121" s="35"/>
      <c r="AP121" s="35"/>
      <c r="AQ121" s="35"/>
      <c r="AR121" s="35"/>
      <c r="AS121" s="35"/>
      <c r="AT121" s="35"/>
      <c r="AU121" s="35"/>
      <c r="AZ121" s="35"/>
      <c r="BE121" s="35"/>
      <c r="BF121" s="35"/>
      <c r="BG121" s="35"/>
      <c r="BH121" s="35"/>
      <c r="BI121" s="35"/>
      <c r="BJ121" s="35"/>
      <c r="BK121" s="35"/>
      <c r="BL121" s="35"/>
      <c r="BM121" s="35"/>
      <c r="BN121" s="35"/>
      <c r="BO121" s="35"/>
      <c r="BP121" s="35"/>
      <c r="BQ121" s="35"/>
      <c r="BR121" s="35"/>
      <c r="BS121" s="35"/>
      <c r="BT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row>
    <row r="122" spans="1:104">
      <c r="A122" s="276" t="s">
        <v>3007</v>
      </c>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row>
    <row r="123" spans="1:104">
      <c r="A123" s="276"/>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row>
    <row r="124" spans="1:104">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row>
    <row r="125" spans="1:104">
      <c r="A125" s="35"/>
      <c r="B125" s="35"/>
      <c r="C125" s="528" t="s">
        <v>2748</v>
      </c>
      <c r="D125" s="528" t="s">
        <v>2750</v>
      </c>
      <c r="E125" s="528" t="s">
        <v>2752</v>
      </c>
      <c r="F125" s="528" t="s">
        <v>2754</v>
      </c>
      <c r="G125" s="528" t="s">
        <v>2756</v>
      </c>
      <c r="H125" s="528" t="s">
        <v>2758</v>
      </c>
      <c r="I125" s="528" t="s">
        <v>2760</v>
      </c>
      <c r="J125" s="528" t="s">
        <v>2762</v>
      </c>
      <c r="K125" s="528" t="s">
        <v>2764</v>
      </c>
      <c r="L125" s="528" t="s">
        <v>2766</v>
      </c>
      <c r="M125" s="528" t="s">
        <v>2768</v>
      </c>
      <c r="N125" s="528" t="s">
        <v>2770</v>
      </c>
      <c r="O125" s="528" t="s">
        <v>2772</v>
      </c>
      <c r="P125" s="528" t="s">
        <v>2774</v>
      </c>
      <c r="Q125" s="528" t="s">
        <v>2776</v>
      </c>
      <c r="R125" s="26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row>
    <row r="126" spans="1:104">
      <c r="A126" s="35"/>
      <c r="B126" s="35"/>
      <c r="C126" s="715" t="s">
        <v>3008</v>
      </c>
      <c r="D126" s="715" t="s">
        <v>3009</v>
      </c>
      <c r="E126" s="715" t="s">
        <v>3010</v>
      </c>
      <c r="F126" s="715" t="s">
        <v>3011</v>
      </c>
      <c r="G126" s="715" t="s">
        <v>3012</v>
      </c>
      <c r="H126" s="715" t="s">
        <v>3013</v>
      </c>
      <c r="I126" s="715" t="s">
        <v>3014</v>
      </c>
      <c r="J126" s="715" t="s">
        <v>3015</v>
      </c>
      <c r="K126" s="715" t="s">
        <v>3016</v>
      </c>
      <c r="L126" s="715" t="s">
        <v>3017</v>
      </c>
      <c r="M126" s="715" t="s">
        <v>3018</v>
      </c>
      <c r="N126" s="715" t="s">
        <v>3019</v>
      </c>
      <c r="O126" s="715" t="s">
        <v>3020</v>
      </c>
      <c r="P126" s="715" t="s">
        <v>3021</v>
      </c>
      <c r="Q126" s="715" t="s">
        <v>3022</v>
      </c>
      <c r="R126" s="26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row>
    <row r="127" spans="1:104">
      <c r="A127" s="586" t="s">
        <v>3023</v>
      </c>
      <c r="B127" s="715" t="s">
        <v>18</v>
      </c>
      <c r="C127" s="520"/>
      <c r="D127" s="520"/>
      <c r="E127" s="520"/>
      <c r="F127" s="520"/>
      <c r="G127" s="520"/>
      <c r="H127" s="520"/>
      <c r="I127" s="520"/>
      <c r="J127" s="520"/>
      <c r="K127" s="520"/>
      <c r="L127" s="520"/>
      <c r="M127" s="520"/>
      <c r="N127" s="520"/>
      <c r="O127" s="520"/>
      <c r="P127" s="520"/>
      <c r="Q127" s="520"/>
      <c r="R127" s="35" t="s">
        <v>3024</v>
      </c>
      <c r="S127" s="47" t="s">
        <v>141</v>
      </c>
      <c r="T127" s="47" t="s">
        <v>3025</v>
      </c>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row>
    <row r="128" spans="1:104">
      <c r="A128" s="586" t="s">
        <v>3026</v>
      </c>
      <c r="B128" s="715" t="s">
        <v>77</v>
      </c>
      <c r="C128" s="520"/>
      <c r="D128" s="520"/>
      <c r="E128" s="520"/>
      <c r="F128" s="520"/>
      <c r="G128" s="520"/>
      <c r="H128" s="520"/>
      <c r="I128" s="520"/>
      <c r="J128" s="520"/>
      <c r="K128" s="520"/>
      <c r="L128" s="520"/>
      <c r="M128" s="520"/>
      <c r="N128" s="520"/>
      <c r="O128" s="520"/>
      <c r="P128" s="520"/>
      <c r="Q128" s="520"/>
      <c r="R128" s="35" t="s">
        <v>3027</v>
      </c>
      <c r="S128" s="47" t="s">
        <v>141</v>
      </c>
      <c r="T128" s="47" t="s">
        <v>3025</v>
      </c>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row>
    <row r="129" spans="1:105">
      <c r="A129" s="586" t="s">
        <v>3028</v>
      </c>
      <c r="B129" s="715" t="s">
        <v>76</v>
      </c>
      <c r="C129" s="520"/>
      <c r="D129" s="520"/>
      <c r="E129" s="520"/>
      <c r="F129" s="520"/>
      <c r="G129" s="520"/>
      <c r="H129" s="520"/>
      <c r="I129" s="520"/>
      <c r="J129" s="520"/>
      <c r="K129" s="520"/>
      <c r="L129" s="520"/>
      <c r="M129" s="520"/>
      <c r="N129" s="520"/>
      <c r="O129" s="520"/>
      <c r="P129" s="520"/>
      <c r="Q129" s="520"/>
      <c r="R129" s="35" t="s">
        <v>3029</v>
      </c>
      <c r="S129" s="47" t="s">
        <v>141</v>
      </c>
      <c r="T129" s="47" t="s">
        <v>3025</v>
      </c>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row>
    <row r="130" spans="1:105">
      <c r="A130" s="35"/>
      <c r="B130" s="265"/>
      <c r="C130" s="35" t="s">
        <v>2749</v>
      </c>
      <c r="D130" s="35" t="s">
        <v>2751</v>
      </c>
      <c r="E130" s="35" t="s">
        <v>2753</v>
      </c>
      <c r="F130" s="35" t="s">
        <v>2755</v>
      </c>
      <c r="G130" s="35" t="s">
        <v>2757</v>
      </c>
      <c r="H130" s="35" t="s">
        <v>2759</v>
      </c>
      <c r="I130" s="35" t="s">
        <v>2761</v>
      </c>
      <c r="J130" s="35" t="s">
        <v>2763</v>
      </c>
      <c r="K130" s="35" t="s">
        <v>2765</v>
      </c>
      <c r="L130" s="35" t="s">
        <v>2767</v>
      </c>
      <c r="M130" s="35" t="s">
        <v>2769</v>
      </c>
      <c r="N130" s="35" t="s">
        <v>2771</v>
      </c>
      <c r="O130" s="35" t="s">
        <v>2773</v>
      </c>
      <c r="P130" s="35" t="s">
        <v>2775</v>
      </c>
      <c r="Q130" s="35" t="s">
        <v>2732</v>
      </c>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row>
    <row r="131" spans="1:105">
      <c r="B131" s="427"/>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row>
    <row r="132" spans="1:105">
      <c r="A132" s="1" t="s">
        <v>3030</v>
      </c>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row>
    <row r="133" spans="1:105">
      <c r="A133" s="224" t="s">
        <v>109</v>
      </c>
      <c r="B133" s="26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row>
    <row r="134" spans="1:105">
      <c r="A134" s="224" t="s">
        <v>165</v>
      </c>
      <c r="B134" s="714" t="s">
        <v>164</v>
      </c>
      <c r="C134" s="715" t="s">
        <v>108</v>
      </c>
      <c r="D134" s="716" t="s">
        <v>2718</v>
      </c>
      <c r="E134" s="35"/>
      <c r="F134" s="35"/>
      <c r="G134" s="47"/>
      <c r="H134" s="47"/>
      <c r="I134" s="35"/>
      <c r="J134" s="35"/>
      <c r="K134" s="35"/>
      <c r="L134" s="35"/>
      <c r="M134" s="35"/>
      <c r="N134" s="35"/>
      <c r="O134" s="35"/>
      <c r="P134" s="35"/>
      <c r="Q134" s="35"/>
      <c r="R134" s="35"/>
      <c r="S134" s="35"/>
      <c r="T134" s="35"/>
      <c r="Y134" s="35"/>
      <c r="Z134" s="35"/>
      <c r="AA134" s="35"/>
      <c r="AF134" s="35"/>
      <c r="AG134" s="35"/>
      <c r="AH134" s="35"/>
      <c r="AI134" s="35"/>
      <c r="AJ134" s="47"/>
      <c r="AK134" s="47"/>
      <c r="AL134" s="35"/>
      <c r="AM134" s="35"/>
      <c r="AN134" s="35"/>
      <c r="AO134" s="35"/>
      <c r="AP134" s="35"/>
      <c r="AQ134" s="35"/>
      <c r="AR134" s="35"/>
      <c r="AS134" s="35"/>
      <c r="AT134" s="35"/>
      <c r="AU134" s="35"/>
      <c r="AZ134" s="35"/>
      <c r="BE134" s="35"/>
      <c r="BF134" s="35"/>
      <c r="BG134" s="35"/>
      <c r="BH134" s="47"/>
      <c r="BI134" s="47"/>
      <c r="BJ134" s="35"/>
      <c r="BK134" s="35"/>
      <c r="BL134" s="35"/>
      <c r="BM134" s="35"/>
      <c r="BN134" s="35"/>
      <c r="BO134" s="35"/>
      <c r="BP134" s="35"/>
      <c r="BQ134" s="35"/>
      <c r="BR134" s="35"/>
      <c r="BS134" s="35"/>
      <c r="BT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row>
    <row r="135" spans="1:105">
      <c r="A135" s="224" t="s">
        <v>2229</v>
      </c>
      <c r="B135" s="714" t="s">
        <v>149</v>
      </c>
      <c r="C135" s="715" t="s">
        <v>162</v>
      </c>
      <c r="D135" s="717" t="s">
        <v>2722</v>
      </c>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row>
    <row r="137" spans="1:105">
      <c r="A137" s="276" t="s">
        <v>3031</v>
      </c>
      <c r="B137" s="35"/>
      <c r="C137" s="731"/>
      <c r="D137" s="220"/>
    </row>
    <row r="138" spans="1:105">
      <c r="A138" s="35"/>
      <c r="B138" s="26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row>
    <row r="139" spans="1:105">
      <c r="A139" s="35"/>
      <c r="B139" s="265"/>
      <c r="C139" s="528" t="s">
        <v>3032</v>
      </c>
      <c r="D139" s="528" t="s">
        <v>3033</v>
      </c>
      <c r="E139" s="528" t="s">
        <v>3034</v>
      </c>
      <c r="F139" s="528" t="s">
        <v>3035</v>
      </c>
      <c r="G139" s="528" t="s">
        <v>3036</v>
      </c>
      <c r="H139" s="528" t="s">
        <v>3037</v>
      </c>
      <c r="I139" s="528" t="s">
        <v>3038</v>
      </c>
      <c r="J139" s="528" t="s">
        <v>3039</v>
      </c>
      <c r="K139" s="528" t="s">
        <v>3040</v>
      </c>
      <c r="L139" s="528" t="s">
        <v>3041</v>
      </c>
      <c r="M139" s="528" t="s">
        <v>3042</v>
      </c>
      <c r="N139" s="528" t="s">
        <v>3043</v>
      </c>
      <c r="O139" s="528" t="s">
        <v>3044</v>
      </c>
      <c r="P139" s="528" t="s">
        <v>3045</v>
      </c>
      <c r="Q139" s="528" t="s">
        <v>3046</v>
      </c>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row>
    <row r="140" spans="1:105">
      <c r="A140" s="35"/>
      <c r="B140" s="265"/>
      <c r="C140" s="715" t="s">
        <v>3047</v>
      </c>
      <c r="D140" s="715" t="s">
        <v>3048</v>
      </c>
      <c r="E140" s="715" t="s">
        <v>3049</v>
      </c>
      <c r="F140" s="715" t="s">
        <v>3050</v>
      </c>
      <c r="G140" s="715" t="s">
        <v>3051</v>
      </c>
      <c r="H140" s="715" t="s">
        <v>3052</v>
      </c>
      <c r="I140" s="715" t="s">
        <v>3053</v>
      </c>
      <c r="J140" s="715" t="s">
        <v>3054</v>
      </c>
      <c r="K140" s="715" t="s">
        <v>3055</v>
      </c>
      <c r="L140" s="715" t="s">
        <v>3056</v>
      </c>
      <c r="M140" s="715" t="s">
        <v>3057</v>
      </c>
      <c r="N140" s="715" t="s">
        <v>3058</v>
      </c>
      <c r="O140" s="715" t="s">
        <v>3059</v>
      </c>
      <c r="P140" s="715" t="s">
        <v>3060</v>
      </c>
      <c r="Q140" s="715" t="s">
        <v>3061</v>
      </c>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row>
    <row r="141" spans="1:105">
      <c r="A141" s="586" t="s">
        <v>3062</v>
      </c>
      <c r="B141" s="715" t="s">
        <v>75</v>
      </c>
      <c r="C141" s="520"/>
      <c r="D141" s="520"/>
      <c r="E141" s="520"/>
      <c r="F141" s="520"/>
      <c r="G141" s="520"/>
      <c r="H141" s="520"/>
      <c r="I141" s="520"/>
      <c r="J141" s="520"/>
      <c r="K141" s="520"/>
      <c r="L141" s="520"/>
      <c r="M141" s="520"/>
      <c r="N141" s="520"/>
      <c r="O141" s="520"/>
      <c r="P141" s="520"/>
      <c r="Q141" s="520"/>
      <c r="R141" s="35" t="s">
        <v>766</v>
      </c>
      <c r="S141" s="47" t="s">
        <v>141</v>
      </c>
      <c r="T141" s="47" t="s">
        <v>3025</v>
      </c>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row>
    <row r="142" spans="1:105">
      <c r="A142" s="586" t="s">
        <v>3063</v>
      </c>
      <c r="B142" s="715" t="s">
        <v>74</v>
      </c>
      <c r="C142" s="520"/>
      <c r="D142" s="520"/>
      <c r="E142" s="520"/>
      <c r="F142" s="520"/>
      <c r="G142" s="520"/>
      <c r="H142" s="520"/>
      <c r="I142" s="520"/>
      <c r="J142" s="520"/>
      <c r="K142" s="520"/>
      <c r="L142" s="520"/>
      <c r="M142" s="520"/>
      <c r="N142" s="520"/>
      <c r="O142" s="520"/>
      <c r="P142" s="520"/>
      <c r="Q142" s="520"/>
      <c r="R142" s="35" t="s">
        <v>3064</v>
      </c>
      <c r="S142" s="47" t="s">
        <v>141</v>
      </c>
      <c r="T142" s="47" t="s">
        <v>3025</v>
      </c>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row>
    <row r="143" spans="1:105">
      <c r="A143" s="586" t="s">
        <v>3065</v>
      </c>
      <c r="B143" s="715" t="s">
        <v>17</v>
      </c>
      <c r="C143" s="520"/>
      <c r="D143" s="520"/>
      <c r="E143" s="520"/>
      <c r="F143" s="520"/>
      <c r="G143" s="520"/>
      <c r="H143" s="520"/>
      <c r="I143" s="520"/>
      <c r="J143" s="520"/>
      <c r="K143" s="520"/>
      <c r="L143" s="520"/>
      <c r="M143" s="520"/>
      <c r="N143" s="520"/>
      <c r="O143" s="520"/>
      <c r="P143" s="520"/>
      <c r="Q143" s="520"/>
      <c r="R143" s="35" t="s">
        <v>3066</v>
      </c>
      <c r="S143" s="47" t="s">
        <v>141</v>
      </c>
      <c r="T143" s="47" t="s">
        <v>3025</v>
      </c>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row>
    <row r="144" spans="1:105">
      <c r="A144" s="35"/>
      <c r="B144" s="265"/>
      <c r="C144" s="35" t="s">
        <v>158</v>
      </c>
      <c r="D144" s="35" t="s">
        <v>2662</v>
      </c>
      <c r="E144" s="35" t="s">
        <v>2663</v>
      </c>
      <c r="F144" s="35" t="s">
        <v>2664</v>
      </c>
      <c r="G144" s="35" t="s">
        <v>2665</v>
      </c>
      <c r="H144" s="35" t="s">
        <v>2666</v>
      </c>
      <c r="I144" s="35" t="s">
        <v>2667</v>
      </c>
      <c r="J144" s="35" t="s">
        <v>2668</v>
      </c>
      <c r="K144" s="35" t="s">
        <v>2669</v>
      </c>
      <c r="L144" s="35" t="s">
        <v>2670</v>
      </c>
      <c r="M144" s="35" t="s">
        <v>2671</v>
      </c>
      <c r="N144" s="35" t="s">
        <v>2672</v>
      </c>
      <c r="O144" s="35" t="s">
        <v>2673</v>
      </c>
      <c r="P144" s="35" t="s">
        <v>2674</v>
      </c>
      <c r="Q144" s="35" t="s">
        <v>2675</v>
      </c>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row>
    <row r="145" spans="1:104">
      <c r="B145" s="733"/>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47"/>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row>
    <row r="146" spans="1:104">
      <c r="A146" s="1" t="s">
        <v>3067</v>
      </c>
      <c r="E146" s="35"/>
      <c r="F146" s="35"/>
      <c r="G146" s="35"/>
      <c r="H146" s="35"/>
      <c r="I146" s="35"/>
      <c r="J146" s="35"/>
      <c r="K146" s="35"/>
      <c r="L146" s="35"/>
      <c r="M146" s="35"/>
      <c r="N146" s="35"/>
      <c r="O146" s="35"/>
      <c r="P146" s="35"/>
      <c r="Q146" s="35"/>
      <c r="R146" s="35"/>
      <c r="S146" s="35"/>
      <c r="T146" s="35"/>
      <c r="U146" s="35"/>
      <c r="V146" s="35"/>
      <c r="W146" s="35"/>
      <c r="X146" s="35"/>
      <c r="Y146" s="35"/>
      <c r="Z146" s="35"/>
      <c r="AA146" s="47"/>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row>
    <row r="147" spans="1:104">
      <c r="A147" s="224" t="s">
        <v>109</v>
      </c>
      <c r="B147" s="26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47"/>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row>
    <row r="148" spans="1:104">
      <c r="A148" s="224" t="s">
        <v>165</v>
      </c>
      <c r="B148" s="714" t="s">
        <v>164</v>
      </c>
      <c r="C148" s="715" t="s">
        <v>108</v>
      </c>
      <c r="D148" s="716" t="s">
        <v>2718</v>
      </c>
      <c r="E148" s="35"/>
      <c r="F148" s="35"/>
      <c r="G148" s="47"/>
      <c r="H148" s="47"/>
      <c r="I148" s="35"/>
      <c r="J148" s="35"/>
      <c r="K148" s="35"/>
      <c r="L148" s="35"/>
      <c r="M148" s="35"/>
      <c r="N148" s="35"/>
      <c r="O148" s="35"/>
      <c r="P148" s="35"/>
      <c r="Q148" s="35"/>
      <c r="R148" s="35"/>
      <c r="S148" s="35"/>
      <c r="T148" s="35"/>
      <c r="Y148" s="35"/>
      <c r="Z148" s="35"/>
      <c r="AA148" s="35"/>
      <c r="AF148" s="35"/>
      <c r="AG148" s="35"/>
      <c r="AH148" s="35"/>
      <c r="AI148" s="35"/>
      <c r="AJ148" s="47"/>
      <c r="AK148" s="47"/>
      <c r="AL148" s="35"/>
      <c r="AM148" s="35"/>
      <c r="AN148" s="35"/>
      <c r="AO148" s="35"/>
      <c r="AP148" s="35"/>
      <c r="AQ148" s="35"/>
      <c r="AR148" s="35"/>
      <c r="AS148" s="35"/>
      <c r="AT148" s="35"/>
      <c r="AU148" s="35"/>
      <c r="AZ148" s="35"/>
      <c r="BE148" s="35"/>
      <c r="BF148" s="35"/>
      <c r="BG148" s="35"/>
      <c r="BH148" s="47"/>
      <c r="BI148" s="47"/>
      <c r="BJ148" s="35"/>
      <c r="BK148" s="35"/>
      <c r="BL148" s="35"/>
      <c r="BM148" s="35"/>
      <c r="BN148" s="35"/>
      <c r="BO148" s="35"/>
      <c r="BP148" s="35"/>
      <c r="BQ148" s="35"/>
      <c r="BR148" s="35"/>
      <c r="BS148" s="35"/>
      <c r="BT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row>
    <row r="149" spans="1:104">
      <c r="A149" s="224" t="s">
        <v>2229</v>
      </c>
      <c r="B149" s="714" t="s">
        <v>149</v>
      </c>
      <c r="C149" s="715" t="s">
        <v>162</v>
      </c>
      <c r="D149" s="717" t="s">
        <v>2722</v>
      </c>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row>
    <row r="150" spans="1:104">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row>
    <row r="151" spans="1:104">
      <c r="A151" s="276" t="s">
        <v>3068</v>
      </c>
      <c r="B151" s="26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row>
    <row r="152" spans="1:104">
      <c r="A152" s="35"/>
      <c r="B152" s="26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row>
    <row r="153" spans="1:104">
      <c r="A153" s="35"/>
      <c r="B153" s="265"/>
      <c r="C153" s="528" t="s">
        <v>3069</v>
      </c>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row>
    <row r="154" spans="1:104">
      <c r="A154" s="35"/>
      <c r="B154" s="265"/>
      <c r="C154" s="715" t="s">
        <v>3070</v>
      </c>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row>
    <row r="155" spans="1:104">
      <c r="A155" s="586" t="s">
        <v>3071</v>
      </c>
      <c r="B155" s="715" t="s">
        <v>16</v>
      </c>
      <c r="C155" s="709"/>
      <c r="D155" s="47" t="s">
        <v>79</v>
      </c>
      <c r="E155" s="99" t="s">
        <v>3072</v>
      </c>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row>
    <row r="156" spans="1:104">
      <c r="A156" s="35"/>
      <c r="B156" s="26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row>
    <row r="157" spans="1:104">
      <c r="B157" s="733"/>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row>
    <row r="158" spans="1:104">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row>
    <row r="159" spans="1:104">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row>
    <row r="160" spans="1:104">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row>
    <row r="161" spans="1:104">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row>
    <row r="162" spans="1:104">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row>
    <row r="163" spans="1:104">
      <c r="E163" s="35"/>
      <c r="F163" s="35"/>
      <c r="G163" s="35"/>
      <c r="H163" s="35"/>
      <c r="I163" s="35"/>
      <c r="J163" s="35"/>
      <c r="K163" s="35"/>
      <c r="L163" s="35"/>
      <c r="M163" s="35"/>
      <c r="N163" s="35"/>
      <c r="O163" s="35"/>
      <c r="P163" s="35"/>
      <c r="Q163" s="35"/>
      <c r="R163" s="35"/>
      <c r="S163" s="35"/>
      <c r="T163" s="35"/>
      <c r="U163" s="35"/>
      <c r="V163" s="35"/>
      <c r="W163" s="35"/>
      <c r="X163" s="47"/>
      <c r="Y163" s="47"/>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row>
    <row r="164" spans="1:104">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row>
    <row r="165" spans="1:104">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row>
    <row r="166" spans="1:104">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row>
    <row r="167" spans="1:104">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row>
    <row r="168" spans="1:104">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row>
    <row r="169" spans="1:104">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row>
    <row r="170" spans="1:104">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row>
    <row r="171" spans="1:104">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row>
    <row r="172" spans="1:104">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row>
    <row r="173" spans="1:104">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row>
    <row r="174" spans="1:104">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row>
    <row r="175" spans="1:104">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row>
    <row r="176" spans="1:104">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row>
    <row r="177" spans="1:104">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row>
    <row r="178" spans="1:104">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row>
    <row r="179" spans="1:104">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row>
    <row r="180" spans="1:104">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row>
    <row r="181" spans="1:104">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row>
    <row r="182" spans="1:104">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row>
    <row r="183" spans="1:104">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row>
    <row r="184" spans="1:104">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row>
    <row r="185" spans="1:104">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row>
    <row r="186" spans="1:104">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row>
    <row r="187" spans="1:104">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row>
    <row r="188" spans="1:104">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row>
  </sheetData>
  <mergeCells count="2">
    <mergeCell ref="AD19:AS19"/>
    <mergeCell ref="AD56:AS56"/>
  </mergeCells>
  <pageMargins left="0.15748031496062992" right="0.15748031496062992" top="0.44" bottom="0.74803149606299213" header="0.31496062992125984" footer="0.31496062992125984"/>
  <pageSetup scale="4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00"/>
  <dimension ref="A1:BL64"/>
  <sheetViews>
    <sheetView showGridLines="0" zoomScale="80" zoomScaleNormal="80" workbookViewId="0"/>
  </sheetViews>
  <sheetFormatPr defaultColWidth="9.33203125" defaultRowHeight="14.4"/>
  <cols>
    <col min="1" max="1" width="20.5546875" style="164" customWidth="1"/>
    <col min="2" max="2" width="14.5546875" style="164" customWidth="1"/>
    <col min="3" max="3" width="9.5546875" style="164" customWidth="1"/>
    <col min="4" max="16" width="9.44140625" style="164" customWidth="1"/>
    <col min="17" max="17" width="11.5546875" style="164" customWidth="1"/>
    <col min="18" max="18" width="9.44140625" style="164" customWidth="1"/>
    <col min="19" max="19" width="13.33203125" style="164" customWidth="1"/>
    <col min="20" max="35" width="9.44140625" style="164" customWidth="1"/>
    <col min="36" max="36" width="11.33203125" style="164" customWidth="1"/>
    <col min="37" max="37" width="9.44140625" style="164" customWidth="1"/>
    <col min="38" max="225" width="9.33203125" style="164"/>
    <col min="226" max="226" width="3" style="164" customWidth="1"/>
    <col min="227" max="227" width="11.44140625" style="164" bestFit="1" customWidth="1"/>
    <col min="228" max="228" width="3.5546875" style="164" customWidth="1"/>
    <col min="229" max="229" width="14.33203125" style="164" customWidth="1"/>
    <col min="230" max="242" width="9.33203125" style="164"/>
    <col min="243" max="243" width="3" style="164" customWidth="1"/>
    <col min="244" max="244" width="13.6640625" style="164" customWidth="1"/>
    <col min="245" max="245" width="4" style="164" customWidth="1"/>
    <col min="246" max="481" width="9.33203125" style="164"/>
    <col min="482" max="482" width="3" style="164" customWidth="1"/>
    <col min="483" max="483" width="11.44140625" style="164" bestFit="1" customWidth="1"/>
    <col min="484" max="484" width="3.5546875" style="164" customWidth="1"/>
    <col min="485" max="485" width="14.33203125" style="164" customWidth="1"/>
    <col min="486" max="498" width="9.33203125" style="164"/>
    <col min="499" max="499" width="3" style="164" customWidth="1"/>
    <col min="500" max="500" width="13.6640625" style="164" customWidth="1"/>
    <col min="501" max="501" width="4" style="164" customWidth="1"/>
    <col min="502" max="737" width="9.33203125" style="164"/>
    <col min="738" max="738" width="3" style="164" customWidth="1"/>
    <col min="739" max="739" width="11.44140625" style="164" bestFit="1" customWidth="1"/>
    <col min="740" max="740" width="3.5546875" style="164" customWidth="1"/>
    <col min="741" max="741" width="14.33203125" style="164" customWidth="1"/>
    <col min="742" max="754" width="9.33203125" style="164"/>
    <col min="755" max="755" width="3" style="164" customWidth="1"/>
    <col min="756" max="756" width="13.6640625" style="164" customWidth="1"/>
    <col min="757" max="757" width="4" style="164" customWidth="1"/>
    <col min="758" max="993" width="9.33203125" style="164"/>
    <col min="994" max="994" width="3" style="164" customWidth="1"/>
    <col min="995" max="995" width="11.44140625" style="164" bestFit="1" customWidth="1"/>
    <col min="996" max="996" width="3.5546875" style="164" customWidth="1"/>
    <col min="997" max="997" width="14.33203125" style="164" customWidth="1"/>
    <col min="998" max="1010" width="9.33203125" style="164"/>
    <col min="1011" max="1011" width="3" style="164" customWidth="1"/>
    <col min="1012" max="1012" width="13.6640625" style="164" customWidth="1"/>
    <col min="1013" max="1013" width="4" style="164" customWidth="1"/>
    <col min="1014" max="1249" width="9.33203125" style="164"/>
    <col min="1250" max="1250" width="3" style="164" customWidth="1"/>
    <col min="1251" max="1251" width="11.44140625" style="164" bestFit="1" customWidth="1"/>
    <col min="1252" max="1252" width="3.5546875" style="164" customWidth="1"/>
    <col min="1253" max="1253" width="14.33203125" style="164" customWidth="1"/>
    <col min="1254" max="1266" width="9.33203125" style="164"/>
    <col min="1267" max="1267" width="3" style="164" customWidth="1"/>
    <col min="1268" max="1268" width="13.6640625" style="164" customWidth="1"/>
    <col min="1269" max="1269" width="4" style="164" customWidth="1"/>
    <col min="1270" max="1505" width="9.33203125" style="164"/>
    <col min="1506" max="1506" width="3" style="164" customWidth="1"/>
    <col min="1507" max="1507" width="11.44140625" style="164" bestFit="1" customWidth="1"/>
    <col min="1508" max="1508" width="3.5546875" style="164" customWidth="1"/>
    <col min="1509" max="1509" width="14.33203125" style="164" customWidth="1"/>
    <col min="1510" max="1522" width="9.33203125" style="164"/>
    <col min="1523" max="1523" width="3" style="164" customWidth="1"/>
    <col min="1524" max="1524" width="13.6640625" style="164" customWidth="1"/>
    <col min="1525" max="1525" width="4" style="164" customWidth="1"/>
    <col min="1526" max="1761" width="9.33203125" style="164"/>
    <col min="1762" max="1762" width="3" style="164" customWidth="1"/>
    <col min="1763" max="1763" width="11.44140625" style="164" bestFit="1" customWidth="1"/>
    <col min="1764" max="1764" width="3.5546875" style="164" customWidth="1"/>
    <col min="1765" max="1765" width="14.33203125" style="164" customWidth="1"/>
    <col min="1766" max="1778" width="9.33203125" style="164"/>
    <col min="1779" max="1779" width="3" style="164" customWidth="1"/>
    <col min="1780" max="1780" width="13.6640625" style="164" customWidth="1"/>
    <col min="1781" max="1781" width="4" style="164" customWidth="1"/>
    <col min="1782" max="2017" width="9.33203125" style="164"/>
    <col min="2018" max="2018" width="3" style="164" customWidth="1"/>
    <col min="2019" max="2019" width="11.44140625" style="164" bestFit="1" customWidth="1"/>
    <col min="2020" max="2020" width="3.5546875" style="164" customWidth="1"/>
    <col min="2021" max="2021" width="14.33203125" style="164" customWidth="1"/>
    <col min="2022" max="2034" width="9.33203125" style="164"/>
    <col min="2035" max="2035" width="3" style="164" customWidth="1"/>
    <col min="2036" max="2036" width="13.6640625" style="164" customWidth="1"/>
    <col min="2037" max="2037" width="4" style="164" customWidth="1"/>
    <col min="2038" max="2273" width="9.33203125" style="164"/>
    <col min="2274" max="2274" width="3" style="164" customWidth="1"/>
    <col min="2275" max="2275" width="11.44140625" style="164" bestFit="1" customWidth="1"/>
    <col min="2276" max="2276" width="3.5546875" style="164" customWidth="1"/>
    <col min="2277" max="2277" width="14.33203125" style="164" customWidth="1"/>
    <col min="2278" max="2290" width="9.33203125" style="164"/>
    <col min="2291" max="2291" width="3" style="164" customWidth="1"/>
    <col min="2292" max="2292" width="13.6640625" style="164" customWidth="1"/>
    <col min="2293" max="2293" width="4" style="164" customWidth="1"/>
    <col min="2294" max="2529" width="9.33203125" style="164"/>
    <col min="2530" max="2530" width="3" style="164" customWidth="1"/>
    <col min="2531" max="2531" width="11.44140625" style="164" bestFit="1" customWidth="1"/>
    <col min="2532" max="2532" width="3.5546875" style="164" customWidth="1"/>
    <col min="2533" max="2533" width="14.33203125" style="164" customWidth="1"/>
    <col min="2534" max="2546" width="9.33203125" style="164"/>
    <col min="2547" max="2547" width="3" style="164" customWidth="1"/>
    <col min="2548" max="2548" width="13.6640625" style="164" customWidth="1"/>
    <col min="2549" max="2549" width="4" style="164" customWidth="1"/>
    <col min="2550" max="2785" width="9.33203125" style="164"/>
    <col min="2786" max="2786" width="3" style="164" customWidth="1"/>
    <col min="2787" max="2787" width="11.44140625" style="164" bestFit="1" customWidth="1"/>
    <col min="2788" max="2788" width="3.5546875" style="164" customWidth="1"/>
    <col min="2789" max="2789" width="14.33203125" style="164" customWidth="1"/>
    <col min="2790" max="2802" width="9.33203125" style="164"/>
    <col min="2803" max="2803" width="3" style="164" customWidth="1"/>
    <col min="2804" max="2804" width="13.6640625" style="164" customWidth="1"/>
    <col min="2805" max="2805" width="4" style="164" customWidth="1"/>
    <col min="2806" max="3041" width="9.33203125" style="164"/>
    <col min="3042" max="3042" width="3" style="164" customWidth="1"/>
    <col min="3043" max="3043" width="11.44140625" style="164" bestFit="1" customWidth="1"/>
    <col min="3044" max="3044" width="3.5546875" style="164" customWidth="1"/>
    <col min="3045" max="3045" width="14.33203125" style="164" customWidth="1"/>
    <col min="3046" max="3058" width="9.33203125" style="164"/>
    <col min="3059" max="3059" width="3" style="164" customWidth="1"/>
    <col min="3060" max="3060" width="13.6640625" style="164" customWidth="1"/>
    <col min="3061" max="3061" width="4" style="164" customWidth="1"/>
    <col min="3062" max="3297" width="9.33203125" style="164"/>
    <col min="3298" max="3298" width="3" style="164" customWidth="1"/>
    <col min="3299" max="3299" width="11.44140625" style="164" bestFit="1" customWidth="1"/>
    <col min="3300" max="3300" width="3.5546875" style="164" customWidth="1"/>
    <col min="3301" max="3301" width="14.33203125" style="164" customWidth="1"/>
    <col min="3302" max="3314" width="9.33203125" style="164"/>
    <col min="3315" max="3315" width="3" style="164" customWidth="1"/>
    <col min="3316" max="3316" width="13.6640625" style="164" customWidth="1"/>
    <col min="3317" max="3317" width="4" style="164" customWidth="1"/>
    <col min="3318" max="3553" width="9.33203125" style="164"/>
    <col min="3554" max="3554" width="3" style="164" customWidth="1"/>
    <col min="3555" max="3555" width="11.44140625" style="164" bestFit="1" customWidth="1"/>
    <col min="3556" max="3556" width="3.5546875" style="164" customWidth="1"/>
    <col min="3557" max="3557" width="14.33203125" style="164" customWidth="1"/>
    <col min="3558" max="3570" width="9.33203125" style="164"/>
    <col min="3571" max="3571" width="3" style="164" customWidth="1"/>
    <col min="3572" max="3572" width="13.6640625" style="164" customWidth="1"/>
    <col min="3573" max="3573" width="4" style="164" customWidth="1"/>
    <col min="3574" max="3809" width="9.33203125" style="164"/>
    <col min="3810" max="3810" width="3" style="164" customWidth="1"/>
    <col min="3811" max="3811" width="11.44140625" style="164" bestFit="1" customWidth="1"/>
    <col min="3812" max="3812" width="3.5546875" style="164" customWidth="1"/>
    <col min="3813" max="3813" width="14.33203125" style="164" customWidth="1"/>
    <col min="3814" max="3826" width="9.33203125" style="164"/>
    <col min="3827" max="3827" width="3" style="164" customWidth="1"/>
    <col min="3828" max="3828" width="13.6640625" style="164" customWidth="1"/>
    <col min="3829" max="3829" width="4" style="164" customWidth="1"/>
    <col min="3830" max="4065" width="9.33203125" style="164"/>
    <col min="4066" max="4066" width="3" style="164" customWidth="1"/>
    <col min="4067" max="4067" width="11.44140625" style="164" bestFit="1" customWidth="1"/>
    <col min="4068" max="4068" width="3.5546875" style="164" customWidth="1"/>
    <col min="4069" max="4069" width="14.33203125" style="164" customWidth="1"/>
    <col min="4070" max="4082" width="9.33203125" style="164"/>
    <col min="4083" max="4083" width="3" style="164" customWidth="1"/>
    <col min="4084" max="4084" width="13.6640625" style="164" customWidth="1"/>
    <col min="4085" max="4085" width="4" style="164" customWidth="1"/>
    <col min="4086" max="4321" width="9.33203125" style="164"/>
    <col min="4322" max="4322" width="3" style="164" customWidth="1"/>
    <col min="4323" max="4323" width="11.44140625" style="164" bestFit="1" customWidth="1"/>
    <col min="4324" max="4324" width="3.5546875" style="164" customWidth="1"/>
    <col min="4325" max="4325" width="14.33203125" style="164" customWidth="1"/>
    <col min="4326" max="4338" width="9.33203125" style="164"/>
    <col min="4339" max="4339" width="3" style="164" customWidth="1"/>
    <col min="4340" max="4340" width="13.6640625" style="164" customWidth="1"/>
    <col min="4341" max="4341" width="4" style="164" customWidth="1"/>
    <col min="4342" max="4577" width="9.33203125" style="164"/>
    <col min="4578" max="4578" width="3" style="164" customWidth="1"/>
    <col min="4579" max="4579" width="11.44140625" style="164" bestFit="1" customWidth="1"/>
    <col min="4580" max="4580" width="3.5546875" style="164" customWidth="1"/>
    <col min="4581" max="4581" width="14.33203125" style="164" customWidth="1"/>
    <col min="4582" max="4594" width="9.33203125" style="164"/>
    <col min="4595" max="4595" width="3" style="164" customWidth="1"/>
    <col min="4596" max="4596" width="13.6640625" style="164" customWidth="1"/>
    <col min="4597" max="4597" width="4" style="164" customWidth="1"/>
    <col min="4598" max="4833" width="9.33203125" style="164"/>
    <col min="4834" max="4834" width="3" style="164" customWidth="1"/>
    <col min="4835" max="4835" width="11.44140625" style="164" bestFit="1" customWidth="1"/>
    <col min="4836" max="4836" width="3.5546875" style="164" customWidth="1"/>
    <col min="4837" max="4837" width="14.33203125" style="164" customWidth="1"/>
    <col min="4838" max="4850" width="9.33203125" style="164"/>
    <col min="4851" max="4851" width="3" style="164" customWidth="1"/>
    <col min="4852" max="4852" width="13.6640625" style="164" customWidth="1"/>
    <col min="4853" max="4853" width="4" style="164" customWidth="1"/>
    <col min="4854" max="5089" width="9.33203125" style="164"/>
    <col min="5090" max="5090" width="3" style="164" customWidth="1"/>
    <col min="5091" max="5091" width="11.44140625" style="164" bestFit="1" customWidth="1"/>
    <col min="5092" max="5092" width="3.5546875" style="164" customWidth="1"/>
    <col min="5093" max="5093" width="14.33203125" style="164" customWidth="1"/>
    <col min="5094" max="5106" width="9.33203125" style="164"/>
    <col min="5107" max="5107" width="3" style="164" customWidth="1"/>
    <col min="5108" max="5108" width="13.6640625" style="164" customWidth="1"/>
    <col min="5109" max="5109" width="4" style="164" customWidth="1"/>
    <col min="5110" max="5345" width="9.33203125" style="164"/>
    <col min="5346" max="5346" width="3" style="164" customWidth="1"/>
    <col min="5347" max="5347" width="11.44140625" style="164" bestFit="1" customWidth="1"/>
    <col min="5348" max="5348" width="3.5546875" style="164" customWidth="1"/>
    <col min="5349" max="5349" width="14.33203125" style="164" customWidth="1"/>
    <col min="5350" max="5362" width="9.33203125" style="164"/>
    <col min="5363" max="5363" width="3" style="164" customWidth="1"/>
    <col min="5364" max="5364" width="13.6640625" style="164" customWidth="1"/>
    <col min="5365" max="5365" width="4" style="164" customWidth="1"/>
    <col min="5366" max="5601" width="9.33203125" style="164"/>
    <col min="5602" max="5602" width="3" style="164" customWidth="1"/>
    <col min="5603" max="5603" width="11.44140625" style="164" bestFit="1" customWidth="1"/>
    <col min="5604" max="5604" width="3.5546875" style="164" customWidth="1"/>
    <col min="5605" max="5605" width="14.33203125" style="164" customWidth="1"/>
    <col min="5606" max="5618" width="9.33203125" style="164"/>
    <col min="5619" max="5619" width="3" style="164" customWidth="1"/>
    <col min="5620" max="5620" width="13.6640625" style="164" customWidth="1"/>
    <col min="5621" max="5621" width="4" style="164" customWidth="1"/>
    <col min="5622" max="5857" width="9.33203125" style="164"/>
    <col min="5858" max="5858" width="3" style="164" customWidth="1"/>
    <col min="5859" max="5859" width="11.44140625" style="164" bestFit="1" customWidth="1"/>
    <col min="5860" max="5860" width="3.5546875" style="164" customWidth="1"/>
    <col min="5861" max="5861" width="14.33203125" style="164" customWidth="1"/>
    <col min="5862" max="5874" width="9.33203125" style="164"/>
    <col min="5875" max="5875" width="3" style="164" customWidth="1"/>
    <col min="5876" max="5876" width="13.6640625" style="164" customWidth="1"/>
    <col min="5877" max="5877" width="4" style="164" customWidth="1"/>
    <col min="5878" max="6113" width="9.33203125" style="164"/>
    <col min="6114" max="6114" width="3" style="164" customWidth="1"/>
    <col min="6115" max="6115" width="11.44140625" style="164" bestFit="1" customWidth="1"/>
    <col min="6116" max="6116" width="3.5546875" style="164" customWidth="1"/>
    <col min="6117" max="6117" width="14.33203125" style="164" customWidth="1"/>
    <col min="6118" max="6130" width="9.33203125" style="164"/>
    <col min="6131" max="6131" width="3" style="164" customWidth="1"/>
    <col min="6132" max="6132" width="13.6640625" style="164" customWidth="1"/>
    <col min="6133" max="6133" width="4" style="164" customWidth="1"/>
    <col min="6134" max="6369" width="9.33203125" style="164"/>
    <col min="6370" max="6370" width="3" style="164" customWidth="1"/>
    <col min="6371" max="6371" width="11.44140625" style="164" bestFit="1" customWidth="1"/>
    <col min="6372" max="6372" width="3.5546875" style="164" customWidth="1"/>
    <col min="6373" max="6373" width="14.33203125" style="164" customWidth="1"/>
    <col min="6374" max="6386" width="9.33203125" style="164"/>
    <col min="6387" max="6387" width="3" style="164" customWidth="1"/>
    <col min="6388" max="6388" width="13.6640625" style="164" customWidth="1"/>
    <col min="6389" max="6389" width="4" style="164" customWidth="1"/>
    <col min="6390" max="6625" width="9.33203125" style="164"/>
    <col min="6626" max="6626" width="3" style="164" customWidth="1"/>
    <col min="6627" max="6627" width="11.44140625" style="164" bestFit="1" customWidth="1"/>
    <col min="6628" max="6628" width="3.5546875" style="164" customWidth="1"/>
    <col min="6629" max="6629" width="14.33203125" style="164" customWidth="1"/>
    <col min="6630" max="6642" width="9.33203125" style="164"/>
    <col min="6643" max="6643" width="3" style="164" customWidth="1"/>
    <col min="6644" max="6644" width="13.6640625" style="164" customWidth="1"/>
    <col min="6645" max="6645" width="4" style="164" customWidth="1"/>
    <col min="6646" max="6881" width="9.33203125" style="164"/>
    <col min="6882" max="6882" width="3" style="164" customWidth="1"/>
    <col min="6883" max="6883" width="11.44140625" style="164" bestFit="1" customWidth="1"/>
    <col min="6884" max="6884" width="3.5546875" style="164" customWidth="1"/>
    <col min="6885" max="6885" width="14.33203125" style="164" customWidth="1"/>
    <col min="6886" max="6898" width="9.33203125" style="164"/>
    <col min="6899" max="6899" width="3" style="164" customWidth="1"/>
    <col min="6900" max="6900" width="13.6640625" style="164" customWidth="1"/>
    <col min="6901" max="6901" width="4" style="164" customWidth="1"/>
    <col min="6902" max="7137" width="9.33203125" style="164"/>
    <col min="7138" max="7138" width="3" style="164" customWidth="1"/>
    <col min="7139" max="7139" width="11.44140625" style="164" bestFit="1" customWidth="1"/>
    <col min="7140" max="7140" width="3.5546875" style="164" customWidth="1"/>
    <col min="7141" max="7141" width="14.33203125" style="164" customWidth="1"/>
    <col min="7142" max="7154" width="9.33203125" style="164"/>
    <col min="7155" max="7155" width="3" style="164" customWidth="1"/>
    <col min="7156" max="7156" width="13.6640625" style="164" customWidth="1"/>
    <col min="7157" max="7157" width="4" style="164" customWidth="1"/>
    <col min="7158" max="7393" width="9.33203125" style="164"/>
    <col min="7394" max="7394" width="3" style="164" customWidth="1"/>
    <col min="7395" max="7395" width="11.44140625" style="164" bestFit="1" customWidth="1"/>
    <col min="7396" max="7396" width="3.5546875" style="164" customWidth="1"/>
    <col min="7397" max="7397" width="14.33203125" style="164" customWidth="1"/>
    <col min="7398" max="7410" width="9.33203125" style="164"/>
    <col min="7411" max="7411" width="3" style="164" customWidth="1"/>
    <col min="7412" max="7412" width="13.6640625" style="164" customWidth="1"/>
    <col min="7413" max="7413" width="4" style="164" customWidth="1"/>
    <col min="7414" max="7649" width="9.33203125" style="164"/>
    <col min="7650" max="7650" width="3" style="164" customWidth="1"/>
    <col min="7651" max="7651" width="11.44140625" style="164" bestFit="1" customWidth="1"/>
    <col min="7652" max="7652" width="3.5546875" style="164" customWidth="1"/>
    <col min="7653" max="7653" width="14.33203125" style="164" customWidth="1"/>
    <col min="7654" max="7666" width="9.33203125" style="164"/>
    <col min="7667" max="7667" width="3" style="164" customWidth="1"/>
    <col min="7668" max="7668" width="13.6640625" style="164" customWidth="1"/>
    <col min="7669" max="7669" width="4" style="164" customWidth="1"/>
    <col min="7670" max="7905" width="9.33203125" style="164"/>
    <col min="7906" max="7906" width="3" style="164" customWidth="1"/>
    <col min="7907" max="7907" width="11.44140625" style="164" bestFit="1" customWidth="1"/>
    <col min="7908" max="7908" width="3.5546875" style="164" customWidth="1"/>
    <col min="7909" max="7909" width="14.33203125" style="164" customWidth="1"/>
    <col min="7910" max="7922" width="9.33203125" style="164"/>
    <col min="7923" max="7923" width="3" style="164" customWidth="1"/>
    <col min="7924" max="7924" width="13.6640625" style="164" customWidth="1"/>
    <col min="7925" max="7925" width="4" style="164" customWidth="1"/>
    <col min="7926" max="8161" width="9.33203125" style="164"/>
    <col min="8162" max="8162" width="3" style="164" customWidth="1"/>
    <col min="8163" max="8163" width="11.44140625" style="164" bestFit="1" customWidth="1"/>
    <col min="8164" max="8164" width="3.5546875" style="164" customWidth="1"/>
    <col min="8165" max="8165" width="14.33203125" style="164" customWidth="1"/>
    <col min="8166" max="8178" width="9.33203125" style="164"/>
    <col min="8179" max="8179" width="3" style="164" customWidth="1"/>
    <col min="8180" max="8180" width="13.6640625" style="164" customWidth="1"/>
    <col min="8181" max="8181" width="4" style="164" customWidth="1"/>
    <col min="8182" max="8417" width="9.33203125" style="164"/>
    <col min="8418" max="8418" width="3" style="164" customWidth="1"/>
    <col min="8419" max="8419" width="11.44140625" style="164" bestFit="1" customWidth="1"/>
    <col min="8420" max="8420" width="3.5546875" style="164" customWidth="1"/>
    <col min="8421" max="8421" width="14.33203125" style="164" customWidth="1"/>
    <col min="8422" max="8434" width="9.33203125" style="164"/>
    <col min="8435" max="8435" width="3" style="164" customWidth="1"/>
    <col min="8436" max="8436" width="13.6640625" style="164" customWidth="1"/>
    <col min="8437" max="8437" width="4" style="164" customWidth="1"/>
    <col min="8438" max="8673" width="9.33203125" style="164"/>
    <col min="8674" max="8674" width="3" style="164" customWidth="1"/>
    <col min="8675" max="8675" width="11.44140625" style="164" bestFit="1" customWidth="1"/>
    <col min="8676" max="8676" width="3.5546875" style="164" customWidth="1"/>
    <col min="8677" max="8677" width="14.33203125" style="164" customWidth="1"/>
    <col min="8678" max="8690" width="9.33203125" style="164"/>
    <col min="8691" max="8691" width="3" style="164" customWidth="1"/>
    <col min="8692" max="8692" width="13.6640625" style="164" customWidth="1"/>
    <col min="8693" max="8693" width="4" style="164" customWidth="1"/>
    <col min="8694" max="8929" width="9.33203125" style="164"/>
    <col min="8930" max="8930" width="3" style="164" customWidth="1"/>
    <col min="8931" max="8931" width="11.44140625" style="164" bestFit="1" customWidth="1"/>
    <col min="8932" max="8932" width="3.5546875" style="164" customWidth="1"/>
    <col min="8933" max="8933" width="14.33203125" style="164" customWidth="1"/>
    <col min="8934" max="8946" width="9.33203125" style="164"/>
    <col min="8947" max="8947" width="3" style="164" customWidth="1"/>
    <col min="8948" max="8948" width="13.6640625" style="164" customWidth="1"/>
    <col min="8949" max="8949" width="4" style="164" customWidth="1"/>
    <col min="8950" max="9185" width="9.33203125" style="164"/>
    <col min="9186" max="9186" width="3" style="164" customWidth="1"/>
    <col min="9187" max="9187" width="11.44140625" style="164" bestFit="1" customWidth="1"/>
    <col min="9188" max="9188" width="3.5546875" style="164" customWidth="1"/>
    <col min="9189" max="9189" width="14.33203125" style="164" customWidth="1"/>
    <col min="9190" max="9202" width="9.33203125" style="164"/>
    <col min="9203" max="9203" width="3" style="164" customWidth="1"/>
    <col min="9204" max="9204" width="13.6640625" style="164" customWidth="1"/>
    <col min="9205" max="9205" width="4" style="164" customWidth="1"/>
    <col min="9206" max="9441" width="9.33203125" style="164"/>
    <col min="9442" max="9442" width="3" style="164" customWidth="1"/>
    <col min="9443" max="9443" width="11.44140625" style="164" bestFit="1" customWidth="1"/>
    <col min="9444" max="9444" width="3.5546875" style="164" customWidth="1"/>
    <col min="9445" max="9445" width="14.33203125" style="164" customWidth="1"/>
    <col min="9446" max="9458" width="9.33203125" style="164"/>
    <col min="9459" max="9459" width="3" style="164" customWidth="1"/>
    <col min="9460" max="9460" width="13.6640625" style="164" customWidth="1"/>
    <col min="9461" max="9461" width="4" style="164" customWidth="1"/>
    <col min="9462" max="9697" width="9.33203125" style="164"/>
    <col min="9698" max="9698" width="3" style="164" customWidth="1"/>
    <col min="9699" max="9699" width="11.44140625" style="164" bestFit="1" customWidth="1"/>
    <col min="9700" max="9700" width="3.5546875" style="164" customWidth="1"/>
    <col min="9701" max="9701" width="14.33203125" style="164" customWidth="1"/>
    <col min="9702" max="9714" width="9.33203125" style="164"/>
    <col min="9715" max="9715" width="3" style="164" customWidth="1"/>
    <col min="9716" max="9716" width="13.6640625" style="164" customWidth="1"/>
    <col min="9717" max="9717" width="4" style="164" customWidth="1"/>
    <col min="9718" max="9953" width="9.33203125" style="164"/>
    <col min="9954" max="9954" width="3" style="164" customWidth="1"/>
    <col min="9955" max="9955" width="11.44140625" style="164" bestFit="1" customWidth="1"/>
    <col min="9956" max="9956" width="3.5546875" style="164" customWidth="1"/>
    <col min="9957" max="9957" width="14.33203125" style="164" customWidth="1"/>
    <col min="9958" max="9970" width="9.33203125" style="164"/>
    <col min="9971" max="9971" width="3" style="164" customWidth="1"/>
    <col min="9972" max="9972" width="13.6640625" style="164" customWidth="1"/>
    <col min="9973" max="9973" width="4" style="164" customWidth="1"/>
    <col min="9974" max="10209" width="9.33203125" style="164"/>
    <col min="10210" max="10210" width="3" style="164" customWidth="1"/>
    <col min="10211" max="10211" width="11.44140625" style="164" bestFit="1" customWidth="1"/>
    <col min="10212" max="10212" width="3.5546875" style="164" customWidth="1"/>
    <col min="10213" max="10213" width="14.33203125" style="164" customWidth="1"/>
    <col min="10214" max="10226" width="9.33203125" style="164"/>
    <col min="10227" max="10227" width="3" style="164" customWidth="1"/>
    <col min="10228" max="10228" width="13.6640625" style="164" customWidth="1"/>
    <col min="10229" max="10229" width="4" style="164" customWidth="1"/>
    <col min="10230" max="10465" width="9.33203125" style="164"/>
    <col min="10466" max="10466" width="3" style="164" customWidth="1"/>
    <col min="10467" max="10467" width="11.44140625" style="164" bestFit="1" customWidth="1"/>
    <col min="10468" max="10468" width="3.5546875" style="164" customWidth="1"/>
    <col min="10469" max="10469" width="14.33203125" style="164" customWidth="1"/>
    <col min="10470" max="10482" width="9.33203125" style="164"/>
    <col min="10483" max="10483" width="3" style="164" customWidth="1"/>
    <col min="10484" max="10484" width="13.6640625" style="164" customWidth="1"/>
    <col min="10485" max="10485" width="4" style="164" customWidth="1"/>
    <col min="10486" max="10721" width="9.33203125" style="164"/>
    <col min="10722" max="10722" width="3" style="164" customWidth="1"/>
    <col min="10723" max="10723" width="11.44140625" style="164" bestFit="1" customWidth="1"/>
    <col min="10724" max="10724" width="3.5546875" style="164" customWidth="1"/>
    <col min="10725" max="10725" width="14.33203125" style="164" customWidth="1"/>
    <col min="10726" max="10738" width="9.33203125" style="164"/>
    <col min="10739" max="10739" width="3" style="164" customWidth="1"/>
    <col min="10740" max="10740" width="13.6640625" style="164" customWidth="1"/>
    <col min="10741" max="10741" width="4" style="164" customWidth="1"/>
    <col min="10742" max="10977" width="9.33203125" style="164"/>
    <col min="10978" max="10978" width="3" style="164" customWidth="1"/>
    <col min="10979" max="10979" width="11.44140625" style="164" bestFit="1" customWidth="1"/>
    <col min="10980" max="10980" width="3.5546875" style="164" customWidth="1"/>
    <col min="10981" max="10981" width="14.33203125" style="164" customWidth="1"/>
    <col min="10982" max="10994" width="9.33203125" style="164"/>
    <col min="10995" max="10995" width="3" style="164" customWidth="1"/>
    <col min="10996" max="10996" width="13.6640625" style="164" customWidth="1"/>
    <col min="10997" max="10997" width="4" style="164" customWidth="1"/>
    <col min="10998" max="11233" width="9.33203125" style="164"/>
    <col min="11234" max="11234" width="3" style="164" customWidth="1"/>
    <col min="11235" max="11235" width="11.44140625" style="164" bestFit="1" customWidth="1"/>
    <col min="11236" max="11236" width="3.5546875" style="164" customWidth="1"/>
    <col min="11237" max="11237" width="14.33203125" style="164" customWidth="1"/>
    <col min="11238" max="11250" width="9.33203125" style="164"/>
    <col min="11251" max="11251" width="3" style="164" customWidth="1"/>
    <col min="11252" max="11252" width="13.6640625" style="164" customWidth="1"/>
    <col min="11253" max="11253" width="4" style="164" customWidth="1"/>
    <col min="11254" max="11489" width="9.33203125" style="164"/>
    <col min="11490" max="11490" width="3" style="164" customWidth="1"/>
    <col min="11491" max="11491" width="11.44140625" style="164" bestFit="1" customWidth="1"/>
    <col min="11492" max="11492" width="3.5546875" style="164" customWidth="1"/>
    <col min="11493" max="11493" width="14.33203125" style="164" customWidth="1"/>
    <col min="11494" max="11506" width="9.33203125" style="164"/>
    <col min="11507" max="11507" width="3" style="164" customWidth="1"/>
    <col min="11508" max="11508" width="13.6640625" style="164" customWidth="1"/>
    <col min="11509" max="11509" width="4" style="164" customWidth="1"/>
    <col min="11510" max="11745" width="9.33203125" style="164"/>
    <col min="11746" max="11746" width="3" style="164" customWidth="1"/>
    <col min="11747" max="11747" width="11.44140625" style="164" bestFit="1" customWidth="1"/>
    <col min="11748" max="11748" width="3.5546875" style="164" customWidth="1"/>
    <col min="11749" max="11749" width="14.33203125" style="164" customWidth="1"/>
    <col min="11750" max="11762" width="9.33203125" style="164"/>
    <col min="11763" max="11763" width="3" style="164" customWidth="1"/>
    <col min="11764" max="11764" width="13.6640625" style="164" customWidth="1"/>
    <col min="11765" max="11765" width="4" style="164" customWidth="1"/>
    <col min="11766" max="12001" width="9.33203125" style="164"/>
    <col min="12002" max="12002" width="3" style="164" customWidth="1"/>
    <col min="12003" max="12003" width="11.44140625" style="164" bestFit="1" customWidth="1"/>
    <col min="12004" max="12004" width="3.5546875" style="164" customWidth="1"/>
    <col min="12005" max="12005" width="14.33203125" style="164" customWidth="1"/>
    <col min="12006" max="12018" width="9.33203125" style="164"/>
    <col min="12019" max="12019" width="3" style="164" customWidth="1"/>
    <col min="12020" max="12020" width="13.6640625" style="164" customWidth="1"/>
    <col min="12021" max="12021" width="4" style="164" customWidth="1"/>
    <col min="12022" max="12257" width="9.33203125" style="164"/>
    <col min="12258" max="12258" width="3" style="164" customWidth="1"/>
    <col min="12259" max="12259" width="11.44140625" style="164" bestFit="1" customWidth="1"/>
    <col min="12260" max="12260" width="3.5546875" style="164" customWidth="1"/>
    <col min="12261" max="12261" width="14.33203125" style="164" customWidth="1"/>
    <col min="12262" max="12274" width="9.33203125" style="164"/>
    <col min="12275" max="12275" width="3" style="164" customWidth="1"/>
    <col min="12276" max="12276" width="13.6640625" style="164" customWidth="1"/>
    <col min="12277" max="12277" width="4" style="164" customWidth="1"/>
    <col min="12278" max="12513" width="9.33203125" style="164"/>
    <col min="12514" max="12514" width="3" style="164" customWidth="1"/>
    <col min="12515" max="12515" width="11.44140625" style="164" bestFit="1" customWidth="1"/>
    <col min="12516" max="12516" width="3.5546875" style="164" customWidth="1"/>
    <col min="12517" max="12517" width="14.33203125" style="164" customWidth="1"/>
    <col min="12518" max="12530" width="9.33203125" style="164"/>
    <col min="12531" max="12531" width="3" style="164" customWidth="1"/>
    <col min="12532" max="12532" width="13.6640625" style="164" customWidth="1"/>
    <col min="12533" max="12533" width="4" style="164" customWidth="1"/>
    <col min="12534" max="12769" width="9.33203125" style="164"/>
    <col min="12770" max="12770" width="3" style="164" customWidth="1"/>
    <col min="12771" max="12771" width="11.44140625" style="164" bestFit="1" customWidth="1"/>
    <col min="12772" max="12772" width="3.5546875" style="164" customWidth="1"/>
    <col min="12773" max="12773" width="14.33203125" style="164" customWidth="1"/>
    <col min="12774" max="12786" width="9.33203125" style="164"/>
    <col min="12787" max="12787" width="3" style="164" customWidth="1"/>
    <col min="12788" max="12788" width="13.6640625" style="164" customWidth="1"/>
    <col min="12789" max="12789" width="4" style="164" customWidth="1"/>
    <col min="12790" max="13025" width="9.33203125" style="164"/>
    <col min="13026" max="13026" width="3" style="164" customWidth="1"/>
    <col min="13027" max="13027" width="11.44140625" style="164" bestFit="1" customWidth="1"/>
    <col min="13028" max="13028" width="3.5546875" style="164" customWidth="1"/>
    <col min="13029" max="13029" width="14.33203125" style="164" customWidth="1"/>
    <col min="13030" max="13042" width="9.33203125" style="164"/>
    <col min="13043" max="13043" width="3" style="164" customWidth="1"/>
    <col min="13044" max="13044" width="13.6640625" style="164" customWidth="1"/>
    <col min="13045" max="13045" width="4" style="164" customWidth="1"/>
    <col min="13046" max="13281" width="9.33203125" style="164"/>
    <col min="13282" max="13282" width="3" style="164" customWidth="1"/>
    <col min="13283" max="13283" width="11.44140625" style="164" bestFit="1" customWidth="1"/>
    <col min="13284" max="13284" width="3.5546875" style="164" customWidth="1"/>
    <col min="13285" max="13285" width="14.33203125" style="164" customWidth="1"/>
    <col min="13286" max="13298" width="9.33203125" style="164"/>
    <col min="13299" max="13299" width="3" style="164" customWidth="1"/>
    <col min="13300" max="13300" width="13.6640625" style="164" customWidth="1"/>
    <col min="13301" max="13301" width="4" style="164" customWidth="1"/>
    <col min="13302" max="13537" width="9.33203125" style="164"/>
    <col min="13538" max="13538" width="3" style="164" customWidth="1"/>
    <col min="13539" max="13539" width="11.44140625" style="164" bestFit="1" customWidth="1"/>
    <col min="13540" max="13540" width="3.5546875" style="164" customWidth="1"/>
    <col min="13541" max="13541" width="14.33203125" style="164" customWidth="1"/>
    <col min="13542" max="13554" width="9.33203125" style="164"/>
    <col min="13555" max="13555" width="3" style="164" customWidth="1"/>
    <col min="13556" max="13556" width="13.6640625" style="164" customWidth="1"/>
    <col min="13557" max="13557" width="4" style="164" customWidth="1"/>
    <col min="13558" max="13793" width="9.33203125" style="164"/>
    <col min="13794" max="13794" width="3" style="164" customWidth="1"/>
    <col min="13795" max="13795" width="11.44140625" style="164" bestFit="1" customWidth="1"/>
    <col min="13796" max="13796" width="3.5546875" style="164" customWidth="1"/>
    <col min="13797" max="13797" width="14.33203125" style="164" customWidth="1"/>
    <col min="13798" max="13810" width="9.33203125" style="164"/>
    <col min="13811" max="13811" width="3" style="164" customWidth="1"/>
    <col min="13812" max="13812" width="13.6640625" style="164" customWidth="1"/>
    <col min="13813" max="13813" width="4" style="164" customWidth="1"/>
    <col min="13814" max="14049" width="9.33203125" style="164"/>
    <col min="14050" max="14050" width="3" style="164" customWidth="1"/>
    <col min="14051" max="14051" width="11.44140625" style="164" bestFit="1" customWidth="1"/>
    <col min="14052" max="14052" width="3.5546875" style="164" customWidth="1"/>
    <col min="14053" max="14053" width="14.33203125" style="164" customWidth="1"/>
    <col min="14054" max="14066" width="9.33203125" style="164"/>
    <col min="14067" max="14067" width="3" style="164" customWidth="1"/>
    <col min="14068" max="14068" width="13.6640625" style="164" customWidth="1"/>
    <col min="14069" max="14069" width="4" style="164" customWidth="1"/>
    <col min="14070" max="14305" width="9.33203125" style="164"/>
    <col min="14306" max="14306" width="3" style="164" customWidth="1"/>
    <col min="14307" max="14307" width="11.44140625" style="164" bestFit="1" customWidth="1"/>
    <col min="14308" max="14308" width="3.5546875" style="164" customWidth="1"/>
    <col min="14309" max="14309" width="14.33203125" style="164" customWidth="1"/>
    <col min="14310" max="14322" width="9.33203125" style="164"/>
    <col min="14323" max="14323" width="3" style="164" customWidth="1"/>
    <col min="14324" max="14324" width="13.6640625" style="164" customWidth="1"/>
    <col min="14325" max="14325" width="4" style="164" customWidth="1"/>
    <col min="14326" max="14561" width="9.33203125" style="164"/>
    <col min="14562" max="14562" width="3" style="164" customWidth="1"/>
    <col min="14563" max="14563" width="11.44140625" style="164" bestFit="1" customWidth="1"/>
    <col min="14564" max="14564" width="3.5546875" style="164" customWidth="1"/>
    <col min="14565" max="14565" width="14.33203125" style="164" customWidth="1"/>
    <col min="14566" max="14578" width="9.33203125" style="164"/>
    <col min="14579" max="14579" width="3" style="164" customWidth="1"/>
    <col min="14580" max="14580" width="13.6640625" style="164" customWidth="1"/>
    <col min="14581" max="14581" width="4" style="164" customWidth="1"/>
    <col min="14582" max="14817" width="9.33203125" style="164"/>
    <col min="14818" max="14818" width="3" style="164" customWidth="1"/>
    <col min="14819" max="14819" width="11.44140625" style="164" bestFit="1" customWidth="1"/>
    <col min="14820" max="14820" width="3.5546875" style="164" customWidth="1"/>
    <col min="14821" max="14821" width="14.33203125" style="164" customWidth="1"/>
    <col min="14822" max="14834" width="9.33203125" style="164"/>
    <col min="14835" max="14835" width="3" style="164" customWidth="1"/>
    <col min="14836" max="14836" width="13.6640625" style="164" customWidth="1"/>
    <col min="14837" max="14837" width="4" style="164" customWidth="1"/>
    <col min="14838" max="15073" width="9.33203125" style="164"/>
    <col min="15074" max="15074" width="3" style="164" customWidth="1"/>
    <col min="15075" max="15075" width="11.44140625" style="164" bestFit="1" customWidth="1"/>
    <col min="15076" max="15076" width="3.5546875" style="164" customWidth="1"/>
    <col min="15077" max="15077" width="14.33203125" style="164" customWidth="1"/>
    <col min="15078" max="15090" width="9.33203125" style="164"/>
    <col min="15091" max="15091" width="3" style="164" customWidth="1"/>
    <col min="15092" max="15092" width="13.6640625" style="164" customWidth="1"/>
    <col min="15093" max="15093" width="4" style="164" customWidth="1"/>
    <col min="15094" max="15329" width="9.33203125" style="164"/>
    <col min="15330" max="15330" width="3" style="164" customWidth="1"/>
    <col min="15331" max="15331" width="11.44140625" style="164" bestFit="1" customWidth="1"/>
    <col min="15332" max="15332" width="3.5546875" style="164" customWidth="1"/>
    <col min="15333" max="15333" width="14.33203125" style="164" customWidth="1"/>
    <col min="15334" max="15346" width="9.33203125" style="164"/>
    <col min="15347" max="15347" width="3" style="164" customWidth="1"/>
    <col min="15348" max="15348" width="13.6640625" style="164" customWidth="1"/>
    <col min="15349" max="15349" width="4" style="164" customWidth="1"/>
    <col min="15350" max="15585" width="9.33203125" style="164"/>
    <col min="15586" max="15586" width="3" style="164" customWidth="1"/>
    <col min="15587" max="15587" width="11.44140625" style="164" bestFit="1" customWidth="1"/>
    <col min="15588" max="15588" width="3.5546875" style="164" customWidth="1"/>
    <col min="15589" max="15589" width="14.33203125" style="164" customWidth="1"/>
    <col min="15590" max="15602" width="9.33203125" style="164"/>
    <col min="15603" max="15603" width="3" style="164" customWidth="1"/>
    <col min="15604" max="15604" width="13.6640625" style="164" customWidth="1"/>
    <col min="15605" max="15605" width="4" style="164" customWidth="1"/>
    <col min="15606" max="15841" width="9.33203125" style="164"/>
    <col min="15842" max="15842" width="3" style="164" customWidth="1"/>
    <col min="15843" max="15843" width="11.44140625" style="164" bestFit="1" customWidth="1"/>
    <col min="15844" max="15844" width="3.5546875" style="164" customWidth="1"/>
    <col min="15845" max="15845" width="14.33203125" style="164" customWidth="1"/>
    <col min="15846" max="15858" width="9.33203125" style="164"/>
    <col min="15859" max="15859" width="3" style="164" customWidth="1"/>
    <col min="15860" max="15860" width="13.6640625" style="164" customWidth="1"/>
    <col min="15861" max="15861" width="4" style="164" customWidth="1"/>
    <col min="15862" max="16097" width="9.33203125" style="164"/>
    <col min="16098" max="16098" width="3" style="164" customWidth="1"/>
    <col min="16099" max="16099" width="11.44140625" style="164" bestFit="1" customWidth="1"/>
    <col min="16100" max="16100" width="3.5546875" style="164" customWidth="1"/>
    <col min="16101" max="16101" width="14.33203125" style="164" customWidth="1"/>
    <col min="16102" max="16114" width="9.33203125" style="164"/>
    <col min="16115" max="16115" width="3" style="164" customWidth="1"/>
    <col min="16116" max="16116" width="13.6640625" style="164" customWidth="1"/>
    <col min="16117" max="16117" width="4" style="164" customWidth="1"/>
    <col min="16118" max="16384" width="9.33203125" style="164"/>
  </cols>
  <sheetData>
    <row r="1" spans="1:59" s="193" customFormat="1">
      <c r="A1" s="1" t="s">
        <v>3073</v>
      </c>
      <c r="B1" s="124"/>
    </row>
    <row r="2" spans="1:59">
      <c r="A2" s="276" t="s">
        <v>1528</v>
      </c>
    </row>
    <row r="3" spans="1:59">
      <c r="A3" s="276"/>
    </row>
    <row r="4" spans="1:59">
      <c r="A4" s="276"/>
    </row>
    <row r="5" spans="1:59">
      <c r="A5" s="1" t="s">
        <v>3074</v>
      </c>
      <c r="B5" s="427"/>
      <c r="C5" s="35"/>
      <c r="D5" s="35"/>
      <c r="E5" s="35"/>
      <c r="F5" s="35"/>
      <c r="G5" s="35"/>
      <c r="H5" s="35"/>
      <c r="I5" s="35"/>
      <c r="J5" s="35"/>
      <c r="K5" s="35"/>
      <c r="L5" s="35"/>
      <c r="M5" s="35"/>
      <c r="N5" s="35"/>
      <c r="O5" s="35"/>
      <c r="P5" s="1" t="s">
        <v>3075</v>
      </c>
      <c r="Q5" s="35"/>
      <c r="R5" s="35"/>
      <c r="S5" s="35"/>
      <c r="T5" s="35"/>
      <c r="U5" s="35"/>
      <c r="V5" s="35"/>
      <c r="W5" s="1" t="s">
        <v>3076</v>
      </c>
      <c r="AB5" s="35"/>
      <c r="AC5" s="35"/>
      <c r="AD5" s="35"/>
      <c r="AE5" s="35"/>
      <c r="AF5" s="35"/>
      <c r="AG5" s="35"/>
      <c r="AH5" s="35"/>
      <c r="AI5" s="35"/>
      <c r="AJ5" s="35"/>
      <c r="AK5" s="35"/>
      <c r="AL5" s="1" t="s">
        <v>3077</v>
      </c>
      <c r="AM5" s="35"/>
      <c r="AN5" s="35"/>
      <c r="AO5" s="35"/>
      <c r="AP5" s="35"/>
      <c r="AQ5" s="35"/>
      <c r="AR5" s="35"/>
      <c r="AS5" s="35"/>
      <c r="AT5" s="35"/>
      <c r="AU5" s="35"/>
      <c r="AV5" s="35"/>
      <c r="AW5" s="35"/>
      <c r="AX5" s="35"/>
      <c r="AY5" s="35"/>
      <c r="AZ5" s="35"/>
      <c r="BA5" s="35"/>
      <c r="BB5" s="35"/>
      <c r="BC5" s="35"/>
      <c r="BD5" s="35"/>
      <c r="BE5" s="35"/>
      <c r="BF5" s="35"/>
      <c r="BG5" s="35"/>
    </row>
    <row r="6" spans="1:59">
      <c r="A6" s="224" t="s">
        <v>109</v>
      </c>
      <c r="B6" s="35"/>
      <c r="C6" s="35"/>
      <c r="D6" s="35"/>
      <c r="E6" s="35"/>
      <c r="F6" s="35"/>
      <c r="G6" s="35"/>
      <c r="H6" s="35"/>
      <c r="I6" s="35"/>
      <c r="J6" s="35"/>
      <c r="K6" s="35"/>
      <c r="L6" s="35"/>
      <c r="M6" s="35"/>
      <c r="N6" s="35"/>
      <c r="O6" s="35"/>
      <c r="P6" s="224" t="s">
        <v>109</v>
      </c>
      <c r="Q6" s="35"/>
      <c r="R6" s="35"/>
      <c r="S6" s="35"/>
      <c r="T6" s="35"/>
      <c r="U6" s="35"/>
      <c r="V6" s="35"/>
      <c r="W6" s="224" t="s">
        <v>109</v>
      </c>
      <c r="AA6" s="35"/>
      <c r="AL6" s="712" t="s">
        <v>109</v>
      </c>
      <c r="AM6" s="35"/>
      <c r="AN6" s="35"/>
      <c r="AO6" s="35"/>
      <c r="AP6" s="35"/>
      <c r="AQ6" s="35"/>
      <c r="AR6" s="35"/>
      <c r="AS6" s="35"/>
      <c r="AT6" s="35"/>
      <c r="AU6" s="35"/>
      <c r="AV6" s="35"/>
      <c r="AW6" s="35"/>
      <c r="AX6" s="35"/>
      <c r="AY6" s="35"/>
      <c r="AZ6" s="35"/>
      <c r="BA6" s="35"/>
      <c r="BB6" s="35"/>
      <c r="BC6" s="35"/>
      <c r="BD6" s="35"/>
      <c r="BE6" s="35"/>
      <c r="BF6" s="35"/>
      <c r="BG6" s="35"/>
    </row>
    <row r="7" spans="1:59">
      <c r="A7" s="224" t="s">
        <v>2838</v>
      </c>
      <c r="B7" s="35"/>
      <c r="C7" s="35"/>
      <c r="D7" s="35"/>
      <c r="E7" s="35"/>
      <c r="F7" s="35"/>
      <c r="G7" s="35"/>
      <c r="H7" s="35"/>
      <c r="I7" s="35"/>
      <c r="J7" s="35"/>
      <c r="K7" s="35"/>
      <c r="L7" s="35"/>
      <c r="M7" s="35"/>
      <c r="N7" s="35"/>
      <c r="O7" s="35"/>
      <c r="P7" s="224" t="s">
        <v>90</v>
      </c>
      <c r="Q7" s="35"/>
      <c r="R7" s="35"/>
      <c r="S7" s="35"/>
      <c r="T7" s="35"/>
      <c r="U7" s="35"/>
      <c r="V7" s="35"/>
      <c r="W7" s="224" t="s">
        <v>90</v>
      </c>
      <c r="X7" s="35"/>
      <c r="Y7" s="35"/>
      <c r="Z7" s="35"/>
      <c r="AA7" s="35"/>
      <c r="AB7" s="35"/>
      <c r="AC7" s="35"/>
      <c r="AD7" s="35"/>
      <c r="AE7" s="35"/>
      <c r="AF7" s="35"/>
      <c r="AG7" s="35"/>
      <c r="AH7" s="35"/>
      <c r="AI7" s="35"/>
      <c r="AJ7" s="35"/>
      <c r="AK7" s="35"/>
      <c r="AL7" s="712" t="s">
        <v>90</v>
      </c>
      <c r="AM7" s="35"/>
      <c r="AN7" s="35"/>
      <c r="AO7" s="35"/>
      <c r="AP7" s="35"/>
      <c r="AQ7" s="35"/>
      <c r="AR7" s="35"/>
      <c r="AS7" s="35"/>
      <c r="AT7" s="35"/>
      <c r="AU7" s="35"/>
      <c r="AV7" s="35"/>
      <c r="AW7" s="35"/>
      <c r="AX7" s="35"/>
      <c r="AY7" s="35"/>
      <c r="AZ7" s="35"/>
      <c r="BA7" s="35"/>
      <c r="BB7" s="35"/>
      <c r="BC7" s="35"/>
      <c r="BD7" s="35"/>
      <c r="BE7" s="35"/>
      <c r="BF7" s="35"/>
      <c r="BG7" s="35"/>
    </row>
    <row r="8" spans="1:59">
      <c r="A8" s="224" t="s">
        <v>90</v>
      </c>
      <c r="B8" s="35"/>
      <c r="C8" s="35"/>
      <c r="D8" s="35"/>
      <c r="E8" s="35"/>
      <c r="F8" s="35"/>
      <c r="G8" s="35"/>
      <c r="H8" s="35"/>
      <c r="I8" s="35"/>
      <c r="J8" s="35"/>
      <c r="K8" s="35"/>
      <c r="L8" s="35"/>
      <c r="M8" s="35"/>
      <c r="N8" s="35"/>
      <c r="O8" s="35"/>
      <c r="P8" s="713" t="s">
        <v>91</v>
      </c>
      <c r="Q8" s="47"/>
      <c r="R8" s="35"/>
      <c r="S8" s="35"/>
      <c r="T8" s="35"/>
      <c r="U8" s="35"/>
      <c r="V8" s="35"/>
      <c r="W8" s="713" t="s">
        <v>91</v>
      </c>
      <c r="X8" s="47"/>
      <c r="Y8" s="35"/>
      <c r="Z8" s="35"/>
      <c r="AA8" s="35"/>
      <c r="AB8" s="35"/>
      <c r="AC8" s="35"/>
      <c r="AD8" s="35"/>
      <c r="AE8" s="35"/>
      <c r="AF8" s="35"/>
      <c r="AG8" s="35"/>
      <c r="AH8" s="35"/>
      <c r="AI8" s="35"/>
      <c r="AJ8" s="35"/>
      <c r="AK8" s="35"/>
      <c r="AL8" s="713" t="s">
        <v>91</v>
      </c>
      <c r="AM8" s="47"/>
      <c r="AN8" s="35"/>
      <c r="AO8" s="35"/>
      <c r="AP8" s="35"/>
      <c r="AQ8" s="35"/>
      <c r="AR8" s="35"/>
      <c r="AS8" s="35"/>
      <c r="AT8" s="35"/>
      <c r="AU8" s="35"/>
      <c r="AV8" s="35"/>
      <c r="AW8" s="35"/>
      <c r="AX8" s="35"/>
      <c r="AY8" s="35"/>
      <c r="AZ8" s="35"/>
      <c r="BA8" s="35"/>
      <c r="BB8" s="35"/>
      <c r="BC8" s="35"/>
      <c r="BD8" s="35"/>
      <c r="BE8" s="35"/>
      <c r="BF8" s="35"/>
      <c r="BG8" s="35"/>
    </row>
    <row r="9" spans="1:59">
      <c r="A9" s="713" t="s">
        <v>91</v>
      </c>
      <c r="B9" s="47"/>
      <c r="C9" s="35"/>
      <c r="D9" s="35"/>
      <c r="E9" s="35"/>
      <c r="F9" s="35"/>
      <c r="G9" s="35"/>
      <c r="H9" s="35"/>
      <c r="I9" s="35"/>
      <c r="J9" s="35"/>
      <c r="K9" s="35"/>
      <c r="L9" s="35"/>
      <c r="M9" s="35"/>
      <c r="N9" s="35"/>
      <c r="O9" s="35"/>
      <c r="P9" s="713" t="s">
        <v>160</v>
      </c>
      <c r="Q9" s="47"/>
      <c r="R9" s="35"/>
      <c r="S9" s="35"/>
      <c r="T9" s="35"/>
      <c r="U9" s="35"/>
      <c r="V9" s="35"/>
      <c r="W9" s="713" t="s">
        <v>157</v>
      </c>
      <c r="X9" s="47"/>
      <c r="Y9" s="35"/>
      <c r="Z9" s="35"/>
      <c r="AA9" s="35"/>
      <c r="AB9" s="35"/>
      <c r="AC9" s="35"/>
      <c r="AD9" s="35"/>
      <c r="AE9" s="35"/>
      <c r="AF9" s="35"/>
      <c r="AG9" s="35"/>
      <c r="AH9" s="35"/>
      <c r="AI9" s="35"/>
      <c r="AJ9" s="35"/>
      <c r="AK9" s="35"/>
      <c r="AL9" s="713" t="s">
        <v>154</v>
      </c>
      <c r="AM9" s="47"/>
      <c r="AN9" s="35"/>
      <c r="AO9" s="35"/>
      <c r="AP9" s="35"/>
      <c r="AQ9" s="35"/>
      <c r="AR9" s="35"/>
      <c r="AS9" s="35"/>
      <c r="AT9" s="35"/>
      <c r="AU9" s="35"/>
      <c r="AV9" s="35"/>
      <c r="AW9" s="35"/>
      <c r="AX9" s="35"/>
      <c r="AY9" s="35"/>
      <c r="AZ9" s="35"/>
      <c r="BA9" s="35"/>
      <c r="BB9" s="35"/>
      <c r="BC9" s="35"/>
      <c r="BD9" s="35"/>
      <c r="BE9" s="35"/>
      <c r="BF9" s="35"/>
      <c r="BG9" s="35"/>
    </row>
    <row r="10" spans="1:59">
      <c r="A10" s="713" t="s">
        <v>160</v>
      </c>
      <c r="B10" s="47"/>
      <c r="C10" s="35"/>
      <c r="D10" s="35"/>
      <c r="E10" s="35"/>
      <c r="F10" s="35"/>
      <c r="G10" s="35"/>
      <c r="H10" s="35"/>
      <c r="I10" s="35"/>
      <c r="J10" s="35"/>
      <c r="K10" s="35"/>
      <c r="L10" s="35"/>
      <c r="M10" s="35"/>
      <c r="N10" s="35"/>
      <c r="O10" s="35"/>
      <c r="P10" s="224" t="s">
        <v>2145</v>
      </c>
      <c r="Q10" s="35"/>
      <c r="R10" s="35"/>
      <c r="S10" s="35"/>
      <c r="T10" s="35"/>
      <c r="U10" s="35"/>
      <c r="V10" s="35"/>
      <c r="W10" s="713" t="s">
        <v>92</v>
      </c>
      <c r="X10" s="47"/>
      <c r="Y10" s="35"/>
      <c r="Z10" s="35"/>
      <c r="AA10" s="35"/>
      <c r="AB10" s="35"/>
      <c r="AC10" s="35"/>
      <c r="AD10" s="35"/>
      <c r="AE10" s="35"/>
      <c r="AF10" s="35"/>
      <c r="AG10" s="35"/>
      <c r="AH10" s="35"/>
      <c r="AI10" s="35"/>
      <c r="AJ10" s="35"/>
      <c r="AK10" s="35"/>
      <c r="AL10" s="713" t="s">
        <v>92</v>
      </c>
      <c r="AM10" s="47"/>
      <c r="AN10" s="35"/>
      <c r="AO10" s="35"/>
      <c r="AP10" s="35"/>
      <c r="AQ10" s="35"/>
      <c r="AR10" s="35"/>
      <c r="AS10" s="35"/>
      <c r="AT10" s="35"/>
      <c r="AU10" s="35"/>
      <c r="AV10" s="35"/>
      <c r="AW10" s="35"/>
      <c r="AX10" s="35"/>
      <c r="AY10" s="35"/>
      <c r="AZ10" s="35"/>
      <c r="BA10" s="35"/>
      <c r="BB10" s="35"/>
      <c r="BC10" s="35"/>
      <c r="BD10" s="35"/>
      <c r="BE10" s="35"/>
      <c r="BF10" s="35"/>
      <c r="BG10" s="35"/>
    </row>
    <row r="11" spans="1:59">
      <c r="A11" s="224" t="s">
        <v>2145</v>
      </c>
      <c r="B11" s="35"/>
      <c r="C11" s="35"/>
      <c r="D11" s="35"/>
      <c r="E11" s="35"/>
      <c r="F11" s="35"/>
      <c r="G11" s="35"/>
      <c r="H11" s="35"/>
      <c r="I11" s="35"/>
      <c r="J11" s="35"/>
      <c r="K11" s="35"/>
      <c r="L11" s="35"/>
      <c r="M11" s="35"/>
      <c r="N11" s="35"/>
      <c r="O11" s="35"/>
      <c r="P11" s="224" t="s">
        <v>2719</v>
      </c>
      <c r="Q11" s="714" t="s">
        <v>2720</v>
      </c>
      <c r="R11" s="715" t="s">
        <v>156</v>
      </c>
      <c r="S11" s="717" t="s">
        <v>2721</v>
      </c>
      <c r="T11" s="35"/>
      <c r="U11" s="35"/>
      <c r="V11" s="35"/>
      <c r="W11" s="713" t="s">
        <v>161</v>
      </c>
      <c r="X11" s="47"/>
      <c r="Y11" s="35"/>
      <c r="Z11" s="35"/>
      <c r="AA11" s="35"/>
      <c r="AB11" s="35"/>
      <c r="AC11" s="35"/>
      <c r="AD11" s="35"/>
      <c r="AE11" s="35"/>
      <c r="AF11" s="35"/>
      <c r="AG11" s="35"/>
      <c r="AH11" s="35"/>
      <c r="AI11" s="35"/>
      <c r="AJ11" s="35"/>
      <c r="AK11" s="35"/>
      <c r="AL11" s="713" t="s">
        <v>161</v>
      </c>
      <c r="AM11" s="47"/>
      <c r="AN11" s="35"/>
      <c r="AO11" s="35"/>
      <c r="AP11" s="35"/>
      <c r="AQ11" s="35"/>
      <c r="AR11" s="35"/>
      <c r="AS11" s="35"/>
      <c r="AT11" s="35"/>
      <c r="AU11" s="35"/>
      <c r="AV11" s="35"/>
      <c r="AW11" s="35"/>
      <c r="AX11" s="35"/>
      <c r="AY11" s="35"/>
      <c r="AZ11" s="35"/>
      <c r="BA11" s="35"/>
      <c r="BB11" s="35"/>
      <c r="BC11" s="35"/>
      <c r="BD11" s="35"/>
      <c r="BE11" s="35"/>
      <c r="BF11" s="35"/>
      <c r="BG11" s="35"/>
    </row>
    <row r="12" spans="1:59">
      <c r="A12" s="224" t="s">
        <v>2719</v>
      </c>
      <c r="B12" s="714" t="s">
        <v>2720</v>
      </c>
      <c r="C12" s="715" t="s">
        <v>156</v>
      </c>
      <c r="D12" s="717" t="s">
        <v>2721</v>
      </c>
      <c r="E12" s="35"/>
      <c r="F12" s="35"/>
      <c r="G12" s="35"/>
      <c r="H12" s="35"/>
      <c r="I12" s="35"/>
      <c r="J12" s="35"/>
      <c r="K12" s="35"/>
      <c r="L12" s="35"/>
      <c r="M12" s="35"/>
      <c r="N12" s="35"/>
      <c r="O12" s="35"/>
      <c r="P12" s="35"/>
      <c r="Q12" s="35"/>
      <c r="R12" s="35"/>
      <c r="S12" s="35"/>
      <c r="T12" s="35"/>
      <c r="U12" s="35"/>
      <c r="V12" s="35"/>
      <c r="W12" s="224" t="s">
        <v>2145</v>
      </c>
      <c r="X12" s="35"/>
      <c r="Y12" s="35"/>
      <c r="Z12" s="35"/>
      <c r="AA12" s="35"/>
      <c r="AB12" s="35"/>
      <c r="AC12" s="35"/>
      <c r="AD12" s="35"/>
      <c r="AE12" s="35"/>
      <c r="AF12" s="35"/>
      <c r="AG12" s="35"/>
      <c r="AH12" s="35"/>
      <c r="AI12" s="35"/>
      <c r="AJ12" s="35"/>
      <c r="AK12" s="35"/>
      <c r="AL12" s="224" t="s">
        <v>2145</v>
      </c>
      <c r="AM12" s="35"/>
      <c r="AN12" s="35"/>
      <c r="AO12" s="35"/>
      <c r="AP12" s="35"/>
      <c r="AQ12" s="35"/>
      <c r="AR12" s="35"/>
      <c r="AS12" s="35"/>
      <c r="AT12" s="35"/>
      <c r="AU12" s="35"/>
      <c r="AV12" s="35"/>
      <c r="AW12" s="35"/>
      <c r="AX12" s="35"/>
      <c r="AY12" s="35"/>
      <c r="AZ12" s="35"/>
      <c r="BA12" s="35"/>
      <c r="BB12" s="35"/>
      <c r="BC12" s="35"/>
      <c r="BD12" s="35"/>
      <c r="BE12" s="35"/>
      <c r="BF12" s="35"/>
      <c r="BG12" s="35"/>
    </row>
    <row r="13" spans="1:59">
      <c r="A13" s="35"/>
      <c r="B13" s="35"/>
      <c r="C13" s="35"/>
      <c r="D13" s="35"/>
      <c r="E13" s="35"/>
      <c r="F13" s="35"/>
      <c r="G13" s="35"/>
      <c r="H13" s="35"/>
      <c r="I13" s="35"/>
      <c r="J13" s="35"/>
      <c r="K13" s="35"/>
      <c r="L13" s="35"/>
      <c r="M13" s="35"/>
      <c r="N13" s="35"/>
      <c r="O13" s="35"/>
      <c r="P13" s="35"/>
      <c r="Q13" s="35"/>
      <c r="R13" s="35"/>
      <c r="S13" s="35"/>
      <c r="T13" s="35"/>
      <c r="U13" s="35"/>
      <c r="V13" s="35"/>
      <c r="W13" s="224" t="s">
        <v>2719</v>
      </c>
      <c r="X13" s="714" t="s">
        <v>2720</v>
      </c>
      <c r="Y13" s="715" t="s">
        <v>156</v>
      </c>
      <c r="Z13" s="717" t="s">
        <v>2721</v>
      </c>
      <c r="AA13" s="35"/>
      <c r="AB13" s="35"/>
      <c r="AC13" s="35"/>
      <c r="AD13" s="35"/>
      <c r="AE13" s="35"/>
      <c r="AF13" s="35"/>
      <c r="AG13" s="35"/>
      <c r="AH13" s="35"/>
      <c r="AI13" s="35"/>
      <c r="AJ13" s="35"/>
      <c r="AK13" s="35"/>
      <c r="AL13" s="224" t="s">
        <v>2719</v>
      </c>
      <c r="AM13" s="714" t="s">
        <v>2720</v>
      </c>
      <c r="AN13" s="715" t="s">
        <v>156</v>
      </c>
      <c r="AO13" s="717" t="s">
        <v>2721</v>
      </c>
      <c r="AP13" s="35"/>
      <c r="AQ13" s="35"/>
      <c r="AR13" s="35"/>
      <c r="AS13" s="35"/>
      <c r="AT13" s="35"/>
      <c r="AU13" s="35"/>
      <c r="AV13" s="35"/>
      <c r="AW13" s="35"/>
      <c r="AX13" s="35"/>
      <c r="AY13" s="35"/>
      <c r="AZ13" s="35"/>
      <c r="BA13" s="35"/>
      <c r="BB13" s="35"/>
      <c r="BC13" s="35"/>
      <c r="BD13" s="35"/>
      <c r="BE13" s="35"/>
      <c r="BF13" s="35"/>
      <c r="BG13" s="35"/>
    </row>
    <row r="14" spans="1:59">
      <c r="A14" s="35"/>
      <c r="B14" s="35"/>
      <c r="C14" s="35"/>
      <c r="D14" s="35"/>
      <c r="E14" s="35"/>
      <c r="F14" s="35"/>
      <c r="G14" s="35"/>
      <c r="H14" s="35"/>
      <c r="I14" s="35"/>
      <c r="J14" s="35"/>
      <c r="K14" s="35"/>
      <c r="L14" s="35"/>
      <c r="M14" s="35"/>
      <c r="N14" s="35"/>
      <c r="O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row>
    <row r="15" spans="1:59">
      <c r="E15" s="35"/>
      <c r="F15" s="35"/>
      <c r="G15" s="35"/>
      <c r="H15" s="35"/>
      <c r="I15" s="35"/>
      <c r="J15" s="35"/>
      <c r="K15" s="35"/>
      <c r="L15" s="35"/>
      <c r="M15" s="35"/>
      <c r="N15" s="35"/>
      <c r="O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row>
    <row r="16" spans="1:59">
      <c r="E16" s="35"/>
      <c r="F16" s="35"/>
      <c r="G16" s="35"/>
      <c r="H16" s="35"/>
      <c r="I16" s="35"/>
      <c r="J16" s="35"/>
      <c r="K16" s="35"/>
      <c r="L16" s="35"/>
      <c r="M16" s="35"/>
      <c r="N16" s="35"/>
      <c r="O16" s="35"/>
      <c r="P16" s="35"/>
      <c r="Q16" s="35"/>
      <c r="R16" s="35"/>
      <c r="S16" s="35"/>
      <c r="T16" s="35"/>
      <c r="U16" s="35"/>
      <c r="V16" s="35"/>
      <c r="X16" s="35"/>
      <c r="Y16" s="35"/>
      <c r="Z16" s="35"/>
      <c r="AB16" s="35"/>
      <c r="AC16" s="35"/>
      <c r="AD16" s="35"/>
      <c r="AE16" s="35"/>
      <c r="AF16" s="35"/>
      <c r="AG16" s="35"/>
      <c r="AH16" s="35"/>
      <c r="AI16" s="35"/>
      <c r="AJ16" s="35"/>
      <c r="AK16" s="35"/>
      <c r="AP16" s="35"/>
      <c r="AQ16" s="35"/>
      <c r="AR16" s="35"/>
      <c r="AS16" s="35"/>
      <c r="AT16" s="35"/>
      <c r="AU16" s="35"/>
      <c r="AV16" s="35"/>
      <c r="AW16" s="35"/>
      <c r="AX16" s="35"/>
      <c r="AY16" s="35"/>
      <c r="AZ16" s="35"/>
      <c r="BA16" s="35"/>
      <c r="BB16" s="35"/>
      <c r="BC16" s="35"/>
      <c r="BD16" s="35"/>
      <c r="BE16" s="35"/>
      <c r="BF16" s="35"/>
      <c r="BG16" s="35"/>
    </row>
    <row r="17" spans="1:59">
      <c r="A17" s="276" t="s">
        <v>3078</v>
      </c>
      <c r="B17" s="35"/>
      <c r="C17" s="35"/>
      <c r="D17" s="35"/>
      <c r="E17" s="35"/>
      <c r="F17" s="35"/>
      <c r="G17" s="35"/>
      <c r="H17" s="35"/>
      <c r="I17" s="35"/>
      <c r="J17" s="35"/>
      <c r="K17" s="35"/>
      <c r="L17" s="35"/>
      <c r="M17" s="35"/>
      <c r="N17" s="35"/>
      <c r="O17" s="718"/>
      <c r="P17" s="276" t="s">
        <v>3079</v>
      </c>
      <c r="Q17" s="718"/>
      <c r="R17" s="718"/>
      <c r="S17" s="718"/>
      <c r="T17" s="35"/>
      <c r="U17" s="35"/>
      <c r="V17" s="35"/>
      <c r="W17" s="276" t="s">
        <v>3080</v>
      </c>
      <c r="X17" s="35"/>
      <c r="Y17" s="35"/>
      <c r="Z17" s="35"/>
      <c r="AA17" s="35"/>
      <c r="AB17" s="35"/>
      <c r="AC17" s="35"/>
      <c r="AD17" s="35"/>
      <c r="AE17" s="35"/>
      <c r="AF17" s="35"/>
      <c r="AG17" s="35"/>
      <c r="AH17" s="35"/>
      <c r="AI17" s="35"/>
      <c r="AJ17" s="35"/>
      <c r="AK17" s="35"/>
      <c r="AL17" s="276" t="s">
        <v>3081</v>
      </c>
      <c r="AM17" s="718"/>
      <c r="AN17" s="718"/>
      <c r="AO17" s="718"/>
      <c r="AP17" s="718"/>
      <c r="AQ17" s="35"/>
      <c r="AR17" s="35"/>
      <c r="AS17" s="35"/>
      <c r="AT17" s="35"/>
      <c r="AU17" s="35"/>
      <c r="AV17" s="35"/>
      <c r="AW17" s="35"/>
      <c r="AX17" s="35"/>
      <c r="AY17" s="35"/>
      <c r="AZ17" s="35"/>
      <c r="BA17" s="35"/>
      <c r="BB17" s="35"/>
      <c r="BC17" s="35"/>
      <c r="BD17" s="35"/>
      <c r="BE17" s="35"/>
      <c r="BF17" s="35"/>
      <c r="BG17" s="35"/>
    </row>
    <row r="18" spans="1:59">
      <c r="A18" s="276"/>
      <c r="B18" s="35"/>
      <c r="C18" s="35"/>
      <c r="D18" s="35"/>
      <c r="E18" s="35"/>
      <c r="F18" s="35"/>
      <c r="G18" s="35"/>
      <c r="H18" s="35"/>
      <c r="I18" s="35"/>
      <c r="J18" s="35"/>
      <c r="K18" s="35"/>
      <c r="L18" s="35"/>
      <c r="M18" s="35"/>
      <c r="N18" s="35"/>
      <c r="O18" s="718"/>
      <c r="P18" s="718"/>
      <c r="Q18" s="718"/>
      <c r="R18" s="718"/>
      <c r="S18" s="718"/>
      <c r="T18" s="35"/>
      <c r="U18" s="35"/>
      <c r="V18" s="35"/>
      <c r="W18" s="276"/>
      <c r="X18" s="35"/>
      <c r="Y18" s="35"/>
      <c r="Z18" s="35"/>
      <c r="AA18" s="35"/>
      <c r="AB18" s="35"/>
      <c r="AC18" s="35"/>
      <c r="AE18" s="35"/>
      <c r="AF18" s="35"/>
      <c r="AG18" s="35"/>
      <c r="AH18" s="35"/>
      <c r="AI18" s="35"/>
      <c r="AJ18" s="35"/>
      <c r="AK18" s="35"/>
      <c r="AM18" s="718"/>
      <c r="AN18" s="718"/>
      <c r="AO18" s="718"/>
      <c r="AP18" s="718"/>
      <c r="AQ18" s="35"/>
      <c r="AR18" s="35"/>
      <c r="AS18" s="35"/>
      <c r="AT18" s="35"/>
      <c r="AU18" s="35"/>
      <c r="AV18" s="35"/>
      <c r="AW18" s="35"/>
      <c r="AX18" s="35"/>
      <c r="AY18" s="35"/>
      <c r="AZ18" s="35"/>
      <c r="BA18" s="35"/>
      <c r="BB18" s="35"/>
      <c r="BC18" s="35"/>
      <c r="BD18" s="35"/>
      <c r="BE18" s="35"/>
      <c r="BF18" s="35"/>
      <c r="BG18" s="35"/>
    </row>
    <row r="19" spans="1:59">
      <c r="A19" s="2"/>
      <c r="B19" s="2"/>
      <c r="C19" s="35"/>
      <c r="D19" s="35"/>
      <c r="E19" s="35"/>
      <c r="F19" s="35"/>
      <c r="G19" s="35"/>
      <c r="H19" s="35"/>
      <c r="I19" s="35"/>
      <c r="J19" s="35"/>
      <c r="K19" s="35"/>
      <c r="L19" s="35"/>
      <c r="M19" s="35"/>
      <c r="N19" s="35"/>
      <c r="O19" s="718"/>
      <c r="P19" s="718"/>
      <c r="Q19" s="718"/>
      <c r="R19" s="718"/>
      <c r="S19" s="718"/>
      <c r="T19" s="35"/>
      <c r="U19" s="35"/>
      <c r="V19" s="35"/>
      <c r="W19" s="2"/>
      <c r="X19" s="2"/>
      <c r="Y19" s="2109"/>
      <c r="Z19" s="2109"/>
      <c r="AA19" s="2109"/>
      <c r="AB19" s="2109"/>
      <c r="AC19" s="2109"/>
      <c r="AD19" s="2109"/>
      <c r="AE19" s="2109"/>
      <c r="AF19" s="2109"/>
      <c r="AG19" s="2109"/>
      <c r="AH19" s="2109"/>
      <c r="AI19" s="2109"/>
      <c r="AJ19" s="35"/>
      <c r="AK19" s="35"/>
      <c r="AL19" s="718"/>
      <c r="AM19" s="718"/>
      <c r="AN19" s="718"/>
      <c r="AO19" s="718"/>
      <c r="AP19" s="718"/>
      <c r="AQ19" s="35"/>
      <c r="AR19" s="35"/>
      <c r="AS19" s="35"/>
      <c r="AT19" s="35"/>
      <c r="AU19" s="35"/>
      <c r="AV19" s="35"/>
      <c r="AW19" s="35"/>
      <c r="AX19" s="35"/>
      <c r="AY19" s="35"/>
      <c r="AZ19" s="35"/>
      <c r="BA19" s="35"/>
      <c r="BB19" s="35"/>
      <c r="BC19" s="35"/>
      <c r="BD19" s="35"/>
      <c r="BE19" s="35"/>
      <c r="BF19" s="35"/>
      <c r="BG19" s="35"/>
    </row>
    <row r="20" spans="1:59" ht="43.2">
      <c r="A20" s="2"/>
      <c r="B20" s="2"/>
      <c r="C20" s="720">
        <v>0</v>
      </c>
      <c r="D20" s="720">
        <v>1</v>
      </c>
      <c r="E20" s="720">
        <v>2</v>
      </c>
      <c r="F20" s="720">
        <v>3</v>
      </c>
      <c r="G20" s="720">
        <v>4</v>
      </c>
      <c r="H20" s="720">
        <v>5</v>
      </c>
      <c r="I20" s="720">
        <v>6</v>
      </c>
      <c r="J20" s="720">
        <v>7</v>
      </c>
      <c r="K20" s="720">
        <v>8</v>
      </c>
      <c r="L20" s="720">
        <v>9</v>
      </c>
      <c r="M20" s="720" t="s">
        <v>3082</v>
      </c>
      <c r="N20" s="35"/>
      <c r="O20" s="2"/>
      <c r="P20" s="2"/>
      <c r="Q20" s="2"/>
      <c r="R20" s="497" t="s">
        <v>2847</v>
      </c>
      <c r="S20" s="497" t="s">
        <v>2848</v>
      </c>
      <c r="T20" s="35"/>
      <c r="U20" s="35"/>
      <c r="V20" s="35"/>
      <c r="W20" s="2"/>
      <c r="X20" s="2"/>
      <c r="Y20" s="720">
        <v>0</v>
      </c>
      <c r="Z20" s="720">
        <v>1</v>
      </c>
      <c r="AA20" s="720">
        <v>2</v>
      </c>
      <c r="AB20" s="720">
        <v>3</v>
      </c>
      <c r="AC20" s="720">
        <v>4</v>
      </c>
      <c r="AD20" s="720">
        <v>5</v>
      </c>
      <c r="AE20" s="720">
        <v>6</v>
      </c>
      <c r="AF20" s="720">
        <v>7</v>
      </c>
      <c r="AG20" s="720">
        <v>8</v>
      </c>
      <c r="AH20" s="720">
        <v>9</v>
      </c>
      <c r="AI20" s="720" t="s">
        <v>3082</v>
      </c>
      <c r="AJ20" s="10"/>
      <c r="AK20" s="10"/>
      <c r="AL20" s="35"/>
      <c r="AM20" s="35"/>
      <c r="AN20" s="497" t="s">
        <v>2849</v>
      </c>
      <c r="AO20" s="718"/>
      <c r="AP20" s="718"/>
      <c r="AQ20" s="35"/>
      <c r="AR20" s="35"/>
      <c r="AS20" s="35"/>
      <c r="AT20" s="35"/>
      <c r="AU20" s="35"/>
      <c r="AV20" s="35"/>
      <c r="AW20" s="35"/>
      <c r="AX20" s="35"/>
      <c r="AY20" s="35"/>
      <c r="AZ20" s="35"/>
      <c r="BA20" s="35"/>
      <c r="BB20" s="35"/>
      <c r="BC20" s="35"/>
      <c r="BD20" s="35"/>
      <c r="BE20" s="35"/>
      <c r="BF20" s="35"/>
      <c r="BG20" s="35"/>
    </row>
    <row r="21" spans="1:59">
      <c r="A21" s="2"/>
      <c r="B21" s="2"/>
      <c r="C21" s="721" t="s">
        <v>13</v>
      </c>
      <c r="D21" s="722" t="s">
        <v>89</v>
      </c>
      <c r="E21" s="721" t="s">
        <v>107</v>
      </c>
      <c r="F21" s="722" t="s">
        <v>88</v>
      </c>
      <c r="G21" s="721" t="s">
        <v>87</v>
      </c>
      <c r="H21" s="722" t="s">
        <v>86</v>
      </c>
      <c r="I21" s="721" t="s">
        <v>85</v>
      </c>
      <c r="J21" s="722" t="s">
        <v>84</v>
      </c>
      <c r="K21" s="721" t="s">
        <v>83</v>
      </c>
      <c r="L21" s="722" t="s">
        <v>82</v>
      </c>
      <c r="M21" s="721" t="s">
        <v>81</v>
      </c>
      <c r="N21" s="35"/>
      <c r="O21" s="2"/>
      <c r="P21" s="2"/>
      <c r="Q21" s="2"/>
      <c r="R21" s="723" t="s">
        <v>151</v>
      </c>
      <c r="S21" s="723" t="s">
        <v>150</v>
      </c>
      <c r="T21" s="35"/>
      <c r="U21" s="35"/>
      <c r="V21" s="35"/>
      <c r="W21" s="2"/>
      <c r="X21" s="2"/>
      <c r="Y21" s="721" t="s">
        <v>133</v>
      </c>
      <c r="Z21" s="721" t="s">
        <v>128</v>
      </c>
      <c r="AA21" s="721" t="s">
        <v>127</v>
      </c>
      <c r="AB21" s="721" t="s">
        <v>126</v>
      </c>
      <c r="AC21" s="721" t="s">
        <v>125</v>
      </c>
      <c r="AD21" s="721" t="s">
        <v>124</v>
      </c>
      <c r="AE21" s="721" t="s">
        <v>123</v>
      </c>
      <c r="AF21" s="721" t="s">
        <v>122</v>
      </c>
      <c r="AG21" s="721" t="s">
        <v>121</v>
      </c>
      <c r="AH21" s="721" t="s">
        <v>147</v>
      </c>
      <c r="AI21" s="721" t="s">
        <v>120</v>
      </c>
      <c r="AJ21" s="10"/>
      <c r="AK21" s="10"/>
      <c r="AL21" s="35"/>
      <c r="AM21" s="35"/>
      <c r="AN21" s="723" t="s">
        <v>933</v>
      </c>
      <c r="AO21" s="718"/>
      <c r="AP21" s="718"/>
      <c r="AQ21" s="35"/>
      <c r="AR21" s="35"/>
      <c r="AS21" s="35"/>
      <c r="AT21" s="35"/>
      <c r="AU21" s="35"/>
      <c r="AV21" s="35"/>
      <c r="AW21" s="35"/>
      <c r="AX21" s="35"/>
      <c r="AY21" s="35"/>
      <c r="AZ21" s="35"/>
      <c r="BA21" s="35"/>
      <c r="BB21" s="35"/>
      <c r="BC21" s="35"/>
      <c r="BD21" s="35"/>
      <c r="BE21" s="35"/>
      <c r="BF21" s="35"/>
      <c r="BG21" s="35"/>
    </row>
    <row r="22" spans="1:59">
      <c r="A22" s="586" t="s">
        <v>2860</v>
      </c>
      <c r="B22" s="724" t="s">
        <v>10</v>
      </c>
      <c r="C22" s="728"/>
      <c r="D22" s="728"/>
      <c r="E22" s="728"/>
      <c r="F22" s="728"/>
      <c r="G22" s="728"/>
      <c r="H22" s="728"/>
      <c r="I22" s="728"/>
      <c r="J22" s="728"/>
      <c r="K22" s="728"/>
      <c r="L22" s="728"/>
      <c r="M22" s="727"/>
      <c r="N22" s="35" t="s">
        <v>3083</v>
      </c>
      <c r="O22" s="35"/>
      <c r="P22" s="586" t="s">
        <v>2860</v>
      </c>
      <c r="Q22" s="724" t="s">
        <v>10</v>
      </c>
      <c r="R22" s="519"/>
      <c r="S22" s="519"/>
      <c r="T22" s="35" t="s">
        <v>3083</v>
      </c>
      <c r="U22" s="35" t="s">
        <v>3084</v>
      </c>
      <c r="V22" s="35"/>
      <c r="W22" s="586" t="s">
        <v>2860</v>
      </c>
      <c r="X22" s="724" t="s">
        <v>10</v>
      </c>
      <c r="Y22" s="728"/>
      <c r="Z22" s="728"/>
      <c r="AA22" s="728"/>
      <c r="AB22" s="728"/>
      <c r="AC22" s="728"/>
      <c r="AD22" s="728"/>
      <c r="AE22" s="728"/>
      <c r="AF22" s="728"/>
      <c r="AG22" s="728"/>
      <c r="AH22" s="728"/>
      <c r="AI22" s="727"/>
      <c r="AJ22" s="35" t="s">
        <v>3083</v>
      </c>
      <c r="AK22" s="35"/>
      <c r="AL22" s="586" t="s">
        <v>2860</v>
      </c>
      <c r="AM22" s="724" t="s">
        <v>10</v>
      </c>
      <c r="AN22" s="519"/>
      <c r="AO22" s="35" t="s">
        <v>3083</v>
      </c>
      <c r="AP22" s="265"/>
      <c r="AQ22" s="35"/>
      <c r="AR22" s="35"/>
      <c r="AS22" s="35"/>
      <c r="AT22" s="35"/>
      <c r="AU22" s="35"/>
      <c r="AV22" s="35"/>
      <c r="AW22" s="35"/>
      <c r="AX22" s="35"/>
      <c r="AY22" s="35"/>
      <c r="AZ22" s="35"/>
      <c r="BA22" s="35"/>
      <c r="BB22" s="35"/>
      <c r="BC22" s="35"/>
      <c r="BD22" s="35"/>
      <c r="BE22" s="35"/>
      <c r="BF22" s="35"/>
      <c r="BG22" s="35"/>
    </row>
    <row r="23" spans="1:59">
      <c r="A23" s="586" t="s">
        <v>2758</v>
      </c>
      <c r="B23" s="724" t="s">
        <v>6</v>
      </c>
      <c r="C23" s="727"/>
      <c r="D23" s="727"/>
      <c r="E23" s="727"/>
      <c r="F23" s="727"/>
      <c r="G23" s="727"/>
      <c r="H23" s="727"/>
      <c r="I23" s="727"/>
      <c r="J23" s="727"/>
      <c r="K23" s="727"/>
      <c r="L23" s="727"/>
      <c r="M23" s="728"/>
      <c r="N23" s="35" t="s">
        <v>2759</v>
      </c>
      <c r="O23" s="35"/>
      <c r="P23" s="586" t="s">
        <v>2758</v>
      </c>
      <c r="Q23" s="724" t="s">
        <v>6</v>
      </c>
      <c r="R23" s="519"/>
      <c r="S23" s="519"/>
      <c r="T23" s="35" t="s">
        <v>2759</v>
      </c>
      <c r="U23" s="35" t="s">
        <v>2867</v>
      </c>
      <c r="V23" s="35"/>
      <c r="W23" s="586" t="s">
        <v>2758</v>
      </c>
      <c r="X23" s="724" t="s">
        <v>6</v>
      </c>
      <c r="Y23" s="727"/>
      <c r="Z23" s="727"/>
      <c r="AA23" s="727"/>
      <c r="AB23" s="727"/>
      <c r="AC23" s="727"/>
      <c r="AD23" s="727"/>
      <c r="AE23" s="727"/>
      <c r="AF23" s="727"/>
      <c r="AG23" s="727"/>
      <c r="AH23" s="727"/>
      <c r="AI23" s="728"/>
      <c r="AJ23" s="35" t="s">
        <v>2759</v>
      </c>
      <c r="AK23" s="35"/>
      <c r="AL23" s="586" t="s">
        <v>2758</v>
      </c>
      <c r="AM23" s="724" t="s">
        <v>6</v>
      </c>
      <c r="AN23" s="519"/>
      <c r="AO23" s="35" t="s">
        <v>2759</v>
      </c>
      <c r="AP23" s="265"/>
      <c r="AQ23" s="35"/>
      <c r="AR23" s="35"/>
      <c r="AS23" s="35"/>
      <c r="AT23" s="35"/>
      <c r="AU23" s="35"/>
      <c r="AV23" s="35"/>
      <c r="AW23" s="35"/>
      <c r="AX23" s="35"/>
      <c r="AY23" s="35"/>
      <c r="AZ23" s="35"/>
      <c r="BA23" s="35"/>
      <c r="BB23" s="35"/>
      <c r="BC23" s="35"/>
      <c r="BD23" s="35"/>
      <c r="BE23" s="35"/>
      <c r="BF23" s="35"/>
      <c r="BG23" s="35"/>
    </row>
    <row r="24" spans="1:59">
      <c r="A24" s="586" t="s">
        <v>2760</v>
      </c>
      <c r="B24" s="724" t="s">
        <v>5</v>
      </c>
      <c r="C24" s="727"/>
      <c r="D24" s="727"/>
      <c r="E24" s="727"/>
      <c r="F24" s="727"/>
      <c r="G24" s="727"/>
      <c r="H24" s="727"/>
      <c r="I24" s="727"/>
      <c r="J24" s="727"/>
      <c r="K24" s="727"/>
      <c r="L24" s="728"/>
      <c r="M24" s="728"/>
      <c r="N24" s="35" t="s">
        <v>2761</v>
      </c>
      <c r="O24" s="35"/>
      <c r="P24" s="586" t="s">
        <v>2760</v>
      </c>
      <c r="Q24" s="724" t="s">
        <v>5</v>
      </c>
      <c r="R24" s="519"/>
      <c r="S24" s="519"/>
      <c r="T24" s="35" t="s">
        <v>2761</v>
      </c>
      <c r="U24" s="35" t="s">
        <v>2868</v>
      </c>
      <c r="V24" s="35"/>
      <c r="W24" s="586" t="s">
        <v>2760</v>
      </c>
      <c r="X24" s="724" t="s">
        <v>5</v>
      </c>
      <c r="Y24" s="727"/>
      <c r="Z24" s="727"/>
      <c r="AA24" s="727"/>
      <c r="AB24" s="727"/>
      <c r="AC24" s="727"/>
      <c r="AD24" s="727"/>
      <c r="AE24" s="727"/>
      <c r="AF24" s="727"/>
      <c r="AG24" s="727"/>
      <c r="AH24" s="728"/>
      <c r="AI24" s="728"/>
      <c r="AJ24" s="35" t="s">
        <v>2761</v>
      </c>
      <c r="AK24" s="35"/>
      <c r="AL24" s="586" t="s">
        <v>2760</v>
      </c>
      <c r="AM24" s="724" t="s">
        <v>5</v>
      </c>
      <c r="AN24" s="519"/>
      <c r="AO24" s="35" t="s">
        <v>2761</v>
      </c>
      <c r="AP24" s="265"/>
      <c r="AQ24" s="35"/>
      <c r="AR24" s="35"/>
      <c r="AS24" s="35"/>
      <c r="AT24" s="35"/>
      <c r="AU24" s="35"/>
      <c r="AV24" s="35"/>
      <c r="AW24" s="35"/>
      <c r="AX24" s="35"/>
      <c r="AY24" s="35"/>
      <c r="AZ24" s="35"/>
      <c r="BA24" s="35"/>
      <c r="BB24" s="35"/>
      <c r="BC24" s="35"/>
      <c r="BD24" s="35"/>
      <c r="BE24" s="35"/>
      <c r="BF24" s="35"/>
      <c r="BG24" s="35"/>
    </row>
    <row r="25" spans="1:59">
      <c r="A25" s="586" t="s">
        <v>2762</v>
      </c>
      <c r="B25" s="724" t="s">
        <v>63</v>
      </c>
      <c r="C25" s="727"/>
      <c r="D25" s="727"/>
      <c r="E25" s="727"/>
      <c r="F25" s="727"/>
      <c r="G25" s="727"/>
      <c r="H25" s="727"/>
      <c r="I25" s="727"/>
      <c r="J25" s="727"/>
      <c r="K25" s="728"/>
      <c r="L25" s="728"/>
      <c r="M25" s="728"/>
      <c r="N25" s="35" t="s">
        <v>2763</v>
      </c>
      <c r="O25" s="35"/>
      <c r="P25" s="586" t="s">
        <v>2762</v>
      </c>
      <c r="Q25" s="724" t="s">
        <v>63</v>
      </c>
      <c r="R25" s="519"/>
      <c r="S25" s="519"/>
      <c r="T25" s="35" t="s">
        <v>2763</v>
      </c>
      <c r="U25" s="35" t="s">
        <v>2869</v>
      </c>
      <c r="V25" s="35"/>
      <c r="W25" s="586" t="s">
        <v>2762</v>
      </c>
      <c r="X25" s="724" t="s">
        <v>63</v>
      </c>
      <c r="Y25" s="727"/>
      <c r="Z25" s="727"/>
      <c r="AA25" s="727"/>
      <c r="AB25" s="727"/>
      <c r="AC25" s="727"/>
      <c r="AD25" s="727"/>
      <c r="AE25" s="727"/>
      <c r="AF25" s="727"/>
      <c r="AG25" s="728"/>
      <c r="AH25" s="728"/>
      <c r="AI25" s="728"/>
      <c r="AJ25" s="35" t="s">
        <v>2763</v>
      </c>
      <c r="AK25" s="35"/>
      <c r="AL25" s="586" t="s">
        <v>2762</v>
      </c>
      <c r="AM25" s="724" t="s">
        <v>63</v>
      </c>
      <c r="AN25" s="519"/>
      <c r="AO25" s="35" t="s">
        <v>2763</v>
      </c>
      <c r="AP25" s="265"/>
      <c r="AQ25" s="35"/>
      <c r="AR25" s="35"/>
      <c r="AS25" s="35"/>
      <c r="AT25" s="35"/>
      <c r="AU25" s="35"/>
      <c r="AV25" s="35"/>
      <c r="AW25" s="35"/>
      <c r="AX25" s="35"/>
      <c r="AY25" s="35"/>
      <c r="AZ25" s="35"/>
      <c r="BA25" s="35"/>
      <c r="BB25" s="35"/>
      <c r="BC25" s="35"/>
      <c r="BD25" s="35"/>
      <c r="BE25" s="35"/>
      <c r="BF25" s="35"/>
      <c r="BG25" s="35"/>
    </row>
    <row r="26" spans="1:59">
      <c r="A26" s="586" t="s">
        <v>2764</v>
      </c>
      <c r="B26" s="724" t="s">
        <v>62</v>
      </c>
      <c r="C26" s="727"/>
      <c r="D26" s="727"/>
      <c r="E26" s="727"/>
      <c r="F26" s="727"/>
      <c r="G26" s="727"/>
      <c r="H26" s="727"/>
      <c r="I26" s="727"/>
      <c r="J26" s="728"/>
      <c r="K26" s="728"/>
      <c r="L26" s="728"/>
      <c r="M26" s="728"/>
      <c r="N26" s="35" t="s">
        <v>2765</v>
      </c>
      <c r="O26" s="35"/>
      <c r="P26" s="586" t="s">
        <v>2764</v>
      </c>
      <c r="Q26" s="724" t="s">
        <v>62</v>
      </c>
      <c r="R26" s="519"/>
      <c r="S26" s="519"/>
      <c r="T26" s="35" t="s">
        <v>2765</v>
      </c>
      <c r="U26" s="35" t="s">
        <v>2870</v>
      </c>
      <c r="V26" s="35"/>
      <c r="W26" s="586" t="s">
        <v>2764</v>
      </c>
      <c r="X26" s="724" t="s">
        <v>62</v>
      </c>
      <c r="Y26" s="727"/>
      <c r="Z26" s="727"/>
      <c r="AA26" s="727"/>
      <c r="AB26" s="727"/>
      <c r="AC26" s="727"/>
      <c r="AD26" s="727"/>
      <c r="AE26" s="727"/>
      <c r="AF26" s="728"/>
      <c r="AG26" s="728"/>
      <c r="AH26" s="728"/>
      <c r="AI26" s="728"/>
      <c r="AJ26" s="35" t="s">
        <v>2765</v>
      </c>
      <c r="AK26" s="35"/>
      <c r="AL26" s="586" t="s">
        <v>2764</v>
      </c>
      <c r="AM26" s="724" t="s">
        <v>62</v>
      </c>
      <c r="AN26" s="519"/>
      <c r="AO26" s="35" t="s">
        <v>2765</v>
      </c>
      <c r="AP26" s="265"/>
      <c r="AQ26" s="35"/>
      <c r="AR26" s="35"/>
      <c r="AS26" s="35"/>
      <c r="AT26" s="35"/>
      <c r="AU26" s="35"/>
      <c r="AV26" s="35"/>
      <c r="AW26" s="35"/>
      <c r="AX26" s="35"/>
      <c r="AY26" s="35"/>
      <c r="AZ26" s="35"/>
      <c r="BA26" s="35"/>
      <c r="BB26" s="35"/>
      <c r="BC26" s="35"/>
      <c r="BD26" s="35"/>
      <c r="BE26" s="35"/>
      <c r="BF26" s="35"/>
      <c r="BG26" s="35"/>
    </row>
    <row r="27" spans="1:59">
      <c r="A27" s="586" t="s">
        <v>2766</v>
      </c>
      <c r="B27" s="724" t="s">
        <v>61</v>
      </c>
      <c r="C27" s="727"/>
      <c r="D27" s="727"/>
      <c r="E27" s="727"/>
      <c r="F27" s="727"/>
      <c r="G27" s="727"/>
      <c r="H27" s="727"/>
      <c r="I27" s="728"/>
      <c r="J27" s="728"/>
      <c r="K27" s="728"/>
      <c r="L27" s="728"/>
      <c r="M27" s="728"/>
      <c r="N27" s="35" t="s">
        <v>2767</v>
      </c>
      <c r="O27" s="35"/>
      <c r="P27" s="586" t="s">
        <v>2766</v>
      </c>
      <c r="Q27" s="724" t="s">
        <v>61</v>
      </c>
      <c r="R27" s="519"/>
      <c r="S27" s="519"/>
      <c r="T27" s="35" t="s">
        <v>2767</v>
      </c>
      <c r="U27" s="35" t="s">
        <v>2871</v>
      </c>
      <c r="V27" s="35"/>
      <c r="W27" s="586" t="s">
        <v>2766</v>
      </c>
      <c r="X27" s="724" t="s">
        <v>61</v>
      </c>
      <c r="Y27" s="727"/>
      <c r="Z27" s="727"/>
      <c r="AA27" s="727"/>
      <c r="AB27" s="727"/>
      <c r="AC27" s="727"/>
      <c r="AD27" s="727"/>
      <c r="AE27" s="728"/>
      <c r="AF27" s="728"/>
      <c r="AG27" s="728"/>
      <c r="AH27" s="728"/>
      <c r="AI27" s="728"/>
      <c r="AJ27" s="35" t="s">
        <v>2767</v>
      </c>
      <c r="AK27" s="35"/>
      <c r="AL27" s="586" t="s">
        <v>2766</v>
      </c>
      <c r="AM27" s="724" t="s">
        <v>61</v>
      </c>
      <c r="AN27" s="519"/>
      <c r="AO27" s="35" t="s">
        <v>2767</v>
      </c>
      <c r="AP27" s="265"/>
      <c r="AQ27" s="35"/>
      <c r="AR27" s="35"/>
      <c r="AS27" s="35"/>
      <c r="AT27" s="35"/>
      <c r="AU27" s="35"/>
      <c r="AV27" s="35"/>
      <c r="AW27" s="35"/>
      <c r="AX27" s="35"/>
      <c r="AY27" s="35"/>
      <c r="AZ27" s="35"/>
      <c r="BA27" s="35"/>
      <c r="BB27" s="35"/>
      <c r="BC27" s="35"/>
      <c r="BD27" s="35"/>
      <c r="BE27" s="35"/>
      <c r="BF27" s="35"/>
      <c r="BG27" s="35"/>
    </row>
    <row r="28" spans="1:59">
      <c r="A28" s="586" t="s">
        <v>2768</v>
      </c>
      <c r="B28" s="724" t="s">
        <v>4</v>
      </c>
      <c r="C28" s="727"/>
      <c r="D28" s="727"/>
      <c r="E28" s="727"/>
      <c r="F28" s="727"/>
      <c r="G28" s="727"/>
      <c r="H28" s="728"/>
      <c r="I28" s="728"/>
      <c r="J28" s="728"/>
      <c r="K28" s="728"/>
      <c r="L28" s="728"/>
      <c r="M28" s="728"/>
      <c r="N28" s="35" t="s">
        <v>2769</v>
      </c>
      <c r="O28" s="35"/>
      <c r="P28" s="586" t="s">
        <v>2768</v>
      </c>
      <c r="Q28" s="724" t="s">
        <v>4</v>
      </c>
      <c r="R28" s="519"/>
      <c r="S28" s="519"/>
      <c r="T28" s="35" t="s">
        <v>2769</v>
      </c>
      <c r="U28" s="35" t="s">
        <v>2872</v>
      </c>
      <c r="V28" s="35"/>
      <c r="W28" s="586" t="s">
        <v>2768</v>
      </c>
      <c r="X28" s="724" t="s">
        <v>4</v>
      </c>
      <c r="Y28" s="727"/>
      <c r="Z28" s="727"/>
      <c r="AA28" s="727"/>
      <c r="AB28" s="727"/>
      <c r="AC28" s="727"/>
      <c r="AD28" s="728"/>
      <c r="AE28" s="728"/>
      <c r="AF28" s="728"/>
      <c r="AG28" s="728"/>
      <c r="AH28" s="728"/>
      <c r="AI28" s="728"/>
      <c r="AJ28" s="35" t="s">
        <v>2769</v>
      </c>
      <c r="AK28" s="35"/>
      <c r="AL28" s="586" t="s">
        <v>2768</v>
      </c>
      <c r="AM28" s="724" t="s">
        <v>4</v>
      </c>
      <c r="AN28" s="519"/>
      <c r="AO28" s="35" t="s">
        <v>2769</v>
      </c>
      <c r="AP28" s="265"/>
      <c r="AQ28" s="35"/>
      <c r="AR28" s="35"/>
      <c r="AS28" s="35"/>
      <c r="AT28" s="35"/>
      <c r="AU28" s="35"/>
      <c r="AV28" s="35"/>
      <c r="AW28" s="35"/>
      <c r="AX28" s="35"/>
      <c r="AY28" s="35"/>
      <c r="AZ28" s="35"/>
      <c r="BA28" s="35"/>
      <c r="BB28" s="35"/>
      <c r="BC28" s="35"/>
      <c r="BD28" s="35"/>
      <c r="BE28" s="35"/>
      <c r="BF28" s="35"/>
      <c r="BG28" s="35"/>
    </row>
    <row r="29" spans="1:59">
      <c r="A29" s="586" t="s">
        <v>2770</v>
      </c>
      <c r="B29" s="724" t="s">
        <v>60</v>
      </c>
      <c r="C29" s="727"/>
      <c r="D29" s="727"/>
      <c r="E29" s="727"/>
      <c r="F29" s="727"/>
      <c r="G29" s="728"/>
      <c r="H29" s="728"/>
      <c r="I29" s="728"/>
      <c r="J29" s="728"/>
      <c r="K29" s="728"/>
      <c r="L29" s="728"/>
      <c r="M29" s="728"/>
      <c r="N29" s="35" t="s">
        <v>2771</v>
      </c>
      <c r="O29" s="35"/>
      <c r="P29" s="586" t="s">
        <v>2770</v>
      </c>
      <c r="Q29" s="724" t="s">
        <v>60</v>
      </c>
      <c r="R29" s="519"/>
      <c r="S29" s="519"/>
      <c r="T29" s="35" t="s">
        <v>2771</v>
      </c>
      <c r="U29" s="35" t="s">
        <v>2873</v>
      </c>
      <c r="V29" s="35"/>
      <c r="W29" s="586" t="s">
        <v>2770</v>
      </c>
      <c r="X29" s="724" t="s">
        <v>60</v>
      </c>
      <c r="Y29" s="727"/>
      <c r="Z29" s="727"/>
      <c r="AA29" s="727"/>
      <c r="AB29" s="727"/>
      <c r="AC29" s="728"/>
      <c r="AD29" s="728"/>
      <c r="AE29" s="728"/>
      <c r="AF29" s="728"/>
      <c r="AG29" s="728"/>
      <c r="AH29" s="728"/>
      <c r="AI29" s="728"/>
      <c r="AJ29" s="35" t="s">
        <v>2771</v>
      </c>
      <c r="AK29" s="35"/>
      <c r="AL29" s="586" t="s">
        <v>2770</v>
      </c>
      <c r="AM29" s="724" t="s">
        <v>60</v>
      </c>
      <c r="AN29" s="519"/>
      <c r="AO29" s="35" t="s">
        <v>2771</v>
      </c>
      <c r="AP29" s="265"/>
      <c r="AQ29" s="35"/>
      <c r="AR29" s="35"/>
      <c r="AS29" s="35"/>
      <c r="AT29" s="35"/>
      <c r="AU29" s="35"/>
      <c r="AV29" s="35"/>
      <c r="AW29" s="35"/>
      <c r="AX29" s="35"/>
      <c r="AY29" s="35"/>
      <c r="AZ29" s="35"/>
      <c r="BA29" s="35"/>
      <c r="BB29" s="35"/>
      <c r="BC29" s="35"/>
      <c r="BD29" s="35"/>
      <c r="BE29" s="35"/>
      <c r="BF29" s="35"/>
      <c r="BG29" s="35"/>
    </row>
    <row r="30" spans="1:59">
      <c r="A30" s="586" t="s">
        <v>2772</v>
      </c>
      <c r="B30" s="724" t="s">
        <v>59</v>
      </c>
      <c r="C30" s="727"/>
      <c r="D30" s="727"/>
      <c r="E30" s="727"/>
      <c r="F30" s="728"/>
      <c r="G30" s="728"/>
      <c r="H30" s="728"/>
      <c r="I30" s="728"/>
      <c r="J30" s="728"/>
      <c r="K30" s="728"/>
      <c r="L30" s="728"/>
      <c r="M30" s="728"/>
      <c r="N30" s="35" t="s">
        <v>2773</v>
      </c>
      <c r="O30" s="35"/>
      <c r="P30" s="586" t="s">
        <v>2772</v>
      </c>
      <c r="Q30" s="724" t="s">
        <v>59</v>
      </c>
      <c r="R30" s="519"/>
      <c r="S30" s="519"/>
      <c r="T30" s="35" t="s">
        <v>2773</v>
      </c>
      <c r="U30" s="35" t="s">
        <v>2874</v>
      </c>
      <c r="V30" s="35"/>
      <c r="W30" s="586" t="s">
        <v>2772</v>
      </c>
      <c r="X30" s="724" t="s">
        <v>59</v>
      </c>
      <c r="Y30" s="727"/>
      <c r="Z30" s="727"/>
      <c r="AA30" s="727"/>
      <c r="AB30" s="728"/>
      <c r="AC30" s="728"/>
      <c r="AD30" s="728"/>
      <c r="AE30" s="728"/>
      <c r="AF30" s="728"/>
      <c r="AG30" s="728"/>
      <c r="AH30" s="728"/>
      <c r="AI30" s="728"/>
      <c r="AJ30" s="35" t="s">
        <v>2773</v>
      </c>
      <c r="AK30" s="35"/>
      <c r="AL30" s="586" t="s">
        <v>2772</v>
      </c>
      <c r="AM30" s="724" t="s">
        <v>59</v>
      </c>
      <c r="AN30" s="519"/>
      <c r="AO30" s="35" t="s">
        <v>2773</v>
      </c>
      <c r="AP30" s="265"/>
      <c r="AQ30" s="35"/>
      <c r="AR30" s="35"/>
      <c r="AS30" s="35"/>
      <c r="AT30" s="35"/>
      <c r="AU30" s="35"/>
      <c r="AV30" s="35"/>
      <c r="AW30" s="35"/>
      <c r="AX30" s="35"/>
      <c r="AY30" s="35"/>
      <c r="AZ30" s="35"/>
      <c r="BA30" s="35"/>
      <c r="BB30" s="35"/>
      <c r="BC30" s="35"/>
      <c r="BD30" s="35"/>
      <c r="BE30" s="35"/>
      <c r="BF30" s="35"/>
      <c r="BG30" s="35"/>
    </row>
    <row r="31" spans="1:59">
      <c r="A31" s="586" t="s">
        <v>2774</v>
      </c>
      <c r="B31" s="724" t="s">
        <v>58</v>
      </c>
      <c r="C31" s="727"/>
      <c r="D31" s="727"/>
      <c r="E31" s="728"/>
      <c r="F31" s="728"/>
      <c r="G31" s="728"/>
      <c r="H31" s="728"/>
      <c r="I31" s="728"/>
      <c r="J31" s="728"/>
      <c r="K31" s="728"/>
      <c r="L31" s="728"/>
      <c r="M31" s="728"/>
      <c r="N31" s="35" t="s">
        <v>2775</v>
      </c>
      <c r="O31" s="35"/>
      <c r="P31" s="586" t="s">
        <v>2774</v>
      </c>
      <c r="Q31" s="724" t="s">
        <v>58</v>
      </c>
      <c r="R31" s="519"/>
      <c r="S31" s="519"/>
      <c r="T31" s="35" t="s">
        <v>2775</v>
      </c>
      <c r="U31" s="35" t="s">
        <v>2875</v>
      </c>
      <c r="V31" s="35"/>
      <c r="W31" s="586" t="s">
        <v>2774</v>
      </c>
      <c r="X31" s="724" t="s">
        <v>58</v>
      </c>
      <c r="Y31" s="727"/>
      <c r="Z31" s="727"/>
      <c r="AA31" s="728"/>
      <c r="AB31" s="728"/>
      <c r="AC31" s="728"/>
      <c r="AD31" s="728"/>
      <c r="AE31" s="728"/>
      <c r="AF31" s="728"/>
      <c r="AG31" s="728"/>
      <c r="AH31" s="728"/>
      <c r="AI31" s="728"/>
      <c r="AJ31" s="35" t="s">
        <v>2775</v>
      </c>
      <c r="AK31" s="35"/>
      <c r="AL31" s="586" t="s">
        <v>2774</v>
      </c>
      <c r="AM31" s="724" t="s">
        <v>58</v>
      </c>
      <c r="AN31" s="519"/>
      <c r="AO31" s="35" t="s">
        <v>2775</v>
      </c>
      <c r="AP31" s="265"/>
      <c r="AQ31" s="35"/>
      <c r="AR31" s="35"/>
      <c r="AS31" s="35"/>
      <c r="AT31" s="35"/>
      <c r="AU31" s="35"/>
      <c r="AV31" s="35"/>
      <c r="AW31" s="35"/>
      <c r="AX31" s="35"/>
      <c r="AY31" s="35"/>
      <c r="AZ31" s="35"/>
      <c r="BA31" s="35"/>
      <c r="BB31" s="35"/>
      <c r="BC31" s="35"/>
      <c r="BD31" s="35"/>
      <c r="BE31" s="35"/>
      <c r="BF31" s="35"/>
      <c r="BG31" s="35"/>
    </row>
    <row r="32" spans="1:59">
      <c r="A32" s="586" t="s">
        <v>2776</v>
      </c>
      <c r="B32" s="724" t="s">
        <v>57</v>
      </c>
      <c r="C32" s="727"/>
      <c r="D32" s="728"/>
      <c r="E32" s="728"/>
      <c r="F32" s="728"/>
      <c r="G32" s="728"/>
      <c r="H32" s="728"/>
      <c r="I32" s="728"/>
      <c r="J32" s="728"/>
      <c r="K32" s="728"/>
      <c r="L32" s="728"/>
      <c r="M32" s="728"/>
      <c r="N32" s="35" t="s">
        <v>2732</v>
      </c>
      <c r="O32" s="35"/>
      <c r="P32" s="586" t="s">
        <v>2776</v>
      </c>
      <c r="Q32" s="724" t="s">
        <v>57</v>
      </c>
      <c r="R32" s="519"/>
      <c r="S32" s="519"/>
      <c r="T32" s="35" t="s">
        <v>2732</v>
      </c>
      <c r="U32" s="35" t="s">
        <v>2876</v>
      </c>
      <c r="V32" s="35"/>
      <c r="W32" s="586" t="s">
        <v>2776</v>
      </c>
      <c r="X32" s="724" t="s">
        <v>57</v>
      </c>
      <c r="Y32" s="727"/>
      <c r="Z32" s="728"/>
      <c r="AA32" s="728"/>
      <c r="AB32" s="728"/>
      <c r="AC32" s="728"/>
      <c r="AD32" s="728"/>
      <c r="AE32" s="728"/>
      <c r="AF32" s="728"/>
      <c r="AG32" s="728"/>
      <c r="AH32" s="728"/>
      <c r="AI32" s="728"/>
      <c r="AJ32" s="35" t="s">
        <v>2732</v>
      </c>
      <c r="AK32" s="35"/>
      <c r="AL32" s="586" t="s">
        <v>2776</v>
      </c>
      <c r="AM32" s="724" t="s">
        <v>57</v>
      </c>
      <c r="AN32" s="519"/>
      <c r="AO32" s="35" t="s">
        <v>2732</v>
      </c>
      <c r="AP32" s="265"/>
      <c r="AQ32" s="35"/>
      <c r="AR32" s="35"/>
      <c r="AS32" s="35"/>
      <c r="AT32" s="35"/>
      <c r="AU32" s="35"/>
      <c r="AV32" s="35"/>
      <c r="AW32" s="35"/>
      <c r="AX32" s="35"/>
      <c r="AY32" s="35"/>
      <c r="AZ32" s="35"/>
      <c r="BA32" s="35"/>
      <c r="BB32" s="35"/>
      <c r="BC32" s="35"/>
      <c r="BD32" s="35"/>
      <c r="BE32" s="35"/>
      <c r="BF32" s="35"/>
      <c r="BG32" s="35"/>
    </row>
    <row r="33" spans="1:64">
      <c r="A33" s="35"/>
      <c r="C33" s="35" t="s">
        <v>2876</v>
      </c>
      <c r="D33" s="35" t="s">
        <v>2875</v>
      </c>
      <c r="E33" s="35" t="s">
        <v>2874</v>
      </c>
      <c r="F33" s="35" t="s">
        <v>2873</v>
      </c>
      <c r="G33" s="35" t="s">
        <v>2872</v>
      </c>
      <c r="H33" s="35" t="s">
        <v>2871</v>
      </c>
      <c r="I33" s="35" t="s">
        <v>2870</v>
      </c>
      <c r="J33" s="35" t="s">
        <v>2869</v>
      </c>
      <c r="K33" s="35" t="s">
        <v>2868</v>
      </c>
      <c r="L33" s="35" t="s">
        <v>2867</v>
      </c>
      <c r="M33" s="35" t="s">
        <v>3084</v>
      </c>
      <c r="N33" s="35"/>
      <c r="O33" s="35"/>
      <c r="P33" s="586" t="s">
        <v>129</v>
      </c>
      <c r="Q33" s="724" t="s">
        <v>56</v>
      </c>
      <c r="R33" s="519"/>
      <c r="S33" s="519"/>
      <c r="T33" s="35"/>
      <c r="U33" s="35"/>
      <c r="V33" s="35"/>
      <c r="W33" s="35"/>
      <c r="X33" s="35"/>
      <c r="Y33" s="35" t="s">
        <v>2876</v>
      </c>
      <c r="Z33" s="35" t="s">
        <v>2875</v>
      </c>
      <c r="AA33" s="35" t="s">
        <v>2874</v>
      </c>
      <c r="AB33" s="35" t="s">
        <v>2873</v>
      </c>
      <c r="AC33" s="35" t="s">
        <v>2872</v>
      </c>
      <c r="AD33" s="35" t="s">
        <v>2871</v>
      </c>
      <c r="AE33" s="35" t="s">
        <v>2870</v>
      </c>
      <c r="AF33" s="35" t="s">
        <v>2869</v>
      </c>
      <c r="AG33" s="35" t="s">
        <v>2868</v>
      </c>
      <c r="AH33" s="35" t="s">
        <v>2867</v>
      </c>
      <c r="AI33" s="35" t="s">
        <v>3084</v>
      </c>
      <c r="AK33" s="35"/>
      <c r="AL33" s="586" t="s">
        <v>129</v>
      </c>
      <c r="AM33" s="724" t="s">
        <v>56</v>
      </c>
      <c r="AN33" s="519"/>
      <c r="AO33" s="35"/>
      <c r="AP33" s="729"/>
      <c r="AQ33" s="35"/>
      <c r="AR33" s="35"/>
      <c r="AS33" s="35"/>
      <c r="AT33" s="35"/>
      <c r="AU33" s="35"/>
      <c r="AV33" s="35"/>
      <c r="AW33" s="35"/>
      <c r="AX33" s="35"/>
      <c r="AY33" s="35"/>
      <c r="AZ33" s="35"/>
      <c r="BA33" s="35"/>
      <c r="BB33" s="35"/>
      <c r="BC33" s="35"/>
      <c r="BD33" s="35"/>
      <c r="BE33" s="35"/>
      <c r="BF33" s="35"/>
      <c r="BG33" s="35"/>
    </row>
    <row r="34" spans="1:64">
      <c r="A34" s="35"/>
      <c r="B34" s="35"/>
      <c r="N34" s="718"/>
      <c r="O34" s="35"/>
      <c r="P34" s="35"/>
      <c r="Q34" s="35"/>
      <c r="R34" s="35" t="s">
        <v>2838</v>
      </c>
      <c r="S34" s="35" t="s">
        <v>2877</v>
      </c>
      <c r="T34" s="35"/>
      <c r="U34" s="35"/>
      <c r="V34" s="35"/>
      <c r="W34" s="35"/>
      <c r="X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row>
    <row r="35" spans="1:64">
      <c r="A35" s="35"/>
      <c r="B35" s="35"/>
      <c r="N35" s="718"/>
      <c r="O35" s="35"/>
      <c r="P35" s="35"/>
      <c r="Q35" s="35"/>
      <c r="R35" s="35"/>
      <c r="S35" s="35"/>
      <c r="T35" s="35"/>
      <c r="U35" s="35"/>
      <c r="V35" s="35"/>
      <c r="W35" s="35"/>
      <c r="X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row>
    <row r="36" spans="1:64">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row>
    <row r="37" spans="1:64">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row>
    <row r="38" spans="1:64">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row>
    <row r="39" spans="1:64">
      <c r="E39" s="35"/>
      <c r="F39" s="35"/>
      <c r="G39" s="35"/>
      <c r="H39" s="35"/>
      <c r="I39" s="35"/>
      <c r="J39" s="35"/>
      <c r="K39" s="35"/>
      <c r="L39" s="35"/>
      <c r="M39" s="35"/>
      <c r="N39" s="35"/>
      <c r="O39" s="35"/>
      <c r="P39" s="35"/>
      <c r="Q39" s="35"/>
      <c r="R39" s="35"/>
      <c r="S39" s="35"/>
      <c r="T39" s="35"/>
      <c r="U39" s="35"/>
      <c r="V39" s="35"/>
      <c r="W39" s="35"/>
      <c r="X39" s="47"/>
      <c r="Y39" s="47"/>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row>
    <row r="40" spans="1:64">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row>
    <row r="41" spans="1:64">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row>
    <row r="42" spans="1:64">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row>
    <row r="43" spans="1:64">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row>
    <row r="44" spans="1:64">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row>
    <row r="45" spans="1:64">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row>
    <row r="46" spans="1:64">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row>
    <row r="47" spans="1:64">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row>
    <row r="48" spans="1:6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row>
    <row r="49" spans="1:64">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row>
    <row r="50" spans="1:64">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row>
    <row r="51" spans="1:64">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row>
    <row r="52" spans="1:64">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row>
    <row r="53" spans="1:64">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row>
    <row r="54" spans="1:64">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row>
    <row r="55" spans="1:64">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row>
    <row r="56" spans="1:64">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row>
    <row r="57" spans="1:64">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row>
    <row r="58" spans="1:64">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row>
    <row r="59" spans="1:64">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row>
    <row r="60" spans="1:64">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row>
    <row r="61" spans="1:64">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row>
    <row r="62" spans="1:64">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row>
    <row r="63" spans="1:64">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row>
    <row r="64" spans="1:64">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row>
  </sheetData>
  <mergeCells count="1">
    <mergeCell ref="Y19:AI19"/>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01">
    <pageSetUpPr fitToPage="1"/>
  </sheetPr>
  <dimension ref="A1:Y42"/>
  <sheetViews>
    <sheetView showGridLines="0" zoomScale="80" zoomScaleNormal="80" workbookViewId="0"/>
  </sheetViews>
  <sheetFormatPr defaultColWidth="11.44140625" defaultRowHeight="14.4"/>
  <cols>
    <col min="1" max="1" width="21.6640625" style="164" customWidth="1"/>
    <col min="2" max="2" width="14.44140625" style="164" customWidth="1"/>
    <col min="3" max="22" width="12" style="164" customWidth="1"/>
    <col min="23" max="257" width="11.44140625" style="164"/>
    <col min="258" max="258" width="21.6640625" style="164" customWidth="1"/>
    <col min="259" max="259" width="18.5546875" style="164" bestFit="1" customWidth="1"/>
    <col min="260" max="262" width="17" style="164" bestFit="1" customWidth="1"/>
    <col min="263" max="264" width="16.5546875" style="164" bestFit="1" customWidth="1"/>
    <col min="265" max="265" width="17.5546875" style="164" bestFit="1" customWidth="1"/>
    <col min="266" max="266" width="16.44140625" style="164" bestFit="1" customWidth="1"/>
    <col min="267" max="267" width="17.44140625" style="164" bestFit="1" customWidth="1"/>
    <col min="268" max="268" width="17.33203125" style="164" bestFit="1" customWidth="1"/>
    <col min="269" max="269" width="16.5546875" style="164" bestFit="1" customWidth="1"/>
    <col min="270" max="270" width="16.6640625" style="164" bestFit="1" customWidth="1"/>
    <col min="271" max="271" width="22.44140625" style="164" bestFit="1" customWidth="1"/>
    <col min="272" max="272" width="17.5546875" style="164" bestFit="1" customWidth="1"/>
    <col min="273" max="273" width="19.5546875" style="164" bestFit="1" customWidth="1"/>
    <col min="274" max="274" width="17.33203125" style="164" bestFit="1" customWidth="1"/>
    <col min="275" max="275" width="17.5546875" style="164" bestFit="1" customWidth="1"/>
    <col min="276" max="276" width="16.44140625" style="164" customWidth="1"/>
    <col min="277" max="277" width="19.33203125" style="164" bestFit="1" customWidth="1"/>
    <col min="278" max="278" width="16.5546875" style="164" bestFit="1" customWidth="1"/>
    <col min="279" max="513" width="11.44140625" style="164"/>
    <col min="514" max="514" width="21.6640625" style="164" customWidth="1"/>
    <col min="515" max="515" width="18.5546875" style="164" bestFit="1" customWidth="1"/>
    <col min="516" max="518" width="17" style="164" bestFit="1" customWidth="1"/>
    <col min="519" max="520" width="16.5546875" style="164" bestFit="1" customWidth="1"/>
    <col min="521" max="521" width="17.5546875" style="164" bestFit="1" customWidth="1"/>
    <col min="522" max="522" width="16.44140625" style="164" bestFit="1" customWidth="1"/>
    <col min="523" max="523" width="17.44140625" style="164" bestFit="1" customWidth="1"/>
    <col min="524" max="524" width="17.33203125" style="164" bestFit="1" customWidth="1"/>
    <col min="525" max="525" width="16.5546875" style="164" bestFit="1" customWidth="1"/>
    <col min="526" max="526" width="16.6640625" style="164" bestFit="1" customWidth="1"/>
    <col min="527" max="527" width="22.44140625" style="164" bestFit="1" customWidth="1"/>
    <col min="528" max="528" width="17.5546875" style="164" bestFit="1" customWidth="1"/>
    <col min="529" max="529" width="19.5546875" style="164" bestFit="1" customWidth="1"/>
    <col min="530" max="530" width="17.33203125" style="164" bestFit="1" customWidth="1"/>
    <col min="531" max="531" width="17.5546875" style="164" bestFit="1" customWidth="1"/>
    <col min="532" max="532" width="16.44140625" style="164" customWidth="1"/>
    <col min="533" max="533" width="19.33203125" style="164" bestFit="1" customWidth="1"/>
    <col min="534" max="534" width="16.5546875" style="164" bestFit="1" customWidth="1"/>
    <col min="535" max="769" width="11.44140625" style="164"/>
    <col min="770" max="770" width="21.6640625" style="164" customWidth="1"/>
    <col min="771" max="771" width="18.5546875" style="164" bestFit="1" customWidth="1"/>
    <col min="772" max="774" width="17" style="164" bestFit="1" customWidth="1"/>
    <col min="775" max="776" width="16.5546875" style="164" bestFit="1" customWidth="1"/>
    <col min="777" max="777" width="17.5546875" style="164" bestFit="1" customWidth="1"/>
    <col min="778" max="778" width="16.44140625" style="164" bestFit="1" customWidth="1"/>
    <col min="779" max="779" width="17.44140625" style="164" bestFit="1" customWidth="1"/>
    <col min="780" max="780" width="17.33203125" style="164" bestFit="1" customWidth="1"/>
    <col min="781" max="781" width="16.5546875" style="164" bestFit="1" customWidth="1"/>
    <col min="782" max="782" width="16.6640625" style="164" bestFit="1" customWidth="1"/>
    <col min="783" max="783" width="22.44140625" style="164" bestFit="1" customWidth="1"/>
    <col min="784" max="784" width="17.5546875" style="164" bestFit="1" customWidth="1"/>
    <col min="785" max="785" width="19.5546875" style="164" bestFit="1" customWidth="1"/>
    <col min="786" max="786" width="17.33203125" style="164" bestFit="1" customWidth="1"/>
    <col min="787" max="787" width="17.5546875" style="164" bestFit="1" customWidth="1"/>
    <col min="788" max="788" width="16.44140625" style="164" customWidth="1"/>
    <col min="789" max="789" width="19.33203125" style="164" bestFit="1" customWidth="1"/>
    <col min="790" max="790" width="16.5546875" style="164" bestFit="1" customWidth="1"/>
    <col min="791" max="1025" width="11.44140625" style="164"/>
    <col min="1026" max="1026" width="21.6640625" style="164" customWidth="1"/>
    <col min="1027" max="1027" width="18.5546875" style="164" bestFit="1" customWidth="1"/>
    <col min="1028" max="1030" width="17" style="164" bestFit="1" customWidth="1"/>
    <col min="1031" max="1032" width="16.5546875" style="164" bestFit="1" customWidth="1"/>
    <col min="1033" max="1033" width="17.5546875" style="164" bestFit="1" customWidth="1"/>
    <col min="1034" max="1034" width="16.44140625" style="164" bestFit="1" customWidth="1"/>
    <col min="1035" max="1035" width="17.44140625" style="164" bestFit="1" customWidth="1"/>
    <col min="1036" max="1036" width="17.33203125" style="164" bestFit="1" customWidth="1"/>
    <col min="1037" max="1037" width="16.5546875" style="164" bestFit="1" customWidth="1"/>
    <col min="1038" max="1038" width="16.6640625" style="164" bestFit="1" customWidth="1"/>
    <col min="1039" max="1039" width="22.44140625" style="164" bestFit="1" customWidth="1"/>
    <col min="1040" max="1040" width="17.5546875" style="164" bestFit="1" customWidth="1"/>
    <col min="1041" max="1041" width="19.5546875" style="164" bestFit="1" customWidth="1"/>
    <col min="1042" max="1042" width="17.33203125" style="164" bestFit="1" customWidth="1"/>
    <col min="1043" max="1043" width="17.5546875" style="164" bestFit="1" customWidth="1"/>
    <col min="1044" max="1044" width="16.44140625" style="164" customWidth="1"/>
    <col min="1045" max="1045" width="19.33203125" style="164" bestFit="1" customWidth="1"/>
    <col min="1046" max="1046" width="16.5546875" style="164" bestFit="1" customWidth="1"/>
    <col min="1047" max="1281" width="11.44140625" style="164"/>
    <col min="1282" max="1282" width="21.6640625" style="164" customWidth="1"/>
    <col min="1283" max="1283" width="18.5546875" style="164" bestFit="1" customWidth="1"/>
    <col min="1284" max="1286" width="17" style="164" bestFit="1" customWidth="1"/>
    <col min="1287" max="1288" width="16.5546875" style="164" bestFit="1" customWidth="1"/>
    <col min="1289" max="1289" width="17.5546875" style="164" bestFit="1" customWidth="1"/>
    <col min="1290" max="1290" width="16.44140625" style="164" bestFit="1" customWidth="1"/>
    <col min="1291" max="1291" width="17.44140625" style="164" bestFit="1" customWidth="1"/>
    <col min="1292" max="1292" width="17.33203125" style="164" bestFit="1" customWidth="1"/>
    <col min="1293" max="1293" width="16.5546875" style="164" bestFit="1" customWidth="1"/>
    <col min="1294" max="1294" width="16.6640625" style="164" bestFit="1" customWidth="1"/>
    <col min="1295" max="1295" width="22.44140625" style="164" bestFit="1" customWidth="1"/>
    <col min="1296" max="1296" width="17.5546875" style="164" bestFit="1" customWidth="1"/>
    <col min="1297" max="1297" width="19.5546875" style="164" bestFit="1" customWidth="1"/>
    <col min="1298" max="1298" width="17.33203125" style="164" bestFit="1" customWidth="1"/>
    <col min="1299" max="1299" width="17.5546875" style="164" bestFit="1" customWidth="1"/>
    <col min="1300" max="1300" width="16.44140625" style="164" customWidth="1"/>
    <col min="1301" max="1301" width="19.33203125" style="164" bestFit="1" customWidth="1"/>
    <col min="1302" max="1302" width="16.5546875" style="164" bestFit="1" customWidth="1"/>
    <col min="1303" max="1537" width="11.44140625" style="164"/>
    <col min="1538" max="1538" width="21.6640625" style="164" customWidth="1"/>
    <col min="1539" max="1539" width="18.5546875" style="164" bestFit="1" customWidth="1"/>
    <col min="1540" max="1542" width="17" style="164" bestFit="1" customWidth="1"/>
    <col min="1543" max="1544" width="16.5546875" style="164" bestFit="1" customWidth="1"/>
    <col min="1545" max="1545" width="17.5546875" style="164" bestFit="1" customWidth="1"/>
    <col min="1546" max="1546" width="16.44140625" style="164" bestFit="1" customWidth="1"/>
    <col min="1547" max="1547" width="17.44140625" style="164" bestFit="1" customWidth="1"/>
    <col min="1548" max="1548" width="17.33203125" style="164" bestFit="1" customWidth="1"/>
    <col min="1549" max="1549" width="16.5546875" style="164" bestFit="1" customWidth="1"/>
    <col min="1550" max="1550" width="16.6640625" style="164" bestFit="1" customWidth="1"/>
    <col min="1551" max="1551" width="22.44140625" style="164" bestFit="1" customWidth="1"/>
    <col min="1552" max="1552" width="17.5546875" style="164" bestFit="1" customWidth="1"/>
    <col min="1553" max="1553" width="19.5546875" style="164" bestFit="1" customWidth="1"/>
    <col min="1554" max="1554" width="17.33203125" style="164" bestFit="1" customWidth="1"/>
    <col min="1555" max="1555" width="17.5546875" style="164" bestFit="1" customWidth="1"/>
    <col min="1556" max="1556" width="16.44140625" style="164" customWidth="1"/>
    <col min="1557" max="1557" width="19.33203125" style="164" bestFit="1" customWidth="1"/>
    <col min="1558" max="1558" width="16.5546875" style="164" bestFit="1" customWidth="1"/>
    <col min="1559" max="1793" width="11.44140625" style="164"/>
    <col min="1794" max="1794" width="21.6640625" style="164" customWidth="1"/>
    <col min="1795" max="1795" width="18.5546875" style="164" bestFit="1" customWidth="1"/>
    <col min="1796" max="1798" width="17" style="164" bestFit="1" customWidth="1"/>
    <col min="1799" max="1800" width="16.5546875" style="164" bestFit="1" customWidth="1"/>
    <col min="1801" max="1801" width="17.5546875" style="164" bestFit="1" customWidth="1"/>
    <col min="1802" max="1802" width="16.44140625" style="164" bestFit="1" customWidth="1"/>
    <col min="1803" max="1803" width="17.44140625" style="164" bestFit="1" customWidth="1"/>
    <col min="1804" max="1804" width="17.33203125" style="164" bestFit="1" customWidth="1"/>
    <col min="1805" max="1805" width="16.5546875" style="164" bestFit="1" customWidth="1"/>
    <col min="1806" max="1806" width="16.6640625" style="164" bestFit="1" customWidth="1"/>
    <col min="1807" max="1807" width="22.44140625" style="164" bestFit="1" customWidth="1"/>
    <col min="1808" max="1808" width="17.5546875" style="164" bestFit="1" customWidth="1"/>
    <col min="1809" max="1809" width="19.5546875" style="164" bestFit="1" customWidth="1"/>
    <col min="1810" max="1810" width="17.33203125" style="164" bestFit="1" customWidth="1"/>
    <col min="1811" max="1811" width="17.5546875" style="164" bestFit="1" customWidth="1"/>
    <col min="1812" max="1812" width="16.44140625" style="164" customWidth="1"/>
    <col min="1813" max="1813" width="19.33203125" style="164" bestFit="1" customWidth="1"/>
    <col min="1814" max="1814" width="16.5546875" style="164" bestFit="1" customWidth="1"/>
    <col min="1815" max="2049" width="11.44140625" style="164"/>
    <col min="2050" max="2050" width="21.6640625" style="164" customWidth="1"/>
    <col min="2051" max="2051" width="18.5546875" style="164" bestFit="1" customWidth="1"/>
    <col min="2052" max="2054" width="17" style="164" bestFit="1" customWidth="1"/>
    <col min="2055" max="2056" width="16.5546875" style="164" bestFit="1" customWidth="1"/>
    <col min="2057" max="2057" width="17.5546875" style="164" bestFit="1" customWidth="1"/>
    <col min="2058" max="2058" width="16.44140625" style="164" bestFit="1" customWidth="1"/>
    <col min="2059" max="2059" width="17.44140625" style="164" bestFit="1" customWidth="1"/>
    <col min="2060" max="2060" width="17.33203125" style="164" bestFit="1" customWidth="1"/>
    <col min="2061" max="2061" width="16.5546875" style="164" bestFit="1" customWidth="1"/>
    <col min="2062" max="2062" width="16.6640625" style="164" bestFit="1" customWidth="1"/>
    <col min="2063" max="2063" width="22.44140625" style="164" bestFit="1" customWidth="1"/>
    <col min="2064" max="2064" width="17.5546875" style="164" bestFit="1" customWidth="1"/>
    <col min="2065" max="2065" width="19.5546875" style="164" bestFit="1" customWidth="1"/>
    <col min="2066" max="2066" width="17.33203125" style="164" bestFit="1" customWidth="1"/>
    <col min="2067" max="2067" width="17.5546875" style="164" bestFit="1" customWidth="1"/>
    <col min="2068" max="2068" width="16.44140625" style="164" customWidth="1"/>
    <col min="2069" max="2069" width="19.33203125" style="164" bestFit="1" customWidth="1"/>
    <col min="2070" max="2070" width="16.5546875" style="164" bestFit="1" customWidth="1"/>
    <col min="2071" max="2305" width="11.44140625" style="164"/>
    <col min="2306" max="2306" width="21.6640625" style="164" customWidth="1"/>
    <col min="2307" max="2307" width="18.5546875" style="164" bestFit="1" customWidth="1"/>
    <col min="2308" max="2310" width="17" style="164" bestFit="1" customWidth="1"/>
    <col min="2311" max="2312" width="16.5546875" style="164" bestFit="1" customWidth="1"/>
    <col min="2313" max="2313" width="17.5546875" style="164" bestFit="1" customWidth="1"/>
    <col min="2314" max="2314" width="16.44140625" style="164" bestFit="1" customWidth="1"/>
    <col min="2315" max="2315" width="17.44140625" style="164" bestFit="1" customWidth="1"/>
    <col min="2316" max="2316" width="17.33203125" style="164" bestFit="1" customWidth="1"/>
    <col min="2317" max="2317" width="16.5546875" style="164" bestFit="1" customWidth="1"/>
    <col min="2318" max="2318" width="16.6640625" style="164" bestFit="1" customWidth="1"/>
    <col min="2319" max="2319" width="22.44140625" style="164" bestFit="1" customWidth="1"/>
    <col min="2320" max="2320" width="17.5546875" style="164" bestFit="1" customWidth="1"/>
    <col min="2321" max="2321" width="19.5546875" style="164" bestFit="1" customWidth="1"/>
    <col min="2322" max="2322" width="17.33203125" style="164" bestFit="1" customWidth="1"/>
    <col min="2323" max="2323" width="17.5546875" style="164" bestFit="1" customWidth="1"/>
    <col min="2324" max="2324" width="16.44140625" style="164" customWidth="1"/>
    <col min="2325" max="2325" width="19.33203125" style="164" bestFit="1" customWidth="1"/>
    <col min="2326" max="2326" width="16.5546875" style="164" bestFit="1" customWidth="1"/>
    <col min="2327" max="2561" width="11.44140625" style="164"/>
    <col min="2562" max="2562" width="21.6640625" style="164" customWidth="1"/>
    <col min="2563" max="2563" width="18.5546875" style="164" bestFit="1" customWidth="1"/>
    <col min="2564" max="2566" width="17" style="164" bestFit="1" customWidth="1"/>
    <col min="2567" max="2568" width="16.5546875" style="164" bestFit="1" customWidth="1"/>
    <col min="2569" max="2569" width="17.5546875" style="164" bestFit="1" customWidth="1"/>
    <col min="2570" max="2570" width="16.44140625" style="164" bestFit="1" customWidth="1"/>
    <col min="2571" max="2571" width="17.44140625" style="164" bestFit="1" customWidth="1"/>
    <col min="2572" max="2572" width="17.33203125" style="164" bestFit="1" customWidth="1"/>
    <col min="2573" max="2573" width="16.5546875" style="164" bestFit="1" customWidth="1"/>
    <col min="2574" max="2574" width="16.6640625" style="164" bestFit="1" customWidth="1"/>
    <col min="2575" max="2575" width="22.44140625" style="164" bestFit="1" customWidth="1"/>
    <col min="2576" max="2576" width="17.5546875" style="164" bestFit="1" customWidth="1"/>
    <col min="2577" max="2577" width="19.5546875" style="164" bestFit="1" customWidth="1"/>
    <col min="2578" max="2578" width="17.33203125" style="164" bestFit="1" customWidth="1"/>
    <col min="2579" max="2579" width="17.5546875" style="164" bestFit="1" customWidth="1"/>
    <col min="2580" max="2580" width="16.44140625" style="164" customWidth="1"/>
    <col min="2581" max="2581" width="19.33203125" style="164" bestFit="1" customWidth="1"/>
    <col min="2582" max="2582" width="16.5546875" style="164" bestFit="1" customWidth="1"/>
    <col min="2583" max="2817" width="11.44140625" style="164"/>
    <col min="2818" max="2818" width="21.6640625" style="164" customWidth="1"/>
    <col min="2819" max="2819" width="18.5546875" style="164" bestFit="1" customWidth="1"/>
    <col min="2820" max="2822" width="17" style="164" bestFit="1" customWidth="1"/>
    <col min="2823" max="2824" width="16.5546875" style="164" bestFit="1" customWidth="1"/>
    <col min="2825" max="2825" width="17.5546875" style="164" bestFit="1" customWidth="1"/>
    <col min="2826" max="2826" width="16.44140625" style="164" bestFit="1" customWidth="1"/>
    <col min="2827" max="2827" width="17.44140625" style="164" bestFit="1" customWidth="1"/>
    <col min="2828" max="2828" width="17.33203125" style="164" bestFit="1" customWidth="1"/>
    <col min="2829" max="2829" width="16.5546875" style="164" bestFit="1" customWidth="1"/>
    <col min="2830" max="2830" width="16.6640625" style="164" bestFit="1" customWidth="1"/>
    <col min="2831" max="2831" width="22.44140625" style="164" bestFit="1" customWidth="1"/>
    <col min="2832" max="2832" width="17.5546875" style="164" bestFit="1" customWidth="1"/>
    <col min="2833" max="2833" width="19.5546875" style="164" bestFit="1" customWidth="1"/>
    <col min="2834" max="2834" width="17.33203125" style="164" bestFit="1" customWidth="1"/>
    <col min="2835" max="2835" width="17.5546875" style="164" bestFit="1" customWidth="1"/>
    <col min="2836" max="2836" width="16.44140625" style="164" customWidth="1"/>
    <col min="2837" max="2837" width="19.33203125" style="164" bestFit="1" customWidth="1"/>
    <col min="2838" max="2838" width="16.5546875" style="164" bestFit="1" customWidth="1"/>
    <col min="2839" max="3073" width="11.44140625" style="164"/>
    <col min="3074" max="3074" width="21.6640625" style="164" customWidth="1"/>
    <col min="3075" max="3075" width="18.5546875" style="164" bestFit="1" customWidth="1"/>
    <col min="3076" max="3078" width="17" style="164" bestFit="1" customWidth="1"/>
    <col min="3079" max="3080" width="16.5546875" style="164" bestFit="1" customWidth="1"/>
    <col min="3081" max="3081" width="17.5546875" style="164" bestFit="1" customWidth="1"/>
    <col min="3082" max="3082" width="16.44140625" style="164" bestFit="1" customWidth="1"/>
    <col min="3083" max="3083" width="17.44140625" style="164" bestFit="1" customWidth="1"/>
    <col min="3084" max="3084" width="17.33203125" style="164" bestFit="1" customWidth="1"/>
    <col min="3085" max="3085" width="16.5546875" style="164" bestFit="1" customWidth="1"/>
    <col min="3086" max="3086" width="16.6640625" style="164" bestFit="1" customWidth="1"/>
    <col min="3087" max="3087" width="22.44140625" style="164" bestFit="1" customWidth="1"/>
    <col min="3088" max="3088" width="17.5546875" style="164" bestFit="1" customWidth="1"/>
    <col min="3089" max="3089" width="19.5546875" style="164" bestFit="1" customWidth="1"/>
    <col min="3090" max="3090" width="17.33203125" style="164" bestFit="1" customWidth="1"/>
    <col min="3091" max="3091" width="17.5546875" style="164" bestFit="1" customWidth="1"/>
    <col min="3092" max="3092" width="16.44140625" style="164" customWidth="1"/>
    <col min="3093" max="3093" width="19.33203125" style="164" bestFit="1" customWidth="1"/>
    <col min="3094" max="3094" width="16.5546875" style="164" bestFit="1" customWidth="1"/>
    <col min="3095" max="3329" width="11.44140625" style="164"/>
    <col min="3330" max="3330" width="21.6640625" style="164" customWidth="1"/>
    <col min="3331" max="3331" width="18.5546875" style="164" bestFit="1" customWidth="1"/>
    <col min="3332" max="3334" width="17" style="164" bestFit="1" customWidth="1"/>
    <col min="3335" max="3336" width="16.5546875" style="164" bestFit="1" customWidth="1"/>
    <col min="3337" max="3337" width="17.5546875" style="164" bestFit="1" customWidth="1"/>
    <col min="3338" max="3338" width="16.44140625" style="164" bestFit="1" customWidth="1"/>
    <col min="3339" max="3339" width="17.44140625" style="164" bestFit="1" customWidth="1"/>
    <col min="3340" max="3340" width="17.33203125" style="164" bestFit="1" customWidth="1"/>
    <col min="3341" max="3341" width="16.5546875" style="164" bestFit="1" customWidth="1"/>
    <col min="3342" max="3342" width="16.6640625" style="164" bestFit="1" customWidth="1"/>
    <col min="3343" max="3343" width="22.44140625" style="164" bestFit="1" customWidth="1"/>
    <col min="3344" max="3344" width="17.5546875" style="164" bestFit="1" customWidth="1"/>
    <col min="3345" max="3345" width="19.5546875" style="164" bestFit="1" customWidth="1"/>
    <col min="3346" max="3346" width="17.33203125" style="164" bestFit="1" customWidth="1"/>
    <col min="3347" max="3347" width="17.5546875" style="164" bestFit="1" customWidth="1"/>
    <col min="3348" max="3348" width="16.44140625" style="164" customWidth="1"/>
    <col min="3349" max="3349" width="19.33203125" style="164" bestFit="1" customWidth="1"/>
    <col min="3350" max="3350" width="16.5546875" style="164" bestFit="1" customWidth="1"/>
    <col min="3351" max="3585" width="11.44140625" style="164"/>
    <col min="3586" max="3586" width="21.6640625" style="164" customWidth="1"/>
    <col min="3587" max="3587" width="18.5546875" style="164" bestFit="1" customWidth="1"/>
    <col min="3588" max="3590" width="17" style="164" bestFit="1" customWidth="1"/>
    <col min="3591" max="3592" width="16.5546875" style="164" bestFit="1" customWidth="1"/>
    <col min="3593" max="3593" width="17.5546875" style="164" bestFit="1" customWidth="1"/>
    <col min="3594" max="3594" width="16.44140625" style="164" bestFit="1" customWidth="1"/>
    <col min="3595" max="3595" width="17.44140625" style="164" bestFit="1" customWidth="1"/>
    <col min="3596" max="3596" width="17.33203125" style="164" bestFit="1" customWidth="1"/>
    <col min="3597" max="3597" width="16.5546875" style="164" bestFit="1" customWidth="1"/>
    <col min="3598" max="3598" width="16.6640625" style="164" bestFit="1" customWidth="1"/>
    <col min="3599" max="3599" width="22.44140625" style="164" bestFit="1" customWidth="1"/>
    <col min="3600" max="3600" width="17.5546875" style="164" bestFit="1" customWidth="1"/>
    <col min="3601" max="3601" width="19.5546875" style="164" bestFit="1" customWidth="1"/>
    <col min="3602" max="3602" width="17.33203125" style="164" bestFit="1" customWidth="1"/>
    <col min="3603" max="3603" width="17.5546875" style="164" bestFit="1" customWidth="1"/>
    <col min="3604" max="3604" width="16.44140625" style="164" customWidth="1"/>
    <col min="3605" max="3605" width="19.33203125" style="164" bestFit="1" customWidth="1"/>
    <col min="3606" max="3606" width="16.5546875" style="164" bestFit="1" customWidth="1"/>
    <col min="3607" max="3841" width="11.44140625" style="164"/>
    <col min="3842" max="3842" width="21.6640625" style="164" customWidth="1"/>
    <col min="3843" max="3843" width="18.5546875" style="164" bestFit="1" customWidth="1"/>
    <col min="3844" max="3846" width="17" style="164" bestFit="1" customWidth="1"/>
    <col min="3847" max="3848" width="16.5546875" style="164" bestFit="1" customWidth="1"/>
    <col min="3849" max="3849" width="17.5546875" style="164" bestFit="1" customWidth="1"/>
    <col min="3850" max="3850" width="16.44140625" style="164" bestFit="1" customWidth="1"/>
    <col min="3851" max="3851" width="17.44140625" style="164" bestFit="1" customWidth="1"/>
    <col min="3852" max="3852" width="17.33203125" style="164" bestFit="1" customWidth="1"/>
    <col min="3853" max="3853" width="16.5546875" style="164" bestFit="1" customWidth="1"/>
    <col min="3854" max="3854" width="16.6640625" style="164" bestFit="1" customWidth="1"/>
    <col min="3855" max="3855" width="22.44140625" style="164" bestFit="1" customWidth="1"/>
    <col min="3856" max="3856" width="17.5546875" style="164" bestFit="1" customWidth="1"/>
    <col min="3857" max="3857" width="19.5546875" style="164" bestFit="1" customWidth="1"/>
    <col min="3858" max="3858" width="17.33203125" style="164" bestFit="1" customWidth="1"/>
    <col min="3859" max="3859" width="17.5546875" style="164" bestFit="1" customWidth="1"/>
    <col min="3860" max="3860" width="16.44140625" style="164" customWidth="1"/>
    <col min="3861" max="3861" width="19.33203125" style="164" bestFit="1" customWidth="1"/>
    <col min="3862" max="3862" width="16.5546875" style="164" bestFit="1" customWidth="1"/>
    <col min="3863" max="4097" width="11.44140625" style="164"/>
    <col min="4098" max="4098" width="21.6640625" style="164" customWidth="1"/>
    <col min="4099" max="4099" width="18.5546875" style="164" bestFit="1" customWidth="1"/>
    <col min="4100" max="4102" width="17" style="164" bestFit="1" customWidth="1"/>
    <col min="4103" max="4104" width="16.5546875" style="164" bestFit="1" customWidth="1"/>
    <col min="4105" max="4105" width="17.5546875" style="164" bestFit="1" customWidth="1"/>
    <col min="4106" max="4106" width="16.44140625" style="164" bestFit="1" customWidth="1"/>
    <col min="4107" max="4107" width="17.44140625" style="164" bestFit="1" customWidth="1"/>
    <col min="4108" max="4108" width="17.33203125" style="164" bestFit="1" customWidth="1"/>
    <col min="4109" max="4109" width="16.5546875" style="164" bestFit="1" customWidth="1"/>
    <col min="4110" max="4110" width="16.6640625" style="164" bestFit="1" customWidth="1"/>
    <col min="4111" max="4111" width="22.44140625" style="164" bestFit="1" customWidth="1"/>
    <col min="4112" max="4112" width="17.5546875" style="164" bestFit="1" customWidth="1"/>
    <col min="4113" max="4113" width="19.5546875" style="164" bestFit="1" customWidth="1"/>
    <col min="4114" max="4114" width="17.33203125" style="164" bestFit="1" customWidth="1"/>
    <col min="4115" max="4115" width="17.5546875" style="164" bestFit="1" customWidth="1"/>
    <col min="4116" max="4116" width="16.44140625" style="164" customWidth="1"/>
    <col min="4117" max="4117" width="19.33203125" style="164" bestFit="1" customWidth="1"/>
    <col min="4118" max="4118" width="16.5546875" style="164" bestFit="1" customWidth="1"/>
    <col min="4119" max="4353" width="11.44140625" style="164"/>
    <col min="4354" max="4354" width="21.6640625" style="164" customWidth="1"/>
    <col min="4355" max="4355" width="18.5546875" style="164" bestFit="1" customWidth="1"/>
    <col min="4356" max="4358" width="17" style="164" bestFit="1" customWidth="1"/>
    <col min="4359" max="4360" width="16.5546875" style="164" bestFit="1" customWidth="1"/>
    <col min="4361" max="4361" width="17.5546875" style="164" bestFit="1" customWidth="1"/>
    <col min="4362" max="4362" width="16.44140625" style="164" bestFit="1" customWidth="1"/>
    <col min="4363" max="4363" width="17.44140625" style="164" bestFit="1" customWidth="1"/>
    <col min="4364" max="4364" width="17.33203125" style="164" bestFit="1" customWidth="1"/>
    <col min="4365" max="4365" width="16.5546875" style="164" bestFit="1" customWidth="1"/>
    <col min="4366" max="4366" width="16.6640625" style="164" bestFit="1" customWidth="1"/>
    <col min="4367" max="4367" width="22.44140625" style="164" bestFit="1" customWidth="1"/>
    <col min="4368" max="4368" width="17.5546875" style="164" bestFit="1" customWidth="1"/>
    <col min="4369" max="4369" width="19.5546875" style="164" bestFit="1" customWidth="1"/>
    <col min="4370" max="4370" width="17.33203125" style="164" bestFit="1" customWidth="1"/>
    <col min="4371" max="4371" width="17.5546875" style="164" bestFit="1" customWidth="1"/>
    <col min="4372" max="4372" width="16.44140625" style="164" customWidth="1"/>
    <col min="4373" max="4373" width="19.33203125" style="164" bestFit="1" customWidth="1"/>
    <col min="4374" max="4374" width="16.5546875" style="164" bestFit="1" customWidth="1"/>
    <col min="4375" max="4609" width="11.44140625" style="164"/>
    <col min="4610" max="4610" width="21.6640625" style="164" customWidth="1"/>
    <col min="4611" max="4611" width="18.5546875" style="164" bestFit="1" customWidth="1"/>
    <col min="4612" max="4614" width="17" style="164" bestFit="1" customWidth="1"/>
    <col min="4615" max="4616" width="16.5546875" style="164" bestFit="1" customWidth="1"/>
    <col min="4617" max="4617" width="17.5546875" style="164" bestFit="1" customWidth="1"/>
    <col min="4618" max="4618" width="16.44140625" style="164" bestFit="1" customWidth="1"/>
    <col min="4619" max="4619" width="17.44140625" style="164" bestFit="1" customWidth="1"/>
    <col min="4620" max="4620" width="17.33203125" style="164" bestFit="1" customWidth="1"/>
    <col min="4621" max="4621" width="16.5546875" style="164" bestFit="1" customWidth="1"/>
    <col min="4622" max="4622" width="16.6640625" style="164" bestFit="1" customWidth="1"/>
    <col min="4623" max="4623" width="22.44140625" style="164" bestFit="1" customWidth="1"/>
    <col min="4624" max="4624" width="17.5546875" style="164" bestFit="1" customWidth="1"/>
    <col min="4625" max="4625" width="19.5546875" style="164" bestFit="1" customWidth="1"/>
    <col min="4626" max="4626" width="17.33203125" style="164" bestFit="1" customWidth="1"/>
    <col min="4627" max="4627" width="17.5546875" style="164" bestFit="1" customWidth="1"/>
    <col min="4628" max="4628" width="16.44140625" style="164" customWidth="1"/>
    <col min="4629" max="4629" width="19.33203125" style="164" bestFit="1" customWidth="1"/>
    <col min="4630" max="4630" width="16.5546875" style="164" bestFit="1" customWidth="1"/>
    <col min="4631" max="4865" width="11.44140625" style="164"/>
    <col min="4866" max="4866" width="21.6640625" style="164" customWidth="1"/>
    <col min="4867" max="4867" width="18.5546875" style="164" bestFit="1" customWidth="1"/>
    <col min="4868" max="4870" width="17" style="164" bestFit="1" customWidth="1"/>
    <col min="4871" max="4872" width="16.5546875" style="164" bestFit="1" customWidth="1"/>
    <col min="4873" max="4873" width="17.5546875" style="164" bestFit="1" customWidth="1"/>
    <col min="4874" max="4874" width="16.44140625" style="164" bestFit="1" customWidth="1"/>
    <col min="4875" max="4875" width="17.44140625" style="164" bestFit="1" customWidth="1"/>
    <col min="4876" max="4876" width="17.33203125" style="164" bestFit="1" customWidth="1"/>
    <col min="4877" max="4877" width="16.5546875" style="164" bestFit="1" customWidth="1"/>
    <col min="4878" max="4878" width="16.6640625" style="164" bestFit="1" customWidth="1"/>
    <col min="4879" max="4879" width="22.44140625" style="164" bestFit="1" customWidth="1"/>
    <col min="4880" max="4880" width="17.5546875" style="164" bestFit="1" customWidth="1"/>
    <col min="4881" max="4881" width="19.5546875" style="164" bestFit="1" customWidth="1"/>
    <col min="4882" max="4882" width="17.33203125" style="164" bestFit="1" customWidth="1"/>
    <col min="4883" max="4883" width="17.5546875" style="164" bestFit="1" customWidth="1"/>
    <col min="4884" max="4884" width="16.44140625" style="164" customWidth="1"/>
    <col min="4885" max="4885" width="19.33203125" style="164" bestFit="1" customWidth="1"/>
    <col min="4886" max="4886" width="16.5546875" style="164" bestFit="1" customWidth="1"/>
    <col min="4887" max="5121" width="11.44140625" style="164"/>
    <col min="5122" max="5122" width="21.6640625" style="164" customWidth="1"/>
    <col min="5123" max="5123" width="18.5546875" style="164" bestFit="1" customWidth="1"/>
    <col min="5124" max="5126" width="17" style="164" bestFit="1" customWidth="1"/>
    <col min="5127" max="5128" width="16.5546875" style="164" bestFit="1" customWidth="1"/>
    <col min="5129" max="5129" width="17.5546875" style="164" bestFit="1" customWidth="1"/>
    <col min="5130" max="5130" width="16.44140625" style="164" bestFit="1" customWidth="1"/>
    <col min="5131" max="5131" width="17.44140625" style="164" bestFit="1" customWidth="1"/>
    <col min="5132" max="5132" width="17.33203125" style="164" bestFit="1" customWidth="1"/>
    <col min="5133" max="5133" width="16.5546875" style="164" bestFit="1" customWidth="1"/>
    <col min="5134" max="5134" width="16.6640625" style="164" bestFit="1" customWidth="1"/>
    <col min="5135" max="5135" width="22.44140625" style="164" bestFit="1" customWidth="1"/>
    <col min="5136" max="5136" width="17.5546875" style="164" bestFit="1" customWidth="1"/>
    <col min="5137" max="5137" width="19.5546875" style="164" bestFit="1" customWidth="1"/>
    <col min="5138" max="5138" width="17.33203125" style="164" bestFit="1" customWidth="1"/>
    <col min="5139" max="5139" width="17.5546875" style="164" bestFit="1" customWidth="1"/>
    <col min="5140" max="5140" width="16.44140625" style="164" customWidth="1"/>
    <col min="5141" max="5141" width="19.33203125" style="164" bestFit="1" customWidth="1"/>
    <col min="5142" max="5142" width="16.5546875" style="164" bestFit="1" customWidth="1"/>
    <col min="5143" max="5377" width="11.44140625" style="164"/>
    <col min="5378" max="5378" width="21.6640625" style="164" customWidth="1"/>
    <col min="5379" max="5379" width="18.5546875" style="164" bestFit="1" customWidth="1"/>
    <col min="5380" max="5382" width="17" style="164" bestFit="1" customWidth="1"/>
    <col min="5383" max="5384" width="16.5546875" style="164" bestFit="1" customWidth="1"/>
    <col min="5385" max="5385" width="17.5546875" style="164" bestFit="1" customWidth="1"/>
    <col min="5386" max="5386" width="16.44140625" style="164" bestFit="1" customWidth="1"/>
    <col min="5387" max="5387" width="17.44140625" style="164" bestFit="1" customWidth="1"/>
    <col min="5388" max="5388" width="17.33203125" style="164" bestFit="1" customWidth="1"/>
    <col min="5389" max="5389" width="16.5546875" style="164" bestFit="1" customWidth="1"/>
    <col min="5390" max="5390" width="16.6640625" style="164" bestFit="1" customWidth="1"/>
    <col min="5391" max="5391" width="22.44140625" style="164" bestFit="1" customWidth="1"/>
    <col min="5392" max="5392" width="17.5546875" style="164" bestFit="1" customWidth="1"/>
    <col min="5393" max="5393" width="19.5546875" style="164" bestFit="1" customWidth="1"/>
    <col min="5394" max="5394" width="17.33203125" style="164" bestFit="1" customWidth="1"/>
    <col min="5395" max="5395" width="17.5546875" style="164" bestFit="1" customWidth="1"/>
    <col min="5396" max="5396" width="16.44140625" style="164" customWidth="1"/>
    <col min="5397" max="5397" width="19.33203125" style="164" bestFit="1" customWidth="1"/>
    <col min="5398" max="5398" width="16.5546875" style="164" bestFit="1" customWidth="1"/>
    <col min="5399" max="5633" width="11.44140625" style="164"/>
    <col min="5634" max="5634" width="21.6640625" style="164" customWidth="1"/>
    <col min="5635" max="5635" width="18.5546875" style="164" bestFit="1" customWidth="1"/>
    <col min="5636" max="5638" width="17" style="164" bestFit="1" customWidth="1"/>
    <col min="5639" max="5640" width="16.5546875" style="164" bestFit="1" customWidth="1"/>
    <col min="5641" max="5641" width="17.5546875" style="164" bestFit="1" customWidth="1"/>
    <col min="5642" max="5642" width="16.44140625" style="164" bestFit="1" customWidth="1"/>
    <col min="5643" max="5643" width="17.44140625" style="164" bestFit="1" customWidth="1"/>
    <col min="5644" max="5644" width="17.33203125" style="164" bestFit="1" customWidth="1"/>
    <col min="5645" max="5645" width="16.5546875" style="164" bestFit="1" customWidth="1"/>
    <col min="5646" max="5646" width="16.6640625" style="164" bestFit="1" customWidth="1"/>
    <col min="5647" max="5647" width="22.44140625" style="164" bestFit="1" customWidth="1"/>
    <col min="5648" max="5648" width="17.5546875" style="164" bestFit="1" customWidth="1"/>
    <col min="5649" max="5649" width="19.5546875" style="164" bestFit="1" customWidth="1"/>
    <col min="5650" max="5650" width="17.33203125" style="164" bestFit="1" customWidth="1"/>
    <col min="5651" max="5651" width="17.5546875" style="164" bestFit="1" customWidth="1"/>
    <col min="5652" max="5652" width="16.44140625" style="164" customWidth="1"/>
    <col min="5653" max="5653" width="19.33203125" style="164" bestFit="1" customWidth="1"/>
    <col min="5654" max="5654" width="16.5546875" style="164" bestFit="1" customWidth="1"/>
    <col min="5655" max="5889" width="11.44140625" style="164"/>
    <col min="5890" max="5890" width="21.6640625" style="164" customWidth="1"/>
    <col min="5891" max="5891" width="18.5546875" style="164" bestFit="1" customWidth="1"/>
    <col min="5892" max="5894" width="17" style="164" bestFit="1" customWidth="1"/>
    <col min="5895" max="5896" width="16.5546875" style="164" bestFit="1" customWidth="1"/>
    <col min="5897" max="5897" width="17.5546875" style="164" bestFit="1" customWidth="1"/>
    <col min="5898" max="5898" width="16.44140625" style="164" bestFit="1" customWidth="1"/>
    <col min="5899" max="5899" width="17.44140625" style="164" bestFit="1" customWidth="1"/>
    <col min="5900" max="5900" width="17.33203125" style="164" bestFit="1" customWidth="1"/>
    <col min="5901" max="5901" width="16.5546875" style="164" bestFit="1" customWidth="1"/>
    <col min="5902" max="5902" width="16.6640625" style="164" bestFit="1" customWidth="1"/>
    <col min="5903" max="5903" width="22.44140625" style="164" bestFit="1" customWidth="1"/>
    <col min="5904" max="5904" width="17.5546875" style="164" bestFit="1" customWidth="1"/>
    <col min="5905" max="5905" width="19.5546875" style="164" bestFit="1" customWidth="1"/>
    <col min="5906" max="5906" width="17.33203125" style="164" bestFit="1" customWidth="1"/>
    <col min="5907" max="5907" width="17.5546875" style="164" bestFit="1" customWidth="1"/>
    <col min="5908" max="5908" width="16.44140625" style="164" customWidth="1"/>
    <col min="5909" max="5909" width="19.33203125" style="164" bestFit="1" customWidth="1"/>
    <col min="5910" max="5910" width="16.5546875" style="164" bestFit="1" customWidth="1"/>
    <col min="5911" max="6145" width="11.44140625" style="164"/>
    <col min="6146" max="6146" width="21.6640625" style="164" customWidth="1"/>
    <col min="6147" max="6147" width="18.5546875" style="164" bestFit="1" customWidth="1"/>
    <col min="6148" max="6150" width="17" style="164" bestFit="1" customWidth="1"/>
    <col min="6151" max="6152" width="16.5546875" style="164" bestFit="1" customWidth="1"/>
    <col min="6153" max="6153" width="17.5546875" style="164" bestFit="1" customWidth="1"/>
    <col min="6154" max="6154" width="16.44140625" style="164" bestFit="1" customWidth="1"/>
    <col min="6155" max="6155" width="17.44140625" style="164" bestFit="1" customWidth="1"/>
    <col min="6156" max="6156" width="17.33203125" style="164" bestFit="1" customWidth="1"/>
    <col min="6157" max="6157" width="16.5546875" style="164" bestFit="1" customWidth="1"/>
    <col min="6158" max="6158" width="16.6640625" style="164" bestFit="1" customWidth="1"/>
    <col min="6159" max="6159" width="22.44140625" style="164" bestFit="1" customWidth="1"/>
    <col min="6160" max="6160" width="17.5546875" style="164" bestFit="1" customWidth="1"/>
    <col min="6161" max="6161" width="19.5546875" style="164" bestFit="1" customWidth="1"/>
    <col min="6162" max="6162" width="17.33203125" style="164" bestFit="1" customWidth="1"/>
    <col min="6163" max="6163" width="17.5546875" style="164" bestFit="1" customWidth="1"/>
    <col min="6164" max="6164" width="16.44140625" style="164" customWidth="1"/>
    <col min="6165" max="6165" width="19.33203125" style="164" bestFit="1" customWidth="1"/>
    <col min="6166" max="6166" width="16.5546875" style="164" bestFit="1" customWidth="1"/>
    <col min="6167" max="6401" width="11.44140625" style="164"/>
    <col min="6402" max="6402" width="21.6640625" style="164" customWidth="1"/>
    <col min="6403" max="6403" width="18.5546875" style="164" bestFit="1" customWidth="1"/>
    <col min="6404" max="6406" width="17" style="164" bestFit="1" customWidth="1"/>
    <col min="6407" max="6408" width="16.5546875" style="164" bestFit="1" customWidth="1"/>
    <col min="6409" max="6409" width="17.5546875" style="164" bestFit="1" customWidth="1"/>
    <col min="6410" max="6410" width="16.44140625" style="164" bestFit="1" customWidth="1"/>
    <col min="6411" max="6411" width="17.44140625" style="164" bestFit="1" customWidth="1"/>
    <col min="6412" max="6412" width="17.33203125" style="164" bestFit="1" customWidth="1"/>
    <col min="6413" max="6413" width="16.5546875" style="164" bestFit="1" customWidth="1"/>
    <col min="6414" max="6414" width="16.6640625" style="164" bestFit="1" customWidth="1"/>
    <col min="6415" max="6415" width="22.44140625" style="164" bestFit="1" customWidth="1"/>
    <col min="6416" max="6416" width="17.5546875" style="164" bestFit="1" customWidth="1"/>
    <col min="6417" max="6417" width="19.5546875" style="164" bestFit="1" customWidth="1"/>
    <col min="6418" max="6418" width="17.33203125" style="164" bestFit="1" customWidth="1"/>
    <col min="6419" max="6419" width="17.5546875" style="164" bestFit="1" customWidth="1"/>
    <col min="6420" max="6420" width="16.44140625" style="164" customWidth="1"/>
    <col min="6421" max="6421" width="19.33203125" style="164" bestFit="1" customWidth="1"/>
    <col min="6422" max="6422" width="16.5546875" style="164" bestFit="1" customWidth="1"/>
    <col min="6423" max="6657" width="11.44140625" style="164"/>
    <col min="6658" max="6658" width="21.6640625" style="164" customWidth="1"/>
    <col min="6659" max="6659" width="18.5546875" style="164" bestFit="1" customWidth="1"/>
    <col min="6660" max="6662" width="17" style="164" bestFit="1" customWidth="1"/>
    <col min="6663" max="6664" width="16.5546875" style="164" bestFit="1" customWidth="1"/>
    <col min="6665" max="6665" width="17.5546875" style="164" bestFit="1" customWidth="1"/>
    <col min="6666" max="6666" width="16.44140625" style="164" bestFit="1" customWidth="1"/>
    <col min="6667" max="6667" width="17.44140625" style="164" bestFit="1" customWidth="1"/>
    <col min="6668" max="6668" width="17.33203125" style="164" bestFit="1" customWidth="1"/>
    <col min="6669" max="6669" width="16.5546875" style="164" bestFit="1" customWidth="1"/>
    <col min="6670" max="6670" width="16.6640625" style="164" bestFit="1" customWidth="1"/>
    <col min="6671" max="6671" width="22.44140625" style="164" bestFit="1" customWidth="1"/>
    <col min="6672" max="6672" width="17.5546875" style="164" bestFit="1" customWidth="1"/>
    <col min="6673" max="6673" width="19.5546875" style="164" bestFit="1" customWidth="1"/>
    <col min="6674" max="6674" width="17.33203125" style="164" bestFit="1" customWidth="1"/>
    <col min="6675" max="6675" width="17.5546875" style="164" bestFit="1" customWidth="1"/>
    <col min="6676" max="6676" width="16.44140625" style="164" customWidth="1"/>
    <col min="6677" max="6677" width="19.33203125" style="164" bestFit="1" customWidth="1"/>
    <col min="6678" max="6678" width="16.5546875" style="164" bestFit="1" customWidth="1"/>
    <col min="6679" max="6913" width="11.44140625" style="164"/>
    <col min="6914" max="6914" width="21.6640625" style="164" customWidth="1"/>
    <col min="6915" max="6915" width="18.5546875" style="164" bestFit="1" customWidth="1"/>
    <col min="6916" max="6918" width="17" style="164" bestFit="1" customWidth="1"/>
    <col min="6919" max="6920" width="16.5546875" style="164" bestFit="1" customWidth="1"/>
    <col min="6921" max="6921" width="17.5546875" style="164" bestFit="1" customWidth="1"/>
    <col min="6922" max="6922" width="16.44140625" style="164" bestFit="1" customWidth="1"/>
    <col min="6923" max="6923" width="17.44140625" style="164" bestFit="1" customWidth="1"/>
    <col min="6924" max="6924" width="17.33203125" style="164" bestFit="1" customWidth="1"/>
    <col min="6925" max="6925" width="16.5546875" style="164" bestFit="1" customWidth="1"/>
    <col min="6926" max="6926" width="16.6640625" style="164" bestFit="1" customWidth="1"/>
    <col min="6927" max="6927" width="22.44140625" style="164" bestFit="1" customWidth="1"/>
    <col min="6928" max="6928" width="17.5546875" style="164" bestFit="1" customWidth="1"/>
    <col min="6929" max="6929" width="19.5546875" style="164" bestFit="1" customWidth="1"/>
    <col min="6930" max="6930" width="17.33203125" style="164" bestFit="1" customWidth="1"/>
    <col min="6931" max="6931" width="17.5546875" style="164" bestFit="1" customWidth="1"/>
    <col min="6932" max="6932" width="16.44140625" style="164" customWidth="1"/>
    <col min="6933" max="6933" width="19.33203125" style="164" bestFit="1" customWidth="1"/>
    <col min="6934" max="6934" width="16.5546875" style="164" bestFit="1" customWidth="1"/>
    <col min="6935" max="7169" width="11.44140625" style="164"/>
    <col min="7170" max="7170" width="21.6640625" style="164" customWidth="1"/>
    <col min="7171" max="7171" width="18.5546875" style="164" bestFit="1" customWidth="1"/>
    <col min="7172" max="7174" width="17" style="164" bestFit="1" customWidth="1"/>
    <col min="7175" max="7176" width="16.5546875" style="164" bestFit="1" customWidth="1"/>
    <col min="7177" max="7177" width="17.5546875" style="164" bestFit="1" customWidth="1"/>
    <col min="7178" max="7178" width="16.44140625" style="164" bestFit="1" customWidth="1"/>
    <col min="7179" max="7179" width="17.44140625" style="164" bestFit="1" customWidth="1"/>
    <col min="7180" max="7180" width="17.33203125" style="164" bestFit="1" customWidth="1"/>
    <col min="7181" max="7181" width="16.5546875" style="164" bestFit="1" customWidth="1"/>
    <col min="7182" max="7182" width="16.6640625" style="164" bestFit="1" customWidth="1"/>
    <col min="7183" max="7183" width="22.44140625" style="164" bestFit="1" customWidth="1"/>
    <col min="7184" max="7184" width="17.5546875" style="164" bestFit="1" customWidth="1"/>
    <col min="7185" max="7185" width="19.5546875" style="164" bestFit="1" customWidth="1"/>
    <col min="7186" max="7186" width="17.33203125" style="164" bestFit="1" customWidth="1"/>
    <col min="7187" max="7187" width="17.5546875" style="164" bestFit="1" customWidth="1"/>
    <col min="7188" max="7188" width="16.44140625" style="164" customWidth="1"/>
    <col min="7189" max="7189" width="19.33203125" style="164" bestFit="1" customWidth="1"/>
    <col min="7190" max="7190" width="16.5546875" style="164" bestFit="1" customWidth="1"/>
    <col min="7191" max="7425" width="11.44140625" style="164"/>
    <col min="7426" max="7426" width="21.6640625" style="164" customWidth="1"/>
    <col min="7427" max="7427" width="18.5546875" style="164" bestFit="1" customWidth="1"/>
    <col min="7428" max="7430" width="17" style="164" bestFit="1" customWidth="1"/>
    <col min="7431" max="7432" width="16.5546875" style="164" bestFit="1" customWidth="1"/>
    <col min="7433" max="7433" width="17.5546875" style="164" bestFit="1" customWidth="1"/>
    <col min="7434" max="7434" width="16.44140625" style="164" bestFit="1" customWidth="1"/>
    <col min="7435" max="7435" width="17.44140625" style="164" bestFit="1" customWidth="1"/>
    <col min="7436" max="7436" width="17.33203125" style="164" bestFit="1" customWidth="1"/>
    <col min="7437" max="7437" width="16.5546875" style="164" bestFit="1" customWidth="1"/>
    <col min="7438" max="7438" width="16.6640625" style="164" bestFit="1" customWidth="1"/>
    <col min="7439" max="7439" width="22.44140625" style="164" bestFit="1" customWidth="1"/>
    <col min="7440" max="7440" width="17.5546875" style="164" bestFit="1" customWidth="1"/>
    <col min="7441" max="7441" width="19.5546875" style="164" bestFit="1" customWidth="1"/>
    <col min="7442" max="7442" width="17.33203125" style="164" bestFit="1" customWidth="1"/>
    <col min="7443" max="7443" width="17.5546875" style="164" bestFit="1" customWidth="1"/>
    <col min="7444" max="7444" width="16.44140625" style="164" customWidth="1"/>
    <col min="7445" max="7445" width="19.33203125" style="164" bestFit="1" customWidth="1"/>
    <col min="7446" max="7446" width="16.5546875" style="164" bestFit="1" customWidth="1"/>
    <col min="7447" max="7681" width="11.44140625" style="164"/>
    <col min="7682" max="7682" width="21.6640625" style="164" customWidth="1"/>
    <col min="7683" max="7683" width="18.5546875" style="164" bestFit="1" customWidth="1"/>
    <col min="7684" max="7686" width="17" style="164" bestFit="1" customWidth="1"/>
    <col min="7687" max="7688" width="16.5546875" style="164" bestFit="1" customWidth="1"/>
    <col min="7689" max="7689" width="17.5546875" style="164" bestFit="1" customWidth="1"/>
    <col min="7690" max="7690" width="16.44140625" style="164" bestFit="1" customWidth="1"/>
    <col min="7691" max="7691" width="17.44140625" style="164" bestFit="1" customWidth="1"/>
    <col min="7692" max="7692" width="17.33203125" style="164" bestFit="1" customWidth="1"/>
    <col min="7693" max="7693" width="16.5546875" style="164" bestFit="1" customWidth="1"/>
    <col min="7694" max="7694" width="16.6640625" style="164" bestFit="1" customWidth="1"/>
    <col min="7695" max="7695" width="22.44140625" style="164" bestFit="1" customWidth="1"/>
    <col min="7696" max="7696" width="17.5546875" style="164" bestFit="1" customWidth="1"/>
    <col min="7697" max="7697" width="19.5546875" style="164" bestFit="1" customWidth="1"/>
    <col min="7698" max="7698" width="17.33203125" style="164" bestFit="1" customWidth="1"/>
    <col min="7699" max="7699" width="17.5546875" style="164" bestFit="1" customWidth="1"/>
    <col min="7700" max="7700" width="16.44140625" style="164" customWidth="1"/>
    <col min="7701" max="7701" width="19.33203125" style="164" bestFit="1" customWidth="1"/>
    <col min="7702" max="7702" width="16.5546875" style="164" bestFit="1" customWidth="1"/>
    <col min="7703" max="7937" width="11.44140625" style="164"/>
    <col min="7938" max="7938" width="21.6640625" style="164" customWidth="1"/>
    <col min="7939" max="7939" width="18.5546875" style="164" bestFit="1" customWidth="1"/>
    <col min="7940" max="7942" width="17" style="164" bestFit="1" customWidth="1"/>
    <col min="7943" max="7944" width="16.5546875" style="164" bestFit="1" customWidth="1"/>
    <col min="7945" max="7945" width="17.5546875" style="164" bestFit="1" customWidth="1"/>
    <col min="7946" max="7946" width="16.44140625" style="164" bestFit="1" customWidth="1"/>
    <col min="7947" max="7947" width="17.44140625" style="164" bestFit="1" customWidth="1"/>
    <col min="7948" max="7948" width="17.33203125" style="164" bestFit="1" customWidth="1"/>
    <col min="7949" max="7949" width="16.5546875" style="164" bestFit="1" customWidth="1"/>
    <col min="7950" max="7950" width="16.6640625" style="164" bestFit="1" customWidth="1"/>
    <col min="7951" max="7951" width="22.44140625" style="164" bestFit="1" customWidth="1"/>
    <col min="7952" max="7952" width="17.5546875" style="164" bestFit="1" customWidth="1"/>
    <col min="7953" max="7953" width="19.5546875" style="164" bestFit="1" customWidth="1"/>
    <col min="7954" max="7954" width="17.33203125" style="164" bestFit="1" customWidth="1"/>
    <col min="7955" max="7955" width="17.5546875" style="164" bestFit="1" customWidth="1"/>
    <col min="7956" max="7956" width="16.44140625" style="164" customWidth="1"/>
    <col min="7957" max="7957" width="19.33203125" style="164" bestFit="1" customWidth="1"/>
    <col min="7958" max="7958" width="16.5546875" style="164" bestFit="1" customWidth="1"/>
    <col min="7959" max="8193" width="11.44140625" style="164"/>
    <col min="8194" max="8194" width="21.6640625" style="164" customWidth="1"/>
    <col min="8195" max="8195" width="18.5546875" style="164" bestFit="1" customWidth="1"/>
    <col min="8196" max="8198" width="17" style="164" bestFit="1" customWidth="1"/>
    <col min="8199" max="8200" width="16.5546875" style="164" bestFit="1" customWidth="1"/>
    <col min="8201" max="8201" width="17.5546875" style="164" bestFit="1" customWidth="1"/>
    <col min="8202" max="8202" width="16.44140625" style="164" bestFit="1" customWidth="1"/>
    <col min="8203" max="8203" width="17.44140625" style="164" bestFit="1" customWidth="1"/>
    <col min="8204" max="8204" width="17.33203125" style="164" bestFit="1" customWidth="1"/>
    <col min="8205" max="8205" width="16.5546875" style="164" bestFit="1" customWidth="1"/>
    <col min="8206" max="8206" width="16.6640625" style="164" bestFit="1" customWidth="1"/>
    <col min="8207" max="8207" width="22.44140625" style="164" bestFit="1" customWidth="1"/>
    <col min="8208" max="8208" width="17.5546875" style="164" bestFit="1" customWidth="1"/>
    <col min="8209" max="8209" width="19.5546875" style="164" bestFit="1" customWidth="1"/>
    <col min="8210" max="8210" width="17.33203125" style="164" bestFit="1" customWidth="1"/>
    <col min="8211" max="8211" width="17.5546875" style="164" bestFit="1" customWidth="1"/>
    <col min="8212" max="8212" width="16.44140625" style="164" customWidth="1"/>
    <col min="8213" max="8213" width="19.33203125" style="164" bestFit="1" customWidth="1"/>
    <col min="8214" max="8214" width="16.5546875" style="164" bestFit="1" customWidth="1"/>
    <col min="8215" max="8449" width="11.44140625" style="164"/>
    <col min="8450" max="8450" width="21.6640625" style="164" customWidth="1"/>
    <col min="8451" max="8451" width="18.5546875" style="164" bestFit="1" customWidth="1"/>
    <col min="8452" max="8454" width="17" style="164" bestFit="1" customWidth="1"/>
    <col min="8455" max="8456" width="16.5546875" style="164" bestFit="1" customWidth="1"/>
    <col min="8457" max="8457" width="17.5546875" style="164" bestFit="1" customWidth="1"/>
    <col min="8458" max="8458" width="16.44140625" style="164" bestFit="1" customWidth="1"/>
    <col min="8459" max="8459" width="17.44140625" style="164" bestFit="1" customWidth="1"/>
    <col min="8460" max="8460" width="17.33203125" style="164" bestFit="1" customWidth="1"/>
    <col min="8461" max="8461" width="16.5546875" style="164" bestFit="1" customWidth="1"/>
    <col min="8462" max="8462" width="16.6640625" style="164" bestFit="1" customWidth="1"/>
    <col min="8463" max="8463" width="22.44140625" style="164" bestFit="1" customWidth="1"/>
    <col min="8464" max="8464" width="17.5546875" style="164" bestFit="1" customWidth="1"/>
    <col min="8465" max="8465" width="19.5546875" style="164" bestFit="1" customWidth="1"/>
    <col min="8466" max="8466" width="17.33203125" style="164" bestFit="1" customWidth="1"/>
    <col min="8467" max="8467" width="17.5546875" style="164" bestFit="1" customWidth="1"/>
    <col min="8468" max="8468" width="16.44140625" style="164" customWidth="1"/>
    <col min="8469" max="8469" width="19.33203125" style="164" bestFit="1" customWidth="1"/>
    <col min="8470" max="8470" width="16.5546875" style="164" bestFit="1" customWidth="1"/>
    <col min="8471" max="8705" width="11.44140625" style="164"/>
    <col min="8706" max="8706" width="21.6640625" style="164" customWidth="1"/>
    <col min="8707" max="8707" width="18.5546875" style="164" bestFit="1" customWidth="1"/>
    <col min="8708" max="8710" width="17" style="164" bestFit="1" customWidth="1"/>
    <col min="8711" max="8712" width="16.5546875" style="164" bestFit="1" customWidth="1"/>
    <col min="8713" max="8713" width="17.5546875" style="164" bestFit="1" customWidth="1"/>
    <col min="8714" max="8714" width="16.44140625" style="164" bestFit="1" customWidth="1"/>
    <col min="8715" max="8715" width="17.44140625" style="164" bestFit="1" customWidth="1"/>
    <col min="8716" max="8716" width="17.33203125" style="164" bestFit="1" customWidth="1"/>
    <col min="8717" max="8717" width="16.5546875" style="164" bestFit="1" customWidth="1"/>
    <col min="8718" max="8718" width="16.6640625" style="164" bestFit="1" customWidth="1"/>
    <col min="8719" max="8719" width="22.44140625" style="164" bestFit="1" customWidth="1"/>
    <col min="8720" max="8720" width="17.5546875" style="164" bestFit="1" customWidth="1"/>
    <col min="8721" max="8721" width="19.5546875" style="164" bestFit="1" customWidth="1"/>
    <col min="8722" max="8722" width="17.33203125" style="164" bestFit="1" customWidth="1"/>
    <col min="8723" max="8723" width="17.5546875" style="164" bestFit="1" customWidth="1"/>
    <col min="8724" max="8724" width="16.44140625" style="164" customWidth="1"/>
    <col min="8725" max="8725" width="19.33203125" style="164" bestFit="1" customWidth="1"/>
    <col min="8726" max="8726" width="16.5546875" style="164" bestFit="1" customWidth="1"/>
    <col min="8727" max="8961" width="11.44140625" style="164"/>
    <col min="8962" max="8962" width="21.6640625" style="164" customWidth="1"/>
    <col min="8963" max="8963" width="18.5546875" style="164" bestFit="1" customWidth="1"/>
    <col min="8964" max="8966" width="17" style="164" bestFit="1" customWidth="1"/>
    <col min="8967" max="8968" width="16.5546875" style="164" bestFit="1" customWidth="1"/>
    <col min="8969" max="8969" width="17.5546875" style="164" bestFit="1" customWidth="1"/>
    <col min="8970" max="8970" width="16.44140625" style="164" bestFit="1" customWidth="1"/>
    <col min="8971" max="8971" width="17.44140625" style="164" bestFit="1" customWidth="1"/>
    <col min="8972" max="8972" width="17.33203125" style="164" bestFit="1" customWidth="1"/>
    <col min="8973" max="8973" width="16.5546875" style="164" bestFit="1" customWidth="1"/>
    <col min="8974" max="8974" width="16.6640625" style="164" bestFit="1" customWidth="1"/>
    <col min="8975" max="8975" width="22.44140625" style="164" bestFit="1" customWidth="1"/>
    <col min="8976" max="8976" width="17.5546875" style="164" bestFit="1" customWidth="1"/>
    <col min="8977" max="8977" width="19.5546875" style="164" bestFit="1" customWidth="1"/>
    <col min="8978" max="8978" width="17.33203125" style="164" bestFit="1" customWidth="1"/>
    <col min="8979" max="8979" width="17.5546875" style="164" bestFit="1" customWidth="1"/>
    <col min="8980" max="8980" width="16.44140625" style="164" customWidth="1"/>
    <col min="8981" max="8981" width="19.33203125" style="164" bestFit="1" customWidth="1"/>
    <col min="8982" max="8982" width="16.5546875" style="164" bestFit="1" customWidth="1"/>
    <col min="8983" max="9217" width="11.44140625" style="164"/>
    <col min="9218" max="9218" width="21.6640625" style="164" customWidth="1"/>
    <col min="9219" max="9219" width="18.5546875" style="164" bestFit="1" customWidth="1"/>
    <col min="9220" max="9222" width="17" style="164" bestFit="1" customWidth="1"/>
    <col min="9223" max="9224" width="16.5546875" style="164" bestFit="1" customWidth="1"/>
    <col min="9225" max="9225" width="17.5546875" style="164" bestFit="1" customWidth="1"/>
    <col min="9226" max="9226" width="16.44140625" style="164" bestFit="1" customWidth="1"/>
    <col min="9227" max="9227" width="17.44140625" style="164" bestFit="1" customWidth="1"/>
    <col min="9228" max="9228" width="17.33203125" style="164" bestFit="1" customWidth="1"/>
    <col min="9229" max="9229" width="16.5546875" style="164" bestFit="1" customWidth="1"/>
    <col min="9230" max="9230" width="16.6640625" style="164" bestFit="1" customWidth="1"/>
    <col min="9231" max="9231" width="22.44140625" style="164" bestFit="1" customWidth="1"/>
    <col min="9232" max="9232" width="17.5546875" style="164" bestFit="1" customWidth="1"/>
    <col min="9233" max="9233" width="19.5546875" style="164" bestFit="1" customWidth="1"/>
    <col min="9234" max="9234" width="17.33203125" style="164" bestFit="1" customWidth="1"/>
    <col min="9235" max="9235" width="17.5546875" style="164" bestFit="1" customWidth="1"/>
    <col min="9236" max="9236" width="16.44140625" style="164" customWidth="1"/>
    <col min="9237" max="9237" width="19.33203125" style="164" bestFit="1" customWidth="1"/>
    <col min="9238" max="9238" width="16.5546875" style="164" bestFit="1" customWidth="1"/>
    <col min="9239" max="9473" width="11.44140625" style="164"/>
    <col min="9474" max="9474" width="21.6640625" style="164" customWidth="1"/>
    <col min="9475" max="9475" width="18.5546875" style="164" bestFit="1" customWidth="1"/>
    <col min="9476" max="9478" width="17" style="164" bestFit="1" customWidth="1"/>
    <col min="9479" max="9480" width="16.5546875" style="164" bestFit="1" customWidth="1"/>
    <col min="9481" max="9481" width="17.5546875" style="164" bestFit="1" customWidth="1"/>
    <col min="9482" max="9482" width="16.44140625" style="164" bestFit="1" customWidth="1"/>
    <col min="9483" max="9483" width="17.44140625" style="164" bestFit="1" customWidth="1"/>
    <col min="9484" max="9484" width="17.33203125" style="164" bestFit="1" customWidth="1"/>
    <col min="9485" max="9485" width="16.5546875" style="164" bestFit="1" customWidth="1"/>
    <col min="9486" max="9486" width="16.6640625" style="164" bestFit="1" customWidth="1"/>
    <col min="9487" max="9487" width="22.44140625" style="164" bestFit="1" customWidth="1"/>
    <col min="9488" max="9488" width="17.5546875" style="164" bestFit="1" customWidth="1"/>
    <col min="9489" max="9489" width="19.5546875" style="164" bestFit="1" customWidth="1"/>
    <col min="9490" max="9490" width="17.33203125" style="164" bestFit="1" customWidth="1"/>
    <col min="9491" max="9491" width="17.5546875" style="164" bestFit="1" customWidth="1"/>
    <col min="9492" max="9492" width="16.44140625" style="164" customWidth="1"/>
    <col min="9493" max="9493" width="19.33203125" style="164" bestFit="1" customWidth="1"/>
    <col min="9494" max="9494" width="16.5546875" style="164" bestFit="1" customWidth="1"/>
    <col min="9495" max="9729" width="11.44140625" style="164"/>
    <col min="9730" max="9730" width="21.6640625" style="164" customWidth="1"/>
    <col min="9731" max="9731" width="18.5546875" style="164" bestFit="1" customWidth="1"/>
    <col min="9732" max="9734" width="17" style="164" bestFit="1" customWidth="1"/>
    <col min="9735" max="9736" width="16.5546875" style="164" bestFit="1" customWidth="1"/>
    <col min="9737" max="9737" width="17.5546875" style="164" bestFit="1" customWidth="1"/>
    <col min="9738" max="9738" width="16.44140625" style="164" bestFit="1" customWidth="1"/>
    <col min="9739" max="9739" width="17.44140625" style="164" bestFit="1" customWidth="1"/>
    <col min="9740" max="9740" width="17.33203125" style="164" bestFit="1" customWidth="1"/>
    <col min="9741" max="9741" width="16.5546875" style="164" bestFit="1" customWidth="1"/>
    <col min="9742" max="9742" width="16.6640625" style="164" bestFit="1" customWidth="1"/>
    <col min="9743" max="9743" width="22.44140625" style="164" bestFit="1" customWidth="1"/>
    <col min="9744" max="9744" width="17.5546875" style="164" bestFit="1" customWidth="1"/>
    <col min="9745" max="9745" width="19.5546875" style="164" bestFit="1" customWidth="1"/>
    <col min="9746" max="9746" width="17.33203125" style="164" bestFit="1" customWidth="1"/>
    <col min="9747" max="9747" width="17.5546875" style="164" bestFit="1" customWidth="1"/>
    <col min="9748" max="9748" width="16.44140625" style="164" customWidth="1"/>
    <col min="9749" max="9749" width="19.33203125" style="164" bestFit="1" customWidth="1"/>
    <col min="9750" max="9750" width="16.5546875" style="164" bestFit="1" customWidth="1"/>
    <col min="9751" max="9985" width="11.44140625" style="164"/>
    <col min="9986" max="9986" width="21.6640625" style="164" customWidth="1"/>
    <col min="9987" max="9987" width="18.5546875" style="164" bestFit="1" customWidth="1"/>
    <col min="9988" max="9990" width="17" style="164" bestFit="1" customWidth="1"/>
    <col min="9991" max="9992" width="16.5546875" style="164" bestFit="1" customWidth="1"/>
    <col min="9993" max="9993" width="17.5546875" style="164" bestFit="1" customWidth="1"/>
    <col min="9994" max="9994" width="16.44140625" style="164" bestFit="1" customWidth="1"/>
    <col min="9995" max="9995" width="17.44140625" style="164" bestFit="1" customWidth="1"/>
    <col min="9996" max="9996" width="17.33203125" style="164" bestFit="1" customWidth="1"/>
    <col min="9997" max="9997" width="16.5546875" style="164" bestFit="1" customWidth="1"/>
    <col min="9998" max="9998" width="16.6640625" style="164" bestFit="1" customWidth="1"/>
    <col min="9999" max="9999" width="22.44140625" style="164" bestFit="1" customWidth="1"/>
    <col min="10000" max="10000" width="17.5546875" style="164" bestFit="1" customWidth="1"/>
    <col min="10001" max="10001" width="19.5546875" style="164" bestFit="1" customWidth="1"/>
    <col min="10002" max="10002" width="17.33203125" style="164" bestFit="1" customWidth="1"/>
    <col min="10003" max="10003" width="17.5546875" style="164" bestFit="1" customWidth="1"/>
    <col min="10004" max="10004" width="16.44140625" style="164" customWidth="1"/>
    <col min="10005" max="10005" width="19.33203125" style="164" bestFit="1" customWidth="1"/>
    <col min="10006" max="10006" width="16.5546875" style="164" bestFit="1" customWidth="1"/>
    <col min="10007" max="10241" width="11.44140625" style="164"/>
    <col min="10242" max="10242" width="21.6640625" style="164" customWidth="1"/>
    <col min="10243" max="10243" width="18.5546875" style="164" bestFit="1" customWidth="1"/>
    <col min="10244" max="10246" width="17" style="164" bestFit="1" customWidth="1"/>
    <col min="10247" max="10248" width="16.5546875" style="164" bestFit="1" customWidth="1"/>
    <col min="10249" max="10249" width="17.5546875" style="164" bestFit="1" customWidth="1"/>
    <col min="10250" max="10250" width="16.44140625" style="164" bestFit="1" customWidth="1"/>
    <col min="10251" max="10251" width="17.44140625" style="164" bestFit="1" customWidth="1"/>
    <col min="10252" max="10252" width="17.33203125" style="164" bestFit="1" customWidth="1"/>
    <col min="10253" max="10253" width="16.5546875" style="164" bestFit="1" customWidth="1"/>
    <col min="10254" max="10254" width="16.6640625" style="164" bestFit="1" customWidth="1"/>
    <col min="10255" max="10255" width="22.44140625" style="164" bestFit="1" customWidth="1"/>
    <col min="10256" max="10256" width="17.5546875" style="164" bestFit="1" customWidth="1"/>
    <col min="10257" max="10257" width="19.5546875" style="164" bestFit="1" customWidth="1"/>
    <col min="10258" max="10258" width="17.33203125" style="164" bestFit="1" customWidth="1"/>
    <col min="10259" max="10259" width="17.5546875" style="164" bestFit="1" customWidth="1"/>
    <col min="10260" max="10260" width="16.44140625" style="164" customWidth="1"/>
    <col min="10261" max="10261" width="19.33203125" style="164" bestFit="1" customWidth="1"/>
    <col min="10262" max="10262" width="16.5546875" style="164" bestFit="1" customWidth="1"/>
    <col min="10263" max="10497" width="11.44140625" style="164"/>
    <col min="10498" max="10498" width="21.6640625" style="164" customWidth="1"/>
    <col min="10499" max="10499" width="18.5546875" style="164" bestFit="1" customWidth="1"/>
    <col min="10500" max="10502" width="17" style="164" bestFit="1" customWidth="1"/>
    <col min="10503" max="10504" width="16.5546875" style="164" bestFit="1" customWidth="1"/>
    <col min="10505" max="10505" width="17.5546875" style="164" bestFit="1" customWidth="1"/>
    <col min="10506" max="10506" width="16.44140625" style="164" bestFit="1" customWidth="1"/>
    <col min="10507" max="10507" width="17.44140625" style="164" bestFit="1" customWidth="1"/>
    <col min="10508" max="10508" width="17.33203125" style="164" bestFit="1" customWidth="1"/>
    <col min="10509" max="10509" width="16.5546875" style="164" bestFit="1" customWidth="1"/>
    <col min="10510" max="10510" width="16.6640625" style="164" bestFit="1" customWidth="1"/>
    <col min="10511" max="10511" width="22.44140625" style="164" bestFit="1" customWidth="1"/>
    <col min="10512" max="10512" width="17.5546875" style="164" bestFit="1" customWidth="1"/>
    <col min="10513" max="10513" width="19.5546875" style="164" bestFit="1" customWidth="1"/>
    <col min="10514" max="10514" width="17.33203125" style="164" bestFit="1" customWidth="1"/>
    <col min="10515" max="10515" width="17.5546875" style="164" bestFit="1" customWidth="1"/>
    <col min="10516" max="10516" width="16.44140625" style="164" customWidth="1"/>
    <col min="10517" max="10517" width="19.33203125" style="164" bestFit="1" customWidth="1"/>
    <col min="10518" max="10518" width="16.5546875" style="164" bestFit="1" customWidth="1"/>
    <col min="10519" max="10753" width="11.44140625" style="164"/>
    <col min="10754" max="10754" width="21.6640625" style="164" customWidth="1"/>
    <col min="10755" max="10755" width="18.5546875" style="164" bestFit="1" customWidth="1"/>
    <col min="10756" max="10758" width="17" style="164" bestFit="1" customWidth="1"/>
    <col min="10759" max="10760" width="16.5546875" style="164" bestFit="1" customWidth="1"/>
    <col min="10761" max="10761" width="17.5546875" style="164" bestFit="1" customWidth="1"/>
    <col min="10762" max="10762" width="16.44140625" style="164" bestFit="1" customWidth="1"/>
    <col min="10763" max="10763" width="17.44140625" style="164" bestFit="1" customWidth="1"/>
    <col min="10764" max="10764" width="17.33203125" style="164" bestFit="1" customWidth="1"/>
    <col min="10765" max="10765" width="16.5546875" style="164" bestFit="1" customWidth="1"/>
    <col min="10766" max="10766" width="16.6640625" style="164" bestFit="1" customWidth="1"/>
    <col min="10767" max="10767" width="22.44140625" style="164" bestFit="1" customWidth="1"/>
    <col min="10768" max="10768" width="17.5546875" style="164" bestFit="1" customWidth="1"/>
    <col min="10769" max="10769" width="19.5546875" style="164" bestFit="1" customWidth="1"/>
    <col min="10770" max="10770" width="17.33203125" style="164" bestFit="1" customWidth="1"/>
    <col min="10771" max="10771" width="17.5546875" style="164" bestFit="1" customWidth="1"/>
    <col min="10772" max="10772" width="16.44140625" style="164" customWidth="1"/>
    <col min="10773" max="10773" width="19.33203125" style="164" bestFit="1" customWidth="1"/>
    <col min="10774" max="10774" width="16.5546875" style="164" bestFit="1" customWidth="1"/>
    <col min="10775" max="11009" width="11.44140625" style="164"/>
    <col min="11010" max="11010" width="21.6640625" style="164" customWidth="1"/>
    <col min="11011" max="11011" width="18.5546875" style="164" bestFit="1" customWidth="1"/>
    <col min="11012" max="11014" width="17" style="164" bestFit="1" customWidth="1"/>
    <col min="11015" max="11016" width="16.5546875" style="164" bestFit="1" customWidth="1"/>
    <col min="11017" max="11017" width="17.5546875" style="164" bestFit="1" customWidth="1"/>
    <col min="11018" max="11018" width="16.44140625" style="164" bestFit="1" customWidth="1"/>
    <col min="11019" max="11019" width="17.44140625" style="164" bestFit="1" customWidth="1"/>
    <col min="11020" max="11020" width="17.33203125" style="164" bestFit="1" customWidth="1"/>
    <col min="11021" max="11021" width="16.5546875" style="164" bestFit="1" customWidth="1"/>
    <col min="11022" max="11022" width="16.6640625" style="164" bestFit="1" customWidth="1"/>
    <col min="11023" max="11023" width="22.44140625" style="164" bestFit="1" customWidth="1"/>
    <col min="11024" max="11024" width="17.5546875" style="164" bestFit="1" customWidth="1"/>
    <col min="11025" max="11025" width="19.5546875" style="164" bestFit="1" customWidth="1"/>
    <col min="11026" max="11026" width="17.33203125" style="164" bestFit="1" customWidth="1"/>
    <col min="11027" max="11027" width="17.5546875" style="164" bestFit="1" customWidth="1"/>
    <col min="11028" max="11028" width="16.44140625" style="164" customWidth="1"/>
    <col min="11029" max="11029" width="19.33203125" style="164" bestFit="1" customWidth="1"/>
    <col min="11030" max="11030" width="16.5546875" style="164" bestFit="1" customWidth="1"/>
    <col min="11031" max="11265" width="11.44140625" style="164"/>
    <col min="11266" max="11266" width="21.6640625" style="164" customWidth="1"/>
    <col min="11267" max="11267" width="18.5546875" style="164" bestFit="1" customWidth="1"/>
    <col min="11268" max="11270" width="17" style="164" bestFit="1" customWidth="1"/>
    <col min="11271" max="11272" width="16.5546875" style="164" bestFit="1" customWidth="1"/>
    <col min="11273" max="11273" width="17.5546875" style="164" bestFit="1" customWidth="1"/>
    <col min="11274" max="11274" width="16.44140625" style="164" bestFit="1" customWidth="1"/>
    <col min="11275" max="11275" width="17.44140625" style="164" bestFit="1" customWidth="1"/>
    <col min="11276" max="11276" width="17.33203125" style="164" bestFit="1" customWidth="1"/>
    <col min="11277" max="11277" width="16.5546875" style="164" bestFit="1" customWidth="1"/>
    <col min="11278" max="11278" width="16.6640625" style="164" bestFit="1" customWidth="1"/>
    <col min="11279" max="11279" width="22.44140625" style="164" bestFit="1" customWidth="1"/>
    <col min="11280" max="11280" width="17.5546875" style="164" bestFit="1" customWidth="1"/>
    <col min="11281" max="11281" width="19.5546875" style="164" bestFit="1" customWidth="1"/>
    <col min="11282" max="11282" width="17.33203125" style="164" bestFit="1" customWidth="1"/>
    <col min="11283" max="11283" width="17.5546875" style="164" bestFit="1" customWidth="1"/>
    <col min="11284" max="11284" width="16.44140625" style="164" customWidth="1"/>
    <col min="11285" max="11285" width="19.33203125" style="164" bestFit="1" customWidth="1"/>
    <col min="11286" max="11286" width="16.5546875" style="164" bestFit="1" customWidth="1"/>
    <col min="11287" max="11521" width="11.44140625" style="164"/>
    <col min="11522" max="11522" width="21.6640625" style="164" customWidth="1"/>
    <col min="11523" max="11523" width="18.5546875" style="164" bestFit="1" customWidth="1"/>
    <col min="11524" max="11526" width="17" style="164" bestFit="1" customWidth="1"/>
    <col min="11527" max="11528" width="16.5546875" style="164" bestFit="1" customWidth="1"/>
    <col min="11529" max="11529" width="17.5546875" style="164" bestFit="1" customWidth="1"/>
    <col min="11530" max="11530" width="16.44140625" style="164" bestFit="1" customWidth="1"/>
    <col min="11531" max="11531" width="17.44140625" style="164" bestFit="1" customWidth="1"/>
    <col min="11532" max="11532" width="17.33203125" style="164" bestFit="1" customWidth="1"/>
    <col min="11533" max="11533" width="16.5546875" style="164" bestFit="1" customWidth="1"/>
    <col min="11534" max="11534" width="16.6640625" style="164" bestFit="1" customWidth="1"/>
    <col min="11535" max="11535" width="22.44140625" style="164" bestFit="1" customWidth="1"/>
    <col min="11536" max="11536" width="17.5546875" style="164" bestFit="1" customWidth="1"/>
    <col min="11537" max="11537" width="19.5546875" style="164" bestFit="1" customWidth="1"/>
    <col min="11538" max="11538" width="17.33203125" style="164" bestFit="1" customWidth="1"/>
    <col min="11539" max="11539" width="17.5546875" style="164" bestFit="1" customWidth="1"/>
    <col min="11540" max="11540" width="16.44140625" style="164" customWidth="1"/>
    <col min="11541" max="11541" width="19.33203125" style="164" bestFit="1" customWidth="1"/>
    <col min="11542" max="11542" width="16.5546875" style="164" bestFit="1" customWidth="1"/>
    <col min="11543" max="11777" width="11.44140625" style="164"/>
    <col min="11778" max="11778" width="21.6640625" style="164" customWidth="1"/>
    <col min="11779" max="11779" width="18.5546875" style="164" bestFit="1" customWidth="1"/>
    <col min="11780" max="11782" width="17" style="164" bestFit="1" customWidth="1"/>
    <col min="11783" max="11784" width="16.5546875" style="164" bestFit="1" customWidth="1"/>
    <col min="11785" max="11785" width="17.5546875" style="164" bestFit="1" customWidth="1"/>
    <col min="11786" max="11786" width="16.44140625" style="164" bestFit="1" customWidth="1"/>
    <col min="11787" max="11787" width="17.44140625" style="164" bestFit="1" customWidth="1"/>
    <col min="11788" max="11788" width="17.33203125" style="164" bestFit="1" customWidth="1"/>
    <col min="11789" max="11789" width="16.5546875" style="164" bestFit="1" customWidth="1"/>
    <col min="11790" max="11790" width="16.6640625" style="164" bestFit="1" customWidth="1"/>
    <col min="11791" max="11791" width="22.44140625" style="164" bestFit="1" customWidth="1"/>
    <col min="11792" max="11792" width="17.5546875" style="164" bestFit="1" customWidth="1"/>
    <col min="11793" max="11793" width="19.5546875" style="164" bestFit="1" customWidth="1"/>
    <col min="11794" max="11794" width="17.33203125" style="164" bestFit="1" customWidth="1"/>
    <col min="11795" max="11795" width="17.5546875" style="164" bestFit="1" customWidth="1"/>
    <col min="11796" max="11796" width="16.44140625" style="164" customWidth="1"/>
    <col min="11797" max="11797" width="19.33203125" style="164" bestFit="1" customWidth="1"/>
    <col min="11798" max="11798" width="16.5546875" style="164" bestFit="1" customWidth="1"/>
    <col min="11799" max="12033" width="11.44140625" style="164"/>
    <col min="12034" max="12034" width="21.6640625" style="164" customWidth="1"/>
    <col min="12035" max="12035" width="18.5546875" style="164" bestFit="1" customWidth="1"/>
    <col min="12036" max="12038" width="17" style="164" bestFit="1" customWidth="1"/>
    <col min="12039" max="12040" width="16.5546875" style="164" bestFit="1" customWidth="1"/>
    <col min="12041" max="12041" width="17.5546875" style="164" bestFit="1" customWidth="1"/>
    <col min="12042" max="12042" width="16.44140625" style="164" bestFit="1" customWidth="1"/>
    <col min="12043" max="12043" width="17.44140625" style="164" bestFit="1" customWidth="1"/>
    <col min="12044" max="12044" width="17.33203125" style="164" bestFit="1" customWidth="1"/>
    <col min="12045" max="12045" width="16.5546875" style="164" bestFit="1" customWidth="1"/>
    <col min="12046" max="12046" width="16.6640625" style="164" bestFit="1" customWidth="1"/>
    <col min="12047" max="12047" width="22.44140625" style="164" bestFit="1" customWidth="1"/>
    <col min="12048" max="12048" width="17.5546875" style="164" bestFit="1" customWidth="1"/>
    <col min="12049" max="12049" width="19.5546875" style="164" bestFit="1" customWidth="1"/>
    <col min="12050" max="12050" width="17.33203125" style="164" bestFit="1" customWidth="1"/>
    <col min="12051" max="12051" width="17.5546875" style="164" bestFit="1" customWidth="1"/>
    <col min="12052" max="12052" width="16.44140625" style="164" customWidth="1"/>
    <col min="12053" max="12053" width="19.33203125" style="164" bestFit="1" customWidth="1"/>
    <col min="12054" max="12054" width="16.5546875" style="164" bestFit="1" customWidth="1"/>
    <col min="12055" max="12289" width="11.44140625" style="164"/>
    <col min="12290" max="12290" width="21.6640625" style="164" customWidth="1"/>
    <col min="12291" max="12291" width="18.5546875" style="164" bestFit="1" customWidth="1"/>
    <col min="12292" max="12294" width="17" style="164" bestFit="1" customWidth="1"/>
    <col min="12295" max="12296" width="16.5546875" style="164" bestFit="1" customWidth="1"/>
    <col min="12297" max="12297" width="17.5546875" style="164" bestFit="1" customWidth="1"/>
    <col min="12298" max="12298" width="16.44140625" style="164" bestFit="1" customWidth="1"/>
    <col min="12299" max="12299" width="17.44140625" style="164" bestFit="1" customWidth="1"/>
    <col min="12300" max="12300" width="17.33203125" style="164" bestFit="1" customWidth="1"/>
    <col min="12301" max="12301" width="16.5546875" style="164" bestFit="1" customWidth="1"/>
    <col min="12302" max="12302" width="16.6640625" style="164" bestFit="1" customWidth="1"/>
    <col min="12303" max="12303" width="22.44140625" style="164" bestFit="1" customWidth="1"/>
    <col min="12304" max="12304" width="17.5546875" style="164" bestFit="1" customWidth="1"/>
    <col min="12305" max="12305" width="19.5546875" style="164" bestFit="1" customWidth="1"/>
    <col min="12306" max="12306" width="17.33203125" style="164" bestFit="1" customWidth="1"/>
    <col min="12307" max="12307" width="17.5546875" style="164" bestFit="1" customWidth="1"/>
    <col min="12308" max="12308" width="16.44140625" style="164" customWidth="1"/>
    <col min="12309" max="12309" width="19.33203125" style="164" bestFit="1" customWidth="1"/>
    <col min="12310" max="12310" width="16.5546875" style="164" bestFit="1" customWidth="1"/>
    <col min="12311" max="12545" width="11.44140625" style="164"/>
    <col min="12546" max="12546" width="21.6640625" style="164" customWidth="1"/>
    <col min="12547" max="12547" width="18.5546875" style="164" bestFit="1" customWidth="1"/>
    <col min="12548" max="12550" width="17" style="164" bestFit="1" customWidth="1"/>
    <col min="12551" max="12552" width="16.5546875" style="164" bestFit="1" customWidth="1"/>
    <col min="12553" max="12553" width="17.5546875" style="164" bestFit="1" customWidth="1"/>
    <col min="12554" max="12554" width="16.44140625" style="164" bestFit="1" customWidth="1"/>
    <col min="12555" max="12555" width="17.44140625" style="164" bestFit="1" customWidth="1"/>
    <col min="12556" max="12556" width="17.33203125" style="164" bestFit="1" customWidth="1"/>
    <col min="12557" max="12557" width="16.5546875" style="164" bestFit="1" customWidth="1"/>
    <col min="12558" max="12558" width="16.6640625" style="164" bestFit="1" customWidth="1"/>
    <col min="12559" max="12559" width="22.44140625" style="164" bestFit="1" customWidth="1"/>
    <col min="12560" max="12560" width="17.5546875" style="164" bestFit="1" customWidth="1"/>
    <col min="12561" max="12561" width="19.5546875" style="164" bestFit="1" customWidth="1"/>
    <col min="12562" max="12562" width="17.33203125" style="164" bestFit="1" customWidth="1"/>
    <col min="12563" max="12563" width="17.5546875" style="164" bestFit="1" customWidth="1"/>
    <col min="12564" max="12564" width="16.44140625" style="164" customWidth="1"/>
    <col min="12565" max="12565" width="19.33203125" style="164" bestFit="1" customWidth="1"/>
    <col min="12566" max="12566" width="16.5546875" style="164" bestFit="1" customWidth="1"/>
    <col min="12567" max="12801" width="11.44140625" style="164"/>
    <col min="12802" max="12802" width="21.6640625" style="164" customWidth="1"/>
    <col min="12803" max="12803" width="18.5546875" style="164" bestFit="1" customWidth="1"/>
    <col min="12804" max="12806" width="17" style="164" bestFit="1" customWidth="1"/>
    <col min="12807" max="12808" width="16.5546875" style="164" bestFit="1" customWidth="1"/>
    <col min="12809" max="12809" width="17.5546875" style="164" bestFit="1" customWidth="1"/>
    <col min="12810" max="12810" width="16.44140625" style="164" bestFit="1" customWidth="1"/>
    <col min="12811" max="12811" width="17.44140625" style="164" bestFit="1" customWidth="1"/>
    <col min="12812" max="12812" width="17.33203125" style="164" bestFit="1" customWidth="1"/>
    <col min="12813" max="12813" width="16.5546875" style="164" bestFit="1" customWidth="1"/>
    <col min="12814" max="12814" width="16.6640625" style="164" bestFit="1" customWidth="1"/>
    <col min="12815" max="12815" width="22.44140625" style="164" bestFit="1" customWidth="1"/>
    <col min="12816" max="12816" width="17.5546875" style="164" bestFit="1" customWidth="1"/>
    <col min="12817" max="12817" width="19.5546875" style="164" bestFit="1" customWidth="1"/>
    <col min="12818" max="12818" width="17.33203125" style="164" bestFit="1" customWidth="1"/>
    <col min="12819" max="12819" width="17.5546875" style="164" bestFit="1" customWidth="1"/>
    <col min="12820" max="12820" width="16.44140625" style="164" customWidth="1"/>
    <col min="12821" max="12821" width="19.33203125" style="164" bestFit="1" customWidth="1"/>
    <col min="12822" max="12822" width="16.5546875" style="164" bestFit="1" customWidth="1"/>
    <col min="12823" max="13057" width="11.44140625" style="164"/>
    <col min="13058" max="13058" width="21.6640625" style="164" customWidth="1"/>
    <col min="13059" max="13059" width="18.5546875" style="164" bestFit="1" customWidth="1"/>
    <col min="13060" max="13062" width="17" style="164" bestFit="1" customWidth="1"/>
    <col min="13063" max="13064" width="16.5546875" style="164" bestFit="1" customWidth="1"/>
    <col min="13065" max="13065" width="17.5546875" style="164" bestFit="1" customWidth="1"/>
    <col min="13066" max="13066" width="16.44140625" style="164" bestFit="1" customWidth="1"/>
    <col min="13067" max="13067" width="17.44140625" style="164" bestFit="1" customWidth="1"/>
    <col min="13068" max="13068" width="17.33203125" style="164" bestFit="1" customWidth="1"/>
    <col min="13069" max="13069" width="16.5546875" style="164" bestFit="1" customWidth="1"/>
    <col min="13070" max="13070" width="16.6640625" style="164" bestFit="1" customWidth="1"/>
    <col min="13071" max="13071" width="22.44140625" style="164" bestFit="1" customWidth="1"/>
    <col min="13072" max="13072" width="17.5546875" style="164" bestFit="1" customWidth="1"/>
    <col min="13073" max="13073" width="19.5546875" style="164" bestFit="1" customWidth="1"/>
    <col min="13074" max="13074" width="17.33203125" style="164" bestFit="1" customWidth="1"/>
    <col min="13075" max="13075" width="17.5546875" style="164" bestFit="1" customWidth="1"/>
    <col min="13076" max="13076" width="16.44140625" style="164" customWidth="1"/>
    <col min="13077" max="13077" width="19.33203125" style="164" bestFit="1" customWidth="1"/>
    <col min="13078" max="13078" width="16.5546875" style="164" bestFit="1" customWidth="1"/>
    <col min="13079" max="13313" width="11.44140625" style="164"/>
    <col min="13314" max="13314" width="21.6640625" style="164" customWidth="1"/>
    <col min="13315" max="13315" width="18.5546875" style="164" bestFit="1" customWidth="1"/>
    <col min="13316" max="13318" width="17" style="164" bestFit="1" customWidth="1"/>
    <col min="13319" max="13320" width="16.5546875" style="164" bestFit="1" customWidth="1"/>
    <col min="13321" max="13321" width="17.5546875" style="164" bestFit="1" customWidth="1"/>
    <col min="13322" max="13322" width="16.44140625" style="164" bestFit="1" customWidth="1"/>
    <col min="13323" max="13323" width="17.44140625" style="164" bestFit="1" customWidth="1"/>
    <col min="13324" max="13324" width="17.33203125" style="164" bestFit="1" customWidth="1"/>
    <col min="13325" max="13325" width="16.5546875" style="164" bestFit="1" customWidth="1"/>
    <col min="13326" max="13326" width="16.6640625" style="164" bestFit="1" customWidth="1"/>
    <col min="13327" max="13327" width="22.44140625" style="164" bestFit="1" customWidth="1"/>
    <col min="13328" max="13328" width="17.5546875" style="164" bestFit="1" customWidth="1"/>
    <col min="13329" max="13329" width="19.5546875" style="164" bestFit="1" customWidth="1"/>
    <col min="13330" max="13330" width="17.33203125" style="164" bestFit="1" customWidth="1"/>
    <col min="13331" max="13331" width="17.5546875" style="164" bestFit="1" customWidth="1"/>
    <col min="13332" max="13332" width="16.44140625" style="164" customWidth="1"/>
    <col min="13333" max="13333" width="19.33203125" style="164" bestFit="1" customWidth="1"/>
    <col min="13334" max="13334" width="16.5546875" style="164" bestFit="1" customWidth="1"/>
    <col min="13335" max="13569" width="11.44140625" style="164"/>
    <col min="13570" max="13570" width="21.6640625" style="164" customWidth="1"/>
    <col min="13571" max="13571" width="18.5546875" style="164" bestFit="1" customWidth="1"/>
    <col min="13572" max="13574" width="17" style="164" bestFit="1" customWidth="1"/>
    <col min="13575" max="13576" width="16.5546875" style="164" bestFit="1" customWidth="1"/>
    <col min="13577" max="13577" width="17.5546875" style="164" bestFit="1" customWidth="1"/>
    <col min="13578" max="13578" width="16.44140625" style="164" bestFit="1" customWidth="1"/>
    <col min="13579" max="13579" width="17.44140625" style="164" bestFit="1" customWidth="1"/>
    <col min="13580" max="13580" width="17.33203125" style="164" bestFit="1" customWidth="1"/>
    <col min="13581" max="13581" width="16.5546875" style="164" bestFit="1" customWidth="1"/>
    <col min="13582" max="13582" width="16.6640625" style="164" bestFit="1" customWidth="1"/>
    <col min="13583" max="13583" width="22.44140625" style="164" bestFit="1" customWidth="1"/>
    <col min="13584" max="13584" width="17.5546875" style="164" bestFit="1" customWidth="1"/>
    <col min="13585" max="13585" width="19.5546875" style="164" bestFit="1" customWidth="1"/>
    <col min="13586" max="13586" width="17.33203125" style="164" bestFit="1" customWidth="1"/>
    <col min="13587" max="13587" width="17.5546875" style="164" bestFit="1" customWidth="1"/>
    <col min="13588" max="13588" width="16.44140625" style="164" customWidth="1"/>
    <col min="13589" max="13589" width="19.33203125" style="164" bestFit="1" customWidth="1"/>
    <col min="13590" max="13590" width="16.5546875" style="164" bestFit="1" customWidth="1"/>
    <col min="13591" max="13825" width="11.44140625" style="164"/>
    <col min="13826" max="13826" width="21.6640625" style="164" customWidth="1"/>
    <col min="13827" max="13827" width="18.5546875" style="164" bestFit="1" customWidth="1"/>
    <col min="13828" max="13830" width="17" style="164" bestFit="1" customWidth="1"/>
    <col min="13831" max="13832" width="16.5546875" style="164" bestFit="1" customWidth="1"/>
    <col min="13833" max="13833" width="17.5546875" style="164" bestFit="1" customWidth="1"/>
    <col min="13834" max="13834" width="16.44140625" style="164" bestFit="1" customWidth="1"/>
    <col min="13835" max="13835" width="17.44140625" style="164" bestFit="1" customWidth="1"/>
    <col min="13836" max="13836" width="17.33203125" style="164" bestFit="1" customWidth="1"/>
    <col min="13837" max="13837" width="16.5546875" style="164" bestFit="1" customWidth="1"/>
    <col min="13838" max="13838" width="16.6640625" style="164" bestFit="1" customWidth="1"/>
    <col min="13839" max="13839" width="22.44140625" style="164" bestFit="1" customWidth="1"/>
    <col min="13840" max="13840" width="17.5546875" style="164" bestFit="1" customWidth="1"/>
    <col min="13841" max="13841" width="19.5546875" style="164" bestFit="1" customWidth="1"/>
    <col min="13842" max="13842" width="17.33203125" style="164" bestFit="1" customWidth="1"/>
    <col min="13843" max="13843" width="17.5546875" style="164" bestFit="1" customWidth="1"/>
    <col min="13844" max="13844" width="16.44140625" style="164" customWidth="1"/>
    <col min="13845" max="13845" width="19.33203125" style="164" bestFit="1" customWidth="1"/>
    <col min="13846" max="13846" width="16.5546875" style="164" bestFit="1" customWidth="1"/>
    <col min="13847" max="14081" width="11.44140625" style="164"/>
    <col min="14082" max="14082" width="21.6640625" style="164" customWidth="1"/>
    <col min="14083" max="14083" width="18.5546875" style="164" bestFit="1" customWidth="1"/>
    <col min="14084" max="14086" width="17" style="164" bestFit="1" customWidth="1"/>
    <col min="14087" max="14088" width="16.5546875" style="164" bestFit="1" customWidth="1"/>
    <col min="14089" max="14089" width="17.5546875" style="164" bestFit="1" customWidth="1"/>
    <col min="14090" max="14090" width="16.44140625" style="164" bestFit="1" customWidth="1"/>
    <col min="14091" max="14091" width="17.44140625" style="164" bestFit="1" customWidth="1"/>
    <col min="14092" max="14092" width="17.33203125" style="164" bestFit="1" customWidth="1"/>
    <col min="14093" max="14093" width="16.5546875" style="164" bestFit="1" customWidth="1"/>
    <col min="14094" max="14094" width="16.6640625" style="164" bestFit="1" customWidth="1"/>
    <col min="14095" max="14095" width="22.44140625" style="164" bestFit="1" customWidth="1"/>
    <col min="14096" max="14096" width="17.5546875" style="164" bestFit="1" customWidth="1"/>
    <col min="14097" max="14097" width="19.5546875" style="164" bestFit="1" customWidth="1"/>
    <col min="14098" max="14098" width="17.33203125" style="164" bestFit="1" customWidth="1"/>
    <col min="14099" max="14099" width="17.5546875" style="164" bestFit="1" customWidth="1"/>
    <col min="14100" max="14100" width="16.44140625" style="164" customWidth="1"/>
    <col min="14101" max="14101" width="19.33203125" style="164" bestFit="1" customWidth="1"/>
    <col min="14102" max="14102" width="16.5546875" style="164" bestFit="1" customWidth="1"/>
    <col min="14103" max="14337" width="11.44140625" style="164"/>
    <col min="14338" max="14338" width="21.6640625" style="164" customWidth="1"/>
    <col min="14339" max="14339" width="18.5546875" style="164" bestFit="1" customWidth="1"/>
    <col min="14340" max="14342" width="17" style="164" bestFit="1" customWidth="1"/>
    <col min="14343" max="14344" width="16.5546875" style="164" bestFit="1" customWidth="1"/>
    <col min="14345" max="14345" width="17.5546875" style="164" bestFit="1" customWidth="1"/>
    <col min="14346" max="14346" width="16.44140625" style="164" bestFit="1" customWidth="1"/>
    <col min="14347" max="14347" width="17.44140625" style="164" bestFit="1" customWidth="1"/>
    <col min="14348" max="14348" width="17.33203125" style="164" bestFit="1" customWidth="1"/>
    <col min="14349" max="14349" width="16.5546875" style="164" bestFit="1" customWidth="1"/>
    <col min="14350" max="14350" width="16.6640625" style="164" bestFit="1" customWidth="1"/>
    <col min="14351" max="14351" width="22.44140625" style="164" bestFit="1" customWidth="1"/>
    <col min="14352" max="14352" width="17.5546875" style="164" bestFit="1" customWidth="1"/>
    <col min="14353" max="14353" width="19.5546875" style="164" bestFit="1" customWidth="1"/>
    <col min="14354" max="14354" width="17.33203125" style="164" bestFit="1" customWidth="1"/>
    <col min="14355" max="14355" width="17.5546875" style="164" bestFit="1" customWidth="1"/>
    <col min="14356" max="14356" width="16.44140625" style="164" customWidth="1"/>
    <col min="14357" max="14357" width="19.33203125" style="164" bestFit="1" customWidth="1"/>
    <col min="14358" max="14358" width="16.5546875" style="164" bestFit="1" customWidth="1"/>
    <col min="14359" max="14593" width="11.44140625" style="164"/>
    <col min="14594" max="14594" width="21.6640625" style="164" customWidth="1"/>
    <col min="14595" max="14595" width="18.5546875" style="164" bestFit="1" customWidth="1"/>
    <col min="14596" max="14598" width="17" style="164" bestFit="1" customWidth="1"/>
    <col min="14599" max="14600" width="16.5546875" style="164" bestFit="1" customWidth="1"/>
    <col min="14601" max="14601" width="17.5546875" style="164" bestFit="1" customWidth="1"/>
    <col min="14602" max="14602" width="16.44140625" style="164" bestFit="1" customWidth="1"/>
    <col min="14603" max="14603" width="17.44140625" style="164" bestFit="1" customWidth="1"/>
    <col min="14604" max="14604" width="17.33203125" style="164" bestFit="1" customWidth="1"/>
    <col min="14605" max="14605" width="16.5546875" style="164" bestFit="1" customWidth="1"/>
    <col min="14606" max="14606" width="16.6640625" style="164" bestFit="1" customWidth="1"/>
    <col min="14607" max="14607" width="22.44140625" style="164" bestFit="1" customWidth="1"/>
    <col min="14608" max="14608" width="17.5546875" style="164" bestFit="1" customWidth="1"/>
    <col min="14609" max="14609" width="19.5546875" style="164" bestFit="1" customWidth="1"/>
    <col min="14610" max="14610" width="17.33203125" style="164" bestFit="1" customWidth="1"/>
    <col min="14611" max="14611" width="17.5546875" style="164" bestFit="1" customWidth="1"/>
    <col min="14612" max="14612" width="16.44140625" style="164" customWidth="1"/>
    <col min="14613" max="14613" width="19.33203125" style="164" bestFit="1" customWidth="1"/>
    <col min="14614" max="14614" width="16.5546875" style="164" bestFit="1" customWidth="1"/>
    <col min="14615" max="14849" width="11.44140625" style="164"/>
    <col min="14850" max="14850" width="21.6640625" style="164" customWidth="1"/>
    <col min="14851" max="14851" width="18.5546875" style="164" bestFit="1" customWidth="1"/>
    <col min="14852" max="14854" width="17" style="164" bestFit="1" customWidth="1"/>
    <col min="14855" max="14856" width="16.5546875" style="164" bestFit="1" customWidth="1"/>
    <col min="14857" max="14857" width="17.5546875" style="164" bestFit="1" customWidth="1"/>
    <col min="14858" max="14858" width="16.44140625" style="164" bestFit="1" customWidth="1"/>
    <col min="14859" max="14859" width="17.44140625" style="164" bestFit="1" customWidth="1"/>
    <col min="14860" max="14860" width="17.33203125" style="164" bestFit="1" customWidth="1"/>
    <col min="14861" max="14861" width="16.5546875" style="164" bestFit="1" customWidth="1"/>
    <col min="14862" max="14862" width="16.6640625" style="164" bestFit="1" customWidth="1"/>
    <col min="14863" max="14863" width="22.44140625" style="164" bestFit="1" customWidth="1"/>
    <col min="14864" max="14864" width="17.5546875" style="164" bestFit="1" customWidth="1"/>
    <col min="14865" max="14865" width="19.5546875" style="164" bestFit="1" customWidth="1"/>
    <col min="14866" max="14866" width="17.33203125" style="164" bestFit="1" customWidth="1"/>
    <col min="14867" max="14867" width="17.5546875" style="164" bestFit="1" customWidth="1"/>
    <col min="14868" max="14868" width="16.44140625" style="164" customWidth="1"/>
    <col min="14869" max="14869" width="19.33203125" style="164" bestFit="1" customWidth="1"/>
    <col min="14870" max="14870" width="16.5546875" style="164" bestFit="1" customWidth="1"/>
    <col min="14871" max="15105" width="11.44140625" style="164"/>
    <col min="15106" max="15106" width="21.6640625" style="164" customWidth="1"/>
    <col min="15107" max="15107" width="18.5546875" style="164" bestFit="1" customWidth="1"/>
    <col min="15108" max="15110" width="17" style="164" bestFit="1" customWidth="1"/>
    <col min="15111" max="15112" width="16.5546875" style="164" bestFit="1" customWidth="1"/>
    <col min="15113" max="15113" width="17.5546875" style="164" bestFit="1" customWidth="1"/>
    <col min="15114" max="15114" width="16.44140625" style="164" bestFit="1" customWidth="1"/>
    <col min="15115" max="15115" width="17.44140625" style="164" bestFit="1" customWidth="1"/>
    <col min="15116" max="15116" width="17.33203125" style="164" bestFit="1" customWidth="1"/>
    <col min="15117" max="15117" width="16.5546875" style="164" bestFit="1" customWidth="1"/>
    <col min="15118" max="15118" width="16.6640625" style="164" bestFit="1" customWidth="1"/>
    <col min="15119" max="15119" width="22.44140625" style="164" bestFit="1" customWidth="1"/>
    <col min="15120" max="15120" width="17.5546875" style="164" bestFit="1" customWidth="1"/>
    <col min="15121" max="15121" width="19.5546875" style="164" bestFit="1" customWidth="1"/>
    <col min="15122" max="15122" width="17.33203125" style="164" bestFit="1" customWidth="1"/>
    <col min="15123" max="15123" width="17.5546875" style="164" bestFit="1" customWidth="1"/>
    <col min="15124" max="15124" width="16.44140625" style="164" customWidth="1"/>
    <col min="15125" max="15125" width="19.33203125" style="164" bestFit="1" customWidth="1"/>
    <col min="15126" max="15126" width="16.5546875" style="164" bestFit="1" customWidth="1"/>
    <col min="15127" max="15361" width="11.44140625" style="164"/>
    <col min="15362" max="15362" width="21.6640625" style="164" customWidth="1"/>
    <col min="15363" max="15363" width="18.5546875" style="164" bestFit="1" customWidth="1"/>
    <col min="15364" max="15366" width="17" style="164" bestFit="1" customWidth="1"/>
    <col min="15367" max="15368" width="16.5546875" style="164" bestFit="1" customWidth="1"/>
    <col min="15369" max="15369" width="17.5546875" style="164" bestFit="1" customWidth="1"/>
    <col min="15370" max="15370" width="16.44140625" style="164" bestFit="1" customWidth="1"/>
    <col min="15371" max="15371" width="17.44140625" style="164" bestFit="1" customWidth="1"/>
    <col min="15372" max="15372" width="17.33203125" style="164" bestFit="1" customWidth="1"/>
    <col min="15373" max="15373" width="16.5546875" style="164" bestFit="1" customWidth="1"/>
    <col min="15374" max="15374" width="16.6640625" style="164" bestFit="1" customWidth="1"/>
    <col min="15375" max="15375" width="22.44140625" style="164" bestFit="1" customWidth="1"/>
    <col min="15376" max="15376" width="17.5546875" style="164" bestFit="1" customWidth="1"/>
    <col min="15377" max="15377" width="19.5546875" style="164" bestFit="1" customWidth="1"/>
    <col min="15378" max="15378" width="17.33203125" style="164" bestFit="1" customWidth="1"/>
    <col min="15379" max="15379" width="17.5546875" style="164" bestFit="1" customWidth="1"/>
    <col min="15380" max="15380" width="16.44140625" style="164" customWidth="1"/>
    <col min="15381" max="15381" width="19.33203125" style="164" bestFit="1" customWidth="1"/>
    <col min="15382" max="15382" width="16.5546875" style="164" bestFit="1" customWidth="1"/>
    <col min="15383" max="15617" width="11.44140625" style="164"/>
    <col min="15618" max="15618" width="21.6640625" style="164" customWidth="1"/>
    <col min="15619" max="15619" width="18.5546875" style="164" bestFit="1" customWidth="1"/>
    <col min="15620" max="15622" width="17" style="164" bestFit="1" customWidth="1"/>
    <col min="15623" max="15624" width="16.5546875" style="164" bestFit="1" customWidth="1"/>
    <col min="15625" max="15625" width="17.5546875" style="164" bestFit="1" customWidth="1"/>
    <col min="15626" max="15626" width="16.44140625" style="164" bestFit="1" customWidth="1"/>
    <col min="15627" max="15627" width="17.44140625" style="164" bestFit="1" customWidth="1"/>
    <col min="15628" max="15628" width="17.33203125" style="164" bestFit="1" customWidth="1"/>
    <col min="15629" max="15629" width="16.5546875" style="164" bestFit="1" customWidth="1"/>
    <col min="15630" max="15630" width="16.6640625" style="164" bestFit="1" customWidth="1"/>
    <col min="15631" max="15631" width="22.44140625" style="164" bestFit="1" customWidth="1"/>
    <col min="15632" max="15632" width="17.5546875" style="164" bestFit="1" customWidth="1"/>
    <col min="15633" max="15633" width="19.5546875" style="164" bestFit="1" customWidth="1"/>
    <col min="15634" max="15634" width="17.33203125" style="164" bestFit="1" customWidth="1"/>
    <col min="15635" max="15635" width="17.5546875" style="164" bestFit="1" customWidth="1"/>
    <col min="15636" max="15636" width="16.44140625" style="164" customWidth="1"/>
    <col min="15637" max="15637" width="19.33203125" style="164" bestFit="1" customWidth="1"/>
    <col min="15638" max="15638" width="16.5546875" style="164" bestFit="1" customWidth="1"/>
    <col min="15639" max="15873" width="11.44140625" style="164"/>
    <col min="15874" max="15874" width="21.6640625" style="164" customWidth="1"/>
    <col min="15875" max="15875" width="18.5546875" style="164" bestFit="1" customWidth="1"/>
    <col min="15876" max="15878" width="17" style="164" bestFit="1" customWidth="1"/>
    <col min="15879" max="15880" width="16.5546875" style="164" bestFit="1" customWidth="1"/>
    <col min="15881" max="15881" width="17.5546875" style="164" bestFit="1" customWidth="1"/>
    <col min="15882" max="15882" width="16.44140625" style="164" bestFit="1" customWidth="1"/>
    <col min="15883" max="15883" width="17.44140625" style="164" bestFit="1" customWidth="1"/>
    <col min="15884" max="15884" width="17.33203125" style="164" bestFit="1" customWidth="1"/>
    <col min="15885" max="15885" width="16.5546875" style="164" bestFit="1" customWidth="1"/>
    <col min="15886" max="15886" width="16.6640625" style="164" bestFit="1" customWidth="1"/>
    <col min="15887" max="15887" width="22.44140625" style="164" bestFit="1" customWidth="1"/>
    <col min="15888" max="15888" width="17.5546875" style="164" bestFit="1" customWidth="1"/>
    <col min="15889" max="15889" width="19.5546875" style="164" bestFit="1" customWidth="1"/>
    <col min="15890" max="15890" width="17.33203125" style="164" bestFit="1" customWidth="1"/>
    <col min="15891" max="15891" width="17.5546875" style="164" bestFit="1" customWidth="1"/>
    <col min="15892" max="15892" width="16.44140625" style="164" customWidth="1"/>
    <col min="15893" max="15893" width="19.33203125" style="164" bestFit="1" customWidth="1"/>
    <col min="15894" max="15894" width="16.5546875" style="164" bestFit="1" customWidth="1"/>
    <col min="15895" max="16129" width="11.44140625" style="164"/>
    <col min="16130" max="16130" width="21.6640625" style="164" customWidth="1"/>
    <col min="16131" max="16131" width="18.5546875" style="164" bestFit="1" customWidth="1"/>
    <col min="16132" max="16134" width="17" style="164" bestFit="1" customWidth="1"/>
    <col min="16135" max="16136" width="16.5546875" style="164" bestFit="1" customWidth="1"/>
    <col min="16137" max="16137" width="17.5546875" style="164" bestFit="1" customWidth="1"/>
    <col min="16138" max="16138" width="16.44140625" style="164" bestFit="1" customWidth="1"/>
    <col min="16139" max="16139" width="17.44140625" style="164" bestFit="1" customWidth="1"/>
    <col min="16140" max="16140" width="17.33203125" style="164" bestFit="1" customWidth="1"/>
    <col min="16141" max="16141" width="16.5546875" style="164" bestFit="1" customWidth="1"/>
    <col min="16142" max="16142" width="16.6640625" style="164" bestFit="1" customWidth="1"/>
    <col min="16143" max="16143" width="22.44140625" style="164" bestFit="1" customWidth="1"/>
    <col min="16144" max="16144" width="17.5546875" style="164" bestFit="1" customWidth="1"/>
    <col min="16145" max="16145" width="19.5546875" style="164" bestFit="1" customWidth="1"/>
    <col min="16146" max="16146" width="17.33203125" style="164" bestFit="1" customWidth="1"/>
    <col min="16147" max="16147" width="17.5546875" style="164" bestFit="1" customWidth="1"/>
    <col min="16148" max="16148" width="16.44140625" style="164" customWidth="1"/>
    <col min="16149" max="16149" width="19.33203125" style="164" bestFit="1" customWidth="1"/>
    <col min="16150" max="16150" width="16.5546875" style="164" bestFit="1" customWidth="1"/>
    <col min="16151" max="16384" width="11.44140625" style="164"/>
  </cols>
  <sheetData>
    <row r="1" spans="1:25">
      <c r="A1" s="1" t="s">
        <v>1532</v>
      </c>
      <c r="B1" s="124"/>
    </row>
    <row r="2" spans="1:25">
      <c r="A2" s="294" t="s">
        <v>1531</v>
      </c>
    </row>
    <row r="3" spans="1:25">
      <c r="G3" s="166"/>
      <c r="H3" s="166"/>
      <c r="I3" s="166"/>
      <c r="J3" s="166"/>
    </row>
    <row r="4" spans="1:25">
      <c r="A4" s="271" t="s">
        <v>3085</v>
      </c>
      <c r="G4" s="166"/>
      <c r="H4" s="166"/>
      <c r="I4" s="166"/>
      <c r="J4" s="166"/>
    </row>
    <row r="5" spans="1:25">
      <c r="A5" s="734" t="s">
        <v>109</v>
      </c>
      <c r="C5" s="173"/>
      <c r="D5" s="173"/>
      <c r="G5" s="166"/>
      <c r="H5" s="166"/>
      <c r="I5" s="166"/>
      <c r="J5" s="166"/>
    </row>
    <row r="6" spans="1:25">
      <c r="A6" s="735" t="s">
        <v>165</v>
      </c>
      <c r="B6" s="515" t="s">
        <v>3086</v>
      </c>
      <c r="C6" s="516" t="s">
        <v>108</v>
      </c>
      <c r="D6" s="736" t="s">
        <v>3087</v>
      </c>
      <c r="G6" s="166"/>
      <c r="H6" s="166"/>
      <c r="I6" s="166"/>
      <c r="J6" s="166"/>
    </row>
    <row r="7" spans="1:25">
      <c r="A7" s="735" t="s">
        <v>2719</v>
      </c>
      <c r="B7" s="515" t="s">
        <v>3088</v>
      </c>
      <c r="C7" s="516" t="s">
        <v>156</v>
      </c>
      <c r="D7" s="736" t="s">
        <v>2721</v>
      </c>
      <c r="G7" s="166"/>
      <c r="H7" s="166"/>
      <c r="I7" s="166"/>
      <c r="J7" s="166"/>
    </row>
    <row r="8" spans="1:25">
      <c r="A8" s="276"/>
      <c r="G8" s="166"/>
      <c r="H8" s="166"/>
      <c r="I8" s="166"/>
      <c r="J8" s="166"/>
    </row>
    <row r="9" spans="1:25">
      <c r="A9" s="294" t="s">
        <v>1531</v>
      </c>
      <c r="G9" s="166"/>
      <c r="H9" s="166"/>
      <c r="I9" s="166"/>
      <c r="J9" s="166"/>
    </row>
    <row r="10" spans="1:25">
      <c r="C10" s="737"/>
      <c r="D10" s="737"/>
      <c r="E10" s="737"/>
      <c r="F10" s="737"/>
      <c r="G10" s="737"/>
      <c r="H10" s="737"/>
      <c r="I10" s="737"/>
      <c r="J10" s="737"/>
      <c r="K10" s="737"/>
      <c r="L10" s="737"/>
      <c r="M10" s="737"/>
      <c r="N10" s="737"/>
      <c r="O10" s="166"/>
      <c r="P10" s="166"/>
      <c r="Q10" s="166"/>
      <c r="R10" s="166"/>
      <c r="S10" s="166"/>
      <c r="T10" s="166"/>
      <c r="U10" s="166"/>
      <c r="V10" s="166"/>
    </row>
    <row r="11" spans="1:25">
      <c r="A11" s="703"/>
      <c r="B11" s="703"/>
      <c r="C11" s="2110" t="s">
        <v>3089</v>
      </c>
      <c r="D11" s="2110"/>
      <c r="E11" s="2110"/>
      <c r="F11" s="2110"/>
      <c r="G11" s="2110"/>
      <c r="H11" s="2110"/>
      <c r="I11" s="2110"/>
      <c r="J11" s="2110"/>
      <c r="K11" s="2110"/>
      <c r="L11" s="2110" t="s">
        <v>3090</v>
      </c>
      <c r="M11" s="2110"/>
      <c r="N11" s="2110"/>
      <c r="O11" s="2110"/>
      <c r="P11" s="2110"/>
      <c r="Q11" s="2110"/>
      <c r="R11" s="2110" t="s">
        <v>3091</v>
      </c>
      <c r="S11" s="2110"/>
      <c r="T11" s="2110"/>
      <c r="U11" s="2110"/>
      <c r="V11" s="2110"/>
    </row>
    <row r="12" spans="1:25">
      <c r="A12" s="703"/>
      <c r="B12" s="703"/>
      <c r="C12" s="2033" t="s">
        <v>3092</v>
      </c>
      <c r="D12" s="2034"/>
      <c r="E12" s="2034"/>
      <c r="F12" s="2035"/>
      <c r="G12" s="2110" t="s">
        <v>3093</v>
      </c>
      <c r="H12" s="2110"/>
      <c r="I12" s="2110"/>
      <c r="J12" s="2110"/>
      <c r="K12" s="2110"/>
      <c r="L12" s="2033" t="s">
        <v>3092</v>
      </c>
      <c r="M12" s="2034"/>
      <c r="N12" s="2035"/>
      <c r="O12" s="2110" t="s">
        <v>3093</v>
      </c>
      <c r="P12" s="2110"/>
      <c r="Q12" s="2110"/>
      <c r="R12" s="2033" t="s">
        <v>3092</v>
      </c>
      <c r="S12" s="2034"/>
      <c r="T12" s="2035"/>
      <c r="U12" s="2033" t="s">
        <v>3093</v>
      </c>
      <c r="V12" s="2035"/>
    </row>
    <row r="13" spans="1:25" s="703" customFormat="1" ht="43.2">
      <c r="C13" s="2111" t="s">
        <v>3094</v>
      </c>
      <c r="D13" s="2111" t="s">
        <v>3095</v>
      </c>
      <c r="E13" s="2111" t="s">
        <v>3096</v>
      </c>
      <c r="F13" s="2111" t="s">
        <v>3097</v>
      </c>
      <c r="G13" s="2110" t="s">
        <v>3098</v>
      </c>
      <c r="H13" s="2110"/>
      <c r="I13" s="2110"/>
      <c r="J13" s="2110" t="s">
        <v>3099</v>
      </c>
      <c r="K13" s="2110"/>
      <c r="L13" s="2111" t="s">
        <v>3094</v>
      </c>
      <c r="M13" s="2111" t="s">
        <v>3096</v>
      </c>
      <c r="N13" s="2111" t="s">
        <v>3097</v>
      </c>
      <c r="O13" s="2110" t="s">
        <v>3098</v>
      </c>
      <c r="P13" s="2110"/>
      <c r="Q13" s="738" t="s">
        <v>3099</v>
      </c>
      <c r="R13" s="2111" t="s">
        <v>3094</v>
      </c>
      <c r="S13" s="2111" t="s">
        <v>3096</v>
      </c>
      <c r="T13" s="2111" t="s">
        <v>3097</v>
      </c>
      <c r="U13" s="2111" t="s">
        <v>3100</v>
      </c>
      <c r="V13" s="2111" t="s">
        <v>3096</v>
      </c>
    </row>
    <row r="14" spans="1:25" ht="115.2">
      <c r="A14" s="166"/>
      <c r="B14" s="166"/>
      <c r="C14" s="2112"/>
      <c r="D14" s="2112"/>
      <c r="E14" s="2112"/>
      <c r="F14" s="2112"/>
      <c r="G14" s="738" t="s">
        <v>3100</v>
      </c>
      <c r="H14" s="738" t="s">
        <v>3095</v>
      </c>
      <c r="I14" s="738" t="s">
        <v>3096</v>
      </c>
      <c r="J14" s="738" t="s">
        <v>3101</v>
      </c>
      <c r="K14" s="738" t="s">
        <v>3102</v>
      </c>
      <c r="L14" s="2112"/>
      <c r="M14" s="2112"/>
      <c r="N14" s="2112"/>
      <c r="O14" s="738" t="s">
        <v>3100</v>
      </c>
      <c r="P14" s="738" t="s">
        <v>3096</v>
      </c>
      <c r="Q14" s="738" t="s">
        <v>3101</v>
      </c>
      <c r="R14" s="2112"/>
      <c r="S14" s="2112"/>
      <c r="T14" s="2112"/>
      <c r="U14" s="2112"/>
      <c r="V14" s="2112"/>
    </row>
    <row r="15" spans="1:25">
      <c r="A15" s="166"/>
      <c r="B15" s="166"/>
      <c r="C15" s="739" t="s">
        <v>89</v>
      </c>
      <c r="D15" s="739" t="s">
        <v>107</v>
      </c>
      <c r="E15" s="739" t="s">
        <v>88</v>
      </c>
      <c r="F15" s="739" t="s">
        <v>87</v>
      </c>
      <c r="G15" s="739" t="s">
        <v>86</v>
      </c>
      <c r="H15" s="739" t="s">
        <v>85</v>
      </c>
      <c r="I15" s="739" t="s">
        <v>84</v>
      </c>
      <c r="J15" s="739" t="s">
        <v>83</v>
      </c>
      <c r="K15" s="739" t="s">
        <v>82</v>
      </c>
      <c r="L15" s="739" t="s">
        <v>81</v>
      </c>
      <c r="M15" s="739" t="s">
        <v>80</v>
      </c>
      <c r="N15" s="739" t="s">
        <v>137</v>
      </c>
      <c r="O15" s="739" t="s">
        <v>136</v>
      </c>
      <c r="P15" s="739" t="s">
        <v>135</v>
      </c>
      <c r="Q15" s="739" t="s">
        <v>134</v>
      </c>
      <c r="R15" s="739" t="s">
        <v>151</v>
      </c>
      <c r="S15" s="739" t="s">
        <v>150</v>
      </c>
      <c r="T15" s="739" t="s">
        <v>148</v>
      </c>
      <c r="U15" s="739" t="s">
        <v>133</v>
      </c>
      <c r="V15" s="739" t="s">
        <v>128</v>
      </c>
    </row>
    <row r="16" spans="1:25">
      <c r="A16" s="740" t="s">
        <v>2860</v>
      </c>
      <c r="B16" s="739" t="s">
        <v>12</v>
      </c>
      <c r="C16" s="491"/>
      <c r="D16" s="491"/>
      <c r="E16" s="491"/>
      <c r="F16" s="491"/>
      <c r="G16" s="491"/>
      <c r="H16" s="491"/>
      <c r="I16" s="491"/>
      <c r="J16" s="491"/>
      <c r="K16" s="491"/>
      <c r="L16" s="491"/>
      <c r="M16" s="491"/>
      <c r="N16" s="491"/>
      <c r="O16" s="491"/>
      <c r="P16" s="491"/>
      <c r="Q16" s="491"/>
      <c r="R16" s="491"/>
      <c r="S16" s="491"/>
      <c r="T16" s="491"/>
      <c r="U16" s="636"/>
      <c r="V16" s="636"/>
      <c r="W16" s="164" t="s">
        <v>2747</v>
      </c>
      <c r="X16" s="741"/>
      <c r="Y16" s="741"/>
    </row>
    <row r="17" spans="1:25">
      <c r="A17" s="740" t="s">
        <v>2748</v>
      </c>
      <c r="B17" s="739" t="s">
        <v>72</v>
      </c>
      <c r="C17" s="491"/>
      <c r="D17" s="491"/>
      <c r="E17" s="491"/>
      <c r="F17" s="491"/>
      <c r="G17" s="491"/>
      <c r="H17" s="491"/>
      <c r="I17" s="491"/>
      <c r="J17" s="491"/>
      <c r="K17" s="491"/>
      <c r="L17" s="491"/>
      <c r="M17" s="491"/>
      <c r="N17" s="491"/>
      <c r="O17" s="491"/>
      <c r="P17" s="491"/>
      <c r="Q17" s="491"/>
      <c r="R17" s="491"/>
      <c r="S17" s="491"/>
      <c r="T17" s="491"/>
      <c r="U17" s="636"/>
      <c r="V17" s="636"/>
      <c r="W17" s="164" t="s">
        <v>2749</v>
      </c>
      <c r="X17" s="741"/>
      <c r="Y17" s="741"/>
    </row>
    <row r="18" spans="1:25">
      <c r="A18" s="740" t="s">
        <v>2750</v>
      </c>
      <c r="B18" s="739" t="s">
        <v>11</v>
      </c>
      <c r="C18" s="491"/>
      <c r="D18" s="491"/>
      <c r="E18" s="491"/>
      <c r="F18" s="491"/>
      <c r="G18" s="491"/>
      <c r="H18" s="491"/>
      <c r="I18" s="491"/>
      <c r="J18" s="491"/>
      <c r="K18" s="491"/>
      <c r="L18" s="491"/>
      <c r="M18" s="491"/>
      <c r="N18" s="491"/>
      <c r="O18" s="491"/>
      <c r="P18" s="491"/>
      <c r="Q18" s="491"/>
      <c r="R18" s="491"/>
      <c r="S18" s="491"/>
      <c r="T18" s="491"/>
      <c r="U18" s="636"/>
      <c r="V18" s="636"/>
      <c r="W18" s="164" t="s">
        <v>2751</v>
      </c>
      <c r="X18" s="741"/>
      <c r="Y18" s="741"/>
    </row>
    <row r="19" spans="1:25">
      <c r="A19" s="740" t="s">
        <v>2752</v>
      </c>
      <c r="B19" s="739" t="s">
        <v>71</v>
      </c>
      <c r="C19" s="491"/>
      <c r="D19" s="491"/>
      <c r="E19" s="491"/>
      <c r="F19" s="491"/>
      <c r="G19" s="491"/>
      <c r="H19" s="491"/>
      <c r="I19" s="491"/>
      <c r="J19" s="491"/>
      <c r="K19" s="491"/>
      <c r="L19" s="491"/>
      <c r="M19" s="491"/>
      <c r="N19" s="491"/>
      <c r="O19" s="491"/>
      <c r="P19" s="491"/>
      <c r="Q19" s="491"/>
      <c r="R19" s="491"/>
      <c r="S19" s="491"/>
      <c r="T19" s="491"/>
      <c r="U19" s="636"/>
      <c r="V19" s="636"/>
      <c r="W19" s="164" t="s">
        <v>2753</v>
      </c>
      <c r="X19" s="741"/>
      <c r="Y19" s="741"/>
    </row>
    <row r="20" spans="1:25">
      <c r="A20" s="740" t="s">
        <v>2754</v>
      </c>
      <c r="B20" s="739" t="s">
        <v>70</v>
      </c>
      <c r="C20" s="491"/>
      <c r="D20" s="491"/>
      <c r="E20" s="491"/>
      <c r="F20" s="491"/>
      <c r="G20" s="491"/>
      <c r="H20" s="491"/>
      <c r="I20" s="491"/>
      <c r="J20" s="491"/>
      <c r="K20" s="491"/>
      <c r="L20" s="491"/>
      <c r="M20" s="491"/>
      <c r="N20" s="491"/>
      <c r="O20" s="491"/>
      <c r="P20" s="491"/>
      <c r="Q20" s="491"/>
      <c r="R20" s="491"/>
      <c r="S20" s="491"/>
      <c r="T20" s="491"/>
      <c r="U20" s="636"/>
      <c r="V20" s="636"/>
      <c r="W20" s="164" t="s">
        <v>2755</v>
      </c>
      <c r="X20" s="741"/>
      <c r="Y20" s="741"/>
    </row>
    <row r="21" spans="1:25">
      <c r="A21" s="742" t="s">
        <v>2756</v>
      </c>
      <c r="B21" s="739" t="s">
        <v>69</v>
      </c>
      <c r="C21" s="491"/>
      <c r="D21" s="491"/>
      <c r="E21" s="491"/>
      <c r="F21" s="491"/>
      <c r="G21" s="491"/>
      <c r="H21" s="491"/>
      <c r="I21" s="491"/>
      <c r="J21" s="491"/>
      <c r="K21" s="491"/>
      <c r="L21" s="491"/>
      <c r="M21" s="491"/>
      <c r="N21" s="491"/>
      <c r="O21" s="491"/>
      <c r="P21" s="491"/>
      <c r="Q21" s="491"/>
      <c r="R21" s="491"/>
      <c r="S21" s="491"/>
      <c r="T21" s="491"/>
      <c r="U21" s="636"/>
      <c r="V21" s="636"/>
      <c r="W21" s="164" t="s">
        <v>2757</v>
      </c>
      <c r="X21" s="741"/>
      <c r="Y21" s="741"/>
    </row>
    <row r="22" spans="1:25">
      <c r="A22" s="742" t="s">
        <v>2758</v>
      </c>
      <c r="B22" s="739" t="s">
        <v>68</v>
      </c>
      <c r="C22" s="491"/>
      <c r="D22" s="491"/>
      <c r="E22" s="491"/>
      <c r="F22" s="491"/>
      <c r="G22" s="491"/>
      <c r="H22" s="491"/>
      <c r="I22" s="491"/>
      <c r="J22" s="491"/>
      <c r="K22" s="491"/>
      <c r="L22" s="491"/>
      <c r="M22" s="491"/>
      <c r="N22" s="491"/>
      <c r="O22" s="491"/>
      <c r="P22" s="491"/>
      <c r="Q22" s="491"/>
      <c r="R22" s="491"/>
      <c r="S22" s="491"/>
      <c r="T22" s="491"/>
      <c r="U22" s="636"/>
      <c r="V22" s="636"/>
      <c r="W22" s="164" t="s">
        <v>2759</v>
      </c>
      <c r="X22" s="741"/>
      <c r="Y22" s="741"/>
    </row>
    <row r="23" spans="1:25">
      <c r="A23" s="742" t="s">
        <v>2760</v>
      </c>
      <c r="B23" s="739" t="s">
        <v>67</v>
      </c>
      <c r="C23" s="491"/>
      <c r="D23" s="491"/>
      <c r="E23" s="491"/>
      <c r="F23" s="491"/>
      <c r="G23" s="491"/>
      <c r="H23" s="491"/>
      <c r="I23" s="491"/>
      <c r="J23" s="491"/>
      <c r="K23" s="491"/>
      <c r="L23" s="491"/>
      <c r="M23" s="491"/>
      <c r="N23" s="491"/>
      <c r="O23" s="491"/>
      <c r="P23" s="491"/>
      <c r="Q23" s="491"/>
      <c r="R23" s="491"/>
      <c r="S23" s="491"/>
      <c r="T23" s="491"/>
      <c r="U23" s="636"/>
      <c r="V23" s="636"/>
      <c r="W23" s="164" t="s">
        <v>2761</v>
      </c>
      <c r="X23" s="741"/>
      <c r="Y23" s="741"/>
    </row>
    <row r="24" spans="1:25">
      <c r="A24" s="742" t="s">
        <v>2762</v>
      </c>
      <c r="B24" s="739" t="s">
        <v>66</v>
      </c>
      <c r="C24" s="491"/>
      <c r="D24" s="491"/>
      <c r="E24" s="491"/>
      <c r="F24" s="491"/>
      <c r="G24" s="491"/>
      <c r="H24" s="491"/>
      <c r="I24" s="491"/>
      <c r="J24" s="491"/>
      <c r="K24" s="491"/>
      <c r="L24" s="491"/>
      <c r="M24" s="491"/>
      <c r="N24" s="491"/>
      <c r="O24" s="491"/>
      <c r="P24" s="491"/>
      <c r="Q24" s="491"/>
      <c r="R24" s="491"/>
      <c r="S24" s="491"/>
      <c r="T24" s="491"/>
      <c r="U24" s="636"/>
      <c r="V24" s="636"/>
      <c r="W24" s="164" t="s">
        <v>2763</v>
      </c>
      <c r="X24" s="741"/>
      <c r="Y24" s="741"/>
    </row>
    <row r="25" spans="1:25">
      <c r="A25" s="742" t="s">
        <v>2764</v>
      </c>
      <c r="B25" s="739" t="s">
        <v>10</v>
      </c>
      <c r="C25" s="491"/>
      <c r="D25" s="491"/>
      <c r="E25" s="491"/>
      <c r="F25" s="491"/>
      <c r="G25" s="491"/>
      <c r="H25" s="491"/>
      <c r="I25" s="491"/>
      <c r="J25" s="491"/>
      <c r="K25" s="491"/>
      <c r="L25" s="491"/>
      <c r="M25" s="491"/>
      <c r="N25" s="491"/>
      <c r="O25" s="491"/>
      <c r="P25" s="491"/>
      <c r="Q25" s="491"/>
      <c r="R25" s="491"/>
      <c r="S25" s="491"/>
      <c r="T25" s="491"/>
      <c r="U25" s="636"/>
      <c r="V25" s="636"/>
      <c r="W25" s="164" t="s">
        <v>2765</v>
      </c>
      <c r="X25" s="741"/>
      <c r="Y25" s="741"/>
    </row>
    <row r="26" spans="1:25">
      <c r="A26" s="742" t="s">
        <v>2766</v>
      </c>
      <c r="B26" s="739" t="s">
        <v>9</v>
      </c>
      <c r="C26" s="491"/>
      <c r="D26" s="491"/>
      <c r="E26" s="491"/>
      <c r="F26" s="491"/>
      <c r="G26" s="491"/>
      <c r="H26" s="491"/>
      <c r="I26" s="491"/>
      <c r="J26" s="491"/>
      <c r="K26" s="491"/>
      <c r="L26" s="491"/>
      <c r="M26" s="491"/>
      <c r="N26" s="491"/>
      <c r="O26" s="491"/>
      <c r="P26" s="491"/>
      <c r="Q26" s="491"/>
      <c r="R26" s="491"/>
      <c r="S26" s="491"/>
      <c r="T26" s="491"/>
      <c r="U26" s="636"/>
      <c r="V26" s="636"/>
      <c r="W26" s="164" t="s">
        <v>2767</v>
      </c>
      <c r="X26" s="741"/>
      <c r="Y26" s="741"/>
    </row>
    <row r="27" spans="1:25">
      <c r="A27" s="742" t="s">
        <v>2768</v>
      </c>
      <c r="B27" s="739" t="s">
        <v>65</v>
      </c>
      <c r="C27" s="491"/>
      <c r="D27" s="491"/>
      <c r="E27" s="491"/>
      <c r="F27" s="491"/>
      <c r="G27" s="491"/>
      <c r="H27" s="491"/>
      <c r="I27" s="491"/>
      <c r="J27" s="491"/>
      <c r="K27" s="491"/>
      <c r="L27" s="491"/>
      <c r="M27" s="491"/>
      <c r="N27" s="491"/>
      <c r="O27" s="491"/>
      <c r="P27" s="491"/>
      <c r="Q27" s="491"/>
      <c r="R27" s="491"/>
      <c r="S27" s="491"/>
      <c r="T27" s="491"/>
      <c r="U27" s="636"/>
      <c r="V27" s="636"/>
      <c r="W27" s="164" t="s">
        <v>2769</v>
      </c>
      <c r="X27" s="741"/>
      <c r="Y27" s="741"/>
    </row>
    <row r="28" spans="1:25">
      <c r="A28" s="742" t="s">
        <v>2770</v>
      </c>
      <c r="B28" s="739" t="s">
        <v>8</v>
      </c>
      <c r="C28" s="491"/>
      <c r="D28" s="491"/>
      <c r="E28" s="491"/>
      <c r="F28" s="491"/>
      <c r="G28" s="491"/>
      <c r="H28" s="491"/>
      <c r="I28" s="491"/>
      <c r="J28" s="491"/>
      <c r="K28" s="491"/>
      <c r="L28" s="491"/>
      <c r="M28" s="491"/>
      <c r="N28" s="491"/>
      <c r="O28" s="491"/>
      <c r="P28" s="491"/>
      <c r="Q28" s="491"/>
      <c r="R28" s="491"/>
      <c r="S28" s="491"/>
      <c r="T28" s="491"/>
      <c r="U28" s="636"/>
      <c r="V28" s="636"/>
      <c r="W28" s="164" t="s">
        <v>2771</v>
      </c>
      <c r="X28" s="741"/>
      <c r="Y28" s="741"/>
    </row>
    <row r="29" spans="1:25">
      <c r="A29" s="742" t="s">
        <v>2772</v>
      </c>
      <c r="B29" s="739" t="s">
        <v>7</v>
      </c>
      <c r="C29" s="491"/>
      <c r="D29" s="491"/>
      <c r="E29" s="491"/>
      <c r="F29" s="491"/>
      <c r="G29" s="491"/>
      <c r="H29" s="491"/>
      <c r="I29" s="491"/>
      <c r="J29" s="491"/>
      <c r="K29" s="491"/>
      <c r="L29" s="491"/>
      <c r="M29" s="491"/>
      <c r="N29" s="491"/>
      <c r="O29" s="491"/>
      <c r="P29" s="491"/>
      <c r="Q29" s="491"/>
      <c r="R29" s="491"/>
      <c r="S29" s="491"/>
      <c r="T29" s="491"/>
      <c r="U29" s="636"/>
      <c r="V29" s="636"/>
      <c r="W29" s="164" t="s">
        <v>2773</v>
      </c>
      <c r="X29" s="741"/>
      <c r="Y29" s="741"/>
    </row>
    <row r="30" spans="1:25">
      <c r="A30" s="742" t="s">
        <v>2774</v>
      </c>
      <c r="B30" s="739" t="s">
        <v>64</v>
      </c>
      <c r="C30" s="491"/>
      <c r="D30" s="491"/>
      <c r="E30" s="491"/>
      <c r="F30" s="491"/>
      <c r="G30" s="491"/>
      <c r="H30" s="491"/>
      <c r="I30" s="491"/>
      <c r="J30" s="491"/>
      <c r="K30" s="491"/>
      <c r="L30" s="491"/>
      <c r="M30" s="491"/>
      <c r="N30" s="491"/>
      <c r="O30" s="491"/>
      <c r="P30" s="491"/>
      <c r="Q30" s="491"/>
      <c r="R30" s="491"/>
      <c r="S30" s="491"/>
      <c r="T30" s="491"/>
      <c r="U30" s="636"/>
      <c r="V30" s="636"/>
      <c r="W30" s="164" t="s">
        <v>2775</v>
      </c>
      <c r="X30" s="741"/>
      <c r="Y30" s="741"/>
    </row>
    <row r="31" spans="1:25">
      <c r="A31" s="742" t="s">
        <v>3103</v>
      </c>
      <c r="B31" s="739" t="s">
        <v>6</v>
      </c>
      <c r="C31" s="491"/>
      <c r="D31" s="491"/>
      <c r="E31" s="491"/>
      <c r="F31" s="491"/>
      <c r="G31" s="491"/>
      <c r="H31" s="491"/>
      <c r="I31" s="491"/>
      <c r="J31" s="491"/>
      <c r="K31" s="491"/>
      <c r="L31" s="491"/>
      <c r="M31" s="491"/>
      <c r="N31" s="491"/>
      <c r="O31" s="491"/>
      <c r="P31" s="491"/>
      <c r="Q31" s="491"/>
      <c r="R31" s="491"/>
      <c r="S31" s="491"/>
      <c r="T31" s="491"/>
      <c r="U31" s="636"/>
      <c r="V31" s="636"/>
      <c r="W31" s="164" t="s">
        <v>3104</v>
      </c>
      <c r="X31" s="741"/>
      <c r="Y31" s="741"/>
    </row>
    <row r="32" spans="1:25">
      <c r="A32" s="742" t="s">
        <v>2776</v>
      </c>
      <c r="B32" s="739" t="s">
        <v>5</v>
      </c>
      <c r="C32" s="743"/>
      <c r="D32" s="743"/>
      <c r="E32" s="743"/>
      <c r="F32" s="743"/>
      <c r="G32" s="743"/>
      <c r="H32" s="743"/>
      <c r="I32" s="743"/>
      <c r="J32" s="743"/>
      <c r="K32" s="743"/>
      <c r="L32" s="491"/>
      <c r="M32" s="491"/>
      <c r="N32" s="491"/>
      <c r="O32" s="491"/>
      <c r="P32" s="491"/>
      <c r="Q32" s="491"/>
      <c r="R32" s="743"/>
      <c r="S32" s="743"/>
      <c r="T32" s="743"/>
      <c r="U32" s="743"/>
      <c r="V32" s="743"/>
      <c r="W32" s="164" t="s">
        <v>2732</v>
      </c>
      <c r="X32" s="741"/>
      <c r="Y32" s="741"/>
    </row>
    <row r="33" spans="1:25">
      <c r="A33" s="742" t="s">
        <v>129</v>
      </c>
      <c r="B33" s="739" t="s">
        <v>63</v>
      </c>
      <c r="C33" s="743"/>
      <c r="D33" s="743"/>
      <c r="E33" s="743"/>
      <c r="F33" s="743"/>
      <c r="G33" s="743"/>
      <c r="H33" s="743"/>
      <c r="I33" s="743"/>
      <c r="J33" s="743"/>
      <c r="K33" s="743"/>
      <c r="L33" s="491"/>
      <c r="M33" s="491"/>
      <c r="N33" s="491"/>
      <c r="O33" s="491"/>
      <c r="P33" s="491"/>
      <c r="Q33" s="491"/>
      <c r="R33" s="743"/>
      <c r="S33" s="743"/>
      <c r="T33" s="743"/>
      <c r="U33" s="743"/>
      <c r="V33" s="743"/>
      <c r="X33" s="741"/>
      <c r="Y33" s="741"/>
    </row>
    <row r="34" spans="1:25" ht="28.8">
      <c r="C34" s="166"/>
      <c r="D34" s="166" t="s">
        <v>90</v>
      </c>
      <c r="E34" s="166" t="s">
        <v>90</v>
      </c>
      <c r="F34" s="166" t="s">
        <v>90</v>
      </c>
      <c r="G34" s="166"/>
      <c r="H34" s="166" t="s">
        <v>90</v>
      </c>
      <c r="I34" s="166" t="s">
        <v>90</v>
      </c>
      <c r="J34" s="166"/>
      <c r="K34" s="166" t="s">
        <v>90</v>
      </c>
      <c r="L34" s="166"/>
      <c r="M34" s="166" t="s">
        <v>90</v>
      </c>
      <c r="N34" s="166" t="s">
        <v>90</v>
      </c>
      <c r="O34" s="166"/>
      <c r="P34" s="166" t="s">
        <v>90</v>
      </c>
      <c r="Q34" s="166"/>
      <c r="R34" s="166"/>
      <c r="S34" s="166" t="s">
        <v>90</v>
      </c>
      <c r="T34" s="166" t="s">
        <v>90</v>
      </c>
      <c r="U34" s="166"/>
      <c r="V34" s="166" t="s">
        <v>90</v>
      </c>
    </row>
    <row r="35" spans="1:25">
      <c r="C35" s="166"/>
      <c r="D35" s="166" t="s">
        <v>2777</v>
      </c>
      <c r="E35" s="166"/>
      <c r="F35" s="166"/>
      <c r="G35" s="166"/>
      <c r="H35" s="166" t="s">
        <v>2777</v>
      </c>
      <c r="I35" s="166"/>
      <c r="J35" s="166"/>
      <c r="K35" s="166" t="s">
        <v>2777</v>
      </c>
      <c r="L35" s="166"/>
      <c r="M35" s="166"/>
      <c r="N35" s="166"/>
      <c r="O35" s="166"/>
      <c r="P35" s="166"/>
      <c r="Q35" s="166"/>
      <c r="R35" s="166"/>
      <c r="S35" s="166"/>
      <c r="T35" s="166"/>
      <c r="U35" s="166"/>
      <c r="V35" s="166"/>
      <c r="W35" s="166"/>
    </row>
    <row r="36" spans="1:25" ht="28.8">
      <c r="C36" s="33" t="s">
        <v>114</v>
      </c>
      <c r="D36" s="33" t="s">
        <v>91</v>
      </c>
      <c r="E36" s="33" t="s">
        <v>91</v>
      </c>
      <c r="F36" s="33" t="s">
        <v>91</v>
      </c>
      <c r="G36" s="33" t="s">
        <v>114</v>
      </c>
      <c r="H36" s="33" t="s">
        <v>91</v>
      </c>
      <c r="I36" s="33" t="s">
        <v>91</v>
      </c>
      <c r="J36" s="33" t="s">
        <v>114</v>
      </c>
      <c r="K36" s="33" t="s">
        <v>91</v>
      </c>
      <c r="L36" s="33" t="s">
        <v>114</v>
      </c>
      <c r="M36" s="33" t="s">
        <v>91</v>
      </c>
      <c r="N36" s="33" t="s">
        <v>91</v>
      </c>
      <c r="O36" s="33" t="s">
        <v>114</v>
      </c>
      <c r="P36" s="33" t="s">
        <v>91</v>
      </c>
      <c r="Q36" s="33" t="s">
        <v>114</v>
      </c>
      <c r="R36" s="33" t="s">
        <v>114</v>
      </c>
      <c r="S36" s="33" t="s">
        <v>91</v>
      </c>
      <c r="T36" s="33" t="s">
        <v>91</v>
      </c>
      <c r="U36" s="33" t="s">
        <v>114</v>
      </c>
      <c r="V36" s="33" t="s">
        <v>91</v>
      </c>
    </row>
    <row r="37" spans="1:25" ht="86.4">
      <c r="C37" s="33" t="s">
        <v>168</v>
      </c>
      <c r="D37" s="33" t="s">
        <v>2839</v>
      </c>
      <c r="E37" s="33" t="s">
        <v>3105</v>
      </c>
      <c r="F37" s="33" t="s">
        <v>2839</v>
      </c>
      <c r="G37" s="33" t="s">
        <v>168</v>
      </c>
      <c r="H37" s="33" t="s">
        <v>2839</v>
      </c>
      <c r="I37" s="33" t="s">
        <v>3105</v>
      </c>
      <c r="J37" s="33" t="s">
        <v>168</v>
      </c>
      <c r="K37" s="33" t="s">
        <v>2839</v>
      </c>
      <c r="L37" s="33" t="s">
        <v>168</v>
      </c>
      <c r="M37" s="33" t="s">
        <v>3105</v>
      </c>
      <c r="N37" s="33" t="s">
        <v>2839</v>
      </c>
      <c r="O37" s="33" t="s">
        <v>168</v>
      </c>
      <c r="P37" s="33" t="s">
        <v>3105</v>
      </c>
      <c r="Q37" s="33" t="s">
        <v>168</v>
      </c>
      <c r="R37" s="33" t="s">
        <v>168</v>
      </c>
      <c r="S37" s="33" t="s">
        <v>3105</v>
      </c>
      <c r="T37" s="33" t="s">
        <v>2839</v>
      </c>
      <c r="U37" s="33" t="s">
        <v>168</v>
      </c>
      <c r="V37" s="33" t="s">
        <v>3105</v>
      </c>
    </row>
    <row r="38" spans="1:25" ht="28.8">
      <c r="C38" s="33" t="s">
        <v>3106</v>
      </c>
      <c r="D38" s="33" t="s">
        <v>3106</v>
      </c>
      <c r="E38" s="33" t="s">
        <v>3106</v>
      </c>
      <c r="F38" s="33" t="s">
        <v>3106</v>
      </c>
      <c r="G38" s="33" t="s">
        <v>3106</v>
      </c>
      <c r="H38" s="33" t="s">
        <v>3106</v>
      </c>
      <c r="I38" s="33" t="s">
        <v>3106</v>
      </c>
      <c r="J38" s="33" t="s">
        <v>3106</v>
      </c>
      <c r="K38" s="33" t="s">
        <v>3106</v>
      </c>
      <c r="L38" s="33" t="s">
        <v>3107</v>
      </c>
      <c r="M38" s="33" t="s">
        <v>3107</v>
      </c>
      <c r="N38" s="33" t="s">
        <v>3107</v>
      </c>
      <c r="O38" s="33" t="s">
        <v>3107</v>
      </c>
      <c r="P38" s="33" t="s">
        <v>3107</v>
      </c>
      <c r="Q38" s="33" t="s">
        <v>3107</v>
      </c>
      <c r="R38" s="33" t="s">
        <v>3108</v>
      </c>
      <c r="S38" s="33" t="s">
        <v>3108</v>
      </c>
      <c r="T38" s="33" t="s">
        <v>3108</v>
      </c>
      <c r="U38" s="33" t="s">
        <v>3108</v>
      </c>
      <c r="V38" s="33" t="s">
        <v>3108</v>
      </c>
    </row>
    <row r="39" spans="1:25" ht="43.2">
      <c r="C39" s="33" t="s">
        <v>3109</v>
      </c>
      <c r="D39" s="33" t="s">
        <v>3109</v>
      </c>
      <c r="E39" s="33" t="s">
        <v>3109</v>
      </c>
      <c r="F39" s="33" t="s">
        <v>3109</v>
      </c>
      <c r="G39" s="33" t="s">
        <v>166</v>
      </c>
      <c r="H39" s="33" t="s">
        <v>166</v>
      </c>
      <c r="I39" s="33" t="s">
        <v>166</v>
      </c>
      <c r="J39" s="33" t="s">
        <v>167</v>
      </c>
      <c r="K39" s="33" t="s">
        <v>167</v>
      </c>
      <c r="L39" s="33" t="s">
        <v>3109</v>
      </c>
      <c r="M39" s="33" t="s">
        <v>3109</v>
      </c>
      <c r="N39" s="33" t="s">
        <v>3109</v>
      </c>
      <c r="O39" s="33" t="s">
        <v>166</v>
      </c>
      <c r="P39" s="33" t="s">
        <v>166</v>
      </c>
      <c r="Q39" s="33" t="s">
        <v>167</v>
      </c>
      <c r="R39" s="33" t="s">
        <v>3109</v>
      </c>
      <c r="S39" s="33" t="s">
        <v>3109</v>
      </c>
      <c r="T39" s="33" t="s">
        <v>3109</v>
      </c>
      <c r="U39" s="33" t="s">
        <v>166</v>
      </c>
      <c r="V39" s="33" t="s">
        <v>166</v>
      </c>
    </row>
    <row r="42" spans="1:25">
      <c r="E42" s="173"/>
      <c r="F42" s="173"/>
      <c r="G42" s="173"/>
      <c r="H42" s="173"/>
      <c r="I42" s="173"/>
      <c r="J42" s="173"/>
      <c r="K42" s="173"/>
      <c r="L42" s="173"/>
      <c r="M42" s="173"/>
      <c r="N42" s="173"/>
      <c r="O42" s="173"/>
      <c r="P42" s="173"/>
      <c r="Q42" s="173"/>
      <c r="R42" s="173"/>
      <c r="S42" s="173"/>
      <c r="T42" s="173"/>
      <c r="U42" s="173"/>
      <c r="V42" s="173"/>
    </row>
  </sheetData>
  <mergeCells count="24">
    <mergeCell ref="U13:U14"/>
    <mergeCell ref="V13:V14"/>
    <mergeCell ref="L13:L14"/>
    <mergeCell ref="M13:M14"/>
    <mergeCell ref="N13:N14"/>
    <mergeCell ref="O13:P13"/>
    <mergeCell ref="R13:R14"/>
    <mergeCell ref="S13:S14"/>
    <mergeCell ref="J13:K13"/>
    <mergeCell ref="C11:K11"/>
    <mergeCell ref="L11:Q11"/>
    <mergeCell ref="R11:V11"/>
    <mergeCell ref="C12:F12"/>
    <mergeCell ref="G12:K12"/>
    <mergeCell ref="L12:N12"/>
    <mergeCell ref="O12:Q12"/>
    <mergeCell ref="R12:T12"/>
    <mergeCell ref="U12:V12"/>
    <mergeCell ref="C13:C14"/>
    <mergeCell ref="D13:D14"/>
    <mergeCell ref="E13:E14"/>
    <mergeCell ref="F13:F14"/>
    <mergeCell ref="G13:I13"/>
    <mergeCell ref="T13:T14"/>
  </mergeCells>
  <pageMargins left="0.15748031496062992" right="0.15748031496062992" top="0.27559055118110237" bottom="0.31496062992125984" header="0.15748031496062992" footer="0.15748031496062992"/>
  <pageSetup paperSize="8" scale="69" orientation="landscape"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02">
    <pageSetUpPr fitToPage="1"/>
  </sheetPr>
  <dimension ref="A1:AJ49"/>
  <sheetViews>
    <sheetView showGridLines="0" zoomScale="80" zoomScaleNormal="80" workbookViewId="0"/>
  </sheetViews>
  <sheetFormatPr defaultColWidth="9.33203125" defaultRowHeight="14.4"/>
  <cols>
    <col min="1" max="1" width="26.5546875" style="193" customWidth="1"/>
    <col min="2" max="2" width="13.6640625" style="193" customWidth="1"/>
    <col min="3" max="15" width="13.44140625" style="254" customWidth="1"/>
    <col min="16" max="34" width="13.44140625" style="193" customWidth="1"/>
    <col min="35" max="257" width="9.33203125" style="193"/>
    <col min="258" max="258" width="17.5546875" style="193" customWidth="1"/>
    <col min="259" max="285" width="15.5546875" style="193" customWidth="1"/>
    <col min="286" max="286" width="16.5546875" style="193" customWidth="1"/>
    <col min="287" max="513" width="9.33203125" style="193"/>
    <col min="514" max="514" width="17.5546875" style="193" customWidth="1"/>
    <col min="515" max="541" width="15.5546875" style="193" customWidth="1"/>
    <col min="542" max="542" width="16.5546875" style="193" customWidth="1"/>
    <col min="543" max="769" width="9.33203125" style="193"/>
    <col min="770" max="770" width="17.5546875" style="193" customWidth="1"/>
    <col min="771" max="797" width="15.5546875" style="193" customWidth="1"/>
    <col min="798" max="798" width="16.5546875" style="193" customWidth="1"/>
    <col min="799" max="1025" width="9.33203125" style="193"/>
    <col min="1026" max="1026" width="17.5546875" style="193" customWidth="1"/>
    <col min="1027" max="1053" width="15.5546875" style="193" customWidth="1"/>
    <col min="1054" max="1054" width="16.5546875" style="193" customWidth="1"/>
    <col min="1055" max="1281" width="9.33203125" style="193"/>
    <col min="1282" max="1282" width="17.5546875" style="193" customWidth="1"/>
    <col min="1283" max="1309" width="15.5546875" style="193" customWidth="1"/>
    <col min="1310" max="1310" width="16.5546875" style="193" customWidth="1"/>
    <col min="1311" max="1537" width="9.33203125" style="193"/>
    <col min="1538" max="1538" width="17.5546875" style="193" customWidth="1"/>
    <col min="1539" max="1565" width="15.5546875" style="193" customWidth="1"/>
    <col min="1566" max="1566" width="16.5546875" style="193" customWidth="1"/>
    <col min="1567" max="1793" width="9.33203125" style="193"/>
    <col min="1794" max="1794" width="17.5546875" style="193" customWidth="1"/>
    <col min="1795" max="1821" width="15.5546875" style="193" customWidth="1"/>
    <col min="1822" max="1822" width="16.5546875" style="193" customWidth="1"/>
    <col min="1823" max="2049" width="9.33203125" style="193"/>
    <col min="2050" max="2050" width="17.5546875" style="193" customWidth="1"/>
    <col min="2051" max="2077" width="15.5546875" style="193" customWidth="1"/>
    <col min="2078" max="2078" width="16.5546875" style="193" customWidth="1"/>
    <col min="2079" max="2305" width="9.33203125" style="193"/>
    <col min="2306" max="2306" width="17.5546875" style="193" customWidth="1"/>
    <col min="2307" max="2333" width="15.5546875" style="193" customWidth="1"/>
    <col min="2334" max="2334" width="16.5546875" style="193" customWidth="1"/>
    <col min="2335" max="2561" width="9.33203125" style="193"/>
    <col min="2562" max="2562" width="17.5546875" style="193" customWidth="1"/>
    <col min="2563" max="2589" width="15.5546875" style="193" customWidth="1"/>
    <col min="2590" max="2590" width="16.5546875" style="193" customWidth="1"/>
    <col min="2591" max="2817" width="9.33203125" style="193"/>
    <col min="2818" max="2818" width="17.5546875" style="193" customWidth="1"/>
    <col min="2819" max="2845" width="15.5546875" style="193" customWidth="1"/>
    <col min="2846" max="2846" width="16.5546875" style="193" customWidth="1"/>
    <col min="2847" max="3073" width="9.33203125" style="193"/>
    <col min="3074" max="3074" width="17.5546875" style="193" customWidth="1"/>
    <col min="3075" max="3101" width="15.5546875" style="193" customWidth="1"/>
    <col min="3102" max="3102" width="16.5546875" style="193" customWidth="1"/>
    <col min="3103" max="3329" width="9.33203125" style="193"/>
    <col min="3330" max="3330" width="17.5546875" style="193" customWidth="1"/>
    <col min="3331" max="3357" width="15.5546875" style="193" customWidth="1"/>
    <col min="3358" max="3358" width="16.5546875" style="193" customWidth="1"/>
    <col min="3359" max="3585" width="9.33203125" style="193"/>
    <col min="3586" max="3586" width="17.5546875" style="193" customWidth="1"/>
    <col min="3587" max="3613" width="15.5546875" style="193" customWidth="1"/>
    <col min="3614" max="3614" width="16.5546875" style="193" customWidth="1"/>
    <col min="3615" max="3841" width="9.33203125" style="193"/>
    <col min="3842" max="3842" width="17.5546875" style="193" customWidth="1"/>
    <col min="3843" max="3869" width="15.5546875" style="193" customWidth="1"/>
    <col min="3870" max="3870" width="16.5546875" style="193" customWidth="1"/>
    <col min="3871" max="4097" width="9.33203125" style="193"/>
    <col min="4098" max="4098" width="17.5546875" style="193" customWidth="1"/>
    <col min="4099" max="4125" width="15.5546875" style="193" customWidth="1"/>
    <col min="4126" max="4126" width="16.5546875" style="193" customWidth="1"/>
    <col min="4127" max="4353" width="9.33203125" style="193"/>
    <col min="4354" max="4354" width="17.5546875" style="193" customWidth="1"/>
    <col min="4355" max="4381" width="15.5546875" style="193" customWidth="1"/>
    <col min="4382" max="4382" width="16.5546875" style="193" customWidth="1"/>
    <col min="4383" max="4609" width="9.33203125" style="193"/>
    <col min="4610" max="4610" width="17.5546875" style="193" customWidth="1"/>
    <col min="4611" max="4637" width="15.5546875" style="193" customWidth="1"/>
    <col min="4638" max="4638" width="16.5546875" style="193" customWidth="1"/>
    <col min="4639" max="4865" width="9.33203125" style="193"/>
    <col min="4866" max="4866" width="17.5546875" style="193" customWidth="1"/>
    <col min="4867" max="4893" width="15.5546875" style="193" customWidth="1"/>
    <col min="4894" max="4894" width="16.5546875" style="193" customWidth="1"/>
    <col min="4895" max="5121" width="9.33203125" style="193"/>
    <col min="5122" max="5122" width="17.5546875" style="193" customWidth="1"/>
    <col min="5123" max="5149" width="15.5546875" style="193" customWidth="1"/>
    <col min="5150" max="5150" width="16.5546875" style="193" customWidth="1"/>
    <col min="5151" max="5377" width="9.33203125" style="193"/>
    <col min="5378" max="5378" width="17.5546875" style="193" customWidth="1"/>
    <col min="5379" max="5405" width="15.5546875" style="193" customWidth="1"/>
    <col min="5406" max="5406" width="16.5546875" style="193" customWidth="1"/>
    <col min="5407" max="5633" width="9.33203125" style="193"/>
    <col min="5634" max="5634" width="17.5546875" style="193" customWidth="1"/>
    <col min="5635" max="5661" width="15.5546875" style="193" customWidth="1"/>
    <col min="5662" max="5662" width="16.5546875" style="193" customWidth="1"/>
    <col min="5663" max="5889" width="9.33203125" style="193"/>
    <col min="5890" max="5890" width="17.5546875" style="193" customWidth="1"/>
    <col min="5891" max="5917" width="15.5546875" style="193" customWidth="1"/>
    <col min="5918" max="5918" width="16.5546875" style="193" customWidth="1"/>
    <col min="5919" max="6145" width="9.33203125" style="193"/>
    <col min="6146" max="6146" width="17.5546875" style="193" customWidth="1"/>
    <col min="6147" max="6173" width="15.5546875" style="193" customWidth="1"/>
    <col min="6174" max="6174" width="16.5546875" style="193" customWidth="1"/>
    <col min="6175" max="6401" width="9.33203125" style="193"/>
    <col min="6402" max="6402" width="17.5546875" style="193" customWidth="1"/>
    <col min="6403" max="6429" width="15.5546875" style="193" customWidth="1"/>
    <col min="6430" max="6430" width="16.5546875" style="193" customWidth="1"/>
    <col min="6431" max="6657" width="9.33203125" style="193"/>
    <col min="6658" max="6658" width="17.5546875" style="193" customWidth="1"/>
    <col min="6659" max="6685" width="15.5546875" style="193" customWidth="1"/>
    <col min="6686" max="6686" width="16.5546875" style="193" customWidth="1"/>
    <col min="6687" max="6913" width="9.33203125" style="193"/>
    <col min="6914" max="6914" width="17.5546875" style="193" customWidth="1"/>
    <col min="6915" max="6941" width="15.5546875" style="193" customWidth="1"/>
    <col min="6942" max="6942" width="16.5546875" style="193" customWidth="1"/>
    <col min="6943" max="7169" width="9.33203125" style="193"/>
    <col min="7170" max="7170" width="17.5546875" style="193" customWidth="1"/>
    <col min="7171" max="7197" width="15.5546875" style="193" customWidth="1"/>
    <col min="7198" max="7198" width="16.5546875" style="193" customWidth="1"/>
    <col min="7199" max="7425" width="9.33203125" style="193"/>
    <col min="7426" max="7426" width="17.5546875" style="193" customWidth="1"/>
    <col min="7427" max="7453" width="15.5546875" style="193" customWidth="1"/>
    <col min="7454" max="7454" width="16.5546875" style="193" customWidth="1"/>
    <col min="7455" max="7681" width="9.33203125" style="193"/>
    <col min="7682" max="7682" width="17.5546875" style="193" customWidth="1"/>
    <col min="7683" max="7709" width="15.5546875" style="193" customWidth="1"/>
    <col min="7710" max="7710" width="16.5546875" style="193" customWidth="1"/>
    <col min="7711" max="7937" width="9.33203125" style="193"/>
    <col min="7938" max="7938" width="17.5546875" style="193" customWidth="1"/>
    <col min="7939" max="7965" width="15.5546875" style="193" customWidth="1"/>
    <col min="7966" max="7966" width="16.5546875" style="193" customWidth="1"/>
    <col min="7967" max="8193" width="9.33203125" style="193"/>
    <col min="8194" max="8194" width="17.5546875" style="193" customWidth="1"/>
    <col min="8195" max="8221" width="15.5546875" style="193" customWidth="1"/>
    <col min="8222" max="8222" width="16.5546875" style="193" customWidth="1"/>
    <col min="8223" max="8449" width="9.33203125" style="193"/>
    <col min="8450" max="8450" width="17.5546875" style="193" customWidth="1"/>
    <col min="8451" max="8477" width="15.5546875" style="193" customWidth="1"/>
    <col min="8478" max="8478" width="16.5546875" style="193" customWidth="1"/>
    <col min="8479" max="8705" width="9.33203125" style="193"/>
    <col min="8706" max="8706" width="17.5546875" style="193" customWidth="1"/>
    <col min="8707" max="8733" width="15.5546875" style="193" customWidth="1"/>
    <col min="8734" max="8734" width="16.5546875" style="193" customWidth="1"/>
    <col min="8735" max="8961" width="9.33203125" style="193"/>
    <col min="8962" max="8962" width="17.5546875" style="193" customWidth="1"/>
    <col min="8963" max="8989" width="15.5546875" style="193" customWidth="1"/>
    <col min="8990" max="8990" width="16.5546875" style="193" customWidth="1"/>
    <col min="8991" max="9217" width="9.33203125" style="193"/>
    <col min="9218" max="9218" width="17.5546875" style="193" customWidth="1"/>
    <col min="9219" max="9245" width="15.5546875" style="193" customWidth="1"/>
    <col min="9246" max="9246" width="16.5546875" style="193" customWidth="1"/>
    <col min="9247" max="9473" width="9.33203125" style="193"/>
    <col min="9474" max="9474" width="17.5546875" style="193" customWidth="1"/>
    <col min="9475" max="9501" width="15.5546875" style="193" customWidth="1"/>
    <col min="9502" max="9502" width="16.5546875" style="193" customWidth="1"/>
    <col min="9503" max="9729" width="9.33203125" style="193"/>
    <col min="9730" max="9730" width="17.5546875" style="193" customWidth="1"/>
    <col min="9731" max="9757" width="15.5546875" style="193" customWidth="1"/>
    <col min="9758" max="9758" width="16.5546875" style="193" customWidth="1"/>
    <col min="9759" max="9985" width="9.33203125" style="193"/>
    <col min="9986" max="9986" width="17.5546875" style="193" customWidth="1"/>
    <col min="9987" max="10013" width="15.5546875" style="193" customWidth="1"/>
    <col min="10014" max="10014" width="16.5546875" style="193" customWidth="1"/>
    <col min="10015" max="10241" width="9.33203125" style="193"/>
    <col min="10242" max="10242" width="17.5546875" style="193" customWidth="1"/>
    <col min="10243" max="10269" width="15.5546875" style="193" customWidth="1"/>
    <col min="10270" max="10270" width="16.5546875" style="193" customWidth="1"/>
    <col min="10271" max="10497" width="9.33203125" style="193"/>
    <col min="10498" max="10498" width="17.5546875" style="193" customWidth="1"/>
    <col min="10499" max="10525" width="15.5546875" style="193" customWidth="1"/>
    <col min="10526" max="10526" width="16.5546875" style="193" customWidth="1"/>
    <col min="10527" max="10753" width="9.33203125" style="193"/>
    <col min="10754" max="10754" width="17.5546875" style="193" customWidth="1"/>
    <col min="10755" max="10781" width="15.5546875" style="193" customWidth="1"/>
    <col min="10782" max="10782" width="16.5546875" style="193" customWidth="1"/>
    <col min="10783" max="11009" width="9.33203125" style="193"/>
    <col min="11010" max="11010" width="17.5546875" style="193" customWidth="1"/>
    <col min="11011" max="11037" width="15.5546875" style="193" customWidth="1"/>
    <col min="11038" max="11038" width="16.5546875" style="193" customWidth="1"/>
    <col min="11039" max="11265" width="9.33203125" style="193"/>
    <col min="11266" max="11266" width="17.5546875" style="193" customWidth="1"/>
    <col min="11267" max="11293" width="15.5546875" style="193" customWidth="1"/>
    <col min="11294" max="11294" width="16.5546875" style="193" customWidth="1"/>
    <col min="11295" max="11521" width="9.33203125" style="193"/>
    <col min="11522" max="11522" width="17.5546875" style="193" customWidth="1"/>
    <col min="11523" max="11549" width="15.5546875" style="193" customWidth="1"/>
    <col min="11550" max="11550" width="16.5546875" style="193" customWidth="1"/>
    <col min="11551" max="11777" width="9.33203125" style="193"/>
    <col min="11778" max="11778" width="17.5546875" style="193" customWidth="1"/>
    <col min="11779" max="11805" width="15.5546875" style="193" customWidth="1"/>
    <col min="11806" max="11806" width="16.5546875" style="193" customWidth="1"/>
    <col min="11807" max="12033" width="9.33203125" style="193"/>
    <col min="12034" max="12034" width="17.5546875" style="193" customWidth="1"/>
    <col min="12035" max="12061" width="15.5546875" style="193" customWidth="1"/>
    <col min="12062" max="12062" width="16.5546875" style="193" customWidth="1"/>
    <col min="12063" max="12289" width="9.33203125" style="193"/>
    <col min="12290" max="12290" width="17.5546875" style="193" customWidth="1"/>
    <col min="12291" max="12317" width="15.5546875" style="193" customWidth="1"/>
    <col min="12318" max="12318" width="16.5546875" style="193" customWidth="1"/>
    <col min="12319" max="12545" width="9.33203125" style="193"/>
    <col min="12546" max="12546" width="17.5546875" style="193" customWidth="1"/>
    <col min="12547" max="12573" width="15.5546875" style="193" customWidth="1"/>
    <col min="12574" max="12574" width="16.5546875" style="193" customWidth="1"/>
    <col min="12575" max="12801" width="9.33203125" style="193"/>
    <col min="12802" max="12802" width="17.5546875" style="193" customWidth="1"/>
    <col min="12803" max="12829" width="15.5546875" style="193" customWidth="1"/>
    <col min="12830" max="12830" width="16.5546875" style="193" customWidth="1"/>
    <col min="12831" max="13057" width="9.33203125" style="193"/>
    <col min="13058" max="13058" width="17.5546875" style="193" customWidth="1"/>
    <col min="13059" max="13085" width="15.5546875" style="193" customWidth="1"/>
    <col min="13086" max="13086" width="16.5546875" style="193" customWidth="1"/>
    <col min="13087" max="13313" width="9.33203125" style="193"/>
    <col min="13314" max="13314" width="17.5546875" style="193" customWidth="1"/>
    <col min="13315" max="13341" width="15.5546875" style="193" customWidth="1"/>
    <col min="13342" max="13342" width="16.5546875" style="193" customWidth="1"/>
    <col min="13343" max="13569" width="9.33203125" style="193"/>
    <col min="13570" max="13570" width="17.5546875" style="193" customWidth="1"/>
    <col min="13571" max="13597" width="15.5546875" style="193" customWidth="1"/>
    <col min="13598" max="13598" width="16.5546875" style="193" customWidth="1"/>
    <col min="13599" max="13825" width="9.33203125" style="193"/>
    <col min="13826" max="13826" width="17.5546875" style="193" customWidth="1"/>
    <col min="13827" max="13853" width="15.5546875" style="193" customWidth="1"/>
    <col min="13854" max="13854" width="16.5546875" style="193" customWidth="1"/>
    <col min="13855" max="14081" width="9.33203125" style="193"/>
    <col min="14082" max="14082" width="17.5546875" style="193" customWidth="1"/>
    <col min="14083" max="14109" width="15.5546875" style="193" customWidth="1"/>
    <col min="14110" max="14110" width="16.5546875" style="193" customWidth="1"/>
    <col min="14111" max="14337" width="9.33203125" style="193"/>
    <col min="14338" max="14338" width="17.5546875" style="193" customWidth="1"/>
    <col min="14339" max="14365" width="15.5546875" style="193" customWidth="1"/>
    <col min="14366" max="14366" width="16.5546875" style="193" customWidth="1"/>
    <col min="14367" max="14593" width="9.33203125" style="193"/>
    <col min="14594" max="14594" width="17.5546875" style="193" customWidth="1"/>
    <col min="14595" max="14621" width="15.5546875" style="193" customWidth="1"/>
    <col min="14622" max="14622" width="16.5546875" style="193" customWidth="1"/>
    <col min="14623" max="14849" width="9.33203125" style="193"/>
    <col min="14850" max="14850" width="17.5546875" style="193" customWidth="1"/>
    <col min="14851" max="14877" width="15.5546875" style="193" customWidth="1"/>
    <col min="14878" max="14878" width="16.5546875" style="193" customWidth="1"/>
    <col min="14879" max="15105" width="9.33203125" style="193"/>
    <col min="15106" max="15106" width="17.5546875" style="193" customWidth="1"/>
    <col min="15107" max="15133" width="15.5546875" style="193" customWidth="1"/>
    <col min="15134" max="15134" width="16.5546875" style="193" customWidth="1"/>
    <col min="15135" max="15361" width="9.33203125" style="193"/>
    <col min="15362" max="15362" width="17.5546875" style="193" customWidth="1"/>
    <col min="15363" max="15389" width="15.5546875" style="193" customWidth="1"/>
    <col min="15390" max="15390" width="16.5546875" style="193" customWidth="1"/>
    <col min="15391" max="15617" width="9.33203125" style="193"/>
    <col min="15618" max="15618" width="17.5546875" style="193" customWidth="1"/>
    <col min="15619" max="15645" width="15.5546875" style="193" customWidth="1"/>
    <col min="15646" max="15646" width="16.5546875" style="193" customWidth="1"/>
    <col min="15647" max="15873" width="9.33203125" style="193"/>
    <col min="15874" max="15874" width="17.5546875" style="193" customWidth="1"/>
    <col min="15875" max="15901" width="15.5546875" style="193" customWidth="1"/>
    <col min="15902" max="15902" width="16.5546875" style="193" customWidth="1"/>
    <col min="15903" max="16129" width="9.33203125" style="193"/>
    <col min="16130" max="16130" width="17.5546875" style="193" customWidth="1"/>
    <col min="16131" max="16157" width="15.5546875" style="193" customWidth="1"/>
    <col min="16158" max="16158" width="16.5546875" style="193" customWidth="1"/>
    <col min="16159" max="16384" width="9.33203125" style="193"/>
  </cols>
  <sheetData>
    <row r="1" spans="1:36">
      <c r="A1" s="1" t="s">
        <v>1535</v>
      </c>
      <c r="B1" s="124"/>
    </row>
    <row r="2" spans="1:36">
      <c r="A2" s="294" t="s">
        <v>1534</v>
      </c>
      <c r="B2" s="164"/>
    </row>
    <row r="3" spans="1:36">
      <c r="A3" s="294"/>
      <c r="B3" s="164"/>
    </row>
    <row r="4" spans="1:36">
      <c r="A4" s="271" t="s">
        <v>3110</v>
      </c>
      <c r="B4" s="164"/>
    </row>
    <row r="5" spans="1:36">
      <c r="A5" s="734" t="s">
        <v>109</v>
      </c>
      <c r="B5" s="744"/>
    </row>
    <row r="6" spans="1:36">
      <c r="A6" s="735" t="s">
        <v>165</v>
      </c>
      <c r="B6" s="515" t="s">
        <v>164</v>
      </c>
      <c r="C6" s="516" t="s">
        <v>108</v>
      </c>
      <c r="D6" s="736" t="s">
        <v>3087</v>
      </c>
    </row>
    <row r="7" spans="1:36">
      <c r="A7" s="735" t="s">
        <v>2719</v>
      </c>
      <c r="B7" s="515" t="s">
        <v>3088</v>
      </c>
      <c r="C7" s="516" t="s">
        <v>156</v>
      </c>
      <c r="D7" s="736" t="s">
        <v>2721</v>
      </c>
    </row>
    <row r="8" spans="1:36">
      <c r="B8" s="164"/>
      <c r="E8" s="166"/>
      <c r="F8" s="166"/>
      <c r="G8" s="166"/>
      <c r="H8" s="166"/>
      <c r="O8" s="193"/>
    </row>
    <row r="9" spans="1:36">
      <c r="A9" s="294" t="s">
        <v>1534</v>
      </c>
      <c r="B9" s="744"/>
    </row>
    <row r="10" spans="1:36">
      <c r="C10" s="477"/>
      <c r="D10" s="477"/>
      <c r="E10" s="477"/>
      <c r="F10" s="477"/>
      <c r="G10" s="477"/>
      <c r="H10" s="477"/>
      <c r="I10" s="477"/>
      <c r="J10" s="477"/>
      <c r="K10" s="477"/>
      <c r="L10" s="477"/>
      <c r="M10" s="477"/>
      <c r="N10" s="477"/>
      <c r="Q10" s="164"/>
      <c r="R10" s="164"/>
      <c r="S10" s="164"/>
      <c r="T10" s="164"/>
      <c r="U10" s="164"/>
      <c r="V10" s="164"/>
      <c r="W10" s="164"/>
      <c r="X10" s="164"/>
      <c r="Y10" s="164"/>
      <c r="Z10" s="164"/>
      <c r="AA10" s="164"/>
      <c r="AB10" s="164"/>
      <c r="AG10" s="477"/>
      <c r="AH10" s="164"/>
    </row>
    <row r="11" spans="1:36" s="287" customFormat="1" ht="57.6">
      <c r="C11" s="738" t="s">
        <v>3111</v>
      </c>
      <c r="D11" s="640" t="s">
        <v>3112</v>
      </c>
      <c r="E11" s="640" t="s">
        <v>3113</v>
      </c>
      <c r="F11" s="640" t="s">
        <v>3114</v>
      </c>
      <c r="G11" s="640" t="s">
        <v>3115</v>
      </c>
      <c r="H11" s="640" t="s">
        <v>3116</v>
      </c>
      <c r="I11" s="640" t="s">
        <v>3117</v>
      </c>
      <c r="J11" s="640" t="s">
        <v>3118</v>
      </c>
      <c r="K11" s="640" t="s">
        <v>3119</v>
      </c>
      <c r="L11" s="640" t="s">
        <v>3120</v>
      </c>
      <c r="M11" s="640" t="s">
        <v>3121</v>
      </c>
      <c r="N11" s="640" t="s">
        <v>3122</v>
      </c>
      <c r="O11" s="640" t="s">
        <v>3123</v>
      </c>
      <c r="P11" s="640" t="s">
        <v>3124</v>
      </c>
      <c r="Q11" s="640" t="s">
        <v>3125</v>
      </c>
      <c r="R11" s="640" t="s">
        <v>3126</v>
      </c>
      <c r="S11" s="640" t="s">
        <v>3127</v>
      </c>
      <c r="T11" s="640" t="s">
        <v>3128</v>
      </c>
      <c r="U11" s="640" t="s">
        <v>3129</v>
      </c>
      <c r="V11" s="640" t="s">
        <v>3130</v>
      </c>
      <c r="W11" s="640" t="s">
        <v>3131</v>
      </c>
      <c r="X11" s="640" t="s">
        <v>3132</v>
      </c>
      <c r="Y11" s="640" t="s">
        <v>3133</v>
      </c>
      <c r="Z11" s="640" t="s">
        <v>3134</v>
      </c>
      <c r="AA11" s="640" t="s">
        <v>3135</v>
      </c>
      <c r="AB11" s="640" t="s">
        <v>3136</v>
      </c>
      <c r="AC11" s="640" t="s">
        <v>3137</v>
      </c>
      <c r="AD11" s="640" t="s">
        <v>3138</v>
      </c>
      <c r="AE11" s="640" t="s">
        <v>3139</v>
      </c>
      <c r="AF11" s="640" t="s">
        <v>3140</v>
      </c>
      <c r="AG11" s="640" t="s">
        <v>3141</v>
      </c>
      <c r="AH11" s="640" t="s">
        <v>3142</v>
      </c>
    </row>
    <row r="12" spans="1:36">
      <c r="C12" s="745" t="s">
        <v>107</v>
      </c>
      <c r="D12" s="745" t="s">
        <v>88</v>
      </c>
      <c r="E12" s="745" t="s">
        <v>87</v>
      </c>
      <c r="F12" s="745" t="s">
        <v>86</v>
      </c>
      <c r="G12" s="745" t="s">
        <v>85</v>
      </c>
      <c r="H12" s="745" t="s">
        <v>84</v>
      </c>
      <c r="I12" s="745" t="s">
        <v>83</v>
      </c>
      <c r="J12" s="745" t="s">
        <v>82</v>
      </c>
      <c r="K12" s="745" t="s">
        <v>81</v>
      </c>
      <c r="L12" s="745" t="s">
        <v>80</v>
      </c>
      <c r="M12" s="745" t="s">
        <v>137</v>
      </c>
      <c r="N12" s="745" t="s">
        <v>136</v>
      </c>
      <c r="O12" s="745" t="s">
        <v>135</v>
      </c>
      <c r="P12" s="745" t="s">
        <v>134</v>
      </c>
      <c r="Q12" s="745" t="s">
        <v>151</v>
      </c>
      <c r="R12" s="745" t="s">
        <v>150</v>
      </c>
      <c r="S12" s="745" t="s">
        <v>148</v>
      </c>
      <c r="T12" s="745" t="s">
        <v>133</v>
      </c>
      <c r="U12" s="745" t="s">
        <v>128</v>
      </c>
      <c r="V12" s="745" t="s">
        <v>127</v>
      </c>
      <c r="W12" s="745" t="s">
        <v>126</v>
      </c>
      <c r="X12" s="745" t="s">
        <v>125</v>
      </c>
      <c r="Y12" s="745" t="s">
        <v>124</v>
      </c>
      <c r="Z12" s="745" t="s">
        <v>123</v>
      </c>
      <c r="AA12" s="745" t="s">
        <v>122</v>
      </c>
      <c r="AB12" s="745" t="s">
        <v>121</v>
      </c>
      <c r="AC12" s="745" t="s">
        <v>147</v>
      </c>
      <c r="AD12" s="745" t="s">
        <v>120</v>
      </c>
      <c r="AE12" s="745" t="s">
        <v>146</v>
      </c>
      <c r="AF12" s="745" t="s">
        <v>145</v>
      </c>
      <c r="AG12" s="745" t="s">
        <v>144</v>
      </c>
      <c r="AH12" s="745" t="s">
        <v>931</v>
      </c>
    </row>
    <row r="13" spans="1:36">
      <c r="A13" s="746" t="s">
        <v>3143</v>
      </c>
      <c r="B13" s="747" t="s">
        <v>12</v>
      </c>
      <c r="C13" s="748"/>
      <c r="D13" s="748"/>
      <c r="E13" s="748"/>
      <c r="F13" s="748"/>
      <c r="G13" s="749"/>
      <c r="H13" s="749"/>
      <c r="I13" s="749"/>
      <c r="J13" s="749"/>
      <c r="K13" s="749"/>
      <c r="L13" s="749"/>
      <c r="M13" s="749"/>
      <c r="N13" s="749"/>
      <c r="O13" s="750"/>
      <c r="P13" s="750"/>
      <c r="Q13" s="750"/>
      <c r="R13" s="750"/>
      <c r="S13" s="750"/>
      <c r="T13" s="750"/>
      <c r="U13" s="750"/>
      <c r="V13" s="750"/>
      <c r="W13" s="750"/>
      <c r="X13" s="750"/>
      <c r="Y13" s="750"/>
      <c r="Z13" s="750"/>
      <c r="AA13" s="750"/>
      <c r="AB13" s="750"/>
      <c r="AC13" s="750"/>
      <c r="AD13" s="750"/>
      <c r="AE13" s="750"/>
      <c r="AF13" s="750"/>
      <c r="AG13" s="749"/>
      <c r="AH13" s="749"/>
      <c r="AI13" s="202" t="s">
        <v>3144</v>
      </c>
      <c r="AJ13" s="202"/>
    </row>
    <row r="14" spans="1:36">
      <c r="A14" s="746" t="s">
        <v>3145</v>
      </c>
      <c r="B14" s="747" t="s">
        <v>72</v>
      </c>
      <c r="C14" s="748"/>
      <c r="D14" s="748"/>
      <c r="E14" s="748"/>
      <c r="F14" s="748"/>
      <c r="G14" s="749"/>
      <c r="H14" s="749"/>
      <c r="I14" s="749"/>
      <c r="J14" s="749"/>
      <c r="K14" s="749"/>
      <c r="L14" s="749"/>
      <c r="M14" s="749"/>
      <c r="N14" s="749"/>
      <c r="O14" s="750"/>
      <c r="P14" s="750"/>
      <c r="Q14" s="750"/>
      <c r="R14" s="750"/>
      <c r="S14" s="750"/>
      <c r="T14" s="750"/>
      <c r="U14" s="750"/>
      <c r="V14" s="750"/>
      <c r="W14" s="750"/>
      <c r="X14" s="750"/>
      <c r="Y14" s="750"/>
      <c r="Z14" s="750"/>
      <c r="AA14" s="750"/>
      <c r="AB14" s="750"/>
      <c r="AC14" s="750"/>
      <c r="AD14" s="750"/>
      <c r="AE14" s="750"/>
      <c r="AF14" s="750"/>
      <c r="AG14" s="749"/>
      <c r="AH14" s="749"/>
      <c r="AI14" s="202" t="s">
        <v>3146</v>
      </c>
      <c r="AJ14" s="202"/>
    </row>
    <row r="15" spans="1:36">
      <c r="A15" s="746" t="s">
        <v>3147</v>
      </c>
      <c r="B15" s="747" t="s">
        <v>11</v>
      </c>
      <c r="C15" s="748"/>
      <c r="D15" s="748"/>
      <c r="E15" s="748"/>
      <c r="F15" s="748"/>
      <c r="G15" s="749"/>
      <c r="H15" s="749"/>
      <c r="I15" s="749"/>
      <c r="J15" s="749"/>
      <c r="K15" s="749"/>
      <c r="L15" s="749"/>
      <c r="M15" s="749"/>
      <c r="N15" s="749"/>
      <c r="O15" s="750"/>
      <c r="P15" s="750"/>
      <c r="Q15" s="750"/>
      <c r="R15" s="750"/>
      <c r="S15" s="750"/>
      <c r="T15" s="750"/>
      <c r="U15" s="750"/>
      <c r="V15" s="750"/>
      <c r="W15" s="750"/>
      <c r="X15" s="750"/>
      <c r="Y15" s="750"/>
      <c r="Z15" s="750"/>
      <c r="AA15" s="750"/>
      <c r="AB15" s="750"/>
      <c r="AC15" s="750"/>
      <c r="AD15" s="750"/>
      <c r="AE15" s="750"/>
      <c r="AF15" s="750"/>
      <c r="AG15" s="749"/>
      <c r="AH15" s="749"/>
      <c r="AI15" s="202" t="s">
        <v>3148</v>
      </c>
      <c r="AJ15" s="202"/>
    </row>
    <row r="16" spans="1:36">
      <c r="A16" s="746" t="s">
        <v>3149</v>
      </c>
      <c r="B16" s="747" t="s">
        <v>71</v>
      </c>
      <c r="C16" s="748"/>
      <c r="D16" s="748"/>
      <c r="E16" s="748"/>
      <c r="F16" s="748"/>
      <c r="G16" s="749"/>
      <c r="H16" s="749"/>
      <c r="I16" s="749"/>
      <c r="J16" s="749"/>
      <c r="K16" s="749"/>
      <c r="L16" s="749"/>
      <c r="M16" s="749"/>
      <c r="N16" s="749"/>
      <c r="O16" s="750"/>
      <c r="P16" s="750"/>
      <c r="Q16" s="750"/>
      <c r="R16" s="750"/>
      <c r="S16" s="750"/>
      <c r="T16" s="750"/>
      <c r="U16" s="750"/>
      <c r="V16" s="750"/>
      <c r="W16" s="750"/>
      <c r="X16" s="750"/>
      <c r="Y16" s="750"/>
      <c r="Z16" s="750"/>
      <c r="AA16" s="750"/>
      <c r="AB16" s="750"/>
      <c r="AC16" s="750"/>
      <c r="AD16" s="750"/>
      <c r="AE16" s="750"/>
      <c r="AF16" s="750"/>
      <c r="AG16" s="749"/>
      <c r="AH16" s="749"/>
      <c r="AI16" s="202" t="s">
        <v>3150</v>
      </c>
      <c r="AJ16" s="202"/>
    </row>
    <row r="17" spans="1:36">
      <c r="A17" s="746" t="s">
        <v>3151</v>
      </c>
      <c r="B17" s="747" t="s">
        <v>70</v>
      </c>
      <c r="C17" s="748"/>
      <c r="D17" s="748"/>
      <c r="E17" s="748"/>
      <c r="F17" s="748"/>
      <c r="G17" s="749"/>
      <c r="H17" s="749"/>
      <c r="I17" s="749"/>
      <c r="J17" s="749"/>
      <c r="K17" s="749"/>
      <c r="L17" s="749"/>
      <c r="M17" s="749"/>
      <c r="N17" s="749"/>
      <c r="O17" s="750"/>
      <c r="P17" s="750"/>
      <c r="Q17" s="750"/>
      <c r="R17" s="750"/>
      <c r="S17" s="750"/>
      <c r="T17" s="750"/>
      <c r="U17" s="750"/>
      <c r="V17" s="750"/>
      <c r="W17" s="750"/>
      <c r="X17" s="750"/>
      <c r="Y17" s="750"/>
      <c r="Z17" s="750"/>
      <c r="AA17" s="750"/>
      <c r="AB17" s="750"/>
      <c r="AC17" s="750"/>
      <c r="AD17" s="750"/>
      <c r="AE17" s="750"/>
      <c r="AF17" s="750"/>
      <c r="AG17" s="749"/>
      <c r="AH17" s="749"/>
      <c r="AI17" s="202" t="s">
        <v>3152</v>
      </c>
      <c r="AJ17" s="202"/>
    </row>
    <row r="18" spans="1:36">
      <c r="A18" s="746" t="s">
        <v>3153</v>
      </c>
      <c r="B18" s="747" t="s">
        <v>69</v>
      </c>
      <c r="C18" s="748"/>
      <c r="D18" s="748"/>
      <c r="E18" s="748"/>
      <c r="F18" s="748"/>
      <c r="G18" s="749"/>
      <c r="H18" s="749"/>
      <c r="I18" s="749"/>
      <c r="J18" s="749"/>
      <c r="K18" s="749"/>
      <c r="L18" s="749"/>
      <c r="M18" s="749"/>
      <c r="N18" s="749"/>
      <c r="O18" s="750"/>
      <c r="P18" s="750"/>
      <c r="Q18" s="750"/>
      <c r="R18" s="750"/>
      <c r="S18" s="750"/>
      <c r="T18" s="750"/>
      <c r="U18" s="750"/>
      <c r="V18" s="750"/>
      <c r="W18" s="750"/>
      <c r="X18" s="750"/>
      <c r="Y18" s="750"/>
      <c r="Z18" s="750"/>
      <c r="AA18" s="750"/>
      <c r="AB18" s="750"/>
      <c r="AC18" s="750"/>
      <c r="AD18" s="750"/>
      <c r="AE18" s="750"/>
      <c r="AF18" s="750"/>
      <c r="AG18" s="749"/>
      <c r="AH18" s="749"/>
      <c r="AI18" s="202" t="s">
        <v>3154</v>
      </c>
      <c r="AJ18" s="202"/>
    </row>
    <row r="19" spans="1:36">
      <c r="A19" s="746" t="s">
        <v>3155</v>
      </c>
      <c r="B19" s="747" t="s">
        <v>68</v>
      </c>
      <c r="C19" s="748"/>
      <c r="D19" s="748"/>
      <c r="E19" s="748"/>
      <c r="F19" s="748"/>
      <c r="G19" s="749"/>
      <c r="H19" s="749"/>
      <c r="I19" s="749"/>
      <c r="J19" s="749"/>
      <c r="K19" s="749"/>
      <c r="L19" s="749"/>
      <c r="M19" s="749"/>
      <c r="N19" s="749"/>
      <c r="O19" s="750"/>
      <c r="P19" s="750"/>
      <c r="Q19" s="750"/>
      <c r="R19" s="750"/>
      <c r="S19" s="750"/>
      <c r="T19" s="750"/>
      <c r="U19" s="750"/>
      <c r="V19" s="750"/>
      <c r="W19" s="750"/>
      <c r="X19" s="750"/>
      <c r="Y19" s="750"/>
      <c r="Z19" s="750"/>
      <c r="AA19" s="750"/>
      <c r="AB19" s="750"/>
      <c r="AC19" s="750"/>
      <c r="AD19" s="750"/>
      <c r="AE19" s="750"/>
      <c r="AF19" s="750"/>
      <c r="AG19" s="749"/>
      <c r="AH19" s="749"/>
      <c r="AI19" s="202" t="s">
        <v>3156</v>
      </c>
      <c r="AJ19" s="202"/>
    </row>
    <row r="20" spans="1:36">
      <c r="A20" s="746" t="s">
        <v>3157</v>
      </c>
      <c r="B20" s="747" t="s">
        <v>67</v>
      </c>
      <c r="C20" s="748"/>
      <c r="D20" s="748"/>
      <c r="E20" s="748"/>
      <c r="F20" s="748"/>
      <c r="G20" s="749"/>
      <c r="H20" s="749"/>
      <c r="I20" s="749"/>
      <c r="J20" s="749"/>
      <c r="K20" s="749"/>
      <c r="L20" s="749"/>
      <c r="M20" s="749"/>
      <c r="N20" s="749"/>
      <c r="O20" s="750"/>
      <c r="P20" s="750"/>
      <c r="Q20" s="750"/>
      <c r="R20" s="750"/>
      <c r="S20" s="750"/>
      <c r="T20" s="750"/>
      <c r="U20" s="750"/>
      <c r="V20" s="750"/>
      <c r="W20" s="750"/>
      <c r="X20" s="750"/>
      <c r="Y20" s="750"/>
      <c r="Z20" s="750"/>
      <c r="AA20" s="750"/>
      <c r="AB20" s="750"/>
      <c r="AC20" s="750"/>
      <c r="AD20" s="750"/>
      <c r="AE20" s="750"/>
      <c r="AF20" s="750"/>
      <c r="AG20" s="749"/>
      <c r="AH20" s="749"/>
      <c r="AI20" s="202" t="s">
        <v>3158</v>
      </c>
      <c r="AJ20" s="202"/>
    </row>
    <row r="21" spans="1:36">
      <c r="A21" s="746" t="s">
        <v>3159</v>
      </c>
      <c r="B21" s="747" t="s">
        <v>66</v>
      </c>
      <c r="C21" s="748"/>
      <c r="D21" s="748"/>
      <c r="E21" s="748"/>
      <c r="F21" s="748"/>
      <c r="G21" s="749"/>
      <c r="H21" s="749"/>
      <c r="I21" s="749"/>
      <c r="J21" s="749"/>
      <c r="K21" s="749"/>
      <c r="L21" s="749"/>
      <c r="M21" s="749"/>
      <c r="N21" s="749"/>
      <c r="O21" s="750"/>
      <c r="P21" s="750"/>
      <c r="Q21" s="750"/>
      <c r="R21" s="750"/>
      <c r="S21" s="750"/>
      <c r="T21" s="750"/>
      <c r="U21" s="750"/>
      <c r="V21" s="750"/>
      <c r="W21" s="750"/>
      <c r="X21" s="750"/>
      <c r="Y21" s="750"/>
      <c r="Z21" s="750"/>
      <c r="AA21" s="750"/>
      <c r="AB21" s="750"/>
      <c r="AC21" s="750"/>
      <c r="AD21" s="750"/>
      <c r="AE21" s="750"/>
      <c r="AF21" s="750"/>
      <c r="AG21" s="749"/>
      <c r="AH21" s="749"/>
      <c r="AI21" s="202" t="s">
        <v>3160</v>
      </c>
      <c r="AJ21" s="202"/>
    </row>
    <row r="22" spans="1:36">
      <c r="A22" s="746" t="s">
        <v>3161</v>
      </c>
      <c r="B22" s="747" t="s">
        <v>10</v>
      </c>
      <c r="C22" s="748"/>
      <c r="D22" s="748"/>
      <c r="E22" s="748"/>
      <c r="F22" s="748"/>
      <c r="G22" s="749"/>
      <c r="H22" s="749"/>
      <c r="I22" s="749"/>
      <c r="J22" s="749"/>
      <c r="K22" s="749"/>
      <c r="L22" s="749"/>
      <c r="M22" s="749"/>
      <c r="N22" s="749"/>
      <c r="O22" s="750"/>
      <c r="P22" s="750"/>
      <c r="Q22" s="750"/>
      <c r="R22" s="750"/>
      <c r="S22" s="750"/>
      <c r="T22" s="750"/>
      <c r="U22" s="750"/>
      <c r="V22" s="750"/>
      <c r="W22" s="750"/>
      <c r="X22" s="750"/>
      <c r="Y22" s="750"/>
      <c r="Z22" s="750"/>
      <c r="AA22" s="750"/>
      <c r="AB22" s="750"/>
      <c r="AC22" s="750"/>
      <c r="AD22" s="750"/>
      <c r="AE22" s="750"/>
      <c r="AF22" s="750"/>
      <c r="AG22" s="749"/>
      <c r="AH22" s="749"/>
      <c r="AI22" s="202" t="s">
        <v>3162</v>
      </c>
      <c r="AJ22" s="202"/>
    </row>
    <row r="23" spans="1:36">
      <c r="A23" s="746" t="s">
        <v>3163</v>
      </c>
      <c r="B23" s="747" t="s">
        <v>9</v>
      </c>
      <c r="C23" s="748"/>
      <c r="D23" s="748"/>
      <c r="E23" s="748"/>
      <c r="F23" s="748"/>
      <c r="G23" s="749"/>
      <c r="H23" s="749"/>
      <c r="I23" s="749"/>
      <c r="J23" s="749"/>
      <c r="K23" s="749"/>
      <c r="L23" s="749"/>
      <c r="M23" s="749"/>
      <c r="N23" s="749"/>
      <c r="O23" s="750"/>
      <c r="P23" s="750"/>
      <c r="Q23" s="750"/>
      <c r="R23" s="750"/>
      <c r="S23" s="750"/>
      <c r="T23" s="750"/>
      <c r="U23" s="750"/>
      <c r="V23" s="750"/>
      <c r="W23" s="750"/>
      <c r="X23" s="750"/>
      <c r="Y23" s="750"/>
      <c r="Z23" s="750"/>
      <c r="AA23" s="750"/>
      <c r="AB23" s="750"/>
      <c r="AC23" s="750"/>
      <c r="AD23" s="750"/>
      <c r="AE23" s="750"/>
      <c r="AF23" s="750"/>
      <c r="AG23" s="749"/>
      <c r="AH23" s="749"/>
      <c r="AI23" s="202" t="s">
        <v>3164</v>
      </c>
      <c r="AJ23" s="202"/>
    </row>
    <row r="24" spans="1:36">
      <c r="A24" s="746" t="s">
        <v>3165</v>
      </c>
      <c r="B24" s="747" t="s">
        <v>65</v>
      </c>
      <c r="C24" s="748"/>
      <c r="D24" s="748"/>
      <c r="E24" s="748"/>
      <c r="F24" s="748"/>
      <c r="G24" s="749"/>
      <c r="H24" s="749"/>
      <c r="I24" s="749"/>
      <c r="J24" s="749"/>
      <c r="K24" s="749"/>
      <c r="L24" s="749"/>
      <c r="M24" s="749"/>
      <c r="N24" s="749"/>
      <c r="O24" s="750"/>
      <c r="P24" s="750"/>
      <c r="Q24" s="750"/>
      <c r="R24" s="750"/>
      <c r="S24" s="750"/>
      <c r="T24" s="750"/>
      <c r="U24" s="750"/>
      <c r="V24" s="750"/>
      <c r="W24" s="750"/>
      <c r="X24" s="750"/>
      <c r="Y24" s="750"/>
      <c r="Z24" s="750"/>
      <c r="AA24" s="750"/>
      <c r="AB24" s="750"/>
      <c r="AC24" s="750"/>
      <c r="AD24" s="750"/>
      <c r="AE24" s="750"/>
      <c r="AF24" s="750"/>
      <c r="AG24" s="749"/>
      <c r="AH24" s="749"/>
      <c r="AI24" s="202" t="s">
        <v>3166</v>
      </c>
      <c r="AJ24" s="202"/>
    </row>
    <row r="25" spans="1:36">
      <c r="A25" s="746" t="s">
        <v>3167</v>
      </c>
      <c r="B25" s="747" t="s">
        <v>8</v>
      </c>
      <c r="C25" s="748"/>
      <c r="D25" s="748"/>
      <c r="E25" s="748"/>
      <c r="F25" s="748"/>
      <c r="G25" s="749"/>
      <c r="H25" s="749"/>
      <c r="I25" s="749"/>
      <c r="J25" s="749"/>
      <c r="K25" s="749"/>
      <c r="L25" s="749"/>
      <c r="M25" s="749"/>
      <c r="N25" s="749"/>
      <c r="O25" s="750"/>
      <c r="P25" s="750"/>
      <c r="Q25" s="750"/>
      <c r="R25" s="750"/>
      <c r="S25" s="750"/>
      <c r="T25" s="750"/>
      <c r="U25" s="750"/>
      <c r="V25" s="750"/>
      <c r="W25" s="750"/>
      <c r="X25" s="750"/>
      <c r="Y25" s="750"/>
      <c r="Z25" s="750"/>
      <c r="AA25" s="750"/>
      <c r="AB25" s="750"/>
      <c r="AC25" s="750"/>
      <c r="AD25" s="750"/>
      <c r="AE25" s="750"/>
      <c r="AF25" s="750"/>
      <c r="AG25" s="749"/>
      <c r="AH25" s="749"/>
      <c r="AI25" s="202" t="s">
        <v>3168</v>
      </c>
      <c r="AJ25" s="202"/>
    </row>
    <row r="26" spans="1:36">
      <c r="A26" s="746" t="s">
        <v>3169</v>
      </c>
      <c r="B26" s="747" t="s">
        <v>7</v>
      </c>
      <c r="C26" s="748"/>
      <c r="D26" s="748"/>
      <c r="E26" s="748"/>
      <c r="F26" s="748"/>
      <c r="G26" s="749"/>
      <c r="H26" s="749"/>
      <c r="I26" s="749"/>
      <c r="J26" s="749"/>
      <c r="K26" s="749"/>
      <c r="L26" s="749"/>
      <c r="M26" s="749"/>
      <c r="N26" s="749"/>
      <c r="O26" s="750"/>
      <c r="P26" s="750"/>
      <c r="Q26" s="750"/>
      <c r="R26" s="750"/>
      <c r="S26" s="750"/>
      <c r="T26" s="750"/>
      <c r="U26" s="750"/>
      <c r="V26" s="750"/>
      <c r="W26" s="750"/>
      <c r="X26" s="750"/>
      <c r="Y26" s="750"/>
      <c r="Z26" s="750"/>
      <c r="AA26" s="750"/>
      <c r="AB26" s="750"/>
      <c r="AC26" s="750"/>
      <c r="AD26" s="750"/>
      <c r="AE26" s="750"/>
      <c r="AF26" s="750"/>
      <c r="AG26" s="749"/>
      <c r="AH26" s="749"/>
      <c r="AI26" s="202" t="s">
        <v>3170</v>
      </c>
      <c r="AJ26" s="202"/>
    </row>
    <row r="27" spans="1:36">
      <c r="A27" s="746" t="s">
        <v>3171</v>
      </c>
      <c r="B27" s="747" t="s">
        <v>64</v>
      </c>
      <c r="C27" s="748"/>
      <c r="D27" s="748"/>
      <c r="E27" s="748"/>
      <c r="F27" s="748"/>
      <c r="G27" s="749"/>
      <c r="H27" s="749"/>
      <c r="I27" s="749"/>
      <c r="J27" s="749"/>
      <c r="K27" s="749"/>
      <c r="L27" s="749"/>
      <c r="M27" s="749"/>
      <c r="N27" s="749"/>
      <c r="O27" s="750"/>
      <c r="P27" s="750"/>
      <c r="Q27" s="750"/>
      <c r="R27" s="750"/>
      <c r="S27" s="750"/>
      <c r="T27" s="750"/>
      <c r="U27" s="750"/>
      <c r="V27" s="750"/>
      <c r="W27" s="750"/>
      <c r="X27" s="750"/>
      <c r="Y27" s="750"/>
      <c r="Z27" s="750"/>
      <c r="AA27" s="750"/>
      <c r="AB27" s="750"/>
      <c r="AC27" s="750"/>
      <c r="AD27" s="750"/>
      <c r="AE27" s="750"/>
      <c r="AF27" s="750"/>
      <c r="AG27" s="749"/>
      <c r="AH27" s="749"/>
      <c r="AI27" s="202" t="s">
        <v>3172</v>
      </c>
      <c r="AJ27" s="202"/>
    </row>
    <row r="28" spans="1:36">
      <c r="A28" s="746" t="s">
        <v>3173</v>
      </c>
      <c r="B28" s="747" t="s">
        <v>6</v>
      </c>
      <c r="C28" s="748"/>
      <c r="D28" s="748"/>
      <c r="E28" s="748"/>
      <c r="F28" s="748"/>
      <c r="G28" s="749"/>
      <c r="H28" s="749"/>
      <c r="I28" s="749"/>
      <c r="J28" s="749"/>
      <c r="K28" s="749"/>
      <c r="L28" s="749"/>
      <c r="M28" s="749"/>
      <c r="N28" s="749"/>
      <c r="O28" s="750"/>
      <c r="P28" s="750"/>
      <c r="Q28" s="750"/>
      <c r="R28" s="750"/>
      <c r="S28" s="750"/>
      <c r="T28" s="750"/>
      <c r="U28" s="750"/>
      <c r="V28" s="750"/>
      <c r="W28" s="750"/>
      <c r="X28" s="750"/>
      <c r="Y28" s="750"/>
      <c r="Z28" s="750"/>
      <c r="AA28" s="750"/>
      <c r="AB28" s="750"/>
      <c r="AC28" s="750"/>
      <c r="AD28" s="750"/>
      <c r="AE28" s="750"/>
      <c r="AF28" s="750"/>
      <c r="AG28" s="749"/>
      <c r="AH28" s="749"/>
      <c r="AI28" s="202" t="s">
        <v>3174</v>
      </c>
      <c r="AJ28" s="202"/>
    </row>
    <row r="29" spans="1:36">
      <c r="A29" s="746" t="s">
        <v>3175</v>
      </c>
      <c r="B29" s="747" t="s">
        <v>5</v>
      </c>
      <c r="C29" s="748"/>
      <c r="D29" s="748"/>
      <c r="E29" s="748"/>
      <c r="F29" s="748"/>
      <c r="G29" s="749"/>
      <c r="H29" s="749"/>
      <c r="I29" s="749"/>
      <c r="J29" s="749"/>
      <c r="K29" s="749"/>
      <c r="L29" s="749"/>
      <c r="M29" s="749"/>
      <c r="N29" s="749"/>
      <c r="O29" s="750"/>
      <c r="P29" s="750"/>
      <c r="Q29" s="750"/>
      <c r="R29" s="750"/>
      <c r="S29" s="750"/>
      <c r="T29" s="750"/>
      <c r="U29" s="750"/>
      <c r="V29" s="750"/>
      <c r="W29" s="750"/>
      <c r="X29" s="750"/>
      <c r="Y29" s="750"/>
      <c r="Z29" s="750"/>
      <c r="AA29" s="750"/>
      <c r="AB29" s="750"/>
      <c r="AC29" s="750"/>
      <c r="AD29" s="750"/>
      <c r="AE29" s="750"/>
      <c r="AF29" s="750"/>
      <c r="AG29" s="749"/>
      <c r="AH29" s="749"/>
      <c r="AI29" s="202" t="s">
        <v>3176</v>
      </c>
      <c r="AJ29" s="202"/>
    </row>
    <row r="30" spans="1:36">
      <c r="A30" s="746" t="s">
        <v>3177</v>
      </c>
      <c r="B30" s="747" t="s">
        <v>63</v>
      </c>
      <c r="C30" s="748"/>
      <c r="D30" s="748"/>
      <c r="E30" s="748"/>
      <c r="F30" s="748"/>
      <c r="G30" s="749"/>
      <c r="H30" s="749"/>
      <c r="I30" s="749"/>
      <c r="J30" s="749"/>
      <c r="K30" s="749"/>
      <c r="L30" s="749"/>
      <c r="M30" s="749"/>
      <c r="N30" s="749"/>
      <c r="O30" s="750"/>
      <c r="P30" s="750"/>
      <c r="Q30" s="750"/>
      <c r="R30" s="750"/>
      <c r="S30" s="750"/>
      <c r="T30" s="750"/>
      <c r="U30" s="750"/>
      <c r="V30" s="750"/>
      <c r="W30" s="750"/>
      <c r="X30" s="750"/>
      <c r="Y30" s="750"/>
      <c r="Z30" s="750"/>
      <c r="AA30" s="750"/>
      <c r="AB30" s="750"/>
      <c r="AC30" s="750"/>
      <c r="AD30" s="750"/>
      <c r="AE30" s="750"/>
      <c r="AF30" s="750"/>
      <c r="AG30" s="749"/>
      <c r="AH30" s="749"/>
      <c r="AI30" s="202" t="s">
        <v>3178</v>
      </c>
      <c r="AJ30" s="202"/>
    </row>
    <row r="31" spans="1:36">
      <c r="A31" s="746" t="s">
        <v>3179</v>
      </c>
      <c r="B31" s="747" t="s">
        <v>62</v>
      </c>
      <c r="C31" s="748"/>
      <c r="D31" s="748"/>
      <c r="E31" s="748"/>
      <c r="F31" s="748"/>
      <c r="G31" s="749"/>
      <c r="H31" s="749"/>
      <c r="I31" s="749"/>
      <c r="J31" s="749"/>
      <c r="K31" s="749"/>
      <c r="L31" s="749"/>
      <c r="M31" s="749"/>
      <c r="N31" s="749"/>
      <c r="O31" s="750"/>
      <c r="P31" s="750"/>
      <c r="Q31" s="750"/>
      <c r="R31" s="750"/>
      <c r="S31" s="750"/>
      <c r="T31" s="750"/>
      <c r="U31" s="750"/>
      <c r="V31" s="750"/>
      <c r="W31" s="750"/>
      <c r="X31" s="750"/>
      <c r="Y31" s="750"/>
      <c r="Z31" s="750"/>
      <c r="AA31" s="750"/>
      <c r="AB31" s="750"/>
      <c r="AC31" s="750"/>
      <c r="AD31" s="750"/>
      <c r="AE31" s="750"/>
      <c r="AF31" s="750"/>
      <c r="AG31" s="749"/>
      <c r="AH31" s="749"/>
      <c r="AI31" s="202" t="s">
        <v>3180</v>
      </c>
      <c r="AJ31" s="202"/>
    </row>
    <row r="32" spans="1:36">
      <c r="A32" s="746" t="s">
        <v>3181</v>
      </c>
      <c r="B32" s="747" t="s">
        <v>61</v>
      </c>
      <c r="C32" s="748"/>
      <c r="D32" s="748"/>
      <c r="E32" s="748"/>
      <c r="F32" s="748"/>
      <c r="G32" s="749"/>
      <c r="H32" s="749"/>
      <c r="I32" s="749"/>
      <c r="J32" s="749"/>
      <c r="K32" s="749"/>
      <c r="L32" s="749"/>
      <c r="M32" s="749"/>
      <c r="N32" s="749"/>
      <c r="O32" s="750"/>
      <c r="P32" s="750"/>
      <c r="Q32" s="750"/>
      <c r="R32" s="750"/>
      <c r="S32" s="750"/>
      <c r="T32" s="750"/>
      <c r="U32" s="750"/>
      <c r="V32" s="750"/>
      <c r="W32" s="750"/>
      <c r="X32" s="750"/>
      <c r="Y32" s="750"/>
      <c r="Z32" s="750"/>
      <c r="AA32" s="750"/>
      <c r="AB32" s="750"/>
      <c r="AC32" s="750"/>
      <c r="AD32" s="750"/>
      <c r="AE32" s="750"/>
      <c r="AF32" s="750"/>
      <c r="AG32" s="749"/>
      <c r="AH32" s="749"/>
      <c r="AI32" s="202" t="s">
        <v>3182</v>
      </c>
      <c r="AJ32" s="202"/>
    </row>
    <row r="33" spans="1:36">
      <c r="A33" s="746" t="s">
        <v>3183</v>
      </c>
      <c r="B33" s="747" t="s">
        <v>4</v>
      </c>
      <c r="C33" s="748"/>
      <c r="D33" s="303"/>
      <c r="E33" s="748"/>
      <c r="F33" s="748"/>
      <c r="G33" s="749"/>
      <c r="H33" s="749"/>
      <c r="I33" s="749"/>
      <c r="J33" s="749"/>
      <c r="K33" s="749"/>
      <c r="L33" s="749"/>
      <c r="M33" s="749"/>
      <c r="N33" s="749"/>
      <c r="O33" s="750"/>
      <c r="P33" s="750"/>
      <c r="Q33" s="750"/>
      <c r="R33" s="750"/>
      <c r="S33" s="750"/>
      <c r="T33" s="750"/>
      <c r="U33" s="750"/>
      <c r="V33" s="750"/>
      <c r="W33" s="750"/>
      <c r="X33" s="750"/>
      <c r="Y33" s="750"/>
      <c r="Z33" s="750"/>
      <c r="AA33" s="750"/>
      <c r="AB33" s="750"/>
      <c r="AC33" s="750"/>
      <c r="AD33" s="750"/>
      <c r="AE33" s="750"/>
      <c r="AF33" s="750"/>
      <c r="AG33" s="749"/>
      <c r="AH33" s="749"/>
      <c r="AI33" s="202" t="s">
        <v>3184</v>
      </c>
      <c r="AJ33" s="202"/>
    </row>
    <row r="34" spans="1:36" s="164" customFormat="1">
      <c r="A34" s="742" t="s">
        <v>129</v>
      </c>
      <c r="B34" s="747" t="s">
        <v>53</v>
      </c>
      <c r="C34" s="303"/>
      <c r="D34" s="303"/>
      <c r="E34" s="748"/>
      <c r="F34" s="748"/>
      <c r="G34" s="749"/>
      <c r="H34" s="749"/>
      <c r="I34" s="749"/>
      <c r="J34" s="749"/>
      <c r="K34" s="749"/>
      <c r="L34" s="749"/>
      <c r="M34" s="749"/>
      <c r="N34" s="749"/>
      <c r="O34" s="491"/>
      <c r="P34" s="491"/>
      <c r="Q34" s="491"/>
      <c r="R34" s="491"/>
      <c r="S34" s="491"/>
      <c r="T34" s="491"/>
      <c r="U34" s="491"/>
      <c r="V34" s="491"/>
      <c r="W34" s="491"/>
      <c r="X34" s="491"/>
      <c r="Y34" s="491"/>
      <c r="Z34" s="491"/>
      <c r="AA34" s="491"/>
      <c r="AB34" s="491"/>
      <c r="AC34" s="491"/>
      <c r="AD34" s="491"/>
      <c r="AE34" s="491"/>
      <c r="AF34" s="491"/>
      <c r="AG34" s="749"/>
      <c r="AH34" s="749"/>
    </row>
    <row r="35" spans="1:36">
      <c r="C35" s="166" t="s">
        <v>90</v>
      </c>
      <c r="D35" s="166" t="s">
        <v>90</v>
      </c>
      <c r="E35" s="166" t="s">
        <v>2732</v>
      </c>
      <c r="F35" s="166" t="s">
        <v>2732</v>
      </c>
      <c r="G35" s="166" t="s">
        <v>2775</v>
      </c>
      <c r="H35" s="166" t="s">
        <v>2775</v>
      </c>
      <c r="I35" s="166" t="s">
        <v>2773</v>
      </c>
      <c r="J35" s="166" t="s">
        <v>2773</v>
      </c>
      <c r="K35" s="166" t="s">
        <v>2771</v>
      </c>
      <c r="L35" s="166" t="s">
        <v>2771</v>
      </c>
      <c r="M35" s="166" t="s">
        <v>2769</v>
      </c>
      <c r="N35" s="166" t="s">
        <v>2769</v>
      </c>
      <c r="O35" s="166" t="s">
        <v>2767</v>
      </c>
      <c r="P35" s="166" t="s">
        <v>2767</v>
      </c>
      <c r="Q35" s="166" t="s">
        <v>2765</v>
      </c>
      <c r="R35" s="166" t="s">
        <v>2765</v>
      </c>
      <c r="S35" s="166" t="s">
        <v>2763</v>
      </c>
      <c r="T35" s="166" t="s">
        <v>2763</v>
      </c>
      <c r="U35" s="166" t="s">
        <v>2761</v>
      </c>
      <c r="V35" s="166" t="s">
        <v>2761</v>
      </c>
      <c r="W35" s="166" t="s">
        <v>2759</v>
      </c>
      <c r="X35" s="166" t="s">
        <v>2759</v>
      </c>
      <c r="Y35" s="166" t="s">
        <v>2757</v>
      </c>
      <c r="Z35" s="166" t="s">
        <v>2757</v>
      </c>
      <c r="AA35" s="166" t="s">
        <v>2755</v>
      </c>
      <c r="AB35" s="166" t="s">
        <v>2755</v>
      </c>
      <c r="AC35" s="166" t="s">
        <v>2753</v>
      </c>
      <c r="AD35" s="166" t="s">
        <v>2753</v>
      </c>
      <c r="AE35" s="166" t="s">
        <v>2751</v>
      </c>
      <c r="AF35" s="166" t="s">
        <v>2751</v>
      </c>
      <c r="AG35" s="166" t="s">
        <v>2749</v>
      </c>
      <c r="AH35" s="166" t="s">
        <v>2749</v>
      </c>
    </row>
    <row r="36" spans="1:36" ht="43.2">
      <c r="C36" s="166" t="s">
        <v>3185</v>
      </c>
      <c r="D36" s="166" t="s">
        <v>3186</v>
      </c>
      <c r="E36" s="166"/>
      <c r="F36" s="166" t="s">
        <v>90</v>
      </c>
      <c r="G36" s="166"/>
      <c r="H36" s="166" t="s">
        <v>90</v>
      </c>
      <c r="I36" s="166"/>
      <c r="J36" s="166" t="s">
        <v>90</v>
      </c>
      <c r="K36" s="166"/>
      <c r="L36" s="166" t="s">
        <v>90</v>
      </c>
      <c r="M36" s="166"/>
      <c r="N36" s="166" t="s">
        <v>90</v>
      </c>
      <c r="O36" s="166"/>
      <c r="P36" s="166" t="s">
        <v>90</v>
      </c>
      <c r="Q36" s="166"/>
      <c r="R36" s="166" t="s">
        <v>90</v>
      </c>
      <c r="S36" s="166"/>
      <c r="T36" s="166" t="s">
        <v>90</v>
      </c>
      <c r="U36" s="166"/>
      <c r="V36" s="166" t="s">
        <v>90</v>
      </c>
      <c r="W36" s="166"/>
      <c r="X36" s="166" t="s">
        <v>90</v>
      </c>
      <c r="Y36" s="166"/>
      <c r="Z36" s="166" t="s">
        <v>90</v>
      </c>
      <c r="AA36" s="166"/>
      <c r="AB36" s="166" t="s">
        <v>90</v>
      </c>
      <c r="AC36" s="166"/>
      <c r="AD36" s="166" t="s">
        <v>90</v>
      </c>
      <c r="AE36" s="166"/>
      <c r="AF36" s="166" t="s">
        <v>90</v>
      </c>
      <c r="AG36" s="166"/>
      <c r="AH36" s="166" t="s">
        <v>90</v>
      </c>
    </row>
    <row r="37" spans="1:36" ht="28.8">
      <c r="C37" s="33" t="s">
        <v>91</v>
      </c>
      <c r="D37" s="33" t="s">
        <v>91</v>
      </c>
      <c r="E37" s="33" t="s">
        <v>114</v>
      </c>
      <c r="F37" s="33" t="s">
        <v>91</v>
      </c>
      <c r="G37" s="33" t="s">
        <v>114</v>
      </c>
      <c r="H37" s="33" t="s">
        <v>91</v>
      </c>
      <c r="I37" s="33" t="s">
        <v>114</v>
      </c>
      <c r="J37" s="33" t="s">
        <v>91</v>
      </c>
      <c r="K37" s="33" t="s">
        <v>114</v>
      </c>
      <c r="L37" s="33" t="s">
        <v>91</v>
      </c>
      <c r="M37" s="33" t="s">
        <v>114</v>
      </c>
      <c r="N37" s="33" t="s">
        <v>91</v>
      </c>
      <c r="O37" s="33" t="s">
        <v>114</v>
      </c>
      <c r="P37" s="33" t="s">
        <v>91</v>
      </c>
      <c r="Q37" s="33" t="s">
        <v>114</v>
      </c>
      <c r="R37" s="33" t="s">
        <v>91</v>
      </c>
      <c r="S37" s="33" t="s">
        <v>114</v>
      </c>
      <c r="T37" s="33" t="s">
        <v>91</v>
      </c>
      <c r="U37" s="33" t="s">
        <v>114</v>
      </c>
      <c r="V37" s="33" t="s">
        <v>91</v>
      </c>
      <c r="W37" s="33" t="s">
        <v>114</v>
      </c>
      <c r="X37" s="33" t="s">
        <v>91</v>
      </c>
      <c r="Y37" s="33" t="s">
        <v>114</v>
      </c>
      <c r="Z37" s="33" t="s">
        <v>91</v>
      </c>
      <c r="AA37" s="33" t="s">
        <v>114</v>
      </c>
      <c r="AB37" s="33" t="s">
        <v>91</v>
      </c>
      <c r="AC37" s="33" t="s">
        <v>114</v>
      </c>
      <c r="AD37" s="33" t="s">
        <v>91</v>
      </c>
      <c r="AE37" s="33" t="s">
        <v>114</v>
      </c>
      <c r="AF37" s="33" t="s">
        <v>91</v>
      </c>
      <c r="AG37" s="33" t="s">
        <v>114</v>
      </c>
      <c r="AH37" s="33" t="s">
        <v>91</v>
      </c>
    </row>
    <row r="38" spans="1:36" ht="28.8">
      <c r="C38" s="33" t="s">
        <v>1189</v>
      </c>
      <c r="D38" s="33" t="s">
        <v>1189</v>
      </c>
      <c r="E38" s="33" t="s">
        <v>168</v>
      </c>
      <c r="F38" s="33" t="s">
        <v>1189</v>
      </c>
      <c r="G38" s="33" t="s">
        <v>168</v>
      </c>
      <c r="H38" s="33" t="s">
        <v>1189</v>
      </c>
      <c r="I38" s="33" t="s">
        <v>168</v>
      </c>
      <c r="J38" s="33" t="s">
        <v>1189</v>
      </c>
      <c r="K38" s="33" t="s">
        <v>168</v>
      </c>
      <c r="L38" s="33" t="s">
        <v>1189</v>
      </c>
      <c r="M38" s="33" t="s">
        <v>168</v>
      </c>
      <c r="N38" s="33" t="s">
        <v>1189</v>
      </c>
      <c r="O38" s="33" t="s">
        <v>168</v>
      </c>
      <c r="P38" s="33" t="s">
        <v>1189</v>
      </c>
      <c r="Q38" s="33" t="s">
        <v>168</v>
      </c>
      <c r="R38" s="33" t="s">
        <v>1189</v>
      </c>
      <c r="S38" s="33" t="s">
        <v>168</v>
      </c>
      <c r="T38" s="33" t="s">
        <v>1189</v>
      </c>
      <c r="U38" s="33" t="s">
        <v>168</v>
      </c>
      <c r="V38" s="33" t="s">
        <v>1189</v>
      </c>
      <c r="W38" s="33" t="s">
        <v>168</v>
      </c>
      <c r="X38" s="33" t="s">
        <v>1189</v>
      </c>
      <c r="Y38" s="33" t="s">
        <v>168</v>
      </c>
      <c r="Z38" s="33" t="s">
        <v>1189</v>
      </c>
      <c r="AA38" s="33" t="s">
        <v>168</v>
      </c>
      <c r="AB38" s="33" t="s">
        <v>1189</v>
      </c>
      <c r="AC38" s="33" t="s">
        <v>168</v>
      </c>
      <c r="AD38" s="33" t="s">
        <v>1189</v>
      </c>
      <c r="AE38" s="33" t="s">
        <v>168</v>
      </c>
      <c r="AF38" s="33" t="s">
        <v>1189</v>
      </c>
      <c r="AG38" s="33" t="s">
        <v>168</v>
      </c>
      <c r="AH38" s="33" t="s">
        <v>1189</v>
      </c>
    </row>
    <row r="39" spans="1:36" ht="43.2">
      <c r="C39" s="33"/>
      <c r="D39" s="33"/>
      <c r="E39" s="33" t="s">
        <v>3187</v>
      </c>
      <c r="F39" s="33" t="s">
        <v>3187</v>
      </c>
      <c r="G39" s="33" t="s">
        <v>3187</v>
      </c>
      <c r="H39" s="33" t="s">
        <v>3187</v>
      </c>
      <c r="I39" s="33" t="s">
        <v>3187</v>
      </c>
      <c r="J39" s="33" t="s">
        <v>3187</v>
      </c>
      <c r="K39" s="33" t="s">
        <v>3187</v>
      </c>
      <c r="L39" s="33" t="s">
        <v>3187</v>
      </c>
      <c r="M39" s="33" t="s">
        <v>3187</v>
      </c>
      <c r="N39" s="33" t="s">
        <v>3187</v>
      </c>
      <c r="O39" s="33" t="s">
        <v>3187</v>
      </c>
      <c r="P39" s="33" t="s">
        <v>3187</v>
      </c>
      <c r="Q39" s="33" t="s">
        <v>3187</v>
      </c>
      <c r="R39" s="33" t="s">
        <v>3187</v>
      </c>
      <c r="S39" s="33" t="s">
        <v>3187</v>
      </c>
      <c r="T39" s="33" t="s">
        <v>3187</v>
      </c>
      <c r="U39" s="33" t="s">
        <v>3187</v>
      </c>
      <c r="V39" s="33" t="s">
        <v>3187</v>
      </c>
      <c r="W39" s="33" t="s">
        <v>3187</v>
      </c>
      <c r="X39" s="33" t="s">
        <v>3187</v>
      </c>
      <c r="Y39" s="33" t="s">
        <v>3187</v>
      </c>
      <c r="Z39" s="33" t="s">
        <v>3187</v>
      </c>
      <c r="AA39" s="33" t="s">
        <v>3187</v>
      </c>
      <c r="AB39" s="33" t="s">
        <v>3187</v>
      </c>
      <c r="AC39" s="33" t="s">
        <v>3187</v>
      </c>
      <c r="AD39" s="33" t="s">
        <v>3187</v>
      </c>
      <c r="AE39" s="33" t="s">
        <v>3187</v>
      </c>
      <c r="AF39" s="33" t="s">
        <v>3187</v>
      </c>
      <c r="AG39" s="33" t="s">
        <v>3187</v>
      </c>
      <c r="AH39" s="33" t="s">
        <v>3187</v>
      </c>
    </row>
    <row r="40" spans="1:36">
      <c r="B40" s="164"/>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row>
    <row r="41" spans="1:36">
      <c r="B41" s="164"/>
    </row>
    <row r="42" spans="1:36">
      <c r="B42" s="744"/>
    </row>
    <row r="43" spans="1:36">
      <c r="C43" s="193"/>
      <c r="D43" s="193"/>
    </row>
    <row r="44" spans="1:36">
      <c r="C44" s="193"/>
      <c r="D44" s="193"/>
    </row>
    <row r="45" spans="1:36">
      <c r="C45" s="193"/>
      <c r="D45" s="193"/>
    </row>
    <row r="46" spans="1:36">
      <c r="C46" s="193"/>
      <c r="D46" s="193"/>
    </row>
    <row r="47" spans="1:36">
      <c r="B47" s="164"/>
      <c r="C47" s="751"/>
      <c r="D47" s="751"/>
    </row>
    <row r="48" spans="1:36">
      <c r="B48" s="164"/>
      <c r="C48" s="752"/>
      <c r="D48" s="752"/>
    </row>
    <row r="49" spans="2:2">
      <c r="B49" s="194"/>
    </row>
  </sheetData>
  <pageMargins left="0.17" right="0.36" top="1" bottom="1" header="0.5" footer="0.5"/>
  <pageSetup paperSize="9" scale="29" orientation="landscape" cellComments="asDisplayed"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103"/>
  <dimension ref="A1:O18"/>
  <sheetViews>
    <sheetView showGridLines="0" zoomScale="80" zoomScaleNormal="80" workbookViewId="0"/>
  </sheetViews>
  <sheetFormatPr defaultColWidth="8.6640625" defaultRowHeight="14.4"/>
  <cols>
    <col min="1" max="1" width="15.33203125" style="124" customWidth="1"/>
    <col min="2" max="15" width="14.5546875" style="124" customWidth="1"/>
    <col min="16" max="16384" width="8.6640625" style="124"/>
  </cols>
  <sheetData>
    <row r="1" spans="1:15">
      <c r="A1" s="1" t="s">
        <v>1538</v>
      </c>
    </row>
    <row r="2" spans="1:15">
      <c r="A2" s="294" t="s">
        <v>1537</v>
      </c>
    </row>
    <row r="4" spans="1:15">
      <c r="A4" s="271" t="s">
        <v>3188</v>
      </c>
      <c r="B4" s="220"/>
      <c r="C4" s="220"/>
      <c r="D4" s="220"/>
      <c r="E4" s="220"/>
      <c r="F4" s="220"/>
      <c r="G4" s="220"/>
      <c r="H4" s="220"/>
      <c r="I4" s="220"/>
      <c r="J4" s="220"/>
      <c r="K4" s="220"/>
      <c r="L4" s="220"/>
      <c r="M4" s="220"/>
      <c r="N4" s="220"/>
    </row>
    <row r="5" spans="1:15">
      <c r="E5" s="220"/>
      <c r="F5" s="220"/>
      <c r="G5" s="220"/>
      <c r="H5" s="220"/>
      <c r="I5" s="220"/>
      <c r="J5" s="220"/>
      <c r="K5" s="220"/>
      <c r="L5" s="220"/>
      <c r="M5" s="220"/>
      <c r="N5" s="220"/>
    </row>
    <row r="6" spans="1:15">
      <c r="A6" s="294" t="s">
        <v>1537</v>
      </c>
      <c r="E6" s="220"/>
      <c r="F6" s="220"/>
      <c r="G6" s="220"/>
      <c r="H6" s="220"/>
      <c r="I6" s="220"/>
      <c r="J6" s="220"/>
      <c r="K6" s="220"/>
      <c r="L6" s="220"/>
      <c r="M6" s="220"/>
      <c r="N6" s="220"/>
    </row>
    <row r="7" spans="1:15">
      <c r="A7" s="220"/>
      <c r="B7" s="220"/>
      <c r="C7" s="220"/>
      <c r="D7" s="220"/>
      <c r="E7" s="220"/>
      <c r="F7" s="220"/>
      <c r="G7" s="220"/>
      <c r="H7" s="220"/>
      <c r="I7" s="220"/>
      <c r="J7" s="220"/>
      <c r="K7" s="220"/>
      <c r="L7" s="220"/>
      <c r="M7" s="220"/>
      <c r="N7" s="220"/>
    </row>
    <row r="8" spans="1:15" ht="72">
      <c r="A8" s="497" t="s">
        <v>3189</v>
      </c>
      <c r="B8" s="497" t="s">
        <v>3190</v>
      </c>
      <c r="C8" s="497" t="s">
        <v>3191</v>
      </c>
      <c r="D8" s="497" t="s">
        <v>164</v>
      </c>
      <c r="E8" s="497" t="s">
        <v>3192</v>
      </c>
      <c r="F8" s="637" t="s">
        <v>3193</v>
      </c>
      <c r="G8" s="497" t="s">
        <v>3194</v>
      </c>
      <c r="H8" s="497" t="s">
        <v>149</v>
      </c>
      <c r="I8" s="497" t="s">
        <v>171</v>
      </c>
      <c r="J8" s="497" t="s">
        <v>3195</v>
      </c>
      <c r="K8" s="497" t="s">
        <v>3196</v>
      </c>
      <c r="L8" s="497" t="s">
        <v>3197</v>
      </c>
      <c r="M8" s="497" t="s">
        <v>3198</v>
      </c>
      <c r="N8" s="497" t="s">
        <v>3199</v>
      </c>
      <c r="O8" s="497" t="s">
        <v>3200</v>
      </c>
    </row>
    <row r="9" spans="1:15">
      <c r="A9" s="753" t="s">
        <v>13</v>
      </c>
      <c r="B9" s="537" t="s">
        <v>89</v>
      </c>
      <c r="C9" s="753" t="s">
        <v>107</v>
      </c>
      <c r="D9" s="753" t="s">
        <v>88</v>
      </c>
      <c r="E9" s="537" t="s">
        <v>87</v>
      </c>
      <c r="F9" s="753" t="s">
        <v>86</v>
      </c>
      <c r="G9" s="537" t="s">
        <v>85</v>
      </c>
      <c r="H9" s="753" t="s">
        <v>84</v>
      </c>
      <c r="I9" s="537" t="s">
        <v>83</v>
      </c>
      <c r="J9" s="753" t="s">
        <v>82</v>
      </c>
      <c r="K9" s="537" t="s">
        <v>81</v>
      </c>
      <c r="L9" s="753" t="s">
        <v>80</v>
      </c>
      <c r="M9" s="537" t="s">
        <v>137</v>
      </c>
      <c r="N9" s="753" t="s">
        <v>136</v>
      </c>
      <c r="O9" s="537" t="s">
        <v>135</v>
      </c>
    </row>
    <row r="10" spans="1:15">
      <c r="A10" s="750"/>
      <c r="B10" s="491"/>
      <c r="C10" s="491"/>
      <c r="D10" s="491"/>
      <c r="E10" s="491"/>
      <c r="F10" s="491"/>
      <c r="G10" s="491"/>
      <c r="H10" s="750"/>
      <c r="I10" s="491"/>
      <c r="J10" s="491"/>
      <c r="K10" s="750"/>
      <c r="L10" s="491"/>
      <c r="M10" s="491"/>
      <c r="N10" s="491"/>
      <c r="O10" s="491"/>
    </row>
    <row r="11" spans="1:15" ht="72">
      <c r="A11" s="2" t="s">
        <v>349</v>
      </c>
      <c r="B11" s="12" t="s">
        <v>79</v>
      </c>
      <c r="C11" s="12" t="s">
        <v>79</v>
      </c>
      <c r="D11" s="12" t="s">
        <v>2713</v>
      </c>
      <c r="E11" s="12" t="s">
        <v>79</v>
      </c>
      <c r="F11" s="12" t="s">
        <v>78</v>
      </c>
      <c r="G11" s="12" t="s">
        <v>78</v>
      </c>
      <c r="H11" s="12" t="s">
        <v>143</v>
      </c>
      <c r="I11" s="12" t="s">
        <v>91</v>
      </c>
      <c r="J11" s="12" t="s">
        <v>91</v>
      </c>
      <c r="K11" s="12" t="s">
        <v>3201</v>
      </c>
      <c r="L11" s="12" t="s">
        <v>91</v>
      </c>
      <c r="M11" s="12" t="s">
        <v>91</v>
      </c>
      <c r="N11" s="12" t="s">
        <v>91</v>
      </c>
      <c r="O11" s="12" t="s">
        <v>91</v>
      </c>
    </row>
    <row r="12" spans="1:15" ht="43.2">
      <c r="A12" s="275" t="s">
        <v>3202</v>
      </c>
      <c r="B12" s="12" t="s">
        <v>3203</v>
      </c>
      <c r="C12" s="12" t="s">
        <v>170</v>
      </c>
      <c r="E12" s="12" t="s">
        <v>3204</v>
      </c>
      <c r="F12" s="12" t="s">
        <v>2566</v>
      </c>
      <c r="G12" s="12" t="s">
        <v>2567</v>
      </c>
      <c r="H12" s="275"/>
      <c r="I12" s="12" t="s">
        <v>90</v>
      </c>
      <c r="J12" s="12" t="s">
        <v>90</v>
      </c>
      <c r="K12" s="12"/>
      <c r="L12" s="12" t="s">
        <v>792</v>
      </c>
      <c r="M12" s="12" t="s">
        <v>90</v>
      </c>
      <c r="N12" s="12" t="s">
        <v>90</v>
      </c>
      <c r="O12" s="12" t="s">
        <v>90</v>
      </c>
    </row>
    <row r="13" spans="1:15">
      <c r="A13" s="275"/>
      <c r="B13" s="12"/>
      <c r="C13" s="12"/>
      <c r="E13" s="12"/>
      <c r="F13" s="12"/>
      <c r="G13" s="12"/>
      <c r="H13" s="275"/>
      <c r="I13" s="12" t="s">
        <v>169</v>
      </c>
      <c r="J13" s="12" t="s">
        <v>169</v>
      </c>
      <c r="K13" s="12"/>
      <c r="L13" s="12" t="s">
        <v>90</v>
      </c>
      <c r="M13" s="12" t="s">
        <v>169</v>
      </c>
      <c r="N13" s="12" t="s">
        <v>169</v>
      </c>
      <c r="O13" s="12" t="s">
        <v>169</v>
      </c>
    </row>
    <row r="14" spans="1:15" ht="43.2">
      <c r="A14" s="275"/>
      <c r="B14" s="12"/>
      <c r="C14" s="12"/>
      <c r="E14" s="12"/>
      <c r="F14" s="12"/>
      <c r="G14" s="12"/>
      <c r="H14" s="275"/>
      <c r="I14" s="12"/>
      <c r="J14" s="12" t="s">
        <v>3205</v>
      </c>
      <c r="K14" s="12"/>
      <c r="L14" s="12" t="s">
        <v>1019</v>
      </c>
      <c r="M14" s="12" t="s">
        <v>3206</v>
      </c>
      <c r="N14" s="12" t="s">
        <v>3206</v>
      </c>
      <c r="O14" s="12" t="s">
        <v>3206</v>
      </c>
    </row>
    <row r="15" spans="1:15" ht="43.2">
      <c r="A15" s="275"/>
      <c r="B15" s="275"/>
      <c r="C15" s="12"/>
      <c r="E15" s="12"/>
      <c r="F15" s="12"/>
      <c r="G15" s="12"/>
      <c r="H15" s="12"/>
      <c r="I15" s="12"/>
      <c r="J15" s="12"/>
      <c r="K15" s="12"/>
      <c r="L15" s="12"/>
      <c r="M15" s="12" t="s">
        <v>3207</v>
      </c>
      <c r="N15" s="12" t="s">
        <v>3208</v>
      </c>
      <c r="O15" s="12" t="s">
        <v>116</v>
      </c>
    </row>
    <row r="16" spans="1:15">
      <c r="B16" s="220"/>
      <c r="C16" s="220"/>
      <c r="D16" s="220"/>
    </row>
    <row r="17" spans="2:4">
      <c r="B17" s="220"/>
      <c r="C17" s="220"/>
      <c r="D17" s="220"/>
    </row>
    <row r="18" spans="2:4" ht="15.75" customHeight="1">
      <c r="B18" s="220"/>
      <c r="C18" s="220"/>
      <c r="D18" s="220"/>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104"/>
  <dimension ref="A1:H45"/>
  <sheetViews>
    <sheetView showGridLines="0" zoomScale="80" zoomScaleNormal="80" workbookViewId="0"/>
  </sheetViews>
  <sheetFormatPr defaultColWidth="8.6640625" defaultRowHeight="14.4"/>
  <cols>
    <col min="1" max="1" width="30.44140625" style="124" bestFit="1" customWidth="1"/>
    <col min="2" max="2" width="15.44140625" style="124" bestFit="1" customWidth="1"/>
    <col min="3" max="7" width="15.6640625" style="124" customWidth="1"/>
    <col min="8" max="16384" width="8.6640625" style="124"/>
  </cols>
  <sheetData>
    <row r="1" spans="1:8">
      <c r="A1" s="1" t="s">
        <v>1541</v>
      </c>
    </row>
    <row r="2" spans="1:8">
      <c r="A2" s="294" t="s">
        <v>1540</v>
      </c>
    </row>
    <row r="3" spans="1:8">
      <c r="A3" s="217"/>
      <c r="B3" s="243"/>
      <c r="C3" s="243"/>
      <c r="D3" s="243"/>
      <c r="E3" s="243"/>
      <c r="F3" s="243"/>
      <c r="G3" s="243"/>
    </row>
    <row r="4" spans="1:8">
      <c r="A4" s="271" t="s">
        <v>3209</v>
      </c>
      <c r="B4" s="243"/>
      <c r="C4" s="243"/>
      <c r="D4" s="243"/>
      <c r="E4" s="243"/>
      <c r="F4" s="243"/>
      <c r="G4" s="243"/>
    </row>
    <row r="5" spans="1:8">
      <c r="A5" s="712" t="s">
        <v>109</v>
      </c>
      <c r="B5" s="35"/>
      <c r="E5" s="243"/>
      <c r="F5" s="243"/>
      <c r="G5" s="243"/>
    </row>
    <row r="6" spans="1:8">
      <c r="A6" s="224" t="s">
        <v>165</v>
      </c>
      <c r="B6" s="714" t="s">
        <v>164</v>
      </c>
      <c r="C6" s="715" t="s">
        <v>108</v>
      </c>
      <c r="D6" s="736" t="s">
        <v>3087</v>
      </c>
      <c r="E6" s="243"/>
      <c r="F6" s="243"/>
      <c r="G6" s="243"/>
    </row>
    <row r="7" spans="1:8">
      <c r="A7" s="217"/>
      <c r="B7" s="243"/>
      <c r="C7" s="243"/>
      <c r="D7" s="243"/>
      <c r="E7" s="243"/>
      <c r="F7" s="243"/>
      <c r="G7" s="243"/>
    </row>
    <row r="8" spans="1:8">
      <c r="A8" s="294" t="s">
        <v>3210</v>
      </c>
      <c r="E8" s="243"/>
      <c r="F8" s="243"/>
      <c r="G8" s="243"/>
    </row>
    <row r="9" spans="1:8">
      <c r="A9" s="215"/>
      <c r="B9" s="241"/>
      <c r="C9" s="241"/>
      <c r="D9" s="241"/>
      <c r="E9" s="241"/>
      <c r="F9" s="241"/>
      <c r="G9" s="243"/>
    </row>
    <row r="10" spans="1:8" ht="28.8">
      <c r="A10" s="215"/>
      <c r="B10" s="215"/>
      <c r="C10" s="639" t="s">
        <v>3211</v>
      </c>
      <c r="D10" s="639" t="s">
        <v>3212</v>
      </c>
      <c r="E10" s="639" t="s">
        <v>3213</v>
      </c>
      <c r="F10" s="639" t="s">
        <v>3214</v>
      </c>
      <c r="G10" s="639" t="s">
        <v>3215</v>
      </c>
    </row>
    <row r="11" spans="1:8">
      <c r="A11" s="215"/>
      <c r="B11" s="215"/>
      <c r="C11" s="753" t="s">
        <v>89</v>
      </c>
      <c r="D11" s="753" t="s">
        <v>107</v>
      </c>
      <c r="E11" s="753" t="s">
        <v>88</v>
      </c>
      <c r="F11" s="753" t="s">
        <v>87</v>
      </c>
      <c r="G11" s="753" t="s">
        <v>86</v>
      </c>
    </row>
    <row r="12" spans="1:8">
      <c r="A12" s="706" t="s">
        <v>3143</v>
      </c>
      <c r="B12" s="753" t="s">
        <v>12</v>
      </c>
      <c r="C12" s="748"/>
      <c r="D12" s="748"/>
      <c r="E12" s="748"/>
      <c r="F12" s="748"/>
      <c r="G12" s="748"/>
      <c r="H12" s="42" t="s">
        <v>3216</v>
      </c>
    </row>
    <row r="13" spans="1:8">
      <c r="A13" s="706" t="s">
        <v>3145</v>
      </c>
      <c r="B13" s="753" t="s">
        <v>72</v>
      </c>
      <c r="C13" s="748"/>
      <c r="D13" s="748"/>
      <c r="E13" s="748"/>
      <c r="F13" s="748"/>
      <c r="G13" s="748"/>
      <c r="H13" s="42" t="s">
        <v>3217</v>
      </c>
    </row>
    <row r="14" spans="1:8">
      <c r="A14" s="706" t="s">
        <v>3147</v>
      </c>
      <c r="B14" s="753" t="s">
        <v>11</v>
      </c>
      <c r="C14" s="748"/>
      <c r="D14" s="748"/>
      <c r="E14" s="748"/>
      <c r="F14" s="748"/>
      <c r="G14" s="748"/>
      <c r="H14" s="42" t="s">
        <v>3218</v>
      </c>
    </row>
    <row r="15" spans="1:8">
      <c r="A15" s="706" t="s">
        <v>3149</v>
      </c>
      <c r="B15" s="753" t="s">
        <v>71</v>
      </c>
      <c r="C15" s="748"/>
      <c r="D15" s="748"/>
      <c r="E15" s="748"/>
      <c r="F15" s="748"/>
      <c r="G15" s="748"/>
      <c r="H15" s="42" t="s">
        <v>3219</v>
      </c>
    </row>
    <row r="16" spans="1:8">
      <c r="A16" s="706" t="s">
        <v>3151</v>
      </c>
      <c r="B16" s="753" t="s">
        <v>70</v>
      </c>
      <c r="C16" s="748"/>
      <c r="D16" s="748"/>
      <c r="E16" s="748"/>
      <c r="F16" s="748"/>
      <c r="G16" s="748"/>
      <c r="H16" s="42" t="s">
        <v>3220</v>
      </c>
    </row>
    <row r="17" spans="1:8">
      <c r="A17" s="706" t="s">
        <v>3153</v>
      </c>
      <c r="B17" s="753" t="s">
        <v>69</v>
      </c>
      <c r="C17" s="748"/>
      <c r="D17" s="748"/>
      <c r="E17" s="748"/>
      <c r="F17" s="748"/>
      <c r="G17" s="748"/>
      <c r="H17" s="42" t="s">
        <v>3221</v>
      </c>
    </row>
    <row r="18" spans="1:8">
      <c r="A18" s="706" t="s">
        <v>3155</v>
      </c>
      <c r="B18" s="753" t="s">
        <v>68</v>
      </c>
      <c r="C18" s="748"/>
      <c r="D18" s="748"/>
      <c r="E18" s="748"/>
      <c r="F18" s="748"/>
      <c r="G18" s="748"/>
      <c r="H18" s="42" t="s">
        <v>3222</v>
      </c>
    </row>
    <row r="19" spans="1:8">
      <c r="A19" s="706" t="s">
        <v>3157</v>
      </c>
      <c r="B19" s="753" t="s">
        <v>67</v>
      </c>
      <c r="C19" s="748"/>
      <c r="D19" s="748"/>
      <c r="E19" s="748"/>
      <c r="F19" s="748"/>
      <c r="G19" s="748"/>
      <c r="H19" s="42" t="s">
        <v>3223</v>
      </c>
    </row>
    <row r="20" spans="1:8">
      <c r="A20" s="706" t="s">
        <v>3159</v>
      </c>
      <c r="B20" s="753" t="s">
        <v>66</v>
      </c>
      <c r="C20" s="748"/>
      <c r="D20" s="748"/>
      <c r="E20" s="748"/>
      <c r="F20" s="748"/>
      <c r="G20" s="748"/>
      <c r="H20" s="42" t="s">
        <v>3224</v>
      </c>
    </row>
    <row r="21" spans="1:8">
      <c r="A21" s="706" t="s">
        <v>3161</v>
      </c>
      <c r="B21" s="753" t="s">
        <v>10</v>
      </c>
      <c r="C21" s="748"/>
      <c r="D21" s="748"/>
      <c r="E21" s="748"/>
      <c r="F21" s="748"/>
      <c r="G21" s="748"/>
      <c r="H21" s="42" t="s">
        <v>3225</v>
      </c>
    </row>
    <row r="22" spans="1:8">
      <c r="A22" s="706" t="s">
        <v>3163</v>
      </c>
      <c r="B22" s="753" t="s">
        <v>9</v>
      </c>
      <c r="C22" s="748"/>
      <c r="D22" s="748"/>
      <c r="E22" s="748"/>
      <c r="F22" s="748"/>
      <c r="G22" s="748"/>
      <c r="H22" s="42" t="s">
        <v>3226</v>
      </c>
    </row>
    <row r="23" spans="1:8">
      <c r="A23" s="706" t="s">
        <v>3165</v>
      </c>
      <c r="B23" s="753" t="s">
        <v>65</v>
      </c>
      <c r="C23" s="748"/>
      <c r="D23" s="748"/>
      <c r="E23" s="748"/>
      <c r="F23" s="748"/>
      <c r="G23" s="748"/>
      <c r="H23" s="42" t="s">
        <v>3227</v>
      </c>
    </row>
    <row r="24" spans="1:8">
      <c r="A24" s="706" t="s">
        <v>3167</v>
      </c>
      <c r="B24" s="753" t="s">
        <v>8</v>
      </c>
      <c r="C24" s="748"/>
      <c r="D24" s="748"/>
      <c r="E24" s="748"/>
      <c r="F24" s="748"/>
      <c r="G24" s="748"/>
      <c r="H24" s="42" t="s">
        <v>3228</v>
      </c>
    </row>
    <row r="25" spans="1:8">
      <c r="A25" s="706" t="s">
        <v>3169</v>
      </c>
      <c r="B25" s="753" t="s">
        <v>7</v>
      </c>
      <c r="C25" s="748"/>
      <c r="D25" s="748"/>
      <c r="E25" s="748"/>
      <c r="F25" s="748"/>
      <c r="G25" s="748"/>
      <c r="H25" s="42" t="s">
        <v>3229</v>
      </c>
    </row>
    <row r="26" spans="1:8">
      <c r="A26" s="706" t="s">
        <v>3171</v>
      </c>
      <c r="B26" s="753" t="s">
        <v>64</v>
      </c>
      <c r="C26" s="748"/>
      <c r="D26" s="748"/>
      <c r="E26" s="748"/>
      <c r="F26" s="748"/>
      <c r="G26" s="748"/>
      <c r="H26" s="42" t="s">
        <v>3230</v>
      </c>
    </row>
    <row r="27" spans="1:8">
      <c r="A27" s="706" t="s">
        <v>3173</v>
      </c>
      <c r="B27" s="753" t="s">
        <v>6</v>
      </c>
      <c r="C27" s="748"/>
      <c r="D27" s="748"/>
      <c r="E27" s="748"/>
      <c r="F27" s="748"/>
      <c r="G27" s="748"/>
      <c r="H27" s="42" t="s">
        <v>3231</v>
      </c>
    </row>
    <row r="28" spans="1:8">
      <c r="A28" s="706" t="s">
        <v>3175</v>
      </c>
      <c r="B28" s="753" t="s">
        <v>5</v>
      </c>
      <c r="C28" s="748"/>
      <c r="D28" s="748"/>
      <c r="E28" s="748"/>
      <c r="F28" s="748"/>
      <c r="G28" s="748"/>
      <c r="H28" s="42" t="s">
        <v>3232</v>
      </c>
    </row>
    <row r="29" spans="1:8">
      <c r="A29" s="706" t="s">
        <v>3177</v>
      </c>
      <c r="B29" s="753" t="s">
        <v>63</v>
      </c>
      <c r="C29" s="748"/>
      <c r="D29" s="748"/>
      <c r="E29" s="748"/>
      <c r="F29" s="748"/>
      <c r="G29" s="748"/>
      <c r="H29" s="42" t="s">
        <v>3233</v>
      </c>
    </row>
    <row r="30" spans="1:8">
      <c r="A30" s="706" t="s">
        <v>3179</v>
      </c>
      <c r="B30" s="753" t="s">
        <v>62</v>
      </c>
      <c r="C30" s="748"/>
      <c r="D30" s="748"/>
      <c r="E30" s="748"/>
      <c r="F30" s="748"/>
      <c r="G30" s="748"/>
      <c r="H30" s="42" t="s">
        <v>3234</v>
      </c>
    </row>
    <row r="31" spans="1:8">
      <c r="A31" s="706" t="s">
        <v>3181</v>
      </c>
      <c r="B31" s="753" t="s">
        <v>61</v>
      </c>
      <c r="C31" s="748"/>
      <c r="D31" s="748"/>
      <c r="E31" s="748"/>
      <c r="F31" s="748"/>
      <c r="G31" s="748"/>
      <c r="H31" s="42" t="s">
        <v>3235</v>
      </c>
    </row>
    <row r="32" spans="1:8">
      <c r="A32" s="706" t="s">
        <v>3183</v>
      </c>
      <c r="B32" s="753" t="s">
        <v>4</v>
      </c>
      <c r="C32" s="748"/>
      <c r="D32" s="303"/>
      <c r="E32" s="748"/>
      <c r="F32" s="748"/>
      <c r="G32" s="748"/>
      <c r="H32" s="42" t="s">
        <v>3236</v>
      </c>
    </row>
    <row r="33" spans="1:8">
      <c r="A33" s="754" t="s">
        <v>129</v>
      </c>
      <c r="B33" s="753" t="s">
        <v>60</v>
      </c>
      <c r="C33" s="303"/>
      <c r="D33" s="303"/>
      <c r="E33" s="519"/>
      <c r="F33" s="519"/>
      <c r="G33" s="519"/>
    </row>
    <row r="34" spans="1:8" ht="28.8">
      <c r="C34" s="2" t="s">
        <v>3185</v>
      </c>
      <c r="D34" s="2" t="s">
        <v>3186</v>
      </c>
      <c r="E34" s="2"/>
      <c r="F34" s="2" t="s">
        <v>90</v>
      </c>
      <c r="G34" s="2" t="s">
        <v>1326</v>
      </c>
    </row>
    <row r="35" spans="1:8">
      <c r="C35" s="2" t="s">
        <v>90</v>
      </c>
      <c r="D35" s="2" t="s">
        <v>90</v>
      </c>
      <c r="E35" s="2"/>
      <c r="F35" s="2"/>
      <c r="G35" s="2" t="s">
        <v>90</v>
      </c>
    </row>
    <row r="36" spans="1:8">
      <c r="C36" s="12" t="s">
        <v>91</v>
      </c>
      <c r="D36" s="12" t="s">
        <v>91</v>
      </c>
      <c r="E36" s="12" t="s">
        <v>114</v>
      </c>
      <c r="F36" s="12" t="s">
        <v>91</v>
      </c>
      <c r="G36" s="12" t="s">
        <v>91</v>
      </c>
    </row>
    <row r="37" spans="1:8" ht="28.8">
      <c r="C37" s="12" t="s">
        <v>169</v>
      </c>
      <c r="D37" s="12" t="s">
        <v>169</v>
      </c>
      <c r="E37" s="12" t="s">
        <v>3237</v>
      </c>
      <c r="F37" s="12" t="s">
        <v>169</v>
      </c>
      <c r="G37" s="12" t="s">
        <v>3238</v>
      </c>
      <c r="H37" s="220"/>
    </row>
    <row r="38" spans="1:8">
      <c r="C38" s="12"/>
      <c r="D38" s="12"/>
      <c r="E38" s="12"/>
      <c r="F38" s="12"/>
      <c r="G38" s="12"/>
      <c r="H38" s="220"/>
    </row>
    <row r="39" spans="1:8">
      <c r="E39" s="220"/>
      <c r="F39" s="220"/>
      <c r="G39" s="220"/>
      <c r="H39" s="220"/>
    </row>
    <row r="40" spans="1:8">
      <c r="E40" s="2"/>
      <c r="F40" s="2"/>
      <c r="G40" s="2"/>
      <c r="H40" s="2"/>
    </row>
    <row r="41" spans="1:8">
      <c r="E41" s="265"/>
      <c r="F41" s="265"/>
      <c r="G41" s="265"/>
      <c r="H41" s="220"/>
    </row>
    <row r="42" spans="1:8">
      <c r="C42" s="220"/>
      <c r="D42" s="220"/>
      <c r="H42" s="220"/>
    </row>
    <row r="43" spans="1:8">
      <c r="E43" s="220"/>
      <c r="F43" s="220"/>
      <c r="G43" s="220"/>
      <c r="H43" s="220"/>
    </row>
    <row r="44" spans="1:8">
      <c r="E44" s="220"/>
      <c r="F44" s="220"/>
      <c r="G44" s="220"/>
      <c r="H44" s="220"/>
    </row>
    <row r="45" spans="1:8" ht="46.35" customHeight="1">
      <c r="E45" s="220"/>
      <c r="F45" s="220"/>
      <c r="G45" s="220"/>
      <c r="H45" s="220"/>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105">
    <tabColor rgb="FFFFC000"/>
  </sheetPr>
  <dimension ref="A1:T29"/>
  <sheetViews>
    <sheetView showGridLines="0" zoomScale="80" zoomScaleNormal="80" workbookViewId="0"/>
  </sheetViews>
  <sheetFormatPr defaultColWidth="8.6640625" defaultRowHeight="14.4"/>
  <cols>
    <col min="1" max="1" width="40.5546875" style="124" customWidth="1"/>
    <col min="2" max="2" width="8.6640625" style="124"/>
    <col min="3" max="12" width="18.6640625" style="124" customWidth="1"/>
    <col min="13" max="13" width="8.6640625" style="124"/>
    <col min="14" max="14" width="16.5546875" style="124" bestFit="1" customWidth="1"/>
    <col min="15" max="16384" width="8.6640625" style="124"/>
  </cols>
  <sheetData>
    <row r="1" spans="1:20">
      <c r="A1" s="1" t="s">
        <v>3239</v>
      </c>
    </row>
    <row r="2" spans="1:20">
      <c r="A2" s="1672" t="s">
        <v>6292</v>
      </c>
      <c r="B2" s="276"/>
      <c r="C2" s="276"/>
      <c r="D2" s="276"/>
      <c r="E2" s="276"/>
      <c r="F2" s="755"/>
      <c r="G2" s="755"/>
      <c r="H2" s="165"/>
      <c r="I2" s="165"/>
      <c r="J2" s="755"/>
      <c r="K2" s="276"/>
      <c r="L2" s="276"/>
    </row>
    <row r="3" spans="1:20">
      <c r="B3" s="165"/>
      <c r="C3" s="165"/>
      <c r="D3" s="276"/>
      <c r="E3" s="276"/>
      <c r="F3" s="755"/>
      <c r="G3" s="755"/>
      <c r="H3" s="165"/>
      <c r="I3" s="165"/>
      <c r="J3" s="755"/>
      <c r="K3" s="276"/>
      <c r="L3" s="276"/>
    </row>
    <row r="4" spans="1:20">
      <c r="A4" s="271" t="s">
        <v>3240</v>
      </c>
      <c r="B4" s="165"/>
      <c r="C4" s="165"/>
      <c r="D4" s="276"/>
      <c r="E4" s="276"/>
      <c r="F4" s="755"/>
      <c r="G4" s="755"/>
      <c r="H4" s="165"/>
      <c r="I4" s="165"/>
      <c r="J4" s="755"/>
      <c r="K4" s="276"/>
      <c r="L4" s="276"/>
    </row>
    <row r="5" spans="1:20">
      <c r="A5" s="712" t="s">
        <v>109</v>
      </c>
      <c r="B5" s="165"/>
      <c r="C5" s="165"/>
      <c r="D5" s="276"/>
      <c r="E5" s="276"/>
      <c r="F5" s="755"/>
      <c r="G5" s="755"/>
      <c r="H5" s="165"/>
      <c r="I5" s="165"/>
      <c r="J5" s="755"/>
      <c r="K5" s="276"/>
      <c r="L5" s="276"/>
    </row>
    <row r="6" spans="1:20">
      <c r="A6" s="735" t="s">
        <v>90</v>
      </c>
      <c r="B6" s="165"/>
      <c r="C6" s="165"/>
      <c r="D6" s="276"/>
      <c r="E6" s="276"/>
      <c r="F6" s="755"/>
      <c r="G6" s="755"/>
      <c r="H6" s="165"/>
      <c r="I6" s="165"/>
      <c r="J6" s="755"/>
      <c r="K6" s="276"/>
      <c r="L6" s="276"/>
    </row>
    <row r="7" spans="1:20">
      <c r="A7" s="165"/>
      <c r="B7" s="165"/>
      <c r="C7" s="165"/>
      <c r="D7" s="276"/>
      <c r="E7" s="276"/>
      <c r="F7" s="755"/>
      <c r="G7" s="755"/>
      <c r="H7" s="165"/>
      <c r="I7" s="165"/>
      <c r="J7" s="755"/>
      <c r="K7" s="276"/>
      <c r="L7" s="276"/>
    </row>
    <row r="8" spans="1:20">
      <c r="A8" s="1672" t="s">
        <v>6292</v>
      </c>
      <c r="B8" s="165"/>
      <c r="C8" s="165"/>
      <c r="D8" s="276"/>
      <c r="E8" s="276"/>
      <c r="F8" s="755"/>
      <c r="G8" s="755"/>
      <c r="H8" s="165"/>
      <c r="I8" s="165"/>
      <c r="J8" s="755"/>
      <c r="K8" s="276"/>
      <c r="L8" s="276"/>
    </row>
    <row r="9" spans="1:20">
      <c r="A9" s="165"/>
      <c r="B9" s="165"/>
      <c r="C9" s="276"/>
      <c r="D9" s="276"/>
      <c r="E9" s="276"/>
      <c r="F9" s="755"/>
      <c r="G9" s="755"/>
      <c r="H9" s="276"/>
      <c r="I9" s="276"/>
      <c r="J9" s="755"/>
      <c r="K9" s="276"/>
      <c r="L9" s="276"/>
    </row>
    <row r="10" spans="1:20">
      <c r="A10" s="165"/>
      <c r="B10" s="165"/>
      <c r="C10" s="2113" t="s">
        <v>3241</v>
      </c>
      <c r="D10" s="2114" t="s">
        <v>3242</v>
      </c>
      <c r="E10" s="2115"/>
      <c r="F10" s="2115"/>
      <c r="G10" s="2115"/>
      <c r="H10" s="2115"/>
      <c r="I10" s="2115"/>
      <c r="J10" s="2115"/>
      <c r="K10" s="2115"/>
      <c r="L10" s="2116"/>
      <c r="O10" s="254"/>
      <c r="P10" s="254"/>
      <c r="Q10" s="254"/>
      <c r="R10" s="254"/>
      <c r="S10" s="254"/>
      <c r="T10" s="193"/>
    </row>
    <row r="11" spans="1:20" ht="57.6">
      <c r="A11" s="756"/>
      <c r="B11" s="756"/>
      <c r="C11" s="2032"/>
      <c r="D11" s="639" t="s">
        <v>3243</v>
      </c>
      <c r="E11" s="639" t="s">
        <v>3244</v>
      </c>
      <c r="F11" s="639" t="s">
        <v>3245</v>
      </c>
      <c r="G11" s="639" t="s">
        <v>3246</v>
      </c>
      <c r="H11" s="639" t="s">
        <v>3247</v>
      </c>
      <c r="I11" s="639" t="s">
        <v>3248</v>
      </c>
      <c r="J11" s="639" t="s">
        <v>3249</v>
      </c>
      <c r="K11" s="639" t="s">
        <v>3250</v>
      </c>
      <c r="L11" s="639" t="s">
        <v>3251</v>
      </c>
      <c r="O11" s="193"/>
      <c r="P11" s="193"/>
      <c r="Q11" s="193"/>
      <c r="R11" s="193"/>
      <c r="S11" s="193"/>
      <c r="T11" s="193"/>
    </row>
    <row r="12" spans="1:20">
      <c r="A12" s="10"/>
      <c r="B12" s="10"/>
      <c r="C12" s="753" t="s">
        <v>13</v>
      </c>
      <c r="D12" s="753" t="s">
        <v>89</v>
      </c>
      <c r="E12" s="753" t="s">
        <v>107</v>
      </c>
      <c r="F12" s="753" t="s">
        <v>88</v>
      </c>
      <c r="G12" s="753" t="s">
        <v>87</v>
      </c>
      <c r="H12" s="753" t="s">
        <v>86</v>
      </c>
      <c r="I12" s="753" t="s">
        <v>85</v>
      </c>
      <c r="J12" s="753" t="s">
        <v>84</v>
      </c>
      <c r="K12" s="753" t="s">
        <v>83</v>
      </c>
      <c r="L12" s="753" t="s">
        <v>82</v>
      </c>
      <c r="M12" s="254"/>
      <c r="N12" s="254"/>
      <c r="O12" s="254"/>
      <c r="P12" s="254"/>
      <c r="Q12" s="254"/>
      <c r="R12" s="193"/>
      <c r="S12" s="193"/>
      <c r="T12" s="193"/>
    </row>
    <row r="13" spans="1:20">
      <c r="A13" s="757" t="s">
        <v>3252</v>
      </c>
      <c r="B13" s="753" t="s">
        <v>12</v>
      </c>
      <c r="C13" s="758"/>
      <c r="D13" s="759"/>
      <c r="E13" s="759"/>
      <c r="F13" s="760"/>
      <c r="G13" s="760"/>
      <c r="H13" s="761"/>
      <c r="I13" s="761"/>
      <c r="J13" s="759"/>
      <c r="K13" s="762"/>
      <c r="L13" s="759"/>
      <c r="M13" s="254"/>
      <c r="N13" s="41" t="s">
        <v>91</v>
      </c>
      <c r="O13" s="41" t="s">
        <v>92</v>
      </c>
      <c r="P13" s="254"/>
      <c r="Q13" s="41" t="s">
        <v>97</v>
      </c>
      <c r="R13" s="193"/>
      <c r="S13" s="193"/>
      <c r="T13" s="193"/>
    </row>
    <row r="14" spans="1:20">
      <c r="A14" s="757" t="s">
        <v>1333</v>
      </c>
      <c r="B14" s="753" t="s">
        <v>72</v>
      </c>
      <c r="C14" s="758"/>
      <c r="D14" s="759"/>
      <c r="E14" s="759"/>
      <c r="F14" s="760"/>
      <c r="G14" s="760"/>
      <c r="H14" s="758"/>
      <c r="I14" s="758"/>
      <c r="J14" s="759"/>
      <c r="K14" s="759"/>
      <c r="L14" s="759"/>
      <c r="M14" s="254"/>
      <c r="N14" s="41" t="s">
        <v>91</v>
      </c>
      <c r="O14" s="46" t="s">
        <v>175</v>
      </c>
      <c r="P14" s="254"/>
      <c r="Q14" s="41" t="s">
        <v>1340</v>
      </c>
      <c r="R14" s="193"/>
      <c r="S14" s="193"/>
      <c r="T14" s="193"/>
    </row>
    <row r="15" spans="1:20">
      <c r="A15" s="583" t="s">
        <v>1404</v>
      </c>
      <c r="B15" s="753" t="s">
        <v>11</v>
      </c>
      <c r="C15" s="519"/>
      <c r="D15" s="760"/>
      <c r="E15" s="760"/>
      <c r="F15" s="760"/>
      <c r="G15" s="760"/>
      <c r="H15" s="519"/>
      <c r="I15" s="519"/>
      <c r="J15" s="760"/>
      <c r="K15" s="760"/>
      <c r="L15" s="760"/>
      <c r="M15" s="254"/>
      <c r="N15" s="41" t="s">
        <v>91</v>
      </c>
      <c r="O15" s="41" t="s">
        <v>1405</v>
      </c>
      <c r="P15" s="254"/>
      <c r="Q15" s="46"/>
      <c r="R15" s="193"/>
      <c r="S15" s="41"/>
      <c r="T15" s="41"/>
    </row>
    <row r="16" spans="1:20" ht="28.8">
      <c r="A16" s="763" t="s">
        <v>3253</v>
      </c>
      <c r="B16" s="753" t="s">
        <v>71</v>
      </c>
      <c r="C16" s="519"/>
      <c r="D16" s="760"/>
      <c r="E16" s="760"/>
      <c r="F16" s="760"/>
      <c r="G16" s="760"/>
      <c r="H16" s="519"/>
      <c r="I16" s="519"/>
      <c r="J16" s="760"/>
      <c r="K16" s="760"/>
      <c r="L16" s="760"/>
      <c r="M16" s="41"/>
      <c r="N16" s="46" t="s">
        <v>91</v>
      </c>
      <c r="O16" s="46" t="s">
        <v>3254</v>
      </c>
      <c r="P16" s="46"/>
      <c r="Q16" s="46"/>
      <c r="R16" s="193"/>
      <c r="S16" s="193"/>
      <c r="T16" s="193"/>
    </row>
    <row r="17" spans="1:20">
      <c r="A17" s="757" t="s">
        <v>3255</v>
      </c>
      <c r="B17" s="753" t="s">
        <v>70</v>
      </c>
      <c r="C17" s="758"/>
      <c r="D17" s="758"/>
      <c r="E17" s="758"/>
      <c r="F17" s="758"/>
      <c r="G17" s="758"/>
      <c r="H17" s="758"/>
      <c r="I17" s="758"/>
      <c r="J17" s="758"/>
      <c r="K17" s="758"/>
      <c r="L17" s="758"/>
      <c r="N17" s="41" t="s">
        <v>91</v>
      </c>
      <c r="O17" s="46" t="s">
        <v>175</v>
      </c>
      <c r="P17" s="193"/>
      <c r="Q17" s="41" t="s">
        <v>3256</v>
      </c>
      <c r="R17" s="41" t="s">
        <v>3257</v>
      </c>
      <c r="S17" s="193"/>
      <c r="T17" s="193"/>
    </row>
    <row r="18" spans="1:20">
      <c r="A18" s="583" t="s">
        <v>1334</v>
      </c>
      <c r="B18" s="753" t="s">
        <v>69</v>
      </c>
      <c r="C18" s="758"/>
      <c r="D18" s="759"/>
      <c r="E18" s="759"/>
      <c r="F18" s="760"/>
      <c r="G18" s="760"/>
      <c r="H18" s="758"/>
      <c r="I18" s="758"/>
      <c r="J18" s="759"/>
      <c r="K18" s="759"/>
      <c r="L18" s="759"/>
      <c r="M18" s="45" t="s">
        <v>1373</v>
      </c>
      <c r="N18" s="41" t="s">
        <v>91</v>
      </c>
      <c r="O18" s="46" t="s">
        <v>175</v>
      </c>
      <c r="P18" s="193"/>
      <c r="Q18" s="41" t="s">
        <v>3256</v>
      </c>
      <c r="R18" s="41" t="s">
        <v>3257</v>
      </c>
      <c r="S18" s="193"/>
      <c r="T18" s="193"/>
    </row>
    <row r="19" spans="1:20">
      <c r="A19" s="583" t="s">
        <v>1335</v>
      </c>
      <c r="B19" s="753" t="s">
        <v>68</v>
      </c>
      <c r="C19" s="758"/>
      <c r="D19" s="759"/>
      <c r="E19" s="759"/>
      <c r="F19" s="760"/>
      <c r="G19" s="760"/>
      <c r="H19" s="758"/>
      <c r="I19" s="758"/>
      <c r="J19" s="759"/>
      <c r="K19" s="759"/>
      <c r="L19" s="759"/>
      <c r="M19" s="45" t="s">
        <v>1374</v>
      </c>
      <c r="N19" s="41" t="s">
        <v>91</v>
      </c>
      <c r="O19" s="46" t="s">
        <v>175</v>
      </c>
      <c r="P19" s="193"/>
      <c r="Q19" s="41" t="s">
        <v>3256</v>
      </c>
      <c r="R19" s="41" t="s">
        <v>3257</v>
      </c>
      <c r="S19" s="193"/>
      <c r="T19" s="193"/>
    </row>
    <row r="20" spans="1:20">
      <c r="A20" s="583" t="s">
        <v>1336</v>
      </c>
      <c r="B20" s="753" t="s">
        <v>67</v>
      </c>
      <c r="C20" s="758"/>
      <c r="D20" s="759"/>
      <c r="E20" s="759"/>
      <c r="F20" s="760"/>
      <c r="G20" s="760"/>
      <c r="H20" s="758"/>
      <c r="I20" s="758"/>
      <c r="J20" s="759"/>
      <c r="K20" s="759"/>
      <c r="L20" s="759"/>
      <c r="M20" s="45" t="s">
        <v>1375</v>
      </c>
      <c r="N20" s="41" t="s">
        <v>91</v>
      </c>
      <c r="O20" s="46" t="s">
        <v>175</v>
      </c>
      <c r="P20" s="193"/>
      <c r="Q20" s="41" t="s">
        <v>3256</v>
      </c>
      <c r="R20" s="41" t="s">
        <v>3257</v>
      </c>
      <c r="S20" s="193"/>
      <c r="T20" s="193"/>
    </row>
    <row r="21" spans="1:20">
      <c r="A21" s="757" t="s">
        <v>316</v>
      </c>
      <c r="B21" s="753" t="s">
        <v>66</v>
      </c>
      <c r="C21" s="758"/>
      <c r="D21" s="759"/>
      <c r="E21" s="759"/>
      <c r="F21" s="760"/>
      <c r="G21" s="760"/>
      <c r="H21" s="758"/>
      <c r="I21" s="758"/>
      <c r="J21" s="759"/>
      <c r="K21" s="759"/>
      <c r="L21" s="759"/>
      <c r="M21" s="254"/>
      <c r="N21" s="41" t="s">
        <v>91</v>
      </c>
      <c r="O21" s="41" t="s">
        <v>176</v>
      </c>
      <c r="P21" s="193"/>
      <c r="Q21" s="41" t="s">
        <v>185</v>
      </c>
      <c r="R21" s="193"/>
      <c r="S21" s="193"/>
      <c r="T21" s="193"/>
    </row>
    <row r="22" spans="1:20">
      <c r="A22" s="757" t="s">
        <v>3258</v>
      </c>
      <c r="B22" s="753" t="s">
        <v>10</v>
      </c>
      <c r="C22" s="758"/>
      <c r="D22" s="759"/>
      <c r="E22" s="759"/>
      <c r="F22" s="760"/>
      <c r="G22" s="760"/>
      <c r="H22" s="758"/>
      <c r="I22" s="758"/>
      <c r="J22" s="759"/>
      <c r="K22" s="759"/>
      <c r="L22" s="759"/>
      <c r="M22" s="254"/>
      <c r="N22" s="41" t="s">
        <v>91</v>
      </c>
      <c r="O22" s="46" t="s">
        <v>175</v>
      </c>
      <c r="P22" s="193"/>
      <c r="Q22" s="41" t="s">
        <v>1340</v>
      </c>
      <c r="R22" s="41" t="s">
        <v>3259</v>
      </c>
      <c r="S22" s="193"/>
      <c r="T22" s="193"/>
    </row>
    <row r="23" spans="1:20">
      <c r="A23" s="757" t="s">
        <v>3260</v>
      </c>
      <c r="B23" s="753" t="s">
        <v>9</v>
      </c>
      <c r="C23" s="758"/>
      <c r="D23" s="759"/>
      <c r="E23" s="759"/>
      <c r="F23" s="760"/>
      <c r="G23" s="760"/>
      <c r="H23" s="758"/>
      <c r="I23" s="758"/>
      <c r="J23" s="759"/>
      <c r="K23" s="759"/>
      <c r="L23" s="759"/>
      <c r="M23" s="254"/>
      <c r="N23" s="41" t="s">
        <v>91</v>
      </c>
      <c r="O23" s="41" t="s">
        <v>3261</v>
      </c>
      <c r="P23" s="193"/>
      <c r="Q23" s="41" t="s">
        <v>185</v>
      </c>
      <c r="R23" s="193"/>
      <c r="S23" s="193"/>
      <c r="T23" s="193"/>
    </row>
    <row r="24" spans="1:20">
      <c r="A24" s="1295" t="s">
        <v>5562</v>
      </c>
      <c r="B24" s="753" t="s">
        <v>65</v>
      </c>
      <c r="C24" s="1386"/>
      <c r="D24" s="1387"/>
      <c r="E24" s="1387"/>
      <c r="F24" s="1388"/>
      <c r="G24" s="1388"/>
      <c r="H24" s="1386"/>
      <c r="I24" s="1386"/>
      <c r="J24" s="1387"/>
      <c r="K24" s="1387"/>
      <c r="L24" s="1387"/>
      <c r="M24" s="254"/>
      <c r="N24" s="41" t="s">
        <v>141</v>
      </c>
      <c r="O24" s="325" t="s">
        <v>3461</v>
      </c>
      <c r="P24" s="193"/>
      <c r="Q24" s="41"/>
      <c r="R24" s="193"/>
      <c r="S24" s="193"/>
      <c r="T24" s="193"/>
    </row>
    <row r="25" spans="1:20">
      <c r="A25" s="1295" t="s">
        <v>5563</v>
      </c>
      <c r="B25" s="753" t="s">
        <v>8</v>
      </c>
      <c r="C25" s="1386"/>
      <c r="D25" s="1387"/>
      <c r="E25" s="1387"/>
      <c r="F25" s="1388"/>
      <c r="G25" s="1388"/>
      <c r="H25" s="1386"/>
      <c r="I25" s="1386"/>
      <c r="J25" s="1387"/>
      <c r="K25" s="1387"/>
      <c r="L25" s="1387"/>
      <c r="M25" s="254"/>
      <c r="N25" s="41" t="s">
        <v>141</v>
      </c>
      <c r="O25" s="325" t="s">
        <v>3463</v>
      </c>
      <c r="P25" s="193"/>
      <c r="Q25" s="41"/>
      <c r="R25" s="193"/>
      <c r="S25" s="193"/>
      <c r="T25" s="193"/>
    </row>
    <row r="26" spans="1:20">
      <c r="D26" s="124" t="s">
        <v>174</v>
      </c>
      <c r="E26" s="124" t="s">
        <v>3262</v>
      </c>
      <c r="F26" s="124" t="s">
        <v>173</v>
      </c>
      <c r="G26" s="124" t="s">
        <v>3263</v>
      </c>
      <c r="H26" s="124" t="s">
        <v>317</v>
      </c>
      <c r="I26" s="124" t="s">
        <v>3264</v>
      </c>
      <c r="J26" s="124" t="s">
        <v>172</v>
      </c>
      <c r="K26" s="124" t="s">
        <v>3265</v>
      </c>
      <c r="L26" s="124" t="s">
        <v>3266</v>
      </c>
      <c r="M26" s="193"/>
      <c r="N26" s="193"/>
      <c r="O26" s="193"/>
      <c r="P26" s="193"/>
      <c r="Q26" s="193"/>
      <c r="R26" s="193"/>
      <c r="S26" s="193"/>
      <c r="T26" s="193"/>
    </row>
    <row r="29" spans="1:20">
      <c r="N29" s="46"/>
      <c r="O29" s="46"/>
      <c r="P29" s="41"/>
      <c r="Q29" s="41"/>
    </row>
  </sheetData>
  <mergeCells count="2">
    <mergeCell ref="C10:C11"/>
    <mergeCell ref="D10:L10"/>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106">
    <tabColor rgb="FFFFC000"/>
  </sheetPr>
  <dimension ref="A1:U30"/>
  <sheetViews>
    <sheetView showGridLines="0" zoomScale="80" zoomScaleNormal="80" workbookViewId="0"/>
  </sheetViews>
  <sheetFormatPr defaultColWidth="8.6640625" defaultRowHeight="14.4"/>
  <cols>
    <col min="1" max="1" width="32.44140625" style="124" customWidth="1"/>
    <col min="2" max="2" width="8.6640625" style="124"/>
    <col min="3" max="7" width="18.44140625" style="124" customWidth="1"/>
    <col min="8" max="8" width="33.5546875" style="124" customWidth="1"/>
    <col min="9" max="12" width="18.44140625" style="124" customWidth="1"/>
    <col min="13" max="13" width="8.6640625" style="124"/>
    <col min="14" max="14" width="16.44140625" style="124" bestFit="1" customWidth="1"/>
    <col min="15" max="16384" width="8.6640625" style="124"/>
  </cols>
  <sheetData>
    <row r="1" spans="1:21">
      <c r="A1" s="1" t="s">
        <v>3267</v>
      </c>
    </row>
    <row r="2" spans="1:21">
      <c r="A2" s="1672" t="s">
        <v>6292</v>
      </c>
      <c r="B2" s="276"/>
      <c r="C2" s="276"/>
      <c r="D2" s="276"/>
      <c r="E2" s="276"/>
      <c r="F2" s="755"/>
      <c r="G2" s="755"/>
      <c r="H2" s="165"/>
      <c r="I2" s="165"/>
      <c r="J2" s="755"/>
      <c r="K2" s="276"/>
      <c r="L2" s="276"/>
    </row>
    <row r="3" spans="1:21">
      <c r="B3" s="165"/>
      <c r="C3" s="165"/>
      <c r="D3" s="276"/>
      <c r="E3" s="276"/>
      <c r="F3" s="755"/>
      <c r="G3" s="755"/>
      <c r="H3" s="165"/>
      <c r="I3" s="165"/>
      <c r="J3" s="755"/>
      <c r="K3" s="276"/>
      <c r="L3" s="276"/>
    </row>
    <row r="4" spans="1:21">
      <c r="A4" s="271" t="s">
        <v>3268</v>
      </c>
      <c r="B4" s="165"/>
      <c r="C4" s="165"/>
      <c r="D4" s="276"/>
      <c r="E4" s="276"/>
      <c r="F4" s="755"/>
      <c r="G4" s="755"/>
      <c r="H4" s="165"/>
      <c r="I4" s="165"/>
      <c r="J4" s="755"/>
      <c r="K4" s="276"/>
      <c r="L4" s="276"/>
    </row>
    <row r="5" spans="1:21">
      <c r="A5" s="712" t="s">
        <v>109</v>
      </c>
      <c r="B5" s="165"/>
      <c r="C5" s="165"/>
      <c r="D5" s="276"/>
      <c r="E5" s="276"/>
      <c r="F5" s="755"/>
      <c r="G5" s="755"/>
      <c r="H5" s="165"/>
      <c r="I5" s="165"/>
      <c r="J5" s="755"/>
      <c r="K5" s="276"/>
      <c r="L5" s="276"/>
    </row>
    <row r="6" spans="1:21">
      <c r="A6" s="735" t="s">
        <v>90</v>
      </c>
      <c r="B6" s="165"/>
      <c r="C6" s="165"/>
      <c r="D6" s="276"/>
      <c r="E6" s="276"/>
      <c r="F6" s="755"/>
      <c r="G6" s="755"/>
      <c r="H6" s="165"/>
      <c r="I6" s="165"/>
      <c r="J6" s="755"/>
      <c r="K6" s="276"/>
      <c r="L6" s="276"/>
    </row>
    <row r="7" spans="1:21">
      <c r="A7" s="165"/>
      <c r="B7" s="165"/>
      <c r="C7" s="165"/>
      <c r="D7" s="276"/>
      <c r="E7" s="276"/>
      <c r="F7" s="755"/>
      <c r="G7" s="755"/>
      <c r="H7" s="165"/>
      <c r="I7" s="165"/>
      <c r="J7" s="755"/>
      <c r="K7" s="276"/>
      <c r="L7" s="276"/>
    </row>
    <row r="8" spans="1:21">
      <c r="A8" s="1672" t="s">
        <v>6292</v>
      </c>
      <c r="B8" s="165"/>
      <c r="C8" s="165"/>
      <c r="D8" s="276"/>
      <c r="E8" s="276"/>
      <c r="F8" s="755"/>
      <c r="G8" s="755"/>
      <c r="H8" s="165"/>
      <c r="I8" s="165"/>
      <c r="J8" s="755"/>
      <c r="K8" s="276"/>
      <c r="L8" s="276"/>
    </row>
    <row r="9" spans="1:21">
      <c r="A9" s="165"/>
      <c r="B9" s="165"/>
      <c r="C9" s="276"/>
      <c r="D9" s="276"/>
      <c r="E9" s="276"/>
      <c r="F9" s="755"/>
      <c r="G9" s="755"/>
      <c r="H9" s="276"/>
      <c r="I9" s="276"/>
      <c r="J9" s="755"/>
      <c r="K9" s="276"/>
      <c r="L9" s="276"/>
    </row>
    <row r="10" spans="1:21" ht="14.7" customHeight="1">
      <c r="A10" s="165"/>
      <c r="B10" s="165"/>
      <c r="C10" s="2113" t="s">
        <v>3241</v>
      </c>
      <c r="D10" s="2114" t="s">
        <v>3242</v>
      </c>
      <c r="E10" s="2115"/>
      <c r="F10" s="2115"/>
      <c r="G10" s="2115"/>
      <c r="H10" s="2115"/>
      <c r="I10" s="2115"/>
      <c r="J10" s="2115"/>
      <c r="K10" s="2115"/>
      <c r="L10" s="2116"/>
      <c r="O10" s="254"/>
      <c r="P10" s="254"/>
      <c r="Q10" s="254"/>
      <c r="R10" s="254"/>
      <c r="S10" s="254"/>
      <c r="T10" s="193"/>
    </row>
    <row r="11" spans="1:21" ht="51" customHeight="1">
      <c r="A11" s="756"/>
      <c r="B11" s="756"/>
      <c r="C11" s="2032"/>
      <c r="D11" s="497" t="s">
        <v>3243</v>
      </c>
      <c r="E11" s="497" t="s">
        <v>3244</v>
      </c>
      <c r="F11" s="497" t="s">
        <v>3245</v>
      </c>
      <c r="G11" s="497" t="s">
        <v>3246</v>
      </c>
      <c r="H11" s="497" t="s">
        <v>3247</v>
      </c>
      <c r="I11" s="638" t="s">
        <v>3248</v>
      </c>
      <c r="J11" s="638" t="s">
        <v>3249</v>
      </c>
      <c r="K11" s="638" t="s">
        <v>3250</v>
      </c>
      <c r="L11" s="497" t="s">
        <v>3251</v>
      </c>
      <c r="O11" s="193"/>
      <c r="Q11" s="193"/>
      <c r="R11" s="193"/>
      <c r="S11" s="193"/>
      <c r="T11" s="193"/>
    </row>
    <row r="12" spans="1:21">
      <c r="A12" s="10"/>
      <c r="B12" s="10"/>
      <c r="C12" s="753" t="s">
        <v>13</v>
      </c>
      <c r="D12" s="753" t="s">
        <v>89</v>
      </c>
      <c r="E12" s="753" t="s">
        <v>107</v>
      </c>
      <c r="F12" s="753" t="s">
        <v>88</v>
      </c>
      <c r="G12" s="753" t="s">
        <v>87</v>
      </c>
      <c r="H12" s="753" t="s">
        <v>86</v>
      </c>
      <c r="I12" s="753" t="s">
        <v>85</v>
      </c>
      <c r="J12" s="753" t="s">
        <v>84</v>
      </c>
      <c r="K12" s="753" t="s">
        <v>83</v>
      </c>
      <c r="L12" s="753" t="s">
        <v>82</v>
      </c>
      <c r="M12" s="254"/>
      <c r="N12" s="254"/>
      <c r="O12" s="254"/>
      <c r="P12" s="254"/>
      <c r="Q12" s="254"/>
      <c r="R12" s="193"/>
      <c r="S12" s="193"/>
      <c r="T12" s="193"/>
      <c r="U12" s="193"/>
    </row>
    <row r="13" spans="1:21">
      <c r="A13" s="757" t="s">
        <v>3252</v>
      </c>
      <c r="B13" s="753" t="s">
        <v>12</v>
      </c>
      <c r="C13" s="758"/>
      <c r="D13" s="759"/>
      <c r="E13" s="759"/>
      <c r="F13" s="760"/>
      <c r="G13" s="760"/>
      <c r="H13" s="761"/>
      <c r="I13" s="761"/>
      <c r="J13" s="759"/>
      <c r="K13" s="762"/>
      <c r="L13" s="759"/>
      <c r="M13" s="254"/>
      <c r="N13" s="41" t="s">
        <v>91</v>
      </c>
      <c r="O13" s="41" t="s">
        <v>92</v>
      </c>
      <c r="P13" s="193"/>
      <c r="Q13" s="41" t="s">
        <v>97</v>
      </c>
      <c r="R13" s="193"/>
      <c r="S13" s="193"/>
      <c r="T13" s="193"/>
      <c r="U13" s="193"/>
    </row>
    <row r="14" spans="1:21">
      <c r="A14" s="757" t="s">
        <v>1333</v>
      </c>
      <c r="B14" s="753" t="s">
        <v>72</v>
      </c>
      <c r="C14" s="758"/>
      <c r="D14" s="759"/>
      <c r="E14" s="759"/>
      <c r="F14" s="760"/>
      <c r="G14" s="760"/>
      <c r="H14" s="758"/>
      <c r="I14" s="758"/>
      <c r="J14" s="759"/>
      <c r="K14" s="759"/>
      <c r="L14" s="759"/>
      <c r="M14" s="254"/>
      <c r="N14" s="41" t="s">
        <v>91</v>
      </c>
      <c r="O14" s="46" t="s">
        <v>175</v>
      </c>
      <c r="P14" s="193"/>
      <c r="Q14" s="41" t="s">
        <v>1340</v>
      </c>
      <c r="R14" s="193"/>
      <c r="S14" s="193"/>
      <c r="T14" s="193"/>
      <c r="U14" s="193"/>
    </row>
    <row r="15" spans="1:21">
      <c r="A15" s="583" t="s">
        <v>1404</v>
      </c>
      <c r="B15" s="753" t="s">
        <v>11</v>
      </c>
      <c r="C15" s="519"/>
      <c r="D15" s="760"/>
      <c r="E15" s="760"/>
      <c r="F15" s="760"/>
      <c r="G15" s="760"/>
      <c r="H15" s="519"/>
      <c r="I15" s="519"/>
      <c r="J15" s="760"/>
      <c r="K15" s="760"/>
      <c r="L15" s="760"/>
      <c r="M15" s="254"/>
      <c r="N15" s="41" t="s">
        <v>91</v>
      </c>
      <c r="O15" s="41" t="s">
        <v>1405</v>
      </c>
      <c r="P15" s="254"/>
      <c r="Q15" s="254"/>
      <c r="R15" s="193"/>
      <c r="S15" s="41"/>
      <c r="T15" s="41"/>
      <c r="U15" s="193"/>
    </row>
    <row r="16" spans="1:21" ht="45" customHeight="1">
      <c r="A16" s="763" t="s">
        <v>3253</v>
      </c>
      <c r="B16" s="753" t="s">
        <v>71</v>
      </c>
      <c r="C16" s="519"/>
      <c r="D16" s="760"/>
      <c r="E16" s="760"/>
      <c r="F16" s="760"/>
      <c r="G16" s="760"/>
      <c r="H16" s="519"/>
      <c r="I16" s="519"/>
      <c r="J16" s="760"/>
      <c r="K16" s="760"/>
      <c r="L16" s="760"/>
      <c r="M16" s="41"/>
      <c r="N16" s="46" t="s">
        <v>91</v>
      </c>
      <c r="O16" s="46" t="s">
        <v>3254</v>
      </c>
      <c r="P16" s="46"/>
      <c r="Q16" s="254"/>
      <c r="R16" s="193"/>
      <c r="S16" s="193"/>
      <c r="T16" s="193"/>
      <c r="U16" s="193"/>
    </row>
    <row r="17" spans="1:21">
      <c r="A17" s="757" t="s">
        <v>3255</v>
      </c>
      <c r="B17" s="753" t="s">
        <v>70</v>
      </c>
      <c r="C17" s="758"/>
      <c r="D17" s="758"/>
      <c r="E17" s="758"/>
      <c r="F17" s="758"/>
      <c r="G17" s="758"/>
      <c r="H17" s="758"/>
      <c r="I17" s="758"/>
      <c r="J17" s="758"/>
      <c r="K17" s="758"/>
      <c r="L17" s="758"/>
      <c r="N17" s="41" t="s">
        <v>91</v>
      </c>
      <c r="O17" s="46" t="s">
        <v>175</v>
      </c>
      <c r="P17" s="193"/>
      <c r="Q17" s="41" t="s">
        <v>3256</v>
      </c>
      <c r="R17" s="41" t="s">
        <v>3257</v>
      </c>
      <c r="S17" s="193"/>
      <c r="T17" s="193"/>
      <c r="U17" s="193"/>
    </row>
    <row r="18" spans="1:21">
      <c r="A18" s="583" t="s">
        <v>1334</v>
      </c>
      <c r="B18" s="753" t="s">
        <v>69</v>
      </c>
      <c r="C18" s="758"/>
      <c r="D18" s="759"/>
      <c r="E18" s="759"/>
      <c r="F18" s="760"/>
      <c r="G18" s="760"/>
      <c r="H18" s="758"/>
      <c r="I18" s="758"/>
      <c r="J18" s="759"/>
      <c r="K18" s="759"/>
      <c r="L18" s="759"/>
      <c r="M18" s="45" t="s">
        <v>1373</v>
      </c>
      <c r="N18" s="41" t="s">
        <v>91</v>
      </c>
      <c r="O18" s="46" t="s">
        <v>175</v>
      </c>
      <c r="P18" s="193"/>
      <c r="Q18" s="41" t="s">
        <v>3256</v>
      </c>
      <c r="R18" s="41" t="s">
        <v>3257</v>
      </c>
      <c r="S18" s="193"/>
      <c r="T18" s="193"/>
      <c r="U18" s="193"/>
    </row>
    <row r="19" spans="1:21">
      <c r="A19" s="583" t="s">
        <v>1335</v>
      </c>
      <c r="B19" s="753" t="s">
        <v>68</v>
      </c>
      <c r="C19" s="758"/>
      <c r="D19" s="759"/>
      <c r="E19" s="759"/>
      <c r="F19" s="760"/>
      <c r="G19" s="760"/>
      <c r="H19" s="758"/>
      <c r="I19" s="758"/>
      <c r="J19" s="759"/>
      <c r="K19" s="759"/>
      <c r="L19" s="759"/>
      <c r="M19" s="45" t="s">
        <v>1374</v>
      </c>
      <c r="N19" s="41" t="s">
        <v>91</v>
      </c>
      <c r="O19" s="46" t="s">
        <v>175</v>
      </c>
      <c r="P19" s="193"/>
      <c r="Q19" s="41" t="s">
        <v>3256</v>
      </c>
      <c r="R19" s="41" t="s">
        <v>3257</v>
      </c>
      <c r="S19" s="193"/>
      <c r="T19" s="193"/>
      <c r="U19" s="193"/>
    </row>
    <row r="20" spans="1:21">
      <c r="A20" s="583" t="s">
        <v>1336</v>
      </c>
      <c r="B20" s="753" t="s">
        <v>67</v>
      </c>
      <c r="C20" s="758"/>
      <c r="D20" s="759"/>
      <c r="E20" s="759"/>
      <c r="F20" s="760"/>
      <c r="G20" s="760"/>
      <c r="H20" s="758"/>
      <c r="I20" s="758"/>
      <c r="J20" s="759"/>
      <c r="K20" s="759"/>
      <c r="L20" s="759"/>
      <c r="M20" s="45" t="s">
        <v>1375</v>
      </c>
      <c r="N20" s="41" t="s">
        <v>91</v>
      </c>
      <c r="O20" s="46" t="s">
        <v>175</v>
      </c>
      <c r="P20" s="193"/>
      <c r="Q20" s="41" t="s">
        <v>3256</v>
      </c>
      <c r="R20" s="41" t="s">
        <v>3257</v>
      </c>
      <c r="S20" s="193"/>
      <c r="T20" s="193"/>
      <c r="U20" s="193"/>
    </row>
    <row r="21" spans="1:21">
      <c r="A21" s="757" t="s">
        <v>316</v>
      </c>
      <c r="B21" s="753" t="s">
        <v>66</v>
      </c>
      <c r="C21" s="758"/>
      <c r="D21" s="759"/>
      <c r="E21" s="759"/>
      <c r="F21" s="760"/>
      <c r="G21" s="760"/>
      <c r="H21" s="758"/>
      <c r="I21" s="758"/>
      <c r="J21" s="759"/>
      <c r="K21" s="759"/>
      <c r="L21" s="759"/>
      <c r="M21" s="254"/>
      <c r="N21" s="41" t="s">
        <v>91</v>
      </c>
      <c r="O21" s="41" t="s">
        <v>176</v>
      </c>
      <c r="P21" s="193"/>
      <c r="Q21" s="41" t="s">
        <v>185</v>
      </c>
      <c r="R21" s="193"/>
      <c r="S21" s="193"/>
      <c r="T21" s="193"/>
      <c r="U21" s="193"/>
    </row>
    <row r="22" spans="1:21">
      <c r="A22" s="1295" t="s">
        <v>5562</v>
      </c>
      <c r="B22" s="753" t="s">
        <v>65</v>
      </c>
      <c r="C22" s="1386"/>
      <c r="D22" s="1387"/>
      <c r="E22" s="1387"/>
      <c r="F22" s="1388"/>
      <c r="G22" s="1388"/>
      <c r="H22" s="1386"/>
      <c r="I22" s="1386"/>
      <c r="J22" s="1387"/>
      <c r="K22" s="1387"/>
      <c r="L22" s="1387"/>
      <c r="M22" s="254"/>
      <c r="N22" s="41" t="s">
        <v>141</v>
      </c>
      <c r="O22" s="325" t="s">
        <v>3461</v>
      </c>
      <c r="P22" s="193"/>
      <c r="Q22" s="41"/>
      <c r="R22" s="193"/>
      <c r="S22" s="193"/>
      <c r="T22" s="193"/>
      <c r="U22" s="193"/>
    </row>
    <row r="23" spans="1:21">
      <c r="A23" s="1295" t="s">
        <v>5563</v>
      </c>
      <c r="B23" s="753" t="s">
        <v>8</v>
      </c>
      <c r="C23" s="1386"/>
      <c r="D23" s="1387"/>
      <c r="E23" s="1387"/>
      <c r="F23" s="1388"/>
      <c r="G23" s="1388"/>
      <c r="H23" s="1386"/>
      <c r="I23" s="1386"/>
      <c r="J23" s="1387"/>
      <c r="K23" s="1387"/>
      <c r="L23" s="1387"/>
      <c r="M23" s="254"/>
      <c r="N23" s="41" t="s">
        <v>141</v>
      </c>
      <c r="O23" s="325" t="s">
        <v>3463</v>
      </c>
      <c r="P23" s="193"/>
      <c r="Q23" s="41"/>
      <c r="R23" s="193"/>
      <c r="S23" s="193"/>
      <c r="T23" s="193"/>
    </row>
    <row r="24" spans="1:21">
      <c r="D24" s="287" t="s">
        <v>174</v>
      </c>
      <c r="E24" s="124" t="s">
        <v>3262</v>
      </c>
      <c r="F24" s="124" t="s">
        <v>173</v>
      </c>
      <c r="G24" s="124" t="s">
        <v>3263</v>
      </c>
      <c r="H24" s="124" t="s">
        <v>317</v>
      </c>
      <c r="I24" s="124" t="s">
        <v>3264</v>
      </c>
      <c r="J24" s="124" t="s">
        <v>172</v>
      </c>
      <c r="K24" s="124" t="s">
        <v>3265</v>
      </c>
      <c r="L24" s="124" t="s">
        <v>3266</v>
      </c>
      <c r="M24" s="193"/>
      <c r="N24" s="193"/>
      <c r="O24" s="193"/>
      <c r="P24" s="193"/>
      <c r="Q24" s="193"/>
      <c r="R24" s="193"/>
      <c r="S24" s="193"/>
      <c r="T24" s="193"/>
      <c r="U24" s="193"/>
    </row>
    <row r="25" spans="1:21">
      <c r="D25" s="254"/>
      <c r="M25" s="193"/>
      <c r="N25" s="193"/>
      <c r="O25" s="193"/>
      <c r="P25" s="193"/>
      <c r="Q25" s="193"/>
      <c r="R25" s="193"/>
      <c r="S25" s="193"/>
      <c r="T25" s="193"/>
      <c r="U25" s="193"/>
    </row>
    <row r="26" spans="1:21">
      <c r="D26" s="254"/>
      <c r="O26" s="254"/>
      <c r="P26" s="254"/>
      <c r="Q26" s="193"/>
      <c r="R26" s="193"/>
      <c r="S26" s="193"/>
      <c r="T26" s="193"/>
    </row>
    <row r="27" spans="1:21">
      <c r="D27" s="254"/>
      <c r="O27" s="254"/>
      <c r="P27" s="254"/>
      <c r="Q27" s="193"/>
      <c r="R27" s="193"/>
      <c r="S27" s="193"/>
      <c r="T27" s="193"/>
    </row>
    <row r="28" spans="1:21">
      <c r="N28" s="46"/>
      <c r="O28" s="46"/>
    </row>
    <row r="29" spans="1:21">
      <c r="H29" s="764"/>
    </row>
    <row r="30" spans="1:21">
      <c r="H30" s="765"/>
    </row>
  </sheetData>
  <mergeCells count="2">
    <mergeCell ref="C10:C11"/>
    <mergeCell ref="D10:L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C000"/>
  </sheetPr>
  <dimension ref="A1:G21"/>
  <sheetViews>
    <sheetView showGridLines="0" zoomScale="80" zoomScaleNormal="80" workbookViewId="0"/>
  </sheetViews>
  <sheetFormatPr defaultColWidth="9.33203125" defaultRowHeight="14.4"/>
  <cols>
    <col min="1" max="1" width="23.33203125" customWidth="1"/>
    <col min="2" max="2" width="98.6640625" bestFit="1" customWidth="1"/>
    <col min="3" max="3" width="6.44140625" bestFit="1" customWidth="1"/>
    <col min="4" max="4" width="6.33203125" bestFit="1" customWidth="1"/>
    <col min="5" max="5" width="93.5546875" bestFit="1" customWidth="1"/>
    <col min="6" max="6" width="15.6640625" customWidth="1"/>
    <col min="7" max="7" width="23.44140625" customWidth="1"/>
  </cols>
  <sheetData>
    <row r="1" spans="1:7">
      <c r="A1" s="88" t="s">
        <v>1923</v>
      </c>
    </row>
    <row r="2" spans="1:7" ht="14.7" customHeight="1">
      <c r="A2" s="39" t="s">
        <v>1726</v>
      </c>
      <c r="B2" s="372"/>
      <c r="C2" s="373"/>
      <c r="D2" s="374"/>
      <c r="E2" s="374"/>
      <c r="F2" s="374"/>
    </row>
    <row r="3" spans="1:7">
      <c r="B3" s="374"/>
      <c r="C3" s="374"/>
      <c r="D3" s="374"/>
      <c r="E3" s="374"/>
      <c r="F3" s="374"/>
    </row>
    <row r="4" spans="1:7">
      <c r="A4" s="88" t="s">
        <v>1924</v>
      </c>
      <c r="B4" s="374"/>
      <c r="C4" s="374"/>
      <c r="D4" s="374"/>
      <c r="E4" s="374"/>
      <c r="F4" s="374"/>
    </row>
    <row r="5" spans="1:7">
      <c r="A5" s="377"/>
      <c r="B5" s="374"/>
      <c r="C5" s="374"/>
      <c r="D5" s="374"/>
      <c r="E5" s="374"/>
      <c r="F5" s="374"/>
    </row>
    <row r="6" spans="1:7">
      <c r="A6" s="375" t="s">
        <v>1468</v>
      </c>
      <c r="B6" s="374"/>
      <c r="C6" s="374"/>
      <c r="D6" s="374"/>
      <c r="E6" s="374"/>
      <c r="F6" s="374"/>
    </row>
    <row r="7" spans="1:7">
      <c r="C7" s="377"/>
      <c r="D7" s="378" t="s">
        <v>13</v>
      </c>
      <c r="E7" s="374"/>
      <c r="F7" s="374"/>
      <c r="G7" s="383"/>
    </row>
    <row r="8" spans="1:7">
      <c r="B8" s="379" t="s">
        <v>1728</v>
      </c>
      <c r="C8" s="378"/>
      <c r="D8" s="175"/>
      <c r="E8" s="374"/>
      <c r="F8" s="374"/>
      <c r="G8" s="383"/>
    </row>
    <row r="9" spans="1:7">
      <c r="B9" s="381" t="s">
        <v>1902</v>
      </c>
      <c r="C9" s="378" t="s">
        <v>12</v>
      </c>
      <c r="D9" s="382"/>
      <c r="E9" s="383" t="s">
        <v>1730</v>
      </c>
      <c r="F9" s="383"/>
      <c r="G9" s="383"/>
    </row>
    <row r="10" spans="1:7">
      <c r="B10" s="381" t="s">
        <v>1925</v>
      </c>
      <c r="C10" s="378" t="s">
        <v>11</v>
      </c>
      <c r="D10" s="382"/>
      <c r="E10" s="383" t="s">
        <v>1904</v>
      </c>
      <c r="F10" s="383"/>
      <c r="G10" s="383"/>
    </row>
    <row r="11" spans="1:7">
      <c r="B11" s="381" t="s">
        <v>1835</v>
      </c>
      <c r="C11" s="378" t="s">
        <v>9</v>
      </c>
      <c r="D11" s="382"/>
      <c r="E11" s="383" t="s">
        <v>1907</v>
      </c>
      <c r="F11" s="383"/>
      <c r="G11" s="383"/>
    </row>
    <row r="12" spans="1:7">
      <c r="B12" s="381" t="s">
        <v>1908</v>
      </c>
      <c r="C12" s="378" t="s">
        <v>7</v>
      </c>
      <c r="D12" s="382"/>
      <c r="E12" s="383" t="s">
        <v>1909</v>
      </c>
      <c r="F12" s="383"/>
      <c r="G12" s="383"/>
    </row>
    <row r="13" spans="1:7">
      <c r="B13" s="381" t="s">
        <v>1745</v>
      </c>
      <c r="C13" s="378" t="s">
        <v>64</v>
      </c>
      <c r="D13" s="382"/>
      <c r="E13" s="383" t="s">
        <v>1910</v>
      </c>
      <c r="F13" s="383"/>
      <c r="G13" s="383"/>
    </row>
    <row r="14" spans="1:7">
      <c r="B14" s="381" t="s">
        <v>1749</v>
      </c>
      <c r="C14" s="378" t="s">
        <v>5</v>
      </c>
      <c r="D14" s="382"/>
      <c r="E14" s="1542" t="s">
        <v>1912</v>
      </c>
      <c r="F14" s="383"/>
      <c r="G14" s="383"/>
    </row>
    <row r="15" spans="1:7">
      <c r="B15" s="381" t="s">
        <v>1836</v>
      </c>
      <c r="C15" s="378" t="s">
        <v>60</v>
      </c>
      <c r="D15" s="382"/>
      <c r="E15" s="383" t="s">
        <v>1915</v>
      </c>
      <c r="F15" s="383"/>
      <c r="G15" s="383"/>
    </row>
    <row r="16" spans="1:7">
      <c r="B16" s="381" t="s">
        <v>1837</v>
      </c>
      <c r="C16" s="378" t="s">
        <v>3</v>
      </c>
      <c r="D16" s="382"/>
      <c r="E16" s="383" t="s">
        <v>1917</v>
      </c>
      <c r="F16" s="383"/>
      <c r="G16" s="383"/>
    </row>
    <row r="17" spans="2:7">
      <c r="B17" s="1227" t="s">
        <v>6354</v>
      </c>
      <c r="C17" s="378" t="s">
        <v>44</v>
      </c>
      <c r="D17" s="382"/>
      <c r="E17" s="383" t="s">
        <v>1919</v>
      </c>
      <c r="F17" s="383"/>
      <c r="G17" s="383"/>
    </row>
    <row r="18" spans="2:7">
      <c r="B18" s="381" t="s">
        <v>1808</v>
      </c>
      <c r="C18" s="378" t="s">
        <v>28</v>
      </c>
      <c r="D18" s="382"/>
      <c r="E18" s="1542" t="s">
        <v>6442</v>
      </c>
      <c r="F18" s="383"/>
      <c r="G18" s="383"/>
    </row>
    <row r="19" spans="2:7">
      <c r="B19" s="381" t="s">
        <v>1809</v>
      </c>
      <c r="C19" s="378" t="s">
        <v>1</v>
      </c>
      <c r="D19" s="382"/>
      <c r="E19" s="383" t="s">
        <v>1810</v>
      </c>
      <c r="F19" s="383"/>
    </row>
    <row r="20" spans="2:7">
      <c r="F20" s="383"/>
    </row>
    <row r="21" spans="2:7">
      <c r="F21" s="387"/>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107"/>
  <dimension ref="A1:O18"/>
  <sheetViews>
    <sheetView showGridLines="0" zoomScale="80" zoomScaleNormal="80" workbookViewId="0"/>
  </sheetViews>
  <sheetFormatPr defaultColWidth="8.6640625" defaultRowHeight="14.4"/>
  <cols>
    <col min="1" max="1" width="53.5546875" style="124" bestFit="1" customWidth="1"/>
    <col min="2" max="2" width="8.6640625" style="124"/>
    <col min="3" max="7" width="18.33203125" style="124" customWidth="1"/>
    <col min="8" max="8" width="8.6640625" style="124"/>
    <col min="9" max="9" width="16.5546875" style="124" bestFit="1" customWidth="1"/>
    <col min="10" max="16384" width="8.6640625" style="124"/>
  </cols>
  <sheetData>
    <row r="1" spans="1:15">
      <c r="A1" s="1" t="s">
        <v>3269</v>
      </c>
    </row>
    <row r="2" spans="1:15">
      <c r="A2" s="294" t="s">
        <v>1543</v>
      </c>
      <c r="B2" s="276"/>
      <c r="C2" s="276"/>
      <c r="D2" s="276"/>
      <c r="E2" s="755"/>
      <c r="F2" s="165"/>
      <c r="G2" s="276"/>
    </row>
    <row r="3" spans="1:15">
      <c r="B3" s="165"/>
      <c r="C3" s="165"/>
      <c r="D3" s="276"/>
      <c r="E3" s="755"/>
      <c r="F3" s="165"/>
      <c r="G3" s="276"/>
    </row>
    <row r="4" spans="1:15">
      <c r="A4" s="271" t="s">
        <v>3270</v>
      </c>
      <c r="B4" s="165"/>
      <c r="C4" s="165"/>
      <c r="D4" s="276"/>
      <c r="E4" s="755"/>
      <c r="F4" s="165"/>
      <c r="G4" s="276"/>
    </row>
    <row r="5" spans="1:15">
      <c r="A5" s="712" t="s">
        <v>109</v>
      </c>
      <c r="B5" s="165"/>
      <c r="C5" s="165"/>
      <c r="D5" s="276"/>
      <c r="E5" s="755"/>
      <c r="F5" s="165"/>
      <c r="G5" s="276"/>
    </row>
    <row r="6" spans="1:15">
      <c r="A6" s="735" t="s">
        <v>90</v>
      </c>
      <c r="B6" s="165"/>
      <c r="C6" s="165"/>
      <c r="D6" s="276"/>
      <c r="E6" s="755"/>
      <c r="F6" s="165"/>
      <c r="G6" s="276"/>
    </row>
    <row r="7" spans="1:15">
      <c r="A7" s="165"/>
      <c r="B7" s="165"/>
      <c r="C7" s="165"/>
      <c r="D7" s="276"/>
      <c r="E7" s="755"/>
      <c r="F7" s="165"/>
      <c r="G7" s="276"/>
    </row>
    <row r="8" spans="1:15">
      <c r="A8" s="276" t="s">
        <v>1543</v>
      </c>
      <c r="B8" s="165"/>
      <c r="C8" s="165"/>
      <c r="D8" s="276"/>
      <c r="E8" s="755"/>
      <c r="F8" s="165"/>
      <c r="G8" s="276"/>
    </row>
    <row r="9" spans="1:15">
      <c r="A9" s="165"/>
      <c r="B9" s="165"/>
      <c r="C9" s="276"/>
      <c r="D9" s="276"/>
      <c r="E9" s="755"/>
      <c r="F9" s="276"/>
      <c r="G9" s="276"/>
    </row>
    <row r="10" spans="1:15" ht="57.6">
      <c r="A10" s="756"/>
      <c r="B10" s="756"/>
      <c r="C10" s="766" t="s">
        <v>3241</v>
      </c>
      <c r="D10" s="639" t="s">
        <v>3244</v>
      </c>
      <c r="E10" s="639" t="s">
        <v>3246</v>
      </c>
      <c r="F10" s="639" t="s">
        <v>3248</v>
      </c>
      <c r="G10" s="639" t="s">
        <v>3250</v>
      </c>
      <c r="J10" s="193"/>
      <c r="K10" s="193"/>
      <c r="L10" s="193"/>
      <c r="M10" s="193"/>
      <c r="N10" s="193"/>
      <c r="O10" s="193"/>
    </row>
    <row r="11" spans="1:15">
      <c r="A11" s="10"/>
      <c r="B11" s="10"/>
      <c r="C11" s="753" t="s">
        <v>13</v>
      </c>
      <c r="D11" s="753" t="s">
        <v>107</v>
      </c>
      <c r="E11" s="753" t="s">
        <v>87</v>
      </c>
      <c r="F11" s="753" t="s">
        <v>85</v>
      </c>
      <c r="G11" s="753" t="s">
        <v>83</v>
      </c>
      <c r="H11" s="254"/>
      <c r="I11" s="254"/>
      <c r="J11" s="254"/>
      <c r="K11" s="254"/>
      <c r="L11" s="254"/>
      <c r="M11" s="193"/>
      <c r="N11" s="193"/>
      <c r="O11" s="193"/>
    </row>
    <row r="12" spans="1:15">
      <c r="A12" s="757" t="s">
        <v>3252</v>
      </c>
      <c r="B12" s="753" t="s">
        <v>12</v>
      </c>
      <c r="C12" s="758"/>
      <c r="D12" s="759"/>
      <c r="E12" s="760"/>
      <c r="F12" s="761"/>
      <c r="G12" s="762"/>
      <c r="H12" s="41" t="s">
        <v>91</v>
      </c>
      <c r="I12" s="41" t="s">
        <v>92</v>
      </c>
      <c r="J12" s="41" t="s">
        <v>97</v>
      </c>
      <c r="K12" s="193"/>
      <c r="L12" s="193"/>
      <c r="M12" s="193"/>
    </row>
    <row r="13" spans="1:15">
      <c r="A13" s="757" t="s">
        <v>1333</v>
      </c>
      <c r="B13" s="753" t="s">
        <v>72</v>
      </c>
      <c r="C13" s="758"/>
      <c r="D13" s="759"/>
      <c r="E13" s="760"/>
      <c r="F13" s="758"/>
      <c r="G13" s="759"/>
      <c r="H13" s="41" t="s">
        <v>91</v>
      </c>
      <c r="I13" s="46" t="s">
        <v>175</v>
      </c>
      <c r="J13" s="41" t="s">
        <v>1340</v>
      </c>
      <c r="K13" s="193"/>
      <c r="L13" s="193"/>
      <c r="M13" s="193"/>
    </row>
    <row r="14" spans="1:15">
      <c r="A14" s="757" t="s">
        <v>3255</v>
      </c>
      <c r="B14" s="753" t="s">
        <v>70</v>
      </c>
      <c r="C14" s="758"/>
      <c r="D14" s="758"/>
      <c r="E14" s="758"/>
      <c r="F14" s="758"/>
      <c r="G14" s="758"/>
      <c r="H14" s="41" t="s">
        <v>91</v>
      </c>
      <c r="I14" s="46" t="s">
        <v>175</v>
      </c>
      <c r="J14" s="41" t="s">
        <v>3256</v>
      </c>
      <c r="K14" s="41" t="s">
        <v>3257</v>
      </c>
      <c r="L14" s="193"/>
      <c r="M14" s="193"/>
    </row>
    <row r="15" spans="1:15">
      <c r="A15" s="757" t="s">
        <v>316</v>
      </c>
      <c r="B15" s="753" t="s">
        <v>66</v>
      </c>
      <c r="C15" s="758"/>
      <c r="D15" s="759"/>
      <c r="E15" s="760"/>
      <c r="F15" s="758"/>
      <c r="G15" s="759"/>
      <c r="H15" s="41" t="s">
        <v>91</v>
      </c>
      <c r="I15" s="41" t="s">
        <v>176</v>
      </c>
      <c r="J15" s="41" t="s">
        <v>185</v>
      </c>
      <c r="K15" s="193"/>
      <c r="L15" s="193"/>
      <c r="M15" s="193"/>
    </row>
    <row r="16" spans="1:15">
      <c r="A16" s="757" t="s">
        <v>3258</v>
      </c>
      <c r="B16" s="753" t="s">
        <v>10</v>
      </c>
      <c r="C16" s="758"/>
      <c r="D16" s="759"/>
      <c r="E16" s="760"/>
      <c r="F16" s="758"/>
      <c r="G16" s="759"/>
      <c r="H16" s="41" t="s">
        <v>91</v>
      </c>
      <c r="I16" s="46" t="s">
        <v>175</v>
      </c>
      <c r="J16" s="41" t="s">
        <v>1340</v>
      </c>
      <c r="K16" s="41" t="s">
        <v>3259</v>
      </c>
      <c r="L16" s="193"/>
      <c r="M16" s="193"/>
    </row>
    <row r="17" spans="1:15">
      <c r="A17" s="757" t="s">
        <v>3260</v>
      </c>
      <c r="B17" s="753" t="s">
        <v>9</v>
      </c>
      <c r="C17" s="758"/>
      <c r="D17" s="759"/>
      <c r="E17" s="760"/>
      <c r="F17" s="758"/>
      <c r="G17" s="759"/>
      <c r="H17" s="41" t="s">
        <v>91</v>
      </c>
      <c r="I17" s="41" t="s">
        <v>3261</v>
      </c>
      <c r="J17" s="41" t="s">
        <v>185</v>
      </c>
      <c r="K17" s="193"/>
      <c r="L17" s="193"/>
      <c r="M17" s="193"/>
    </row>
    <row r="18" spans="1:15">
      <c r="D18" s="124" t="s">
        <v>3262</v>
      </c>
      <c r="E18" s="124" t="s">
        <v>3263</v>
      </c>
      <c r="F18" s="124" t="s">
        <v>3264</v>
      </c>
      <c r="G18" s="124" t="s">
        <v>3265</v>
      </c>
      <c r="H18" s="193"/>
      <c r="I18" s="193"/>
      <c r="J18" s="193"/>
      <c r="K18" s="193"/>
      <c r="L18" s="193"/>
      <c r="M18" s="193"/>
      <c r="N18" s="193"/>
      <c r="O18" s="193"/>
    </row>
  </sheetData>
  <phoneticPr fontId="43" type="noConversion"/>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08"/>
  <dimension ref="A1:P20"/>
  <sheetViews>
    <sheetView showGridLines="0" zoomScale="80" zoomScaleNormal="80" workbookViewId="0"/>
  </sheetViews>
  <sheetFormatPr defaultColWidth="8.6640625" defaultRowHeight="14.4"/>
  <cols>
    <col min="1" max="1" width="51.109375" style="124" customWidth="1"/>
    <col min="2" max="2" width="8.6640625" style="124"/>
    <col min="3" max="7" width="18.44140625" style="124" customWidth="1"/>
    <col min="8" max="8" width="8.6640625" style="124"/>
    <col min="9" max="9" width="16.44140625" style="124" bestFit="1" customWidth="1"/>
    <col min="10" max="16384" width="8.6640625" style="124"/>
  </cols>
  <sheetData>
    <row r="1" spans="1:16">
      <c r="A1" s="1" t="s">
        <v>3271</v>
      </c>
    </row>
    <row r="2" spans="1:16">
      <c r="A2" s="294" t="s">
        <v>1543</v>
      </c>
      <c r="B2" s="276"/>
      <c r="C2" s="276"/>
      <c r="D2" s="276"/>
      <c r="E2" s="755"/>
      <c r="F2" s="165"/>
      <c r="G2" s="276"/>
    </row>
    <row r="3" spans="1:16">
      <c r="B3" s="165"/>
      <c r="C3" s="165"/>
      <c r="D3" s="276"/>
      <c r="E3" s="755"/>
      <c r="F3" s="165"/>
      <c r="G3" s="276"/>
    </row>
    <row r="4" spans="1:16">
      <c r="A4" s="271" t="s">
        <v>3272</v>
      </c>
      <c r="B4" s="165"/>
      <c r="C4" s="165"/>
      <c r="D4" s="276"/>
      <c r="E4" s="755"/>
      <c r="F4" s="165"/>
      <c r="G4" s="276"/>
    </row>
    <row r="5" spans="1:16">
      <c r="A5" s="712" t="s">
        <v>109</v>
      </c>
      <c r="B5" s="165"/>
      <c r="C5" s="165"/>
      <c r="D5" s="276"/>
      <c r="E5" s="755"/>
      <c r="F5" s="165"/>
      <c r="G5" s="276"/>
    </row>
    <row r="6" spans="1:16">
      <c r="A6" s="735" t="s">
        <v>90</v>
      </c>
      <c r="B6" s="165"/>
      <c r="C6" s="165"/>
      <c r="D6" s="276"/>
      <c r="E6" s="755"/>
      <c r="F6" s="165"/>
      <c r="G6" s="276"/>
    </row>
    <row r="7" spans="1:16">
      <c r="A7" s="165"/>
      <c r="B7" s="165"/>
      <c r="C7" s="165"/>
      <c r="D7" s="276"/>
      <c r="E7" s="755"/>
      <c r="F7" s="165"/>
      <c r="G7" s="276"/>
    </row>
    <row r="8" spans="1:16">
      <c r="A8" s="276" t="s">
        <v>1543</v>
      </c>
      <c r="B8" s="165"/>
      <c r="C8" s="165"/>
      <c r="D8" s="276"/>
      <c r="E8" s="755"/>
      <c r="F8" s="165"/>
      <c r="G8" s="276"/>
    </row>
    <row r="9" spans="1:16">
      <c r="A9" s="165"/>
      <c r="B9" s="165"/>
      <c r="C9" s="276"/>
      <c r="D9" s="276"/>
      <c r="E9" s="755"/>
      <c r="F9" s="276"/>
      <c r="G9" s="276"/>
    </row>
    <row r="10" spans="1:16" ht="57.6">
      <c r="A10" s="756"/>
      <c r="B10" s="756"/>
      <c r="C10" s="766" t="s">
        <v>3241</v>
      </c>
      <c r="D10" s="497" t="s">
        <v>3244</v>
      </c>
      <c r="E10" s="497" t="s">
        <v>3246</v>
      </c>
      <c r="F10" s="638" t="s">
        <v>3248</v>
      </c>
      <c r="G10" s="638" t="s">
        <v>3250</v>
      </c>
      <c r="J10" s="193"/>
      <c r="L10" s="193"/>
      <c r="M10" s="193"/>
      <c r="N10" s="193"/>
      <c r="O10" s="193"/>
    </row>
    <row r="11" spans="1:16">
      <c r="A11" s="10"/>
      <c r="B11" s="10"/>
      <c r="C11" s="753" t="s">
        <v>13</v>
      </c>
      <c r="D11" s="753" t="s">
        <v>107</v>
      </c>
      <c r="E11" s="753" t="s">
        <v>87</v>
      </c>
      <c r="F11" s="753" t="s">
        <v>85</v>
      </c>
      <c r="G11" s="753" t="s">
        <v>83</v>
      </c>
      <c r="H11" s="254"/>
      <c r="I11" s="254"/>
      <c r="J11" s="254"/>
      <c r="K11" s="254"/>
      <c r="L11" s="254"/>
      <c r="M11" s="193"/>
      <c r="N11" s="193"/>
      <c r="O11" s="193"/>
      <c r="P11" s="193"/>
    </row>
    <row r="12" spans="1:16">
      <c r="A12" s="757" t="s">
        <v>3252</v>
      </c>
      <c r="B12" s="753" t="s">
        <v>12</v>
      </c>
      <c r="C12" s="758"/>
      <c r="D12" s="759"/>
      <c r="E12" s="760"/>
      <c r="F12" s="761"/>
      <c r="G12" s="762"/>
      <c r="H12" s="41" t="s">
        <v>91</v>
      </c>
      <c r="I12" s="41" t="s">
        <v>92</v>
      </c>
      <c r="J12" s="41" t="s">
        <v>97</v>
      </c>
      <c r="K12" s="193"/>
      <c r="L12" s="193"/>
      <c r="M12" s="193"/>
      <c r="O12" s="193"/>
    </row>
    <row r="13" spans="1:16">
      <c r="A13" s="757" t="s">
        <v>1333</v>
      </c>
      <c r="B13" s="753" t="s">
        <v>72</v>
      </c>
      <c r="C13" s="758"/>
      <c r="D13" s="759"/>
      <c r="E13" s="760"/>
      <c r="F13" s="758"/>
      <c r="G13" s="759"/>
      <c r="H13" s="41" t="s">
        <v>91</v>
      </c>
      <c r="I13" s="46" t="s">
        <v>175</v>
      </c>
      <c r="J13" s="41" t="s">
        <v>1340</v>
      </c>
      <c r="K13" s="193"/>
      <c r="L13" s="193"/>
      <c r="M13" s="193"/>
      <c r="O13" s="193"/>
    </row>
    <row r="14" spans="1:16">
      <c r="A14" s="757" t="s">
        <v>3255</v>
      </c>
      <c r="B14" s="753" t="s">
        <v>70</v>
      </c>
      <c r="C14" s="758"/>
      <c r="D14" s="758"/>
      <c r="E14" s="758"/>
      <c r="F14" s="758"/>
      <c r="G14" s="758"/>
      <c r="H14" s="41" t="s">
        <v>91</v>
      </c>
      <c r="I14" s="46" t="s">
        <v>175</v>
      </c>
      <c r="J14" s="41" t="s">
        <v>3256</v>
      </c>
      <c r="K14" s="41" t="s">
        <v>3257</v>
      </c>
      <c r="L14" s="193"/>
      <c r="M14" s="193"/>
      <c r="O14" s="193"/>
    </row>
    <row r="15" spans="1:16">
      <c r="A15" s="757" t="s">
        <v>316</v>
      </c>
      <c r="B15" s="753" t="s">
        <v>66</v>
      </c>
      <c r="C15" s="758"/>
      <c r="D15" s="759"/>
      <c r="E15" s="760"/>
      <c r="F15" s="758"/>
      <c r="G15" s="759"/>
      <c r="H15" s="41" t="s">
        <v>91</v>
      </c>
      <c r="I15" s="41" t="s">
        <v>176</v>
      </c>
      <c r="J15" s="41" t="s">
        <v>185</v>
      </c>
      <c r="K15" s="193"/>
      <c r="L15" s="193"/>
      <c r="M15" s="193"/>
      <c r="O15" s="193"/>
    </row>
    <row r="16" spans="1:16">
      <c r="A16" s="1673"/>
      <c r="B16" s="1674"/>
      <c r="C16" s="1675"/>
      <c r="D16" s="1676"/>
      <c r="E16" s="1677"/>
      <c r="F16" s="1675"/>
      <c r="G16" s="1676"/>
      <c r="H16" s="41"/>
      <c r="I16" s="41"/>
      <c r="J16" s="41"/>
      <c r="K16" s="193"/>
      <c r="L16" s="193"/>
      <c r="M16" s="193"/>
      <c r="O16" s="193"/>
    </row>
    <row r="17" spans="4:16">
      <c r="D17" s="124" t="s">
        <v>3262</v>
      </c>
      <c r="E17" s="124" t="s">
        <v>3263</v>
      </c>
      <c r="F17" s="124" t="s">
        <v>3264</v>
      </c>
      <c r="G17" s="124" t="s">
        <v>3265</v>
      </c>
      <c r="H17" s="193"/>
      <c r="I17" s="193"/>
      <c r="J17" s="193"/>
      <c r="K17" s="193"/>
      <c r="L17" s="193"/>
      <c r="M17" s="193"/>
      <c r="N17" s="193"/>
      <c r="O17" s="193"/>
      <c r="P17" s="193"/>
    </row>
    <row r="18" spans="4:16">
      <c r="H18" s="193"/>
      <c r="I18" s="193"/>
      <c r="J18" s="193"/>
      <c r="K18" s="193"/>
      <c r="L18" s="193"/>
      <c r="M18" s="193"/>
      <c r="N18" s="193"/>
      <c r="O18" s="193"/>
      <c r="P18" s="193"/>
    </row>
    <row r="19" spans="4:16">
      <c r="J19" s="254"/>
      <c r="K19" s="254"/>
      <c r="L19" s="193"/>
      <c r="M19" s="193"/>
      <c r="N19" s="193"/>
      <c r="O19" s="193"/>
    </row>
    <row r="20" spans="4:16">
      <c r="J20" s="254"/>
      <c r="K20" s="254"/>
      <c r="L20" s="193"/>
      <c r="M20" s="193"/>
      <c r="N20" s="193"/>
      <c r="O20" s="193"/>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09">
    <pageSetUpPr fitToPage="1"/>
  </sheetPr>
  <dimension ref="A1:WTZ80"/>
  <sheetViews>
    <sheetView showGridLines="0" zoomScale="80" zoomScaleNormal="80" workbookViewId="0"/>
  </sheetViews>
  <sheetFormatPr defaultColWidth="9.33203125" defaultRowHeight="14.4"/>
  <cols>
    <col min="1" max="1" width="27.44140625" style="193" customWidth="1"/>
    <col min="2" max="2" width="39.6640625" style="193" bestFit="1" customWidth="1"/>
    <col min="3" max="3" width="16.33203125" style="254" bestFit="1" customWidth="1"/>
    <col min="4" max="8" width="23.44140625" style="254" customWidth="1"/>
    <col min="9" max="11" width="9.33203125" style="193"/>
    <col min="12" max="12" width="20" style="193" customWidth="1"/>
    <col min="13" max="189" width="9.33203125" style="193"/>
    <col min="190" max="190" width="17.44140625" style="193" customWidth="1"/>
    <col min="191" max="221" width="15.5546875" style="193" customWidth="1"/>
    <col min="222" max="222" width="16.5546875" style="193" customWidth="1"/>
    <col min="223" max="445" width="9.33203125" style="193"/>
    <col min="446" max="446" width="17.44140625" style="193" customWidth="1"/>
    <col min="447" max="477" width="15.5546875" style="193" customWidth="1"/>
    <col min="478" max="478" width="16.5546875" style="193" customWidth="1"/>
    <col min="479" max="701" width="9.33203125" style="193"/>
    <col min="702" max="702" width="17.44140625" style="193" customWidth="1"/>
    <col min="703" max="733" width="15.5546875" style="193" customWidth="1"/>
    <col min="734" max="734" width="16.5546875" style="193" customWidth="1"/>
    <col min="735" max="957" width="9.33203125" style="193"/>
    <col min="958" max="958" width="17.44140625" style="193" customWidth="1"/>
    <col min="959" max="989" width="15.5546875" style="193" customWidth="1"/>
    <col min="990" max="990" width="16.5546875" style="193" customWidth="1"/>
    <col min="991" max="1213" width="9.33203125" style="193"/>
    <col min="1214" max="1214" width="17.44140625" style="193" customWidth="1"/>
    <col min="1215" max="1245" width="15.5546875" style="193" customWidth="1"/>
    <col min="1246" max="1246" width="16.5546875" style="193" customWidth="1"/>
    <col min="1247" max="1469" width="9.33203125" style="193"/>
    <col min="1470" max="1470" width="17.44140625" style="193" customWidth="1"/>
    <col min="1471" max="1501" width="15.5546875" style="193" customWidth="1"/>
    <col min="1502" max="1502" width="16.5546875" style="193" customWidth="1"/>
    <col min="1503" max="1725" width="9.33203125" style="193"/>
    <col min="1726" max="1726" width="17.44140625" style="193" customWidth="1"/>
    <col min="1727" max="1757" width="15.5546875" style="193" customWidth="1"/>
    <col min="1758" max="1758" width="16.5546875" style="193" customWidth="1"/>
    <col min="1759" max="1981" width="9.33203125" style="193"/>
    <col min="1982" max="1982" width="17.44140625" style="193" customWidth="1"/>
    <col min="1983" max="2013" width="15.5546875" style="193" customWidth="1"/>
    <col min="2014" max="2014" width="16.5546875" style="193" customWidth="1"/>
    <col min="2015" max="2237" width="9.33203125" style="193"/>
    <col min="2238" max="2238" width="17.44140625" style="193" customWidth="1"/>
    <col min="2239" max="2269" width="15.5546875" style="193" customWidth="1"/>
    <col min="2270" max="2270" width="16.5546875" style="193" customWidth="1"/>
    <col min="2271" max="2493" width="9.33203125" style="193"/>
    <col min="2494" max="2494" width="17.44140625" style="193" customWidth="1"/>
    <col min="2495" max="2525" width="15.5546875" style="193" customWidth="1"/>
    <col min="2526" max="2526" width="16.5546875" style="193" customWidth="1"/>
    <col min="2527" max="2749" width="9.33203125" style="193"/>
    <col min="2750" max="2750" width="17.44140625" style="193" customWidth="1"/>
    <col min="2751" max="2781" width="15.5546875" style="193" customWidth="1"/>
    <col min="2782" max="2782" width="16.5546875" style="193" customWidth="1"/>
    <col min="2783" max="3005" width="9.33203125" style="193"/>
    <col min="3006" max="3006" width="17.44140625" style="193" customWidth="1"/>
    <col min="3007" max="3037" width="15.5546875" style="193" customWidth="1"/>
    <col min="3038" max="3038" width="16.5546875" style="193" customWidth="1"/>
    <col min="3039" max="3261" width="9.33203125" style="193"/>
    <col min="3262" max="3262" width="17.44140625" style="193" customWidth="1"/>
    <col min="3263" max="3293" width="15.5546875" style="193" customWidth="1"/>
    <col min="3294" max="3294" width="16.5546875" style="193" customWidth="1"/>
    <col min="3295" max="3517" width="9.33203125" style="193"/>
    <col min="3518" max="3518" width="17.44140625" style="193" customWidth="1"/>
    <col min="3519" max="3549" width="15.5546875" style="193" customWidth="1"/>
    <col min="3550" max="3550" width="16.5546875" style="193" customWidth="1"/>
    <col min="3551" max="3773" width="9.33203125" style="193"/>
    <col min="3774" max="3774" width="17.44140625" style="193" customWidth="1"/>
    <col min="3775" max="3805" width="15.5546875" style="193" customWidth="1"/>
    <col min="3806" max="3806" width="16.5546875" style="193" customWidth="1"/>
    <col min="3807" max="4029" width="9.33203125" style="193"/>
    <col min="4030" max="4030" width="17.44140625" style="193" customWidth="1"/>
    <col min="4031" max="4061" width="15.5546875" style="193" customWidth="1"/>
    <col min="4062" max="4062" width="16.5546875" style="193" customWidth="1"/>
    <col min="4063" max="4285" width="9.33203125" style="193"/>
    <col min="4286" max="4286" width="17.44140625" style="193" customWidth="1"/>
    <col min="4287" max="4317" width="15.5546875" style="193" customWidth="1"/>
    <col min="4318" max="4318" width="16.5546875" style="193" customWidth="1"/>
    <col min="4319" max="4541" width="9.33203125" style="193"/>
    <col min="4542" max="4542" width="17.44140625" style="193" customWidth="1"/>
    <col min="4543" max="4573" width="15.5546875" style="193" customWidth="1"/>
    <col min="4574" max="4574" width="16.5546875" style="193" customWidth="1"/>
    <col min="4575" max="4797" width="9.33203125" style="193"/>
    <col min="4798" max="4798" width="17.44140625" style="193" customWidth="1"/>
    <col min="4799" max="4829" width="15.5546875" style="193" customWidth="1"/>
    <col min="4830" max="4830" width="16.5546875" style="193" customWidth="1"/>
    <col min="4831" max="5053" width="9.33203125" style="193"/>
    <col min="5054" max="5054" width="17.44140625" style="193" customWidth="1"/>
    <col min="5055" max="5085" width="15.5546875" style="193" customWidth="1"/>
    <col min="5086" max="5086" width="16.5546875" style="193" customWidth="1"/>
    <col min="5087" max="5309" width="9.33203125" style="193"/>
    <col min="5310" max="5310" width="17.44140625" style="193" customWidth="1"/>
    <col min="5311" max="5341" width="15.5546875" style="193" customWidth="1"/>
    <col min="5342" max="5342" width="16.5546875" style="193" customWidth="1"/>
    <col min="5343" max="5565" width="9.33203125" style="193"/>
    <col min="5566" max="5566" width="17.44140625" style="193" customWidth="1"/>
    <col min="5567" max="5597" width="15.5546875" style="193" customWidth="1"/>
    <col min="5598" max="5598" width="16.5546875" style="193" customWidth="1"/>
    <col min="5599" max="5821" width="9.33203125" style="193"/>
    <col min="5822" max="5822" width="17.44140625" style="193" customWidth="1"/>
    <col min="5823" max="5853" width="15.5546875" style="193" customWidth="1"/>
    <col min="5854" max="5854" width="16.5546875" style="193" customWidth="1"/>
    <col min="5855" max="6077" width="9.33203125" style="193"/>
    <col min="6078" max="6078" width="17.44140625" style="193" customWidth="1"/>
    <col min="6079" max="6109" width="15.5546875" style="193" customWidth="1"/>
    <col min="6110" max="6110" width="16.5546875" style="193" customWidth="1"/>
    <col min="6111" max="6333" width="9.33203125" style="193"/>
    <col min="6334" max="6334" width="17.44140625" style="193" customWidth="1"/>
    <col min="6335" max="6365" width="15.5546875" style="193" customWidth="1"/>
    <col min="6366" max="6366" width="16.5546875" style="193" customWidth="1"/>
    <col min="6367" max="6589" width="9.33203125" style="193"/>
    <col min="6590" max="6590" width="17.44140625" style="193" customWidth="1"/>
    <col min="6591" max="6621" width="15.5546875" style="193" customWidth="1"/>
    <col min="6622" max="6622" width="16.5546875" style="193" customWidth="1"/>
    <col min="6623" max="6845" width="9.33203125" style="193"/>
    <col min="6846" max="6846" width="17.44140625" style="193" customWidth="1"/>
    <col min="6847" max="6877" width="15.5546875" style="193" customWidth="1"/>
    <col min="6878" max="6878" width="16.5546875" style="193" customWidth="1"/>
    <col min="6879" max="7101" width="9.33203125" style="193"/>
    <col min="7102" max="7102" width="17.44140625" style="193" customWidth="1"/>
    <col min="7103" max="7133" width="15.5546875" style="193" customWidth="1"/>
    <col min="7134" max="7134" width="16.5546875" style="193" customWidth="1"/>
    <col min="7135" max="7357" width="9.33203125" style="193"/>
    <col min="7358" max="7358" width="17.44140625" style="193" customWidth="1"/>
    <col min="7359" max="7389" width="15.5546875" style="193" customWidth="1"/>
    <col min="7390" max="7390" width="16.5546875" style="193" customWidth="1"/>
    <col min="7391" max="7613" width="9.33203125" style="193"/>
    <col min="7614" max="7614" width="17.44140625" style="193" customWidth="1"/>
    <col min="7615" max="7645" width="15.5546875" style="193" customWidth="1"/>
    <col min="7646" max="7646" width="16.5546875" style="193" customWidth="1"/>
    <col min="7647" max="7869" width="9.33203125" style="193"/>
    <col min="7870" max="7870" width="17.44140625" style="193" customWidth="1"/>
    <col min="7871" max="7901" width="15.5546875" style="193" customWidth="1"/>
    <col min="7902" max="7902" width="16.5546875" style="193" customWidth="1"/>
    <col min="7903" max="8125" width="9.33203125" style="193"/>
    <col min="8126" max="8126" width="17.44140625" style="193" customWidth="1"/>
    <col min="8127" max="8157" width="15.5546875" style="193" customWidth="1"/>
    <col min="8158" max="8158" width="16.5546875" style="193" customWidth="1"/>
    <col min="8159" max="8381" width="9.33203125" style="193"/>
    <col min="8382" max="8382" width="17.44140625" style="193" customWidth="1"/>
    <col min="8383" max="8413" width="15.5546875" style="193" customWidth="1"/>
    <col min="8414" max="8414" width="16.5546875" style="193" customWidth="1"/>
    <col min="8415" max="8637" width="9.33203125" style="193"/>
    <col min="8638" max="8638" width="17.44140625" style="193" customWidth="1"/>
    <col min="8639" max="8669" width="15.5546875" style="193" customWidth="1"/>
    <col min="8670" max="8670" width="16.5546875" style="193" customWidth="1"/>
    <col min="8671" max="8893" width="9.33203125" style="193"/>
    <col min="8894" max="8894" width="17.44140625" style="193" customWidth="1"/>
    <col min="8895" max="8925" width="15.5546875" style="193" customWidth="1"/>
    <col min="8926" max="8926" width="16.5546875" style="193" customWidth="1"/>
    <col min="8927" max="9149" width="9.33203125" style="193"/>
    <col min="9150" max="9150" width="17.44140625" style="193" customWidth="1"/>
    <col min="9151" max="9181" width="15.5546875" style="193" customWidth="1"/>
    <col min="9182" max="9182" width="16.5546875" style="193" customWidth="1"/>
    <col min="9183" max="9405" width="9.33203125" style="193"/>
    <col min="9406" max="9406" width="17.44140625" style="193" customWidth="1"/>
    <col min="9407" max="9437" width="15.5546875" style="193" customWidth="1"/>
    <col min="9438" max="9438" width="16.5546875" style="193" customWidth="1"/>
    <col min="9439" max="9661" width="9.33203125" style="193"/>
    <col min="9662" max="9662" width="17.44140625" style="193" customWidth="1"/>
    <col min="9663" max="9693" width="15.5546875" style="193" customWidth="1"/>
    <col min="9694" max="9694" width="16.5546875" style="193" customWidth="1"/>
    <col min="9695" max="9917" width="9.33203125" style="193"/>
    <col min="9918" max="9918" width="17.44140625" style="193" customWidth="1"/>
    <col min="9919" max="9949" width="15.5546875" style="193" customWidth="1"/>
    <col min="9950" max="9950" width="16.5546875" style="193" customWidth="1"/>
    <col min="9951" max="10173" width="9.33203125" style="193"/>
    <col min="10174" max="10174" width="17.44140625" style="193" customWidth="1"/>
    <col min="10175" max="10205" width="15.5546875" style="193" customWidth="1"/>
    <col min="10206" max="10206" width="16.5546875" style="193" customWidth="1"/>
    <col min="10207" max="10429" width="9.33203125" style="193"/>
    <col min="10430" max="10430" width="17.44140625" style="193" customWidth="1"/>
    <col min="10431" max="10461" width="15.5546875" style="193" customWidth="1"/>
    <col min="10462" max="10462" width="16.5546875" style="193" customWidth="1"/>
    <col min="10463" max="10685" width="9.33203125" style="193"/>
    <col min="10686" max="10686" width="17.44140625" style="193" customWidth="1"/>
    <col min="10687" max="10717" width="15.5546875" style="193" customWidth="1"/>
    <col min="10718" max="10718" width="16.5546875" style="193" customWidth="1"/>
    <col min="10719" max="10941" width="9.33203125" style="193"/>
    <col min="10942" max="10942" width="17.44140625" style="193" customWidth="1"/>
    <col min="10943" max="10973" width="15.5546875" style="193" customWidth="1"/>
    <col min="10974" max="10974" width="16.5546875" style="193" customWidth="1"/>
    <col min="10975" max="11197" width="9.33203125" style="193"/>
    <col min="11198" max="11198" width="17.44140625" style="193" customWidth="1"/>
    <col min="11199" max="11229" width="15.5546875" style="193" customWidth="1"/>
    <col min="11230" max="11230" width="16.5546875" style="193" customWidth="1"/>
    <col min="11231" max="11453" width="9.33203125" style="193"/>
    <col min="11454" max="11454" width="17.44140625" style="193" customWidth="1"/>
    <col min="11455" max="11485" width="15.5546875" style="193" customWidth="1"/>
    <col min="11486" max="11486" width="16.5546875" style="193" customWidth="1"/>
    <col min="11487" max="11709" width="9.33203125" style="193"/>
    <col min="11710" max="11710" width="17.44140625" style="193" customWidth="1"/>
    <col min="11711" max="11741" width="15.5546875" style="193" customWidth="1"/>
    <col min="11742" max="11742" width="16.5546875" style="193" customWidth="1"/>
    <col min="11743" max="11965" width="9.33203125" style="193"/>
    <col min="11966" max="11966" width="17.44140625" style="193" customWidth="1"/>
    <col min="11967" max="11997" width="15.5546875" style="193" customWidth="1"/>
    <col min="11998" max="11998" width="16.5546875" style="193" customWidth="1"/>
    <col min="11999" max="12221" width="9.33203125" style="193"/>
    <col min="12222" max="12222" width="17.44140625" style="193" customWidth="1"/>
    <col min="12223" max="12253" width="15.5546875" style="193" customWidth="1"/>
    <col min="12254" max="12254" width="16.5546875" style="193" customWidth="1"/>
    <col min="12255" max="12477" width="9.33203125" style="193"/>
    <col min="12478" max="12478" width="17.44140625" style="193" customWidth="1"/>
    <col min="12479" max="12509" width="15.5546875" style="193" customWidth="1"/>
    <col min="12510" max="12510" width="16.5546875" style="193" customWidth="1"/>
    <col min="12511" max="12733" width="9.33203125" style="193"/>
    <col min="12734" max="12734" width="17.44140625" style="193" customWidth="1"/>
    <col min="12735" max="12765" width="15.5546875" style="193" customWidth="1"/>
    <col min="12766" max="12766" width="16.5546875" style="193" customWidth="1"/>
    <col min="12767" max="12989" width="9.33203125" style="193"/>
    <col min="12990" max="12990" width="17.44140625" style="193" customWidth="1"/>
    <col min="12991" max="13021" width="15.5546875" style="193" customWidth="1"/>
    <col min="13022" max="13022" width="16.5546875" style="193" customWidth="1"/>
    <col min="13023" max="13245" width="9.33203125" style="193"/>
    <col min="13246" max="13246" width="17.44140625" style="193" customWidth="1"/>
    <col min="13247" max="13277" width="15.5546875" style="193" customWidth="1"/>
    <col min="13278" max="13278" width="16.5546875" style="193" customWidth="1"/>
    <col min="13279" max="13501" width="9.33203125" style="193"/>
    <col min="13502" max="13502" width="17.44140625" style="193" customWidth="1"/>
    <col min="13503" max="13533" width="15.5546875" style="193" customWidth="1"/>
    <col min="13534" max="13534" width="16.5546875" style="193" customWidth="1"/>
    <col min="13535" max="13757" width="9.33203125" style="193"/>
    <col min="13758" max="13758" width="17.44140625" style="193" customWidth="1"/>
    <col min="13759" max="13789" width="15.5546875" style="193" customWidth="1"/>
    <col min="13790" max="13790" width="16.5546875" style="193" customWidth="1"/>
    <col min="13791" max="14013" width="9.33203125" style="193"/>
    <col min="14014" max="14014" width="17.44140625" style="193" customWidth="1"/>
    <col min="14015" max="14045" width="15.5546875" style="193" customWidth="1"/>
    <col min="14046" max="14046" width="16.5546875" style="193" customWidth="1"/>
    <col min="14047" max="14269" width="9.33203125" style="193"/>
    <col min="14270" max="14270" width="17.44140625" style="193" customWidth="1"/>
    <col min="14271" max="14301" width="15.5546875" style="193" customWidth="1"/>
    <col min="14302" max="14302" width="16.5546875" style="193" customWidth="1"/>
    <col min="14303" max="14525" width="9.33203125" style="193"/>
    <col min="14526" max="14526" width="17.44140625" style="193" customWidth="1"/>
    <col min="14527" max="14557" width="15.5546875" style="193" customWidth="1"/>
    <col min="14558" max="14558" width="16.5546875" style="193" customWidth="1"/>
    <col min="14559" max="14781" width="9.33203125" style="193"/>
    <col min="14782" max="14782" width="17.44140625" style="193" customWidth="1"/>
    <col min="14783" max="14813" width="15.5546875" style="193" customWidth="1"/>
    <col min="14814" max="14814" width="16.5546875" style="193" customWidth="1"/>
    <col min="14815" max="15037" width="9.33203125" style="193"/>
    <col min="15038" max="15038" width="17.44140625" style="193" customWidth="1"/>
    <col min="15039" max="15069" width="15.5546875" style="193" customWidth="1"/>
    <col min="15070" max="15070" width="16.5546875" style="193" customWidth="1"/>
    <col min="15071" max="15293" width="9.33203125" style="193"/>
    <col min="15294" max="15294" width="17.44140625" style="193" customWidth="1"/>
    <col min="15295" max="15325" width="15.5546875" style="193" customWidth="1"/>
    <col min="15326" max="15326" width="16.5546875" style="193" customWidth="1"/>
    <col min="15327" max="15549" width="9.33203125" style="193"/>
    <col min="15550" max="15550" width="17.44140625" style="193" customWidth="1"/>
    <col min="15551" max="15581" width="15.5546875" style="193" customWidth="1"/>
    <col min="15582" max="15582" width="16.5546875" style="193" customWidth="1"/>
    <col min="15583" max="15805" width="9.33203125" style="193"/>
    <col min="15806" max="15806" width="17.44140625" style="193" customWidth="1"/>
    <col min="15807" max="15837" width="15.5546875" style="193" customWidth="1"/>
    <col min="15838" max="15838" width="16.5546875" style="193" customWidth="1"/>
    <col min="15839" max="16061" width="9.33203125" style="193"/>
    <col min="16062" max="16062" width="17.44140625" style="193" customWidth="1"/>
    <col min="16063" max="16093" width="15.5546875" style="193" customWidth="1"/>
    <col min="16094" max="16094" width="16.5546875" style="193" customWidth="1"/>
    <col min="16095" max="16384" width="9.33203125" style="193"/>
  </cols>
  <sheetData>
    <row r="1" spans="1:10">
      <c r="A1" s="1" t="s">
        <v>1673</v>
      </c>
    </row>
    <row r="2" spans="1:10">
      <c r="A2" s="294" t="s">
        <v>3273</v>
      </c>
    </row>
    <row r="3" spans="1:10">
      <c r="A3" s="124"/>
      <c r="B3" s="10"/>
      <c r="C3" s="10"/>
      <c r="D3" s="10"/>
      <c r="E3" s="10"/>
      <c r="F3" s="10"/>
      <c r="G3" s="10"/>
      <c r="H3" s="10"/>
      <c r="I3" s="124"/>
      <c r="J3" s="124"/>
    </row>
    <row r="4" spans="1:10">
      <c r="A4" s="271" t="s">
        <v>3274</v>
      </c>
      <c r="B4" s="10"/>
      <c r="C4" s="10"/>
      <c r="D4" s="10"/>
      <c r="E4" s="10"/>
      <c r="F4" s="10"/>
      <c r="G4" s="10"/>
      <c r="H4" s="10"/>
      <c r="I4" s="124"/>
      <c r="J4" s="124"/>
    </row>
    <row r="5" spans="1:10">
      <c r="A5" s="712" t="s">
        <v>109</v>
      </c>
      <c r="C5" s="10"/>
      <c r="D5" s="10"/>
      <c r="E5" s="10"/>
      <c r="F5" s="10"/>
      <c r="G5" s="10"/>
      <c r="H5" s="10"/>
      <c r="I5" s="124"/>
      <c r="J5" s="124"/>
    </row>
    <row r="6" spans="1:10">
      <c r="A6" s="735" t="s">
        <v>90</v>
      </c>
      <c r="C6" s="10"/>
      <c r="D6" s="10"/>
      <c r="E6" s="10"/>
      <c r="F6" s="10"/>
      <c r="G6" s="10"/>
      <c r="H6" s="10"/>
      <c r="I6" s="124"/>
      <c r="J6" s="124"/>
    </row>
    <row r="7" spans="1:10">
      <c r="A7" s="712" t="s">
        <v>345</v>
      </c>
      <c r="B7" s="254"/>
      <c r="C7" s="10"/>
      <c r="D7" s="10"/>
      <c r="E7" s="10"/>
      <c r="F7" s="10"/>
      <c r="G7" s="10"/>
      <c r="H7" s="10"/>
      <c r="I7" s="124"/>
      <c r="J7" s="124"/>
    </row>
    <row r="8" spans="1:10">
      <c r="A8" s="735" t="s">
        <v>2389</v>
      </c>
      <c r="B8" s="517" t="s">
        <v>3275</v>
      </c>
      <c r="C8" s="516" t="s">
        <v>108</v>
      </c>
      <c r="D8" s="517" t="s">
        <v>3276</v>
      </c>
      <c r="E8" s="10"/>
      <c r="F8" s="10"/>
      <c r="G8" s="10"/>
      <c r="H8" s="10"/>
      <c r="I8" s="124"/>
      <c r="J8" s="124"/>
    </row>
    <row r="9" spans="1:10">
      <c r="C9" s="193"/>
      <c r="D9" s="193"/>
      <c r="E9" s="10"/>
      <c r="F9" s="10"/>
      <c r="G9" s="10"/>
      <c r="H9" s="10"/>
      <c r="I9" s="124"/>
      <c r="J9" s="124"/>
    </row>
    <row r="10" spans="1:10">
      <c r="A10" s="294" t="s">
        <v>3273</v>
      </c>
      <c r="C10" s="193"/>
      <c r="D10" s="193"/>
      <c r="E10" s="10"/>
      <c r="F10" s="10"/>
      <c r="G10" s="10"/>
      <c r="H10" s="10"/>
      <c r="I10" s="124"/>
      <c r="J10" s="124"/>
    </row>
    <row r="11" spans="1:10">
      <c r="C11" s="10"/>
      <c r="D11" s="10"/>
      <c r="E11" s="10"/>
      <c r="F11" s="10"/>
      <c r="G11" s="10"/>
      <c r="H11" s="10"/>
      <c r="I11" s="124"/>
      <c r="J11" s="124"/>
    </row>
    <row r="12" spans="1:10">
      <c r="A12" s="767"/>
      <c r="B12" s="768"/>
      <c r="C12" s="768"/>
      <c r="D12" s="2117" t="s">
        <v>3277</v>
      </c>
      <c r="E12" s="2117"/>
      <c r="F12" s="2117"/>
      <c r="G12" s="2117" t="s">
        <v>3278</v>
      </c>
      <c r="H12" s="2117"/>
      <c r="I12" s="124"/>
      <c r="J12" s="124"/>
    </row>
    <row r="13" spans="1:10" ht="43.2">
      <c r="A13" s="767"/>
      <c r="B13" s="769"/>
      <c r="C13" s="769"/>
      <c r="D13" s="770" t="s">
        <v>3279</v>
      </c>
      <c r="E13" s="770" t="s">
        <v>3280</v>
      </c>
      <c r="F13" s="770" t="s">
        <v>3281</v>
      </c>
      <c r="G13" s="770" t="s">
        <v>3282</v>
      </c>
      <c r="H13" s="770" t="s">
        <v>3283</v>
      </c>
      <c r="I13" s="124"/>
      <c r="J13" s="124"/>
    </row>
    <row r="14" spans="1:10">
      <c r="A14" s="767"/>
      <c r="B14" s="768"/>
      <c r="C14" s="768"/>
      <c r="D14" s="771" t="s">
        <v>89</v>
      </c>
      <c r="E14" s="771" t="s">
        <v>107</v>
      </c>
      <c r="F14" s="771" t="s">
        <v>88</v>
      </c>
      <c r="G14" s="771" t="s">
        <v>87</v>
      </c>
      <c r="H14" s="771" t="s">
        <v>86</v>
      </c>
      <c r="I14" s="124"/>
      <c r="J14" s="124"/>
    </row>
    <row r="15" spans="1:10" ht="28.8">
      <c r="A15" s="767"/>
      <c r="B15" s="772" t="s">
        <v>2661</v>
      </c>
      <c r="C15" s="771"/>
      <c r="D15" s="303"/>
      <c r="E15" s="303"/>
      <c r="F15" s="303"/>
      <c r="G15" s="303"/>
      <c r="H15" s="303"/>
      <c r="I15" s="124"/>
      <c r="J15" s="124"/>
    </row>
    <row r="16" spans="1:10">
      <c r="A16" s="755"/>
      <c r="B16" s="583">
        <v>1</v>
      </c>
      <c r="C16" s="771" t="s">
        <v>12</v>
      </c>
      <c r="D16" s="773"/>
      <c r="E16" s="774"/>
      <c r="F16" s="774"/>
      <c r="G16" s="775"/>
      <c r="H16" s="774"/>
      <c r="I16" s="164" t="s">
        <v>158</v>
      </c>
      <c r="J16" s="124"/>
    </row>
    <row r="17" spans="1:10">
      <c r="A17" s="768"/>
      <c r="B17" s="583">
        <v>2</v>
      </c>
      <c r="C17" s="771" t="s">
        <v>72</v>
      </c>
      <c r="D17" s="776"/>
      <c r="E17" s="777"/>
      <c r="F17" s="777"/>
      <c r="G17" s="778"/>
      <c r="H17" s="777"/>
      <c r="I17" s="164" t="s">
        <v>2662</v>
      </c>
      <c r="J17" s="124"/>
    </row>
    <row r="18" spans="1:10" s="164" customFormat="1">
      <c r="A18" s="768"/>
      <c r="B18" s="583">
        <v>3</v>
      </c>
      <c r="C18" s="771" t="s">
        <v>11</v>
      </c>
      <c r="D18" s="776"/>
      <c r="E18" s="777"/>
      <c r="F18" s="777"/>
      <c r="G18" s="778"/>
      <c r="H18" s="777"/>
      <c r="I18" s="164" t="s">
        <v>2663</v>
      </c>
      <c r="J18" s="124"/>
    </row>
    <row r="19" spans="1:10" s="164" customFormat="1">
      <c r="A19" s="755"/>
      <c r="B19" s="583">
        <v>4</v>
      </c>
      <c r="C19" s="771" t="s">
        <v>71</v>
      </c>
      <c r="D19" s="776"/>
      <c r="E19" s="777"/>
      <c r="F19" s="777"/>
      <c r="G19" s="778"/>
      <c r="H19" s="777"/>
      <c r="I19" s="164" t="s">
        <v>2664</v>
      </c>
      <c r="J19" s="124"/>
    </row>
    <row r="20" spans="1:10" s="164" customFormat="1">
      <c r="A20" s="768"/>
      <c r="B20" s="583">
        <v>5</v>
      </c>
      <c r="C20" s="771" t="s">
        <v>70</v>
      </c>
      <c r="D20" s="776"/>
      <c r="E20" s="777"/>
      <c r="F20" s="777"/>
      <c r="G20" s="778"/>
      <c r="H20" s="777"/>
      <c r="I20" s="164" t="s">
        <v>2665</v>
      </c>
      <c r="J20" s="124"/>
    </row>
    <row r="21" spans="1:10">
      <c r="A21" s="768"/>
      <c r="B21" s="583">
        <v>6</v>
      </c>
      <c r="C21" s="771" t="s">
        <v>69</v>
      </c>
      <c r="D21" s="776"/>
      <c r="E21" s="777"/>
      <c r="F21" s="777"/>
      <c r="G21" s="778"/>
      <c r="H21" s="777"/>
      <c r="I21" s="164" t="s">
        <v>2666</v>
      </c>
      <c r="J21" s="124"/>
    </row>
    <row r="22" spans="1:10">
      <c r="A22" s="755"/>
      <c r="B22" s="583">
        <v>7</v>
      </c>
      <c r="C22" s="771" t="s">
        <v>68</v>
      </c>
      <c r="D22" s="776"/>
      <c r="E22" s="777"/>
      <c r="F22" s="777"/>
      <c r="G22" s="778"/>
      <c r="H22" s="777"/>
      <c r="I22" s="164" t="s">
        <v>2667</v>
      </c>
      <c r="J22" s="124"/>
    </row>
    <row r="23" spans="1:10">
      <c r="A23" s="768"/>
      <c r="B23" s="583">
        <v>8</v>
      </c>
      <c r="C23" s="771" t="s">
        <v>67</v>
      </c>
      <c r="D23" s="776"/>
      <c r="E23" s="777"/>
      <c r="F23" s="777"/>
      <c r="G23" s="778"/>
      <c r="H23" s="777"/>
      <c r="I23" s="164" t="s">
        <v>2668</v>
      </c>
      <c r="J23" s="124"/>
    </row>
    <row r="24" spans="1:10">
      <c r="A24" s="768"/>
      <c r="B24" s="583">
        <v>9</v>
      </c>
      <c r="C24" s="771" t="s">
        <v>66</v>
      </c>
      <c r="D24" s="776"/>
      <c r="E24" s="777"/>
      <c r="F24" s="777"/>
      <c r="G24" s="778"/>
      <c r="H24" s="777"/>
      <c r="I24" s="164" t="s">
        <v>2669</v>
      </c>
      <c r="J24" s="124"/>
    </row>
    <row r="25" spans="1:10">
      <c r="A25" s="755"/>
      <c r="B25" s="583">
        <v>10</v>
      </c>
      <c r="C25" s="771" t="s">
        <v>10</v>
      </c>
      <c r="D25" s="776"/>
      <c r="E25" s="777"/>
      <c r="F25" s="777"/>
      <c r="G25" s="778"/>
      <c r="H25" s="777"/>
      <c r="I25" s="164" t="s">
        <v>2670</v>
      </c>
      <c r="J25" s="124"/>
    </row>
    <row r="26" spans="1:10">
      <c r="A26" s="768"/>
      <c r="B26" s="583">
        <v>11</v>
      </c>
      <c r="C26" s="771" t="s">
        <v>9</v>
      </c>
      <c r="D26" s="776"/>
      <c r="E26" s="777"/>
      <c r="F26" s="777"/>
      <c r="G26" s="778"/>
      <c r="H26" s="777"/>
      <c r="I26" s="164" t="s">
        <v>2671</v>
      </c>
      <c r="J26" s="124"/>
    </row>
    <row r="27" spans="1:10">
      <c r="A27" s="768"/>
      <c r="B27" s="583">
        <v>12</v>
      </c>
      <c r="C27" s="771" t="s">
        <v>65</v>
      </c>
      <c r="D27" s="776"/>
      <c r="E27" s="777"/>
      <c r="F27" s="777"/>
      <c r="G27" s="778"/>
      <c r="H27" s="777"/>
      <c r="I27" s="164" t="s">
        <v>2672</v>
      </c>
      <c r="J27" s="124"/>
    </row>
    <row r="28" spans="1:10">
      <c r="A28" s="755"/>
      <c r="B28" s="583">
        <v>13</v>
      </c>
      <c r="C28" s="771" t="s">
        <v>8</v>
      </c>
      <c r="D28" s="776"/>
      <c r="E28" s="777"/>
      <c r="F28" s="777"/>
      <c r="G28" s="778"/>
      <c r="H28" s="777"/>
      <c r="I28" s="164" t="s">
        <v>2673</v>
      </c>
      <c r="J28" s="124"/>
    </row>
    <row r="29" spans="1:10">
      <c r="A29" s="768"/>
      <c r="B29" s="583">
        <v>14</v>
      </c>
      <c r="C29" s="771" t="s">
        <v>7</v>
      </c>
      <c r="D29" s="776"/>
      <c r="E29" s="777"/>
      <c r="F29" s="777"/>
      <c r="G29" s="778"/>
      <c r="H29" s="777"/>
      <c r="I29" s="164" t="s">
        <v>2674</v>
      </c>
      <c r="J29" s="124"/>
    </row>
    <row r="30" spans="1:10">
      <c r="A30" s="768"/>
      <c r="B30" s="583">
        <v>15</v>
      </c>
      <c r="C30" s="771" t="s">
        <v>64</v>
      </c>
      <c r="D30" s="776"/>
      <c r="E30" s="777"/>
      <c r="F30" s="777"/>
      <c r="G30" s="778"/>
      <c r="H30" s="777"/>
      <c r="I30" s="164" t="s">
        <v>2675</v>
      </c>
      <c r="J30" s="124"/>
    </row>
    <row r="31" spans="1:10">
      <c r="A31" s="755"/>
      <c r="B31" s="583">
        <v>16</v>
      </c>
      <c r="C31" s="771" t="s">
        <v>6</v>
      </c>
      <c r="D31" s="776"/>
      <c r="E31" s="777"/>
      <c r="F31" s="777"/>
      <c r="G31" s="778"/>
      <c r="H31" s="777"/>
      <c r="I31" s="164" t="s">
        <v>2676</v>
      </c>
      <c r="J31" s="124"/>
    </row>
    <row r="32" spans="1:10">
      <c r="A32" s="768"/>
      <c r="B32" s="583">
        <v>17</v>
      </c>
      <c r="C32" s="771" t="s">
        <v>5</v>
      </c>
      <c r="D32" s="776"/>
      <c r="E32" s="777"/>
      <c r="F32" s="777"/>
      <c r="G32" s="778"/>
      <c r="H32" s="777"/>
      <c r="I32" s="164" t="s">
        <v>2677</v>
      </c>
      <c r="J32" s="124"/>
    </row>
    <row r="33" spans="1:10">
      <c r="A33" s="768"/>
      <c r="B33" s="583">
        <v>18</v>
      </c>
      <c r="C33" s="771" t="s">
        <v>63</v>
      </c>
      <c r="D33" s="776"/>
      <c r="E33" s="777"/>
      <c r="F33" s="777"/>
      <c r="G33" s="778"/>
      <c r="H33" s="777"/>
      <c r="I33" s="164" t="s">
        <v>2678</v>
      </c>
      <c r="J33" s="124"/>
    </row>
    <row r="34" spans="1:10">
      <c r="A34" s="755"/>
      <c r="B34" s="583">
        <v>19</v>
      </c>
      <c r="C34" s="771" t="s">
        <v>62</v>
      </c>
      <c r="D34" s="776"/>
      <c r="E34" s="777"/>
      <c r="F34" s="777"/>
      <c r="G34" s="778"/>
      <c r="H34" s="777"/>
      <c r="I34" s="164" t="s">
        <v>2679</v>
      </c>
      <c r="J34" s="124"/>
    </row>
    <row r="35" spans="1:10">
      <c r="A35" s="768"/>
      <c r="B35" s="583">
        <v>20</v>
      </c>
      <c r="C35" s="771" t="s">
        <v>61</v>
      </c>
      <c r="D35" s="776"/>
      <c r="E35" s="777"/>
      <c r="F35" s="777"/>
      <c r="G35" s="778"/>
      <c r="H35" s="777"/>
      <c r="I35" s="164" t="s">
        <v>2680</v>
      </c>
      <c r="J35" s="124"/>
    </row>
    <row r="36" spans="1:10">
      <c r="A36" s="768"/>
      <c r="B36" s="583">
        <v>21</v>
      </c>
      <c r="C36" s="771" t="s">
        <v>4</v>
      </c>
      <c r="D36" s="776"/>
      <c r="E36" s="777"/>
      <c r="F36" s="777"/>
      <c r="G36" s="778"/>
      <c r="H36" s="777"/>
      <c r="I36" s="164" t="s">
        <v>2681</v>
      </c>
      <c r="J36" s="124"/>
    </row>
    <row r="37" spans="1:10">
      <c r="A37" s="755"/>
      <c r="B37" s="583">
        <v>22</v>
      </c>
      <c r="C37" s="771" t="s">
        <v>60</v>
      </c>
      <c r="D37" s="776"/>
      <c r="E37" s="777"/>
      <c r="F37" s="777"/>
      <c r="G37" s="778"/>
      <c r="H37" s="777"/>
      <c r="I37" s="164" t="s">
        <v>2682</v>
      </c>
      <c r="J37" s="124"/>
    </row>
    <row r="38" spans="1:10">
      <c r="A38" s="768"/>
      <c r="B38" s="583">
        <v>23</v>
      </c>
      <c r="C38" s="771" t="s">
        <v>59</v>
      </c>
      <c r="D38" s="776"/>
      <c r="E38" s="777"/>
      <c r="F38" s="777"/>
      <c r="G38" s="778"/>
      <c r="H38" s="777"/>
      <c r="I38" s="164" t="s">
        <v>2683</v>
      </c>
      <c r="J38" s="124"/>
    </row>
    <row r="39" spans="1:10">
      <c r="A39" s="768"/>
      <c r="B39" s="583">
        <v>24</v>
      </c>
      <c r="C39" s="771" t="s">
        <v>58</v>
      </c>
      <c r="D39" s="776"/>
      <c r="E39" s="777"/>
      <c r="F39" s="777"/>
      <c r="G39" s="778"/>
      <c r="H39" s="777"/>
      <c r="I39" s="164" t="s">
        <v>2684</v>
      </c>
      <c r="J39" s="124"/>
    </row>
    <row r="40" spans="1:10">
      <c r="A40" s="755"/>
      <c r="B40" s="583">
        <v>25</v>
      </c>
      <c r="C40" s="771" t="s">
        <v>57</v>
      </c>
      <c r="D40" s="776"/>
      <c r="E40" s="777"/>
      <c r="F40" s="777"/>
      <c r="G40" s="778"/>
      <c r="H40" s="777"/>
      <c r="I40" s="164" t="s">
        <v>2685</v>
      </c>
      <c r="J40" s="124"/>
    </row>
    <row r="41" spans="1:10">
      <c r="A41" s="768"/>
      <c r="B41" s="583">
        <v>26</v>
      </c>
      <c r="C41" s="771" t="s">
        <v>56</v>
      </c>
      <c r="D41" s="776"/>
      <c r="E41" s="777"/>
      <c r="F41" s="777"/>
      <c r="G41" s="778"/>
      <c r="H41" s="777"/>
      <c r="I41" s="164" t="s">
        <v>2686</v>
      </c>
      <c r="J41" s="124"/>
    </row>
    <row r="42" spans="1:10">
      <c r="A42" s="768"/>
      <c r="B42" s="583">
        <v>27</v>
      </c>
      <c r="C42" s="771" t="s">
        <v>55</v>
      </c>
      <c r="D42" s="776"/>
      <c r="E42" s="777"/>
      <c r="F42" s="777"/>
      <c r="G42" s="778"/>
      <c r="H42" s="777"/>
      <c r="I42" s="164" t="s">
        <v>2687</v>
      </c>
      <c r="J42" s="124"/>
    </row>
    <row r="43" spans="1:10">
      <c r="A43" s="755"/>
      <c r="B43" s="583">
        <v>28</v>
      </c>
      <c r="C43" s="771" t="s">
        <v>54</v>
      </c>
      <c r="D43" s="776"/>
      <c r="E43" s="777"/>
      <c r="F43" s="777"/>
      <c r="G43" s="778"/>
      <c r="H43" s="777"/>
      <c r="I43" s="164" t="s">
        <v>2688</v>
      </c>
      <c r="J43" s="124"/>
    </row>
    <row r="44" spans="1:10">
      <c r="A44" s="768"/>
      <c r="B44" s="583">
        <v>29</v>
      </c>
      <c r="C44" s="771" t="s">
        <v>3</v>
      </c>
      <c r="D44" s="776"/>
      <c r="E44" s="777"/>
      <c r="F44" s="777"/>
      <c r="G44" s="778"/>
      <c r="H44" s="777"/>
      <c r="I44" s="164" t="s">
        <v>2689</v>
      </c>
      <c r="J44" s="124"/>
    </row>
    <row r="45" spans="1:10">
      <c r="A45" s="768"/>
      <c r="B45" s="583">
        <v>30</v>
      </c>
      <c r="C45" s="771" t="s">
        <v>53</v>
      </c>
      <c r="D45" s="776"/>
      <c r="E45" s="777"/>
      <c r="F45" s="777"/>
      <c r="G45" s="778"/>
      <c r="H45" s="777"/>
      <c r="I45" s="164" t="s">
        <v>2690</v>
      </c>
      <c r="J45" s="124"/>
    </row>
    <row r="46" spans="1:10">
      <c r="A46" s="755"/>
      <c r="B46" s="583">
        <v>31</v>
      </c>
      <c r="C46" s="771" t="s">
        <v>52</v>
      </c>
      <c r="D46" s="776"/>
      <c r="E46" s="777"/>
      <c r="F46" s="777"/>
      <c r="G46" s="778"/>
      <c r="H46" s="777"/>
      <c r="I46" s="164" t="s">
        <v>3284</v>
      </c>
      <c r="J46" s="124"/>
    </row>
    <row r="47" spans="1:10">
      <c r="A47" s="768"/>
      <c r="B47" s="583">
        <v>32</v>
      </c>
      <c r="C47" s="771" t="s">
        <v>51</v>
      </c>
      <c r="D47" s="776"/>
      <c r="E47" s="777"/>
      <c r="F47" s="777"/>
      <c r="G47" s="778"/>
      <c r="H47" s="777"/>
      <c r="I47" s="164" t="s">
        <v>3285</v>
      </c>
      <c r="J47" s="124"/>
    </row>
    <row r="48" spans="1:10">
      <c r="A48" s="768"/>
      <c r="B48" s="583">
        <v>33</v>
      </c>
      <c r="C48" s="771" t="s">
        <v>50</v>
      </c>
      <c r="D48" s="776"/>
      <c r="E48" s="777"/>
      <c r="F48" s="777"/>
      <c r="G48" s="778"/>
      <c r="H48" s="777"/>
      <c r="I48" s="164" t="s">
        <v>3286</v>
      </c>
      <c r="J48" s="124"/>
    </row>
    <row r="49" spans="1:10">
      <c r="A49" s="755"/>
      <c r="B49" s="583">
        <v>34</v>
      </c>
      <c r="C49" s="771" t="s">
        <v>49</v>
      </c>
      <c r="D49" s="776"/>
      <c r="E49" s="777"/>
      <c r="F49" s="777"/>
      <c r="G49" s="778"/>
      <c r="H49" s="777"/>
      <c r="I49" s="164" t="s">
        <v>3287</v>
      </c>
      <c r="J49" s="124"/>
    </row>
    <row r="50" spans="1:10">
      <c r="A50" s="768"/>
      <c r="B50" s="583">
        <v>35</v>
      </c>
      <c r="C50" s="771" t="s">
        <v>48</v>
      </c>
      <c r="D50" s="776"/>
      <c r="E50" s="777"/>
      <c r="F50" s="777"/>
      <c r="G50" s="778"/>
      <c r="H50" s="777"/>
      <c r="I50" s="164" t="s">
        <v>3288</v>
      </c>
      <c r="J50" s="124"/>
    </row>
    <row r="51" spans="1:10">
      <c r="A51" s="768"/>
      <c r="B51" s="583">
        <v>36</v>
      </c>
      <c r="C51" s="771" t="s">
        <v>47</v>
      </c>
      <c r="D51" s="776"/>
      <c r="E51" s="777"/>
      <c r="F51" s="777"/>
      <c r="G51" s="778"/>
      <c r="H51" s="777"/>
      <c r="I51" s="164" t="s">
        <v>3289</v>
      </c>
    </row>
    <row r="52" spans="1:10">
      <c r="A52" s="755"/>
      <c r="B52" s="583">
        <v>37</v>
      </c>
      <c r="C52" s="771" t="s">
        <v>46</v>
      </c>
      <c r="D52" s="776"/>
      <c r="E52" s="777"/>
      <c r="F52" s="777"/>
      <c r="G52" s="778"/>
      <c r="H52" s="777"/>
      <c r="I52" s="164" t="s">
        <v>3290</v>
      </c>
    </row>
    <row r="53" spans="1:10">
      <c r="A53" s="768"/>
      <c r="B53" s="583">
        <v>38</v>
      </c>
      <c r="C53" s="771" t="s">
        <v>45</v>
      </c>
      <c r="D53" s="776"/>
      <c r="E53" s="777"/>
      <c r="F53" s="777"/>
      <c r="G53" s="778"/>
      <c r="H53" s="777"/>
      <c r="I53" s="164" t="s">
        <v>3291</v>
      </c>
    </row>
    <row r="54" spans="1:10">
      <c r="A54" s="768"/>
      <c r="B54" s="583">
        <v>39</v>
      </c>
      <c r="C54" s="771" t="s">
        <v>102</v>
      </c>
      <c r="D54" s="776"/>
      <c r="E54" s="777"/>
      <c r="F54" s="777"/>
      <c r="G54" s="778"/>
      <c r="H54" s="777"/>
      <c r="I54" s="164" t="s">
        <v>3292</v>
      </c>
    </row>
    <row r="55" spans="1:10">
      <c r="A55" s="755"/>
      <c r="B55" s="583">
        <v>40</v>
      </c>
      <c r="C55" s="771" t="s">
        <v>101</v>
      </c>
      <c r="D55" s="776"/>
      <c r="E55" s="777"/>
      <c r="F55" s="777"/>
      <c r="G55" s="778"/>
      <c r="H55" s="777"/>
      <c r="I55" s="164" t="s">
        <v>3293</v>
      </c>
    </row>
    <row r="56" spans="1:10">
      <c r="A56" s="768"/>
      <c r="B56" s="583" t="s">
        <v>3294</v>
      </c>
      <c r="C56" s="771" t="s">
        <v>44</v>
      </c>
      <c r="D56" s="776"/>
      <c r="E56" s="777"/>
      <c r="F56" s="777"/>
      <c r="G56" s="778"/>
      <c r="H56" s="777"/>
      <c r="I56" s="164" t="s">
        <v>3295</v>
      </c>
    </row>
    <row r="57" spans="1:10">
      <c r="A57" s="768"/>
      <c r="B57" s="583" t="s">
        <v>3296</v>
      </c>
      <c r="C57" s="771" t="s">
        <v>43</v>
      </c>
      <c r="D57" s="776"/>
      <c r="E57" s="777"/>
      <c r="F57" s="777"/>
      <c r="G57" s="778"/>
      <c r="H57" s="777"/>
      <c r="I57" s="164" t="s">
        <v>3297</v>
      </c>
    </row>
    <row r="58" spans="1:10">
      <c r="A58" s="755"/>
      <c r="B58" s="583" t="s">
        <v>3298</v>
      </c>
      <c r="C58" s="771" t="s">
        <v>2</v>
      </c>
      <c r="D58" s="776"/>
      <c r="E58" s="777"/>
      <c r="F58" s="777"/>
      <c r="G58" s="778"/>
      <c r="H58" s="777"/>
      <c r="I58" s="164" t="s">
        <v>3299</v>
      </c>
    </row>
    <row r="59" spans="1:10">
      <c r="A59" s="768"/>
      <c r="B59" s="583" t="s">
        <v>3300</v>
      </c>
      <c r="C59" s="771" t="s">
        <v>42</v>
      </c>
      <c r="D59" s="776"/>
      <c r="E59" s="777"/>
      <c r="F59" s="777"/>
      <c r="G59" s="778"/>
      <c r="H59" s="777"/>
      <c r="I59" s="164" t="s">
        <v>3301</v>
      </c>
    </row>
    <row r="60" spans="1:10">
      <c r="A60" s="768"/>
      <c r="B60" s="583" t="s">
        <v>3302</v>
      </c>
      <c r="C60" s="771" t="s">
        <v>41</v>
      </c>
      <c r="D60" s="779"/>
      <c r="E60" s="780"/>
      <c r="F60" s="780"/>
      <c r="G60" s="781"/>
      <c r="H60" s="780"/>
      <c r="I60" s="164" t="s">
        <v>3303</v>
      </c>
    </row>
    <row r="61" spans="1:10">
      <c r="D61" s="202" t="s">
        <v>2350</v>
      </c>
      <c r="E61" s="202" t="s">
        <v>2350</v>
      </c>
      <c r="F61" s="202" t="s">
        <v>2350</v>
      </c>
      <c r="G61" s="202" t="s">
        <v>2350</v>
      </c>
      <c r="H61" s="202" t="s">
        <v>2350</v>
      </c>
    </row>
    <row r="62" spans="1:10">
      <c r="D62" s="202" t="s">
        <v>98</v>
      </c>
      <c r="E62" s="202" t="s">
        <v>98</v>
      </c>
      <c r="F62" s="202" t="s">
        <v>98</v>
      </c>
      <c r="G62" s="202" t="s">
        <v>98</v>
      </c>
      <c r="H62" s="202" t="s">
        <v>98</v>
      </c>
    </row>
    <row r="63" spans="1:10">
      <c r="D63" s="201" t="s">
        <v>91</v>
      </c>
      <c r="E63" s="201" t="s">
        <v>91</v>
      </c>
      <c r="F63" s="201" t="s">
        <v>91</v>
      </c>
      <c r="G63" s="201" t="s">
        <v>91</v>
      </c>
      <c r="H63" s="201" t="s">
        <v>91</v>
      </c>
    </row>
    <row r="64" spans="1:10">
      <c r="D64" s="201" t="s">
        <v>157</v>
      </c>
      <c r="E64" s="201" t="s">
        <v>157</v>
      </c>
      <c r="F64" s="201" t="s">
        <v>157</v>
      </c>
      <c r="G64" s="201" t="s">
        <v>157</v>
      </c>
      <c r="H64" s="201" t="s">
        <v>157</v>
      </c>
    </row>
    <row r="65" spans="1:16094">
      <c r="D65" s="201" t="s">
        <v>1071</v>
      </c>
      <c r="E65" s="201" t="s">
        <v>1071</v>
      </c>
      <c r="F65" s="201" t="s">
        <v>1071</v>
      </c>
      <c r="G65" s="201" t="s">
        <v>1071</v>
      </c>
      <c r="H65" s="201" t="s">
        <v>1071</v>
      </c>
    </row>
    <row r="66" spans="1:16094">
      <c r="D66" s="201" t="s">
        <v>97</v>
      </c>
      <c r="E66" s="201" t="s">
        <v>97</v>
      </c>
      <c r="F66" s="201" t="s">
        <v>97</v>
      </c>
      <c r="G66" s="201" t="s">
        <v>97</v>
      </c>
      <c r="H66" s="201" t="s">
        <v>97</v>
      </c>
    </row>
    <row r="67" spans="1:16094">
      <c r="D67" s="782" t="s">
        <v>3304</v>
      </c>
      <c r="E67" s="201" t="s">
        <v>3305</v>
      </c>
      <c r="F67" s="201" t="s">
        <v>3306</v>
      </c>
      <c r="G67" s="201" t="s">
        <v>3307</v>
      </c>
      <c r="H67" s="201" t="s">
        <v>3308</v>
      </c>
    </row>
    <row r="74" spans="1:16094" s="254" customFormat="1">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93"/>
      <c r="BU74" s="193"/>
      <c r="BV74" s="193"/>
      <c r="BW74" s="193"/>
      <c r="BX74" s="193"/>
      <c r="BY74" s="193"/>
      <c r="BZ74" s="193"/>
      <c r="CA74" s="193"/>
      <c r="CB74" s="193"/>
      <c r="CC74" s="193"/>
      <c r="CD74" s="193"/>
      <c r="CE74" s="193"/>
      <c r="CF74" s="193"/>
      <c r="CG74" s="193"/>
      <c r="CH74" s="193"/>
      <c r="CI74" s="193"/>
      <c r="CJ74" s="193"/>
      <c r="CK74" s="193"/>
      <c r="CL74" s="193"/>
      <c r="CM74" s="193"/>
      <c r="CN74" s="193"/>
      <c r="CO74" s="193"/>
      <c r="CP74" s="193"/>
      <c r="CQ74" s="193"/>
      <c r="CR74" s="193"/>
      <c r="CS74" s="193"/>
      <c r="CT74" s="193"/>
      <c r="CU74" s="193"/>
      <c r="CV74" s="193"/>
      <c r="CW74" s="193"/>
      <c r="CX74" s="193"/>
      <c r="CY74" s="193"/>
      <c r="CZ74" s="193"/>
      <c r="DA74" s="193"/>
      <c r="DB74" s="193"/>
      <c r="DC74" s="193"/>
      <c r="DD74" s="193"/>
      <c r="DE74" s="193"/>
      <c r="DF74" s="193"/>
      <c r="DG74" s="193"/>
      <c r="DH74" s="193"/>
      <c r="DI74" s="193"/>
      <c r="DJ74" s="193"/>
      <c r="DK74" s="193"/>
      <c r="DL74" s="193"/>
      <c r="DM74" s="193"/>
      <c r="DN74" s="193"/>
      <c r="DO74" s="193"/>
      <c r="DP74" s="193"/>
      <c r="DQ74" s="193"/>
      <c r="DR74" s="193"/>
      <c r="DS74" s="193"/>
      <c r="DT74" s="193"/>
      <c r="DU74" s="193"/>
      <c r="DV74" s="193"/>
      <c r="DW74" s="193"/>
      <c r="DX74" s="193"/>
      <c r="DY74" s="193"/>
      <c r="DZ74" s="193"/>
      <c r="EA74" s="193"/>
      <c r="EB74" s="193"/>
      <c r="EC74" s="193"/>
      <c r="ED74" s="193"/>
      <c r="EE74" s="193"/>
      <c r="EF74" s="193"/>
      <c r="EG74" s="193"/>
      <c r="EH74" s="193"/>
      <c r="EI74" s="193"/>
      <c r="EJ74" s="193"/>
      <c r="EK74" s="193"/>
      <c r="EL74" s="193"/>
      <c r="EM74" s="193"/>
      <c r="EN74" s="193"/>
      <c r="EO74" s="193"/>
      <c r="EP74" s="193"/>
      <c r="EQ74" s="193"/>
      <c r="ER74" s="193"/>
      <c r="ES74" s="193"/>
      <c r="ET74" s="193"/>
      <c r="EU74" s="193"/>
      <c r="EV74" s="193"/>
      <c r="EW74" s="193"/>
      <c r="EX74" s="193"/>
      <c r="EY74" s="193"/>
      <c r="EZ74" s="193"/>
      <c r="FA74" s="193"/>
      <c r="FB74" s="193"/>
      <c r="FC74" s="193"/>
      <c r="FD74" s="193"/>
      <c r="FE74" s="193"/>
      <c r="FF74" s="193"/>
      <c r="FG74" s="193"/>
      <c r="FH74" s="193"/>
      <c r="FI74" s="193"/>
      <c r="FJ74" s="193"/>
      <c r="FK74" s="193"/>
      <c r="FL74" s="193"/>
      <c r="FM74" s="193"/>
      <c r="FN74" s="193"/>
      <c r="FO74" s="193"/>
      <c r="FP74" s="193"/>
      <c r="FQ74" s="193"/>
      <c r="FR74" s="193"/>
      <c r="FS74" s="193"/>
      <c r="FT74" s="193"/>
      <c r="FU74" s="193"/>
      <c r="FV74" s="193"/>
      <c r="FW74" s="193"/>
      <c r="FX74" s="193"/>
      <c r="FY74" s="193"/>
      <c r="FZ74" s="193"/>
      <c r="GA74" s="193"/>
      <c r="GB74" s="193"/>
      <c r="GC74" s="193"/>
      <c r="GD74" s="193"/>
      <c r="GE74" s="193"/>
      <c r="GF74" s="193"/>
      <c r="GG74" s="193"/>
      <c r="GH74" s="193"/>
      <c r="GI74" s="193"/>
      <c r="GJ74" s="193"/>
      <c r="GK74" s="193"/>
      <c r="GL74" s="193"/>
      <c r="GM74" s="193"/>
      <c r="GN74" s="193"/>
      <c r="GO74" s="193"/>
      <c r="GP74" s="193"/>
      <c r="GQ74" s="193"/>
      <c r="GR74" s="193"/>
      <c r="GS74" s="193"/>
      <c r="GT74" s="193"/>
      <c r="GU74" s="193"/>
      <c r="GV74" s="193"/>
      <c r="GW74" s="193"/>
      <c r="GX74" s="193"/>
      <c r="GY74" s="193"/>
      <c r="GZ74" s="193"/>
      <c r="HA74" s="193"/>
      <c r="HB74" s="193"/>
      <c r="HC74" s="193"/>
      <c r="HD74" s="193"/>
      <c r="HE74" s="193"/>
      <c r="HF74" s="193"/>
      <c r="HG74" s="193"/>
      <c r="HH74" s="193"/>
      <c r="HI74" s="193"/>
      <c r="HJ74" s="193"/>
      <c r="HK74" s="193"/>
      <c r="HL74" s="193"/>
      <c r="HM74" s="193"/>
      <c r="HN74" s="193"/>
      <c r="HO74" s="193"/>
      <c r="HP74" s="193"/>
      <c r="HQ74" s="193"/>
      <c r="HR74" s="193"/>
      <c r="HS74" s="193"/>
      <c r="HT74" s="193"/>
      <c r="HU74" s="193"/>
      <c r="HV74" s="193"/>
      <c r="HW74" s="193"/>
      <c r="HX74" s="193"/>
      <c r="HY74" s="193"/>
      <c r="HZ74" s="193"/>
      <c r="IA74" s="193"/>
      <c r="IB74" s="193"/>
      <c r="IC74" s="193"/>
      <c r="ID74" s="193"/>
      <c r="IE74" s="193"/>
      <c r="IF74" s="193"/>
      <c r="IG74" s="193"/>
      <c r="IH74" s="193"/>
      <c r="II74" s="193"/>
      <c r="IJ74" s="193"/>
      <c r="IK74" s="193"/>
      <c r="IL74" s="193"/>
      <c r="IM74" s="193"/>
      <c r="IN74" s="193"/>
      <c r="IO74" s="193"/>
      <c r="IP74" s="193"/>
      <c r="IQ74" s="193"/>
      <c r="IR74" s="193"/>
      <c r="IS74" s="193"/>
      <c r="IT74" s="193"/>
      <c r="IU74" s="193"/>
      <c r="IV74" s="193"/>
      <c r="IW74" s="193"/>
      <c r="IX74" s="193"/>
      <c r="IY74" s="193"/>
      <c r="IZ74" s="193"/>
      <c r="JA74" s="193"/>
      <c r="JB74" s="193"/>
      <c r="JC74" s="193"/>
      <c r="JD74" s="193"/>
      <c r="JE74" s="193"/>
      <c r="JF74" s="193"/>
      <c r="JG74" s="193"/>
      <c r="JH74" s="193"/>
      <c r="JI74" s="193"/>
      <c r="JJ74" s="193"/>
      <c r="JK74" s="193"/>
      <c r="JL74" s="193"/>
      <c r="JM74" s="193"/>
      <c r="JN74" s="193"/>
      <c r="JO74" s="193"/>
      <c r="JP74" s="193"/>
      <c r="JQ74" s="193"/>
      <c r="JR74" s="193"/>
      <c r="JS74" s="193"/>
      <c r="JT74" s="193"/>
      <c r="JU74" s="193"/>
      <c r="JV74" s="193"/>
      <c r="JW74" s="193"/>
      <c r="JX74" s="193"/>
      <c r="JY74" s="193"/>
      <c r="JZ74" s="193"/>
      <c r="KA74" s="193"/>
      <c r="KB74" s="193"/>
      <c r="KC74" s="193"/>
      <c r="KD74" s="193"/>
      <c r="KE74" s="193"/>
      <c r="KF74" s="193"/>
      <c r="KG74" s="193"/>
      <c r="KH74" s="193"/>
      <c r="KI74" s="193"/>
      <c r="KJ74" s="193"/>
      <c r="KK74" s="193"/>
      <c r="KL74" s="193"/>
      <c r="KM74" s="193"/>
      <c r="KN74" s="193"/>
      <c r="KO74" s="193"/>
      <c r="KP74" s="193"/>
      <c r="KQ74" s="193"/>
      <c r="KR74" s="193"/>
      <c r="KS74" s="193"/>
      <c r="KT74" s="193"/>
      <c r="KU74" s="193"/>
      <c r="KV74" s="193"/>
      <c r="KW74" s="193"/>
      <c r="KX74" s="193"/>
      <c r="KY74" s="193"/>
      <c r="KZ74" s="193"/>
      <c r="LA74" s="193"/>
      <c r="LB74" s="193"/>
      <c r="LC74" s="193"/>
      <c r="LD74" s="193"/>
      <c r="LE74" s="193"/>
      <c r="LF74" s="193"/>
      <c r="LG74" s="193"/>
      <c r="LH74" s="193"/>
      <c r="LI74" s="193"/>
      <c r="LJ74" s="193"/>
      <c r="LK74" s="193"/>
      <c r="LL74" s="193"/>
      <c r="LM74" s="193"/>
      <c r="LN74" s="193"/>
      <c r="LO74" s="193"/>
      <c r="LP74" s="193"/>
      <c r="LQ74" s="193"/>
      <c r="LR74" s="193"/>
      <c r="LS74" s="193"/>
      <c r="LT74" s="193"/>
      <c r="LU74" s="193"/>
      <c r="LV74" s="193"/>
      <c r="LW74" s="193"/>
      <c r="LX74" s="193"/>
      <c r="LY74" s="193"/>
      <c r="LZ74" s="193"/>
      <c r="MA74" s="193"/>
      <c r="MB74" s="193"/>
      <c r="MC74" s="193"/>
      <c r="MD74" s="193"/>
      <c r="ME74" s="193"/>
      <c r="MF74" s="193"/>
      <c r="MG74" s="193"/>
      <c r="MH74" s="193"/>
      <c r="MI74" s="193"/>
      <c r="MJ74" s="193"/>
      <c r="MK74" s="193"/>
      <c r="ML74" s="193"/>
      <c r="MM74" s="193"/>
      <c r="MN74" s="193"/>
      <c r="MO74" s="193"/>
      <c r="MP74" s="193"/>
      <c r="MQ74" s="193"/>
      <c r="MR74" s="193"/>
      <c r="MS74" s="193"/>
      <c r="MT74" s="193"/>
      <c r="MU74" s="193"/>
      <c r="MV74" s="193"/>
      <c r="MW74" s="193"/>
      <c r="MX74" s="193"/>
      <c r="MY74" s="193"/>
      <c r="MZ74" s="193"/>
      <c r="NA74" s="193"/>
      <c r="NB74" s="193"/>
      <c r="NC74" s="193"/>
      <c r="ND74" s="193"/>
      <c r="NE74" s="193"/>
      <c r="NF74" s="193"/>
      <c r="NG74" s="193"/>
      <c r="NH74" s="193"/>
      <c r="NI74" s="193"/>
      <c r="NJ74" s="193"/>
      <c r="NK74" s="193"/>
      <c r="NL74" s="193"/>
      <c r="NM74" s="193"/>
      <c r="NN74" s="193"/>
      <c r="NO74" s="193"/>
      <c r="NP74" s="193"/>
      <c r="NQ74" s="193"/>
      <c r="NR74" s="193"/>
      <c r="NS74" s="193"/>
      <c r="NT74" s="193"/>
      <c r="NU74" s="193"/>
      <c r="NV74" s="193"/>
      <c r="NW74" s="193"/>
      <c r="NX74" s="193"/>
      <c r="NY74" s="193"/>
      <c r="NZ74" s="193"/>
      <c r="OA74" s="193"/>
      <c r="OB74" s="193"/>
      <c r="OC74" s="193"/>
      <c r="OD74" s="193"/>
      <c r="OE74" s="193"/>
      <c r="OF74" s="193"/>
      <c r="OG74" s="193"/>
      <c r="OH74" s="193"/>
      <c r="OI74" s="193"/>
      <c r="OJ74" s="193"/>
      <c r="OK74" s="193"/>
      <c r="OL74" s="193"/>
      <c r="OM74" s="193"/>
      <c r="ON74" s="193"/>
      <c r="OO74" s="193"/>
      <c r="OP74" s="193"/>
      <c r="OQ74" s="193"/>
      <c r="OR74" s="193"/>
      <c r="OS74" s="193"/>
      <c r="OT74" s="193"/>
      <c r="OU74" s="193"/>
      <c r="OV74" s="193"/>
      <c r="OW74" s="193"/>
      <c r="OX74" s="193"/>
      <c r="OY74" s="193"/>
      <c r="OZ74" s="193"/>
      <c r="PA74" s="193"/>
      <c r="PB74" s="193"/>
      <c r="PC74" s="193"/>
      <c r="PD74" s="193"/>
      <c r="PE74" s="193"/>
      <c r="PF74" s="193"/>
      <c r="PG74" s="193"/>
      <c r="PH74" s="193"/>
      <c r="PI74" s="193"/>
      <c r="PJ74" s="193"/>
      <c r="PK74" s="193"/>
      <c r="PL74" s="193"/>
      <c r="PM74" s="193"/>
      <c r="PN74" s="193"/>
      <c r="PO74" s="193"/>
      <c r="PP74" s="193"/>
      <c r="PQ74" s="193"/>
      <c r="PR74" s="193"/>
      <c r="PS74" s="193"/>
      <c r="PT74" s="193"/>
      <c r="PU74" s="193"/>
      <c r="PV74" s="193"/>
      <c r="PW74" s="193"/>
      <c r="PX74" s="193"/>
      <c r="PY74" s="193"/>
      <c r="PZ74" s="193"/>
      <c r="QA74" s="193"/>
      <c r="QB74" s="193"/>
      <c r="QC74" s="193"/>
      <c r="QD74" s="193"/>
      <c r="QE74" s="193"/>
      <c r="QF74" s="193"/>
      <c r="QG74" s="193"/>
      <c r="QH74" s="193"/>
      <c r="QI74" s="193"/>
      <c r="QJ74" s="193"/>
      <c r="QK74" s="193"/>
      <c r="QL74" s="193"/>
      <c r="QM74" s="193"/>
      <c r="QN74" s="193"/>
      <c r="QO74" s="193"/>
      <c r="QP74" s="193"/>
      <c r="QQ74" s="193"/>
      <c r="QR74" s="193"/>
      <c r="QS74" s="193"/>
      <c r="QT74" s="193"/>
      <c r="QU74" s="193"/>
      <c r="QV74" s="193"/>
      <c r="QW74" s="193"/>
      <c r="QX74" s="193"/>
      <c r="QY74" s="193"/>
      <c r="QZ74" s="193"/>
      <c r="RA74" s="193"/>
      <c r="RB74" s="193"/>
      <c r="RC74" s="193"/>
      <c r="RD74" s="193"/>
      <c r="RE74" s="193"/>
      <c r="RF74" s="193"/>
      <c r="RG74" s="193"/>
      <c r="RH74" s="193"/>
      <c r="RI74" s="193"/>
      <c r="RJ74" s="193"/>
      <c r="RK74" s="193"/>
      <c r="RL74" s="193"/>
      <c r="RM74" s="193"/>
      <c r="RN74" s="193"/>
      <c r="RO74" s="193"/>
      <c r="RP74" s="193"/>
      <c r="RQ74" s="193"/>
      <c r="RR74" s="193"/>
      <c r="RS74" s="193"/>
      <c r="RT74" s="193"/>
      <c r="RU74" s="193"/>
      <c r="RV74" s="193"/>
      <c r="RW74" s="193"/>
      <c r="RX74" s="193"/>
      <c r="RY74" s="193"/>
      <c r="RZ74" s="193"/>
      <c r="SA74" s="193"/>
      <c r="SB74" s="193"/>
      <c r="SC74" s="193"/>
      <c r="SD74" s="193"/>
      <c r="SE74" s="193"/>
      <c r="SF74" s="193"/>
      <c r="SG74" s="193"/>
      <c r="SH74" s="193"/>
      <c r="SI74" s="193"/>
      <c r="SJ74" s="193"/>
      <c r="SK74" s="193"/>
      <c r="SL74" s="193"/>
      <c r="SM74" s="193"/>
      <c r="SN74" s="193"/>
      <c r="SO74" s="193"/>
      <c r="SP74" s="193"/>
      <c r="SQ74" s="193"/>
      <c r="SR74" s="193"/>
      <c r="SS74" s="193"/>
      <c r="ST74" s="193"/>
      <c r="SU74" s="193"/>
      <c r="SV74" s="193"/>
      <c r="SW74" s="193"/>
      <c r="SX74" s="193"/>
      <c r="SY74" s="193"/>
      <c r="SZ74" s="193"/>
      <c r="TA74" s="193"/>
      <c r="TB74" s="193"/>
      <c r="TC74" s="193"/>
      <c r="TD74" s="193"/>
      <c r="TE74" s="193"/>
      <c r="TF74" s="193"/>
      <c r="TG74" s="193"/>
      <c r="TH74" s="193"/>
      <c r="TI74" s="193"/>
      <c r="TJ74" s="193"/>
      <c r="TK74" s="193"/>
      <c r="TL74" s="193"/>
      <c r="TM74" s="193"/>
      <c r="TN74" s="193"/>
      <c r="TO74" s="193"/>
      <c r="TP74" s="193"/>
      <c r="TQ74" s="193"/>
      <c r="TR74" s="193"/>
      <c r="TS74" s="193"/>
      <c r="TT74" s="193"/>
      <c r="TU74" s="193"/>
      <c r="TV74" s="193"/>
      <c r="TW74" s="193"/>
      <c r="TX74" s="193"/>
      <c r="TY74" s="193"/>
      <c r="TZ74" s="193"/>
      <c r="UA74" s="193"/>
      <c r="UB74" s="193"/>
      <c r="UC74" s="193"/>
      <c r="UD74" s="193"/>
      <c r="UE74" s="193"/>
      <c r="UF74" s="193"/>
      <c r="UG74" s="193"/>
      <c r="UH74" s="193"/>
      <c r="UI74" s="193"/>
      <c r="UJ74" s="193"/>
      <c r="UK74" s="193"/>
      <c r="UL74" s="193"/>
      <c r="UM74" s="193"/>
      <c r="UN74" s="193"/>
      <c r="UO74" s="193"/>
      <c r="UP74" s="193"/>
      <c r="UQ74" s="193"/>
      <c r="UR74" s="193"/>
      <c r="US74" s="193"/>
      <c r="UT74" s="193"/>
      <c r="UU74" s="193"/>
      <c r="UV74" s="193"/>
      <c r="UW74" s="193"/>
      <c r="UX74" s="193"/>
      <c r="UY74" s="193"/>
      <c r="UZ74" s="193"/>
      <c r="VA74" s="193"/>
      <c r="VB74" s="193"/>
      <c r="VC74" s="193"/>
      <c r="VD74" s="193"/>
      <c r="VE74" s="193"/>
      <c r="VF74" s="193"/>
      <c r="VG74" s="193"/>
      <c r="VH74" s="193"/>
      <c r="VI74" s="193"/>
      <c r="VJ74" s="193"/>
      <c r="VK74" s="193"/>
      <c r="VL74" s="193"/>
      <c r="VM74" s="193"/>
      <c r="VN74" s="193"/>
      <c r="VO74" s="193"/>
      <c r="VP74" s="193"/>
      <c r="VQ74" s="193"/>
      <c r="VR74" s="193"/>
      <c r="VS74" s="193"/>
      <c r="VT74" s="193"/>
      <c r="VU74" s="193"/>
      <c r="VV74" s="193"/>
      <c r="VW74" s="193"/>
      <c r="VX74" s="193"/>
      <c r="VY74" s="193"/>
      <c r="VZ74" s="193"/>
      <c r="WA74" s="193"/>
      <c r="WB74" s="193"/>
      <c r="WC74" s="193"/>
      <c r="WD74" s="193"/>
      <c r="WE74" s="193"/>
      <c r="WF74" s="193"/>
      <c r="WG74" s="193"/>
      <c r="WH74" s="193"/>
      <c r="WI74" s="193"/>
      <c r="WJ74" s="193"/>
      <c r="WK74" s="193"/>
      <c r="WL74" s="193"/>
      <c r="WM74" s="193"/>
      <c r="WN74" s="193"/>
      <c r="WO74" s="193"/>
      <c r="WP74" s="193"/>
      <c r="WQ74" s="193"/>
      <c r="WR74" s="193"/>
      <c r="WS74" s="193"/>
      <c r="WT74" s="193"/>
      <c r="WU74" s="193"/>
      <c r="WV74" s="193"/>
      <c r="WW74" s="193"/>
      <c r="WX74" s="193"/>
      <c r="WY74" s="193"/>
      <c r="WZ74" s="193"/>
      <c r="XA74" s="193"/>
      <c r="XB74" s="193"/>
      <c r="XC74" s="193"/>
      <c r="XD74" s="193"/>
      <c r="XE74" s="193"/>
      <c r="XF74" s="193"/>
      <c r="XG74" s="193"/>
      <c r="XH74" s="193"/>
      <c r="XI74" s="193"/>
      <c r="XJ74" s="193"/>
      <c r="XK74" s="193"/>
      <c r="XL74" s="193"/>
      <c r="XM74" s="193"/>
      <c r="XN74" s="193"/>
      <c r="XO74" s="193"/>
      <c r="XP74" s="193"/>
      <c r="XQ74" s="193"/>
      <c r="XR74" s="193"/>
      <c r="XS74" s="193"/>
      <c r="XT74" s="193"/>
      <c r="XU74" s="193"/>
      <c r="XV74" s="193"/>
      <c r="XW74" s="193"/>
      <c r="XX74" s="193"/>
      <c r="XY74" s="193"/>
      <c r="XZ74" s="193"/>
      <c r="YA74" s="193"/>
      <c r="YB74" s="193"/>
      <c r="YC74" s="193"/>
      <c r="YD74" s="193"/>
      <c r="YE74" s="193"/>
      <c r="YF74" s="193"/>
      <c r="YG74" s="193"/>
      <c r="YH74" s="193"/>
      <c r="YI74" s="193"/>
      <c r="YJ74" s="193"/>
      <c r="YK74" s="193"/>
      <c r="YL74" s="193"/>
      <c r="YM74" s="193"/>
      <c r="YN74" s="193"/>
      <c r="YO74" s="193"/>
      <c r="YP74" s="193"/>
      <c r="YQ74" s="193"/>
      <c r="YR74" s="193"/>
      <c r="YS74" s="193"/>
      <c r="YT74" s="193"/>
      <c r="YU74" s="193"/>
      <c r="YV74" s="193"/>
      <c r="YW74" s="193"/>
      <c r="YX74" s="193"/>
      <c r="YY74" s="193"/>
      <c r="YZ74" s="193"/>
      <c r="ZA74" s="193"/>
      <c r="ZB74" s="193"/>
      <c r="ZC74" s="193"/>
      <c r="ZD74" s="193"/>
      <c r="ZE74" s="193"/>
      <c r="ZF74" s="193"/>
      <c r="ZG74" s="193"/>
      <c r="ZH74" s="193"/>
      <c r="ZI74" s="193"/>
      <c r="ZJ74" s="193"/>
      <c r="ZK74" s="193"/>
      <c r="ZL74" s="193"/>
      <c r="ZM74" s="193"/>
      <c r="ZN74" s="193"/>
      <c r="ZO74" s="193"/>
      <c r="ZP74" s="193"/>
      <c r="ZQ74" s="193"/>
      <c r="ZR74" s="193"/>
      <c r="ZS74" s="193"/>
      <c r="ZT74" s="193"/>
      <c r="ZU74" s="193"/>
      <c r="ZV74" s="193"/>
      <c r="ZW74" s="193"/>
      <c r="ZX74" s="193"/>
      <c r="ZY74" s="193"/>
      <c r="ZZ74" s="193"/>
      <c r="AAA74" s="193"/>
      <c r="AAB74" s="193"/>
      <c r="AAC74" s="193"/>
      <c r="AAD74" s="193"/>
      <c r="AAE74" s="193"/>
      <c r="AAF74" s="193"/>
      <c r="AAG74" s="193"/>
      <c r="AAH74" s="193"/>
      <c r="AAI74" s="193"/>
      <c r="AAJ74" s="193"/>
      <c r="AAK74" s="193"/>
      <c r="AAL74" s="193"/>
      <c r="AAM74" s="193"/>
      <c r="AAN74" s="193"/>
      <c r="AAO74" s="193"/>
      <c r="AAP74" s="193"/>
      <c r="AAQ74" s="193"/>
      <c r="AAR74" s="193"/>
      <c r="AAS74" s="193"/>
      <c r="AAT74" s="193"/>
      <c r="AAU74" s="193"/>
      <c r="AAV74" s="193"/>
      <c r="AAW74" s="193"/>
      <c r="AAX74" s="193"/>
      <c r="AAY74" s="193"/>
      <c r="AAZ74" s="193"/>
      <c r="ABA74" s="193"/>
      <c r="ABB74" s="193"/>
      <c r="ABC74" s="193"/>
      <c r="ABD74" s="193"/>
      <c r="ABE74" s="193"/>
      <c r="ABF74" s="193"/>
      <c r="ABG74" s="193"/>
      <c r="ABH74" s="193"/>
      <c r="ABI74" s="193"/>
      <c r="ABJ74" s="193"/>
      <c r="ABK74" s="193"/>
      <c r="ABL74" s="193"/>
      <c r="ABM74" s="193"/>
      <c r="ABN74" s="193"/>
      <c r="ABO74" s="193"/>
      <c r="ABP74" s="193"/>
      <c r="ABQ74" s="193"/>
      <c r="ABR74" s="193"/>
      <c r="ABS74" s="193"/>
      <c r="ABT74" s="193"/>
      <c r="ABU74" s="193"/>
      <c r="ABV74" s="193"/>
      <c r="ABW74" s="193"/>
      <c r="ABX74" s="193"/>
      <c r="ABY74" s="193"/>
      <c r="ABZ74" s="193"/>
      <c r="ACA74" s="193"/>
      <c r="ACB74" s="193"/>
      <c r="ACC74" s="193"/>
      <c r="ACD74" s="193"/>
      <c r="ACE74" s="193"/>
      <c r="ACF74" s="193"/>
      <c r="ACG74" s="193"/>
      <c r="ACH74" s="193"/>
      <c r="ACI74" s="193"/>
      <c r="ACJ74" s="193"/>
      <c r="ACK74" s="193"/>
      <c r="ACL74" s="193"/>
      <c r="ACM74" s="193"/>
      <c r="ACN74" s="193"/>
      <c r="ACO74" s="193"/>
      <c r="ACP74" s="193"/>
      <c r="ACQ74" s="193"/>
      <c r="ACR74" s="193"/>
      <c r="ACS74" s="193"/>
      <c r="ACT74" s="193"/>
      <c r="ACU74" s="193"/>
      <c r="ACV74" s="193"/>
      <c r="ACW74" s="193"/>
      <c r="ACX74" s="193"/>
      <c r="ACY74" s="193"/>
      <c r="ACZ74" s="193"/>
      <c r="ADA74" s="193"/>
      <c r="ADB74" s="193"/>
      <c r="ADC74" s="193"/>
      <c r="ADD74" s="193"/>
      <c r="ADE74" s="193"/>
      <c r="ADF74" s="193"/>
      <c r="ADG74" s="193"/>
      <c r="ADH74" s="193"/>
      <c r="ADI74" s="193"/>
      <c r="ADJ74" s="193"/>
      <c r="ADK74" s="193"/>
      <c r="ADL74" s="193"/>
      <c r="ADM74" s="193"/>
      <c r="ADN74" s="193"/>
      <c r="ADO74" s="193"/>
      <c r="ADP74" s="193"/>
      <c r="ADQ74" s="193"/>
      <c r="ADR74" s="193"/>
      <c r="ADS74" s="193"/>
      <c r="ADT74" s="193"/>
      <c r="ADU74" s="193"/>
      <c r="ADV74" s="193"/>
      <c r="ADW74" s="193"/>
      <c r="ADX74" s="193"/>
      <c r="ADY74" s="193"/>
      <c r="ADZ74" s="193"/>
      <c r="AEA74" s="193"/>
      <c r="AEB74" s="193"/>
      <c r="AEC74" s="193"/>
      <c r="AED74" s="193"/>
      <c r="AEE74" s="193"/>
      <c r="AEF74" s="193"/>
      <c r="AEG74" s="193"/>
      <c r="AEH74" s="193"/>
      <c r="AEI74" s="193"/>
      <c r="AEJ74" s="193"/>
      <c r="AEK74" s="193"/>
      <c r="AEL74" s="193"/>
      <c r="AEM74" s="193"/>
      <c r="AEN74" s="193"/>
      <c r="AEO74" s="193"/>
      <c r="AEP74" s="193"/>
      <c r="AEQ74" s="193"/>
      <c r="AER74" s="193"/>
      <c r="AES74" s="193"/>
      <c r="AET74" s="193"/>
      <c r="AEU74" s="193"/>
      <c r="AEV74" s="193"/>
      <c r="AEW74" s="193"/>
      <c r="AEX74" s="193"/>
      <c r="AEY74" s="193"/>
      <c r="AEZ74" s="193"/>
      <c r="AFA74" s="193"/>
      <c r="AFB74" s="193"/>
      <c r="AFC74" s="193"/>
      <c r="AFD74" s="193"/>
      <c r="AFE74" s="193"/>
      <c r="AFF74" s="193"/>
      <c r="AFG74" s="193"/>
      <c r="AFH74" s="193"/>
      <c r="AFI74" s="193"/>
      <c r="AFJ74" s="193"/>
      <c r="AFK74" s="193"/>
      <c r="AFL74" s="193"/>
      <c r="AFM74" s="193"/>
      <c r="AFN74" s="193"/>
      <c r="AFO74" s="193"/>
      <c r="AFP74" s="193"/>
      <c r="AFQ74" s="193"/>
      <c r="AFR74" s="193"/>
      <c r="AFS74" s="193"/>
      <c r="AFT74" s="193"/>
      <c r="AFU74" s="193"/>
      <c r="AFV74" s="193"/>
      <c r="AFW74" s="193"/>
      <c r="AFX74" s="193"/>
      <c r="AFY74" s="193"/>
      <c r="AFZ74" s="193"/>
      <c r="AGA74" s="193"/>
      <c r="AGB74" s="193"/>
      <c r="AGC74" s="193"/>
      <c r="AGD74" s="193"/>
      <c r="AGE74" s="193"/>
      <c r="AGF74" s="193"/>
      <c r="AGG74" s="193"/>
      <c r="AGH74" s="193"/>
      <c r="AGI74" s="193"/>
      <c r="AGJ74" s="193"/>
      <c r="AGK74" s="193"/>
      <c r="AGL74" s="193"/>
      <c r="AGM74" s="193"/>
      <c r="AGN74" s="193"/>
      <c r="AGO74" s="193"/>
      <c r="AGP74" s="193"/>
      <c r="AGQ74" s="193"/>
      <c r="AGR74" s="193"/>
      <c r="AGS74" s="193"/>
      <c r="AGT74" s="193"/>
      <c r="AGU74" s="193"/>
      <c r="AGV74" s="193"/>
      <c r="AGW74" s="193"/>
      <c r="AGX74" s="193"/>
      <c r="AGY74" s="193"/>
      <c r="AGZ74" s="193"/>
      <c r="AHA74" s="193"/>
      <c r="AHB74" s="193"/>
      <c r="AHC74" s="193"/>
      <c r="AHD74" s="193"/>
      <c r="AHE74" s="193"/>
      <c r="AHF74" s="193"/>
      <c r="AHG74" s="193"/>
      <c r="AHH74" s="193"/>
      <c r="AHI74" s="193"/>
      <c r="AHJ74" s="193"/>
      <c r="AHK74" s="193"/>
      <c r="AHL74" s="193"/>
      <c r="AHM74" s="193"/>
      <c r="AHN74" s="193"/>
      <c r="AHO74" s="193"/>
      <c r="AHP74" s="193"/>
      <c r="AHQ74" s="193"/>
      <c r="AHR74" s="193"/>
      <c r="AHS74" s="193"/>
      <c r="AHT74" s="193"/>
      <c r="AHU74" s="193"/>
      <c r="AHV74" s="193"/>
      <c r="AHW74" s="193"/>
      <c r="AHX74" s="193"/>
      <c r="AHY74" s="193"/>
      <c r="AHZ74" s="193"/>
      <c r="AIA74" s="193"/>
      <c r="AIB74" s="193"/>
      <c r="AIC74" s="193"/>
      <c r="AID74" s="193"/>
      <c r="AIE74" s="193"/>
      <c r="AIF74" s="193"/>
      <c r="AIG74" s="193"/>
      <c r="AIH74" s="193"/>
      <c r="AII74" s="193"/>
      <c r="AIJ74" s="193"/>
      <c r="AIK74" s="193"/>
      <c r="AIL74" s="193"/>
      <c r="AIM74" s="193"/>
      <c r="AIN74" s="193"/>
      <c r="AIO74" s="193"/>
      <c r="AIP74" s="193"/>
      <c r="AIQ74" s="193"/>
      <c r="AIR74" s="193"/>
      <c r="AIS74" s="193"/>
      <c r="AIT74" s="193"/>
      <c r="AIU74" s="193"/>
      <c r="AIV74" s="193"/>
      <c r="AIW74" s="193"/>
      <c r="AIX74" s="193"/>
      <c r="AIY74" s="193"/>
      <c r="AIZ74" s="193"/>
      <c r="AJA74" s="193"/>
      <c r="AJB74" s="193"/>
      <c r="AJC74" s="193"/>
      <c r="AJD74" s="193"/>
      <c r="AJE74" s="193"/>
      <c r="AJF74" s="193"/>
      <c r="AJG74" s="193"/>
      <c r="AJH74" s="193"/>
      <c r="AJI74" s="193"/>
      <c r="AJJ74" s="193"/>
      <c r="AJK74" s="193"/>
      <c r="AJL74" s="193"/>
      <c r="AJM74" s="193"/>
      <c r="AJN74" s="193"/>
      <c r="AJO74" s="193"/>
      <c r="AJP74" s="193"/>
      <c r="AJQ74" s="193"/>
      <c r="AJR74" s="193"/>
      <c r="AJS74" s="193"/>
      <c r="AJT74" s="193"/>
      <c r="AJU74" s="193"/>
      <c r="AJV74" s="193"/>
      <c r="AJW74" s="193"/>
      <c r="AJX74" s="193"/>
      <c r="AJY74" s="193"/>
      <c r="AJZ74" s="193"/>
      <c r="AKA74" s="193"/>
      <c r="AKB74" s="193"/>
      <c r="AKC74" s="193"/>
      <c r="AKD74" s="193"/>
      <c r="AKE74" s="193"/>
      <c r="AKF74" s="193"/>
      <c r="AKG74" s="193"/>
      <c r="AKH74" s="193"/>
      <c r="AKI74" s="193"/>
      <c r="AKJ74" s="193"/>
      <c r="AKK74" s="193"/>
      <c r="AKL74" s="193"/>
      <c r="AKM74" s="193"/>
      <c r="AKN74" s="193"/>
      <c r="AKO74" s="193"/>
      <c r="AKP74" s="193"/>
      <c r="AKQ74" s="193"/>
      <c r="AKR74" s="193"/>
      <c r="AKS74" s="193"/>
      <c r="AKT74" s="193"/>
      <c r="AKU74" s="193"/>
      <c r="AKV74" s="193"/>
      <c r="AKW74" s="193"/>
      <c r="AKX74" s="193"/>
      <c r="AKY74" s="193"/>
      <c r="AKZ74" s="193"/>
      <c r="ALA74" s="193"/>
      <c r="ALB74" s="193"/>
      <c r="ALC74" s="193"/>
      <c r="ALD74" s="193"/>
      <c r="ALE74" s="193"/>
      <c r="ALF74" s="193"/>
      <c r="ALG74" s="193"/>
      <c r="ALH74" s="193"/>
      <c r="ALI74" s="193"/>
      <c r="ALJ74" s="193"/>
      <c r="ALK74" s="193"/>
      <c r="ALL74" s="193"/>
      <c r="ALM74" s="193"/>
      <c r="ALN74" s="193"/>
      <c r="ALO74" s="193"/>
      <c r="ALP74" s="193"/>
      <c r="ALQ74" s="193"/>
      <c r="ALR74" s="193"/>
      <c r="ALS74" s="193"/>
      <c r="ALT74" s="193"/>
      <c r="ALU74" s="193"/>
      <c r="ALV74" s="193"/>
      <c r="ALW74" s="193"/>
      <c r="ALX74" s="193"/>
      <c r="ALY74" s="193"/>
      <c r="ALZ74" s="193"/>
      <c r="AMA74" s="193"/>
      <c r="AMB74" s="193"/>
      <c r="AMC74" s="193"/>
      <c r="AMD74" s="193"/>
      <c r="AME74" s="193"/>
      <c r="AMF74" s="193"/>
      <c r="AMG74" s="193"/>
      <c r="AMH74" s="193"/>
      <c r="AMI74" s="193"/>
      <c r="AMJ74" s="193"/>
      <c r="AMK74" s="193"/>
      <c r="AML74" s="193"/>
      <c r="AMM74" s="193"/>
      <c r="AMN74" s="193"/>
      <c r="AMO74" s="193"/>
      <c r="AMP74" s="193"/>
      <c r="AMQ74" s="193"/>
      <c r="AMR74" s="193"/>
      <c r="AMS74" s="193"/>
      <c r="AMT74" s="193"/>
      <c r="AMU74" s="193"/>
      <c r="AMV74" s="193"/>
      <c r="AMW74" s="193"/>
      <c r="AMX74" s="193"/>
      <c r="AMY74" s="193"/>
      <c r="AMZ74" s="193"/>
      <c r="ANA74" s="193"/>
      <c r="ANB74" s="193"/>
      <c r="ANC74" s="193"/>
      <c r="AND74" s="193"/>
      <c r="ANE74" s="193"/>
      <c r="ANF74" s="193"/>
      <c r="ANG74" s="193"/>
      <c r="ANH74" s="193"/>
      <c r="ANI74" s="193"/>
      <c r="ANJ74" s="193"/>
      <c r="ANK74" s="193"/>
      <c r="ANL74" s="193"/>
      <c r="ANM74" s="193"/>
      <c r="ANN74" s="193"/>
      <c r="ANO74" s="193"/>
      <c r="ANP74" s="193"/>
      <c r="ANQ74" s="193"/>
      <c r="ANR74" s="193"/>
      <c r="ANS74" s="193"/>
      <c r="ANT74" s="193"/>
      <c r="ANU74" s="193"/>
      <c r="ANV74" s="193"/>
      <c r="ANW74" s="193"/>
      <c r="ANX74" s="193"/>
      <c r="ANY74" s="193"/>
      <c r="ANZ74" s="193"/>
      <c r="AOA74" s="193"/>
      <c r="AOB74" s="193"/>
      <c r="AOC74" s="193"/>
      <c r="AOD74" s="193"/>
      <c r="AOE74" s="193"/>
      <c r="AOF74" s="193"/>
      <c r="AOG74" s="193"/>
      <c r="AOH74" s="193"/>
      <c r="AOI74" s="193"/>
      <c r="AOJ74" s="193"/>
      <c r="AOK74" s="193"/>
      <c r="AOL74" s="193"/>
      <c r="AOM74" s="193"/>
      <c r="AON74" s="193"/>
      <c r="AOO74" s="193"/>
      <c r="AOP74" s="193"/>
      <c r="AOQ74" s="193"/>
      <c r="AOR74" s="193"/>
      <c r="AOS74" s="193"/>
      <c r="AOT74" s="193"/>
      <c r="AOU74" s="193"/>
      <c r="AOV74" s="193"/>
      <c r="AOW74" s="193"/>
      <c r="AOX74" s="193"/>
      <c r="AOY74" s="193"/>
      <c r="AOZ74" s="193"/>
      <c r="APA74" s="193"/>
      <c r="APB74" s="193"/>
      <c r="APC74" s="193"/>
      <c r="APD74" s="193"/>
      <c r="APE74" s="193"/>
      <c r="APF74" s="193"/>
      <c r="APG74" s="193"/>
      <c r="APH74" s="193"/>
      <c r="API74" s="193"/>
      <c r="APJ74" s="193"/>
      <c r="APK74" s="193"/>
      <c r="APL74" s="193"/>
      <c r="APM74" s="193"/>
      <c r="APN74" s="193"/>
      <c r="APO74" s="193"/>
      <c r="APP74" s="193"/>
      <c r="APQ74" s="193"/>
      <c r="APR74" s="193"/>
      <c r="APS74" s="193"/>
      <c r="APT74" s="193"/>
      <c r="APU74" s="193"/>
      <c r="APV74" s="193"/>
      <c r="APW74" s="193"/>
      <c r="APX74" s="193"/>
      <c r="APY74" s="193"/>
      <c r="APZ74" s="193"/>
      <c r="AQA74" s="193"/>
      <c r="AQB74" s="193"/>
      <c r="AQC74" s="193"/>
      <c r="AQD74" s="193"/>
      <c r="AQE74" s="193"/>
      <c r="AQF74" s="193"/>
      <c r="AQG74" s="193"/>
      <c r="AQH74" s="193"/>
      <c r="AQI74" s="193"/>
      <c r="AQJ74" s="193"/>
      <c r="AQK74" s="193"/>
      <c r="AQL74" s="193"/>
      <c r="AQM74" s="193"/>
      <c r="AQN74" s="193"/>
      <c r="AQO74" s="193"/>
      <c r="AQP74" s="193"/>
      <c r="AQQ74" s="193"/>
      <c r="AQR74" s="193"/>
      <c r="AQS74" s="193"/>
      <c r="AQT74" s="193"/>
      <c r="AQU74" s="193"/>
      <c r="AQV74" s="193"/>
      <c r="AQW74" s="193"/>
      <c r="AQX74" s="193"/>
      <c r="AQY74" s="193"/>
      <c r="AQZ74" s="193"/>
      <c r="ARA74" s="193"/>
      <c r="ARB74" s="193"/>
      <c r="ARC74" s="193"/>
      <c r="ARD74" s="193"/>
      <c r="ARE74" s="193"/>
      <c r="ARF74" s="193"/>
      <c r="ARG74" s="193"/>
      <c r="ARH74" s="193"/>
      <c r="ARI74" s="193"/>
      <c r="ARJ74" s="193"/>
      <c r="ARK74" s="193"/>
      <c r="ARL74" s="193"/>
      <c r="ARM74" s="193"/>
      <c r="ARN74" s="193"/>
      <c r="ARO74" s="193"/>
      <c r="ARP74" s="193"/>
      <c r="ARQ74" s="193"/>
      <c r="ARR74" s="193"/>
      <c r="ARS74" s="193"/>
      <c r="ART74" s="193"/>
      <c r="ARU74" s="193"/>
      <c r="ARV74" s="193"/>
      <c r="ARW74" s="193"/>
      <c r="ARX74" s="193"/>
      <c r="ARY74" s="193"/>
      <c r="ARZ74" s="193"/>
      <c r="ASA74" s="193"/>
      <c r="ASB74" s="193"/>
      <c r="ASC74" s="193"/>
      <c r="ASD74" s="193"/>
      <c r="ASE74" s="193"/>
      <c r="ASF74" s="193"/>
      <c r="ASG74" s="193"/>
      <c r="ASH74" s="193"/>
      <c r="ASI74" s="193"/>
      <c r="ASJ74" s="193"/>
      <c r="ASK74" s="193"/>
      <c r="ASL74" s="193"/>
      <c r="ASM74" s="193"/>
      <c r="ASN74" s="193"/>
      <c r="ASO74" s="193"/>
      <c r="ASP74" s="193"/>
      <c r="ASQ74" s="193"/>
      <c r="ASR74" s="193"/>
      <c r="ASS74" s="193"/>
      <c r="AST74" s="193"/>
      <c r="ASU74" s="193"/>
      <c r="ASV74" s="193"/>
      <c r="ASW74" s="193"/>
      <c r="ASX74" s="193"/>
      <c r="ASY74" s="193"/>
      <c r="ASZ74" s="193"/>
      <c r="ATA74" s="193"/>
      <c r="ATB74" s="193"/>
      <c r="ATC74" s="193"/>
      <c r="ATD74" s="193"/>
      <c r="ATE74" s="193"/>
      <c r="ATF74" s="193"/>
      <c r="ATG74" s="193"/>
      <c r="ATH74" s="193"/>
      <c r="ATI74" s="193"/>
      <c r="ATJ74" s="193"/>
      <c r="ATK74" s="193"/>
      <c r="ATL74" s="193"/>
      <c r="ATM74" s="193"/>
      <c r="ATN74" s="193"/>
      <c r="ATO74" s="193"/>
      <c r="ATP74" s="193"/>
      <c r="ATQ74" s="193"/>
      <c r="ATR74" s="193"/>
      <c r="ATS74" s="193"/>
      <c r="ATT74" s="193"/>
      <c r="ATU74" s="193"/>
      <c r="ATV74" s="193"/>
      <c r="ATW74" s="193"/>
      <c r="ATX74" s="193"/>
      <c r="ATY74" s="193"/>
      <c r="ATZ74" s="193"/>
      <c r="AUA74" s="193"/>
      <c r="AUB74" s="193"/>
      <c r="AUC74" s="193"/>
      <c r="AUD74" s="193"/>
      <c r="AUE74" s="193"/>
      <c r="AUF74" s="193"/>
      <c r="AUG74" s="193"/>
      <c r="AUH74" s="193"/>
      <c r="AUI74" s="193"/>
      <c r="AUJ74" s="193"/>
      <c r="AUK74" s="193"/>
      <c r="AUL74" s="193"/>
      <c r="AUM74" s="193"/>
      <c r="AUN74" s="193"/>
      <c r="AUO74" s="193"/>
      <c r="AUP74" s="193"/>
      <c r="AUQ74" s="193"/>
      <c r="AUR74" s="193"/>
      <c r="AUS74" s="193"/>
      <c r="AUT74" s="193"/>
      <c r="AUU74" s="193"/>
      <c r="AUV74" s="193"/>
      <c r="AUW74" s="193"/>
      <c r="AUX74" s="193"/>
      <c r="AUY74" s="193"/>
      <c r="AUZ74" s="193"/>
      <c r="AVA74" s="193"/>
      <c r="AVB74" s="193"/>
      <c r="AVC74" s="193"/>
      <c r="AVD74" s="193"/>
      <c r="AVE74" s="193"/>
      <c r="AVF74" s="193"/>
      <c r="AVG74" s="193"/>
      <c r="AVH74" s="193"/>
      <c r="AVI74" s="193"/>
      <c r="AVJ74" s="193"/>
      <c r="AVK74" s="193"/>
      <c r="AVL74" s="193"/>
      <c r="AVM74" s="193"/>
      <c r="AVN74" s="193"/>
      <c r="AVO74" s="193"/>
      <c r="AVP74" s="193"/>
      <c r="AVQ74" s="193"/>
      <c r="AVR74" s="193"/>
      <c r="AVS74" s="193"/>
      <c r="AVT74" s="193"/>
      <c r="AVU74" s="193"/>
      <c r="AVV74" s="193"/>
      <c r="AVW74" s="193"/>
      <c r="AVX74" s="193"/>
      <c r="AVY74" s="193"/>
      <c r="AVZ74" s="193"/>
      <c r="AWA74" s="193"/>
      <c r="AWB74" s="193"/>
      <c r="AWC74" s="193"/>
      <c r="AWD74" s="193"/>
      <c r="AWE74" s="193"/>
      <c r="AWF74" s="193"/>
      <c r="AWG74" s="193"/>
      <c r="AWH74" s="193"/>
      <c r="AWI74" s="193"/>
      <c r="AWJ74" s="193"/>
      <c r="AWK74" s="193"/>
      <c r="AWL74" s="193"/>
      <c r="AWM74" s="193"/>
      <c r="AWN74" s="193"/>
      <c r="AWO74" s="193"/>
      <c r="AWP74" s="193"/>
      <c r="AWQ74" s="193"/>
      <c r="AWR74" s="193"/>
      <c r="AWS74" s="193"/>
      <c r="AWT74" s="193"/>
      <c r="AWU74" s="193"/>
      <c r="AWV74" s="193"/>
      <c r="AWW74" s="193"/>
      <c r="AWX74" s="193"/>
      <c r="AWY74" s="193"/>
      <c r="AWZ74" s="193"/>
      <c r="AXA74" s="193"/>
      <c r="AXB74" s="193"/>
      <c r="AXC74" s="193"/>
      <c r="AXD74" s="193"/>
      <c r="AXE74" s="193"/>
      <c r="AXF74" s="193"/>
      <c r="AXG74" s="193"/>
      <c r="AXH74" s="193"/>
      <c r="AXI74" s="193"/>
      <c r="AXJ74" s="193"/>
      <c r="AXK74" s="193"/>
      <c r="AXL74" s="193"/>
      <c r="AXM74" s="193"/>
      <c r="AXN74" s="193"/>
      <c r="AXO74" s="193"/>
      <c r="AXP74" s="193"/>
      <c r="AXQ74" s="193"/>
      <c r="AXR74" s="193"/>
      <c r="AXS74" s="193"/>
      <c r="AXT74" s="193"/>
      <c r="AXU74" s="193"/>
      <c r="AXV74" s="193"/>
      <c r="AXW74" s="193"/>
      <c r="AXX74" s="193"/>
      <c r="AXY74" s="193"/>
      <c r="AXZ74" s="193"/>
      <c r="AYA74" s="193"/>
      <c r="AYB74" s="193"/>
      <c r="AYC74" s="193"/>
      <c r="AYD74" s="193"/>
      <c r="AYE74" s="193"/>
      <c r="AYF74" s="193"/>
      <c r="AYG74" s="193"/>
      <c r="AYH74" s="193"/>
      <c r="AYI74" s="193"/>
      <c r="AYJ74" s="193"/>
      <c r="AYK74" s="193"/>
      <c r="AYL74" s="193"/>
      <c r="AYM74" s="193"/>
      <c r="AYN74" s="193"/>
      <c r="AYO74" s="193"/>
      <c r="AYP74" s="193"/>
      <c r="AYQ74" s="193"/>
      <c r="AYR74" s="193"/>
      <c r="AYS74" s="193"/>
      <c r="AYT74" s="193"/>
      <c r="AYU74" s="193"/>
      <c r="AYV74" s="193"/>
      <c r="AYW74" s="193"/>
      <c r="AYX74" s="193"/>
      <c r="AYY74" s="193"/>
      <c r="AYZ74" s="193"/>
      <c r="AZA74" s="193"/>
      <c r="AZB74" s="193"/>
      <c r="AZC74" s="193"/>
      <c r="AZD74" s="193"/>
      <c r="AZE74" s="193"/>
      <c r="AZF74" s="193"/>
      <c r="AZG74" s="193"/>
      <c r="AZH74" s="193"/>
      <c r="AZI74" s="193"/>
      <c r="AZJ74" s="193"/>
      <c r="AZK74" s="193"/>
      <c r="AZL74" s="193"/>
      <c r="AZM74" s="193"/>
      <c r="AZN74" s="193"/>
      <c r="AZO74" s="193"/>
      <c r="AZP74" s="193"/>
      <c r="AZQ74" s="193"/>
      <c r="AZR74" s="193"/>
      <c r="AZS74" s="193"/>
      <c r="AZT74" s="193"/>
      <c r="AZU74" s="193"/>
      <c r="AZV74" s="193"/>
      <c r="AZW74" s="193"/>
      <c r="AZX74" s="193"/>
      <c r="AZY74" s="193"/>
      <c r="AZZ74" s="193"/>
      <c r="BAA74" s="193"/>
      <c r="BAB74" s="193"/>
      <c r="BAC74" s="193"/>
      <c r="BAD74" s="193"/>
      <c r="BAE74" s="193"/>
      <c r="BAF74" s="193"/>
      <c r="BAG74" s="193"/>
      <c r="BAH74" s="193"/>
      <c r="BAI74" s="193"/>
      <c r="BAJ74" s="193"/>
      <c r="BAK74" s="193"/>
      <c r="BAL74" s="193"/>
      <c r="BAM74" s="193"/>
      <c r="BAN74" s="193"/>
      <c r="BAO74" s="193"/>
      <c r="BAP74" s="193"/>
      <c r="BAQ74" s="193"/>
      <c r="BAR74" s="193"/>
      <c r="BAS74" s="193"/>
      <c r="BAT74" s="193"/>
      <c r="BAU74" s="193"/>
      <c r="BAV74" s="193"/>
      <c r="BAW74" s="193"/>
      <c r="BAX74" s="193"/>
      <c r="BAY74" s="193"/>
      <c r="BAZ74" s="193"/>
      <c r="BBA74" s="193"/>
      <c r="BBB74" s="193"/>
      <c r="BBC74" s="193"/>
      <c r="BBD74" s="193"/>
      <c r="BBE74" s="193"/>
      <c r="BBF74" s="193"/>
      <c r="BBG74" s="193"/>
      <c r="BBH74" s="193"/>
      <c r="BBI74" s="193"/>
      <c r="BBJ74" s="193"/>
      <c r="BBK74" s="193"/>
      <c r="BBL74" s="193"/>
      <c r="BBM74" s="193"/>
      <c r="BBN74" s="193"/>
      <c r="BBO74" s="193"/>
      <c r="BBP74" s="193"/>
      <c r="BBQ74" s="193"/>
      <c r="BBR74" s="193"/>
      <c r="BBS74" s="193"/>
      <c r="BBT74" s="193"/>
      <c r="BBU74" s="193"/>
      <c r="BBV74" s="193"/>
      <c r="BBW74" s="193"/>
      <c r="BBX74" s="193"/>
      <c r="BBY74" s="193"/>
      <c r="BBZ74" s="193"/>
      <c r="BCA74" s="193"/>
      <c r="BCB74" s="193"/>
      <c r="BCC74" s="193"/>
      <c r="BCD74" s="193"/>
      <c r="BCE74" s="193"/>
      <c r="BCF74" s="193"/>
      <c r="BCG74" s="193"/>
      <c r="BCH74" s="193"/>
      <c r="BCI74" s="193"/>
      <c r="BCJ74" s="193"/>
      <c r="BCK74" s="193"/>
      <c r="BCL74" s="193"/>
      <c r="BCM74" s="193"/>
      <c r="BCN74" s="193"/>
      <c r="BCO74" s="193"/>
      <c r="BCP74" s="193"/>
      <c r="BCQ74" s="193"/>
      <c r="BCR74" s="193"/>
      <c r="BCS74" s="193"/>
      <c r="BCT74" s="193"/>
      <c r="BCU74" s="193"/>
      <c r="BCV74" s="193"/>
      <c r="BCW74" s="193"/>
      <c r="BCX74" s="193"/>
      <c r="BCY74" s="193"/>
      <c r="BCZ74" s="193"/>
      <c r="BDA74" s="193"/>
      <c r="BDB74" s="193"/>
      <c r="BDC74" s="193"/>
      <c r="BDD74" s="193"/>
      <c r="BDE74" s="193"/>
      <c r="BDF74" s="193"/>
      <c r="BDG74" s="193"/>
      <c r="BDH74" s="193"/>
      <c r="BDI74" s="193"/>
      <c r="BDJ74" s="193"/>
      <c r="BDK74" s="193"/>
      <c r="BDL74" s="193"/>
      <c r="BDM74" s="193"/>
      <c r="BDN74" s="193"/>
      <c r="BDO74" s="193"/>
      <c r="BDP74" s="193"/>
      <c r="BDQ74" s="193"/>
      <c r="BDR74" s="193"/>
      <c r="BDS74" s="193"/>
      <c r="BDT74" s="193"/>
      <c r="BDU74" s="193"/>
      <c r="BDV74" s="193"/>
      <c r="BDW74" s="193"/>
      <c r="BDX74" s="193"/>
      <c r="BDY74" s="193"/>
      <c r="BDZ74" s="193"/>
      <c r="BEA74" s="193"/>
      <c r="BEB74" s="193"/>
      <c r="BEC74" s="193"/>
      <c r="BED74" s="193"/>
      <c r="BEE74" s="193"/>
      <c r="BEF74" s="193"/>
      <c r="BEG74" s="193"/>
      <c r="BEH74" s="193"/>
      <c r="BEI74" s="193"/>
      <c r="BEJ74" s="193"/>
      <c r="BEK74" s="193"/>
      <c r="BEL74" s="193"/>
      <c r="BEM74" s="193"/>
      <c r="BEN74" s="193"/>
      <c r="BEO74" s="193"/>
      <c r="BEP74" s="193"/>
      <c r="BEQ74" s="193"/>
      <c r="BER74" s="193"/>
      <c r="BES74" s="193"/>
      <c r="BET74" s="193"/>
      <c r="BEU74" s="193"/>
      <c r="BEV74" s="193"/>
      <c r="BEW74" s="193"/>
      <c r="BEX74" s="193"/>
      <c r="BEY74" s="193"/>
      <c r="BEZ74" s="193"/>
      <c r="BFA74" s="193"/>
      <c r="BFB74" s="193"/>
      <c r="BFC74" s="193"/>
      <c r="BFD74" s="193"/>
      <c r="BFE74" s="193"/>
      <c r="BFF74" s="193"/>
      <c r="BFG74" s="193"/>
      <c r="BFH74" s="193"/>
      <c r="BFI74" s="193"/>
      <c r="BFJ74" s="193"/>
      <c r="BFK74" s="193"/>
      <c r="BFL74" s="193"/>
      <c r="BFM74" s="193"/>
      <c r="BFN74" s="193"/>
      <c r="BFO74" s="193"/>
      <c r="BFP74" s="193"/>
      <c r="BFQ74" s="193"/>
      <c r="BFR74" s="193"/>
      <c r="BFS74" s="193"/>
      <c r="BFT74" s="193"/>
      <c r="BFU74" s="193"/>
      <c r="BFV74" s="193"/>
      <c r="BFW74" s="193"/>
      <c r="BFX74" s="193"/>
      <c r="BFY74" s="193"/>
      <c r="BFZ74" s="193"/>
      <c r="BGA74" s="193"/>
      <c r="BGB74" s="193"/>
      <c r="BGC74" s="193"/>
      <c r="BGD74" s="193"/>
      <c r="BGE74" s="193"/>
      <c r="BGF74" s="193"/>
      <c r="BGG74" s="193"/>
      <c r="BGH74" s="193"/>
      <c r="BGI74" s="193"/>
      <c r="BGJ74" s="193"/>
      <c r="BGK74" s="193"/>
      <c r="BGL74" s="193"/>
      <c r="BGM74" s="193"/>
      <c r="BGN74" s="193"/>
      <c r="BGO74" s="193"/>
      <c r="BGP74" s="193"/>
      <c r="BGQ74" s="193"/>
      <c r="BGR74" s="193"/>
      <c r="BGS74" s="193"/>
      <c r="BGT74" s="193"/>
      <c r="BGU74" s="193"/>
      <c r="BGV74" s="193"/>
      <c r="BGW74" s="193"/>
      <c r="BGX74" s="193"/>
      <c r="BGY74" s="193"/>
      <c r="BGZ74" s="193"/>
      <c r="BHA74" s="193"/>
      <c r="BHB74" s="193"/>
      <c r="BHC74" s="193"/>
      <c r="BHD74" s="193"/>
      <c r="BHE74" s="193"/>
      <c r="BHF74" s="193"/>
      <c r="BHG74" s="193"/>
      <c r="BHH74" s="193"/>
      <c r="BHI74" s="193"/>
      <c r="BHJ74" s="193"/>
      <c r="BHK74" s="193"/>
      <c r="BHL74" s="193"/>
      <c r="BHM74" s="193"/>
      <c r="BHN74" s="193"/>
      <c r="BHO74" s="193"/>
      <c r="BHP74" s="193"/>
      <c r="BHQ74" s="193"/>
      <c r="BHR74" s="193"/>
      <c r="BHS74" s="193"/>
      <c r="BHT74" s="193"/>
      <c r="BHU74" s="193"/>
      <c r="BHV74" s="193"/>
      <c r="BHW74" s="193"/>
      <c r="BHX74" s="193"/>
      <c r="BHY74" s="193"/>
      <c r="BHZ74" s="193"/>
      <c r="BIA74" s="193"/>
      <c r="BIB74" s="193"/>
      <c r="BIC74" s="193"/>
      <c r="BID74" s="193"/>
      <c r="BIE74" s="193"/>
      <c r="BIF74" s="193"/>
      <c r="BIG74" s="193"/>
      <c r="BIH74" s="193"/>
      <c r="BII74" s="193"/>
      <c r="BIJ74" s="193"/>
      <c r="BIK74" s="193"/>
      <c r="BIL74" s="193"/>
      <c r="BIM74" s="193"/>
      <c r="BIN74" s="193"/>
      <c r="BIO74" s="193"/>
      <c r="BIP74" s="193"/>
      <c r="BIQ74" s="193"/>
      <c r="BIR74" s="193"/>
      <c r="BIS74" s="193"/>
      <c r="BIT74" s="193"/>
      <c r="BIU74" s="193"/>
      <c r="BIV74" s="193"/>
      <c r="BIW74" s="193"/>
      <c r="BIX74" s="193"/>
      <c r="BIY74" s="193"/>
      <c r="BIZ74" s="193"/>
      <c r="BJA74" s="193"/>
      <c r="BJB74" s="193"/>
      <c r="BJC74" s="193"/>
      <c r="BJD74" s="193"/>
      <c r="BJE74" s="193"/>
      <c r="BJF74" s="193"/>
      <c r="BJG74" s="193"/>
      <c r="BJH74" s="193"/>
      <c r="BJI74" s="193"/>
      <c r="BJJ74" s="193"/>
      <c r="BJK74" s="193"/>
      <c r="BJL74" s="193"/>
      <c r="BJM74" s="193"/>
      <c r="BJN74" s="193"/>
      <c r="BJO74" s="193"/>
      <c r="BJP74" s="193"/>
      <c r="BJQ74" s="193"/>
      <c r="BJR74" s="193"/>
      <c r="BJS74" s="193"/>
      <c r="BJT74" s="193"/>
      <c r="BJU74" s="193"/>
      <c r="BJV74" s="193"/>
      <c r="BJW74" s="193"/>
      <c r="BJX74" s="193"/>
      <c r="BJY74" s="193"/>
      <c r="BJZ74" s="193"/>
      <c r="BKA74" s="193"/>
      <c r="BKB74" s="193"/>
      <c r="BKC74" s="193"/>
      <c r="BKD74" s="193"/>
      <c r="BKE74" s="193"/>
      <c r="BKF74" s="193"/>
      <c r="BKG74" s="193"/>
      <c r="BKH74" s="193"/>
      <c r="BKI74" s="193"/>
      <c r="BKJ74" s="193"/>
      <c r="BKK74" s="193"/>
      <c r="BKL74" s="193"/>
      <c r="BKM74" s="193"/>
      <c r="BKN74" s="193"/>
      <c r="BKO74" s="193"/>
      <c r="BKP74" s="193"/>
      <c r="BKQ74" s="193"/>
      <c r="BKR74" s="193"/>
      <c r="BKS74" s="193"/>
      <c r="BKT74" s="193"/>
      <c r="BKU74" s="193"/>
      <c r="BKV74" s="193"/>
      <c r="BKW74" s="193"/>
      <c r="BKX74" s="193"/>
      <c r="BKY74" s="193"/>
      <c r="BKZ74" s="193"/>
      <c r="BLA74" s="193"/>
      <c r="BLB74" s="193"/>
      <c r="BLC74" s="193"/>
      <c r="BLD74" s="193"/>
      <c r="BLE74" s="193"/>
      <c r="BLF74" s="193"/>
      <c r="BLG74" s="193"/>
      <c r="BLH74" s="193"/>
      <c r="BLI74" s="193"/>
      <c r="BLJ74" s="193"/>
      <c r="BLK74" s="193"/>
      <c r="BLL74" s="193"/>
      <c r="BLM74" s="193"/>
      <c r="BLN74" s="193"/>
      <c r="BLO74" s="193"/>
      <c r="BLP74" s="193"/>
      <c r="BLQ74" s="193"/>
      <c r="BLR74" s="193"/>
      <c r="BLS74" s="193"/>
      <c r="BLT74" s="193"/>
      <c r="BLU74" s="193"/>
      <c r="BLV74" s="193"/>
      <c r="BLW74" s="193"/>
      <c r="BLX74" s="193"/>
      <c r="BLY74" s="193"/>
      <c r="BLZ74" s="193"/>
      <c r="BMA74" s="193"/>
      <c r="BMB74" s="193"/>
      <c r="BMC74" s="193"/>
      <c r="BMD74" s="193"/>
      <c r="BME74" s="193"/>
      <c r="BMF74" s="193"/>
      <c r="BMG74" s="193"/>
      <c r="BMH74" s="193"/>
      <c r="BMI74" s="193"/>
      <c r="BMJ74" s="193"/>
      <c r="BMK74" s="193"/>
      <c r="BML74" s="193"/>
      <c r="BMM74" s="193"/>
      <c r="BMN74" s="193"/>
      <c r="BMO74" s="193"/>
      <c r="BMP74" s="193"/>
      <c r="BMQ74" s="193"/>
      <c r="BMR74" s="193"/>
      <c r="BMS74" s="193"/>
      <c r="BMT74" s="193"/>
      <c r="BMU74" s="193"/>
      <c r="BMV74" s="193"/>
      <c r="BMW74" s="193"/>
      <c r="BMX74" s="193"/>
      <c r="BMY74" s="193"/>
      <c r="BMZ74" s="193"/>
      <c r="BNA74" s="193"/>
      <c r="BNB74" s="193"/>
      <c r="BNC74" s="193"/>
      <c r="BND74" s="193"/>
      <c r="BNE74" s="193"/>
      <c r="BNF74" s="193"/>
      <c r="BNG74" s="193"/>
      <c r="BNH74" s="193"/>
      <c r="BNI74" s="193"/>
      <c r="BNJ74" s="193"/>
      <c r="BNK74" s="193"/>
      <c r="BNL74" s="193"/>
      <c r="BNM74" s="193"/>
      <c r="BNN74" s="193"/>
      <c r="BNO74" s="193"/>
      <c r="BNP74" s="193"/>
      <c r="BNQ74" s="193"/>
      <c r="BNR74" s="193"/>
      <c r="BNS74" s="193"/>
      <c r="BNT74" s="193"/>
      <c r="BNU74" s="193"/>
      <c r="BNV74" s="193"/>
      <c r="BNW74" s="193"/>
      <c r="BNX74" s="193"/>
      <c r="BNY74" s="193"/>
      <c r="BNZ74" s="193"/>
      <c r="BOA74" s="193"/>
      <c r="BOB74" s="193"/>
      <c r="BOC74" s="193"/>
      <c r="BOD74" s="193"/>
      <c r="BOE74" s="193"/>
      <c r="BOF74" s="193"/>
      <c r="BOG74" s="193"/>
      <c r="BOH74" s="193"/>
      <c r="BOI74" s="193"/>
      <c r="BOJ74" s="193"/>
      <c r="BOK74" s="193"/>
      <c r="BOL74" s="193"/>
      <c r="BOM74" s="193"/>
      <c r="BON74" s="193"/>
      <c r="BOO74" s="193"/>
      <c r="BOP74" s="193"/>
      <c r="BOQ74" s="193"/>
      <c r="BOR74" s="193"/>
      <c r="BOS74" s="193"/>
      <c r="BOT74" s="193"/>
      <c r="BOU74" s="193"/>
      <c r="BOV74" s="193"/>
      <c r="BOW74" s="193"/>
      <c r="BOX74" s="193"/>
      <c r="BOY74" s="193"/>
      <c r="BOZ74" s="193"/>
      <c r="BPA74" s="193"/>
      <c r="BPB74" s="193"/>
      <c r="BPC74" s="193"/>
      <c r="BPD74" s="193"/>
      <c r="BPE74" s="193"/>
      <c r="BPF74" s="193"/>
      <c r="BPG74" s="193"/>
      <c r="BPH74" s="193"/>
      <c r="BPI74" s="193"/>
      <c r="BPJ74" s="193"/>
      <c r="BPK74" s="193"/>
      <c r="BPL74" s="193"/>
      <c r="BPM74" s="193"/>
      <c r="BPN74" s="193"/>
      <c r="BPO74" s="193"/>
      <c r="BPP74" s="193"/>
      <c r="BPQ74" s="193"/>
      <c r="BPR74" s="193"/>
      <c r="BPS74" s="193"/>
      <c r="BPT74" s="193"/>
      <c r="BPU74" s="193"/>
      <c r="BPV74" s="193"/>
      <c r="BPW74" s="193"/>
      <c r="BPX74" s="193"/>
      <c r="BPY74" s="193"/>
      <c r="BPZ74" s="193"/>
      <c r="BQA74" s="193"/>
      <c r="BQB74" s="193"/>
      <c r="BQC74" s="193"/>
      <c r="BQD74" s="193"/>
      <c r="BQE74" s="193"/>
      <c r="BQF74" s="193"/>
      <c r="BQG74" s="193"/>
      <c r="BQH74" s="193"/>
      <c r="BQI74" s="193"/>
      <c r="BQJ74" s="193"/>
      <c r="BQK74" s="193"/>
      <c r="BQL74" s="193"/>
      <c r="BQM74" s="193"/>
      <c r="BQN74" s="193"/>
      <c r="BQO74" s="193"/>
      <c r="BQP74" s="193"/>
      <c r="BQQ74" s="193"/>
      <c r="BQR74" s="193"/>
      <c r="BQS74" s="193"/>
      <c r="BQT74" s="193"/>
      <c r="BQU74" s="193"/>
      <c r="BQV74" s="193"/>
      <c r="BQW74" s="193"/>
      <c r="BQX74" s="193"/>
      <c r="BQY74" s="193"/>
      <c r="BQZ74" s="193"/>
      <c r="BRA74" s="193"/>
      <c r="BRB74" s="193"/>
      <c r="BRC74" s="193"/>
      <c r="BRD74" s="193"/>
      <c r="BRE74" s="193"/>
      <c r="BRF74" s="193"/>
      <c r="BRG74" s="193"/>
      <c r="BRH74" s="193"/>
      <c r="BRI74" s="193"/>
      <c r="BRJ74" s="193"/>
      <c r="BRK74" s="193"/>
      <c r="BRL74" s="193"/>
      <c r="BRM74" s="193"/>
      <c r="BRN74" s="193"/>
      <c r="BRO74" s="193"/>
      <c r="BRP74" s="193"/>
      <c r="BRQ74" s="193"/>
      <c r="BRR74" s="193"/>
      <c r="BRS74" s="193"/>
      <c r="BRT74" s="193"/>
      <c r="BRU74" s="193"/>
      <c r="BRV74" s="193"/>
      <c r="BRW74" s="193"/>
      <c r="BRX74" s="193"/>
      <c r="BRY74" s="193"/>
      <c r="BRZ74" s="193"/>
      <c r="BSA74" s="193"/>
      <c r="BSB74" s="193"/>
      <c r="BSC74" s="193"/>
      <c r="BSD74" s="193"/>
      <c r="BSE74" s="193"/>
      <c r="BSF74" s="193"/>
      <c r="BSG74" s="193"/>
      <c r="BSH74" s="193"/>
      <c r="BSI74" s="193"/>
      <c r="BSJ74" s="193"/>
      <c r="BSK74" s="193"/>
      <c r="BSL74" s="193"/>
      <c r="BSM74" s="193"/>
      <c r="BSN74" s="193"/>
      <c r="BSO74" s="193"/>
      <c r="BSP74" s="193"/>
      <c r="BSQ74" s="193"/>
      <c r="BSR74" s="193"/>
      <c r="BSS74" s="193"/>
      <c r="BST74" s="193"/>
      <c r="BSU74" s="193"/>
      <c r="BSV74" s="193"/>
      <c r="BSW74" s="193"/>
      <c r="BSX74" s="193"/>
      <c r="BSY74" s="193"/>
      <c r="BSZ74" s="193"/>
      <c r="BTA74" s="193"/>
      <c r="BTB74" s="193"/>
      <c r="BTC74" s="193"/>
      <c r="BTD74" s="193"/>
      <c r="BTE74" s="193"/>
      <c r="BTF74" s="193"/>
      <c r="BTG74" s="193"/>
      <c r="BTH74" s="193"/>
      <c r="BTI74" s="193"/>
      <c r="BTJ74" s="193"/>
      <c r="BTK74" s="193"/>
      <c r="BTL74" s="193"/>
      <c r="BTM74" s="193"/>
      <c r="BTN74" s="193"/>
      <c r="BTO74" s="193"/>
      <c r="BTP74" s="193"/>
      <c r="BTQ74" s="193"/>
      <c r="BTR74" s="193"/>
      <c r="BTS74" s="193"/>
      <c r="BTT74" s="193"/>
      <c r="BTU74" s="193"/>
      <c r="BTV74" s="193"/>
      <c r="BTW74" s="193"/>
      <c r="BTX74" s="193"/>
      <c r="BTY74" s="193"/>
      <c r="BTZ74" s="193"/>
      <c r="BUA74" s="193"/>
      <c r="BUB74" s="193"/>
      <c r="BUC74" s="193"/>
      <c r="BUD74" s="193"/>
      <c r="BUE74" s="193"/>
      <c r="BUF74" s="193"/>
      <c r="BUG74" s="193"/>
      <c r="BUH74" s="193"/>
      <c r="BUI74" s="193"/>
      <c r="BUJ74" s="193"/>
      <c r="BUK74" s="193"/>
      <c r="BUL74" s="193"/>
      <c r="BUM74" s="193"/>
      <c r="BUN74" s="193"/>
      <c r="BUO74" s="193"/>
      <c r="BUP74" s="193"/>
      <c r="BUQ74" s="193"/>
      <c r="BUR74" s="193"/>
      <c r="BUS74" s="193"/>
      <c r="BUT74" s="193"/>
      <c r="BUU74" s="193"/>
      <c r="BUV74" s="193"/>
      <c r="BUW74" s="193"/>
      <c r="BUX74" s="193"/>
      <c r="BUY74" s="193"/>
      <c r="BUZ74" s="193"/>
      <c r="BVA74" s="193"/>
      <c r="BVB74" s="193"/>
      <c r="BVC74" s="193"/>
      <c r="BVD74" s="193"/>
      <c r="BVE74" s="193"/>
      <c r="BVF74" s="193"/>
      <c r="BVG74" s="193"/>
      <c r="BVH74" s="193"/>
      <c r="BVI74" s="193"/>
      <c r="BVJ74" s="193"/>
      <c r="BVK74" s="193"/>
      <c r="BVL74" s="193"/>
      <c r="BVM74" s="193"/>
      <c r="BVN74" s="193"/>
      <c r="BVO74" s="193"/>
      <c r="BVP74" s="193"/>
      <c r="BVQ74" s="193"/>
      <c r="BVR74" s="193"/>
      <c r="BVS74" s="193"/>
      <c r="BVT74" s="193"/>
      <c r="BVU74" s="193"/>
      <c r="BVV74" s="193"/>
      <c r="BVW74" s="193"/>
      <c r="BVX74" s="193"/>
      <c r="BVY74" s="193"/>
      <c r="BVZ74" s="193"/>
      <c r="BWA74" s="193"/>
      <c r="BWB74" s="193"/>
      <c r="BWC74" s="193"/>
      <c r="BWD74" s="193"/>
      <c r="BWE74" s="193"/>
      <c r="BWF74" s="193"/>
      <c r="BWG74" s="193"/>
      <c r="BWH74" s="193"/>
      <c r="BWI74" s="193"/>
      <c r="BWJ74" s="193"/>
      <c r="BWK74" s="193"/>
      <c r="BWL74" s="193"/>
      <c r="BWM74" s="193"/>
      <c r="BWN74" s="193"/>
      <c r="BWO74" s="193"/>
      <c r="BWP74" s="193"/>
      <c r="BWQ74" s="193"/>
      <c r="BWR74" s="193"/>
      <c r="BWS74" s="193"/>
      <c r="BWT74" s="193"/>
      <c r="BWU74" s="193"/>
      <c r="BWV74" s="193"/>
      <c r="BWW74" s="193"/>
      <c r="BWX74" s="193"/>
      <c r="BWY74" s="193"/>
      <c r="BWZ74" s="193"/>
      <c r="BXA74" s="193"/>
      <c r="BXB74" s="193"/>
      <c r="BXC74" s="193"/>
      <c r="BXD74" s="193"/>
      <c r="BXE74" s="193"/>
      <c r="BXF74" s="193"/>
      <c r="BXG74" s="193"/>
      <c r="BXH74" s="193"/>
      <c r="BXI74" s="193"/>
      <c r="BXJ74" s="193"/>
      <c r="BXK74" s="193"/>
      <c r="BXL74" s="193"/>
      <c r="BXM74" s="193"/>
      <c r="BXN74" s="193"/>
      <c r="BXO74" s="193"/>
      <c r="BXP74" s="193"/>
      <c r="BXQ74" s="193"/>
      <c r="BXR74" s="193"/>
      <c r="BXS74" s="193"/>
      <c r="BXT74" s="193"/>
      <c r="BXU74" s="193"/>
      <c r="BXV74" s="193"/>
      <c r="BXW74" s="193"/>
      <c r="BXX74" s="193"/>
      <c r="BXY74" s="193"/>
      <c r="BXZ74" s="193"/>
      <c r="BYA74" s="193"/>
      <c r="BYB74" s="193"/>
      <c r="BYC74" s="193"/>
      <c r="BYD74" s="193"/>
      <c r="BYE74" s="193"/>
      <c r="BYF74" s="193"/>
      <c r="BYG74" s="193"/>
      <c r="BYH74" s="193"/>
      <c r="BYI74" s="193"/>
      <c r="BYJ74" s="193"/>
      <c r="BYK74" s="193"/>
      <c r="BYL74" s="193"/>
      <c r="BYM74" s="193"/>
      <c r="BYN74" s="193"/>
      <c r="BYO74" s="193"/>
      <c r="BYP74" s="193"/>
      <c r="BYQ74" s="193"/>
      <c r="BYR74" s="193"/>
      <c r="BYS74" s="193"/>
      <c r="BYT74" s="193"/>
      <c r="BYU74" s="193"/>
      <c r="BYV74" s="193"/>
      <c r="BYW74" s="193"/>
      <c r="BYX74" s="193"/>
      <c r="BYY74" s="193"/>
      <c r="BYZ74" s="193"/>
      <c r="BZA74" s="193"/>
      <c r="BZB74" s="193"/>
      <c r="BZC74" s="193"/>
      <c r="BZD74" s="193"/>
      <c r="BZE74" s="193"/>
      <c r="BZF74" s="193"/>
      <c r="BZG74" s="193"/>
      <c r="BZH74" s="193"/>
      <c r="BZI74" s="193"/>
      <c r="BZJ74" s="193"/>
      <c r="BZK74" s="193"/>
      <c r="BZL74" s="193"/>
      <c r="BZM74" s="193"/>
      <c r="BZN74" s="193"/>
      <c r="BZO74" s="193"/>
      <c r="BZP74" s="193"/>
      <c r="BZQ74" s="193"/>
      <c r="BZR74" s="193"/>
      <c r="BZS74" s="193"/>
      <c r="BZT74" s="193"/>
      <c r="BZU74" s="193"/>
      <c r="BZV74" s="193"/>
      <c r="BZW74" s="193"/>
      <c r="BZX74" s="193"/>
      <c r="BZY74" s="193"/>
      <c r="BZZ74" s="193"/>
      <c r="CAA74" s="193"/>
      <c r="CAB74" s="193"/>
      <c r="CAC74" s="193"/>
      <c r="CAD74" s="193"/>
      <c r="CAE74" s="193"/>
      <c r="CAF74" s="193"/>
      <c r="CAG74" s="193"/>
      <c r="CAH74" s="193"/>
      <c r="CAI74" s="193"/>
      <c r="CAJ74" s="193"/>
      <c r="CAK74" s="193"/>
      <c r="CAL74" s="193"/>
      <c r="CAM74" s="193"/>
      <c r="CAN74" s="193"/>
      <c r="CAO74" s="193"/>
      <c r="CAP74" s="193"/>
      <c r="CAQ74" s="193"/>
      <c r="CAR74" s="193"/>
      <c r="CAS74" s="193"/>
      <c r="CAT74" s="193"/>
      <c r="CAU74" s="193"/>
      <c r="CAV74" s="193"/>
      <c r="CAW74" s="193"/>
      <c r="CAX74" s="193"/>
      <c r="CAY74" s="193"/>
      <c r="CAZ74" s="193"/>
      <c r="CBA74" s="193"/>
      <c r="CBB74" s="193"/>
      <c r="CBC74" s="193"/>
      <c r="CBD74" s="193"/>
      <c r="CBE74" s="193"/>
      <c r="CBF74" s="193"/>
      <c r="CBG74" s="193"/>
      <c r="CBH74" s="193"/>
      <c r="CBI74" s="193"/>
      <c r="CBJ74" s="193"/>
      <c r="CBK74" s="193"/>
      <c r="CBL74" s="193"/>
      <c r="CBM74" s="193"/>
      <c r="CBN74" s="193"/>
      <c r="CBO74" s="193"/>
      <c r="CBP74" s="193"/>
      <c r="CBQ74" s="193"/>
      <c r="CBR74" s="193"/>
      <c r="CBS74" s="193"/>
      <c r="CBT74" s="193"/>
      <c r="CBU74" s="193"/>
      <c r="CBV74" s="193"/>
      <c r="CBW74" s="193"/>
      <c r="CBX74" s="193"/>
      <c r="CBY74" s="193"/>
      <c r="CBZ74" s="193"/>
      <c r="CCA74" s="193"/>
      <c r="CCB74" s="193"/>
      <c r="CCC74" s="193"/>
      <c r="CCD74" s="193"/>
      <c r="CCE74" s="193"/>
      <c r="CCF74" s="193"/>
      <c r="CCG74" s="193"/>
      <c r="CCH74" s="193"/>
      <c r="CCI74" s="193"/>
      <c r="CCJ74" s="193"/>
      <c r="CCK74" s="193"/>
      <c r="CCL74" s="193"/>
      <c r="CCM74" s="193"/>
      <c r="CCN74" s="193"/>
      <c r="CCO74" s="193"/>
      <c r="CCP74" s="193"/>
      <c r="CCQ74" s="193"/>
      <c r="CCR74" s="193"/>
      <c r="CCS74" s="193"/>
      <c r="CCT74" s="193"/>
      <c r="CCU74" s="193"/>
      <c r="CCV74" s="193"/>
      <c r="CCW74" s="193"/>
      <c r="CCX74" s="193"/>
      <c r="CCY74" s="193"/>
      <c r="CCZ74" s="193"/>
      <c r="CDA74" s="193"/>
      <c r="CDB74" s="193"/>
      <c r="CDC74" s="193"/>
      <c r="CDD74" s="193"/>
      <c r="CDE74" s="193"/>
      <c r="CDF74" s="193"/>
      <c r="CDG74" s="193"/>
      <c r="CDH74" s="193"/>
      <c r="CDI74" s="193"/>
      <c r="CDJ74" s="193"/>
      <c r="CDK74" s="193"/>
      <c r="CDL74" s="193"/>
      <c r="CDM74" s="193"/>
      <c r="CDN74" s="193"/>
      <c r="CDO74" s="193"/>
      <c r="CDP74" s="193"/>
      <c r="CDQ74" s="193"/>
      <c r="CDR74" s="193"/>
      <c r="CDS74" s="193"/>
      <c r="CDT74" s="193"/>
      <c r="CDU74" s="193"/>
      <c r="CDV74" s="193"/>
      <c r="CDW74" s="193"/>
      <c r="CDX74" s="193"/>
      <c r="CDY74" s="193"/>
      <c r="CDZ74" s="193"/>
      <c r="CEA74" s="193"/>
      <c r="CEB74" s="193"/>
      <c r="CEC74" s="193"/>
      <c r="CED74" s="193"/>
      <c r="CEE74" s="193"/>
      <c r="CEF74" s="193"/>
      <c r="CEG74" s="193"/>
      <c r="CEH74" s="193"/>
      <c r="CEI74" s="193"/>
      <c r="CEJ74" s="193"/>
      <c r="CEK74" s="193"/>
      <c r="CEL74" s="193"/>
      <c r="CEM74" s="193"/>
      <c r="CEN74" s="193"/>
      <c r="CEO74" s="193"/>
      <c r="CEP74" s="193"/>
      <c r="CEQ74" s="193"/>
      <c r="CER74" s="193"/>
      <c r="CES74" s="193"/>
      <c r="CET74" s="193"/>
      <c r="CEU74" s="193"/>
      <c r="CEV74" s="193"/>
      <c r="CEW74" s="193"/>
      <c r="CEX74" s="193"/>
      <c r="CEY74" s="193"/>
      <c r="CEZ74" s="193"/>
      <c r="CFA74" s="193"/>
      <c r="CFB74" s="193"/>
      <c r="CFC74" s="193"/>
      <c r="CFD74" s="193"/>
      <c r="CFE74" s="193"/>
      <c r="CFF74" s="193"/>
      <c r="CFG74" s="193"/>
      <c r="CFH74" s="193"/>
      <c r="CFI74" s="193"/>
      <c r="CFJ74" s="193"/>
      <c r="CFK74" s="193"/>
      <c r="CFL74" s="193"/>
      <c r="CFM74" s="193"/>
      <c r="CFN74" s="193"/>
      <c r="CFO74" s="193"/>
      <c r="CFP74" s="193"/>
      <c r="CFQ74" s="193"/>
      <c r="CFR74" s="193"/>
      <c r="CFS74" s="193"/>
      <c r="CFT74" s="193"/>
      <c r="CFU74" s="193"/>
      <c r="CFV74" s="193"/>
      <c r="CFW74" s="193"/>
      <c r="CFX74" s="193"/>
      <c r="CFY74" s="193"/>
      <c r="CFZ74" s="193"/>
      <c r="CGA74" s="193"/>
      <c r="CGB74" s="193"/>
      <c r="CGC74" s="193"/>
      <c r="CGD74" s="193"/>
      <c r="CGE74" s="193"/>
      <c r="CGF74" s="193"/>
      <c r="CGG74" s="193"/>
      <c r="CGH74" s="193"/>
      <c r="CGI74" s="193"/>
      <c r="CGJ74" s="193"/>
      <c r="CGK74" s="193"/>
      <c r="CGL74" s="193"/>
      <c r="CGM74" s="193"/>
      <c r="CGN74" s="193"/>
      <c r="CGO74" s="193"/>
      <c r="CGP74" s="193"/>
      <c r="CGQ74" s="193"/>
      <c r="CGR74" s="193"/>
      <c r="CGS74" s="193"/>
      <c r="CGT74" s="193"/>
      <c r="CGU74" s="193"/>
      <c r="CGV74" s="193"/>
      <c r="CGW74" s="193"/>
      <c r="CGX74" s="193"/>
      <c r="CGY74" s="193"/>
      <c r="CGZ74" s="193"/>
      <c r="CHA74" s="193"/>
      <c r="CHB74" s="193"/>
      <c r="CHC74" s="193"/>
      <c r="CHD74" s="193"/>
      <c r="CHE74" s="193"/>
      <c r="CHF74" s="193"/>
      <c r="CHG74" s="193"/>
      <c r="CHH74" s="193"/>
      <c r="CHI74" s="193"/>
      <c r="CHJ74" s="193"/>
      <c r="CHK74" s="193"/>
      <c r="CHL74" s="193"/>
      <c r="CHM74" s="193"/>
      <c r="CHN74" s="193"/>
      <c r="CHO74" s="193"/>
      <c r="CHP74" s="193"/>
      <c r="CHQ74" s="193"/>
      <c r="CHR74" s="193"/>
      <c r="CHS74" s="193"/>
      <c r="CHT74" s="193"/>
      <c r="CHU74" s="193"/>
      <c r="CHV74" s="193"/>
      <c r="CHW74" s="193"/>
      <c r="CHX74" s="193"/>
      <c r="CHY74" s="193"/>
      <c r="CHZ74" s="193"/>
      <c r="CIA74" s="193"/>
      <c r="CIB74" s="193"/>
      <c r="CIC74" s="193"/>
      <c r="CID74" s="193"/>
      <c r="CIE74" s="193"/>
      <c r="CIF74" s="193"/>
      <c r="CIG74" s="193"/>
      <c r="CIH74" s="193"/>
      <c r="CII74" s="193"/>
      <c r="CIJ74" s="193"/>
      <c r="CIK74" s="193"/>
      <c r="CIL74" s="193"/>
      <c r="CIM74" s="193"/>
      <c r="CIN74" s="193"/>
      <c r="CIO74" s="193"/>
      <c r="CIP74" s="193"/>
      <c r="CIQ74" s="193"/>
      <c r="CIR74" s="193"/>
      <c r="CIS74" s="193"/>
      <c r="CIT74" s="193"/>
      <c r="CIU74" s="193"/>
      <c r="CIV74" s="193"/>
      <c r="CIW74" s="193"/>
      <c r="CIX74" s="193"/>
      <c r="CIY74" s="193"/>
      <c r="CIZ74" s="193"/>
      <c r="CJA74" s="193"/>
      <c r="CJB74" s="193"/>
      <c r="CJC74" s="193"/>
      <c r="CJD74" s="193"/>
      <c r="CJE74" s="193"/>
      <c r="CJF74" s="193"/>
      <c r="CJG74" s="193"/>
      <c r="CJH74" s="193"/>
      <c r="CJI74" s="193"/>
      <c r="CJJ74" s="193"/>
      <c r="CJK74" s="193"/>
      <c r="CJL74" s="193"/>
      <c r="CJM74" s="193"/>
      <c r="CJN74" s="193"/>
      <c r="CJO74" s="193"/>
      <c r="CJP74" s="193"/>
      <c r="CJQ74" s="193"/>
      <c r="CJR74" s="193"/>
      <c r="CJS74" s="193"/>
      <c r="CJT74" s="193"/>
      <c r="CJU74" s="193"/>
      <c r="CJV74" s="193"/>
      <c r="CJW74" s="193"/>
      <c r="CJX74" s="193"/>
      <c r="CJY74" s="193"/>
      <c r="CJZ74" s="193"/>
      <c r="CKA74" s="193"/>
      <c r="CKB74" s="193"/>
      <c r="CKC74" s="193"/>
      <c r="CKD74" s="193"/>
      <c r="CKE74" s="193"/>
      <c r="CKF74" s="193"/>
      <c r="CKG74" s="193"/>
      <c r="CKH74" s="193"/>
      <c r="CKI74" s="193"/>
      <c r="CKJ74" s="193"/>
      <c r="CKK74" s="193"/>
      <c r="CKL74" s="193"/>
      <c r="CKM74" s="193"/>
      <c r="CKN74" s="193"/>
      <c r="CKO74" s="193"/>
      <c r="CKP74" s="193"/>
      <c r="CKQ74" s="193"/>
      <c r="CKR74" s="193"/>
      <c r="CKS74" s="193"/>
      <c r="CKT74" s="193"/>
      <c r="CKU74" s="193"/>
      <c r="CKV74" s="193"/>
      <c r="CKW74" s="193"/>
      <c r="CKX74" s="193"/>
      <c r="CKY74" s="193"/>
      <c r="CKZ74" s="193"/>
      <c r="CLA74" s="193"/>
      <c r="CLB74" s="193"/>
      <c r="CLC74" s="193"/>
      <c r="CLD74" s="193"/>
      <c r="CLE74" s="193"/>
      <c r="CLF74" s="193"/>
      <c r="CLG74" s="193"/>
      <c r="CLH74" s="193"/>
      <c r="CLI74" s="193"/>
      <c r="CLJ74" s="193"/>
      <c r="CLK74" s="193"/>
      <c r="CLL74" s="193"/>
      <c r="CLM74" s="193"/>
      <c r="CLN74" s="193"/>
      <c r="CLO74" s="193"/>
      <c r="CLP74" s="193"/>
      <c r="CLQ74" s="193"/>
      <c r="CLR74" s="193"/>
      <c r="CLS74" s="193"/>
      <c r="CLT74" s="193"/>
      <c r="CLU74" s="193"/>
      <c r="CLV74" s="193"/>
      <c r="CLW74" s="193"/>
      <c r="CLX74" s="193"/>
      <c r="CLY74" s="193"/>
      <c r="CLZ74" s="193"/>
      <c r="CMA74" s="193"/>
      <c r="CMB74" s="193"/>
      <c r="CMC74" s="193"/>
      <c r="CMD74" s="193"/>
      <c r="CME74" s="193"/>
      <c r="CMF74" s="193"/>
      <c r="CMG74" s="193"/>
      <c r="CMH74" s="193"/>
      <c r="CMI74" s="193"/>
      <c r="CMJ74" s="193"/>
      <c r="CMK74" s="193"/>
      <c r="CML74" s="193"/>
      <c r="CMM74" s="193"/>
      <c r="CMN74" s="193"/>
      <c r="CMO74" s="193"/>
      <c r="CMP74" s="193"/>
      <c r="CMQ74" s="193"/>
      <c r="CMR74" s="193"/>
      <c r="CMS74" s="193"/>
      <c r="CMT74" s="193"/>
      <c r="CMU74" s="193"/>
      <c r="CMV74" s="193"/>
      <c r="CMW74" s="193"/>
      <c r="CMX74" s="193"/>
      <c r="CMY74" s="193"/>
      <c r="CMZ74" s="193"/>
      <c r="CNA74" s="193"/>
      <c r="CNB74" s="193"/>
      <c r="CNC74" s="193"/>
      <c r="CND74" s="193"/>
      <c r="CNE74" s="193"/>
      <c r="CNF74" s="193"/>
      <c r="CNG74" s="193"/>
      <c r="CNH74" s="193"/>
      <c r="CNI74" s="193"/>
      <c r="CNJ74" s="193"/>
      <c r="CNK74" s="193"/>
      <c r="CNL74" s="193"/>
      <c r="CNM74" s="193"/>
      <c r="CNN74" s="193"/>
      <c r="CNO74" s="193"/>
      <c r="CNP74" s="193"/>
      <c r="CNQ74" s="193"/>
      <c r="CNR74" s="193"/>
      <c r="CNS74" s="193"/>
      <c r="CNT74" s="193"/>
      <c r="CNU74" s="193"/>
      <c r="CNV74" s="193"/>
      <c r="CNW74" s="193"/>
      <c r="CNX74" s="193"/>
      <c r="CNY74" s="193"/>
      <c r="CNZ74" s="193"/>
      <c r="COA74" s="193"/>
      <c r="COB74" s="193"/>
      <c r="COC74" s="193"/>
      <c r="COD74" s="193"/>
      <c r="COE74" s="193"/>
      <c r="COF74" s="193"/>
      <c r="COG74" s="193"/>
      <c r="COH74" s="193"/>
      <c r="COI74" s="193"/>
      <c r="COJ74" s="193"/>
      <c r="COK74" s="193"/>
      <c r="COL74" s="193"/>
      <c r="COM74" s="193"/>
      <c r="CON74" s="193"/>
      <c r="COO74" s="193"/>
      <c r="COP74" s="193"/>
      <c r="COQ74" s="193"/>
      <c r="COR74" s="193"/>
      <c r="COS74" s="193"/>
      <c r="COT74" s="193"/>
      <c r="COU74" s="193"/>
      <c r="COV74" s="193"/>
      <c r="COW74" s="193"/>
      <c r="COX74" s="193"/>
      <c r="COY74" s="193"/>
      <c r="COZ74" s="193"/>
      <c r="CPA74" s="193"/>
      <c r="CPB74" s="193"/>
      <c r="CPC74" s="193"/>
      <c r="CPD74" s="193"/>
      <c r="CPE74" s="193"/>
      <c r="CPF74" s="193"/>
      <c r="CPG74" s="193"/>
      <c r="CPH74" s="193"/>
      <c r="CPI74" s="193"/>
      <c r="CPJ74" s="193"/>
      <c r="CPK74" s="193"/>
      <c r="CPL74" s="193"/>
      <c r="CPM74" s="193"/>
      <c r="CPN74" s="193"/>
      <c r="CPO74" s="193"/>
      <c r="CPP74" s="193"/>
      <c r="CPQ74" s="193"/>
      <c r="CPR74" s="193"/>
      <c r="CPS74" s="193"/>
      <c r="CPT74" s="193"/>
      <c r="CPU74" s="193"/>
      <c r="CPV74" s="193"/>
      <c r="CPW74" s="193"/>
      <c r="CPX74" s="193"/>
      <c r="CPY74" s="193"/>
      <c r="CPZ74" s="193"/>
      <c r="CQA74" s="193"/>
      <c r="CQB74" s="193"/>
      <c r="CQC74" s="193"/>
      <c r="CQD74" s="193"/>
      <c r="CQE74" s="193"/>
      <c r="CQF74" s="193"/>
      <c r="CQG74" s="193"/>
      <c r="CQH74" s="193"/>
      <c r="CQI74" s="193"/>
      <c r="CQJ74" s="193"/>
      <c r="CQK74" s="193"/>
      <c r="CQL74" s="193"/>
      <c r="CQM74" s="193"/>
      <c r="CQN74" s="193"/>
      <c r="CQO74" s="193"/>
      <c r="CQP74" s="193"/>
      <c r="CQQ74" s="193"/>
      <c r="CQR74" s="193"/>
      <c r="CQS74" s="193"/>
      <c r="CQT74" s="193"/>
      <c r="CQU74" s="193"/>
      <c r="CQV74" s="193"/>
      <c r="CQW74" s="193"/>
      <c r="CQX74" s="193"/>
      <c r="CQY74" s="193"/>
      <c r="CQZ74" s="193"/>
      <c r="CRA74" s="193"/>
      <c r="CRB74" s="193"/>
      <c r="CRC74" s="193"/>
      <c r="CRD74" s="193"/>
      <c r="CRE74" s="193"/>
      <c r="CRF74" s="193"/>
      <c r="CRG74" s="193"/>
      <c r="CRH74" s="193"/>
      <c r="CRI74" s="193"/>
      <c r="CRJ74" s="193"/>
      <c r="CRK74" s="193"/>
      <c r="CRL74" s="193"/>
      <c r="CRM74" s="193"/>
      <c r="CRN74" s="193"/>
      <c r="CRO74" s="193"/>
      <c r="CRP74" s="193"/>
      <c r="CRQ74" s="193"/>
      <c r="CRR74" s="193"/>
      <c r="CRS74" s="193"/>
      <c r="CRT74" s="193"/>
      <c r="CRU74" s="193"/>
      <c r="CRV74" s="193"/>
      <c r="CRW74" s="193"/>
      <c r="CRX74" s="193"/>
      <c r="CRY74" s="193"/>
      <c r="CRZ74" s="193"/>
      <c r="CSA74" s="193"/>
      <c r="CSB74" s="193"/>
      <c r="CSC74" s="193"/>
      <c r="CSD74" s="193"/>
      <c r="CSE74" s="193"/>
      <c r="CSF74" s="193"/>
      <c r="CSG74" s="193"/>
      <c r="CSH74" s="193"/>
      <c r="CSI74" s="193"/>
      <c r="CSJ74" s="193"/>
      <c r="CSK74" s="193"/>
      <c r="CSL74" s="193"/>
      <c r="CSM74" s="193"/>
      <c r="CSN74" s="193"/>
      <c r="CSO74" s="193"/>
      <c r="CSP74" s="193"/>
      <c r="CSQ74" s="193"/>
      <c r="CSR74" s="193"/>
      <c r="CSS74" s="193"/>
      <c r="CST74" s="193"/>
      <c r="CSU74" s="193"/>
      <c r="CSV74" s="193"/>
      <c r="CSW74" s="193"/>
      <c r="CSX74" s="193"/>
      <c r="CSY74" s="193"/>
      <c r="CSZ74" s="193"/>
      <c r="CTA74" s="193"/>
      <c r="CTB74" s="193"/>
      <c r="CTC74" s="193"/>
      <c r="CTD74" s="193"/>
      <c r="CTE74" s="193"/>
      <c r="CTF74" s="193"/>
      <c r="CTG74" s="193"/>
      <c r="CTH74" s="193"/>
      <c r="CTI74" s="193"/>
      <c r="CTJ74" s="193"/>
      <c r="CTK74" s="193"/>
      <c r="CTL74" s="193"/>
      <c r="CTM74" s="193"/>
      <c r="CTN74" s="193"/>
      <c r="CTO74" s="193"/>
      <c r="CTP74" s="193"/>
      <c r="CTQ74" s="193"/>
      <c r="CTR74" s="193"/>
      <c r="CTS74" s="193"/>
      <c r="CTT74" s="193"/>
      <c r="CTU74" s="193"/>
      <c r="CTV74" s="193"/>
      <c r="CTW74" s="193"/>
      <c r="CTX74" s="193"/>
      <c r="CTY74" s="193"/>
      <c r="CTZ74" s="193"/>
      <c r="CUA74" s="193"/>
      <c r="CUB74" s="193"/>
      <c r="CUC74" s="193"/>
      <c r="CUD74" s="193"/>
      <c r="CUE74" s="193"/>
      <c r="CUF74" s="193"/>
      <c r="CUG74" s="193"/>
      <c r="CUH74" s="193"/>
      <c r="CUI74" s="193"/>
      <c r="CUJ74" s="193"/>
      <c r="CUK74" s="193"/>
      <c r="CUL74" s="193"/>
      <c r="CUM74" s="193"/>
      <c r="CUN74" s="193"/>
      <c r="CUO74" s="193"/>
      <c r="CUP74" s="193"/>
      <c r="CUQ74" s="193"/>
      <c r="CUR74" s="193"/>
      <c r="CUS74" s="193"/>
      <c r="CUT74" s="193"/>
      <c r="CUU74" s="193"/>
      <c r="CUV74" s="193"/>
      <c r="CUW74" s="193"/>
      <c r="CUX74" s="193"/>
      <c r="CUY74" s="193"/>
      <c r="CUZ74" s="193"/>
      <c r="CVA74" s="193"/>
      <c r="CVB74" s="193"/>
      <c r="CVC74" s="193"/>
      <c r="CVD74" s="193"/>
      <c r="CVE74" s="193"/>
      <c r="CVF74" s="193"/>
      <c r="CVG74" s="193"/>
      <c r="CVH74" s="193"/>
      <c r="CVI74" s="193"/>
      <c r="CVJ74" s="193"/>
      <c r="CVK74" s="193"/>
      <c r="CVL74" s="193"/>
      <c r="CVM74" s="193"/>
      <c r="CVN74" s="193"/>
      <c r="CVO74" s="193"/>
      <c r="CVP74" s="193"/>
      <c r="CVQ74" s="193"/>
      <c r="CVR74" s="193"/>
      <c r="CVS74" s="193"/>
      <c r="CVT74" s="193"/>
      <c r="CVU74" s="193"/>
      <c r="CVV74" s="193"/>
      <c r="CVW74" s="193"/>
      <c r="CVX74" s="193"/>
      <c r="CVY74" s="193"/>
      <c r="CVZ74" s="193"/>
      <c r="CWA74" s="193"/>
      <c r="CWB74" s="193"/>
      <c r="CWC74" s="193"/>
      <c r="CWD74" s="193"/>
      <c r="CWE74" s="193"/>
      <c r="CWF74" s="193"/>
      <c r="CWG74" s="193"/>
      <c r="CWH74" s="193"/>
      <c r="CWI74" s="193"/>
      <c r="CWJ74" s="193"/>
      <c r="CWK74" s="193"/>
      <c r="CWL74" s="193"/>
      <c r="CWM74" s="193"/>
      <c r="CWN74" s="193"/>
      <c r="CWO74" s="193"/>
      <c r="CWP74" s="193"/>
      <c r="CWQ74" s="193"/>
      <c r="CWR74" s="193"/>
      <c r="CWS74" s="193"/>
      <c r="CWT74" s="193"/>
      <c r="CWU74" s="193"/>
      <c r="CWV74" s="193"/>
      <c r="CWW74" s="193"/>
      <c r="CWX74" s="193"/>
      <c r="CWY74" s="193"/>
      <c r="CWZ74" s="193"/>
      <c r="CXA74" s="193"/>
      <c r="CXB74" s="193"/>
      <c r="CXC74" s="193"/>
      <c r="CXD74" s="193"/>
      <c r="CXE74" s="193"/>
      <c r="CXF74" s="193"/>
      <c r="CXG74" s="193"/>
      <c r="CXH74" s="193"/>
      <c r="CXI74" s="193"/>
      <c r="CXJ74" s="193"/>
      <c r="CXK74" s="193"/>
      <c r="CXL74" s="193"/>
      <c r="CXM74" s="193"/>
      <c r="CXN74" s="193"/>
      <c r="CXO74" s="193"/>
      <c r="CXP74" s="193"/>
      <c r="CXQ74" s="193"/>
      <c r="CXR74" s="193"/>
      <c r="CXS74" s="193"/>
      <c r="CXT74" s="193"/>
      <c r="CXU74" s="193"/>
      <c r="CXV74" s="193"/>
      <c r="CXW74" s="193"/>
      <c r="CXX74" s="193"/>
      <c r="CXY74" s="193"/>
      <c r="CXZ74" s="193"/>
      <c r="CYA74" s="193"/>
      <c r="CYB74" s="193"/>
      <c r="CYC74" s="193"/>
      <c r="CYD74" s="193"/>
      <c r="CYE74" s="193"/>
      <c r="CYF74" s="193"/>
      <c r="CYG74" s="193"/>
      <c r="CYH74" s="193"/>
      <c r="CYI74" s="193"/>
      <c r="CYJ74" s="193"/>
      <c r="CYK74" s="193"/>
      <c r="CYL74" s="193"/>
      <c r="CYM74" s="193"/>
      <c r="CYN74" s="193"/>
      <c r="CYO74" s="193"/>
      <c r="CYP74" s="193"/>
      <c r="CYQ74" s="193"/>
      <c r="CYR74" s="193"/>
      <c r="CYS74" s="193"/>
      <c r="CYT74" s="193"/>
      <c r="CYU74" s="193"/>
      <c r="CYV74" s="193"/>
      <c r="CYW74" s="193"/>
      <c r="CYX74" s="193"/>
      <c r="CYY74" s="193"/>
      <c r="CYZ74" s="193"/>
      <c r="CZA74" s="193"/>
      <c r="CZB74" s="193"/>
      <c r="CZC74" s="193"/>
      <c r="CZD74" s="193"/>
      <c r="CZE74" s="193"/>
      <c r="CZF74" s="193"/>
      <c r="CZG74" s="193"/>
      <c r="CZH74" s="193"/>
      <c r="CZI74" s="193"/>
      <c r="CZJ74" s="193"/>
      <c r="CZK74" s="193"/>
      <c r="CZL74" s="193"/>
      <c r="CZM74" s="193"/>
      <c r="CZN74" s="193"/>
      <c r="CZO74" s="193"/>
      <c r="CZP74" s="193"/>
      <c r="CZQ74" s="193"/>
      <c r="CZR74" s="193"/>
      <c r="CZS74" s="193"/>
      <c r="CZT74" s="193"/>
      <c r="CZU74" s="193"/>
      <c r="CZV74" s="193"/>
      <c r="CZW74" s="193"/>
      <c r="CZX74" s="193"/>
      <c r="CZY74" s="193"/>
      <c r="CZZ74" s="193"/>
      <c r="DAA74" s="193"/>
      <c r="DAB74" s="193"/>
      <c r="DAC74" s="193"/>
      <c r="DAD74" s="193"/>
      <c r="DAE74" s="193"/>
      <c r="DAF74" s="193"/>
      <c r="DAG74" s="193"/>
      <c r="DAH74" s="193"/>
      <c r="DAI74" s="193"/>
      <c r="DAJ74" s="193"/>
      <c r="DAK74" s="193"/>
      <c r="DAL74" s="193"/>
      <c r="DAM74" s="193"/>
      <c r="DAN74" s="193"/>
      <c r="DAO74" s="193"/>
      <c r="DAP74" s="193"/>
      <c r="DAQ74" s="193"/>
      <c r="DAR74" s="193"/>
      <c r="DAS74" s="193"/>
      <c r="DAT74" s="193"/>
      <c r="DAU74" s="193"/>
      <c r="DAV74" s="193"/>
      <c r="DAW74" s="193"/>
      <c r="DAX74" s="193"/>
      <c r="DAY74" s="193"/>
      <c r="DAZ74" s="193"/>
      <c r="DBA74" s="193"/>
      <c r="DBB74" s="193"/>
      <c r="DBC74" s="193"/>
      <c r="DBD74" s="193"/>
      <c r="DBE74" s="193"/>
      <c r="DBF74" s="193"/>
      <c r="DBG74" s="193"/>
      <c r="DBH74" s="193"/>
      <c r="DBI74" s="193"/>
      <c r="DBJ74" s="193"/>
      <c r="DBK74" s="193"/>
      <c r="DBL74" s="193"/>
      <c r="DBM74" s="193"/>
      <c r="DBN74" s="193"/>
      <c r="DBO74" s="193"/>
      <c r="DBP74" s="193"/>
      <c r="DBQ74" s="193"/>
      <c r="DBR74" s="193"/>
      <c r="DBS74" s="193"/>
      <c r="DBT74" s="193"/>
      <c r="DBU74" s="193"/>
      <c r="DBV74" s="193"/>
      <c r="DBW74" s="193"/>
      <c r="DBX74" s="193"/>
      <c r="DBY74" s="193"/>
      <c r="DBZ74" s="193"/>
      <c r="DCA74" s="193"/>
      <c r="DCB74" s="193"/>
      <c r="DCC74" s="193"/>
      <c r="DCD74" s="193"/>
      <c r="DCE74" s="193"/>
      <c r="DCF74" s="193"/>
      <c r="DCG74" s="193"/>
      <c r="DCH74" s="193"/>
      <c r="DCI74" s="193"/>
      <c r="DCJ74" s="193"/>
      <c r="DCK74" s="193"/>
      <c r="DCL74" s="193"/>
      <c r="DCM74" s="193"/>
      <c r="DCN74" s="193"/>
      <c r="DCO74" s="193"/>
      <c r="DCP74" s="193"/>
      <c r="DCQ74" s="193"/>
      <c r="DCR74" s="193"/>
      <c r="DCS74" s="193"/>
      <c r="DCT74" s="193"/>
      <c r="DCU74" s="193"/>
      <c r="DCV74" s="193"/>
      <c r="DCW74" s="193"/>
      <c r="DCX74" s="193"/>
      <c r="DCY74" s="193"/>
      <c r="DCZ74" s="193"/>
      <c r="DDA74" s="193"/>
      <c r="DDB74" s="193"/>
      <c r="DDC74" s="193"/>
      <c r="DDD74" s="193"/>
      <c r="DDE74" s="193"/>
      <c r="DDF74" s="193"/>
      <c r="DDG74" s="193"/>
      <c r="DDH74" s="193"/>
      <c r="DDI74" s="193"/>
      <c r="DDJ74" s="193"/>
      <c r="DDK74" s="193"/>
      <c r="DDL74" s="193"/>
      <c r="DDM74" s="193"/>
      <c r="DDN74" s="193"/>
      <c r="DDO74" s="193"/>
      <c r="DDP74" s="193"/>
      <c r="DDQ74" s="193"/>
      <c r="DDR74" s="193"/>
      <c r="DDS74" s="193"/>
      <c r="DDT74" s="193"/>
      <c r="DDU74" s="193"/>
      <c r="DDV74" s="193"/>
      <c r="DDW74" s="193"/>
      <c r="DDX74" s="193"/>
      <c r="DDY74" s="193"/>
      <c r="DDZ74" s="193"/>
      <c r="DEA74" s="193"/>
      <c r="DEB74" s="193"/>
      <c r="DEC74" s="193"/>
      <c r="DED74" s="193"/>
      <c r="DEE74" s="193"/>
      <c r="DEF74" s="193"/>
      <c r="DEG74" s="193"/>
      <c r="DEH74" s="193"/>
      <c r="DEI74" s="193"/>
      <c r="DEJ74" s="193"/>
      <c r="DEK74" s="193"/>
      <c r="DEL74" s="193"/>
      <c r="DEM74" s="193"/>
      <c r="DEN74" s="193"/>
      <c r="DEO74" s="193"/>
      <c r="DEP74" s="193"/>
      <c r="DEQ74" s="193"/>
      <c r="DER74" s="193"/>
      <c r="DES74" s="193"/>
      <c r="DET74" s="193"/>
      <c r="DEU74" s="193"/>
      <c r="DEV74" s="193"/>
      <c r="DEW74" s="193"/>
      <c r="DEX74" s="193"/>
      <c r="DEY74" s="193"/>
      <c r="DEZ74" s="193"/>
      <c r="DFA74" s="193"/>
      <c r="DFB74" s="193"/>
      <c r="DFC74" s="193"/>
      <c r="DFD74" s="193"/>
      <c r="DFE74" s="193"/>
      <c r="DFF74" s="193"/>
      <c r="DFG74" s="193"/>
      <c r="DFH74" s="193"/>
      <c r="DFI74" s="193"/>
      <c r="DFJ74" s="193"/>
      <c r="DFK74" s="193"/>
      <c r="DFL74" s="193"/>
      <c r="DFM74" s="193"/>
      <c r="DFN74" s="193"/>
      <c r="DFO74" s="193"/>
      <c r="DFP74" s="193"/>
      <c r="DFQ74" s="193"/>
      <c r="DFR74" s="193"/>
      <c r="DFS74" s="193"/>
      <c r="DFT74" s="193"/>
      <c r="DFU74" s="193"/>
      <c r="DFV74" s="193"/>
      <c r="DFW74" s="193"/>
      <c r="DFX74" s="193"/>
      <c r="DFY74" s="193"/>
      <c r="DFZ74" s="193"/>
      <c r="DGA74" s="193"/>
      <c r="DGB74" s="193"/>
      <c r="DGC74" s="193"/>
      <c r="DGD74" s="193"/>
      <c r="DGE74" s="193"/>
      <c r="DGF74" s="193"/>
      <c r="DGG74" s="193"/>
      <c r="DGH74" s="193"/>
      <c r="DGI74" s="193"/>
      <c r="DGJ74" s="193"/>
      <c r="DGK74" s="193"/>
      <c r="DGL74" s="193"/>
      <c r="DGM74" s="193"/>
      <c r="DGN74" s="193"/>
      <c r="DGO74" s="193"/>
      <c r="DGP74" s="193"/>
      <c r="DGQ74" s="193"/>
      <c r="DGR74" s="193"/>
      <c r="DGS74" s="193"/>
      <c r="DGT74" s="193"/>
      <c r="DGU74" s="193"/>
      <c r="DGV74" s="193"/>
      <c r="DGW74" s="193"/>
      <c r="DGX74" s="193"/>
      <c r="DGY74" s="193"/>
      <c r="DGZ74" s="193"/>
      <c r="DHA74" s="193"/>
      <c r="DHB74" s="193"/>
      <c r="DHC74" s="193"/>
      <c r="DHD74" s="193"/>
      <c r="DHE74" s="193"/>
      <c r="DHF74" s="193"/>
      <c r="DHG74" s="193"/>
      <c r="DHH74" s="193"/>
      <c r="DHI74" s="193"/>
      <c r="DHJ74" s="193"/>
      <c r="DHK74" s="193"/>
      <c r="DHL74" s="193"/>
      <c r="DHM74" s="193"/>
      <c r="DHN74" s="193"/>
      <c r="DHO74" s="193"/>
      <c r="DHP74" s="193"/>
      <c r="DHQ74" s="193"/>
      <c r="DHR74" s="193"/>
      <c r="DHS74" s="193"/>
      <c r="DHT74" s="193"/>
      <c r="DHU74" s="193"/>
      <c r="DHV74" s="193"/>
      <c r="DHW74" s="193"/>
      <c r="DHX74" s="193"/>
      <c r="DHY74" s="193"/>
      <c r="DHZ74" s="193"/>
      <c r="DIA74" s="193"/>
      <c r="DIB74" s="193"/>
      <c r="DIC74" s="193"/>
      <c r="DID74" s="193"/>
      <c r="DIE74" s="193"/>
      <c r="DIF74" s="193"/>
      <c r="DIG74" s="193"/>
      <c r="DIH74" s="193"/>
      <c r="DII74" s="193"/>
      <c r="DIJ74" s="193"/>
      <c r="DIK74" s="193"/>
      <c r="DIL74" s="193"/>
      <c r="DIM74" s="193"/>
      <c r="DIN74" s="193"/>
      <c r="DIO74" s="193"/>
      <c r="DIP74" s="193"/>
      <c r="DIQ74" s="193"/>
      <c r="DIR74" s="193"/>
      <c r="DIS74" s="193"/>
      <c r="DIT74" s="193"/>
      <c r="DIU74" s="193"/>
      <c r="DIV74" s="193"/>
      <c r="DIW74" s="193"/>
      <c r="DIX74" s="193"/>
      <c r="DIY74" s="193"/>
      <c r="DIZ74" s="193"/>
      <c r="DJA74" s="193"/>
      <c r="DJB74" s="193"/>
      <c r="DJC74" s="193"/>
      <c r="DJD74" s="193"/>
      <c r="DJE74" s="193"/>
      <c r="DJF74" s="193"/>
      <c r="DJG74" s="193"/>
      <c r="DJH74" s="193"/>
      <c r="DJI74" s="193"/>
      <c r="DJJ74" s="193"/>
      <c r="DJK74" s="193"/>
      <c r="DJL74" s="193"/>
      <c r="DJM74" s="193"/>
      <c r="DJN74" s="193"/>
      <c r="DJO74" s="193"/>
      <c r="DJP74" s="193"/>
      <c r="DJQ74" s="193"/>
      <c r="DJR74" s="193"/>
      <c r="DJS74" s="193"/>
      <c r="DJT74" s="193"/>
      <c r="DJU74" s="193"/>
      <c r="DJV74" s="193"/>
      <c r="DJW74" s="193"/>
      <c r="DJX74" s="193"/>
      <c r="DJY74" s="193"/>
      <c r="DJZ74" s="193"/>
      <c r="DKA74" s="193"/>
      <c r="DKB74" s="193"/>
      <c r="DKC74" s="193"/>
      <c r="DKD74" s="193"/>
      <c r="DKE74" s="193"/>
      <c r="DKF74" s="193"/>
      <c r="DKG74" s="193"/>
      <c r="DKH74" s="193"/>
      <c r="DKI74" s="193"/>
      <c r="DKJ74" s="193"/>
      <c r="DKK74" s="193"/>
      <c r="DKL74" s="193"/>
      <c r="DKM74" s="193"/>
      <c r="DKN74" s="193"/>
      <c r="DKO74" s="193"/>
      <c r="DKP74" s="193"/>
      <c r="DKQ74" s="193"/>
      <c r="DKR74" s="193"/>
      <c r="DKS74" s="193"/>
      <c r="DKT74" s="193"/>
      <c r="DKU74" s="193"/>
      <c r="DKV74" s="193"/>
      <c r="DKW74" s="193"/>
      <c r="DKX74" s="193"/>
      <c r="DKY74" s="193"/>
      <c r="DKZ74" s="193"/>
      <c r="DLA74" s="193"/>
      <c r="DLB74" s="193"/>
      <c r="DLC74" s="193"/>
      <c r="DLD74" s="193"/>
      <c r="DLE74" s="193"/>
      <c r="DLF74" s="193"/>
      <c r="DLG74" s="193"/>
      <c r="DLH74" s="193"/>
      <c r="DLI74" s="193"/>
      <c r="DLJ74" s="193"/>
      <c r="DLK74" s="193"/>
      <c r="DLL74" s="193"/>
      <c r="DLM74" s="193"/>
      <c r="DLN74" s="193"/>
      <c r="DLO74" s="193"/>
      <c r="DLP74" s="193"/>
      <c r="DLQ74" s="193"/>
      <c r="DLR74" s="193"/>
      <c r="DLS74" s="193"/>
      <c r="DLT74" s="193"/>
      <c r="DLU74" s="193"/>
      <c r="DLV74" s="193"/>
      <c r="DLW74" s="193"/>
      <c r="DLX74" s="193"/>
      <c r="DLY74" s="193"/>
      <c r="DLZ74" s="193"/>
      <c r="DMA74" s="193"/>
      <c r="DMB74" s="193"/>
      <c r="DMC74" s="193"/>
      <c r="DMD74" s="193"/>
      <c r="DME74" s="193"/>
      <c r="DMF74" s="193"/>
      <c r="DMG74" s="193"/>
      <c r="DMH74" s="193"/>
      <c r="DMI74" s="193"/>
      <c r="DMJ74" s="193"/>
      <c r="DMK74" s="193"/>
      <c r="DML74" s="193"/>
      <c r="DMM74" s="193"/>
      <c r="DMN74" s="193"/>
      <c r="DMO74" s="193"/>
      <c r="DMP74" s="193"/>
      <c r="DMQ74" s="193"/>
      <c r="DMR74" s="193"/>
      <c r="DMS74" s="193"/>
      <c r="DMT74" s="193"/>
      <c r="DMU74" s="193"/>
      <c r="DMV74" s="193"/>
      <c r="DMW74" s="193"/>
      <c r="DMX74" s="193"/>
      <c r="DMY74" s="193"/>
      <c r="DMZ74" s="193"/>
      <c r="DNA74" s="193"/>
      <c r="DNB74" s="193"/>
      <c r="DNC74" s="193"/>
      <c r="DND74" s="193"/>
      <c r="DNE74" s="193"/>
      <c r="DNF74" s="193"/>
      <c r="DNG74" s="193"/>
      <c r="DNH74" s="193"/>
      <c r="DNI74" s="193"/>
      <c r="DNJ74" s="193"/>
      <c r="DNK74" s="193"/>
      <c r="DNL74" s="193"/>
      <c r="DNM74" s="193"/>
      <c r="DNN74" s="193"/>
      <c r="DNO74" s="193"/>
      <c r="DNP74" s="193"/>
      <c r="DNQ74" s="193"/>
      <c r="DNR74" s="193"/>
      <c r="DNS74" s="193"/>
      <c r="DNT74" s="193"/>
      <c r="DNU74" s="193"/>
      <c r="DNV74" s="193"/>
      <c r="DNW74" s="193"/>
      <c r="DNX74" s="193"/>
      <c r="DNY74" s="193"/>
      <c r="DNZ74" s="193"/>
      <c r="DOA74" s="193"/>
      <c r="DOB74" s="193"/>
      <c r="DOC74" s="193"/>
      <c r="DOD74" s="193"/>
      <c r="DOE74" s="193"/>
      <c r="DOF74" s="193"/>
      <c r="DOG74" s="193"/>
      <c r="DOH74" s="193"/>
      <c r="DOI74" s="193"/>
      <c r="DOJ74" s="193"/>
      <c r="DOK74" s="193"/>
      <c r="DOL74" s="193"/>
      <c r="DOM74" s="193"/>
      <c r="DON74" s="193"/>
      <c r="DOO74" s="193"/>
      <c r="DOP74" s="193"/>
      <c r="DOQ74" s="193"/>
      <c r="DOR74" s="193"/>
      <c r="DOS74" s="193"/>
      <c r="DOT74" s="193"/>
      <c r="DOU74" s="193"/>
      <c r="DOV74" s="193"/>
      <c r="DOW74" s="193"/>
      <c r="DOX74" s="193"/>
      <c r="DOY74" s="193"/>
      <c r="DOZ74" s="193"/>
      <c r="DPA74" s="193"/>
      <c r="DPB74" s="193"/>
      <c r="DPC74" s="193"/>
      <c r="DPD74" s="193"/>
      <c r="DPE74" s="193"/>
      <c r="DPF74" s="193"/>
      <c r="DPG74" s="193"/>
      <c r="DPH74" s="193"/>
      <c r="DPI74" s="193"/>
      <c r="DPJ74" s="193"/>
      <c r="DPK74" s="193"/>
      <c r="DPL74" s="193"/>
      <c r="DPM74" s="193"/>
      <c r="DPN74" s="193"/>
      <c r="DPO74" s="193"/>
      <c r="DPP74" s="193"/>
      <c r="DPQ74" s="193"/>
      <c r="DPR74" s="193"/>
      <c r="DPS74" s="193"/>
      <c r="DPT74" s="193"/>
      <c r="DPU74" s="193"/>
      <c r="DPV74" s="193"/>
      <c r="DPW74" s="193"/>
      <c r="DPX74" s="193"/>
      <c r="DPY74" s="193"/>
      <c r="DPZ74" s="193"/>
      <c r="DQA74" s="193"/>
      <c r="DQB74" s="193"/>
      <c r="DQC74" s="193"/>
      <c r="DQD74" s="193"/>
      <c r="DQE74" s="193"/>
      <c r="DQF74" s="193"/>
      <c r="DQG74" s="193"/>
      <c r="DQH74" s="193"/>
      <c r="DQI74" s="193"/>
      <c r="DQJ74" s="193"/>
      <c r="DQK74" s="193"/>
      <c r="DQL74" s="193"/>
      <c r="DQM74" s="193"/>
      <c r="DQN74" s="193"/>
      <c r="DQO74" s="193"/>
      <c r="DQP74" s="193"/>
      <c r="DQQ74" s="193"/>
      <c r="DQR74" s="193"/>
      <c r="DQS74" s="193"/>
      <c r="DQT74" s="193"/>
      <c r="DQU74" s="193"/>
      <c r="DQV74" s="193"/>
      <c r="DQW74" s="193"/>
      <c r="DQX74" s="193"/>
      <c r="DQY74" s="193"/>
      <c r="DQZ74" s="193"/>
      <c r="DRA74" s="193"/>
      <c r="DRB74" s="193"/>
      <c r="DRC74" s="193"/>
      <c r="DRD74" s="193"/>
      <c r="DRE74" s="193"/>
      <c r="DRF74" s="193"/>
      <c r="DRG74" s="193"/>
      <c r="DRH74" s="193"/>
      <c r="DRI74" s="193"/>
      <c r="DRJ74" s="193"/>
      <c r="DRK74" s="193"/>
      <c r="DRL74" s="193"/>
      <c r="DRM74" s="193"/>
      <c r="DRN74" s="193"/>
      <c r="DRO74" s="193"/>
      <c r="DRP74" s="193"/>
      <c r="DRQ74" s="193"/>
      <c r="DRR74" s="193"/>
      <c r="DRS74" s="193"/>
      <c r="DRT74" s="193"/>
      <c r="DRU74" s="193"/>
      <c r="DRV74" s="193"/>
      <c r="DRW74" s="193"/>
      <c r="DRX74" s="193"/>
      <c r="DRY74" s="193"/>
      <c r="DRZ74" s="193"/>
      <c r="DSA74" s="193"/>
      <c r="DSB74" s="193"/>
      <c r="DSC74" s="193"/>
      <c r="DSD74" s="193"/>
      <c r="DSE74" s="193"/>
      <c r="DSF74" s="193"/>
      <c r="DSG74" s="193"/>
      <c r="DSH74" s="193"/>
      <c r="DSI74" s="193"/>
      <c r="DSJ74" s="193"/>
      <c r="DSK74" s="193"/>
      <c r="DSL74" s="193"/>
      <c r="DSM74" s="193"/>
      <c r="DSN74" s="193"/>
      <c r="DSO74" s="193"/>
      <c r="DSP74" s="193"/>
      <c r="DSQ74" s="193"/>
      <c r="DSR74" s="193"/>
      <c r="DSS74" s="193"/>
      <c r="DST74" s="193"/>
      <c r="DSU74" s="193"/>
      <c r="DSV74" s="193"/>
      <c r="DSW74" s="193"/>
      <c r="DSX74" s="193"/>
      <c r="DSY74" s="193"/>
      <c r="DSZ74" s="193"/>
      <c r="DTA74" s="193"/>
      <c r="DTB74" s="193"/>
      <c r="DTC74" s="193"/>
      <c r="DTD74" s="193"/>
      <c r="DTE74" s="193"/>
      <c r="DTF74" s="193"/>
      <c r="DTG74" s="193"/>
      <c r="DTH74" s="193"/>
      <c r="DTI74" s="193"/>
      <c r="DTJ74" s="193"/>
      <c r="DTK74" s="193"/>
      <c r="DTL74" s="193"/>
      <c r="DTM74" s="193"/>
      <c r="DTN74" s="193"/>
      <c r="DTO74" s="193"/>
      <c r="DTP74" s="193"/>
      <c r="DTQ74" s="193"/>
      <c r="DTR74" s="193"/>
      <c r="DTS74" s="193"/>
      <c r="DTT74" s="193"/>
      <c r="DTU74" s="193"/>
      <c r="DTV74" s="193"/>
      <c r="DTW74" s="193"/>
      <c r="DTX74" s="193"/>
      <c r="DTY74" s="193"/>
      <c r="DTZ74" s="193"/>
      <c r="DUA74" s="193"/>
      <c r="DUB74" s="193"/>
      <c r="DUC74" s="193"/>
      <c r="DUD74" s="193"/>
      <c r="DUE74" s="193"/>
      <c r="DUF74" s="193"/>
      <c r="DUG74" s="193"/>
      <c r="DUH74" s="193"/>
      <c r="DUI74" s="193"/>
      <c r="DUJ74" s="193"/>
      <c r="DUK74" s="193"/>
      <c r="DUL74" s="193"/>
      <c r="DUM74" s="193"/>
      <c r="DUN74" s="193"/>
      <c r="DUO74" s="193"/>
      <c r="DUP74" s="193"/>
      <c r="DUQ74" s="193"/>
      <c r="DUR74" s="193"/>
      <c r="DUS74" s="193"/>
      <c r="DUT74" s="193"/>
      <c r="DUU74" s="193"/>
      <c r="DUV74" s="193"/>
      <c r="DUW74" s="193"/>
      <c r="DUX74" s="193"/>
      <c r="DUY74" s="193"/>
      <c r="DUZ74" s="193"/>
      <c r="DVA74" s="193"/>
      <c r="DVB74" s="193"/>
      <c r="DVC74" s="193"/>
      <c r="DVD74" s="193"/>
      <c r="DVE74" s="193"/>
      <c r="DVF74" s="193"/>
      <c r="DVG74" s="193"/>
      <c r="DVH74" s="193"/>
      <c r="DVI74" s="193"/>
      <c r="DVJ74" s="193"/>
      <c r="DVK74" s="193"/>
      <c r="DVL74" s="193"/>
      <c r="DVM74" s="193"/>
      <c r="DVN74" s="193"/>
      <c r="DVO74" s="193"/>
      <c r="DVP74" s="193"/>
      <c r="DVQ74" s="193"/>
      <c r="DVR74" s="193"/>
      <c r="DVS74" s="193"/>
      <c r="DVT74" s="193"/>
      <c r="DVU74" s="193"/>
      <c r="DVV74" s="193"/>
      <c r="DVW74" s="193"/>
      <c r="DVX74" s="193"/>
      <c r="DVY74" s="193"/>
      <c r="DVZ74" s="193"/>
      <c r="DWA74" s="193"/>
      <c r="DWB74" s="193"/>
      <c r="DWC74" s="193"/>
      <c r="DWD74" s="193"/>
      <c r="DWE74" s="193"/>
      <c r="DWF74" s="193"/>
      <c r="DWG74" s="193"/>
      <c r="DWH74" s="193"/>
      <c r="DWI74" s="193"/>
      <c r="DWJ74" s="193"/>
      <c r="DWK74" s="193"/>
      <c r="DWL74" s="193"/>
      <c r="DWM74" s="193"/>
      <c r="DWN74" s="193"/>
      <c r="DWO74" s="193"/>
      <c r="DWP74" s="193"/>
      <c r="DWQ74" s="193"/>
      <c r="DWR74" s="193"/>
      <c r="DWS74" s="193"/>
      <c r="DWT74" s="193"/>
      <c r="DWU74" s="193"/>
      <c r="DWV74" s="193"/>
      <c r="DWW74" s="193"/>
      <c r="DWX74" s="193"/>
      <c r="DWY74" s="193"/>
      <c r="DWZ74" s="193"/>
      <c r="DXA74" s="193"/>
      <c r="DXB74" s="193"/>
      <c r="DXC74" s="193"/>
      <c r="DXD74" s="193"/>
      <c r="DXE74" s="193"/>
      <c r="DXF74" s="193"/>
      <c r="DXG74" s="193"/>
      <c r="DXH74" s="193"/>
      <c r="DXI74" s="193"/>
      <c r="DXJ74" s="193"/>
      <c r="DXK74" s="193"/>
      <c r="DXL74" s="193"/>
      <c r="DXM74" s="193"/>
      <c r="DXN74" s="193"/>
      <c r="DXO74" s="193"/>
      <c r="DXP74" s="193"/>
      <c r="DXQ74" s="193"/>
      <c r="DXR74" s="193"/>
      <c r="DXS74" s="193"/>
      <c r="DXT74" s="193"/>
      <c r="DXU74" s="193"/>
      <c r="DXV74" s="193"/>
      <c r="DXW74" s="193"/>
      <c r="DXX74" s="193"/>
      <c r="DXY74" s="193"/>
      <c r="DXZ74" s="193"/>
      <c r="DYA74" s="193"/>
      <c r="DYB74" s="193"/>
      <c r="DYC74" s="193"/>
      <c r="DYD74" s="193"/>
      <c r="DYE74" s="193"/>
      <c r="DYF74" s="193"/>
      <c r="DYG74" s="193"/>
      <c r="DYH74" s="193"/>
      <c r="DYI74" s="193"/>
      <c r="DYJ74" s="193"/>
      <c r="DYK74" s="193"/>
      <c r="DYL74" s="193"/>
      <c r="DYM74" s="193"/>
      <c r="DYN74" s="193"/>
      <c r="DYO74" s="193"/>
      <c r="DYP74" s="193"/>
      <c r="DYQ74" s="193"/>
      <c r="DYR74" s="193"/>
      <c r="DYS74" s="193"/>
      <c r="DYT74" s="193"/>
      <c r="DYU74" s="193"/>
      <c r="DYV74" s="193"/>
      <c r="DYW74" s="193"/>
      <c r="DYX74" s="193"/>
      <c r="DYY74" s="193"/>
      <c r="DYZ74" s="193"/>
      <c r="DZA74" s="193"/>
      <c r="DZB74" s="193"/>
      <c r="DZC74" s="193"/>
      <c r="DZD74" s="193"/>
      <c r="DZE74" s="193"/>
      <c r="DZF74" s="193"/>
      <c r="DZG74" s="193"/>
      <c r="DZH74" s="193"/>
      <c r="DZI74" s="193"/>
      <c r="DZJ74" s="193"/>
      <c r="DZK74" s="193"/>
      <c r="DZL74" s="193"/>
      <c r="DZM74" s="193"/>
      <c r="DZN74" s="193"/>
      <c r="DZO74" s="193"/>
      <c r="DZP74" s="193"/>
      <c r="DZQ74" s="193"/>
      <c r="DZR74" s="193"/>
      <c r="DZS74" s="193"/>
      <c r="DZT74" s="193"/>
      <c r="DZU74" s="193"/>
      <c r="DZV74" s="193"/>
      <c r="DZW74" s="193"/>
      <c r="DZX74" s="193"/>
      <c r="DZY74" s="193"/>
      <c r="DZZ74" s="193"/>
      <c r="EAA74" s="193"/>
      <c r="EAB74" s="193"/>
      <c r="EAC74" s="193"/>
      <c r="EAD74" s="193"/>
      <c r="EAE74" s="193"/>
      <c r="EAF74" s="193"/>
      <c r="EAG74" s="193"/>
      <c r="EAH74" s="193"/>
      <c r="EAI74" s="193"/>
      <c r="EAJ74" s="193"/>
      <c r="EAK74" s="193"/>
      <c r="EAL74" s="193"/>
      <c r="EAM74" s="193"/>
      <c r="EAN74" s="193"/>
      <c r="EAO74" s="193"/>
      <c r="EAP74" s="193"/>
      <c r="EAQ74" s="193"/>
      <c r="EAR74" s="193"/>
      <c r="EAS74" s="193"/>
      <c r="EAT74" s="193"/>
      <c r="EAU74" s="193"/>
      <c r="EAV74" s="193"/>
      <c r="EAW74" s="193"/>
      <c r="EAX74" s="193"/>
      <c r="EAY74" s="193"/>
      <c r="EAZ74" s="193"/>
      <c r="EBA74" s="193"/>
      <c r="EBB74" s="193"/>
      <c r="EBC74" s="193"/>
      <c r="EBD74" s="193"/>
      <c r="EBE74" s="193"/>
      <c r="EBF74" s="193"/>
      <c r="EBG74" s="193"/>
      <c r="EBH74" s="193"/>
      <c r="EBI74" s="193"/>
      <c r="EBJ74" s="193"/>
      <c r="EBK74" s="193"/>
      <c r="EBL74" s="193"/>
      <c r="EBM74" s="193"/>
      <c r="EBN74" s="193"/>
      <c r="EBO74" s="193"/>
      <c r="EBP74" s="193"/>
      <c r="EBQ74" s="193"/>
      <c r="EBR74" s="193"/>
      <c r="EBS74" s="193"/>
      <c r="EBT74" s="193"/>
      <c r="EBU74" s="193"/>
      <c r="EBV74" s="193"/>
      <c r="EBW74" s="193"/>
      <c r="EBX74" s="193"/>
      <c r="EBY74" s="193"/>
      <c r="EBZ74" s="193"/>
      <c r="ECA74" s="193"/>
      <c r="ECB74" s="193"/>
      <c r="ECC74" s="193"/>
      <c r="ECD74" s="193"/>
      <c r="ECE74" s="193"/>
      <c r="ECF74" s="193"/>
      <c r="ECG74" s="193"/>
      <c r="ECH74" s="193"/>
      <c r="ECI74" s="193"/>
      <c r="ECJ74" s="193"/>
      <c r="ECK74" s="193"/>
      <c r="ECL74" s="193"/>
      <c r="ECM74" s="193"/>
      <c r="ECN74" s="193"/>
      <c r="ECO74" s="193"/>
      <c r="ECP74" s="193"/>
      <c r="ECQ74" s="193"/>
      <c r="ECR74" s="193"/>
      <c r="ECS74" s="193"/>
      <c r="ECT74" s="193"/>
      <c r="ECU74" s="193"/>
      <c r="ECV74" s="193"/>
      <c r="ECW74" s="193"/>
      <c r="ECX74" s="193"/>
      <c r="ECY74" s="193"/>
      <c r="ECZ74" s="193"/>
      <c r="EDA74" s="193"/>
      <c r="EDB74" s="193"/>
      <c r="EDC74" s="193"/>
      <c r="EDD74" s="193"/>
      <c r="EDE74" s="193"/>
      <c r="EDF74" s="193"/>
      <c r="EDG74" s="193"/>
      <c r="EDH74" s="193"/>
      <c r="EDI74" s="193"/>
      <c r="EDJ74" s="193"/>
      <c r="EDK74" s="193"/>
      <c r="EDL74" s="193"/>
      <c r="EDM74" s="193"/>
      <c r="EDN74" s="193"/>
      <c r="EDO74" s="193"/>
      <c r="EDP74" s="193"/>
      <c r="EDQ74" s="193"/>
      <c r="EDR74" s="193"/>
      <c r="EDS74" s="193"/>
      <c r="EDT74" s="193"/>
      <c r="EDU74" s="193"/>
      <c r="EDV74" s="193"/>
      <c r="EDW74" s="193"/>
      <c r="EDX74" s="193"/>
      <c r="EDY74" s="193"/>
      <c r="EDZ74" s="193"/>
      <c r="EEA74" s="193"/>
      <c r="EEB74" s="193"/>
      <c r="EEC74" s="193"/>
      <c r="EED74" s="193"/>
      <c r="EEE74" s="193"/>
      <c r="EEF74" s="193"/>
      <c r="EEG74" s="193"/>
      <c r="EEH74" s="193"/>
      <c r="EEI74" s="193"/>
      <c r="EEJ74" s="193"/>
      <c r="EEK74" s="193"/>
      <c r="EEL74" s="193"/>
      <c r="EEM74" s="193"/>
      <c r="EEN74" s="193"/>
      <c r="EEO74" s="193"/>
      <c r="EEP74" s="193"/>
      <c r="EEQ74" s="193"/>
      <c r="EER74" s="193"/>
      <c r="EES74" s="193"/>
      <c r="EET74" s="193"/>
      <c r="EEU74" s="193"/>
      <c r="EEV74" s="193"/>
      <c r="EEW74" s="193"/>
      <c r="EEX74" s="193"/>
      <c r="EEY74" s="193"/>
      <c r="EEZ74" s="193"/>
      <c r="EFA74" s="193"/>
      <c r="EFB74" s="193"/>
      <c r="EFC74" s="193"/>
      <c r="EFD74" s="193"/>
      <c r="EFE74" s="193"/>
      <c r="EFF74" s="193"/>
      <c r="EFG74" s="193"/>
      <c r="EFH74" s="193"/>
      <c r="EFI74" s="193"/>
      <c r="EFJ74" s="193"/>
      <c r="EFK74" s="193"/>
      <c r="EFL74" s="193"/>
      <c r="EFM74" s="193"/>
      <c r="EFN74" s="193"/>
      <c r="EFO74" s="193"/>
      <c r="EFP74" s="193"/>
      <c r="EFQ74" s="193"/>
      <c r="EFR74" s="193"/>
      <c r="EFS74" s="193"/>
      <c r="EFT74" s="193"/>
      <c r="EFU74" s="193"/>
      <c r="EFV74" s="193"/>
      <c r="EFW74" s="193"/>
      <c r="EFX74" s="193"/>
      <c r="EFY74" s="193"/>
      <c r="EFZ74" s="193"/>
      <c r="EGA74" s="193"/>
      <c r="EGB74" s="193"/>
      <c r="EGC74" s="193"/>
      <c r="EGD74" s="193"/>
      <c r="EGE74" s="193"/>
      <c r="EGF74" s="193"/>
      <c r="EGG74" s="193"/>
      <c r="EGH74" s="193"/>
      <c r="EGI74" s="193"/>
      <c r="EGJ74" s="193"/>
      <c r="EGK74" s="193"/>
      <c r="EGL74" s="193"/>
      <c r="EGM74" s="193"/>
      <c r="EGN74" s="193"/>
      <c r="EGO74" s="193"/>
      <c r="EGP74" s="193"/>
      <c r="EGQ74" s="193"/>
      <c r="EGR74" s="193"/>
      <c r="EGS74" s="193"/>
      <c r="EGT74" s="193"/>
      <c r="EGU74" s="193"/>
      <c r="EGV74" s="193"/>
      <c r="EGW74" s="193"/>
      <c r="EGX74" s="193"/>
      <c r="EGY74" s="193"/>
      <c r="EGZ74" s="193"/>
      <c r="EHA74" s="193"/>
      <c r="EHB74" s="193"/>
      <c r="EHC74" s="193"/>
      <c r="EHD74" s="193"/>
      <c r="EHE74" s="193"/>
      <c r="EHF74" s="193"/>
      <c r="EHG74" s="193"/>
      <c r="EHH74" s="193"/>
      <c r="EHI74" s="193"/>
      <c r="EHJ74" s="193"/>
      <c r="EHK74" s="193"/>
      <c r="EHL74" s="193"/>
      <c r="EHM74" s="193"/>
      <c r="EHN74" s="193"/>
      <c r="EHO74" s="193"/>
      <c r="EHP74" s="193"/>
      <c r="EHQ74" s="193"/>
      <c r="EHR74" s="193"/>
      <c r="EHS74" s="193"/>
      <c r="EHT74" s="193"/>
      <c r="EHU74" s="193"/>
      <c r="EHV74" s="193"/>
      <c r="EHW74" s="193"/>
      <c r="EHX74" s="193"/>
      <c r="EHY74" s="193"/>
      <c r="EHZ74" s="193"/>
      <c r="EIA74" s="193"/>
      <c r="EIB74" s="193"/>
      <c r="EIC74" s="193"/>
      <c r="EID74" s="193"/>
      <c r="EIE74" s="193"/>
      <c r="EIF74" s="193"/>
      <c r="EIG74" s="193"/>
      <c r="EIH74" s="193"/>
      <c r="EII74" s="193"/>
      <c r="EIJ74" s="193"/>
      <c r="EIK74" s="193"/>
      <c r="EIL74" s="193"/>
      <c r="EIM74" s="193"/>
      <c r="EIN74" s="193"/>
      <c r="EIO74" s="193"/>
      <c r="EIP74" s="193"/>
      <c r="EIQ74" s="193"/>
      <c r="EIR74" s="193"/>
      <c r="EIS74" s="193"/>
      <c r="EIT74" s="193"/>
      <c r="EIU74" s="193"/>
      <c r="EIV74" s="193"/>
      <c r="EIW74" s="193"/>
      <c r="EIX74" s="193"/>
      <c r="EIY74" s="193"/>
      <c r="EIZ74" s="193"/>
      <c r="EJA74" s="193"/>
      <c r="EJB74" s="193"/>
      <c r="EJC74" s="193"/>
      <c r="EJD74" s="193"/>
      <c r="EJE74" s="193"/>
      <c r="EJF74" s="193"/>
      <c r="EJG74" s="193"/>
      <c r="EJH74" s="193"/>
      <c r="EJI74" s="193"/>
      <c r="EJJ74" s="193"/>
      <c r="EJK74" s="193"/>
      <c r="EJL74" s="193"/>
      <c r="EJM74" s="193"/>
      <c r="EJN74" s="193"/>
      <c r="EJO74" s="193"/>
      <c r="EJP74" s="193"/>
      <c r="EJQ74" s="193"/>
      <c r="EJR74" s="193"/>
      <c r="EJS74" s="193"/>
      <c r="EJT74" s="193"/>
      <c r="EJU74" s="193"/>
      <c r="EJV74" s="193"/>
      <c r="EJW74" s="193"/>
      <c r="EJX74" s="193"/>
      <c r="EJY74" s="193"/>
      <c r="EJZ74" s="193"/>
      <c r="EKA74" s="193"/>
      <c r="EKB74" s="193"/>
      <c r="EKC74" s="193"/>
      <c r="EKD74" s="193"/>
      <c r="EKE74" s="193"/>
      <c r="EKF74" s="193"/>
      <c r="EKG74" s="193"/>
      <c r="EKH74" s="193"/>
      <c r="EKI74" s="193"/>
      <c r="EKJ74" s="193"/>
      <c r="EKK74" s="193"/>
      <c r="EKL74" s="193"/>
      <c r="EKM74" s="193"/>
      <c r="EKN74" s="193"/>
      <c r="EKO74" s="193"/>
      <c r="EKP74" s="193"/>
      <c r="EKQ74" s="193"/>
      <c r="EKR74" s="193"/>
      <c r="EKS74" s="193"/>
      <c r="EKT74" s="193"/>
      <c r="EKU74" s="193"/>
      <c r="EKV74" s="193"/>
      <c r="EKW74" s="193"/>
      <c r="EKX74" s="193"/>
      <c r="EKY74" s="193"/>
      <c r="EKZ74" s="193"/>
      <c r="ELA74" s="193"/>
      <c r="ELB74" s="193"/>
      <c r="ELC74" s="193"/>
      <c r="ELD74" s="193"/>
      <c r="ELE74" s="193"/>
      <c r="ELF74" s="193"/>
      <c r="ELG74" s="193"/>
      <c r="ELH74" s="193"/>
      <c r="ELI74" s="193"/>
      <c r="ELJ74" s="193"/>
      <c r="ELK74" s="193"/>
      <c r="ELL74" s="193"/>
      <c r="ELM74" s="193"/>
      <c r="ELN74" s="193"/>
      <c r="ELO74" s="193"/>
      <c r="ELP74" s="193"/>
      <c r="ELQ74" s="193"/>
      <c r="ELR74" s="193"/>
      <c r="ELS74" s="193"/>
      <c r="ELT74" s="193"/>
      <c r="ELU74" s="193"/>
      <c r="ELV74" s="193"/>
      <c r="ELW74" s="193"/>
      <c r="ELX74" s="193"/>
      <c r="ELY74" s="193"/>
      <c r="ELZ74" s="193"/>
      <c r="EMA74" s="193"/>
      <c r="EMB74" s="193"/>
      <c r="EMC74" s="193"/>
      <c r="EMD74" s="193"/>
      <c r="EME74" s="193"/>
      <c r="EMF74" s="193"/>
      <c r="EMG74" s="193"/>
      <c r="EMH74" s="193"/>
      <c r="EMI74" s="193"/>
      <c r="EMJ74" s="193"/>
      <c r="EMK74" s="193"/>
      <c r="EML74" s="193"/>
      <c r="EMM74" s="193"/>
      <c r="EMN74" s="193"/>
      <c r="EMO74" s="193"/>
      <c r="EMP74" s="193"/>
      <c r="EMQ74" s="193"/>
      <c r="EMR74" s="193"/>
      <c r="EMS74" s="193"/>
      <c r="EMT74" s="193"/>
      <c r="EMU74" s="193"/>
      <c r="EMV74" s="193"/>
      <c r="EMW74" s="193"/>
      <c r="EMX74" s="193"/>
      <c r="EMY74" s="193"/>
      <c r="EMZ74" s="193"/>
      <c r="ENA74" s="193"/>
      <c r="ENB74" s="193"/>
      <c r="ENC74" s="193"/>
      <c r="END74" s="193"/>
      <c r="ENE74" s="193"/>
      <c r="ENF74" s="193"/>
      <c r="ENG74" s="193"/>
      <c r="ENH74" s="193"/>
      <c r="ENI74" s="193"/>
      <c r="ENJ74" s="193"/>
      <c r="ENK74" s="193"/>
      <c r="ENL74" s="193"/>
      <c r="ENM74" s="193"/>
      <c r="ENN74" s="193"/>
      <c r="ENO74" s="193"/>
      <c r="ENP74" s="193"/>
      <c r="ENQ74" s="193"/>
      <c r="ENR74" s="193"/>
      <c r="ENS74" s="193"/>
      <c r="ENT74" s="193"/>
      <c r="ENU74" s="193"/>
      <c r="ENV74" s="193"/>
      <c r="ENW74" s="193"/>
      <c r="ENX74" s="193"/>
      <c r="ENY74" s="193"/>
      <c r="ENZ74" s="193"/>
      <c r="EOA74" s="193"/>
      <c r="EOB74" s="193"/>
      <c r="EOC74" s="193"/>
      <c r="EOD74" s="193"/>
      <c r="EOE74" s="193"/>
      <c r="EOF74" s="193"/>
      <c r="EOG74" s="193"/>
      <c r="EOH74" s="193"/>
      <c r="EOI74" s="193"/>
      <c r="EOJ74" s="193"/>
      <c r="EOK74" s="193"/>
      <c r="EOL74" s="193"/>
      <c r="EOM74" s="193"/>
      <c r="EON74" s="193"/>
      <c r="EOO74" s="193"/>
      <c r="EOP74" s="193"/>
      <c r="EOQ74" s="193"/>
      <c r="EOR74" s="193"/>
      <c r="EOS74" s="193"/>
      <c r="EOT74" s="193"/>
      <c r="EOU74" s="193"/>
      <c r="EOV74" s="193"/>
      <c r="EOW74" s="193"/>
      <c r="EOX74" s="193"/>
      <c r="EOY74" s="193"/>
      <c r="EOZ74" s="193"/>
      <c r="EPA74" s="193"/>
      <c r="EPB74" s="193"/>
      <c r="EPC74" s="193"/>
      <c r="EPD74" s="193"/>
      <c r="EPE74" s="193"/>
      <c r="EPF74" s="193"/>
      <c r="EPG74" s="193"/>
      <c r="EPH74" s="193"/>
      <c r="EPI74" s="193"/>
      <c r="EPJ74" s="193"/>
      <c r="EPK74" s="193"/>
      <c r="EPL74" s="193"/>
      <c r="EPM74" s="193"/>
      <c r="EPN74" s="193"/>
      <c r="EPO74" s="193"/>
      <c r="EPP74" s="193"/>
      <c r="EPQ74" s="193"/>
      <c r="EPR74" s="193"/>
      <c r="EPS74" s="193"/>
      <c r="EPT74" s="193"/>
      <c r="EPU74" s="193"/>
      <c r="EPV74" s="193"/>
      <c r="EPW74" s="193"/>
      <c r="EPX74" s="193"/>
      <c r="EPY74" s="193"/>
      <c r="EPZ74" s="193"/>
      <c r="EQA74" s="193"/>
      <c r="EQB74" s="193"/>
      <c r="EQC74" s="193"/>
      <c r="EQD74" s="193"/>
      <c r="EQE74" s="193"/>
      <c r="EQF74" s="193"/>
      <c r="EQG74" s="193"/>
      <c r="EQH74" s="193"/>
      <c r="EQI74" s="193"/>
      <c r="EQJ74" s="193"/>
      <c r="EQK74" s="193"/>
      <c r="EQL74" s="193"/>
      <c r="EQM74" s="193"/>
      <c r="EQN74" s="193"/>
      <c r="EQO74" s="193"/>
      <c r="EQP74" s="193"/>
      <c r="EQQ74" s="193"/>
      <c r="EQR74" s="193"/>
      <c r="EQS74" s="193"/>
      <c r="EQT74" s="193"/>
      <c r="EQU74" s="193"/>
      <c r="EQV74" s="193"/>
      <c r="EQW74" s="193"/>
      <c r="EQX74" s="193"/>
      <c r="EQY74" s="193"/>
      <c r="EQZ74" s="193"/>
      <c r="ERA74" s="193"/>
      <c r="ERB74" s="193"/>
      <c r="ERC74" s="193"/>
      <c r="ERD74" s="193"/>
      <c r="ERE74" s="193"/>
      <c r="ERF74" s="193"/>
      <c r="ERG74" s="193"/>
      <c r="ERH74" s="193"/>
      <c r="ERI74" s="193"/>
      <c r="ERJ74" s="193"/>
      <c r="ERK74" s="193"/>
      <c r="ERL74" s="193"/>
      <c r="ERM74" s="193"/>
      <c r="ERN74" s="193"/>
      <c r="ERO74" s="193"/>
      <c r="ERP74" s="193"/>
      <c r="ERQ74" s="193"/>
      <c r="ERR74" s="193"/>
      <c r="ERS74" s="193"/>
      <c r="ERT74" s="193"/>
      <c r="ERU74" s="193"/>
      <c r="ERV74" s="193"/>
      <c r="ERW74" s="193"/>
      <c r="ERX74" s="193"/>
      <c r="ERY74" s="193"/>
      <c r="ERZ74" s="193"/>
      <c r="ESA74" s="193"/>
      <c r="ESB74" s="193"/>
      <c r="ESC74" s="193"/>
      <c r="ESD74" s="193"/>
      <c r="ESE74" s="193"/>
      <c r="ESF74" s="193"/>
      <c r="ESG74" s="193"/>
      <c r="ESH74" s="193"/>
      <c r="ESI74" s="193"/>
      <c r="ESJ74" s="193"/>
      <c r="ESK74" s="193"/>
      <c r="ESL74" s="193"/>
      <c r="ESM74" s="193"/>
      <c r="ESN74" s="193"/>
      <c r="ESO74" s="193"/>
      <c r="ESP74" s="193"/>
      <c r="ESQ74" s="193"/>
      <c r="ESR74" s="193"/>
      <c r="ESS74" s="193"/>
      <c r="EST74" s="193"/>
      <c r="ESU74" s="193"/>
      <c r="ESV74" s="193"/>
      <c r="ESW74" s="193"/>
      <c r="ESX74" s="193"/>
      <c r="ESY74" s="193"/>
      <c r="ESZ74" s="193"/>
      <c r="ETA74" s="193"/>
      <c r="ETB74" s="193"/>
      <c r="ETC74" s="193"/>
      <c r="ETD74" s="193"/>
      <c r="ETE74" s="193"/>
      <c r="ETF74" s="193"/>
      <c r="ETG74" s="193"/>
      <c r="ETH74" s="193"/>
      <c r="ETI74" s="193"/>
      <c r="ETJ74" s="193"/>
      <c r="ETK74" s="193"/>
      <c r="ETL74" s="193"/>
      <c r="ETM74" s="193"/>
      <c r="ETN74" s="193"/>
      <c r="ETO74" s="193"/>
      <c r="ETP74" s="193"/>
      <c r="ETQ74" s="193"/>
      <c r="ETR74" s="193"/>
      <c r="ETS74" s="193"/>
      <c r="ETT74" s="193"/>
      <c r="ETU74" s="193"/>
      <c r="ETV74" s="193"/>
      <c r="ETW74" s="193"/>
      <c r="ETX74" s="193"/>
      <c r="ETY74" s="193"/>
      <c r="ETZ74" s="193"/>
      <c r="EUA74" s="193"/>
      <c r="EUB74" s="193"/>
      <c r="EUC74" s="193"/>
      <c r="EUD74" s="193"/>
      <c r="EUE74" s="193"/>
      <c r="EUF74" s="193"/>
      <c r="EUG74" s="193"/>
      <c r="EUH74" s="193"/>
      <c r="EUI74" s="193"/>
      <c r="EUJ74" s="193"/>
      <c r="EUK74" s="193"/>
      <c r="EUL74" s="193"/>
      <c r="EUM74" s="193"/>
      <c r="EUN74" s="193"/>
      <c r="EUO74" s="193"/>
      <c r="EUP74" s="193"/>
      <c r="EUQ74" s="193"/>
      <c r="EUR74" s="193"/>
      <c r="EUS74" s="193"/>
      <c r="EUT74" s="193"/>
      <c r="EUU74" s="193"/>
      <c r="EUV74" s="193"/>
      <c r="EUW74" s="193"/>
      <c r="EUX74" s="193"/>
      <c r="EUY74" s="193"/>
      <c r="EUZ74" s="193"/>
      <c r="EVA74" s="193"/>
      <c r="EVB74" s="193"/>
      <c r="EVC74" s="193"/>
      <c r="EVD74" s="193"/>
      <c r="EVE74" s="193"/>
      <c r="EVF74" s="193"/>
      <c r="EVG74" s="193"/>
      <c r="EVH74" s="193"/>
      <c r="EVI74" s="193"/>
      <c r="EVJ74" s="193"/>
      <c r="EVK74" s="193"/>
      <c r="EVL74" s="193"/>
      <c r="EVM74" s="193"/>
      <c r="EVN74" s="193"/>
      <c r="EVO74" s="193"/>
      <c r="EVP74" s="193"/>
      <c r="EVQ74" s="193"/>
      <c r="EVR74" s="193"/>
      <c r="EVS74" s="193"/>
      <c r="EVT74" s="193"/>
      <c r="EVU74" s="193"/>
      <c r="EVV74" s="193"/>
      <c r="EVW74" s="193"/>
      <c r="EVX74" s="193"/>
      <c r="EVY74" s="193"/>
      <c r="EVZ74" s="193"/>
      <c r="EWA74" s="193"/>
      <c r="EWB74" s="193"/>
      <c r="EWC74" s="193"/>
      <c r="EWD74" s="193"/>
      <c r="EWE74" s="193"/>
      <c r="EWF74" s="193"/>
      <c r="EWG74" s="193"/>
      <c r="EWH74" s="193"/>
      <c r="EWI74" s="193"/>
      <c r="EWJ74" s="193"/>
      <c r="EWK74" s="193"/>
      <c r="EWL74" s="193"/>
      <c r="EWM74" s="193"/>
      <c r="EWN74" s="193"/>
      <c r="EWO74" s="193"/>
      <c r="EWP74" s="193"/>
      <c r="EWQ74" s="193"/>
      <c r="EWR74" s="193"/>
      <c r="EWS74" s="193"/>
      <c r="EWT74" s="193"/>
      <c r="EWU74" s="193"/>
      <c r="EWV74" s="193"/>
      <c r="EWW74" s="193"/>
      <c r="EWX74" s="193"/>
      <c r="EWY74" s="193"/>
      <c r="EWZ74" s="193"/>
      <c r="EXA74" s="193"/>
      <c r="EXB74" s="193"/>
      <c r="EXC74" s="193"/>
      <c r="EXD74" s="193"/>
      <c r="EXE74" s="193"/>
      <c r="EXF74" s="193"/>
      <c r="EXG74" s="193"/>
      <c r="EXH74" s="193"/>
      <c r="EXI74" s="193"/>
      <c r="EXJ74" s="193"/>
      <c r="EXK74" s="193"/>
      <c r="EXL74" s="193"/>
      <c r="EXM74" s="193"/>
      <c r="EXN74" s="193"/>
      <c r="EXO74" s="193"/>
      <c r="EXP74" s="193"/>
      <c r="EXQ74" s="193"/>
      <c r="EXR74" s="193"/>
      <c r="EXS74" s="193"/>
      <c r="EXT74" s="193"/>
      <c r="EXU74" s="193"/>
      <c r="EXV74" s="193"/>
      <c r="EXW74" s="193"/>
      <c r="EXX74" s="193"/>
      <c r="EXY74" s="193"/>
      <c r="EXZ74" s="193"/>
      <c r="EYA74" s="193"/>
      <c r="EYB74" s="193"/>
      <c r="EYC74" s="193"/>
      <c r="EYD74" s="193"/>
      <c r="EYE74" s="193"/>
      <c r="EYF74" s="193"/>
      <c r="EYG74" s="193"/>
      <c r="EYH74" s="193"/>
      <c r="EYI74" s="193"/>
      <c r="EYJ74" s="193"/>
      <c r="EYK74" s="193"/>
      <c r="EYL74" s="193"/>
      <c r="EYM74" s="193"/>
      <c r="EYN74" s="193"/>
      <c r="EYO74" s="193"/>
      <c r="EYP74" s="193"/>
      <c r="EYQ74" s="193"/>
      <c r="EYR74" s="193"/>
      <c r="EYS74" s="193"/>
      <c r="EYT74" s="193"/>
      <c r="EYU74" s="193"/>
      <c r="EYV74" s="193"/>
      <c r="EYW74" s="193"/>
      <c r="EYX74" s="193"/>
      <c r="EYY74" s="193"/>
      <c r="EYZ74" s="193"/>
      <c r="EZA74" s="193"/>
      <c r="EZB74" s="193"/>
      <c r="EZC74" s="193"/>
      <c r="EZD74" s="193"/>
      <c r="EZE74" s="193"/>
      <c r="EZF74" s="193"/>
      <c r="EZG74" s="193"/>
      <c r="EZH74" s="193"/>
      <c r="EZI74" s="193"/>
      <c r="EZJ74" s="193"/>
      <c r="EZK74" s="193"/>
      <c r="EZL74" s="193"/>
      <c r="EZM74" s="193"/>
      <c r="EZN74" s="193"/>
      <c r="EZO74" s="193"/>
      <c r="EZP74" s="193"/>
      <c r="EZQ74" s="193"/>
      <c r="EZR74" s="193"/>
      <c r="EZS74" s="193"/>
      <c r="EZT74" s="193"/>
      <c r="EZU74" s="193"/>
      <c r="EZV74" s="193"/>
      <c r="EZW74" s="193"/>
      <c r="EZX74" s="193"/>
      <c r="EZY74" s="193"/>
      <c r="EZZ74" s="193"/>
      <c r="FAA74" s="193"/>
      <c r="FAB74" s="193"/>
      <c r="FAC74" s="193"/>
      <c r="FAD74" s="193"/>
      <c r="FAE74" s="193"/>
      <c r="FAF74" s="193"/>
      <c r="FAG74" s="193"/>
      <c r="FAH74" s="193"/>
      <c r="FAI74" s="193"/>
      <c r="FAJ74" s="193"/>
      <c r="FAK74" s="193"/>
      <c r="FAL74" s="193"/>
      <c r="FAM74" s="193"/>
      <c r="FAN74" s="193"/>
      <c r="FAO74" s="193"/>
      <c r="FAP74" s="193"/>
      <c r="FAQ74" s="193"/>
      <c r="FAR74" s="193"/>
      <c r="FAS74" s="193"/>
      <c r="FAT74" s="193"/>
      <c r="FAU74" s="193"/>
      <c r="FAV74" s="193"/>
      <c r="FAW74" s="193"/>
      <c r="FAX74" s="193"/>
      <c r="FAY74" s="193"/>
      <c r="FAZ74" s="193"/>
      <c r="FBA74" s="193"/>
      <c r="FBB74" s="193"/>
      <c r="FBC74" s="193"/>
      <c r="FBD74" s="193"/>
      <c r="FBE74" s="193"/>
      <c r="FBF74" s="193"/>
      <c r="FBG74" s="193"/>
      <c r="FBH74" s="193"/>
      <c r="FBI74" s="193"/>
      <c r="FBJ74" s="193"/>
      <c r="FBK74" s="193"/>
      <c r="FBL74" s="193"/>
      <c r="FBM74" s="193"/>
      <c r="FBN74" s="193"/>
      <c r="FBO74" s="193"/>
      <c r="FBP74" s="193"/>
      <c r="FBQ74" s="193"/>
      <c r="FBR74" s="193"/>
      <c r="FBS74" s="193"/>
      <c r="FBT74" s="193"/>
      <c r="FBU74" s="193"/>
      <c r="FBV74" s="193"/>
      <c r="FBW74" s="193"/>
      <c r="FBX74" s="193"/>
      <c r="FBY74" s="193"/>
      <c r="FBZ74" s="193"/>
      <c r="FCA74" s="193"/>
      <c r="FCB74" s="193"/>
      <c r="FCC74" s="193"/>
      <c r="FCD74" s="193"/>
      <c r="FCE74" s="193"/>
      <c r="FCF74" s="193"/>
      <c r="FCG74" s="193"/>
      <c r="FCH74" s="193"/>
      <c r="FCI74" s="193"/>
      <c r="FCJ74" s="193"/>
      <c r="FCK74" s="193"/>
      <c r="FCL74" s="193"/>
      <c r="FCM74" s="193"/>
      <c r="FCN74" s="193"/>
      <c r="FCO74" s="193"/>
      <c r="FCP74" s="193"/>
      <c r="FCQ74" s="193"/>
      <c r="FCR74" s="193"/>
      <c r="FCS74" s="193"/>
      <c r="FCT74" s="193"/>
      <c r="FCU74" s="193"/>
      <c r="FCV74" s="193"/>
      <c r="FCW74" s="193"/>
      <c r="FCX74" s="193"/>
      <c r="FCY74" s="193"/>
      <c r="FCZ74" s="193"/>
      <c r="FDA74" s="193"/>
      <c r="FDB74" s="193"/>
      <c r="FDC74" s="193"/>
      <c r="FDD74" s="193"/>
      <c r="FDE74" s="193"/>
      <c r="FDF74" s="193"/>
      <c r="FDG74" s="193"/>
      <c r="FDH74" s="193"/>
      <c r="FDI74" s="193"/>
      <c r="FDJ74" s="193"/>
      <c r="FDK74" s="193"/>
      <c r="FDL74" s="193"/>
      <c r="FDM74" s="193"/>
      <c r="FDN74" s="193"/>
      <c r="FDO74" s="193"/>
      <c r="FDP74" s="193"/>
      <c r="FDQ74" s="193"/>
      <c r="FDR74" s="193"/>
      <c r="FDS74" s="193"/>
      <c r="FDT74" s="193"/>
      <c r="FDU74" s="193"/>
      <c r="FDV74" s="193"/>
      <c r="FDW74" s="193"/>
      <c r="FDX74" s="193"/>
      <c r="FDY74" s="193"/>
      <c r="FDZ74" s="193"/>
      <c r="FEA74" s="193"/>
      <c r="FEB74" s="193"/>
      <c r="FEC74" s="193"/>
      <c r="FED74" s="193"/>
      <c r="FEE74" s="193"/>
      <c r="FEF74" s="193"/>
      <c r="FEG74" s="193"/>
      <c r="FEH74" s="193"/>
      <c r="FEI74" s="193"/>
      <c r="FEJ74" s="193"/>
      <c r="FEK74" s="193"/>
      <c r="FEL74" s="193"/>
      <c r="FEM74" s="193"/>
      <c r="FEN74" s="193"/>
      <c r="FEO74" s="193"/>
      <c r="FEP74" s="193"/>
      <c r="FEQ74" s="193"/>
      <c r="FER74" s="193"/>
      <c r="FES74" s="193"/>
      <c r="FET74" s="193"/>
      <c r="FEU74" s="193"/>
      <c r="FEV74" s="193"/>
      <c r="FEW74" s="193"/>
      <c r="FEX74" s="193"/>
      <c r="FEY74" s="193"/>
      <c r="FEZ74" s="193"/>
      <c r="FFA74" s="193"/>
      <c r="FFB74" s="193"/>
      <c r="FFC74" s="193"/>
      <c r="FFD74" s="193"/>
      <c r="FFE74" s="193"/>
      <c r="FFF74" s="193"/>
      <c r="FFG74" s="193"/>
      <c r="FFH74" s="193"/>
      <c r="FFI74" s="193"/>
      <c r="FFJ74" s="193"/>
      <c r="FFK74" s="193"/>
      <c r="FFL74" s="193"/>
      <c r="FFM74" s="193"/>
      <c r="FFN74" s="193"/>
      <c r="FFO74" s="193"/>
      <c r="FFP74" s="193"/>
      <c r="FFQ74" s="193"/>
      <c r="FFR74" s="193"/>
      <c r="FFS74" s="193"/>
      <c r="FFT74" s="193"/>
      <c r="FFU74" s="193"/>
      <c r="FFV74" s="193"/>
      <c r="FFW74" s="193"/>
      <c r="FFX74" s="193"/>
      <c r="FFY74" s="193"/>
      <c r="FFZ74" s="193"/>
      <c r="FGA74" s="193"/>
      <c r="FGB74" s="193"/>
      <c r="FGC74" s="193"/>
      <c r="FGD74" s="193"/>
      <c r="FGE74" s="193"/>
      <c r="FGF74" s="193"/>
      <c r="FGG74" s="193"/>
      <c r="FGH74" s="193"/>
      <c r="FGI74" s="193"/>
      <c r="FGJ74" s="193"/>
      <c r="FGK74" s="193"/>
      <c r="FGL74" s="193"/>
      <c r="FGM74" s="193"/>
      <c r="FGN74" s="193"/>
      <c r="FGO74" s="193"/>
      <c r="FGP74" s="193"/>
      <c r="FGQ74" s="193"/>
      <c r="FGR74" s="193"/>
      <c r="FGS74" s="193"/>
      <c r="FGT74" s="193"/>
      <c r="FGU74" s="193"/>
      <c r="FGV74" s="193"/>
      <c r="FGW74" s="193"/>
      <c r="FGX74" s="193"/>
      <c r="FGY74" s="193"/>
      <c r="FGZ74" s="193"/>
      <c r="FHA74" s="193"/>
      <c r="FHB74" s="193"/>
      <c r="FHC74" s="193"/>
      <c r="FHD74" s="193"/>
      <c r="FHE74" s="193"/>
      <c r="FHF74" s="193"/>
      <c r="FHG74" s="193"/>
      <c r="FHH74" s="193"/>
      <c r="FHI74" s="193"/>
      <c r="FHJ74" s="193"/>
      <c r="FHK74" s="193"/>
      <c r="FHL74" s="193"/>
      <c r="FHM74" s="193"/>
      <c r="FHN74" s="193"/>
      <c r="FHO74" s="193"/>
      <c r="FHP74" s="193"/>
      <c r="FHQ74" s="193"/>
      <c r="FHR74" s="193"/>
      <c r="FHS74" s="193"/>
      <c r="FHT74" s="193"/>
      <c r="FHU74" s="193"/>
      <c r="FHV74" s="193"/>
      <c r="FHW74" s="193"/>
      <c r="FHX74" s="193"/>
      <c r="FHY74" s="193"/>
      <c r="FHZ74" s="193"/>
      <c r="FIA74" s="193"/>
      <c r="FIB74" s="193"/>
      <c r="FIC74" s="193"/>
      <c r="FID74" s="193"/>
      <c r="FIE74" s="193"/>
      <c r="FIF74" s="193"/>
      <c r="FIG74" s="193"/>
      <c r="FIH74" s="193"/>
      <c r="FII74" s="193"/>
      <c r="FIJ74" s="193"/>
      <c r="FIK74" s="193"/>
      <c r="FIL74" s="193"/>
      <c r="FIM74" s="193"/>
      <c r="FIN74" s="193"/>
      <c r="FIO74" s="193"/>
      <c r="FIP74" s="193"/>
      <c r="FIQ74" s="193"/>
      <c r="FIR74" s="193"/>
      <c r="FIS74" s="193"/>
      <c r="FIT74" s="193"/>
      <c r="FIU74" s="193"/>
      <c r="FIV74" s="193"/>
      <c r="FIW74" s="193"/>
      <c r="FIX74" s="193"/>
      <c r="FIY74" s="193"/>
      <c r="FIZ74" s="193"/>
      <c r="FJA74" s="193"/>
      <c r="FJB74" s="193"/>
      <c r="FJC74" s="193"/>
      <c r="FJD74" s="193"/>
      <c r="FJE74" s="193"/>
      <c r="FJF74" s="193"/>
      <c r="FJG74" s="193"/>
      <c r="FJH74" s="193"/>
      <c r="FJI74" s="193"/>
      <c r="FJJ74" s="193"/>
      <c r="FJK74" s="193"/>
      <c r="FJL74" s="193"/>
      <c r="FJM74" s="193"/>
      <c r="FJN74" s="193"/>
      <c r="FJO74" s="193"/>
      <c r="FJP74" s="193"/>
      <c r="FJQ74" s="193"/>
      <c r="FJR74" s="193"/>
      <c r="FJS74" s="193"/>
      <c r="FJT74" s="193"/>
      <c r="FJU74" s="193"/>
      <c r="FJV74" s="193"/>
      <c r="FJW74" s="193"/>
      <c r="FJX74" s="193"/>
      <c r="FJY74" s="193"/>
      <c r="FJZ74" s="193"/>
      <c r="FKA74" s="193"/>
      <c r="FKB74" s="193"/>
      <c r="FKC74" s="193"/>
      <c r="FKD74" s="193"/>
      <c r="FKE74" s="193"/>
      <c r="FKF74" s="193"/>
      <c r="FKG74" s="193"/>
      <c r="FKH74" s="193"/>
      <c r="FKI74" s="193"/>
      <c r="FKJ74" s="193"/>
      <c r="FKK74" s="193"/>
      <c r="FKL74" s="193"/>
      <c r="FKM74" s="193"/>
      <c r="FKN74" s="193"/>
      <c r="FKO74" s="193"/>
      <c r="FKP74" s="193"/>
      <c r="FKQ74" s="193"/>
      <c r="FKR74" s="193"/>
      <c r="FKS74" s="193"/>
      <c r="FKT74" s="193"/>
      <c r="FKU74" s="193"/>
      <c r="FKV74" s="193"/>
      <c r="FKW74" s="193"/>
      <c r="FKX74" s="193"/>
      <c r="FKY74" s="193"/>
      <c r="FKZ74" s="193"/>
      <c r="FLA74" s="193"/>
      <c r="FLB74" s="193"/>
      <c r="FLC74" s="193"/>
      <c r="FLD74" s="193"/>
      <c r="FLE74" s="193"/>
      <c r="FLF74" s="193"/>
      <c r="FLG74" s="193"/>
      <c r="FLH74" s="193"/>
      <c r="FLI74" s="193"/>
      <c r="FLJ74" s="193"/>
      <c r="FLK74" s="193"/>
      <c r="FLL74" s="193"/>
      <c r="FLM74" s="193"/>
      <c r="FLN74" s="193"/>
      <c r="FLO74" s="193"/>
      <c r="FLP74" s="193"/>
      <c r="FLQ74" s="193"/>
      <c r="FLR74" s="193"/>
      <c r="FLS74" s="193"/>
      <c r="FLT74" s="193"/>
      <c r="FLU74" s="193"/>
      <c r="FLV74" s="193"/>
      <c r="FLW74" s="193"/>
      <c r="FLX74" s="193"/>
      <c r="FLY74" s="193"/>
      <c r="FLZ74" s="193"/>
      <c r="FMA74" s="193"/>
      <c r="FMB74" s="193"/>
      <c r="FMC74" s="193"/>
      <c r="FMD74" s="193"/>
      <c r="FME74" s="193"/>
      <c r="FMF74" s="193"/>
      <c r="FMG74" s="193"/>
      <c r="FMH74" s="193"/>
      <c r="FMI74" s="193"/>
      <c r="FMJ74" s="193"/>
      <c r="FMK74" s="193"/>
      <c r="FML74" s="193"/>
      <c r="FMM74" s="193"/>
      <c r="FMN74" s="193"/>
      <c r="FMO74" s="193"/>
      <c r="FMP74" s="193"/>
      <c r="FMQ74" s="193"/>
      <c r="FMR74" s="193"/>
      <c r="FMS74" s="193"/>
      <c r="FMT74" s="193"/>
      <c r="FMU74" s="193"/>
      <c r="FMV74" s="193"/>
      <c r="FMW74" s="193"/>
      <c r="FMX74" s="193"/>
      <c r="FMY74" s="193"/>
      <c r="FMZ74" s="193"/>
      <c r="FNA74" s="193"/>
      <c r="FNB74" s="193"/>
      <c r="FNC74" s="193"/>
      <c r="FND74" s="193"/>
      <c r="FNE74" s="193"/>
      <c r="FNF74" s="193"/>
      <c r="FNG74" s="193"/>
      <c r="FNH74" s="193"/>
      <c r="FNI74" s="193"/>
      <c r="FNJ74" s="193"/>
      <c r="FNK74" s="193"/>
      <c r="FNL74" s="193"/>
      <c r="FNM74" s="193"/>
      <c r="FNN74" s="193"/>
      <c r="FNO74" s="193"/>
      <c r="FNP74" s="193"/>
      <c r="FNQ74" s="193"/>
      <c r="FNR74" s="193"/>
      <c r="FNS74" s="193"/>
      <c r="FNT74" s="193"/>
      <c r="FNU74" s="193"/>
      <c r="FNV74" s="193"/>
      <c r="FNW74" s="193"/>
      <c r="FNX74" s="193"/>
      <c r="FNY74" s="193"/>
      <c r="FNZ74" s="193"/>
      <c r="FOA74" s="193"/>
      <c r="FOB74" s="193"/>
      <c r="FOC74" s="193"/>
      <c r="FOD74" s="193"/>
      <c r="FOE74" s="193"/>
      <c r="FOF74" s="193"/>
      <c r="FOG74" s="193"/>
      <c r="FOH74" s="193"/>
      <c r="FOI74" s="193"/>
      <c r="FOJ74" s="193"/>
      <c r="FOK74" s="193"/>
      <c r="FOL74" s="193"/>
      <c r="FOM74" s="193"/>
      <c r="FON74" s="193"/>
      <c r="FOO74" s="193"/>
      <c r="FOP74" s="193"/>
      <c r="FOQ74" s="193"/>
      <c r="FOR74" s="193"/>
      <c r="FOS74" s="193"/>
      <c r="FOT74" s="193"/>
      <c r="FOU74" s="193"/>
      <c r="FOV74" s="193"/>
      <c r="FOW74" s="193"/>
      <c r="FOX74" s="193"/>
      <c r="FOY74" s="193"/>
      <c r="FOZ74" s="193"/>
      <c r="FPA74" s="193"/>
      <c r="FPB74" s="193"/>
      <c r="FPC74" s="193"/>
      <c r="FPD74" s="193"/>
      <c r="FPE74" s="193"/>
      <c r="FPF74" s="193"/>
      <c r="FPG74" s="193"/>
      <c r="FPH74" s="193"/>
      <c r="FPI74" s="193"/>
      <c r="FPJ74" s="193"/>
      <c r="FPK74" s="193"/>
      <c r="FPL74" s="193"/>
      <c r="FPM74" s="193"/>
      <c r="FPN74" s="193"/>
      <c r="FPO74" s="193"/>
      <c r="FPP74" s="193"/>
      <c r="FPQ74" s="193"/>
      <c r="FPR74" s="193"/>
      <c r="FPS74" s="193"/>
      <c r="FPT74" s="193"/>
      <c r="FPU74" s="193"/>
      <c r="FPV74" s="193"/>
      <c r="FPW74" s="193"/>
      <c r="FPX74" s="193"/>
      <c r="FPY74" s="193"/>
      <c r="FPZ74" s="193"/>
      <c r="FQA74" s="193"/>
      <c r="FQB74" s="193"/>
      <c r="FQC74" s="193"/>
      <c r="FQD74" s="193"/>
      <c r="FQE74" s="193"/>
      <c r="FQF74" s="193"/>
      <c r="FQG74" s="193"/>
      <c r="FQH74" s="193"/>
      <c r="FQI74" s="193"/>
      <c r="FQJ74" s="193"/>
      <c r="FQK74" s="193"/>
      <c r="FQL74" s="193"/>
      <c r="FQM74" s="193"/>
      <c r="FQN74" s="193"/>
      <c r="FQO74" s="193"/>
      <c r="FQP74" s="193"/>
      <c r="FQQ74" s="193"/>
      <c r="FQR74" s="193"/>
      <c r="FQS74" s="193"/>
      <c r="FQT74" s="193"/>
      <c r="FQU74" s="193"/>
      <c r="FQV74" s="193"/>
      <c r="FQW74" s="193"/>
      <c r="FQX74" s="193"/>
      <c r="FQY74" s="193"/>
      <c r="FQZ74" s="193"/>
      <c r="FRA74" s="193"/>
      <c r="FRB74" s="193"/>
      <c r="FRC74" s="193"/>
      <c r="FRD74" s="193"/>
      <c r="FRE74" s="193"/>
      <c r="FRF74" s="193"/>
      <c r="FRG74" s="193"/>
      <c r="FRH74" s="193"/>
      <c r="FRI74" s="193"/>
      <c r="FRJ74" s="193"/>
      <c r="FRK74" s="193"/>
      <c r="FRL74" s="193"/>
      <c r="FRM74" s="193"/>
      <c r="FRN74" s="193"/>
      <c r="FRO74" s="193"/>
      <c r="FRP74" s="193"/>
      <c r="FRQ74" s="193"/>
      <c r="FRR74" s="193"/>
      <c r="FRS74" s="193"/>
      <c r="FRT74" s="193"/>
      <c r="FRU74" s="193"/>
      <c r="FRV74" s="193"/>
      <c r="FRW74" s="193"/>
      <c r="FRX74" s="193"/>
      <c r="FRY74" s="193"/>
      <c r="FRZ74" s="193"/>
      <c r="FSA74" s="193"/>
      <c r="FSB74" s="193"/>
      <c r="FSC74" s="193"/>
      <c r="FSD74" s="193"/>
      <c r="FSE74" s="193"/>
      <c r="FSF74" s="193"/>
      <c r="FSG74" s="193"/>
      <c r="FSH74" s="193"/>
      <c r="FSI74" s="193"/>
      <c r="FSJ74" s="193"/>
      <c r="FSK74" s="193"/>
      <c r="FSL74" s="193"/>
      <c r="FSM74" s="193"/>
      <c r="FSN74" s="193"/>
      <c r="FSO74" s="193"/>
      <c r="FSP74" s="193"/>
      <c r="FSQ74" s="193"/>
      <c r="FSR74" s="193"/>
      <c r="FSS74" s="193"/>
      <c r="FST74" s="193"/>
      <c r="FSU74" s="193"/>
      <c r="FSV74" s="193"/>
      <c r="FSW74" s="193"/>
      <c r="FSX74" s="193"/>
      <c r="FSY74" s="193"/>
      <c r="FSZ74" s="193"/>
      <c r="FTA74" s="193"/>
      <c r="FTB74" s="193"/>
      <c r="FTC74" s="193"/>
      <c r="FTD74" s="193"/>
      <c r="FTE74" s="193"/>
      <c r="FTF74" s="193"/>
      <c r="FTG74" s="193"/>
      <c r="FTH74" s="193"/>
      <c r="FTI74" s="193"/>
      <c r="FTJ74" s="193"/>
      <c r="FTK74" s="193"/>
      <c r="FTL74" s="193"/>
      <c r="FTM74" s="193"/>
      <c r="FTN74" s="193"/>
      <c r="FTO74" s="193"/>
      <c r="FTP74" s="193"/>
      <c r="FTQ74" s="193"/>
      <c r="FTR74" s="193"/>
      <c r="FTS74" s="193"/>
      <c r="FTT74" s="193"/>
      <c r="FTU74" s="193"/>
      <c r="FTV74" s="193"/>
      <c r="FTW74" s="193"/>
      <c r="FTX74" s="193"/>
      <c r="FTY74" s="193"/>
      <c r="FTZ74" s="193"/>
      <c r="FUA74" s="193"/>
      <c r="FUB74" s="193"/>
      <c r="FUC74" s="193"/>
      <c r="FUD74" s="193"/>
      <c r="FUE74" s="193"/>
      <c r="FUF74" s="193"/>
      <c r="FUG74" s="193"/>
      <c r="FUH74" s="193"/>
      <c r="FUI74" s="193"/>
      <c r="FUJ74" s="193"/>
      <c r="FUK74" s="193"/>
      <c r="FUL74" s="193"/>
      <c r="FUM74" s="193"/>
      <c r="FUN74" s="193"/>
      <c r="FUO74" s="193"/>
      <c r="FUP74" s="193"/>
      <c r="FUQ74" s="193"/>
      <c r="FUR74" s="193"/>
      <c r="FUS74" s="193"/>
      <c r="FUT74" s="193"/>
      <c r="FUU74" s="193"/>
      <c r="FUV74" s="193"/>
      <c r="FUW74" s="193"/>
      <c r="FUX74" s="193"/>
      <c r="FUY74" s="193"/>
      <c r="FUZ74" s="193"/>
      <c r="FVA74" s="193"/>
      <c r="FVB74" s="193"/>
      <c r="FVC74" s="193"/>
      <c r="FVD74" s="193"/>
      <c r="FVE74" s="193"/>
      <c r="FVF74" s="193"/>
      <c r="FVG74" s="193"/>
      <c r="FVH74" s="193"/>
      <c r="FVI74" s="193"/>
      <c r="FVJ74" s="193"/>
      <c r="FVK74" s="193"/>
      <c r="FVL74" s="193"/>
      <c r="FVM74" s="193"/>
      <c r="FVN74" s="193"/>
      <c r="FVO74" s="193"/>
      <c r="FVP74" s="193"/>
      <c r="FVQ74" s="193"/>
      <c r="FVR74" s="193"/>
      <c r="FVS74" s="193"/>
      <c r="FVT74" s="193"/>
      <c r="FVU74" s="193"/>
      <c r="FVV74" s="193"/>
      <c r="FVW74" s="193"/>
      <c r="FVX74" s="193"/>
      <c r="FVY74" s="193"/>
      <c r="FVZ74" s="193"/>
      <c r="FWA74" s="193"/>
      <c r="FWB74" s="193"/>
      <c r="FWC74" s="193"/>
      <c r="FWD74" s="193"/>
      <c r="FWE74" s="193"/>
      <c r="FWF74" s="193"/>
      <c r="FWG74" s="193"/>
      <c r="FWH74" s="193"/>
      <c r="FWI74" s="193"/>
      <c r="FWJ74" s="193"/>
      <c r="FWK74" s="193"/>
      <c r="FWL74" s="193"/>
      <c r="FWM74" s="193"/>
      <c r="FWN74" s="193"/>
      <c r="FWO74" s="193"/>
      <c r="FWP74" s="193"/>
      <c r="FWQ74" s="193"/>
      <c r="FWR74" s="193"/>
      <c r="FWS74" s="193"/>
      <c r="FWT74" s="193"/>
      <c r="FWU74" s="193"/>
      <c r="FWV74" s="193"/>
      <c r="FWW74" s="193"/>
      <c r="FWX74" s="193"/>
      <c r="FWY74" s="193"/>
      <c r="FWZ74" s="193"/>
      <c r="FXA74" s="193"/>
      <c r="FXB74" s="193"/>
      <c r="FXC74" s="193"/>
      <c r="FXD74" s="193"/>
      <c r="FXE74" s="193"/>
      <c r="FXF74" s="193"/>
      <c r="FXG74" s="193"/>
      <c r="FXH74" s="193"/>
      <c r="FXI74" s="193"/>
      <c r="FXJ74" s="193"/>
      <c r="FXK74" s="193"/>
      <c r="FXL74" s="193"/>
      <c r="FXM74" s="193"/>
      <c r="FXN74" s="193"/>
      <c r="FXO74" s="193"/>
      <c r="FXP74" s="193"/>
      <c r="FXQ74" s="193"/>
      <c r="FXR74" s="193"/>
      <c r="FXS74" s="193"/>
      <c r="FXT74" s="193"/>
      <c r="FXU74" s="193"/>
      <c r="FXV74" s="193"/>
      <c r="FXW74" s="193"/>
      <c r="FXX74" s="193"/>
      <c r="FXY74" s="193"/>
      <c r="FXZ74" s="193"/>
      <c r="FYA74" s="193"/>
      <c r="FYB74" s="193"/>
      <c r="FYC74" s="193"/>
      <c r="FYD74" s="193"/>
      <c r="FYE74" s="193"/>
      <c r="FYF74" s="193"/>
      <c r="FYG74" s="193"/>
      <c r="FYH74" s="193"/>
      <c r="FYI74" s="193"/>
      <c r="FYJ74" s="193"/>
      <c r="FYK74" s="193"/>
      <c r="FYL74" s="193"/>
      <c r="FYM74" s="193"/>
      <c r="FYN74" s="193"/>
      <c r="FYO74" s="193"/>
      <c r="FYP74" s="193"/>
      <c r="FYQ74" s="193"/>
      <c r="FYR74" s="193"/>
      <c r="FYS74" s="193"/>
      <c r="FYT74" s="193"/>
      <c r="FYU74" s="193"/>
      <c r="FYV74" s="193"/>
      <c r="FYW74" s="193"/>
      <c r="FYX74" s="193"/>
      <c r="FYY74" s="193"/>
      <c r="FYZ74" s="193"/>
      <c r="FZA74" s="193"/>
      <c r="FZB74" s="193"/>
      <c r="FZC74" s="193"/>
      <c r="FZD74" s="193"/>
      <c r="FZE74" s="193"/>
      <c r="FZF74" s="193"/>
      <c r="FZG74" s="193"/>
      <c r="FZH74" s="193"/>
      <c r="FZI74" s="193"/>
      <c r="FZJ74" s="193"/>
      <c r="FZK74" s="193"/>
      <c r="FZL74" s="193"/>
      <c r="FZM74" s="193"/>
      <c r="FZN74" s="193"/>
      <c r="FZO74" s="193"/>
      <c r="FZP74" s="193"/>
      <c r="FZQ74" s="193"/>
      <c r="FZR74" s="193"/>
      <c r="FZS74" s="193"/>
      <c r="FZT74" s="193"/>
      <c r="FZU74" s="193"/>
      <c r="FZV74" s="193"/>
      <c r="FZW74" s="193"/>
      <c r="FZX74" s="193"/>
      <c r="FZY74" s="193"/>
      <c r="FZZ74" s="193"/>
      <c r="GAA74" s="193"/>
      <c r="GAB74" s="193"/>
      <c r="GAC74" s="193"/>
      <c r="GAD74" s="193"/>
      <c r="GAE74" s="193"/>
      <c r="GAF74" s="193"/>
      <c r="GAG74" s="193"/>
      <c r="GAH74" s="193"/>
      <c r="GAI74" s="193"/>
      <c r="GAJ74" s="193"/>
      <c r="GAK74" s="193"/>
      <c r="GAL74" s="193"/>
      <c r="GAM74" s="193"/>
      <c r="GAN74" s="193"/>
      <c r="GAO74" s="193"/>
      <c r="GAP74" s="193"/>
      <c r="GAQ74" s="193"/>
      <c r="GAR74" s="193"/>
      <c r="GAS74" s="193"/>
      <c r="GAT74" s="193"/>
      <c r="GAU74" s="193"/>
      <c r="GAV74" s="193"/>
      <c r="GAW74" s="193"/>
      <c r="GAX74" s="193"/>
      <c r="GAY74" s="193"/>
      <c r="GAZ74" s="193"/>
      <c r="GBA74" s="193"/>
      <c r="GBB74" s="193"/>
      <c r="GBC74" s="193"/>
      <c r="GBD74" s="193"/>
      <c r="GBE74" s="193"/>
      <c r="GBF74" s="193"/>
      <c r="GBG74" s="193"/>
      <c r="GBH74" s="193"/>
      <c r="GBI74" s="193"/>
      <c r="GBJ74" s="193"/>
      <c r="GBK74" s="193"/>
      <c r="GBL74" s="193"/>
      <c r="GBM74" s="193"/>
      <c r="GBN74" s="193"/>
      <c r="GBO74" s="193"/>
      <c r="GBP74" s="193"/>
      <c r="GBQ74" s="193"/>
      <c r="GBR74" s="193"/>
      <c r="GBS74" s="193"/>
      <c r="GBT74" s="193"/>
      <c r="GBU74" s="193"/>
      <c r="GBV74" s="193"/>
      <c r="GBW74" s="193"/>
      <c r="GBX74" s="193"/>
      <c r="GBY74" s="193"/>
      <c r="GBZ74" s="193"/>
      <c r="GCA74" s="193"/>
      <c r="GCB74" s="193"/>
      <c r="GCC74" s="193"/>
      <c r="GCD74" s="193"/>
      <c r="GCE74" s="193"/>
      <c r="GCF74" s="193"/>
      <c r="GCG74" s="193"/>
      <c r="GCH74" s="193"/>
      <c r="GCI74" s="193"/>
      <c r="GCJ74" s="193"/>
      <c r="GCK74" s="193"/>
      <c r="GCL74" s="193"/>
      <c r="GCM74" s="193"/>
      <c r="GCN74" s="193"/>
      <c r="GCO74" s="193"/>
      <c r="GCP74" s="193"/>
      <c r="GCQ74" s="193"/>
      <c r="GCR74" s="193"/>
      <c r="GCS74" s="193"/>
      <c r="GCT74" s="193"/>
      <c r="GCU74" s="193"/>
      <c r="GCV74" s="193"/>
      <c r="GCW74" s="193"/>
      <c r="GCX74" s="193"/>
      <c r="GCY74" s="193"/>
      <c r="GCZ74" s="193"/>
      <c r="GDA74" s="193"/>
      <c r="GDB74" s="193"/>
      <c r="GDC74" s="193"/>
      <c r="GDD74" s="193"/>
      <c r="GDE74" s="193"/>
      <c r="GDF74" s="193"/>
      <c r="GDG74" s="193"/>
      <c r="GDH74" s="193"/>
      <c r="GDI74" s="193"/>
      <c r="GDJ74" s="193"/>
      <c r="GDK74" s="193"/>
      <c r="GDL74" s="193"/>
      <c r="GDM74" s="193"/>
      <c r="GDN74" s="193"/>
      <c r="GDO74" s="193"/>
      <c r="GDP74" s="193"/>
      <c r="GDQ74" s="193"/>
      <c r="GDR74" s="193"/>
      <c r="GDS74" s="193"/>
      <c r="GDT74" s="193"/>
      <c r="GDU74" s="193"/>
      <c r="GDV74" s="193"/>
      <c r="GDW74" s="193"/>
      <c r="GDX74" s="193"/>
      <c r="GDY74" s="193"/>
      <c r="GDZ74" s="193"/>
      <c r="GEA74" s="193"/>
      <c r="GEB74" s="193"/>
      <c r="GEC74" s="193"/>
      <c r="GED74" s="193"/>
      <c r="GEE74" s="193"/>
      <c r="GEF74" s="193"/>
      <c r="GEG74" s="193"/>
      <c r="GEH74" s="193"/>
      <c r="GEI74" s="193"/>
      <c r="GEJ74" s="193"/>
      <c r="GEK74" s="193"/>
      <c r="GEL74" s="193"/>
      <c r="GEM74" s="193"/>
      <c r="GEN74" s="193"/>
      <c r="GEO74" s="193"/>
      <c r="GEP74" s="193"/>
      <c r="GEQ74" s="193"/>
      <c r="GER74" s="193"/>
      <c r="GES74" s="193"/>
      <c r="GET74" s="193"/>
      <c r="GEU74" s="193"/>
      <c r="GEV74" s="193"/>
      <c r="GEW74" s="193"/>
      <c r="GEX74" s="193"/>
      <c r="GEY74" s="193"/>
      <c r="GEZ74" s="193"/>
      <c r="GFA74" s="193"/>
      <c r="GFB74" s="193"/>
      <c r="GFC74" s="193"/>
      <c r="GFD74" s="193"/>
      <c r="GFE74" s="193"/>
      <c r="GFF74" s="193"/>
      <c r="GFG74" s="193"/>
      <c r="GFH74" s="193"/>
      <c r="GFI74" s="193"/>
      <c r="GFJ74" s="193"/>
      <c r="GFK74" s="193"/>
      <c r="GFL74" s="193"/>
      <c r="GFM74" s="193"/>
      <c r="GFN74" s="193"/>
      <c r="GFO74" s="193"/>
      <c r="GFP74" s="193"/>
      <c r="GFQ74" s="193"/>
      <c r="GFR74" s="193"/>
      <c r="GFS74" s="193"/>
      <c r="GFT74" s="193"/>
      <c r="GFU74" s="193"/>
      <c r="GFV74" s="193"/>
      <c r="GFW74" s="193"/>
      <c r="GFX74" s="193"/>
      <c r="GFY74" s="193"/>
      <c r="GFZ74" s="193"/>
      <c r="GGA74" s="193"/>
      <c r="GGB74" s="193"/>
      <c r="GGC74" s="193"/>
      <c r="GGD74" s="193"/>
      <c r="GGE74" s="193"/>
      <c r="GGF74" s="193"/>
      <c r="GGG74" s="193"/>
      <c r="GGH74" s="193"/>
      <c r="GGI74" s="193"/>
      <c r="GGJ74" s="193"/>
      <c r="GGK74" s="193"/>
      <c r="GGL74" s="193"/>
      <c r="GGM74" s="193"/>
      <c r="GGN74" s="193"/>
      <c r="GGO74" s="193"/>
      <c r="GGP74" s="193"/>
      <c r="GGQ74" s="193"/>
      <c r="GGR74" s="193"/>
      <c r="GGS74" s="193"/>
      <c r="GGT74" s="193"/>
      <c r="GGU74" s="193"/>
      <c r="GGV74" s="193"/>
      <c r="GGW74" s="193"/>
      <c r="GGX74" s="193"/>
      <c r="GGY74" s="193"/>
      <c r="GGZ74" s="193"/>
      <c r="GHA74" s="193"/>
      <c r="GHB74" s="193"/>
      <c r="GHC74" s="193"/>
      <c r="GHD74" s="193"/>
      <c r="GHE74" s="193"/>
      <c r="GHF74" s="193"/>
      <c r="GHG74" s="193"/>
      <c r="GHH74" s="193"/>
      <c r="GHI74" s="193"/>
      <c r="GHJ74" s="193"/>
      <c r="GHK74" s="193"/>
      <c r="GHL74" s="193"/>
      <c r="GHM74" s="193"/>
      <c r="GHN74" s="193"/>
      <c r="GHO74" s="193"/>
      <c r="GHP74" s="193"/>
      <c r="GHQ74" s="193"/>
      <c r="GHR74" s="193"/>
      <c r="GHS74" s="193"/>
      <c r="GHT74" s="193"/>
      <c r="GHU74" s="193"/>
      <c r="GHV74" s="193"/>
      <c r="GHW74" s="193"/>
      <c r="GHX74" s="193"/>
      <c r="GHY74" s="193"/>
      <c r="GHZ74" s="193"/>
      <c r="GIA74" s="193"/>
      <c r="GIB74" s="193"/>
      <c r="GIC74" s="193"/>
      <c r="GID74" s="193"/>
      <c r="GIE74" s="193"/>
      <c r="GIF74" s="193"/>
      <c r="GIG74" s="193"/>
      <c r="GIH74" s="193"/>
      <c r="GII74" s="193"/>
      <c r="GIJ74" s="193"/>
      <c r="GIK74" s="193"/>
      <c r="GIL74" s="193"/>
      <c r="GIM74" s="193"/>
      <c r="GIN74" s="193"/>
      <c r="GIO74" s="193"/>
      <c r="GIP74" s="193"/>
      <c r="GIQ74" s="193"/>
      <c r="GIR74" s="193"/>
      <c r="GIS74" s="193"/>
      <c r="GIT74" s="193"/>
      <c r="GIU74" s="193"/>
      <c r="GIV74" s="193"/>
      <c r="GIW74" s="193"/>
      <c r="GIX74" s="193"/>
      <c r="GIY74" s="193"/>
      <c r="GIZ74" s="193"/>
      <c r="GJA74" s="193"/>
      <c r="GJB74" s="193"/>
      <c r="GJC74" s="193"/>
      <c r="GJD74" s="193"/>
      <c r="GJE74" s="193"/>
      <c r="GJF74" s="193"/>
      <c r="GJG74" s="193"/>
      <c r="GJH74" s="193"/>
      <c r="GJI74" s="193"/>
      <c r="GJJ74" s="193"/>
      <c r="GJK74" s="193"/>
      <c r="GJL74" s="193"/>
      <c r="GJM74" s="193"/>
      <c r="GJN74" s="193"/>
      <c r="GJO74" s="193"/>
      <c r="GJP74" s="193"/>
      <c r="GJQ74" s="193"/>
      <c r="GJR74" s="193"/>
      <c r="GJS74" s="193"/>
      <c r="GJT74" s="193"/>
      <c r="GJU74" s="193"/>
      <c r="GJV74" s="193"/>
      <c r="GJW74" s="193"/>
      <c r="GJX74" s="193"/>
      <c r="GJY74" s="193"/>
      <c r="GJZ74" s="193"/>
      <c r="GKA74" s="193"/>
      <c r="GKB74" s="193"/>
      <c r="GKC74" s="193"/>
      <c r="GKD74" s="193"/>
      <c r="GKE74" s="193"/>
      <c r="GKF74" s="193"/>
      <c r="GKG74" s="193"/>
      <c r="GKH74" s="193"/>
      <c r="GKI74" s="193"/>
      <c r="GKJ74" s="193"/>
      <c r="GKK74" s="193"/>
      <c r="GKL74" s="193"/>
      <c r="GKM74" s="193"/>
      <c r="GKN74" s="193"/>
      <c r="GKO74" s="193"/>
      <c r="GKP74" s="193"/>
      <c r="GKQ74" s="193"/>
      <c r="GKR74" s="193"/>
      <c r="GKS74" s="193"/>
      <c r="GKT74" s="193"/>
      <c r="GKU74" s="193"/>
      <c r="GKV74" s="193"/>
      <c r="GKW74" s="193"/>
      <c r="GKX74" s="193"/>
      <c r="GKY74" s="193"/>
      <c r="GKZ74" s="193"/>
      <c r="GLA74" s="193"/>
      <c r="GLB74" s="193"/>
      <c r="GLC74" s="193"/>
      <c r="GLD74" s="193"/>
      <c r="GLE74" s="193"/>
      <c r="GLF74" s="193"/>
      <c r="GLG74" s="193"/>
      <c r="GLH74" s="193"/>
      <c r="GLI74" s="193"/>
      <c r="GLJ74" s="193"/>
      <c r="GLK74" s="193"/>
      <c r="GLL74" s="193"/>
      <c r="GLM74" s="193"/>
      <c r="GLN74" s="193"/>
      <c r="GLO74" s="193"/>
      <c r="GLP74" s="193"/>
      <c r="GLQ74" s="193"/>
      <c r="GLR74" s="193"/>
      <c r="GLS74" s="193"/>
      <c r="GLT74" s="193"/>
      <c r="GLU74" s="193"/>
      <c r="GLV74" s="193"/>
      <c r="GLW74" s="193"/>
      <c r="GLX74" s="193"/>
      <c r="GLY74" s="193"/>
      <c r="GLZ74" s="193"/>
      <c r="GMA74" s="193"/>
      <c r="GMB74" s="193"/>
      <c r="GMC74" s="193"/>
      <c r="GMD74" s="193"/>
      <c r="GME74" s="193"/>
      <c r="GMF74" s="193"/>
      <c r="GMG74" s="193"/>
      <c r="GMH74" s="193"/>
      <c r="GMI74" s="193"/>
      <c r="GMJ74" s="193"/>
      <c r="GMK74" s="193"/>
      <c r="GML74" s="193"/>
      <c r="GMM74" s="193"/>
      <c r="GMN74" s="193"/>
      <c r="GMO74" s="193"/>
      <c r="GMP74" s="193"/>
      <c r="GMQ74" s="193"/>
      <c r="GMR74" s="193"/>
      <c r="GMS74" s="193"/>
      <c r="GMT74" s="193"/>
      <c r="GMU74" s="193"/>
      <c r="GMV74" s="193"/>
      <c r="GMW74" s="193"/>
      <c r="GMX74" s="193"/>
      <c r="GMY74" s="193"/>
      <c r="GMZ74" s="193"/>
      <c r="GNA74" s="193"/>
      <c r="GNB74" s="193"/>
      <c r="GNC74" s="193"/>
      <c r="GND74" s="193"/>
      <c r="GNE74" s="193"/>
      <c r="GNF74" s="193"/>
      <c r="GNG74" s="193"/>
      <c r="GNH74" s="193"/>
      <c r="GNI74" s="193"/>
      <c r="GNJ74" s="193"/>
      <c r="GNK74" s="193"/>
      <c r="GNL74" s="193"/>
      <c r="GNM74" s="193"/>
      <c r="GNN74" s="193"/>
      <c r="GNO74" s="193"/>
      <c r="GNP74" s="193"/>
      <c r="GNQ74" s="193"/>
      <c r="GNR74" s="193"/>
      <c r="GNS74" s="193"/>
      <c r="GNT74" s="193"/>
      <c r="GNU74" s="193"/>
      <c r="GNV74" s="193"/>
      <c r="GNW74" s="193"/>
      <c r="GNX74" s="193"/>
      <c r="GNY74" s="193"/>
      <c r="GNZ74" s="193"/>
      <c r="GOA74" s="193"/>
      <c r="GOB74" s="193"/>
      <c r="GOC74" s="193"/>
      <c r="GOD74" s="193"/>
      <c r="GOE74" s="193"/>
      <c r="GOF74" s="193"/>
      <c r="GOG74" s="193"/>
      <c r="GOH74" s="193"/>
      <c r="GOI74" s="193"/>
      <c r="GOJ74" s="193"/>
      <c r="GOK74" s="193"/>
      <c r="GOL74" s="193"/>
      <c r="GOM74" s="193"/>
      <c r="GON74" s="193"/>
      <c r="GOO74" s="193"/>
      <c r="GOP74" s="193"/>
      <c r="GOQ74" s="193"/>
      <c r="GOR74" s="193"/>
      <c r="GOS74" s="193"/>
      <c r="GOT74" s="193"/>
      <c r="GOU74" s="193"/>
      <c r="GOV74" s="193"/>
      <c r="GOW74" s="193"/>
      <c r="GOX74" s="193"/>
      <c r="GOY74" s="193"/>
      <c r="GOZ74" s="193"/>
      <c r="GPA74" s="193"/>
      <c r="GPB74" s="193"/>
      <c r="GPC74" s="193"/>
      <c r="GPD74" s="193"/>
      <c r="GPE74" s="193"/>
      <c r="GPF74" s="193"/>
      <c r="GPG74" s="193"/>
      <c r="GPH74" s="193"/>
      <c r="GPI74" s="193"/>
      <c r="GPJ74" s="193"/>
      <c r="GPK74" s="193"/>
      <c r="GPL74" s="193"/>
      <c r="GPM74" s="193"/>
      <c r="GPN74" s="193"/>
      <c r="GPO74" s="193"/>
      <c r="GPP74" s="193"/>
      <c r="GPQ74" s="193"/>
      <c r="GPR74" s="193"/>
      <c r="GPS74" s="193"/>
      <c r="GPT74" s="193"/>
      <c r="GPU74" s="193"/>
      <c r="GPV74" s="193"/>
      <c r="GPW74" s="193"/>
      <c r="GPX74" s="193"/>
      <c r="GPY74" s="193"/>
      <c r="GPZ74" s="193"/>
      <c r="GQA74" s="193"/>
      <c r="GQB74" s="193"/>
      <c r="GQC74" s="193"/>
      <c r="GQD74" s="193"/>
      <c r="GQE74" s="193"/>
      <c r="GQF74" s="193"/>
      <c r="GQG74" s="193"/>
      <c r="GQH74" s="193"/>
      <c r="GQI74" s="193"/>
      <c r="GQJ74" s="193"/>
      <c r="GQK74" s="193"/>
      <c r="GQL74" s="193"/>
      <c r="GQM74" s="193"/>
      <c r="GQN74" s="193"/>
      <c r="GQO74" s="193"/>
      <c r="GQP74" s="193"/>
      <c r="GQQ74" s="193"/>
      <c r="GQR74" s="193"/>
      <c r="GQS74" s="193"/>
      <c r="GQT74" s="193"/>
      <c r="GQU74" s="193"/>
      <c r="GQV74" s="193"/>
      <c r="GQW74" s="193"/>
      <c r="GQX74" s="193"/>
      <c r="GQY74" s="193"/>
      <c r="GQZ74" s="193"/>
      <c r="GRA74" s="193"/>
      <c r="GRB74" s="193"/>
      <c r="GRC74" s="193"/>
      <c r="GRD74" s="193"/>
      <c r="GRE74" s="193"/>
      <c r="GRF74" s="193"/>
      <c r="GRG74" s="193"/>
      <c r="GRH74" s="193"/>
      <c r="GRI74" s="193"/>
      <c r="GRJ74" s="193"/>
      <c r="GRK74" s="193"/>
      <c r="GRL74" s="193"/>
      <c r="GRM74" s="193"/>
      <c r="GRN74" s="193"/>
      <c r="GRO74" s="193"/>
      <c r="GRP74" s="193"/>
      <c r="GRQ74" s="193"/>
      <c r="GRR74" s="193"/>
      <c r="GRS74" s="193"/>
      <c r="GRT74" s="193"/>
      <c r="GRU74" s="193"/>
      <c r="GRV74" s="193"/>
      <c r="GRW74" s="193"/>
      <c r="GRX74" s="193"/>
      <c r="GRY74" s="193"/>
      <c r="GRZ74" s="193"/>
      <c r="GSA74" s="193"/>
      <c r="GSB74" s="193"/>
      <c r="GSC74" s="193"/>
      <c r="GSD74" s="193"/>
      <c r="GSE74" s="193"/>
      <c r="GSF74" s="193"/>
      <c r="GSG74" s="193"/>
      <c r="GSH74" s="193"/>
      <c r="GSI74" s="193"/>
      <c r="GSJ74" s="193"/>
      <c r="GSK74" s="193"/>
      <c r="GSL74" s="193"/>
      <c r="GSM74" s="193"/>
      <c r="GSN74" s="193"/>
      <c r="GSO74" s="193"/>
      <c r="GSP74" s="193"/>
      <c r="GSQ74" s="193"/>
      <c r="GSR74" s="193"/>
      <c r="GSS74" s="193"/>
      <c r="GST74" s="193"/>
      <c r="GSU74" s="193"/>
      <c r="GSV74" s="193"/>
      <c r="GSW74" s="193"/>
      <c r="GSX74" s="193"/>
      <c r="GSY74" s="193"/>
      <c r="GSZ74" s="193"/>
      <c r="GTA74" s="193"/>
      <c r="GTB74" s="193"/>
      <c r="GTC74" s="193"/>
      <c r="GTD74" s="193"/>
      <c r="GTE74" s="193"/>
      <c r="GTF74" s="193"/>
      <c r="GTG74" s="193"/>
      <c r="GTH74" s="193"/>
      <c r="GTI74" s="193"/>
      <c r="GTJ74" s="193"/>
      <c r="GTK74" s="193"/>
      <c r="GTL74" s="193"/>
      <c r="GTM74" s="193"/>
      <c r="GTN74" s="193"/>
      <c r="GTO74" s="193"/>
      <c r="GTP74" s="193"/>
      <c r="GTQ74" s="193"/>
      <c r="GTR74" s="193"/>
      <c r="GTS74" s="193"/>
      <c r="GTT74" s="193"/>
      <c r="GTU74" s="193"/>
      <c r="GTV74" s="193"/>
      <c r="GTW74" s="193"/>
      <c r="GTX74" s="193"/>
      <c r="GTY74" s="193"/>
      <c r="GTZ74" s="193"/>
      <c r="GUA74" s="193"/>
      <c r="GUB74" s="193"/>
      <c r="GUC74" s="193"/>
      <c r="GUD74" s="193"/>
      <c r="GUE74" s="193"/>
      <c r="GUF74" s="193"/>
      <c r="GUG74" s="193"/>
      <c r="GUH74" s="193"/>
      <c r="GUI74" s="193"/>
      <c r="GUJ74" s="193"/>
      <c r="GUK74" s="193"/>
      <c r="GUL74" s="193"/>
      <c r="GUM74" s="193"/>
      <c r="GUN74" s="193"/>
      <c r="GUO74" s="193"/>
      <c r="GUP74" s="193"/>
      <c r="GUQ74" s="193"/>
      <c r="GUR74" s="193"/>
      <c r="GUS74" s="193"/>
      <c r="GUT74" s="193"/>
      <c r="GUU74" s="193"/>
      <c r="GUV74" s="193"/>
      <c r="GUW74" s="193"/>
      <c r="GUX74" s="193"/>
      <c r="GUY74" s="193"/>
      <c r="GUZ74" s="193"/>
      <c r="GVA74" s="193"/>
      <c r="GVB74" s="193"/>
      <c r="GVC74" s="193"/>
      <c r="GVD74" s="193"/>
      <c r="GVE74" s="193"/>
      <c r="GVF74" s="193"/>
      <c r="GVG74" s="193"/>
      <c r="GVH74" s="193"/>
      <c r="GVI74" s="193"/>
      <c r="GVJ74" s="193"/>
      <c r="GVK74" s="193"/>
      <c r="GVL74" s="193"/>
      <c r="GVM74" s="193"/>
      <c r="GVN74" s="193"/>
      <c r="GVO74" s="193"/>
      <c r="GVP74" s="193"/>
      <c r="GVQ74" s="193"/>
      <c r="GVR74" s="193"/>
      <c r="GVS74" s="193"/>
      <c r="GVT74" s="193"/>
      <c r="GVU74" s="193"/>
      <c r="GVV74" s="193"/>
      <c r="GVW74" s="193"/>
      <c r="GVX74" s="193"/>
      <c r="GVY74" s="193"/>
      <c r="GVZ74" s="193"/>
      <c r="GWA74" s="193"/>
      <c r="GWB74" s="193"/>
      <c r="GWC74" s="193"/>
      <c r="GWD74" s="193"/>
      <c r="GWE74" s="193"/>
      <c r="GWF74" s="193"/>
      <c r="GWG74" s="193"/>
      <c r="GWH74" s="193"/>
      <c r="GWI74" s="193"/>
      <c r="GWJ74" s="193"/>
      <c r="GWK74" s="193"/>
      <c r="GWL74" s="193"/>
      <c r="GWM74" s="193"/>
      <c r="GWN74" s="193"/>
      <c r="GWO74" s="193"/>
      <c r="GWP74" s="193"/>
      <c r="GWQ74" s="193"/>
      <c r="GWR74" s="193"/>
      <c r="GWS74" s="193"/>
      <c r="GWT74" s="193"/>
      <c r="GWU74" s="193"/>
      <c r="GWV74" s="193"/>
      <c r="GWW74" s="193"/>
      <c r="GWX74" s="193"/>
      <c r="GWY74" s="193"/>
      <c r="GWZ74" s="193"/>
      <c r="GXA74" s="193"/>
      <c r="GXB74" s="193"/>
      <c r="GXC74" s="193"/>
      <c r="GXD74" s="193"/>
      <c r="GXE74" s="193"/>
      <c r="GXF74" s="193"/>
      <c r="GXG74" s="193"/>
      <c r="GXH74" s="193"/>
      <c r="GXI74" s="193"/>
      <c r="GXJ74" s="193"/>
      <c r="GXK74" s="193"/>
      <c r="GXL74" s="193"/>
      <c r="GXM74" s="193"/>
      <c r="GXN74" s="193"/>
      <c r="GXO74" s="193"/>
      <c r="GXP74" s="193"/>
      <c r="GXQ74" s="193"/>
      <c r="GXR74" s="193"/>
      <c r="GXS74" s="193"/>
      <c r="GXT74" s="193"/>
      <c r="GXU74" s="193"/>
      <c r="GXV74" s="193"/>
      <c r="GXW74" s="193"/>
      <c r="GXX74" s="193"/>
      <c r="GXY74" s="193"/>
      <c r="GXZ74" s="193"/>
      <c r="GYA74" s="193"/>
      <c r="GYB74" s="193"/>
      <c r="GYC74" s="193"/>
      <c r="GYD74" s="193"/>
      <c r="GYE74" s="193"/>
      <c r="GYF74" s="193"/>
      <c r="GYG74" s="193"/>
      <c r="GYH74" s="193"/>
      <c r="GYI74" s="193"/>
      <c r="GYJ74" s="193"/>
      <c r="GYK74" s="193"/>
      <c r="GYL74" s="193"/>
      <c r="GYM74" s="193"/>
      <c r="GYN74" s="193"/>
      <c r="GYO74" s="193"/>
      <c r="GYP74" s="193"/>
      <c r="GYQ74" s="193"/>
      <c r="GYR74" s="193"/>
      <c r="GYS74" s="193"/>
      <c r="GYT74" s="193"/>
      <c r="GYU74" s="193"/>
      <c r="GYV74" s="193"/>
      <c r="GYW74" s="193"/>
      <c r="GYX74" s="193"/>
      <c r="GYY74" s="193"/>
      <c r="GYZ74" s="193"/>
      <c r="GZA74" s="193"/>
      <c r="GZB74" s="193"/>
      <c r="GZC74" s="193"/>
      <c r="GZD74" s="193"/>
      <c r="GZE74" s="193"/>
      <c r="GZF74" s="193"/>
      <c r="GZG74" s="193"/>
      <c r="GZH74" s="193"/>
      <c r="GZI74" s="193"/>
      <c r="GZJ74" s="193"/>
      <c r="GZK74" s="193"/>
      <c r="GZL74" s="193"/>
      <c r="GZM74" s="193"/>
      <c r="GZN74" s="193"/>
      <c r="GZO74" s="193"/>
      <c r="GZP74" s="193"/>
      <c r="GZQ74" s="193"/>
      <c r="GZR74" s="193"/>
      <c r="GZS74" s="193"/>
      <c r="GZT74" s="193"/>
      <c r="GZU74" s="193"/>
      <c r="GZV74" s="193"/>
      <c r="GZW74" s="193"/>
      <c r="GZX74" s="193"/>
      <c r="GZY74" s="193"/>
      <c r="GZZ74" s="193"/>
      <c r="HAA74" s="193"/>
      <c r="HAB74" s="193"/>
      <c r="HAC74" s="193"/>
      <c r="HAD74" s="193"/>
      <c r="HAE74" s="193"/>
      <c r="HAF74" s="193"/>
      <c r="HAG74" s="193"/>
      <c r="HAH74" s="193"/>
      <c r="HAI74" s="193"/>
      <c r="HAJ74" s="193"/>
      <c r="HAK74" s="193"/>
      <c r="HAL74" s="193"/>
      <c r="HAM74" s="193"/>
      <c r="HAN74" s="193"/>
      <c r="HAO74" s="193"/>
      <c r="HAP74" s="193"/>
      <c r="HAQ74" s="193"/>
      <c r="HAR74" s="193"/>
      <c r="HAS74" s="193"/>
      <c r="HAT74" s="193"/>
      <c r="HAU74" s="193"/>
      <c r="HAV74" s="193"/>
      <c r="HAW74" s="193"/>
      <c r="HAX74" s="193"/>
      <c r="HAY74" s="193"/>
      <c r="HAZ74" s="193"/>
      <c r="HBA74" s="193"/>
      <c r="HBB74" s="193"/>
      <c r="HBC74" s="193"/>
      <c r="HBD74" s="193"/>
      <c r="HBE74" s="193"/>
      <c r="HBF74" s="193"/>
      <c r="HBG74" s="193"/>
      <c r="HBH74" s="193"/>
      <c r="HBI74" s="193"/>
      <c r="HBJ74" s="193"/>
      <c r="HBK74" s="193"/>
      <c r="HBL74" s="193"/>
      <c r="HBM74" s="193"/>
      <c r="HBN74" s="193"/>
      <c r="HBO74" s="193"/>
      <c r="HBP74" s="193"/>
      <c r="HBQ74" s="193"/>
      <c r="HBR74" s="193"/>
      <c r="HBS74" s="193"/>
      <c r="HBT74" s="193"/>
      <c r="HBU74" s="193"/>
      <c r="HBV74" s="193"/>
      <c r="HBW74" s="193"/>
      <c r="HBX74" s="193"/>
      <c r="HBY74" s="193"/>
      <c r="HBZ74" s="193"/>
      <c r="HCA74" s="193"/>
      <c r="HCB74" s="193"/>
      <c r="HCC74" s="193"/>
      <c r="HCD74" s="193"/>
      <c r="HCE74" s="193"/>
      <c r="HCF74" s="193"/>
      <c r="HCG74" s="193"/>
      <c r="HCH74" s="193"/>
      <c r="HCI74" s="193"/>
      <c r="HCJ74" s="193"/>
      <c r="HCK74" s="193"/>
      <c r="HCL74" s="193"/>
      <c r="HCM74" s="193"/>
      <c r="HCN74" s="193"/>
      <c r="HCO74" s="193"/>
      <c r="HCP74" s="193"/>
      <c r="HCQ74" s="193"/>
      <c r="HCR74" s="193"/>
      <c r="HCS74" s="193"/>
      <c r="HCT74" s="193"/>
      <c r="HCU74" s="193"/>
      <c r="HCV74" s="193"/>
      <c r="HCW74" s="193"/>
      <c r="HCX74" s="193"/>
      <c r="HCY74" s="193"/>
      <c r="HCZ74" s="193"/>
      <c r="HDA74" s="193"/>
      <c r="HDB74" s="193"/>
      <c r="HDC74" s="193"/>
      <c r="HDD74" s="193"/>
      <c r="HDE74" s="193"/>
      <c r="HDF74" s="193"/>
      <c r="HDG74" s="193"/>
      <c r="HDH74" s="193"/>
      <c r="HDI74" s="193"/>
      <c r="HDJ74" s="193"/>
      <c r="HDK74" s="193"/>
      <c r="HDL74" s="193"/>
      <c r="HDM74" s="193"/>
      <c r="HDN74" s="193"/>
      <c r="HDO74" s="193"/>
      <c r="HDP74" s="193"/>
      <c r="HDQ74" s="193"/>
      <c r="HDR74" s="193"/>
      <c r="HDS74" s="193"/>
      <c r="HDT74" s="193"/>
      <c r="HDU74" s="193"/>
      <c r="HDV74" s="193"/>
      <c r="HDW74" s="193"/>
      <c r="HDX74" s="193"/>
      <c r="HDY74" s="193"/>
      <c r="HDZ74" s="193"/>
      <c r="HEA74" s="193"/>
      <c r="HEB74" s="193"/>
      <c r="HEC74" s="193"/>
      <c r="HED74" s="193"/>
      <c r="HEE74" s="193"/>
      <c r="HEF74" s="193"/>
      <c r="HEG74" s="193"/>
      <c r="HEH74" s="193"/>
      <c r="HEI74" s="193"/>
      <c r="HEJ74" s="193"/>
      <c r="HEK74" s="193"/>
      <c r="HEL74" s="193"/>
      <c r="HEM74" s="193"/>
      <c r="HEN74" s="193"/>
      <c r="HEO74" s="193"/>
      <c r="HEP74" s="193"/>
      <c r="HEQ74" s="193"/>
      <c r="HER74" s="193"/>
      <c r="HES74" s="193"/>
      <c r="HET74" s="193"/>
      <c r="HEU74" s="193"/>
      <c r="HEV74" s="193"/>
      <c r="HEW74" s="193"/>
      <c r="HEX74" s="193"/>
      <c r="HEY74" s="193"/>
      <c r="HEZ74" s="193"/>
      <c r="HFA74" s="193"/>
      <c r="HFB74" s="193"/>
      <c r="HFC74" s="193"/>
      <c r="HFD74" s="193"/>
      <c r="HFE74" s="193"/>
      <c r="HFF74" s="193"/>
      <c r="HFG74" s="193"/>
      <c r="HFH74" s="193"/>
      <c r="HFI74" s="193"/>
      <c r="HFJ74" s="193"/>
      <c r="HFK74" s="193"/>
      <c r="HFL74" s="193"/>
      <c r="HFM74" s="193"/>
      <c r="HFN74" s="193"/>
      <c r="HFO74" s="193"/>
      <c r="HFP74" s="193"/>
      <c r="HFQ74" s="193"/>
      <c r="HFR74" s="193"/>
      <c r="HFS74" s="193"/>
      <c r="HFT74" s="193"/>
      <c r="HFU74" s="193"/>
      <c r="HFV74" s="193"/>
      <c r="HFW74" s="193"/>
      <c r="HFX74" s="193"/>
      <c r="HFY74" s="193"/>
      <c r="HFZ74" s="193"/>
      <c r="HGA74" s="193"/>
      <c r="HGB74" s="193"/>
      <c r="HGC74" s="193"/>
      <c r="HGD74" s="193"/>
      <c r="HGE74" s="193"/>
      <c r="HGF74" s="193"/>
      <c r="HGG74" s="193"/>
      <c r="HGH74" s="193"/>
      <c r="HGI74" s="193"/>
      <c r="HGJ74" s="193"/>
      <c r="HGK74" s="193"/>
      <c r="HGL74" s="193"/>
      <c r="HGM74" s="193"/>
      <c r="HGN74" s="193"/>
      <c r="HGO74" s="193"/>
      <c r="HGP74" s="193"/>
      <c r="HGQ74" s="193"/>
      <c r="HGR74" s="193"/>
      <c r="HGS74" s="193"/>
      <c r="HGT74" s="193"/>
      <c r="HGU74" s="193"/>
      <c r="HGV74" s="193"/>
      <c r="HGW74" s="193"/>
      <c r="HGX74" s="193"/>
      <c r="HGY74" s="193"/>
      <c r="HGZ74" s="193"/>
      <c r="HHA74" s="193"/>
      <c r="HHB74" s="193"/>
      <c r="HHC74" s="193"/>
      <c r="HHD74" s="193"/>
      <c r="HHE74" s="193"/>
      <c r="HHF74" s="193"/>
      <c r="HHG74" s="193"/>
      <c r="HHH74" s="193"/>
      <c r="HHI74" s="193"/>
      <c r="HHJ74" s="193"/>
      <c r="HHK74" s="193"/>
      <c r="HHL74" s="193"/>
      <c r="HHM74" s="193"/>
      <c r="HHN74" s="193"/>
      <c r="HHO74" s="193"/>
      <c r="HHP74" s="193"/>
      <c r="HHQ74" s="193"/>
      <c r="HHR74" s="193"/>
      <c r="HHS74" s="193"/>
      <c r="HHT74" s="193"/>
      <c r="HHU74" s="193"/>
      <c r="HHV74" s="193"/>
      <c r="HHW74" s="193"/>
      <c r="HHX74" s="193"/>
      <c r="HHY74" s="193"/>
      <c r="HHZ74" s="193"/>
      <c r="HIA74" s="193"/>
      <c r="HIB74" s="193"/>
      <c r="HIC74" s="193"/>
      <c r="HID74" s="193"/>
      <c r="HIE74" s="193"/>
      <c r="HIF74" s="193"/>
      <c r="HIG74" s="193"/>
      <c r="HIH74" s="193"/>
      <c r="HII74" s="193"/>
      <c r="HIJ74" s="193"/>
      <c r="HIK74" s="193"/>
      <c r="HIL74" s="193"/>
      <c r="HIM74" s="193"/>
      <c r="HIN74" s="193"/>
      <c r="HIO74" s="193"/>
      <c r="HIP74" s="193"/>
      <c r="HIQ74" s="193"/>
      <c r="HIR74" s="193"/>
      <c r="HIS74" s="193"/>
      <c r="HIT74" s="193"/>
      <c r="HIU74" s="193"/>
      <c r="HIV74" s="193"/>
      <c r="HIW74" s="193"/>
      <c r="HIX74" s="193"/>
      <c r="HIY74" s="193"/>
      <c r="HIZ74" s="193"/>
      <c r="HJA74" s="193"/>
      <c r="HJB74" s="193"/>
      <c r="HJC74" s="193"/>
      <c r="HJD74" s="193"/>
      <c r="HJE74" s="193"/>
      <c r="HJF74" s="193"/>
      <c r="HJG74" s="193"/>
      <c r="HJH74" s="193"/>
      <c r="HJI74" s="193"/>
      <c r="HJJ74" s="193"/>
      <c r="HJK74" s="193"/>
      <c r="HJL74" s="193"/>
      <c r="HJM74" s="193"/>
      <c r="HJN74" s="193"/>
      <c r="HJO74" s="193"/>
      <c r="HJP74" s="193"/>
      <c r="HJQ74" s="193"/>
      <c r="HJR74" s="193"/>
      <c r="HJS74" s="193"/>
      <c r="HJT74" s="193"/>
      <c r="HJU74" s="193"/>
      <c r="HJV74" s="193"/>
      <c r="HJW74" s="193"/>
      <c r="HJX74" s="193"/>
      <c r="HJY74" s="193"/>
      <c r="HJZ74" s="193"/>
      <c r="HKA74" s="193"/>
      <c r="HKB74" s="193"/>
      <c r="HKC74" s="193"/>
      <c r="HKD74" s="193"/>
      <c r="HKE74" s="193"/>
      <c r="HKF74" s="193"/>
      <c r="HKG74" s="193"/>
      <c r="HKH74" s="193"/>
      <c r="HKI74" s="193"/>
      <c r="HKJ74" s="193"/>
      <c r="HKK74" s="193"/>
      <c r="HKL74" s="193"/>
      <c r="HKM74" s="193"/>
      <c r="HKN74" s="193"/>
      <c r="HKO74" s="193"/>
      <c r="HKP74" s="193"/>
      <c r="HKQ74" s="193"/>
      <c r="HKR74" s="193"/>
      <c r="HKS74" s="193"/>
      <c r="HKT74" s="193"/>
      <c r="HKU74" s="193"/>
      <c r="HKV74" s="193"/>
      <c r="HKW74" s="193"/>
      <c r="HKX74" s="193"/>
      <c r="HKY74" s="193"/>
      <c r="HKZ74" s="193"/>
      <c r="HLA74" s="193"/>
      <c r="HLB74" s="193"/>
      <c r="HLC74" s="193"/>
      <c r="HLD74" s="193"/>
      <c r="HLE74" s="193"/>
      <c r="HLF74" s="193"/>
      <c r="HLG74" s="193"/>
      <c r="HLH74" s="193"/>
      <c r="HLI74" s="193"/>
      <c r="HLJ74" s="193"/>
      <c r="HLK74" s="193"/>
      <c r="HLL74" s="193"/>
      <c r="HLM74" s="193"/>
      <c r="HLN74" s="193"/>
      <c r="HLO74" s="193"/>
      <c r="HLP74" s="193"/>
      <c r="HLQ74" s="193"/>
      <c r="HLR74" s="193"/>
      <c r="HLS74" s="193"/>
      <c r="HLT74" s="193"/>
      <c r="HLU74" s="193"/>
      <c r="HLV74" s="193"/>
      <c r="HLW74" s="193"/>
      <c r="HLX74" s="193"/>
      <c r="HLY74" s="193"/>
      <c r="HLZ74" s="193"/>
      <c r="HMA74" s="193"/>
      <c r="HMB74" s="193"/>
      <c r="HMC74" s="193"/>
      <c r="HMD74" s="193"/>
      <c r="HME74" s="193"/>
      <c r="HMF74" s="193"/>
      <c r="HMG74" s="193"/>
      <c r="HMH74" s="193"/>
      <c r="HMI74" s="193"/>
      <c r="HMJ74" s="193"/>
      <c r="HMK74" s="193"/>
      <c r="HML74" s="193"/>
      <c r="HMM74" s="193"/>
      <c r="HMN74" s="193"/>
      <c r="HMO74" s="193"/>
      <c r="HMP74" s="193"/>
      <c r="HMQ74" s="193"/>
      <c r="HMR74" s="193"/>
      <c r="HMS74" s="193"/>
      <c r="HMT74" s="193"/>
      <c r="HMU74" s="193"/>
      <c r="HMV74" s="193"/>
      <c r="HMW74" s="193"/>
      <c r="HMX74" s="193"/>
      <c r="HMY74" s="193"/>
      <c r="HMZ74" s="193"/>
      <c r="HNA74" s="193"/>
      <c r="HNB74" s="193"/>
      <c r="HNC74" s="193"/>
      <c r="HND74" s="193"/>
      <c r="HNE74" s="193"/>
      <c r="HNF74" s="193"/>
      <c r="HNG74" s="193"/>
      <c r="HNH74" s="193"/>
      <c r="HNI74" s="193"/>
      <c r="HNJ74" s="193"/>
      <c r="HNK74" s="193"/>
      <c r="HNL74" s="193"/>
      <c r="HNM74" s="193"/>
      <c r="HNN74" s="193"/>
      <c r="HNO74" s="193"/>
      <c r="HNP74" s="193"/>
      <c r="HNQ74" s="193"/>
      <c r="HNR74" s="193"/>
      <c r="HNS74" s="193"/>
      <c r="HNT74" s="193"/>
      <c r="HNU74" s="193"/>
      <c r="HNV74" s="193"/>
      <c r="HNW74" s="193"/>
      <c r="HNX74" s="193"/>
      <c r="HNY74" s="193"/>
      <c r="HNZ74" s="193"/>
      <c r="HOA74" s="193"/>
      <c r="HOB74" s="193"/>
      <c r="HOC74" s="193"/>
      <c r="HOD74" s="193"/>
      <c r="HOE74" s="193"/>
      <c r="HOF74" s="193"/>
      <c r="HOG74" s="193"/>
      <c r="HOH74" s="193"/>
      <c r="HOI74" s="193"/>
      <c r="HOJ74" s="193"/>
      <c r="HOK74" s="193"/>
      <c r="HOL74" s="193"/>
      <c r="HOM74" s="193"/>
      <c r="HON74" s="193"/>
      <c r="HOO74" s="193"/>
      <c r="HOP74" s="193"/>
      <c r="HOQ74" s="193"/>
      <c r="HOR74" s="193"/>
      <c r="HOS74" s="193"/>
      <c r="HOT74" s="193"/>
      <c r="HOU74" s="193"/>
      <c r="HOV74" s="193"/>
      <c r="HOW74" s="193"/>
      <c r="HOX74" s="193"/>
      <c r="HOY74" s="193"/>
      <c r="HOZ74" s="193"/>
      <c r="HPA74" s="193"/>
      <c r="HPB74" s="193"/>
      <c r="HPC74" s="193"/>
      <c r="HPD74" s="193"/>
      <c r="HPE74" s="193"/>
      <c r="HPF74" s="193"/>
      <c r="HPG74" s="193"/>
      <c r="HPH74" s="193"/>
      <c r="HPI74" s="193"/>
      <c r="HPJ74" s="193"/>
      <c r="HPK74" s="193"/>
      <c r="HPL74" s="193"/>
      <c r="HPM74" s="193"/>
      <c r="HPN74" s="193"/>
      <c r="HPO74" s="193"/>
      <c r="HPP74" s="193"/>
      <c r="HPQ74" s="193"/>
      <c r="HPR74" s="193"/>
      <c r="HPS74" s="193"/>
      <c r="HPT74" s="193"/>
      <c r="HPU74" s="193"/>
      <c r="HPV74" s="193"/>
      <c r="HPW74" s="193"/>
      <c r="HPX74" s="193"/>
      <c r="HPY74" s="193"/>
      <c r="HPZ74" s="193"/>
      <c r="HQA74" s="193"/>
      <c r="HQB74" s="193"/>
      <c r="HQC74" s="193"/>
      <c r="HQD74" s="193"/>
      <c r="HQE74" s="193"/>
      <c r="HQF74" s="193"/>
      <c r="HQG74" s="193"/>
      <c r="HQH74" s="193"/>
      <c r="HQI74" s="193"/>
      <c r="HQJ74" s="193"/>
      <c r="HQK74" s="193"/>
      <c r="HQL74" s="193"/>
      <c r="HQM74" s="193"/>
      <c r="HQN74" s="193"/>
      <c r="HQO74" s="193"/>
      <c r="HQP74" s="193"/>
      <c r="HQQ74" s="193"/>
      <c r="HQR74" s="193"/>
      <c r="HQS74" s="193"/>
      <c r="HQT74" s="193"/>
      <c r="HQU74" s="193"/>
      <c r="HQV74" s="193"/>
      <c r="HQW74" s="193"/>
      <c r="HQX74" s="193"/>
      <c r="HQY74" s="193"/>
      <c r="HQZ74" s="193"/>
      <c r="HRA74" s="193"/>
      <c r="HRB74" s="193"/>
      <c r="HRC74" s="193"/>
      <c r="HRD74" s="193"/>
      <c r="HRE74" s="193"/>
      <c r="HRF74" s="193"/>
      <c r="HRG74" s="193"/>
      <c r="HRH74" s="193"/>
      <c r="HRI74" s="193"/>
      <c r="HRJ74" s="193"/>
      <c r="HRK74" s="193"/>
      <c r="HRL74" s="193"/>
      <c r="HRM74" s="193"/>
      <c r="HRN74" s="193"/>
      <c r="HRO74" s="193"/>
      <c r="HRP74" s="193"/>
      <c r="HRQ74" s="193"/>
      <c r="HRR74" s="193"/>
      <c r="HRS74" s="193"/>
      <c r="HRT74" s="193"/>
      <c r="HRU74" s="193"/>
      <c r="HRV74" s="193"/>
      <c r="HRW74" s="193"/>
      <c r="HRX74" s="193"/>
      <c r="HRY74" s="193"/>
      <c r="HRZ74" s="193"/>
      <c r="HSA74" s="193"/>
      <c r="HSB74" s="193"/>
      <c r="HSC74" s="193"/>
      <c r="HSD74" s="193"/>
      <c r="HSE74" s="193"/>
      <c r="HSF74" s="193"/>
      <c r="HSG74" s="193"/>
      <c r="HSH74" s="193"/>
      <c r="HSI74" s="193"/>
      <c r="HSJ74" s="193"/>
      <c r="HSK74" s="193"/>
      <c r="HSL74" s="193"/>
      <c r="HSM74" s="193"/>
      <c r="HSN74" s="193"/>
      <c r="HSO74" s="193"/>
      <c r="HSP74" s="193"/>
      <c r="HSQ74" s="193"/>
      <c r="HSR74" s="193"/>
      <c r="HSS74" s="193"/>
      <c r="HST74" s="193"/>
      <c r="HSU74" s="193"/>
      <c r="HSV74" s="193"/>
      <c r="HSW74" s="193"/>
      <c r="HSX74" s="193"/>
      <c r="HSY74" s="193"/>
      <c r="HSZ74" s="193"/>
      <c r="HTA74" s="193"/>
      <c r="HTB74" s="193"/>
      <c r="HTC74" s="193"/>
      <c r="HTD74" s="193"/>
      <c r="HTE74" s="193"/>
      <c r="HTF74" s="193"/>
      <c r="HTG74" s="193"/>
      <c r="HTH74" s="193"/>
      <c r="HTI74" s="193"/>
      <c r="HTJ74" s="193"/>
      <c r="HTK74" s="193"/>
      <c r="HTL74" s="193"/>
      <c r="HTM74" s="193"/>
      <c r="HTN74" s="193"/>
      <c r="HTO74" s="193"/>
      <c r="HTP74" s="193"/>
      <c r="HTQ74" s="193"/>
      <c r="HTR74" s="193"/>
      <c r="HTS74" s="193"/>
      <c r="HTT74" s="193"/>
      <c r="HTU74" s="193"/>
      <c r="HTV74" s="193"/>
      <c r="HTW74" s="193"/>
      <c r="HTX74" s="193"/>
      <c r="HTY74" s="193"/>
      <c r="HTZ74" s="193"/>
      <c r="HUA74" s="193"/>
      <c r="HUB74" s="193"/>
      <c r="HUC74" s="193"/>
      <c r="HUD74" s="193"/>
      <c r="HUE74" s="193"/>
      <c r="HUF74" s="193"/>
      <c r="HUG74" s="193"/>
      <c r="HUH74" s="193"/>
      <c r="HUI74" s="193"/>
      <c r="HUJ74" s="193"/>
      <c r="HUK74" s="193"/>
      <c r="HUL74" s="193"/>
      <c r="HUM74" s="193"/>
      <c r="HUN74" s="193"/>
      <c r="HUO74" s="193"/>
      <c r="HUP74" s="193"/>
      <c r="HUQ74" s="193"/>
      <c r="HUR74" s="193"/>
      <c r="HUS74" s="193"/>
      <c r="HUT74" s="193"/>
      <c r="HUU74" s="193"/>
      <c r="HUV74" s="193"/>
      <c r="HUW74" s="193"/>
      <c r="HUX74" s="193"/>
      <c r="HUY74" s="193"/>
      <c r="HUZ74" s="193"/>
      <c r="HVA74" s="193"/>
      <c r="HVB74" s="193"/>
      <c r="HVC74" s="193"/>
      <c r="HVD74" s="193"/>
      <c r="HVE74" s="193"/>
      <c r="HVF74" s="193"/>
      <c r="HVG74" s="193"/>
      <c r="HVH74" s="193"/>
      <c r="HVI74" s="193"/>
      <c r="HVJ74" s="193"/>
      <c r="HVK74" s="193"/>
      <c r="HVL74" s="193"/>
      <c r="HVM74" s="193"/>
      <c r="HVN74" s="193"/>
      <c r="HVO74" s="193"/>
      <c r="HVP74" s="193"/>
      <c r="HVQ74" s="193"/>
      <c r="HVR74" s="193"/>
      <c r="HVS74" s="193"/>
      <c r="HVT74" s="193"/>
      <c r="HVU74" s="193"/>
      <c r="HVV74" s="193"/>
      <c r="HVW74" s="193"/>
      <c r="HVX74" s="193"/>
      <c r="HVY74" s="193"/>
      <c r="HVZ74" s="193"/>
      <c r="HWA74" s="193"/>
      <c r="HWB74" s="193"/>
      <c r="HWC74" s="193"/>
      <c r="HWD74" s="193"/>
      <c r="HWE74" s="193"/>
      <c r="HWF74" s="193"/>
      <c r="HWG74" s="193"/>
      <c r="HWH74" s="193"/>
      <c r="HWI74" s="193"/>
      <c r="HWJ74" s="193"/>
      <c r="HWK74" s="193"/>
      <c r="HWL74" s="193"/>
      <c r="HWM74" s="193"/>
      <c r="HWN74" s="193"/>
      <c r="HWO74" s="193"/>
      <c r="HWP74" s="193"/>
      <c r="HWQ74" s="193"/>
      <c r="HWR74" s="193"/>
      <c r="HWS74" s="193"/>
      <c r="HWT74" s="193"/>
      <c r="HWU74" s="193"/>
      <c r="HWV74" s="193"/>
      <c r="HWW74" s="193"/>
      <c r="HWX74" s="193"/>
      <c r="HWY74" s="193"/>
      <c r="HWZ74" s="193"/>
      <c r="HXA74" s="193"/>
      <c r="HXB74" s="193"/>
      <c r="HXC74" s="193"/>
      <c r="HXD74" s="193"/>
      <c r="HXE74" s="193"/>
      <c r="HXF74" s="193"/>
      <c r="HXG74" s="193"/>
      <c r="HXH74" s="193"/>
      <c r="HXI74" s="193"/>
      <c r="HXJ74" s="193"/>
      <c r="HXK74" s="193"/>
      <c r="HXL74" s="193"/>
      <c r="HXM74" s="193"/>
      <c r="HXN74" s="193"/>
      <c r="HXO74" s="193"/>
      <c r="HXP74" s="193"/>
      <c r="HXQ74" s="193"/>
      <c r="HXR74" s="193"/>
      <c r="HXS74" s="193"/>
      <c r="HXT74" s="193"/>
      <c r="HXU74" s="193"/>
      <c r="HXV74" s="193"/>
      <c r="HXW74" s="193"/>
      <c r="HXX74" s="193"/>
      <c r="HXY74" s="193"/>
      <c r="HXZ74" s="193"/>
      <c r="HYA74" s="193"/>
      <c r="HYB74" s="193"/>
      <c r="HYC74" s="193"/>
      <c r="HYD74" s="193"/>
      <c r="HYE74" s="193"/>
      <c r="HYF74" s="193"/>
      <c r="HYG74" s="193"/>
      <c r="HYH74" s="193"/>
      <c r="HYI74" s="193"/>
      <c r="HYJ74" s="193"/>
      <c r="HYK74" s="193"/>
      <c r="HYL74" s="193"/>
      <c r="HYM74" s="193"/>
      <c r="HYN74" s="193"/>
      <c r="HYO74" s="193"/>
      <c r="HYP74" s="193"/>
      <c r="HYQ74" s="193"/>
      <c r="HYR74" s="193"/>
      <c r="HYS74" s="193"/>
      <c r="HYT74" s="193"/>
      <c r="HYU74" s="193"/>
      <c r="HYV74" s="193"/>
      <c r="HYW74" s="193"/>
      <c r="HYX74" s="193"/>
      <c r="HYY74" s="193"/>
      <c r="HYZ74" s="193"/>
      <c r="HZA74" s="193"/>
      <c r="HZB74" s="193"/>
      <c r="HZC74" s="193"/>
      <c r="HZD74" s="193"/>
      <c r="HZE74" s="193"/>
      <c r="HZF74" s="193"/>
      <c r="HZG74" s="193"/>
      <c r="HZH74" s="193"/>
      <c r="HZI74" s="193"/>
      <c r="HZJ74" s="193"/>
      <c r="HZK74" s="193"/>
      <c r="HZL74" s="193"/>
      <c r="HZM74" s="193"/>
      <c r="HZN74" s="193"/>
      <c r="HZO74" s="193"/>
      <c r="HZP74" s="193"/>
      <c r="HZQ74" s="193"/>
      <c r="HZR74" s="193"/>
      <c r="HZS74" s="193"/>
      <c r="HZT74" s="193"/>
      <c r="HZU74" s="193"/>
      <c r="HZV74" s="193"/>
      <c r="HZW74" s="193"/>
      <c r="HZX74" s="193"/>
      <c r="HZY74" s="193"/>
      <c r="HZZ74" s="193"/>
      <c r="IAA74" s="193"/>
      <c r="IAB74" s="193"/>
      <c r="IAC74" s="193"/>
      <c r="IAD74" s="193"/>
      <c r="IAE74" s="193"/>
      <c r="IAF74" s="193"/>
      <c r="IAG74" s="193"/>
      <c r="IAH74" s="193"/>
      <c r="IAI74" s="193"/>
      <c r="IAJ74" s="193"/>
      <c r="IAK74" s="193"/>
      <c r="IAL74" s="193"/>
      <c r="IAM74" s="193"/>
      <c r="IAN74" s="193"/>
      <c r="IAO74" s="193"/>
      <c r="IAP74" s="193"/>
      <c r="IAQ74" s="193"/>
      <c r="IAR74" s="193"/>
      <c r="IAS74" s="193"/>
      <c r="IAT74" s="193"/>
      <c r="IAU74" s="193"/>
      <c r="IAV74" s="193"/>
      <c r="IAW74" s="193"/>
      <c r="IAX74" s="193"/>
      <c r="IAY74" s="193"/>
      <c r="IAZ74" s="193"/>
      <c r="IBA74" s="193"/>
      <c r="IBB74" s="193"/>
      <c r="IBC74" s="193"/>
      <c r="IBD74" s="193"/>
      <c r="IBE74" s="193"/>
      <c r="IBF74" s="193"/>
      <c r="IBG74" s="193"/>
      <c r="IBH74" s="193"/>
      <c r="IBI74" s="193"/>
      <c r="IBJ74" s="193"/>
      <c r="IBK74" s="193"/>
      <c r="IBL74" s="193"/>
      <c r="IBM74" s="193"/>
      <c r="IBN74" s="193"/>
      <c r="IBO74" s="193"/>
      <c r="IBP74" s="193"/>
      <c r="IBQ74" s="193"/>
      <c r="IBR74" s="193"/>
      <c r="IBS74" s="193"/>
      <c r="IBT74" s="193"/>
      <c r="IBU74" s="193"/>
      <c r="IBV74" s="193"/>
      <c r="IBW74" s="193"/>
      <c r="IBX74" s="193"/>
      <c r="IBY74" s="193"/>
      <c r="IBZ74" s="193"/>
      <c r="ICA74" s="193"/>
      <c r="ICB74" s="193"/>
      <c r="ICC74" s="193"/>
      <c r="ICD74" s="193"/>
      <c r="ICE74" s="193"/>
      <c r="ICF74" s="193"/>
      <c r="ICG74" s="193"/>
      <c r="ICH74" s="193"/>
      <c r="ICI74" s="193"/>
      <c r="ICJ74" s="193"/>
      <c r="ICK74" s="193"/>
      <c r="ICL74" s="193"/>
      <c r="ICM74" s="193"/>
      <c r="ICN74" s="193"/>
      <c r="ICO74" s="193"/>
      <c r="ICP74" s="193"/>
      <c r="ICQ74" s="193"/>
      <c r="ICR74" s="193"/>
      <c r="ICS74" s="193"/>
      <c r="ICT74" s="193"/>
      <c r="ICU74" s="193"/>
      <c r="ICV74" s="193"/>
      <c r="ICW74" s="193"/>
      <c r="ICX74" s="193"/>
      <c r="ICY74" s="193"/>
      <c r="ICZ74" s="193"/>
      <c r="IDA74" s="193"/>
      <c r="IDB74" s="193"/>
      <c r="IDC74" s="193"/>
      <c r="IDD74" s="193"/>
      <c r="IDE74" s="193"/>
      <c r="IDF74" s="193"/>
      <c r="IDG74" s="193"/>
      <c r="IDH74" s="193"/>
      <c r="IDI74" s="193"/>
      <c r="IDJ74" s="193"/>
      <c r="IDK74" s="193"/>
      <c r="IDL74" s="193"/>
      <c r="IDM74" s="193"/>
      <c r="IDN74" s="193"/>
      <c r="IDO74" s="193"/>
      <c r="IDP74" s="193"/>
      <c r="IDQ74" s="193"/>
      <c r="IDR74" s="193"/>
      <c r="IDS74" s="193"/>
      <c r="IDT74" s="193"/>
      <c r="IDU74" s="193"/>
      <c r="IDV74" s="193"/>
      <c r="IDW74" s="193"/>
      <c r="IDX74" s="193"/>
      <c r="IDY74" s="193"/>
      <c r="IDZ74" s="193"/>
      <c r="IEA74" s="193"/>
      <c r="IEB74" s="193"/>
      <c r="IEC74" s="193"/>
      <c r="IED74" s="193"/>
      <c r="IEE74" s="193"/>
      <c r="IEF74" s="193"/>
      <c r="IEG74" s="193"/>
      <c r="IEH74" s="193"/>
      <c r="IEI74" s="193"/>
      <c r="IEJ74" s="193"/>
      <c r="IEK74" s="193"/>
      <c r="IEL74" s="193"/>
      <c r="IEM74" s="193"/>
      <c r="IEN74" s="193"/>
      <c r="IEO74" s="193"/>
      <c r="IEP74" s="193"/>
      <c r="IEQ74" s="193"/>
      <c r="IER74" s="193"/>
      <c r="IES74" s="193"/>
      <c r="IET74" s="193"/>
      <c r="IEU74" s="193"/>
      <c r="IEV74" s="193"/>
      <c r="IEW74" s="193"/>
      <c r="IEX74" s="193"/>
      <c r="IEY74" s="193"/>
      <c r="IEZ74" s="193"/>
      <c r="IFA74" s="193"/>
      <c r="IFB74" s="193"/>
      <c r="IFC74" s="193"/>
      <c r="IFD74" s="193"/>
      <c r="IFE74" s="193"/>
      <c r="IFF74" s="193"/>
      <c r="IFG74" s="193"/>
      <c r="IFH74" s="193"/>
      <c r="IFI74" s="193"/>
      <c r="IFJ74" s="193"/>
      <c r="IFK74" s="193"/>
      <c r="IFL74" s="193"/>
      <c r="IFM74" s="193"/>
      <c r="IFN74" s="193"/>
      <c r="IFO74" s="193"/>
      <c r="IFP74" s="193"/>
      <c r="IFQ74" s="193"/>
      <c r="IFR74" s="193"/>
      <c r="IFS74" s="193"/>
      <c r="IFT74" s="193"/>
      <c r="IFU74" s="193"/>
      <c r="IFV74" s="193"/>
      <c r="IFW74" s="193"/>
      <c r="IFX74" s="193"/>
      <c r="IFY74" s="193"/>
      <c r="IFZ74" s="193"/>
      <c r="IGA74" s="193"/>
      <c r="IGB74" s="193"/>
      <c r="IGC74" s="193"/>
      <c r="IGD74" s="193"/>
      <c r="IGE74" s="193"/>
      <c r="IGF74" s="193"/>
      <c r="IGG74" s="193"/>
      <c r="IGH74" s="193"/>
      <c r="IGI74" s="193"/>
      <c r="IGJ74" s="193"/>
      <c r="IGK74" s="193"/>
      <c r="IGL74" s="193"/>
      <c r="IGM74" s="193"/>
      <c r="IGN74" s="193"/>
      <c r="IGO74" s="193"/>
      <c r="IGP74" s="193"/>
      <c r="IGQ74" s="193"/>
      <c r="IGR74" s="193"/>
      <c r="IGS74" s="193"/>
      <c r="IGT74" s="193"/>
      <c r="IGU74" s="193"/>
      <c r="IGV74" s="193"/>
      <c r="IGW74" s="193"/>
      <c r="IGX74" s="193"/>
      <c r="IGY74" s="193"/>
      <c r="IGZ74" s="193"/>
      <c r="IHA74" s="193"/>
      <c r="IHB74" s="193"/>
      <c r="IHC74" s="193"/>
      <c r="IHD74" s="193"/>
      <c r="IHE74" s="193"/>
      <c r="IHF74" s="193"/>
      <c r="IHG74" s="193"/>
      <c r="IHH74" s="193"/>
      <c r="IHI74" s="193"/>
      <c r="IHJ74" s="193"/>
      <c r="IHK74" s="193"/>
      <c r="IHL74" s="193"/>
      <c r="IHM74" s="193"/>
      <c r="IHN74" s="193"/>
      <c r="IHO74" s="193"/>
      <c r="IHP74" s="193"/>
      <c r="IHQ74" s="193"/>
      <c r="IHR74" s="193"/>
      <c r="IHS74" s="193"/>
      <c r="IHT74" s="193"/>
      <c r="IHU74" s="193"/>
      <c r="IHV74" s="193"/>
      <c r="IHW74" s="193"/>
      <c r="IHX74" s="193"/>
      <c r="IHY74" s="193"/>
      <c r="IHZ74" s="193"/>
      <c r="IIA74" s="193"/>
      <c r="IIB74" s="193"/>
      <c r="IIC74" s="193"/>
      <c r="IID74" s="193"/>
      <c r="IIE74" s="193"/>
      <c r="IIF74" s="193"/>
      <c r="IIG74" s="193"/>
      <c r="IIH74" s="193"/>
      <c r="III74" s="193"/>
      <c r="IIJ74" s="193"/>
      <c r="IIK74" s="193"/>
      <c r="IIL74" s="193"/>
      <c r="IIM74" s="193"/>
      <c r="IIN74" s="193"/>
      <c r="IIO74" s="193"/>
      <c r="IIP74" s="193"/>
      <c r="IIQ74" s="193"/>
      <c r="IIR74" s="193"/>
      <c r="IIS74" s="193"/>
      <c r="IIT74" s="193"/>
      <c r="IIU74" s="193"/>
      <c r="IIV74" s="193"/>
      <c r="IIW74" s="193"/>
      <c r="IIX74" s="193"/>
      <c r="IIY74" s="193"/>
      <c r="IIZ74" s="193"/>
      <c r="IJA74" s="193"/>
      <c r="IJB74" s="193"/>
      <c r="IJC74" s="193"/>
      <c r="IJD74" s="193"/>
      <c r="IJE74" s="193"/>
      <c r="IJF74" s="193"/>
      <c r="IJG74" s="193"/>
      <c r="IJH74" s="193"/>
      <c r="IJI74" s="193"/>
      <c r="IJJ74" s="193"/>
      <c r="IJK74" s="193"/>
      <c r="IJL74" s="193"/>
      <c r="IJM74" s="193"/>
      <c r="IJN74" s="193"/>
      <c r="IJO74" s="193"/>
      <c r="IJP74" s="193"/>
      <c r="IJQ74" s="193"/>
      <c r="IJR74" s="193"/>
      <c r="IJS74" s="193"/>
      <c r="IJT74" s="193"/>
      <c r="IJU74" s="193"/>
      <c r="IJV74" s="193"/>
      <c r="IJW74" s="193"/>
      <c r="IJX74" s="193"/>
      <c r="IJY74" s="193"/>
      <c r="IJZ74" s="193"/>
      <c r="IKA74" s="193"/>
      <c r="IKB74" s="193"/>
      <c r="IKC74" s="193"/>
      <c r="IKD74" s="193"/>
      <c r="IKE74" s="193"/>
      <c r="IKF74" s="193"/>
      <c r="IKG74" s="193"/>
      <c r="IKH74" s="193"/>
      <c r="IKI74" s="193"/>
      <c r="IKJ74" s="193"/>
      <c r="IKK74" s="193"/>
      <c r="IKL74" s="193"/>
      <c r="IKM74" s="193"/>
      <c r="IKN74" s="193"/>
      <c r="IKO74" s="193"/>
      <c r="IKP74" s="193"/>
      <c r="IKQ74" s="193"/>
      <c r="IKR74" s="193"/>
      <c r="IKS74" s="193"/>
      <c r="IKT74" s="193"/>
      <c r="IKU74" s="193"/>
      <c r="IKV74" s="193"/>
      <c r="IKW74" s="193"/>
      <c r="IKX74" s="193"/>
      <c r="IKY74" s="193"/>
      <c r="IKZ74" s="193"/>
      <c r="ILA74" s="193"/>
      <c r="ILB74" s="193"/>
      <c r="ILC74" s="193"/>
      <c r="ILD74" s="193"/>
      <c r="ILE74" s="193"/>
      <c r="ILF74" s="193"/>
      <c r="ILG74" s="193"/>
      <c r="ILH74" s="193"/>
      <c r="ILI74" s="193"/>
      <c r="ILJ74" s="193"/>
      <c r="ILK74" s="193"/>
      <c r="ILL74" s="193"/>
      <c r="ILM74" s="193"/>
      <c r="ILN74" s="193"/>
      <c r="ILO74" s="193"/>
      <c r="ILP74" s="193"/>
      <c r="ILQ74" s="193"/>
      <c r="ILR74" s="193"/>
      <c r="ILS74" s="193"/>
      <c r="ILT74" s="193"/>
      <c r="ILU74" s="193"/>
      <c r="ILV74" s="193"/>
      <c r="ILW74" s="193"/>
      <c r="ILX74" s="193"/>
      <c r="ILY74" s="193"/>
      <c r="ILZ74" s="193"/>
      <c r="IMA74" s="193"/>
      <c r="IMB74" s="193"/>
      <c r="IMC74" s="193"/>
      <c r="IMD74" s="193"/>
      <c r="IME74" s="193"/>
      <c r="IMF74" s="193"/>
      <c r="IMG74" s="193"/>
      <c r="IMH74" s="193"/>
      <c r="IMI74" s="193"/>
      <c r="IMJ74" s="193"/>
      <c r="IMK74" s="193"/>
      <c r="IML74" s="193"/>
      <c r="IMM74" s="193"/>
      <c r="IMN74" s="193"/>
      <c r="IMO74" s="193"/>
      <c r="IMP74" s="193"/>
      <c r="IMQ74" s="193"/>
      <c r="IMR74" s="193"/>
      <c r="IMS74" s="193"/>
      <c r="IMT74" s="193"/>
      <c r="IMU74" s="193"/>
      <c r="IMV74" s="193"/>
      <c r="IMW74" s="193"/>
      <c r="IMX74" s="193"/>
      <c r="IMY74" s="193"/>
      <c r="IMZ74" s="193"/>
      <c r="INA74" s="193"/>
      <c r="INB74" s="193"/>
      <c r="INC74" s="193"/>
      <c r="IND74" s="193"/>
      <c r="INE74" s="193"/>
      <c r="INF74" s="193"/>
      <c r="ING74" s="193"/>
      <c r="INH74" s="193"/>
      <c r="INI74" s="193"/>
      <c r="INJ74" s="193"/>
      <c r="INK74" s="193"/>
      <c r="INL74" s="193"/>
      <c r="INM74" s="193"/>
      <c r="INN74" s="193"/>
      <c r="INO74" s="193"/>
      <c r="INP74" s="193"/>
      <c r="INQ74" s="193"/>
      <c r="INR74" s="193"/>
      <c r="INS74" s="193"/>
      <c r="INT74" s="193"/>
      <c r="INU74" s="193"/>
      <c r="INV74" s="193"/>
      <c r="INW74" s="193"/>
      <c r="INX74" s="193"/>
      <c r="INY74" s="193"/>
      <c r="INZ74" s="193"/>
      <c r="IOA74" s="193"/>
      <c r="IOB74" s="193"/>
      <c r="IOC74" s="193"/>
      <c r="IOD74" s="193"/>
      <c r="IOE74" s="193"/>
      <c r="IOF74" s="193"/>
      <c r="IOG74" s="193"/>
      <c r="IOH74" s="193"/>
      <c r="IOI74" s="193"/>
      <c r="IOJ74" s="193"/>
      <c r="IOK74" s="193"/>
      <c r="IOL74" s="193"/>
      <c r="IOM74" s="193"/>
      <c r="ION74" s="193"/>
      <c r="IOO74" s="193"/>
      <c r="IOP74" s="193"/>
      <c r="IOQ74" s="193"/>
      <c r="IOR74" s="193"/>
      <c r="IOS74" s="193"/>
      <c r="IOT74" s="193"/>
      <c r="IOU74" s="193"/>
      <c r="IOV74" s="193"/>
      <c r="IOW74" s="193"/>
      <c r="IOX74" s="193"/>
      <c r="IOY74" s="193"/>
      <c r="IOZ74" s="193"/>
      <c r="IPA74" s="193"/>
      <c r="IPB74" s="193"/>
      <c r="IPC74" s="193"/>
      <c r="IPD74" s="193"/>
      <c r="IPE74" s="193"/>
      <c r="IPF74" s="193"/>
      <c r="IPG74" s="193"/>
      <c r="IPH74" s="193"/>
      <c r="IPI74" s="193"/>
      <c r="IPJ74" s="193"/>
      <c r="IPK74" s="193"/>
      <c r="IPL74" s="193"/>
      <c r="IPM74" s="193"/>
      <c r="IPN74" s="193"/>
      <c r="IPO74" s="193"/>
      <c r="IPP74" s="193"/>
      <c r="IPQ74" s="193"/>
      <c r="IPR74" s="193"/>
      <c r="IPS74" s="193"/>
      <c r="IPT74" s="193"/>
      <c r="IPU74" s="193"/>
      <c r="IPV74" s="193"/>
      <c r="IPW74" s="193"/>
      <c r="IPX74" s="193"/>
      <c r="IPY74" s="193"/>
      <c r="IPZ74" s="193"/>
      <c r="IQA74" s="193"/>
      <c r="IQB74" s="193"/>
      <c r="IQC74" s="193"/>
      <c r="IQD74" s="193"/>
      <c r="IQE74" s="193"/>
      <c r="IQF74" s="193"/>
      <c r="IQG74" s="193"/>
      <c r="IQH74" s="193"/>
      <c r="IQI74" s="193"/>
      <c r="IQJ74" s="193"/>
      <c r="IQK74" s="193"/>
      <c r="IQL74" s="193"/>
      <c r="IQM74" s="193"/>
      <c r="IQN74" s="193"/>
      <c r="IQO74" s="193"/>
      <c r="IQP74" s="193"/>
      <c r="IQQ74" s="193"/>
      <c r="IQR74" s="193"/>
      <c r="IQS74" s="193"/>
      <c r="IQT74" s="193"/>
      <c r="IQU74" s="193"/>
      <c r="IQV74" s="193"/>
      <c r="IQW74" s="193"/>
      <c r="IQX74" s="193"/>
      <c r="IQY74" s="193"/>
      <c r="IQZ74" s="193"/>
      <c r="IRA74" s="193"/>
      <c r="IRB74" s="193"/>
      <c r="IRC74" s="193"/>
      <c r="IRD74" s="193"/>
      <c r="IRE74" s="193"/>
      <c r="IRF74" s="193"/>
      <c r="IRG74" s="193"/>
      <c r="IRH74" s="193"/>
      <c r="IRI74" s="193"/>
      <c r="IRJ74" s="193"/>
      <c r="IRK74" s="193"/>
      <c r="IRL74" s="193"/>
      <c r="IRM74" s="193"/>
      <c r="IRN74" s="193"/>
      <c r="IRO74" s="193"/>
      <c r="IRP74" s="193"/>
      <c r="IRQ74" s="193"/>
      <c r="IRR74" s="193"/>
      <c r="IRS74" s="193"/>
      <c r="IRT74" s="193"/>
      <c r="IRU74" s="193"/>
      <c r="IRV74" s="193"/>
      <c r="IRW74" s="193"/>
      <c r="IRX74" s="193"/>
      <c r="IRY74" s="193"/>
      <c r="IRZ74" s="193"/>
      <c r="ISA74" s="193"/>
      <c r="ISB74" s="193"/>
      <c r="ISC74" s="193"/>
      <c r="ISD74" s="193"/>
      <c r="ISE74" s="193"/>
      <c r="ISF74" s="193"/>
      <c r="ISG74" s="193"/>
      <c r="ISH74" s="193"/>
      <c r="ISI74" s="193"/>
      <c r="ISJ74" s="193"/>
      <c r="ISK74" s="193"/>
      <c r="ISL74" s="193"/>
      <c r="ISM74" s="193"/>
      <c r="ISN74" s="193"/>
      <c r="ISO74" s="193"/>
      <c r="ISP74" s="193"/>
      <c r="ISQ74" s="193"/>
      <c r="ISR74" s="193"/>
      <c r="ISS74" s="193"/>
      <c r="IST74" s="193"/>
      <c r="ISU74" s="193"/>
      <c r="ISV74" s="193"/>
      <c r="ISW74" s="193"/>
      <c r="ISX74" s="193"/>
      <c r="ISY74" s="193"/>
      <c r="ISZ74" s="193"/>
      <c r="ITA74" s="193"/>
      <c r="ITB74" s="193"/>
      <c r="ITC74" s="193"/>
      <c r="ITD74" s="193"/>
      <c r="ITE74" s="193"/>
      <c r="ITF74" s="193"/>
      <c r="ITG74" s="193"/>
      <c r="ITH74" s="193"/>
      <c r="ITI74" s="193"/>
      <c r="ITJ74" s="193"/>
      <c r="ITK74" s="193"/>
      <c r="ITL74" s="193"/>
      <c r="ITM74" s="193"/>
      <c r="ITN74" s="193"/>
      <c r="ITO74" s="193"/>
      <c r="ITP74" s="193"/>
      <c r="ITQ74" s="193"/>
      <c r="ITR74" s="193"/>
      <c r="ITS74" s="193"/>
      <c r="ITT74" s="193"/>
      <c r="ITU74" s="193"/>
      <c r="ITV74" s="193"/>
      <c r="ITW74" s="193"/>
      <c r="ITX74" s="193"/>
      <c r="ITY74" s="193"/>
      <c r="ITZ74" s="193"/>
      <c r="IUA74" s="193"/>
      <c r="IUB74" s="193"/>
      <c r="IUC74" s="193"/>
      <c r="IUD74" s="193"/>
      <c r="IUE74" s="193"/>
      <c r="IUF74" s="193"/>
      <c r="IUG74" s="193"/>
      <c r="IUH74" s="193"/>
      <c r="IUI74" s="193"/>
      <c r="IUJ74" s="193"/>
      <c r="IUK74" s="193"/>
      <c r="IUL74" s="193"/>
      <c r="IUM74" s="193"/>
      <c r="IUN74" s="193"/>
      <c r="IUO74" s="193"/>
      <c r="IUP74" s="193"/>
      <c r="IUQ74" s="193"/>
      <c r="IUR74" s="193"/>
      <c r="IUS74" s="193"/>
      <c r="IUT74" s="193"/>
      <c r="IUU74" s="193"/>
      <c r="IUV74" s="193"/>
      <c r="IUW74" s="193"/>
      <c r="IUX74" s="193"/>
      <c r="IUY74" s="193"/>
      <c r="IUZ74" s="193"/>
      <c r="IVA74" s="193"/>
      <c r="IVB74" s="193"/>
      <c r="IVC74" s="193"/>
      <c r="IVD74" s="193"/>
      <c r="IVE74" s="193"/>
      <c r="IVF74" s="193"/>
      <c r="IVG74" s="193"/>
      <c r="IVH74" s="193"/>
      <c r="IVI74" s="193"/>
      <c r="IVJ74" s="193"/>
      <c r="IVK74" s="193"/>
      <c r="IVL74" s="193"/>
      <c r="IVM74" s="193"/>
      <c r="IVN74" s="193"/>
      <c r="IVO74" s="193"/>
      <c r="IVP74" s="193"/>
      <c r="IVQ74" s="193"/>
      <c r="IVR74" s="193"/>
      <c r="IVS74" s="193"/>
      <c r="IVT74" s="193"/>
      <c r="IVU74" s="193"/>
      <c r="IVV74" s="193"/>
      <c r="IVW74" s="193"/>
      <c r="IVX74" s="193"/>
      <c r="IVY74" s="193"/>
      <c r="IVZ74" s="193"/>
      <c r="IWA74" s="193"/>
      <c r="IWB74" s="193"/>
      <c r="IWC74" s="193"/>
      <c r="IWD74" s="193"/>
      <c r="IWE74" s="193"/>
      <c r="IWF74" s="193"/>
      <c r="IWG74" s="193"/>
      <c r="IWH74" s="193"/>
      <c r="IWI74" s="193"/>
      <c r="IWJ74" s="193"/>
      <c r="IWK74" s="193"/>
      <c r="IWL74" s="193"/>
      <c r="IWM74" s="193"/>
      <c r="IWN74" s="193"/>
      <c r="IWO74" s="193"/>
      <c r="IWP74" s="193"/>
      <c r="IWQ74" s="193"/>
      <c r="IWR74" s="193"/>
      <c r="IWS74" s="193"/>
      <c r="IWT74" s="193"/>
      <c r="IWU74" s="193"/>
      <c r="IWV74" s="193"/>
      <c r="IWW74" s="193"/>
      <c r="IWX74" s="193"/>
      <c r="IWY74" s="193"/>
      <c r="IWZ74" s="193"/>
      <c r="IXA74" s="193"/>
      <c r="IXB74" s="193"/>
      <c r="IXC74" s="193"/>
      <c r="IXD74" s="193"/>
      <c r="IXE74" s="193"/>
      <c r="IXF74" s="193"/>
      <c r="IXG74" s="193"/>
      <c r="IXH74" s="193"/>
      <c r="IXI74" s="193"/>
      <c r="IXJ74" s="193"/>
      <c r="IXK74" s="193"/>
      <c r="IXL74" s="193"/>
      <c r="IXM74" s="193"/>
      <c r="IXN74" s="193"/>
      <c r="IXO74" s="193"/>
      <c r="IXP74" s="193"/>
      <c r="IXQ74" s="193"/>
      <c r="IXR74" s="193"/>
      <c r="IXS74" s="193"/>
      <c r="IXT74" s="193"/>
      <c r="IXU74" s="193"/>
      <c r="IXV74" s="193"/>
      <c r="IXW74" s="193"/>
      <c r="IXX74" s="193"/>
      <c r="IXY74" s="193"/>
      <c r="IXZ74" s="193"/>
      <c r="IYA74" s="193"/>
      <c r="IYB74" s="193"/>
      <c r="IYC74" s="193"/>
      <c r="IYD74" s="193"/>
      <c r="IYE74" s="193"/>
      <c r="IYF74" s="193"/>
      <c r="IYG74" s="193"/>
      <c r="IYH74" s="193"/>
      <c r="IYI74" s="193"/>
      <c r="IYJ74" s="193"/>
      <c r="IYK74" s="193"/>
      <c r="IYL74" s="193"/>
      <c r="IYM74" s="193"/>
      <c r="IYN74" s="193"/>
      <c r="IYO74" s="193"/>
      <c r="IYP74" s="193"/>
      <c r="IYQ74" s="193"/>
      <c r="IYR74" s="193"/>
      <c r="IYS74" s="193"/>
      <c r="IYT74" s="193"/>
      <c r="IYU74" s="193"/>
      <c r="IYV74" s="193"/>
      <c r="IYW74" s="193"/>
      <c r="IYX74" s="193"/>
      <c r="IYY74" s="193"/>
      <c r="IYZ74" s="193"/>
      <c r="IZA74" s="193"/>
      <c r="IZB74" s="193"/>
      <c r="IZC74" s="193"/>
      <c r="IZD74" s="193"/>
      <c r="IZE74" s="193"/>
      <c r="IZF74" s="193"/>
      <c r="IZG74" s="193"/>
      <c r="IZH74" s="193"/>
      <c r="IZI74" s="193"/>
      <c r="IZJ74" s="193"/>
      <c r="IZK74" s="193"/>
      <c r="IZL74" s="193"/>
      <c r="IZM74" s="193"/>
      <c r="IZN74" s="193"/>
      <c r="IZO74" s="193"/>
      <c r="IZP74" s="193"/>
      <c r="IZQ74" s="193"/>
      <c r="IZR74" s="193"/>
      <c r="IZS74" s="193"/>
      <c r="IZT74" s="193"/>
      <c r="IZU74" s="193"/>
      <c r="IZV74" s="193"/>
      <c r="IZW74" s="193"/>
      <c r="IZX74" s="193"/>
      <c r="IZY74" s="193"/>
      <c r="IZZ74" s="193"/>
      <c r="JAA74" s="193"/>
      <c r="JAB74" s="193"/>
      <c r="JAC74" s="193"/>
      <c r="JAD74" s="193"/>
      <c r="JAE74" s="193"/>
      <c r="JAF74" s="193"/>
      <c r="JAG74" s="193"/>
      <c r="JAH74" s="193"/>
      <c r="JAI74" s="193"/>
      <c r="JAJ74" s="193"/>
      <c r="JAK74" s="193"/>
      <c r="JAL74" s="193"/>
      <c r="JAM74" s="193"/>
      <c r="JAN74" s="193"/>
      <c r="JAO74" s="193"/>
      <c r="JAP74" s="193"/>
      <c r="JAQ74" s="193"/>
      <c r="JAR74" s="193"/>
      <c r="JAS74" s="193"/>
      <c r="JAT74" s="193"/>
      <c r="JAU74" s="193"/>
      <c r="JAV74" s="193"/>
      <c r="JAW74" s="193"/>
      <c r="JAX74" s="193"/>
      <c r="JAY74" s="193"/>
      <c r="JAZ74" s="193"/>
      <c r="JBA74" s="193"/>
      <c r="JBB74" s="193"/>
      <c r="JBC74" s="193"/>
      <c r="JBD74" s="193"/>
      <c r="JBE74" s="193"/>
      <c r="JBF74" s="193"/>
      <c r="JBG74" s="193"/>
      <c r="JBH74" s="193"/>
      <c r="JBI74" s="193"/>
      <c r="JBJ74" s="193"/>
      <c r="JBK74" s="193"/>
      <c r="JBL74" s="193"/>
      <c r="JBM74" s="193"/>
      <c r="JBN74" s="193"/>
      <c r="JBO74" s="193"/>
      <c r="JBP74" s="193"/>
      <c r="JBQ74" s="193"/>
      <c r="JBR74" s="193"/>
      <c r="JBS74" s="193"/>
      <c r="JBT74" s="193"/>
      <c r="JBU74" s="193"/>
      <c r="JBV74" s="193"/>
      <c r="JBW74" s="193"/>
      <c r="JBX74" s="193"/>
      <c r="JBY74" s="193"/>
      <c r="JBZ74" s="193"/>
      <c r="JCA74" s="193"/>
      <c r="JCB74" s="193"/>
      <c r="JCC74" s="193"/>
      <c r="JCD74" s="193"/>
      <c r="JCE74" s="193"/>
      <c r="JCF74" s="193"/>
      <c r="JCG74" s="193"/>
      <c r="JCH74" s="193"/>
      <c r="JCI74" s="193"/>
      <c r="JCJ74" s="193"/>
      <c r="JCK74" s="193"/>
      <c r="JCL74" s="193"/>
      <c r="JCM74" s="193"/>
      <c r="JCN74" s="193"/>
      <c r="JCO74" s="193"/>
      <c r="JCP74" s="193"/>
      <c r="JCQ74" s="193"/>
      <c r="JCR74" s="193"/>
      <c r="JCS74" s="193"/>
      <c r="JCT74" s="193"/>
      <c r="JCU74" s="193"/>
      <c r="JCV74" s="193"/>
      <c r="JCW74" s="193"/>
      <c r="JCX74" s="193"/>
      <c r="JCY74" s="193"/>
      <c r="JCZ74" s="193"/>
      <c r="JDA74" s="193"/>
      <c r="JDB74" s="193"/>
      <c r="JDC74" s="193"/>
      <c r="JDD74" s="193"/>
      <c r="JDE74" s="193"/>
      <c r="JDF74" s="193"/>
      <c r="JDG74" s="193"/>
      <c r="JDH74" s="193"/>
      <c r="JDI74" s="193"/>
      <c r="JDJ74" s="193"/>
      <c r="JDK74" s="193"/>
      <c r="JDL74" s="193"/>
      <c r="JDM74" s="193"/>
      <c r="JDN74" s="193"/>
      <c r="JDO74" s="193"/>
      <c r="JDP74" s="193"/>
      <c r="JDQ74" s="193"/>
      <c r="JDR74" s="193"/>
      <c r="JDS74" s="193"/>
      <c r="JDT74" s="193"/>
      <c r="JDU74" s="193"/>
      <c r="JDV74" s="193"/>
      <c r="JDW74" s="193"/>
      <c r="JDX74" s="193"/>
      <c r="JDY74" s="193"/>
      <c r="JDZ74" s="193"/>
      <c r="JEA74" s="193"/>
      <c r="JEB74" s="193"/>
      <c r="JEC74" s="193"/>
      <c r="JED74" s="193"/>
      <c r="JEE74" s="193"/>
      <c r="JEF74" s="193"/>
      <c r="JEG74" s="193"/>
      <c r="JEH74" s="193"/>
      <c r="JEI74" s="193"/>
      <c r="JEJ74" s="193"/>
      <c r="JEK74" s="193"/>
      <c r="JEL74" s="193"/>
      <c r="JEM74" s="193"/>
      <c r="JEN74" s="193"/>
      <c r="JEO74" s="193"/>
      <c r="JEP74" s="193"/>
      <c r="JEQ74" s="193"/>
      <c r="JER74" s="193"/>
      <c r="JES74" s="193"/>
      <c r="JET74" s="193"/>
      <c r="JEU74" s="193"/>
      <c r="JEV74" s="193"/>
      <c r="JEW74" s="193"/>
      <c r="JEX74" s="193"/>
      <c r="JEY74" s="193"/>
      <c r="JEZ74" s="193"/>
      <c r="JFA74" s="193"/>
      <c r="JFB74" s="193"/>
      <c r="JFC74" s="193"/>
      <c r="JFD74" s="193"/>
      <c r="JFE74" s="193"/>
      <c r="JFF74" s="193"/>
      <c r="JFG74" s="193"/>
      <c r="JFH74" s="193"/>
      <c r="JFI74" s="193"/>
      <c r="JFJ74" s="193"/>
      <c r="JFK74" s="193"/>
      <c r="JFL74" s="193"/>
      <c r="JFM74" s="193"/>
      <c r="JFN74" s="193"/>
      <c r="JFO74" s="193"/>
      <c r="JFP74" s="193"/>
      <c r="JFQ74" s="193"/>
      <c r="JFR74" s="193"/>
      <c r="JFS74" s="193"/>
      <c r="JFT74" s="193"/>
      <c r="JFU74" s="193"/>
      <c r="JFV74" s="193"/>
      <c r="JFW74" s="193"/>
      <c r="JFX74" s="193"/>
      <c r="JFY74" s="193"/>
      <c r="JFZ74" s="193"/>
      <c r="JGA74" s="193"/>
      <c r="JGB74" s="193"/>
      <c r="JGC74" s="193"/>
      <c r="JGD74" s="193"/>
      <c r="JGE74" s="193"/>
      <c r="JGF74" s="193"/>
      <c r="JGG74" s="193"/>
      <c r="JGH74" s="193"/>
      <c r="JGI74" s="193"/>
      <c r="JGJ74" s="193"/>
      <c r="JGK74" s="193"/>
      <c r="JGL74" s="193"/>
      <c r="JGM74" s="193"/>
      <c r="JGN74" s="193"/>
      <c r="JGO74" s="193"/>
      <c r="JGP74" s="193"/>
      <c r="JGQ74" s="193"/>
      <c r="JGR74" s="193"/>
      <c r="JGS74" s="193"/>
      <c r="JGT74" s="193"/>
      <c r="JGU74" s="193"/>
      <c r="JGV74" s="193"/>
      <c r="JGW74" s="193"/>
      <c r="JGX74" s="193"/>
      <c r="JGY74" s="193"/>
      <c r="JGZ74" s="193"/>
      <c r="JHA74" s="193"/>
      <c r="JHB74" s="193"/>
      <c r="JHC74" s="193"/>
      <c r="JHD74" s="193"/>
      <c r="JHE74" s="193"/>
      <c r="JHF74" s="193"/>
      <c r="JHG74" s="193"/>
      <c r="JHH74" s="193"/>
      <c r="JHI74" s="193"/>
      <c r="JHJ74" s="193"/>
      <c r="JHK74" s="193"/>
      <c r="JHL74" s="193"/>
      <c r="JHM74" s="193"/>
      <c r="JHN74" s="193"/>
      <c r="JHO74" s="193"/>
      <c r="JHP74" s="193"/>
      <c r="JHQ74" s="193"/>
      <c r="JHR74" s="193"/>
      <c r="JHS74" s="193"/>
      <c r="JHT74" s="193"/>
      <c r="JHU74" s="193"/>
      <c r="JHV74" s="193"/>
      <c r="JHW74" s="193"/>
      <c r="JHX74" s="193"/>
      <c r="JHY74" s="193"/>
      <c r="JHZ74" s="193"/>
      <c r="JIA74" s="193"/>
      <c r="JIB74" s="193"/>
      <c r="JIC74" s="193"/>
      <c r="JID74" s="193"/>
      <c r="JIE74" s="193"/>
      <c r="JIF74" s="193"/>
      <c r="JIG74" s="193"/>
      <c r="JIH74" s="193"/>
      <c r="JII74" s="193"/>
      <c r="JIJ74" s="193"/>
      <c r="JIK74" s="193"/>
      <c r="JIL74" s="193"/>
      <c r="JIM74" s="193"/>
      <c r="JIN74" s="193"/>
      <c r="JIO74" s="193"/>
      <c r="JIP74" s="193"/>
      <c r="JIQ74" s="193"/>
      <c r="JIR74" s="193"/>
      <c r="JIS74" s="193"/>
      <c r="JIT74" s="193"/>
      <c r="JIU74" s="193"/>
      <c r="JIV74" s="193"/>
      <c r="JIW74" s="193"/>
      <c r="JIX74" s="193"/>
      <c r="JIY74" s="193"/>
      <c r="JIZ74" s="193"/>
      <c r="JJA74" s="193"/>
      <c r="JJB74" s="193"/>
      <c r="JJC74" s="193"/>
      <c r="JJD74" s="193"/>
      <c r="JJE74" s="193"/>
      <c r="JJF74" s="193"/>
      <c r="JJG74" s="193"/>
      <c r="JJH74" s="193"/>
      <c r="JJI74" s="193"/>
      <c r="JJJ74" s="193"/>
      <c r="JJK74" s="193"/>
      <c r="JJL74" s="193"/>
      <c r="JJM74" s="193"/>
      <c r="JJN74" s="193"/>
      <c r="JJO74" s="193"/>
      <c r="JJP74" s="193"/>
      <c r="JJQ74" s="193"/>
      <c r="JJR74" s="193"/>
      <c r="JJS74" s="193"/>
      <c r="JJT74" s="193"/>
      <c r="JJU74" s="193"/>
      <c r="JJV74" s="193"/>
      <c r="JJW74" s="193"/>
      <c r="JJX74" s="193"/>
      <c r="JJY74" s="193"/>
      <c r="JJZ74" s="193"/>
      <c r="JKA74" s="193"/>
      <c r="JKB74" s="193"/>
      <c r="JKC74" s="193"/>
      <c r="JKD74" s="193"/>
      <c r="JKE74" s="193"/>
      <c r="JKF74" s="193"/>
      <c r="JKG74" s="193"/>
      <c r="JKH74" s="193"/>
      <c r="JKI74" s="193"/>
      <c r="JKJ74" s="193"/>
      <c r="JKK74" s="193"/>
      <c r="JKL74" s="193"/>
      <c r="JKM74" s="193"/>
      <c r="JKN74" s="193"/>
      <c r="JKO74" s="193"/>
      <c r="JKP74" s="193"/>
      <c r="JKQ74" s="193"/>
      <c r="JKR74" s="193"/>
      <c r="JKS74" s="193"/>
      <c r="JKT74" s="193"/>
      <c r="JKU74" s="193"/>
      <c r="JKV74" s="193"/>
      <c r="JKW74" s="193"/>
      <c r="JKX74" s="193"/>
      <c r="JKY74" s="193"/>
      <c r="JKZ74" s="193"/>
      <c r="JLA74" s="193"/>
      <c r="JLB74" s="193"/>
      <c r="JLC74" s="193"/>
      <c r="JLD74" s="193"/>
      <c r="JLE74" s="193"/>
      <c r="JLF74" s="193"/>
      <c r="JLG74" s="193"/>
      <c r="JLH74" s="193"/>
      <c r="JLI74" s="193"/>
      <c r="JLJ74" s="193"/>
      <c r="JLK74" s="193"/>
      <c r="JLL74" s="193"/>
      <c r="JLM74" s="193"/>
      <c r="JLN74" s="193"/>
      <c r="JLO74" s="193"/>
      <c r="JLP74" s="193"/>
      <c r="JLQ74" s="193"/>
      <c r="JLR74" s="193"/>
      <c r="JLS74" s="193"/>
      <c r="JLT74" s="193"/>
      <c r="JLU74" s="193"/>
      <c r="JLV74" s="193"/>
      <c r="JLW74" s="193"/>
      <c r="JLX74" s="193"/>
      <c r="JLY74" s="193"/>
      <c r="JLZ74" s="193"/>
      <c r="JMA74" s="193"/>
      <c r="JMB74" s="193"/>
      <c r="JMC74" s="193"/>
      <c r="JMD74" s="193"/>
      <c r="JME74" s="193"/>
      <c r="JMF74" s="193"/>
      <c r="JMG74" s="193"/>
      <c r="JMH74" s="193"/>
      <c r="JMI74" s="193"/>
      <c r="JMJ74" s="193"/>
      <c r="JMK74" s="193"/>
      <c r="JML74" s="193"/>
      <c r="JMM74" s="193"/>
      <c r="JMN74" s="193"/>
      <c r="JMO74" s="193"/>
      <c r="JMP74" s="193"/>
      <c r="JMQ74" s="193"/>
      <c r="JMR74" s="193"/>
      <c r="JMS74" s="193"/>
      <c r="JMT74" s="193"/>
      <c r="JMU74" s="193"/>
      <c r="JMV74" s="193"/>
      <c r="JMW74" s="193"/>
      <c r="JMX74" s="193"/>
      <c r="JMY74" s="193"/>
      <c r="JMZ74" s="193"/>
      <c r="JNA74" s="193"/>
      <c r="JNB74" s="193"/>
      <c r="JNC74" s="193"/>
      <c r="JND74" s="193"/>
      <c r="JNE74" s="193"/>
      <c r="JNF74" s="193"/>
      <c r="JNG74" s="193"/>
      <c r="JNH74" s="193"/>
      <c r="JNI74" s="193"/>
      <c r="JNJ74" s="193"/>
      <c r="JNK74" s="193"/>
      <c r="JNL74" s="193"/>
      <c r="JNM74" s="193"/>
      <c r="JNN74" s="193"/>
      <c r="JNO74" s="193"/>
      <c r="JNP74" s="193"/>
      <c r="JNQ74" s="193"/>
      <c r="JNR74" s="193"/>
      <c r="JNS74" s="193"/>
      <c r="JNT74" s="193"/>
      <c r="JNU74" s="193"/>
      <c r="JNV74" s="193"/>
      <c r="JNW74" s="193"/>
      <c r="JNX74" s="193"/>
      <c r="JNY74" s="193"/>
      <c r="JNZ74" s="193"/>
      <c r="JOA74" s="193"/>
      <c r="JOB74" s="193"/>
      <c r="JOC74" s="193"/>
      <c r="JOD74" s="193"/>
      <c r="JOE74" s="193"/>
      <c r="JOF74" s="193"/>
      <c r="JOG74" s="193"/>
      <c r="JOH74" s="193"/>
      <c r="JOI74" s="193"/>
      <c r="JOJ74" s="193"/>
      <c r="JOK74" s="193"/>
      <c r="JOL74" s="193"/>
      <c r="JOM74" s="193"/>
      <c r="JON74" s="193"/>
      <c r="JOO74" s="193"/>
      <c r="JOP74" s="193"/>
      <c r="JOQ74" s="193"/>
      <c r="JOR74" s="193"/>
      <c r="JOS74" s="193"/>
      <c r="JOT74" s="193"/>
      <c r="JOU74" s="193"/>
      <c r="JOV74" s="193"/>
      <c r="JOW74" s="193"/>
      <c r="JOX74" s="193"/>
      <c r="JOY74" s="193"/>
      <c r="JOZ74" s="193"/>
      <c r="JPA74" s="193"/>
      <c r="JPB74" s="193"/>
      <c r="JPC74" s="193"/>
      <c r="JPD74" s="193"/>
      <c r="JPE74" s="193"/>
      <c r="JPF74" s="193"/>
      <c r="JPG74" s="193"/>
      <c r="JPH74" s="193"/>
      <c r="JPI74" s="193"/>
      <c r="JPJ74" s="193"/>
      <c r="JPK74" s="193"/>
      <c r="JPL74" s="193"/>
      <c r="JPM74" s="193"/>
      <c r="JPN74" s="193"/>
      <c r="JPO74" s="193"/>
      <c r="JPP74" s="193"/>
      <c r="JPQ74" s="193"/>
      <c r="JPR74" s="193"/>
      <c r="JPS74" s="193"/>
      <c r="JPT74" s="193"/>
      <c r="JPU74" s="193"/>
      <c r="JPV74" s="193"/>
      <c r="JPW74" s="193"/>
      <c r="JPX74" s="193"/>
      <c r="JPY74" s="193"/>
      <c r="JPZ74" s="193"/>
      <c r="JQA74" s="193"/>
      <c r="JQB74" s="193"/>
      <c r="JQC74" s="193"/>
      <c r="JQD74" s="193"/>
      <c r="JQE74" s="193"/>
      <c r="JQF74" s="193"/>
      <c r="JQG74" s="193"/>
      <c r="JQH74" s="193"/>
      <c r="JQI74" s="193"/>
      <c r="JQJ74" s="193"/>
      <c r="JQK74" s="193"/>
      <c r="JQL74" s="193"/>
      <c r="JQM74" s="193"/>
      <c r="JQN74" s="193"/>
      <c r="JQO74" s="193"/>
      <c r="JQP74" s="193"/>
      <c r="JQQ74" s="193"/>
      <c r="JQR74" s="193"/>
      <c r="JQS74" s="193"/>
      <c r="JQT74" s="193"/>
      <c r="JQU74" s="193"/>
      <c r="JQV74" s="193"/>
      <c r="JQW74" s="193"/>
      <c r="JQX74" s="193"/>
      <c r="JQY74" s="193"/>
      <c r="JQZ74" s="193"/>
      <c r="JRA74" s="193"/>
      <c r="JRB74" s="193"/>
      <c r="JRC74" s="193"/>
      <c r="JRD74" s="193"/>
      <c r="JRE74" s="193"/>
      <c r="JRF74" s="193"/>
      <c r="JRG74" s="193"/>
      <c r="JRH74" s="193"/>
      <c r="JRI74" s="193"/>
      <c r="JRJ74" s="193"/>
      <c r="JRK74" s="193"/>
      <c r="JRL74" s="193"/>
      <c r="JRM74" s="193"/>
      <c r="JRN74" s="193"/>
      <c r="JRO74" s="193"/>
      <c r="JRP74" s="193"/>
      <c r="JRQ74" s="193"/>
      <c r="JRR74" s="193"/>
      <c r="JRS74" s="193"/>
      <c r="JRT74" s="193"/>
      <c r="JRU74" s="193"/>
      <c r="JRV74" s="193"/>
      <c r="JRW74" s="193"/>
      <c r="JRX74" s="193"/>
      <c r="JRY74" s="193"/>
      <c r="JRZ74" s="193"/>
      <c r="JSA74" s="193"/>
      <c r="JSB74" s="193"/>
      <c r="JSC74" s="193"/>
      <c r="JSD74" s="193"/>
      <c r="JSE74" s="193"/>
      <c r="JSF74" s="193"/>
      <c r="JSG74" s="193"/>
      <c r="JSH74" s="193"/>
      <c r="JSI74" s="193"/>
      <c r="JSJ74" s="193"/>
      <c r="JSK74" s="193"/>
      <c r="JSL74" s="193"/>
      <c r="JSM74" s="193"/>
      <c r="JSN74" s="193"/>
      <c r="JSO74" s="193"/>
      <c r="JSP74" s="193"/>
      <c r="JSQ74" s="193"/>
      <c r="JSR74" s="193"/>
      <c r="JSS74" s="193"/>
      <c r="JST74" s="193"/>
      <c r="JSU74" s="193"/>
      <c r="JSV74" s="193"/>
      <c r="JSW74" s="193"/>
      <c r="JSX74" s="193"/>
      <c r="JSY74" s="193"/>
      <c r="JSZ74" s="193"/>
      <c r="JTA74" s="193"/>
      <c r="JTB74" s="193"/>
      <c r="JTC74" s="193"/>
      <c r="JTD74" s="193"/>
      <c r="JTE74" s="193"/>
      <c r="JTF74" s="193"/>
      <c r="JTG74" s="193"/>
      <c r="JTH74" s="193"/>
      <c r="JTI74" s="193"/>
      <c r="JTJ74" s="193"/>
      <c r="JTK74" s="193"/>
      <c r="JTL74" s="193"/>
      <c r="JTM74" s="193"/>
      <c r="JTN74" s="193"/>
      <c r="JTO74" s="193"/>
      <c r="JTP74" s="193"/>
      <c r="JTQ74" s="193"/>
      <c r="JTR74" s="193"/>
      <c r="JTS74" s="193"/>
      <c r="JTT74" s="193"/>
      <c r="JTU74" s="193"/>
      <c r="JTV74" s="193"/>
      <c r="JTW74" s="193"/>
      <c r="JTX74" s="193"/>
      <c r="JTY74" s="193"/>
      <c r="JTZ74" s="193"/>
      <c r="JUA74" s="193"/>
      <c r="JUB74" s="193"/>
      <c r="JUC74" s="193"/>
      <c r="JUD74" s="193"/>
      <c r="JUE74" s="193"/>
      <c r="JUF74" s="193"/>
      <c r="JUG74" s="193"/>
      <c r="JUH74" s="193"/>
      <c r="JUI74" s="193"/>
      <c r="JUJ74" s="193"/>
      <c r="JUK74" s="193"/>
      <c r="JUL74" s="193"/>
      <c r="JUM74" s="193"/>
      <c r="JUN74" s="193"/>
      <c r="JUO74" s="193"/>
      <c r="JUP74" s="193"/>
      <c r="JUQ74" s="193"/>
      <c r="JUR74" s="193"/>
      <c r="JUS74" s="193"/>
      <c r="JUT74" s="193"/>
      <c r="JUU74" s="193"/>
      <c r="JUV74" s="193"/>
      <c r="JUW74" s="193"/>
      <c r="JUX74" s="193"/>
      <c r="JUY74" s="193"/>
      <c r="JUZ74" s="193"/>
      <c r="JVA74" s="193"/>
      <c r="JVB74" s="193"/>
      <c r="JVC74" s="193"/>
      <c r="JVD74" s="193"/>
      <c r="JVE74" s="193"/>
      <c r="JVF74" s="193"/>
      <c r="JVG74" s="193"/>
      <c r="JVH74" s="193"/>
      <c r="JVI74" s="193"/>
      <c r="JVJ74" s="193"/>
      <c r="JVK74" s="193"/>
      <c r="JVL74" s="193"/>
      <c r="JVM74" s="193"/>
      <c r="JVN74" s="193"/>
      <c r="JVO74" s="193"/>
      <c r="JVP74" s="193"/>
      <c r="JVQ74" s="193"/>
      <c r="JVR74" s="193"/>
      <c r="JVS74" s="193"/>
      <c r="JVT74" s="193"/>
      <c r="JVU74" s="193"/>
      <c r="JVV74" s="193"/>
      <c r="JVW74" s="193"/>
      <c r="JVX74" s="193"/>
      <c r="JVY74" s="193"/>
      <c r="JVZ74" s="193"/>
      <c r="JWA74" s="193"/>
      <c r="JWB74" s="193"/>
      <c r="JWC74" s="193"/>
      <c r="JWD74" s="193"/>
      <c r="JWE74" s="193"/>
      <c r="JWF74" s="193"/>
      <c r="JWG74" s="193"/>
      <c r="JWH74" s="193"/>
      <c r="JWI74" s="193"/>
      <c r="JWJ74" s="193"/>
      <c r="JWK74" s="193"/>
      <c r="JWL74" s="193"/>
      <c r="JWM74" s="193"/>
      <c r="JWN74" s="193"/>
      <c r="JWO74" s="193"/>
      <c r="JWP74" s="193"/>
      <c r="JWQ74" s="193"/>
      <c r="JWR74" s="193"/>
      <c r="JWS74" s="193"/>
      <c r="JWT74" s="193"/>
      <c r="JWU74" s="193"/>
      <c r="JWV74" s="193"/>
      <c r="JWW74" s="193"/>
      <c r="JWX74" s="193"/>
      <c r="JWY74" s="193"/>
      <c r="JWZ74" s="193"/>
      <c r="JXA74" s="193"/>
      <c r="JXB74" s="193"/>
      <c r="JXC74" s="193"/>
      <c r="JXD74" s="193"/>
      <c r="JXE74" s="193"/>
      <c r="JXF74" s="193"/>
      <c r="JXG74" s="193"/>
      <c r="JXH74" s="193"/>
      <c r="JXI74" s="193"/>
      <c r="JXJ74" s="193"/>
      <c r="JXK74" s="193"/>
      <c r="JXL74" s="193"/>
      <c r="JXM74" s="193"/>
      <c r="JXN74" s="193"/>
      <c r="JXO74" s="193"/>
      <c r="JXP74" s="193"/>
      <c r="JXQ74" s="193"/>
      <c r="JXR74" s="193"/>
      <c r="JXS74" s="193"/>
      <c r="JXT74" s="193"/>
      <c r="JXU74" s="193"/>
      <c r="JXV74" s="193"/>
      <c r="JXW74" s="193"/>
      <c r="JXX74" s="193"/>
      <c r="JXY74" s="193"/>
      <c r="JXZ74" s="193"/>
      <c r="JYA74" s="193"/>
      <c r="JYB74" s="193"/>
      <c r="JYC74" s="193"/>
      <c r="JYD74" s="193"/>
      <c r="JYE74" s="193"/>
      <c r="JYF74" s="193"/>
      <c r="JYG74" s="193"/>
      <c r="JYH74" s="193"/>
      <c r="JYI74" s="193"/>
      <c r="JYJ74" s="193"/>
      <c r="JYK74" s="193"/>
      <c r="JYL74" s="193"/>
      <c r="JYM74" s="193"/>
      <c r="JYN74" s="193"/>
      <c r="JYO74" s="193"/>
      <c r="JYP74" s="193"/>
      <c r="JYQ74" s="193"/>
      <c r="JYR74" s="193"/>
      <c r="JYS74" s="193"/>
      <c r="JYT74" s="193"/>
      <c r="JYU74" s="193"/>
      <c r="JYV74" s="193"/>
      <c r="JYW74" s="193"/>
      <c r="JYX74" s="193"/>
      <c r="JYY74" s="193"/>
      <c r="JYZ74" s="193"/>
      <c r="JZA74" s="193"/>
      <c r="JZB74" s="193"/>
      <c r="JZC74" s="193"/>
      <c r="JZD74" s="193"/>
      <c r="JZE74" s="193"/>
      <c r="JZF74" s="193"/>
      <c r="JZG74" s="193"/>
      <c r="JZH74" s="193"/>
      <c r="JZI74" s="193"/>
      <c r="JZJ74" s="193"/>
      <c r="JZK74" s="193"/>
      <c r="JZL74" s="193"/>
      <c r="JZM74" s="193"/>
      <c r="JZN74" s="193"/>
      <c r="JZO74" s="193"/>
      <c r="JZP74" s="193"/>
      <c r="JZQ74" s="193"/>
      <c r="JZR74" s="193"/>
      <c r="JZS74" s="193"/>
      <c r="JZT74" s="193"/>
      <c r="JZU74" s="193"/>
      <c r="JZV74" s="193"/>
      <c r="JZW74" s="193"/>
      <c r="JZX74" s="193"/>
      <c r="JZY74" s="193"/>
      <c r="JZZ74" s="193"/>
      <c r="KAA74" s="193"/>
      <c r="KAB74" s="193"/>
      <c r="KAC74" s="193"/>
      <c r="KAD74" s="193"/>
      <c r="KAE74" s="193"/>
      <c r="KAF74" s="193"/>
      <c r="KAG74" s="193"/>
      <c r="KAH74" s="193"/>
      <c r="KAI74" s="193"/>
      <c r="KAJ74" s="193"/>
      <c r="KAK74" s="193"/>
      <c r="KAL74" s="193"/>
      <c r="KAM74" s="193"/>
      <c r="KAN74" s="193"/>
      <c r="KAO74" s="193"/>
      <c r="KAP74" s="193"/>
      <c r="KAQ74" s="193"/>
      <c r="KAR74" s="193"/>
      <c r="KAS74" s="193"/>
      <c r="KAT74" s="193"/>
      <c r="KAU74" s="193"/>
      <c r="KAV74" s="193"/>
      <c r="KAW74" s="193"/>
      <c r="KAX74" s="193"/>
      <c r="KAY74" s="193"/>
      <c r="KAZ74" s="193"/>
      <c r="KBA74" s="193"/>
      <c r="KBB74" s="193"/>
      <c r="KBC74" s="193"/>
      <c r="KBD74" s="193"/>
      <c r="KBE74" s="193"/>
      <c r="KBF74" s="193"/>
      <c r="KBG74" s="193"/>
      <c r="KBH74" s="193"/>
      <c r="KBI74" s="193"/>
      <c r="KBJ74" s="193"/>
      <c r="KBK74" s="193"/>
      <c r="KBL74" s="193"/>
      <c r="KBM74" s="193"/>
      <c r="KBN74" s="193"/>
      <c r="KBO74" s="193"/>
      <c r="KBP74" s="193"/>
      <c r="KBQ74" s="193"/>
      <c r="KBR74" s="193"/>
      <c r="KBS74" s="193"/>
      <c r="KBT74" s="193"/>
      <c r="KBU74" s="193"/>
      <c r="KBV74" s="193"/>
      <c r="KBW74" s="193"/>
      <c r="KBX74" s="193"/>
      <c r="KBY74" s="193"/>
      <c r="KBZ74" s="193"/>
      <c r="KCA74" s="193"/>
      <c r="KCB74" s="193"/>
      <c r="KCC74" s="193"/>
      <c r="KCD74" s="193"/>
      <c r="KCE74" s="193"/>
      <c r="KCF74" s="193"/>
      <c r="KCG74" s="193"/>
      <c r="KCH74" s="193"/>
      <c r="KCI74" s="193"/>
      <c r="KCJ74" s="193"/>
      <c r="KCK74" s="193"/>
      <c r="KCL74" s="193"/>
      <c r="KCM74" s="193"/>
      <c r="KCN74" s="193"/>
      <c r="KCO74" s="193"/>
      <c r="KCP74" s="193"/>
      <c r="KCQ74" s="193"/>
      <c r="KCR74" s="193"/>
      <c r="KCS74" s="193"/>
      <c r="KCT74" s="193"/>
      <c r="KCU74" s="193"/>
      <c r="KCV74" s="193"/>
      <c r="KCW74" s="193"/>
      <c r="KCX74" s="193"/>
      <c r="KCY74" s="193"/>
      <c r="KCZ74" s="193"/>
      <c r="KDA74" s="193"/>
      <c r="KDB74" s="193"/>
      <c r="KDC74" s="193"/>
      <c r="KDD74" s="193"/>
      <c r="KDE74" s="193"/>
      <c r="KDF74" s="193"/>
      <c r="KDG74" s="193"/>
      <c r="KDH74" s="193"/>
      <c r="KDI74" s="193"/>
      <c r="KDJ74" s="193"/>
      <c r="KDK74" s="193"/>
      <c r="KDL74" s="193"/>
      <c r="KDM74" s="193"/>
      <c r="KDN74" s="193"/>
      <c r="KDO74" s="193"/>
      <c r="KDP74" s="193"/>
      <c r="KDQ74" s="193"/>
      <c r="KDR74" s="193"/>
      <c r="KDS74" s="193"/>
      <c r="KDT74" s="193"/>
      <c r="KDU74" s="193"/>
      <c r="KDV74" s="193"/>
      <c r="KDW74" s="193"/>
      <c r="KDX74" s="193"/>
      <c r="KDY74" s="193"/>
      <c r="KDZ74" s="193"/>
      <c r="KEA74" s="193"/>
      <c r="KEB74" s="193"/>
      <c r="KEC74" s="193"/>
      <c r="KED74" s="193"/>
      <c r="KEE74" s="193"/>
      <c r="KEF74" s="193"/>
      <c r="KEG74" s="193"/>
      <c r="KEH74" s="193"/>
      <c r="KEI74" s="193"/>
      <c r="KEJ74" s="193"/>
      <c r="KEK74" s="193"/>
      <c r="KEL74" s="193"/>
      <c r="KEM74" s="193"/>
      <c r="KEN74" s="193"/>
      <c r="KEO74" s="193"/>
      <c r="KEP74" s="193"/>
      <c r="KEQ74" s="193"/>
      <c r="KER74" s="193"/>
      <c r="KES74" s="193"/>
      <c r="KET74" s="193"/>
      <c r="KEU74" s="193"/>
      <c r="KEV74" s="193"/>
      <c r="KEW74" s="193"/>
      <c r="KEX74" s="193"/>
      <c r="KEY74" s="193"/>
      <c r="KEZ74" s="193"/>
      <c r="KFA74" s="193"/>
      <c r="KFB74" s="193"/>
      <c r="KFC74" s="193"/>
      <c r="KFD74" s="193"/>
      <c r="KFE74" s="193"/>
      <c r="KFF74" s="193"/>
      <c r="KFG74" s="193"/>
      <c r="KFH74" s="193"/>
      <c r="KFI74" s="193"/>
      <c r="KFJ74" s="193"/>
      <c r="KFK74" s="193"/>
      <c r="KFL74" s="193"/>
      <c r="KFM74" s="193"/>
      <c r="KFN74" s="193"/>
      <c r="KFO74" s="193"/>
      <c r="KFP74" s="193"/>
      <c r="KFQ74" s="193"/>
      <c r="KFR74" s="193"/>
      <c r="KFS74" s="193"/>
      <c r="KFT74" s="193"/>
      <c r="KFU74" s="193"/>
      <c r="KFV74" s="193"/>
      <c r="KFW74" s="193"/>
      <c r="KFX74" s="193"/>
      <c r="KFY74" s="193"/>
      <c r="KFZ74" s="193"/>
      <c r="KGA74" s="193"/>
      <c r="KGB74" s="193"/>
      <c r="KGC74" s="193"/>
      <c r="KGD74" s="193"/>
      <c r="KGE74" s="193"/>
      <c r="KGF74" s="193"/>
      <c r="KGG74" s="193"/>
      <c r="KGH74" s="193"/>
      <c r="KGI74" s="193"/>
      <c r="KGJ74" s="193"/>
      <c r="KGK74" s="193"/>
      <c r="KGL74" s="193"/>
      <c r="KGM74" s="193"/>
      <c r="KGN74" s="193"/>
      <c r="KGO74" s="193"/>
      <c r="KGP74" s="193"/>
      <c r="KGQ74" s="193"/>
      <c r="KGR74" s="193"/>
      <c r="KGS74" s="193"/>
      <c r="KGT74" s="193"/>
      <c r="KGU74" s="193"/>
      <c r="KGV74" s="193"/>
      <c r="KGW74" s="193"/>
      <c r="KGX74" s="193"/>
      <c r="KGY74" s="193"/>
      <c r="KGZ74" s="193"/>
      <c r="KHA74" s="193"/>
      <c r="KHB74" s="193"/>
      <c r="KHC74" s="193"/>
      <c r="KHD74" s="193"/>
      <c r="KHE74" s="193"/>
      <c r="KHF74" s="193"/>
      <c r="KHG74" s="193"/>
      <c r="KHH74" s="193"/>
      <c r="KHI74" s="193"/>
      <c r="KHJ74" s="193"/>
      <c r="KHK74" s="193"/>
      <c r="KHL74" s="193"/>
      <c r="KHM74" s="193"/>
      <c r="KHN74" s="193"/>
      <c r="KHO74" s="193"/>
      <c r="KHP74" s="193"/>
      <c r="KHQ74" s="193"/>
      <c r="KHR74" s="193"/>
      <c r="KHS74" s="193"/>
      <c r="KHT74" s="193"/>
      <c r="KHU74" s="193"/>
      <c r="KHV74" s="193"/>
      <c r="KHW74" s="193"/>
      <c r="KHX74" s="193"/>
      <c r="KHY74" s="193"/>
      <c r="KHZ74" s="193"/>
      <c r="KIA74" s="193"/>
      <c r="KIB74" s="193"/>
      <c r="KIC74" s="193"/>
      <c r="KID74" s="193"/>
      <c r="KIE74" s="193"/>
      <c r="KIF74" s="193"/>
      <c r="KIG74" s="193"/>
      <c r="KIH74" s="193"/>
      <c r="KII74" s="193"/>
      <c r="KIJ74" s="193"/>
      <c r="KIK74" s="193"/>
      <c r="KIL74" s="193"/>
      <c r="KIM74" s="193"/>
      <c r="KIN74" s="193"/>
      <c r="KIO74" s="193"/>
      <c r="KIP74" s="193"/>
      <c r="KIQ74" s="193"/>
      <c r="KIR74" s="193"/>
      <c r="KIS74" s="193"/>
      <c r="KIT74" s="193"/>
      <c r="KIU74" s="193"/>
      <c r="KIV74" s="193"/>
      <c r="KIW74" s="193"/>
      <c r="KIX74" s="193"/>
      <c r="KIY74" s="193"/>
      <c r="KIZ74" s="193"/>
      <c r="KJA74" s="193"/>
      <c r="KJB74" s="193"/>
      <c r="KJC74" s="193"/>
      <c r="KJD74" s="193"/>
      <c r="KJE74" s="193"/>
      <c r="KJF74" s="193"/>
      <c r="KJG74" s="193"/>
      <c r="KJH74" s="193"/>
      <c r="KJI74" s="193"/>
      <c r="KJJ74" s="193"/>
      <c r="KJK74" s="193"/>
      <c r="KJL74" s="193"/>
      <c r="KJM74" s="193"/>
      <c r="KJN74" s="193"/>
      <c r="KJO74" s="193"/>
      <c r="KJP74" s="193"/>
      <c r="KJQ74" s="193"/>
      <c r="KJR74" s="193"/>
      <c r="KJS74" s="193"/>
      <c r="KJT74" s="193"/>
      <c r="KJU74" s="193"/>
      <c r="KJV74" s="193"/>
      <c r="KJW74" s="193"/>
      <c r="KJX74" s="193"/>
      <c r="KJY74" s="193"/>
      <c r="KJZ74" s="193"/>
      <c r="KKA74" s="193"/>
      <c r="KKB74" s="193"/>
      <c r="KKC74" s="193"/>
      <c r="KKD74" s="193"/>
      <c r="KKE74" s="193"/>
      <c r="KKF74" s="193"/>
      <c r="KKG74" s="193"/>
      <c r="KKH74" s="193"/>
      <c r="KKI74" s="193"/>
      <c r="KKJ74" s="193"/>
      <c r="KKK74" s="193"/>
      <c r="KKL74" s="193"/>
      <c r="KKM74" s="193"/>
      <c r="KKN74" s="193"/>
      <c r="KKO74" s="193"/>
      <c r="KKP74" s="193"/>
      <c r="KKQ74" s="193"/>
      <c r="KKR74" s="193"/>
      <c r="KKS74" s="193"/>
      <c r="KKT74" s="193"/>
      <c r="KKU74" s="193"/>
      <c r="KKV74" s="193"/>
      <c r="KKW74" s="193"/>
      <c r="KKX74" s="193"/>
      <c r="KKY74" s="193"/>
      <c r="KKZ74" s="193"/>
      <c r="KLA74" s="193"/>
      <c r="KLB74" s="193"/>
      <c r="KLC74" s="193"/>
      <c r="KLD74" s="193"/>
      <c r="KLE74" s="193"/>
      <c r="KLF74" s="193"/>
      <c r="KLG74" s="193"/>
      <c r="KLH74" s="193"/>
      <c r="KLI74" s="193"/>
      <c r="KLJ74" s="193"/>
      <c r="KLK74" s="193"/>
      <c r="KLL74" s="193"/>
      <c r="KLM74" s="193"/>
      <c r="KLN74" s="193"/>
      <c r="KLO74" s="193"/>
      <c r="KLP74" s="193"/>
      <c r="KLQ74" s="193"/>
      <c r="KLR74" s="193"/>
      <c r="KLS74" s="193"/>
      <c r="KLT74" s="193"/>
      <c r="KLU74" s="193"/>
      <c r="KLV74" s="193"/>
      <c r="KLW74" s="193"/>
      <c r="KLX74" s="193"/>
      <c r="KLY74" s="193"/>
      <c r="KLZ74" s="193"/>
      <c r="KMA74" s="193"/>
      <c r="KMB74" s="193"/>
      <c r="KMC74" s="193"/>
      <c r="KMD74" s="193"/>
      <c r="KME74" s="193"/>
      <c r="KMF74" s="193"/>
      <c r="KMG74" s="193"/>
      <c r="KMH74" s="193"/>
      <c r="KMI74" s="193"/>
      <c r="KMJ74" s="193"/>
      <c r="KMK74" s="193"/>
      <c r="KML74" s="193"/>
      <c r="KMM74" s="193"/>
      <c r="KMN74" s="193"/>
      <c r="KMO74" s="193"/>
      <c r="KMP74" s="193"/>
      <c r="KMQ74" s="193"/>
      <c r="KMR74" s="193"/>
      <c r="KMS74" s="193"/>
      <c r="KMT74" s="193"/>
      <c r="KMU74" s="193"/>
      <c r="KMV74" s="193"/>
      <c r="KMW74" s="193"/>
      <c r="KMX74" s="193"/>
      <c r="KMY74" s="193"/>
      <c r="KMZ74" s="193"/>
      <c r="KNA74" s="193"/>
      <c r="KNB74" s="193"/>
      <c r="KNC74" s="193"/>
      <c r="KND74" s="193"/>
      <c r="KNE74" s="193"/>
      <c r="KNF74" s="193"/>
      <c r="KNG74" s="193"/>
      <c r="KNH74" s="193"/>
      <c r="KNI74" s="193"/>
      <c r="KNJ74" s="193"/>
      <c r="KNK74" s="193"/>
      <c r="KNL74" s="193"/>
      <c r="KNM74" s="193"/>
      <c r="KNN74" s="193"/>
      <c r="KNO74" s="193"/>
      <c r="KNP74" s="193"/>
      <c r="KNQ74" s="193"/>
      <c r="KNR74" s="193"/>
      <c r="KNS74" s="193"/>
      <c r="KNT74" s="193"/>
      <c r="KNU74" s="193"/>
      <c r="KNV74" s="193"/>
      <c r="KNW74" s="193"/>
      <c r="KNX74" s="193"/>
      <c r="KNY74" s="193"/>
      <c r="KNZ74" s="193"/>
      <c r="KOA74" s="193"/>
      <c r="KOB74" s="193"/>
      <c r="KOC74" s="193"/>
      <c r="KOD74" s="193"/>
      <c r="KOE74" s="193"/>
      <c r="KOF74" s="193"/>
      <c r="KOG74" s="193"/>
      <c r="KOH74" s="193"/>
      <c r="KOI74" s="193"/>
      <c r="KOJ74" s="193"/>
      <c r="KOK74" s="193"/>
      <c r="KOL74" s="193"/>
      <c r="KOM74" s="193"/>
      <c r="KON74" s="193"/>
      <c r="KOO74" s="193"/>
      <c r="KOP74" s="193"/>
      <c r="KOQ74" s="193"/>
      <c r="KOR74" s="193"/>
      <c r="KOS74" s="193"/>
      <c r="KOT74" s="193"/>
      <c r="KOU74" s="193"/>
      <c r="KOV74" s="193"/>
      <c r="KOW74" s="193"/>
      <c r="KOX74" s="193"/>
      <c r="KOY74" s="193"/>
      <c r="KOZ74" s="193"/>
      <c r="KPA74" s="193"/>
      <c r="KPB74" s="193"/>
      <c r="KPC74" s="193"/>
      <c r="KPD74" s="193"/>
      <c r="KPE74" s="193"/>
      <c r="KPF74" s="193"/>
      <c r="KPG74" s="193"/>
      <c r="KPH74" s="193"/>
      <c r="KPI74" s="193"/>
      <c r="KPJ74" s="193"/>
      <c r="KPK74" s="193"/>
      <c r="KPL74" s="193"/>
      <c r="KPM74" s="193"/>
      <c r="KPN74" s="193"/>
      <c r="KPO74" s="193"/>
      <c r="KPP74" s="193"/>
      <c r="KPQ74" s="193"/>
      <c r="KPR74" s="193"/>
      <c r="KPS74" s="193"/>
      <c r="KPT74" s="193"/>
      <c r="KPU74" s="193"/>
      <c r="KPV74" s="193"/>
      <c r="KPW74" s="193"/>
      <c r="KPX74" s="193"/>
      <c r="KPY74" s="193"/>
      <c r="KPZ74" s="193"/>
      <c r="KQA74" s="193"/>
      <c r="KQB74" s="193"/>
      <c r="KQC74" s="193"/>
      <c r="KQD74" s="193"/>
      <c r="KQE74" s="193"/>
      <c r="KQF74" s="193"/>
      <c r="KQG74" s="193"/>
      <c r="KQH74" s="193"/>
      <c r="KQI74" s="193"/>
      <c r="KQJ74" s="193"/>
      <c r="KQK74" s="193"/>
      <c r="KQL74" s="193"/>
      <c r="KQM74" s="193"/>
      <c r="KQN74" s="193"/>
      <c r="KQO74" s="193"/>
      <c r="KQP74" s="193"/>
      <c r="KQQ74" s="193"/>
      <c r="KQR74" s="193"/>
      <c r="KQS74" s="193"/>
      <c r="KQT74" s="193"/>
      <c r="KQU74" s="193"/>
      <c r="KQV74" s="193"/>
      <c r="KQW74" s="193"/>
      <c r="KQX74" s="193"/>
      <c r="KQY74" s="193"/>
      <c r="KQZ74" s="193"/>
      <c r="KRA74" s="193"/>
      <c r="KRB74" s="193"/>
      <c r="KRC74" s="193"/>
      <c r="KRD74" s="193"/>
      <c r="KRE74" s="193"/>
      <c r="KRF74" s="193"/>
      <c r="KRG74" s="193"/>
      <c r="KRH74" s="193"/>
      <c r="KRI74" s="193"/>
      <c r="KRJ74" s="193"/>
      <c r="KRK74" s="193"/>
      <c r="KRL74" s="193"/>
      <c r="KRM74" s="193"/>
      <c r="KRN74" s="193"/>
      <c r="KRO74" s="193"/>
      <c r="KRP74" s="193"/>
      <c r="KRQ74" s="193"/>
      <c r="KRR74" s="193"/>
      <c r="KRS74" s="193"/>
      <c r="KRT74" s="193"/>
      <c r="KRU74" s="193"/>
      <c r="KRV74" s="193"/>
      <c r="KRW74" s="193"/>
      <c r="KRX74" s="193"/>
      <c r="KRY74" s="193"/>
      <c r="KRZ74" s="193"/>
      <c r="KSA74" s="193"/>
      <c r="KSB74" s="193"/>
      <c r="KSC74" s="193"/>
      <c r="KSD74" s="193"/>
      <c r="KSE74" s="193"/>
      <c r="KSF74" s="193"/>
      <c r="KSG74" s="193"/>
      <c r="KSH74" s="193"/>
      <c r="KSI74" s="193"/>
      <c r="KSJ74" s="193"/>
      <c r="KSK74" s="193"/>
      <c r="KSL74" s="193"/>
      <c r="KSM74" s="193"/>
      <c r="KSN74" s="193"/>
      <c r="KSO74" s="193"/>
      <c r="KSP74" s="193"/>
      <c r="KSQ74" s="193"/>
      <c r="KSR74" s="193"/>
      <c r="KSS74" s="193"/>
      <c r="KST74" s="193"/>
      <c r="KSU74" s="193"/>
      <c r="KSV74" s="193"/>
      <c r="KSW74" s="193"/>
      <c r="KSX74" s="193"/>
      <c r="KSY74" s="193"/>
      <c r="KSZ74" s="193"/>
      <c r="KTA74" s="193"/>
      <c r="KTB74" s="193"/>
      <c r="KTC74" s="193"/>
      <c r="KTD74" s="193"/>
      <c r="KTE74" s="193"/>
      <c r="KTF74" s="193"/>
      <c r="KTG74" s="193"/>
      <c r="KTH74" s="193"/>
      <c r="KTI74" s="193"/>
      <c r="KTJ74" s="193"/>
      <c r="KTK74" s="193"/>
      <c r="KTL74" s="193"/>
      <c r="KTM74" s="193"/>
      <c r="KTN74" s="193"/>
      <c r="KTO74" s="193"/>
      <c r="KTP74" s="193"/>
      <c r="KTQ74" s="193"/>
      <c r="KTR74" s="193"/>
      <c r="KTS74" s="193"/>
      <c r="KTT74" s="193"/>
      <c r="KTU74" s="193"/>
      <c r="KTV74" s="193"/>
      <c r="KTW74" s="193"/>
      <c r="KTX74" s="193"/>
      <c r="KTY74" s="193"/>
      <c r="KTZ74" s="193"/>
      <c r="KUA74" s="193"/>
      <c r="KUB74" s="193"/>
      <c r="KUC74" s="193"/>
      <c r="KUD74" s="193"/>
      <c r="KUE74" s="193"/>
      <c r="KUF74" s="193"/>
      <c r="KUG74" s="193"/>
      <c r="KUH74" s="193"/>
      <c r="KUI74" s="193"/>
      <c r="KUJ74" s="193"/>
      <c r="KUK74" s="193"/>
      <c r="KUL74" s="193"/>
      <c r="KUM74" s="193"/>
      <c r="KUN74" s="193"/>
      <c r="KUO74" s="193"/>
      <c r="KUP74" s="193"/>
      <c r="KUQ74" s="193"/>
      <c r="KUR74" s="193"/>
      <c r="KUS74" s="193"/>
      <c r="KUT74" s="193"/>
      <c r="KUU74" s="193"/>
      <c r="KUV74" s="193"/>
      <c r="KUW74" s="193"/>
      <c r="KUX74" s="193"/>
      <c r="KUY74" s="193"/>
      <c r="KUZ74" s="193"/>
      <c r="KVA74" s="193"/>
      <c r="KVB74" s="193"/>
      <c r="KVC74" s="193"/>
      <c r="KVD74" s="193"/>
      <c r="KVE74" s="193"/>
      <c r="KVF74" s="193"/>
      <c r="KVG74" s="193"/>
      <c r="KVH74" s="193"/>
      <c r="KVI74" s="193"/>
      <c r="KVJ74" s="193"/>
      <c r="KVK74" s="193"/>
      <c r="KVL74" s="193"/>
      <c r="KVM74" s="193"/>
      <c r="KVN74" s="193"/>
      <c r="KVO74" s="193"/>
      <c r="KVP74" s="193"/>
      <c r="KVQ74" s="193"/>
      <c r="KVR74" s="193"/>
      <c r="KVS74" s="193"/>
      <c r="KVT74" s="193"/>
      <c r="KVU74" s="193"/>
      <c r="KVV74" s="193"/>
      <c r="KVW74" s="193"/>
      <c r="KVX74" s="193"/>
      <c r="KVY74" s="193"/>
      <c r="KVZ74" s="193"/>
      <c r="KWA74" s="193"/>
      <c r="KWB74" s="193"/>
      <c r="KWC74" s="193"/>
      <c r="KWD74" s="193"/>
      <c r="KWE74" s="193"/>
      <c r="KWF74" s="193"/>
      <c r="KWG74" s="193"/>
      <c r="KWH74" s="193"/>
      <c r="KWI74" s="193"/>
      <c r="KWJ74" s="193"/>
      <c r="KWK74" s="193"/>
      <c r="KWL74" s="193"/>
      <c r="KWM74" s="193"/>
      <c r="KWN74" s="193"/>
      <c r="KWO74" s="193"/>
      <c r="KWP74" s="193"/>
      <c r="KWQ74" s="193"/>
      <c r="KWR74" s="193"/>
      <c r="KWS74" s="193"/>
      <c r="KWT74" s="193"/>
      <c r="KWU74" s="193"/>
      <c r="KWV74" s="193"/>
      <c r="KWW74" s="193"/>
      <c r="KWX74" s="193"/>
      <c r="KWY74" s="193"/>
      <c r="KWZ74" s="193"/>
      <c r="KXA74" s="193"/>
      <c r="KXB74" s="193"/>
      <c r="KXC74" s="193"/>
      <c r="KXD74" s="193"/>
      <c r="KXE74" s="193"/>
      <c r="KXF74" s="193"/>
      <c r="KXG74" s="193"/>
      <c r="KXH74" s="193"/>
      <c r="KXI74" s="193"/>
      <c r="KXJ74" s="193"/>
      <c r="KXK74" s="193"/>
      <c r="KXL74" s="193"/>
      <c r="KXM74" s="193"/>
      <c r="KXN74" s="193"/>
      <c r="KXO74" s="193"/>
      <c r="KXP74" s="193"/>
      <c r="KXQ74" s="193"/>
      <c r="KXR74" s="193"/>
      <c r="KXS74" s="193"/>
      <c r="KXT74" s="193"/>
      <c r="KXU74" s="193"/>
      <c r="KXV74" s="193"/>
      <c r="KXW74" s="193"/>
      <c r="KXX74" s="193"/>
      <c r="KXY74" s="193"/>
      <c r="KXZ74" s="193"/>
      <c r="KYA74" s="193"/>
      <c r="KYB74" s="193"/>
      <c r="KYC74" s="193"/>
      <c r="KYD74" s="193"/>
      <c r="KYE74" s="193"/>
      <c r="KYF74" s="193"/>
      <c r="KYG74" s="193"/>
      <c r="KYH74" s="193"/>
      <c r="KYI74" s="193"/>
      <c r="KYJ74" s="193"/>
      <c r="KYK74" s="193"/>
      <c r="KYL74" s="193"/>
      <c r="KYM74" s="193"/>
      <c r="KYN74" s="193"/>
      <c r="KYO74" s="193"/>
      <c r="KYP74" s="193"/>
      <c r="KYQ74" s="193"/>
      <c r="KYR74" s="193"/>
      <c r="KYS74" s="193"/>
      <c r="KYT74" s="193"/>
      <c r="KYU74" s="193"/>
      <c r="KYV74" s="193"/>
      <c r="KYW74" s="193"/>
      <c r="KYX74" s="193"/>
      <c r="KYY74" s="193"/>
      <c r="KYZ74" s="193"/>
      <c r="KZA74" s="193"/>
      <c r="KZB74" s="193"/>
      <c r="KZC74" s="193"/>
      <c r="KZD74" s="193"/>
      <c r="KZE74" s="193"/>
      <c r="KZF74" s="193"/>
      <c r="KZG74" s="193"/>
      <c r="KZH74" s="193"/>
      <c r="KZI74" s="193"/>
      <c r="KZJ74" s="193"/>
      <c r="KZK74" s="193"/>
      <c r="KZL74" s="193"/>
      <c r="KZM74" s="193"/>
      <c r="KZN74" s="193"/>
      <c r="KZO74" s="193"/>
      <c r="KZP74" s="193"/>
      <c r="KZQ74" s="193"/>
      <c r="KZR74" s="193"/>
      <c r="KZS74" s="193"/>
      <c r="KZT74" s="193"/>
      <c r="KZU74" s="193"/>
      <c r="KZV74" s="193"/>
      <c r="KZW74" s="193"/>
      <c r="KZX74" s="193"/>
      <c r="KZY74" s="193"/>
      <c r="KZZ74" s="193"/>
      <c r="LAA74" s="193"/>
      <c r="LAB74" s="193"/>
      <c r="LAC74" s="193"/>
      <c r="LAD74" s="193"/>
      <c r="LAE74" s="193"/>
      <c r="LAF74" s="193"/>
      <c r="LAG74" s="193"/>
      <c r="LAH74" s="193"/>
      <c r="LAI74" s="193"/>
      <c r="LAJ74" s="193"/>
      <c r="LAK74" s="193"/>
      <c r="LAL74" s="193"/>
      <c r="LAM74" s="193"/>
      <c r="LAN74" s="193"/>
      <c r="LAO74" s="193"/>
      <c r="LAP74" s="193"/>
      <c r="LAQ74" s="193"/>
      <c r="LAR74" s="193"/>
      <c r="LAS74" s="193"/>
      <c r="LAT74" s="193"/>
      <c r="LAU74" s="193"/>
      <c r="LAV74" s="193"/>
      <c r="LAW74" s="193"/>
      <c r="LAX74" s="193"/>
      <c r="LAY74" s="193"/>
      <c r="LAZ74" s="193"/>
      <c r="LBA74" s="193"/>
      <c r="LBB74" s="193"/>
      <c r="LBC74" s="193"/>
      <c r="LBD74" s="193"/>
      <c r="LBE74" s="193"/>
      <c r="LBF74" s="193"/>
      <c r="LBG74" s="193"/>
      <c r="LBH74" s="193"/>
      <c r="LBI74" s="193"/>
      <c r="LBJ74" s="193"/>
      <c r="LBK74" s="193"/>
      <c r="LBL74" s="193"/>
      <c r="LBM74" s="193"/>
      <c r="LBN74" s="193"/>
      <c r="LBO74" s="193"/>
      <c r="LBP74" s="193"/>
      <c r="LBQ74" s="193"/>
      <c r="LBR74" s="193"/>
      <c r="LBS74" s="193"/>
      <c r="LBT74" s="193"/>
      <c r="LBU74" s="193"/>
      <c r="LBV74" s="193"/>
      <c r="LBW74" s="193"/>
      <c r="LBX74" s="193"/>
      <c r="LBY74" s="193"/>
      <c r="LBZ74" s="193"/>
      <c r="LCA74" s="193"/>
      <c r="LCB74" s="193"/>
      <c r="LCC74" s="193"/>
      <c r="LCD74" s="193"/>
      <c r="LCE74" s="193"/>
      <c r="LCF74" s="193"/>
      <c r="LCG74" s="193"/>
      <c r="LCH74" s="193"/>
      <c r="LCI74" s="193"/>
      <c r="LCJ74" s="193"/>
      <c r="LCK74" s="193"/>
      <c r="LCL74" s="193"/>
      <c r="LCM74" s="193"/>
      <c r="LCN74" s="193"/>
      <c r="LCO74" s="193"/>
      <c r="LCP74" s="193"/>
      <c r="LCQ74" s="193"/>
      <c r="LCR74" s="193"/>
      <c r="LCS74" s="193"/>
      <c r="LCT74" s="193"/>
      <c r="LCU74" s="193"/>
      <c r="LCV74" s="193"/>
      <c r="LCW74" s="193"/>
      <c r="LCX74" s="193"/>
      <c r="LCY74" s="193"/>
      <c r="LCZ74" s="193"/>
      <c r="LDA74" s="193"/>
      <c r="LDB74" s="193"/>
      <c r="LDC74" s="193"/>
      <c r="LDD74" s="193"/>
      <c r="LDE74" s="193"/>
      <c r="LDF74" s="193"/>
      <c r="LDG74" s="193"/>
      <c r="LDH74" s="193"/>
      <c r="LDI74" s="193"/>
      <c r="LDJ74" s="193"/>
      <c r="LDK74" s="193"/>
      <c r="LDL74" s="193"/>
      <c r="LDM74" s="193"/>
      <c r="LDN74" s="193"/>
      <c r="LDO74" s="193"/>
      <c r="LDP74" s="193"/>
      <c r="LDQ74" s="193"/>
      <c r="LDR74" s="193"/>
      <c r="LDS74" s="193"/>
      <c r="LDT74" s="193"/>
      <c r="LDU74" s="193"/>
      <c r="LDV74" s="193"/>
      <c r="LDW74" s="193"/>
      <c r="LDX74" s="193"/>
      <c r="LDY74" s="193"/>
      <c r="LDZ74" s="193"/>
      <c r="LEA74" s="193"/>
      <c r="LEB74" s="193"/>
      <c r="LEC74" s="193"/>
      <c r="LED74" s="193"/>
      <c r="LEE74" s="193"/>
      <c r="LEF74" s="193"/>
      <c r="LEG74" s="193"/>
      <c r="LEH74" s="193"/>
      <c r="LEI74" s="193"/>
      <c r="LEJ74" s="193"/>
      <c r="LEK74" s="193"/>
      <c r="LEL74" s="193"/>
      <c r="LEM74" s="193"/>
      <c r="LEN74" s="193"/>
      <c r="LEO74" s="193"/>
      <c r="LEP74" s="193"/>
      <c r="LEQ74" s="193"/>
      <c r="LER74" s="193"/>
      <c r="LES74" s="193"/>
      <c r="LET74" s="193"/>
      <c r="LEU74" s="193"/>
      <c r="LEV74" s="193"/>
      <c r="LEW74" s="193"/>
      <c r="LEX74" s="193"/>
      <c r="LEY74" s="193"/>
      <c r="LEZ74" s="193"/>
      <c r="LFA74" s="193"/>
      <c r="LFB74" s="193"/>
      <c r="LFC74" s="193"/>
      <c r="LFD74" s="193"/>
      <c r="LFE74" s="193"/>
      <c r="LFF74" s="193"/>
      <c r="LFG74" s="193"/>
      <c r="LFH74" s="193"/>
      <c r="LFI74" s="193"/>
      <c r="LFJ74" s="193"/>
      <c r="LFK74" s="193"/>
      <c r="LFL74" s="193"/>
      <c r="LFM74" s="193"/>
      <c r="LFN74" s="193"/>
      <c r="LFO74" s="193"/>
      <c r="LFP74" s="193"/>
      <c r="LFQ74" s="193"/>
      <c r="LFR74" s="193"/>
      <c r="LFS74" s="193"/>
      <c r="LFT74" s="193"/>
      <c r="LFU74" s="193"/>
      <c r="LFV74" s="193"/>
      <c r="LFW74" s="193"/>
      <c r="LFX74" s="193"/>
      <c r="LFY74" s="193"/>
      <c r="LFZ74" s="193"/>
      <c r="LGA74" s="193"/>
      <c r="LGB74" s="193"/>
      <c r="LGC74" s="193"/>
      <c r="LGD74" s="193"/>
      <c r="LGE74" s="193"/>
      <c r="LGF74" s="193"/>
      <c r="LGG74" s="193"/>
      <c r="LGH74" s="193"/>
      <c r="LGI74" s="193"/>
      <c r="LGJ74" s="193"/>
      <c r="LGK74" s="193"/>
      <c r="LGL74" s="193"/>
      <c r="LGM74" s="193"/>
      <c r="LGN74" s="193"/>
      <c r="LGO74" s="193"/>
      <c r="LGP74" s="193"/>
      <c r="LGQ74" s="193"/>
      <c r="LGR74" s="193"/>
      <c r="LGS74" s="193"/>
      <c r="LGT74" s="193"/>
      <c r="LGU74" s="193"/>
      <c r="LGV74" s="193"/>
      <c r="LGW74" s="193"/>
      <c r="LGX74" s="193"/>
      <c r="LGY74" s="193"/>
      <c r="LGZ74" s="193"/>
      <c r="LHA74" s="193"/>
      <c r="LHB74" s="193"/>
      <c r="LHC74" s="193"/>
      <c r="LHD74" s="193"/>
      <c r="LHE74" s="193"/>
      <c r="LHF74" s="193"/>
      <c r="LHG74" s="193"/>
      <c r="LHH74" s="193"/>
      <c r="LHI74" s="193"/>
      <c r="LHJ74" s="193"/>
      <c r="LHK74" s="193"/>
      <c r="LHL74" s="193"/>
      <c r="LHM74" s="193"/>
      <c r="LHN74" s="193"/>
      <c r="LHO74" s="193"/>
      <c r="LHP74" s="193"/>
      <c r="LHQ74" s="193"/>
      <c r="LHR74" s="193"/>
      <c r="LHS74" s="193"/>
      <c r="LHT74" s="193"/>
      <c r="LHU74" s="193"/>
      <c r="LHV74" s="193"/>
      <c r="LHW74" s="193"/>
      <c r="LHX74" s="193"/>
      <c r="LHY74" s="193"/>
      <c r="LHZ74" s="193"/>
      <c r="LIA74" s="193"/>
      <c r="LIB74" s="193"/>
      <c r="LIC74" s="193"/>
      <c r="LID74" s="193"/>
      <c r="LIE74" s="193"/>
      <c r="LIF74" s="193"/>
      <c r="LIG74" s="193"/>
      <c r="LIH74" s="193"/>
      <c r="LII74" s="193"/>
      <c r="LIJ74" s="193"/>
      <c r="LIK74" s="193"/>
      <c r="LIL74" s="193"/>
      <c r="LIM74" s="193"/>
      <c r="LIN74" s="193"/>
      <c r="LIO74" s="193"/>
      <c r="LIP74" s="193"/>
      <c r="LIQ74" s="193"/>
      <c r="LIR74" s="193"/>
      <c r="LIS74" s="193"/>
      <c r="LIT74" s="193"/>
      <c r="LIU74" s="193"/>
      <c r="LIV74" s="193"/>
      <c r="LIW74" s="193"/>
      <c r="LIX74" s="193"/>
      <c r="LIY74" s="193"/>
      <c r="LIZ74" s="193"/>
      <c r="LJA74" s="193"/>
      <c r="LJB74" s="193"/>
      <c r="LJC74" s="193"/>
      <c r="LJD74" s="193"/>
      <c r="LJE74" s="193"/>
      <c r="LJF74" s="193"/>
      <c r="LJG74" s="193"/>
      <c r="LJH74" s="193"/>
      <c r="LJI74" s="193"/>
      <c r="LJJ74" s="193"/>
      <c r="LJK74" s="193"/>
      <c r="LJL74" s="193"/>
      <c r="LJM74" s="193"/>
      <c r="LJN74" s="193"/>
      <c r="LJO74" s="193"/>
      <c r="LJP74" s="193"/>
      <c r="LJQ74" s="193"/>
      <c r="LJR74" s="193"/>
      <c r="LJS74" s="193"/>
      <c r="LJT74" s="193"/>
      <c r="LJU74" s="193"/>
      <c r="LJV74" s="193"/>
      <c r="LJW74" s="193"/>
      <c r="LJX74" s="193"/>
      <c r="LJY74" s="193"/>
      <c r="LJZ74" s="193"/>
      <c r="LKA74" s="193"/>
      <c r="LKB74" s="193"/>
      <c r="LKC74" s="193"/>
      <c r="LKD74" s="193"/>
      <c r="LKE74" s="193"/>
      <c r="LKF74" s="193"/>
      <c r="LKG74" s="193"/>
      <c r="LKH74" s="193"/>
      <c r="LKI74" s="193"/>
      <c r="LKJ74" s="193"/>
      <c r="LKK74" s="193"/>
      <c r="LKL74" s="193"/>
      <c r="LKM74" s="193"/>
      <c r="LKN74" s="193"/>
      <c r="LKO74" s="193"/>
      <c r="LKP74" s="193"/>
      <c r="LKQ74" s="193"/>
      <c r="LKR74" s="193"/>
      <c r="LKS74" s="193"/>
      <c r="LKT74" s="193"/>
      <c r="LKU74" s="193"/>
      <c r="LKV74" s="193"/>
      <c r="LKW74" s="193"/>
      <c r="LKX74" s="193"/>
      <c r="LKY74" s="193"/>
      <c r="LKZ74" s="193"/>
      <c r="LLA74" s="193"/>
      <c r="LLB74" s="193"/>
      <c r="LLC74" s="193"/>
      <c r="LLD74" s="193"/>
      <c r="LLE74" s="193"/>
      <c r="LLF74" s="193"/>
      <c r="LLG74" s="193"/>
      <c r="LLH74" s="193"/>
      <c r="LLI74" s="193"/>
      <c r="LLJ74" s="193"/>
      <c r="LLK74" s="193"/>
      <c r="LLL74" s="193"/>
      <c r="LLM74" s="193"/>
      <c r="LLN74" s="193"/>
      <c r="LLO74" s="193"/>
      <c r="LLP74" s="193"/>
      <c r="LLQ74" s="193"/>
      <c r="LLR74" s="193"/>
      <c r="LLS74" s="193"/>
      <c r="LLT74" s="193"/>
      <c r="LLU74" s="193"/>
      <c r="LLV74" s="193"/>
      <c r="LLW74" s="193"/>
      <c r="LLX74" s="193"/>
      <c r="LLY74" s="193"/>
      <c r="LLZ74" s="193"/>
      <c r="LMA74" s="193"/>
      <c r="LMB74" s="193"/>
      <c r="LMC74" s="193"/>
      <c r="LMD74" s="193"/>
      <c r="LME74" s="193"/>
      <c r="LMF74" s="193"/>
      <c r="LMG74" s="193"/>
      <c r="LMH74" s="193"/>
      <c r="LMI74" s="193"/>
      <c r="LMJ74" s="193"/>
      <c r="LMK74" s="193"/>
      <c r="LML74" s="193"/>
      <c r="LMM74" s="193"/>
      <c r="LMN74" s="193"/>
      <c r="LMO74" s="193"/>
      <c r="LMP74" s="193"/>
      <c r="LMQ74" s="193"/>
      <c r="LMR74" s="193"/>
      <c r="LMS74" s="193"/>
      <c r="LMT74" s="193"/>
      <c r="LMU74" s="193"/>
      <c r="LMV74" s="193"/>
      <c r="LMW74" s="193"/>
      <c r="LMX74" s="193"/>
      <c r="LMY74" s="193"/>
      <c r="LMZ74" s="193"/>
      <c r="LNA74" s="193"/>
      <c r="LNB74" s="193"/>
      <c r="LNC74" s="193"/>
      <c r="LND74" s="193"/>
      <c r="LNE74" s="193"/>
      <c r="LNF74" s="193"/>
      <c r="LNG74" s="193"/>
      <c r="LNH74" s="193"/>
      <c r="LNI74" s="193"/>
      <c r="LNJ74" s="193"/>
      <c r="LNK74" s="193"/>
      <c r="LNL74" s="193"/>
      <c r="LNM74" s="193"/>
      <c r="LNN74" s="193"/>
      <c r="LNO74" s="193"/>
      <c r="LNP74" s="193"/>
      <c r="LNQ74" s="193"/>
      <c r="LNR74" s="193"/>
      <c r="LNS74" s="193"/>
      <c r="LNT74" s="193"/>
      <c r="LNU74" s="193"/>
      <c r="LNV74" s="193"/>
      <c r="LNW74" s="193"/>
      <c r="LNX74" s="193"/>
      <c r="LNY74" s="193"/>
      <c r="LNZ74" s="193"/>
      <c r="LOA74" s="193"/>
      <c r="LOB74" s="193"/>
      <c r="LOC74" s="193"/>
      <c r="LOD74" s="193"/>
      <c r="LOE74" s="193"/>
      <c r="LOF74" s="193"/>
      <c r="LOG74" s="193"/>
      <c r="LOH74" s="193"/>
      <c r="LOI74" s="193"/>
      <c r="LOJ74" s="193"/>
      <c r="LOK74" s="193"/>
      <c r="LOL74" s="193"/>
      <c r="LOM74" s="193"/>
      <c r="LON74" s="193"/>
      <c r="LOO74" s="193"/>
      <c r="LOP74" s="193"/>
      <c r="LOQ74" s="193"/>
      <c r="LOR74" s="193"/>
      <c r="LOS74" s="193"/>
      <c r="LOT74" s="193"/>
      <c r="LOU74" s="193"/>
      <c r="LOV74" s="193"/>
      <c r="LOW74" s="193"/>
      <c r="LOX74" s="193"/>
      <c r="LOY74" s="193"/>
      <c r="LOZ74" s="193"/>
      <c r="LPA74" s="193"/>
      <c r="LPB74" s="193"/>
      <c r="LPC74" s="193"/>
      <c r="LPD74" s="193"/>
      <c r="LPE74" s="193"/>
      <c r="LPF74" s="193"/>
      <c r="LPG74" s="193"/>
      <c r="LPH74" s="193"/>
      <c r="LPI74" s="193"/>
      <c r="LPJ74" s="193"/>
      <c r="LPK74" s="193"/>
      <c r="LPL74" s="193"/>
      <c r="LPM74" s="193"/>
      <c r="LPN74" s="193"/>
      <c r="LPO74" s="193"/>
      <c r="LPP74" s="193"/>
      <c r="LPQ74" s="193"/>
      <c r="LPR74" s="193"/>
      <c r="LPS74" s="193"/>
      <c r="LPT74" s="193"/>
      <c r="LPU74" s="193"/>
      <c r="LPV74" s="193"/>
      <c r="LPW74" s="193"/>
      <c r="LPX74" s="193"/>
      <c r="LPY74" s="193"/>
      <c r="LPZ74" s="193"/>
      <c r="LQA74" s="193"/>
      <c r="LQB74" s="193"/>
      <c r="LQC74" s="193"/>
      <c r="LQD74" s="193"/>
      <c r="LQE74" s="193"/>
      <c r="LQF74" s="193"/>
      <c r="LQG74" s="193"/>
      <c r="LQH74" s="193"/>
      <c r="LQI74" s="193"/>
      <c r="LQJ74" s="193"/>
      <c r="LQK74" s="193"/>
      <c r="LQL74" s="193"/>
      <c r="LQM74" s="193"/>
      <c r="LQN74" s="193"/>
      <c r="LQO74" s="193"/>
      <c r="LQP74" s="193"/>
      <c r="LQQ74" s="193"/>
      <c r="LQR74" s="193"/>
      <c r="LQS74" s="193"/>
      <c r="LQT74" s="193"/>
      <c r="LQU74" s="193"/>
      <c r="LQV74" s="193"/>
      <c r="LQW74" s="193"/>
      <c r="LQX74" s="193"/>
      <c r="LQY74" s="193"/>
      <c r="LQZ74" s="193"/>
      <c r="LRA74" s="193"/>
      <c r="LRB74" s="193"/>
      <c r="LRC74" s="193"/>
      <c r="LRD74" s="193"/>
      <c r="LRE74" s="193"/>
      <c r="LRF74" s="193"/>
      <c r="LRG74" s="193"/>
      <c r="LRH74" s="193"/>
      <c r="LRI74" s="193"/>
      <c r="LRJ74" s="193"/>
      <c r="LRK74" s="193"/>
      <c r="LRL74" s="193"/>
      <c r="LRM74" s="193"/>
      <c r="LRN74" s="193"/>
      <c r="LRO74" s="193"/>
      <c r="LRP74" s="193"/>
      <c r="LRQ74" s="193"/>
      <c r="LRR74" s="193"/>
      <c r="LRS74" s="193"/>
      <c r="LRT74" s="193"/>
      <c r="LRU74" s="193"/>
      <c r="LRV74" s="193"/>
      <c r="LRW74" s="193"/>
      <c r="LRX74" s="193"/>
      <c r="LRY74" s="193"/>
      <c r="LRZ74" s="193"/>
      <c r="LSA74" s="193"/>
      <c r="LSB74" s="193"/>
      <c r="LSC74" s="193"/>
      <c r="LSD74" s="193"/>
      <c r="LSE74" s="193"/>
      <c r="LSF74" s="193"/>
      <c r="LSG74" s="193"/>
      <c r="LSH74" s="193"/>
      <c r="LSI74" s="193"/>
      <c r="LSJ74" s="193"/>
      <c r="LSK74" s="193"/>
      <c r="LSL74" s="193"/>
      <c r="LSM74" s="193"/>
      <c r="LSN74" s="193"/>
      <c r="LSO74" s="193"/>
      <c r="LSP74" s="193"/>
      <c r="LSQ74" s="193"/>
      <c r="LSR74" s="193"/>
      <c r="LSS74" s="193"/>
      <c r="LST74" s="193"/>
      <c r="LSU74" s="193"/>
      <c r="LSV74" s="193"/>
      <c r="LSW74" s="193"/>
      <c r="LSX74" s="193"/>
      <c r="LSY74" s="193"/>
      <c r="LSZ74" s="193"/>
      <c r="LTA74" s="193"/>
      <c r="LTB74" s="193"/>
      <c r="LTC74" s="193"/>
      <c r="LTD74" s="193"/>
      <c r="LTE74" s="193"/>
      <c r="LTF74" s="193"/>
      <c r="LTG74" s="193"/>
      <c r="LTH74" s="193"/>
      <c r="LTI74" s="193"/>
      <c r="LTJ74" s="193"/>
      <c r="LTK74" s="193"/>
      <c r="LTL74" s="193"/>
      <c r="LTM74" s="193"/>
      <c r="LTN74" s="193"/>
      <c r="LTO74" s="193"/>
      <c r="LTP74" s="193"/>
      <c r="LTQ74" s="193"/>
      <c r="LTR74" s="193"/>
      <c r="LTS74" s="193"/>
      <c r="LTT74" s="193"/>
      <c r="LTU74" s="193"/>
      <c r="LTV74" s="193"/>
      <c r="LTW74" s="193"/>
      <c r="LTX74" s="193"/>
      <c r="LTY74" s="193"/>
      <c r="LTZ74" s="193"/>
      <c r="LUA74" s="193"/>
      <c r="LUB74" s="193"/>
      <c r="LUC74" s="193"/>
      <c r="LUD74" s="193"/>
      <c r="LUE74" s="193"/>
      <c r="LUF74" s="193"/>
      <c r="LUG74" s="193"/>
      <c r="LUH74" s="193"/>
      <c r="LUI74" s="193"/>
      <c r="LUJ74" s="193"/>
      <c r="LUK74" s="193"/>
      <c r="LUL74" s="193"/>
      <c r="LUM74" s="193"/>
      <c r="LUN74" s="193"/>
      <c r="LUO74" s="193"/>
      <c r="LUP74" s="193"/>
      <c r="LUQ74" s="193"/>
      <c r="LUR74" s="193"/>
      <c r="LUS74" s="193"/>
      <c r="LUT74" s="193"/>
      <c r="LUU74" s="193"/>
      <c r="LUV74" s="193"/>
      <c r="LUW74" s="193"/>
      <c r="LUX74" s="193"/>
      <c r="LUY74" s="193"/>
      <c r="LUZ74" s="193"/>
      <c r="LVA74" s="193"/>
      <c r="LVB74" s="193"/>
      <c r="LVC74" s="193"/>
      <c r="LVD74" s="193"/>
      <c r="LVE74" s="193"/>
      <c r="LVF74" s="193"/>
      <c r="LVG74" s="193"/>
      <c r="LVH74" s="193"/>
      <c r="LVI74" s="193"/>
      <c r="LVJ74" s="193"/>
      <c r="LVK74" s="193"/>
      <c r="LVL74" s="193"/>
      <c r="LVM74" s="193"/>
      <c r="LVN74" s="193"/>
      <c r="LVO74" s="193"/>
      <c r="LVP74" s="193"/>
      <c r="LVQ74" s="193"/>
      <c r="LVR74" s="193"/>
      <c r="LVS74" s="193"/>
      <c r="LVT74" s="193"/>
      <c r="LVU74" s="193"/>
      <c r="LVV74" s="193"/>
      <c r="LVW74" s="193"/>
      <c r="LVX74" s="193"/>
      <c r="LVY74" s="193"/>
      <c r="LVZ74" s="193"/>
      <c r="LWA74" s="193"/>
      <c r="LWB74" s="193"/>
      <c r="LWC74" s="193"/>
      <c r="LWD74" s="193"/>
      <c r="LWE74" s="193"/>
      <c r="LWF74" s="193"/>
      <c r="LWG74" s="193"/>
      <c r="LWH74" s="193"/>
      <c r="LWI74" s="193"/>
      <c r="LWJ74" s="193"/>
      <c r="LWK74" s="193"/>
      <c r="LWL74" s="193"/>
      <c r="LWM74" s="193"/>
      <c r="LWN74" s="193"/>
      <c r="LWO74" s="193"/>
      <c r="LWP74" s="193"/>
      <c r="LWQ74" s="193"/>
      <c r="LWR74" s="193"/>
      <c r="LWS74" s="193"/>
      <c r="LWT74" s="193"/>
      <c r="LWU74" s="193"/>
      <c r="LWV74" s="193"/>
      <c r="LWW74" s="193"/>
      <c r="LWX74" s="193"/>
      <c r="LWY74" s="193"/>
      <c r="LWZ74" s="193"/>
      <c r="LXA74" s="193"/>
      <c r="LXB74" s="193"/>
      <c r="LXC74" s="193"/>
      <c r="LXD74" s="193"/>
      <c r="LXE74" s="193"/>
      <c r="LXF74" s="193"/>
      <c r="LXG74" s="193"/>
      <c r="LXH74" s="193"/>
      <c r="LXI74" s="193"/>
      <c r="LXJ74" s="193"/>
      <c r="LXK74" s="193"/>
      <c r="LXL74" s="193"/>
      <c r="LXM74" s="193"/>
      <c r="LXN74" s="193"/>
      <c r="LXO74" s="193"/>
      <c r="LXP74" s="193"/>
      <c r="LXQ74" s="193"/>
      <c r="LXR74" s="193"/>
      <c r="LXS74" s="193"/>
      <c r="LXT74" s="193"/>
      <c r="LXU74" s="193"/>
      <c r="LXV74" s="193"/>
      <c r="LXW74" s="193"/>
      <c r="LXX74" s="193"/>
      <c r="LXY74" s="193"/>
      <c r="LXZ74" s="193"/>
      <c r="LYA74" s="193"/>
      <c r="LYB74" s="193"/>
      <c r="LYC74" s="193"/>
      <c r="LYD74" s="193"/>
      <c r="LYE74" s="193"/>
      <c r="LYF74" s="193"/>
      <c r="LYG74" s="193"/>
      <c r="LYH74" s="193"/>
      <c r="LYI74" s="193"/>
      <c r="LYJ74" s="193"/>
      <c r="LYK74" s="193"/>
      <c r="LYL74" s="193"/>
      <c r="LYM74" s="193"/>
      <c r="LYN74" s="193"/>
      <c r="LYO74" s="193"/>
      <c r="LYP74" s="193"/>
      <c r="LYQ74" s="193"/>
      <c r="LYR74" s="193"/>
      <c r="LYS74" s="193"/>
      <c r="LYT74" s="193"/>
      <c r="LYU74" s="193"/>
      <c r="LYV74" s="193"/>
      <c r="LYW74" s="193"/>
      <c r="LYX74" s="193"/>
      <c r="LYY74" s="193"/>
      <c r="LYZ74" s="193"/>
      <c r="LZA74" s="193"/>
      <c r="LZB74" s="193"/>
      <c r="LZC74" s="193"/>
      <c r="LZD74" s="193"/>
      <c r="LZE74" s="193"/>
      <c r="LZF74" s="193"/>
      <c r="LZG74" s="193"/>
      <c r="LZH74" s="193"/>
      <c r="LZI74" s="193"/>
      <c r="LZJ74" s="193"/>
      <c r="LZK74" s="193"/>
      <c r="LZL74" s="193"/>
      <c r="LZM74" s="193"/>
      <c r="LZN74" s="193"/>
      <c r="LZO74" s="193"/>
      <c r="LZP74" s="193"/>
      <c r="LZQ74" s="193"/>
      <c r="LZR74" s="193"/>
      <c r="LZS74" s="193"/>
      <c r="LZT74" s="193"/>
      <c r="LZU74" s="193"/>
      <c r="LZV74" s="193"/>
      <c r="LZW74" s="193"/>
      <c r="LZX74" s="193"/>
      <c r="LZY74" s="193"/>
      <c r="LZZ74" s="193"/>
      <c r="MAA74" s="193"/>
      <c r="MAB74" s="193"/>
      <c r="MAC74" s="193"/>
      <c r="MAD74" s="193"/>
      <c r="MAE74" s="193"/>
      <c r="MAF74" s="193"/>
      <c r="MAG74" s="193"/>
      <c r="MAH74" s="193"/>
      <c r="MAI74" s="193"/>
      <c r="MAJ74" s="193"/>
      <c r="MAK74" s="193"/>
      <c r="MAL74" s="193"/>
      <c r="MAM74" s="193"/>
      <c r="MAN74" s="193"/>
      <c r="MAO74" s="193"/>
      <c r="MAP74" s="193"/>
      <c r="MAQ74" s="193"/>
      <c r="MAR74" s="193"/>
      <c r="MAS74" s="193"/>
      <c r="MAT74" s="193"/>
      <c r="MAU74" s="193"/>
      <c r="MAV74" s="193"/>
      <c r="MAW74" s="193"/>
      <c r="MAX74" s="193"/>
      <c r="MAY74" s="193"/>
      <c r="MAZ74" s="193"/>
      <c r="MBA74" s="193"/>
      <c r="MBB74" s="193"/>
      <c r="MBC74" s="193"/>
      <c r="MBD74" s="193"/>
      <c r="MBE74" s="193"/>
      <c r="MBF74" s="193"/>
      <c r="MBG74" s="193"/>
      <c r="MBH74" s="193"/>
      <c r="MBI74" s="193"/>
      <c r="MBJ74" s="193"/>
      <c r="MBK74" s="193"/>
      <c r="MBL74" s="193"/>
      <c r="MBM74" s="193"/>
      <c r="MBN74" s="193"/>
      <c r="MBO74" s="193"/>
      <c r="MBP74" s="193"/>
      <c r="MBQ74" s="193"/>
      <c r="MBR74" s="193"/>
      <c r="MBS74" s="193"/>
      <c r="MBT74" s="193"/>
      <c r="MBU74" s="193"/>
      <c r="MBV74" s="193"/>
      <c r="MBW74" s="193"/>
      <c r="MBX74" s="193"/>
      <c r="MBY74" s="193"/>
      <c r="MBZ74" s="193"/>
      <c r="MCA74" s="193"/>
      <c r="MCB74" s="193"/>
      <c r="MCC74" s="193"/>
      <c r="MCD74" s="193"/>
      <c r="MCE74" s="193"/>
      <c r="MCF74" s="193"/>
      <c r="MCG74" s="193"/>
      <c r="MCH74" s="193"/>
      <c r="MCI74" s="193"/>
      <c r="MCJ74" s="193"/>
      <c r="MCK74" s="193"/>
      <c r="MCL74" s="193"/>
      <c r="MCM74" s="193"/>
      <c r="MCN74" s="193"/>
      <c r="MCO74" s="193"/>
      <c r="MCP74" s="193"/>
      <c r="MCQ74" s="193"/>
      <c r="MCR74" s="193"/>
      <c r="MCS74" s="193"/>
      <c r="MCT74" s="193"/>
      <c r="MCU74" s="193"/>
      <c r="MCV74" s="193"/>
      <c r="MCW74" s="193"/>
      <c r="MCX74" s="193"/>
      <c r="MCY74" s="193"/>
      <c r="MCZ74" s="193"/>
      <c r="MDA74" s="193"/>
      <c r="MDB74" s="193"/>
      <c r="MDC74" s="193"/>
      <c r="MDD74" s="193"/>
      <c r="MDE74" s="193"/>
      <c r="MDF74" s="193"/>
      <c r="MDG74" s="193"/>
      <c r="MDH74" s="193"/>
      <c r="MDI74" s="193"/>
      <c r="MDJ74" s="193"/>
      <c r="MDK74" s="193"/>
      <c r="MDL74" s="193"/>
      <c r="MDM74" s="193"/>
      <c r="MDN74" s="193"/>
      <c r="MDO74" s="193"/>
      <c r="MDP74" s="193"/>
      <c r="MDQ74" s="193"/>
      <c r="MDR74" s="193"/>
      <c r="MDS74" s="193"/>
      <c r="MDT74" s="193"/>
      <c r="MDU74" s="193"/>
      <c r="MDV74" s="193"/>
      <c r="MDW74" s="193"/>
      <c r="MDX74" s="193"/>
      <c r="MDY74" s="193"/>
      <c r="MDZ74" s="193"/>
      <c r="MEA74" s="193"/>
      <c r="MEB74" s="193"/>
      <c r="MEC74" s="193"/>
      <c r="MED74" s="193"/>
      <c r="MEE74" s="193"/>
      <c r="MEF74" s="193"/>
      <c r="MEG74" s="193"/>
      <c r="MEH74" s="193"/>
      <c r="MEI74" s="193"/>
      <c r="MEJ74" s="193"/>
      <c r="MEK74" s="193"/>
      <c r="MEL74" s="193"/>
      <c r="MEM74" s="193"/>
      <c r="MEN74" s="193"/>
      <c r="MEO74" s="193"/>
      <c r="MEP74" s="193"/>
      <c r="MEQ74" s="193"/>
      <c r="MER74" s="193"/>
      <c r="MES74" s="193"/>
      <c r="MET74" s="193"/>
      <c r="MEU74" s="193"/>
      <c r="MEV74" s="193"/>
      <c r="MEW74" s="193"/>
      <c r="MEX74" s="193"/>
      <c r="MEY74" s="193"/>
      <c r="MEZ74" s="193"/>
      <c r="MFA74" s="193"/>
      <c r="MFB74" s="193"/>
      <c r="MFC74" s="193"/>
      <c r="MFD74" s="193"/>
      <c r="MFE74" s="193"/>
      <c r="MFF74" s="193"/>
      <c r="MFG74" s="193"/>
      <c r="MFH74" s="193"/>
      <c r="MFI74" s="193"/>
      <c r="MFJ74" s="193"/>
      <c r="MFK74" s="193"/>
      <c r="MFL74" s="193"/>
      <c r="MFM74" s="193"/>
      <c r="MFN74" s="193"/>
      <c r="MFO74" s="193"/>
      <c r="MFP74" s="193"/>
      <c r="MFQ74" s="193"/>
      <c r="MFR74" s="193"/>
      <c r="MFS74" s="193"/>
      <c r="MFT74" s="193"/>
      <c r="MFU74" s="193"/>
      <c r="MFV74" s="193"/>
      <c r="MFW74" s="193"/>
      <c r="MFX74" s="193"/>
      <c r="MFY74" s="193"/>
      <c r="MFZ74" s="193"/>
      <c r="MGA74" s="193"/>
      <c r="MGB74" s="193"/>
      <c r="MGC74" s="193"/>
      <c r="MGD74" s="193"/>
      <c r="MGE74" s="193"/>
      <c r="MGF74" s="193"/>
      <c r="MGG74" s="193"/>
      <c r="MGH74" s="193"/>
      <c r="MGI74" s="193"/>
      <c r="MGJ74" s="193"/>
      <c r="MGK74" s="193"/>
      <c r="MGL74" s="193"/>
      <c r="MGM74" s="193"/>
      <c r="MGN74" s="193"/>
      <c r="MGO74" s="193"/>
      <c r="MGP74" s="193"/>
      <c r="MGQ74" s="193"/>
      <c r="MGR74" s="193"/>
      <c r="MGS74" s="193"/>
      <c r="MGT74" s="193"/>
      <c r="MGU74" s="193"/>
      <c r="MGV74" s="193"/>
      <c r="MGW74" s="193"/>
      <c r="MGX74" s="193"/>
      <c r="MGY74" s="193"/>
      <c r="MGZ74" s="193"/>
      <c r="MHA74" s="193"/>
      <c r="MHB74" s="193"/>
      <c r="MHC74" s="193"/>
      <c r="MHD74" s="193"/>
      <c r="MHE74" s="193"/>
      <c r="MHF74" s="193"/>
      <c r="MHG74" s="193"/>
      <c r="MHH74" s="193"/>
      <c r="MHI74" s="193"/>
      <c r="MHJ74" s="193"/>
      <c r="MHK74" s="193"/>
      <c r="MHL74" s="193"/>
      <c r="MHM74" s="193"/>
      <c r="MHN74" s="193"/>
      <c r="MHO74" s="193"/>
      <c r="MHP74" s="193"/>
      <c r="MHQ74" s="193"/>
      <c r="MHR74" s="193"/>
      <c r="MHS74" s="193"/>
      <c r="MHT74" s="193"/>
      <c r="MHU74" s="193"/>
      <c r="MHV74" s="193"/>
      <c r="MHW74" s="193"/>
      <c r="MHX74" s="193"/>
      <c r="MHY74" s="193"/>
      <c r="MHZ74" s="193"/>
      <c r="MIA74" s="193"/>
      <c r="MIB74" s="193"/>
      <c r="MIC74" s="193"/>
      <c r="MID74" s="193"/>
      <c r="MIE74" s="193"/>
      <c r="MIF74" s="193"/>
      <c r="MIG74" s="193"/>
      <c r="MIH74" s="193"/>
      <c r="MII74" s="193"/>
      <c r="MIJ74" s="193"/>
      <c r="MIK74" s="193"/>
      <c r="MIL74" s="193"/>
      <c r="MIM74" s="193"/>
      <c r="MIN74" s="193"/>
      <c r="MIO74" s="193"/>
      <c r="MIP74" s="193"/>
      <c r="MIQ74" s="193"/>
      <c r="MIR74" s="193"/>
      <c r="MIS74" s="193"/>
      <c r="MIT74" s="193"/>
      <c r="MIU74" s="193"/>
      <c r="MIV74" s="193"/>
      <c r="MIW74" s="193"/>
      <c r="MIX74" s="193"/>
      <c r="MIY74" s="193"/>
      <c r="MIZ74" s="193"/>
      <c r="MJA74" s="193"/>
      <c r="MJB74" s="193"/>
      <c r="MJC74" s="193"/>
      <c r="MJD74" s="193"/>
      <c r="MJE74" s="193"/>
      <c r="MJF74" s="193"/>
      <c r="MJG74" s="193"/>
      <c r="MJH74" s="193"/>
      <c r="MJI74" s="193"/>
      <c r="MJJ74" s="193"/>
      <c r="MJK74" s="193"/>
      <c r="MJL74" s="193"/>
      <c r="MJM74" s="193"/>
      <c r="MJN74" s="193"/>
      <c r="MJO74" s="193"/>
      <c r="MJP74" s="193"/>
      <c r="MJQ74" s="193"/>
      <c r="MJR74" s="193"/>
      <c r="MJS74" s="193"/>
      <c r="MJT74" s="193"/>
      <c r="MJU74" s="193"/>
      <c r="MJV74" s="193"/>
      <c r="MJW74" s="193"/>
      <c r="MJX74" s="193"/>
      <c r="MJY74" s="193"/>
      <c r="MJZ74" s="193"/>
      <c r="MKA74" s="193"/>
      <c r="MKB74" s="193"/>
      <c r="MKC74" s="193"/>
      <c r="MKD74" s="193"/>
      <c r="MKE74" s="193"/>
      <c r="MKF74" s="193"/>
      <c r="MKG74" s="193"/>
      <c r="MKH74" s="193"/>
      <c r="MKI74" s="193"/>
      <c r="MKJ74" s="193"/>
      <c r="MKK74" s="193"/>
      <c r="MKL74" s="193"/>
      <c r="MKM74" s="193"/>
      <c r="MKN74" s="193"/>
      <c r="MKO74" s="193"/>
      <c r="MKP74" s="193"/>
      <c r="MKQ74" s="193"/>
      <c r="MKR74" s="193"/>
      <c r="MKS74" s="193"/>
      <c r="MKT74" s="193"/>
      <c r="MKU74" s="193"/>
      <c r="MKV74" s="193"/>
      <c r="MKW74" s="193"/>
      <c r="MKX74" s="193"/>
      <c r="MKY74" s="193"/>
      <c r="MKZ74" s="193"/>
      <c r="MLA74" s="193"/>
      <c r="MLB74" s="193"/>
      <c r="MLC74" s="193"/>
      <c r="MLD74" s="193"/>
      <c r="MLE74" s="193"/>
      <c r="MLF74" s="193"/>
      <c r="MLG74" s="193"/>
      <c r="MLH74" s="193"/>
      <c r="MLI74" s="193"/>
      <c r="MLJ74" s="193"/>
      <c r="MLK74" s="193"/>
      <c r="MLL74" s="193"/>
      <c r="MLM74" s="193"/>
      <c r="MLN74" s="193"/>
      <c r="MLO74" s="193"/>
      <c r="MLP74" s="193"/>
      <c r="MLQ74" s="193"/>
      <c r="MLR74" s="193"/>
      <c r="MLS74" s="193"/>
      <c r="MLT74" s="193"/>
      <c r="MLU74" s="193"/>
      <c r="MLV74" s="193"/>
      <c r="MLW74" s="193"/>
      <c r="MLX74" s="193"/>
      <c r="MLY74" s="193"/>
      <c r="MLZ74" s="193"/>
      <c r="MMA74" s="193"/>
      <c r="MMB74" s="193"/>
      <c r="MMC74" s="193"/>
      <c r="MMD74" s="193"/>
      <c r="MME74" s="193"/>
      <c r="MMF74" s="193"/>
      <c r="MMG74" s="193"/>
      <c r="MMH74" s="193"/>
      <c r="MMI74" s="193"/>
      <c r="MMJ74" s="193"/>
      <c r="MMK74" s="193"/>
      <c r="MML74" s="193"/>
      <c r="MMM74" s="193"/>
      <c r="MMN74" s="193"/>
      <c r="MMO74" s="193"/>
      <c r="MMP74" s="193"/>
      <c r="MMQ74" s="193"/>
      <c r="MMR74" s="193"/>
      <c r="MMS74" s="193"/>
      <c r="MMT74" s="193"/>
      <c r="MMU74" s="193"/>
      <c r="MMV74" s="193"/>
      <c r="MMW74" s="193"/>
      <c r="MMX74" s="193"/>
      <c r="MMY74" s="193"/>
      <c r="MMZ74" s="193"/>
      <c r="MNA74" s="193"/>
      <c r="MNB74" s="193"/>
      <c r="MNC74" s="193"/>
      <c r="MND74" s="193"/>
      <c r="MNE74" s="193"/>
      <c r="MNF74" s="193"/>
      <c r="MNG74" s="193"/>
      <c r="MNH74" s="193"/>
      <c r="MNI74" s="193"/>
      <c r="MNJ74" s="193"/>
      <c r="MNK74" s="193"/>
      <c r="MNL74" s="193"/>
      <c r="MNM74" s="193"/>
      <c r="MNN74" s="193"/>
      <c r="MNO74" s="193"/>
      <c r="MNP74" s="193"/>
      <c r="MNQ74" s="193"/>
      <c r="MNR74" s="193"/>
      <c r="MNS74" s="193"/>
      <c r="MNT74" s="193"/>
      <c r="MNU74" s="193"/>
      <c r="MNV74" s="193"/>
      <c r="MNW74" s="193"/>
      <c r="MNX74" s="193"/>
      <c r="MNY74" s="193"/>
      <c r="MNZ74" s="193"/>
      <c r="MOA74" s="193"/>
      <c r="MOB74" s="193"/>
      <c r="MOC74" s="193"/>
      <c r="MOD74" s="193"/>
      <c r="MOE74" s="193"/>
      <c r="MOF74" s="193"/>
      <c r="MOG74" s="193"/>
      <c r="MOH74" s="193"/>
      <c r="MOI74" s="193"/>
      <c r="MOJ74" s="193"/>
      <c r="MOK74" s="193"/>
      <c r="MOL74" s="193"/>
      <c r="MOM74" s="193"/>
      <c r="MON74" s="193"/>
      <c r="MOO74" s="193"/>
      <c r="MOP74" s="193"/>
      <c r="MOQ74" s="193"/>
      <c r="MOR74" s="193"/>
      <c r="MOS74" s="193"/>
      <c r="MOT74" s="193"/>
      <c r="MOU74" s="193"/>
      <c r="MOV74" s="193"/>
      <c r="MOW74" s="193"/>
      <c r="MOX74" s="193"/>
      <c r="MOY74" s="193"/>
      <c r="MOZ74" s="193"/>
      <c r="MPA74" s="193"/>
      <c r="MPB74" s="193"/>
      <c r="MPC74" s="193"/>
      <c r="MPD74" s="193"/>
      <c r="MPE74" s="193"/>
      <c r="MPF74" s="193"/>
      <c r="MPG74" s="193"/>
      <c r="MPH74" s="193"/>
      <c r="MPI74" s="193"/>
      <c r="MPJ74" s="193"/>
      <c r="MPK74" s="193"/>
      <c r="MPL74" s="193"/>
      <c r="MPM74" s="193"/>
      <c r="MPN74" s="193"/>
      <c r="MPO74" s="193"/>
      <c r="MPP74" s="193"/>
      <c r="MPQ74" s="193"/>
      <c r="MPR74" s="193"/>
      <c r="MPS74" s="193"/>
      <c r="MPT74" s="193"/>
      <c r="MPU74" s="193"/>
      <c r="MPV74" s="193"/>
      <c r="MPW74" s="193"/>
      <c r="MPX74" s="193"/>
      <c r="MPY74" s="193"/>
      <c r="MPZ74" s="193"/>
      <c r="MQA74" s="193"/>
      <c r="MQB74" s="193"/>
      <c r="MQC74" s="193"/>
      <c r="MQD74" s="193"/>
      <c r="MQE74" s="193"/>
      <c r="MQF74" s="193"/>
      <c r="MQG74" s="193"/>
      <c r="MQH74" s="193"/>
      <c r="MQI74" s="193"/>
      <c r="MQJ74" s="193"/>
      <c r="MQK74" s="193"/>
      <c r="MQL74" s="193"/>
      <c r="MQM74" s="193"/>
      <c r="MQN74" s="193"/>
      <c r="MQO74" s="193"/>
      <c r="MQP74" s="193"/>
      <c r="MQQ74" s="193"/>
      <c r="MQR74" s="193"/>
      <c r="MQS74" s="193"/>
      <c r="MQT74" s="193"/>
      <c r="MQU74" s="193"/>
      <c r="MQV74" s="193"/>
      <c r="MQW74" s="193"/>
      <c r="MQX74" s="193"/>
      <c r="MQY74" s="193"/>
      <c r="MQZ74" s="193"/>
      <c r="MRA74" s="193"/>
      <c r="MRB74" s="193"/>
      <c r="MRC74" s="193"/>
      <c r="MRD74" s="193"/>
      <c r="MRE74" s="193"/>
      <c r="MRF74" s="193"/>
      <c r="MRG74" s="193"/>
      <c r="MRH74" s="193"/>
      <c r="MRI74" s="193"/>
      <c r="MRJ74" s="193"/>
      <c r="MRK74" s="193"/>
      <c r="MRL74" s="193"/>
      <c r="MRM74" s="193"/>
      <c r="MRN74" s="193"/>
      <c r="MRO74" s="193"/>
      <c r="MRP74" s="193"/>
      <c r="MRQ74" s="193"/>
      <c r="MRR74" s="193"/>
      <c r="MRS74" s="193"/>
      <c r="MRT74" s="193"/>
      <c r="MRU74" s="193"/>
      <c r="MRV74" s="193"/>
      <c r="MRW74" s="193"/>
      <c r="MRX74" s="193"/>
      <c r="MRY74" s="193"/>
      <c r="MRZ74" s="193"/>
      <c r="MSA74" s="193"/>
      <c r="MSB74" s="193"/>
      <c r="MSC74" s="193"/>
      <c r="MSD74" s="193"/>
      <c r="MSE74" s="193"/>
      <c r="MSF74" s="193"/>
      <c r="MSG74" s="193"/>
      <c r="MSH74" s="193"/>
      <c r="MSI74" s="193"/>
      <c r="MSJ74" s="193"/>
      <c r="MSK74" s="193"/>
      <c r="MSL74" s="193"/>
      <c r="MSM74" s="193"/>
      <c r="MSN74" s="193"/>
      <c r="MSO74" s="193"/>
      <c r="MSP74" s="193"/>
      <c r="MSQ74" s="193"/>
      <c r="MSR74" s="193"/>
      <c r="MSS74" s="193"/>
      <c r="MST74" s="193"/>
      <c r="MSU74" s="193"/>
      <c r="MSV74" s="193"/>
      <c r="MSW74" s="193"/>
      <c r="MSX74" s="193"/>
      <c r="MSY74" s="193"/>
      <c r="MSZ74" s="193"/>
      <c r="MTA74" s="193"/>
      <c r="MTB74" s="193"/>
      <c r="MTC74" s="193"/>
      <c r="MTD74" s="193"/>
      <c r="MTE74" s="193"/>
      <c r="MTF74" s="193"/>
      <c r="MTG74" s="193"/>
      <c r="MTH74" s="193"/>
      <c r="MTI74" s="193"/>
      <c r="MTJ74" s="193"/>
      <c r="MTK74" s="193"/>
      <c r="MTL74" s="193"/>
      <c r="MTM74" s="193"/>
      <c r="MTN74" s="193"/>
      <c r="MTO74" s="193"/>
      <c r="MTP74" s="193"/>
      <c r="MTQ74" s="193"/>
      <c r="MTR74" s="193"/>
      <c r="MTS74" s="193"/>
      <c r="MTT74" s="193"/>
      <c r="MTU74" s="193"/>
      <c r="MTV74" s="193"/>
      <c r="MTW74" s="193"/>
      <c r="MTX74" s="193"/>
      <c r="MTY74" s="193"/>
      <c r="MTZ74" s="193"/>
      <c r="MUA74" s="193"/>
      <c r="MUB74" s="193"/>
      <c r="MUC74" s="193"/>
      <c r="MUD74" s="193"/>
      <c r="MUE74" s="193"/>
      <c r="MUF74" s="193"/>
      <c r="MUG74" s="193"/>
      <c r="MUH74" s="193"/>
      <c r="MUI74" s="193"/>
      <c r="MUJ74" s="193"/>
      <c r="MUK74" s="193"/>
      <c r="MUL74" s="193"/>
      <c r="MUM74" s="193"/>
      <c r="MUN74" s="193"/>
      <c r="MUO74" s="193"/>
      <c r="MUP74" s="193"/>
      <c r="MUQ74" s="193"/>
      <c r="MUR74" s="193"/>
      <c r="MUS74" s="193"/>
      <c r="MUT74" s="193"/>
      <c r="MUU74" s="193"/>
      <c r="MUV74" s="193"/>
      <c r="MUW74" s="193"/>
      <c r="MUX74" s="193"/>
      <c r="MUY74" s="193"/>
      <c r="MUZ74" s="193"/>
      <c r="MVA74" s="193"/>
      <c r="MVB74" s="193"/>
      <c r="MVC74" s="193"/>
      <c r="MVD74" s="193"/>
      <c r="MVE74" s="193"/>
      <c r="MVF74" s="193"/>
      <c r="MVG74" s="193"/>
      <c r="MVH74" s="193"/>
      <c r="MVI74" s="193"/>
      <c r="MVJ74" s="193"/>
      <c r="MVK74" s="193"/>
      <c r="MVL74" s="193"/>
      <c r="MVM74" s="193"/>
      <c r="MVN74" s="193"/>
      <c r="MVO74" s="193"/>
      <c r="MVP74" s="193"/>
      <c r="MVQ74" s="193"/>
      <c r="MVR74" s="193"/>
      <c r="MVS74" s="193"/>
      <c r="MVT74" s="193"/>
      <c r="MVU74" s="193"/>
      <c r="MVV74" s="193"/>
      <c r="MVW74" s="193"/>
      <c r="MVX74" s="193"/>
      <c r="MVY74" s="193"/>
      <c r="MVZ74" s="193"/>
      <c r="MWA74" s="193"/>
      <c r="MWB74" s="193"/>
      <c r="MWC74" s="193"/>
      <c r="MWD74" s="193"/>
      <c r="MWE74" s="193"/>
      <c r="MWF74" s="193"/>
      <c r="MWG74" s="193"/>
      <c r="MWH74" s="193"/>
      <c r="MWI74" s="193"/>
      <c r="MWJ74" s="193"/>
      <c r="MWK74" s="193"/>
      <c r="MWL74" s="193"/>
      <c r="MWM74" s="193"/>
      <c r="MWN74" s="193"/>
      <c r="MWO74" s="193"/>
      <c r="MWP74" s="193"/>
      <c r="MWQ74" s="193"/>
      <c r="MWR74" s="193"/>
      <c r="MWS74" s="193"/>
      <c r="MWT74" s="193"/>
      <c r="MWU74" s="193"/>
      <c r="MWV74" s="193"/>
      <c r="MWW74" s="193"/>
      <c r="MWX74" s="193"/>
      <c r="MWY74" s="193"/>
      <c r="MWZ74" s="193"/>
      <c r="MXA74" s="193"/>
      <c r="MXB74" s="193"/>
      <c r="MXC74" s="193"/>
      <c r="MXD74" s="193"/>
      <c r="MXE74" s="193"/>
      <c r="MXF74" s="193"/>
      <c r="MXG74" s="193"/>
      <c r="MXH74" s="193"/>
      <c r="MXI74" s="193"/>
      <c r="MXJ74" s="193"/>
      <c r="MXK74" s="193"/>
      <c r="MXL74" s="193"/>
      <c r="MXM74" s="193"/>
      <c r="MXN74" s="193"/>
      <c r="MXO74" s="193"/>
      <c r="MXP74" s="193"/>
      <c r="MXQ74" s="193"/>
      <c r="MXR74" s="193"/>
      <c r="MXS74" s="193"/>
      <c r="MXT74" s="193"/>
      <c r="MXU74" s="193"/>
      <c r="MXV74" s="193"/>
      <c r="MXW74" s="193"/>
      <c r="MXX74" s="193"/>
      <c r="MXY74" s="193"/>
      <c r="MXZ74" s="193"/>
      <c r="MYA74" s="193"/>
      <c r="MYB74" s="193"/>
      <c r="MYC74" s="193"/>
      <c r="MYD74" s="193"/>
      <c r="MYE74" s="193"/>
      <c r="MYF74" s="193"/>
      <c r="MYG74" s="193"/>
      <c r="MYH74" s="193"/>
      <c r="MYI74" s="193"/>
      <c r="MYJ74" s="193"/>
      <c r="MYK74" s="193"/>
      <c r="MYL74" s="193"/>
      <c r="MYM74" s="193"/>
      <c r="MYN74" s="193"/>
      <c r="MYO74" s="193"/>
      <c r="MYP74" s="193"/>
      <c r="MYQ74" s="193"/>
      <c r="MYR74" s="193"/>
      <c r="MYS74" s="193"/>
      <c r="MYT74" s="193"/>
      <c r="MYU74" s="193"/>
      <c r="MYV74" s="193"/>
      <c r="MYW74" s="193"/>
      <c r="MYX74" s="193"/>
      <c r="MYY74" s="193"/>
      <c r="MYZ74" s="193"/>
      <c r="MZA74" s="193"/>
      <c r="MZB74" s="193"/>
      <c r="MZC74" s="193"/>
      <c r="MZD74" s="193"/>
      <c r="MZE74" s="193"/>
      <c r="MZF74" s="193"/>
      <c r="MZG74" s="193"/>
      <c r="MZH74" s="193"/>
      <c r="MZI74" s="193"/>
      <c r="MZJ74" s="193"/>
      <c r="MZK74" s="193"/>
      <c r="MZL74" s="193"/>
      <c r="MZM74" s="193"/>
      <c r="MZN74" s="193"/>
      <c r="MZO74" s="193"/>
      <c r="MZP74" s="193"/>
      <c r="MZQ74" s="193"/>
      <c r="MZR74" s="193"/>
      <c r="MZS74" s="193"/>
      <c r="MZT74" s="193"/>
      <c r="MZU74" s="193"/>
      <c r="MZV74" s="193"/>
      <c r="MZW74" s="193"/>
      <c r="MZX74" s="193"/>
      <c r="MZY74" s="193"/>
      <c r="MZZ74" s="193"/>
      <c r="NAA74" s="193"/>
      <c r="NAB74" s="193"/>
      <c r="NAC74" s="193"/>
      <c r="NAD74" s="193"/>
      <c r="NAE74" s="193"/>
      <c r="NAF74" s="193"/>
      <c r="NAG74" s="193"/>
      <c r="NAH74" s="193"/>
      <c r="NAI74" s="193"/>
      <c r="NAJ74" s="193"/>
      <c r="NAK74" s="193"/>
      <c r="NAL74" s="193"/>
      <c r="NAM74" s="193"/>
      <c r="NAN74" s="193"/>
      <c r="NAO74" s="193"/>
      <c r="NAP74" s="193"/>
      <c r="NAQ74" s="193"/>
      <c r="NAR74" s="193"/>
      <c r="NAS74" s="193"/>
      <c r="NAT74" s="193"/>
      <c r="NAU74" s="193"/>
      <c r="NAV74" s="193"/>
      <c r="NAW74" s="193"/>
      <c r="NAX74" s="193"/>
      <c r="NAY74" s="193"/>
      <c r="NAZ74" s="193"/>
      <c r="NBA74" s="193"/>
      <c r="NBB74" s="193"/>
      <c r="NBC74" s="193"/>
      <c r="NBD74" s="193"/>
      <c r="NBE74" s="193"/>
      <c r="NBF74" s="193"/>
      <c r="NBG74" s="193"/>
      <c r="NBH74" s="193"/>
      <c r="NBI74" s="193"/>
      <c r="NBJ74" s="193"/>
      <c r="NBK74" s="193"/>
      <c r="NBL74" s="193"/>
      <c r="NBM74" s="193"/>
      <c r="NBN74" s="193"/>
      <c r="NBO74" s="193"/>
      <c r="NBP74" s="193"/>
      <c r="NBQ74" s="193"/>
      <c r="NBR74" s="193"/>
      <c r="NBS74" s="193"/>
      <c r="NBT74" s="193"/>
      <c r="NBU74" s="193"/>
      <c r="NBV74" s="193"/>
      <c r="NBW74" s="193"/>
      <c r="NBX74" s="193"/>
      <c r="NBY74" s="193"/>
      <c r="NBZ74" s="193"/>
      <c r="NCA74" s="193"/>
      <c r="NCB74" s="193"/>
      <c r="NCC74" s="193"/>
      <c r="NCD74" s="193"/>
      <c r="NCE74" s="193"/>
      <c r="NCF74" s="193"/>
      <c r="NCG74" s="193"/>
      <c r="NCH74" s="193"/>
      <c r="NCI74" s="193"/>
      <c r="NCJ74" s="193"/>
      <c r="NCK74" s="193"/>
      <c r="NCL74" s="193"/>
      <c r="NCM74" s="193"/>
      <c r="NCN74" s="193"/>
      <c r="NCO74" s="193"/>
      <c r="NCP74" s="193"/>
      <c r="NCQ74" s="193"/>
      <c r="NCR74" s="193"/>
      <c r="NCS74" s="193"/>
      <c r="NCT74" s="193"/>
      <c r="NCU74" s="193"/>
      <c r="NCV74" s="193"/>
      <c r="NCW74" s="193"/>
      <c r="NCX74" s="193"/>
      <c r="NCY74" s="193"/>
      <c r="NCZ74" s="193"/>
      <c r="NDA74" s="193"/>
      <c r="NDB74" s="193"/>
      <c r="NDC74" s="193"/>
      <c r="NDD74" s="193"/>
      <c r="NDE74" s="193"/>
      <c r="NDF74" s="193"/>
      <c r="NDG74" s="193"/>
      <c r="NDH74" s="193"/>
      <c r="NDI74" s="193"/>
      <c r="NDJ74" s="193"/>
      <c r="NDK74" s="193"/>
      <c r="NDL74" s="193"/>
      <c r="NDM74" s="193"/>
      <c r="NDN74" s="193"/>
      <c r="NDO74" s="193"/>
      <c r="NDP74" s="193"/>
      <c r="NDQ74" s="193"/>
      <c r="NDR74" s="193"/>
      <c r="NDS74" s="193"/>
      <c r="NDT74" s="193"/>
      <c r="NDU74" s="193"/>
      <c r="NDV74" s="193"/>
      <c r="NDW74" s="193"/>
      <c r="NDX74" s="193"/>
      <c r="NDY74" s="193"/>
      <c r="NDZ74" s="193"/>
      <c r="NEA74" s="193"/>
      <c r="NEB74" s="193"/>
      <c r="NEC74" s="193"/>
      <c r="NED74" s="193"/>
      <c r="NEE74" s="193"/>
      <c r="NEF74" s="193"/>
      <c r="NEG74" s="193"/>
      <c r="NEH74" s="193"/>
      <c r="NEI74" s="193"/>
      <c r="NEJ74" s="193"/>
      <c r="NEK74" s="193"/>
      <c r="NEL74" s="193"/>
      <c r="NEM74" s="193"/>
      <c r="NEN74" s="193"/>
      <c r="NEO74" s="193"/>
      <c r="NEP74" s="193"/>
      <c r="NEQ74" s="193"/>
      <c r="NER74" s="193"/>
      <c r="NES74" s="193"/>
      <c r="NET74" s="193"/>
      <c r="NEU74" s="193"/>
      <c r="NEV74" s="193"/>
      <c r="NEW74" s="193"/>
      <c r="NEX74" s="193"/>
      <c r="NEY74" s="193"/>
      <c r="NEZ74" s="193"/>
      <c r="NFA74" s="193"/>
      <c r="NFB74" s="193"/>
      <c r="NFC74" s="193"/>
      <c r="NFD74" s="193"/>
      <c r="NFE74" s="193"/>
      <c r="NFF74" s="193"/>
      <c r="NFG74" s="193"/>
      <c r="NFH74" s="193"/>
      <c r="NFI74" s="193"/>
      <c r="NFJ74" s="193"/>
      <c r="NFK74" s="193"/>
      <c r="NFL74" s="193"/>
      <c r="NFM74" s="193"/>
      <c r="NFN74" s="193"/>
      <c r="NFO74" s="193"/>
      <c r="NFP74" s="193"/>
      <c r="NFQ74" s="193"/>
      <c r="NFR74" s="193"/>
      <c r="NFS74" s="193"/>
      <c r="NFT74" s="193"/>
      <c r="NFU74" s="193"/>
      <c r="NFV74" s="193"/>
      <c r="NFW74" s="193"/>
      <c r="NFX74" s="193"/>
      <c r="NFY74" s="193"/>
      <c r="NFZ74" s="193"/>
      <c r="NGA74" s="193"/>
      <c r="NGB74" s="193"/>
      <c r="NGC74" s="193"/>
      <c r="NGD74" s="193"/>
      <c r="NGE74" s="193"/>
      <c r="NGF74" s="193"/>
      <c r="NGG74" s="193"/>
      <c r="NGH74" s="193"/>
      <c r="NGI74" s="193"/>
      <c r="NGJ74" s="193"/>
      <c r="NGK74" s="193"/>
      <c r="NGL74" s="193"/>
      <c r="NGM74" s="193"/>
      <c r="NGN74" s="193"/>
      <c r="NGO74" s="193"/>
      <c r="NGP74" s="193"/>
      <c r="NGQ74" s="193"/>
      <c r="NGR74" s="193"/>
      <c r="NGS74" s="193"/>
      <c r="NGT74" s="193"/>
      <c r="NGU74" s="193"/>
      <c r="NGV74" s="193"/>
      <c r="NGW74" s="193"/>
      <c r="NGX74" s="193"/>
      <c r="NGY74" s="193"/>
      <c r="NGZ74" s="193"/>
      <c r="NHA74" s="193"/>
      <c r="NHB74" s="193"/>
      <c r="NHC74" s="193"/>
      <c r="NHD74" s="193"/>
      <c r="NHE74" s="193"/>
      <c r="NHF74" s="193"/>
      <c r="NHG74" s="193"/>
      <c r="NHH74" s="193"/>
      <c r="NHI74" s="193"/>
      <c r="NHJ74" s="193"/>
      <c r="NHK74" s="193"/>
      <c r="NHL74" s="193"/>
      <c r="NHM74" s="193"/>
      <c r="NHN74" s="193"/>
      <c r="NHO74" s="193"/>
      <c r="NHP74" s="193"/>
      <c r="NHQ74" s="193"/>
      <c r="NHR74" s="193"/>
      <c r="NHS74" s="193"/>
      <c r="NHT74" s="193"/>
      <c r="NHU74" s="193"/>
      <c r="NHV74" s="193"/>
      <c r="NHW74" s="193"/>
      <c r="NHX74" s="193"/>
      <c r="NHY74" s="193"/>
      <c r="NHZ74" s="193"/>
      <c r="NIA74" s="193"/>
      <c r="NIB74" s="193"/>
      <c r="NIC74" s="193"/>
      <c r="NID74" s="193"/>
      <c r="NIE74" s="193"/>
      <c r="NIF74" s="193"/>
      <c r="NIG74" s="193"/>
      <c r="NIH74" s="193"/>
      <c r="NII74" s="193"/>
      <c r="NIJ74" s="193"/>
      <c r="NIK74" s="193"/>
      <c r="NIL74" s="193"/>
      <c r="NIM74" s="193"/>
      <c r="NIN74" s="193"/>
      <c r="NIO74" s="193"/>
      <c r="NIP74" s="193"/>
      <c r="NIQ74" s="193"/>
      <c r="NIR74" s="193"/>
      <c r="NIS74" s="193"/>
      <c r="NIT74" s="193"/>
      <c r="NIU74" s="193"/>
      <c r="NIV74" s="193"/>
      <c r="NIW74" s="193"/>
      <c r="NIX74" s="193"/>
      <c r="NIY74" s="193"/>
      <c r="NIZ74" s="193"/>
      <c r="NJA74" s="193"/>
      <c r="NJB74" s="193"/>
      <c r="NJC74" s="193"/>
      <c r="NJD74" s="193"/>
      <c r="NJE74" s="193"/>
      <c r="NJF74" s="193"/>
      <c r="NJG74" s="193"/>
      <c r="NJH74" s="193"/>
      <c r="NJI74" s="193"/>
      <c r="NJJ74" s="193"/>
      <c r="NJK74" s="193"/>
      <c r="NJL74" s="193"/>
      <c r="NJM74" s="193"/>
      <c r="NJN74" s="193"/>
      <c r="NJO74" s="193"/>
      <c r="NJP74" s="193"/>
      <c r="NJQ74" s="193"/>
      <c r="NJR74" s="193"/>
      <c r="NJS74" s="193"/>
      <c r="NJT74" s="193"/>
      <c r="NJU74" s="193"/>
      <c r="NJV74" s="193"/>
      <c r="NJW74" s="193"/>
      <c r="NJX74" s="193"/>
      <c r="NJY74" s="193"/>
      <c r="NJZ74" s="193"/>
      <c r="NKA74" s="193"/>
      <c r="NKB74" s="193"/>
      <c r="NKC74" s="193"/>
      <c r="NKD74" s="193"/>
      <c r="NKE74" s="193"/>
      <c r="NKF74" s="193"/>
      <c r="NKG74" s="193"/>
      <c r="NKH74" s="193"/>
      <c r="NKI74" s="193"/>
      <c r="NKJ74" s="193"/>
      <c r="NKK74" s="193"/>
      <c r="NKL74" s="193"/>
      <c r="NKM74" s="193"/>
      <c r="NKN74" s="193"/>
      <c r="NKO74" s="193"/>
      <c r="NKP74" s="193"/>
      <c r="NKQ74" s="193"/>
      <c r="NKR74" s="193"/>
      <c r="NKS74" s="193"/>
      <c r="NKT74" s="193"/>
      <c r="NKU74" s="193"/>
      <c r="NKV74" s="193"/>
      <c r="NKW74" s="193"/>
      <c r="NKX74" s="193"/>
      <c r="NKY74" s="193"/>
      <c r="NKZ74" s="193"/>
      <c r="NLA74" s="193"/>
      <c r="NLB74" s="193"/>
      <c r="NLC74" s="193"/>
      <c r="NLD74" s="193"/>
      <c r="NLE74" s="193"/>
      <c r="NLF74" s="193"/>
      <c r="NLG74" s="193"/>
      <c r="NLH74" s="193"/>
      <c r="NLI74" s="193"/>
      <c r="NLJ74" s="193"/>
      <c r="NLK74" s="193"/>
      <c r="NLL74" s="193"/>
      <c r="NLM74" s="193"/>
      <c r="NLN74" s="193"/>
      <c r="NLO74" s="193"/>
      <c r="NLP74" s="193"/>
      <c r="NLQ74" s="193"/>
      <c r="NLR74" s="193"/>
      <c r="NLS74" s="193"/>
      <c r="NLT74" s="193"/>
      <c r="NLU74" s="193"/>
      <c r="NLV74" s="193"/>
      <c r="NLW74" s="193"/>
      <c r="NLX74" s="193"/>
      <c r="NLY74" s="193"/>
      <c r="NLZ74" s="193"/>
      <c r="NMA74" s="193"/>
      <c r="NMB74" s="193"/>
      <c r="NMC74" s="193"/>
      <c r="NMD74" s="193"/>
      <c r="NME74" s="193"/>
      <c r="NMF74" s="193"/>
      <c r="NMG74" s="193"/>
      <c r="NMH74" s="193"/>
      <c r="NMI74" s="193"/>
      <c r="NMJ74" s="193"/>
      <c r="NMK74" s="193"/>
      <c r="NML74" s="193"/>
      <c r="NMM74" s="193"/>
      <c r="NMN74" s="193"/>
      <c r="NMO74" s="193"/>
      <c r="NMP74" s="193"/>
      <c r="NMQ74" s="193"/>
      <c r="NMR74" s="193"/>
      <c r="NMS74" s="193"/>
      <c r="NMT74" s="193"/>
      <c r="NMU74" s="193"/>
      <c r="NMV74" s="193"/>
      <c r="NMW74" s="193"/>
      <c r="NMX74" s="193"/>
      <c r="NMY74" s="193"/>
      <c r="NMZ74" s="193"/>
      <c r="NNA74" s="193"/>
      <c r="NNB74" s="193"/>
      <c r="NNC74" s="193"/>
      <c r="NND74" s="193"/>
      <c r="NNE74" s="193"/>
      <c r="NNF74" s="193"/>
      <c r="NNG74" s="193"/>
      <c r="NNH74" s="193"/>
      <c r="NNI74" s="193"/>
      <c r="NNJ74" s="193"/>
      <c r="NNK74" s="193"/>
      <c r="NNL74" s="193"/>
      <c r="NNM74" s="193"/>
      <c r="NNN74" s="193"/>
      <c r="NNO74" s="193"/>
      <c r="NNP74" s="193"/>
      <c r="NNQ74" s="193"/>
      <c r="NNR74" s="193"/>
      <c r="NNS74" s="193"/>
      <c r="NNT74" s="193"/>
      <c r="NNU74" s="193"/>
      <c r="NNV74" s="193"/>
      <c r="NNW74" s="193"/>
      <c r="NNX74" s="193"/>
      <c r="NNY74" s="193"/>
      <c r="NNZ74" s="193"/>
      <c r="NOA74" s="193"/>
      <c r="NOB74" s="193"/>
      <c r="NOC74" s="193"/>
      <c r="NOD74" s="193"/>
      <c r="NOE74" s="193"/>
      <c r="NOF74" s="193"/>
      <c r="NOG74" s="193"/>
      <c r="NOH74" s="193"/>
      <c r="NOI74" s="193"/>
      <c r="NOJ74" s="193"/>
      <c r="NOK74" s="193"/>
      <c r="NOL74" s="193"/>
      <c r="NOM74" s="193"/>
      <c r="NON74" s="193"/>
      <c r="NOO74" s="193"/>
      <c r="NOP74" s="193"/>
      <c r="NOQ74" s="193"/>
      <c r="NOR74" s="193"/>
      <c r="NOS74" s="193"/>
      <c r="NOT74" s="193"/>
      <c r="NOU74" s="193"/>
      <c r="NOV74" s="193"/>
      <c r="NOW74" s="193"/>
      <c r="NOX74" s="193"/>
      <c r="NOY74" s="193"/>
      <c r="NOZ74" s="193"/>
      <c r="NPA74" s="193"/>
      <c r="NPB74" s="193"/>
      <c r="NPC74" s="193"/>
      <c r="NPD74" s="193"/>
      <c r="NPE74" s="193"/>
      <c r="NPF74" s="193"/>
      <c r="NPG74" s="193"/>
      <c r="NPH74" s="193"/>
      <c r="NPI74" s="193"/>
      <c r="NPJ74" s="193"/>
      <c r="NPK74" s="193"/>
      <c r="NPL74" s="193"/>
      <c r="NPM74" s="193"/>
      <c r="NPN74" s="193"/>
      <c r="NPO74" s="193"/>
      <c r="NPP74" s="193"/>
      <c r="NPQ74" s="193"/>
      <c r="NPR74" s="193"/>
      <c r="NPS74" s="193"/>
      <c r="NPT74" s="193"/>
      <c r="NPU74" s="193"/>
      <c r="NPV74" s="193"/>
      <c r="NPW74" s="193"/>
      <c r="NPX74" s="193"/>
      <c r="NPY74" s="193"/>
      <c r="NPZ74" s="193"/>
      <c r="NQA74" s="193"/>
      <c r="NQB74" s="193"/>
      <c r="NQC74" s="193"/>
      <c r="NQD74" s="193"/>
      <c r="NQE74" s="193"/>
      <c r="NQF74" s="193"/>
      <c r="NQG74" s="193"/>
      <c r="NQH74" s="193"/>
      <c r="NQI74" s="193"/>
      <c r="NQJ74" s="193"/>
      <c r="NQK74" s="193"/>
      <c r="NQL74" s="193"/>
      <c r="NQM74" s="193"/>
      <c r="NQN74" s="193"/>
      <c r="NQO74" s="193"/>
      <c r="NQP74" s="193"/>
      <c r="NQQ74" s="193"/>
      <c r="NQR74" s="193"/>
      <c r="NQS74" s="193"/>
      <c r="NQT74" s="193"/>
      <c r="NQU74" s="193"/>
      <c r="NQV74" s="193"/>
      <c r="NQW74" s="193"/>
      <c r="NQX74" s="193"/>
      <c r="NQY74" s="193"/>
      <c r="NQZ74" s="193"/>
      <c r="NRA74" s="193"/>
      <c r="NRB74" s="193"/>
      <c r="NRC74" s="193"/>
      <c r="NRD74" s="193"/>
      <c r="NRE74" s="193"/>
      <c r="NRF74" s="193"/>
      <c r="NRG74" s="193"/>
      <c r="NRH74" s="193"/>
      <c r="NRI74" s="193"/>
      <c r="NRJ74" s="193"/>
      <c r="NRK74" s="193"/>
      <c r="NRL74" s="193"/>
      <c r="NRM74" s="193"/>
      <c r="NRN74" s="193"/>
      <c r="NRO74" s="193"/>
      <c r="NRP74" s="193"/>
      <c r="NRQ74" s="193"/>
      <c r="NRR74" s="193"/>
      <c r="NRS74" s="193"/>
      <c r="NRT74" s="193"/>
      <c r="NRU74" s="193"/>
      <c r="NRV74" s="193"/>
      <c r="NRW74" s="193"/>
      <c r="NRX74" s="193"/>
      <c r="NRY74" s="193"/>
      <c r="NRZ74" s="193"/>
      <c r="NSA74" s="193"/>
      <c r="NSB74" s="193"/>
      <c r="NSC74" s="193"/>
      <c r="NSD74" s="193"/>
      <c r="NSE74" s="193"/>
      <c r="NSF74" s="193"/>
      <c r="NSG74" s="193"/>
      <c r="NSH74" s="193"/>
      <c r="NSI74" s="193"/>
      <c r="NSJ74" s="193"/>
      <c r="NSK74" s="193"/>
      <c r="NSL74" s="193"/>
      <c r="NSM74" s="193"/>
      <c r="NSN74" s="193"/>
      <c r="NSO74" s="193"/>
      <c r="NSP74" s="193"/>
      <c r="NSQ74" s="193"/>
      <c r="NSR74" s="193"/>
      <c r="NSS74" s="193"/>
      <c r="NST74" s="193"/>
      <c r="NSU74" s="193"/>
      <c r="NSV74" s="193"/>
      <c r="NSW74" s="193"/>
      <c r="NSX74" s="193"/>
      <c r="NSY74" s="193"/>
      <c r="NSZ74" s="193"/>
      <c r="NTA74" s="193"/>
      <c r="NTB74" s="193"/>
      <c r="NTC74" s="193"/>
      <c r="NTD74" s="193"/>
      <c r="NTE74" s="193"/>
      <c r="NTF74" s="193"/>
      <c r="NTG74" s="193"/>
      <c r="NTH74" s="193"/>
      <c r="NTI74" s="193"/>
      <c r="NTJ74" s="193"/>
      <c r="NTK74" s="193"/>
      <c r="NTL74" s="193"/>
      <c r="NTM74" s="193"/>
      <c r="NTN74" s="193"/>
      <c r="NTO74" s="193"/>
      <c r="NTP74" s="193"/>
      <c r="NTQ74" s="193"/>
      <c r="NTR74" s="193"/>
      <c r="NTS74" s="193"/>
      <c r="NTT74" s="193"/>
      <c r="NTU74" s="193"/>
      <c r="NTV74" s="193"/>
      <c r="NTW74" s="193"/>
      <c r="NTX74" s="193"/>
      <c r="NTY74" s="193"/>
      <c r="NTZ74" s="193"/>
      <c r="NUA74" s="193"/>
      <c r="NUB74" s="193"/>
      <c r="NUC74" s="193"/>
      <c r="NUD74" s="193"/>
      <c r="NUE74" s="193"/>
      <c r="NUF74" s="193"/>
      <c r="NUG74" s="193"/>
      <c r="NUH74" s="193"/>
      <c r="NUI74" s="193"/>
      <c r="NUJ74" s="193"/>
      <c r="NUK74" s="193"/>
      <c r="NUL74" s="193"/>
      <c r="NUM74" s="193"/>
      <c r="NUN74" s="193"/>
      <c r="NUO74" s="193"/>
      <c r="NUP74" s="193"/>
      <c r="NUQ74" s="193"/>
      <c r="NUR74" s="193"/>
      <c r="NUS74" s="193"/>
      <c r="NUT74" s="193"/>
      <c r="NUU74" s="193"/>
      <c r="NUV74" s="193"/>
      <c r="NUW74" s="193"/>
      <c r="NUX74" s="193"/>
      <c r="NUY74" s="193"/>
      <c r="NUZ74" s="193"/>
      <c r="NVA74" s="193"/>
      <c r="NVB74" s="193"/>
      <c r="NVC74" s="193"/>
      <c r="NVD74" s="193"/>
      <c r="NVE74" s="193"/>
      <c r="NVF74" s="193"/>
      <c r="NVG74" s="193"/>
      <c r="NVH74" s="193"/>
      <c r="NVI74" s="193"/>
      <c r="NVJ74" s="193"/>
      <c r="NVK74" s="193"/>
      <c r="NVL74" s="193"/>
      <c r="NVM74" s="193"/>
      <c r="NVN74" s="193"/>
      <c r="NVO74" s="193"/>
      <c r="NVP74" s="193"/>
      <c r="NVQ74" s="193"/>
      <c r="NVR74" s="193"/>
      <c r="NVS74" s="193"/>
      <c r="NVT74" s="193"/>
      <c r="NVU74" s="193"/>
      <c r="NVV74" s="193"/>
      <c r="NVW74" s="193"/>
      <c r="NVX74" s="193"/>
      <c r="NVY74" s="193"/>
      <c r="NVZ74" s="193"/>
      <c r="NWA74" s="193"/>
      <c r="NWB74" s="193"/>
      <c r="NWC74" s="193"/>
      <c r="NWD74" s="193"/>
      <c r="NWE74" s="193"/>
      <c r="NWF74" s="193"/>
      <c r="NWG74" s="193"/>
      <c r="NWH74" s="193"/>
      <c r="NWI74" s="193"/>
      <c r="NWJ74" s="193"/>
      <c r="NWK74" s="193"/>
      <c r="NWL74" s="193"/>
      <c r="NWM74" s="193"/>
      <c r="NWN74" s="193"/>
      <c r="NWO74" s="193"/>
      <c r="NWP74" s="193"/>
      <c r="NWQ74" s="193"/>
      <c r="NWR74" s="193"/>
      <c r="NWS74" s="193"/>
      <c r="NWT74" s="193"/>
      <c r="NWU74" s="193"/>
      <c r="NWV74" s="193"/>
      <c r="NWW74" s="193"/>
      <c r="NWX74" s="193"/>
      <c r="NWY74" s="193"/>
      <c r="NWZ74" s="193"/>
      <c r="NXA74" s="193"/>
      <c r="NXB74" s="193"/>
      <c r="NXC74" s="193"/>
      <c r="NXD74" s="193"/>
      <c r="NXE74" s="193"/>
      <c r="NXF74" s="193"/>
      <c r="NXG74" s="193"/>
      <c r="NXH74" s="193"/>
      <c r="NXI74" s="193"/>
      <c r="NXJ74" s="193"/>
      <c r="NXK74" s="193"/>
      <c r="NXL74" s="193"/>
      <c r="NXM74" s="193"/>
      <c r="NXN74" s="193"/>
      <c r="NXO74" s="193"/>
      <c r="NXP74" s="193"/>
      <c r="NXQ74" s="193"/>
      <c r="NXR74" s="193"/>
      <c r="NXS74" s="193"/>
      <c r="NXT74" s="193"/>
      <c r="NXU74" s="193"/>
      <c r="NXV74" s="193"/>
      <c r="NXW74" s="193"/>
      <c r="NXX74" s="193"/>
      <c r="NXY74" s="193"/>
      <c r="NXZ74" s="193"/>
      <c r="NYA74" s="193"/>
      <c r="NYB74" s="193"/>
      <c r="NYC74" s="193"/>
      <c r="NYD74" s="193"/>
      <c r="NYE74" s="193"/>
      <c r="NYF74" s="193"/>
      <c r="NYG74" s="193"/>
      <c r="NYH74" s="193"/>
      <c r="NYI74" s="193"/>
      <c r="NYJ74" s="193"/>
      <c r="NYK74" s="193"/>
      <c r="NYL74" s="193"/>
      <c r="NYM74" s="193"/>
      <c r="NYN74" s="193"/>
      <c r="NYO74" s="193"/>
      <c r="NYP74" s="193"/>
      <c r="NYQ74" s="193"/>
      <c r="NYR74" s="193"/>
      <c r="NYS74" s="193"/>
      <c r="NYT74" s="193"/>
      <c r="NYU74" s="193"/>
      <c r="NYV74" s="193"/>
      <c r="NYW74" s="193"/>
      <c r="NYX74" s="193"/>
      <c r="NYY74" s="193"/>
      <c r="NYZ74" s="193"/>
      <c r="NZA74" s="193"/>
      <c r="NZB74" s="193"/>
      <c r="NZC74" s="193"/>
      <c r="NZD74" s="193"/>
      <c r="NZE74" s="193"/>
      <c r="NZF74" s="193"/>
      <c r="NZG74" s="193"/>
      <c r="NZH74" s="193"/>
      <c r="NZI74" s="193"/>
      <c r="NZJ74" s="193"/>
      <c r="NZK74" s="193"/>
      <c r="NZL74" s="193"/>
      <c r="NZM74" s="193"/>
      <c r="NZN74" s="193"/>
      <c r="NZO74" s="193"/>
      <c r="NZP74" s="193"/>
      <c r="NZQ74" s="193"/>
      <c r="NZR74" s="193"/>
      <c r="NZS74" s="193"/>
      <c r="NZT74" s="193"/>
      <c r="NZU74" s="193"/>
      <c r="NZV74" s="193"/>
      <c r="NZW74" s="193"/>
      <c r="NZX74" s="193"/>
      <c r="NZY74" s="193"/>
      <c r="NZZ74" s="193"/>
      <c r="OAA74" s="193"/>
      <c r="OAB74" s="193"/>
      <c r="OAC74" s="193"/>
      <c r="OAD74" s="193"/>
      <c r="OAE74" s="193"/>
      <c r="OAF74" s="193"/>
      <c r="OAG74" s="193"/>
      <c r="OAH74" s="193"/>
      <c r="OAI74" s="193"/>
      <c r="OAJ74" s="193"/>
      <c r="OAK74" s="193"/>
      <c r="OAL74" s="193"/>
      <c r="OAM74" s="193"/>
      <c r="OAN74" s="193"/>
      <c r="OAO74" s="193"/>
      <c r="OAP74" s="193"/>
      <c r="OAQ74" s="193"/>
      <c r="OAR74" s="193"/>
      <c r="OAS74" s="193"/>
      <c r="OAT74" s="193"/>
      <c r="OAU74" s="193"/>
      <c r="OAV74" s="193"/>
      <c r="OAW74" s="193"/>
      <c r="OAX74" s="193"/>
      <c r="OAY74" s="193"/>
      <c r="OAZ74" s="193"/>
      <c r="OBA74" s="193"/>
      <c r="OBB74" s="193"/>
      <c r="OBC74" s="193"/>
      <c r="OBD74" s="193"/>
      <c r="OBE74" s="193"/>
      <c r="OBF74" s="193"/>
      <c r="OBG74" s="193"/>
      <c r="OBH74" s="193"/>
      <c r="OBI74" s="193"/>
      <c r="OBJ74" s="193"/>
      <c r="OBK74" s="193"/>
      <c r="OBL74" s="193"/>
      <c r="OBM74" s="193"/>
      <c r="OBN74" s="193"/>
      <c r="OBO74" s="193"/>
      <c r="OBP74" s="193"/>
      <c r="OBQ74" s="193"/>
      <c r="OBR74" s="193"/>
      <c r="OBS74" s="193"/>
      <c r="OBT74" s="193"/>
      <c r="OBU74" s="193"/>
      <c r="OBV74" s="193"/>
      <c r="OBW74" s="193"/>
      <c r="OBX74" s="193"/>
      <c r="OBY74" s="193"/>
      <c r="OBZ74" s="193"/>
      <c r="OCA74" s="193"/>
      <c r="OCB74" s="193"/>
      <c r="OCC74" s="193"/>
      <c r="OCD74" s="193"/>
      <c r="OCE74" s="193"/>
      <c r="OCF74" s="193"/>
      <c r="OCG74" s="193"/>
      <c r="OCH74" s="193"/>
      <c r="OCI74" s="193"/>
      <c r="OCJ74" s="193"/>
      <c r="OCK74" s="193"/>
      <c r="OCL74" s="193"/>
      <c r="OCM74" s="193"/>
      <c r="OCN74" s="193"/>
      <c r="OCO74" s="193"/>
      <c r="OCP74" s="193"/>
      <c r="OCQ74" s="193"/>
      <c r="OCR74" s="193"/>
      <c r="OCS74" s="193"/>
      <c r="OCT74" s="193"/>
      <c r="OCU74" s="193"/>
      <c r="OCV74" s="193"/>
      <c r="OCW74" s="193"/>
      <c r="OCX74" s="193"/>
      <c r="OCY74" s="193"/>
      <c r="OCZ74" s="193"/>
      <c r="ODA74" s="193"/>
      <c r="ODB74" s="193"/>
      <c r="ODC74" s="193"/>
      <c r="ODD74" s="193"/>
      <c r="ODE74" s="193"/>
      <c r="ODF74" s="193"/>
      <c r="ODG74" s="193"/>
      <c r="ODH74" s="193"/>
      <c r="ODI74" s="193"/>
      <c r="ODJ74" s="193"/>
      <c r="ODK74" s="193"/>
      <c r="ODL74" s="193"/>
      <c r="ODM74" s="193"/>
      <c r="ODN74" s="193"/>
      <c r="ODO74" s="193"/>
      <c r="ODP74" s="193"/>
      <c r="ODQ74" s="193"/>
      <c r="ODR74" s="193"/>
      <c r="ODS74" s="193"/>
      <c r="ODT74" s="193"/>
      <c r="ODU74" s="193"/>
      <c r="ODV74" s="193"/>
      <c r="ODW74" s="193"/>
      <c r="ODX74" s="193"/>
      <c r="ODY74" s="193"/>
      <c r="ODZ74" s="193"/>
      <c r="OEA74" s="193"/>
      <c r="OEB74" s="193"/>
      <c r="OEC74" s="193"/>
      <c r="OED74" s="193"/>
      <c r="OEE74" s="193"/>
      <c r="OEF74" s="193"/>
      <c r="OEG74" s="193"/>
      <c r="OEH74" s="193"/>
      <c r="OEI74" s="193"/>
      <c r="OEJ74" s="193"/>
      <c r="OEK74" s="193"/>
      <c r="OEL74" s="193"/>
      <c r="OEM74" s="193"/>
      <c r="OEN74" s="193"/>
      <c r="OEO74" s="193"/>
      <c r="OEP74" s="193"/>
      <c r="OEQ74" s="193"/>
      <c r="OER74" s="193"/>
      <c r="OES74" s="193"/>
      <c r="OET74" s="193"/>
      <c r="OEU74" s="193"/>
      <c r="OEV74" s="193"/>
      <c r="OEW74" s="193"/>
      <c r="OEX74" s="193"/>
      <c r="OEY74" s="193"/>
      <c r="OEZ74" s="193"/>
      <c r="OFA74" s="193"/>
      <c r="OFB74" s="193"/>
      <c r="OFC74" s="193"/>
      <c r="OFD74" s="193"/>
      <c r="OFE74" s="193"/>
      <c r="OFF74" s="193"/>
      <c r="OFG74" s="193"/>
      <c r="OFH74" s="193"/>
      <c r="OFI74" s="193"/>
      <c r="OFJ74" s="193"/>
      <c r="OFK74" s="193"/>
      <c r="OFL74" s="193"/>
      <c r="OFM74" s="193"/>
      <c r="OFN74" s="193"/>
      <c r="OFO74" s="193"/>
      <c r="OFP74" s="193"/>
      <c r="OFQ74" s="193"/>
      <c r="OFR74" s="193"/>
      <c r="OFS74" s="193"/>
      <c r="OFT74" s="193"/>
      <c r="OFU74" s="193"/>
      <c r="OFV74" s="193"/>
      <c r="OFW74" s="193"/>
      <c r="OFX74" s="193"/>
      <c r="OFY74" s="193"/>
      <c r="OFZ74" s="193"/>
      <c r="OGA74" s="193"/>
      <c r="OGB74" s="193"/>
      <c r="OGC74" s="193"/>
      <c r="OGD74" s="193"/>
      <c r="OGE74" s="193"/>
      <c r="OGF74" s="193"/>
      <c r="OGG74" s="193"/>
      <c r="OGH74" s="193"/>
      <c r="OGI74" s="193"/>
      <c r="OGJ74" s="193"/>
      <c r="OGK74" s="193"/>
      <c r="OGL74" s="193"/>
      <c r="OGM74" s="193"/>
      <c r="OGN74" s="193"/>
      <c r="OGO74" s="193"/>
      <c r="OGP74" s="193"/>
      <c r="OGQ74" s="193"/>
      <c r="OGR74" s="193"/>
      <c r="OGS74" s="193"/>
      <c r="OGT74" s="193"/>
      <c r="OGU74" s="193"/>
      <c r="OGV74" s="193"/>
      <c r="OGW74" s="193"/>
      <c r="OGX74" s="193"/>
      <c r="OGY74" s="193"/>
      <c r="OGZ74" s="193"/>
      <c r="OHA74" s="193"/>
      <c r="OHB74" s="193"/>
      <c r="OHC74" s="193"/>
      <c r="OHD74" s="193"/>
      <c r="OHE74" s="193"/>
      <c r="OHF74" s="193"/>
      <c r="OHG74" s="193"/>
      <c r="OHH74" s="193"/>
      <c r="OHI74" s="193"/>
      <c r="OHJ74" s="193"/>
      <c r="OHK74" s="193"/>
      <c r="OHL74" s="193"/>
      <c r="OHM74" s="193"/>
      <c r="OHN74" s="193"/>
      <c r="OHO74" s="193"/>
      <c r="OHP74" s="193"/>
      <c r="OHQ74" s="193"/>
      <c r="OHR74" s="193"/>
      <c r="OHS74" s="193"/>
      <c r="OHT74" s="193"/>
      <c r="OHU74" s="193"/>
      <c r="OHV74" s="193"/>
      <c r="OHW74" s="193"/>
      <c r="OHX74" s="193"/>
      <c r="OHY74" s="193"/>
      <c r="OHZ74" s="193"/>
      <c r="OIA74" s="193"/>
      <c r="OIB74" s="193"/>
      <c r="OIC74" s="193"/>
      <c r="OID74" s="193"/>
      <c r="OIE74" s="193"/>
      <c r="OIF74" s="193"/>
      <c r="OIG74" s="193"/>
      <c r="OIH74" s="193"/>
      <c r="OII74" s="193"/>
      <c r="OIJ74" s="193"/>
      <c r="OIK74" s="193"/>
      <c r="OIL74" s="193"/>
      <c r="OIM74" s="193"/>
      <c r="OIN74" s="193"/>
      <c r="OIO74" s="193"/>
      <c r="OIP74" s="193"/>
      <c r="OIQ74" s="193"/>
      <c r="OIR74" s="193"/>
      <c r="OIS74" s="193"/>
      <c r="OIT74" s="193"/>
      <c r="OIU74" s="193"/>
      <c r="OIV74" s="193"/>
      <c r="OIW74" s="193"/>
      <c r="OIX74" s="193"/>
      <c r="OIY74" s="193"/>
      <c r="OIZ74" s="193"/>
      <c r="OJA74" s="193"/>
      <c r="OJB74" s="193"/>
      <c r="OJC74" s="193"/>
      <c r="OJD74" s="193"/>
      <c r="OJE74" s="193"/>
      <c r="OJF74" s="193"/>
      <c r="OJG74" s="193"/>
      <c r="OJH74" s="193"/>
      <c r="OJI74" s="193"/>
      <c r="OJJ74" s="193"/>
      <c r="OJK74" s="193"/>
      <c r="OJL74" s="193"/>
      <c r="OJM74" s="193"/>
      <c r="OJN74" s="193"/>
      <c r="OJO74" s="193"/>
      <c r="OJP74" s="193"/>
      <c r="OJQ74" s="193"/>
      <c r="OJR74" s="193"/>
      <c r="OJS74" s="193"/>
      <c r="OJT74" s="193"/>
      <c r="OJU74" s="193"/>
      <c r="OJV74" s="193"/>
      <c r="OJW74" s="193"/>
      <c r="OJX74" s="193"/>
      <c r="OJY74" s="193"/>
      <c r="OJZ74" s="193"/>
      <c r="OKA74" s="193"/>
      <c r="OKB74" s="193"/>
      <c r="OKC74" s="193"/>
      <c r="OKD74" s="193"/>
      <c r="OKE74" s="193"/>
      <c r="OKF74" s="193"/>
      <c r="OKG74" s="193"/>
      <c r="OKH74" s="193"/>
      <c r="OKI74" s="193"/>
      <c r="OKJ74" s="193"/>
      <c r="OKK74" s="193"/>
      <c r="OKL74" s="193"/>
      <c r="OKM74" s="193"/>
      <c r="OKN74" s="193"/>
      <c r="OKO74" s="193"/>
      <c r="OKP74" s="193"/>
      <c r="OKQ74" s="193"/>
      <c r="OKR74" s="193"/>
      <c r="OKS74" s="193"/>
      <c r="OKT74" s="193"/>
      <c r="OKU74" s="193"/>
      <c r="OKV74" s="193"/>
      <c r="OKW74" s="193"/>
      <c r="OKX74" s="193"/>
      <c r="OKY74" s="193"/>
      <c r="OKZ74" s="193"/>
      <c r="OLA74" s="193"/>
      <c r="OLB74" s="193"/>
      <c r="OLC74" s="193"/>
      <c r="OLD74" s="193"/>
      <c r="OLE74" s="193"/>
      <c r="OLF74" s="193"/>
      <c r="OLG74" s="193"/>
      <c r="OLH74" s="193"/>
      <c r="OLI74" s="193"/>
      <c r="OLJ74" s="193"/>
      <c r="OLK74" s="193"/>
      <c r="OLL74" s="193"/>
      <c r="OLM74" s="193"/>
      <c r="OLN74" s="193"/>
      <c r="OLO74" s="193"/>
      <c r="OLP74" s="193"/>
      <c r="OLQ74" s="193"/>
      <c r="OLR74" s="193"/>
      <c r="OLS74" s="193"/>
      <c r="OLT74" s="193"/>
      <c r="OLU74" s="193"/>
      <c r="OLV74" s="193"/>
      <c r="OLW74" s="193"/>
      <c r="OLX74" s="193"/>
      <c r="OLY74" s="193"/>
      <c r="OLZ74" s="193"/>
      <c r="OMA74" s="193"/>
      <c r="OMB74" s="193"/>
      <c r="OMC74" s="193"/>
      <c r="OMD74" s="193"/>
      <c r="OME74" s="193"/>
      <c r="OMF74" s="193"/>
      <c r="OMG74" s="193"/>
      <c r="OMH74" s="193"/>
      <c r="OMI74" s="193"/>
      <c r="OMJ74" s="193"/>
      <c r="OMK74" s="193"/>
      <c r="OML74" s="193"/>
      <c r="OMM74" s="193"/>
      <c r="OMN74" s="193"/>
      <c r="OMO74" s="193"/>
      <c r="OMP74" s="193"/>
      <c r="OMQ74" s="193"/>
      <c r="OMR74" s="193"/>
      <c r="OMS74" s="193"/>
      <c r="OMT74" s="193"/>
      <c r="OMU74" s="193"/>
      <c r="OMV74" s="193"/>
      <c r="OMW74" s="193"/>
      <c r="OMX74" s="193"/>
      <c r="OMY74" s="193"/>
      <c r="OMZ74" s="193"/>
      <c r="ONA74" s="193"/>
      <c r="ONB74" s="193"/>
      <c r="ONC74" s="193"/>
      <c r="OND74" s="193"/>
      <c r="ONE74" s="193"/>
      <c r="ONF74" s="193"/>
      <c r="ONG74" s="193"/>
      <c r="ONH74" s="193"/>
      <c r="ONI74" s="193"/>
      <c r="ONJ74" s="193"/>
      <c r="ONK74" s="193"/>
      <c r="ONL74" s="193"/>
      <c r="ONM74" s="193"/>
      <c r="ONN74" s="193"/>
      <c r="ONO74" s="193"/>
      <c r="ONP74" s="193"/>
      <c r="ONQ74" s="193"/>
      <c r="ONR74" s="193"/>
      <c r="ONS74" s="193"/>
      <c r="ONT74" s="193"/>
      <c r="ONU74" s="193"/>
      <c r="ONV74" s="193"/>
      <c r="ONW74" s="193"/>
      <c r="ONX74" s="193"/>
      <c r="ONY74" s="193"/>
      <c r="ONZ74" s="193"/>
      <c r="OOA74" s="193"/>
      <c r="OOB74" s="193"/>
      <c r="OOC74" s="193"/>
      <c r="OOD74" s="193"/>
      <c r="OOE74" s="193"/>
      <c r="OOF74" s="193"/>
      <c r="OOG74" s="193"/>
      <c r="OOH74" s="193"/>
      <c r="OOI74" s="193"/>
      <c r="OOJ74" s="193"/>
      <c r="OOK74" s="193"/>
      <c r="OOL74" s="193"/>
      <c r="OOM74" s="193"/>
      <c r="OON74" s="193"/>
      <c r="OOO74" s="193"/>
      <c r="OOP74" s="193"/>
      <c r="OOQ74" s="193"/>
      <c r="OOR74" s="193"/>
      <c r="OOS74" s="193"/>
      <c r="OOT74" s="193"/>
      <c r="OOU74" s="193"/>
      <c r="OOV74" s="193"/>
      <c r="OOW74" s="193"/>
      <c r="OOX74" s="193"/>
      <c r="OOY74" s="193"/>
      <c r="OOZ74" s="193"/>
      <c r="OPA74" s="193"/>
      <c r="OPB74" s="193"/>
      <c r="OPC74" s="193"/>
      <c r="OPD74" s="193"/>
      <c r="OPE74" s="193"/>
      <c r="OPF74" s="193"/>
      <c r="OPG74" s="193"/>
      <c r="OPH74" s="193"/>
      <c r="OPI74" s="193"/>
      <c r="OPJ74" s="193"/>
      <c r="OPK74" s="193"/>
      <c r="OPL74" s="193"/>
      <c r="OPM74" s="193"/>
      <c r="OPN74" s="193"/>
      <c r="OPO74" s="193"/>
      <c r="OPP74" s="193"/>
      <c r="OPQ74" s="193"/>
      <c r="OPR74" s="193"/>
      <c r="OPS74" s="193"/>
      <c r="OPT74" s="193"/>
      <c r="OPU74" s="193"/>
      <c r="OPV74" s="193"/>
      <c r="OPW74" s="193"/>
      <c r="OPX74" s="193"/>
      <c r="OPY74" s="193"/>
      <c r="OPZ74" s="193"/>
      <c r="OQA74" s="193"/>
      <c r="OQB74" s="193"/>
      <c r="OQC74" s="193"/>
      <c r="OQD74" s="193"/>
      <c r="OQE74" s="193"/>
      <c r="OQF74" s="193"/>
      <c r="OQG74" s="193"/>
      <c r="OQH74" s="193"/>
      <c r="OQI74" s="193"/>
      <c r="OQJ74" s="193"/>
      <c r="OQK74" s="193"/>
      <c r="OQL74" s="193"/>
      <c r="OQM74" s="193"/>
      <c r="OQN74" s="193"/>
      <c r="OQO74" s="193"/>
      <c r="OQP74" s="193"/>
      <c r="OQQ74" s="193"/>
      <c r="OQR74" s="193"/>
      <c r="OQS74" s="193"/>
      <c r="OQT74" s="193"/>
      <c r="OQU74" s="193"/>
      <c r="OQV74" s="193"/>
      <c r="OQW74" s="193"/>
      <c r="OQX74" s="193"/>
      <c r="OQY74" s="193"/>
      <c r="OQZ74" s="193"/>
      <c r="ORA74" s="193"/>
      <c r="ORB74" s="193"/>
      <c r="ORC74" s="193"/>
      <c r="ORD74" s="193"/>
      <c r="ORE74" s="193"/>
      <c r="ORF74" s="193"/>
      <c r="ORG74" s="193"/>
      <c r="ORH74" s="193"/>
      <c r="ORI74" s="193"/>
      <c r="ORJ74" s="193"/>
      <c r="ORK74" s="193"/>
      <c r="ORL74" s="193"/>
      <c r="ORM74" s="193"/>
      <c r="ORN74" s="193"/>
      <c r="ORO74" s="193"/>
      <c r="ORP74" s="193"/>
      <c r="ORQ74" s="193"/>
      <c r="ORR74" s="193"/>
      <c r="ORS74" s="193"/>
      <c r="ORT74" s="193"/>
      <c r="ORU74" s="193"/>
      <c r="ORV74" s="193"/>
      <c r="ORW74" s="193"/>
      <c r="ORX74" s="193"/>
      <c r="ORY74" s="193"/>
      <c r="ORZ74" s="193"/>
      <c r="OSA74" s="193"/>
      <c r="OSB74" s="193"/>
      <c r="OSC74" s="193"/>
      <c r="OSD74" s="193"/>
      <c r="OSE74" s="193"/>
      <c r="OSF74" s="193"/>
      <c r="OSG74" s="193"/>
      <c r="OSH74" s="193"/>
      <c r="OSI74" s="193"/>
      <c r="OSJ74" s="193"/>
      <c r="OSK74" s="193"/>
      <c r="OSL74" s="193"/>
      <c r="OSM74" s="193"/>
      <c r="OSN74" s="193"/>
      <c r="OSO74" s="193"/>
      <c r="OSP74" s="193"/>
      <c r="OSQ74" s="193"/>
      <c r="OSR74" s="193"/>
      <c r="OSS74" s="193"/>
      <c r="OST74" s="193"/>
      <c r="OSU74" s="193"/>
      <c r="OSV74" s="193"/>
      <c r="OSW74" s="193"/>
      <c r="OSX74" s="193"/>
      <c r="OSY74" s="193"/>
      <c r="OSZ74" s="193"/>
      <c r="OTA74" s="193"/>
      <c r="OTB74" s="193"/>
      <c r="OTC74" s="193"/>
      <c r="OTD74" s="193"/>
      <c r="OTE74" s="193"/>
      <c r="OTF74" s="193"/>
      <c r="OTG74" s="193"/>
      <c r="OTH74" s="193"/>
      <c r="OTI74" s="193"/>
      <c r="OTJ74" s="193"/>
      <c r="OTK74" s="193"/>
      <c r="OTL74" s="193"/>
      <c r="OTM74" s="193"/>
      <c r="OTN74" s="193"/>
      <c r="OTO74" s="193"/>
      <c r="OTP74" s="193"/>
      <c r="OTQ74" s="193"/>
      <c r="OTR74" s="193"/>
      <c r="OTS74" s="193"/>
      <c r="OTT74" s="193"/>
      <c r="OTU74" s="193"/>
      <c r="OTV74" s="193"/>
      <c r="OTW74" s="193"/>
      <c r="OTX74" s="193"/>
      <c r="OTY74" s="193"/>
      <c r="OTZ74" s="193"/>
      <c r="OUA74" s="193"/>
      <c r="OUB74" s="193"/>
      <c r="OUC74" s="193"/>
      <c r="OUD74" s="193"/>
      <c r="OUE74" s="193"/>
      <c r="OUF74" s="193"/>
      <c r="OUG74" s="193"/>
      <c r="OUH74" s="193"/>
      <c r="OUI74" s="193"/>
      <c r="OUJ74" s="193"/>
      <c r="OUK74" s="193"/>
      <c r="OUL74" s="193"/>
      <c r="OUM74" s="193"/>
      <c r="OUN74" s="193"/>
      <c r="OUO74" s="193"/>
      <c r="OUP74" s="193"/>
      <c r="OUQ74" s="193"/>
      <c r="OUR74" s="193"/>
      <c r="OUS74" s="193"/>
      <c r="OUT74" s="193"/>
      <c r="OUU74" s="193"/>
      <c r="OUV74" s="193"/>
      <c r="OUW74" s="193"/>
      <c r="OUX74" s="193"/>
      <c r="OUY74" s="193"/>
      <c r="OUZ74" s="193"/>
      <c r="OVA74" s="193"/>
      <c r="OVB74" s="193"/>
      <c r="OVC74" s="193"/>
      <c r="OVD74" s="193"/>
      <c r="OVE74" s="193"/>
      <c r="OVF74" s="193"/>
      <c r="OVG74" s="193"/>
      <c r="OVH74" s="193"/>
      <c r="OVI74" s="193"/>
      <c r="OVJ74" s="193"/>
      <c r="OVK74" s="193"/>
      <c r="OVL74" s="193"/>
      <c r="OVM74" s="193"/>
      <c r="OVN74" s="193"/>
      <c r="OVO74" s="193"/>
      <c r="OVP74" s="193"/>
      <c r="OVQ74" s="193"/>
      <c r="OVR74" s="193"/>
      <c r="OVS74" s="193"/>
      <c r="OVT74" s="193"/>
      <c r="OVU74" s="193"/>
      <c r="OVV74" s="193"/>
      <c r="OVW74" s="193"/>
      <c r="OVX74" s="193"/>
      <c r="OVY74" s="193"/>
      <c r="OVZ74" s="193"/>
      <c r="OWA74" s="193"/>
      <c r="OWB74" s="193"/>
      <c r="OWC74" s="193"/>
      <c r="OWD74" s="193"/>
      <c r="OWE74" s="193"/>
      <c r="OWF74" s="193"/>
      <c r="OWG74" s="193"/>
      <c r="OWH74" s="193"/>
      <c r="OWI74" s="193"/>
      <c r="OWJ74" s="193"/>
      <c r="OWK74" s="193"/>
      <c r="OWL74" s="193"/>
      <c r="OWM74" s="193"/>
      <c r="OWN74" s="193"/>
      <c r="OWO74" s="193"/>
      <c r="OWP74" s="193"/>
      <c r="OWQ74" s="193"/>
      <c r="OWR74" s="193"/>
      <c r="OWS74" s="193"/>
      <c r="OWT74" s="193"/>
      <c r="OWU74" s="193"/>
      <c r="OWV74" s="193"/>
      <c r="OWW74" s="193"/>
      <c r="OWX74" s="193"/>
      <c r="OWY74" s="193"/>
      <c r="OWZ74" s="193"/>
      <c r="OXA74" s="193"/>
      <c r="OXB74" s="193"/>
      <c r="OXC74" s="193"/>
      <c r="OXD74" s="193"/>
      <c r="OXE74" s="193"/>
      <c r="OXF74" s="193"/>
      <c r="OXG74" s="193"/>
      <c r="OXH74" s="193"/>
      <c r="OXI74" s="193"/>
      <c r="OXJ74" s="193"/>
      <c r="OXK74" s="193"/>
      <c r="OXL74" s="193"/>
      <c r="OXM74" s="193"/>
      <c r="OXN74" s="193"/>
      <c r="OXO74" s="193"/>
      <c r="OXP74" s="193"/>
      <c r="OXQ74" s="193"/>
      <c r="OXR74" s="193"/>
      <c r="OXS74" s="193"/>
      <c r="OXT74" s="193"/>
      <c r="OXU74" s="193"/>
      <c r="OXV74" s="193"/>
      <c r="OXW74" s="193"/>
      <c r="OXX74" s="193"/>
      <c r="OXY74" s="193"/>
      <c r="OXZ74" s="193"/>
      <c r="OYA74" s="193"/>
      <c r="OYB74" s="193"/>
      <c r="OYC74" s="193"/>
      <c r="OYD74" s="193"/>
      <c r="OYE74" s="193"/>
      <c r="OYF74" s="193"/>
      <c r="OYG74" s="193"/>
      <c r="OYH74" s="193"/>
      <c r="OYI74" s="193"/>
      <c r="OYJ74" s="193"/>
      <c r="OYK74" s="193"/>
      <c r="OYL74" s="193"/>
      <c r="OYM74" s="193"/>
      <c r="OYN74" s="193"/>
      <c r="OYO74" s="193"/>
      <c r="OYP74" s="193"/>
      <c r="OYQ74" s="193"/>
      <c r="OYR74" s="193"/>
      <c r="OYS74" s="193"/>
      <c r="OYT74" s="193"/>
      <c r="OYU74" s="193"/>
      <c r="OYV74" s="193"/>
      <c r="OYW74" s="193"/>
      <c r="OYX74" s="193"/>
      <c r="OYY74" s="193"/>
      <c r="OYZ74" s="193"/>
      <c r="OZA74" s="193"/>
      <c r="OZB74" s="193"/>
      <c r="OZC74" s="193"/>
      <c r="OZD74" s="193"/>
      <c r="OZE74" s="193"/>
      <c r="OZF74" s="193"/>
      <c r="OZG74" s="193"/>
      <c r="OZH74" s="193"/>
      <c r="OZI74" s="193"/>
      <c r="OZJ74" s="193"/>
      <c r="OZK74" s="193"/>
      <c r="OZL74" s="193"/>
      <c r="OZM74" s="193"/>
      <c r="OZN74" s="193"/>
      <c r="OZO74" s="193"/>
      <c r="OZP74" s="193"/>
      <c r="OZQ74" s="193"/>
      <c r="OZR74" s="193"/>
      <c r="OZS74" s="193"/>
      <c r="OZT74" s="193"/>
      <c r="OZU74" s="193"/>
      <c r="OZV74" s="193"/>
      <c r="OZW74" s="193"/>
      <c r="OZX74" s="193"/>
      <c r="OZY74" s="193"/>
      <c r="OZZ74" s="193"/>
      <c r="PAA74" s="193"/>
      <c r="PAB74" s="193"/>
      <c r="PAC74" s="193"/>
      <c r="PAD74" s="193"/>
      <c r="PAE74" s="193"/>
      <c r="PAF74" s="193"/>
      <c r="PAG74" s="193"/>
      <c r="PAH74" s="193"/>
      <c r="PAI74" s="193"/>
      <c r="PAJ74" s="193"/>
      <c r="PAK74" s="193"/>
      <c r="PAL74" s="193"/>
      <c r="PAM74" s="193"/>
      <c r="PAN74" s="193"/>
      <c r="PAO74" s="193"/>
      <c r="PAP74" s="193"/>
      <c r="PAQ74" s="193"/>
      <c r="PAR74" s="193"/>
      <c r="PAS74" s="193"/>
      <c r="PAT74" s="193"/>
      <c r="PAU74" s="193"/>
      <c r="PAV74" s="193"/>
      <c r="PAW74" s="193"/>
      <c r="PAX74" s="193"/>
      <c r="PAY74" s="193"/>
      <c r="PAZ74" s="193"/>
      <c r="PBA74" s="193"/>
      <c r="PBB74" s="193"/>
      <c r="PBC74" s="193"/>
      <c r="PBD74" s="193"/>
      <c r="PBE74" s="193"/>
      <c r="PBF74" s="193"/>
      <c r="PBG74" s="193"/>
      <c r="PBH74" s="193"/>
      <c r="PBI74" s="193"/>
      <c r="PBJ74" s="193"/>
      <c r="PBK74" s="193"/>
      <c r="PBL74" s="193"/>
      <c r="PBM74" s="193"/>
      <c r="PBN74" s="193"/>
      <c r="PBO74" s="193"/>
      <c r="PBP74" s="193"/>
      <c r="PBQ74" s="193"/>
      <c r="PBR74" s="193"/>
      <c r="PBS74" s="193"/>
      <c r="PBT74" s="193"/>
      <c r="PBU74" s="193"/>
      <c r="PBV74" s="193"/>
      <c r="PBW74" s="193"/>
      <c r="PBX74" s="193"/>
      <c r="PBY74" s="193"/>
      <c r="PBZ74" s="193"/>
      <c r="PCA74" s="193"/>
      <c r="PCB74" s="193"/>
      <c r="PCC74" s="193"/>
      <c r="PCD74" s="193"/>
      <c r="PCE74" s="193"/>
      <c r="PCF74" s="193"/>
      <c r="PCG74" s="193"/>
      <c r="PCH74" s="193"/>
      <c r="PCI74" s="193"/>
      <c r="PCJ74" s="193"/>
      <c r="PCK74" s="193"/>
      <c r="PCL74" s="193"/>
      <c r="PCM74" s="193"/>
      <c r="PCN74" s="193"/>
      <c r="PCO74" s="193"/>
      <c r="PCP74" s="193"/>
      <c r="PCQ74" s="193"/>
      <c r="PCR74" s="193"/>
      <c r="PCS74" s="193"/>
      <c r="PCT74" s="193"/>
      <c r="PCU74" s="193"/>
      <c r="PCV74" s="193"/>
      <c r="PCW74" s="193"/>
      <c r="PCX74" s="193"/>
      <c r="PCY74" s="193"/>
      <c r="PCZ74" s="193"/>
      <c r="PDA74" s="193"/>
      <c r="PDB74" s="193"/>
      <c r="PDC74" s="193"/>
      <c r="PDD74" s="193"/>
      <c r="PDE74" s="193"/>
      <c r="PDF74" s="193"/>
      <c r="PDG74" s="193"/>
      <c r="PDH74" s="193"/>
      <c r="PDI74" s="193"/>
      <c r="PDJ74" s="193"/>
      <c r="PDK74" s="193"/>
      <c r="PDL74" s="193"/>
      <c r="PDM74" s="193"/>
      <c r="PDN74" s="193"/>
      <c r="PDO74" s="193"/>
      <c r="PDP74" s="193"/>
      <c r="PDQ74" s="193"/>
      <c r="PDR74" s="193"/>
      <c r="PDS74" s="193"/>
      <c r="PDT74" s="193"/>
      <c r="PDU74" s="193"/>
      <c r="PDV74" s="193"/>
      <c r="PDW74" s="193"/>
      <c r="PDX74" s="193"/>
      <c r="PDY74" s="193"/>
      <c r="PDZ74" s="193"/>
      <c r="PEA74" s="193"/>
      <c r="PEB74" s="193"/>
      <c r="PEC74" s="193"/>
      <c r="PED74" s="193"/>
      <c r="PEE74" s="193"/>
      <c r="PEF74" s="193"/>
      <c r="PEG74" s="193"/>
      <c r="PEH74" s="193"/>
      <c r="PEI74" s="193"/>
      <c r="PEJ74" s="193"/>
      <c r="PEK74" s="193"/>
      <c r="PEL74" s="193"/>
      <c r="PEM74" s="193"/>
      <c r="PEN74" s="193"/>
      <c r="PEO74" s="193"/>
      <c r="PEP74" s="193"/>
      <c r="PEQ74" s="193"/>
      <c r="PER74" s="193"/>
      <c r="PES74" s="193"/>
      <c r="PET74" s="193"/>
      <c r="PEU74" s="193"/>
      <c r="PEV74" s="193"/>
      <c r="PEW74" s="193"/>
      <c r="PEX74" s="193"/>
      <c r="PEY74" s="193"/>
      <c r="PEZ74" s="193"/>
      <c r="PFA74" s="193"/>
      <c r="PFB74" s="193"/>
      <c r="PFC74" s="193"/>
      <c r="PFD74" s="193"/>
      <c r="PFE74" s="193"/>
      <c r="PFF74" s="193"/>
      <c r="PFG74" s="193"/>
      <c r="PFH74" s="193"/>
      <c r="PFI74" s="193"/>
      <c r="PFJ74" s="193"/>
      <c r="PFK74" s="193"/>
      <c r="PFL74" s="193"/>
      <c r="PFM74" s="193"/>
      <c r="PFN74" s="193"/>
      <c r="PFO74" s="193"/>
      <c r="PFP74" s="193"/>
      <c r="PFQ74" s="193"/>
      <c r="PFR74" s="193"/>
      <c r="PFS74" s="193"/>
      <c r="PFT74" s="193"/>
      <c r="PFU74" s="193"/>
      <c r="PFV74" s="193"/>
      <c r="PFW74" s="193"/>
      <c r="PFX74" s="193"/>
      <c r="PFY74" s="193"/>
      <c r="PFZ74" s="193"/>
      <c r="PGA74" s="193"/>
      <c r="PGB74" s="193"/>
      <c r="PGC74" s="193"/>
      <c r="PGD74" s="193"/>
      <c r="PGE74" s="193"/>
      <c r="PGF74" s="193"/>
      <c r="PGG74" s="193"/>
      <c r="PGH74" s="193"/>
      <c r="PGI74" s="193"/>
      <c r="PGJ74" s="193"/>
      <c r="PGK74" s="193"/>
      <c r="PGL74" s="193"/>
      <c r="PGM74" s="193"/>
      <c r="PGN74" s="193"/>
      <c r="PGO74" s="193"/>
      <c r="PGP74" s="193"/>
      <c r="PGQ74" s="193"/>
      <c r="PGR74" s="193"/>
      <c r="PGS74" s="193"/>
      <c r="PGT74" s="193"/>
      <c r="PGU74" s="193"/>
      <c r="PGV74" s="193"/>
      <c r="PGW74" s="193"/>
      <c r="PGX74" s="193"/>
      <c r="PGY74" s="193"/>
      <c r="PGZ74" s="193"/>
      <c r="PHA74" s="193"/>
      <c r="PHB74" s="193"/>
      <c r="PHC74" s="193"/>
      <c r="PHD74" s="193"/>
      <c r="PHE74" s="193"/>
      <c r="PHF74" s="193"/>
      <c r="PHG74" s="193"/>
      <c r="PHH74" s="193"/>
      <c r="PHI74" s="193"/>
      <c r="PHJ74" s="193"/>
      <c r="PHK74" s="193"/>
      <c r="PHL74" s="193"/>
      <c r="PHM74" s="193"/>
      <c r="PHN74" s="193"/>
      <c r="PHO74" s="193"/>
      <c r="PHP74" s="193"/>
      <c r="PHQ74" s="193"/>
      <c r="PHR74" s="193"/>
      <c r="PHS74" s="193"/>
      <c r="PHT74" s="193"/>
      <c r="PHU74" s="193"/>
      <c r="PHV74" s="193"/>
      <c r="PHW74" s="193"/>
      <c r="PHX74" s="193"/>
      <c r="PHY74" s="193"/>
      <c r="PHZ74" s="193"/>
      <c r="PIA74" s="193"/>
      <c r="PIB74" s="193"/>
      <c r="PIC74" s="193"/>
      <c r="PID74" s="193"/>
      <c r="PIE74" s="193"/>
      <c r="PIF74" s="193"/>
      <c r="PIG74" s="193"/>
      <c r="PIH74" s="193"/>
      <c r="PII74" s="193"/>
      <c r="PIJ74" s="193"/>
      <c r="PIK74" s="193"/>
      <c r="PIL74" s="193"/>
      <c r="PIM74" s="193"/>
      <c r="PIN74" s="193"/>
      <c r="PIO74" s="193"/>
      <c r="PIP74" s="193"/>
      <c r="PIQ74" s="193"/>
      <c r="PIR74" s="193"/>
      <c r="PIS74" s="193"/>
      <c r="PIT74" s="193"/>
      <c r="PIU74" s="193"/>
      <c r="PIV74" s="193"/>
      <c r="PIW74" s="193"/>
      <c r="PIX74" s="193"/>
      <c r="PIY74" s="193"/>
      <c r="PIZ74" s="193"/>
      <c r="PJA74" s="193"/>
      <c r="PJB74" s="193"/>
      <c r="PJC74" s="193"/>
      <c r="PJD74" s="193"/>
      <c r="PJE74" s="193"/>
      <c r="PJF74" s="193"/>
      <c r="PJG74" s="193"/>
      <c r="PJH74" s="193"/>
      <c r="PJI74" s="193"/>
      <c r="PJJ74" s="193"/>
      <c r="PJK74" s="193"/>
      <c r="PJL74" s="193"/>
      <c r="PJM74" s="193"/>
      <c r="PJN74" s="193"/>
      <c r="PJO74" s="193"/>
      <c r="PJP74" s="193"/>
      <c r="PJQ74" s="193"/>
      <c r="PJR74" s="193"/>
      <c r="PJS74" s="193"/>
      <c r="PJT74" s="193"/>
      <c r="PJU74" s="193"/>
      <c r="PJV74" s="193"/>
      <c r="PJW74" s="193"/>
      <c r="PJX74" s="193"/>
      <c r="PJY74" s="193"/>
      <c r="PJZ74" s="193"/>
      <c r="PKA74" s="193"/>
      <c r="PKB74" s="193"/>
      <c r="PKC74" s="193"/>
      <c r="PKD74" s="193"/>
      <c r="PKE74" s="193"/>
      <c r="PKF74" s="193"/>
      <c r="PKG74" s="193"/>
      <c r="PKH74" s="193"/>
      <c r="PKI74" s="193"/>
      <c r="PKJ74" s="193"/>
      <c r="PKK74" s="193"/>
      <c r="PKL74" s="193"/>
      <c r="PKM74" s="193"/>
      <c r="PKN74" s="193"/>
      <c r="PKO74" s="193"/>
      <c r="PKP74" s="193"/>
      <c r="PKQ74" s="193"/>
      <c r="PKR74" s="193"/>
      <c r="PKS74" s="193"/>
      <c r="PKT74" s="193"/>
      <c r="PKU74" s="193"/>
      <c r="PKV74" s="193"/>
      <c r="PKW74" s="193"/>
      <c r="PKX74" s="193"/>
      <c r="PKY74" s="193"/>
      <c r="PKZ74" s="193"/>
      <c r="PLA74" s="193"/>
      <c r="PLB74" s="193"/>
      <c r="PLC74" s="193"/>
      <c r="PLD74" s="193"/>
      <c r="PLE74" s="193"/>
      <c r="PLF74" s="193"/>
      <c r="PLG74" s="193"/>
      <c r="PLH74" s="193"/>
      <c r="PLI74" s="193"/>
      <c r="PLJ74" s="193"/>
      <c r="PLK74" s="193"/>
      <c r="PLL74" s="193"/>
      <c r="PLM74" s="193"/>
      <c r="PLN74" s="193"/>
      <c r="PLO74" s="193"/>
      <c r="PLP74" s="193"/>
      <c r="PLQ74" s="193"/>
      <c r="PLR74" s="193"/>
      <c r="PLS74" s="193"/>
      <c r="PLT74" s="193"/>
      <c r="PLU74" s="193"/>
      <c r="PLV74" s="193"/>
      <c r="PLW74" s="193"/>
      <c r="PLX74" s="193"/>
      <c r="PLY74" s="193"/>
      <c r="PLZ74" s="193"/>
      <c r="PMA74" s="193"/>
      <c r="PMB74" s="193"/>
      <c r="PMC74" s="193"/>
      <c r="PMD74" s="193"/>
      <c r="PME74" s="193"/>
      <c r="PMF74" s="193"/>
      <c r="PMG74" s="193"/>
      <c r="PMH74" s="193"/>
      <c r="PMI74" s="193"/>
      <c r="PMJ74" s="193"/>
      <c r="PMK74" s="193"/>
      <c r="PML74" s="193"/>
      <c r="PMM74" s="193"/>
      <c r="PMN74" s="193"/>
      <c r="PMO74" s="193"/>
      <c r="PMP74" s="193"/>
      <c r="PMQ74" s="193"/>
      <c r="PMR74" s="193"/>
      <c r="PMS74" s="193"/>
      <c r="PMT74" s="193"/>
      <c r="PMU74" s="193"/>
      <c r="PMV74" s="193"/>
      <c r="PMW74" s="193"/>
      <c r="PMX74" s="193"/>
      <c r="PMY74" s="193"/>
      <c r="PMZ74" s="193"/>
      <c r="PNA74" s="193"/>
      <c r="PNB74" s="193"/>
      <c r="PNC74" s="193"/>
      <c r="PND74" s="193"/>
      <c r="PNE74" s="193"/>
      <c r="PNF74" s="193"/>
      <c r="PNG74" s="193"/>
      <c r="PNH74" s="193"/>
      <c r="PNI74" s="193"/>
      <c r="PNJ74" s="193"/>
      <c r="PNK74" s="193"/>
      <c r="PNL74" s="193"/>
      <c r="PNM74" s="193"/>
      <c r="PNN74" s="193"/>
      <c r="PNO74" s="193"/>
      <c r="PNP74" s="193"/>
      <c r="PNQ74" s="193"/>
      <c r="PNR74" s="193"/>
      <c r="PNS74" s="193"/>
      <c r="PNT74" s="193"/>
      <c r="PNU74" s="193"/>
      <c r="PNV74" s="193"/>
      <c r="PNW74" s="193"/>
      <c r="PNX74" s="193"/>
      <c r="PNY74" s="193"/>
      <c r="PNZ74" s="193"/>
      <c r="POA74" s="193"/>
      <c r="POB74" s="193"/>
      <c r="POC74" s="193"/>
      <c r="POD74" s="193"/>
      <c r="POE74" s="193"/>
      <c r="POF74" s="193"/>
      <c r="POG74" s="193"/>
      <c r="POH74" s="193"/>
      <c r="POI74" s="193"/>
      <c r="POJ74" s="193"/>
      <c r="POK74" s="193"/>
      <c r="POL74" s="193"/>
      <c r="POM74" s="193"/>
      <c r="PON74" s="193"/>
      <c r="POO74" s="193"/>
      <c r="POP74" s="193"/>
      <c r="POQ74" s="193"/>
      <c r="POR74" s="193"/>
      <c r="POS74" s="193"/>
      <c r="POT74" s="193"/>
      <c r="POU74" s="193"/>
      <c r="POV74" s="193"/>
      <c r="POW74" s="193"/>
      <c r="POX74" s="193"/>
      <c r="POY74" s="193"/>
      <c r="POZ74" s="193"/>
      <c r="PPA74" s="193"/>
      <c r="PPB74" s="193"/>
      <c r="PPC74" s="193"/>
      <c r="PPD74" s="193"/>
      <c r="PPE74" s="193"/>
      <c r="PPF74" s="193"/>
      <c r="PPG74" s="193"/>
      <c r="PPH74" s="193"/>
      <c r="PPI74" s="193"/>
      <c r="PPJ74" s="193"/>
      <c r="PPK74" s="193"/>
      <c r="PPL74" s="193"/>
      <c r="PPM74" s="193"/>
      <c r="PPN74" s="193"/>
      <c r="PPO74" s="193"/>
      <c r="PPP74" s="193"/>
      <c r="PPQ74" s="193"/>
      <c r="PPR74" s="193"/>
      <c r="PPS74" s="193"/>
      <c r="PPT74" s="193"/>
      <c r="PPU74" s="193"/>
      <c r="PPV74" s="193"/>
      <c r="PPW74" s="193"/>
      <c r="PPX74" s="193"/>
      <c r="PPY74" s="193"/>
      <c r="PPZ74" s="193"/>
      <c r="PQA74" s="193"/>
      <c r="PQB74" s="193"/>
      <c r="PQC74" s="193"/>
      <c r="PQD74" s="193"/>
      <c r="PQE74" s="193"/>
      <c r="PQF74" s="193"/>
      <c r="PQG74" s="193"/>
      <c r="PQH74" s="193"/>
      <c r="PQI74" s="193"/>
      <c r="PQJ74" s="193"/>
      <c r="PQK74" s="193"/>
      <c r="PQL74" s="193"/>
      <c r="PQM74" s="193"/>
      <c r="PQN74" s="193"/>
      <c r="PQO74" s="193"/>
      <c r="PQP74" s="193"/>
      <c r="PQQ74" s="193"/>
      <c r="PQR74" s="193"/>
      <c r="PQS74" s="193"/>
      <c r="PQT74" s="193"/>
      <c r="PQU74" s="193"/>
      <c r="PQV74" s="193"/>
      <c r="PQW74" s="193"/>
      <c r="PQX74" s="193"/>
      <c r="PQY74" s="193"/>
      <c r="PQZ74" s="193"/>
      <c r="PRA74" s="193"/>
      <c r="PRB74" s="193"/>
      <c r="PRC74" s="193"/>
      <c r="PRD74" s="193"/>
      <c r="PRE74" s="193"/>
      <c r="PRF74" s="193"/>
      <c r="PRG74" s="193"/>
      <c r="PRH74" s="193"/>
      <c r="PRI74" s="193"/>
      <c r="PRJ74" s="193"/>
      <c r="PRK74" s="193"/>
      <c r="PRL74" s="193"/>
      <c r="PRM74" s="193"/>
      <c r="PRN74" s="193"/>
      <c r="PRO74" s="193"/>
      <c r="PRP74" s="193"/>
      <c r="PRQ74" s="193"/>
      <c r="PRR74" s="193"/>
      <c r="PRS74" s="193"/>
      <c r="PRT74" s="193"/>
      <c r="PRU74" s="193"/>
      <c r="PRV74" s="193"/>
      <c r="PRW74" s="193"/>
      <c r="PRX74" s="193"/>
      <c r="PRY74" s="193"/>
      <c r="PRZ74" s="193"/>
      <c r="PSA74" s="193"/>
      <c r="PSB74" s="193"/>
      <c r="PSC74" s="193"/>
      <c r="PSD74" s="193"/>
      <c r="PSE74" s="193"/>
      <c r="PSF74" s="193"/>
      <c r="PSG74" s="193"/>
      <c r="PSH74" s="193"/>
      <c r="PSI74" s="193"/>
      <c r="PSJ74" s="193"/>
      <c r="PSK74" s="193"/>
      <c r="PSL74" s="193"/>
      <c r="PSM74" s="193"/>
      <c r="PSN74" s="193"/>
      <c r="PSO74" s="193"/>
      <c r="PSP74" s="193"/>
      <c r="PSQ74" s="193"/>
      <c r="PSR74" s="193"/>
      <c r="PSS74" s="193"/>
      <c r="PST74" s="193"/>
      <c r="PSU74" s="193"/>
      <c r="PSV74" s="193"/>
      <c r="PSW74" s="193"/>
      <c r="PSX74" s="193"/>
      <c r="PSY74" s="193"/>
      <c r="PSZ74" s="193"/>
      <c r="PTA74" s="193"/>
      <c r="PTB74" s="193"/>
      <c r="PTC74" s="193"/>
      <c r="PTD74" s="193"/>
      <c r="PTE74" s="193"/>
      <c r="PTF74" s="193"/>
      <c r="PTG74" s="193"/>
      <c r="PTH74" s="193"/>
      <c r="PTI74" s="193"/>
      <c r="PTJ74" s="193"/>
      <c r="PTK74" s="193"/>
      <c r="PTL74" s="193"/>
      <c r="PTM74" s="193"/>
      <c r="PTN74" s="193"/>
      <c r="PTO74" s="193"/>
      <c r="PTP74" s="193"/>
      <c r="PTQ74" s="193"/>
      <c r="PTR74" s="193"/>
      <c r="PTS74" s="193"/>
      <c r="PTT74" s="193"/>
      <c r="PTU74" s="193"/>
      <c r="PTV74" s="193"/>
      <c r="PTW74" s="193"/>
      <c r="PTX74" s="193"/>
      <c r="PTY74" s="193"/>
      <c r="PTZ74" s="193"/>
      <c r="PUA74" s="193"/>
      <c r="PUB74" s="193"/>
      <c r="PUC74" s="193"/>
      <c r="PUD74" s="193"/>
      <c r="PUE74" s="193"/>
      <c r="PUF74" s="193"/>
      <c r="PUG74" s="193"/>
      <c r="PUH74" s="193"/>
      <c r="PUI74" s="193"/>
      <c r="PUJ74" s="193"/>
      <c r="PUK74" s="193"/>
      <c r="PUL74" s="193"/>
      <c r="PUM74" s="193"/>
      <c r="PUN74" s="193"/>
      <c r="PUO74" s="193"/>
      <c r="PUP74" s="193"/>
      <c r="PUQ74" s="193"/>
      <c r="PUR74" s="193"/>
      <c r="PUS74" s="193"/>
      <c r="PUT74" s="193"/>
      <c r="PUU74" s="193"/>
      <c r="PUV74" s="193"/>
      <c r="PUW74" s="193"/>
      <c r="PUX74" s="193"/>
      <c r="PUY74" s="193"/>
      <c r="PUZ74" s="193"/>
      <c r="PVA74" s="193"/>
      <c r="PVB74" s="193"/>
      <c r="PVC74" s="193"/>
      <c r="PVD74" s="193"/>
      <c r="PVE74" s="193"/>
      <c r="PVF74" s="193"/>
      <c r="PVG74" s="193"/>
      <c r="PVH74" s="193"/>
      <c r="PVI74" s="193"/>
      <c r="PVJ74" s="193"/>
      <c r="PVK74" s="193"/>
      <c r="PVL74" s="193"/>
      <c r="PVM74" s="193"/>
      <c r="PVN74" s="193"/>
      <c r="PVO74" s="193"/>
      <c r="PVP74" s="193"/>
      <c r="PVQ74" s="193"/>
      <c r="PVR74" s="193"/>
      <c r="PVS74" s="193"/>
      <c r="PVT74" s="193"/>
      <c r="PVU74" s="193"/>
      <c r="PVV74" s="193"/>
      <c r="PVW74" s="193"/>
      <c r="PVX74" s="193"/>
      <c r="PVY74" s="193"/>
      <c r="PVZ74" s="193"/>
      <c r="PWA74" s="193"/>
      <c r="PWB74" s="193"/>
      <c r="PWC74" s="193"/>
      <c r="PWD74" s="193"/>
      <c r="PWE74" s="193"/>
      <c r="PWF74" s="193"/>
      <c r="PWG74" s="193"/>
      <c r="PWH74" s="193"/>
      <c r="PWI74" s="193"/>
      <c r="PWJ74" s="193"/>
      <c r="PWK74" s="193"/>
      <c r="PWL74" s="193"/>
      <c r="PWM74" s="193"/>
      <c r="PWN74" s="193"/>
      <c r="PWO74" s="193"/>
      <c r="PWP74" s="193"/>
      <c r="PWQ74" s="193"/>
      <c r="PWR74" s="193"/>
      <c r="PWS74" s="193"/>
      <c r="PWT74" s="193"/>
      <c r="PWU74" s="193"/>
      <c r="PWV74" s="193"/>
      <c r="PWW74" s="193"/>
      <c r="PWX74" s="193"/>
      <c r="PWY74" s="193"/>
      <c r="PWZ74" s="193"/>
      <c r="PXA74" s="193"/>
      <c r="PXB74" s="193"/>
      <c r="PXC74" s="193"/>
      <c r="PXD74" s="193"/>
      <c r="PXE74" s="193"/>
      <c r="PXF74" s="193"/>
      <c r="PXG74" s="193"/>
      <c r="PXH74" s="193"/>
      <c r="PXI74" s="193"/>
      <c r="PXJ74" s="193"/>
      <c r="PXK74" s="193"/>
      <c r="PXL74" s="193"/>
      <c r="PXM74" s="193"/>
      <c r="PXN74" s="193"/>
      <c r="PXO74" s="193"/>
      <c r="PXP74" s="193"/>
      <c r="PXQ74" s="193"/>
      <c r="PXR74" s="193"/>
      <c r="PXS74" s="193"/>
      <c r="PXT74" s="193"/>
      <c r="PXU74" s="193"/>
      <c r="PXV74" s="193"/>
      <c r="PXW74" s="193"/>
      <c r="PXX74" s="193"/>
      <c r="PXY74" s="193"/>
      <c r="PXZ74" s="193"/>
      <c r="PYA74" s="193"/>
      <c r="PYB74" s="193"/>
      <c r="PYC74" s="193"/>
      <c r="PYD74" s="193"/>
      <c r="PYE74" s="193"/>
      <c r="PYF74" s="193"/>
      <c r="PYG74" s="193"/>
      <c r="PYH74" s="193"/>
      <c r="PYI74" s="193"/>
      <c r="PYJ74" s="193"/>
      <c r="PYK74" s="193"/>
      <c r="PYL74" s="193"/>
      <c r="PYM74" s="193"/>
      <c r="PYN74" s="193"/>
      <c r="PYO74" s="193"/>
      <c r="PYP74" s="193"/>
      <c r="PYQ74" s="193"/>
      <c r="PYR74" s="193"/>
      <c r="PYS74" s="193"/>
      <c r="PYT74" s="193"/>
      <c r="PYU74" s="193"/>
      <c r="PYV74" s="193"/>
      <c r="PYW74" s="193"/>
      <c r="PYX74" s="193"/>
      <c r="PYY74" s="193"/>
      <c r="PYZ74" s="193"/>
      <c r="PZA74" s="193"/>
      <c r="PZB74" s="193"/>
      <c r="PZC74" s="193"/>
      <c r="PZD74" s="193"/>
      <c r="PZE74" s="193"/>
      <c r="PZF74" s="193"/>
      <c r="PZG74" s="193"/>
      <c r="PZH74" s="193"/>
      <c r="PZI74" s="193"/>
      <c r="PZJ74" s="193"/>
      <c r="PZK74" s="193"/>
      <c r="PZL74" s="193"/>
      <c r="PZM74" s="193"/>
      <c r="PZN74" s="193"/>
      <c r="PZO74" s="193"/>
      <c r="PZP74" s="193"/>
      <c r="PZQ74" s="193"/>
      <c r="PZR74" s="193"/>
      <c r="PZS74" s="193"/>
      <c r="PZT74" s="193"/>
      <c r="PZU74" s="193"/>
      <c r="PZV74" s="193"/>
      <c r="PZW74" s="193"/>
      <c r="PZX74" s="193"/>
      <c r="PZY74" s="193"/>
      <c r="PZZ74" s="193"/>
      <c r="QAA74" s="193"/>
      <c r="QAB74" s="193"/>
      <c r="QAC74" s="193"/>
      <c r="QAD74" s="193"/>
      <c r="QAE74" s="193"/>
      <c r="QAF74" s="193"/>
      <c r="QAG74" s="193"/>
      <c r="QAH74" s="193"/>
      <c r="QAI74" s="193"/>
      <c r="QAJ74" s="193"/>
      <c r="QAK74" s="193"/>
      <c r="QAL74" s="193"/>
      <c r="QAM74" s="193"/>
      <c r="QAN74" s="193"/>
      <c r="QAO74" s="193"/>
      <c r="QAP74" s="193"/>
      <c r="QAQ74" s="193"/>
      <c r="QAR74" s="193"/>
      <c r="QAS74" s="193"/>
      <c r="QAT74" s="193"/>
      <c r="QAU74" s="193"/>
      <c r="QAV74" s="193"/>
      <c r="QAW74" s="193"/>
      <c r="QAX74" s="193"/>
      <c r="QAY74" s="193"/>
      <c r="QAZ74" s="193"/>
      <c r="QBA74" s="193"/>
      <c r="QBB74" s="193"/>
      <c r="QBC74" s="193"/>
      <c r="QBD74" s="193"/>
      <c r="QBE74" s="193"/>
      <c r="QBF74" s="193"/>
      <c r="QBG74" s="193"/>
      <c r="QBH74" s="193"/>
      <c r="QBI74" s="193"/>
      <c r="QBJ74" s="193"/>
      <c r="QBK74" s="193"/>
      <c r="QBL74" s="193"/>
      <c r="QBM74" s="193"/>
      <c r="QBN74" s="193"/>
      <c r="QBO74" s="193"/>
      <c r="QBP74" s="193"/>
      <c r="QBQ74" s="193"/>
      <c r="QBR74" s="193"/>
      <c r="QBS74" s="193"/>
      <c r="QBT74" s="193"/>
      <c r="QBU74" s="193"/>
      <c r="QBV74" s="193"/>
      <c r="QBW74" s="193"/>
      <c r="QBX74" s="193"/>
      <c r="QBY74" s="193"/>
      <c r="QBZ74" s="193"/>
      <c r="QCA74" s="193"/>
      <c r="QCB74" s="193"/>
      <c r="QCC74" s="193"/>
      <c r="QCD74" s="193"/>
      <c r="QCE74" s="193"/>
      <c r="QCF74" s="193"/>
      <c r="QCG74" s="193"/>
      <c r="QCH74" s="193"/>
      <c r="QCI74" s="193"/>
      <c r="QCJ74" s="193"/>
      <c r="QCK74" s="193"/>
      <c r="QCL74" s="193"/>
      <c r="QCM74" s="193"/>
      <c r="QCN74" s="193"/>
      <c r="QCO74" s="193"/>
      <c r="QCP74" s="193"/>
      <c r="QCQ74" s="193"/>
      <c r="QCR74" s="193"/>
      <c r="QCS74" s="193"/>
      <c r="QCT74" s="193"/>
      <c r="QCU74" s="193"/>
      <c r="QCV74" s="193"/>
      <c r="QCW74" s="193"/>
      <c r="QCX74" s="193"/>
      <c r="QCY74" s="193"/>
      <c r="QCZ74" s="193"/>
      <c r="QDA74" s="193"/>
      <c r="QDB74" s="193"/>
      <c r="QDC74" s="193"/>
      <c r="QDD74" s="193"/>
      <c r="QDE74" s="193"/>
      <c r="QDF74" s="193"/>
      <c r="QDG74" s="193"/>
      <c r="QDH74" s="193"/>
      <c r="QDI74" s="193"/>
      <c r="QDJ74" s="193"/>
      <c r="QDK74" s="193"/>
      <c r="QDL74" s="193"/>
      <c r="QDM74" s="193"/>
      <c r="QDN74" s="193"/>
      <c r="QDO74" s="193"/>
      <c r="QDP74" s="193"/>
      <c r="QDQ74" s="193"/>
      <c r="QDR74" s="193"/>
      <c r="QDS74" s="193"/>
      <c r="QDT74" s="193"/>
      <c r="QDU74" s="193"/>
      <c r="QDV74" s="193"/>
      <c r="QDW74" s="193"/>
      <c r="QDX74" s="193"/>
      <c r="QDY74" s="193"/>
      <c r="QDZ74" s="193"/>
      <c r="QEA74" s="193"/>
      <c r="QEB74" s="193"/>
      <c r="QEC74" s="193"/>
      <c r="QED74" s="193"/>
      <c r="QEE74" s="193"/>
      <c r="QEF74" s="193"/>
      <c r="QEG74" s="193"/>
      <c r="QEH74" s="193"/>
      <c r="QEI74" s="193"/>
      <c r="QEJ74" s="193"/>
      <c r="QEK74" s="193"/>
      <c r="QEL74" s="193"/>
      <c r="QEM74" s="193"/>
      <c r="QEN74" s="193"/>
      <c r="QEO74" s="193"/>
      <c r="QEP74" s="193"/>
      <c r="QEQ74" s="193"/>
      <c r="QER74" s="193"/>
      <c r="QES74" s="193"/>
      <c r="QET74" s="193"/>
      <c r="QEU74" s="193"/>
      <c r="QEV74" s="193"/>
      <c r="QEW74" s="193"/>
      <c r="QEX74" s="193"/>
      <c r="QEY74" s="193"/>
      <c r="QEZ74" s="193"/>
      <c r="QFA74" s="193"/>
      <c r="QFB74" s="193"/>
      <c r="QFC74" s="193"/>
      <c r="QFD74" s="193"/>
      <c r="QFE74" s="193"/>
      <c r="QFF74" s="193"/>
      <c r="QFG74" s="193"/>
      <c r="QFH74" s="193"/>
      <c r="QFI74" s="193"/>
      <c r="QFJ74" s="193"/>
      <c r="QFK74" s="193"/>
      <c r="QFL74" s="193"/>
      <c r="QFM74" s="193"/>
      <c r="QFN74" s="193"/>
      <c r="QFO74" s="193"/>
      <c r="QFP74" s="193"/>
      <c r="QFQ74" s="193"/>
      <c r="QFR74" s="193"/>
      <c r="QFS74" s="193"/>
      <c r="QFT74" s="193"/>
      <c r="QFU74" s="193"/>
      <c r="QFV74" s="193"/>
      <c r="QFW74" s="193"/>
      <c r="QFX74" s="193"/>
      <c r="QFY74" s="193"/>
      <c r="QFZ74" s="193"/>
      <c r="QGA74" s="193"/>
      <c r="QGB74" s="193"/>
      <c r="QGC74" s="193"/>
      <c r="QGD74" s="193"/>
      <c r="QGE74" s="193"/>
      <c r="QGF74" s="193"/>
      <c r="QGG74" s="193"/>
      <c r="QGH74" s="193"/>
      <c r="QGI74" s="193"/>
      <c r="QGJ74" s="193"/>
      <c r="QGK74" s="193"/>
      <c r="QGL74" s="193"/>
      <c r="QGM74" s="193"/>
      <c r="QGN74" s="193"/>
      <c r="QGO74" s="193"/>
      <c r="QGP74" s="193"/>
      <c r="QGQ74" s="193"/>
      <c r="QGR74" s="193"/>
      <c r="QGS74" s="193"/>
      <c r="QGT74" s="193"/>
      <c r="QGU74" s="193"/>
      <c r="QGV74" s="193"/>
      <c r="QGW74" s="193"/>
      <c r="QGX74" s="193"/>
      <c r="QGY74" s="193"/>
      <c r="QGZ74" s="193"/>
      <c r="QHA74" s="193"/>
      <c r="QHB74" s="193"/>
      <c r="QHC74" s="193"/>
      <c r="QHD74" s="193"/>
      <c r="QHE74" s="193"/>
      <c r="QHF74" s="193"/>
      <c r="QHG74" s="193"/>
      <c r="QHH74" s="193"/>
      <c r="QHI74" s="193"/>
      <c r="QHJ74" s="193"/>
      <c r="QHK74" s="193"/>
      <c r="QHL74" s="193"/>
      <c r="QHM74" s="193"/>
      <c r="QHN74" s="193"/>
      <c r="QHO74" s="193"/>
      <c r="QHP74" s="193"/>
      <c r="QHQ74" s="193"/>
      <c r="QHR74" s="193"/>
      <c r="QHS74" s="193"/>
      <c r="QHT74" s="193"/>
      <c r="QHU74" s="193"/>
      <c r="QHV74" s="193"/>
      <c r="QHW74" s="193"/>
      <c r="QHX74" s="193"/>
      <c r="QHY74" s="193"/>
      <c r="QHZ74" s="193"/>
      <c r="QIA74" s="193"/>
      <c r="QIB74" s="193"/>
      <c r="QIC74" s="193"/>
      <c r="QID74" s="193"/>
      <c r="QIE74" s="193"/>
      <c r="QIF74" s="193"/>
      <c r="QIG74" s="193"/>
      <c r="QIH74" s="193"/>
      <c r="QII74" s="193"/>
      <c r="QIJ74" s="193"/>
      <c r="QIK74" s="193"/>
      <c r="QIL74" s="193"/>
      <c r="QIM74" s="193"/>
      <c r="QIN74" s="193"/>
      <c r="QIO74" s="193"/>
      <c r="QIP74" s="193"/>
      <c r="QIQ74" s="193"/>
      <c r="QIR74" s="193"/>
      <c r="QIS74" s="193"/>
      <c r="QIT74" s="193"/>
      <c r="QIU74" s="193"/>
      <c r="QIV74" s="193"/>
      <c r="QIW74" s="193"/>
      <c r="QIX74" s="193"/>
      <c r="QIY74" s="193"/>
      <c r="QIZ74" s="193"/>
      <c r="QJA74" s="193"/>
      <c r="QJB74" s="193"/>
      <c r="QJC74" s="193"/>
      <c r="QJD74" s="193"/>
      <c r="QJE74" s="193"/>
      <c r="QJF74" s="193"/>
      <c r="QJG74" s="193"/>
      <c r="QJH74" s="193"/>
      <c r="QJI74" s="193"/>
      <c r="QJJ74" s="193"/>
      <c r="QJK74" s="193"/>
      <c r="QJL74" s="193"/>
      <c r="QJM74" s="193"/>
      <c r="QJN74" s="193"/>
      <c r="QJO74" s="193"/>
      <c r="QJP74" s="193"/>
      <c r="QJQ74" s="193"/>
      <c r="QJR74" s="193"/>
      <c r="QJS74" s="193"/>
      <c r="QJT74" s="193"/>
      <c r="QJU74" s="193"/>
      <c r="QJV74" s="193"/>
      <c r="QJW74" s="193"/>
      <c r="QJX74" s="193"/>
      <c r="QJY74" s="193"/>
      <c r="QJZ74" s="193"/>
      <c r="QKA74" s="193"/>
      <c r="QKB74" s="193"/>
      <c r="QKC74" s="193"/>
      <c r="QKD74" s="193"/>
      <c r="QKE74" s="193"/>
      <c r="QKF74" s="193"/>
      <c r="QKG74" s="193"/>
      <c r="QKH74" s="193"/>
      <c r="QKI74" s="193"/>
      <c r="QKJ74" s="193"/>
      <c r="QKK74" s="193"/>
      <c r="QKL74" s="193"/>
      <c r="QKM74" s="193"/>
      <c r="QKN74" s="193"/>
      <c r="QKO74" s="193"/>
      <c r="QKP74" s="193"/>
      <c r="QKQ74" s="193"/>
      <c r="QKR74" s="193"/>
      <c r="QKS74" s="193"/>
      <c r="QKT74" s="193"/>
      <c r="QKU74" s="193"/>
      <c r="QKV74" s="193"/>
      <c r="QKW74" s="193"/>
      <c r="QKX74" s="193"/>
      <c r="QKY74" s="193"/>
      <c r="QKZ74" s="193"/>
      <c r="QLA74" s="193"/>
      <c r="QLB74" s="193"/>
      <c r="QLC74" s="193"/>
      <c r="QLD74" s="193"/>
      <c r="QLE74" s="193"/>
      <c r="QLF74" s="193"/>
      <c r="QLG74" s="193"/>
      <c r="QLH74" s="193"/>
      <c r="QLI74" s="193"/>
      <c r="QLJ74" s="193"/>
      <c r="QLK74" s="193"/>
      <c r="QLL74" s="193"/>
      <c r="QLM74" s="193"/>
      <c r="QLN74" s="193"/>
      <c r="QLO74" s="193"/>
      <c r="QLP74" s="193"/>
      <c r="QLQ74" s="193"/>
      <c r="QLR74" s="193"/>
      <c r="QLS74" s="193"/>
      <c r="QLT74" s="193"/>
      <c r="QLU74" s="193"/>
      <c r="QLV74" s="193"/>
      <c r="QLW74" s="193"/>
      <c r="QLX74" s="193"/>
      <c r="QLY74" s="193"/>
      <c r="QLZ74" s="193"/>
      <c r="QMA74" s="193"/>
      <c r="QMB74" s="193"/>
      <c r="QMC74" s="193"/>
      <c r="QMD74" s="193"/>
      <c r="QME74" s="193"/>
      <c r="QMF74" s="193"/>
      <c r="QMG74" s="193"/>
      <c r="QMH74" s="193"/>
      <c r="QMI74" s="193"/>
      <c r="QMJ74" s="193"/>
      <c r="QMK74" s="193"/>
      <c r="QML74" s="193"/>
      <c r="QMM74" s="193"/>
      <c r="QMN74" s="193"/>
      <c r="QMO74" s="193"/>
      <c r="QMP74" s="193"/>
      <c r="QMQ74" s="193"/>
      <c r="QMR74" s="193"/>
      <c r="QMS74" s="193"/>
      <c r="QMT74" s="193"/>
      <c r="QMU74" s="193"/>
      <c r="QMV74" s="193"/>
      <c r="QMW74" s="193"/>
      <c r="QMX74" s="193"/>
      <c r="QMY74" s="193"/>
      <c r="QMZ74" s="193"/>
      <c r="QNA74" s="193"/>
      <c r="QNB74" s="193"/>
      <c r="QNC74" s="193"/>
      <c r="QND74" s="193"/>
      <c r="QNE74" s="193"/>
      <c r="QNF74" s="193"/>
      <c r="QNG74" s="193"/>
      <c r="QNH74" s="193"/>
      <c r="QNI74" s="193"/>
      <c r="QNJ74" s="193"/>
      <c r="QNK74" s="193"/>
      <c r="QNL74" s="193"/>
      <c r="QNM74" s="193"/>
      <c r="QNN74" s="193"/>
      <c r="QNO74" s="193"/>
      <c r="QNP74" s="193"/>
      <c r="QNQ74" s="193"/>
      <c r="QNR74" s="193"/>
      <c r="QNS74" s="193"/>
      <c r="QNT74" s="193"/>
      <c r="QNU74" s="193"/>
      <c r="QNV74" s="193"/>
      <c r="QNW74" s="193"/>
      <c r="QNX74" s="193"/>
      <c r="QNY74" s="193"/>
      <c r="QNZ74" s="193"/>
      <c r="QOA74" s="193"/>
      <c r="QOB74" s="193"/>
      <c r="QOC74" s="193"/>
      <c r="QOD74" s="193"/>
      <c r="QOE74" s="193"/>
      <c r="QOF74" s="193"/>
      <c r="QOG74" s="193"/>
      <c r="QOH74" s="193"/>
      <c r="QOI74" s="193"/>
      <c r="QOJ74" s="193"/>
      <c r="QOK74" s="193"/>
      <c r="QOL74" s="193"/>
      <c r="QOM74" s="193"/>
      <c r="QON74" s="193"/>
      <c r="QOO74" s="193"/>
      <c r="QOP74" s="193"/>
      <c r="QOQ74" s="193"/>
      <c r="QOR74" s="193"/>
      <c r="QOS74" s="193"/>
      <c r="QOT74" s="193"/>
      <c r="QOU74" s="193"/>
      <c r="QOV74" s="193"/>
      <c r="QOW74" s="193"/>
      <c r="QOX74" s="193"/>
      <c r="QOY74" s="193"/>
      <c r="QOZ74" s="193"/>
      <c r="QPA74" s="193"/>
      <c r="QPB74" s="193"/>
      <c r="QPC74" s="193"/>
      <c r="QPD74" s="193"/>
      <c r="QPE74" s="193"/>
      <c r="QPF74" s="193"/>
      <c r="QPG74" s="193"/>
      <c r="QPH74" s="193"/>
      <c r="QPI74" s="193"/>
      <c r="QPJ74" s="193"/>
      <c r="QPK74" s="193"/>
      <c r="QPL74" s="193"/>
      <c r="QPM74" s="193"/>
      <c r="QPN74" s="193"/>
      <c r="QPO74" s="193"/>
      <c r="QPP74" s="193"/>
      <c r="QPQ74" s="193"/>
      <c r="QPR74" s="193"/>
      <c r="QPS74" s="193"/>
      <c r="QPT74" s="193"/>
      <c r="QPU74" s="193"/>
      <c r="QPV74" s="193"/>
      <c r="QPW74" s="193"/>
      <c r="QPX74" s="193"/>
      <c r="QPY74" s="193"/>
      <c r="QPZ74" s="193"/>
      <c r="QQA74" s="193"/>
      <c r="QQB74" s="193"/>
      <c r="QQC74" s="193"/>
      <c r="QQD74" s="193"/>
      <c r="QQE74" s="193"/>
      <c r="QQF74" s="193"/>
      <c r="QQG74" s="193"/>
      <c r="QQH74" s="193"/>
      <c r="QQI74" s="193"/>
      <c r="QQJ74" s="193"/>
      <c r="QQK74" s="193"/>
      <c r="QQL74" s="193"/>
      <c r="QQM74" s="193"/>
      <c r="QQN74" s="193"/>
      <c r="QQO74" s="193"/>
      <c r="QQP74" s="193"/>
      <c r="QQQ74" s="193"/>
      <c r="QQR74" s="193"/>
      <c r="QQS74" s="193"/>
      <c r="QQT74" s="193"/>
      <c r="QQU74" s="193"/>
      <c r="QQV74" s="193"/>
      <c r="QQW74" s="193"/>
      <c r="QQX74" s="193"/>
      <c r="QQY74" s="193"/>
      <c r="QQZ74" s="193"/>
      <c r="QRA74" s="193"/>
      <c r="QRB74" s="193"/>
      <c r="QRC74" s="193"/>
      <c r="QRD74" s="193"/>
      <c r="QRE74" s="193"/>
      <c r="QRF74" s="193"/>
      <c r="QRG74" s="193"/>
      <c r="QRH74" s="193"/>
      <c r="QRI74" s="193"/>
      <c r="QRJ74" s="193"/>
      <c r="QRK74" s="193"/>
      <c r="QRL74" s="193"/>
      <c r="QRM74" s="193"/>
      <c r="QRN74" s="193"/>
      <c r="QRO74" s="193"/>
      <c r="QRP74" s="193"/>
      <c r="QRQ74" s="193"/>
      <c r="QRR74" s="193"/>
      <c r="QRS74" s="193"/>
      <c r="QRT74" s="193"/>
      <c r="QRU74" s="193"/>
      <c r="QRV74" s="193"/>
      <c r="QRW74" s="193"/>
      <c r="QRX74" s="193"/>
      <c r="QRY74" s="193"/>
      <c r="QRZ74" s="193"/>
      <c r="QSA74" s="193"/>
      <c r="QSB74" s="193"/>
      <c r="QSC74" s="193"/>
      <c r="QSD74" s="193"/>
      <c r="QSE74" s="193"/>
      <c r="QSF74" s="193"/>
      <c r="QSG74" s="193"/>
      <c r="QSH74" s="193"/>
      <c r="QSI74" s="193"/>
      <c r="QSJ74" s="193"/>
      <c r="QSK74" s="193"/>
      <c r="QSL74" s="193"/>
      <c r="QSM74" s="193"/>
      <c r="QSN74" s="193"/>
      <c r="QSO74" s="193"/>
      <c r="QSP74" s="193"/>
      <c r="QSQ74" s="193"/>
      <c r="QSR74" s="193"/>
      <c r="QSS74" s="193"/>
      <c r="QST74" s="193"/>
      <c r="QSU74" s="193"/>
      <c r="QSV74" s="193"/>
      <c r="QSW74" s="193"/>
      <c r="QSX74" s="193"/>
      <c r="QSY74" s="193"/>
      <c r="QSZ74" s="193"/>
      <c r="QTA74" s="193"/>
      <c r="QTB74" s="193"/>
      <c r="QTC74" s="193"/>
      <c r="QTD74" s="193"/>
      <c r="QTE74" s="193"/>
      <c r="QTF74" s="193"/>
      <c r="QTG74" s="193"/>
      <c r="QTH74" s="193"/>
      <c r="QTI74" s="193"/>
      <c r="QTJ74" s="193"/>
      <c r="QTK74" s="193"/>
      <c r="QTL74" s="193"/>
      <c r="QTM74" s="193"/>
      <c r="QTN74" s="193"/>
      <c r="QTO74" s="193"/>
      <c r="QTP74" s="193"/>
      <c r="QTQ74" s="193"/>
      <c r="QTR74" s="193"/>
      <c r="QTS74" s="193"/>
      <c r="QTT74" s="193"/>
      <c r="QTU74" s="193"/>
      <c r="QTV74" s="193"/>
      <c r="QTW74" s="193"/>
      <c r="QTX74" s="193"/>
      <c r="QTY74" s="193"/>
      <c r="QTZ74" s="193"/>
      <c r="QUA74" s="193"/>
      <c r="QUB74" s="193"/>
      <c r="QUC74" s="193"/>
      <c r="QUD74" s="193"/>
      <c r="QUE74" s="193"/>
      <c r="QUF74" s="193"/>
      <c r="QUG74" s="193"/>
      <c r="QUH74" s="193"/>
      <c r="QUI74" s="193"/>
      <c r="QUJ74" s="193"/>
      <c r="QUK74" s="193"/>
      <c r="QUL74" s="193"/>
      <c r="QUM74" s="193"/>
      <c r="QUN74" s="193"/>
      <c r="QUO74" s="193"/>
      <c r="QUP74" s="193"/>
      <c r="QUQ74" s="193"/>
      <c r="QUR74" s="193"/>
      <c r="QUS74" s="193"/>
      <c r="QUT74" s="193"/>
      <c r="QUU74" s="193"/>
      <c r="QUV74" s="193"/>
      <c r="QUW74" s="193"/>
      <c r="QUX74" s="193"/>
      <c r="QUY74" s="193"/>
      <c r="QUZ74" s="193"/>
      <c r="QVA74" s="193"/>
      <c r="QVB74" s="193"/>
      <c r="QVC74" s="193"/>
      <c r="QVD74" s="193"/>
      <c r="QVE74" s="193"/>
      <c r="QVF74" s="193"/>
      <c r="QVG74" s="193"/>
      <c r="QVH74" s="193"/>
      <c r="QVI74" s="193"/>
      <c r="QVJ74" s="193"/>
      <c r="QVK74" s="193"/>
      <c r="QVL74" s="193"/>
      <c r="QVM74" s="193"/>
      <c r="QVN74" s="193"/>
      <c r="QVO74" s="193"/>
      <c r="QVP74" s="193"/>
      <c r="QVQ74" s="193"/>
      <c r="QVR74" s="193"/>
      <c r="QVS74" s="193"/>
      <c r="QVT74" s="193"/>
      <c r="QVU74" s="193"/>
      <c r="QVV74" s="193"/>
      <c r="QVW74" s="193"/>
      <c r="QVX74" s="193"/>
      <c r="QVY74" s="193"/>
      <c r="QVZ74" s="193"/>
      <c r="QWA74" s="193"/>
      <c r="QWB74" s="193"/>
      <c r="QWC74" s="193"/>
      <c r="QWD74" s="193"/>
      <c r="QWE74" s="193"/>
      <c r="QWF74" s="193"/>
      <c r="QWG74" s="193"/>
      <c r="QWH74" s="193"/>
      <c r="QWI74" s="193"/>
      <c r="QWJ74" s="193"/>
      <c r="QWK74" s="193"/>
      <c r="QWL74" s="193"/>
      <c r="QWM74" s="193"/>
      <c r="QWN74" s="193"/>
      <c r="QWO74" s="193"/>
      <c r="QWP74" s="193"/>
      <c r="QWQ74" s="193"/>
      <c r="QWR74" s="193"/>
      <c r="QWS74" s="193"/>
      <c r="QWT74" s="193"/>
      <c r="QWU74" s="193"/>
      <c r="QWV74" s="193"/>
      <c r="QWW74" s="193"/>
      <c r="QWX74" s="193"/>
      <c r="QWY74" s="193"/>
      <c r="QWZ74" s="193"/>
      <c r="QXA74" s="193"/>
      <c r="QXB74" s="193"/>
      <c r="QXC74" s="193"/>
      <c r="QXD74" s="193"/>
      <c r="QXE74" s="193"/>
      <c r="QXF74" s="193"/>
      <c r="QXG74" s="193"/>
      <c r="QXH74" s="193"/>
      <c r="QXI74" s="193"/>
      <c r="QXJ74" s="193"/>
      <c r="QXK74" s="193"/>
      <c r="QXL74" s="193"/>
      <c r="QXM74" s="193"/>
      <c r="QXN74" s="193"/>
      <c r="QXO74" s="193"/>
      <c r="QXP74" s="193"/>
      <c r="QXQ74" s="193"/>
      <c r="QXR74" s="193"/>
      <c r="QXS74" s="193"/>
      <c r="QXT74" s="193"/>
      <c r="QXU74" s="193"/>
      <c r="QXV74" s="193"/>
      <c r="QXW74" s="193"/>
      <c r="QXX74" s="193"/>
      <c r="QXY74" s="193"/>
      <c r="QXZ74" s="193"/>
      <c r="QYA74" s="193"/>
      <c r="QYB74" s="193"/>
      <c r="QYC74" s="193"/>
      <c r="QYD74" s="193"/>
      <c r="QYE74" s="193"/>
      <c r="QYF74" s="193"/>
      <c r="QYG74" s="193"/>
      <c r="QYH74" s="193"/>
      <c r="QYI74" s="193"/>
      <c r="QYJ74" s="193"/>
      <c r="QYK74" s="193"/>
      <c r="QYL74" s="193"/>
      <c r="QYM74" s="193"/>
      <c r="QYN74" s="193"/>
      <c r="QYO74" s="193"/>
      <c r="QYP74" s="193"/>
      <c r="QYQ74" s="193"/>
      <c r="QYR74" s="193"/>
      <c r="QYS74" s="193"/>
      <c r="QYT74" s="193"/>
      <c r="QYU74" s="193"/>
      <c r="QYV74" s="193"/>
      <c r="QYW74" s="193"/>
      <c r="QYX74" s="193"/>
      <c r="QYY74" s="193"/>
      <c r="QYZ74" s="193"/>
      <c r="QZA74" s="193"/>
      <c r="QZB74" s="193"/>
      <c r="QZC74" s="193"/>
      <c r="QZD74" s="193"/>
      <c r="QZE74" s="193"/>
      <c r="QZF74" s="193"/>
      <c r="QZG74" s="193"/>
      <c r="QZH74" s="193"/>
      <c r="QZI74" s="193"/>
      <c r="QZJ74" s="193"/>
      <c r="QZK74" s="193"/>
      <c r="QZL74" s="193"/>
      <c r="QZM74" s="193"/>
      <c r="QZN74" s="193"/>
      <c r="QZO74" s="193"/>
      <c r="QZP74" s="193"/>
      <c r="QZQ74" s="193"/>
      <c r="QZR74" s="193"/>
      <c r="QZS74" s="193"/>
      <c r="QZT74" s="193"/>
      <c r="QZU74" s="193"/>
      <c r="QZV74" s="193"/>
      <c r="QZW74" s="193"/>
      <c r="QZX74" s="193"/>
      <c r="QZY74" s="193"/>
      <c r="QZZ74" s="193"/>
      <c r="RAA74" s="193"/>
      <c r="RAB74" s="193"/>
      <c r="RAC74" s="193"/>
      <c r="RAD74" s="193"/>
      <c r="RAE74" s="193"/>
      <c r="RAF74" s="193"/>
      <c r="RAG74" s="193"/>
      <c r="RAH74" s="193"/>
      <c r="RAI74" s="193"/>
      <c r="RAJ74" s="193"/>
      <c r="RAK74" s="193"/>
      <c r="RAL74" s="193"/>
      <c r="RAM74" s="193"/>
      <c r="RAN74" s="193"/>
      <c r="RAO74" s="193"/>
      <c r="RAP74" s="193"/>
      <c r="RAQ74" s="193"/>
      <c r="RAR74" s="193"/>
      <c r="RAS74" s="193"/>
      <c r="RAT74" s="193"/>
      <c r="RAU74" s="193"/>
      <c r="RAV74" s="193"/>
      <c r="RAW74" s="193"/>
      <c r="RAX74" s="193"/>
      <c r="RAY74" s="193"/>
      <c r="RAZ74" s="193"/>
      <c r="RBA74" s="193"/>
      <c r="RBB74" s="193"/>
      <c r="RBC74" s="193"/>
      <c r="RBD74" s="193"/>
      <c r="RBE74" s="193"/>
      <c r="RBF74" s="193"/>
      <c r="RBG74" s="193"/>
      <c r="RBH74" s="193"/>
      <c r="RBI74" s="193"/>
      <c r="RBJ74" s="193"/>
      <c r="RBK74" s="193"/>
      <c r="RBL74" s="193"/>
      <c r="RBM74" s="193"/>
      <c r="RBN74" s="193"/>
      <c r="RBO74" s="193"/>
      <c r="RBP74" s="193"/>
      <c r="RBQ74" s="193"/>
      <c r="RBR74" s="193"/>
      <c r="RBS74" s="193"/>
      <c r="RBT74" s="193"/>
      <c r="RBU74" s="193"/>
      <c r="RBV74" s="193"/>
      <c r="RBW74" s="193"/>
      <c r="RBX74" s="193"/>
      <c r="RBY74" s="193"/>
      <c r="RBZ74" s="193"/>
      <c r="RCA74" s="193"/>
      <c r="RCB74" s="193"/>
      <c r="RCC74" s="193"/>
      <c r="RCD74" s="193"/>
      <c r="RCE74" s="193"/>
      <c r="RCF74" s="193"/>
      <c r="RCG74" s="193"/>
      <c r="RCH74" s="193"/>
      <c r="RCI74" s="193"/>
      <c r="RCJ74" s="193"/>
      <c r="RCK74" s="193"/>
      <c r="RCL74" s="193"/>
      <c r="RCM74" s="193"/>
      <c r="RCN74" s="193"/>
      <c r="RCO74" s="193"/>
      <c r="RCP74" s="193"/>
      <c r="RCQ74" s="193"/>
      <c r="RCR74" s="193"/>
      <c r="RCS74" s="193"/>
      <c r="RCT74" s="193"/>
      <c r="RCU74" s="193"/>
      <c r="RCV74" s="193"/>
      <c r="RCW74" s="193"/>
      <c r="RCX74" s="193"/>
      <c r="RCY74" s="193"/>
      <c r="RCZ74" s="193"/>
      <c r="RDA74" s="193"/>
      <c r="RDB74" s="193"/>
      <c r="RDC74" s="193"/>
      <c r="RDD74" s="193"/>
      <c r="RDE74" s="193"/>
      <c r="RDF74" s="193"/>
      <c r="RDG74" s="193"/>
      <c r="RDH74" s="193"/>
      <c r="RDI74" s="193"/>
      <c r="RDJ74" s="193"/>
      <c r="RDK74" s="193"/>
      <c r="RDL74" s="193"/>
      <c r="RDM74" s="193"/>
      <c r="RDN74" s="193"/>
      <c r="RDO74" s="193"/>
      <c r="RDP74" s="193"/>
      <c r="RDQ74" s="193"/>
      <c r="RDR74" s="193"/>
      <c r="RDS74" s="193"/>
      <c r="RDT74" s="193"/>
      <c r="RDU74" s="193"/>
      <c r="RDV74" s="193"/>
      <c r="RDW74" s="193"/>
      <c r="RDX74" s="193"/>
      <c r="RDY74" s="193"/>
      <c r="RDZ74" s="193"/>
      <c r="REA74" s="193"/>
      <c r="REB74" s="193"/>
      <c r="REC74" s="193"/>
      <c r="RED74" s="193"/>
      <c r="REE74" s="193"/>
      <c r="REF74" s="193"/>
      <c r="REG74" s="193"/>
      <c r="REH74" s="193"/>
      <c r="REI74" s="193"/>
      <c r="REJ74" s="193"/>
      <c r="REK74" s="193"/>
      <c r="REL74" s="193"/>
      <c r="REM74" s="193"/>
      <c r="REN74" s="193"/>
      <c r="REO74" s="193"/>
      <c r="REP74" s="193"/>
      <c r="REQ74" s="193"/>
      <c r="RER74" s="193"/>
      <c r="RES74" s="193"/>
      <c r="RET74" s="193"/>
      <c r="REU74" s="193"/>
      <c r="REV74" s="193"/>
      <c r="REW74" s="193"/>
      <c r="REX74" s="193"/>
      <c r="REY74" s="193"/>
      <c r="REZ74" s="193"/>
      <c r="RFA74" s="193"/>
      <c r="RFB74" s="193"/>
      <c r="RFC74" s="193"/>
      <c r="RFD74" s="193"/>
      <c r="RFE74" s="193"/>
      <c r="RFF74" s="193"/>
      <c r="RFG74" s="193"/>
      <c r="RFH74" s="193"/>
      <c r="RFI74" s="193"/>
      <c r="RFJ74" s="193"/>
      <c r="RFK74" s="193"/>
      <c r="RFL74" s="193"/>
      <c r="RFM74" s="193"/>
      <c r="RFN74" s="193"/>
      <c r="RFO74" s="193"/>
      <c r="RFP74" s="193"/>
      <c r="RFQ74" s="193"/>
      <c r="RFR74" s="193"/>
      <c r="RFS74" s="193"/>
      <c r="RFT74" s="193"/>
      <c r="RFU74" s="193"/>
      <c r="RFV74" s="193"/>
      <c r="RFW74" s="193"/>
      <c r="RFX74" s="193"/>
      <c r="RFY74" s="193"/>
      <c r="RFZ74" s="193"/>
      <c r="RGA74" s="193"/>
      <c r="RGB74" s="193"/>
      <c r="RGC74" s="193"/>
      <c r="RGD74" s="193"/>
      <c r="RGE74" s="193"/>
      <c r="RGF74" s="193"/>
      <c r="RGG74" s="193"/>
      <c r="RGH74" s="193"/>
      <c r="RGI74" s="193"/>
      <c r="RGJ74" s="193"/>
      <c r="RGK74" s="193"/>
      <c r="RGL74" s="193"/>
      <c r="RGM74" s="193"/>
      <c r="RGN74" s="193"/>
      <c r="RGO74" s="193"/>
      <c r="RGP74" s="193"/>
      <c r="RGQ74" s="193"/>
      <c r="RGR74" s="193"/>
      <c r="RGS74" s="193"/>
      <c r="RGT74" s="193"/>
      <c r="RGU74" s="193"/>
      <c r="RGV74" s="193"/>
      <c r="RGW74" s="193"/>
      <c r="RGX74" s="193"/>
      <c r="RGY74" s="193"/>
      <c r="RGZ74" s="193"/>
      <c r="RHA74" s="193"/>
      <c r="RHB74" s="193"/>
      <c r="RHC74" s="193"/>
      <c r="RHD74" s="193"/>
      <c r="RHE74" s="193"/>
      <c r="RHF74" s="193"/>
      <c r="RHG74" s="193"/>
      <c r="RHH74" s="193"/>
      <c r="RHI74" s="193"/>
      <c r="RHJ74" s="193"/>
      <c r="RHK74" s="193"/>
      <c r="RHL74" s="193"/>
      <c r="RHM74" s="193"/>
      <c r="RHN74" s="193"/>
      <c r="RHO74" s="193"/>
      <c r="RHP74" s="193"/>
      <c r="RHQ74" s="193"/>
      <c r="RHR74" s="193"/>
      <c r="RHS74" s="193"/>
      <c r="RHT74" s="193"/>
      <c r="RHU74" s="193"/>
      <c r="RHV74" s="193"/>
      <c r="RHW74" s="193"/>
      <c r="RHX74" s="193"/>
      <c r="RHY74" s="193"/>
      <c r="RHZ74" s="193"/>
      <c r="RIA74" s="193"/>
      <c r="RIB74" s="193"/>
      <c r="RIC74" s="193"/>
      <c r="RID74" s="193"/>
      <c r="RIE74" s="193"/>
      <c r="RIF74" s="193"/>
      <c r="RIG74" s="193"/>
      <c r="RIH74" s="193"/>
      <c r="RII74" s="193"/>
      <c r="RIJ74" s="193"/>
      <c r="RIK74" s="193"/>
      <c r="RIL74" s="193"/>
      <c r="RIM74" s="193"/>
      <c r="RIN74" s="193"/>
      <c r="RIO74" s="193"/>
      <c r="RIP74" s="193"/>
      <c r="RIQ74" s="193"/>
      <c r="RIR74" s="193"/>
      <c r="RIS74" s="193"/>
      <c r="RIT74" s="193"/>
      <c r="RIU74" s="193"/>
      <c r="RIV74" s="193"/>
      <c r="RIW74" s="193"/>
      <c r="RIX74" s="193"/>
      <c r="RIY74" s="193"/>
      <c r="RIZ74" s="193"/>
      <c r="RJA74" s="193"/>
      <c r="RJB74" s="193"/>
      <c r="RJC74" s="193"/>
      <c r="RJD74" s="193"/>
      <c r="RJE74" s="193"/>
      <c r="RJF74" s="193"/>
      <c r="RJG74" s="193"/>
      <c r="RJH74" s="193"/>
      <c r="RJI74" s="193"/>
      <c r="RJJ74" s="193"/>
      <c r="RJK74" s="193"/>
      <c r="RJL74" s="193"/>
      <c r="RJM74" s="193"/>
      <c r="RJN74" s="193"/>
      <c r="RJO74" s="193"/>
      <c r="RJP74" s="193"/>
      <c r="RJQ74" s="193"/>
      <c r="RJR74" s="193"/>
      <c r="RJS74" s="193"/>
      <c r="RJT74" s="193"/>
      <c r="RJU74" s="193"/>
      <c r="RJV74" s="193"/>
      <c r="RJW74" s="193"/>
      <c r="RJX74" s="193"/>
      <c r="RJY74" s="193"/>
      <c r="RJZ74" s="193"/>
      <c r="RKA74" s="193"/>
      <c r="RKB74" s="193"/>
      <c r="RKC74" s="193"/>
      <c r="RKD74" s="193"/>
      <c r="RKE74" s="193"/>
      <c r="RKF74" s="193"/>
      <c r="RKG74" s="193"/>
      <c r="RKH74" s="193"/>
      <c r="RKI74" s="193"/>
      <c r="RKJ74" s="193"/>
      <c r="RKK74" s="193"/>
      <c r="RKL74" s="193"/>
      <c r="RKM74" s="193"/>
      <c r="RKN74" s="193"/>
      <c r="RKO74" s="193"/>
      <c r="RKP74" s="193"/>
      <c r="RKQ74" s="193"/>
      <c r="RKR74" s="193"/>
      <c r="RKS74" s="193"/>
      <c r="RKT74" s="193"/>
      <c r="RKU74" s="193"/>
      <c r="RKV74" s="193"/>
      <c r="RKW74" s="193"/>
      <c r="RKX74" s="193"/>
      <c r="RKY74" s="193"/>
      <c r="RKZ74" s="193"/>
      <c r="RLA74" s="193"/>
      <c r="RLB74" s="193"/>
      <c r="RLC74" s="193"/>
      <c r="RLD74" s="193"/>
      <c r="RLE74" s="193"/>
      <c r="RLF74" s="193"/>
      <c r="RLG74" s="193"/>
      <c r="RLH74" s="193"/>
      <c r="RLI74" s="193"/>
      <c r="RLJ74" s="193"/>
      <c r="RLK74" s="193"/>
      <c r="RLL74" s="193"/>
      <c r="RLM74" s="193"/>
      <c r="RLN74" s="193"/>
      <c r="RLO74" s="193"/>
      <c r="RLP74" s="193"/>
      <c r="RLQ74" s="193"/>
      <c r="RLR74" s="193"/>
      <c r="RLS74" s="193"/>
      <c r="RLT74" s="193"/>
      <c r="RLU74" s="193"/>
      <c r="RLV74" s="193"/>
      <c r="RLW74" s="193"/>
      <c r="RLX74" s="193"/>
      <c r="RLY74" s="193"/>
      <c r="RLZ74" s="193"/>
      <c r="RMA74" s="193"/>
      <c r="RMB74" s="193"/>
      <c r="RMC74" s="193"/>
      <c r="RMD74" s="193"/>
      <c r="RME74" s="193"/>
      <c r="RMF74" s="193"/>
      <c r="RMG74" s="193"/>
      <c r="RMH74" s="193"/>
      <c r="RMI74" s="193"/>
      <c r="RMJ74" s="193"/>
      <c r="RMK74" s="193"/>
      <c r="RML74" s="193"/>
      <c r="RMM74" s="193"/>
      <c r="RMN74" s="193"/>
      <c r="RMO74" s="193"/>
      <c r="RMP74" s="193"/>
      <c r="RMQ74" s="193"/>
      <c r="RMR74" s="193"/>
      <c r="RMS74" s="193"/>
      <c r="RMT74" s="193"/>
      <c r="RMU74" s="193"/>
      <c r="RMV74" s="193"/>
      <c r="RMW74" s="193"/>
      <c r="RMX74" s="193"/>
      <c r="RMY74" s="193"/>
      <c r="RMZ74" s="193"/>
      <c r="RNA74" s="193"/>
      <c r="RNB74" s="193"/>
      <c r="RNC74" s="193"/>
      <c r="RND74" s="193"/>
      <c r="RNE74" s="193"/>
      <c r="RNF74" s="193"/>
      <c r="RNG74" s="193"/>
      <c r="RNH74" s="193"/>
      <c r="RNI74" s="193"/>
      <c r="RNJ74" s="193"/>
      <c r="RNK74" s="193"/>
      <c r="RNL74" s="193"/>
      <c r="RNM74" s="193"/>
      <c r="RNN74" s="193"/>
      <c r="RNO74" s="193"/>
      <c r="RNP74" s="193"/>
      <c r="RNQ74" s="193"/>
      <c r="RNR74" s="193"/>
      <c r="RNS74" s="193"/>
      <c r="RNT74" s="193"/>
      <c r="RNU74" s="193"/>
      <c r="RNV74" s="193"/>
      <c r="RNW74" s="193"/>
      <c r="RNX74" s="193"/>
      <c r="RNY74" s="193"/>
      <c r="RNZ74" s="193"/>
      <c r="ROA74" s="193"/>
      <c r="ROB74" s="193"/>
      <c r="ROC74" s="193"/>
      <c r="ROD74" s="193"/>
      <c r="ROE74" s="193"/>
      <c r="ROF74" s="193"/>
      <c r="ROG74" s="193"/>
      <c r="ROH74" s="193"/>
      <c r="ROI74" s="193"/>
      <c r="ROJ74" s="193"/>
      <c r="ROK74" s="193"/>
      <c r="ROL74" s="193"/>
      <c r="ROM74" s="193"/>
      <c r="RON74" s="193"/>
      <c r="ROO74" s="193"/>
      <c r="ROP74" s="193"/>
      <c r="ROQ74" s="193"/>
      <c r="ROR74" s="193"/>
      <c r="ROS74" s="193"/>
      <c r="ROT74" s="193"/>
      <c r="ROU74" s="193"/>
      <c r="ROV74" s="193"/>
      <c r="ROW74" s="193"/>
      <c r="ROX74" s="193"/>
      <c r="ROY74" s="193"/>
      <c r="ROZ74" s="193"/>
      <c r="RPA74" s="193"/>
      <c r="RPB74" s="193"/>
      <c r="RPC74" s="193"/>
      <c r="RPD74" s="193"/>
      <c r="RPE74" s="193"/>
      <c r="RPF74" s="193"/>
      <c r="RPG74" s="193"/>
      <c r="RPH74" s="193"/>
      <c r="RPI74" s="193"/>
      <c r="RPJ74" s="193"/>
      <c r="RPK74" s="193"/>
      <c r="RPL74" s="193"/>
      <c r="RPM74" s="193"/>
      <c r="RPN74" s="193"/>
      <c r="RPO74" s="193"/>
      <c r="RPP74" s="193"/>
      <c r="RPQ74" s="193"/>
      <c r="RPR74" s="193"/>
      <c r="RPS74" s="193"/>
      <c r="RPT74" s="193"/>
      <c r="RPU74" s="193"/>
      <c r="RPV74" s="193"/>
      <c r="RPW74" s="193"/>
      <c r="RPX74" s="193"/>
      <c r="RPY74" s="193"/>
      <c r="RPZ74" s="193"/>
      <c r="RQA74" s="193"/>
      <c r="RQB74" s="193"/>
      <c r="RQC74" s="193"/>
      <c r="RQD74" s="193"/>
      <c r="RQE74" s="193"/>
      <c r="RQF74" s="193"/>
      <c r="RQG74" s="193"/>
      <c r="RQH74" s="193"/>
      <c r="RQI74" s="193"/>
      <c r="RQJ74" s="193"/>
      <c r="RQK74" s="193"/>
      <c r="RQL74" s="193"/>
      <c r="RQM74" s="193"/>
      <c r="RQN74" s="193"/>
      <c r="RQO74" s="193"/>
      <c r="RQP74" s="193"/>
      <c r="RQQ74" s="193"/>
      <c r="RQR74" s="193"/>
      <c r="RQS74" s="193"/>
      <c r="RQT74" s="193"/>
      <c r="RQU74" s="193"/>
      <c r="RQV74" s="193"/>
      <c r="RQW74" s="193"/>
      <c r="RQX74" s="193"/>
      <c r="RQY74" s="193"/>
      <c r="RQZ74" s="193"/>
      <c r="RRA74" s="193"/>
      <c r="RRB74" s="193"/>
      <c r="RRC74" s="193"/>
      <c r="RRD74" s="193"/>
      <c r="RRE74" s="193"/>
      <c r="RRF74" s="193"/>
      <c r="RRG74" s="193"/>
      <c r="RRH74" s="193"/>
      <c r="RRI74" s="193"/>
      <c r="RRJ74" s="193"/>
      <c r="RRK74" s="193"/>
      <c r="RRL74" s="193"/>
      <c r="RRM74" s="193"/>
      <c r="RRN74" s="193"/>
      <c r="RRO74" s="193"/>
      <c r="RRP74" s="193"/>
      <c r="RRQ74" s="193"/>
      <c r="RRR74" s="193"/>
      <c r="RRS74" s="193"/>
      <c r="RRT74" s="193"/>
      <c r="RRU74" s="193"/>
      <c r="RRV74" s="193"/>
      <c r="RRW74" s="193"/>
      <c r="RRX74" s="193"/>
      <c r="RRY74" s="193"/>
      <c r="RRZ74" s="193"/>
      <c r="RSA74" s="193"/>
      <c r="RSB74" s="193"/>
      <c r="RSC74" s="193"/>
      <c r="RSD74" s="193"/>
      <c r="RSE74" s="193"/>
      <c r="RSF74" s="193"/>
      <c r="RSG74" s="193"/>
      <c r="RSH74" s="193"/>
      <c r="RSI74" s="193"/>
      <c r="RSJ74" s="193"/>
      <c r="RSK74" s="193"/>
      <c r="RSL74" s="193"/>
      <c r="RSM74" s="193"/>
      <c r="RSN74" s="193"/>
      <c r="RSO74" s="193"/>
      <c r="RSP74" s="193"/>
      <c r="RSQ74" s="193"/>
      <c r="RSR74" s="193"/>
      <c r="RSS74" s="193"/>
      <c r="RST74" s="193"/>
      <c r="RSU74" s="193"/>
      <c r="RSV74" s="193"/>
      <c r="RSW74" s="193"/>
      <c r="RSX74" s="193"/>
      <c r="RSY74" s="193"/>
      <c r="RSZ74" s="193"/>
      <c r="RTA74" s="193"/>
      <c r="RTB74" s="193"/>
      <c r="RTC74" s="193"/>
      <c r="RTD74" s="193"/>
      <c r="RTE74" s="193"/>
      <c r="RTF74" s="193"/>
      <c r="RTG74" s="193"/>
      <c r="RTH74" s="193"/>
      <c r="RTI74" s="193"/>
      <c r="RTJ74" s="193"/>
      <c r="RTK74" s="193"/>
      <c r="RTL74" s="193"/>
      <c r="RTM74" s="193"/>
      <c r="RTN74" s="193"/>
      <c r="RTO74" s="193"/>
      <c r="RTP74" s="193"/>
      <c r="RTQ74" s="193"/>
      <c r="RTR74" s="193"/>
      <c r="RTS74" s="193"/>
      <c r="RTT74" s="193"/>
      <c r="RTU74" s="193"/>
      <c r="RTV74" s="193"/>
      <c r="RTW74" s="193"/>
      <c r="RTX74" s="193"/>
      <c r="RTY74" s="193"/>
      <c r="RTZ74" s="193"/>
      <c r="RUA74" s="193"/>
      <c r="RUB74" s="193"/>
      <c r="RUC74" s="193"/>
      <c r="RUD74" s="193"/>
      <c r="RUE74" s="193"/>
      <c r="RUF74" s="193"/>
      <c r="RUG74" s="193"/>
      <c r="RUH74" s="193"/>
      <c r="RUI74" s="193"/>
      <c r="RUJ74" s="193"/>
      <c r="RUK74" s="193"/>
      <c r="RUL74" s="193"/>
      <c r="RUM74" s="193"/>
      <c r="RUN74" s="193"/>
      <c r="RUO74" s="193"/>
      <c r="RUP74" s="193"/>
      <c r="RUQ74" s="193"/>
      <c r="RUR74" s="193"/>
      <c r="RUS74" s="193"/>
      <c r="RUT74" s="193"/>
      <c r="RUU74" s="193"/>
      <c r="RUV74" s="193"/>
      <c r="RUW74" s="193"/>
      <c r="RUX74" s="193"/>
      <c r="RUY74" s="193"/>
      <c r="RUZ74" s="193"/>
      <c r="RVA74" s="193"/>
      <c r="RVB74" s="193"/>
      <c r="RVC74" s="193"/>
      <c r="RVD74" s="193"/>
      <c r="RVE74" s="193"/>
      <c r="RVF74" s="193"/>
      <c r="RVG74" s="193"/>
      <c r="RVH74" s="193"/>
      <c r="RVI74" s="193"/>
      <c r="RVJ74" s="193"/>
      <c r="RVK74" s="193"/>
      <c r="RVL74" s="193"/>
      <c r="RVM74" s="193"/>
      <c r="RVN74" s="193"/>
      <c r="RVO74" s="193"/>
      <c r="RVP74" s="193"/>
      <c r="RVQ74" s="193"/>
      <c r="RVR74" s="193"/>
      <c r="RVS74" s="193"/>
      <c r="RVT74" s="193"/>
      <c r="RVU74" s="193"/>
      <c r="RVV74" s="193"/>
      <c r="RVW74" s="193"/>
      <c r="RVX74" s="193"/>
      <c r="RVY74" s="193"/>
      <c r="RVZ74" s="193"/>
      <c r="RWA74" s="193"/>
      <c r="RWB74" s="193"/>
      <c r="RWC74" s="193"/>
      <c r="RWD74" s="193"/>
      <c r="RWE74" s="193"/>
      <c r="RWF74" s="193"/>
      <c r="RWG74" s="193"/>
      <c r="RWH74" s="193"/>
      <c r="RWI74" s="193"/>
      <c r="RWJ74" s="193"/>
      <c r="RWK74" s="193"/>
      <c r="RWL74" s="193"/>
      <c r="RWM74" s="193"/>
      <c r="RWN74" s="193"/>
      <c r="RWO74" s="193"/>
      <c r="RWP74" s="193"/>
      <c r="RWQ74" s="193"/>
      <c r="RWR74" s="193"/>
      <c r="RWS74" s="193"/>
      <c r="RWT74" s="193"/>
      <c r="RWU74" s="193"/>
      <c r="RWV74" s="193"/>
      <c r="RWW74" s="193"/>
      <c r="RWX74" s="193"/>
      <c r="RWY74" s="193"/>
      <c r="RWZ74" s="193"/>
      <c r="RXA74" s="193"/>
      <c r="RXB74" s="193"/>
      <c r="RXC74" s="193"/>
      <c r="RXD74" s="193"/>
      <c r="RXE74" s="193"/>
      <c r="RXF74" s="193"/>
      <c r="RXG74" s="193"/>
      <c r="RXH74" s="193"/>
      <c r="RXI74" s="193"/>
      <c r="RXJ74" s="193"/>
      <c r="RXK74" s="193"/>
      <c r="RXL74" s="193"/>
      <c r="RXM74" s="193"/>
      <c r="RXN74" s="193"/>
      <c r="RXO74" s="193"/>
      <c r="RXP74" s="193"/>
      <c r="RXQ74" s="193"/>
      <c r="RXR74" s="193"/>
      <c r="RXS74" s="193"/>
      <c r="RXT74" s="193"/>
      <c r="RXU74" s="193"/>
      <c r="RXV74" s="193"/>
      <c r="RXW74" s="193"/>
      <c r="RXX74" s="193"/>
      <c r="RXY74" s="193"/>
      <c r="RXZ74" s="193"/>
      <c r="RYA74" s="193"/>
      <c r="RYB74" s="193"/>
      <c r="RYC74" s="193"/>
      <c r="RYD74" s="193"/>
      <c r="RYE74" s="193"/>
      <c r="RYF74" s="193"/>
      <c r="RYG74" s="193"/>
      <c r="RYH74" s="193"/>
      <c r="RYI74" s="193"/>
      <c r="RYJ74" s="193"/>
      <c r="RYK74" s="193"/>
      <c r="RYL74" s="193"/>
      <c r="RYM74" s="193"/>
      <c r="RYN74" s="193"/>
      <c r="RYO74" s="193"/>
      <c r="RYP74" s="193"/>
      <c r="RYQ74" s="193"/>
      <c r="RYR74" s="193"/>
      <c r="RYS74" s="193"/>
      <c r="RYT74" s="193"/>
      <c r="RYU74" s="193"/>
      <c r="RYV74" s="193"/>
      <c r="RYW74" s="193"/>
      <c r="RYX74" s="193"/>
      <c r="RYY74" s="193"/>
      <c r="RYZ74" s="193"/>
      <c r="RZA74" s="193"/>
      <c r="RZB74" s="193"/>
      <c r="RZC74" s="193"/>
      <c r="RZD74" s="193"/>
      <c r="RZE74" s="193"/>
      <c r="RZF74" s="193"/>
      <c r="RZG74" s="193"/>
      <c r="RZH74" s="193"/>
      <c r="RZI74" s="193"/>
      <c r="RZJ74" s="193"/>
      <c r="RZK74" s="193"/>
      <c r="RZL74" s="193"/>
      <c r="RZM74" s="193"/>
      <c r="RZN74" s="193"/>
      <c r="RZO74" s="193"/>
      <c r="RZP74" s="193"/>
      <c r="RZQ74" s="193"/>
      <c r="RZR74" s="193"/>
      <c r="RZS74" s="193"/>
      <c r="RZT74" s="193"/>
      <c r="RZU74" s="193"/>
      <c r="RZV74" s="193"/>
      <c r="RZW74" s="193"/>
      <c r="RZX74" s="193"/>
      <c r="RZY74" s="193"/>
      <c r="RZZ74" s="193"/>
      <c r="SAA74" s="193"/>
      <c r="SAB74" s="193"/>
      <c r="SAC74" s="193"/>
      <c r="SAD74" s="193"/>
      <c r="SAE74" s="193"/>
      <c r="SAF74" s="193"/>
      <c r="SAG74" s="193"/>
      <c r="SAH74" s="193"/>
      <c r="SAI74" s="193"/>
      <c r="SAJ74" s="193"/>
      <c r="SAK74" s="193"/>
      <c r="SAL74" s="193"/>
      <c r="SAM74" s="193"/>
      <c r="SAN74" s="193"/>
      <c r="SAO74" s="193"/>
      <c r="SAP74" s="193"/>
      <c r="SAQ74" s="193"/>
      <c r="SAR74" s="193"/>
      <c r="SAS74" s="193"/>
      <c r="SAT74" s="193"/>
      <c r="SAU74" s="193"/>
      <c r="SAV74" s="193"/>
      <c r="SAW74" s="193"/>
      <c r="SAX74" s="193"/>
      <c r="SAY74" s="193"/>
      <c r="SAZ74" s="193"/>
      <c r="SBA74" s="193"/>
      <c r="SBB74" s="193"/>
      <c r="SBC74" s="193"/>
      <c r="SBD74" s="193"/>
      <c r="SBE74" s="193"/>
      <c r="SBF74" s="193"/>
      <c r="SBG74" s="193"/>
      <c r="SBH74" s="193"/>
      <c r="SBI74" s="193"/>
      <c r="SBJ74" s="193"/>
      <c r="SBK74" s="193"/>
      <c r="SBL74" s="193"/>
      <c r="SBM74" s="193"/>
      <c r="SBN74" s="193"/>
      <c r="SBO74" s="193"/>
      <c r="SBP74" s="193"/>
      <c r="SBQ74" s="193"/>
      <c r="SBR74" s="193"/>
      <c r="SBS74" s="193"/>
      <c r="SBT74" s="193"/>
      <c r="SBU74" s="193"/>
      <c r="SBV74" s="193"/>
      <c r="SBW74" s="193"/>
      <c r="SBX74" s="193"/>
      <c r="SBY74" s="193"/>
      <c r="SBZ74" s="193"/>
      <c r="SCA74" s="193"/>
      <c r="SCB74" s="193"/>
      <c r="SCC74" s="193"/>
      <c r="SCD74" s="193"/>
      <c r="SCE74" s="193"/>
      <c r="SCF74" s="193"/>
      <c r="SCG74" s="193"/>
      <c r="SCH74" s="193"/>
      <c r="SCI74" s="193"/>
      <c r="SCJ74" s="193"/>
      <c r="SCK74" s="193"/>
      <c r="SCL74" s="193"/>
      <c r="SCM74" s="193"/>
      <c r="SCN74" s="193"/>
      <c r="SCO74" s="193"/>
      <c r="SCP74" s="193"/>
      <c r="SCQ74" s="193"/>
      <c r="SCR74" s="193"/>
      <c r="SCS74" s="193"/>
      <c r="SCT74" s="193"/>
      <c r="SCU74" s="193"/>
      <c r="SCV74" s="193"/>
      <c r="SCW74" s="193"/>
      <c r="SCX74" s="193"/>
      <c r="SCY74" s="193"/>
      <c r="SCZ74" s="193"/>
      <c r="SDA74" s="193"/>
      <c r="SDB74" s="193"/>
      <c r="SDC74" s="193"/>
      <c r="SDD74" s="193"/>
      <c r="SDE74" s="193"/>
      <c r="SDF74" s="193"/>
      <c r="SDG74" s="193"/>
      <c r="SDH74" s="193"/>
      <c r="SDI74" s="193"/>
      <c r="SDJ74" s="193"/>
      <c r="SDK74" s="193"/>
      <c r="SDL74" s="193"/>
      <c r="SDM74" s="193"/>
      <c r="SDN74" s="193"/>
      <c r="SDO74" s="193"/>
      <c r="SDP74" s="193"/>
      <c r="SDQ74" s="193"/>
      <c r="SDR74" s="193"/>
      <c r="SDS74" s="193"/>
      <c r="SDT74" s="193"/>
      <c r="SDU74" s="193"/>
      <c r="SDV74" s="193"/>
      <c r="SDW74" s="193"/>
      <c r="SDX74" s="193"/>
      <c r="SDY74" s="193"/>
      <c r="SDZ74" s="193"/>
      <c r="SEA74" s="193"/>
      <c r="SEB74" s="193"/>
      <c r="SEC74" s="193"/>
      <c r="SED74" s="193"/>
      <c r="SEE74" s="193"/>
      <c r="SEF74" s="193"/>
      <c r="SEG74" s="193"/>
      <c r="SEH74" s="193"/>
      <c r="SEI74" s="193"/>
      <c r="SEJ74" s="193"/>
      <c r="SEK74" s="193"/>
      <c r="SEL74" s="193"/>
      <c r="SEM74" s="193"/>
      <c r="SEN74" s="193"/>
      <c r="SEO74" s="193"/>
      <c r="SEP74" s="193"/>
      <c r="SEQ74" s="193"/>
      <c r="SER74" s="193"/>
      <c r="SES74" s="193"/>
      <c r="SET74" s="193"/>
      <c r="SEU74" s="193"/>
      <c r="SEV74" s="193"/>
      <c r="SEW74" s="193"/>
      <c r="SEX74" s="193"/>
      <c r="SEY74" s="193"/>
      <c r="SEZ74" s="193"/>
      <c r="SFA74" s="193"/>
      <c r="SFB74" s="193"/>
      <c r="SFC74" s="193"/>
      <c r="SFD74" s="193"/>
      <c r="SFE74" s="193"/>
      <c r="SFF74" s="193"/>
      <c r="SFG74" s="193"/>
      <c r="SFH74" s="193"/>
      <c r="SFI74" s="193"/>
      <c r="SFJ74" s="193"/>
      <c r="SFK74" s="193"/>
      <c r="SFL74" s="193"/>
      <c r="SFM74" s="193"/>
      <c r="SFN74" s="193"/>
      <c r="SFO74" s="193"/>
      <c r="SFP74" s="193"/>
      <c r="SFQ74" s="193"/>
      <c r="SFR74" s="193"/>
      <c r="SFS74" s="193"/>
      <c r="SFT74" s="193"/>
      <c r="SFU74" s="193"/>
      <c r="SFV74" s="193"/>
      <c r="SFW74" s="193"/>
      <c r="SFX74" s="193"/>
      <c r="SFY74" s="193"/>
      <c r="SFZ74" s="193"/>
      <c r="SGA74" s="193"/>
      <c r="SGB74" s="193"/>
      <c r="SGC74" s="193"/>
      <c r="SGD74" s="193"/>
      <c r="SGE74" s="193"/>
      <c r="SGF74" s="193"/>
      <c r="SGG74" s="193"/>
      <c r="SGH74" s="193"/>
      <c r="SGI74" s="193"/>
      <c r="SGJ74" s="193"/>
      <c r="SGK74" s="193"/>
      <c r="SGL74" s="193"/>
      <c r="SGM74" s="193"/>
      <c r="SGN74" s="193"/>
      <c r="SGO74" s="193"/>
      <c r="SGP74" s="193"/>
      <c r="SGQ74" s="193"/>
      <c r="SGR74" s="193"/>
      <c r="SGS74" s="193"/>
      <c r="SGT74" s="193"/>
      <c r="SGU74" s="193"/>
      <c r="SGV74" s="193"/>
      <c r="SGW74" s="193"/>
      <c r="SGX74" s="193"/>
      <c r="SGY74" s="193"/>
      <c r="SGZ74" s="193"/>
      <c r="SHA74" s="193"/>
      <c r="SHB74" s="193"/>
      <c r="SHC74" s="193"/>
      <c r="SHD74" s="193"/>
      <c r="SHE74" s="193"/>
      <c r="SHF74" s="193"/>
      <c r="SHG74" s="193"/>
      <c r="SHH74" s="193"/>
      <c r="SHI74" s="193"/>
      <c r="SHJ74" s="193"/>
      <c r="SHK74" s="193"/>
      <c r="SHL74" s="193"/>
      <c r="SHM74" s="193"/>
      <c r="SHN74" s="193"/>
      <c r="SHO74" s="193"/>
      <c r="SHP74" s="193"/>
      <c r="SHQ74" s="193"/>
      <c r="SHR74" s="193"/>
      <c r="SHS74" s="193"/>
      <c r="SHT74" s="193"/>
      <c r="SHU74" s="193"/>
      <c r="SHV74" s="193"/>
      <c r="SHW74" s="193"/>
      <c r="SHX74" s="193"/>
      <c r="SHY74" s="193"/>
      <c r="SHZ74" s="193"/>
      <c r="SIA74" s="193"/>
      <c r="SIB74" s="193"/>
      <c r="SIC74" s="193"/>
      <c r="SID74" s="193"/>
      <c r="SIE74" s="193"/>
      <c r="SIF74" s="193"/>
      <c r="SIG74" s="193"/>
      <c r="SIH74" s="193"/>
      <c r="SII74" s="193"/>
      <c r="SIJ74" s="193"/>
      <c r="SIK74" s="193"/>
      <c r="SIL74" s="193"/>
      <c r="SIM74" s="193"/>
      <c r="SIN74" s="193"/>
      <c r="SIO74" s="193"/>
      <c r="SIP74" s="193"/>
      <c r="SIQ74" s="193"/>
      <c r="SIR74" s="193"/>
      <c r="SIS74" s="193"/>
      <c r="SIT74" s="193"/>
      <c r="SIU74" s="193"/>
      <c r="SIV74" s="193"/>
      <c r="SIW74" s="193"/>
      <c r="SIX74" s="193"/>
      <c r="SIY74" s="193"/>
      <c r="SIZ74" s="193"/>
      <c r="SJA74" s="193"/>
      <c r="SJB74" s="193"/>
      <c r="SJC74" s="193"/>
      <c r="SJD74" s="193"/>
      <c r="SJE74" s="193"/>
      <c r="SJF74" s="193"/>
      <c r="SJG74" s="193"/>
      <c r="SJH74" s="193"/>
      <c r="SJI74" s="193"/>
      <c r="SJJ74" s="193"/>
      <c r="SJK74" s="193"/>
      <c r="SJL74" s="193"/>
      <c r="SJM74" s="193"/>
      <c r="SJN74" s="193"/>
      <c r="SJO74" s="193"/>
      <c r="SJP74" s="193"/>
      <c r="SJQ74" s="193"/>
      <c r="SJR74" s="193"/>
      <c r="SJS74" s="193"/>
      <c r="SJT74" s="193"/>
      <c r="SJU74" s="193"/>
      <c r="SJV74" s="193"/>
      <c r="SJW74" s="193"/>
      <c r="SJX74" s="193"/>
      <c r="SJY74" s="193"/>
      <c r="SJZ74" s="193"/>
      <c r="SKA74" s="193"/>
      <c r="SKB74" s="193"/>
      <c r="SKC74" s="193"/>
      <c r="SKD74" s="193"/>
      <c r="SKE74" s="193"/>
      <c r="SKF74" s="193"/>
      <c r="SKG74" s="193"/>
      <c r="SKH74" s="193"/>
      <c r="SKI74" s="193"/>
      <c r="SKJ74" s="193"/>
      <c r="SKK74" s="193"/>
      <c r="SKL74" s="193"/>
      <c r="SKM74" s="193"/>
      <c r="SKN74" s="193"/>
      <c r="SKO74" s="193"/>
      <c r="SKP74" s="193"/>
      <c r="SKQ74" s="193"/>
      <c r="SKR74" s="193"/>
      <c r="SKS74" s="193"/>
      <c r="SKT74" s="193"/>
      <c r="SKU74" s="193"/>
      <c r="SKV74" s="193"/>
      <c r="SKW74" s="193"/>
      <c r="SKX74" s="193"/>
      <c r="SKY74" s="193"/>
      <c r="SKZ74" s="193"/>
      <c r="SLA74" s="193"/>
      <c r="SLB74" s="193"/>
      <c r="SLC74" s="193"/>
      <c r="SLD74" s="193"/>
      <c r="SLE74" s="193"/>
      <c r="SLF74" s="193"/>
      <c r="SLG74" s="193"/>
      <c r="SLH74" s="193"/>
      <c r="SLI74" s="193"/>
      <c r="SLJ74" s="193"/>
      <c r="SLK74" s="193"/>
      <c r="SLL74" s="193"/>
      <c r="SLM74" s="193"/>
      <c r="SLN74" s="193"/>
      <c r="SLO74" s="193"/>
      <c r="SLP74" s="193"/>
      <c r="SLQ74" s="193"/>
      <c r="SLR74" s="193"/>
      <c r="SLS74" s="193"/>
      <c r="SLT74" s="193"/>
      <c r="SLU74" s="193"/>
      <c r="SLV74" s="193"/>
      <c r="SLW74" s="193"/>
      <c r="SLX74" s="193"/>
      <c r="SLY74" s="193"/>
      <c r="SLZ74" s="193"/>
      <c r="SMA74" s="193"/>
      <c r="SMB74" s="193"/>
      <c r="SMC74" s="193"/>
      <c r="SMD74" s="193"/>
      <c r="SME74" s="193"/>
      <c r="SMF74" s="193"/>
      <c r="SMG74" s="193"/>
      <c r="SMH74" s="193"/>
      <c r="SMI74" s="193"/>
      <c r="SMJ74" s="193"/>
      <c r="SMK74" s="193"/>
      <c r="SML74" s="193"/>
      <c r="SMM74" s="193"/>
      <c r="SMN74" s="193"/>
      <c r="SMO74" s="193"/>
      <c r="SMP74" s="193"/>
      <c r="SMQ74" s="193"/>
      <c r="SMR74" s="193"/>
      <c r="SMS74" s="193"/>
      <c r="SMT74" s="193"/>
      <c r="SMU74" s="193"/>
      <c r="SMV74" s="193"/>
      <c r="SMW74" s="193"/>
      <c r="SMX74" s="193"/>
      <c r="SMY74" s="193"/>
      <c r="SMZ74" s="193"/>
      <c r="SNA74" s="193"/>
      <c r="SNB74" s="193"/>
      <c r="SNC74" s="193"/>
      <c r="SND74" s="193"/>
      <c r="SNE74" s="193"/>
      <c r="SNF74" s="193"/>
      <c r="SNG74" s="193"/>
      <c r="SNH74" s="193"/>
      <c r="SNI74" s="193"/>
      <c r="SNJ74" s="193"/>
      <c r="SNK74" s="193"/>
      <c r="SNL74" s="193"/>
      <c r="SNM74" s="193"/>
      <c r="SNN74" s="193"/>
      <c r="SNO74" s="193"/>
      <c r="SNP74" s="193"/>
      <c r="SNQ74" s="193"/>
      <c r="SNR74" s="193"/>
      <c r="SNS74" s="193"/>
      <c r="SNT74" s="193"/>
      <c r="SNU74" s="193"/>
      <c r="SNV74" s="193"/>
      <c r="SNW74" s="193"/>
      <c r="SNX74" s="193"/>
      <c r="SNY74" s="193"/>
      <c r="SNZ74" s="193"/>
      <c r="SOA74" s="193"/>
      <c r="SOB74" s="193"/>
      <c r="SOC74" s="193"/>
      <c r="SOD74" s="193"/>
      <c r="SOE74" s="193"/>
      <c r="SOF74" s="193"/>
      <c r="SOG74" s="193"/>
      <c r="SOH74" s="193"/>
      <c r="SOI74" s="193"/>
      <c r="SOJ74" s="193"/>
      <c r="SOK74" s="193"/>
      <c r="SOL74" s="193"/>
      <c r="SOM74" s="193"/>
      <c r="SON74" s="193"/>
      <c r="SOO74" s="193"/>
      <c r="SOP74" s="193"/>
      <c r="SOQ74" s="193"/>
      <c r="SOR74" s="193"/>
      <c r="SOS74" s="193"/>
      <c r="SOT74" s="193"/>
      <c r="SOU74" s="193"/>
      <c r="SOV74" s="193"/>
      <c r="SOW74" s="193"/>
      <c r="SOX74" s="193"/>
      <c r="SOY74" s="193"/>
      <c r="SOZ74" s="193"/>
      <c r="SPA74" s="193"/>
      <c r="SPB74" s="193"/>
      <c r="SPC74" s="193"/>
      <c r="SPD74" s="193"/>
      <c r="SPE74" s="193"/>
      <c r="SPF74" s="193"/>
      <c r="SPG74" s="193"/>
      <c r="SPH74" s="193"/>
      <c r="SPI74" s="193"/>
      <c r="SPJ74" s="193"/>
      <c r="SPK74" s="193"/>
      <c r="SPL74" s="193"/>
      <c r="SPM74" s="193"/>
      <c r="SPN74" s="193"/>
      <c r="SPO74" s="193"/>
      <c r="SPP74" s="193"/>
      <c r="SPQ74" s="193"/>
      <c r="SPR74" s="193"/>
      <c r="SPS74" s="193"/>
      <c r="SPT74" s="193"/>
      <c r="SPU74" s="193"/>
      <c r="SPV74" s="193"/>
      <c r="SPW74" s="193"/>
      <c r="SPX74" s="193"/>
      <c r="SPY74" s="193"/>
      <c r="SPZ74" s="193"/>
      <c r="SQA74" s="193"/>
      <c r="SQB74" s="193"/>
      <c r="SQC74" s="193"/>
      <c r="SQD74" s="193"/>
      <c r="SQE74" s="193"/>
      <c r="SQF74" s="193"/>
      <c r="SQG74" s="193"/>
      <c r="SQH74" s="193"/>
      <c r="SQI74" s="193"/>
      <c r="SQJ74" s="193"/>
      <c r="SQK74" s="193"/>
      <c r="SQL74" s="193"/>
      <c r="SQM74" s="193"/>
      <c r="SQN74" s="193"/>
      <c r="SQO74" s="193"/>
      <c r="SQP74" s="193"/>
      <c r="SQQ74" s="193"/>
      <c r="SQR74" s="193"/>
      <c r="SQS74" s="193"/>
      <c r="SQT74" s="193"/>
      <c r="SQU74" s="193"/>
      <c r="SQV74" s="193"/>
      <c r="SQW74" s="193"/>
      <c r="SQX74" s="193"/>
      <c r="SQY74" s="193"/>
      <c r="SQZ74" s="193"/>
      <c r="SRA74" s="193"/>
      <c r="SRB74" s="193"/>
      <c r="SRC74" s="193"/>
      <c r="SRD74" s="193"/>
      <c r="SRE74" s="193"/>
      <c r="SRF74" s="193"/>
      <c r="SRG74" s="193"/>
      <c r="SRH74" s="193"/>
      <c r="SRI74" s="193"/>
      <c r="SRJ74" s="193"/>
      <c r="SRK74" s="193"/>
      <c r="SRL74" s="193"/>
      <c r="SRM74" s="193"/>
      <c r="SRN74" s="193"/>
      <c r="SRO74" s="193"/>
      <c r="SRP74" s="193"/>
      <c r="SRQ74" s="193"/>
      <c r="SRR74" s="193"/>
      <c r="SRS74" s="193"/>
      <c r="SRT74" s="193"/>
      <c r="SRU74" s="193"/>
      <c r="SRV74" s="193"/>
      <c r="SRW74" s="193"/>
      <c r="SRX74" s="193"/>
      <c r="SRY74" s="193"/>
      <c r="SRZ74" s="193"/>
      <c r="SSA74" s="193"/>
      <c r="SSB74" s="193"/>
      <c r="SSC74" s="193"/>
      <c r="SSD74" s="193"/>
      <c r="SSE74" s="193"/>
      <c r="SSF74" s="193"/>
      <c r="SSG74" s="193"/>
      <c r="SSH74" s="193"/>
      <c r="SSI74" s="193"/>
      <c r="SSJ74" s="193"/>
      <c r="SSK74" s="193"/>
      <c r="SSL74" s="193"/>
      <c r="SSM74" s="193"/>
      <c r="SSN74" s="193"/>
      <c r="SSO74" s="193"/>
      <c r="SSP74" s="193"/>
      <c r="SSQ74" s="193"/>
      <c r="SSR74" s="193"/>
      <c r="SSS74" s="193"/>
      <c r="SST74" s="193"/>
      <c r="SSU74" s="193"/>
      <c r="SSV74" s="193"/>
      <c r="SSW74" s="193"/>
      <c r="SSX74" s="193"/>
      <c r="SSY74" s="193"/>
      <c r="SSZ74" s="193"/>
      <c r="STA74" s="193"/>
      <c r="STB74" s="193"/>
      <c r="STC74" s="193"/>
      <c r="STD74" s="193"/>
      <c r="STE74" s="193"/>
      <c r="STF74" s="193"/>
      <c r="STG74" s="193"/>
      <c r="STH74" s="193"/>
      <c r="STI74" s="193"/>
      <c r="STJ74" s="193"/>
      <c r="STK74" s="193"/>
      <c r="STL74" s="193"/>
      <c r="STM74" s="193"/>
      <c r="STN74" s="193"/>
      <c r="STO74" s="193"/>
      <c r="STP74" s="193"/>
      <c r="STQ74" s="193"/>
      <c r="STR74" s="193"/>
      <c r="STS74" s="193"/>
      <c r="STT74" s="193"/>
      <c r="STU74" s="193"/>
      <c r="STV74" s="193"/>
      <c r="STW74" s="193"/>
      <c r="STX74" s="193"/>
      <c r="STY74" s="193"/>
      <c r="STZ74" s="193"/>
      <c r="SUA74" s="193"/>
      <c r="SUB74" s="193"/>
      <c r="SUC74" s="193"/>
      <c r="SUD74" s="193"/>
      <c r="SUE74" s="193"/>
      <c r="SUF74" s="193"/>
      <c r="SUG74" s="193"/>
      <c r="SUH74" s="193"/>
      <c r="SUI74" s="193"/>
      <c r="SUJ74" s="193"/>
      <c r="SUK74" s="193"/>
      <c r="SUL74" s="193"/>
      <c r="SUM74" s="193"/>
      <c r="SUN74" s="193"/>
      <c r="SUO74" s="193"/>
      <c r="SUP74" s="193"/>
      <c r="SUQ74" s="193"/>
      <c r="SUR74" s="193"/>
      <c r="SUS74" s="193"/>
      <c r="SUT74" s="193"/>
      <c r="SUU74" s="193"/>
      <c r="SUV74" s="193"/>
      <c r="SUW74" s="193"/>
      <c r="SUX74" s="193"/>
      <c r="SUY74" s="193"/>
      <c r="SUZ74" s="193"/>
      <c r="SVA74" s="193"/>
      <c r="SVB74" s="193"/>
      <c r="SVC74" s="193"/>
      <c r="SVD74" s="193"/>
      <c r="SVE74" s="193"/>
      <c r="SVF74" s="193"/>
      <c r="SVG74" s="193"/>
      <c r="SVH74" s="193"/>
      <c r="SVI74" s="193"/>
      <c r="SVJ74" s="193"/>
      <c r="SVK74" s="193"/>
      <c r="SVL74" s="193"/>
      <c r="SVM74" s="193"/>
      <c r="SVN74" s="193"/>
      <c r="SVO74" s="193"/>
      <c r="SVP74" s="193"/>
      <c r="SVQ74" s="193"/>
      <c r="SVR74" s="193"/>
      <c r="SVS74" s="193"/>
      <c r="SVT74" s="193"/>
      <c r="SVU74" s="193"/>
      <c r="SVV74" s="193"/>
      <c r="SVW74" s="193"/>
      <c r="SVX74" s="193"/>
      <c r="SVY74" s="193"/>
      <c r="SVZ74" s="193"/>
      <c r="SWA74" s="193"/>
      <c r="SWB74" s="193"/>
      <c r="SWC74" s="193"/>
      <c r="SWD74" s="193"/>
      <c r="SWE74" s="193"/>
      <c r="SWF74" s="193"/>
      <c r="SWG74" s="193"/>
      <c r="SWH74" s="193"/>
      <c r="SWI74" s="193"/>
      <c r="SWJ74" s="193"/>
      <c r="SWK74" s="193"/>
      <c r="SWL74" s="193"/>
      <c r="SWM74" s="193"/>
      <c r="SWN74" s="193"/>
      <c r="SWO74" s="193"/>
      <c r="SWP74" s="193"/>
      <c r="SWQ74" s="193"/>
      <c r="SWR74" s="193"/>
      <c r="SWS74" s="193"/>
      <c r="SWT74" s="193"/>
      <c r="SWU74" s="193"/>
      <c r="SWV74" s="193"/>
      <c r="SWW74" s="193"/>
      <c r="SWX74" s="193"/>
      <c r="SWY74" s="193"/>
      <c r="SWZ74" s="193"/>
      <c r="SXA74" s="193"/>
      <c r="SXB74" s="193"/>
      <c r="SXC74" s="193"/>
      <c r="SXD74" s="193"/>
      <c r="SXE74" s="193"/>
      <c r="SXF74" s="193"/>
      <c r="SXG74" s="193"/>
      <c r="SXH74" s="193"/>
      <c r="SXI74" s="193"/>
      <c r="SXJ74" s="193"/>
      <c r="SXK74" s="193"/>
      <c r="SXL74" s="193"/>
      <c r="SXM74" s="193"/>
      <c r="SXN74" s="193"/>
      <c r="SXO74" s="193"/>
      <c r="SXP74" s="193"/>
      <c r="SXQ74" s="193"/>
      <c r="SXR74" s="193"/>
      <c r="SXS74" s="193"/>
      <c r="SXT74" s="193"/>
      <c r="SXU74" s="193"/>
      <c r="SXV74" s="193"/>
      <c r="SXW74" s="193"/>
      <c r="SXX74" s="193"/>
      <c r="SXY74" s="193"/>
      <c r="SXZ74" s="193"/>
      <c r="SYA74" s="193"/>
      <c r="SYB74" s="193"/>
      <c r="SYC74" s="193"/>
      <c r="SYD74" s="193"/>
      <c r="SYE74" s="193"/>
      <c r="SYF74" s="193"/>
      <c r="SYG74" s="193"/>
      <c r="SYH74" s="193"/>
      <c r="SYI74" s="193"/>
      <c r="SYJ74" s="193"/>
      <c r="SYK74" s="193"/>
      <c r="SYL74" s="193"/>
      <c r="SYM74" s="193"/>
      <c r="SYN74" s="193"/>
      <c r="SYO74" s="193"/>
      <c r="SYP74" s="193"/>
      <c r="SYQ74" s="193"/>
      <c r="SYR74" s="193"/>
      <c r="SYS74" s="193"/>
      <c r="SYT74" s="193"/>
      <c r="SYU74" s="193"/>
      <c r="SYV74" s="193"/>
      <c r="SYW74" s="193"/>
      <c r="SYX74" s="193"/>
      <c r="SYY74" s="193"/>
      <c r="SYZ74" s="193"/>
      <c r="SZA74" s="193"/>
      <c r="SZB74" s="193"/>
      <c r="SZC74" s="193"/>
      <c r="SZD74" s="193"/>
      <c r="SZE74" s="193"/>
      <c r="SZF74" s="193"/>
      <c r="SZG74" s="193"/>
      <c r="SZH74" s="193"/>
      <c r="SZI74" s="193"/>
      <c r="SZJ74" s="193"/>
      <c r="SZK74" s="193"/>
      <c r="SZL74" s="193"/>
      <c r="SZM74" s="193"/>
      <c r="SZN74" s="193"/>
      <c r="SZO74" s="193"/>
      <c r="SZP74" s="193"/>
      <c r="SZQ74" s="193"/>
      <c r="SZR74" s="193"/>
      <c r="SZS74" s="193"/>
      <c r="SZT74" s="193"/>
      <c r="SZU74" s="193"/>
      <c r="SZV74" s="193"/>
      <c r="SZW74" s="193"/>
      <c r="SZX74" s="193"/>
      <c r="SZY74" s="193"/>
      <c r="SZZ74" s="193"/>
      <c r="TAA74" s="193"/>
      <c r="TAB74" s="193"/>
      <c r="TAC74" s="193"/>
      <c r="TAD74" s="193"/>
      <c r="TAE74" s="193"/>
      <c r="TAF74" s="193"/>
      <c r="TAG74" s="193"/>
      <c r="TAH74" s="193"/>
      <c r="TAI74" s="193"/>
      <c r="TAJ74" s="193"/>
      <c r="TAK74" s="193"/>
      <c r="TAL74" s="193"/>
      <c r="TAM74" s="193"/>
      <c r="TAN74" s="193"/>
      <c r="TAO74" s="193"/>
      <c r="TAP74" s="193"/>
      <c r="TAQ74" s="193"/>
      <c r="TAR74" s="193"/>
      <c r="TAS74" s="193"/>
      <c r="TAT74" s="193"/>
      <c r="TAU74" s="193"/>
      <c r="TAV74" s="193"/>
      <c r="TAW74" s="193"/>
      <c r="TAX74" s="193"/>
      <c r="TAY74" s="193"/>
      <c r="TAZ74" s="193"/>
      <c r="TBA74" s="193"/>
      <c r="TBB74" s="193"/>
      <c r="TBC74" s="193"/>
      <c r="TBD74" s="193"/>
      <c r="TBE74" s="193"/>
      <c r="TBF74" s="193"/>
      <c r="TBG74" s="193"/>
      <c r="TBH74" s="193"/>
      <c r="TBI74" s="193"/>
      <c r="TBJ74" s="193"/>
      <c r="TBK74" s="193"/>
      <c r="TBL74" s="193"/>
      <c r="TBM74" s="193"/>
      <c r="TBN74" s="193"/>
      <c r="TBO74" s="193"/>
      <c r="TBP74" s="193"/>
      <c r="TBQ74" s="193"/>
      <c r="TBR74" s="193"/>
      <c r="TBS74" s="193"/>
      <c r="TBT74" s="193"/>
      <c r="TBU74" s="193"/>
      <c r="TBV74" s="193"/>
      <c r="TBW74" s="193"/>
      <c r="TBX74" s="193"/>
      <c r="TBY74" s="193"/>
      <c r="TBZ74" s="193"/>
      <c r="TCA74" s="193"/>
      <c r="TCB74" s="193"/>
      <c r="TCC74" s="193"/>
      <c r="TCD74" s="193"/>
      <c r="TCE74" s="193"/>
      <c r="TCF74" s="193"/>
      <c r="TCG74" s="193"/>
      <c r="TCH74" s="193"/>
      <c r="TCI74" s="193"/>
      <c r="TCJ74" s="193"/>
      <c r="TCK74" s="193"/>
      <c r="TCL74" s="193"/>
      <c r="TCM74" s="193"/>
      <c r="TCN74" s="193"/>
      <c r="TCO74" s="193"/>
      <c r="TCP74" s="193"/>
      <c r="TCQ74" s="193"/>
      <c r="TCR74" s="193"/>
      <c r="TCS74" s="193"/>
      <c r="TCT74" s="193"/>
      <c r="TCU74" s="193"/>
      <c r="TCV74" s="193"/>
      <c r="TCW74" s="193"/>
      <c r="TCX74" s="193"/>
      <c r="TCY74" s="193"/>
      <c r="TCZ74" s="193"/>
      <c r="TDA74" s="193"/>
      <c r="TDB74" s="193"/>
      <c r="TDC74" s="193"/>
      <c r="TDD74" s="193"/>
      <c r="TDE74" s="193"/>
      <c r="TDF74" s="193"/>
      <c r="TDG74" s="193"/>
      <c r="TDH74" s="193"/>
      <c r="TDI74" s="193"/>
      <c r="TDJ74" s="193"/>
      <c r="TDK74" s="193"/>
      <c r="TDL74" s="193"/>
      <c r="TDM74" s="193"/>
      <c r="TDN74" s="193"/>
      <c r="TDO74" s="193"/>
      <c r="TDP74" s="193"/>
      <c r="TDQ74" s="193"/>
      <c r="TDR74" s="193"/>
      <c r="TDS74" s="193"/>
      <c r="TDT74" s="193"/>
      <c r="TDU74" s="193"/>
      <c r="TDV74" s="193"/>
      <c r="TDW74" s="193"/>
      <c r="TDX74" s="193"/>
      <c r="TDY74" s="193"/>
      <c r="TDZ74" s="193"/>
      <c r="TEA74" s="193"/>
      <c r="TEB74" s="193"/>
      <c r="TEC74" s="193"/>
      <c r="TED74" s="193"/>
      <c r="TEE74" s="193"/>
      <c r="TEF74" s="193"/>
      <c r="TEG74" s="193"/>
      <c r="TEH74" s="193"/>
      <c r="TEI74" s="193"/>
      <c r="TEJ74" s="193"/>
      <c r="TEK74" s="193"/>
      <c r="TEL74" s="193"/>
      <c r="TEM74" s="193"/>
      <c r="TEN74" s="193"/>
      <c r="TEO74" s="193"/>
      <c r="TEP74" s="193"/>
      <c r="TEQ74" s="193"/>
      <c r="TER74" s="193"/>
      <c r="TES74" s="193"/>
      <c r="TET74" s="193"/>
      <c r="TEU74" s="193"/>
      <c r="TEV74" s="193"/>
      <c r="TEW74" s="193"/>
      <c r="TEX74" s="193"/>
      <c r="TEY74" s="193"/>
      <c r="TEZ74" s="193"/>
      <c r="TFA74" s="193"/>
      <c r="TFB74" s="193"/>
      <c r="TFC74" s="193"/>
      <c r="TFD74" s="193"/>
      <c r="TFE74" s="193"/>
      <c r="TFF74" s="193"/>
      <c r="TFG74" s="193"/>
      <c r="TFH74" s="193"/>
      <c r="TFI74" s="193"/>
      <c r="TFJ74" s="193"/>
      <c r="TFK74" s="193"/>
      <c r="TFL74" s="193"/>
      <c r="TFM74" s="193"/>
      <c r="TFN74" s="193"/>
      <c r="TFO74" s="193"/>
      <c r="TFP74" s="193"/>
      <c r="TFQ74" s="193"/>
      <c r="TFR74" s="193"/>
      <c r="TFS74" s="193"/>
      <c r="TFT74" s="193"/>
      <c r="TFU74" s="193"/>
      <c r="TFV74" s="193"/>
      <c r="TFW74" s="193"/>
      <c r="TFX74" s="193"/>
      <c r="TFY74" s="193"/>
      <c r="TFZ74" s="193"/>
      <c r="TGA74" s="193"/>
      <c r="TGB74" s="193"/>
      <c r="TGC74" s="193"/>
      <c r="TGD74" s="193"/>
      <c r="TGE74" s="193"/>
      <c r="TGF74" s="193"/>
      <c r="TGG74" s="193"/>
      <c r="TGH74" s="193"/>
      <c r="TGI74" s="193"/>
      <c r="TGJ74" s="193"/>
      <c r="TGK74" s="193"/>
      <c r="TGL74" s="193"/>
      <c r="TGM74" s="193"/>
      <c r="TGN74" s="193"/>
      <c r="TGO74" s="193"/>
      <c r="TGP74" s="193"/>
      <c r="TGQ74" s="193"/>
      <c r="TGR74" s="193"/>
      <c r="TGS74" s="193"/>
      <c r="TGT74" s="193"/>
      <c r="TGU74" s="193"/>
      <c r="TGV74" s="193"/>
      <c r="TGW74" s="193"/>
      <c r="TGX74" s="193"/>
      <c r="TGY74" s="193"/>
      <c r="TGZ74" s="193"/>
      <c r="THA74" s="193"/>
      <c r="THB74" s="193"/>
      <c r="THC74" s="193"/>
      <c r="THD74" s="193"/>
      <c r="THE74" s="193"/>
      <c r="THF74" s="193"/>
      <c r="THG74" s="193"/>
      <c r="THH74" s="193"/>
      <c r="THI74" s="193"/>
      <c r="THJ74" s="193"/>
      <c r="THK74" s="193"/>
      <c r="THL74" s="193"/>
      <c r="THM74" s="193"/>
      <c r="THN74" s="193"/>
      <c r="THO74" s="193"/>
      <c r="THP74" s="193"/>
      <c r="THQ74" s="193"/>
      <c r="THR74" s="193"/>
      <c r="THS74" s="193"/>
      <c r="THT74" s="193"/>
      <c r="THU74" s="193"/>
      <c r="THV74" s="193"/>
      <c r="THW74" s="193"/>
      <c r="THX74" s="193"/>
      <c r="THY74" s="193"/>
      <c r="THZ74" s="193"/>
      <c r="TIA74" s="193"/>
      <c r="TIB74" s="193"/>
      <c r="TIC74" s="193"/>
      <c r="TID74" s="193"/>
      <c r="TIE74" s="193"/>
      <c r="TIF74" s="193"/>
      <c r="TIG74" s="193"/>
      <c r="TIH74" s="193"/>
      <c r="TII74" s="193"/>
      <c r="TIJ74" s="193"/>
      <c r="TIK74" s="193"/>
      <c r="TIL74" s="193"/>
      <c r="TIM74" s="193"/>
      <c r="TIN74" s="193"/>
      <c r="TIO74" s="193"/>
      <c r="TIP74" s="193"/>
      <c r="TIQ74" s="193"/>
      <c r="TIR74" s="193"/>
      <c r="TIS74" s="193"/>
      <c r="TIT74" s="193"/>
      <c r="TIU74" s="193"/>
      <c r="TIV74" s="193"/>
      <c r="TIW74" s="193"/>
      <c r="TIX74" s="193"/>
      <c r="TIY74" s="193"/>
      <c r="TIZ74" s="193"/>
      <c r="TJA74" s="193"/>
      <c r="TJB74" s="193"/>
      <c r="TJC74" s="193"/>
      <c r="TJD74" s="193"/>
      <c r="TJE74" s="193"/>
      <c r="TJF74" s="193"/>
      <c r="TJG74" s="193"/>
      <c r="TJH74" s="193"/>
      <c r="TJI74" s="193"/>
      <c r="TJJ74" s="193"/>
      <c r="TJK74" s="193"/>
      <c r="TJL74" s="193"/>
      <c r="TJM74" s="193"/>
      <c r="TJN74" s="193"/>
      <c r="TJO74" s="193"/>
      <c r="TJP74" s="193"/>
      <c r="TJQ74" s="193"/>
      <c r="TJR74" s="193"/>
      <c r="TJS74" s="193"/>
      <c r="TJT74" s="193"/>
      <c r="TJU74" s="193"/>
      <c r="TJV74" s="193"/>
      <c r="TJW74" s="193"/>
      <c r="TJX74" s="193"/>
      <c r="TJY74" s="193"/>
      <c r="TJZ74" s="193"/>
      <c r="TKA74" s="193"/>
      <c r="TKB74" s="193"/>
      <c r="TKC74" s="193"/>
      <c r="TKD74" s="193"/>
      <c r="TKE74" s="193"/>
      <c r="TKF74" s="193"/>
      <c r="TKG74" s="193"/>
      <c r="TKH74" s="193"/>
      <c r="TKI74" s="193"/>
      <c r="TKJ74" s="193"/>
      <c r="TKK74" s="193"/>
      <c r="TKL74" s="193"/>
      <c r="TKM74" s="193"/>
      <c r="TKN74" s="193"/>
      <c r="TKO74" s="193"/>
      <c r="TKP74" s="193"/>
      <c r="TKQ74" s="193"/>
      <c r="TKR74" s="193"/>
      <c r="TKS74" s="193"/>
      <c r="TKT74" s="193"/>
      <c r="TKU74" s="193"/>
      <c r="TKV74" s="193"/>
      <c r="TKW74" s="193"/>
      <c r="TKX74" s="193"/>
      <c r="TKY74" s="193"/>
      <c r="TKZ74" s="193"/>
      <c r="TLA74" s="193"/>
      <c r="TLB74" s="193"/>
      <c r="TLC74" s="193"/>
      <c r="TLD74" s="193"/>
      <c r="TLE74" s="193"/>
      <c r="TLF74" s="193"/>
      <c r="TLG74" s="193"/>
      <c r="TLH74" s="193"/>
      <c r="TLI74" s="193"/>
      <c r="TLJ74" s="193"/>
      <c r="TLK74" s="193"/>
      <c r="TLL74" s="193"/>
      <c r="TLM74" s="193"/>
      <c r="TLN74" s="193"/>
      <c r="TLO74" s="193"/>
      <c r="TLP74" s="193"/>
      <c r="TLQ74" s="193"/>
      <c r="TLR74" s="193"/>
      <c r="TLS74" s="193"/>
      <c r="TLT74" s="193"/>
      <c r="TLU74" s="193"/>
      <c r="TLV74" s="193"/>
      <c r="TLW74" s="193"/>
      <c r="TLX74" s="193"/>
      <c r="TLY74" s="193"/>
      <c r="TLZ74" s="193"/>
      <c r="TMA74" s="193"/>
      <c r="TMB74" s="193"/>
      <c r="TMC74" s="193"/>
      <c r="TMD74" s="193"/>
      <c r="TME74" s="193"/>
      <c r="TMF74" s="193"/>
      <c r="TMG74" s="193"/>
      <c r="TMH74" s="193"/>
      <c r="TMI74" s="193"/>
      <c r="TMJ74" s="193"/>
      <c r="TMK74" s="193"/>
      <c r="TML74" s="193"/>
      <c r="TMM74" s="193"/>
      <c r="TMN74" s="193"/>
      <c r="TMO74" s="193"/>
      <c r="TMP74" s="193"/>
      <c r="TMQ74" s="193"/>
      <c r="TMR74" s="193"/>
      <c r="TMS74" s="193"/>
      <c r="TMT74" s="193"/>
      <c r="TMU74" s="193"/>
      <c r="TMV74" s="193"/>
      <c r="TMW74" s="193"/>
      <c r="TMX74" s="193"/>
      <c r="TMY74" s="193"/>
      <c r="TMZ74" s="193"/>
      <c r="TNA74" s="193"/>
      <c r="TNB74" s="193"/>
      <c r="TNC74" s="193"/>
      <c r="TND74" s="193"/>
      <c r="TNE74" s="193"/>
      <c r="TNF74" s="193"/>
      <c r="TNG74" s="193"/>
      <c r="TNH74" s="193"/>
      <c r="TNI74" s="193"/>
      <c r="TNJ74" s="193"/>
      <c r="TNK74" s="193"/>
      <c r="TNL74" s="193"/>
      <c r="TNM74" s="193"/>
      <c r="TNN74" s="193"/>
      <c r="TNO74" s="193"/>
      <c r="TNP74" s="193"/>
      <c r="TNQ74" s="193"/>
      <c r="TNR74" s="193"/>
      <c r="TNS74" s="193"/>
      <c r="TNT74" s="193"/>
      <c r="TNU74" s="193"/>
      <c r="TNV74" s="193"/>
      <c r="TNW74" s="193"/>
      <c r="TNX74" s="193"/>
      <c r="TNY74" s="193"/>
      <c r="TNZ74" s="193"/>
      <c r="TOA74" s="193"/>
      <c r="TOB74" s="193"/>
      <c r="TOC74" s="193"/>
      <c r="TOD74" s="193"/>
      <c r="TOE74" s="193"/>
      <c r="TOF74" s="193"/>
      <c r="TOG74" s="193"/>
      <c r="TOH74" s="193"/>
      <c r="TOI74" s="193"/>
      <c r="TOJ74" s="193"/>
      <c r="TOK74" s="193"/>
      <c r="TOL74" s="193"/>
      <c r="TOM74" s="193"/>
      <c r="TON74" s="193"/>
      <c r="TOO74" s="193"/>
      <c r="TOP74" s="193"/>
      <c r="TOQ74" s="193"/>
      <c r="TOR74" s="193"/>
      <c r="TOS74" s="193"/>
      <c r="TOT74" s="193"/>
      <c r="TOU74" s="193"/>
      <c r="TOV74" s="193"/>
      <c r="TOW74" s="193"/>
      <c r="TOX74" s="193"/>
      <c r="TOY74" s="193"/>
      <c r="TOZ74" s="193"/>
      <c r="TPA74" s="193"/>
      <c r="TPB74" s="193"/>
      <c r="TPC74" s="193"/>
      <c r="TPD74" s="193"/>
      <c r="TPE74" s="193"/>
      <c r="TPF74" s="193"/>
      <c r="TPG74" s="193"/>
      <c r="TPH74" s="193"/>
      <c r="TPI74" s="193"/>
      <c r="TPJ74" s="193"/>
      <c r="TPK74" s="193"/>
      <c r="TPL74" s="193"/>
      <c r="TPM74" s="193"/>
      <c r="TPN74" s="193"/>
      <c r="TPO74" s="193"/>
      <c r="TPP74" s="193"/>
      <c r="TPQ74" s="193"/>
      <c r="TPR74" s="193"/>
      <c r="TPS74" s="193"/>
      <c r="TPT74" s="193"/>
      <c r="TPU74" s="193"/>
      <c r="TPV74" s="193"/>
      <c r="TPW74" s="193"/>
      <c r="TPX74" s="193"/>
      <c r="TPY74" s="193"/>
      <c r="TPZ74" s="193"/>
      <c r="TQA74" s="193"/>
      <c r="TQB74" s="193"/>
      <c r="TQC74" s="193"/>
      <c r="TQD74" s="193"/>
      <c r="TQE74" s="193"/>
      <c r="TQF74" s="193"/>
      <c r="TQG74" s="193"/>
      <c r="TQH74" s="193"/>
      <c r="TQI74" s="193"/>
      <c r="TQJ74" s="193"/>
      <c r="TQK74" s="193"/>
      <c r="TQL74" s="193"/>
      <c r="TQM74" s="193"/>
      <c r="TQN74" s="193"/>
      <c r="TQO74" s="193"/>
      <c r="TQP74" s="193"/>
      <c r="TQQ74" s="193"/>
      <c r="TQR74" s="193"/>
      <c r="TQS74" s="193"/>
      <c r="TQT74" s="193"/>
      <c r="TQU74" s="193"/>
      <c r="TQV74" s="193"/>
      <c r="TQW74" s="193"/>
      <c r="TQX74" s="193"/>
      <c r="TQY74" s="193"/>
      <c r="TQZ74" s="193"/>
      <c r="TRA74" s="193"/>
      <c r="TRB74" s="193"/>
      <c r="TRC74" s="193"/>
      <c r="TRD74" s="193"/>
      <c r="TRE74" s="193"/>
      <c r="TRF74" s="193"/>
      <c r="TRG74" s="193"/>
      <c r="TRH74" s="193"/>
      <c r="TRI74" s="193"/>
      <c r="TRJ74" s="193"/>
      <c r="TRK74" s="193"/>
      <c r="TRL74" s="193"/>
      <c r="TRM74" s="193"/>
      <c r="TRN74" s="193"/>
      <c r="TRO74" s="193"/>
      <c r="TRP74" s="193"/>
      <c r="TRQ74" s="193"/>
      <c r="TRR74" s="193"/>
      <c r="TRS74" s="193"/>
      <c r="TRT74" s="193"/>
      <c r="TRU74" s="193"/>
      <c r="TRV74" s="193"/>
      <c r="TRW74" s="193"/>
      <c r="TRX74" s="193"/>
      <c r="TRY74" s="193"/>
      <c r="TRZ74" s="193"/>
      <c r="TSA74" s="193"/>
      <c r="TSB74" s="193"/>
      <c r="TSC74" s="193"/>
      <c r="TSD74" s="193"/>
      <c r="TSE74" s="193"/>
      <c r="TSF74" s="193"/>
      <c r="TSG74" s="193"/>
      <c r="TSH74" s="193"/>
      <c r="TSI74" s="193"/>
      <c r="TSJ74" s="193"/>
      <c r="TSK74" s="193"/>
      <c r="TSL74" s="193"/>
      <c r="TSM74" s="193"/>
      <c r="TSN74" s="193"/>
      <c r="TSO74" s="193"/>
      <c r="TSP74" s="193"/>
      <c r="TSQ74" s="193"/>
      <c r="TSR74" s="193"/>
      <c r="TSS74" s="193"/>
      <c r="TST74" s="193"/>
      <c r="TSU74" s="193"/>
      <c r="TSV74" s="193"/>
      <c r="TSW74" s="193"/>
      <c r="TSX74" s="193"/>
      <c r="TSY74" s="193"/>
      <c r="TSZ74" s="193"/>
      <c r="TTA74" s="193"/>
      <c r="TTB74" s="193"/>
      <c r="TTC74" s="193"/>
      <c r="TTD74" s="193"/>
      <c r="TTE74" s="193"/>
      <c r="TTF74" s="193"/>
      <c r="TTG74" s="193"/>
      <c r="TTH74" s="193"/>
      <c r="TTI74" s="193"/>
      <c r="TTJ74" s="193"/>
      <c r="TTK74" s="193"/>
      <c r="TTL74" s="193"/>
      <c r="TTM74" s="193"/>
      <c r="TTN74" s="193"/>
      <c r="TTO74" s="193"/>
      <c r="TTP74" s="193"/>
      <c r="TTQ74" s="193"/>
      <c r="TTR74" s="193"/>
      <c r="TTS74" s="193"/>
      <c r="TTT74" s="193"/>
      <c r="TTU74" s="193"/>
      <c r="TTV74" s="193"/>
      <c r="TTW74" s="193"/>
      <c r="TTX74" s="193"/>
      <c r="TTY74" s="193"/>
      <c r="TTZ74" s="193"/>
      <c r="TUA74" s="193"/>
      <c r="TUB74" s="193"/>
      <c r="TUC74" s="193"/>
      <c r="TUD74" s="193"/>
      <c r="TUE74" s="193"/>
      <c r="TUF74" s="193"/>
      <c r="TUG74" s="193"/>
      <c r="TUH74" s="193"/>
      <c r="TUI74" s="193"/>
      <c r="TUJ74" s="193"/>
      <c r="TUK74" s="193"/>
      <c r="TUL74" s="193"/>
      <c r="TUM74" s="193"/>
      <c r="TUN74" s="193"/>
      <c r="TUO74" s="193"/>
      <c r="TUP74" s="193"/>
      <c r="TUQ74" s="193"/>
      <c r="TUR74" s="193"/>
      <c r="TUS74" s="193"/>
      <c r="TUT74" s="193"/>
      <c r="TUU74" s="193"/>
      <c r="TUV74" s="193"/>
      <c r="TUW74" s="193"/>
      <c r="TUX74" s="193"/>
      <c r="TUY74" s="193"/>
      <c r="TUZ74" s="193"/>
      <c r="TVA74" s="193"/>
      <c r="TVB74" s="193"/>
      <c r="TVC74" s="193"/>
      <c r="TVD74" s="193"/>
      <c r="TVE74" s="193"/>
      <c r="TVF74" s="193"/>
      <c r="TVG74" s="193"/>
      <c r="TVH74" s="193"/>
      <c r="TVI74" s="193"/>
      <c r="TVJ74" s="193"/>
      <c r="TVK74" s="193"/>
      <c r="TVL74" s="193"/>
      <c r="TVM74" s="193"/>
      <c r="TVN74" s="193"/>
      <c r="TVO74" s="193"/>
      <c r="TVP74" s="193"/>
      <c r="TVQ74" s="193"/>
      <c r="TVR74" s="193"/>
      <c r="TVS74" s="193"/>
      <c r="TVT74" s="193"/>
      <c r="TVU74" s="193"/>
      <c r="TVV74" s="193"/>
      <c r="TVW74" s="193"/>
      <c r="TVX74" s="193"/>
      <c r="TVY74" s="193"/>
      <c r="TVZ74" s="193"/>
      <c r="TWA74" s="193"/>
      <c r="TWB74" s="193"/>
      <c r="TWC74" s="193"/>
      <c r="TWD74" s="193"/>
      <c r="TWE74" s="193"/>
      <c r="TWF74" s="193"/>
      <c r="TWG74" s="193"/>
      <c r="TWH74" s="193"/>
      <c r="TWI74" s="193"/>
      <c r="TWJ74" s="193"/>
      <c r="TWK74" s="193"/>
      <c r="TWL74" s="193"/>
      <c r="TWM74" s="193"/>
      <c r="TWN74" s="193"/>
      <c r="TWO74" s="193"/>
      <c r="TWP74" s="193"/>
      <c r="TWQ74" s="193"/>
      <c r="TWR74" s="193"/>
      <c r="TWS74" s="193"/>
      <c r="TWT74" s="193"/>
      <c r="TWU74" s="193"/>
      <c r="TWV74" s="193"/>
      <c r="TWW74" s="193"/>
      <c r="TWX74" s="193"/>
      <c r="TWY74" s="193"/>
      <c r="TWZ74" s="193"/>
      <c r="TXA74" s="193"/>
      <c r="TXB74" s="193"/>
      <c r="TXC74" s="193"/>
      <c r="TXD74" s="193"/>
      <c r="TXE74" s="193"/>
      <c r="TXF74" s="193"/>
      <c r="TXG74" s="193"/>
      <c r="TXH74" s="193"/>
      <c r="TXI74" s="193"/>
      <c r="TXJ74" s="193"/>
      <c r="TXK74" s="193"/>
      <c r="TXL74" s="193"/>
      <c r="TXM74" s="193"/>
      <c r="TXN74" s="193"/>
      <c r="TXO74" s="193"/>
      <c r="TXP74" s="193"/>
      <c r="TXQ74" s="193"/>
      <c r="TXR74" s="193"/>
      <c r="TXS74" s="193"/>
      <c r="TXT74" s="193"/>
      <c r="TXU74" s="193"/>
      <c r="TXV74" s="193"/>
      <c r="TXW74" s="193"/>
      <c r="TXX74" s="193"/>
      <c r="TXY74" s="193"/>
      <c r="TXZ74" s="193"/>
      <c r="TYA74" s="193"/>
      <c r="TYB74" s="193"/>
      <c r="TYC74" s="193"/>
      <c r="TYD74" s="193"/>
      <c r="TYE74" s="193"/>
      <c r="TYF74" s="193"/>
      <c r="TYG74" s="193"/>
      <c r="TYH74" s="193"/>
      <c r="TYI74" s="193"/>
      <c r="TYJ74" s="193"/>
      <c r="TYK74" s="193"/>
      <c r="TYL74" s="193"/>
      <c r="TYM74" s="193"/>
      <c r="TYN74" s="193"/>
      <c r="TYO74" s="193"/>
      <c r="TYP74" s="193"/>
      <c r="TYQ74" s="193"/>
      <c r="TYR74" s="193"/>
      <c r="TYS74" s="193"/>
      <c r="TYT74" s="193"/>
      <c r="TYU74" s="193"/>
      <c r="TYV74" s="193"/>
      <c r="TYW74" s="193"/>
      <c r="TYX74" s="193"/>
      <c r="TYY74" s="193"/>
      <c r="TYZ74" s="193"/>
      <c r="TZA74" s="193"/>
      <c r="TZB74" s="193"/>
      <c r="TZC74" s="193"/>
      <c r="TZD74" s="193"/>
      <c r="TZE74" s="193"/>
      <c r="TZF74" s="193"/>
      <c r="TZG74" s="193"/>
      <c r="TZH74" s="193"/>
      <c r="TZI74" s="193"/>
      <c r="TZJ74" s="193"/>
      <c r="TZK74" s="193"/>
      <c r="TZL74" s="193"/>
      <c r="TZM74" s="193"/>
      <c r="TZN74" s="193"/>
      <c r="TZO74" s="193"/>
      <c r="TZP74" s="193"/>
      <c r="TZQ74" s="193"/>
      <c r="TZR74" s="193"/>
      <c r="TZS74" s="193"/>
      <c r="TZT74" s="193"/>
      <c r="TZU74" s="193"/>
      <c r="TZV74" s="193"/>
      <c r="TZW74" s="193"/>
      <c r="TZX74" s="193"/>
      <c r="TZY74" s="193"/>
      <c r="TZZ74" s="193"/>
      <c r="UAA74" s="193"/>
      <c r="UAB74" s="193"/>
      <c r="UAC74" s="193"/>
      <c r="UAD74" s="193"/>
      <c r="UAE74" s="193"/>
      <c r="UAF74" s="193"/>
      <c r="UAG74" s="193"/>
      <c r="UAH74" s="193"/>
      <c r="UAI74" s="193"/>
      <c r="UAJ74" s="193"/>
      <c r="UAK74" s="193"/>
      <c r="UAL74" s="193"/>
      <c r="UAM74" s="193"/>
      <c r="UAN74" s="193"/>
      <c r="UAO74" s="193"/>
      <c r="UAP74" s="193"/>
      <c r="UAQ74" s="193"/>
      <c r="UAR74" s="193"/>
      <c r="UAS74" s="193"/>
      <c r="UAT74" s="193"/>
      <c r="UAU74" s="193"/>
      <c r="UAV74" s="193"/>
      <c r="UAW74" s="193"/>
      <c r="UAX74" s="193"/>
      <c r="UAY74" s="193"/>
      <c r="UAZ74" s="193"/>
      <c r="UBA74" s="193"/>
      <c r="UBB74" s="193"/>
      <c r="UBC74" s="193"/>
      <c r="UBD74" s="193"/>
      <c r="UBE74" s="193"/>
      <c r="UBF74" s="193"/>
      <c r="UBG74" s="193"/>
      <c r="UBH74" s="193"/>
      <c r="UBI74" s="193"/>
      <c r="UBJ74" s="193"/>
      <c r="UBK74" s="193"/>
      <c r="UBL74" s="193"/>
      <c r="UBM74" s="193"/>
      <c r="UBN74" s="193"/>
      <c r="UBO74" s="193"/>
      <c r="UBP74" s="193"/>
      <c r="UBQ74" s="193"/>
      <c r="UBR74" s="193"/>
      <c r="UBS74" s="193"/>
      <c r="UBT74" s="193"/>
      <c r="UBU74" s="193"/>
      <c r="UBV74" s="193"/>
      <c r="UBW74" s="193"/>
      <c r="UBX74" s="193"/>
      <c r="UBY74" s="193"/>
      <c r="UBZ74" s="193"/>
      <c r="UCA74" s="193"/>
      <c r="UCB74" s="193"/>
      <c r="UCC74" s="193"/>
      <c r="UCD74" s="193"/>
      <c r="UCE74" s="193"/>
      <c r="UCF74" s="193"/>
      <c r="UCG74" s="193"/>
      <c r="UCH74" s="193"/>
      <c r="UCI74" s="193"/>
      <c r="UCJ74" s="193"/>
      <c r="UCK74" s="193"/>
      <c r="UCL74" s="193"/>
      <c r="UCM74" s="193"/>
      <c r="UCN74" s="193"/>
      <c r="UCO74" s="193"/>
      <c r="UCP74" s="193"/>
      <c r="UCQ74" s="193"/>
      <c r="UCR74" s="193"/>
      <c r="UCS74" s="193"/>
      <c r="UCT74" s="193"/>
      <c r="UCU74" s="193"/>
      <c r="UCV74" s="193"/>
      <c r="UCW74" s="193"/>
      <c r="UCX74" s="193"/>
      <c r="UCY74" s="193"/>
      <c r="UCZ74" s="193"/>
      <c r="UDA74" s="193"/>
      <c r="UDB74" s="193"/>
      <c r="UDC74" s="193"/>
      <c r="UDD74" s="193"/>
      <c r="UDE74" s="193"/>
      <c r="UDF74" s="193"/>
      <c r="UDG74" s="193"/>
      <c r="UDH74" s="193"/>
      <c r="UDI74" s="193"/>
      <c r="UDJ74" s="193"/>
      <c r="UDK74" s="193"/>
      <c r="UDL74" s="193"/>
      <c r="UDM74" s="193"/>
      <c r="UDN74" s="193"/>
      <c r="UDO74" s="193"/>
      <c r="UDP74" s="193"/>
      <c r="UDQ74" s="193"/>
      <c r="UDR74" s="193"/>
      <c r="UDS74" s="193"/>
      <c r="UDT74" s="193"/>
      <c r="UDU74" s="193"/>
      <c r="UDV74" s="193"/>
      <c r="UDW74" s="193"/>
      <c r="UDX74" s="193"/>
      <c r="UDY74" s="193"/>
      <c r="UDZ74" s="193"/>
      <c r="UEA74" s="193"/>
      <c r="UEB74" s="193"/>
      <c r="UEC74" s="193"/>
      <c r="UED74" s="193"/>
      <c r="UEE74" s="193"/>
      <c r="UEF74" s="193"/>
      <c r="UEG74" s="193"/>
      <c r="UEH74" s="193"/>
      <c r="UEI74" s="193"/>
      <c r="UEJ74" s="193"/>
      <c r="UEK74" s="193"/>
      <c r="UEL74" s="193"/>
      <c r="UEM74" s="193"/>
      <c r="UEN74" s="193"/>
      <c r="UEO74" s="193"/>
      <c r="UEP74" s="193"/>
      <c r="UEQ74" s="193"/>
      <c r="UER74" s="193"/>
      <c r="UES74" s="193"/>
      <c r="UET74" s="193"/>
      <c r="UEU74" s="193"/>
      <c r="UEV74" s="193"/>
      <c r="UEW74" s="193"/>
      <c r="UEX74" s="193"/>
      <c r="UEY74" s="193"/>
      <c r="UEZ74" s="193"/>
      <c r="UFA74" s="193"/>
      <c r="UFB74" s="193"/>
      <c r="UFC74" s="193"/>
      <c r="UFD74" s="193"/>
      <c r="UFE74" s="193"/>
      <c r="UFF74" s="193"/>
      <c r="UFG74" s="193"/>
      <c r="UFH74" s="193"/>
      <c r="UFI74" s="193"/>
      <c r="UFJ74" s="193"/>
      <c r="UFK74" s="193"/>
      <c r="UFL74" s="193"/>
      <c r="UFM74" s="193"/>
      <c r="UFN74" s="193"/>
      <c r="UFO74" s="193"/>
      <c r="UFP74" s="193"/>
      <c r="UFQ74" s="193"/>
      <c r="UFR74" s="193"/>
      <c r="UFS74" s="193"/>
      <c r="UFT74" s="193"/>
      <c r="UFU74" s="193"/>
      <c r="UFV74" s="193"/>
      <c r="UFW74" s="193"/>
      <c r="UFX74" s="193"/>
      <c r="UFY74" s="193"/>
      <c r="UFZ74" s="193"/>
      <c r="UGA74" s="193"/>
      <c r="UGB74" s="193"/>
      <c r="UGC74" s="193"/>
      <c r="UGD74" s="193"/>
      <c r="UGE74" s="193"/>
      <c r="UGF74" s="193"/>
      <c r="UGG74" s="193"/>
      <c r="UGH74" s="193"/>
      <c r="UGI74" s="193"/>
      <c r="UGJ74" s="193"/>
      <c r="UGK74" s="193"/>
      <c r="UGL74" s="193"/>
      <c r="UGM74" s="193"/>
      <c r="UGN74" s="193"/>
      <c r="UGO74" s="193"/>
      <c r="UGP74" s="193"/>
      <c r="UGQ74" s="193"/>
      <c r="UGR74" s="193"/>
      <c r="UGS74" s="193"/>
      <c r="UGT74" s="193"/>
      <c r="UGU74" s="193"/>
      <c r="UGV74" s="193"/>
      <c r="UGW74" s="193"/>
      <c r="UGX74" s="193"/>
      <c r="UGY74" s="193"/>
      <c r="UGZ74" s="193"/>
      <c r="UHA74" s="193"/>
      <c r="UHB74" s="193"/>
      <c r="UHC74" s="193"/>
      <c r="UHD74" s="193"/>
      <c r="UHE74" s="193"/>
      <c r="UHF74" s="193"/>
      <c r="UHG74" s="193"/>
      <c r="UHH74" s="193"/>
      <c r="UHI74" s="193"/>
      <c r="UHJ74" s="193"/>
      <c r="UHK74" s="193"/>
      <c r="UHL74" s="193"/>
      <c r="UHM74" s="193"/>
      <c r="UHN74" s="193"/>
      <c r="UHO74" s="193"/>
      <c r="UHP74" s="193"/>
      <c r="UHQ74" s="193"/>
      <c r="UHR74" s="193"/>
      <c r="UHS74" s="193"/>
      <c r="UHT74" s="193"/>
      <c r="UHU74" s="193"/>
      <c r="UHV74" s="193"/>
      <c r="UHW74" s="193"/>
      <c r="UHX74" s="193"/>
      <c r="UHY74" s="193"/>
      <c r="UHZ74" s="193"/>
      <c r="UIA74" s="193"/>
      <c r="UIB74" s="193"/>
      <c r="UIC74" s="193"/>
      <c r="UID74" s="193"/>
      <c r="UIE74" s="193"/>
      <c r="UIF74" s="193"/>
      <c r="UIG74" s="193"/>
      <c r="UIH74" s="193"/>
      <c r="UII74" s="193"/>
      <c r="UIJ74" s="193"/>
      <c r="UIK74" s="193"/>
      <c r="UIL74" s="193"/>
      <c r="UIM74" s="193"/>
      <c r="UIN74" s="193"/>
      <c r="UIO74" s="193"/>
      <c r="UIP74" s="193"/>
      <c r="UIQ74" s="193"/>
      <c r="UIR74" s="193"/>
      <c r="UIS74" s="193"/>
      <c r="UIT74" s="193"/>
      <c r="UIU74" s="193"/>
      <c r="UIV74" s="193"/>
      <c r="UIW74" s="193"/>
      <c r="UIX74" s="193"/>
      <c r="UIY74" s="193"/>
      <c r="UIZ74" s="193"/>
      <c r="UJA74" s="193"/>
      <c r="UJB74" s="193"/>
      <c r="UJC74" s="193"/>
      <c r="UJD74" s="193"/>
      <c r="UJE74" s="193"/>
      <c r="UJF74" s="193"/>
      <c r="UJG74" s="193"/>
      <c r="UJH74" s="193"/>
      <c r="UJI74" s="193"/>
      <c r="UJJ74" s="193"/>
      <c r="UJK74" s="193"/>
      <c r="UJL74" s="193"/>
      <c r="UJM74" s="193"/>
      <c r="UJN74" s="193"/>
      <c r="UJO74" s="193"/>
      <c r="UJP74" s="193"/>
      <c r="UJQ74" s="193"/>
      <c r="UJR74" s="193"/>
      <c r="UJS74" s="193"/>
      <c r="UJT74" s="193"/>
      <c r="UJU74" s="193"/>
      <c r="UJV74" s="193"/>
      <c r="UJW74" s="193"/>
      <c r="UJX74" s="193"/>
      <c r="UJY74" s="193"/>
      <c r="UJZ74" s="193"/>
      <c r="UKA74" s="193"/>
      <c r="UKB74" s="193"/>
      <c r="UKC74" s="193"/>
      <c r="UKD74" s="193"/>
      <c r="UKE74" s="193"/>
      <c r="UKF74" s="193"/>
      <c r="UKG74" s="193"/>
      <c r="UKH74" s="193"/>
      <c r="UKI74" s="193"/>
      <c r="UKJ74" s="193"/>
      <c r="UKK74" s="193"/>
      <c r="UKL74" s="193"/>
      <c r="UKM74" s="193"/>
      <c r="UKN74" s="193"/>
      <c r="UKO74" s="193"/>
      <c r="UKP74" s="193"/>
      <c r="UKQ74" s="193"/>
      <c r="UKR74" s="193"/>
      <c r="UKS74" s="193"/>
      <c r="UKT74" s="193"/>
      <c r="UKU74" s="193"/>
      <c r="UKV74" s="193"/>
      <c r="UKW74" s="193"/>
      <c r="UKX74" s="193"/>
      <c r="UKY74" s="193"/>
      <c r="UKZ74" s="193"/>
      <c r="ULA74" s="193"/>
      <c r="ULB74" s="193"/>
      <c r="ULC74" s="193"/>
      <c r="ULD74" s="193"/>
      <c r="ULE74" s="193"/>
      <c r="ULF74" s="193"/>
      <c r="ULG74" s="193"/>
      <c r="ULH74" s="193"/>
      <c r="ULI74" s="193"/>
      <c r="ULJ74" s="193"/>
      <c r="ULK74" s="193"/>
      <c r="ULL74" s="193"/>
      <c r="ULM74" s="193"/>
      <c r="ULN74" s="193"/>
      <c r="ULO74" s="193"/>
      <c r="ULP74" s="193"/>
      <c r="ULQ74" s="193"/>
      <c r="ULR74" s="193"/>
      <c r="ULS74" s="193"/>
      <c r="ULT74" s="193"/>
      <c r="ULU74" s="193"/>
      <c r="ULV74" s="193"/>
      <c r="ULW74" s="193"/>
      <c r="ULX74" s="193"/>
      <c r="ULY74" s="193"/>
      <c r="ULZ74" s="193"/>
      <c r="UMA74" s="193"/>
      <c r="UMB74" s="193"/>
      <c r="UMC74" s="193"/>
      <c r="UMD74" s="193"/>
      <c r="UME74" s="193"/>
      <c r="UMF74" s="193"/>
      <c r="UMG74" s="193"/>
      <c r="UMH74" s="193"/>
      <c r="UMI74" s="193"/>
      <c r="UMJ74" s="193"/>
      <c r="UMK74" s="193"/>
      <c r="UML74" s="193"/>
      <c r="UMM74" s="193"/>
      <c r="UMN74" s="193"/>
      <c r="UMO74" s="193"/>
      <c r="UMP74" s="193"/>
      <c r="UMQ74" s="193"/>
      <c r="UMR74" s="193"/>
      <c r="UMS74" s="193"/>
      <c r="UMT74" s="193"/>
      <c r="UMU74" s="193"/>
      <c r="UMV74" s="193"/>
      <c r="UMW74" s="193"/>
      <c r="UMX74" s="193"/>
      <c r="UMY74" s="193"/>
      <c r="UMZ74" s="193"/>
      <c r="UNA74" s="193"/>
      <c r="UNB74" s="193"/>
      <c r="UNC74" s="193"/>
      <c r="UND74" s="193"/>
      <c r="UNE74" s="193"/>
      <c r="UNF74" s="193"/>
      <c r="UNG74" s="193"/>
      <c r="UNH74" s="193"/>
      <c r="UNI74" s="193"/>
      <c r="UNJ74" s="193"/>
      <c r="UNK74" s="193"/>
      <c r="UNL74" s="193"/>
      <c r="UNM74" s="193"/>
      <c r="UNN74" s="193"/>
      <c r="UNO74" s="193"/>
      <c r="UNP74" s="193"/>
      <c r="UNQ74" s="193"/>
      <c r="UNR74" s="193"/>
      <c r="UNS74" s="193"/>
      <c r="UNT74" s="193"/>
      <c r="UNU74" s="193"/>
      <c r="UNV74" s="193"/>
      <c r="UNW74" s="193"/>
      <c r="UNX74" s="193"/>
      <c r="UNY74" s="193"/>
      <c r="UNZ74" s="193"/>
      <c r="UOA74" s="193"/>
      <c r="UOB74" s="193"/>
      <c r="UOC74" s="193"/>
      <c r="UOD74" s="193"/>
      <c r="UOE74" s="193"/>
      <c r="UOF74" s="193"/>
      <c r="UOG74" s="193"/>
      <c r="UOH74" s="193"/>
      <c r="UOI74" s="193"/>
      <c r="UOJ74" s="193"/>
      <c r="UOK74" s="193"/>
      <c r="UOL74" s="193"/>
      <c r="UOM74" s="193"/>
      <c r="UON74" s="193"/>
      <c r="UOO74" s="193"/>
      <c r="UOP74" s="193"/>
      <c r="UOQ74" s="193"/>
      <c r="UOR74" s="193"/>
      <c r="UOS74" s="193"/>
      <c r="UOT74" s="193"/>
      <c r="UOU74" s="193"/>
      <c r="UOV74" s="193"/>
      <c r="UOW74" s="193"/>
      <c r="UOX74" s="193"/>
      <c r="UOY74" s="193"/>
      <c r="UOZ74" s="193"/>
      <c r="UPA74" s="193"/>
      <c r="UPB74" s="193"/>
      <c r="UPC74" s="193"/>
      <c r="UPD74" s="193"/>
      <c r="UPE74" s="193"/>
      <c r="UPF74" s="193"/>
      <c r="UPG74" s="193"/>
      <c r="UPH74" s="193"/>
      <c r="UPI74" s="193"/>
      <c r="UPJ74" s="193"/>
      <c r="UPK74" s="193"/>
      <c r="UPL74" s="193"/>
      <c r="UPM74" s="193"/>
      <c r="UPN74" s="193"/>
      <c r="UPO74" s="193"/>
      <c r="UPP74" s="193"/>
      <c r="UPQ74" s="193"/>
      <c r="UPR74" s="193"/>
      <c r="UPS74" s="193"/>
      <c r="UPT74" s="193"/>
      <c r="UPU74" s="193"/>
      <c r="UPV74" s="193"/>
      <c r="UPW74" s="193"/>
      <c r="UPX74" s="193"/>
      <c r="UPY74" s="193"/>
      <c r="UPZ74" s="193"/>
      <c r="UQA74" s="193"/>
      <c r="UQB74" s="193"/>
      <c r="UQC74" s="193"/>
      <c r="UQD74" s="193"/>
      <c r="UQE74" s="193"/>
      <c r="UQF74" s="193"/>
      <c r="UQG74" s="193"/>
      <c r="UQH74" s="193"/>
      <c r="UQI74" s="193"/>
      <c r="UQJ74" s="193"/>
      <c r="UQK74" s="193"/>
      <c r="UQL74" s="193"/>
      <c r="UQM74" s="193"/>
      <c r="UQN74" s="193"/>
      <c r="UQO74" s="193"/>
      <c r="UQP74" s="193"/>
      <c r="UQQ74" s="193"/>
      <c r="UQR74" s="193"/>
      <c r="UQS74" s="193"/>
      <c r="UQT74" s="193"/>
      <c r="UQU74" s="193"/>
      <c r="UQV74" s="193"/>
      <c r="UQW74" s="193"/>
      <c r="UQX74" s="193"/>
      <c r="UQY74" s="193"/>
      <c r="UQZ74" s="193"/>
      <c r="URA74" s="193"/>
      <c r="URB74" s="193"/>
      <c r="URC74" s="193"/>
      <c r="URD74" s="193"/>
      <c r="URE74" s="193"/>
      <c r="URF74" s="193"/>
      <c r="URG74" s="193"/>
      <c r="URH74" s="193"/>
      <c r="URI74" s="193"/>
      <c r="URJ74" s="193"/>
      <c r="URK74" s="193"/>
      <c r="URL74" s="193"/>
      <c r="URM74" s="193"/>
      <c r="URN74" s="193"/>
      <c r="URO74" s="193"/>
      <c r="URP74" s="193"/>
      <c r="URQ74" s="193"/>
      <c r="URR74" s="193"/>
      <c r="URS74" s="193"/>
      <c r="URT74" s="193"/>
      <c r="URU74" s="193"/>
      <c r="URV74" s="193"/>
      <c r="URW74" s="193"/>
      <c r="URX74" s="193"/>
      <c r="URY74" s="193"/>
      <c r="URZ74" s="193"/>
      <c r="USA74" s="193"/>
      <c r="USB74" s="193"/>
      <c r="USC74" s="193"/>
      <c r="USD74" s="193"/>
      <c r="USE74" s="193"/>
      <c r="USF74" s="193"/>
      <c r="USG74" s="193"/>
      <c r="USH74" s="193"/>
      <c r="USI74" s="193"/>
      <c r="USJ74" s="193"/>
      <c r="USK74" s="193"/>
      <c r="USL74" s="193"/>
      <c r="USM74" s="193"/>
      <c r="USN74" s="193"/>
      <c r="USO74" s="193"/>
      <c r="USP74" s="193"/>
      <c r="USQ74" s="193"/>
      <c r="USR74" s="193"/>
      <c r="USS74" s="193"/>
      <c r="UST74" s="193"/>
      <c r="USU74" s="193"/>
      <c r="USV74" s="193"/>
      <c r="USW74" s="193"/>
      <c r="USX74" s="193"/>
      <c r="USY74" s="193"/>
      <c r="USZ74" s="193"/>
      <c r="UTA74" s="193"/>
      <c r="UTB74" s="193"/>
      <c r="UTC74" s="193"/>
      <c r="UTD74" s="193"/>
      <c r="UTE74" s="193"/>
      <c r="UTF74" s="193"/>
      <c r="UTG74" s="193"/>
      <c r="UTH74" s="193"/>
      <c r="UTI74" s="193"/>
      <c r="UTJ74" s="193"/>
      <c r="UTK74" s="193"/>
      <c r="UTL74" s="193"/>
      <c r="UTM74" s="193"/>
      <c r="UTN74" s="193"/>
      <c r="UTO74" s="193"/>
      <c r="UTP74" s="193"/>
      <c r="UTQ74" s="193"/>
      <c r="UTR74" s="193"/>
      <c r="UTS74" s="193"/>
      <c r="UTT74" s="193"/>
      <c r="UTU74" s="193"/>
      <c r="UTV74" s="193"/>
      <c r="UTW74" s="193"/>
      <c r="UTX74" s="193"/>
      <c r="UTY74" s="193"/>
      <c r="UTZ74" s="193"/>
      <c r="UUA74" s="193"/>
      <c r="UUB74" s="193"/>
      <c r="UUC74" s="193"/>
      <c r="UUD74" s="193"/>
      <c r="UUE74" s="193"/>
      <c r="UUF74" s="193"/>
      <c r="UUG74" s="193"/>
      <c r="UUH74" s="193"/>
      <c r="UUI74" s="193"/>
      <c r="UUJ74" s="193"/>
      <c r="UUK74" s="193"/>
      <c r="UUL74" s="193"/>
      <c r="UUM74" s="193"/>
      <c r="UUN74" s="193"/>
      <c r="UUO74" s="193"/>
      <c r="UUP74" s="193"/>
      <c r="UUQ74" s="193"/>
      <c r="UUR74" s="193"/>
      <c r="UUS74" s="193"/>
      <c r="UUT74" s="193"/>
      <c r="UUU74" s="193"/>
      <c r="UUV74" s="193"/>
      <c r="UUW74" s="193"/>
      <c r="UUX74" s="193"/>
      <c r="UUY74" s="193"/>
      <c r="UUZ74" s="193"/>
      <c r="UVA74" s="193"/>
      <c r="UVB74" s="193"/>
      <c r="UVC74" s="193"/>
      <c r="UVD74" s="193"/>
      <c r="UVE74" s="193"/>
      <c r="UVF74" s="193"/>
      <c r="UVG74" s="193"/>
      <c r="UVH74" s="193"/>
      <c r="UVI74" s="193"/>
      <c r="UVJ74" s="193"/>
      <c r="UVK74" s="193"/>
      <c r="UVL74" s="193"/>
      <c r="UVM74" s="193"/>
      <c r="UVN74" s="193"/>
      <c r="UVO74" s="193"/>
      <c r="UVP74" s="193"/>
      <c r="UVQ74" s="193"/>
      <c r="UVR74" s="193"/>
      <c r="UVS74" s="193"/>
      <c r="UVT74" s="193"/>
      <c r="UVU74" s="193"/>
      <c r="UVV74" s="193"/>
      <c r="UVW74" s="193"/>
      <c r="UVX74" s="193"/>
      <c r="UVY74" s="193"/>
      <c r="UVZ74" s="193"/>
      <c r="UWA74" s="193"/>
      <c r="UWB74" s="193"/>
      <c r="UWC74" s="193"/>
      <c r="UWD74" s="193"/>
      <c r="UWE74" s="193"/>
      <c r="UWF74" s="193"/>
      <c r="UWG74" s="193"/>
      <c r="UWH74" s="193"/>
      <c r="UWI74" s="193"/>
      <c r="UWJ74" s="193"/>
      <c r="UWK74" s="193"/>
      <c r="UWL74" s="193"/>
      <c r="UWM74" s="193"/>
      <c r="UWN74" s="193"/>
      <c r="UWO74" s="193"/>
      <c r="UWP74" s="193"/>
      <c r="UWQ74" s="193"/>
      <c r="UWR74" s="193"/>
      <c r="UWS74" s="193"/>
      <c r="UWT74" s="193"/>
      <c r="UWU74" s="193"/>
      <c r="UWV74" s="193"/>
      <c r="UWW74" s="193"/>
      <c r="UWX74" s="193"/>
      <c r="UWY74" s="193"/>
      <c r="UWZ74" s="193"/>
      <c r="UXA74" s="193"/>
      <c r="UXB74" s="193"/>
      <c r="UXC74" s="193"/>
      <c r="UXD74" s="193"/>
      <c r="UXE74" s="193"/>
      <c r="UXF74" s="193"/>
      <c r="UXG74" s="193"/>
      <c r="UXH74" s="193"/>
      <c r="UXI74" s="193"/>
      <c r="UXJ74" s="193"/>
      <c r="UXK74" s="193"/>
      <c r="UXL74" s="193"/>
      <c r="UXM74" s="193"/>
      <c r="UXN74" s="193"/>
      <c r="UXO74" s="193"/>
      <c r="UXP74" s="193"/>
      <c r="UXQ74" s="193"/>
      <c r="UXR74" s="193"/>
      <c r="UXS74" s="193"/>
      <c r="UXT74" s="193"/>
      <c r="UXU74" s="193"/>
      <c r="UXV74" s="193"/>
      <c r="UXW74" s="193"/>
      <c r="UXX74" s="193"/>
      <c r="UXY74" s="193"/>
      <c r="UXZ74" s="193"/>
      <c r="UYA74" s="193"/>
      <c r="UYB74" s="193"/>
      <c r="UYC74" s="193"/>
      <c r="UYD74" s="193"/>
      <c r="UYE74" s="193"/>
      <c r="UYF74" s="193"/>
      <c r="UYG74" s="193"/>
      <c r="UYH74" s="193"/>
      <c r="UYI74" s="193"/>
      <c r="UYJ74" s="193"/>
      <c r="UYK74" s="193"/>
      <c r="UYL74" s="193"/>
      <c r="UYM74" s="193"/>
      <c r="UYN74" s="193"/>
      <c r="UYO74" s="193"/>
      <c r="UYP74" s="193"/>
      <c r="UYQ74" s="193"/>
      <c r="UYR74" s="193"/>
      <c r="UYS74" s="193"/>
      <c r="UYT74" s="193"/>
      <c r="UYU74" s="193"/>
      <c r="UYV74" s="193"/>
      <c r="UYW74" s="193"/>
      <c r="UYX74" s="193"/>
      <c r="UYY74" s="193"/>
      <c r="UYZ74" s="193"/>
      <c r="UZA74" s="193"/>
      <c r="UZB74" s="193"/>
      <c r="UZC74" s="193"/>
      <c r="UZD74" s="193"/>
      <c r="UZE74" s="193"/>
      <c r="UZF74" s="193"/>
      <c r="UZG74" s="193"/>
      <c r="UZH74" s="193"/>
      <c r="UZI74" s="193"/>
      <c r="UZJ74" s="193"/>
      <c r="UZK74" s="193"/>
      <c r="UZL74" s="193"/>
      <c r="UZM74" s="193"/>
      <c r="UZN74" s="193"/>
      <c r="UZO74" s="193"/>
      <c r="UZP74" s="193"/>
      <c r="UZQ74" s="193"/>
      <c r="UZR74" s="193"/>
      <c r="UZS74" s="193"/>
      <c r="UZT74" s="193"/>
      <c r="UZU74" s="193"/>
      <c r="UZV74" s="193"/>
      <c r="UZW74" s="193"/>
      <c r="UZX74" s="193"/>
      <c r="UZY74" s="193"/>
      <c r="UZZ74" s="193"/>
      <c r="VAA74" s="193"/>
      <c r="VAB74" s="193"/>
      <c r="VAC74" s="193"/>
      <c r="VAD74" s="193"/>
      <c r="VAE74" s="193"/>
      <c r="VAF74" s="193"/>
      <c r="VAG74" s="193"/>
      <c r="VAH74" s="193"/>
      <c r="VAI74" s="193"/>
      <c r="VAJ74" s="193"/>
      <c r="VAK74" s="193"/>
      <c r="VAL74" s="193"/>
      <c r="VAM74" s="193"/>
      <c r="VAN74" s="193"/>
      <c r="VAO74" s="193"/>
      <c r="VAP74" s="193"/>
      <c r="VAQ74" s="193"/>
      <c r="VAR74" s="193"/>
      <c r="VAS74" s="193"/>
      <c r="VAT74" s="193"/>
      <c r="VAU74" s="193"/>
      <c r="VAV74" s="193"/>
      <c r="VAW74" s="193"/>
      <c r="VAX74" s="193"/>
      <c r="VAY74" s="193"/>
      <c r="VAZ74" s="193"/>
      <c r="VBA74" s="193"/>
      <c r="VBB74" s="193"/>
      <c r="VBC74" s="193"/>
      <c r="VBD74" s="193"/>
      <c r="VBE74" s="193"/>
      <c r="VBF74" s="193"/>
      <c r="VBG74" s="193"/>
      <c r="VBH74" s="193"/>
      <c r="VBI74" s="193"/>
      <c r="VBJ74" s="193"/>
      <c r="VBK74" s="193"/>
      <c r="VBL74" s="193"/>
      <c r="VBM74" s="193"/>
      <c r="VBN74" s="193"/>
      <c r="VBO74" s="193"/>
      <c r="VBP74" s="193"/>
      <c r="VBQ74" s="193"/>
      <c r="VBR74" s="193"/>
      <c r="VBS74" s="193"/>
      <c r="VBT74" s="193"/>
      <c r="VBU74" s="193"/>
      <c r="VBV74" s="193"/>
      <c r="VBW74" s="193"/>
      <c r="VBX74" s="193"/>
      <c r="VBY74" s="193"/>
      <c r="VBZ74" s="193"/>
      <c r="VCA74" s="193"/>
      <c r="VCB74" s="193"/>
      <c r="VCC74" s="193"/>
      <c r="VCD74" s="193"/>
      <c r="VCE74" s="193"/>
      <c r="VCF74" s="193"/>
      <c r="VCG74" s="193"/>
      <c r="VCH74" s="193"/>
      <c r="VCI74" s="193"/>
      <c r="VCJ74" s="193"/>
      <c r="VCK74" s="193"/>
      <c r="VCL74" s="193"/>
      <c r="VCM74" s="193"/>
      <c r="VCN74" s="193"/>
      <c r="VCO74" s="193"/>
      <c r="VCP74" s="193"/>
      <c r="VCQ74" s="193"/>
      <c r="VCR74" s="193"/>
      <c r="VCS74" s="193"/>
      <c r="VCT74" s="193"/>
      <c r="VCU74" s="193"/>
      <c r="VCV74" s="193"/>
      <c r="VCW74" s="193"/>
      <c r="VCX74" s="193"/>
      <c r="VCY74" s="193"/>
      <c r="VCZ74" s="193"/>
      <c r="VDA74" s="193"/>
      <c r="VDB74" s="193"/>
      <c r="VDC74" s="193"/>
      <c r="VDD74" s="193"/>
      <c r="VDE74" s="193"/>
      <c r="VDF74" s="193"/>
      <c r="VDG74" s="193"/>
      <c r="VDH74" s="193"/>
      <c r="VDI74" s="193"/>
      <c r="VDJ74" s="193"/>
      <c r="VDK74" s="193"/>
      <c r="VDL74" s="193"/>
      <c r="VDM74" s="193"/>
      <c r="VDN74" s="193"/>
      <c r="VDO74" s="193"/>
      <c r="VDP74" s="193"/>
      <c r="VDQ74" s="193"/>
      <c r="VDR74" s="193"/>
      <c r="VDS74" s="193"/>
      <c r="VDT74" s="193"/>
      <c r="VDU74" s="193"/>
      <c r="VDV74" s="193"/>
      <c r="VDW74" s="193"/>
      <c r="VDX74" s="193"/>
      <c r="VDY74" s="193"/>
      <c r="VDZ74" s="193"/>
      <c r="VEA74" s="193"/>
      <c r="VEB74" s="193"/>
      <c r="VEC74" s="193"/>
      <c r="VED74" s="193"/>
      <c r="VEE74" s="193"/>
      <c r="VEF74" s="193"/>
      <c r="VEG74" s="193"/>
      <c r="VEH74" s="193"/>
      <c r="VEI74" s="193"/>
      <c r="VEJ74" s="193"/>
      <c r="VEK74" s="193"/>
      <c r="VEL74" s="193"/>
      <c r="VEM74" s="193"/>
      <c r="VEN74" s="193"/>
      <c r="VEO74" s="193"/>
      <c r="VEP74" s="193"/>
      <c r="VEQ74" s="193"/>
      <c r="VER74" s="193"/>
      <c r="VES74" s="193"/>
      <c r="VET74" s="193"/>
      <c r="VEU74" s="193"/>
      <c r="VEV74" s="193"/>
      <c r="VEW74" s="193"/>
      <c r="VEX74" s="193"/>
      <c r="VEY74" s="193"/>
      <c r="VEZ74" s="193"/>
      <c r="VFA74" s="193"/>
      <c r="VFB74" s="193"/>
      <c r="VFC74" s="193"/>
      <c r="VFD74" s="193"/>
      <c r="VFE74" s="193"/>
      <c r="VFF74" s="193"/>
      <c r="VFG74" s="193"/>
      <c r="VFH74" s="193"/>
      <c r="VFI74" s="193"/>
      <c r="VFJ74" s="193"/>
      <c r="VFK74" s="193"/>
      <c r="VFL74" s="193"/>
      <c r="VFM74" s="193"/>
      <c r="VFN74" s="193"/>
      <c r="VFO74" s="193"/>
      <c r="VFP74" s="193"/>
      <c r="VFQ74" s="193"/>
      <c r="VFR74" s="193"/>
      <c r="VFS74" s="193"/>
      <c r="VFT74" s="193"/>
      <c r="VFU74" s="193"/>
      <c r="VFV74" s="193"/>
      <c r="VFW74" s="193"/>
      <c r="VFX74" s="193"/>
      <c r="VFY74" s="193"/>
      <c r="VFZ74" s="193"/>
      <c r="VGA74" s="193"/>
      <c r="VGB74" s="193"/>
      <c r="VGC74" s="193"/>
      <c r="VGD74" s="193"/>
      <c r="VGE74" s="193"/>
      <c r="VGF74" s="193"/>
      <c r="VGG74" s="193"/>
      <c r="VGH74" s="193"/>
      <c r="VGI74" s="193"/>
      <c r="VGJ74" s="193"/>
      <c r="VGK74" s="193"/>
      <c r="VGL74" s="193"/>
      <c r="VGM74" s="193"/>
      <c r="VGN74" s="193"/>
      <c r="VGO74" s="193"/>
      <c r="VGP74" s="193"/>
      <c r="VGQ74" s="193"/>
      <c r="VGR74" s="193"/>
      <c r="VGS74" s="193"/>
      <c r="VGT74" s="193"/>
      <c r="VGU74" s="193"/>
      <c r="VGV74" s="193"/>
      <c r="VGW74" s="193"/>
      <c r="VGX74" s="193"/>
      <c r="VGY74" s="193"/>
      <c r="VGZ74" s="193"/>
      <c r="VHA74" s="193"/>
      <c r="VHB74" s="193"/>
      <c r="VHC74" s="193"/>
      <c r="VHD74" s="193"/>
      <c r="VHE74" s="193"/>
      <c r="VHF74" s="193"/>
      <c r="VHG74" s="193"/>
      <c r="VHH74" s="193"/>
      <c r="VHI74" s="193"/>
      <c r="VHJ74" s="193"/>
      <c r="VHK74" s="193"/>
      <c r="VHL74" s="193"/>
      <c r="VHM74" s="193"/>
      <c r="VHN74" s="193"/>
      <c r="VHO74" s="193"/>
      <c r="VHP74" s="193"/>
      <c r="VHQ74" s="193"/>
      <c r="VHR74" s="193"/>
      <c r="VHS74" s="193"/>
      <c r="VHT74" s="193"/>
      <c r="VHU74" s="193"/>
      <c r="VHV74" s="193"/>
      <c r="VHW74" s="193"/>
      <c r="VHX74" s="193"/>
      <c r="VHY74" s="193"/>
      <c r="VHZ74" s="193"/>
      <c r="VIA74" s="193"/>
      <c r="VIB74" s="193"/>
      <c r="VIC74" s="193"/>
      <c r="VID74" s="193"/>
      <c r="VIE74" s="193"/>
      <c r="VIF74" s="193"/>
      <c r="VIG74" s="193"/>
      <c r="VIH74" s="193"/>
      <c r="VII74" s="193"/>
      <c r="VIJ74" s="193"/>
      <c r="VIK74" s="193"/>
      <c r="VIL74" s="193"/>
      <c r="VIM74" s="193"/>
      <c r="VIN74" s="193"/>
      <c r="VIO74" s="193"/>
      <c r="VIP74" s="193"/>
      <c r="VIQ74" s="193"/>
      <c r="VIR74" s="193"/>
      <c r="VIS74" s="193"/>
      <c r="VIT74" s="193"/>
      <c r="VIU74" s="193"/>
      <c r="VIV74" s="193"/>
      <c r="VIW74" s="193"/>
      <c r="VIX74" s="193"/>
      <c r="VIY74" s="193"/>
      <c r="VIZ74" s="193"/>
      <c r="VJA74" s="193"/>
      <c r="VJB74" s="193"/>
      <c r="VJC74" s="193"/>
      <c r="VJD74" s="193"/>
      <c r="VJE74" s="193"/>
      <c r="VJF74" s="193"/>
      <c r="VJG74" s="193"/>
      <c r="VJH74" s="193"/>
      <c r="VJI74" s="193"/>
      <c r="VJJ74" s="193"/>
      <c r="VJK74" s="193"/>
      <c r="VJL74" s="193"/>
      <c r="VJM74" s="193"/>
      <c r="VJN74" s="193"/>
      <c r="VJO74" s="193"/>
      <c r="VJP74" s="193"/>
      <c r="VJQ74" s="193"/>
      <c r="VJR74" s="193"/>
      <c r="VJS74" s="193"/>
      <c r="VJT74" s="193"/>
      <c r="VJU74" s="193"/>
      <c r="VJV74" s="193"/>
      <c r="VJW74" s="193"/>
      <c r="VJX74" s="193"/>
      <c r="VJY74" s="193"/>
      <c r="VJZ74" s="193"/>
      <c r="VKA74" s="193"/>
      <c r="VKB74" s="193"/>
      <c r="VKC74" s="193"/>
      <c r="VKD74" s="193"/>
      <c r="VKE74" s="193"/>
      <c r="VKF74" s="193"/>
      <c r="VKG74" s="193"/>
      <c r="VKH74" s="193"/>
      <c r="VKI74" s="193"/>
      <c r="VKJ74" s="193"/>
      <c r="VKK74" s="193"/>
      <c r="VKL74" s="193"/>
      <c r="VKM74" s="193"/>
      <c r="VKN74" s="193"/>
      <c r="VKO74" s="193"/>
      <c r="VKP74" s="193"/>
      <c r="VKQ74" s="193"/>
      <c r="VKR74" s="193"/>
      <c r="VKS74" s="193"/>
      <c r="VKT74" s="193"/>
      <c r="VKU74" s="193"/>
      <c r="VKV74" s="193"/>
      <c r="VKW74" s="193"/>
      <c r="VKX74" s="193"/>
      <c r="VKY74" s="193"/>
      <c r="VKZ74" s="193"/>
      <c r="VLA74" s="193"/>
      <c r="VLB74" s="193"/>
      <c r="VLC74" s="193"/>
      <c r="VLD74" s="193"/>
      <c r="VLE74" s="193"/>
      <c r="VLF74" s="193"/>
      <c r="VLG74" s="193"/>
      <c r="VLH74" s="193"/>
      <c r="VLI74" s="193"/>
      <c r="VLJ74" s="193"/>
      <c r="VLK74" s="193"/>
      <c r="VLL74" s="193"/>
      <c r="VLM74" s="193"/>
      <c r="VLN74" s="193"/>
      <c r="VLO74" s="193"/>
      <c r="VLP74" s="193"/>
      <c r="VLQ74" s="193"/>
      <c r="VLR74" s="193"/>
      <c r="VLS74" s="193"/>
      <c r="VLT74" s="193"/>
      <c r="VLU74" s="193"/>
      <c r="VLV74" s="193"/>
      <c r="VLW74" s="193"/>
      <c r="VLX74" s="193"/>
      <c r="VLY74" s="193"/>
      <c r="VLZ74" s="193"/>
      <c r="VMA74" s="193"/>
      <c r="VMB74" s="193"/>
      <c r="VMC74" s="193"/>
      <c r="VMD74" s="193"/>
      <c r="VME74" s="193"/>
      <c r="VMF74" s="193"/>
      <c r="VMG74" s="193"/>
      <c r="VMH74" s="193"/>
      <c r="VMI74" s="193"/>
      <c r="VMJ74" s="193"/>
      <c r="VMK74" s="193"/>
      <c r="VML74" s="193"/>
      <c r="VMM74" s="193"/>
      <c r="VMN74" s="193"/>
      <c r="VMO74" s="193"/>
      <c r="VMP74" s="193"/>
      <c r="VMQ74" s="193"/>
      <c r="VMR74" s="193"/>
      <c r="VMS74" s="193"/>
      <c r="VMT74" s="193"/>
      <c r="VMU74" s="193"/>
      <c r="VMV74" s="193"/>
      <c r="VMW74" s="193"/>
      <c r="VMX74" s="193"/>
      <c r="VMY74" s="193"/>
      <c r="VMZ74" s="193"/>
      <c r="VNA74" s="193"/>
      <c r="VNB74" s="193"/>
      <c r="VNC74" s="193"/>
      <c r="VND74" s="193"/>
      <c r="VNE74" s="193"/>
      <c r="VNF74" s="193"/>
      <c r="VNG74" s="193"/>
      <c r="VNH74" s="193"/>
      <c r="VNI74" s="193"/>
      <c r="VNJ74" s="193"/>
      <c r="VNK74" s="193"/>
      <c r="VNL74" s="193"/>
      <c r="VNM74" s="193"/>
      <c r="VNN74" s="193"/>
      <c r="VNO74" s="193"/>
      <c r="VNP74" s="193"/>
      <c r="VNQ74" s="193"/>
      <c r="VNR74" s="193"/>
      <c r="VNS74" s="193"/>
      <c r="VNT74" s="193"/>
      <c r="VNU74" s="193"/>
      <c r="VNV74" s="193"/>
      <c r="VNW74" s="193"/>
      <c r="VNX74" s="193"/>
      <c r="VNY74" s="193"/>
      <c r="VNZ74" s="193"/>
      <c r="VOA74" s="193"/>
      <c r="VOB74" s="193"/>
      <c r="VOC74" s="193"/>
      <c r="VOD74" s="193"/>
      <c r="VOE74" s="193"/>
      <c r="VOF74" s="193"/>
      <c r="VOG74" s="193"/>
      <c r="VOH74" s="193"/>
      <c r="VOI74" s="193"/>
      <c r="VOJ74" s="193"/>
      <c r="VOK74" s="193"/>
      <c r="VOL74" s="193"/>
      <c r="VOM74" s="193"/>
      <c r="VON74" s="193"/>
      <c r="VOO74" s="193"/>
      <c r="VOP74" s="193"/>
      <c r="VOQ74" s="193"/>
      <c r="VOR74" s="193"/>
      <c r="VOS74" s="193"/>
      <c r="VOT74" s="193"/>
      <c r="VOU74" s="193"/>
      <c r="VOV74" s="193"/>
      <c r="VOW74" s="193"/>
      <c r="VOX74" s="193"/>
      <c r="VOY74" s="193"/>
      <c r="VOZ74" s="193"/>
      <c r="VPA74" s="193"/>
      <c r="VPB74" s="193"/>
      <c r="VPC74" s="193"/>
      <c r="VPD74" s="193"/>
      <c r="VPE74" s="193"/>
      <c r="VPF74" s="193"/>
      <c r="VPG74" s="193"/>
      <c r="VPH74" s="193"/>
      <c r="VPI74" s="193"/>
      <c r="VPJ74" s="193"/>
      <c r="VPK74" s="193"/>
      <c r="VPL74" s="193"/>
      <c r="VPM74" s="193"/>
      <c r="VPN74" s="193"/>
      <c r="VPO74" s="193"/>
      <c r="VPP74" s="193"/>
      <c r="VPQ74" s="193"/>
      <c r="VPR74" s="193"/>
      <c r="VPS74" s="193"/>
      <c r="VPT74" s="193"/>
      <c r="VPU74" s="193"/>
      <c r="VPV74" s="193"/>
      <c r="VPW74" s="193"/>
      <c r="VPX74" s="193"/>
      <c r="VPY74" s="193"/>
      <c r="VPZ74" s="193"/>
      <c r="VQA74" s="193"/>
      <c r="VQB74" s="193"/>
      <c r="VQC74" s="193"/>
      <c r="VQD74" s="193"/>
      <c r="VQE74" s="193"/>
      <c r="VQF74" s="193"/>
      <c r="VQG74" s="193"/>
      <c r="VQH74" s="193"/>
      <c r="VQI74" s="193"/>
      <c r="VQJ74" s="193"/>
      <c r="VQK74" s="193"/>
      <c r="VQL74" s="193"/>
      <c r="VQM74" s="193"/>
      <c r="VQN74" s="193"/>
      <c r="VQO74" s="193"/>
      <c r="VQP74" s="193"/>
      <c r="VQQ74" s="193"/>
      <c r="VQR74" s="193"/>
      <c r="VQS74" s="193"/>
      <c r="VQT74" s="193"/>
      <c r="VQU74" s="193"/>
      <c r="VQV74" s="193"/>
      <c r="VQW74" s="193"/>
      <c r="VQX74" s="193"/>
      <c r="VQY74" s="193"/>
      <c r="VQZ74" s="193"/>
      <c r="VRA74" s="193"/>
      <c r="VRB74" s="193"/>
      <c r="VRC74" s="193"/>
      <c r="VRD74" s="193"/>
      <c r="VRE74" s="193"/>
      <c r="VRF74" s="193"/>
      <c r="VRG74" s="193"/>
      <c r="VRH74" s="193"/>
      <c r="VRI74" s="193"/>
      <c r="VRJ74" s="193"/>
      <c r="VRK74" s="193"/>
      <c r="VRL74" s="193"/>
      <c r="VRM74" s="193"/>
      <c r="VRN74" s="193"/>
      <c r="VRO74" s="193"/>
      <c r="VRP74" s="193"/>
      <c r="VRQ74" s="193"/>
      <c r="VRR74" s="193"/>
      <c r="VRS74" s="193"/>
      <c r="VRT74" s="193"/>
      <c r="VRU74" s="193"/>
      <c r="VRV74" s="193"/>
      <c r="VRW74" s="193"/>
      <c r="VRX74" s="193"/>
      <c r="VRY74" s="193"/>
      <c r="VRZ74" s="193"/>
      <c r="VSA74" s="193"/>
      <c r="VSB74" s="193"/>
      <c r="VSC74" s="193"/>
      <c r="VSD74" s="193"/>
      <c r="VSE74" s="193"/>
      <c r="VSF74" s="193"/>
      <c r="VSG74" s="193"/>
      <c r="VSH74" s="193"/>
      <c r="VSI74" s="193"/>
      <c r="VSJ74" s="193"/>
      <c r="VSK74" s="193"/>
      <c r="VSL74" s="193"/>
      <c r="VSM74" s="193"/>
      <c r="VSN74" s="193"/>
      <c r="VSO74" s="193"/>
      <c r="VSP74" s="193"/>
      <c r="VSQ74" s="193"/>
      <c r="VSR74" s="193"/>
      <c r="VSS74" s="193"/>
      <c r="VST74" s="193"/>
      <c r="VSU74" s="193"/>
      <c r="VSV74" s="193"/>
      <c r="VSW74" s="193"/>
      <c r="VSX74" s="193"/>
      <c r="VSY74" s="193"/>
      <c r="VSZ74" s="193"/>
      <c r="VTA74" s="193"/>
      <c r="VTB74" s="193"/>
      <c r="VTC74" s="193"/>
      <c r="VTD74" s="193"/>
      <c r="VTE74" s="193"/>
      <c r="VTF74" s="193"/>
      <c r="VTG74" s="193"/>
      <c r="VTH74" s="193"/>
      <c r="VTI74" s="193"/>
      <c r="VTJ74" s="193"/>
      <c r="VTK74" s="193"/>
      <c r="VTL74" s="193"/>
      <c r="VTM74" s="193"/>
      <c r="VTN74" s="193"/>
      <c r="VTO74" s="193"/>
      <c r="VTP74" s="193"/>
      <c r="VTQ74" s="193"/>
      <c r="VTR74" s="193"/>
      <c r="VTS74" s="193"/>
      <c r="VTT74" s="193"/>
      <c r="VTU74" s="193"/>
      <c r="VTV74" s="193"/>
      <c r="VTW74" s="193"/>
      <c r="VTX74" s="193"/>
      <c r="VTY74" s="193"/>
      <c r="VTZ74" s="193"/>
      <c r="VUA74" s="193"/>
      <c r="VUB74" s="193"/>
      <c r="VUC74" s="193"/>
      <c r="VUD74" s="193"/>
      <c r="VUE74" s="193"/>
      <c r="VUF74" s="193"/>
      <c r="VUG74" s="193"/>
      <c r="VUH74" s="193"/>
      <c r="VUI74" s="193"/>
      <c r="VUJ74" s="193"/>
      <c r="VUK74" s="193"/>
      <c r="VUL74" s="193"/>
      <c r="VUM74" s="193"/>
      <c r="VUN74" s="193"/>
      <c r="VUO74" s="193"/>
      <c r="VUP74" s="193"/>
      <c r="VUQ74" s="193"/>
      <c r="VUR74" s="193"/>
      <c r="VUS74" s="193"/>
      <c r="VUT74" s="193"/>
      <c r="VUU74" s="193"/>
      <c r="VUV74" s="193"/>
      <c r="VUW74" s="193"/>
      <c r="VUX74" s="193"/>
      <c r="VUY74" s="193"/>
      <c r="VUZ74" s="193"/>
      <c r="VVA74" s="193"/>
      <c r="VVB74" s="193"/>
      <c r="VVC74" s="193"/>
      <c r="VVD74" s="193"/>
      <c r="VVE74" s="193"/>
      <c r="VVF74" s="193"/>
      <c r="VVG74" s="193"/>
      <c r="VVH74" s="193"/>
      <c r="VVI74" s="193"/>
      <c r="VVJ74" s="193"/>
      <c r="VVK74" s="193"/>
      <c r="VVL74" s="193"/>
      <c r="VVM74" s="193"/>
      <c r="VVN74" s="193"/>
      <c r="VVO74" s="193"/>
      <c r="VVP74" s="193"/>
      <c r="VVQ74" s="193"/>
      <c r="VVR74" s="193"/>
      <c r="VVS74" s="193"/>
      <c r="VVT74" s="193"/>
      <c r="VVU74" s="193"/>
      <c r="VVV74" s="193"/>
      <c r="VVW74" s="193"/>
      <c r="VVX74" s="193"/>
      <c r="VVY74" s="193"/>
      <c r="VVZ74" s="193"/>
      <c r="VWA74" s="193"/>
      <c r="VWB74" s="193"/>
      <c r="VWC74" s="193"/>
      <c r="VWD74" s="193"/>
      <c r="VWE74" s="193"/>
      <c r="VWF74" s="193"/>
      <c r="VWG74" s="193"/>
      <c r="VWH74" s="193"/>
      <c r="VWI74" s="193"/>
      <c r="VWJ74" s="193"/>
      <c r="VWK74" s="193"/>
      <c r="VWL74" s="193"/>
      <c r="VWM74" s="193"/>
      <c r="VWN74" s="193"/>
      <c r="VWO74" s="193"/>
      <c r="VWP74" s="193"/>
      <c r="VWQ74" s="193"/>
      <c r="VWR74" s="193"/>
      <c r="VWS74" s="193"/>
      <c r="VWT74" s="193"/>
      <c r="VWU74" s="193"/>
      <c r="VWV74" s="193"/>
      <c r="VWW74" s="193"/>
      <c r="VWX74" s="193"/>
      <c r="VWY74" s="193"/>
      <c r="VWZ74" s="193"/>
      <c r="VXA74" s="193"/>
      <c r="VXB74" s="193"/>
      <c r="VXC74" s="193"/>
      <c r="VXD74" s="193"/>
      <c r="VXE74" s="193"/>
      <c r="VXF74" s="193"/>
      <c r="VXG74" s="193"/>
      <c r="VXH74" s="193"/>
      <c r="VXI74" s="193"/>
      <c r="VXJ74" s="193"/>
      <c r="VXK74" s="193"/>
      <c r="VXL74" s="193"/>
      <c r="VXM74" s="193"/>
      <c r="VXN74" s="193"/>
      <c r="VXO74" s="193"/>
      <c r="VXP74" s="193"/>
      <c r="VXQ74" s="193"/>
      <c r="VXR74" s="193"/>
      <c r="VXS74" s="193"/>
      <c r="VXT74" s="193"/>
      <c r="VXU74" s="193"/>
      <c r="VXV74" s="193"/>
      <c r="VXW74" s="193"/>
      <c r="VXX74" s="193"/>
      <c r="VXY74" s="193"/>
      <c r="VXZ74" s="193"/>
      <c r="VYA74" s="193"/>
      <c r="VYB74" s="193"/>
      <c r="VYC74" s="193"/>
      <c r="VYD74" s="193"/>
      <c r="VYE74" s="193"/>
      <c r="VYF74" s="193"/>
      <c r="VYG74" s="193"/>
      <c r="VYH74" s="193"/>
      <c r="VYI74" s="193"/>
      <c r="VYJ74" s="193"/>
      <c r="VYK74" s="193"/>
      <c r="VYL74" s="193"/>
      <c r="VYM74" s="193"/>
      <c r="VYN74" s="193"/>
      <c r="VYO74" s="193"/>
      <c r="VYP74" s="193"/>
      <c r="VYQ74" s="193"/>
      <c r="VYR74" s="193"/>
      <c r="VYS74" s="193"/>
      <c r="VYT74" s="193"/>
      <c r="VYU74" s="193"/>
      <c r="VYV74" s="193"/>
      <c r="VYW74" s="193"/>
      <c r="VYX74" s="193"/>
      <c r="VYY74" s="193"/>
      <c r="VYZ74" s="193"/>
      <c r="VZA74" s="193"/>
      <c r="VZB74" s="193"/>
      <c r="VZC74" s="193"/>
      <c r="VZD74" s="193"/>
      <c r="VZE74" s="193"/>
      <c r="VZF74" s="193"/>
      <c r="VZG74" s="193"/>
      <c r="VZH74" s="193"/>
      <c r="VZI74" s="193"/>
      <c r="VZJ74" s="193"/>
      <c r="VZK74" s="193"/>
      <c r="VZL74" s="193"/>
      <c r="VZM74" s="193"/>
      <c r="VZN74" s="193"/>
      <c r="VZO74" s="193"/>
      <c r="VZP74" s="193"/>
      <c r="VZQ74" s="193"/>
      <c r="VZR74" s="193"/>
      <c r="VZS74" s="193"/>
      <c r="VZT74" s="193"/>
      <c r="VZU74" s="193"/>
      <c r="VZV74" s="193"/>
      <c r="VZW74" s="193"/>
      <c r="VZX74" s="193"/>
      <c r="VZY74" s="193"/>
      <c r="VZZ74" s="193"/>
      <c r="WAA74" s="193"/>
      <c r="WAB74" s="193"/>
      <c r="WAC74" s="193"/>
      <c r="WAD74" s="193"/>
      <c r="WAE74" s="193"/>
      <c r="WAF74" s="193"/>
      <c r="WAG74" s="193"/>
      <c r="WAH74" s="193"/>
      <c r="WAI74" s="193"/>
      <c r="WAJ74" s="193"/>
      <c r="WAK74" s="193"/>
      <c r="WAL74" s="193"/>
      <c r="WAM74" s="193"/>
      <c r="WAN74" s="193"/>
      <c r="WAO74" s="193"/>
      <c r="WAP74" s="193"/>
      <c r="WAQ74" s="193"/>
      <c r="WAR74" s="193"/>
      <c r="WAS74" s="193"/>
      <c r="WAT74" s="193"/>
      <c r="WAU74" s="193"/>
      <c r="WAV74" s="193"/>
      <c r="WAW74" s="193"/>
      <c r="WAX74" s="193"/>
      <c r="WAY74" s="193"/>
      <c r="WAZ74" s="193"/>
      <c r="WBA74" s="193"/>
      <c r="WBB74" s="193"/>
      <c r="WBC74" s="193"/>
      <c r="WBD74" s="193"/>
      <c r="WBE74" s="193"/>
      <c r="WBF74" s="193"/>
      <c r="WBG74" s="193"/>
      <c r="WBH74" s="193"/>
      <c r="WBI74" s="193"/>
      <c r="WBJ74" s="193"/>
      <c r="WBK74" s="193"/>
      <c r="WBL74" s="193"/>
      <c r="WBM74" s="193"/>
      <c r="WBN74" s="193"/>
      <c r="WBO74" s="193"/>
      <c r="WBP74" s="193"/>
      <c r="WBQ74" s="193"/>
      <c r="WBR74" s="193"/>
      <c r="WBS74" s="193"/>
      <c r="WBT74" s="193"/>
      <c r="WBU74" s="193"/>
      <c r="WBV74" s="193"/>
      <c r="WBW74" s="193"/>
      <c r="WBX74" s="193"/>
      <c r="WBY74" s="193"/>
      <c r="WBZ74" s="193"/>
      <c r="WCA74" s="193"/>
      <c r="WCB74" s="193"/>
      <c r="WCC74" s="193"/>
      <c r="WCD74" s="193"/>
      <c r="WCE74" s="193"/>
      <c r="WCF74" s="193"/>
      <c r="WCG74" s="193"/>
      <c r="WCH74" s="193"/>
      <c r="WCI74" s="193"/>
      <c r="WCJ74" s="193"/>
      <c r="WCK74" s="193"/>
      <c r="WCL74" s="193"/>
      <c r="WCM74" s="193"/>
      <c r="WCN74" s="193"/>
      <c r="WCO74" s="193"/>
      <c r="WCP74" s="193"/>
      <c r="WCQ74" s="193"/>
      <c r="WCR74" s="193"/>
      <c r="WCS74" s="193"/>
      <c r="WCT74" s="193"/>
      <c r="WCU74" s="193"/>
      <c r="WCV74" s="193"/>
      <c r="WCW74" s="193"/>
      <c r="WCX74" s="193"/>
      <c r="WCY74" s="193"/>
      <c r="WCZ74" s="193"/>
      <c r="WDA74" s="193"/>
      <c r="WDB74" s="193"/>
      <c r="WDC74" s="193"/>
      <c r="WDD74" s="193"/>
      <c r="WDE74" s="193"/>
      <c r="WDF74" s="193"/>
      <c r="WDG74" s="193"/>
      <c r="WDH74" s="193"/>
      <c r="WDI74" s="193"/>
      <c r="WDJ74" s="193"/>
      <c r="WDK74" s="193"/>
      <c r="WDL74" s="193"/>
      <c r="WDM74" s="193"/>
      <c r="WDN74" s="193"/>
      <c r="WDO74" s="193"/>
      <c r="WDP74" s="193"/>
      <c r="WDQ74" s="193"/>
      <c r="WDR74" s="193"/>
      <c r="WDS74" s="193"/>
      <c r="WDT74" s="193"/>
      <c r="WDU74" s="193"/>
      <c r="WDV74" s="193"/>
      <c r="WDW74" s="193"/>
      <c r="WDX74" s="193"/>
      <c r="WDY74" s="193"/>
      <c r="WDZ74" s="193"/>
      <c r="WEA74" s="193"/>
      <c r="WEB74" s="193"/>
      <c r="WEC74" s="193"/>
      <c r="WED74" s="193"/>
      <c r="WEE74" s="193"/>
      <c r="WEF74" s="193"/>
      <c r="WEG74" s="193"/>
      <c r="WEH74" s="193"/>
      <c r="WEI74" s="193"/>
      <c r="WEJ74" s="193"/>
      <c r="WEK74" s="193"/>
      <c r="WEL74" s="193"/>
      <c r="WEM74" s="193"/>
      <c r="WEN74" s="193"/>
      <c r="WEO74" s="193"/>
      <c r="WEP74" s="193"/>
      <c r="WEQ74" s="193"/>
      <c r="WER74" s="193"/>
      <c r="WES74" s="193"/>
      <c r="WET74" s="193"/>
      <c r="WEU74" s="193"/>
      <c r="WEV74" s="193"/>
      <c r="WEW74" s="193"/>
      <c r="WEX74" s="193"/>
      <c r="WEY74" s="193"/>
      <c r="WEZ74" s="193"/>
      <c r="WFA74" s="193"/>
      <c r="WFB74" s="193"/>
      <c r="WFC74" s="193"/>
      <c r="WFD74" s="193"/>
      <c r="WFE74" s="193"/>
      <c r="WFF74" s="193"/>
      <c r="WFG74" s="193"/>
      <c r="WFH74" s="193"/>
      <c r="WFI74" s="193"/>
      <c r="WFJ74" s="193"/>
      <c r="WFK74" s="193"/>
      <c r="WFL74" s="193"/>
      <c r="WFM74" s="193"/>
      <c r="WFN74" s="193"/>
      <c r="WFO74" s="193"/>
      <c r="WFP74" s="193"/>
      <c r="WFQ74" s="193"/>
      <c r="WFR74" s="193"/>
      <c r="WFS74" s="193"/>
      <c r="WFT74" s="193"/>
      <c r="WFU74" s="193"/>
      <c r="WFV74" s="193"/>
      <c r="WFW74" s="193"/>
      <c r="WFX74" s="193"/>
      <c r="WFY74" s="193"/>
      <c r="WFZ74" s="193"/>
      <c r="WGA74" s="193"/>
      <c r="WGB74" s="193"/>
      <c r="WGC74" s="193"/>
      <c r="WGD74" s="193"/>
      <c r="WGE74" s="193"/>
      <c r="WGF74" s="193"/>
      <c r="WGG74" s="193"/>
      <c r="WGH74" s="193"/>
      <c r="WGI74" s="193"/>
      <c r="WGJ74" s="193"/>
      <c r="WGK74" s="193"/>
      <c r="WGL74" s="193"/>
      <c r="WGM74" s="193"/>
      <c r="WGN74" s="193"/>
      <c r="WGO74" s="193"/>
      <c r="WGP74" s="193"/>
      <c r="WGQ74" s="193"/>
      <c r="WGR74" s="193"/>
      <c r="WGS74" s="193"/>
      <c r="WGT74" s="193"/>
      <c r="WGU74" s="193"/>
      <c r="WGV74" s="193"/>
      <c r="WGW74" s="193"/>
      <c r="WGX74" s="193"/>
      <c r="WGY74" s="193"/>
      <c r="WGZ74" s="193"/>
      <c r="WHA74" s="193"/>
      <c r="WHB74" s="193"/>
      <c r="WHC74" s="193"/>
      <c r="WHD74" s="193"/>
      <c r="WHE74" s="193"/>
      <c r="WHF74" s="193"/>
      <c r="WHG74" s="193"/>
      <c r="WHH74" s="193"/>
      <c r="WHI74" s="193"/>
      <c r="WHJ74" s="193"/>
      <c r="WHK74" s="193"/>
      <c r="WHL74" s="193"/>
      <c r="WHM74" s="193"/>
      <c r="WHN74" s="193"/>
      <c r="WHO74" s="193"/>
      <c r="WHP74" s="193"/>
      <c r="WHQ74" s="193"/>
      <c r="WHR74" s="193"/>
      <c r="WHS74" s="193"/>
      <c r="WHT74" s="193"/>
      <c r="WHU74" s="193"/>
      <c r="WHV74" s="193"/>
      <c r="WHW74" s="193"/>
      <c r="WHX74" s="193"/>
      <c r="WHY74" s="193"/>
      <c r="WHZ74" s="193"/>
      <c r="WIA74" s="193"/>
      <c r="WIB74" s="193"/>
      <c r="WIC74" s="193"/>
      <c r="WID74" s="193"/>
      <c r="WIE74" s="193"/>
      <c r="WIF74" s="193"/>
      <c r="WIG74" s="193"/>
      <c r="WIH74" s="193"/>
      <c r="WII74" s="193"/>
      <c r="WIJ74" s="193"/>
      <c r="WIK74" s="193"/>
      <c r="WIL74" s="193"/>
      <c r="WIM74" s="193"/>
      <c r="WIN74" s="193"/>
      <c r="WIO74" s="193"/>
      <c r="WIP74" s="193"/>
      <c r="WIQ74" s="193"/>
      <c r="WIR74" s="193"/>
      <c r="WIS74" s="193"/>
      <c r="WIT74" s="193"/>
      <c r="WIU74" s="193"/>
      <c r="WIV74" s="193"/>
      <c r="WIW74" s="193"/>
      <c r="WIX74" s="193"/>
      <c r="WIY74" s="193"/>
      <c r="WIZ74" s="193"/>
      <c r="WJA74" s="193"/>
      <c r="WJB74" s="193"/>
      <c r="WJC74" s="193"/>
      <c r="WJD74" s="193"/>
      <c r="WJE74" s="193"/>
      <c r="WJF74" s="193"/>
      <c r="WJG74" s="193"/>
      <c r="WJH74" s="193"/>
      <c r="WJI74" s="193"/>
      <c r="WJJ74" s="193"/>
      <c r="WJK74" s="193"/>
      <c r="WJL74" s="193"/>
      <c r="WJM74" s="193"/>
      <c r="WJN74" s="193"/>
      <c r="WJO74" s="193"/>
      <c r="WJP74" s="193"/>
      <c r="WJQ74" s="193"/>
      <c r="WJR74" s="193"/>
      <c r="WJS74" s="193"/>
      <c r="WJT74" s="193"/>
      <c r="WJU74" s="193"/>
      <c r="WJV74" s="193"/>
      <c r="WJW74" s="193"/>
      <c r="WJX74" s="193"/>
      <c r="WJY74" s="193"/>
      <c r="WJZ74" s="193"/>
      <c r="WKA74" s="193"/>
      <c r="WKB74" s="193"/>
      <c r="WKC74" s="193"/>
      <c r="WKD74" s="193"/>
      <c r="WKE74" s="193"/>
      <c r="WKF74" s="193"/>
      <c r="WKG74" s="193"/>
      <c r="WKH74" s="193"/>
      <c r="WKI74" s="193"/>
      <c r="WKJ74" s="193"/>
      <c r="WKK74" s="193"/>
      <c r="WKL74" s="193"/>
      <c r="WKM74" s="193"/>
      <c r="WKN74" s="193"/>
      <c r="WKO74" s="193"/>
      <c r="WKP74" s="193"/>
      <c r="WKQ74" s="193"/>
      <c r="WKR74" s="193"/>
      <c r="WKS74" s="193"/>
      <c r="WKT74" s="193"/>
      <c r="WKU74" s="193"/>
      <c r="WKV74" s="193"/>
      <c r="WKW74" s="193"/>
      <c r="WKX74" s="193"/>
      <c r="WKY74" s="193"/>
      <c r="WKZ74" s="193"/>
      <c r="WLA74" s="193"/>
      <c r="WLB74" s="193"/>
      <c r="WLC74" s="193"/>
      <c r="WLD74" s="193"/>
      <c r="WLE74" s="193"/>
      <c r="WLF74" s="193"/>
      <c r="WLG74" s="193"/>
      <c r="WLH74" s="193"/>
      <c r="WLI74" s="193"/>
      <c r="WLJ74" s="193"/>
      <c r="WLK74" s="193"/>
      <c r="WLL74" s="193"/>
      <c r="WLM74" s="193"/>
      <c r="WLN74" s="193"/>
      <c r="WLO74" s="193"/>
      <c r="WLP74" s="193"/>
      <c r="WLQ74" s="193"/>
      <c r="WLR74" s="193"/>
      <c r="WLS74" s="193"/>
      <c r="WLT74" s="193"/>
      <c r="WLU74" s="193"/>
      <c r="WLV74" s="193"/>
      <c r="WLW74" s="193"/>
      <c r="WLX74" s="193"/>
      <c r="WLY74" s="193"/>
      <c r="WLZ74" s="193"/>
      <c r="WMA74" s="193"/>
      <c r="WMB74" s="193"/>
      <c r="WMC74" s="193"/>
      <c r="WMD74" s="193"/>
      <c r="WME74" s="193"/>
      <c r="WMF74" s="193"/>
      <c r="WMG74" s="193"/>
      <c r="WMH74" s="193"/>
      <c r="WMI74" s="193"/>
      <c r="WMJ74" s="193"/>
      <c r="WMK74" s="193"/>
      <c r="WML74" s="193"/>
      <c r="WMM74" s="193"/>
      <c r="WMN74" s="193"/>
      <c r="WMO74" s="193"/>
      <c r="WMP74" s="193"/>
      <c r="WMQ74" s="193"/>
      <c r="WMR74" s="193"/>
      <c r="WMS74" s="193"/>
      <c r="WMT74" s="193"/>
      <c r="WMU74" s="193"/>
      <c r="WMV74" s="193"/>
      <c r="WMW74" s="193"/>
      <c r="WMX74" s="193"/>
      <c r="WMY74" s="193"/>
      <c r="WMZ74" s="193"/>
      <c r="WNA74" s="193"/>
      <c r="WNB74" s="193"/>
      <c r="WNC74" s="193"/>
      <c r="WND74" s="193"/>
      <c r="WNE74" s="193"/>
      <c r="WNF74" s="193"/>
      <c r="WNG74" s="193"/>
      <c r="WNH74" s="193"/>
      <c r="WNI74" s="193"/>
      <c r="WNJ74" s="193"/>
      <c r="WNK74" s="193"/>
      <c r="WNL74" s="193"/>
      <c r="WNM74" s="193"/>
      <c r="WNN74" s="193"/>
      <c r="WNO74" s="193"/>
      <c r="WNP74" s="193"/>
      <c r="WNQ74" s="193"/>
      <c r="WNR74" s="193"/>
      <c r="WNS74" s="193"/>
      <c r="WNT74" s="193"/>
      <c r="WNU74" s="193"/>
      <c r="WNV74" s="193"/>
      <c r="WNW74" s="193"/>
      <c r="WNX74" s="193"/>
      <c r="WNY74" s="193"/>
      <c r="WNZ74" s="193"/>
      <c r="WOA74" s="193"/>
      <c r="WOB74" s="193"/>
      <c r="WOC74" s="193"/>
      <c r="WOD74" s="193"/>
      <c r="WOE74" s="193"/>
      <c r="WOF74" s="193"/>
      <c r="WOG74" s="193"/>
      <c r="WOH74" s="193"/>
      <c r="WOI74" s="193"/>
      <c r="WOJ74" s="193"/>
      <c r="WOK74" s="193"/>
      <c r="WOL74" s="193"/>
      <c r="WOM74" s="193"/>
      <c r="WON74" s="193"/>
      <c r="WOO74" s="193"/>
      <c r="WOP74" s="193"/>
      <c r="WOQ74" s="193"/>
      <c r="WOR74" s="193"/>
      <c r="WOS74" s="193"/>
      <c r="WOT74" s="193"/>
      <c r="WOU74" s="193"/>
      <c r="WOV74" s="193"/>
      <c r="WOW74" s="193"/>
      <c r="WOX74" s="193"/>
      <c r="WOY74" s="193"/>
      <c r="WOZ74" s="193"/>
      <c r="WPA74" s="193"/>
      <c r="WPB74" s="193"/>
      <c r="WPC74" s="193"/>
      <c r="WPD74" s="193"/>
      <c r="WPE74" s="193"/>
      <c r="WPF74" s="193"/>
      <c r="WPG74" s="193"/>
      <c r="WPH74" s="193"/>
      <c r="WPI74" s="193"/>
      <c r="WPJ74" s="193"/>
      <c r="WPK74" s="193"/>
      <c r="WPL74" s="193"/>
      <c r="WPM74" s="193"/>
      <c r="WPN74" s="193"/>
      <c r="WPO74" s="193"/>
      <c r="WPP74" s="193"/>
      <c r="WPQ74" s="193"/>
      <c r="WPR74" s="193"/>
      <c r="WPS74" s="193"/>
      <c r="WPT74" s="193"/>
      <c r="WPU74" s="193"/>
      <c r="WPV74" s="193"/>
      <c r="WPW74" s="193"/>
      <c r="WPX74" s="193"/>
      <c r="WPY74" s="193"/>
      <c r="WPZ74" s="193"/>
      <c r="WQA74" s="193"/>
      <c r="WQB74" s="193"/>
      <c r="WQC74" s="193"/>
      <c r="WQD74" s="193"/>
      <c r="WQE74" s="193"/>
      <c r="WQF74" s="193"/>
      <c r="WQG74" s="193"/>
      <c r="WQH74" s="193"/>
      <c r="WQI74" s="193"/>
      <c r="WQJ74" s="193"/>
      <c r="WQK74" s="193"/>
      <c r="WQL74" s="193"/>
      <c r="WQM74" s="193"/>
      <c r="WQN74" s="193"/>
      <c r="WQO74" s="193"/>
      <c r="WQP74" s="193"/>
      <c r="WQQ74" s="193"/>
      <c r="WQR74" s="193"/>
      <c r="WQS74" s="193"/>
      <c r="WQT74" s="193"/>
      <c r="WQU74" s="193"/>
      <c r="WQV74" s="193"/>
      <c r="WQW74" s="193"/>
      <c r="WQX74" s="193"/>
      <c r="WQY74" s="193"/>
      <c r="WQZ74" s="193"/>
      <c r="WRA74" s="193"/>
      <c r="WRB74" s="193"/>
      <c r="WRC74" s="193"/>
      <c r="WRD74" s="193"/>
      <c r="WRE74" s="193"/>
      <c r="WRF74" s="193"/>
      <c r="WRG74" s="193"/>
      <c r="WRH74" s="193"/>
      <c r="WRI74" s="193"/>
      <c r="WRJ74" s="193"/>
      <c r="WRK74" s="193"/>
      <c r="WRL74" s="193"/>
      <c r="WRM74" s="193"/>
      <c r="WRN74" s="193"/>
      <c r="WRO74" s="193"/>
      <c r="WRP74" s="193"/>
      <c r="WRQ74" s="193"/>
      <c r="WRR74" s="193"/>
      <c r="WRS74" s="193"/>
      <c r="WRT74" s="193"/>
      <c r="WRU74" s="193"/>
      <c r="WRV74" s="193"/>
      <c r="WRW74" s="193"/>
      <c r="WRX74" s="193"/>
      <c r="WRY74" s="193"/>
      <c r="WRZ74" s="193"/>
      <c r="WSA74" s="193"/>
      <c r="WSB74" s="193"/>
      <c r="WSC74" s="193"/>
      <c r="WSD74" s="193"/>
      <c r="WSE74" s="193"/>
      <c r="WSF74" s="193"/>
      <c r="WSG74" s="193"/>
      <c r="WSH74" s="193"/>
      <c r="WSI74" s="193"/>
      <c r="WSJ74" s="193"/>
      <c r="WSK74" s="193"/>
      <c r="WSL74" s="193"/>
      <c r="WSM74" s="193"/>
      <c r="WSN74" s="193"/>
      <c r="WSO74" s="193"/>
      <c r="WSP74" s="193"/>
      <c r="WSQ74" s="193"/>
      <c r="WSR74" s="193"/>
      <c r="WSS74" s="193"/>
      <c r="WST74" s="193"/>
      <c r="WSU74" s="193"/>
      <c r="WSV74" s="193"/>
      <c r="WSW74" s="193"/>
      <c r="WSX74" s="193"/>
      <c r="WSY74" s="193"/>
      <c r="WSZ74" s="193"/>
      <c r="WTA74" s="193"/>
      <c r="WTB74" s="193"/>
      <c r="WTC74" s="193"/>
      <c r="WTD74" s="193"/>
      <c r="WTE74" s="193"/>
      <c r="WTF74" s="193"/>
      <c r="WTG74" s="193"/>
      <c r="WTH74" s="193"/>
      <c r="WTI74" s="193"/>
      <c r="WTJ74" s="193"/>
      <c r="WTK74" s="193"/>
      <c r="WTL74" s="193"/>
      <c r="WTM74" s="193"/>
      <c r="WTN74" s="193"/>
      <c r="WTO74" s="193"/>
      <c r="WTP74" s="193"/>
      <c r="WTQ74" s="193"/>
      <c r="WTR74" s="193"/>
      <c r="WTS74" s="193"/>
      <c r="WTT74" s="193"/>
      <c r="WTU74" s="193"/>
      <c r="WTV74" s="193"/>
      <c r="WTW74" s="193"/>
      <c r="WTX74" s="193"/>
      <c r="WTY74" s="193"/>
      <c r="WTZ74" s="193"/>
    </row>
    <row r="75" spans="1:16094" s="254" customFormat="1">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M75" s="193"/>
      <c r="BN75" s="193"/>
      <c r="BO75" s="193"/>
      <c r="BP75" s="193"/>
      <c r="BQ75" s="193"/>
      <c r="BR75" s="193"/>
      <c r="BS75" s="193"/>
      <c r="BT75" s="193"/>
      <c r="BU75" s="193"/>
      <c r="BV75" s="193"/>
      <c r="BW75" s="193"/>
      <c r="BX75" s="193"/>
      <c r="BY75" s="193"/>
      <c r="BZ75" s="193"/>
      <c r="CA75" s="193"/>
      <c r="CB75" s="193"/>
      <c r="CC75" s="193"/>
      <c r="CD75" s="193"/>
      <c r="CE75" s="193"/>
      <c r="CF75" s="193"/>
      <c r="CG75" s="193"/>
      <c r="CH75" s="193"/>
      <c r="CI75" s="193"/>
      <c r="CJ75" s="193"/>
      <c r="CK75" s="193"/>
      <c r="CL75" s="193"/>
      <c r="CM75" s="193"/>
      <c r="CN75" s="193"/>
      <c r="CO75" s="193"/>
      <c r="CP75" s="193"/>
      <c r="CQ75" s="193"/>
      <c r="CR75" s="193"/>
      <c r="CS75" s="193"/>
      <c r="CT75" s="193"/>
      <c r="CU75" s="193"/>
      <c r="CV75" s="193"/>
      <c r="CW75" s="193"/>
      <c r="CX75" s="193"/>
      <c r="CY75" s="193"/>
      <c r="CZ75" s="193"/>
      <c r="DA75" s="193"/>
      <c r="DB75" s="193"/>
      <c r="DC75" s="193"/>
      <c r="DD75" s="193"/>
      <c r="DE75" s="193"/>
      <c r="DF75" s="193"/>
      <c r="DG75" s="193"/>
      <c r="DH75" s="193"/>
      <c r="DI75" s="193"/>
      <c r="DJ75" s="193"/>
      <c r="DK75" s="193"/>
      <c r="DL75" s="193"/>
      <c r="DM75" s="193"/>
      <c r="DN75" s="193"/>
      <c r="DO75" s="193"/>
      <c r="DP75" s="193"/>
      <c r="DQ75" s="193"/>
      <c r="DR75" s="193"/>
      <c r="DS75" s="193"/>
      <c r="DT75" s="193"/>
      <c r="DU75" s="193"/>
      <c r="DV75" s="193"/>
      <c r="DW75" s="193"/>
      <c r="DX75" s="193"/>
      <c r="DY75" s="193"/>
      <c r="DZ75" s="193"/>
      <c r="EA75" s="193"/>
      <c r="EB75" s="193"/>
      <c r="EC75" s="193"/>
      <c r="ED75" s="193"/>
      <c r="EE75" s="193"/>
      <c r="EF75" s="193"/>
      <c r="EG75" s="193"/>
      <c r="EH75" s="193"/>
      <c r="EI75" s="193"/>
      <c r="EJ75" s="193"/>
      <c r="EK75" s="193"/>
      <c r="EL75" s="193"/>
      <c r="EM75" s="193"/>
      <c r="EN75" s="193"/>
      <c r="EO75" s="193"/>
      <c r="EP75" s="193"/>
      <c r="EQ75" s="193"/>
      <c r="ER75" s="193"/>
      <c r="ES75" s="193"/>
      <c r="ET75" s="193"/>
      <c r="EU75" s="193"/>
      <c r="EV75" s="193"/>
      <c r="EW75" s="193"/>
      <c r="EX75" s="193"/>
      <c r="EY75" s="193"/>
      <c r="EZ75" s="193"/>
      <c r="FA75" s="193"/>
      <c r="FB75" s="193"/>
      <c r="FC75" s="193"/>
      <c r="FD75" s="193"/>
      <c r="FE75" s="193"/>
      <c r="FF75" s="193"/>
      <c r="FG75" s="193"/>
      <c r="FH75" s="193"/>
      <c r="FI75" s="193"/>
      <c r="FJ75" s="193"/>
      <c r="FK75" s="193"/>
      <c r="FL75" s="193"/>
      <c r="FM75" s="193"/>
      <c r="FN75" s="193"/>
      <c r="FO75" s="193"/>
      <c r="FP75" s="193"/>
      <c r="FQ75" s="193"/>
      <c r="FR75" s="193"/>
      <c r="FS75" s="193"/>
      <c r="FT75" s="193"/>
      <c r="FU75" s="193"/>
      <c r="FV75" s="193"/>
      <c r="FW75" s="193"/>
      <c r="FX75" s="193"/>
      <c r="FY75" s="193"/>
      <c r="FZ75" s="193"/>
      <c r="GA75" s="193"/>
      <c r="GB75" s="193"/>
      <c r="GC75" s="193"/>
      <c r="GD75" s="193"/>
      <c r="GE75" s="193"/>
      <c r="GF75" s="193"/>
      <c r="GG75" s="193"/>
      <c r="GH75" s="193"/>
      <c r="GI75" s="193"/>
      <c r="GJ75" s="193"/>
      <c r="GK75" s="193"/>
      <c r="GL75" s="193"/>
      <c r="GM75" s="193"/>
      <c r="GN75" s="193"/>
      <c r="GO75" s="193"/>
      <c r="GP75" s="193"/>
      <c r="GQ75" s="193"/>
      <c r="GR75" s="193"/>
      <c r="GS75" s="193"/>
      <c r="GT75" s="193"/>
      <c r="GU75" s="193"/>
      <c r="GV75" s="193"/>
      <c r="GW75" s="193"/>
      <c r="GX75" s="193"/>
      <c r="GY75" s="193"/>
      <c r="GZ75" s="193"/>
      <c r="HA75" s="193"/>
      <c r="HB75" s="193"/>
      <c r="HC75" s="193"/>
      <c r="HD75" s="193"/>
      <c r="HE75" s="193"/>
      <c r="HF75" s="193"/>
      <c r="HG75" s="193"/>
      <c r="HH75" s="193"/>
      <c r="HI75" s="193"/>
      <c r="HJ75" s="193"/>
      <c r="HK75" s="193"/>
      <c r="HL75" s="193"/>
      <c r="HM75" s="193"/>
      <c r="HN75" s="193"/>
      <c r="HO75" s="193"/>
      <c r="HP75" s="193"/>
      <c r="HQ75" s="193"/>
      <c r="HR75" s="193"/>
      <c r="HS75" s="193"/>
      <c r="HT75" s="193"/>
      <c r="HU75" s="193"/>
      <c r="HV75" s="193"/>
      <c r="HW75" s="193"/>
      <c r="HX75" s="193"/>
      <c r="HY75" s="193"/>
      <c r="HZ75" s="193"/>
      <c r="IA75" s="193"/>
      <c r="IB75" s="193"/>
      <c r="IC75" s="193"/>
      <c r="ID75" s="193"/>
      <c r="IE75" s="193"/>
      <c r="IF75" s="193"/>
      <c r="IG75" s="193"/>
      <c r="IH75" s="193"/>
      <c r="II75" s="193"/>
      <c r="IJ75" s="193"/>
      <c r="IK75" s="193"/>
      <c r="IL75" s="193"/>
      <c r="IM75" s="193"/>
      <c r="IN75" s="193"/>
      <c r="IO75" s="193"/>
      <c r="IP75" s="193"/>
      <c r="IQ75" s="193"/>
      <c r="IR75" s="193"/>
      <c r="IS75" s="193"/>
      <c r="IT75" s="193"/>
      <c r="IU75" s="193"/>
      <c r="IV75" s="193"/>
      <c r="IW75" s="193"/>
      <c r="IX75" s="193"/>
      <c r="IY75" s="193"/>
      <c r="IZ75" s="193"/>
      <c r="JA75" s="193"/>
      <c r="JB75" s="193"/>
      <c r="JC75" s="193"/>
      <c r="JD75" s="193"/>
      <c r="JE75" s="193"/>
      <c r="JF75" s="193"/>
      <c r="JG75" s="193"/>
      <c r="JH75" s="193"/>
      <c r="JI75" s="193"/>
      <c r="JJ75" s="193"/>
      <c r="JK75" s="193"/>
      <c r="JL75" s="193"/>
      <c r="JM75" s="193"/>
      <c r="JN75" s="193"/>
      <c r="JO75" s="193"/>
      <c r="JP75" s="193"/>
      <c r="JQ75" s="193"/>
      <c r="JR75" s="193"/>
      <c r="JS75" s="193"/>
      <c r="JT75" s="193"/>
      <c r="JU75" s="193"/>
      <c r="JV75" s="193"/>
      <c r="JW75" s="193"/>
      <c r="JX75" s="193"/>
      <c r="JY75" s="193"/>
      <c r="JZ75" s="193"/>
      <c r="KA75" s="193"/>
      <c r="KB75" s="193"/>
      <c r="KC75" s="193"/>
      <c r="KD75" s="193"/>
      <c r="KE75" s="193"/>
      <c r="KF75" s="193"/>
      <c r="KG75" s="193"/>
      <c r="KH75" s="193"/>
      <c r="KI75" s="193"/>
      <c r="KJ75" s="193"/>
      <c r="KK75" s="193"/>
      <c r="KL75" s="193"/>
      <c r="KM75" s="193"/>
      <c r="KN75" s="193"/>
      <c r="KO75" s="193"/>
      <c r="KP75" s="193"/>
      <c r="KQ75" s="193"/>
      <c r="KR75" s="193"/>
      <c r="KS75" s="193"/>
      <c r="KT75" s="193"/>
      <c r="KU75" s="193"/>
      <c r="KV75" s="193"/>
      <c r="KW75" s="193"/>
      <c r="KX75" s="193"/>
      <c r="KY75" s="193"/>
      <c r="KZ75" s="193"/>
      <c r="LA75" s="193"/>
      <c r="LB75" s="193"/>
      <c r="LC75" s="193"/>
      <c r="LD75" s="193"/>
      <c r="LE75" s="193"/>
      <c r="LF75" s="193"/>
      <c r="LG75" s="193"/>
      <c r="LH75" s="193"/>
      <c r="LI75" s="193"/>
      <c r="LJ75" s="193"/>
      <c r="LK75" s="193"/>
      <c r="LL75" s="193"/>
      <c r="LM75" s="193"/>
      <c r="LN75" s="193"/>
      <c r="LO75" s="193"/>
      <c r="LP75" s="193"/>
      <c r="LQ75" s="193"/>
      <c r="LR75" s="193"/>
      <c r="LS75" s="193"/>
      <c r="LT75" s="193"/>
      <c r="LU75" s="193"/>
      <c r="LV75" s="193"/>
      <c r="LW75" s="193"/>
      <c r="LX75" s="193"/>
      <c r="LY75" s="193"/>
      <c r="LZ75" s="193"/>
      <c r="MA75" s="193"/>
      <c r="MB75" s="193"/>
      <c r="MC75" s="193"/>
      <c r="MD75" s="193"/>
      <c r="ME75" s="193"/>
      <c r="MF75" s="193"/>
      <c r="MG75" s="193"/>
      <c r="MH75" s="193"/>
      <c r="MI75" s="193"/>
      <c r="MJ75" s="193"/>
      <c r="MK75" s="193"/>
      <c r="ML75" s="193"/>
      <c r="MM75" s="193"/>
      <c r="MN75" s="193"/>
      <c r="MO75" s="193"/>
      <c r="MP75" s="193"/>
      <c r="MQ75" s="193"/>
      <c r="MR75" s="193"/>
      <c r="MS75" s="193"/>
      <c r="MT75" s="193"/>
      <c r="MU75" s="193"/>
      <c r="MV75" s="193"/>
      <c r="MW75" s="193"/>
      <c r="MX75" s="193"/>
      <c r="MY75" s="193"/>
      <c r="MZ75" s="193"/>
      <c r="NA75" s="193"/>
      <c r="NB75" s="193"/>
      <c r="NC75" s="193"/>
      <c r="ND75" s="193"/>
      <c r="NE75" s="193"/>
      <c r="NF75" s="193"/>
      <c r="NG75" s="193"/>
      <c r="NH75" s="193"/>
      <c r="NI75" s="193"/>
      <c r="NJ75" s="193"/>
      <c r="NK75" s="193"/>
      <c r="NL75" s="193"/>
      <c r="NM75" s="193"/>
      <c r="NN75" s="193"/>
      <c r="NO75" s="193"/>
      <c r="NP75" s="193"/>
      <c r="NQ75" s="193"/>
      <c r="NR75" s="193"/>
      <c r="NS75" s="193"/>
      <c r="NT75" s="193"/>
      <c r="NU75" s="193"/>
      <c r="NV75" s="193"/>
      <c r="NW75" s="193"/>
      <c r="NX75" s="193"/>
      <c r="NY75" s="193"/>
      <c r="NZ75" s="193"/>
      <c r="OA75" s="193"/>
      <c r="OB75" s="193"/>
      <c r="OC75" s="193"/>
      <c r="OD75" s="193"/>
      <c r="OE75" s="193"/>
      <c r="OF75" s="193"/>
      <c r="OG75" s="193"/>
      <c r="OH75" s="193"/>
      <c r="OI75" s="193"/>
      <c r="OJ75" s="193"/>
      <c r="OK75" s="193"/>
      <c r="OL75" s="193"/>
      <c r="OM75" s="193"/>
      <c r="ON75" s="193"/>
      <c r="OO75" s="193"/>
      <c r="OP75" s="193"/>
      <c r="OQ75" s="193"/>
      <c r="OR75" s="193"/>
      <c r="OS75" s="193"/>
      <c r="OT75" s="193"/>
      <c r="OU75" s="193"/>
      <c r="OV75" s="193"/>
      <c r="OW75" s="193"/>
      <c r="OX75" s="193"/>
      <c r="OY75" s="193"/>
      <c r="OZ75" s="193"/>
      <c r="PA75" s="193"/>
      <c r="PB75" s="193"/>
      <c r="PC75" s="193"/>
      <c r="PD75" s="193"/>
      <c r="PE75" s="193"/>
      <c r="PF75" s="193"/>
      <c r="PG75" s="193"/>
      <c r="PH75" s="193"/>
      <c r="PI75" s="193"/>
      <c r="PJ75" s="193"/>
      <c r="PK75" s="193"/>
      <c r="PL75" s="193"/>
      <c r="PM75" s="193"/>
      <c r="PN75" s="193"/>
      <c r="PO75" s="193"/>
      <c r="PP75" s="193"/>
      <c r="PQ75" s="193"/>
      <c r="PR75" s="193"/>
      <c r="PS75" s="193"/>
      <c r="PT75" s="193"/>
      <c r="PU75" s="193"/>
      <c r="PV75" s="193"/>
      <c r="PW75" s="193"/>
      <c r="PX75" s="193"/>
      <c r="PY75" s="193"/>
      <c r="PZ75" s="193"/>
      <c r="QA75" s="193"/>
      <c r="QB75" s="193"/>
      <c r="QC75" s="193"/>
      <c r="QD75" s="193"/>
      <c r="QE75" s="193"/>
      <c r="QF75" s="193"/>
      <c r="QG75" s="193"/>
      <c r="QH75" s="193"/>
      <c r="QI75" s="193"/>
      <c r="QJ75" s="193"/>
      <c r="QK75" s="193"/>
      <c r="QL75" s="193"/>
      <c r="QM75" s="193"/>
      <c r="QN75" s="193"/>
      <c r="QO75" s="193"/>
      <c r="QP75" s="193"/>
      <c r="QQ75" s="193"/>
      <c r="QR75" s="193"/>
      <c r="QS75" s="193"/>
      <c r="QT75" s="193"/>
      <c r="QU75" s="193"/>
      <c r="QV75" s="193"/>
      <c r="QW75" s="193"/>
      <c r="QX75" s="193"/>
      <c r="QY75" s="193"/>
      <c r="QZ75" s="193"/>
      <c r="RA75" s="193"/>
      <c r="RB75" s="193"/>
      <c r="RC75" s="193"/>
      <c r="RD75" s="193"/>
      <c r="RE75" s="193"/>
      <c r="RF75" s="193"/>
      <c r="RG75" s="193"/>
      <c r="RH75" s="193"/>
      <c r="RI75" s="193"/>
      <c r="RJ75" s="193"/>
      <c r="RK75" s="193"/>
      <c r="RL75" s="193"/>
      <c r="RM75" s="193"/>
      <c r="RN75" s="193"/>
      <c r="RO75" s="193"/>
      <c r="RP75" s="193"/>
      <c r="RQ75" s="193"/>
      <c r="RR75" s="193"/>
      <c r="RS75" s="193"/>
      <c r="RT75" s="193"/>
      <c r="RU75" s="193"/>
      <c r="RV75" s="193"/>
      <c r="RW75" s="193"/>
      <c r="RX75" s="193"/>
      <c r="RY75" s="193"/>
      <c r="RZ75" s="193"/>
      <c r="SA75" s="193"/>
      <c r="SB75" s="193"/>
      <c r="SC75" s="193"/>
      <c r="SD75" s="193"/>
      <c r="SE75" s="193"/>
      <c r="SF75" s="193"/>
      <c r="SG75" s="193"/>
      <c r="SH75" s="193"/>
      <c r="SI75" s="193"/>
      <c r="SJ75" s="193"/>
      <c r="SK75" s="193"/>
      <c r="SL75" s="193"/>
      <c r="SM75" s="193"/>
      <c r="SN75" s="193"/>
      <c r="SO75" s="193"/>
      <c r="SP75" s="193"/>
      <c r="SQ75" s="193"/>
      <c r="SR75" s="193"/>
      <c r="SS75" s="193"/>
      <c r="ST75" s="193"/>
      <c r="SU75" s="193"/>
      <c r="SV75" s="193"/>
      <c r="SW75" s="193"/>
      <c r="SX75" s="193"/>
      <c r="SY75" s="193"/>
      <c r="SZ75" s="193"/>
      <c r="TA75" s="193"/>
      <c r="TB75" s="193"/>
      <c r="TC75" s="193"/>
      <c r="TD75" s="193"/>
      <c r="TE75" s="193"/>
      <c r="TF75" s="193"/>
      <c r="TG75" s="193"/>
      <c r="TH75" s="193"/>
      <c r="TI75" s="193"/>
      <c r="TJ75" s="193"/>
      <c r="TK75" s="193"/>
      <c r="TL75" s="193"/>
      <c r="TM75" s="193"/>
      <c r="TN75" s="193"/>
      <c r="TO75" s="193"/>
      <c r="TP75" s="193"/>
      <c r="TQ75" s="193"/>
      <c r="TR75" s="193"/>
      <c r="TS75" s="193"/>
      <c r="TT75" s="193"/>
      <c r="TU75" s="193"/>
      <c r="TV75" s="193"/>
      <c r="TW75" s="193"/>
      <c r="TX75" s="193"/>
      <c r="TY75" s="193"/>
      <c r="TZ75" s="193"/>
      <c r="UA75" s="193"/>
      <c r="UB75" s="193"/>
      <c r="UC75" s="193"/>
      <c r="UD75" s="193"/>
      <c r="UE75" s="193"/>
      <c r="UF75" s="193"/>
      <c r="UG75" s="193"/>
      <c r="UH75" s="193"/>
      <c r="UI75" s="193"/>
      <c r="UJ75" s="193"/>
      <c r="UK75" s="193"/>
      <c r="UL75" s="193"/>
      <c r="UM75" s="193"/>
      <c r="UN75" s="193"/>
      <c r="UO75" s="193"/>
      <c r="UP75" s="193"/>
      <c r="UQ75" s="193"/>
      <c r="UR75" s="193"/>
      <c r="US75" s="193"/>
      <c r="UT75" s="193"/>
      <c r="UU75" s="193"/>
      <c r="UV75" s="193"/>
      <c r="UW75" s="193"/>
      <c r="UX75" s="193"/>
      <c r="UY75" s="193"/>
      <c r="UZ75" s="193"/>
      <c r="VA75" s="193"/>
      <c r="VB75" s="193"/>
      <c r="VC75" s="193"/>
      <c r="VD75" s="193"/>
      <c r="VE75" s="193"/>
      <c r="VF75" s="193"/>
      <c r="VG75" s="193"/>
      <c r="VH75" s="193"/>
      <c r="VI75" s="193"/>
      <c r="VJ75" s="193"/>
      <c r="VK75" s="193"/>
      <c r="VL75" s="193"/>
      <c r="VM75" s="193"/>
      <c r="VN75" s="193"/>
      <c r="VO75" s="193"/>
      <c r="VP75" s="193"/>
      <c r="VQ75" s="193"/>
      <c r="VR75" s="193"/>
      <c r="VS75" s="193"/>
      <c r="VT75" s="193"/>
      <c r="VU75" s="193"/>
      <c r="VV75" s="193"/>
      <c r="VW75" s="193"/>
      <c r="VX75" s="193"/>
      <c r="VY75" s="193"/>
      <c r="VZ75" s="193"/>
      <c r="WA75" s="193"/>
      <c r="WB75" s="193"/>
      <c r="WC75" s="193"/>
      <c r="WD75" s="193"/>
      <c r="WE75" s="193"/>
      <c r="WF75" s="193"/>
      <c r="WG75" s="193"/>
      <c r="WH75" s="193"/>
      <c r="WI75" s="193"/>
      <c r="WJ75" s="193"/>
      <c r="WK75" s="193"/>
      <c r="WL75" s="193"/>
      <c r="WM75" s="193"/>
      <c r="WN75" s="193"/>
      <c r="WO75" s="193"/>
      <c r="WP75" s="193"/>
      <c r="WQ75" s="193"/>
      <c r="WR75" s="193"/>
      <c r="WS75" s="193"/>
      <c r="WT75" s="193"/>
      <c r="WU75" s="193"/>
      <c r="WV75" s="193"/>
      <c r="WW75" s="193"/>
      <c r="WX75" s="193"/>
      <c r="WY75" s="193"/>
      <c r="WZ75" s="193"/>
      <c r="XA75" s="193"/>
      <c r="XB75" s="193"/>
      <c r="XC75" s="193"/>
      <c r="XD75" s="193"/>
      <c r="XE75" s="193"/>
      <c r="XF75" s="193"/>
      <c r="XG75" s="193"/>
      <c r="XH75" s="193"/>
      <c r="XI75" s="193"/>
      <c r="XJ75" s="193"/>
      <c r="XK75" s="193"/>
      <c r="XL75" s="193"/>
      <c r="XM75" s="193"/>
      <c r="XN75" s="193"/>
      <c r="XO75" s="193"/>
      <c r="XP75" s="193"/>
      <c r="XQ75" s="193"/>
      <c r="XR75" s="193"/>
      <c r="XS75" s="193"/>
      <c r="XT75" s="193"/>
      <c r="XU75" s="193"/>
      <c r="XV75" s="193"/>
      <c r="XW75" s="193"/>
      <c r="XX75" s="193"/>
      <c r="XY75" s="193"/>
      <c r="XZ75" s="193"/>
      <c r="YA75" s="193"/>
      <c r="YB75" s="193"/>
      <c r="YC75" s="193"/>
      <c r="YD75" s="193"/>
      <c r="YE75" s="193"/>
      <c r="YF75" s="193"/>
      <c r="YG75" s="193"/>
      <c r="YH75" s="193"/>
      <c r="YI75" s="193"/>
      <c r="YJ75" s="193"/>
      <c r="YK75" s="193"/>
      <c r="YL75" s="193"/>
      <c r="YM75" s="193"/>
      <c r="YN75" s="193"/>
      <c r="YO75" s="193"/>
      <c r="YP75" s="193"/>
      <c r="YQ75" s="193"/>
      <c r="YR75" s="193"/>
      <c r="YS75" s="193"/>
      <c r="YT75" s="193"/>
      <c r="YU75" s="193"/>
      <c r="YV75" s="193"/>
      <c r="YW75" s="193"/>
      <c r="YX75" s="193"/>
      <c r="YY75" s="193"/>
      <c r="YZ75" s="193"/>
      <c r="ZA75" s="193"/>
      <c r="ZB75" s="193"/>
      <c r="ZC75" s="193"/>
      <c r="ZD75" s="193"/>
      <c r="ZE75" s="193"/>
      <c r="ZF75" s="193"/>
      <c r="ZG75" s="193"/>
      <c r="ZH75" s="193"/>
      <c r="ZI75" s="193"/>
      <c r="ZJ75" s="193"/>
      <c r="ZK75" s="193"/>
      <c r="ZL75" s="193"/>
      <c r="ZM75" s="193"/>
      <c r="ZN75" s="193"/>
      <c r="ZO75" s="193"/>
      <c r="ZP75" s="193"/>
      <c r="ZQ75" s="193"/>
      <c r="ZR75" s="193"/>
      <c r="ZS75" s="193"/>
      <c r="ZT75" s="193"/>
      <c r="ZU75" s="193"/>
      <c r="ZV75" s="193"/>
      <c r="ZW75" s="193"/>
      <c r="ZX75" s="193"/>
      <c r="ZY75" s="193"/>
      <c r="ZZ75" s="193"/>
      <c r="AAA75" s="193"/>
      <c r="AAB75" s="193"/>
      <c r="AAC75" s="193"/>
      <c r="AAD75" s="193"/>
      <c r="AAE75" s="193"/>
      <c r="AAF75" s="193"/>
      <c r="AAG75" s="193"/>
      <c r="AAH75" s="193"/>
      <c r="AAI75" s="193"/>
      <c r="AAJ75" s="193"/>
      <c r="AAK75" s="193"/>
      <c r="AAL75" s="193"/>
      <c r="AAM75" s="193"/>
      <c r="AAN75" s="193"/>
      <c r="AAO75" s="193"/>
      <c r="AAP75" s="193"/>
      <c r="AAQ75" s="193"/>
      <c r="AAR75" s="193"/>
      <c r="AAS75" s="193"/>
      <c r="AAT75" s="193"/>
      <c r="AAU75" s="193"/>
      <c r="AAV75" s="193"/>
      <c r="AAW75" s="193"/>
      <c r="AAX75" s="193"/>
      <c r="AAY75" s="193"/>
      <c r="AAZ75" s="193"/>
      <c r="ABA75" s="193"/>
      <c r="ABB75" s="193"/>
      <c r="ABC75" s="193"/>
      <c r="ABD75" s="193"/>
      <c r="ABE75" s="193"/>
      <c r="ABF75" s="193"/>
      <c r="ABG75" s="193"/>
      <c r="ABH75" s="193"/>
      <c r="ABI75" s="193"/>
      <c r="ABJ75" s="193"/>
      <c r="ABK75" s="193"/>
      <c r="ABL75" s="193"/>
      <c r="ABM75" s="193"/>
      <c r="ABN75" s="193"/>
      <c r="ABO75" s="193"/>
      <c r="ABP75" s="193"/>
      <c r="ABQ75" s="193"/>
      <c r="ABR75" s="193"/>
      <c r="ABS75" s="193"/>
      <c r="ABT75" s="193"/>
      <c r="ABU75" s="193"/>
      <c r="ABV75" s="193"/>
      <c r="ABW75" s="193"/>
      <c r="ABX75" s="193"/>
      <c r="ABY75" s="193"/>
      <c r="ABZ75" s="193"/>
      <c r="ACA75" s="193"/>
      <c r="ACB75" s="193"/>
      <c r="ACC75" s="193"/>
      <c r="ACD75" s="193"/>
      <c r="ACE75" s="193"/>
      <c r="ACF75" s="193"/>
      <c r="ACG75" s="193"/>
      <c r="ACH75" s="193"/>
      <c r="ACI75" s="193"/>
      <c r="ACJ75" s="193"/>
      <c r="ACK75" s="193"/>
      <c r="ACL75" s="193"/>
      <c r="ACM75" s="193"/>
      <c r="ACN75" s="193"/>
      <c r="ACO75" s="193"/>
      <c r="ACP75" s="193"/>
      <c r="ACQ75" s="193"/>
      <c r="ACR75" s="193"/>
      <c r="ACS75" s="193"/>
      <c r="ACT75" s="193"/>
      <c r="ACU75" s="193"/>
      <c r="ACV75" s="193"/>
      <c r="ACW75" s="193"/>
      <c r="ACX75" s="193"/>
      <c r="ACY75" s="193"/>
      <c r="ACZ75" s="193"/>
      <c r="ADA75" s="193"/>
      <c r="ADB75" s="193"/>
      <c r="ADC75" s="193"/>
      <c r="ADD75" s="193"/>
      <c r="ADE75" s="193"/>
      <c r="ADF75" s="193"/>
      <c r="ADG75" s="193"/>
      <c r="ADH75" s="193"/>
      <c r="ADI75" s="193"/>
      <c r="ADJ75" s="193"/>
      <c r="ADK75" s="193"/>
      <c r="ADL75" s="193"/>
      <c r="ADM75" s="193"/>
      <c r="ADN75" s="193"/>
      <c r="ADO75" s="193"/>
      <c r="ADP75" s="193"/>
      <c r="ADQ75" s="193"/>
      <c r="ADR75" s="193"/>
      <c r="ADS75" s="193"/>
      <c r="ADT75" s="193"/>
      <c r="ADU75" s="193"/>
      <c r="ADV75" s="193"/>
      <c r="ADW75" s="193"/>
      <c r="ADX75" s="193"/>
      <c r="ADY75" s="193"/>
      <c r="ADZ75" s="193"/>
      <c r="AEA75" s="193"/>
      <c r="AEB75" s="193"/>
      <c r="AEC75" s="193"/>
      <c r="AED75" s="193"/>
      <c r="AEE75" s="193"/>
      <c r="AEF75" s="193"/>
      <c r="AEG75" s="193"/>
      <c r="AEH75" s="193"/>
      <c r="AEI75" s="193"/>
      <c r="AEJ75" s="193"/>
      <c r="AEK75" s="193"/>
      <c r="AEL75" s="193"/>
      <c r="AEM75" s="193"/>
      <c r="AEN75" s="193"/>
      <c r="AEO75" s="193"/>
      <c r="AEP75" s="193"/>
      <c r="AEQ75" s="193"/>
      <c r="AER75" s="193"/>
      <c r="AES75" s="193"/>
      <c r="AET75" s="193"/>
      <c r="AEU75" s="193"/>
      <c r="AEV75" s="193"/>
      <c r="AEW75" s="193"/>
      <c r="AEX75" s="193"/>
      <c r="AEY75" s="193"/>
      <c r="AEZ75" s="193"/>
      <c r="AFA75" s="193"/>
      <c r="AFB75" s="193"/>
      <c r="AFC75" s="193"/>
      <c r="AFD75" s="193"/>
      <c r="AFE75" s="193"/>
      <c r="AFF75" s="193"/>
      <c r="AFG75" s="193"/>
      <c r="AFH75" s="193"/>
      <c r="AFI75" s="193"/>
      <c r="AFJ75" s="193"/>
      <c r="AFK75" s="193"/>
      <c r="AFL75" s="193"/>
      <c r="AFM75" s="193"/>
      <c r="AFN75" s="193"/>
      <c r="AFO75" s="193"/>
      <c r="AFP75" s="193"/>
      <c r="AFQ75" s="193"/>
      <c r="AFR75" s="193"/>
      <c r="AFS75" s="193"/>
      <c r="AFT75" s="193"/>
      <c r="AFU75" s="193"/>
      <c r="AFV75" s="193"/>
      <c r="AFW75" s="193"/>
      <c r="AFX75" s="193"/>
      <c r="AFY75" s="193"/>
      <c r="AFZ75" s="193"/>
      <c r="AGA75" s="193"/>
      <c r="AGB75" s="193"/>
      <c r="AGC75" s="193"/>
      <c r="AGD75" s="193"/>
      <c r="AGE75" s="193"/>
      <c r="AGF75" s="193"/>
      <c r="AGG75" s="193"/>
      <c r="AGH75" s="193"/>
      <c r="AGI75" s="193"/>
      <c r="AGJ75" s="193"/>
      <c r="AGK75" s="193"/>
      <c r="AGL75" s="193"/>
      <c r="AGM75" s="193"/>
      <c r="AGN75" s="193"/>
      <c r="AGO75" s="193"/>
      <c r="AGP75" s="193"/>
      <c r="AGQ75" s="193"/>
      <c r="AGR75" s="193"/>
      <c r="AGS75" s="193"/>
      <c r="AGT75" s="193"/>
      <c r="AGU75" s="193"/>
      <c r="AGV75" s="193"/>
      <c r="AGW75" s="193"/>
      <c r="AGX75" s="193"/>
      <c r="AGY75" s="193"/>
      <c r="AGZ75" s="193"/>
      <c r="AHA75" s="193"/>
      <c r="AHB75" s="193"/>
      <c r="AHC75" s="193"/>
      <c r="AHD75" s="193"/>
      <c r="AHE75" s="193"/>
      <c r="AHF75" s="193"/>
      <c r="AHG75" s="193"/>
      <c r="AHH75" s="193"/>
      <c r="AHI75" s="193"/>
      <c r="AHJ75" s="193"/>
      <c r="AHK75" s="193"/>
      <c r="AHL75" s="193"/>
      <c r="AHM75" s="193"/>
      <c r="AHN75" s="193"/>
      <c r="AHO75" s="193"/>
      <c r="AHP75" s="193"/>
      <c r="AHQ75" s="193"/>
      <c r="AHR75" s="193"/>
      <c r="AHS75" s="193"/>
      <c r="AHT75" s="193"/>
      <c r="AHU75" s="193"/>
      <c r="AHV75" s="193"/>
      <c r="AHW75" s="193"/>
      <c r="AHX75" s="193"/>
      <c r="AHY75" s="193"/>
      <c r="AHZ75" s="193"/>
      <c r="AIA75" s="193"/>
      <c r="AIB75" s="193"/>
      <c r="AIC75" s="193"/>
      <c r="AID75" s="193"/>
      <c r="AIE75" s="193"/>
      <c r="AIF75" s="193"/>
      <c r="AIG75" s="193"/>
      <c r="AIH75" s="193"/>
      <c r="AII75" s="193"/>
      <c r="AIJ75" s="193"/>
      <c r="AIK75" s="193"/>
      <c r="AIL75" s="193"/>
      <c r="AIM75" s="193"/>
      <c r="AIN75" s="193"/>
      <c r="AIO75" s="193"/>
      <c r="AIP75" s="193"/>
      <c r="AIQ75" s="193"/>
      <c r="AIR75" s="193"/>
      <c r="AIS75" s="193"/>
      <c r="AIT75" s="193"/>
      <c r="AIU75" s="193"/>
      <c r="AIV75" s="193"/>
      <c r="AIW75" s="193"/>
      <c r="AIX75" s="193"/>
      <c r="AIY75" s="193"/>
      <c r="AIZ75" s="193"/>
      <c r="AJA75" s="193"/>
      <c r="AJB75" s="193"/>
      <c r="AJC75" s="193"/>
      <c r="AJD75" s="193"/>
      <c r="AJE75" s="193"/>
      <c r="AJF75" s="193"/>
      <c r="AJG75" s="193"/>
      <c r="AJH75" s="193"/>
      <c r="AJI75" s="193"/>
      <c r="AJJ75" s="193"/>
      <c r="AJK75" s="193"/>
      <c r="AJL75" s="193"/>
      <c r="AJM75" s="193"/>
      <c r="AJN75" s="193"/>
      <c r="AJO75" s="193"/>
      <c r="AJP75" s="193"/>
      <c r="AJQ75" s="193"/>
      <c r="AJR75" s="193"/>
      <c r="AJS75" s="193"/>
      <c r="AJT75" s="193"/>
      <c r="AJU75" s="193"/>
      <c r="AJV75" s="193"/>
      <c r="AJW75" s="193"/>
      <c r="AJX75" s="193"/>
      <c r="AJY75" s="193"/>
      <c r="AJZ75" s="193"/>
      <c r="AKA75" s="193"/>
      <c r="AKB75" s="193"/>
      <c r="AKC75" s="193"/>
      <c r="AKD75" s="193"/>
      <c r="AKE75" s="193"/>
      <c r="AKF75" s="193"/>
      <c r="AKG75" s="193"/>
      <c r="AKH75" s="193"/>
      <c r="AKI75" s="193"/>
      <c r="AKJ75" s="193"/>
      <c r="AKK75" s="193"/>
      <c r="AKL75" s="193"/>
      <c r="AKM75" s="193"/>
      <c r="AKN75" s="193"/>
      <c r="AKO75" s="193"/>
      <c r="AKP75" s="193"/>
      <c r="AKQ75" s="193"/>
      <c r="AKR75" s="193"/>
      <c r="AKS75" s="193"/>
      <c r="AKT75" s="193"/>
      <c r="AKU75" s="193"/>
      <c r="AKV75" s="193"/>
      <c r="AKW75" s="193"/>
      <c r="AKX75" s="193"/>
      <c r="AKY75" s="193"/>
      <c r="AKZ75" s="193"/>
      <c r="ALA75" s="193"/>
      <c r="ALB75" s="193"/>
      <c r="ALC75" s="193"/>
      <c r="ALD75" s="193"/>
      <c r="ALE75" s="193"/>
      <c r="ALF75" s="193"/>
      <c r="ALG75" s="193"/>
      <c r="ALH75" s="193"/>
      <c r="ALI75" s="193"/>
      <c r="ALJ75" s="193"/>
      <c r="ALK75" s="193"/>
      <c r="ALL75" s="193"/>
      <c r="ALM75" s="193"/>
      <c r="ALN75" s="193"/>
      <c r="ALO75" s="193"/>
      <c r="ALP75" s="193"/>
      <c r="ALQ75" s="193"/>
      <c r="ALR75" s="193"/>
      <c r="ALS75" s="193"/>
      <c r="ALT75" s="193"/>
      <c r="ALU75" s="193"/>
      <c r="ALV75" s="193"/>
      <c r="ALW75" s="193"/>
      <c r="ALX75" s="193"/>
      <c r="ALY75" s="193"/>
      <c r="ALZ75" s="193"/>
      <c r="AMA75" s="193"/>
      <c r="AMB75" s="193"/>
      <c r="AMC75" s="193"/>
      <c r="AMD75" s="193"/>
      <c r="AME75" s="193"/>
      <c r="AMF75" s="193"/>
      <c r="AMG75" s="193"/>
      <c r="AMH75" s="193"/>
      <c r="AMI75" s="193"/>
      <c r="AMJ75" s="193"/>
      <c r="AMK75" s="193"/>
      <c r="AML75" s="193"/>
      <c r="AMM75" s="193"/>
      <c r="AMN75" s="193"/>
      <c r="AMO75" s="193"/>
      <c r="AMP75" s="193"/>
      <c r="AMQ75" s="193"/>
      <c r="AMR75" s="193"/>
      <c r="AMS75" s="193"/>
      <c r="AMT75" s="193"/>
      <c r="AMU75" s="193"/>
      <c r="AMV75" s="193"/>
      <c r="AMW75" s="193"/>
      <c r="AMX75" s="193"/>
      <c r="AMY75" s="193"/>
      <c r="AMZ75" s="193"/>
      <c r="ANA75" s="193"/>
      <c r="ANB75" s="193"/>
      <c r="ANC75" s="193"/>
      <c r="AND75" s="193"/>
      <c r="ANE75" s="193"/>
      <c r="ANF75" s="193"/>
      <c r="ANG75" s="193"/>
      <c r="ANH75" s="193"/>
      <c r="ANI75" s="193"/>
      <c r="ANJ75" s="193"/>
      <c r="ANK75" s="193"/>
      <c r="ANL75" s="193"/>
      <c r="ANM75" s="193"/>
      <c r="ANN75" s="193"/>
      <c r="ANO75" s="193"/>
      <c r="ANP75" s="193"/>
      <c r="ANQ75" s="193"/>
      <c r="ANR75" s="193"/>
      <c r="ANS75" s="193"/>
      <c r="ANT75" s="193"/>
      <c r="ANU75" s="193"/>
      <c r="ANV75" s="193"/>
      <c r="ANW75" s="193"/>
      <c r="ANX75" s="193"/>
      <c r="ANY75" s="193"/>
      <c r="ANZ75" s="193"/>
      <c r="AOA75" s="193"/>
      <c r="AOB75" s="193"/>
      <c r="AOC75" s="193"/>
      <c r="AOD75" s="193"/>
      <c r="AOE75" s="193"/>
      <c r="AOF75" s="193"/>
      <c r="AOG75" s="193"/>
      <c r="AOH75" s="193"/>
      <c r="AOI75" s="193"/>
      <c r="AOJ75" s="193"/>
      <c r="AOK75" s="193"/>
      <c r="AOL75" s="193"/>
      <c r="AOM75" s="193"/>
      <c r="AON75" s="193"/>
      <c r="AOO75" s="193"/>
      <c r="AOP75" s="193"/>
      <c r="AOQ75" s="193"/>
      <c r="AOR75" s="193"/>
      <c r="AOS75" s="193"/>
      <c r="AOT75" s="193"/>
      <c r="AOU75" s="193"/>
      <c r="AOV75" s="193"/>
      <c r="AOW75" s="193"/>
      <c r="AOX75" s="193"/>
      <c r="AOY75" s="193"/>
      <c r="AOZ75" s="193"/>
      <c r="APA75" s="193"/>
      <c r="APB75" s="193"/>
      <c r="APC75" s="193"/>
      <c r="APD75" s="193"/>
      <c r="APE75" s="193"/>
      <c r="APF75" s="193"/>
      <c r="APG75" s="193"/>
      <c r="APH75" s="193"/>
      <c r="API75" s="193"/>
      <c r="APJ75" s="193"/>
      <c r="APK75" s="193"/>
      <c r="APL75" s="193"/>
      <c r="APM75" s="193"/>
      <c r="APN75" s="193"/>
      <c r="APO75" s="193"/>
      <c r="APP75" s="193"/>
      <c r="APQ75" s="193"/>
      <c r="APR75" s="193"/>
      <c r="APS75" s="193"/>
      <c r="APT75" s="193"/>
      <c r="APU75" s="193"/>
      <c r="APV75" s="193"/>
      <c r="APW75" s="193"/>
      <c r="APX75" s="193"/>
      <c r="APY75" s="193"/>
      <c r="APZ75" s="193"/>
      <c r="AQA75" s="193"/>
      <c r="AQB75" s="193"/>
      <c r="AQC75" s="193"/>
      <c r="AQD75" s="193"/>
      <c r="AQE75" s="193"/>
      <c r="AQF75" s="193"/>
      <c r="AQG75" s="193"/>
      <c r="AQH75" s="193"/>
      <c r="AQI75" s="193"/>
      <c r="AQJ75" s="193"/>
      <c r="AQK75" s="193"/>
      <c r="AQL75" s="193"/>
      <c r="AQM75" s="193"/>
      <c r="AQN75" s="193"/>
      <c r="AQO75" s="193"/>
      <c r="AQP75" s="193"/>
      <c r="AQQ75" s="193"/>
      <c r="AQR75" s="193"/>
      <c r="AQS75" s="193"/>
      <c r="AQT75" s="193"/>
      <c r="AQU75" s="193"/>
      <c r="AQV75" s="193"/>
      <c r="AQW75" s="193"/>
      <c r="AQX75" s="193"/>
      <c r="AQY75" s="193"/>
      <c r="AQZ75" s="193"/>
      <c r="ARA75" s="193"/>
      <c r="ARB75" s="193"/>
      <c r="ARC75" s="193"/>
      <c r="ARD75" s="193"/>
      <c r="ARE75" s="193"/>
      <c r="ARF75" s="193"/>
      <c r="ARG75" s="193"/>
      <c r="ARH75" s="193"/>
      <c r="ARI75" s="193"/>
      <c r="ARJ75" s="193"/>
      <c r="ARK75" s="193"/>
      <c r="ARL75" s="193"/>
      <c r="ARM75" s="193"/>
      <c r="ARN75" s="193"/>
      <c r="ARO75" s="193"/>
      <c r="ARP75" s="193"/>
      <c r="ARQ75" s="193"/>
      <c r="ARR75" s="193"/>
      <c r="ARS75" s="193"/>
      <c r="ART75" s="193"/>
      <c r="ARU75" s="193"/>
      <c r="ARV75" s="193"/>
      <c r="ARW75" s="193"/>
      <c r="ARX75" s="193"/>
      <c r="ARY75" s="193"/>
      <c r="ARZ75" s="193"/>
      <c r="ASA75" s="193"/>
      <c r="ASB75" s="193"/>
      <c r="ASC75" s="193"/>
      <c r="ASD75" s="193"/>
      <c r="ASE75" s="193"/>
      <c r="ASF75" s="193"/>
      <c r="ASG75" s="193"/>
      <c r="ASH75" s="193"/>
      <c r="ASI75" s="193"/>
      <c r="ASJ75" s="193"/>
      <c r="ASK75" s="193"/>
      <c r="ASL75" s="193"/>
      <c r="ASM75" s="193"/>
      <c r="ASN75" s="193"/>
      <c r="ASO75" s="193"/>
      <c r="ASP75" s="193"/>
      <c r="ASQ75" s="193"/>
      <c r="ASR75" s="193"/>
      <c r="ASS75" s="193"/>
      <c r="AST75" s="193"/>
      <c r="ASU75" s="193"/>
      <c r="ASV75" s="193"/>
      <c r="ASW75" s="193"/>
      <c r="ASX75" s="193"/>
      <c r="ASY75" s="193"/>
      <c r="ASZ75" s="193"/>
      <c r="ATA75" s="193"/>
      <c r="ATB75" s="193"/>
      <c r="ATC75" s="193"/>
      <c r="ATD75" s="193"/>
      <c r="ATE75" s="193"/>
      <c r="ATF75" s="193"/>
      <c r="ATG75" s="193"/>
      <c r="ATH75" s="193"/>
      <c r="ATI75" s="193"/>
      <c r="ATJ75" s="193"/>
      <c r="ATK75" s="193"/>
      <c r="ATL75" s="193"/>
      <c r="ATM75" s="193"/>
      <c r="ATN75" s="193"/>
      <c r="ATO75" s="193"/>
      <c r="ATP75" s="193"/>
      <c r="ATQ75" s="193"/>
      <c r="ATR75" s="193"/>
      <c r="ATS75" s="193"/>
      <c r="ATT75" s="193"/>
      <c r="ATU75" s="193"/>
      <c r="ATV75" s="193"/>
      <c r="ATW75" s="193"/>
      <c r="ATX75" s="193"/>
      <c r="ATY75" s="193"/>
      <c r="ATZ75" s="193"/>
      <c r="AUA75" s="193"/>
      <c r="AUB75" s="193"/>
      <c r="AUC75" s="193"/>
      <c r="AUD75" s="193"/>
      <c r="AUE75" s="193"/>
      <c r="AUF75" s="193"/>
      <c r="AUG75" s="193"/>
      <c r="AUH75" s="193"/>
      <c r="AUI75" s="193"/>
      <c r="AUJ75" s="193"/>
      <c r="AUK75" s="193"/>
      <c r="AUL75" s="193"/>
      <c r="AUM75" s="193"/>
      <c r="AUN75" s="193"/>
      <c r="AUO75" s="193"/>
      <c r="AUP75" s="193"/>
      <c r="AUQ75" s="193"/>
      <c r="AUR75" s="193"/>
      <c r="AUS75" s="193"/>
      <c r="AUT75" s="193"/>
      <c r="AUU75" s="193"/>
      <c r="AUV75" s="193"/>
      <c r="AUW75" s="193"/>
      <c r="AUX75" s="193"/>
      <c r="AUY75" s="193"/>
      <c r="AUZ75" s="193"/>
      <c r="AVA75" s="193"/>
      <c r="AVB75" s="193"/>
      <c r="AVC75" s="193"/>
      <c r="AVD75" s="193"/>
      <c r="AVE75" s="193"/>
      <c r="AVF75" s="193"/>
      <c r="AVG75" s="193"/>
      <c r="AVH75" s="193"/>
      <c r="AVI75" s="193"/>
      <c r="AVJ75" s="193"/>
      <c r="AVK75" s="193"/>
      <c r="AVL75" s="193"/>
      <c r="AVM75" s="193"/>
      <c r="AVN75" s="193"/>
      <c r="AVO75" s="193"/>
      <c r="AVP75" s="193"/>
      <c r="AVQ75" s="193"/>
      <c r="AVR75" s="193"/>
      <c r="AVS75" s="193"/>
      <c r="AVT75" s="193"/>
      <c r="AVU75" s="193"/>
      <c r="AVV75" s="193"/>
      <c r="AVW75" s="193"/>
      <c r="AVX75" s="193"/>
      <c r="AVY75" s="193"/>
      <c r="AVZ75" s="193"/>
      <c r="AWA75" s="193"/>
      <c r="AWB75" s="193"/>
      <c r="AWC75" s="193"/>
      <c r="AWD75" s="193"/>
      <c r="AWE75" s="193"/>
      <c r="AWF75" s="193"/>
      <c r="AWG75" s="193"/>
      <c r="AWH75" s="193"/>
      <c r="AWI75" s="193"/>
      <c r="AWJ75" s="193"/>
      <c r="AWK75" s="193"/>
      <c r="AWL75" s="193"/>
      <c r="AWM75" s="193"/>
      <c r="AWN75" s="193"/>
      <c r="AWO75" s="193"/>
      <c r="AWP75" s="193"/>
      <c r="AWQ75" s="193"/>
      <c r="AWR75" s="193"/>
      <c r="AWS75" s="193"/>
      <c r="AWT75" s="193"/>
      <c r="AWU75" s="193"/>
      <c r="AWV75" s="193"/>
      <c r="AWW75" s="193"/>
      <c r="AWX75" s="193"/>
      <c r="AWY75" s="193"/>
      <c r="AWZ75" s="193"/>
      <c r="AXA75" s="193"/>
      <c r="AXB75" s="193"/>
      <c r="AXC75" s="193"/>
      <c r="AXD75" s="193"/>
      <c r="AXE75" s="193"/>
      <c r="AXF75" s="193"/>
      <c r="AXG75" s="193"/>
      <c r="AXH75" s="193"/>
      <c r="AXI75" s="193"/>
      <c r="AXJ75" s="193"/>
      <c r="AXK75" s="193"/>
      <c r="AXL75" s="193"/>
      <c r="AXM75" s="193"/>
      <c r="AXN75" s="193"/>
      <c r="AXO75" s="193"/>
      <c r="AXP75" s="193"/>
      <c r="AXQ75" s="193"/>
      <c r="AXR75" s="193"/>
      <c r="AXS75" s="193"/>
      <c r="AXT75" s="193"/>
      <c r="AXU75" s="193"/>
      <c r="AXV75" s="193"/>
      <c r="AXW75" s="193"/>
      <c r="AXX75" s="193"/>
      <c r="AXY75" s="193"/>
      <c r="AXZ75" s="193"/>
      <c r="AYA75" s="193"/>
      <c r="AYB75" s="193"/>
      <c r="AYC75" s="193"/>
      <c r="AYD75" s="193"/>
      <c r="AYE75" s="193"/>
      <c r="AYF75" s="193"/>
      <c r="AYG75" s="193"/>
      <c r="AYH75" s="193"/>
      <c r="AYI75" s="193"/>
      <c r="AYJ75" s="193"/>
      <c r="AYK75" s="193"/>
      <c r="AYL75" s="193"/>
      <c r="AYM75" s="193"/>
      <c r="AYN75" s="193"/>
      <c r="AYO75" s="193"/>
      <c r="AYP75" s="193"/>
      <c r="AYQ75" s="193"/>
      <c r="AYR75" s="193"/>
      <c r="AYS75" s="193"/>
      <c r="AYT75" s="193"/>
      <c r="AYU75" s="193"/>
      <c r="AYV75" s="193"/>
      <c r="AYW75" s="193"/>
      <c r="AYX75" s="193"/>
      <c r="AYY75" s="193"/>
      <c r="AYZ75" s="193"/>
      <c r="AZA75" s="193"/>
      <c r="AZB75" s="193"/>
      <c r="AZC75" s="193"/>
      <c r="AZD75" s="193"/>
      <c r="AZE75" s="193"/>
      <c r="AZF75" s="193"/>
      <c r="AZG75" s="193"/>
      <c r="AZH75" s="193"/>
      <c r="AZI75" s="193"/>
      <c r="AZJ75" s="193"/>
      <c r="AZK75" s="193"/>
      <c r="AZL75" s="193"/>
      <c r="AZM75" s="193"/>
      <c r="AZN75" s="193"/>
      <c r="AZO75" s="193"/>
      <c r="AZP75" s="193"/>
      <c r="AZQ75" s="193"/>
      <c r="AZR75" s="193"/>
      <c r="AZS75" s="193"/>
      <c r="AZT75" s="193"/>
      <c r="AZU75" s="193"/>
      <c r="AZV75" s="193"/>
      <c r="AZW75" s="193"/>
      <c r="AZX75" s="193"/>
      <c r="AZY75" s="193"/>
      <c r="AZZ75" s="193"/>
      <c r="BAA75" s="193"/>
      <c r="BAB75" s="193"/>
      <c r="BAC75" s="193"/>
      <c r="BAD75" s="193"/>
      <c r="BAE75" s="193"/>
      <c r="BAF75" s="193"/>
      <c r="BAG75" s="193"/>
      <c r="BAH75" s="193"/>
      <c r="BAI75" s="193"/>
      <c r="BAJ75" s="193"/>
      <c r="BAK75" s="193"/>
      <c r="BAL75" s="193"/>
      <c r="BAM75" s="193"/>
      <c r="BAN75" s="193"/>
      <c r="BAO75" s="193"/>
      <c r="BAP75" s="193"/>
      <c r="BAQ75" s="193"/>
      <c r="BAR75" s="193"/>
      <c r="BAS75" s="193"/>
      <c r="BAT75" s="193"/>
      <c r="BAU75" s="193"/>
      <c r="BAV75" s="193"/>
      <c r="BAW75" s="193"/>
      <c r="BAX75" s="193"/>
      <c r="BAY75" s="193"/>
      <c r="BAZ75" s="193"/>
      <c r="BBA75" s="193"/>
      <c r="BBB75" s="193"/>
      <c r="BBC75" s="193"/>
      <c r="BBD75" s="193"/>
      <c r="BBE75" s="193"/>
      <c r="BBF75" s="193"/>
      <c r="BBG75" s="193"/>
      <c r="BBH75" s="193"/>
      <c r="BBI75" s="193"/>
      <c r="BBJ75" s="193"/>
      <c r="BBK75" s="193"/>
      <c r="BBL75" s="193"/>
      <c r="BBM75" s="193"/>
      <c r="BBN75" s="193"/>
      <c r="BBO75" s="193"/>
      <c r="BBP75" s="193"/>
      <c r="BBQ75" s="193"/>
      <c r="BBR75" s="193"/>
      <c r="BBS75" s="193"/>
      <c r="BBT75" s="193"/>
      <c r="BBU75" s="193"/>
      <c r="BBV75" s="193"/>
      <c r="BBW75" s="193"/>
      <c r="BBX75" s="193"/>
      <c r="BBY75" s="193"/>
      <c r="BBZ75" s="193"/>
      <c r="BCA75" s="193"/>
      <c r="BCB75" s="193"/>
      <c r="BCC75" s="193"/>
      <c r="BCD75" s="193"/>
      <c r="BCE75" s="193"/>
      <c r="BCF75" s="193"/>
      <c r="BCG75" s="193"/>
      <c r="BCH75" s="193"/>
      <c r="BCI75" s="193"/>
      <c r="BCJ75" s="193"/>
      <c r="BCK75" s="193"/>
      <c r="BCL75" s="193"/>
      <c r="BCM75" s="193"/>
      <c r="BCN75" s="193"/>
      <c r="BCO75" s="193"/>
      <c r="BCP75" s="193"/>
      <c r="BCQ75" s="193"/>
      <c r="BCR75" s="193"/>
      <c r="BCS75" s="193"/>
      <c r="BCT75" s="193"/>
      <c r="BCU75" s="193"/>
      <c r="BCV75" s="193"/>
      <c r="BCW75" s="193"/>
      <c r="BCX75" s="193"/>
      <c r="BCY75" s="193"/>
      <c r="BCZ75" s="193"/>
      <c r="BDA75" s="193"/>
      <c r="BDB75" s="193"/>
      <c r="BDC75" s="193"/>
      <c r="BDD75" s="193"/>
      <c r="BDE75" s="193"/>
      <c r="BDF75" s="193"/>
      <c r="BDG75" s="193"/>
      <c r="BDH75" s="193"/>
      <c r="BDI75" s="193"/>
      <c r="BDJ75" s="193"/>
      <c r="BDK75" s="193"/>
      <c r="BDL75" s="193"/>
      <c r="BDM75" s="193"/>
      <c r="BDN75" s="193"/>
      <c r="BDO75" s="193"/>
      <c r="BDP75" s="193"/>
      <c r="BDQ75" s="193"/>
      <c r="BDR75" s="193"/>
      <c r="BDS75" s="193"/>
      <c r="BDT75" s="193"/>
      <c r="BDU75" s="193"/>
      <c r="BDV75" s="193"/>
      <c r="BDW75" s="193"/>
      <c r="BDX75" s="193"/>
      <c r="BDY75" s="193"/>
      <c r="BDZ75" s="193"/>
      <c r="BEA75" s="193"/>
      <c r="BEB75" s="193"/>
      <c r="BEC75" s="193"/>
      <c r="BED75" s="193"/>
      <c r="BEE75" s="193"/>
      <c r="BEF75" s="193"/>
      <c r="BEG75" s="193"/>
      <c r="BEH75" s="193"/>
      <c r="BEI75" s="193"/>
      <c r="BEJ75" s="193"/>
      <c r="BEK75" s="193"/>
      <c r="BEL75" s="193"/>
      <c r="BEM75" s="193"/>
      <c r="BEN75" s="193"/>
      <c r="BEO75" s="193"/>
      <c r="BEP75" s="193"/>
      <c r="BEQ75" s="193"/>
      <c r="BER75" s="193"/>
      <c r="BES75" s="193"/>
      <c r="BET75" s="193"/>
      <c r="BEU75" s="193"/>
      <c r="BEV75" s="193"/>
      <c r="BEW75" s="193"/>
      <c r="BEX75" s="193"/>
      <c r="BEY75" s="193"/>
      <c r="BEZ75" s="193"/>
      <c r="BFA75" s="193"/>
      <c r="BFB75" s="193"/>
      <c r="BFC75" s="193"/>
      <c r="BFD75" s="193"/>
      <c r="BFE75" s="193"/>
      <c r="BFF75" s="193"/>
      <c r="BFG75" s="193"/>
      <c r="BFH75" s="193"/>
      <c r="BFI75" s="193"/>
      <c r="BFJ75" s="193"/>
      <c r="BFK75" s="193"/>
      <c r="BFL75" s="193"/>
      <c r="BFM75" s="193"/>
      <c r="BFN75" s="193"/>
      <c r="BFO75" s="193"/>
      <c r="BFP75" s="193"/>
      <c r="BFQ75" s="193"/>
      <c r="BFR75" s="193"/>
      <c r="BFS75" s="193"/>
      <c r="BFT75" s="193"/>
      <c r="BFU75" s="193"/>
      <c r="BFV75" s="193"/>
      <c r="BFW75" s="193"/>
      <c r="BFX75" s="193"/>
      <c r="BFY75" s="193"/>
      <c r="BFZ75" s="193"/>
      <c r="BGA75" s="193"/>
      <c r="BGB75" s="193"/>
      <c r="BGC75" s="193"/>
      <c r="BGD75" s="193"/>
      <c r="BGE75" s="193"/>
      <c r="BGF75" s="193"/>
      <c r="BGG75" s="193"/>
      <c r="BGH75" s="193"/>
      <c r="BGI75" s="193"/>
      <c r="BGJ75" s="193"/>
      <c r="BGK75" s="193"/>
      <c r="BGL75" s="193"/>
      <c r="BGM75" s="193"/>
      <c r="BGN75" s="193"/>
      <c r="BGO75" s="193"/>
      <c r="BGP75" s="193"/>
      <c r="BGQ75" s="193"/>
      <c r="BGR75" s="193"/>
      <c r="BGS75" s="193"/>
      <c r="BGT75" s="193"/>
      <c r="BGU75" s="193"/>
      <c r="BGV75" s="193"/>
      <c r="BGW75" s="193"/>
      <c r="BGX75" s="193"/>
      <c r="BGY75" s="193"/>
      <c r="BGZ75" s="193"/>
      <c r="BHA75" s="193"/>
      <c r="BHB75" s="193"/>
      <c r="BHC75" s="193"/>
      <c r="BHD75" s="193"/>
      <c r="BHE75" s="193"/>
      <c r="BHF75" s="193"/>
      <c r="BHG75" s="193"/>
      <c r="BHH75" s="193"/>
      <c r="BHI75" s="193"/>
      <c r="BHJ75" s="193"/>
      <c r="BHK75" s="193"/>
      <c r="BHL75" s="193"/>
      <c r="BHM75" s="193"/>
      <c r="BHN75" s="193"/>
      <c r="BHO75" s="193"/>
      <c r="BHP75" s="193"/>
      <c r="BHQ75" s="193"/>
      <c r="BHR75" s="193"/>
      <c r="BHS75" s="193"/>
      <c r="BHT75" s="193"/>
      <c r="BHU75" s="193"/>
      <c r="BHV75" s="193"/>
      <c r="BHW75" s="193"/>
      <c r="BHX75" s="193"/>
      <c r="BHY75" s="193"/>
      <c r="BHZ75" s="193"/>
      <c r="BIA75" s="193"/>
      <c r="BIB75" s="193"/>
      <c r="BIC75" s="193"/>
      <c r="BID75" s="193"/>
      <c r="BIE75" s="193"/>
      <c r="BIF75" s="193"/>
      <c r="BIG75" s="193"/>
      <c r="BIH75" s="193"/>
      <c r="BII75" s="193"/>
      <c r="BIJ75" s="193"/>
      <c r="BIK75" s="193"/>
      <c r="BIL75" s="193"/>
      <c r="BIM75" s="193"/>
      <c r="BIN75" s="193"/>
      <c r="BIO75" s="193"/>
      <c r="BIP75" s="193"/>
      <c r="BIQ75" s="193"/>
      <c r="BIR75" s="193"/>
      <c r="BIS75" s="193"/>
      <c r="BIT75" s="193"/>
      <c r="BIU75" s="193"/>
      <c r="BIV75" s="193"/>
      <c r="BIW75" s="193"/>
      <c r="BIX75" s="193"/>
      <c r="BIY75" s="193"/>
      <c r="BIZ75" s="193"/>
      <c r="BJA75" s="193"/>
      <c r="BJB75" s="193"/>
      <c r="BJC75" s="193"/>
      <c r="BJD75" s="193"/>
      <c r="BJE75" s="193"/>
      <c r="BJF75" s="193"/>
      <c r="BJG75" s="193"/>
      <c r="BJH75" s="193"/>
      <c r="BJI75" s="193"/>
      <c r="BJJ75" s="193"/>
      <c r="BJK75" s="193"/>
      <c r="BJL75" s="193"/>
      <c r="BJM75" s="193"/>
      <c r="BJN75" s="193"/>
      <c r="BJO75" s="193"/>
      <c r="BJP75" s="193"/>
      <c r="BJQ75" s="193"/>
      <c r="BJR75" s="193"/>
      <c r="BJS75" s="193"/>
      <c r="BJT75" s="193"/>
      <c r="BJU75" s="193"/>
      <c r="BJV75" s="193"/>
      <c r="BJW75" s="193"/>
      <c r="BJX75" s="193"/>
      <c r="BJY75" s="193"/>
      <c r="BJZ75" s="193"/>
      <c r="BKA75" s="193"/>
      <c r="BKB75" s="193"/>
      <c r="BKC75" s="193"/>
      <c r="BKD75" s="193"/>
      <c r="BKE75" s="193"/>
      <c r="BKF75" s="193"/>
      <c r="BKG75" s="193"/>
      <c r="BKH75" s="193"/>
      <c r="BKI75" s="193"/>
      <c r="BKJ75" s="193"/>
      <c r="BKK75" s="193"/>
      <c r="BKL75" s="193"/>
      <c r="BKM75" s="193"/>
      <c r="BKN75" s="193"/>
      <c r="BKO75" s="193"/>
      <c r="BKP75" s="193"/>
      <c r="BKQ75" s="193"/>
      <c r="BKR75" s="193"/>
      <c r="BKS75" s="193"/>
      <c r="BKT75" s="193"/>
      <c r="BKU75" s="193"/>
      <c r="BKV75" s="193"/>
      <c r="BKW75" s="193"/>
      <c r="BKX75" s="193"/>
      <c r="BKY75" s="193"/>
      <c r="BKZ75" s="193"/>
      <c r="BLA75" s="193"/>
      <c r="BLB75" s="193"/>
      <c r="BLC75" s="193"/>
      <c r="BLD75" s="193"/>
      <c r="BLE75" s="193"/>
      <c r="BLF75" s="193"/>
      <c r="BLG75" s="193"/>
      <c r="BLH75" s="193"/>
      <c r="BLI75" s="193"/>
      <c r="BLJ75" s="193"/>
      <c r="BLK75" s="193"/>
      <c r="BLL75" s="193"/>
      <c r="BLM75" s="193"/>
      <c r="BLN75" s="193"/>
      <c r="BLO75" s="193"/>
      <c r="BLP75" s="193"/>
      <c r="BLQ75" s="193"/>
      <c r="BLR75" s="193"/>
      <c r="BLS75" s="193"/>
      <c r="BLT75" s="193"/>
      <c r="BLU75" s="193"/>
      <c r="BLV75" s="193"/>
      <c r="BLW75" s="193"/>
      <c r="BLX75" s="193"/>
      <c r="BLY75" s="193"/>
      <c r="BLZ75" s="193"/>
      <c r="BMA75" s="193"/>
      <c r="BMB75" s="193"/>
      <c r="BMC75" s="193"/>
      <c r="BMD75" s="193"/>
      <c r="BME75" s="193"/>
      <c r="BMF75" s="193"/>
      <c r="BMG75" s="193"/>
      <c r="BMH75" s="193"/>
      <c r="BMI75" s="193"/>
      <c r="BMJ75" s="193"/>
      <c r="BMK75" s="193"/>
      <c r="BML75" s="193"/>
      <c r="BMM75" s="193"/>
      <c r="BMN75" s="193"/>
      <c r="BMO75" s="193"/>
      <c r="BMP75" s="193"/>
      <c r="BMQ75" s="193"/>
      <c r="BMR75" s="193"/>
      <c r="BMS75" s="193"/>
      <c r="BMT75" s="193"/>
      <c r="BMU75" s="193"/>
      <c r="BMV75" s="193"/>
      <c r="BMW75" s="193"/>
      <c r="BMX75" s="193"/>
      <c r="BMY75" s="193"/>
      <c r="BMZ75" s="193"/>
      <c r="BNA75" s="193"/>
      <c r="BNB75" s="193"/>
      <c r="BNC75" s="193"/>
      <c r="BND75" s="193"/>
      <c r="BNE75" s="193"/>
      <c r="BNF75" s="193"/>
      <c r="BNG75" s="193"/>
      <c r="BNH75" s="193"/>
      <c r="BNI75" s="193"/>
      <c r="BNJ75" s="193"/>
      <c r="BNK75" s="193"/>
      <c r="BNL75" s="193"/>
      <c r="BNM75" s="193"/>
      <c r="BNN75" s="193"/>
      <c r="BNO75" s="193"/>
      <c r="BNP75" s="193"/>
      <c r="BNQ75" s="193"/>
      <c r="BNR75" s="193"/>
      <c r="BNS75" s="193"/>
      <c r="BNT75" s="193"/>
      <c r="BNU75" s="193"/>
      <c r="BNV75" s="193"/>
      <c r="BNW75" s="193"/>
      <c r="BNX75" s="193"/>
      <c r="BNY75" s="193"/>
      <c r="BNZ75" s="193"/>
      <c r="BOA75" s="193"/>
      <c r="BOB75" s="193"/>
      <c r="BOC75" s="193"/>
      <c r="BOD75" s="193"/>
      <c r="BOE75" s="193"/>
      <c r="BOF75" s="193"/>
      <c r="BOG75" s="193"/>
      <c r="BOH75" s="193"/>
      <c r="BOI75" s="193"/>
      <c r="BOJ75" s="193"/>
      <c r="BOK75" s="193"/>
      <c r="BOL75" s="193"/>
      <c r="BOM75" s="193"/>
      <c r="BON75" s="193"/>
      <c r="BOO75" s="193"/>
      <c r="BOP75" s="193"/>
      <c r="BOQ75" s="193"/>
      <c r="BOR75" s="193"/>
      <c r="BOS75" s="193"/>
      <c r="BOT75" s="193"/>
      <c r="BOU75" s="193"/>
      <c r="BOV75" s="193"/>
      <c r="BOW75" s="193"/>
      <c r="BOX75" s="193"/>
      <c r="BOY75" s="193"/>
      <c r="BOZ75" s="193"/>
      <c r="BPA75" s="193"/>
      <c r="BPB75" s="193"/>
      <c r="BPC75" s="193"/>
      <c r="BPD75" s="193"/>
      <c r="BPE75" s="193"/>
      <c r="BPF75" s="193"/>
      <c r="BPG75" s="193"/>
      <c r="BPH75" s="193"/>
      <c r="BPI75" s="193"/>
      <c r="BPJ75" s="193"/>
      <c r="BPK75" s="193"/>
      <c r="BPL75" s="193"/>
      <c r="BPM75" s="193"/>
      <c r="BPN75" s="193"/>
      <c r="BPO75" s="193"/>
      <c r="BPP75" s="193"/>
      <c r="BPQ75" s="193"/>
      <c r="BPR75" s="193"/>
      <c r="BPS75" s="193"/>
      <c r="BPT75" s="193"/>
      <c r="BPU75" s="193"/>
      <c r="BPV75" s="193"/>
      <c r="BPW75" s="193"/>
      <c r="BPX75" s="193"/>
      <c r="BPY75" s="193"/>
      <c r="BPZ75" s="193"/>
      <c r="BQA75" s="193"/>
      <c r="BQB75" s="193"/>
      <c r="BQC75" s="193"/>
      <c r="BQD75" s="193"/>
      <c r="BQE75" s="193"/>
      <c r="BQF75" s="193"/>
      <c r="BQG75" s="193"/>
      <c r="BQH75" s="193"/>
      <c r="BQI75" s="193"/>
      <c r="BQJ75" s="193"/>
      <c r="BQK75" s="193"/>
      <c r="BQL75" s="193"/>
      <c r="BQM75" s="193"/>
      <c r="BQN75" s="193"/>
      <c r="BQO75" s="193"/>
      <c r="BQP75" s="193"/>
      <c r="BQQ75" s="193"/>
      <c r="BQR75" s="193"/>
      <c r="BQS75" s="193"/>
      <c r="BQT75" s="193"/>
      <c r="BQU75" s="193"/>
      <c r="BQV75" s="193"/>
      <c r="BQW75" s="193"/>
      <c r="BQX75" s="193"/>
      <c r="BQY75" s="193"/>
      <c r="BQZ75" s="193"/>
      <c r="BRA75" s="193"/>
      <c r="BRB75" s="193"/>
      <c r="BRC75" s="193"/>
      <c r="BRD75" s="193"/>
      <c r="BRE75" s="193"/>
      <c r="BRF75" s="193"/>
      <c r="BRG75" s="193"/>
      <c r="BRH75" s="193"/>
      <c r="BRI75" s="193"/>
      <c r="BRJ75" s="193"/>
      <c r="BRK75" s="193"/>
      <c r="BRL75" s="193"/>
      <c r="BRM75" s="193"/>
      <c r="BRN75" s="193"/>
      <c r="BRO75" s="193"/>
      <c r="BRP75" s="193"/>
      <c r="BRQ75" s="193"/>
      <c r="BRR75" s="193"/>
      <c r="BRS75" s="193"/>
      <c r="BRT75" s="193"/>
      <c r="BRU75" s="193"/>
      <c r="BRV75" s="193"/>
      <c r="BRW75" s="193"/>
      <c r="BRX75" s="193"/>
      <c r="BRY75" s="193"/>
      <c r="BRZ75" s="193"/>
      <c r="BSA75" s="193"/>
      <c r="BSB75" s="193"/>
      <c r="BSC75" s="193"/>
      <c r="BSD75" s="193"/>
      <c r="BSE75" s="193"/>
      <c r="BSF75" s="193"/>
      <c r="BSG75" s="193"/>
      <c r="BSH75" s="193"/>
      <c r="BSI75" s="193"/>
      <c r="BSJ75" s="193"/>
      <c r="BSK75" s="193"/>
      <c r="BSL75" s="193"/>
      <c r="BSM75" s="193"/>
      <c r="BSN75" s="193"/>
      <c r="BSO75" s="193"/>
      <c r="BSP75" s="193"/>
      <c r="BSQ75" s="193"/>
      <c r="BSR75" s="193"/>
      <c r="BSS75" s="193"/>
      <c r="BST75" s="193"/>
      <c r="BSU75" s="193"/>
      <c r="BSV75" s="193"/>
      <c r="BSW75" s="193"/>
      <c r="BSX75" s="193"/>
      <c r="BSY75" s="193"/>
      <c r="BSZ75" s="193"/>
      <c r="BTA75" s="193"/>
      <c r="BTB75" s="193"/>
      <c r="BTC75" s="193"/>
      <c r="BTD75" s="193"/>
      <c r="BTE75" s="193"/>
      <c r="BTF75" s="193"/>
      <c r="BTG75" s="193"/>
      <c r="BTH75" s="193"/>
      <c r="BTI75" s="193"/>
      <c r="BTJ75" s="193"/>
      <c r="BTK75" s="193"/>
      <c r="BTL75" s="193"/>
      <c r="BTM75" s="193"/>
      <c r="BTN75" s="193"/>
      <c r="BTO75" s="193"/>
      <c r="BTP75" s="193"/>
      <c r="BTQ75" s="193"/>
      <c r="BTR75" s="193"/>
      <c r="BTS75" s="193"/>
      <c r="BTT75" s="193"/>
      <c r="BTU75" s="193"/>
      <c r="BTV75" s="193"/>
      <c r="BTW75" s="193"/>
      <c r="BTX75" s="193"/>
      <c r="BTY75" s="193"/>
      <c r="BTZ75" s="193"/>
      <c r="BUA75" s="193"/>
      <c r="BUB75" s="193"/>
      <c r="BUC75" s="193"/>
      <c r="BUD75" s="193"/>
      <c r="BUE75" s="193"/>
      <c r="BUF75" s="193"/>
      <c r="BUG75" s="193"/>
      <c r="BUH75" s="193"/>
      <c r="BUI75" s="193"/>
      <c r="BUJ75" s="193"/>
      <c r="BUK75" s="193"/>
      <c r="BUL75" s="193"/>
      <c r="BUM75" s="193"/>
      <c r="BUN75" s="193"/>
      <c r="BUO75" s="193"/>
      <c r="BUP75" s="193"/>
      <c r="BUQ75" s="193"/>
      <c r="BUR75" s="193"/>
      <c r="BUS75" s="193"/>
      <c r="BUT75" s="193"/>
      <c r="BUU75" s="193"/>
      <c r="BUV75" s="193"/>
      <c r="BUW75" s="193"/>
      <c r="BUX75" s="193"/>
      <c r="BUY75" s="193"/>
      <c r="BUZ75" s="193"/>
      <c r="BVA75" s="193"/>
      <c r="BVB75" s="193"/>
      <c r="BVC75" s="193"/>
      <c r="BVD75" s="193"/>
      <c r="BVE75" s="193"/>
      <c r="BVF75" s="193"/>
      <c r="BVG75" s="193"/>
      <c r="BVH75" s="193"/>
      <c r="BVI75" s="193"/>
      <c r="BVJ75" s="193"/>
      <c r="BVK75" s="193"/>
      <c r="BVL75" s="193"/>
      <c r="BVM75" s="193"/>
      <c r="BVN75" s="193"/>
      <c r="BVO75" s="193"/>
      <c r="BVP75" s="193"/>
      <c r="BVQ75" s="193"/>
      <c r="BVR75" s="193"/>
      <c r="BVS75" s="193"/>
      <c r="BVT75" s="193"/>
      <c r="BVU75" s="193"/>
      <c r="BVV75" s="193"/>
      <c r="BVW75" s="193"/>
      <c r="BVX75" s="193"/>
      <c r="BVY75" s="193"/>
      <c r="BVZ75" s="193"/>
      <c r="BWA75" s="193"/>
      <c r="BWB75" s="193"/>
      <c r="BWC75" s="193"/>
      <c r="BWD75" s="193"/>
      <c r="BWE75" s="193"/>
      <c r="BWF75" s="193"/>
      <c r="BWG75" s="193"/>
      <c r="BWH75" s="193"/>
      <c r="BWI75" s="193"/>
      <c r="BWJ75" s="193"/>
      <c r="BWK75" s="193"/>
      <c r="BWL75" s="193"/>
      <c r="BWM75" s="193"/>
      <c r="BWN75" s="193"/>
      <c r="BWO75" s="193"/>
      <c r="BWP75" s="193"/>
      <c r="BWQ75" s="193"/>
      <c r="BWR75" s="193"/>
      <c r="BWS75" s="193"/>
      <c r="BWT75" s="193"/>
      <c r="BWU75" s="193"/>
      <c r="BWV75" s="193"/>
      <c r="BWW75" s="193"/>
      <c r="BWX75" s="193"/>
      <c r="BWY75" s="193"/>
      <c r="BWZ75" s="193"/>
      <c r="BXA75" s="193"/>
      <c r="BXB75" s="193"/>
      <c r="BXC75" s="193"/>
      <c r="BXD75" s="193"/>
      <c r="BXE75" s="193"/>
      <c r="BXF75" s="193"/>
      <c r="BXG75" s="193"/>
      <c r="BXH75" s="193"/>
      <c r="BXI75" s="193"/>
      <c r="BXJ75" s="193"/>
      <c r="BXK75" s="193"/>
      <c r="BXL75" s="193"/>
      <c r="BXM75" s="193"/>
      <c r="BXN75" s="193"/>
      <c r="BXO75" s="193"/>
      <c r="BXP75" s="193"/>
      <c r="BXQ75" s="193"/>
      <c r="BXR75" s="193"/>
      <c r="BXS75" s="193"/>
      <c r="BXT75" s="193"/>
      <c r="BXU75" s="193"/>
      <c r="BXV75" s="193"/>
      <c r="BXW75" s="193"/>
      <c r="BXX75" s="193"/>
      <c r="BXY75" s="193"/>
      <c r="BXZ75" s="193"/>
      <c r="BYA75" s="193"/>
      <c r="BYB75" s="193"/>
      <c r="BYC75" s="193"/>
      <c r="BYD75" s="193"/>
      <c r="BYE75" s="193"/>
      <c r="BYF75" s="193"/>
      <c r="BYG75" s="193"/>
      <c r="BYH75" s="193"/>
      <c r="BYI75" s="193"/>
      <c r="BYJ75" s="193"/>
      <c r="BYK75" s="193"/>
      <c r="BYL75" s="193"/>
      <c r="BYM75" s="193"/>
      <c r="BYN75" s="193"/>
      <c r="BYO75" s="193"/>
      <c r="BYP75" s="193"/>
      <c r="BYQ75" s="193"/>
      <c r="BYR75" s="193"/>
      <c r="BYS75" s="193"/>
      <c r="BYT75" s="193"/>
      <c r="BYU75" s="193"/>
      <c r="BYV75" s="193"/>
      <c r="BYW75" s="193"/>
      <c r="BYX75" s="193"/>
      <c r="BYY75" s="193"/>
      <c r="BYZ75" s="193"/>
      <c r="BZA75" s="193"/>
      <c r="BZB75" s="193"/>
      <c r="BZC75" s="193"/>
      <c r="BZD75" s="193"/>
      <c r="BZE75" s="193"/>
      <c r="BZF75" s="193"/>
      <c r="BZG75" s="193"/>
      <c r="BZH75" s="193"/>
      <c r="BZI75" s="193"/>
      <c r="BZJ75" s="193"/>
      <c r="BZK75" s="193"/>
      <c r="BZL75" s="193"/>
      <c r="BZM75" s="193"/>
      <c r="BZN75" s="193"/>
      <c r="BZO75" s="193"/>
      <c r="BZP75" s="193"/>
      <c r="BZQ75" s="193"/>
      <c r="BZR75" s="193"/>
      <c r="BZS75" s="193"/>
      <c r="BZT75" s="193"/>
      <c r="BZU75" s="193"/>
      <c r="BZV75" s="193"/>
      <c r="BZW75" s="193"/>
      <c r="BZX75" s="193"/>
      <c r="BZY75" s="193"/>
      <c r="BZZ75" s="193"/>
      <c r="CAA75" s="193"/>
      <c r="CAB75" s="193"/>
      <c r="CAC75" s="193"/>
      <c r="CAD75" s="193"/>
      <c r="CAE75" s="193"/>
      <c r="CAF75" s="193"/>
      <c r="CAG75" s="193"/>
      <c r="CAH75" s="193"/>
      <c r="CAI75" s="193"/>
      <c r="CAJ75" s="193"/>
      <c r="CAK75" s="193"/>
      <c r="CAL75" s="193"/>
      <c r="CAM75" s="193"/>
      <c r="CAN75" s="193"/>
      <c r="CAO75" s="193"/>
      <c r="CAP75" s="193"/>
      <c r="CAQ75" s="193"/>
      <c r="CAR75" s="193"/>
      <c r="CAS75" s="193"/>
      <c r="CAT75" s="193"/>
      <c r="CAU75" s="193"/>
      <c r="CAV75" s="193"/>
      <c r="CAW75" s="193"/>
      <c r="CAX75" s="193"/>
      <c r="CAY75" s="193"/>
      <c r="CAZ75" s="193"/>
      <c r="CBA75" s="193"/>
      <c r="CBB75" s="193"/>
      <c r="CBC75" s="193"/>
      <c r="CBD75" s="193"/>
      <c r="CBE75" s="193"/>
      <c r="CBF75" s="193"/>
      <c r="CBG75" s="193"/>
      <c r="CBH75" s="193"/>
      <c r="CBI75" s="193"/>
      <c r="CBJ75" s="193"/>
      <c r="CBK75" s="193"/>
      <c r="CBL75" s="193"/>
      <c r="CBM75" s="193"/>
      <c r="CBN75" s="193"/>
      <c r="CBO75" s="193"/>
      <c r="CBP75" s="193"/>
      <c r="CBQ75" s="193"/>
      <c r="CBR75" s="193"/>
      <c r="CBS75" s="193"/>
      <c r="CBT75" s="193"/>
      <c r="CBU75" s="193"/>
      <c r="CBV75" s="193"/>
      <c r="CBW75" s="193"/>
      <c r="CBX75" s="193"/>
      <c r="CBY75" s="193"/>
      <c r="CBZ75" s="193"/>
      <c r="CCA75" s="193"/>
      <c r="CCB75" s="193"/>
      <c r="CCC75" s="193"/>
      <c r="CCD75" s="193"/>
      <c r="CCE75" s="193"/>
      <c r="CCF75" s="193"/>
      <c r="CCG75" s="193"/>
      <c r="CCH75" s="193"/>
      <c r="CCI75" s="193"/>
      <c r="CCJ75" s="193"/>
      <c r="CCK75" s="193"/>
      <c r="CCL75" s="193"/>
      <c r="CCM75" s="193"/>
      <c r="CCN75" s="193"/>
      <c r="CCO75" s="193"/>
      <c r="CCP75" s="193"/>
      <c r="CCQ75" s="193"/>
      <c r="CCR75" s="193"/>
      <c r="CCS75" s="193"/>
      <c r="CCT75" s="193"/>
      <c r="CCU75" s="193"/>
      <c r="CCV75" s="193"/>
      <c r="CCW75" s="193"/>
      <c r="CCX75" s="193"/>
      <c r="CCY75" s="193"/>
      <c r="CCZ75" s="193"/>
      <c r="CDA75" s="193"/>
      <c r="CDB75" s="193"/>
      <c r="CDC75" s="193"/>
      <c r="CDD75" s="193"/>
      <c r="CDE75" s="193"/>
      <c r="CDF75" s="193"/>
      <c r="CDG75" s="193"/>
      <c r="CDH75" s="193"/>
      <c r="CDI75" s="193"/>
      <c r="CDJ75" s="193"/>
      <c r="CDK75" s="193"/>
      <c r="CDL75" s="193"/>
      <c r="CDM75" s="193"/>
      <c r="CDN75" s="193"/>
      <c r="CDO75" s="193"/>
      <c r="CDP75" s="193"/>
      <c r="CDQ75" s="193"/>
      <c r="CDR75" s="193"/>
      <c r="CDS75" s="193"/>
      <c r="CDT75" s="193"/>
      <c r="CDU75" s="193"/>
      <c r="CDV75" s="193"/>
      <c r="CDW75" s="193"/>
      <c r="CDX75" s="193"/>
      <c r="CDY75" s="193"/>
      <c r="CDZ75" s="193"/>
      <c r="CEA75" s="193"/>
      <c r="CEB75" s="193"/>
      <c r="CEC75" s="193"/>
      <c r="CED75" s="193"/>
      <c r="CEE75" s="193"/>
      <c r="CEF75" s="193"/>
      <c r="CEG75" s="193"/>
      <c r="CEH75" s="193"/>
      <c r="CEI75" s="193"/>
      <c r="CEJ75" s="193"/>
      <c r="CEK75" s="193"/>
      <c r="CEL75" s="193"/>
      <c r="CEM75" s="193"/>
      <c r="CEN75" s="193"/>
      <c r="CEO75" s="193"/>
      <c r="CEP75" s="193"/>
      <c r="CEQ75" s="193"/>
      <c r="CER75" s="193"/>
      <c r="CES75" s="193"/>
      <c r="CET75" s="193"/>
      <c r="CEU75" s="193"/>
      <c r="CEV75" s="193"/>
      <c r="CEW75" s="193"/>
      <c r="CEX75" s="193"/>
      <c r="CEY75" s="193"/>
      <c r="CEZ75" s="193"/>
      <c r="CFA75" s="193"/>
      <c r="CFB75" s="193"/>
      <c r="CFC75" s="193"/>
      <c r="CFD75" s="193"/>
      <c r="CFE75" s="193"/>
      <c r="CFF75" s="193"/>
      <c r="CFG75" s="193"/>
      <c r="CFH75" s="193"/>
      <c r="CFI75" s="193"/>
      <c r="CFJ75" s="193"/>
      <c r="CFK75" s="193"/>
      <c r="CFL75" s="193"/>
      <c r="CFM75" s="193"/>
      <c r="CFN75" s="193"/>
      <c r="CFO75" s="193"/>
      <c r="CFP75" s="193"/>
      <c r="CFQ75" s="193"/>
      <c r="CFR75" s="193"/>
      <c r="CFS75" s="193"/>
      <c r="CFT75" s="193"/>
      <c r="CFU75" s="193"/>
      <c r="CFV75" s="193"/>
      <c r="CFW75" s="193"/>
      <c r="CFX75" s="193"/>
      <c r="CFY75" s="193"/>
      <c r="CFZ75" s="193"/>
      <c r="CGA75" s="193"/>
      <c r="CGB75" s="193"/>
      <c r="CGC75" s="193"/>
      <c r="CGD75" s="193"/>
      <c r="CGE75" s="193"/>
      <c r="CGF75" s="193"/>
      <c r="CGG75" s="193"/>
      <c r="CGH75" s="193"/>
      <c r="CGI75" s="193"/>
      <c r="CGJ75" s="193"/>
      <c r="CGK75" s="193"/>
      <c r="CGL75" s="193"/>
      <c r="CGM75" s="193"/>
      <c r="CGN75" s="193"/>
      <c r="CGO75" s="193"/>
      <c r="CGP75" s="193"/>
      <c r="CGQ75" s="193"/>
      <c r="CGR75" s="193"/>
      <c r="CGS75" s="193"/>
      <c r="CGT75" s="193"/>
      <c r="CGU75" s="193"/>
      <c r="CGV75" s="193"/>
      <c r="CGW75" s="193"/>
      <c r="CGX75" s="193"/>
      <c r="CGY75" s="193"/>
      <c r="CGZ75" s="193"/>
      <c r="CHA75" s="193"/>
      <c r="CHB75" s="193"/>
      <c r="CHC75" s="193"/>
      <c r="CHD75" s="193"/>
      <c r="CHE75" s="193"/>
      <c r="CHF75" s="193"/>
      <c r="CHG75" s="193"/>
      <c r="CHH75" s="193"/>
      <c r="CHI75" s="193"/>
      <c r="CHJ75" s="193"/>
      <c r="CHK75" s="193"/>
      <c r="CHL75" s="193"/>
      <c r="CHM75" s="193"/>
      <c r="CHN75" s="193"/>
      <c r="CHO75" s="193"/>
      <c r="CHP75" s="193"/>
      <c r="CHQ75" s="193"/>
      <c r="CHR75" s="193"/>
      <c r="CHS75" s="193"/>
      <c r="CHT75" s="193"/>
      <c r="CHU75" s="193"/>
      <c r="CHV75" s="193"/>
      <c r="CHW75" s="193"/>
      <c r="CHX75" s="193"/>
      <c r="CHY75" s="193"/>
      <c r="CHZ75" s="193"/>
      <c r="CIA75" s="193"/>
      <c r="CIB75" s="193"/>
      <c r="CIC75" s="193"/>
      <c r="CID75" s="193"/>
      <c r="CIE75" s="193"/>
      <c r="CIF75" s="193"/>
      <c r="CIG75" s="193"/>
      <c r="CIH75" s="193"/>
      <c r="CII75" s="193"/>
      <c r="CIJ75" s="193"/>
      <c r="CIK75" s="193"/>
      <c r="CIL75" s="193"/>
      <c r="CIM75" s="193"/>
      <c r="CIN75" s="193"/>
      <c r="CIO75" s="193"/>
      <c r="CIP75" s="193"/>
      <c r="CIQ75" s="193"/>
      <c r="CIR75" s="193"/>
      <c r="CIS75" s="193"/>
      <c r="CIT75" s="193"/>
      <c r="CIU75" s="193"/>
      <c r="CIV75" s="193"/>
      <c r="CIW75" s="193"/>
      <c r="CIX75" s="193"/>
      <c r="CIY75" s="193"/>
      <c r="CIZ75" s="193"/>
      <c r="CJA75" s="193"/>
      <c r="CJB75" s="193"/>
      <c r="CJC75" s="193"/>
      <c r="CJD75" s="193"/>
      <c r="CJE75" s="193"/>
      <c r="CJF75" s="193"/>
      <c r="CJG75" s="193"/>
      <c r="CJH75" s="193"/>
      <c r="CJI75" s="193"/>
      <c r="CJJ75" s="193"/>
      <c r="CJK75" s="193"/>
      <c r="CJL75" s="193"/>
      <c r="CJM75" s="193"/>
      <c r="CJN75" s="193"/>
      <c r="CJO75" s="193"/>
      <c r="CJP75" s="193"/>
      <c r="CJQ75" s="193"/>
      <c r="CJR75" s="193"/>
      <c r="CJS75" s="193"/>
      <c r="CJT75" s="193"/>
      <c r="CJU75" s="193"/>
      <c r="CJV75" s="193"/>
      <c r="CJW75" s="193"/>
      <c r="CJX75" s="193"/>
      <c r="CJY75" s="193"/>
      <c r="CJZ75" s="193"/>
      <c r="CKA75" s="193"/>
      <c r="CKB75" s="193"/>
      <c r="CKC75" s="193"/>
      <c r="CKD75" s="193"/>
      <c r="CKE75" s="193"/>
      <c r="CKF75" s="193"/>
      <c r="CKG75" s="193"/>
      <c r="CKH75" s="193"/>
      <c r="CKI75" s="193"/>
      <c r="CKJ75" s="193"/>
      <c r="CKK75" s="193"/>
      <c r="CKL75" s="193"/>
      <c r="CKM75" s="193"/>
      <c r="CKN75" s="193"/>
      <c r="CKO75" s="193"/>
      <c r="CKP75" s="193"/>
      <c r="CKQ75" s="193"/>
      <c r="CKR75" s="193"/>
      <c r="CKS75" s="193"/>
      <c r="CKT75" s="193"/>
      <c r="CKU75" s="193"/>
      <c r="CKV75" s="193"/>
      <c r="CKW75" s="193"/>
      <c r="CKX75" s="193"/>
      <c r="CKY75" s="193"/>
      <c r="CKZ75" s="193"/>
      <c r="CLA75" s="193"/>
      <c r="CLB75" s="193"/>
      <c r="CLC75" s="193"/>
      <c r="CLD75" s="193"/>
      <c r="CLE75" s="193"/>
      <c r="CLF75" s="193"/>
      <c r="CLG75" s="193"/>
      <c r="CLH75" s="193"/>
      <c r="CLI75" s="193"/>
      <c r="CLJ75" s="193"/>
      <c r="CLK75" s="193"/>
      <c r="CLL75" s="193"/>
      <c r="CLM75" s="193"/>
      <c r="CLN75" s="193"/>
      <c r="CLO75" s="193"/>
      <c r="CLP75" s="193"/>
      <c r="CLQ75" s="193"/>
      <c r="CLR75" s="193"/>
      <c r="CLS75" s="193"/>
      <c r="CLT75" s="193"/>
      <c r="CLU75" s="193"/>
      <c r="CLV75" s="193"/>
      <c r="CLW75" s="193"/>
      <c r="CLX75" s="193"/>
      <c r="CLY75" s="193"/>
      <c r="CLZ75" s="193"/>
      <c r="CMA75" s="193"/>
      <c r="CMB75" s="193"/>
      <c r="CMC75" s="193"/>
      <c r="CMD75" s="193"/>
      <c r="CME75" s="193"/>
      <c r="CMF75" s="193"/>
      <c r="CMG75" s="193"/>
      <c r="CMH75" s="193"/>
      <c r="CMI75" s="193"/>
      <c r="CMJ75" s="193"/>
      <c r="CMK75" s="193"/>
      <c r="CML75" s="193"/>
      <c r="CMM75" s="193"/>
      <c r="CMN75" s="193"/>
      <c r="CMO75" s="193"/>
      <c r="CMP75" s="193"/>
      <c r="CMQ75" s="193"/>
      <c r="CMR75" s="193"/>
      <c r="CMS75" s="193"/>
      <c r="CMT75" s="193"/>
      <c r="CMU75" s="193"/>
      <c r="CMV75" s="193"/>
      <c r="CMW75" s="193"/>
      <c r="CMX75" s="193"/>
      <c r="CMY75" s="193"/>
      <c r="CMZ75" s="193"/>
      <c r="CNA75" s="193"/>
      <c r="CNB75" s="193"/>
      <c r="CNC75" s="193"/>
      <c r="CND75" s="193"/>
      <c r="CNE75" s="193"/>
      <c r="CNF75" s="193"/>
      <c r="CNG75" s="193"/>
      <c r="CNH75" s="193"/>
      <c r="CNI75" s="193"/>
      <c r="CNJ75" s="193"/>
      <c r="CNK75" s="193"/>
      <c r="CNL75" s="193"/>
      <c r="CNM75" s="193"/>
      <c r="CNN75" s="193"/>
      <c r="CNO75" s="193"/>
      <c r="CNP75" s="193"/>
      <c r="CNQ75" s="193"/>
      <c r="CNR75" s="193"/>
      <c r="CNS75" s="193"/>
      <c r="CNT75" s="193"/>
      <c r="CNU75" s="193"/>
      <c r="CNV75" s="193"/>
      <c r="CNW75" s="193"/>
      <c r="CNX75" s="193"/>
      <c r="CNY75" s="193"/>
      <c r="CNZ75" s="193"/>
      <c r="COA75" s="193"/>
      <c r="COB75" s="193"/>
      <c r="COC75" s="193"/>
      <c r="COD75" s="193"/>
      <c r="COE75" s="193"/>
      <c r="COF75" s="193"/>
      <c r="COG75" s="193"/>
      <c r="COH75" s="193"/>
      <c r="COI75" s="193"/>
      <c r="COJ75" s="193"/>
      <c r="COK75" s="193"/>
      <c r="COL75" s="193"/>
      <c r="COM75" s="193"/>
      <c r="CON75" s="193"/>
      <c r="COO75" s="193"/>
      <c r="COP75" s="193"/>
      <c r="COQ75" s="193"/>
      <c r="COR75" s="193"/>
      <c r="COS75" s="193"/>
      <c r="COT75" s="193"/>
      <c r="COU75" s="193"/>
      <c r="COV75" s="193"/>
      <c r="COW75" s="193"/>
      <c r="COX75" s="193"/>
      <c r="COY75" s="193"/>
      <c r="COZ75" s="193"/>
      <c r="CPA75" s="193"/>
      <c r="CPB75" s="193"/>
      <c r="CPC75" s="193"/>
      <c r="CPD75" s="193"/>
      <c r="CPE75" s="193"/>
      <c r="CPF75" s="193"/>
      <c r="CPG75" s="193"/>
      <c r="CPH75" s="193"/>
      <c r="CPI75" s="193"/>
      <c r="CPJ75" s="193"/>
      <c r="CPK75" s="193"/>
      <c r="CPL75" s="193"/>
      <c r="CPM75" s="193"/>
      <c r="CPN75" s="193"/>
      <c r="CPO75" s="193"/>
      <c r="CPP75" s="193"/>
      <c r="CPQ75" s="193"/>
      <c r="CPR75" s="193"/>
      <c r="CPS75" s="193"/>
      <c r="CPT75" s="193"/>
      <c r="CPU75" s="193"/>
      <c r="CPV75" s="193"/>
      <c r="CPW75" s="193"/>
      <c r="CPX75" s="193"/>
      <c r="CPY75" s="193"/>
      <c r="CPZ75" s="193"/>
      <c r="CQA75" s="193"/>
      <c r="CQB75" s="193"/>
      <c r="CQC75" s="193"/>
      <c r="CQD75" s="193"/>
      <c r="CQE75" s="193"/>
      <c r="CQF75" s="193"/>
      <c r="CQG75" s="193"/>
      <c r="CQH75" s="193"/>
      <c r="CQI75" s="193"/>
      <c r="CQJ75" s="193"/>
      <c r="CQK75" s="193"/>
      <c r="CQL75" s="193"/>
      <c r="CQM75" s="193"/>
      <c r="CQN75" s="193"/>
      <c r="CQO75" s="193"/>
      <c r="CQP75" s="193"/>
      <c r="CQQ75" s="193"/>
      <c r="CQR75" s="193"/>
      <c r="CQS75" s="193"/>
      <c r="CQT75" s="193"/>
      <c r="CQU75" s="193"/>
      <c r="CQV75" s="193"/>
      <c r="CQW75" s="193"/>
      <c r="CQX75" s="193"/>
      <c r="CQY75" s="193"/>
      <c r="CQZ75" s="193"/>
      <c r="CRA75" s="193"/>
      <c r="CRB75" s="193"/>
      <c r="CRC75" s="193"/>
      <c r="CRD75" s="193"/>
      <c r="CRE75" s="193"/>
      <c r="CRF75" s="193"/>
      <c r="CRG75" s="193"/>
      <c r="CRH75" s="193"/>
      <c r="CRI75" s="193"/>
      <c r="CRJ75" s="193"/>
      <c r="CRK75" s="193"/>
      <c r="CRL75" s="193"/>
      <c r="CRM75" s="193"/>
      <c r="CRN75" s="193"/>
      <c r="CRO75" s="193"/>
      <c r="CRP75" s="193"/>
      <c r="CRQ75" s="193"/>
      <c r="CRR75" s="193"/>
      <c r="CRS75" s="193"/>
      <c r="CRT75" s="193"/>
      <c r="CRU75" s="193"/>
      <c r="CRV75" s="193"/>
      <c r="CRW75" s="193"/>
      <c r="CRX75" s="193"/>
      <c r="CRY75" s="193"/>
      <c r="CRZ75" s="193"/>
      <c r="CSA75" s="193"/>
      <c r="CSB75" s="193"/>
      <c r="CSC75" s="193"/>
      <c r="CSD75" s="193"/>
      <c r="CSE75" s="193"/>
      <c r="CSF75" s="193"/>
      <c r="CSG75" s="193"/>
      <c r="CSH75" s="193"/>
      <c r="CSI75" s="193"/>
      <c r="CSJ75" s="193"/>
      <c r="CSK75" s="193"/>
      <c r="CSL75" s="193"/>
      <c r="CSM75" s="193"/>
      <c r="CSN75" s="193"/>
      <c r="CSO75" s="193"/>
      <c r="CSP75" s="193"/>
      <c r="CSQ75" s="193"/>
      <c r="CSR75" s="193"/>
      <c r="CSS75" s="193"/>
      <c r="CST75" s="193"/>
      <c r="CSU75" s="193"/>
      <c r="CSV75" s="193"/>
      <c r="CSW75" s="193"/>
      <c r="CSX75" s="193"/>
      <c r="CSY75" s="193"/>
      <c r="CSZ75" s="193"/>
      <c r="CTA75" s="193"/>
      <c r="CTB75" s="193"/>
      <c r="CTC75" s="193"/>
      <c r="CTD75" s="193"/>
      <c r="CTE75" s="193"/>
      <c r="CTF75" s="193"/>
      <c r="CTG75" s="193"/>
      <c r="CTH75" s="193"/>
      <c r="CTI75" s="193"/>
      <c r="CTJ75" s="193"/>
      <c r="CTK75" s="193"/>
      <c r="CTL75" s="193"/>
      <c r="CTM75" s="193"/>
      <c r="CTN75" s="193"/>
      <c r="CTO75" s="193"/>
      <c r="CTP75" s="193"/>
      <c r="CTQ75" s="193"/>
      <c r="CTR75" s="193"/>
      <c r="CTS75" s="193"/>
      <c r="CTT75" s="193"/>
      <c r="CTU75" s="193"/>
      <c r="CTV75" s="193"/>
      <c r="CTW75" s="193"/>
      <c r="CTX75" s="193"/>
      <c r="CTY75" s="193"/>
      <c r="CTZ75" s="193"/>
      <c r="CUA75" s="193"/>
      <c r="CUB75" s="193"/>
      <c r="CUC75" s="193"/>
      <c r="CUD75" s="193"/>
      <c r="CUE75" s="193"/>
      <c r="CUF75" s="193"/>
      <c r="CUG75" s="193"/>
      <c r="CUH75" s="193"/>
      <c r="CUI75" s="193"/>
      <c r="CUJ75" s="193"/>
      <c r="CUK75" s="193"/>
      <c r="CUL75" s="193"/>
      <c r="CUM75" s="193"/>
      <c r="CUN75" s="193"/>
      <c r="CUO75" s="193"/>
      <c r="CUP75" s="193"/>
      <c r="CUQ75" s="193"/>
      <c r="CUR75" s="193"/>
      <c r="CUS75" s="193"/>
      <c r="CUT75" s="193"/>
      <c r="CUU75" s="193"/>
      <c r="CUV75" s="193"/>
      <c r="CUW75" s="193"/>
      <c r="CUX75" s="193"/>
      <c r="CUY75" s="193"/>
      <c r="CUZ75" s="193"/>
      <c r="CVA75" s="193"/>
      <c r="CVB75" s="193"/>
      <c r="CVC75" s="193"/>
      <c r="CVD75" s="193"/>
      <c r="CVE75" s="193"/>
      <c r="CVF75" s="193"/>
      <c r="CVG75" s="193"/>
      <c r="CVH75" s="193"/>
      <c r="CVI75" s="193"/>
      <c r="CVJ75" s="193"/>
      <c r="CVK75" s="193"/>
      <c r="CVL75" s="193"/>
      <c r="CVM75" s="193"/>
      <c r="CVN75" s="193"/>
      <c r="CVO75" s="193"/>
      <c r="CVP75" s="193"/>
      <c r="CVQ75" s="193"/>
      <c r="CVR75" s="193"/>
      <c r="CVS75" s="193"/>
      <c r="CVT75" s="193"/>
      <c r="CVU75" s="193"/>
      <c r="CVV75" s="193"/>
      <c r="CVW75" s="193"/>
      <c r="CVX75" s="193"/>
      <c r="CVY75" s="193"/>
      <c r="CVZ75" s="193"/>
      <c r="CWA75" s="193"/>
      <c r="CWB75" s="193"/>
      <c r="CWC75" s="193"/>
      <c r="CWD75" s="193"/>
      <c r="CWE75" s="193"/>
      <c r="CWF75" s="193"/>
      <c r="CWG75" s="193"/>
      <c r="CWH75" s="193"/>
      <c r="CWI75" s="193"/>
      <c r="CWJ75" s="193"/>
      <c r="CWK75" s="193"/>
      <c r="CWL75" s="193"/>
      <c r="CWM75" s="193"/>
      <c r="CWN75" s="193"/>
      <c r="CWO75" s="193"/>
      <c r="CWP75" s="193"/>
      <c r="CWQ75" s="193"/>
      <c r="CWR75" s="193"/>
      <c r="CWS75" s="193"/>
      <c r="CWT75" s="193"/>
      <c r="CWU75" s="193"/>
      <c r="CWV75" s="193"/>
      <c r="CWW75" s="193"/>
      <c r="CWX75" s="193"/>
      <c r="CWY75" s="193"/>
      <c r="CWZ75" s="193"/>
      <c r="CXA75" s="193"/>
      <c r="CXB75" s="193"/>
      <c r="CXC75" s="193"/>
      <c r="CXD75" s="193"/>
      <c r="CXE75" s="193"/>
      <c r="CXF75" s="193"/>
      <c r="CXG75" s="193"/>
      <c r="CXH75" s="193"/>
      <c r="CXI75" s="193"/>
      <c r="CXJ75" s="193"/>
      <c r="CXK75" s="193"/>
      <c r="CXL75" s="193"/>
      <c r="CXM75" s="193"/>
      <c r="CXN75" s="193"/>
      <c r="CXO75" s="193"/>
      <c r="CXP75" s="193"/>
      <c r="CXQ75" s="193"/>
      <c r="CXR75" s="193"/>
      <c r="CXS75" s="193"/>
      <c r="CXT75" s="193"/>
      <c r="CXU75" s="193"/>
      <c r="CXV75" s="193"/>
      <c r="CXW75" s="193"/>
      <c r="CXX75" s="193"/>
      <c r="CXY75" s="193"/>
      <c r="CXZ75" s="193"/>
      <c r="CYA75" s="193"/>
      <c r="CYB75" s="193"/>
      <c r="CYC75" s="193"/>
      <c r="CYD75" s="193"/>
      <c r="CYE75" s="193"/>
      <c r="CYF75" s="193"/>
      <c r="CYG75" s="193"/>
      <c r="CYH75" s="193"/>
      <c r="CYI75" s="193"/>
      <c r="CYJ75" s="193"/>
      <c r="CYK75" s="193"/>
      <c r="CYL75" s="193"/>
      <c r="CYM75" s="193"/>
      <c r="CYN75" s="193"/>
      <c r="CYO75" s="193"/>
      <c r="CYP75" s="193"/>
      <c r="CYQ75" s="193"/>
      <c r="CYR75" s="193"/>
      <c r="CYS75" s="193"/>
      <c r="CYT75" s="193"/>
      <c r="CYU75" s="193"/>
      <c r="CYV75" s="193"/>
      <c r="CYW75" s="193"/>
      <c r="CYX75" s="193"/>
      <c r="CYY75" s="193"/>
      <c r="CYZ75" s="193"/>
      <c r="CZA75" s="193"/>
      <c r="CZB75" s="193"/>
      <c r="CZC75" s="193"/>
      <c r="CZD75" s="193"/>
      <c r="CZE75" s="193"/>
      <c r="CZF75" s="193"/>
      <c r="CZG75" s="193"/>
      <c r="CZH75" s="193"/>
      <c r="CZI75" s="193"/>
      <c r="CZJ75" s="193"/>
      <c r="CZK75" s="193"/>
      <c r="CZL75" s="193"/>
      <c r="CZM75" s="193"/>
      <c r="CZN75" s="193"/>
      <c r="CZO75" s="193"/>
      <c r="CZP75" s="193"/>
      <c r="CZQ75" s="193"/>
      <c r="CZR75" s="193"/>
      <c r="CZS75" s="193"/>
      <c r="CZT75" s="193"/>
      <c r="CZU75" s="193"/>
      <c r="CZV75" s="193"/>
      <c r="CZW75" s="193"/>
      <c r="CZX75" s="193"/>
      <c r="CZY75" s="193"/>
      <c r="CZZ75" s="193"/>
      <c r="DAA75" s="193"/>
      <c r="DAB75" s="193"/>
      <c r="DAC75" s="193"/>
      <c r="DAD75" s="193"/>
      <c r="DAE75" s="193"/>
      <c r="DAF75" s="193"/>
      <c r="DAG75" s="193"/>
      <c r="DAH75" s="193"/>
      <c r="DAI75" s="193"/>
      <c r="DAJ75" s="193"/>
      <c r="DAK75" s="193"/>
      <c r="DAL75" s="193"/>
      <c r="DAM75" s="193"/>
      <c r="DAN75" s="193"/>
      <c r="DAO75" s="193"/>
      <c r="DAP75" s="193"/>
      <c r="DAQ75" s="193"/>
      <c r="DAR75" s="193"/>
      <c r="DAS75" s="193"/>
      <c r="DAT75" s="193"/>
      <c r="DAU75" s="193"/>
      <c r="DAV75" s="193"/>
      <c r="DAW75" s="193"/>
      <c r="DAX75" s="193"/>
      <c r="DAY75" s="193"/>
      <c r="DAZ75" s="193"/>
      <c r="DBA75" s="193"/>
      <c r="DBB75" s="193"/>
      <c r="DBC75" s="193"/>
      <c r="DBD75" s="193"/>
      <c r="DBE75" s="193"/>
      <c r="DBF75" s="193"/>
      <c r="DBG75" s="193"/>
      <c r="DBH75" s="193"/>
      <c r="DBI75" s="193"/>
      <c r="DBJ75" s="193"/>
      <c r="DBK75" s="193"/>
      <c r="DBL75" s="193"/>
      <c r="DBM75" s="193"/>
      <c r="DBN75" s="193"/>
      <c r="DBO75" s="193"/>
      <c r="DBP75" s="193"/>
      <c r="DBQ75" s="193"/>
      <c r="DBR75" s="193"/>
      <c r="DBS75" s="193"/>
      <c r="DBT75" s="193"/>
      <c r="DBU75" s="193"/>
      <c r="DBV75" s="193"/>
      <c r="DBW75" s="193"/>
      <c r="DBX75" s="193"/>
      <c r="DBY75" s="193"/>
      <c r="DBZ75" s="193"/>
      <c r="DCA75" s="193"/>
      <c r="DCB75" s="193"/>
      <c r="DCC75" s="193"/>
      <c r="DCD75" s="193"/>
      <c r="DCE75" s="193"/>
      <c r="DCF75" s="193"/>
      <c r="DCG75" s="193"/>
      <c r="DCH75" s="193"/>
      <c r="DCI75" s="193"/>
      <c r="DCJ75" s="193"/>
      <c r="DCK75" s="193"/>
      <c r="DCL75" s="193"/>
      <c r="DCM75" s="193"/>
      <c r="DCN75" s="193"/>
      <c r="DCO75" s="193"/>
      <c r="DCP75" s="193"/>
      <c r="DCQ75" s="193"/>
      <c r="DCR75" s="193"/>
      <c r="DCS75" s="193"/>
      <c r="DCT75" s="193"/>
      <c r="DCU75" s="193"/>
      <c r="DCV75" s="193"/>
      <c r="DCW75" s="193"/>
      <c r="DCX75" s="193"/>
      <c r="DCY75" s="193"/>
      <c r="DCZ75" s="193"/>
      <c r="DDA75" s="193"/>
      <c r="DDB75" s="193"/>
      <c r="DDC75" s="193"/>
      <c r="DDD75" s="193"/>
      <c r="DDE75" s="193"/>
      <c r="DDF75" s="193"/>
      <c r="DDG75" s="193"/>
      <c r="DDH75" s="193"/>
      <c r="DDI75" s="193"/>
      <c r="DDJ75" s="193"/>
      <c r="DDK75" s="193"/>
      <c r="DDL75" s="193"/>
      <c r="DDM75" s="193"/>
      <c r="DDN75" s="193"/>
      <c r="DDO75" s="193"/>
      <c r="DDP75" s="193"/>
      <c r="DDQ75" s="193"/>
      <c r="DDR75" s="193"/>
      <c r="DDS75" s="193"/>
      <c r="DDT75" s="193"/>
      <c r="DDU75" s="193"/>
      <c r="DDV75" s="193"/>
      <c r="DDW75" s="193"/>
      <c r="DDX75" s="193"/>
      <c r="DDY75" s="193"/>
      <c r="DDZ75" s="193"/>
      <c r="DEA75" s="193"/>
      <c r="DEB75" s="193"/>
      <c r="DEC75" s="193"/>
      <c r="DED75" s="193"/>
      <c r="DEE75" s="193"/>
      <c r="DEF75" s="193"/>
      <c r="DEG75" s="193"/>
      <c r="DEH75" s="193"/>
      <c r="DEI75" s="193"/>
      <c r="DEJ75" s="193"/>
      <c r="DEK75" s="193"/>
      <c r="DEL75" s="193"/>
      <c r="DEM75" s="193"/>
      <c r="DEN75" s="193"/>
      <c r="DEO75" s="193"/>
      <c r="DEP75" s="193"/>
      <c r="DEQ75" s="193"/>
      <c r="DER75" s="193"/>
      <c r="DES75" s="193"/>
      <c r="DET75" s="193"/>
      <c r="DEU75" s="193"/>
      <c r="DEV75" s="193"/>
      <c r="DEW75" s="193"/>
      <c r="DEX75" s="193"/>
      <c r="DEY75" s="193"/>
      <c r="DEZ75" s="193"/>
      <c r="DFA75" s="193"/>
      <c r="DFB75" s="193"/>
      <c r="DFC75" s="193"/>
      <c r="DFD75" s="193"/>
      <c r="DFE75" s="193"/>
      <c r="DFF75" s="193"/>
      <c r="DFG75" s="193"/>
      <c r="DFH75" s="193"/>
      <c r="DFI75" s="193"/>
      <c r="DFJ75" s="193"/>
      <c r="DFK75" s="193"/>
      <c r="DFL75" s="193"/>
      <c r="DFM75" s="193"/>
      <c r="DFN75" s="193"/>
      <c r="DFO75" s="193"/>
      <c r="DFP75" s="193"/>
      <c r="DFQ75" s="193"/>
      <c r="DFR75" s="193"/>
      <c r="DFS75" s="193"/>
      <c r="DFT75" s="193"/>
      <c r="DFU75" s="193"/>
      <c r="DFV75" s="193"/>
      <c r="DFW75" s="193"/>
      <c r="DFX75" s="193"/>
      <c r="DFY75" s="193"/>
      <c r="DFZ75" s="193"/>
      <c r="DGA75" s="193"/>
      <c r="DGB75" s="193"/>
      <c r="DGC75" s="193"/>
      <c r="DGD75" s="193"/>
      <c r="DGE75" s="193"/>
      <c r="DGF75" s="193"/>
      <c r="DGG75" s="193"/>
      <c r="DGH75" s="193"/>
      <c r="DGI75" s="193"/>
      <c r="DGJ75" s="193"/>
      <c r="DGK75" s="193"/>
      <c r="DGL75" s="193"/>
      <c r="DGM75" s="193"/>
      <c r="DGN75" s="193"/>
      <c r="DGO75" s="193"/>
      <c r="DGP75" s="193"/>
      <c r="DGQ75" s="193"/>
      <c r="DGR75" s="193"/>
      <c r="DGS75" s="193"/>
      <c r="DGT75" s="193"/>
      <c r="DGU75" s="193"/>
      <c r="DGV75" s="193"/>
      <c r="DGW75" s="193"/>
      <c r="DGX75" s="193"/>
      <c r="DGY75" s="193"/>
      <c r="DGZ75" s="193"/>
      <c r="DHA75" s="193"/>
      <c r="DHB75" s="193"/>
      <c r="DHC75" s="193"/>
      <c r="DHD75" s="193"/>
      <c r="DHE75" s="193"/>
      <c r="DHF75" s="193"/>
      <c r="DHG75" s="193"/>
      <c r="DHH75" s="193"/>
      <c r="DHI75" s="193"/>
      <c r="DHJ75" s="193"/>
      <c r="DHK75" s="193"/>
      <c r="DHL75" s="193"/>
      <c r="DHM75" s="193"/>
      <c r="DHN75" s="193"/>
      <c r="DHO75" s="193"/>
      <c r="DHP75" s="193"/>
      <c r="DHQ75" s="193"/>
      <c r="DHR75" s="193"/>
      <c r="DHS75" s="193"/>
      <c r="DHT75" s="193"/>
      <c r="DHU75" s="193"/>
      <c r="DHV75" s="193"/>
      <c r="DHW75" s="193"/>
      <c r="DHX75" s="193"/>
      <c r="DHY75" s="193"/>
      <c r="DHZ75" s="193"/>
      <c r="DIA75" s="193"/>
      <c r="DIB75" s="193"/>
      <c r="DIC75" s="193"/>
      <c r="DID75" s="193"/>
      <c r="DIE75" s="193"/>
      <c r="DIF75" s="193"/>
      <c r="DIG75" s="193"/>
      <c r="DIH75" s="193"/>
      <c r="DII75" s="193"/>
      <c r="DIJ75" s="193"/>
      <c r="DIK75" s="193"/>
      <c r="DIL75" s="193"/>
      <c r="DIM75" s="193"/>
      <c r="DIN75" s="193"/>
      <c r="DIO75" s="193"/>
      <c r="DIP75" s="193"/>
      <c r="DIQ75" s="193"/>
      <c r="DIR75" s="193"/>
      <c r="DIS75" s="193"/>
      <c r="DIT75" s="193"/>
      <c r="DIU75" s="193"/>
      <c r="DIV75" s="193"/>
      <c r="DIW75" s="193"/>
      <c r="DIX75" s="193"/>
      <c r="DIY75" s="193"/>
      <c r="DIZ75" s="193"/>
      <c r="DJA75" s="193"/>
      <c r="DJB75" s="193"/>
      <c r="DJC75" s="193"/>
      <c r="DJD75" s="193"/>
      <c r="DJE75" s="193"/>
      <c r="DJF75" s="193"/>
      <c r="DJG75" s="193"/>
      <c r="DJH75" s="193"/>
      <c r="DJI75" s="193"/>
      <c r="DJJ75" s="193"/>
      <c r="DJK75" s="193"/>
      <c r="DJL75" s="193"/>
      <c r="DJM75" s="193"/>
      <c r="DJN75" s="193"/>
      <c r="DJO75" s="193"/>
      <c r="DJP75" s="193"/>
      <c r="DJQ75" s="193"/>
      <c r="DJR75" s="193"/>
      <c r="DJS75" s="193"/>
      <c r="DJT75" s="193"/>
      <c r="DJU75" s="193"/>
      <c r="DJV75" s="193"/>
      <c r="DJW75" s="193"/>
      <c r="DJX75" s="193"/>
      <c r="DJY75" s="193"/>
      <c r="DJZ75" s="193"/>
      <c r="DKA75" s="193"/>
      <c r="DKB75" s="193"/>
      <c r="DKC75" s="193"/>
      <c r="DKD75" s="193"/>
      <c r="DKE75" s="193"/>
      <c r="DKF75" s="193"/>
      <c r="DKG75" s="193"/>
      <c r="DKH75" s="193"/>
      <c r="DKI75" s="193"/>
      <c r="DKJ75" s="193"/>
      <c r="DKK75" s="193"/>
      <c r="DKL75" s="193"/>
      <c r="DKM75" s="193"/>
      <c r="DKN75" s="193"/>
      <c r="DKO75" s="193"/>
      <c r="DKP75" s="193"/>
      <c r="DKQ75" s="193"/>
      <c r="DKR75" s="193"/>
      <c r="DKS75" s="193"/>
      <c r="DKT75" s="193"/>
      <c r="DKU75" s="193"/>
      <c r="DKV75" s="193"/>
      <c r="DKW75" s="193"/>
      <c r="DKX75" s="193"/>
      <c r="DKY75" s="193"/>
      <c r="DKZ75" s="193"/>
      <c r="DLA75" s="193"/>
      <c r="DLB75" s="193"/>
      <c r="DLC75" s="193"/>
      <c r="DLD75" s="193"/>
      <c r="DLE75" s="193"/>
      <c r="DLF75" s="193"/>
      <c r="DLG75" s="193"/>
      <c r="DLH75" s="193"/>
      <c r="DLI75" s="193"/>
      <c r="DLJ75" s="193"/>
      <c r="DLK75" s="193"/>
      <c r="DLL75" s="193"/>
      <c r="DLM75" s="193"/>
      <c r="DLN75" s="193"/>
      <c r="DLO75" s="193"/>
      <c r="DLP75" s="193"/>
      <c r="DLQ75" s="193"/>
      <c r="DLR75" s="193"/>
      <c r="DLS75" s="193"/>
      <c r="DLT75" s="193"/>
      <c r="DLU75" s="193"/>
      <c r="DLV75" s="193"/>
      <c r="DLW75" s="193"/>
      <c r="DLX75" s="193"/>
      <c r="DLY75" s="193"/>
      <c r="DLZ75" s="193"/>
      <c r="DMA75" s="193"/>
      <c r="DMB75" s="193"/>
      <c r="DMC75" s="193"/>
      <c r="DMD75" s="193"/>
      <c r="DME75" s="193"/>
      <c r="DMF75" s="193"/>
      <c r="DMG75" s="193"/>
      <c r="DMH75" s="193"/>
      <c r="DMI75" s="193"/>
      <c r="DMJ75" s="193"/>
      <c r="DMK75" s="193"/>
      <c r="DML75" s="193"/>
      <c r="DMM75" s="193"/>
      <c r="DMN75" s="193"/>
      <c r="DMO75" s="193"/>
      <c r="DMP75" s="193"/>
      <c r="DMQ75" s="193"/>
      <c r="DMR75" s="193"/>
      <c r="DMS75" s="193"/>
      <c r="DMT75" s="193"/>
      <c r="DMU75" s="193"/>
      <c r="DMV75" s="193"/>
      <c r="DMW75" s="193"/>
      <c r="DMX75" s="193"/>
      <c r="DMY75" s="193"/>
      <c r="DMZ75" s="193"/>
      <c r="DNA75" s="193"/>
      <c r="DNB75" s="193"/>
      <c r="DNC75" s="193"/>
      <c r="DND75" s="193"/>
      <c r="DNE75" s="193"/>
      <c r="DNF75" s="193"/>
      <c r="DNG75" s="193"/>
      <c r="DNH75" s="193"/>
      <c r="DNI75" s="193"/>
      <c r="DNJ75" s="193"/>
      <c r="DNK75" s="193"/>
      <c r="DNL75" s="193"/>
      <c r="DNM75" s="193"/>
      <c r="DNN75" s="193"/>
      <c r="DNO75" s="193"/>
      <c r="DNP75" s="193"/>
      <c r="DNQ75" s="193"/>
      <c r="DNR75" s="193"/>
      <c r="DNS75" s="193"/>
      <c r="DNT75" s="193"/>
      <c r="DNU75" s="193"/>
      <c r="DNV75" s="193"/>
      <c r="DNW75" s="193"/>
      <c r="DNX75" s="193"/>
      <c r="DNY75" s="193"/>
      <c r="DNZ75" s="193"/>
      <c r="DOA75" s="193"/>
      <c r="DOB75" s="193"/>
      <c r="DOC75" s="193"/>
      <c r="DOD75" s="193"/>
      <c r="DOE75" s="193"/>
      <c r="DOF75" s="193"/>
      <c r="DOG75" s="193"/>
      <c r="DOH75" s="193"/>
      <c r="DOI75" s="193"/>
      <c r="DOJ75" s="193"/>
      <c r="DOK75" s="193"/>
      <c r="DOL75" s="193"/>
      <c r="DOM75" s="193"/>
      <c r="DON75" s="193"/>
      <c r="DOO75" s="193"/>
      <c r="DOP75" s="193"/>
      <c r="DOQ75" s="193"/>
      <c r="DOR75" s="193"/>
      <c r="DOS75" s="193"/>
      <c r="DOT75" s="193"/>
      <c r="DOU75" s="193"/>
      <c r="DOV75" s="193"/>
      <c r="DOW75" s="193"/>
      <c r="DOX75" s="193"/>
      <c r="DOY75" s="193"/>
      <c r="DOZ75" s="193"/>
      <c r="DPA75" s="193"/>
      <c r="DPB75" s="193"/>
      <c r="DPC75" s="193"/>
      <c r="DPD75" s="193"/>
      <c r="DPE75" s="193"/>
      <c r="DPF75" s="193"/>
      <c r="DPG75" s="193"/>
      <c r="DPH75" s="193"/>
      <c r="DPI75" s="193"/>
      <c r="DPJ75" s="193"/>
      <c r="DPK75" s="193"/>
      <c r="DPL75" s="193"/>
      <c r="DPM75" s="193"/>
      <c r="DPN75" s="193"/>
      <c r="DPO75" s="193"/>
      <c r="DPP75" s="193"/>
      <c r="DPQ75" s="193"/>
      <c r="DPR75" s="193"/>
      <c r="DPS75" s="193"/>
      <c r="DPT75" s="193"/>
      <c r="DPU75" s="193"/>
      <c r="DPV75" s="193"/>
      <c r="DPW75" s="193"/>
      <c r="DPX75" s="193"/>
      <c r="DPY75" s="193"/>
      <c r="DPZ75" s="193"/>
      <c r="DQA75" s="193"/>
      <c r="DQB75" s="193"/>
      <c r="DQC75" s="193"/>
      <c r="DQD75" s="193"/>
      <c r="DQE75" s="193"/>
      <c r="DQF75" s="193"/>
      <c r="DQG75" s="193"/>
      <c r="DQH75" s="193"/>
      <c r="DQI75" s="193"/>
      <c r="DQJ75" s="193"/>
      <c r="DQK75" s="193"/>
      <c r="DQL75" s="193"/>
      <c r="DQM75" s="193"/>
      <c r="DQN75" s="193"/>
      <c r="DQO75" s="193"/>
      <c r="DQP75" s="193"/>
      <c r="DQQ75" s="193"/>
      <c r="DQR75" s="193"/>
      <c r="DQS75" s="193"/>
      <c r="DQT75" s="193"/>
      <c r="DQU75" s="193"/>
      <c r="DQV75" s="193"/>
      <c r="DQW75" s="193"/>
      <c r="DQX75" s="193"/>
      <c r="DQY75" s="193"/>
      <c r="DQZ75" s="193"/>
      <c r="DRA75" s="193"/>
      <c r="DRB75" s="193"/>
      <c r="DRC75" s="193"/>
      <c r="DRD75" s="193"/>
      <c r="DRE75" s="193"/>
      <c r="DRF75" s="193"/>
      <c r="DRG75" s="193"/>
      <c r="DRH75" s="193"/>
      <c r="DRI75" s="193"/>
      <c r="DRJ75" s="193"/>
      <c r="DRK75" s="193"/>
      <c r="DRL75" s="193"/>
      <c r="DRM75" s="193"/>
      <c r="DRN75" s="193"/>
      <c r="DRO75" s="193"/>
      <c r="DRP75" s="193"/>
      <c r="DRQ75" s="193"/>
      <c r="DRR75" s="193"/>
      <c r="DRS75" s="193"/>
      <c r="DRT75" s="193"/>
      <c r="DRU75" s="193"/>
      <c r="DRV75" s="193"/>
      <c r="DRW75" s="193"/>
      <c r="DRX75" s="193"/>
      <c r="DRY75" s="193"/>
      <c r="DRZ75" s="193"/>
      <c r="DSA75" s="193"/>
      <c r="DSB75" s="193"/>
      <c r="DSC75" s="193"/>
      <c r="DSD75" s="193"/>
      <c r="DSE75" s="193"/>
      <c r="DSF75" s="193"/>
      <c r="DSG75" s="193"/>
      <c r="DSH75" s="193"/>
      <c r="DSI75" s="193"/>
      <c r="DSJ75" s="193"/>
      <c r="DSK75" s="193"/>
      <c r="DSL75" s="193"/>
      <c r="DSM75" s="193"/>
      <c r="DSN75" s="193"/>
      <c r="DSO75" s="193"/>
      <c r="DSP75" s="193"/>
      <c r="DSQ75" s="193"/>
      <c r="DSR75" s="193"/>
      <c r="DSS75" s="193"/>
      <c r="DST75" s="193"/>
      <c r="DSU75" s="193"/>
      <c r="DSV75" s="193"/>
      <c r="DSW75" s="193"/>
      <c r="DSX75" s="193"/>
      <c r="DSY75" s="193"/>
      <c r="DSZ75" s="193"/>
      <c r="DTA75" s="193"/>
      <c r="DTB75" s="193"/>
      <c r="DTC75" s="193"/>
      <c r="DTD75" s="193"/>
      <c r="DTE75" s="193"/>
      <c r="DTF75" s="193"/>
      <c r="DTG75" s="193"/>
      <c r="DTH75" s="193"/>
      <c r="DTI75" s="193"/>
      <c r="DTJ75" s="193"/>
      <c r="DTK75" s="193"/>
      <c r="DTL75" s="193"/>
      <c r="DTM75" s="193"/>
      <c r="DTN75" s="193"/>
      <c r="DTO75" s="193"/>
      <c r="DTP75" s="193"/>
      <c r="DTQ75" s="193"/>
      <c r="DTR75" s="193"/>
      <c r="DTS75" s="193"/>
      <c r="DTT75" s="193"/>
      <c r="DTU75" s="193"/>
      <c r="DTV75" s="193"/>
      <c r="DTW75" s="193"/>
      <c r="DTX75" s="193"/>
      <c r="DTY75" s="193"/>
      <c r="DTZ75" s="193"/>
      <c r="DUA75" s="193"/>
      <c r="DUB75" s="193"/>
      <c r="DUC75" s="193"/>
      <c r="DUD75" s="193"/>
      <c r="DUE75" s="193"/>
      <c r="DUF75" s="193"/>
      <c r="DUG75" s="193"/>
      <c r="DUH75" s="193"/>
      <c r="DUI75" s="193"/>
      <c r="DUJ75" s="193"/>
      <c r="DUK75" s="193"/>
      <c r="DUL75" s="193"/>
      <c r="DUM75" s="193"/>
      <c r="DUN75" s="193"/>
      <c r="DUO75" s="193"/>
      <c r="DUP75" s="193"/>
      <c r="DUQ75" s="193"/>
      <c r="DUR75" s="193"/>
      <c r="DUS75" s="193"/>
      <c r="DUT75" s="193"/>
      <c r="DUU75" s="193"/>
      <c r="DUV75" s="193"/>
      <c r="DUW75" s="193"/>
      <c r="DUX75" s="193"/>
      <c r="DUY75" s="193"/>
      <c r="DUZ75" s="193"/>
      <c r="DVA75" s="193"/>
      <c r="DVB75" s="193"/>
      <c r="DVC75" s="193"/>
      <c r="DVD75" s="193"/>
      <c r="DVE75" s="193"/>
      <c r="DVF75" s="193"/>
      <c r="DVG75" s="193"/>
      <c r="DVH75" s="193"/>
      <c r="DVI75" s="193"/>
      <c r="DVJ75" s="193"/>
      <c r="DVK75" s="193"/>
      <c r="DVL75" s="193"/>
      <c r="DVM75" s="193"/>
      <c r="DVN75" s="193"/>
      <c r="DVO75" s="193"/>
      <c r="DVP75" s="193"/>
      <c r="DVQ75" s="193"/>
      <c r="DVR75" s="193"/>
      <c r="DVS75" s="193"/>
      <c r="DVT75" s="193"/>
      <c r="DVU75" s="193"/>
      <c r="DVV75" s="193"/>
      <c r="DVW75" s="193"/>
      <c r="DVX75" s="193"/>
      <c r="DVY75" s="193"/>
      <c r="DVZ75" s="193"/>
      <c r="DWA75" s="193"/>
      <c r="DWB75" s="193"/>
      <c r="DWC75" s="193"/>
      <c r="DWD75" s="193"/>
      <c r="DWE75" s="193"/>
      <c r="DWF75" s="193"/>
      <c r="DWG75" s="193"/>
      <c r="DWH75" s="193"/>
      <c r="DWI75" s="193"/>
      <c r="DWJ75" s="193"/>
      <c r="DWK75" s="193"/>
      <c r="DWL75" s="193"/>
      <c r="DWM75" s="193"/>
      <c r="DWN75" s="193"/>
      <c r="DWO75" s="193"/>
      <c r="DWP75" s="193"/>
      <c r="DWQ75" s="193"/>
      <c r="DWR75" s="193"/>
      <c r="DWS75" s="193"/>
      <c r="DWT75" s="193"/>
      <c r="DWU75" s="193"/>
      <c r="DWV75" s="193"/>
      <c r="DWW75" s="193"/>
      <c r="DWX75" s="193"/>
      <c r="DWY75" s="193"/>
      <c r="DWZ75" s="193"/>
      <c r="DXA75" s="193"/>
      <c r="DXB75" s="193"/>
      <c r="DXC75" s="193"/>
      <c r="DXD75" s="193"/>
      <c r="DXE75" s="193"/>
      <c r="DXF75" s="193"/>
      <c r="DXG75" s="193"/>
      <c r="DXH75" s="193"/>
      <c r="DXI75" s="193"/>
      <c r="DXJ75" s="193"/>
      <c r="DXK75" s="193"/>
      <c r="DXL75" s="193"/>
      <c r="DXM75" s="193"/>
      <c r="DXN75" s="193"/>
      <c r="DXO75" s="193"/>
      <c r="DXP75" s="193"/>
      <c r="DXQ75" s="193"/>
      <c r="DXR75" s="193"/>
      <c r="DXS75" s="193"/>
      <c r="DXT75" s="193"/>
      <c r="DXU75" s="193"/>
      <c r="DXV75" s="193"/>
      <c r="DXW75" s="193"/>
      <c r="DXX75" s="193"/>
      <c r="DXY75" s="193"/>
      <c r="DXZ75" s="193"/>
      <c r="DYA75" s="193"/>
      <c r="DYB75" s="193"/>
      <c r="DYC75" s="193"/>
      <c r="DYD75" s="193"/>
      <c r="DYE75" s="193"/>
      <c r="DYF75" s="193"/>
      <c r="DYG75" s="193"/>
      <c r="DYH75" s="193"/>
      <c r="DYI75" s="193"/>
      <c r="DYJ75" s="193"/>
      <c r="DYK75" s="193"/>
      <c r="DYL75" s="193"/>
      <c r="DYM75" s="193"/>
      <c r="DYN75" s="193"/>
      <c r="DYO75" s="193"/>
      <c r="DYP75" s="193"/>
      <c r="DYQ75" s="193"/>
      <c r="DYR75" s="193"/>
      <c r="DYS75" s="193"/>
      <c r="DYT75" s="193"/>
      <c r="DYU75" s="193"/>
      <c r="DYV75" s="193"/>
      <c r="DYW75" s="193"/>
      <c r="DYX75" s="193"/>
      <c r="DYY75" s="193"/>
      <c r="DYZ75" s="193"/>
      <c r="DZA75" s="193"/>
      <c r="DZB75" s="193"/>
      <c r="DZC75" s="193"/>
      <c r="DZD75" s="193"/>
      <c r="DZE75" s="193"/>
      <c r="DZF75" s="193"/>
      <c r="DZG75" s="193"/>
      <c r="DZH75" s="193"/>
      <c r="DZI75" s="193"/>
      <c r="DZJ75" s="193"/>
      <c r="DZK75" s="193"/>
      <c r="DZL75" s="193"/>
      <c r="DZM75" s="193"/>
      <c r="DZN75" s="193"/>
      <c r="DZO75" s="193"/>
      <c r="DZP75" s="193"/>
      <c r="DZQ75" s="193"/>
      <c r="DZR75" s="193"/>
      <c r="DZS75" s="193"/>
      <c r="DZT75" s="193"/>
      <c r="DZU75" s="193"/>
      <c r="DZV75" s="193"/>
      <c r="DZW75" s="193"/>
      <c r="DZX75" s="193"/>
      <c r="DZY75" s="193"/>
      <c r="DZZ75" s="193"/>
      <c r="EAA75" s="193"/>
      <c r="EAB75" s="193"/>
      <c r="EAC75" s="193"/>
      <c r="EAD75" s="193"/>
      <c r="EAE75" s="193"/>
      <c r="EAF75" s="193"/>
      <c r="EAG75" s="193"/>
      <c r="EAH75" s="193"/>
      <c r="EAI75" s="193"/>
      <c r="EAJ75" s="193"/>
      <c r="EAK75" s="193"/>
      <c r="EAL75" s="193"/>
      <c r="EAM75" s="193"/>
      <c r="EAN75" s="193"/>
      <c r="EAO75" s="193"/>
      <c r="EAP75" s="193"/>
      <c r="EAQ75" s="193"/>
      <c r="EAR75" s="193"/>
      <c r="EAS75" s="193"/>
      <c r="EAT75" s="193"/>
      <c r="EAU75" s="193"/>
      <c r="EAV75" s="193"/>
      <c r="EAW75" s="193"/>
      <c r="EAX75" s="193"/>
      <c r="EAY75" s="193"/>
      <c r="EAZ75" s="193"/>
      <c r="EBA75" s="193"/>
      <c r="EBB75" s="193"/>
      <c r="EBC75" s="193"/>
      <c r="EBD75" s="193"/>
      <c r="EBE75" s="193"/>
      <c r="EBF75" s="193"/>
      <c r="EBG75" s="193"/>
      <c r="EBH75" s="193"/>
      <c r="EBI75" s="193"/>
      <c r="EBJ75" s="193"/>
      <c r="EBK75" s="193"/>
      <c r="EBL75" s="193"/>
      <c r="EBM75" s="193"/>
      <c r="EBN75" s="193"/>
      <c r="EBO75" s="193"/>
      <c r="EBP75" s="193"/>
      <c r="EBQ75" s="193"/>
      <c r="EBR75" s="193"/>
      <c r="EBS75" s="193"/>
      <c r="EBT75" s="193"/>
      <c r="EBU75" s="193"/>
      <c r="EBV75" s="193"/>
      <c r="EBW75" s="193"/>
      <c r="EBX75" s="193"/>
      <c r="EBY75" s="193"/>
      <c r="EBZ75" s="193"/>
      <c r="ECA75" s="193"/>
      <c r="ECB75" s="193"/>
      <c r="ECC75" s="193"/>
      <c r="ECD75" s="193"/>
      <c r="ECE75" s="193"/>
      <c r="ECF75" s="193"/>
      <c r="ECG75" s="193"/>
      <c r="ECH75" s="193"/>
      <c r="ECI75" s="193"/>
      <c r="ECJ75" s="193"/>
      <c r="ECK75" s="193"/>
      <c r="ECL75" s="193"/>
      <c r="ECM75" s="193"/>
      <c r="ECN75" s="193"/>
      <c r="ECO75" s="193"/>
      <c r="ECP75" s="193"/>
      <c r="ECQ75" s="193"/>
      <c r="ECR75" s="193"/>
      <c r="ECS75" s="193"/>
      <c r="ECT75" s="193"/>
      <c r="ECU75" s="193"/>
      <c r="ECV75" s="193"/>
      <c r="ECW75" s="193"/>
      <c r="ECX75" s="193"/>
      <c r="ECY75" s="193"/>
      <c r="ECZ75" s="193"/>
      <c r="EDA75" s="193"/>
      <c r="EDB75" s="193"/>
      <c r="EDC75" s="193"/>
      <c r="EDD75" s="193"/>
      <c r="EDE75" s="193"/>
      <c r="EDF75" s="193"/>
      <c r="EDG75" s="193"/>
      <c r="EDH75" s="193"/>
      <c r="EDI75" s="193"/>
      <c r="EDJ75" s="193"/>
      <c r="EDK75" s="193"/>
      <c r="EDL75" s="193"/>
      <c r="EDM75" s="193"/>
      <c r="EDN75" s="193"/>
      <c r="EDO75" s="193"/>
      <c r="EDP75" s="193"/>
      <c r="EDQ75" s="193"/>
      <c r="EDR75" s="193"/>
      <c r="EDS75" s="193"/>
      <c r="EDT75" s="193"/>
      <c r="EDU75" s="193"/>
      <c r="EDV75" s="193"/>
      <c r="EDW75" s="193"/>
      <c r="EDX75" s="193"/>
      <c r="EDY75" s="193"/>
      <c r="EDZ75" s="193"/>
      <c r="EEA75" s="193"/>
      <c r="EEB75" s="193"/>
      <c r="EEC75" s="193"/>
      <c r="EED75" s="193"/>
      <c r="EEE75" s="193"/>
      <c r="EEF75" s="193"/>
      <c r="EEG75" s="193"/>
      <c r="EEH75" s="193"/>
      <c r="EEI75" s="193"/>
      <c r="EEJ75" s="193"/>
      <c r="EEK75" s="193"/>
      <c r="EEL75" s="193"/>
      <c r="EEM75" s="193"/>
      <c r="EEN75" s="193"/>
      <c r="EEO75" s="193"/>
      <c r="EEP75" s="193"/>
      <c r="EEQ75" s="193"/>
      <c r="EER75" s="193"/>
      <c r="EES75" s="193"/>
      <c r="EET75" s="193"/>
      <c r="EEU75" s="193"/>
      <c r="EEV75" s="193"/>
      <c r="EEW75" s="193"/>
      <c r="EEX75" s="193"/>
      <c r="EEY75" s="193"/>
      <c r="EEZ75" s="193"/>
      <c r="EFA75" s="193"/>
      <c r="EFB75" s="193"/>
      <c r="EFC75" s="193"/>
      <c r="EFD75" s="193"/>
      <c r="EFE75" s="193"/>
      <c r="EFF75" s="193"/>
      <c r="EFG75" s="193"/>
      <c r="EFH75" s="193"/>
      <c r="EFI75" s="193"/>
      <c r="EFJ75" s="193"/>
      <c r="EFK75" s="193"/>
      <c r="EFL75" s="193"/>
      <c r="EFM75" s="193"/>
      <c r="EFN75" s="193"/>
      <c r="EFO75" s="193"/>
      <c r="EFP75" s="193"/>
      <c r="EFQ75" s="193"/>
      <c r="EFR75" s="193"/>
      <c r="EFS75" s="193"/>
      <c r="EFT75" s="193"/>
      <c r="EFU75" s="193"/>
      <c r="EFV75" s="193"/>
      <c r="EFW75" s="193"/>
      <c r="EFX75" s="193"/>
      <c r="EFY75" s="193"/>
      <c r="EFZ75" s="193"/>
      <c r="EGA75" s="193"/>
      <c r="EGB75" s="193"/>
      <c r="EGC75" s="193"/>
      <c r="EGD75" s="193"/>
      <c r="EGE75" s="193"/>
      <c r="EGF75" s="193"/>
      <c r="EGG75" s="193"/>
      <c r="EGH75" s="193"/>
      <c r="EGI75" s="193"/>
      <c r="EGJ75" s="193"/>
      <c r="EGK75" s="193"/>
      <c r="EGL75" s="193"/>
      <c r="EGM75" s="193"/>
      <c r="EGN75" s="193"/>
      <c r="EGO75" s="193"/>
      <c r="EGP75" s="193"/>
      <c r="EGQ75" s="193"/>
      <c r="EGR75" s="193"/>
      <c r="EGS75" s="193"/>
      <c r="EGT75" s="193"/>
      <c r="EGU75" s="193"/>
      <c r="EGV75" s="193"/>
      <c r="EGW75" s="193"/>
      <c r="EGX75" s="193"/>
      <c r="EGY75" s="193"/>
      <c r="EGZ75" s="193"/>
      <c r="EHA75" s="193"/>
      <c r="EHB75" s="193"/>
      <c r="EHC75" s="193"/>
      <c r="EHD75" s="193"/>
      <c r="EHE75" s="193"/>
      <c r="EHF75" s="193"/>
      <c r="EHG75" s="193"/>
      <c r="EHH75" s="193"/>
      <c r="EHI75" s="193"/>
      <c r="EHJ75" s="193"/>
      <c r="EHK75" s="193"/>
      <c r="EHL75" s="193"/>
      <c r="EHM75" s="193"/>
      <c r="EHN75" s="193"/>
      <c r="EHO75" s="193"/>
      <c r="EHP75" s="193"/>
      <c r="EHQ75" s="193"/>
      <c r="EHR75" s="193"/>
      <c r="EHS75" s="193"/>
      <c r="EHT75" s="193"/>
      <c r="EHU75" s="193"/>
      <c r="EHV75" s="193"/>
      <c r="EHW75" s="193"/>
      <c r="EHX75" s="193"/>
      <c r="EHY75" s="193"/>
      <c r="EHZ75" s="193"/>
      <c r="EIA75" s="193"/>
      <c r="EIB75" s="193"/>
      <c r="EIC75" s="193"/>
      <c r="EID75" s="193"/>
      <c r="EIE75" s="193"/>
      <c r="EIF75" s="193"/>
      <c r="EIG75" s="193"/>
      <c r="EIH75" s="193"/>
      <c r="EII75" s="193"/>
      <c r="EIJ75" s="193"/>
      <c r="EIK75" s="193"/>
      <c r="EIL75" s="193"/>
      <c r="EIM75" s="193"/>
      <c r="EIN75" s="193"/>
      <c r="EIO75" s="193"/>
      <c r="EIP75" s="193"/>
      <c r="EIQ75" s="193"/>
      <c r="EIR75" s="193"/>
      <c r="EIS75" s="193"/>
      <c r="EIT75" s="193"/>
      <c r="EIU75" s="193"/>
      <c r="EIV75" s="193"/>
      <c r="EIW75" s="193"/>
      <c r="EIX75" s="193"/>
      <c r="EIY75" s="193"/>
      <c r="EIZ75" s="193"/>
      <c r="EJA75" s="193"/>
      <c r="EJB75" s="193"/>
      <c r="EJC75" s="193"/>
      <c r="EJD75" s="193"/>
      <c r="EJE75" s="193"/>
      <c r="EJF75" s="193"/>
      <c r="EJG75" s="193"/>
      <c r="EJH75" s="193"/>
      <c r="EJI75" s="193"/>
      <c r="EJJ75" s="193"/>
      <c r="EJK75" s="193"/>
      <c r="EJL75" s="193"/>
      <c r="EJM75" s="193"/>
      <c r="EJN75" s="193"/>
      <c r="EJO75" s="193"/>
      <c r="EJP75" s="193"/>
      <c r="EJQ75" s="193"/>
      <c r="EJR75" s="193"/>
      <c r="EJS75" s="193"/>
      <c r="EJT75" s="193"/>
      <c r="EJU75" s="193"/>
      <c r="EJV75" s="193"/>
      <c r="EJW75" s="193"/>
      <c r="EJX75" s="193"/>
      <c r="EJY75" s="193"/>
      <c r="EJZ75" s="193"/>
      <c r="EKA75" s="193"/>
      <c r="EKB75" s="193"/>
      <c r="EKC75" s="193"/>
      <c r="EKD75" s="193"/>
      <c r="EKE75" s="193"/>
      <c r="EKF75" s="193"/>
      <c r="EKG75" s="193"/>
      <c r="EKH75" s="193"/>
      <c r="EKI75" s="193"/>
      <c r="EKJ75" s="193"/>
      <c r="EKK75" s="193"/>
      <c r="EKL75" s="193"/>
      <c r="EKM75" s="193"/>
      <c r="EKN75" s="193"/>
      <c r="EKO75" s="193"/>
      <c r="EKP75" s="193"/>
      <c r="EKQ75" s="193"/>
      <c r="EKR75" s="193"/>
      <c r="EKS75" s="193"/>
      <c r="EKT75" s="193"/>
      <c r="EKU75" s="193"/>
      <c r="EKV75" s="193"/>
      <c r="EKW75" s="193"/>
      <c r="EKX75" s="193"/>
      <c r="EKY75" s="193"/>
      <c r="EKZ75" s="193"/>
      <c r="ELA75" s="193"/>
      <c r="ELB75" s="193"/>
      <c r="ELC75" s="193"/>
      <c r="ELD75" s="193"/>
      <c r="ELE75" s="193"/>
      <c r="ELF75" s="193"/>
      <c r="ELG75" s="193"/>
      <c r="ELH75" s="193"/>
      <c r="ELI75" s="193"/>
      <c r="ELJ75" s="193"/>
      <c r="ELK75" s="193"/>
      <c r="ELL75" s="193"/>
      <c r="ELM75" s="193"/>
      <c r="ELN75" s="193"/>
      <c r="ELO75" s="193"/>
      <c r="ELP75" s="193"/>
      <c r="ELQ75" s="193"/>
      <c r="ELR75" s="193"/>
      <c r="ELS75" s="193"/>
      <c r="ELT75" s="193"/>
      <c r="ELU75" s="193"/>
      <c r="ELV75" s="193"/>
      <c r="ELW75" s="193"/>
      <c r="ELX75" s="193"/>
      <c r="ELY75" s="193"/>
      <c r="ELZ75" s="193"/>
      <c r="EMA75" s="193"/>
      <c r="EMB75" s="193"/>
      <c r="EMC75" s="193"/>
      <c r="EMD75" s="193"/>
      <c r="EME75" s="193"/>
      <c r="EMF75" s="193"/>
      <c r="EMG75" s="193"/>
      <c r="EMH75" s="193"/>
      <c r="EMI75" s="193"/>
      <c r="EMJ75" s="193"/>
      <c r="EMK75" s="193"/>
      <c r="EML75" s="193"/>
      <c r="EMM75" s="193"/>
      <c r="EMN75" s="193"/>
      <c r="EMO75" s="193"/>
      <c r="EMP75" s="193"/>
      <c r="EMQ75" s="193"/>
      <c r="EMR75" s="193"/>
      <c r="EMS75" s="193"/>
      <c r="EMT75" s="193"/>
      <c r="EMU75" s="193"/>
      <c r="EMV75" s="193"/>
      <c r="EMW75" s="193"/>
      <c r="EMX75" s="193"/>
      <c r="EMY75" s="193"/>
      <c r="EMZ75" s="193"/>
      <c r="ENA75" s="193"/>
      <c r="ENB75" s="193"/>
      <c r="ENC75" s="193"/>
      <c r="END75" s="193"/>
      <c r="ENE75" s="193"/>
      <c r="ENF75" s="193"/>
      <c r="ENG75" s="193"/>
      <c r="ENH75" s="193"/>
      <c r="ENI75" s="193"/>
      <c r="ENJ75" s="193"/>
      <c r="ENK75" s="193"/>
      <c r="ENL75" s="193"/>
      <c r="ENM75" s="193"/>
      <c r="ENN75" s="193"/>
      <c r="ENO75" s="193"/>
      <c r="ENP75" s="193"/>
      <c r="ENQ75" s="193"/>
      <c r="ENR75" s="193"/>
      <c r="ENS75" s="193"/>
      <c r="ENT75" s="193"/>
      <c r="ENU75" s="193"/>
      <c r="ENV75" s="193"/>
      <c r="ENW75" s="193"/>
      <c r="ENX75" s="193"/>
      <c r="ENY75" s="193"/>
      <c r="ENZ75" s="193"/>
      <c r="EOA75" s="193"/>
      <c r="EOB75" s="193"/>
      <c r="EOC75" s="193"/>
      <c r="EOD75" s="193"/>
      <c r="EOE75" s="193"/>
      <c r="EOF75" s="193"/>
      <c r="EOG75" s="193"/>
      <c r="EOH75" s="193"/>
      <c r="EOI75" s="193"/>
      <c r="EOJ75" s="193"/>
      <c r="EOK75" s="193"/>
      <c r="EOL75" s="193"/>
      <c r="EOM75" s="193"/>
      <c r="EON75" s="193"/>
      <c r="EOO75" s="193"/>
      <c r="EOP75" s="193"/>
      <c r="EOQ75" s="193"/>
      <c r="EOR75" s="193"/>
      <c r="EOS75" s="193"/>
      <c r="EOT75" s="193"/>
      <c r="EOU75" s="193"/>
      <c r="EOV75" s="193"/>
      <c r="EOW75" s="193"/>
      <c r="EOX75" s="193"/>
      <c r="EOY75" s="193"/>
      <c r="EOZ75" s="193"/>
      <c r="EPA75" s="193"/>
      <c r="EPB75" s="193"/>
      <c r="EPC75" s="193"/>
      <c r="EPD75" s="193"/>
      <c r="EPE75" s="193"/>
      <c r="EPF75" s="193"/>
      <c r="EPG75" s="193"/>
      <c r="EPH75" s="193"/>
      <c r="EPI75" s="193"/>
      <c r="EPJ75" s="193"/>
      <c r="EPK75" s="193"/>
      <c r="EPL75" s="193"/>
      <c r="EPM75" s="193"/>
      <c r="EPN75" s="193"/>
      <c r="EPO75" s="193"/>
      <c r="EPP75" s="193"/>
      <c r="EPQ75" s="193"/>
      <c r="EPR75" s="193"/>
      <c r="EPS75" s="193"/>
      <c r="EPT75" s="193"/>
      <c r="EPU75" s="193"/>
      <c r="EPV75" s="193"/>
      <c r="EPW75" s="193"/>
      <c r="EPX75" s="193"/>
      <c r="EPY75" s="193"/>
      <c r="EPZ75" s="193"/>
      <c r="EQA75" s="193"/>
      <c r="EQB75" s="193"/>
      <c r="EQC75" s="193"/>
      <c r="EQD75" s="193"/>
      <c r="EQE75" s="193"/>
      <c r="EQF75" s="193"/>
      <c r="EQG75" s="193"/>
      <c r="EQH75" s="193"/>
      <c r="EQI75" s="193"/>
      <c r="EQJ75" s="193"/>
      <c r="EQK75" s="193"/>
      <c r="EQL75" s="193"/>
      <c r="EQM75" s="193"/>
      <c r="EQN75" s="193"/>
      <c r="EQO75" s="193"/>
      <c r="EQP75" s="193"/>
      <c r="EQQ75" s="193"/>
      <c r="EQR75" s="193"/>
      <c r="EQS75" s="193"/>
      <c r="EQT75" s="193"/>
      <c r="EQU75" s="193"/>
      <c r="EQV75" s="193"/>
      <c r="EQW75" s="193"/>
      <c r="EQX75" s="193"/>
      <c r="EQY75" s="193"/>
      <c r="EQZ75" s="193"/>
      <c r="ERA75" s="193"/>
      <c r="ERB75" s="193"/>
      <c r="ERC75" s="193"/>
      <c r="ERD75" s="193"/>
      <c r="ERE75" s="193"/>
      <c r="ERF75" s="193"/>
      <c r="ERG75" s="193"/>
      <c r="ERH75" s="193"/>
      <c r="ERI75" s="193"/>
      <c r="ERJ75" s="193"/>
      <c r="ERK75" s="193"/>
      <c r="ERL75" s="193"/>
      <c r="ERM75" s="193"/>
      <c r="ERN75" s="193"/>
      <c r="ERO75" s="193"/>
      <c r="ERP75" s="193"/>
      <c r="ERQ75" s="193"/>
      <c r="ERR75" s="193"/>
      <c r="ERS75" s="193"/>
      <c r="ERT75" s="193"/>
      <c r="ERU75" s="193"/>
      <c r="ERV75" s="193"/>
      <c r="ERW75" s="193"/>
      <c r="ERX75" s="193"/>
      <c r="ERY75" s="193"/>
      <c r="ERZ75" s="193"/>
      <c r="ESA75" s="193"/>
      <c r="ESB75" s="193"/>
      <c r="ESC75" s="193"/>
      <c r="ESD75" s="193"/>
      <c r="ESE75" s="193"/>
      <c r="ESF75" s="193"/>
      <c r="ESG75" s="193"/>
      <c r="ESH75" s="193"/>
      <c r="ESI75" s="193"/>
      <c r="ESJ75" s="193"/>
      <c r="ESK75" s="193"/>
      <c r="ESL75" s="193"/>
      <c r="ESM75" s="193"/>
      <c r="ESN75" s="193"/>
      <c r="ESO75" s="193"/>
      <c r="ESP75" s="193"/>
      <c r="ESQ75" s="193"/>
      <c r="ESR75" s="193"/>
      <c r="ESS75" s="193"/>
      <c r="EST75" s="193"/>
      <c r="ESU75" s="193"/>
      <c r="ESV75" s="193"/>
      <c r="ESW75" s="193"/>
      <c r="ESX75" s="193"/>
      <c r="ESY75" s="193"/>
      <c r="ESZ75" s="193"/>
      <c r="ETA75" s="193"/>
      <c r="ETB75" s="193"/>
      <c r="ETC75" s="193"/>
      <c r="ETD75" s="193"/>
      <c r="ETE75" s="193"/>
      <c r="ETF75" s="193"/>
      <c r="ETG75" s="193"/>
      <c r="ETH75" s="193"/>
      <c r="ETI75" s="193"/>
      <c r="ETJ75" s="193"/>
      <c r="ETK75" s="193"/>
      <c r="ETL75" s="193"/>
      <c r="ETM75" s="193"/>
      <c r="ETN75" s="193"/>
      <c r="ETO75" s="193"/>
      <c r="ETP75" s="193"/>
      <c r="ETQ75" s="193"/>
      <c r="ETR75" s="193"/>
      <c r="ETS75" s="193"/>
      <c r="ETT75" s="193"/>
      <c r="ETU75" s="193"/>
      <c r="ETV75" s="193"/>
      <c r="ETW75" s="193"/>
      <c r="ETX75" s="193"/>
      <c r="ETY75" s="193"/>
      <c r="ETZ75" s="193"/>
      <c r="EUA75" s="193"/>
      <c r="EUB75" s="193"/>
      <c r="EUC75" s="193"/>
      <c r="EUD75" s="193"/>
      <c r="EUE75" s="193"/>
      <c r="EUF75" s="193"/>
      <c r="EUG75" s="193"/>
      <c r="EUH75" s="193"/>
      <c r="EUI75" s="193"/>
      <c r="EUJ75" s="193"/>
      <c r="EUK75" s="193"/>
      <c r="EUL75" s="193"/>
      <c r="EUM75" s="193"/>
      <c r="EUN75" s="193"/>
      <c r="EUO75" s="193"/>
      <c r="EUP75" s="193"/>
      <c r="EUQ75" s="193"/>
      <c r="EUR75" s="193"/>
      <c r="EUS75" s="193"/>
      <c r="EUT75" s="193"/>
      <c r="EUU75" s="193"/>
      <c r="EUV75" s="193"/>
      <c r="EUW75" s="193"/>
      <c r="EUX75" s="193"/>
      <c r="EUY75" s="193"/>
      <c r="EUZ75" s="193"/>
      <c r="EVA75" s="193"/>
      <c r="EVB75" s="193"/>
      <c r="EVC75" s="193"/>
      <c r="EVD75" s="193"/>
      <c r="EVE75" s="193"/>
      <c r="EVF75" s="193"/>
      <c r="EVG75" s="193"/>
      <c r="EVH75" s="193"/>
      <c r="EVI75" s="193"/>
      <c r="EVJ75" s="193"/>
      <c r="EVK75" s="193"/>
      <c r="EVL75" s="193"/>
      <c r="EVM75" s="193"/>
      <c r="EVN75" s="193"/>
      <c r="EVO75" s="193"/>
      <c r="EVP75" s="193"/>
      <c r="EVQ75" s="193"/>
      <c r="EVR75" s="193"/>
      <c r="EVS75" s="193"/>
      <c r="EVT75" s="193"/>
      <c r="EVU75" s="193"/>
      <c r="EVV75" s="193"/>
      <c r="EVW75" s="193"/>
      <c r="EVX75" s="193"/>
      <c r="EVY75" s="193"/>
      <c r="EVZ75" s="193"/>
      <c r="EWA75" s="193"/>
      <c r="EWB75" s="193"/>
      <c r="EWC75" s="193"/>
      <c r="EWD75" s="193"/>
      <c r="EWE75" s="193"/>
      <c r="EWF75" s="193"/>
      <c r="EWG75" s="193"/>
      <c r="EWH75" s="193"/>
      <c r="EWI75" s="193"/>
      <c r="EWJ75" s="193"/>
      <c r="EWK75" s="193"/>
      <c r="EWL75" s="193"/>
      <c r="EWM75" s="193"/>
      <c r="EWN75" s="193"/>
      <c r="EWO75" s="193"/>
      <c r="EWP75" s="193"/>
      <c r="EWQ75" s="193"/>
      <c r="EWR75" s="193"/>
      <c r="EWS75" s="193"/>
      <c r="EWT75" s="193"/>
      <c r="EWU75" s="193"/>
      <c r="EWV75" s="193"/>
      <c r="EWW75" s="193"/>
      <c r="EWX75" s="193"/>
      <c r="EWY75" s="193"/>
      <c r="EWZ75" s="193"/>
      <c r="EXA75" s="193"/>
      <c r="EXB75" s="193"/>
      <c r="EXC75" s="193"/>
      <c r="EXD75" s="193"/>
      <c r="EXE75" s="193"/>
      <c r="EXF75" s="193"/>
      <c r="EXG75" s="193"/>
      <c r="EXH75" s="193"/>
      <c r="EXI75" s="193"/>
      <c r="EXJ75" s="193"/>
      <c r="EXK75" s="193"/>
      <c r="EXL75" s="193"/>
      <c r="EXM75" s="193"/>
      <c r="EXN75" s="193"/>
      <c r="EXO75" s="193"/>
      <c r="EXP75" s="193"/>
      <c r="EXQ75" s="193"/>
      <c r="EXR75" s="193"/>
      <c r="EXS75" s="193"/>
      <c r="EXT75" s="193"/>
      <c r="EXU75" s="193"/>
      <c r="EXV75" s="193"/>
      <c r="EXW75" s="193"/>
      <c r="EXX75" s="193"/>
      <c r="EXY75" s="193"/>
      <c r="EXZ75" s="193"/>
      <c r="EYA75" s="193"/>
      <c r="EYB75" s="193"/>
      <c r="EYC75" s="193"/>
      <c r="EYD75" s="193"/>
      <c r="EYE75" s="193"/>
      <c r="EYF75" s="193"/>
      <c r="EYG75" s="193"/>
      <c r="EYH75" s="193"/>
      <c r="EYI75" s="193"/>
      <c r="EYJ75" s="193"/>
      <c r="EYK75" s="193"/>
      <c r="EYL75" s="193"/>
      <c r="EYM75" s="193"/>
      <c r="EYN75" s="193"/>
      <c r="EYO75" s="193"/>
      <c r="EYP75" s="193"/>
      <c r="EYQ75" s="193"/>
      <c r="EYR75" s="193"/>
      <c r="EYS75" s="193"/>
      <c r="EYT75" s="193"/>
      <c r="EYU75" s="193"/>
      <c r="EYV75" s="193"/>
      <c r="EYW75" s="193"/>
      <c r="EYX75" s="193"/>
      <c r="EYY75" s="193"/>
      <c r="EYZ75" s="193"/>
      <c r="EZA75" s="193"/>
      <c r="EZB75" s="193"/>
      <c r="EZC75" s="193"/>
      <c r="EZD75" s="193"/>
      <c r="EZE75" s="193"/>
      <c r="EZF75" s="193"/>
      <c r="EZG75" s="193"/>
      <c r="EZH75" s="193"/>
      <c r="EZI75" s="193"/>
      <c r="EZJ75" s="193"/>
      <c r="EZK75" s="193"/>
      <c r="EZL75" s="193"/>
      <c r="EZM75" s="193"/>
      <c r="EZN75" s="193"/>
      <c r="EZO75" s="193"/>
      <c r="EZP75" s="193"/>
      <c r="EZQ75" s="193"/>
      <c r="EZR75" s="193"/>
      <c r="EZS75" s="193"/>
      <c r="EZT75" s="193"/>
      <c r="EZU75" s="193"/>
      <c r="EZV75" s="193"/>
      <c r="EZW75" s="193"/>
      <c r="EZX75" s="193"/>
      <c r="EZY75" s="193"/>
      <c r="EZZ75" s="193"/>
      <c r="FAA75" s="193"/>
      <c r="FAB75" s="193"/>
      <c r="FAC75" s="193"/>
      <c r="FAD75" s="193"/>
      <c r="FAE75" s="193"/>
      <c r="FAF75" s="193"/>
      <c r="FAG75" s="193"/>
      <c r="FAH75" s="193"/>
      <c r="FAI75" s="193"/>
      <c r="FAJ75" s="193"/>
      <c r="FAK75" s="193"/>
      <c r="FAL75" s="193"/>
      <c r="FAM75" s="193"/>
      <c r="FAN75" s="193"/>
      <c r="FAO75" s="193"/>
      <c r="FAP75" s="193"/>
      <c r="FAQ75" s="193"/>
      <c r="FAR75" s="193"/>
      <c r="FAS75" s="193"/>
      <c r="FAT75" s="193"/>
      <c r="FAU75" s="193"/>
      <c r="FAV75" s="193"/>
      <c r="FAW75" s="193"/>
      <c r="FAX75" s="193"/>
      <c r="FAY75" s="193"/>
      <c r="FAZ75" s="193"/>
      <c r="FBA75" s="193"/>
      <c r="FBB75" s="193"/>
      <c r="FBC75" s="193"/>
      <c r="FBD75" s="193"/>
      <c r="FBE75" s="193"/>
      <c r="FBF75" s="193"/>
      <c r="FBG75" s="193"/>
      <c r="FBH75" s="193"/>
      <c r="FBI75" s="193"/>
      <c r="FBJ75" s="193"/>
      <c r="FBK75" s="193"/>
      <c r="FBL75" s="193"/>
      <c r="FBM75" s="193"/>
      <c r="FBN75" s="193"/>
      <c r="FBO75" s="193"/>
      <c r="FBP75" s="193"/>
      <c r="FBQ75" s="193"/>
      <c r="FBR75" s="193"/>
      <c r="FBS75" s="193"/>
      <c r="FBT75" s="193"/>
      <c r="FBU75" s="193"/>
      <c r="FBV75" s="193"/>
      <c r="FBW75" s="193"/>
      <c r="FBX75" s="193"/>
      <c r="FBY75" s="193"/>
      <c r="FBZ75" s="193"/>
      <c r="FCA75" s="193"/>
      <c r="FCB75" s="193"/>
      <c r="FCC75" s="193"/>
      <c r="FCD75" s="193"/>
      <c r="FCE75" s="193"/>
      <c r="FCF75" s="193"/>
      <c r="FCG75" s="193"/>
      <c r="FCH75" s="193"/>
      <c r="FCI75" s="193"/>
      <c r="FCJ75" s="193"/>
      <c r="FCK75" s="193"/>
      <c r="FCL75" s="193"/>
      <c r="FCM75" s="193"/>
      <c r="FCN75" s="193"/>
      <c r="FCO75" s="193"/>
      <c r="FCP75" s="193"/>
      <c r="FCQ75" s="193"/>
      <c r="FCR75" s="193"/>
      <c r="FCS75" s="193"/>
      <c r="FCT75" s="193"/>
      <c r="FCU75" s="193"/>
      <c r="FCV75" s="193"/>
      <c r="FCW75" s="193"/>
      <c r="FCX75" s="193"/>
      <c r="FCY75" s="193"/>
      <c r="FCZ75" s="193"/>
      <c r="FDA75" s="193"/>
      <c r="FDB75" s="193"/>
      <c r="FDC75" s="193"/>
      <c r="FDD75" s="193"/>
      <c r="FDE75" s="193"/>
      <c r="FDF75" s="193"/>
      <c r="FDG75" s="193"/>
      <c r="FDH75" s="193"/>
      <c r="FDI75" s="193"/>
      <c r="FDJ75" s="193"/>
      <c r="FDK75" s="193"/>
      <c r="FDL75" s="193"/>
      <c r="FDM75" s="193"/>
      <c r="FDN75" s="193"/>
      <c r="FDO75" s="193"/>
      <c r="FDP75" s="193"/>
      <c r="FDQ75" s="193"/>
      <c r="FDR75" s="193"/>
      <c r="FDS75" s="193"/>
      <c r="FDT75" s="193"/>
      <c r="FDU75" s="193"/>
      <c r="FDV75" s="193"/>
      <c r="FDW75" s="193"/>
      <c r="FDX75" s="193"/>
      <c r="FDY75" s="193"/>
      <c r="FDZ75" s="193"/>
      <c r="FEA75" s="193"/>
      <c r="FEB75" s="193"/>
      <c r="FEC75" s="193"/>
      <c r="FED75" s="193"/>
      <c r="FEE75" s="193"/>
      <c r="FEF75" s="193"/>
      <c r="FEG75" s="193"/>
      <c r="FEH75" s="193"/>
      <c r="FEI75" s="193"/>
      <c r="FEJ75" s="193"/>
      <c r="FEK75" s="193"/>
      <c r="FEL75" s="193"/>
      <c r="FEM75" s="193"/>
      <c r="FEN75" s="193"/>
      <c r="FEO75" s="193"/>
      <c r="FEP75" s="193"/>
      <c r="FEQ75" s="193"/>
      <c r="FER75" s="193"/>
      <c r="FES75" s="193"/>
      <c r="FET75" s="193"/>
      <c r="FEU75" s="193"/>
      <c r="FEV75" s="193"/>
      <c r="FEW75" s="193"/>
      <c r="FEX75" s="193"/>
      <c r="FEY75" s="193"/>
      <c r="FEZ75" s="193"/>
      <c r="FFA75" s="193"/>
      <c r="FFB75" s="193"/>
      <c r="FFC75" s="193"/>
      <c r="FFD75" s="193"/>
      <c r="FFE75" s="193"/>
      <c r="FFF75" s="193"/>
      <c r="FFG75" s="193"/>
      <c r="FFH75" s="193"/>
      <c r="FFI75" s="193"/>
      <c r="FFJ75" s="193"/>
      <c r="FFK75" s="193"/>
      <c r="FFL75" s="193"/>
      <c r="FFM75" s="193"/>
      <c r="FFN75" s="193"/>
      <c r="FFO75" s="193"/>
      <c r="FFP75" s="193"/>
      <c r="FFQ75" s="193"/>
      <c r="FFR75" s="193"/>
      <c r="FFS75" s="193"/>
      <c r="FFT75" s="193"/>
      <c r="FFU75" s="193"/>
      <c r="FFV75" s="193"/>
      <c r="FFW75" s="193"/>
      <c r="FFX75" s="193"/>
      <c r="FFY75" s="193"/>
      <c r="FFZ75" s="193"/>
      <c r="FGA75" s="193"/>
      <c r="FGB75" s="193"/>
      <c r="FGC75" s="193"/>
      <c r="FGD75" s="193"/>
      <c r="FGE75" s="193"/>
      <c r="FGF75" s="193"/>
      <c r="FGG75" s="193"/>
      <c r="FGH75" s="193"/>
      <c r="FGI75" s="193"/>
      <c r="FGJ75" s="193"/>
      <c r="FGK75" s="193"/>
      <c r="FGL75" s="193"/>
      <c r="FGM75" s="193"/>
      <c r="FGN75" s="193"/>
      <c r="FGO75" s="193"/>
      <c r="FGP75" s="193"/>
      <c r="FGQ75" s="193"/>
      <c r="FGR75" s="193"/>
      <c r="FGS75" s="193"/>
      <c r="FGT75" s="193"/>
      <c r="FGU75" s="193"/>
      <c r="FGV75" s="193"/>
      <c r="FGW75" s="193"/>
      <c r="FGX75" s="193"/>
      <c r="FGY75" s="193"/>
      <c r="FGZ75" s="193"/>
      <c r="FHA75" s="193"/>
      <c r="FHB75" s="193"/>
      <c r="FHC75" s="193"/>
      <c r="FHD75" s="193"/>
      <c r="FHE75" s="193"/>
      <c r="FHF75" s="193"/>
      <c r="FHG75" s="193"/>
      <c r="FHH75" s="193"/>
      <c r="FHI75" s="193"/>
      <c r="FHJ75" s="193"/>
      <c r="FHK75" s="193"/>
      <c r="FHL75" s="193"/>
      <c r="FHM75" s="193"/>
      <c r="FHN75" s="193"/>
      <c r="FHO75" s="193"/>
      <c r="FHP75" s="193"/>
      <c r="FHQ75" s="193"/>
      <c r="FHR75" s="193"/>
      <c r="FHS75" s="193"/>
      <c r="FHT75" s="193"/>
      <c r="FHU75" s="193"/>
      <c r="FHV75" s="193"/>
      <c r="FHW75" s="193"/>
      <c r="FHX75" s="193"/>
      <c r="FHY75" s="193"/>
      <c r="FHZ75" s="193"/>
      <c r="FIA75" s="193"/>
      <c r="FIB75" s="193"/>
      <c r="FIC75" s="193"/>
      <c r="FID75" s="193"/>
      <c r="FIE75" s="193"/>
      <c r="FIF75" s="193"/>
      <c r="FIG75" s="193"/>
      <c r="FIH75" s="193"/>
      <c r="FII75" s="193"/>
      <c r="FIJ75" s="193"/>
      <c r="FIK75" s="193"/>
      <c r="FIL75" s="193"/>
      <c r="FIM75" s="193"/>
      <c r="FIN75" s="193"/>
      <c r="FIO75" s="193"/>
      <c r="FIP75" s="193"/>
      <c r="FIQ75" s="193"/>
      <c r="FIR75" s="193"/>
      <c r="FIS75" s="193"/>
      <c r="FIT75" s="193"/>
      <c r="FIU75" s="193"/>
      <c r="FIV75" s="193"/>
      <c r="FIW75" s="193"/>
      <c r="FIX75" s="193"/>
      <c r="FIY75" s="193"/>
      <c r="FIZ75" s="193"/>
      <c r="FJA75" s="193"/>
      <c r="FJB75" s="193"/>
      <c r="FJC75" s="193"/>
      <c r="FJD75" s="193"/>
      <c r="FJE75" s="193"/>
      <c r="FJF75" s="193"/>
      <c r="FJG75" s="193"/>
      <c r="FJH75" s="193"/>
      <c r="FJI75" s="193"/>
      <c r="FJJ75" s="193"/>
      <c r="FJK75" s="193"/>
      <c r="FJL75" s="193"/>
      <c r="FJM75" s="193"/>
      <c r="FJN75" s="193"/>
      <c r="FJO75" s="193"/>
      <c r="FJP75" s="193"/>
      <c r="FJQ75" s="193"/>
      <c r="FJR75" s="193"/>
      <c r="FJS75" s="193"/>
      <c r="FJT75" s="193"/>
      <c r="FJU75" s="193"/>
      <c r="FJV75" s="193"/>
      <c r="FJW75" s="193"/>
      <c r="FJX75" s="193"/>
      <c r="FJY75" s="193"/>
      <c r="FJZ75" s="193"/>
      <c r="FKA75" s="193"/>
      <c r="FKB75" s="193"/>
      <c r="FKC75" s="193"/>
      <c r="FKD75" s="193"/>
      <c r="FKE75" s="193"/>
      <c r="FKF75" s="193"/>
      <c r="FKG75" s="193"/>
      <c r="FKH75" s="193"/>
      <c r="FKI75" s="193"/>
      <c r="FKJ75" s="193"/>
      <c r="FKK75" s="193"/>
      <c r="FKL75" s="193"/>
      <c r="FKM75" s="193"/>
      <c r="FKN75" s="193"/>
      <c r="FKO75" s="193"/>
      <c r="FKP75" s="193"/>
      <c r="FKQ75" s="193"/>
      <c r="FKR75" s="193"/>
      <c r="FKS75" s="193"/>
      <c r="FKT75" s="193"/>
      <c r="FKU75" s="193"/>
      <c r="FKV75" s="193"/>
      <c r="FKW75" s="193"/>
      <c r="FKX75" s="193"/>
      <c r="FKY75" s="193"/>
      <c r="FKZ75" s="193"/>
      <c r="FLA75" s="193"/>
      <c r="FLB75" s="193"/>
      <c r="FLC75" s="193"/>
      <c r="FLD75" s="193"/>
      <c r="FLE75" s="193"/>
      <c r="FLF75" s="193"/>
      <c r="FLG75" s="193"/>
      <c r="FLH75" s="193"/>
      <c r="FLI75" s="193"/>
      <c r="FLJ75" s="193"/>
      <c r="FLK75" s="193"/>
      <c r="FLL75" s="193"/>
      <c r="FLM75" s="193"/>
      <c r="FLN75" s="193"/>
      <c r="FLO75" s="193"/>
      <c r="FLP75" s="193"/>
      <c r="FLQ75" s="193"/>
      <c r="FLR75" s="193"/>
      <c r="FLS75" s="193"/>
      <c r="FLT75" s="193"/>
      <c r="FLU75" s="193"/>
      <c r="FLV75" s="193"/>
      <c r="FLW75" s="193"/>
      <c r="FLX75" s="193"/>
      <c r="FLY75" s="193"/>
      <c r="FLZ75" s="193"/>
      <c r="FMA75" s="193"/>
      <c r="FMB75" s="193"/>
      <c r="FMC75" s="193"/>
      <c r="FMD75" s="193"/>
      <c r="FME75" s="193"/>
      <c r="FMF75" s="193"/>
      <c r="FMG75" s="193"/>
      <c r="FMH75" s="193"/>
      <c r="FMI75" s="193"/>
      <c r="FMJ75" s="193"/>
      <c r="FMK75" s="193"/>
      <c r="FML75" s="193"/>
      <c r="FMM75" s="193"/>
      <c r="FMN75" s="193"/>
      <c r="FMO75" s="193"/>
      <c r="FMP75" s="193"/>
      <c r="FMQ75" s="193"/>
      <c r="FMR75" s="193"/>
      <c r="FMS75" s="193"/>
      <c r="FMT75" s="193"/>
      <c r="FMU75" s="193"/>
      <c r="FMV75" s="193"/>
      <c r="FMW75" s="193"/>
      <c r="FMX75" s="193"/>
      <c r="FMY75" s="193"/>
      <c r="FMZ75" s="193"/>
      <c r="FNA75" s="193"/>
      <c r="FNB75" s="193"/>
      <c r="FNC75" s="193"/>
      <c r="FND75" s="193"/>
      <c r="FNE75" s="193"/>
      <c r="FNF75" s="193"/>
      <c r="FNG75" s="193"/>
      <c r="FNH75" s="193"/>
      <c r="FNI75" s="193"/>
      <c r="FNJ75" s="193"/>
      <c r="FNK75" s="193"/>
      <c r="FNL75" s="193"/>
      <c r="FNM75" s="193"/>
      <c r="FNN75" s="193"/>
      <c r="FNO75" s="193"/>
      <c r="FNP75" s="193"/>
      <c r="FNQ75" s="193"/>
      <c r="FNR75" s="193"/>
      <c r="FNS75" s="193"/>
      <c r="FNT75" s="193"/>
      <c r="FNU75" s="193"/>
      <c r="FNV75" s="193"/>
      <c r="FNW75" s="193"/>
      <c r="FNX75" s="193"/>
      <c r="FNY75" s="193"/>
      <c r="FNZ75" s="193"/>
      <c r="FOA75" s="193"/>
      <c r="FOB75" s="193"/>
      <c r="FOC75" s="193"/>
      <c r="FOD75" s="193"/>
      <c r="FOE75" s="193"/>
      <c r="FOF75" s="193"/>
      <c r="FOG75" s="193"/>
      <c r="FOH75" s="193"/>
      <c r="FOI75" s="193"/>
      <c r="FOJ75" s="193"/>
      <c r="FOK75" s="193"/>
      <c r="FOL75" s="193"/>
      <c r="FOM75" s="193"/>
      <c r="FON75" s="193"/>
      <c r="FOO75" s="193"/>
      <c r="FOP75" s="193"/>
      <c r="FOQ75" s="193"/>
      <c r="FOR75" s="193"/>
      <c r="FOS75" s="193"/>
      <c r="FOT75" s="193"/>
      <c r="FOU75" s="193"/>
      <c r="FOV75" s="193"/>
      <c r="FOW75" s="193"/>
      <c r="FOX75" s="193"/>
      <c r="FOY75" s="193"/>
      <c r="FOZ75" s="193"/>
      <c r="FPA75" s="193"/>
      <c r="FPB75" s="193"/>
      <c r="FPC75" s="193"/>
      <c r="FPD75" s="193"/>
      <c r="FPE75" s="193"/>
      <c r="FPF75" s="193"/>
      <c r="FPG75" s="193"/>
      <c r="FPH75" s="193"/>
      <c r="FPI75" s="193"/>
      <c r="FPJ75" s="193"/>
      <c r="FPK75" s="193"/>
      <c r="FPL75" s="193"/>
      <c r="FPM75" s="193"/>
      <c r="FPN75" s="193"/>
      <c r="FPO75" s="193"/>
      <c r="FPP75" s="193"/>
      <c r="FPQ75" s="193"/>
      <c r="FPR75" s="193"/>
      <c r="FPS75" s="193"/>
      <c r="FPT75" s="193"/>
      <c r="FPU75" s="193"/>
      <c r="FPV75" s="193"/>
      <c r="FPW75" s="193"/>
      <c r="FPX75" s="193"/>
      <c r="FPY75" s="193"/>
      <c r="FPZ75" s="193"/>
      <c r="FQA75" s="193"/>
      <c r="FQB75" s="193"/>
      <c r="FQC75" s="193"/>
      <c r="FQD75" s="193"/>
      <c r="FQE75" s="193"/>
      <c r="FQF75" s="193"/>
      <c r="FQG75" s="193"/>
      <c r="FQH75" s="193"/>
      <c r="FQI75" s="193"/>
      <c r="FQJ75" s="193"/>
      <c r="FQK75" s="193"/>
      <c r="FQL75" s="193"/>
      <c r="FQM75" s="193"/>
      <c r="FQN75" s="193"/>
      <c r="FQO75" s="193"/>
      <c r="FQP75" s="193"/>
      <c r="FQQ75" s="193"/>
      <c r="FQR75" s="193"/>
      <c r="FQS75" s="193"/>
      <c r="FQT75" s="193"/>
      <c r="FQU75" s="193"/>
      <c r="FQV75" s="193"/>
      <c r="FQW75" s="193"/>
      <c r="FQX75" s="193"/>
      <c r="FQY75" s="193"/>
      <c r="FQZ75" s="193"/>
      <c r="FRA75" s="193"/>
      <c r="FRB75" s="193"/>
      <c r="FRC75" s="193"/>
      <c r="FRD75" s="193"/>
      <c r="FRE75" s="193"/>
      <c r="FRF75" s="193"/>
      <c r="FRG75" s="193"/>
      <c r="FRH75" s="193"/>
      <c r="FRI75" s="193"/>
      <c r="FRJ75" s="193"/>
      <c r="FRK75" s="193"/>
      <c r="FRL75" s="193"/>
      <c r="FRM75" s="193"/>
      <c r="FRN75" s="193"/>
      <c r="FRO75" s="193"/>
      <c r="FRP75" s="193"/>
      <c r="FRQ75" s="193"/>
      <c r="FRR75" s="193"/>
      <c r="FRS75" s="193"/>
      <c r="FRT75" s="193"/>
      <c r="FRU75" s="193"/>
      <c r="FRV75" s="193"/>
      <c r="FRW75" s="193"/>
      <c r="FRX75" s="193"/>
      <c r="FRY75" s="193"/>
      <c r="FRZ75" s="193"/>
      <c r="FSA75" s="193"/>
      <c r="FSB75" s="193"/>
      <c r="FSC75" s="193"/>
      <c r="FSD75" s="193"/>
      <c r="FSE75" s="193"/>
      <c r="FSF75" s="193"/>
      <c r="FSG75" s="193"/>
      <c r="FSH75" s="193"/>
      <c r="FSI75" s="193"/>
      <c r="FSJ75" s="193"/>
      <c r="FSK75" s="193"/>
      <c r="FSL75" s="193"/>
      <c r="FSM75" s="193"/>
      <c r="FSN75" s="193"/>
      <c r="FSO75" s="193"/>
      <c r="FSP75" s="193"/>
      <c r="FSQ75" s="193"/>
      <c r="FSR75" s="193"/>
      <c r="FSS75" s="193"/>
      <c r="FST75" s="193"/>
      <c r="FSU75" s="193"/>
      <c r="FSV75" s="193"/>
      <c r="FSW75" s="193"/>
      <c r="FSX75" s="193"/>
      <c r="FSY75" s="193"/>
      <c r="FSZ75" s="193"/>
      <c r="FTA75" s="193"/>
      <c r="FTB75" s="193"/>
      <c r="FTC75" s="193"/>
      <c r="FTD75" s="193"/>
      <c r="FTE75" s="193"/>
      <c r="FTF75" s="193"/>
      <c r="FTG75" s="193"/>
      <c r="FTH75" s="193"/>
      <c r="FTI75" s="193"/>
      <c r="FTJ75" s="193"/>
      <c r="FTK75" s="193"/>
      <c r="FTL75" s="193"/>
      <c r="FTM75" s="193"/>
      <c r="FTN75" s="193"/>
      <c r="FTO75" s="193"/>
      <c r="FTP75" s="193"/>
      <c r="FTQ75" s="193"/>
      <c r="FTR75" s="193"/>
      <c r="FTS75" s="193"/>
      <c r="FTT75" s="193"/>
      <c r="FTU75" s="193"/>
      <c r="FTV75" s="193"/>
      <c r="FTW75" s="193"/>
      <c r="FTX75" s="193"/>
      <c r="FTY75" s="193"/>
      <c r="FTZ75" s="193"/>
      <c r="FUA75" s="193"/>
      <c r="FUB75" s="193"/>
      <c r="FUC75" s="193"/>
      <c r="FUD75" s="193"/>
      <c r="FUE75" s="193"/>
      <c r="FUF75" s="193"/>
      <c r="FUG75" s="193"/>
      <c r="FUH75" s="193"/>
      <c r="FUI75" s="193"/>
      <c r="FUJ75" s="193"/>
      <c r="FUK75" s="193"/>
      <c r="FUL75" s="193"/>
      <c r="FUM75" s="193"/>
      <c r="FUN75" s="193"/>
      <c r="FUO75" s="193"/>
      <c r="FUP75" s="193"/>
      <c r="FUQ75" s="193"/>
      <c r="FUR75" s="193"/>
      <c r="FUS75" s="193"/>
      <c r="FUT75" s="193"/>
      <c r="FUU75" s="193"/>
      <c r="FUV75" s="193"/>
      <c r="FUW75" s="193"/>
      <c r="FUX75" s="193"/>
      <c r="FUY75" s="193"/>
      <c r="FUZ75" s="193"/>
      <c r="FVA75" s="193"/>
      <c r="FVB75" s="193"/>
      <c r="FVC75" s="193"/>
      <c r="FVD75" s="193"/>
      <c r="FVE75" s="193"/>
      <c r="FVF75" s="193"/>
      <c r="FVG75" s="193"/>
      <c r="FVH75" s="193"/>
      <c r="FVI75" s="193"/>
      <c r="FVJ75" s="193"/>
      <c r="FVK75" s="193"/>
      <c r="FVL75" s="193"/>
      <c r="FVM75" s="193"/>
      <c r="FVN75" s="193"/>
      <c r="FVO75" s="193"/>
      <c r="FVP75" s="193"/>
      <c r="FVQ75" s="193"/>
      <c r="FVR75" s="193"/>
      <c r="FVS75" s="193"/>
      <c r="FVT75" s="193"/>
      <c r="FVU75" s="193"/>
      <c r="FVV75" s="193"/>
      <c r="FVW75" s="193"/>
      <c r="FVX75" s="193"/>
      <c r="FVY75" s="193"/>
      <c r="FVZ75" s="193"/>
      <c r="FWA75" s="193"/>
      <c r="FWB75" s="193"/>
      <c r="FWC75" s="193"/>
      <c r="FWD75" s="193"/>
      <c r="FWE75" s="193"/>
      <c r="FWF75" s="193"/>
      <c r="FWG75" s="193"/>
      <c r="FWH75" s="193"/>
      <c r="FWI75" s="193"/>
      <c r="FWJ75" s="193"/>
      <c r="FWK75" s="193"/>
      <c r="FWL75" s="193"/>
      <c r="FWM75" s="193"/>
      <c r="FWN75" s="193"/>
      <c r="FWO75" s="193"/>
      <c r="FWP75" s="193"/>
      <c r="FWQ75" s="193"/>
      <c r="FWR75" s="193"/>
      <c r="FWS75" s="193"/>
      <c r="FWT75" s="193"/>
      <c r="FWU75" s="193"/>
      <c r="FWV75" s="193"/>
      <c r="FWW75" s="193"/>
      <c r="FWX75" s="193"/>
      <c r="FWY75" s="193"/>
      <c r="FWZ75" s="193"/>
      <c r="FXA75" s="193"/>
      <c r="FXB75" s="193"/>
      <c r="FXC75" s="193"/>
      <c r="FXD75" s="193"/>
      <c r="FXE75" s="193"/>
      <c r="FXF75" s="193"/>
      <c r="FXG75" s="193"/>
      <c r="FXH75" s="193"/>
      <c r="FXI75" s="193"/>
      <c r="FXJ75" s="193"/>
      <c r="FXK75" s="193"/>
      <c r="FXL75" s="193"/>
      <c r="FXM75" s="193"/>
      <c r="FXN75" s="193"/>
      <c r="FXO75" s="193"/>
      <c r="FXP75" s="193"/>
      <c r="FXQ75" s="193"/>
      <c r="FXR75" s="193"/>
      <c r="FXS75" s="193"/>
      <c r="FXT75" s="193"/>
      <c r="FXU75" s="193"/>
      <c r="FXV75" s="193"/>
      <c r="FXW75" s="193"/>
      <c r="FXX75" s="193"/>
      <c r="FXY75" s="193"/>
      <c r="FXZ75" s="193"/>
      <c r="FYA75" s="193"/>
      <c r="FYB75" s="193"/>
      <c r="FYC75" s="193"/>
      <c r="FYD75" s="193"/>
      <c r="FYE75" s="193"/>
      <c r="FYF75" s="193"/>
      <c r="FYG75" s="193"/>
      <c r="FYH75" s="193"/>
      <c r="FYI75" s="193"/>
      <c r="FYJ75" s="193"/>
      <c r="FYK75" s="193"/>
      <c r="FYL75" s="193"/>
      <c r="FYM75" s="193"/>
      <c r="FYN75" s="193"/>
      <c r="FYO75" s="193"/>
      <c r="FYP75" s="193"/>
      <c r="FYQ75" s="193"/>
      <c r="FYR75" s="193"/>
      <c r="FYS75" s="193"/>
      <c r="FYT75" s="193"/>
      <c r="FYU75" s="193"/>
      <c r="FYV75" s="193"/>
      <c r="FYW75" s="193"/>
      <c r="FYX75" s="193"/>
      <c r="FYY75" s="193"/>
      <c r="FYZ75" s="193"/>
      <c r="FZA75" s="193"/>
      <c r="FZB75" s="193"/>
      <c r="FZC75" s="193"/>
      <c r="FZD75" s="193"/>
      <c r="FZE75" s="193"/>
      <c r="FZF75" s="193"/>
      <c r="FZG75" s="193"/>
      <c r="FZH75" s="193"/>
      <c r="FZI75" s="193"/>
      <c r="FZJ75" s="193"/>
      <c r="FZK75" s="193"/>
      <c r="FZL75" s="193"/>
      <c r="FZM75" s="193"/>
      <c r="FZN75" s="193"/>
      <c r="FZO75" s="193"/>
      <c r="FZP75" s="193"/>
      <c r="FZQ75" s="193"/>
      <c r="FZR75" s="193"/>
      <c r="FZS75" s="193"/>
      <c r="FZT75" s="193"/>
      <c r="FZU75" s="193"/>
      <c r="FZV75" s="193"/>
      <c r="FZW75" s="193"/>
      <c r="FZX75" s="193"/>
      <c r="FZY75" s="193"/>
      <c r="FZZ75" s="193"/>
      <c r="GAA75" s="193"/>
      <c r="GAB75" s="193"/>
      <c r="GAC75" s="193"/>
      <c r="GAD75" s="193"/>
      <c r="GAE75" s="193"/>
      <c r="GAF75" s="193"/>
      <c r="GAG75" s="193"/>
      <c r="GAH75" s="193"/>
      <c r="GAI75" s="193"/>
      <c r="GAJ75" s="193"/>
      <c r="GAK75" s="193"/>
      <c r="GAL75" s="193"/>
      <c r="GAM75" s="193"/>
      <c r="GAN75" s="193"/>
      <c r="GAO75" s="193"/>
      <c r="GAP75" s="193"/>
      <c r="GAQ75" s="193"/>
      <c r="GAR75" s="193"/>
      <c r="GAS75" s="193"/>
      <c r="GAT75" s="193"/>
      <c r="GAU75" s="193"/>
      <c r="GAV75" s="193"/>
      <c r="GAW75" s="193"/>
      <c r="GAX75" s="193"/>
      <c r="GAY75" s="193"/>
      <c r="GAZ75" s="193"/>
      <c r="GBA75" s="193"/>
      <c r="GBB75" s="193"/>
      <c r="GBC75" s="193"/>
      <c r="GBD75" s="193"/>
      <c r="GBE75" s="193"/>
      <c r="GBF75" s="193"/>
      <c r="GBG75" s="193"/>
      <c r="GBH75" s="193"/>
      <c r="GBI75" s="193"/>
      <c r="GBJ75" s="193"/>
      <c r="GBK75" s="193"/>
      <c r="GBL75" s="193"/>
      <c r="GBM75" s="193"/>
      <c r="GBN75" s="193"/>
      <c r="GBO75" s="193"/>
      <c r="GBP75" s="193"/>
      <c r="GBQ75" s="193"/>
      <c r="GBR75" s="193"/>
      <c r="GBS75" s="193"/>
      <c r="GBT75" s="193"/>
      <c r="GBU75" s="193"/>
      <c r="GBV75" s="193"/>
      <c r="GBW75" s="193"/>
      <c r="GBX75" s="193"/>
      <c r="GBY75" s="193"/>
      <c r="GBZ75" s="193"/>
      <c r="GCA75" s="193"/>
      <c r="GCB75" s="193"/>
      <c r="GCC75" s="193"/>
      <c r="GCD75" s="193"/>
      <c r="GCE75" s="193"/>
      <c r="GCF75" s="193"/>
      <c r="GCG75" s="193"/>
      <c r="GCH75" s="193"/>
      <c r="GCI75" s="193"/>
      <c r="GCJ75" s="193"/>
      <c r="GCK75" s="193"/>
      <c r="GCL75" s="193"/>
      <c r="GCM75" s="193"/>
      <c r="GCN75" s="193"/>
      <c r="GCO75" s="193"/>
      <c r="GCP75" s="193"/>
      <c r="GCQ75" s="193"/>
      <c r="GCR75" s="193"/>
      <c r="GCS75" s="193"/>
      <c r="GCT75" s="193"/>
      <c r="GCU75" s="193"/>
      <c r="GCV75" s="193"/>
      <c r="GCW75" s="193"/>
      <c r="GCX75" s="193"/>
      <c r="GCY75" s="193"/>
      <c r="GCZ75" s="193"/>
      <c r="GDA75" s="193"/>
      <c r="GDB75" s="193"/>
      <c r="GDC75" s="193"/>
      <c r="GDD75" s="193"/>
      <c r="GDE75" s="193"/>
      <c r="GDF75" s="193"/>
      <c r="GDG75" s="193"/>
      <c r="GDH75" s="193"/>
      <c r="GDI75" s="193"/>
      <c r="GDJ75" s="193"/>
      <c r="GDK75" s="193"/>
      <c r="GDL75" s="193"/>
      <c r="GDM75" s="193"/>
      <c r="GDN75" s="193"/>
      <c r="GDO75" s="193"/>
      <c r="GDP75" s="193"/>
      <c r="GDQ75" s="193"/>
      <c r="GDR75" s="193"/>
      <c r="GDS75" s="193"/>
      <c r="GDT75" s="193"/>
      <c r="GDU75" s="193"/>
      <c r="GDV75" s="193"/>
      <c r="GDW75" s="193"/>
      <c r="GDX75" s="193"/>
      <c r="GDY75" s="193"/>
      <c r="GDZ75" s="193"/>
      <c r="GEA75" s="193"/>
      <c r="GEB75" s="193"/>
      <c r="GEC75" s="193"/>
      <c r="GED75" s="193"/>
      <c r="GEE75" s="193"/>
      <c r="GEF75" s="193"/>
      <c r="GEG75" s="193"/>
      <c r="GEH75" s="193"/>
      <c r="GEI75" s="193"/>
      <c r="GEJ75" s="193"/>
      <c r="GEK75" s="193"/>
      <c r="GEL75" s="193"/>
      <c r="GEM75" s="193"/>
      <c r="GEN75" s="193"/>
      <c r="GEO75" s="193"/>
      <c r="GEP75" s="193"/>
      <c r="GEQ75" s="193"/>
      <c r="GER75" s="193"/>
      <c r="GES75" s="193"/>
      <c r="GET75" s="193"/>
      <c r="GEU75" s="193"/>
      <c r="GEV75" s="193"/>
      <c r="GEW75" s="193"/>
      <c r="GEX75" s="193"/>
      <c r="GEY75" s="193"/>
      <c r="GEZ75" s="193"/>
      <c r="GFA75" s="193"/>
      <c r="GFB75" s="193"/>
      <c r="GFC75" s="193"/>
      <c r="GFD75" s="193"/>
      <c r="GFE75" s="193"/>
      <c r="GFF75" s="193"/>
      <c r="GFG75" s="193"/>
      <c r="GFH75" s="193"/>
      <c r="GFI75" s="193"/>
      <c r="GFJ75" s="193"/>
      <c r="GFK75" s="193"/>
      <c r="GFL75" s="193"/>
      <c r="GFM75" s="193"/>
      <c r="GFN75" s="193"/>
      <c r="GFO75" s="193"/>
      <c r="GFP75" s="193"/>
      <c r="GFQ75" s="193"/>
      <c r="GFR75" s="193"/>
      <c r="GFS75" s="193"/>
      <c r="GFT75" s="193"/>
      <c r="GFU75" s="193"/>
      <c r="GFV75" s="193"/>
      <c r="GFW75" s="193"/>
      <c r="GFX75" s="193"/>
      <c r="GFY75" s="193"/>
      <c r="GFZ75" s="193"/>
      <c r="GGA75" s="193"/>
      <c r="GGB75" s="193"/>
      <c r="GGC75" s="193"/>
      <c r="GGD75" s="193"/>
      <c r="GGE75" s="193"/>
      <c r="GGF75" s="193"/>
      <c r="GGG75" s="193"/>
      <c r="GGH75" s="193"/>
      <c r="GGI75" s="193"/>
      <c r="GGJ75" s="193"/>
      <c r="GGK75" s="193"/>
      <c r="GGL75" s="193"/>
      <c r="GGM75" s="193"/>
      <c r="GGN75" s="193"/>
      <c r="GGO75" s="193"/>
      <c r="GGP75" s="193"/>
      <c r="GGQ75" s="193"/>
      <c r="GGR75" s="193"/>
      <c r="GGS75" s="193"/>
      <c r="GGT75" s="193"/>
      <c r="GGU75" s="193"/>
      <c r="GGV75" s="193"/>
      <c r="GGW75" s="193"/>
      <c r="GGX75" s="193"/>
      <c r="GGY75" s="193"/>
      <c r="GGZ75" s="193"/>
      <c r="GHA75" s="193"/>
      <c r="GHB75" s="193"/>
      <c r="GHC75" s="193"/>
      <c r="GHD75" s="193"/>
      <c r="GHE75" s="193"/>
      <c r="GHF75" s="193"/>
      <c r="GHG75" s="193"/>
      <c r="GHH75" s="193"/>
      <c r="GHI75" s="193"/>
      <c r="GHJ75" s="193"/>
      <c r="GHK75" s="193"/>
      <c r="GHL75" s="193"/>
      <c r="GHM75" s="193"/>
      <c r="GHN75" s="193"/>
      <c r="GHO75" s="193"/>
      <c r="GHP75" s="193"/>
      <c r="GHQ75" s="193"/>
      <c r="GHR75" s="193"/>
      <c r="GHS75" s="193"/>
      <c r="GHT75" s="193"/>
      <c r="GHU75" s="193"/>
      <c r="GHV75" s="193"/>
      <c r="GHW75" s="193"/>
      <c r="GHX75" s="193"/>
      <c r="GHY75" s="193"/>
      <c r="GHZ75" s="193"/>
      <c r="GIA75" s="193"/>
      <c r="GIB75" s="193"/>
      <c r="GIC75" s="193"/>
      <c r="GID75" s="193"/>
      <c r="GIE75" s="193"/>
      <c r="GIF75" s="193"/>
      <c r="GIG75" s="193"/>
      <c r="GIH75" s="193"/>
      <c r="GII75" s="193"/>
      <c r="GIJ75" s="193"/>
      <c r="GIK75" s="193"/>
      <c r="GIL75" s="193"/>
      <c r="GIM75" s="193"/>
      <c r="GIN75" s="193"/>
      <c r="GIO75" s="193"/>
      <c r="GIP75" s="193"/>
      <c r="GIQ75" s="193"/>
      <c r="GIR75" s="193"/>
      <c r="GIS75" s="193"/>
      <c r="GIT75" s="193"/>
      <c r="GIU75" s="193"/>
      <c r="GIV75" s="193"/>
      <c r="GIW75" s="193"/>
      <c r="GIX75" s="193"/>
      <c r="GIY75" s="193"/>
      <c r="GIZ75" s="193"/>
      <c r="GJA75" s="193"/>
      <c r="GJB75" s="193"/>
      <c r="GJC75" s="193"/>
      <c r="GJD75" s="193"/>
      <c r="GJE75" s="193"/>
      <c r="GJF75" s="193"/>
      <c r="GJG75" s="193"/>
      <c r="GJH75" s="193"/>
      <c r="GJI75" s="193"/>
      <c r="GJJ75" s="193"/>
      <c r="GJK75" s="193"/>
      <c r="GJL75" s="193"/>
      <c r="GJM75" s="193"/>
      <c r="GJN75" s="193"/>
      <c r="GJO75" s="193"/>
      <c r="GJP75" s="193"/>
      <c r="GJQ75" s="193"/>
      <c r="GJR75" s="193"/>
      <c r="GJS75" s="193"/>
      <c r="GJT75" s="193"/>
      <c r="GJU75" s="193"/>
      <c r="GJV75" s="193"/>
      <c r="GJW75" s="193"/>
      <c r="GJX75" s="193"/>
      <c r="GJY75" s="193"/>
      <c r="GJZ75" s="193"/>
      <c r="GKA75" s="193"/>
      <c r="GKB75" s="193"/>
      <c r="GKC75" s="193"/>
      <c r="GKD75" s="193"/>
      <c r="GKE75" s="193"/>
      <c r="GKF75" s="193"/>
      <c r="GKG75" s="193"/>
      <c r="GKH75" s="193"/>
      <c r="GKI75" s="193"/>
      <c r="GKJ75" s="193"/>
      <c r="GKK75" s="193"/>
      <c r="GKL75" s="193"/>
      <c r="GKM75" s="193"/>
      <c r="GKN75" s="193"/>
      <c r="GKO75" s="193"/>
      <c r="GKP75" s="193"/>
      <c r="GKQ75" s="193"/>
      <c r="GKR75" s="193"/>
      <c r="GKS75" s="193"/>
      <c r="GKT75" s="193"/>
      <c r="GKU75" s="193"/>
      <c r="GKV75" s="193"/>
      <c r="GKW75" s="193"/>
      <c r="GKX75" s="193"/>
      <c r="GKY75" s="193"/>
      <c r="GKZ75" s="193"/>
      <c r="GLA75" s="193"/>
      <c r="GLB75" s="193"/>
      <c r="GLC75" s="193"/>
      <c r="GLD75" s="193"/>
      <c r="GLE75" s="193"/>
      <c r="GLF75" s="193"/>
      <c r="GLG75" s="193"/>
      <c r="GLH75" s="193"/>
      <c r="GLI75" s="193"/>
      <c r="GLJ75" s="193"/>
      <c r="GLK75" s="193"/>
      <c r="GLL75" s="193"/>
      <c r="GLM75" s="193"/>
      <c r="GLN75" s="193"/>
      <c r="GLO75" s="193"/>
      <c r="GLP75" s="193"/>
      <c r="GLQ75" s="193"/>
      <c r="GLR75" s="193"/>
      <c r="GLS75" s="193"/>
      <c r="GLT75" s="193"/>
      <c r="GLU75" s="193"/>
      <c r="GLV75" s="193"/>
      <c r="GLW75" s="193"/>
      <c r="GLX75" s="193"/>
      <c r="GLY75" s="193"/>
      <c r="GLZ75" s="193"/>
      <c r="GMA75" s="193"/>
      <c r="GMB75" s="193"/>
      <c r="GMC75" s="193"/>
      <c r="GMD75" s="193"/>
      <c r="GME75" s="193"/>
      <c r="GMF75" s="193"/>
      <c r="GMG75" s="193"/>
      <c r="GMH75" s="193"/>
      <c r="GMI75" s="193"/>
      <c r="GMJ75" s="193"/>
      <c r="GMK75" s="193"/>
      <c r="GML75" s="193"/>
      <c r="GMM75" s="193"/>
      <c r="GMN75" s="193"/>
      <c r="GMO75" s="193"/>
      <c r="GMP75" s="193"/>
      <c r="GMQ75" s="193"/>
      <c r="GMR75" s="193"/>
      <c r="GMS75" s="193"/>
      <c r="GMT75" s="193"/>
      <c r="GMU75" s="193"/>
      <c r="GMV75" s="193"/>
      <c r="GMW75" s="193"/>
      <c r="GMX75" s="193"/>
      <c r="GMY75" s="193"/>
      <c r="GMZ75" s="193"/>
      <c r="GNA75" s="193"/>
      <c r="GNB75" s="193"/>
      <c r="GNC75" s="193"/>
      <c r="GND75" s="193"/>
      <c r="GNE75" s="193"/>
      <c r="GNF75" s="193"/>
      <c r="GNG75" s="193"/>
      <c r="GNH75" s="193"/>
      <c r="GNI75" s="193"/>
      <c r="GNJ75" s="193"/>
      <c r="GNK75" s="193"/>
      <c r="GNL75" s="193"/>
      <c r="GNM75" s="193"/>
      <c r="GNN75" s="193"/>
      <c r="GNO75" s="193"/>
      <c r="GNP75" s="193"/>
      <c r="GNQ75" s="193"/>
      <c r="GNR75" s="193"/>
      <c r="GNS75" s="193"/>
      <c r="GNT75" s="193"/>
      <c r="GNU75" s="193"/>
      <c r="GNV75" s="193"/>
      <c r="GNW75" s="193"/>
      <c r="GNX75" s="193"/>
      <c r="GNY75" s="193"/>
      <c r="GNZ75" s="193"/>
      <c r="GOA75" s="193"/>
      <c r="GOB75" s="193"/>
      <c r="GOC75" s="193"/>
      <c r="GOD75" s="193"/>
      <c r="GOE75" s="193"/>
      <c r="GOF75" s="193"/>
      <c r="GOG75" s="193"/>
      <c r="GOH75" s="193"/>
      <c r="GOI75" s="193"/>
      <c r="GOJ75" s="193"/>
      <c r="GOK75" s="193"/>
      <c r="GOL75" s="193"/>
      <c r="GOM75" s="193"/>
      <c r="GON75" s="193"/>
      <c r="GOO75" s="193"/>
      <c r="GOP75" s="193"/>
      <c r="GOQ75" s="193"/>
      <c r="GOR75" s="193"/>
      <c r="GOS75" s="193"/>
      <c r="GOT75" s="193"/>
      <c r="GOU75" s="193"/>
      <c r="GOV75" s="193"/>
      <c r="GOW75" s="193"/>
      <c r="GOX75" s="193"/>
      <c r="GOY75" s="193"/>
      <c r="GOZ75" s="193"/>
      <c r="GPA75" s="193"/>
      <c r="GPB75" s="193"/>
      <c r="GPC75" s="193"/>
      <c r="GPD75" s="193"/>
      <c r="GPE75" s="193"/>
      <c r="GPF75" s="193"/>
      <c r="GPG75" s="193"/>
      <c r="GPH75" s="193"/>
      <c r="GPI75" s="193"/>
      <c r="GPJ75" s="193"/>
      <c r="GPK75" s="193"/>
      <c r="GPL75" s="193"/>
      <c r="GPM75" s="193"/>
      <c r="GPN75" s="193"/>
      <c r="GPO75" s="193"/>
      <c r="GPP75" s="193"/>
      <c r="GPQ75" s="193"/>
      <c r="GPR75" s="193"/>
      <c r="GPS75" s="193"/>
      <c r="GPT75" s="193"/>
      <c r="GPU75" s="193"/>
      <c r="GPV75" s="193"/>
      <c r="GPW75" s="193"/>
      <c r="GPX75" s="193"/>
      <c r="GPY75" s="193"/>
      <c r="GPZ75" s="193"/>
      <c r="GQA75" s="193"/>
      <c r="GQB75" s="193"/>
      <c r="GQC75" s="193"/>
      <c r="GQD75" s="193"/>
      <c r="GQE75" s="193"/>
      <c r="GQF75" s="193"/>
      <c r="GQG75" s="193"/>
      <c r="GQH75" s="193"/>
      <c r="GQI75" s="193"/>
      <c r="GQJ75" s="193"/>
      <c r="GQK75" s="193"/>
      <c r="GQL75" s="193"/>
      <c r="GQM75" s="193"/>
      <c r="GQN75" s="193"/>
      <c r="GQO75" s="193"/>
      <c r="GQP75" s="193"/>
      <c r="GQQ75" s="193"/>
      <c r="GQR75" s="193"/>
      <c r="GQS75" s="193"/>
      <c r="GQT75" s="193"/>
      <c r="GQU75" s="193"/>
      <c r="GQV75" s="193"/>
      <c r="GQW75" s="193"/>
      <c r="GQX75" s="193"/>
      <c r="GQY75" s="193"/>
      <c r="GQZ75" s="193"/>
      <c r="GRA75" s="193"/>
      <c r="GRB75" s="193"/>
      <c r="GRC75" s="193"/>
      <c r="GRD75" s="193"/>
      <c r="GRE75" s="193"/>
      <c r="GRF75" s="193"/>
      <c r="GRG75" s="193"/>
      <c r="GRH75" s="193"/>
      <c r="GRI75" s="193"/>
      <c r="GRJ75" s="193"/>
      <c r="GRK75" s="193"/>
      <c r="GRL75" s="193"/>
      <c r="GRM75" s="193"/>
      <c r="GRN75" s="193"/>
      <c r="GRO75" s="193"/>
      <c r="GRP75" s="193"/>
      <c r="GRQ75" s="193"/>
      <c r="GRR75" s="193"/>
      <c r="GRS75" s="193"/>
      <c r="GRT75" s="193"/>
      <c r="GRU75" s="193"/>
      <c r="GRV75" s="193"/>
      <c r="GRW75" s="193"/>
      <c r="GRX75" s="193"/>
      <c r="GRY75" s="193"/>
      <c r="GRZ75" s="193"/>
      <c r="GSA75" s="193"/>
      <c r="GSB75" s="193"/>
      <c r="GSC75" s="193"/>
      <c r="GSD75" s="193"/>
      <c r="GSE75" s="193"/>
      <c r="GSF75" s="193"/>
      <c r="GSG75" s="193"/>
      <c r="GSH75" s="193"/>
      <c r="GSI75" s="193"/>
      <c r="GSJ75" s="193"/>
      <c r="GSK75" s="193"/>
      <c r="GSL75" s="193"/>
      <c r="GSM75" s="193"/>
      <c r="GSN75" s="193"/>
      <c r="GSO75" s="193"/>
      <c r="GSP75" s="193"/>
      <c r="GSQ75" s="193"/>
      <c r="GSR75" s="193"/>
      <c r="GSS75" s="193"/>
      <c r="GST75" s="193"/>
      <c r="GSU75" s="193"/>
      <c r="GSV75" s="193"/>
      <c r="GSW75" s="193"/>
      <c r="GSX75" s="193"/>
      <c r="GSY75" s="193"/>
      <c r="GSZ75" s="193"/>
      <c r="GTA75" s="193"/>
      <c r="GTB75" s="193"/>
      <c r="GTC75" s="193"/>
      <c r="GTD75" s="193"/>
      <c r="GTE75" s="193"/>
      <c r="GTF75" s="193"/>
      <c r="GTG75" s="193"/>
      <c r="GTH75" s="193"/>
      <c r="GTI75" s="193"/>
      <c r="GTJ75" s="193"/>
      <c r="GTK75" s="193"/>
      <c r="GTL75" s="193"/>
      <c r="GTM75" s="193"/>
      <c r="GTN75" s="193"/>
      <c r="GTO75" s="193"/>
      <c r="GTP75" s="193"/>
      <c r="GTQ75" s="193"/>
      <c r="GTR75" s="193"/>
      <c r="GTS75" s="193"/>
      <c r="GTT75" s="193"/>
      <c r="GTU75" s="193"/>
      <c r="GTV75" s="193"/>
      <c r="GTW75" s="193"/>
      <c r="GTX75" s="193"/>
      <c r="GTY75" s="193"/>
      <c r="GTZ75" s="193"/>
      <c r="GUA75" s="193"/>
      <c r="GUB75" s="193"/>
      <c r="GUC75" s="193"/>
      <c r="GUD75" s="193"/>
      <c r="GUE75" s="193"/>
      <c r="GUF75" s="193"/>
      <c r="GUG75" s="193"/>
      <c r="GUH75" s="193"/>
      <c r="GUI75" s="193"/>
      <c r="GUJ75" s="193"/>
      <c r="GUK75" s="193"/>
      <c r="GUL75" s="193"/>
      <c r="GUM75" s="193"/>
      <c r="GUN75" s="193"/>
      <c r="GUO75" s="193"/>
      <c r="GUP75" s="193"/>
      <c r="GUQ75" s="193"/>
      <c r="GUR75" s="193"/>
      <c r="GUS75" s="193"/>
      <c r="GUT75" s="193"/>
      <c r="GUU75" s="193"/>
      <c r="GUV75" s="193"/>
      <c r="GUW75" s="193"/>
      <c r="GUX75" s="193"/>
      <c r="GUY75" s="193"/>
      <c r="GUZ75" s="193"/>
      <c r="GVA75" s="193"/>
      <c r="GVB75" s="193"/>
      <c r="GVC75" s="193"/>
      <c r="GVD75" s="193"/>
      <c r="GVE75" s="193"/>
      <c r="GVF75" s="193"/>
      <c r="GVG75" s="193"/>
      <c r="GVH75" s="193"/>
      <c r="GVI75" s="193"/>
      <c r="GVJ75" s="193"/>
      <c r="GVK75" s="193"/>
      <c r="GVL75" s="193"/>
      <c r="GVM75" s="193"/>
      <c r="GVN75" s="193"/>
      <c r="GVO75" s="193"/>
      <c r="GVP75" s="193"/>
      <c r="GVQ75" s="193"/>
      <c r="GVR75" s="193"/>
      <c r="GVS75" s="193"/>
      <c r="GVT75" s="193"/>
      <c r="GVU75" s="193"/>
      <c r="GVV75" s="193"/>
      <c r="GVW75" s="193"/>
      <c r="GVX75" s="193"/>
      <c r="GVY75" s="193"/>
      <c r="GVZ75" s="193"/>
      <c r="GWA75" s="193"/>
      <c r="GWB75" s="193"/>
      <c r="GWC75" s="193"/>
      <c r="GWD75" s="193"/>
      <c r="GWE75" s="193"/>
      <c r="GWF75" s="193"/>
      <c r="GWG75" s="193"/>
      <c r="GWH75" s="193"/>
      <c r="GWI75" s="193"/>
      <c r="GWJ75" s="193"/>
      <c r="GWK75" s="193"/>
      <c r="GWL75" s="193"/>
      <c r="GWM75" s="193"/>
      <c r="GWN75" s="193"/>
      <c r="GWO75" s="193"/>
      <c r="GWP75" s="193"/>
      <c r="GWQ75" s="193"/>
      <c r="GWR75" s="193"/>
      <c r="GWS75" s="193"/>
      <c r="GWT75" s="193"/>
      <c r="GWU75" s="193"/>
      <c r="GWV75" s="193"/>
      <c r="GWW75" s="193"/>
      <c r="GWX75" s="193"/>
      <c r="GWY75" s="193"/>
      <c r="GWZ75" s="193"/>
      <c r="GXA75" s="193"/>
      <c r="GXB75" s="193"/>
      <c r="GXC75" s="193"/>
      <c r="GXD75" s="193"/>
      <c r="GXE75" s="193"/>
      <c r="GXF75" s="193"/>
      <c r="GXG75" s="193"/>
      <c r="GXH75" s="193"/>
      <c r="GXI75" s="193"/>
      <c r="GXJ75" s="193"/>
      <c r="GXK75" s="193"/>
      <c r="GXL75" s="193"/>
      <c r="GXM75" s="193"/>
      <c r="GXN75" s="193"/>
      <c r="GXO75" s="193"/>
      <c r="GXP75" s="193"/>
      <c r="GXQ75" s="193"/>
      <c r="GXR75" s="193"/>
      <c r="GXS75" s="193"/>
      <c r="GXT75" s="193"/>
      <c r="GXU75" s="193"/>
      <c r="GXV75" s="193"/>
      <c r="GXW75" s="193"/>
      <c r="GXX75" s="193"/>
      <c r="GXY75" s="193"/>
      <c r="GXZ75" s="193"/>
      <c r="GYA75" s="193"/>
      <c r="GYB75" s="193"/>
      <c r="GYC75" s="193"/>
      <c r="GYD75" s="193"/>
      <c r="GYE75" s="193"/>
      <c r="GYF75" s="193"/>
      <c r="GYG75" s="193"/>
      <c r="GYH75" s="193"/>
      <c r="GYI75" s="193"/>
      <c r="GYJ75" s="193"/>
      <c r="GYK75" s="193"/>
      <c r="GYL75" s="193"/>
      <c r="GYM75" s="193"/>
      <c r="GYN75" s="193"/>
      <c r="GYO75" s="193"/>
      <c r="GYP75" s="193"/>
      <c r="GYQ75" s="193"/>
      <c r="GYR75" s="193"/>
      <c r="GYS75" s="193"/>
      <c r="GYT75" s="193"/>
      <c r="GYU75" s="193"/>
      <c r="GYV75" s="193"/>
      <c r="GYW75" s="193"/>
      <c r="GYX75" s="193"/>
      <c r="GYY75" s="193"/>
      <c r="GYZ75" s="193"/>
      <c r="GZA75" s="193"/>
      <c r="GZB75" s="193"/>
      <c r="GZC75" s="193"/>
      <c r="GZD75" s="193"/>
      <c r="GZE75" s="193"/>
      <c r="GZF75" s="193"/>
      <c r="GZG75" s="193"/>
      <c r="GZH75" s="193"/>
      <c r="GZI75" s="193"/>
      <c r="GZJ75" s="193"/>
      <c r="GZK75" s="193"/>
      <c r="GZL75" s="193"/>
      <c r="GZM75" s="193"/>
      <c r="GZN75" s="193"/>
      <c r="GZO75" s="193"/>
      <c r="GZP75" s="193"/>
      <c r="GZQ75" s="193"/>
      <c r="GZR75" s="193"/>
      <c r="GZS75" s="193"/>
      <c r="GZT75" s="193"/>
      <c r="GZU75" s="193"/>
      <c r="GZV75" s="193"/>
      <c r="GZW75" s="193"/>
      <c r="GZX75" s="193"/>
      <c r="GZY75" s="193"/>
      <c r="GZZ75" s="193"/>
      <c r="HAA75" s="193"/>
      <c r="HAB75" s="193"/>
      <c r="HAC75" s="193"/>
      <c r="HAD75" s="193"/>
      <c r="HAE75" s="193"/>
      <c r="HAF75" s="193"/>
      <c r="HAG75" s="193"/>
      <c r="HAH75" s="193"/>
      <c r="HAI75" s="193"/>
      <c r="HAJ75" s="193"/>
      <c r="HAK75" s="193"/>
      <c r="HAL75" s="193"/>
      <c r="HAM75" s="193"/>
      <c r="HAN75" s="193"/>
      <c r="HAO75" s="193"/>
      <c r="HAP75" s="193"/>
      <c r="HAQ75" s="193"/>
      <c r="HAR75" s="193"/>
      <c r="HAS75" s="193"/>
      <c r="HAT75" s="193"/>
      <c r="HAU75" s="193"/>
      <c r="HAV75" s="193"/>
      <c r="HAW75" s="193"/>
      <c r="HAX75" s="193"/>
      <c r="HAY75" s="193"/>
      <c r="HAZ75" s="193"/>
      <c r="HBA75" s="193"/>
      <c r="HBB75" s="193"/>
      <c r="HBC75" s="193"/>
      <c r="HBD75" s="193"/>
      <c r="HBE75" s="193"/>
      <c r="HBF75" s="193"/>
      <c r="HBG75" s="193"/>
      <c r="HBH75" s="193"/>
      <c r="HBI75" s="193"/>
      <c r="HBJ75" s="193"/>
      <c r="HBK75" s="193"/>
      <c r="HBL75" s="193"/>
      <c r="HBM75" s="193"/>
      <c r="HBN75" s="193"/>
      <c r="HBO75" s="193"/>
      <c r="HBP75" s="193"/>
      <c r="HBQ75" s="193"/>
      <c r="HBR75" s="193"/>
      <c r="HBS75" s="193"/>
      <c r="HBT75" s="193"/>
      <c r="HBU75" s="193"/>
      <c r="HBV75" s="193"/>
      <c r="HBW75" s="193"/>
      <c r="HBX75" s="193"/>
      <c r="HBY75" s="193"/>
      <c r="HBZ75" s="193"/>
      <c r="HCA75" s="193"/>
      <c r="HCB75" s="193"/>
      <c r="HCC75" s="193"/>
      <c r="HCD75" s="193"/>
      <c r="HCE75" s="193"/>
      <c r="HCF75" s="193"/>
      <c r="HCG75" s="193"/>
      <c r="HCH75" s="193"/>
      <c r="HCI75" s="193"/>
      <c r="HCJ75" s="193"/>
      <c r="HCK75" s="193"/>
      <c r="HCL75" s="193"/>
      <c r="HCM75" s="193"/>
      <c r="HCN75" s="193"/>
      <c r="HCO75" s="193"/>
      <c r="HCP75" s="193"/>
      <c r="HCQ75" s="193"/>
      <c r="HCR75" s="193"/>
      <c r="HCS75" s="193"/>
      <c r="HCT75" s="193"/>
      <c r="HCU75" s="193"/>
      <c r="HCV75" s="193"/>
      <c r="HCW75" s="193"/>
      <c r="HCX75" s="193"/>
      <c r="HCY75" s="193"/>
      <c r="HCZ75" s="193"/>
      <c r="HDA75" s="193"/>
      <c r="HDB75" s="193"/>
      <c r="HDC75" s="193"/>
      <c r="HDD75" s="193"/>
      <c r="HDE75" s="193"/>
      <c r="HDF75" s="193"/>
      <c r="HDG75" s="193"/>
      <c r="HDH75" s="193"/>
      <c r="HDI75" s="193"/>
      <c r="HDJ75" s="193"/>
      <c r="HDK75" s="193"/>
      <c r="HDL75" s="193"/>
      <c r="HDM75" s="193"/>
      <c r="HDN75" s="193"/>
      <c r="HDO75" s="193"/>
      <c r="HDP75" s="193"/>
      <c r="HDQ75" s="193"/>
      <c r="HDR75" s="193"/>
      <c r="HDS75" s="193"/>
      <c r="HDT75" s="193"/>
      <c r="HDU75" s="193"/>
      <c r="HDV75" s="193"/>
      <c r="HDW75" s="193"/>
      <c r="HDX75" s="193"/>
      <c r="HDY75" s="193"/>
      <c r="HDZ75" s="193"/>
      <c r="HEA75" s="193"/>
      <c r="HEB75" s="193"/>
      <c r="HEC75" s="193"/>
      <c r="HED75" s="193"/>
      <c r="HEE75" s="193"/>
      <c r="HEF75" s="193"/>
      <c r="HEG75" s="193"/>
      <c r="HEH75" s="193"/>
      <c r="HEI75" s="193"/>
      <c r="HEJ75" s="193"/>
      <c r="HEK75" s="193"/>
      <c r="HEL75" s="193"/>
      <c r="HEM75" s="193"/>
      <c r="HEN75" s="193"/>
      <c r="HEO75" s="193"/>
      <c r="HEP75" s="193"/>
      <c r="HEQ75" s="193"/>
      <c r="HER75" s="193"/>
      <c r="HES75" s="193"/>
      <c r="HET75" s="193"/>
      <c r="HEU75" s="193"/>
      <c r="HEV75" s="193"/>
      <c r="HEW75" s="193"/>
      <c r="HEX75" s="193"/>
      <c r="HEY75" s="193"/>
      <c r="HEZ75" s="193"/>
      <c r="HFA75" s="193"/>
      <c r="HFB75" s="193"/>
      <c r="HFC75" s="193"/>
      <c r="HFD75" s="193"/>
      <c r="HFE75" s="193"/>
      <c r="HFF75" s="193"/>
      <c r="HFG75" s="193"/>
      <c r="HFH75" s="193"/>
      <c r="HFI75" s="193"/>
      <c r="HFJ75" s="193"/>
      <c r="HFK75" s="193"/>
      <c r="HFL75" s="193"/>
      <c r="HFM75" s="193"/>
      <c r="HFN75" s="193"/>
      <c r="HFO75" s="193"/>
      <c r="HFP75" s="193"/>
      <c r="HFQ75" s="193"/>
      <c r="HFR75" s="193"/>
      <c r="HFS75" s="193"/>
      <c r="HFT75" s="193"/>
      <c r="HFU75" s="193"/>
      <c r="HFV75" s="193"/>
      <c r="HFW75" s="193"/>
      <c r="HFX75" s="193"/>
      <c r="HFY75" s="193"/>
      <c r="HFZ75" s="193"/>
      <c r="HGA75" s="193"/>
      <c r="HGB75" s="193"/>
      <c r="HGC75" s="193"/>
      <c r="HGD75" s="193"/>
      <c r="HGE75" s="193"/>
      <c r="HGF75" s="193"/>
      <c r="HGG75" s="193"/>
      <c r="HGH75" s="193"/>
      <c r="HGI75" s="193"/>
      <c r="HGJ75" s="193"/>
      <c r="HGK75" s="193"/>
      <c r="HGL75" s="193"/>
      <c r="HGM75" s="193"/>
      <c r="HGN75" s="193"/>
      <c r="HGO75" s="193"/>
      <c r="HGP75" s="193"/>
      <c r="HGQ75" s="193"/>
      <c r="HGR75" s="193"/>
      <c r="HGS75" s="193"/>
      <c r="HGT75" s="193"/>
      <c r="HGU75" s="193"/>
      <c r="HGV75" s="193"/>
      <c r="HGW75" s="193"/>
      <c r="HGX75" s="193"/>
      <c r="HGY75" s="193"/>
      <c r="HGZ75" s="193"/>
      <c r="HHA75" s="193"/>
      <c r="HHB75" s="193"/>
      <c r="HHC75" s="193"/>
      <c r="HHD75" s="193"/>
      <c r="HHE75" s="193"/>
      <c r="HHF75" s="193"/>
      <c r="HHG75" s="193"/>
      <c r="HHH75" s="193"/>
      <c r="HHI75" s="193"/>
      <c r="HHJ75" s="193"/>
      <c r="HHK75" s="193"/>
      <c r="HHL75" s="193"/>
      <c r="HHM75" s="193"/>
      <c r="HHN75" s="193"/>
      <c r="HHO75" s="193"/>
      <c r="HHP75" s="193"/>
      <c r="HHQ75" s="193"/>
      <c r="HHR75" s="193"/>
      <c r="HHS75" s="193"/>
      <c r="HHT75" s="193"/>
      <c r="HHU75" s="193"/>
      <c r="HHV75" s="193"/>
      <c r="HHW75" s="193"/>
      <c r="HHX75" s="193"/>
      <c r="HHY75" s="193"/>
      <c r="HHZ75" s="193"/>
      <c r="HIA75" s="193"/>
      <c r="HIB75" s="193"/>
      <c r="HIC75" s="193"/>
      <c r="HID75" s="193"/>
      <c r="HIE75" s="193"/>
      <c r="HIF75" s="193"/>
      <c r="HIG75" s="193"/>
      <c r="HIH75" s="193"/>
      <c r="HII75" s="193"/>
      <c r="HIJ75" s="193"/>
      <c r="HIK75" s="193"/>
      <c r="HIL75" s="193"/>
      <c r="HIM75" s="193"/>
      <c r="HIN75" s="193"/>
      <c r="HIO75" s="193"/>
      <c r="HIP75" s="193"/>
      <c r="HIQ75" s="193"/>
      <c r="HIR75" s="193"/>
      <c r="HIS75" s="193"/>
      <c r="HIT75" s="193"/>
      <c r="HIU75" s="193"/>
      <c r="HIV75" s="193"/>
      <c r="HIW75" s="193"/>
      <c r="HIX75" s="193"/>
      <c r="HIY75" s="193"/>
      <c r="HIZ75" s="193"/>
      <c r="HJA75" s="193"/>
      <c r="HJB75" s="193"/>
      <c r="HJC75" s="193"/>
      <c r="HJD75" s="193"/>
      <c r="HJE75" s="193"/>
      <c r="HJF75" s="193"/>
      <c r="HJG75" s="193"/>
      <c r="HJH75" s="193"/>
      <c r="HJI75" s="193"/>
      <c r="HJJ75" s="193"/>
      <c r="HJK75" s="193"/>
      <c r="HJL75" s="193"/>
      <c r="HJM75" s="193"/>
      <c r="HJN75" s="193"/>
      <c r="HJO75" s="193"/>
      <c r="HJP75" s="193"/>
      <c r="HJQ75" s="193"/>
      <c r="HJR75" s="193"/>
      <c r="HJS75" s="193"/>
      <c r="HJT75" s="193"/>
      <c r="HJU75" s="193"/>
      <c r="HJV75" s="193"/>
      <c r="HJW75" s="193"/>
      <c r="HJX75" s="193"/>
      <c r="HJY75" s="193"/>
      <c r="HJZ75" s="193"/>
      <c r="HKA75" s="193"/>
      <c r="HKB75" s="193"/>
      <c r="HKC75" s="193"/>
      <c r="HKD75" s="193"/>
      <c r="HKE75" s="193"/>
      <c r="HKF75" s="193"/>
      <c r="HKG75" s="193"/>
      <c r="HKH75" s="193"/>
      <c r="HKI75" s="193"/>
      <c r="HKJ75" s="193"/>
      <c r="HKK75" s="193"/>
      <c r="HKL75" s="193"/>
      <c r="HKM75" s="193"/>
      <c r="HKN75" s="193"/>
      <c r="HKO75" s="193"/>
      <c r="HKP75" s="193"/>
      <c r="HKQ75" s="193"/>
      <c r="HKR75" s="193"/>
      <c r="HKS75" s="193"/>
      <c r="HKT75" s="193"/>
      <c r="HKU75" s="193"/>
      <c r="HKV75" s="193"/>
      <c r="HKW75" s="193"/>
      <c r="HKX75" s="193"/>
      <c r="HKY75" s="193"/>
      <c r="HKZ75" s="193"/>
      <c r="HLA75" s="193"/>
      <c r="HLB75" s="193"/>
      <c r="HLC75" s="193"/>
      <c r="HLD75" s="193"/>
      <c r="HLE75" s="193"/>
      <c r="HLF75" s="193"/>
      <c r="HLG75" s="193"/>
      <c r="HLH75" s="193"/>
      <c r="HLI75" s="193"/>
      <c r="HLJ75" s="193"/>
      <c r="HLK75" s="193"/>
      <c r="HLL75" s="193"/>
      <c r="HLM75" s="193"/>
      <c r="HLN75" s="193"/>
      <c r="HLO75" s="193"/>
      <c r="HLP75" s="193"/>
      <c r="HLQ75" s="193"/>
      <c r="HLR75" s="193"/>
      <c r="HLS75" s="193"/>
      <c r="HLT75" s="193"/>
      <c r="HLU75" s="193"/>
      <c r="HLV75" s="193"/>
      <c r="HLW75" s="193"/>
      <c r="HLX75" s="193"/>
      <c r="HLY75" s="193"/>
      <c r="HLZ75" s="193"/>
      <c r="HMA75" s="193"/>
      <c r="HMB75" s="193"/>
      <c r="HMC75" s="193"/>
      <c r="HMD75" s="193"/>
      <c r="HME75" s="193"/>
      <c r="HMF75" s="193"/>
      <c r="HMG75" s="193"/>
      <c r="HMH75" s="193"/>
      <c r="HMI75" s="193"/>
      <c r="HMJ75" s="193"/>
      <c r="HMK75" s="193"/>
      <c r="HML75" s="193"/>
      <c r="HMM75" s="193"/>
      <c r="HMN75" s="193"/>
      <c r="HMO75" s="193"/>
      <c r="HMP75" s="193"/>
      <c r="HMQ75" s="193"/>
      <c r="HMR75" s="193"/>
      <c r="HMS75" s="193"/>
      <c r="HMT75" s="193"/>
      <c r="HMU75" s="193"/>
      <c r="HMV75" s="193"/>
      <c r="HMW75" s="193"/>
      <c r="HMX75" s="193"/>
      <c r="HMY75" s="193"/>
      <c r="HMZ75" s="193"/>
      <c r="HNA75" s="193"/>
      <c r="HNB75" s="193"/>
      <c r="HNC75" s="193"/>
      <c r="HND75" s="193"/>
      <c r="HNE75" s="193"/>
      <c r="HNF75" s="193"/>
      <c r="HNG75" s="193"/>
      <c r="HNH75" s="193"/>
      <c r="HNI75" s="193"/>
      <c r="HNJ75" s="193"/>
      <c r="HNK75" s="193"/>
      <c r="HNL75" s="193"/>
      <c r="HNM75" s="193"/>
      <c r="HNN75" s="193"/>
      <c r="HNO75" s="193"/>
      <c r="HNP75" s="193"/>
      <c r="HNQ75" s="193"/>
      <c r="HNR75" s="193"/>
      <c r="HNS75" s="193"/>
      <c r="HNT75" s="193"/>
      <c r="HNU75" s="193"/>
      <c r="HNV75" s="193"/>
      <c r="HNW75" s="193"/>
      <c r="HNX75" s="193"/>
      <c r="HNY75" s="193"/>
      <c r="HNZ75" s="193"/>
      <c r="HOA75" s="193"/>
      <c r="HOB75" s="193"/>
      <c r="HOC75" s="193"/>
      <c r="HOD75" s="193"/>
      <c r="HOE75" s="193"/>
      <c r="HOF75" s="193"/>
      <c r="HOG75" s="193"/>
      <c r="HOH75" s="193"/>
      <c r="HOI75" s="193"/>
      <c r="HOJ75" s="193"/>
      <c r="HOK75" s="193"/>
      <c r="HOL75" s="193"/>
      <c r="HOM75" s="193"/>
      <c r="HON75" s="193"/>
      <c r="HOO75" s="193"/>
      <c r="HOP75" s="193"/>
      <c r="HOQ75" s="193"/>
      <c r="HOR75" s="193"/>
      <c r="HOS75" s="193"/>
      <c r="HOT75" s="193"/>
      <c r="HOU75" s="193"/>
      <c r="HOV75" s="193"/>
      <c r="HOW75" s="193"/>
      <c r="HOX75" s="193"/>
      <c r="HOY75" s="193"/>
      <c r="HOZ75" s="193"/>
      <c r="HPA75" s="193"/>
      <c r="HPB75" s="193"/>
      <c r="HPC75" s="193"/>
      <c r="HPD75" s="193"/>
      <c r="HPE75" s="193"/>
      <c r="HPF75" s="193"/>
      <c r="HPG75" s="193"/>
      <c r="HPH75" s="193"/>
      <c r="HPI75" s="193"/>
      <c r="HPJ75" s="193"/>
      <c r="HPK75" s="193"/>
      <c r="HPL75" s="193"/>
      <c r="HPM75" s="193"/>
      <c r="HPN75" s="193"/>
      <c r="HPO75" s="193"/>
      <c r="HPP75" s="193"/>
      <c r="HPQ75" s="193"/>
      <c r="HPR75" s="193"/>
      <c r="HPS75" s="193"/>
      <c r="HPT75" s="193"/>
      <c r="HPU75" s="193"/>
      <c r="HPV75" s="193"/>
      <c r="HPW75" s="193"/>
      <c r="HPX75" s="193"/>
      <c r="HPY75" s="193"/>
      <c r="HPZ75" s="193"/>
      <c r="HQA75" s="193"/>
      <c r="HQB75" s="193"/>
      <c r="HQC75" s="193"/>
      <c r="HQD75" s="193"/>
      <c r="HQE75" s="193"/>
      <c r="HQF75" s="193"/>
      <c r="HQG75" s="193"/>
      <c r="HQH75" s="193"/>
      <c r="HQI75" s="193"/>
      <c r="HQJ75" s="193"/>
      <c r="HQK75" s="193"/>
      <c r="HQL75" s="193"/>
      <c r="HQM75" s="193"/>
      <c r="HQN75" s="193"/>
      <c r="HQO75" s="193"/>
      <c r="HQP75" s="193"/>
      <c r="HQQ75" s="193"/>
      <c r="HQR75" s="193"/>
      <c r="HQS75" s="193"/>
      <c r="HQT75" s="193"/>
      <c r="HQU75" s="193"/>
      <c r="HQV75" s="193"/>
      <c r="HQW75" s="193"/>
      <c r="HQX75" s="193"/>
      <c r="HQY75" s="193"/>
      <c r="HQZ75" s="193"/>
      <c r="HRA75" s="193"/>
      <c r="HRB75" s="193"/>
      <c r="HRC75" s="193"/>
      <c r="HRD75" s="193"/>
      <c r="HRE75" s="193"/>
      <c r="HRF75" s="193"/>
      <c r="HRG75" s="193"/>
      <c r="HRH75" s="193"/>
      <c r="HRI75" s="193"/>
      <c r="HRJ75" s="193"/>
      <c r="HRK75" s="193"/>
      <c r="HRL75" s="193"/>
      <c r="HRM75" s="193"/>
      <c r="HRN75" s="193"/>
      <c r="HRO75" s="193"/>
      <c r="HRP75" s="193"/>
      <c r="HRQ75" s="193"/>
      <c r="HRR75" s="193"/>
      <c r="HRS75" s="193"/>
      <c r="HRT75" s="193"/>
      <c r="HRU75" s="193"/>
      <c r="HRV75" s="193"/>
      <c r="HRW75" s="193"/>
      <c r="HRX75" s="193"/>
      <c r="HRY75" s="193"/>
      <c r="HRZ75" s="193"/>
      <c r="HSA75" s="193"/>
      <c r="HSB75" s="193"/>
      <c r="HSC75" s="193"/>
      <c r="HSD75" s="193"/>
      <c r="HSE75" s="193"/>
      <c r="HSF75" s="193"/>
      <c r="HSG75" s="193"/>
      <c r="HSH75" s="193"/>
      <c r="HSI75" s="193"/>
      <c r="HSJ75" s="193"/>
      <c r="HSK75" s="193"/>
      <c r="HSL75" s="193"/>
      <c r="HSM75" s="193"/>
      <c r="HSN75" s="193"/>
      <c r="HSO75" s="193"/>
      <c r="HSP75" s="193"/>
      <c r="HSQ75" s="193"/>
      <c r="HSR75" s="193"/>
      <c r="HSS75" s="193"/>
      <c r="HST75" s="193"/>
      <c r="HSU75" s="193"/>
      <c r="HSV75" s="193"/>
      <c r="HSW75" s="193"/>
      <c r="HSX75" s="193"/>
      <c r="HSY75" s="193"/>
      <c r="HSZ75" s="193"/>
      <c r="HTA75" s="193"/>
      <c r="HTB75" s="193"/>
      <c r="HTC75" s="193"/>
      <c r="HTD75" s="193"/>
      <c r="HTE75" s="193"/>
      <c r="HTF75" s="193"/>
      <c r="HTG75" s="193"/>
      <c r="HTH75" s="193"/>
      <c r="HTI75" s="193"/>
      <c r="HTJ75" s="193"/>
      <c r="HTK75" s="193"/>
      <c r="HTL75" s="193"/>
      <c r="HTM75" s="193"/>
      <c r="HTN75" s="193"/>
      <c r="HTO75" s="193"/>
      <c r="HTP75" s="193"/>
      <c r="HTQ75" s="193"/>
      <c r="HTR75" s="193"/>
      <c r="HTS75" s="193"/>
      <c r="HTT75" s="193"/>
      <c r="HTU75" s="193"/>
      <c r="HTV75" s="193"/>
      <c r="HTW75" s="193"/>
      <c r="HTX75" s="193"/>
      <c r="HTY75" s="193"/>
      <c r="HTZ75" s="193"/>
      <c r="HUA75" s="193"/>
      <c r="HUB75" s="193"/>
      <c r="HUC75" s="193"/>
      <c r="HUD75" s="193"/>
      <c r="HUE75" s="193"/>
      <c r="HUF75" s="193"/>
      <c r="HUG75" s="193"/>
      <c r="HUH75" s="193"/>
      <c r="HUI75" s="193"/>
      <c r="HUJ75" s="193"/>
      <c r="HUK75" s="193"/>
      <c r="HUL75" s="193"/>
      <c r="HUM75" s="193"/>
      <c r="HUN75" s="193"/>
      <c r="HUO75" s="193"/>
      <c r="HUP75" s="193"/>
      <c r="HUQ75" s="193"/>
      <c r="HUR75" s="193"/>
      <c r="HUS75" s="193"/>
      <c r="HUT75" s="193"/>
      <c r="HUU75" s="193"/>
      <c r="HUV75" s="193"/>
      <c r="HUW75" s="193"/>
      <c r="HUX75" s="193"/>
      <c r="HUY75" s="193"/>
      <c r="HUZ75" s="193"/>
      <c r="HVA75" s="193"/>
      <c r="HVB75" s="193"/>
      <c r="HVC75" s="193"/>
      <c r="HVD75" s="193"/>
      <c r="HVE75" s="193"/>
      <c r="HVF75" s="193"/>
      <c r="HVG75" s="193"/>
      <c r="HVH75" s="193"/>
      <c r="HVI75" s="193"/>
      <c r="HVJ75" s="193"/>
      <c r="HVK75" s="193"/>
      <c r="HVL75" s="193"/>
      <c r="HVM75" s="193"/>
      <c r="HVN75" s="193"/>
      <c r="HVO75" s="193"/>
      <c r="HVP75" s="193"/>
      <c r="HVQ75" s="193"/>
      <c r="HVR75" s="193"/>
      <c r="HVS75" s="193"/>
      <c r="HVT75" s="193"/>
      <c r="HVU75" s="193"/>
      <c r="HVV75" s="193"/>
      <c r="HVW75" s="193"/>
      <c r="HVX75" s="193"/>
      <c r="HVY75" s="193"/>
      <c r="HVZ75" s="193"/>
      <c r="HWA75" s="193"/>
      <c r="HWB75" s="193"/>
      <c r="HWC75" s="193"/>
      <c r="HWD75" s="193"/>
      <c r="HWE75" s="193"/>
      <c r="HWF75" s="193"/>
      <c r="HWG75" s="193"/>
      <c r="HWH75" s="193"/>
      <c r="HWI75" s="193"/>
      <c r="HWJ75" s="193"/>
      <c r="HWK75" s="193"/>
      <c r="HWL75" s="193"/>
      <c r="HWM75" s="193"/>
      <c r="HWN75" s="193"/>
      <c r="HWO75" s="193"/>
      <c r="HWP75" s="193"/>
      <c r="HWQ75" s="193"/>
      <c r="HWR75" s="193"/>
      <c r="HWS75" s="193"/>
      <c r="HWT75" s="193"/>
      <c r="HWU75" s="193"/>
      <c r="HWV75" s="193"/>
      <c r="HWW75" s="193"/>
      <c r="HWX75" s="193"/>
      <c r="HWY75" s="193"/>
      <c r="HWZ75" s="193"/>
      <c r="HXA75" s="193"/>
      <c r="HXB75" s="193"/>
      <c r="HXC75" s="193"/>
      <c r="HXD75" s="193"/>
      <c r="HXE75" s="193"/>
      <c r="HXF75" s="193"/>
      <c r="HXG75" s="193"/>
      <c r="HXH75" s="193"/>
      <c r="HXI75" s="193"/>
      <c r="HXJ75" s="193"/>
      <c r="HXK75" s="193"/>
      <c r="HXL75" s="193"/>
      <c r="HXM75" s="193"/>
      <c r="HXN75" s="193"/>
      <c r="HXO75" s="193"/>
      <c r="HXP75" s="193"/>
      <c r="HXQ75" s="193"/>
      <c r="HXR75" s="193"/>
      <c r="HXS75" s="193"/>
      <c r="HXT75" s="193"/>
      <c r="HXU75" s="193"/>
      <c r="HXV75" s="193"/>
      <c r="HXW75" s="193"/>
      <c r="HXX75" s="193"/>
      <c r="HXY75" s="193"/>
      <c r="HXZ75" s="193"/>
      <c r="HYA75" s="193"/>
      <c r="HYB75" s="193"/>
      <c r="HYC75" s="193"/>
      <c r="HYD75" s="193"/>
      <c r="HYE75" s="193"/>
      <c r="HYF75" s="193"/>
      <c r="HYG75" s="193"/>
      <c r="HYH75" s="193"/>
      <c r="HYI75" s="193"/>
      <c r="HYJ75" s="193"/>
      <c r="HYK75" s="193"/>
      <c r="HYL75" s="193"/>
      <c r="HYM75" s="193"/>
      <c r="HYN75" s="193"/>
      <c r="HYO75" s="193"/>
      <c r="HYP75" s="193"/>
      <c r="HYQ75" s="193"/>
      <c r="HYR75" s="193"/>
      <c r="HYS75" s="193"/>
      <c r="HYT75" s="193"/>
      <c r="HYU75" s="193"/>
      <c r="HYV75" s="193"/>
      <c r="HYW75" s="193"/>
      <c r="HYX75" s="193"/>
      <c r="HYY75" s="193"/>
      <c r="HYZ75" s="193"/>
      <c r="HZA75" s="193"/>
      <c r="HZB75" s="193"/>
      <c r="HZC75" s="193"/>
      <c r="HZD75" s="193"/>
      <c r="HZE75" s="193"/>
      <c r="HZF75" s="193"/>
      <c r="HZG75" s="193"/>
      <c r="HZH75" s="193"/>
      <c r="HZI75" s="193"/>
      <c r="HZJ75" s="193"/>
      <c r="HZK75" s="193"/>
      <c r="HZL75" s="193"/>
      <c r="HZM75" s="193"/>
      <c r="HZN75" s="193"/>
      <c r="HZO75" s="193"/>
      <c r="HZP75" s="193"/>
      <c r="HZQ75" s="193"/>
      <c r="HZR75" s="193"/>
      <c r="HZS75" s="193"/>
      <c r="HZT75" s="193"/>
      <c r="HZU75" s="193"/>
      <c r="HZV75" s="193"/>
      <c r="HZW75" s="193"/>
      <c r="HZX75" s="193"/>
      <c r="HZY75" s="193"/>
      <c r="HZZ75" s="193"/>
      <c r="IAA75" s="193"/>
      <c r="IAB75" s="193"/>
      <c r="IAC75" s="193"/>
      <c r="IAD75" s="193"/>
      <c r="IAE75" s="193"/>
      <c r="IAF75" s="193"/>
      <c r="IAG75" s="193"/>
      <c r="IAH75" s="193"/>
      <c r="IAI75" s="193"/>
      <c r="IAJ75" s="193"/>
      <c r="IAK75" s="193"/>
      <c r="IAL75" s="193"/>
      <c r="IAM75" s="193"/>
      <c r="IAN75" s="193"/>
      <c r="IAO75" s="193"/>
      <c r="IAP75" s="193"/>
      <c r="IAQ75" s="193"/>
      <c r="IAR75" s="193"/>
      <c r="IAS75" s="193"/>
      <c r="IAT75" s="193"/>
      <c r="IAU75" s="193"/>
      <c r="IAV75" s="193"/>
      <c r="IAW75" s="193"/>
      <c r="IAX75" s="193"/>
      <c r="IAY75" s="193"/>
      <c r="IAZ75" s="193"/>
      <c r="IBA75" s="193"/>
      <c r="IBB75" s="193"/>
      <c r="IBC75" s="193"/>
      <c r="IBD75" s="193"/>
      <c r="IBE75" s="193"/>
      <c r="IBF75" s="193"/>
      <c r="IBG75" s="193"/>
      <c r="IBH75" s="193"/>
      <c r="IBI75" s="193"/>
      <c r="IBJ75" s="193"/>
      <c r="IBK75" s="193"/>
      <c r="IBL75" s="193"/>
      <c r="IBM75" s="193"/>
      <c r="IBN75" s="193"/>
      <c r="IBO75" s="193"/>
      <c r="IBP75" s="193"/>
      <c r="IBQ75" s="193"/>
      <c r="IBR75" s="193"/>
      <c r="IBS75" s="193"/>
      <c r="IBT75" s="193"/>
      <c r="IBU75" s="193"/>
      <c r="IBV75" s="193"/>
      <c r="IBW75" s="193"/>
      <c r="IBX75" s="193"/>
      <c r="IBY75" s="193"/>
      <c r="IBZ75" s="193"/>
      <c r="ICA75" s="193"/>
      <c r="ICB75" s="193"/>
      <c r="ICC75" s="193"/>
      <c r="ICD75" s="193"/>
      <c r="ICE75" s="193"/>
      <c r="ICF75" s="193"/>
      <c r="ICG75" s="193"/>
      <c r="ICH75" s="193"/>
      <c r="ICI75" s="193"/>
      <c r="ICJ75" s="193"/>
      <c r="ICK75" s="193"/>
      <c r="ICL75" s="193"/>
      <c r="ICM75" s="193"/>
      <c r="ICN75" s="193"/>
      <c r="ICO75" s="193"/>
      <c r="ICP75" s="193"/>
      <c r="ICQ75" s="193"/>
      <c r="ICR75" s="193"/>
      <c r="ICS75" s="193"/>
      <c r="ICT75" s="193"/>
      <c r="ICU75" s="193"/>
      <c r="ICV75" s="193"/>
      <c r="ICW75" s="193"/>
      <c r="ICX75" s="193"/>
      <c r="ICY75" s="193"/>
      <c r="ICZ75" s="193"/>
      <c r="IDA75" s="193"/>
      <c r="IDB75" s="193"/>
      <c r="IDC75" s="193"/>
      <c r="IDD75" s="193"/>
      <c r="IDE75" s="193"/>
      <c r="IDF75" s="193"/>
      <c r="IDG75" s="193"/>
      <c r="IDH75" s="193"/>
      <c r="IDI75" s="193"/>
      <c r="IDJ75" s="193"/>
      <c r="IDK75" s="193"/>
      <c r="IDL75" s="193"/>
      <c r="IDM75" s="193"/>
      <c r="IDN75" s="193"/>
      <c r="IDO75" s="193"/>
      <c r="IDP75" s="193"/>
      <c r="IDQ75" s="193"/>
      <c r="IDR75" s="193"/>
      <c r="IDS75" s="193"/>
      <c r="IDT75" s="193"/>
      <c r="IDU75" s="193"/>
      <c r="IDV75" s="193"/>
      <c r="IDW75" s="193"/>
      <c r="IDX75" s="193"/>
      <c r="IDY75" s="193"/>
      <c r="IDZ75" s="193"/>
      <c r="IEA75" s="193"/>
      <c r="IEB75" s="193"/>
      <c r="IEC75" s="193"/>
      <c r="IED75" s="193"/>
      <c r="IEE75" s="193"/>
      <c r="IEF75" s="193"/>
      <c r="IEG75" s="193"/>
      <c r="IEH75" s="193"/>
      <c r="IEI75" s="193"/>
      <c r="IEJ75" s="193"/>
      <c r="IEK75" s="193"/>
      <c r="IEL75" s="193"/>
      <c r="IEM75" s="193"/>
      <c r="IEN75" s="193"/>
      <c r="IEO75" s="193"/>
      <c r="IEP75" s="193"/>
      <c r="IEQ75" s="193"/>
      <c r="IER75" s="193"/>
      <c r="IES75" s="193"/>
      <c r="IET75" s="193"/>
      <c r="IEU75" s="193"/>
      <c r="IEV75" s="193"/>
      <c r="IEW75" s="193"/>
      <c r="IEX75" s="193"/>
      <c r="IEY75" s="193"/>
      <c r="IEZ75" s="193"/>
      <c r="IFA75" s="193"/>
      <c r="IFB75" s="193"/>
      <c r="IFC75" s="193"/>
      <c r="IFD75" s="193"/>
      <c r="IFE75" s="193"/>
      <c r="IFF75" s="193"/>
      <c r="IFG75" s="193"/>
      <c r="IFH75" s="193"/>
      <c r="IFI75" s="193"/>
      <c r="IFJ75" s="193"/>
      <c r="IFK75" s="193"/>
      <c r="IFL75" s="193"/>
      <c r="IFM75" s="193"/>
      <c r="IFN75" s="193"/>
      <c r="IFO75" s="193"/>
      <c r="IFP75" s="193"/>
      <c r="IFQ75" s="193"/>
      <c r="IFR75" s="193"/>
      <c r="IFS75" s="193"/>
      <c r="IFT75" s="193"/>
      <c r="IFU75" s="193"/>
      <c r="IFV75" s="193"/>
      <c r="IFW75" s="193"/>
      <c r="IFX75" s="193"/>
      <c r="IFY75" s="193"/>
      <c r="IFZ75" s="193"/>
      <c r="IGA75" s="193"/>
      <c r="IGB75" s="193"/>
      <c r="IGC75" s="193"/>
      <c r="IGD75" s="193"/>
      <c r="IGE75" s="193"/>
      <c r="IGF75" s="193"/>
      <c r="IGG75" s="193"/>
      <c r="IGH75" s="193"/>
      <c r="IGI75" s="193"/>
      <c r="IGJ75" s="193"/>
      <c r="IGK75" s="193"/>
      <c r="IGL75" s="193"/>
      <c r="IGM75" s="193"/>
      <c r="IGN75" s="193"/>
      <c r="IGO75" s="193"/>
      <c r="IGP75" s="193"/>
      <c r="IGQ75" s="193"/>
      <c r="IGR75" s="193"/>
      <c r="IGS75" s="193"/>
      <c r="IGT75" s="193"/>
      <c r="IGU75" s="193"/>
      <c r="IGV75" s="193"/>
      <c r="IGW75" s="193"/>
      <c r="IGX75" s="193"/>
      <c r="IGY75" s="193"/>
      <c r="IGZ75" s="193"/>
      <c r="IHA75" s="193"/>
      <c r="IHB75" s="193"/>
      <c r="IHC75" s="193"/>
      <c r="IHD75" s="193"/>
      <c r="IHE75" s="193"/>
      <c r="IHF75" s="193"/>
      <c r="IHG75" s="193"/>
      <c r="IHH75" s="193"/>
      <c r="IHI75" s="193"/>
      <c r="IHJ75" s="193"/>
      <c r="IHK75" s="193"/>
      <c r="IHL75" s="193"/>
      <c r="IHM75" s="193"/>
      <c r="IHN75" s="193"/>
      <c r="IHO75" s="193"/>
      <c r="IHP75" s="193"/>
      <c r="IHQ75" s="193"/>
      <c r="IHR75" s="193"/>
      <c r="IHS75" s="193"/>
      <c r="IHT75" s="193"/>
      <c r="IHU75" s="193"/>
      <c r="IHV75" s="193"/>
      <c r="IHW75" s="193"/>
      <c r="IHX75" s="193"/>
      <c r="IHY75" s="193"/>
      <c r="IHZ75" s="193"/>
      <c r="IIA75" s="193"/>
      <c r="IIB75" s="193"/>
      <c r="IIC75" s="193"/>
      <c r="IID75" s="193"/>
      <c r="IIE75" s="193"/>
      <c r="IIF75" s="193"/>
      <c r="IIG75" s="193"/>
      <c r="IIH75" s="193"/>
      <c r="III75" s="193"/>
      <c r="IIJ75" s="193"/>
      <c r="IIK75" s="193"/>
      <c r="IIL75" s="193"/>
      <c r="IIM75" s="193"/>
      <c r="IIN75" s="193"/>
      <c r="IIO75" s="193"/>
      <c r="IIP75" s="193"/>
      <c r="IIQ75" s="193"/>
      <c r="IIR75" s="193"/>
      <c r="IIS75" s="193"/>
      <c r="IIT75" s="193"/>
      <c r="IIU75" s="193"/>
      <c r="IIV75" s="193"/>
      <c r="IIW75" s="193"/>
      <c r="IIX75" s="193"/>
      <c r="IIY75" s="193"/>
      <c r="IIZ75" s="193"/>
      <c r="IJA75" s="193"/>
      <c r="IJB75" s="193"/>
      <c r="IJC75" s="193"/>
      <c r="IJD75" s="193"/>
      <c r="IJE75" s="193"/>
      <c r="IJF75" s="193"/>
      <c r="IJG75" s="193"/>
      <c r="IJH75" s="193"/>
      <c r="IJI75" s="193"/>
      <c r="IJJ75" s="193"/>
      <c r="IJK75" s="193"/>
      <c r="IJL75" s="193"/>
      <c r="IJM75" s="193"/>
      <c r="IJN75" s="193"/>
      <c r="IJO75" s="193"/>
      <c r="IJP75" s="193"/>
      <c r="IJQ75" s="193"/>
      <c r="IJR75" s="193"/>
      <c r="IJS75" s="193"/>
      <c r="IJT75" s="193"/>
      <c r="IJU75" s="193"/>
      <c r="IJV75" s="193"/>
      <c r="IJW75" s="193"/>
      <c r="IJX75" s="193"/>
      <c r="IJY75" s="193"/>
      <c r="IJZ75" s="193"/>
      <c r="IKA75" s="193"/>
      <c r="IKB75" s="193"/>
      <c r="IKC75" s="193"/>
      <c r="IKD75" s="193"/>
      <c r="IKE75" s="193"/>
      <c r="IKF75" s="193"/>
      <c r="IKG75" s="193"/>
      <c r="IKH75" s="193"/>
      <c r="IKI75" s="193"/>
      <c r="IKJ75" s="193"/>
      <c r="IKK75" s="193"/>
      <c r="IKL75" s="193"/>
      <c r="IKM75" s="193"/>
      <c r="IKN75" s="193"/>
      <c r="IKO75" s="193"/>
      <c r="IKP75" s="193"/>
      <c r="IKQ75" s="193"/>
      <c r="IKR75" s="193"/>
      <c r="IKS75" s="193"/>
      <c r="IKT75" s="193"/>
      <c r="IKU75" s="193"/>
      <c r="IKV75" s="193"/>
      <c r="IKW75" s="193"/>
      <c r="IKX75" s="193"/>
      <c r="IKY75" s="193"/>
      <c r="IKZ75" s="193"/>
      <c r="ILA75" s="193"/>
      <c r="ILB75" s="193"/>
      <c r="ILC75" s="193"/>
      <c r="ILD75" s="193"/>
      <c r="ILE75" s="193"/>
      <c r="ILF75" s="193"/>
      <c r="ILG75" s="193"/>
      <c r="ILH75" s="193"/>
      <c r="ILI75" s="193"/>
      <c r="ILJ75" s="193"/>
      <c r="ILK75" s="193"/>
      <c r="ILL75" s="193"/>
      <c r="ILM75" s="193"/>
      <c r="ILN75" s="193"/>
      <c r="ILO75" s="193"/>
      <c r="ILP75" s="193"/>
      <c r="ILQ75" s="193"/>
      <c r="ILR75" s="193"/>
      <c r="ILS75" s="193"/>
      <c r="ILT75" s="193"/>
      <c r="ILU75" s="193"/>
      <c r="ILV75" s="193"/>
      <c r="ILW75" s="193"/>
      <c r="ILX75" s="193"/>
      <c r="ILY75" s="193"/>
      <c r="ILZ75" s="193"/>
      <c r="IMA75" s="193"/>
      <c r="IMB75" s="193"/>
      <c r="IMC75" s="193"/>
      <c r="IMD75" s="193"/>
      <c r="IME75" s="193"/>
      <c r="IMF75" s="193"/>
      <c r="IMG75" s="193"/>
      <c r="IMH75" s="193"/>
      <c r="IMI75" s="193"/>
      <c r="IMJ75" s="193"/>
      <c r="IMK75" s="193"/>
      <c r="IML75" s="193"/>
      <c r="IMM75" s="193"/>
      <c r="IMN75" s="193"/>
      <c r="IMO75" s="193"/>
      <c r="IMP75" s="193"/>
      <c r="IMQ75" s="193"/>
      <c r="IMR75" s="193"/>
      <c r="IMS75" s="193"/>
      <c r="IMT75" s="193"/>
      <c r="IMU75" s="193"/>
      <c r="IMV75" s="193"/>
      <c r="IMW75" s="193"/>
      <c r="IMX75" s="193"/>
      <c r="IMY75" s="193"/>
      <c r="IMZ75" s="193"/>
      <c r="INA75" s="193"/>
      <c r="INB75" s="193"/>
      <c r="INC75" s="193"/>
      <c r="IND75" s="193"/>
      <c r="INE75" s="193"/>
      <c r="INF75" s="193"/>
      <c r="ING75" s="193"/>
      <c r="INH75" s="193"/>
      <c r="INI75" s="193"/>
      <c r="INJ75" s="193"/>
      <c r="INK75" s="193"/>
      <c r="INL75" s="193"/>
      <c r="INM75" s="193"/>
      <c r="INN75" s="193"/>
      <c r="INO75" s="193"/>
      <c r="INP75" s="193"/>
      <c r="INQ75" s="193"/>
      <c r="INR75" s="193"/>
      <c r="INS75" s="193"/>
      <c r="INT75" s="193"/>
      <c r="INU75" s="193"/>
      <c r="INV75" s="193"/>
      <c r="INW75" s="193"/>
      <c r="INX75" s="193"/>
      <c r="INY75" s="193"/>
      <c r="INZ75" s="193"/>
      <c r="IOA75" s="193"/>
      <c r="IOB75" s="193"/>
      <c r="IOC75" s="193"/>
      <c r="IOD75" s="193"/>
      <c r="IOE75" s="193"/>
      <c r="IOF75" s="193"/>
      <c r="IOG75" s="193"/>
      <c r="IOH75" s="193"/>
      <c r="IOI75" s="193"/>
      <c r="IOJ75" s="193"/>
      <c r="IOK75" s="193"/>
      <c r="IOL75" s="193"/>
      <c r="IOM75" s="193"/>
      <c r="ION75" s="193"/>
      <c r="IOO75" s="193"/>
      <c r="IOP75" s="193"/>
      <c r="IOQ75" s="193"/>
      <c r="IOR75" s="193"/>
      <c r="IOS75" s="193"/>
      <c r="IOT75" s="193"/>
      <c r="IOU75" s="193"/>
      <c r="IOV75" s="193"/>
      <c r="IOW75" s="193"/>
      <c r="IOX75" s="193"/>
      <c r="IOY75" s="193"/>
      <c r="IOZ75" s="193"/>
      <c r="IPA75" s="193"/>
      <c r="IPB75" s="193"/>
      <c r="IPC75" s="193"/>
      <c r="IPD75" s="193"/>
      <c r="IPE75" s="193"/>
      <c r="IPF75" s="193"/>
      <c r="IPG75" s="193"/>
      <c r="IPH75" s="193"/>
      <c r="IPI75" s="193"/>
      <c r="IPJ75" s="193"/>
      <c r="IPK75" s="193"/>
      <c r="IPL75" s="193"/>
      <c r="IPM75" s="193"/>
      <c r="IPN75" s="193"/>
      <c r="IPO75" s="193"/>
      <c r="IPP75" s="193"/>
      <c r="IPQ75" s="193"/>
      <c r="IPR75" s="193"/>
      <c r="IPS75" s="193"/>
      <c r="IPT75" s="193"/>
      <c r="IPU75" s="193"/>
      <c r="IPV75" s="193"/>
      <c r="IPW75" s="193"/>
      <c r="IPX75" s="193"/>
      <c r="IPY75" s="193"/>
      <c r="IPZ75" s="193"/>
      <c r="IQA75" s="193"/>
      <c r="IQB75" s="193"/>
      <c r="IQC75" s="193"/>
      <c r="IQD75" s="193"/>
      <c r="IQE75" s="193"/>
      <c r="IQF75" s="193"/>
      <c r="IQG75" s="193"/>
      <c r="IQH75" s="193"/>
      <c r="IQI75" s="193"/>
      <c r="IQJ75" s="193"/>
      <c r="IQK75" s="193"/>
      <c r="IQL75" s="193"/>
      <c r="IQM75" s="193"/>
      <c r="IQN75" s="193"/>
      <c r="IQO75" s="193"/>
      <c r="IQP75" s="193"/>
      <c r="IQQ75" s="193"/>
      <c r="IQR75" s="193"/>
      <c r="IQS75" s="193"/>
      <c r="IQT75" s="193"/>
      <c r="IQU75" s="193"/>
      <c r="IQV75" s="193"/>
      <c r="IQW75" s="193"/>
      <c r="IQX75" s="193"/>
      <c r="IQY75" s="193"/>
      <c r="IQZ75" s="193"/>
      <c r="IRA75" s="193"/>
      <c r="IRB75" s="193"/>
      <c r="IRC75" s="193"/>
      <c r="IRD75" s="193"/>
      <c r="IRE75" s="193"/>
      <c r="IRF75" s="193"/>
      <c r="IRG75" s="193"/>
      <c r="IRH75" s="193"/>
      <c r="IRI75" s="193"/>
      <c r="IRJ75" s="193"/>
      <c r="IRK75" s="193"/>
      <c r="IRL75" s="193"/>
      <c r="IRM75" s="193"/>
      <c r="IRN75" s="193"/>
      <c r="IRO75" s="193"/>
      <c r="IRP75" s="193"/>
      <c r="IRQ75" s="193"/>
      <c r="IRR75" s="193"/>
      <c r="IRS75" s="193"/>
      <c r="IRT75" s="193"/>
      <c r="IRU75" s="193"/>
      <c r="IRV75" s="193"/>
      <c r="IRW75" s="193"/>
      <c r="IRX75" s="193"/>
      <c r="IRY75" s="193"/>
      <c r="IRZ75" s="193"/>
      <c r="ISA75" s="193"/>
      <c r="ISB75" s="193"/>
      <c r="ISC75" s="193"/>
      <c r="ISD75" s="193"/>
      <c r="ISE75" s="193"/>
      <c r="ISF75" s="193"/>
      <c r="ISG75" s="193"/>
      <c r="ISH75" s="193"/>
      <c r="ISI75" s="193"/>
      <c r="ISJ75" s="193"/>
      <c r="ISK75" s="193"/>
      <c r="ISL75" s="193"/>
      <c r="ISM75" s="193"/>
      <c r="ISN75" s="193"/>
      <c r="ISO75" s="193"/>
      <c r="ISP75" s="193"/>
      <c r="ISQ75" s="193"/>
      <c r="ISR75" s="193"/>
      <c r="ISS75" s="193"/>
      <c r="IST75" s="193"/>
      <c r="ISU75" s="193"/>
      <c r="ISV75" s="193"/>
      <c r="ISW75" s="193"/>
      <c r="ISX75" s="193"/>
      <c r="ISY75" s="193"/>
      <c r="ISZ75" s="193"/>
      <c r="ITA75" s="193"/>
      <c r="ITB75" s="193"/>
      <c r="ITC75" s="193"/>
      <c r="ITD75" s="193"/>
      <c r="ITE75" s="193"/>
      <c r="ITF75" s="193"/>
      <c r="ITG75" s="193"/>
      <c r="ITH75" s="193"/>
      <c r="ITI75" s="193"/>
      <c r="ITJ75" s="193"/>
      <c r="ITK75" s="193"/>
      <c r="ITL75" s="193"/>
      <c r="ITM75" s="193"/>
      <c r="ITN75" s="193"/>
      <c r="ITO75" s="193"/>
      <c r="ITP75" s="193"/>
      <c r="ITQ75" s="193"/>
      <c r="ITR75" s="193"/>
      <c r="ITS75" s="193"/>
      <c r="ITT75" s="193"/>
      <c r="ITU75" s="193"/>
      <c r="ITV75" s="193"/>
      <c r="ITW75" s="193"/>
      <c r="ITX75" s="193"/>
      <c r="ITY75" s="193"/>
      <c r="ITZ75" s="193"/>
      <c r="IUA75" s="193"/>
      <c r="IUB75" s="193"/>
      <c r="IUC75" s="193"/>
      <c r="IUD75" s="193"/>
      <c r="IUE75" s="193"/>
      <c r="IUF75" s="193"/>
      <c r="IUG75" s="193"/>
      <c r="IUH75" s="193"/>
      <c r="IUI75" s="193"/>
      <c r="IUJ75" s="193"/>
      <c r="IUK75" s="193"/>
      <c r="IUL75" s="193"/>
      <c r="IUM75" s="193"/>
      <c r="IUN75" s="193"/>
      <c r="IUO75" s="193"/>
      <c r="IUP75" s="193"/>
      <c r="IUQ75" s="193"/>
      <c r="IUR75" s="193"/>
      <c r="IUS75" s="193"/>
      <c r="IUT75" s="193"/>
      <c r="IUU75" s="193"/>
      <c r="IUV75" s="193"/>
      <c r="IUW75" s="193"/>
      <c r="IUX75" s="193"/>
      <c r="IUY75" s="193"/>
      <c r="IUZ75" s="193"/>
      <c r="IVA75" s="193"/>
      <c r="IVB75" s="193"/>
      <c r="IVC75" s="193"/>
      <c r="IVD75" s="193"/>
      <c r="IVE75" s="193"/>
      <c r="IVF75" s="193"/>
      <c r="IVG75" s="193"/>
      <c r="IVH75" s="193"/>
      <c r="IVI75" s="193"/>
      <c r="IVJ75" s="193"/>
      <c r="IVK75" s="193"/>
      <c r="IVL75" s="193"/>
      <c r="IVM75" s="193"/>
      <c r="IVN75" s="193"/>
      <c r="IVO75" s="193"/>
      <c r="IVP75" s="193"/>
      <c r="IVQ75" s="193"/>
      <c r="IVR75" s="193"/>
      <c r="IVS75" s="193"/>
      <c r="IVT75" s="193"/>
      <c r="IVU75" s="193"/>
      <c r="IVV75" s="193"/>
      <c r="IVW75" s="193"/>
      <c r="IVX75" s="193"/>
      <c r="IVY75" s="193"/>
      <c r="IVZ75" s="193"/>
      <c r="IWA75" s="193"/>
      <c r="IWB75" s="193"/>
      <c r="IWC75" s="193"/>
      <c r="IWD75" s="193"/>
      <c r="IWE75" s="193"/>
      <c r="IWF75" s="193"/>
      <c r="IWG75" s="193"/>
      <c r="IWH75" s="193"/>
      <c r="IWI75" s="193"/>
      <c r="IWJ75" s="193"/>
      <c r="IWK75" s="193"/>
      <c r="IWL75" s="193"/>
      <c r="IWM75" s="193"/>
      <c r="IWN75" s="193"/>
      <c r="IWO75" s="193"/>
      <c r="IWP75" s="193"/>
      <c r="IWQ75" s="193"/>
      <c r="IWR75" s="193"/>
      <c r="IWS75" s="193"/>
      <c r="IWT75" s="193"/>
      <c r="IWU75" s="193"/>
      <c r="IWV75" s="193"/>
      <c r="IWW75" s="193"/>
      <c r="IWX75" s="193"/>
      <c r="IWY75" s="193"/>
      <c r="IWZ75" s="193"/>
      <c r="IXA75" s="193"/>
      <c r="IXB75" s="193"/>
      <c r="IXC75" s="193"/>
      <c r="IXD75" s="193"/>
      <c r="IXE75" s="193"/>
      <c r="IXF75" s="193"/>
      <c r="IXG75" s="193"/>
      <c r="IXH75" s="193"/>
      <c r="IXI75" s="193"/>
      <c r="IXJ75" s="193"/>
      <c r="IXK75" s="193"/>
      <c r="IXL75" s="193"/>
      <c r="IXM75" s="193"/>
      <c r="IXN75" s="193"/>
      <c r="IXO75" s="193"/>
      <c r="IXP75" s="193"/>
      <c r="IXQ75" s="193"/>
      <c r="IXR75" s="193"/>
      <c r="IXS75" s="193"/>
      <c r="IXT75" s="193"/>
      <c r="IXU75" s="193"/>
      <c r="IXV75" s="193"/>
      <c r="IXW75" s="193"/>
      <c r="IXX75" s="193"/>
      <c r="IXY75" s="193"/>
      <c r="IXZ75" s="193"/>
      <c r="IYA75" s="193"/>
      <c r="IYB75" s="193"/>
      <c r="IYC75" s="193"/>
      <c r="IYD75" s="193"/>
      <c r="IYE75" s="193"/>
      <c r="IYF75" s="193"/>
      <c r="IYG75" s="193"/>
      <c r="IYH75" s="193"/>
      <c r="IYI75" s="193"/>
      <c r="IYJ75" s="193"/>
      <c r="IYK75" s="193"/>
      <c r="IYL75" s="193"/>
      <c r="IYM75" s="193"/>
      <c r="IYN75" s="193"/>
      <c r="IYO75" s="193"/>
      <c r="IYP75" s="193"/>
      <c r="IYQ75" s="193"/>
      <c r="IYR75" s="193"/>
      <c r="IYS75" s="193"/>
      <c r="IYT75" s="193"/>
      <c r="IYU75" s="193"/>
      <c r="IYV75" s="193"/>
      <c r="IYW75" s="193"/>
      <c r="IYX75" s="193"/>
      <c r="IYY75" s="193"/>
      <c r="IYZ75" s="193"/>
      <c r="IZA75" s="193"/>
      <c r="IZB75" s="193"/>
      <c r="IZC75" s="193"/>
      <c r="IZD75" s="193"/>
      <c r="IZE75" s="193"/>
      <c r="IZF75" s="193"/>
      <c r="IZG75" s="193"/>
      <c r="IZH75" s="193"/>
      <c r="IZI75" s="193"/>
      <c r="IZJ75" s="193"/>
      <c r="IZK75" s="193"/>
      <c r="IZL75" s="193"/>
      <c r="IZM75" s="193"/>
      <c r="IZN75" s="193"/>
      <c r="IZO75" s="193"/>
      <c r="IZP75" s="193"/>
      <c r="IZQ75" s="193"/>
      <c r="IZR75" s="193"/>
      <c r="IZS75" s="193"/>
      <c r="IZT75" s="193"/>
      <c r="IZU75" s="193"/>
      <c r="IZV75" s="193"/>
      <c r="IZW75" s="193"/>
      <c r="IZX75" s="193"/>
      <c r="IZY75" s="193"/>
      <c r="IZZ75" s="193"/>
      <c r="JAA75" s="193"/>
      <c r="JAB75" s="193"/>
      <c r="JAC75" s="193"/>
      <c r="JAD75" s="193"/>
      <c r="JAE75" s="193"/>
      <c r="JAF75" s="193"/>
      <c r="JAG75" s="193"/>
      <c r="JAH75" s="193"/>
      <c r="JAI75" s="193"/>
      <c r="JAJ75" s="193"/>
      <c r="JAK75" s="193"/>
      <c r="JAL75" s="193"/>
      <c r="JAM75" s="193"/>
      <c r="JAN75" s="193"/>
      <c r="JAO75" s="193"/>
      <c r="JAP75" s="193"/>
      <c r="JAQ75" s="193"/>
      <c r="JAR75" s="193"/>
      <c r="JAS75" s="193"/>
      <c r="JAT75" s="193"/>
      <c r="JAU75" s="193"/>
      <c r="JAV75" s="193"/>
      <c r="JAW75" s="193"/>
      <c r="JAX75" s="193"/>
      <c r="JAY75" s="193"/>
      <c r="JAZ75" s="193"/>
      <c r="JBA75" s="193"/>
      <c r="JBB75" s="193"/>
      <c r="JBC75" s="193"/>
      <c r="JBD75" s="193"/>
      <c r="JBE75" s="193"/>
      <c r="JBF75" s="193"/>
      <c r="JBG75" s="193"/>
      <c r="JBH75" s="193"/>
      <c r="JBI75" s="193"/>
      <c r="JBJ75" s="193"/>
      <c r="JBK75" s="193"/>
      <c r="JBL75" s="193"/>
      <c r="JBM75" s="193"/>
      <c r="JBN75" s="193"/>
      <c r="JBO75" s="193"/>
      <c r="JBP75" s="193"/>
      <c r="JBQ75" s="193"/>
      <c r="JBR75" s="193"/>
      <c r="JBS75" s="193"/>
      <c r="JBT75" s="193"/>
      <c r="JBU75" s="193"/>
      <c r="JBV75" s="193"/>
      <c r="JBW75" s="193"/>
      <c r="JBX75" s="193"/>
      <c r="JBY75" s="193"/>
      <c r="JBZ75" s="193"/>
      <c r="JCA75" s="193"/>
      <c r="JCB75" s="193"/>
      <c r="JCC75" s="193"/>
      <c r="JCD75" s="193"/>
      <c r="JCE75" s="193"/>
      <c r="JCF75" s="193"/>
      <c r="JCG75" s="193"/>
      <c r="JCH75" s="193"/>
      <c r="JCI75" s="193"/>
      <c r="JCJ75" s="193"/>
      <c r="JCK75" s="193"/>
      <c r="JCL75" s="193"/>
      <c r="JCM75" s="193"/>
      <c r="JCN75" s="193"/>
      <c r="JCO75" s="193"/>
      <c r="JCP75" s="193"/>
      <c r="JCQ75" s="193"/>
      <c r="JCR75" s="193"/>
      <c r="JCS75" s="193"/>
      <c r="JCT75" s="193"/>
      <c r="JCU75" s="193"/>
      <c r="JCV75" s="193"/>
      <c r="JCW75" s="193"/>
      <c r="JCX75" s="193"/>
      <c r="JCY75" s="193"/>
      <c r="JCZ75" s="193"/>
      <c r="JDA75" s="193"/>
      <c r="JDB75" s="193"/>
      <c r="JDC75" s="193"/>
      <c r="JDD75" s="193"/>
      <c r="JDE75" s="193"/>
      <c r="JDF75" s="193"/>
      <c r="JDG75" s="193"/>
      <c r="JDH75" s="193"/>
      <c r="JDI75" s="193"/>
      <c r="JDJ75" s="193"/>
      <c r="JDK75" s="193"/>
      <c r="JDL75" s="193"/>
      <c r="JDM75" s="193"/>
      <c r="JDN75" s="193"/>
      <c r="JDO75" s="193"/>
      <c r="JDP75" s="193"/>
      <c r="JDQ75" s="193"/>
      <c r="JDR75" s="193"/>
      <c r="JDS75" s="193"/>
      <c r="JDT75" s="193"/>
      <c r="JDU75" s="193"/>
      <c r="JDV75" s="193"/>
      <c r="JDW75" s="193"/>
      <c r="JDX75" s="193"/>
      <c r="JDY75" s="193"/>
      <c r="JDZ75" s="193"/>
      <c r="JEA75" s="193"/>
      <c r="JEB75" s="193"/>
      <c r="JEC75" s="193"/>
      <c r="JED75" s="193"/>
      <c r="JEE75" s="193"/>
      <c r="JEF75" s="193"/>
      <c r="JEG75" s="193"/>
      <c r="JEH75" s="193"/>
      <c r="JEI75" s="193"/>
      <c r="JEJ75" s="193"/>
      <c r="JEK75" s="193"/>
      <c r="JEL75" s="193"/>
      <c r="JEM75" s="193"/>
      <c r="JEN75" s="193"/>
      <c r="JEO75" s="193"/>
      <c r="JEP75" s="193"/>
      <c r="JEQ75" s="193"/>
      <c r="JER75" s="193"/>
      <c r="JES75" s="193"/>
      <c r="JET75" s="193"/>
      <c r="JEU75" s="193"/>
      <c r="JEV75" s="193"/>
      <c r="JEW75" s="193"/>
      <c r="JEX75" s="193"/>
      <c r="JEY75" s="193"/>
      <c r="JEZ75" s="193"/>
      <c r="JFA75" s="193"/>
      <c r="JFB75" s="193"/>
      <c r="JFC75" s="193"/>
      <c r="JFD75" s="193"/>
      <c r="JFE75" s="193"/>
      <c r="JFF75" s="193"/>
      <c r="JFG75" s="193"/>
      <c r="JFH75" s="193"/>
      <c r="JFI75" s="193"/>
      <c r="JFJ75" s="193"/>
      <c r="JFK75" s="193"/>
      <c r="JFL75" s="193"/>
      <c r="JFM75" s="193"/>
      <c r="JFN75" s="193"/>
      <c r="JFO75" s="193"/>
      <c r="JFP75" s="193"/>
      <c r="JFQ75" s="193"/>
      <c r="JFR75" s="193"/>
      <c r="JFS75" s="193"/>
      <c r="JFT75" s="193"/>
      <c r="JFU75" s="193"/>
      <c r="JFV75" s="193"/>
      <c r="JFW75" s="193"/>
      <c r="JFX75" s="193"/>
      <c r="JFY75" s="193"/>
      <c r="JFZ75" s="193"/>
      <c r="JGA75" s="193"/>
      <c r="JGB75" s="193"/>
      <c r="JGC75" s="193"/>
      <c r="JGD75" s="193"/>
      <c r="JGE75" s="193"/>
      <c r="JGF75" s="193"/>
      <c r="JGG75" s="193"/>
      <c r="JGH75" s="193"/>
      <c r="JGI75" s="193"/>
      <c r="JGJ75" s="193"/>
      <c r="JGK75" s="193"/>
      <c r="JGL75" s="193"/>
      <c r="JGM75" s="193"/>
      <c r="JGN75" s="193"/>
      <c r="JGO75" s="193"/>
      <c r="JGP75" s="193"/>
      <c r="JGQ75" s="193"/>
      <c r="JGR75" s="193"/>
      <c r="JGS75" s="193"/>
      <c r="JGT75" s="193"/>
      <c r="JGU75" s="193"/>
      <c r="JGV75" s="193"/>
      <c r="JGW75" s="193"/>
      <c r="JGX75" s="193"/>
      <c r="JGY75" s="193"/>
      <c r="JGZ75" s="193"/>
      <c r="JHA75" s="193"/>
      <c r="JHB75" s="193"/>
      <c r="JHC75" s="193"/>
      <c r="JHD75" s="193"/>
      <c r="JHE75" s="193"/>
      <c r="JHF75" s="193"/>
      <c r="JHG75" s="193"/>
      <c r="JHH75" s="193"/>
      <c r="JHI75" s="193"/>
      <c r="JHJ75" s="193"/>
      <c r="JHK75" s="193"/>
      <c r="JHL75" s="193"/>
      <c r="JHM75" s="193"/>
      <c r="JHN75" s="193"/>
      <c r="JHO75" s="193"/>
      <c r="JHP75" s="193"/>
      <c r="JHQ75" s="193"/>
      <c r="JHR75" s="193"/>
      <c r="JHS75" s="193"/>
      <c r="JHT75" s="193"/>
      <c r="JHU75" s="193"/>
      <c r="JHV75" s="193"/>
      <c r="JHW75" s="193"/>
      <c r="JHX75" s="193"/>
      <c r="JHY75" s="193"/>
      <c r="JHZ75" s="193"/>
      <c r="JIA75" s="193"/>
      <c r="JIB75" s="193"/>
      <c r="JIC75" s="193"/>
      <c r="JID75" s="193"/>
      <c r="JIE75" s="193"/>
      <c r="JIF75" s="193"/>
      <c r="JIG75" s="193"/>
      <c r="JIH75" s="193"/>
      <c r="JII75" s="193"/>
      <c r="JIJ75" s="193"/>
      <c r="JIK75" s="193"/>
      <c r="JIL75" s="193"/>
      <c r="JIM75" s="193"/>
      <c r="JIN75" s="193"/>
      <c r="JIO75" s="193"/>
      <c r="JIP75" s="193"/>
      <c r="JIQ75" s="193"/>
      <c r="JIR75" s="193"/>
      <c r="JIS75" s="193"/>
      <c r="JIT75" s="193"/>
      <c r="JIU75" s="193"/>
      <c r="JIV75" s="193"/>
      <c r="JIW75" s="193"/>
      <c r="JIX75" s="193"/>
      <c r="JIY75" s="193"/>
      <c r="JIZ75" s="193"/>
      <c r="JJA75" s="193"/>
      <c r="JJB75" s="193"/>
      <c r="JJC75" s="193"/>
      <c r="JJD75" s="193"/>
      <c r="JJE75" s="193"/>
      <c r="JJF75" s="193"/>
      <c r="JJG75" s="193"/>
      <c r="JJH75" s="193"/>
      <c r="JJI75" s="193"/>
      <c r="JJJ75" s="193"/>
      <c r="JJK75" s="193"/>
      <c r="JJL75" s="193"/>
      <c r="JJM75" s="193"/>
      <c r="JJN75" s="193"/>
      <c r="JJO75" s="193"/>
      <c r="JJP75" s="193"/>
      <c r="JJQ75" s="193"/>
      <c r="JJR75" s="193"/>
      <c r="JJS75" s="193"/>
      <c r="JJT75" s="193"/>
      <c r="JJU75" s="193"/>
      <c r="JJV75" s="193"/>
      <c r="JJW75" s="193"/>
      <c r="JJX75" s="193"/>
      <c r="JJY75" s="193"/>
      <c r="JJZ75" s="193"/>
      <c r="JKA75" s="193"/>
      <c r="JKB75" s="193"/>
      <c r="JKC75" s="193"/>
      <c r="JKD75" s="193"/>
      <c r="JKE75" s="193"/>
      <c r="JKF75" s="193"/>
      <c r="JKG75" s="193"/>
      <c r="JKH75" s="193"/>
      <c r="JKI75" s="193"/>
      <c r="JKJ75" s="193"/>
      <c r="JKK75" s="193"/>
      <c r="JKL75" s="193"/>
      <c r="JKM75" s="193"/>
      <c r="JKN75" s="193"/>
      <c r="JKO75" s="193"/>
      <c r="JKP75" s="193"/>
      <c r="JKQ75" s="193"/>
      <c r="JKR75" s="193"/>
      <c r="JKS75" s="193"/>
      <c r="JKT75" s="193"/>
      <c r="JKU75" s="193"/>
      <c r="JKV75" s="193"/>
      <c r="JKW75" s="193"/>
      <c r="JKX75" s="193"/>
      <c r="JKY75" s="193"/>
      <c r="JKZ75" s="193"/>
      <c r="JLA75" s="193"/>
      <c r="JLB75" s="193"/>
      <c r="JLC75" s="193"/>
      <c r="JLD75" s="193"/>
      <c r="JLE75" s="193"/>
      <c r="JLF75" s="193"/>
      <c r="JLG75" s="193"/>
      <c r="JLH75" s="193"/>
      <c r="JLI75" s="193"/>
      <c r="JLJ75" s="193"/>
      <c r="JLK75" s="193"/>
      <c r="JLL75" s="193"/>
      <c r="JLM75" s="193"/>
      <c r="JLN75" s="193"/>
      <c r="JLO75" s="193"/>
      <c r="JLP75" s="193"/>
      <c r="JLQ75" s="193"/>
      <c r="JLR75" s="193"/>
      <c r="JLS75" s="193"/>
      <c r="JLT75" s="193"/>
      <c r="JLU75" s="193"/>
      <c r="JLV75" s="193"/>
      <c r="JLW75" s="193"/>
      <c r="JLX75" s="193"/>
      <c r="JLY75" s="193"/>
      <c r="JLZ75" s="193"/>
      <c r="JMA75" s="193"/>
      <c r="JMB75" s="193"/>
      <c r="JMC75" s="193"/>
      <c r="JMD75" s="193"/>
      <c r="JME75" s="193"/>
      <c r="JMF75" s="193"/>
      <c r="JMG75" s="193"/>
      <c r="JMH75" s="193"/>
      <c r="JMI75" s="193"/>
      <c r="JMJ75" s="193"/>
      <c r="JMK75" s="193"/>
      <c r="JML75" s="193"/>
      <c r="JMM75" s="193"/>
      <c r="JMN75" s="193"/>
      <c r="JMO75" s="193"/>
      <c r="JMP75" s="193"/>
      <c r="JMQ75" s="193"/>
      <c r="JMR75" s="193"/>
      <c r="JMS75" s="193"/>
      <c r="JMT75" s="193"/>
      <c r="JMU75" s="193"/>
      <c r="JMV75" s="193"/>
      <c r="JMW75" s="193"/>
      <c r="JMX75" s="193"/>
      <c r="JMY75" s="193"/>
      <c r="JMZ75" s="193"/>
      <c r="JNA75" s="193"/>
      <c r="JNB75" s="193"/>
      <c r="JNC75" s="193"/>
      <c r="JND75" s="193"/>
      <c r="JNE75" s="193"/>
      <c r="JNF75" s="193"/>
      <c r="JNG75" s="193"/>
      <c r="JNH75" s="193"/>
      <c r="JNI75" s="193"/>
      <c r="JNJ75" s="193"/>
      <c r="JNK75" s="193"/>
      <c r="JNL75" s="193"/>
      <c r="JNM75" s="193"/>
      <c r="JNN75" s="193"/>
      <c r="JNO75" s="193"/>
      <c r="JNP75" s="193"/>
      <c r="JNQ75" s="193"/>
      <c r="JNR75" s="193"/>
      <c r="JNS75" s="193"/>
      <c r="JNT75" s="193"/>
      <c r="JNU75" s="193"/>
      <c r="JNV75" s="193"/>
      <c r="JNW75" s="193"/>
      <c r="JNX75" s="193"/>
      <c r="JNY75" s="193"/>
      <c r="JNZ75" s="193"/>
      <c r="JOA75" s="193"/>
      <c r="JOB75" s="193"/>
      <c r="JOC75" s="193"/>
      <c r="JOD75" s="193"/>
      <c r="JOE75" s="193"/>
      <c r="JOF75" s="193"/>
      <c r="JOG75" s="193"/>
      <c r="JOH75" s="193"/>
      <c r="JOI75" s="193"/>
      <c r="JOJ75" s="193"/>
      <c r="JOK75" s="193"/>
      <c r="JOL75" s="193"/>
      <c r="JOM75" s="193"/>
      <c r="JON75" s="193"/>
      <c r="JOO75" s="193"/>
      <c r="JOP75" s="193"/>
      <c r="JOQ75" s="193"/>
      <c r="JOR75" s="193"/>
      <c r="JOS75" s="193"/>
      <c r="JOT75" s="193"/>
      <c r="JOU75" s="193"/>
      <c r="JOV75" s="193"/>
      <c r="JOW75" s="193"/>
      <c r="JOX75" s="193"/>
      <c r="JOY75" s="193"/>
      <c r="JOZ75" s="193"/>
      <c r="JPA75" s="193"/>
      <c r="JPB75" s="193"/>
      <c r="JPC75" s="193"/>
      <c r="JPD75" s="193"/>
      <c r="JPE75" s="193"/>
      <c r="JPF75" s="193"/>
      <c r="JPG75" s="193"/>
      <c r="JPH75" s="193"/>
      <c r="JPI75" s="193"/>
      <c r="JPJ75" s="193"/>
      <c r="JPK75" s="193"/>
      <c r="JPL75" s="193"/>
      <c r="JPM75" s="193"/>
      <c r="JPN75" s="193"/>
      <c r="JPO75" s="193"/>
      <c r="JPP75" s="193"/>
      <c r="JPQ75" s="193"/>
      <c r="JPR75" s="193"/>
      <c r="JPS75" s="193"/>
      <c r="JPT75" s="193"/>
      <c r="JPU75" s="193"/>
      <c r="JPV75" s="193"/>
      <c r="JPW75" s="193"/>
      <c r="JPX75" s="193"/>
      <c r="JPY75" s="193"/>
      <c r="JPZ75" s="193"/>
      <c r="JQA75" s="193"/>
      <c r="JQB75" s="193"/>
      <c r="JQC75" s="193"/>
      <c r="JQD75" s="193"/>
      <c r="JQE75" s="193"/>
      <c r="JQF75" s="193"/>
      <c r="JQG75" s="193"/>
      <c r="JQH75" s="193"/>
      <c r="JQI75" s="193"/>
      <c r="JQJ75" s="193"/>
      <c r="JQK75" s="193"/>
      <c r="JQL75" s="193"/>
      <c r="JQM75" s="193"/>
      <c r="JQN75" s="193"/>
      <c r="JQO75" s="193"/>
      <c r="JQP75" s="193"/>
      <c r="JQQ75" s="193"/>
      <c r="JQR75" s="193"/>
      <c r="JQS75" s="193"/>
      <c r="JQT75" s="193"/>
      <c r="JQU75" s="193"/>
      <c r="JQV75" s="193"/>
      <c r="JQW75" s="193"/>
      <c r="JQX75" s="193"/>
      <c r="JQY75" s="193"/>
      <c r="JQZ75" s="193"/>
      <c r="JRA75" s="193"/>
      <c r="JRB75" s="193"/>
      <c r="JRC75" s="193"/>
      <c r="JRD75" s="193"/>
      <c r="JRE75" s="193"/>
      <c r="JRF75" s="193"/>
      <c r="JRG75" s="193"/>
      <c r="JRH75" s="193"/>
      <c r="JRI75" s="193"/>
      <c r="JRJ75" s="193"/>
      <c r="JRK75" s="193"/>
      <c r="JRL75" s="193"/>
      <c r="JRM75" s="193"/>
      <c r="JRN75" s="193"/>
      <c r="JRO75" s="193"/>
      <c r="JRP75" s="193"/>
      <c r="JRQ75" s="193"/>
      <c r="JRR75" s="193"/>
      <c r="JRS75" s="193"/>
      <c r="JRT75" s="193"/>
      <c r="JRU75" s="193"/>
      <c r="JRV75" s="193"/>
      <c r="JRW75" s="193"/>
      <c r="JRX75" s="193"/>
      <c r="JRY75" s="193"/>
      <c r="JRZ75" s="193"/>
      <c r="JSA75" s="193"/>
      <c r="JSB75" s="193"/>
      <c r="JSC75" s="193"/>
      <c r="JSD75" s="193"/>
      <c r="JSE75" s="193"/>
      <c r="JSF75" s="193"/>
      <c r="JSG75" s="193"/>
      <c r="JSH75" s="193"/>
      <c r="JSI75" s="193"/>
      <c r="JSJ75" s="193"/>
      <c r="JSK75" s="193"/>
      <c r="JSL75" s="193"/>
      <c r="JSM75" s="193"/>
      <c r="JSN75" s="193"/>
      <c r="JSO75" s="193"/>
      <c r="JSP75" s="193"/>
      <c r="JSQ75" s="193"/>
      <c r="JSR75" s="193"/>
      <c r="JSS75" s="193"/>
      <c r="JST75" s="193"/>
      <c r="JSU75" s="193"/>
      <c r="JSV75" s="193"/>
      <c r="JSW75" s="193"/>
      <c r="JSX75" s="193"/>
      <c r="JSY75" s="193"/>
      <c r="JSZ75" s="193"/>
      <c r="JTA75" s="193"/>
      <c r="JTB75" s="193"/>
      <c r="JTC75" s="193"/>
      <c r="JTD75" s="193"/>
      <c r="JTE75" s="193"/>
      <c r="JTF75" s="193"/>
      <c r="JTG75" s="193"/>
      <c r="JTH75" s="193"/>
      <c r="JTI75" s="193"/>
      <c r="JTJ75" s="193"/>
      <c r="JTK75" s="193"/>
      <c r="JTL75" s="193"/>
      <c r="JTM75" s="193"/>
      <c r="JTN75" s="193"/>
      <c r="JTO75" s="193"/>
      <c r="JTP75" s="193"/>
      <c r="JTQ75" s="193"/>
      <c r="JTR75" s="193"/>
      <c r="JTS75" s="193"/>
      <c r="JTT75" s="193"/>
      <c r="JTU75" s="193"/>
      <c r="JTV75" s="193"/>
      <c r="JTW75" s="193"/>
      <c r="JTX75" s="193"/>
      <c r="JTY75" s="193"/>
      <c r="JTZ75" s="193"/>
      <c r="JUA75" s="193"/>
      <c r="JUB75" s="193"/>
      <c r="JUC75" s="193"/>
      <c r="JUD75" s="193"/>
      <c r="JUE75" s="193"/>
      <c r="JUF75" s="193"/>
      <c r="JUG75" s="193"/>
      <c r="JUH75" s="193"/>
      <c r="JUI75" s="193"/>
      <c r="JUJ75" s="193"/>
      <c r="JUK75" s="193"/>
      <c r="JUL75" s="193"/>
      <c r="JUM75" s="193"/>
      <c r="JUN75" s="193"/>
      <c r="JUO75" s="193"/>
      <c r="JUP75" s="193"/>
      <c r="JUQ75" s="193"/>
      <c r="JUR75" s="193"/>
      <c r="JUS75" s="193"/>
      <c r="JUT75" s="193"/>
      <c r="JUU75" s="193"/>
      <c r="JUV75" s="193"/>
      <c r="JUW75" s="193"/>
      <c r="JUX75" s="193"/>
      <c r="JUY75" s="193"/>
      <c r="JUZ75" s="193"/>
      <c r="JVA75" s="193"/>
      <c r="JVB75" s="193"/>
      <c r="JVC75" s="193"/>
      <c r="JVD75" s="193"/>
      <c r="JVE75" s="193"/>
      <c r="JVF75" s="193"/>
      <c r="JVG75" s="193"/>
      <c r="JVH75" s="193"/>
      <c r="JVI75" s="193"/>
      <c r="JVJ75" s="193"/>
      <c r="JVK75" s="193"/>
      <c r="JVL75" s="193"/>
      <c r="JVM75" s="193"/>
      <c r="JVN75" s="193"/>
      <c r="JVO75" s="193"/>
      <c r="JVP75" s="193"/>
      <c r="JVQ75" s="193"/>
      <c r="JVR75" s="193"/>
      <c r="JVS75" s="193"/>
      <c r="JVT75" s="193"/>
      <c r="JVU75" s="193"/>
      <c r="JVV75" s="193"/>
      <c r="JVW75" s="193"/>
      <c r="JVX75" s="193"/>
      <c r="JVY75" s="193"/>
      <c r="JVZ75" s="193"/>
      <c r="JWA75" s="193"/>
      <c r="JWB75" s="193"/>
      <c r="JWC75" s="193"/>
      <c r="JWD75" s="193"/>
      <c r="JWE75" s="193"/>
      <c r="JWF75" s="193"/>
      <c r="JWG75" s="193"/>
      <c r="JWH75" s="193"/>
      <c r="JWI75" s="193"/>
      <c r="JWJ75" s="193"/>
      <c r="JWK75" s="193"/>
      <c r="JWL75" s="193"/>
      <c r="JWM75" s="193"/>
      <c r="JWN75" s="193"/>
      <c r="JWO75" s="193"/>
      <c r="JWP75" s="193"/>
      <c r="JWQ75" s="193"/>
      <c r="JWR75" s="193"/>
      <c r="JWS75" s="193"/>
      <c r="JWT75" s="193"/>
      <c r="JWU75" s="193"/>
      <c r="JWV75" s="193"/>
      <c r="JWW75" s="193"/>
      <c r="JWX75" s="193"/>
      <c r="JWY75" s="193"/>
      <c r="JWZ75" s="193"/>
      <c r="JXA75" s="193"/>
      <c r="JXB75" s="193"/>
      <c r="JXC75" s="193"/>
      <c r="JXD75" s="193"/>
      <c r="JXE75" s="193"/>
      <c r="JXF75" s="193"/>
      <c r="JXG75" s="193"/>
      <c r="JXH75" s="193"/>
      <c r="JXI75" s="193"/>
      <c r="JXJ75" s="193"/>
      <c r="JXK75" s="193"/>
      <c r="JXL75" s="193"/>
      <c r="JXM75" s="193"/>
      <c r="JXN75" s="193"/>
      <c r="JXO75" s="193"/>
      <c r="JXP75" s="193"/>
      <c r="JXQ75" s="193"/>
      <c r="JXR75" s="193"/>
      <c r="JXS75" s="193"/>
      <c r="JXT75" s="193"/>
      <c r="JXU75" s="193"/>
      <c r="JXV75" s="193"/>
      <c r="JXW75" s="193"/>
      <c r="JXX75" s="193"/>
      <c r="JXY75" s="193"/>
      <c r="JXZ75" s="193"/>
      <c r="JYA75" s="193"/>
      <c r="JYB75" s="193"/>
      <c r="JYC75" s="193"/>
      <c r="JYD75" s="193"/>
      <c r="JYE75" s="193"/>
      <c r="JYF75" s="193"/>
      <c r="JYG75" s="193"/>
      <c r="JYH75" s="193"/>
      <c r="JYI75" s="193"/>
      <c r="JYJ75" s="193"/>
      <c r="JYK75" s="193"/>
      <c r="JYL75" s="193"/>
      <c r="JYM75" s="193"/>
      <c r="JYN75" s="193"/>
      <c r="JYO75" s="193"/>
      <c r="JYP75" s="193"/>
      <c r="JYQ75" s="193"/>
      <c r="JYR75" s="193"/>
      <c r="JYS75" s="193"/>
      <c r="JYT75" s="193"/>
      <c r="JYU75" s="193"/>
      <c r="JYV75" s="193"/>
      <c r="JYW75" s="193"/>
      <c r="JYX75" s="193"/>
      <c r="JYY75" s="193"/>
      <c r="JYZ75" s="193"/>
      <c r="JZA75" s="193"/>
      <c r="JZB75" s="193"/>
      <c r="JZC75" s="193"/>
      <c r="JZD75" s="193"/>
      <c r="JZE75" s="193"/>
      <c r="JZF75" s="193"/>
      <c r="JZG75" s="193"/>
      <c r="JZH75" s="193"/>
      <c r="JZI75" s="193"/>
      <c r="JZJ75" s="193"/>
      <c r="JZK75" s="193"/>
      <c r="JZL75" s="193"/>
      <c r="JZM75" s="193"/>
      <c r="JZN75" s="193"/>
      <c r="JZO75" s="193"/>
      <c r="JZP75" s="193"/>
      <c r="JZQ75" s="193"/>
      <c r="JZR75" s="193"/>
      <c r="JZS75" s="193"/>
      <c r="JZT75" s="193"/>
      <c r="JZU75" s="193"/>
      <c r="JZV75" s="193"/>
      <c r="JZW75" s="193"/>
      <c r="JZX75" s="193"/>
      <c r="JZY75" s="193"/>
      <c r="JZZ75" s="193"/>
      <c r="KAA75" s="193"/>
      <c r="KAB75" s="193"/>
      <c r="KAC75" s="193"/>
      <c r="KAD75" s="193"/>
      <c r="KAE75" s="193"/>
      <c r="KAF75" s="193"/>
      <c r="KAG75" s="193"/>
      <c r="KAH75" s="193"/>
      <c r="KAI75" s="193"/>
      <c r="KAJ75" s="193"/>
      <c r="KAK75" s="193"/>
      <c r="KAL75" s="193"/>
      <c r="KAM75" s="193"/>
      <c r="KAN75" s="193"/>
      <c r="KAO75" s="193"/>
      <c r="KAP75" s="193"/>
      <c r="KAQ75" s="193"/>
      <c r="KAR75" s="193"/>
      <c r="KAS75" s="193"/>
      <c r="KAT75" s="193"/>
      <c r="KAU75" s="193"/>
      <c r="KAV75" s="193"/>
      <c r="KAW75" s="193"/>
      <c r="KAX75" s="193"/>
      <c r="KAY75" s="193"/>
      <c r="KAZ75" s="193"/>
      <c r="KBA75" s="193"/>
      <c r="KBB75" s="193"/>
      <c r="KBC75" s="193"/>
      <c r="KBD75" s="193"/>
      <c r="KBE75" s="193"/>
      <c r="KBF75" s="193"/>
      <c r="KBG75" s="193"/>
      <c r="KBH75" s="193"/>
      <c r="KBI75" s="193"/>
      <c r="KBJ75" s="193"/>
      <c r="KBK75" s="193"/>
      <c r="KBL75" s="193"/>
      <c r="KBM75" s="193"/>
      <c r="KBN75" s="193"/>
      <c r="KBO75" s="193"/>
      <c r="KBP75" s="193"/>
      <c r="KBQ75" s="193"/>
      <c r="KBR75" s="193"/>
      <c r="KBS75" s="193"/>
      <c r="KBT75" s="193"/>
      <c r="KBU75" s="193"/>
      <c r="KBV75" s="193"/>
      <c r="KBW75" s="193"/>
      <c r="KBX75" s="193"/>
      <c r="KBY75" s="193"/>
      <c r="KBZ75" s="193"/>
      <c r="KCA75" s="193"/>
      <c r="KCB75" s="193"/>
      <c r="KCC75" s="193"/>
      <c r="KCD75" s="193"/>
      <c r="KCE75" s="193"/>
      <c r="KCF75" s="193"/>
      <c r="KCG75" s="193"/>
      <c r="KCH75" s="193"/>
      <c r="KCI75" s="193"/>
      <c r="KCJ75" s="193"/>
      <c r="KCK75" s="193"/>
      <c r="KCL75" s="193"/>
      <c r="KCM75" s="193"/>
      <c r="KCN75" s="193"/>
      <c r="KCO75" s="193"/>
      <c r="KCP75" s="193"/>
      <c r="KCQ75" s="193"/>
      <c r="KCR75" s="193"/>
      <c r="KCS75" s="193"/>
      <c r="KCT75" s="193"/>
      <c r="KCU75" s="193"/>
      <c r="KCV75" s="193"/>
      <c r="KCW75" s="193"/>
      <c r="KCX75" s="193"/>
      <c r="KCY75" s="193"/>
      <c r="KCZ75" s="193"/>
      <c r="KDA75" s="193"/>
      <c r="KDB75" s="193"/>
      <c r="KDC75" s="193"/>
      <c r="KDD75" s="193"/>
      <c r="KDE75" s="193"/>
      <c r="KDF75" s="193"/>
      <c r="KDG75" s="193"/>
      <c r="KDH75" s="193"/>
      <c r="KDI75" s="193"/>
      <c r="KDJ75" s="193"/>
      <c r="KDK75" s="193"/>
      <c r="KDL75" s="193"/>
      <c r="KDM75" s="193"/>
      <c r="KDN75" s="193"/>
      <c r="KDO75" s="193"/>
      <c r="KDP75" s="193"/>
      <c r="KDQ75" s="193"/>
      <c r="KDR75" s="193"/>
      <c r="KDS75" s="193"/>
      <c r="KDT75" s="193"/>
      <c r="KDU75" s="193"/>
      <c r="KDV75" s="193"/>
      <c r="KDW75" s="193"/>
      <c r="KDX75" s="193"/>
      <c r="KDY75" s="193"/>
      <c r="KDZ75" s="193"/>
      <c r="KEA75" s="193"/>
      <c r="KEB75" s="193"/>
      <c r="KEC75" s="193"/>
      <c r="KED75" s="193"/>
      <c r="KEE75" s="193"/>
      <c r="KEF75" s="193"/>
      <c r="KEG75" s="193"/>
      <c r="KEH75" s="193"/>
      <c r="KEI75" s="193"/>
      <c r="KEJ75" s="193"/>
      <c r="KEK75" s="193"/>
      <c r="KEL75" s="193"/>
      <c r="KEM75" s="193"/>
      <c r="KEN75" s="193"/>
      <c r="KEO75" s="193"/>
      <c r="KEP75" s="193"/>
      <c r="KEQ75" s="193"/>
      <c r="KER75" s="193"/>
      <c r="KES75" s="193"/>
      <c r="KET75" s="193"/>
      <c r="KEU75" s="193"/>
      <c r="KEV75" s="193"/>
      <c r="KEW75" s="193"/>
      <c r="KEX75" s="193"/>
      <c r="KEY75" s="193"/>
      <c r="KEZ75" s="193"/>
      <c r="KFA75" s="193"/>
      <c r="KFB75" s="193"/>
      <c r="KFC75" s="193"/>
      <c r="KFD75" s="193"/>
      <c r="KFE75" s="193"/>
      <c r="KFF75" s="193"/>
      <c r="KFG75" s="193"/>
      <c r="KFH75" s="193"/>
      <c r="KFI75" s="193"/>
      <c r="KFJ75" s="193"/>
      <c r="KFK75" s="193"/>
      <c r="KFL75" s="193"/>
      <c r="KFM75" s="193"/>
      <c r="KFN75" s="193"/>
      <c r="KFO75" s="193"/>
      <c r="KFP75" s="193"/>
      <c r="KFQ75" s="193"/>
      <c r="KFR75" s="193"/>
      <c r="KFS75" s="193"/>
      <c r="KFT75" s="193"/>
      <c r="KFU75" s="193"/>
      <c r="KFV75" s="193"/>
      <c r="KFW75" s="193"/>
      <c r="KFX75" s="193"/>
      <c r="KFY75" s="193"/>
      <c r="KFZ75" s="193"/>
      <c r="KGA75" s="193"/>
      <c r="KGB75" s="193"/>
      <c r="KGC75" s="193"/>
      <c r="KGD75" s="193"/>
      <c r="KGE75" s="193"/>
      <c r="KGF75" s="193"/>
      <c r="KGG75" s="193"/>
      <c r="KGH75" s="193"/>
      <c r="KGI75" s="193"/>
      <c r="KGJ75" s="193"/>
      <c r="KGK75" s="193"/>
      <c r="KGL75" s="193"/>
      <c r="KGM75" s="193"/>
      <c r="KGN75" s="193"/>
      <c r="KGO75" s="193"/>
      <c r="KGP75" s="193"/>
      <c r="KGQ75" s="193"/>
      <c r="KGR75" s="193"/>
      <c r="KGS75" s="193"/>
      <c r="KGT75" s="193"/>
      <c r="KGU75" s="193"/>
      <c r="KGV75" s="193"/>
      <c r="KGW75" s="193"/>
      <c r="KGX75" s="193"/>
      <c r="KGY75" s="193"/>
      <c r="KGZ75" s="193"/>
      <c r="KHA75" s="193"/>
      <c r="KHB75" s="193"/>
      <c r="KHC75" s="193"/>
      <c r="KHD75" s="193"/>
      <c r="KHE75" s="193"/>
      <c r="KHF75" s="193"/>
      <c r="KHG75" s="193"/>
      <c r="KHH75" s="193"/>
      <c r="KHI75" s="193"/>
      <c r="KHJ75" s="193"/>
      <c r="KHK75" s="193"/>
      <c r="KHL75" s="193"/>
      <c r="KHM75" s="193"/>
      <c r="KHN75" s="193"/>
      <c r="KHO75" s="193"/>
      <c r="KHP75" s="193"/>
      <c r="KHQ75" s="193"/>
      <c r="KHR75" s="193"/>
      <c r="KHS75" s="193"/>
      <c r="KHT75" s="193"/>
      <c r="KHU75" s="193"/>
      <c r="KHV75" s="193"/>
      <c r="KHW75" s="193"/>
      <c r="KHX75" s="193"/>
      <c r="KHY75" s="193"/>
      <c r="KHZ75" s="193"/>
      <c r="KIA75" s="193"/>
      <c r="KIB75" s="193"/>
      <c r="KIC75" s="193"/>
      <c r="KID75" s="193"/>
      <c r="KIE75" s="193"/>
      <c r="KIF75" s="193"/>
      <c r="KIG75" s="193"/>
      <c r="KIH75" s="193"/>
      <c r="KII75" s="193"/>
      <c r="KIJ75" s="193"/>
      <c r="KIK75" s="193"/>
      <c r="KIL75" s="193"/>
      <c r="KIM75" s="193"/>
      <c r="KIN75" s="193"/>
      <c r="KIO75" s="193"/>
      <c r="KIP75" s="193"/>
      <c r="KIQ75" s="193"/>
      <c r="KIR75" s="193"/>
      <c r="KIS75" s="193"/>
      <c r="KIT75" s="193"/>
      <c r="KIU75" s="193"/>
      <c r="KIV75" s="193"/>
      <c r="KIW75" s="193"/>
      <c r="KIX75" s="193"/>
      <c r="KIY75" s="193"/>
      <c r="KIZ75" s="193"/>
      <c r="KJA75" s="193"/>
      <c r="KJB75" s="193"/>
      <c r="KJC75" s="193"/>
      <c r="KJD75" s="193"/>
      <c r="KJE75" s="193"/>
      <c r="KJF75" s="193"/>
      <c r="KJG75" s="193"/>
      <c r="KJH75" s="193"/>
      <c r="KJI75" s="193"/>
      <c r="KJJ75" s="193"/>
      <c r="KJK75" s="193"/>
      <c r="KJL75" s="193"/>
      <c r="KJM75" s="193"/>
      <c r="KJN75" s="193"/>
      <c r="KJO75" s="193"/>
      <c r="KJP75" s="193"/>
      <c r="KJQ75" s="193"/>
      <c r="KJR75" s="193"/>
      <c r="KJS75" s="193"/>
      <c r="KJT75" s="193"/>
      <c r="KJU75" s="193"/>
      <c r="KJV75" s="193"/>
      <c r="KJW75" s="193"/>
      <c r="KJX75" s="193"/>
      <c r="KJY75" s="193"/>
      <c r="KJZ75" s="193"/>
      <c r="KKA75" s="193"/>
      <c r="KKB75" s="193"/>
      <c r="KKC75" s="193"/>
      <c r="KKD75" s="193"/>
      <c r="KKE75" s="193"/>
      <c r="KKF75" s="193"/>
      <c r="KKG75" s="193"/>
      <c r="KKH75" s="193"/>
      <c r="KKI75" s="193"/>
      <c r="KKJ75" s="193"/>
      <c r="KKK75" s="193"/>
      <c r="KKL75" s="193"/>
      <c r="KKM75" s="193"/>
      <c r="KKN75" s="193"/>
      <c r="KKO75" s="193"/>
      <c r="KKP75" s="193"/>
      <c r="KKQ75" s="193"/>
      <c r="KKR75" s="193"/>
      <c r="KKS75" s="193"/>
      <c r="KKT75" s="193"/>
      <c r="KKU75" s="193"/>
      <c r="KKV75" s="193"/>
      <c r="KKW75" s="193"/>
      <c r="KKX75" s="193"/>
      <c r="KKY75" s="193"/>
      <c r="KKZ75" s="193"/>
      <c r="KLA75" s="193"/>
      <c r="KLB75" s="193"/>
      <c r="KLC75" s="193"/>
      <c r="KLD75" s="193"/>
      <c r="KLE75" s="193"/>
      <c r="KLF75" s="193"/>
      <c r="KLG75" s="193"/>
      <c r="KLH75" s="193"/>
      <c r="KLI75" s="193"/>
      <c r="KLJ75" s="193"/>
      <c r="KLK75" s="193"/>
      <c r="KLL75" s="193"/>
      <c r="KLM75" s="193"/>
      <c r="KLN75" s="193"/>
      <c r="KLO75" s="193"/>
      <c r="KLP75" s="193"/>
      <c r="KLQ75" s="193"/>
      <c r="KLR75" s="193"/>
      <c r="KLS75" s="193"/>
      <c r="KLT75" s="193"/>
      <c r="KLU75" s="193"/>
      <c r="KLV75" s="193"/>
      <c r="KLW75" s="193"/>
      <c r="KLX75" s="193"/>
      <c r="KLY75" s="193"/>
      <c r="KLZ75" s="193"/>
      <c r="KMA75" s="193"/>
      <c r="KMB75" s="193"/>
      <c r="KMC75" s="193"/>
      <c r="KMD75" s="193"/>
      <c r="KME75" s="193"/>
      <c r="KMF75" s="193"/>
      <c r="KMG75" s="193"/>
      <c r="KMH75" s="193"/>
      <c r="KMI75" s="193"/>
      <c r="KMJ75" s="193"/>
      <c r="KMK75" s="193"/>
      <c r="KML75" s="193"/>
      <c r="KMM75" s="193"/>
      <c r="KMN75" s="193"/>
      <c r="KMO75" s="193"/>
      <c r="KMP75" s="193"/>
      <c r="KMQ75" s="193"/>
      <c r="KMR75" s="193"/>
      <c r="KMS75" s="193"/>
      <c r="KMT75" s="193"/>
      <c r="KMU75" s="193"/>
      <c r="KMV75" s="193"/>
      <c r="KMW75" s="193"/>
      <c r="KMX75" s="193"/>
      <c r="KMY75" s="193"/>
      <c r="KMZ75" s="193"/>
      <c r="KNA75" s="193"/>
      <c r="KNB75" s="193"/>
      <c r="KNC75" s="193"/>
      <c r="KND75" s="193"/>
      <c r="KNE75" s="193"/>
      <c r="KNF75" s="193"/>
      <c r="KNG75" s="193"/>
      <c r="KNH75" s="193"/>
      <c r="KNI75" s="193"/>
      <c r="KNJ75" s="193"/>
      <c r="KNK75" s="193"/>
      <c r="KNL75" s="193"/>
      <c r="KNM75" s="193"/>
      <c r="KNN75" s="193"/>
      <c r="KNO75" s="193"/>
      <c r="KNP75" s="193"/>
      <c r="KNQ75" s="193"/>
      <c r="KNR75" s="193"/>
      <c r="KNS75" s="193"/>
      <c r="KNT75" s="193"/>
      <c r="KNU75" s="193"/>
      <c r="KNV75" s="193"/>
      <c r="KNW75" s="193"/>
      <c r="KNX75" s="193"/>
      <c r="KNY75" s="193"/>
      <c r="KNZ75" s="193"/>
      <c r="KOA75" s="193"/>
      <c r="KOB75" s="193"/>
      <c r="KOC75" s="193"/>
      <c r="KOD75" s="193"/>
      <c r="KOE75" s="193"/>
      <c r="KOF75" s="193"/>
      <c r="KOG75" s="193"/>
      <c r="KOH75" s="193"/>
      <c r="KOI75" s="193"/>
      <c r="KOJ75" s="193"/>
      <c r="KOK75" s="193"/>
      <c r="KOL75" s="193"/>
      <c r="KOM75" s="193"/>
      <c r="KON75" s="193"/>
      <c r="KOO75" s="193"/>
      <c r="KOP75" s="193"/>
      <c r="KOQ75" s="193"/>
      <c r="KOR75" s="193"/>
      <c r="KOS75" s="193"/>
      <c r="KOT75" s="193"/>
      <c r="KOU75" s="193"/>
      <c r="KOV75" s="193"/>
      <c r="KOW75" s="193"/>
      <c r="KOX75" s="193"/>
      <c r="KOY75" s="193"/>
      <c r="KOZ75" s="193"/>
      <c r="KPA75" s="193"/>
      <c r="KPB75" s="193"/>
      <c r="KPC75" s="193"/>
      <c r="KPD75" s="193"/>
      <c r="KPE75" s="193"/>
      <c r="KPF75" s="193"/>
      <c r="KPG75" s="193"/>
      <c r="KPH75" s="193"/>
      <c r="KPI75" s="193"/>
      <c r="KPJ75" s="193"/>
      <c r="KPK75" s="193"/>
      <c r="KPL75" s="193"/>
      <c r="KPM75" s="193"/>
      <c r="KPN75" s="193"/>
      <c r="KPO75" s="193"/>
      <c r="KPP75" s="193"/>
      <c r="KPQ75" s="193"/>
      <c r="KPR75" s="193"/>
      <c r="KPS75" s="193"/>
      <c r="KPT75" s="193"/>
      <c r="KPU75" s="193"/>
      <c r="KPV75" s="193"/>
      <c r="KPW75" s="193"/>
      <c r="KPX75" s="193"/>
      <c r="KPY75" s="193"/>
      <c r="KPZ75" s="193"/>
      <c r="KQA75" s="193"/>
      <c r="KQB75" s="193"/>
      <c r="KQC75" s="193"/>
      <c r="KQD75" s="193"/>
      <c r="KQE75" s="193"/>
      <c r="KQF75" s="193"/>
      <c r="KQG75" s="193"/>
      <c r="KQH75" s="193"/>
      <c r="KQI75" s="193"/>
      <c r="KQJ75" s="193"/>
      <c r="KQK75" s="193"/>
      <c r="KQL75" s="193"/>
      <c r="KQM75" s="193"/>
      <c r="KQN75" s="193"/>
      <c r="KQO75" s="193"/>
      <c r="KQP75" s="193"/>
      <c r="KQQ75" s="193"/>
      <c r="KQR75" s="193"/>
      <c r="KQS75" s="193"/>
      <c r="KQT75" s="193"/>
      <c r="KQU75" s="193"/>
      <c r="KQV75" s="193"/>
      <c r="KQW75" s="193"/>
      <c r="KQX75" s="193"/>
      <c r="KQY75" s="193"/>
      <c r="KQZ75" s="193"/>
      <c r="KRA75" s="193"/>
      <c r="KRB75" s="193"/>
      <c r="KRC75" s="193"/>
      <c r="KRD75" s="193"/>
      <c r="KRE75" s="193"/>
      <c r="KRF75" s="193"/>
      <c r="KRG75" s="193"/>
      <c r="KRH75" s="193"/>
      <c r="KRI75" s="193"/>
      <c r="KRJ75" s="193"/>
      <c r="KRK75" s="193"/>
      <c r="KRL75" s="193"/>
      <c r="KRM75" s="193"/>
      <c r="KRN75" s="193"/>
      <c r="KRO75" s="193"/>
      <c r="KRP75" s="193"/>
      <c r="KRQ75" s="193"/>
      <c r="KRR75" s="193"/>
      <c r="KRS75" s="193"/>
      <c r="KRT75" s="193"/>
      <c r="KRU75" s="193"/>
      <c r="KRV75" s="193"/>
      <c r="KRW75" s="193"/>
      <c r="KRX75" s="193"/>
      <c r="KRY75" s="193"/>
      <c r="KRZ75" s="193"/>
      <c r="KSA75" s="193"/>
      <c r="KSB75" s="193"/>
      <c r="KSC75" s="193"/>
      <c r="KSD75" s="193"/>
      <c r="KSE75" s="193"/>
      <c r="KSF75" s="193"/>
      <c r="KSG75" s="193"/>
      <c r="KSH75" s="193"/>
      <c r="KSI75" s="193"/>
      <c r="KSJ75" s="193"/>
      <c r="KSK75" s="193"/>
      <c r="KSL75" s="193"/>
      <c r="KSM75" s="193"/>
      <c r="KSN75" s="193"/>
      <c r="KSO75" s="193"/>
      <c r="KSP75" s="193"/>
      <c r="KSQ75" s="193"/>
      <c r="KSR75" s="193"/>
      <c r="KSS75" s="193"/>
      <c r="KST75" s="193"/>
      <c r="KSU75" s="193"/>
      <c r="KSV75" s="193"/>
      <c r="KSW75" s="193"/>
      <c r="KSX75" s="193"/>
      <c r="KSY75" s="193"/>
      <c r="KSZ75" s="193"/>
      <c r="KTA75" s="193"/>
      <c r="KTB75" s="193"/>
      <c r="KTC75" s="193"/>
      <c r="KTD75" s="193"/>
      <c r="KTE75" s="193"/>
      <c r="KTF75" s="193"/>
      <c r="KTG75" s="193"/>
      <c r="KTH75" s="193"/>
      <c r="KTI75" s="193"/>
      <c r="KTJ75" s="193"/>
      <c r="KTK75" s="193"/>
      <c r="KTL75" s="193"/>
      <c r="KTM75" s="193"/>
      <c r="KTN75" s="193"/>
      <c r="KTO75" s="193"/>
      <c r="KTP75" s="193"/>
      <c r="KTQ75" s="193"/>
      <c r="KTR75" s="193"/>
      <c r="KTS75" s="193"/>
      <c r="KTT75" s="193"/>
      <c r="KTU75" s="193"/>
      <c r="KTV75" s="193"/>
      <c r="KTW75" s="193"/>
      <c r="KTX75" s="193"/>
      <c r="KTY75" s="193"/>
      <c r="KTZ75" s="193"/>
      <c r="KUA75" s="193"/>
      <c r="KUB75" s="193"/>
      <c r="KUC75" s="193"/>
      <c r="KUD75" s="193"/>
      <c r="KUE75" s="193"/>
      <c r="KUF75" s="193"/>
      <c r="KUG75" s="193"/>
      <c r="KUH75" s="193"/>
      <c r="KUI75" s="193"/>
      <c r="KUJ75" s="193"/>
      <c r="KUK75" s="193"/>
      <c r="KUL75" s="193"/>
      <c r="KUM75" s="193"/>
      <c r="KUN75" s="193"/>
      <c r="KUO75" s="193"/>
      <c r="KUP75" s="193"/>
      <c r="KUQ75" s="193"/>
      <c r="KUR75" s="193"/>
      <c r="KUS75" s="193"/>
      <c r="KUT75" s="193"/>
      <c r="KUU75" s="193"/>
      <c r="KUV75" s="193"/>
      <c r="KUW75" s="193"/>
      <c r="KUX75" s="193"/>
      <c r="KUY75" s="193"/>
      <c r="KUZ75" s="193"/>
      <c r="KVA75" s="193"/>
      <c r="KVB75" s="193"/>
      <c r="KVC75" s="193"/>
      <c r="KVD75" s="193"/>
      <c r="KVE75" s="193"/>
      <c r="KVF75" s="193"/>
      <c r="KVG75" s="193"/>
      <c r="KVH75" s="193"/>
      <c r="KVI75" s="193"/>
      <c r="KVJ75" s="193"/>
      <c r="KVK75" s="193"/>
      <c r="KVL75" s="193"/>
      <c r="KVM75" s="193"/>
      <c r="KVN75" s="193"/>
      <c r="KVO75" s="193"/>
      <c r="KVP75" s="193"/>
      <c r="KVQ75" s="193"/>
      <c r="KVR75" s="193"/>
      <c r="KVS75" s="193"/>
      <c r="KVT75" s="193"/>
      <c r="KVU75" s="193"/>
      <c r="KVV75" s="193"/>
      <c r="KVW75" s="193"/>
      <c r="KVX75" s="193"/>
      <c r="KVY75" s="193"/>
      <c r="KVZ75" s="193"/>
      <c r="KWA75" s="193"/>
      <c r="KWB75" s="193"/>
      <c r="KWC75" s="193"/>
      <c r="KWD75" s="193"/>
      <c r="KWE75" s="193"/>
      <c r="KWF75" s="193"/>
      <c r="KWG75" s="193"/>
      <c r="KWH75" s="193"/>
      <c r="KWI75" s="193"/>
      <c r="KWJ75" s="193"/>
      <c r="KWK75" s="193"/>
      <c r="KWL75" s="193"/>
      <c r="KWM75" s="193"/>
      <c r="KWN75" s="193"/>
      <c r="KWO75" s="193"/>
      <c r="KWP75" s="193"/>
      <c r="KWQ75" s="193"/>
      <c r="KWR75" s="193"/>
      <c r="KWS75" s="193"/>
      <c r="KWT75" s="193"/>
      <c r="KWU75" s="193"/>
      <c r="KWV75" s="193"/>
      <c r="KWW75" s="193"/>
      <c r="KWX75" s="193"/>
      <c r="KWY75" s="193"/>
      <c r="KWZ75" s="193"/>
      <c r="KXA75" s="193"/>
      <c r="KXB75" s="193"/>
      <c r="KXC75" s="193"/>
      <c r="KXD75" s="193"/>
      <c r="KXE75" s="193"/>
      <c r="KXF75" s="193"/>
      <c r="KXG75" s="193"/>
      <c r="KXH75" s="193"/>
      <c r="KXI75" s="193"/>
      <c r="KXJ75" s="193"/>
      <c r="KXK75" s="193"/>
      <c r="KXL75" s="193"/>
      <c r="KXM75" s="193"/>
      <c r="KXN75" s="193"/>
      <c r="KXO75" s="193"/>
      <c r="KXP75" s="193"/>
      <c r="KXQ75" s="193"/>
      <c r="KXR75" s="193"/>
      <c r="KXS75" s="193"/>
      <c r="KXT75" s="193"/>
      <c r="KXU75" s="193"/>
      <c r="KXV75" s="193"/>
      <c r="KXW75" s="193"/>
      <c r="KXX75" s="193"/>
      <c r="KXY75" s="193"/>
      <c r="KXZ75" s="193"/>
      <c r="KYA75" s="193"/>
      <c r="KYB75" s="193"/>
      <c r="KYC75" s="193"/>
      <c r="KYD75" s="193"/>
      <c r="KYE75" s="193"/>
      <c r="KYF75" s="193"/>
      <c r="KYG75" s="193"/>
      <c r="KYH75" s="193"/>
      <c r="KYI75" s="193"/>
      <c r="KYJ75" s="193"/>
      <c r="KYK75" s="193"/>
      <c r="KYL75" s="193"/>
      <c r="KYM75" s="193"/>
      <c r="KYN75" s="193"/>
      <c r="KYO75" s="193"/>
      <c r="KYP75" s="193"/>
      <c r="KYQ75" s="193"/>
      <c r="KYR75" s="193"/>
      <c r="KYS75" s="193"/>
      <c r="KYT75" s="193"/>
      <c r="KYU75" s="193"/>
      <c r="KYV75" s="193"/>
      <c r="KYW75" s="193"/>
      <c r="KYX75" s="193"/>
      <c r="KYY75" s="193"/>
      <c r="KYZ75" s="193"/>
      <c r="KZA75" s="193"/>
      <c r="KZB75" s="193"/>
      <c r="KZC75" s="193"/>
      <c r="KZD75" s="193"/>
      <c r="KZE75" s="193"/>
      <c r="KZF75" s="193"/>
      <c r="KZG75" s="193"/>
      <c r="KZH75" s="193"/>
      <c r="KZI75" s="193"/>
      <c r="KZJ75" s="193"/>
      <c r="KZK75" s="193"/>
      <c r="KZL75" s="193"/>
      <c r="KZM75" s="193"/>
      <c r="KZN75" s="193"/>
      <c r="KZO75" s="193"/>
      <c r="KZP75" s="193"/>
      <c r="KZQ75" s="193"/>
      <c r="KZR75" s="193"/>
      <c r="KZS75" s="193"/>
      <c r="KZT75" s="193"/>
      <c r="KZU75" s="193"/>
      <c r="KZV75" s="193"/>
      <c r="KZW75" s="193"/>
      <c r="KZX75" s="193"/>
      <c r="KZY75" s="193"/>
      <c r="KZZ75" s="193"/>
      <c r="LAA75" s="193"/>
      <c r="LAB75" s="193"/>
      <c r="LAC75" s="193"/>
      <c r="LAD75" s="193"/>
      <c r="LAE75" s="193"/>
      <c r="LAF75" s="193"/>
      <c r="LAG75" s="193"/>
      <c r="LAH75" s="193"/>
      <c r="LAI75" s="193"/>
      <c r="LAJ75" s="193"/>
      <c r="LAK75" s="193"/>
      <c r="LAL75" s="193"/>
      <c r="LAM75" s="193"/>
      <c r="LAN75" s="193"/>
      <c r="LAO75" s="193"/>
      <c r="LAP75" s="193"/>
      <c r="LAQ75" s="193"/>
      <c r="LAR75" s="193"/>
      <c r="LAS75" s="193"/>
      <c r="LAT75" s="193"/>
      <c r="LAU75" s="193"/>
      <c r="LAV75" s="193"/>
      <c r="LAW75" s="193"/>
      <c r="LAX75" s="193"/>
      <c r="LAY75" s="193"/>
      <c r="LAZ75" s="193"/>
      <c r="LBA75" s="193"/>
      <c r="LBB75" s="193"/>
      <c r="LBC75" s="193"/>
      <c r="LBD75" s="193"/>
      <c r="LBE75" s="193"/>
      <c r="LBF75" s="193"/>
      <c r="LBG75" s="193"/>
      <c r="LBH75" s="193"/>
      <c r="LBI75" s="193"/>
      <c r="LBJ75" s="193"/>
      <c r="LBK75" s="193"/>
      <c r="LBL75" s="193"/>
      <c r="LBM75" s="193"/>
      <c r="LBN75" s="193"/>
      <c r="LBO75" s="193"/>
      <c r="LBP75" s="193"/>
      <c r="LBQ75" s="193"/>
      <c r="LBR75" s="193"/>
      <c r="LBS75" s="193"/>
      <c r="LBT75" s="193"/>
      <c r="LBU75" s="193"/>
      <c r="LBV75" s="193"/>
      <c r="LBW75" s="193"/>
      <c r="LBX75" s="193"/>
      <c r="LBY75" s="193"/>
      <c r="LBZ75" s="193"/>
      <c r="LCA75" s="193"/>
      <c r="LCB75" s="193"/>
      <c r="LCC75" s="193"/>
      <c r="LCD75" s="193"/>
      <c r="LCE75" s="193"/>
      <c r="LCF75" s="193"/>
      <c r="LCG75" s="193"/>
      <c r="LCH75" s="193"/>
      <c r="LCI75" s="193"/>
      <c r="LCJ75" s="193"/>
      <c r="LCK75" s="193"/>
      <c r="LCL75" s="193"/>
      <c r="LCM75" s="193"/>
      <c r="LCN75" s="193"/>
      <c r="LCO75" s="193"/>
      <c r="LCP75" s="193"/>
      <c r="LCQ75" s="193"/>
      <c r="LCR75" s="193"/>
      <c r="LCS75" s="193"/>
      <c r="LCT75" s="193"/>
      <c r="LCU75" s="193"/>
      <c r="LCV75" s="193"/>
      <c r="LCW75" s="193"/>
      <c r="LCX75" s="193"/>
      <c r="LCY75" s="193"/>
      <c r="LCZ75" s="193"/>
      <c r="LDA75" s="193"/>
      <c r="LDB75" s="193"/>
      <c r="LDC75" s="193"/>
      <c r="LDD75" s="193"/>
      <c r="LDE75" s="193"/>
      <c r="LDF75" s="193"/>
      <c r="LDG75" s="193"/>
      <c r="LDH75" s="193"/>
      <c r="LDI75" s="193"/>
      <c r="LDJ75" s="193"/>
      <c r="LDK75" s="193"/>
      <c r="LDL75" s="193"/>
      <c r="LDM75" s="193"/>
      <c r="LDN75" s="193"/>
      <c r="LDO75" s="193"/>
      <c r="LDP75" s="193"/>
      <c r="LDQ75" s="193"/>
      <c r="LDR75" s="193"/>
      <c r="LDS75" s="193"/>
      <c r="LDT75" s="193"/>
      <c r="LDU75" s="193"/>
      <c r="LDV75" s="193"/>
      <c r="LDW75" s="193"/>
      <c r="LDX75" s="193"/>
      <c r="LDY75" s="193"/>
      <c r="LDZ75" s="193"/>
      <c r="LEA75" s="193"/>
      <c r="LEB75" s="193"/>
      <c r="LEC75" s="193"/>
      <c r="LED75" s="193"/>
      <c r="LEE75" s="193"/>
      <c r="LEF75" s="193"/>
      <c r="LEG75" s="193"/>
      <c r="LEH75" s="193"/>
      <c r="LEI75" s="193"/>
      <c r="LEJ75" s="193"/>
      <c r="LEK75" s="193"/>
      <c r="LEL75" s="193"/>
      <c r="LEM75" s="193"/>
      <c r="LEN75" s="193"/>
      <c r="LEO75" s="193"/>
      <c r="LEP75" s="193"/>
      <c r="LEQ75" s="193"/>
      <c r="LER75" s="193"/>
      <c r="LES75" s="193"/>
      <c r="LET75" s="193"/>
      <c r="LEU75" s="193"/>
      <c r="LEV75" s="193"/>
      <c r="LEW75" s="193"/>
      <c r="LEX75" s="193"/>
      <c r="LEY75" s="193"/>
      <c r="LEZ75" s="193"/>
      <c r="LFA75" s="193"/>
      <c r="LFB75" s="193"/>
      <c r="LFC75" s="193"/>
      <c r="LFD75" s="193"/>
      <c r="LFE75" s="193"/>
      <c r="LFF75" s="193"/>
      <c r="LFG75" s="193"/>
      <c r="LFH75" s="193"/>
      <c r="LFI75" s="193"/>
      <c r="LFJ75" s="193"/>
      <c r="LFK75" s="193"/>
      <c r="LFL75" s="193"/>
      <c r="LFM75" s="193"/>
      <c r="LFN75" s="193"/>
      <c r="LFO75" s="193"/>
      <c r="LFP75" s="193"/>
      <c r="LFQ75" s="193"/>
      <c r="LFR75" s="193"/>
      <c r="LFS75" s="193"/>
      <c r="LFT75" s="193"/>
      <c r="LFU75" s="193"/>
      <c r="LFV75" s="193"/>
      <c r="LFW75" s="193"/>
      <c r="LFX75" s="193"/>
      <c r="LFY75" s="193"/>
      <c r="LFZ75" s="193"/>
      <c r="LGA75" s="193"/>
      <c r="LGB75" s="193"/>
      <c r="LGC75" s="193"/>
      <c r="LGD75" s="193"/>
      <c r="LGE75" s="193"/>
      <c r="LGF75" s="193"/>
      <c r="LGG75" s="193"/>
      <c r="LGH75" s="193"/>
      <c r="LGI75" s="193"/>
      <c r="LGJ75" s="193"/>
      <c r="LGK75" s="193"/>
      <c r="LGL75" s="193"/>
      <c r="LGM75" s="193"/>
      <c r="LGN75" s="193"/>
      <c r="LGO75" s="193"/>
      <c r="LGP75" s="193"/>
      <c r="LGQ75" s="193"/>
      <c r="LGR75" s="193"/>
      <c r="LGS75" s="193"/>
      <c r="LGT75" s="193"/>
      <c r="LGU75" s="193"/>
      <c r="LGV75" s="193"/>
      <c r="LGW75" s="193"/>
      <c r="LGX75" s="193"/>
      <c r="LGY75" s="193"/>
      <c r="LGZ75" s="193"/>
      <c r="LHA75" s="193"/>
      <c r="LHB75" s="193"/>
      <c r="LHC75" s="193"/>
      <c r="LHD75" s="193"/>
      <c r="LHE75" s="193"/>
      <c r="LHF75" s="193"/>
      <c r="LHG75" s="193"/>
      <c r="LHH75" s="193"/>
      <c r="LHI75" s="193"/>
      <c r="LHJ75" s="193"/>
      <c r="LHK75" s="193"/>
      <c r="LHL75" s="193"/>
      <c r="LHM75" s="193"/>
      <c r="LHN75" s="193"/>
      <c r="LHO75" s="193"/>
      <c r="LHP75" s="193"/>
      <c r="LHQ75" s="193"/>
      <c r="LHR75" s="193"/>
      <c r="LHS75" s="193"/>
      <c r="LHT75" s="193"/>
      <c r="LHU75" s="193"/>
      <c r="LHV75" s="193"/>
      <c r="LHW75" s="193"/>
      <c r="LHX75" s="193"/>
      <c r="LHY75" s="193"/>
      <c r="LHZ75" s="193"/>
      <c r="LIA75" s="193"/>
      <c r="LIB75" s="193"/>
      <c r="LIC75" s="193"/>
      <c r="LID75" s="193"/>
      <c r="LIE75" s="193"/>
      <c r="LIF75" s="193"/>
      <c r="LIG75" s="193"/>
      <c r="LIH75" s="193"/>
      <c r="LII75" s="193"/>
      <c r="LIJ75" s="193"/>
      <c r="LIK75" s="193"/>
      <c r="LIL75" s="193"/>
      <c r="LIM75" s="193"/>
      <c r="LIN75" s="193"/>
      <c r="LIO75" s="193"/>
      <c r="LIP75" s="193"/>
      <c r="LIQ75" s="193"/>
      <c r="LIR75" s="193"/>
      <c r="LIS75" s="193"/>
      <c r="LIT75" s="193"/>
      <c r="LIU75" s="193"/>
      <c r="LIV75" s="193"/>
      <c r="LIW75" s="193"/>
      <c r="LIX75" s="193"/>
      <c r="LIY75" s="193"/>
      <c r="LIZ75" s="193"/>
      <c r="LJA75" s="193"/>
      <c r="LJB75" s="193"/>
      <c r="LJC75" s="193"/>
      <c r="LJD75" s="193"/>
      <c r="LJE75" s="193"/>
      <c r="LJF75" s="193"/>
      <c r="LJG75" s="193"/>
      <c r="LJH75" s="193"/>
      <c r="LJI75" s="193"/>
      <c r="LJJ75" s="193"/>
      <c r="LJK75" s="193"/>
      <c r="LJL75" s="193"/>
      <c r="LJM75" s="193"/>
      <c r="LJN75" s="193"/>
      <c r="LJO75" s="193"/>
      <c r="LJP75" s="193"/>
      <c r="LJQ75" s="193"/>
      <c r="LJR75" s="193"/>
      <c r="LJS75" s="193"/>
      <c r="LJT75" s="193"/>
      <c r="LJU75" s="193"/>
      <c r="LJV75" s="193"/>
      <c r="LJW75" s="193"/>
      <c r="LJX75" s="193"/>
      <c r="LJY75" s="193"/>
      <c r="LJZ75" s="193"/>
      <c r="LKA75" s="193"/>
      <c r="LKB75" s="193"/>
      <c r="LKC75" s="193"/>
      <c r="LKD75" s="193"/>
      <c r="LKE75" s="193"/>
      <c r="LKF75" s="193"/>
      <c r="LKG75" s="193"/>
      <c r="LKH75" s="193"/>
      <c r="LKI75" s="193"/>
      <c r="LKJ75" s="193"/>
      <c r="LKK75" s="193"/>
      <c r="LKL75" s="193"/>
      <c r="LKM75" s="193"/>
      <c r="LKN75" s="193"/>
      <c r="LKO75" s="193"/>
      <c r="LKP75" s="193"/>
      <c r="LKQ75" s="193"/>
      <c r="LKR75" s="193"/>
      <c r="LKS75" s="193"/>
      <c r="LKT75" s="193"/>
      <c r="LKU75" s="193"/>
      <c r="LKV75" s="193"/>
      <c r="LKW75" s="193"/>
      <c r="LKX75" s="193"/>
      <c r="LKY75" s="193"/>
      <c r="LKZ75" s="193"/>
      <c r="LLA75" s="193"/>
      <c r="LLB75" s="193"/>
      <c r="LLC75" s="193"/>
      <c r="LLD75" s="193"/>
      <c r="LLE75" s="193"/>
      <c r="LLF75" s="193"/>
      <c r="LLG75" s="193"/>
      <c r="LLH75" s="193"/>
      <c r="LLI75" s="193"/>
      <c r="LLJ75" s="193"/>
      <c r="LLK75" s="193"/>
      <c r="LLL75" s="193"/>
      <c r="LLM75" s="193"/>
      <c r="LLN75" s="193"/>
      <c r="LLO75" s="193"/>
      <c r="LLP75" s="193"/>
      <c r="LLQ75" s="193"/>
      <c r="LLR75" s="193"/>
      <c r="LLS75" s="193"/>
      <c r="LLT75" s="193"/>
      <c r="LLU75" s="193"/>
      <c r="LLV75" s="193"/>
      <c r="LLW75" s="193"/>
      <c r="LLX75" s="193"/>
      <c r="LLY75" s="193"/>
      <c r="LLZ75" s="193"/>
      <c r="LMA75" s="193"/>
      <c r="LMB75" s="193"/>
      <c r="LMC75" s="193"/>
      <c r="LMD75" s="193"/>
      <c r="LME75" s="193"/>
      <c r="LMF75" s="193"/>
      <c r="LMG75" s="193"/>
      <c r="LMH75" s="193"/>
      <c r="LMI75" s="193"/>
      <c r="LMJ75" s="193"/>
      <c r="LMK75" s="193"/>
      <c r="LML75" s="193"/>
      <c r="LMM75" s="193"/>
      <c r="LMN75" s="193"/>
      <c r="LMO75" s="193"/>
      <c r="LMP75" s="193"/>
      <c r="LMQ75" s="193"/>
      <c r="LMR75" s="193"/>
      <c r="LMS75" s="193"/>
      <c r="LMT75" s="193"/>
      <c r="LMU75" s="193"/>
      <c r="LMV75" s="193"/>
      <c r="LMW75" s="193"/>
      <c r="LMX75" s="193"/>
      <c r="LMY75" s="193"/>
      <c r="LMZ75" s="193"/>
      <c r="LNA75" s="193"/>
      <c r="LNB75" s="193"/>
      <c r="LNC75" s="193"/>
      <c r="LND75" s="193"/>
      <c r="LNE75" s="193"/>
      <c r="LNF75" s="193"/>
      <c r="LNG75" s="193"/>
      <c r="LNH75" s="193"/>
      <c r="LNI75" s="193"/>
      <c r="LNJ75" s="193"/>
      <c r="LNK75" s="193"/>
      <c r="LNL75" s="193"/>
      <c r="LNM75" s="193"/>
      <c r="LNN75" s="193"/>
      <c r="LNO75" s="193"/>
      <c r="LNP75" s="193"/>
      <c r="LNQ75" s="193"/>
      <c r="LNR75" s="193"/>
      <c r="LNS75" s="193"/>
      <c r="LNT75" s="193"/>
      <c r="LNU75" s="193"/>
      <c r="LNV75" s="193"/>
      <c r="LNW75" s="193"/>
      <c r="LNX75" s="193"/>
      <c r="LNY75" s="193"/>
      <c r="LNZ75" s="193"/>
      <c r="LOA75" s="193"/>
      <c r="LOB75" s="193"/>
      <c r="LOC75" s="193"/>
      <c r="LOD75" s="193"/>
      <c r="LOE75" s="193"/>
      <c r="LOF75" s="193"/>
      <c r="LOG75" s="193"/>
      <c r="LOH75" s="193"/>
      <c r="LOI75" s="193"/>
      <c r="LOJ75" s="193"/>
      <c r="LOK75" s="193"/>
      <c r="LOL75" s="193"/>
      <c r="LOM75" s="193"/>
      <c r="LON75" s="193"/>
      <c r="LOO75" s="193"/>
      <c r="LOP75" s="193"/>
      <c r="LOQ75" s="193"/>
      <c r="LOR75" s="193"/>
      <c r="LOS75" s="193"/>
      <c r="LOT75" s="193"/>
      <c r="LOU75" s="193"/>
      <c r="LOV75" s="193"/>
      <c r="LOW75" s="193"/>
      <c r="LOX75" s="193"/>
      <c r="LOY75" s="193"/>
      <c r="LOZ75" s="193"/>
      <c r="LPA75" s="193"/>
      <c r="LPB75" s="193"/>
      <c r="LPC75" s="193"/>
      <c r="LPD75" s="193"/>
      <c r="LPE75" s="193"/>
      <c r="LPF75" s="193"/>
      <c r="LPG75" s="193"/>
      <c r="LPH75" s="193"/>
      <c r="LPI75" s="193"/>
      <c r="LPJ75" s="193"/>
      <c r="LPK75" s="193"/>
      <c r="LPL75" s="193"/>
      <c r="LPM75" s="193"/>
      <c r="LPN75" s="193"/>
      <c r="LPO75" s="193"/>
      <c r="LPP75" s="193"/>
      <c r="LPQ75" s="193"/>
      <c r="LPR75" s="193"/>
      <c r="LPS75" s="193"/>
      <c r="LPT75" s="193"/>
      <c r="LPU75" s="193"/>
      <c r="LPV75" s="193"/>
      <c r="LPW75" s="193"/>
      <c r="LPX75" s="193"/>
      <c r="LPY75" s="193"/>
      <c r="LPZ75" s="193"/>
      <c r="LQA75" s="193"/>
      <c r="LQB75" s="193"/>
      <c r="LQC75" s="193"/>
      <c r="LQD75" s="193"/>
      <c r="LQE75" s="193"/>
      <c r="LQF75" s="193"/>
      <c r="LQG75" s="193"/>
      <c r="LQH75" s="193"/>
      <c r="LQI75" s="193"/>
      <c r="LQJ75" s="193"/>
      <c r="LQK75" s="193"/>
      <c r="LQL75" s="193"/>
      <c r="LQM75" s="193"/>
      <c r="LQN75" s="193"/>
      <c r="LQO75" s="193"/>
      <c r="LQP75" s="193"/>
      <c r="LQQ75" s="193"/>
      <c r="LQR75" s="193"/>
      <c r="LQS75" s="193"/>
      <c r="LQT75" s="193"/>
      <c r="LQU75" s="193"/>
      <c r="LQV75" s="193"/>
      <c r="LQW75" s="193"/>
      <c r="LQX75" s="193"/>
      <c r="LQY75" s="193"/>
      <c r="LQZ75" s="193"/>
      <c r="LRA75" s="193"/>
      <c r="LRB75" s="193"/>
      <c r="LRC75" s="193"/>
      <c r="LRD75" s="193"/>
      <c r="LRE75" s="193"/>
      <c r="LRF75" s="193"/>
      <c r="LRG75" s="193"/>
      <c r="LRH75" s="193"/>
      <c r="LRI75" s="193"/>
      <c r="LRJ75" s="193"/>
      <c r="LRK75" s="193"/>
      <c r="LRL75" s="193"/>
      <c r="LRM75" s="193"/>
      <c r="LRN75" s="193"/>
      <c r="LRO75" s="193"/>
      <c r="LRP75" s="193"/>
      <c r="LRQ75" s="193"/>
      <c r="LRR75" s="193"/>
      <c r="LRS75" s="193"/>
      <c r="LRT75" s="193"/>
      <c r="LRU75" s="193"/>
      <c r="LRV75" s="193"/>
      <c r="LRW75" s="193"/>
      <c r="LRX75" s="193"/>
      <c r="LRY75" s="193"/>
      <c r="LRZ75" s="193"/>
      <c r="LSA75" s="193"/>
      <c r="LSB75" s="193"/>
      <c r="LSC75" s="193"/>
      <c r="LSD75" s="193"/>
      <c r="LSE75" s="193"/>
      <c r="LSF75" s="193"/>
      <c r="LSG75" s="193"/>
      <c r="LSH75" s="193"/>
      <c r="LSI75" s="193"/>
      <c r="LSJ75" s="193"/>
      <c r="LSK75" s="193"/>
      <c r="LSL75" s="193"/>
      <c r="LSM75" s="193"/>
      <c r="LSN75" s="193"/>
      <c r="LSO75" s="193"/>
      <c r="LSP75" s="193"/>
      <c r="LSQ75" s="193"/>
      <c r="LSR75" s="193"/>
      <c r="LSS75" s="193"/>
      <c r="LST75" s="193"/>
      <c r="LSU75" s="193"/>
      <c r="LSV75" s="193"/>
      <c r="LSW75" s="193"/>
      <c r="LSX75" s="193"/>
      <c r="LSY75" s="193"/>
      <c r="LSZ75" s="193"/>
      <c r="LTA75" s="193"/>
      <c r="LTB75" s="193"/>
      <c r="LTC75" s="193"/>
      <c r="LTD75" s="193"/>
      <c r="LTE75" s="193"/>
      <c r="LTF75" s="193"/>
      <c r="LTG75" s="193"/>
      <c r="LTH75" s="193"/>
      <c r="LTI75" s="193"/>
      <c r="LTJ75" s="193"/>
      <c r="LTK75" s="193"/>
      <c r="LTL75" s="193"/>
      <c r="LTM75" s="193"/>
      <c r="LTN75" s="193"/>
      <c r="LTO75" s="193"/>
      <c r="LTP75" s="193"/>
      <c r="LTQ75" s="193"/>
      <c r="LTR75" s="193"/>
      <c r="LTS75" s="193"/>
      <c r="LTT75" s="193"/>
      <c r="LTU75" s="193"/>
      <c r="LTV75" s="193"/>
      <c r="LTW75" s="193"/>
      <c r="LTX75" s="193"/>
      <c r="LTY75" s="193"/>
      <c r="LTZ75" s="193"/>
      <c r="LUA75" s="193"/>
      <c r="LUB75" s="193"/>
      <c r="LUC75" s="193"/>
      <c r="LUD75" s="193"/>
      <c r="LUE75" s="193"/>
      <c r="LUF75" s="193"/>
      <c r="LUG75" s="193"/>
      <c r="LUH75" s="193"/>
      <c r="LUI75" s="193"/>
      <c r="LUJ75" s="193"/>
      <c r="LUK75" s="193"/>
      <c r="LUL75" s="193"/>
      <c r="LUM75" s="193"/>
      <c r="LUN75" s="193"/>
      <c r="LUO75" s="193"/>
      <c r="LUP75" s="193"/>
      <c r="LUQ75" s="193"/>
      <c r="LUR75" s="193"/>
      <c r="LUS75" s="193"/>
      <c r="LUT75" s="193"/>
      <c r="LUU75" s="193"/>
      <c r="LUV75" s="193"/>
      <c r="LUW75" s="193"/>
      <c r="LUX75" s="193"/>
      <c r="LUY75" s="193"/>
      <c r="LUZ75" s="193"/>
      <c r="LVA75" s="193"/>
      <c r="LVB75" s="193"/>
      <c r="LVC75" s="193"/>
      <c r="LVD75" s="193"/>
      <c r="LVE75" s="193"/>
      <c r="LVF75" s="193"/>
      <c r="LVG75" s="193"/>
      <c r="LVH75" s="193"/>
      <c r="LVI75" s="193"/>
      <c r="LVJ75" s="193"/>
      <c r="LVK75" s="193"/>
      <c r="LVL75" s="193"/>
      <c r="LVM75" s="193"/>
      <c r="LVN75" s="193"/>
      <c r="LVO75" s="193"/>
      <c r="LVP75" s="193"/>
      <c r="LVQ75" s="193"/>
      <c r="LVR75" s="193"/>
      <c r="LVS75" s="193"/>
      <c r="LVT75" s="193"/>
      <c r="LVU75" s="193"/>
      <c r="LVV75" s="193"/>
      <c r="LVW75" s="193"/>
      <c r="LVX75" s="193"/>
      <c r="LVY75" s="193"/>
      <c r="LVZ75" s="193"/>
      <c r="LWA75" s="193"/>
      <c r="LWB75" s="193"/>
      <c r="LWC75" s="193"/>
      <c r="LWD75" s="193"/>
      <c r="LWE75" s="193"/>
      <c r="LWF75" s="193"/>
      <c r="LWG75" s="193"/>
      <c r="LWH75" s="193"/>
      <c r="LWI75" s="193"/>
      <c r="LWJ75" s="193"/>
      <c r="LWK75" s="193"/>
      <c r="LWL75" s="193"/>
      <c r="LWM75" s="193"/>
      <c r="LWN75" s="193"/>
      <c r="LWO75" s="193"/>
      <c r="LWP75" s="193"/>
      <c r="LWQ75" s="193"/>
      <c r="LWR75" s="193"/>
      <c r="LWS75" s="193"/>
      <c r="LWT75" s="193"/>
      <c r="LWU75" s="193"/>
      <c r="LWV75" s="193"/>
      <c r="LWW75" s="193"/>
      <c r="LWX75" s="193"/>
      <c r="LWY75" s="193"/>
      <c r="LWZ75" s="193"/>
      <c r="LXA75" s="193"/>
      <c r="LXB75" s="193"/>
      <c r="LXC75" s="193"/>
      <c r="LXD75" s="193"/>
      <c r="LXE75" s="193"/>
      <c r="LXF75" s="193"/>
      <c r="LXG75" s="193"/>
      <c r="LXH75" s="193"/>
      <c r="LXI75" s="193"/>
      <c r="LXJ75" s="193"/>
      <c r="LXK75" s="193"/>
      <c r="LXL75" s="193"/>
      <c r="LXM75" s="193"/>
      <c r="LXN75" s="193"/>
      <c r="LXO75" s="193"/>
      <c r="LXP75" s="193"/>
      <c r="LXQ75" s="193"/>
      <c r="LXR75" s="193"/>
      <c r="LXS75" s="193"/>
      <c r="LXT75" s="193"/>
      <c r="LXU75" s="193"/>
      <c r="LXV75" s="193"/>
      <c r="LXW75" s="193"/>
      <c r="LXX75" s="193"/>
      <c r="LXY75" s="193"/>
      <c r="LXZ75" s="193"/>
      <c r="LYA75" s="193"/>
      <c r="LYB75" s="193"/>
      <c r="LYC75" s="193"/>
      <c r="LYD75" s="193"/>
      <c r="LYE75" s="193"/>
      <c r="LYF75" s="193"/>
      <c r="LYG75" s="193"/>
      <c r="LYH75" s="193"/>
      <c r="LYI75" s="193"/>
      <c r="LYJ75" s="193"/>
      <c r="LYK75" s="193"/>
      <c r="LYL75" s="193"/>
      <c r="LYM75" s="193"/>
      <c r="LYN75" s="193"/>
      <c r="LYO75" s="193"/>
      <c r="LYP75" s="193"/>
      <c r="LYQ75" s="193"/>
      <c r="LYR75" s="193"/>
      <c r="LYS75" s="193"/>
      <c r="LYT75" s="193"/>
      <c r="LYU75" s="193"/>
      <c r="LYV75" s="193"/>
      <c r="LYW75" s="193"/>
      <c r="LYX75" s="193"/>
      <c r="LYY75" s="193"/>
      <c r="LYZ75" s="193"/>
      <c r="LZA75" s="193"/>
      <c r="LZB75" s="193"/>
      <c r="LZC75" s="193"/>
      <c r="LZD75" s="193"/>
      <c r="LZE75" s="193"/>
      <c r="LZF75" s="193"/>
      <c r="LZG75" s="193"/>
      <c r="LZH75" s="193"/>
      <c r="LZI75" s="193"/>
      <c r="LZJ75" s="193"/>
      <c r="LZK75" s="193"/>
      <c r="LZL75" s="193"/>
      <c r="LZM75" s="193"/>
      <c r="LZN75" s="193"/>
      <c r="LZO75" s="193"/>
      <c r="LZP75" s="193"/>
      <c r="LZQ75" s="193"/>
      <c r="LZR75" s="193"/>
      <c r="LZS75" s="193"/>
      <c r="LZT75" s="193"/>
      <c r="LZU75" s="193"/>
      <c r="LZV75" s="193"/>
      <c r="LZW75" s="193"/>
      <c r="LZX75" s="193"/>
      <c r="LZY75" s="193"/>
      <c r="LZZ75" s="193"/>
      <c r="MAA75" s="193"/>
      <c r="MAB75" s="193"/>
      <c r="MAC75" s="193"/>
      <c r="MAD75" s="193"/>
      <c r="MAE75" s="193"/>
      <c r="MAF75" s="193"/>
      <c r="MAG75" s="193"/>
      <c r="MAH75" s="193"/>
      <c r="MAI75" s="193"/>
      <c r="MAJ75" s="193"/>
      <c r="MAK75" s="193"/>
      <c r="MAL75" s="193"/>
      <c r="MAM75" s="193"/>
      <c r="MAN75" s="193"/>
      <c r="MAO75" s="193"/>
      <c r="MAP75" s="193"/>
      <c r="MAQ75" s="193"/>
      <c r="MAR75" s="193"/>
      <c r="MAS75" s="193"/>
      <c r="MAT75" s="193"/>
      <c r="MAU75" s="193"/>
      <c r="MAV75" s="193"/>
      <c r="MAW75" s="193"/>
      <c r="MAX75" s="193"/>
      <c r="MAY75" s="193"/>
      <c r="MAZ75" s="193"/>
      <c r="MBA75" s="193"/>
      <c r="MBB75" s="193"/>
      <c r="MBC75" s="193"/>
      <c r="MBD75" s="193"/>
      <c r="MBE75" s="193"/>
      <c r="MBF75" s="193"/>
      <c r="MBG75" s="193"/>
      <c r="MBH75" s="193"/>
      <c r="MBI75" s="193"/>
      <c r="MBJ75" s="193"/>
      <c r="MBK75" s="193"/>
      <c r="MBL75" s="193"/>
      <c r="MBM75" s="193"/>
      <c r="MBN75" s="193"/>
      <c r="MBO75" s="193"/>
      <c r="MBP75" s="193"/>
      <c r="MBQ75" s="193"/>
      <c r="MBR75" s="193"/>
      <c r="MBS75" s="193"/>
      <c r="MBT75" s="193"/>
      <c r="MBU75" s="193"/>
      <c r="MBV75" s="193"/>
      <c r="MBW75" s="193"/>
      <c r="MBX75" s="193"/>
      <c r="MBY75" s="193"/>
      <c r="MBZ75" s="193"/>
      <c r="MCA75" s="193"/>
      <c r="MCB75" s="193"/>
      <c r="MCC75" s="193"/>
      <c r="MCD75" s="193"/>
      <c r="MCE75" s="193"/>
      <c r="MCF75" s="193"/>
      <c r="MCG75" s="193"/>
      <c r="MCH75" s="193"/>
      <c r="MCI75" s="193"/>
      <c r="MCJ75" s="193"/>
      <c r="MCK75" s="193"/>
      <c r="MCL75" s="193"/>
      <c r="MCM75" s="193"/>
      <c r="MCN75" s="193"/>
      <c r="MCO75" s="193"/>
      <c r="MCP75" s="193"/>
      <c r="MCQ75" s="193"/>
      <c r="MCR75" s="193"/>
      <c r="MCS75" s="193"/>
      <c r="MCT75" s="193"/>
      <c r="MCU75" s="193"/>
      <c r="MCV75" s="193"/>
      <c r="MCW75" s="193"/>
      <c r="MCX75" s="193"/>
      <c r="MCY75" s="193"/>
      <c r="MCZ75" s="193"/>
      <c r="MDA75" s="193"/>
      <c r="MDB75" s="193"/>
      <c r="MDC75" s="193"/>
      <c r="MDD75" s="193"/>
      <c r="MDE75" s="193"/>
      <c r="MDF75" s="193"/>
      <c r="MDG75" s="193"/>
      <c r="MDH75" s="193"/>
      <c r="MDI75" s="193"/>
      <c r="MDJ75" s="193"/>
      <c r="MDK75" s="193"/>
      <c r="MDL75" s="193"/>
      <c r="MDM75" s="193"/>
      <c r="MDN75" s="193"/>
      <c r="MDO75" s="193"/>
      <c r="MDP75" s="193"/>
      <c r="MDQ75" s="193"/>
      <c r="MDR75" s="193"/>
      <c r="MDS75" s="193"/>
      <c r="MDT75" s="193"/>
      <c r="MDU75" s="193"/>
      <c r="MDV75" s="193"/>
      <c r="MDW75" s="193"/>
      <c r="MDX75" s="193"/>
      <c r="MDY75" s="193"/>
      <c r="MDZ75" s="193"/>
      <c r="MEA75" s="193"/>
      <c r="MEB75" s="193"/>
      <c r="MEC75" s="193"/>
      <c r="MED75" s="193"/>
      <c r="MEE75" s="193"/>
      <c r="MEF75" s="193"/>
      <c r="MEG75" s="193"/>
      <c r="MEH75" s="193"/>
      <c r="MEI75" s="193"/>
      <c r="MEJ75" s="193"/>
      <c r="MEK75" s="193"/>
      <c r="MEL75" s="193"/>
      <c r="MEM75" s="193"/>
      <c r="MEN75" s="193"/>
      <c r="MEO75" s="193"/>
      <c r="MEP75" s="193"/>
      <c r="MEQ75" s="193"/>
      <c r="MER75" s="193"/>
      <c r="MES75" s="193"/>
      <c r="MET75" s="193"/>
      <c r="MEU75" s="193"/>
      <c r="MEV75" s="193"/>
      <c r="MEW75" s="193"/>
      <c r="MEX75" s="193"/>
      <c r="MEY75" s="193"/>
      <c r="MEZ75" s="193"/>
      <c r="MFA75" s="193"/>
      <c r="MFB75" s="193"/>
      <c r="MFC75" s="193"/>
      <c r="MFD75" s="193"/>
      <c r="MFE75" s="193"/>
      <c r="MFF75" s="193"/>
      <c r="MFG75" s="193"/>
      <c r="MFH75" s="193"/>
      <c r="MFI75" s="193"/>
      <c r="MFJ75" s="193"/>
      <c r="MFK75" s="193"/>
      <c r="MFL75" s="193"/>
      <c r="MFM75" s="193"/>
      <c r="MFN75" s="193"/>
      <c r="MFO75" s="193"/>
      <c r="MFP75" s="193"/>
      <c r="MFQ75" s="193"/>
      <c r="MFR75" s="193"/>
      <c r="MFS75" s="193"/>
      <c r="MFT75" s="193"/>
      <c r="MFU75" s="193"/>
      <c r="MFV75" s="193"/>
      <c r="MFW75" s="193"/>
      <c r="MFX75" s="193"/>
      <c r="MFY75" s="193"/>
      <c r="MFZ75" s="193"/>
      <c r="MGA75" s="193"/>
      <c r="MGB75" s="193"/>
      <c r="MGC75" s="193"/>
      <c r="MGD75" s="193"/>
      <c r="MGE75" s="193"/>
      <c r="MGF75" s="193"/>
      <c r="MGG75" s="193"/>
      <c r="MGH75" s="193"/>
      <c r="MGI75" s="193"/>
      <c r="MGJ75" s="193"/>
      <c r="MGK75" s="193"/>
      <c r="MGL75" s="193"/>
      <c r="MGM75" s="193"/>
      <c r="MGN75" s="193"/>
      <c r="MGO75" s="193"/>
      <c r="MGP75" s="193"/>
      <c r="MGQ75" s="193"/>
      <c r="MGR75" s="193"/>
      <c r="MGS75" s="193"/>
      <c r="MGT75" s="193"/>
      <c r="MGU75" s="193"/>
      <c r="MGV75" s="193"/>
      <c r="MGW75" s="193"/>
      <c r="MGX75" s="193"/>
      <c r="MGY75" s="193"/>
      <c r="MGZ75" s="193"/>
      <c r="MHA75" s="193"/>
      <c r="MHB75" s="193"/>
      <c r="MHC75" s="193"/>
      <c r="MHD75" s="193"/>
      <c r="MHE75" s="193"/>
      <c r="MHF75" s="193"/>
      <c r="MHG75" s="193"/>
      <c r="MHH75" s="193"/>
      <c r="MHI75" s="193"/>
      <c r="MHJ75" s="193"/>
      <c r="MHK75" s="193"/>
      <c r="MHL75" s="193"/>
      <c r="MHM75" s="193"/>
      <c r="MHN75" s="193"/>
      <c r="MHO75" s="193"/>
      <c r="MHP75" s="193"/>
      <c r="MHQ75" s="193"/>
      <c r="MHR75" s="193"/>
      <c r="MHS75" s="193"/>
      <c r="MHT75" s="193"/>
      <c r="MHU75" s="193"/>
      <c r="MHV75" s="193"/>
      <c r="MHW75" s="193"/>
      <c r="MHX75" s="193"/>
      <c r="MHY75" s="193"/>
      <c r="MHZ75" s="193"/>
      <c r="MIA75" s="193"/>
      <c r="MIB75" s="193"/>
      <c r="MIC75" s="193"/>
      <c r="MID75" s="193"/>
      <c r="MIE75" s="193"/>
      <c r="MIF75" s="193"/>
      <c r="MIG75" s="193"/>
      <c r="MIH75" s="193"/>
      <c r="MII75" s="193"/>
      <c r="MIJ75" s="193"/>
      <c r="MIK75" s="193"/>
      <c r="MIL75" s="193"/>
      <c r="MIM75" s="193"/>
      <c r="MIN75" s="193"/>
      <c r="MIO75" s="193"/>
      <c r="MIP75" s="193"/>
      <c r="MIQ75" s="193"/>
      <c r="MIR75" s="193"/>
      <c r="MIS75" s="193"/>
      <c r="MIT75" s="193"/>
      <c r="MIU75" s="193"/>
      <c r="MIV75" s="193"/>
      <c r="MIW75" s="193"/>
      <c r="MIX75" s="193"/>
      <c r="MIY75" s="193"/>
      <c r="MIZ75" s="193"/>
      <c r="MJA75" s="193"/>
      <c r="MJB75" s="193"/>
      <c r="MJC75" s="193"/>
      <c r="MJD75" s="193"/>
      <c r="MJE75" s="193"/>
      <c r="MJF75" s="193"/>
      <c r="MJG75" s="193"/>
      <c r="MJH75" s="193"/>
      <c r="MJI75" s="193"/>
      <c r="MJJ75" s="193"/>
      <c r="MJK75" s="193"/>
      <c r="MJL75" s="193"/>
      <c r="MJM75" s="193"/>
      <c r="MJN75" s="193"/>
      <c r="MJO75" s="193"/>
      <c r="MJP75" s="193"/>
      <c r="MJQ75" s="193"/>
      <c r="MJR75" s="193"/>
      <c r="MJS75" s="193"/>
      <c r="MJT75" s="193"/>
      <c r="MJU75" s="193"/>
      <c r="MJV75" s="193"/>
      <c r="MJW75" s="193"/>
      <c r="MJX75" s="193"/>
      <c r="MJY75" s="193"/>
      <c r="MJZ75" s="193"/>
      <c r="MKA75" s="193"/>
      <c r="MKB75" s="193"/>
      <c r="MKC75" s="193"/>
      <c r="MKD75" s="193"/>
      <c r="MKE75" s="193"/>
      <c r="MKF75" s="193"/>
      <c r="MKG75" s="193"/>
      <c r="MKH75" s="193"/>
      <c r="MKI75" s="193"/>
      <c r="MKJ75" s="193"/>
      <c r="MKK75" s="193"/>
      <c r="MKL75" s="193"/>
      <c r="MKM75" s="193"/>
      <c r="MKN75" s="193"/>
      <c r="MKO75" s="193"/>
      <c r="MKP75" s="193"/>
      <c r="MKQ75" s="193"/>
      <c r="MKR75" s="193"/>
      <c r="MKS75" s="193"/>
      <c r="MKT75" s="193"/>
      <c r="MKU75" s="193"/>
      <c r="MKV75" s="193"/>
      <c r="MKW75" s="193"/>
      <c r="MKX75" s="193"/>
      <c r="MKY75" s="193"/>
      <c r="MKZ75" s="193"/>
      <c r="MLA75" s="193"/>
      <c r="MLB75" s="193"/>
      <c r="MLC75" s="193"/>
      <c r="MLD75" s="193"/>
      <c r="MLE75" s="193"/>
      <c r="MLF75" s="193"/>
      <c r="MLG75" s="193"/>
      <c r="MLH75" s="193"/>
      <c r="MLI75" s="193"/>
      <c r="MLJ75" s="193"/>
      <c r="MLK75" s="193"/>
      <c r="MLL75" s="193"/>
      <c r="MLM75" s="193"/>
      <c r="MLN75" s="193"/>
      <c r="MLO75" s="193"/>
      <c r="MLP75" s="193"/>
      <c r="MLQ75" s="193"/>
      <c r="MLR75" s="193"/>
      <c r="MLS75" s="193"/>
      <c r="MLT75" s="193"/>
      <c r="MLU75" s="193"/>
      <c r="MLV75" s="193"/>
      <c r="MLW75" s="193"/>
      <c r="MLX75" s="193"/>
      <c r="MLY75" s="193"/>
      <c r="MLZ75" s="193"/>
      <c r="MMA75" s="193"/>
      <c r="MMB75" s="193"/>
      <c r="MMC75" s="193"/>
      <c r="MMD75" s="193"/>
      <c r="MME75" s="193"/>
      <c r="MMF75" s="193"/>
      <c r="MMG75" s="193"/>
      <c r="MMH75" s="193"/>
      <c r="MMI75" s="193"/>
      <c r="MMJ75" s="193"/>
      <c r="MMK75" s="193"/>
      <c r="MML75" s="193"/>
      <c r="MMM75" s="193"/>
      <c r="MMN75" s="193"/>
      <c r="MMO75" s="193"/>
      <c r="MMP75" s="193"/>
      <c r="MMQ75" s="193"/>
      <c r="MMR75" s="193"/>
      <c r="MMS75" s="193"/>
      <c r="MMT75" s="193"/>
      <c r="MMU75" s="193"/>
      <c r="MMV75" s="193"/>
      <c r="MMW75" s="193"/>
      <c r="MMX75" s="193"/>
      <c r="MMY75" s="193"/>
      <c r="MMZ75" s="193"/>
      <c r="MNA75" s="193"/>
      <c r="MNB75" s="193"/>
      <c r="MNC75" s="193"/>
      <c r="MND75" s="193"/>
      <c r="MNE75" s="193"/>
      <c r="MNF75" s="193"/>
      <c r="MNG75" s="193"/>
      <c r="MNH75" s="193"/>
      <c r="MNI75" s="193"/>
      <c r="MNJ75" s="193"/>
      <c r="MNK75" s="193"/>
      <c r="MNL75" s="193"/>
      <c r="MNM75" s="193"/>
      <c r="MNN75" s="193"/>
      <c r="MNO75" s="193"/>
      <c r="MNP75" s="193"/>
      <c r="MNQ75" s="193"/>
      <c r="MNR75" s="193"/>
      <c r="MNS75" s="193"/>
      <c r="MNT75" s="193"/>
      <c r="MNU75" s="193"/>
      <c r="MNV75" s="193"/>
      <c r="MNW75" s="193"/>
      <c r="MNX75" s="193"/>
      <c r="MNY75" s="193"/>
      <c r="MNZ75" s="193"/>
      <c r="MOA75" s="193"/>
      <c r="MOB75" s="193"/>
      <c r="MOC75" s="193"/>
      <c r="MOD75" s="193"/>
      <c r="MOE75" s="193"/>
      <c r="MOF75" s="193"/>
      <c r="MOG75" s="193"/>
      <c r="MOH75" s="193"/>
      <c r="MOI75" s="193"/>
      <c r="MOJ75" s="193"/>
      <c r="MOK75" s="193"/>
      <c r="MOL75" s="193"/>
      <c r="MOM75" s="193"/>
      <c r="MON75" s="193"/>
      <c r="MOO75" s="193"/>
      <c r="MOP75" s="193"/>
      <c r="MOQ75" s="193"/>
      <c r="MOR75" s="193"/>
      <c r="MOS75" s="193"/>
      <c r="MOT75" s="193"/>
      <c r="MOU75" s="193"/>
      <c r="MOV75" s="193"/>
      <c r="MOW75" s="193"/>
      <c r="MOX75" s="193"/>
      <c r="MOY75" s="193"/>
      <c r="MOZ75" s="193"/>
      <c r="MPA75" s="193"/>
      <c r="MPB75" s="193"/>
      <c r="MPC75" s="193"/>
      <c r="MPD75" s="193"/>
      <c r="MPE75" s="193"/>
      <c r="MPF75" s="193"/>
      <c r="MPG75" s="193"/>
      <c r="MPH75" s="193"/>
      <c r="MPI75" s="193"/>
      <c r="MPJ75" s="193"/>
      <c r="MPK75" s="193"/>
      <c r="MPL75" s="193"/>
      <c r="MPM75" s="193"/>
      <c r="MPN75" s="193"/>
      <c r="MPO75" s="193"/>
      <c r="MPP75" s="193"/>
      <c r="MPQ75" s="193"/>
      <c r="MPR75" s="193"/>
      <c r="MPS75" s="193"/>
      <c r="MPT75" s="193"/>
      <c r="MPU75" s="193"/>
      <c r="MPV75" s="193"/>
      <c r="MPW75" s="193"/>
      <c r="MPX75" s="193"/>
      <c r="MPY75" s="193"/>
      <c r="MPZ75" s="193"/>
      <c r="MQA75" s="193"/>
      <c r="MQB75" s="193"/>
      <c r="MQC75" s="193"/>
      <c r="MQD75" s="193"/>
      <c r="MQE75" s="193"/>
      <c r="MQF75" s="193"/>
      <c r="MQG75" s="193"/>
      <c r="MQH75" s="193"/>
      <c r="MQI75" s="193"/>
      <c r="MQJ75" s="193"/>
      <c r="MQK75" s="193"/>
      <c r="MQL75" s="193"/>
      <c r="MQM75" s="193"/>
      <c r="MQN75" s="193"/>
      <c r="MQO75" s="193"/>
      <c r="MQP75" s="193"/>
      <c r="MQQ75" s="193"/>
      <c r="MQR75" s="193"/>
      <c r="MQS75" s="193"/>
      <c r="MQT75" s="193"/>
      <c r="MQU75" s="193"/>
      <c r="MQV75" s="193"/>
      <c r="MQW75" s="193"/>
      <c r="MQX75" s="193"/>
      <c r="MQY75" s="193"/>
      <c r="MQZ75" s="193"/>
      <c r="MRA75" s="193"/>
      <c r="MRB75" s="193"/>
      <c r="MRC75" s="193"/>
      <c r="MRD75" s="193"/>
      <c r="MRE75" s="193"/>
      <c r="MRF75" s="193"/>
      <c r="MRG75" s="193"/>
      <c r="MRH75" s="193"/>
      <c r="MRI75" s="193"/>
      <c r="MRJ75" s="193"/>
      <c r="MRK75" s="193"/>
      <c r="MRL75" s="193"/>
      <c r="MRM75" s="193"/>
      <c r="MRN75" s="193"/>
      <c r="MRO75" s="193"/>
      <c r="MRP75" s="193"/>
      <c r="MRQ75" s="193"/>
      <c r="MRR75" s="193"/>
      <c r="MRS75" s="193"/>
      <c r="MRT75" s="193"/>
      <c r="MRU75" s="193"/>
      <c r="MRV75" s="193"/>
      <c r="MRW75" s="193"/>
      <c r="MRX75" s="193"/>
      <c r="MRY75" s="193"/>
      <c r="MRZ75" s="193"/>
      <c r="MSA75" s="193"/>
      <c r="MSB75" s="193"/>
      <c r="MSC75" s="193"/>
      <c r="MSD75" s="193"/>
      <c r="MSE75" s="193"/>
      <c r="MSF75" s="193"/>
      <c r="MSG75" s="193"/>
      <c r="MSH75" s="193"/>
      <c r="MSI75" s="193"/>
      <c r="MSJ75" s="193"/>
      <c r="MSK75" s="193"/>
      <c r="MSL75" s="193"/>
      <c r="MSM75" s="193"/>
      <c r="MSN75" s="193"/>
      <c r="MSO75" s="193"/>
      <c r="MSP75" s="193"/>
      <c r="MSQ75" s="193"/>
      <c r="MSR75" s="193"/>
      <c r="MSS75" s="193"/>
      <c r="MST75" s="193"/>
      <c r="MSU75" s="193"/>
      <c r="MSV75" s="193"/>
      <c r="MSW75" s="193"/>
      <c r="MSX75" s="193"/>
      <c r="MSY75" s="193"/>
      <c r="MSZ75" s="193"/>
      <c r="MTA75" s="193"/>
      <c r="MTB75" s="193"/>
      <c r="MTC75" s="193"/>
      <c r="MTD75" s="193"/>
      <c r="MTE75" s="193"/>
      <c r="MTF75" s="193"/>
      <c r="MTG75" s="193"/>
      <c r="MTH75" s="193"/>
      <c r="MTI75" s="193"/>
      <c r="MTJ75" s="193"/>
      <c r="MTK75" s="193"/>
      <c r="MTL75" s="193"/>
      <c r="MTM75" s="193"/>
      <c r="MTN75" s="193"/>
      <c r="MTO75" s="193"/>
      <c r="MTP75" s="193"/>
      <c r="MTQ75" s="193"/>
      <c r="MTR75" s="193"/>
      <c r="MTS75" s="193"/>
      <c r="MTT75" s="193"/>
      <c r="MTU75" s="193"/>
      <c r="MTV75" s="193"/>
      <c r="MTW75" s="193"/>
      <c r="MTX75" s="193"/>
      <c r="MTY75" s="193"/>
      <c r="MTZ75" s="193"/>
      <c r="MUA75" s="193"/>
      <c r="MUB75" s="193"/>
      <c r="MUC75" s="193"/>
      <c r="MUD75" s="193"/>
      <c r="MUE75" s="193"/>
      <c r="MUF75" s="193"/>
      <c r="MUG75" s="193"/>
      <c r="MUH75" s="193"/>
      <c r="MUI75" s="193"/>
      <c r="MUJ75" s="193"/>
      <c r="MUK75" s="193"/>
      <c r="MUL75" s="193"/>
      <c r="MUM75" s="193"/>
      <c r="MUN75" s="193"/>
      <c r="MUO75" s="193"/>
      <c r="MUP75" s="193"/>
      <c r="MUQ75" s="193"/>
      <c r="MUR75" s="193"/>
      <c r="MUS75" s="193"/>
      <c r="MUT75" s="193"/>
      <c r="MUU75" s="193"/>
      <c r="MUV75" s="193"/>
      <c r="MUW75" s="193"/>
      <c r="MUX75" s="193"/>
      <c r="MUY75" s="193"/>
      <c r="MUZ75" s="193"/>
      <c r="MVA75" s="193"/>
      <c r="MVB75" s="193"/>
      <c r="MVC75" s="193"/>
      <c r="MVD75" s="193"/>
      <c r="MVE75" s="193"/>
      <c r="MVF75" s="193"/>
      <c r="MVG75" s="193"/>
      <c r="MVH75" s="193"/>
      <c r="MVI75" s="193"/>
      <c r="MVJ75" s="193"/>
      <c r="MVK75" s="193"/>
      <c r="MVL75" s="193"/>
      <c r="MVM75" s="193"/>
      <c r="MVN75" s="193"/>
      <c r="MVO75" s="193"/>
      <c r="MVP75" s="193"/>
      <c r="MVQ75" s="193"/>
      <c r="MVR75" s="193"/>
      <c r="MVS75" s="193"/>
      <c r="MVT75" s="193"/>
      <c r="MVU75" s="193"/>
      <c r="MVV75" s="193"/>
      <c r="MVW75" s="193"/>
      <c r="MVX75" s="193"/>
      <c r="MVY75" s="193"/>
      <c r="MVZ75" s="193"/>
      <c r="MWA75" s="193"/>
      <c r="MWB75" s="193"/>
      <c r="MWC75" s="193"/>
      <c r="MWD75" s="193"/>
      <c r="MWE75" s="193"/>
      <c r="MWF75" s="193"/>
      <c r="MWG75" s="193"/>
      <c r="MWH75" s="193"/>
      <c r="MWI75" s="193"/>
      <c r="MWJ75" s="193"/>
      <c r="MWK75" s="193"/>
      <c r="MWL75" s="193"/>
      <c r="MWM75" s="193"/>
      <c r="MWN75" s="193"/>
      <c r="MWO75" s="193"/>
      <c r="MWP75" s="193"/>
      <c r="MWQ75" s="193"/>
      <c r="MWR75" s="193"/>
      <c r="MWS75" s="193"/>
      <c r="MWT75" s="193"/>
      <c r="MWU75" s="193"/>
      <c r="MWV75" s="193"/>
      <c r="MWW75" s="193"/>
      <c r="MWX75" s="193"/>
      <c r="MWY75" s="193"/>
      <c r="MWZ75" s="193"/>
      <c r="MXA75" s="193"/>
      <c r="MXB75" s="193"/>
      <c r="MXC75" s="193"/>
      <c r="MXD75" s="193"/>
      <c r="MXE75" s="193"/>
      <c r="MXF75" s="193"/>
      <c r="MXG75" s="193"/>
      <c r="MXH75" s="193"/>
      <c r="MXI75" s="193"/>
      <c r="MXJ75" s="193"/>
      <c r="MXK75" s="193"/>
      <c r="MXL75" s="193"/>
      <c r="MXM75" s="193"/>
      <c r="MXN75" s="193"/>
      <c r="MXO75" s="193"/>
      <c r="MXP75" s="193"/>
      <c r="MXQ75" s="193"/>
      <c r="MXR75" s="193"/>
      <c r="MXS75" s="193"/>
      <c r="MXT75" s="193"/>
      <c r="MXU75" s="193"/>
      <c r="MXV75" s="193"/>
      <c r="MXW75" s="193"/>
      <c r="MXX75" s="193"/>
      <c r="MXY75" s="193"/>
      <c r="MXZ75" s="193"/>
      <c r="MYA75" s="193"/>
      <c r="MYB75" s="193"/>
      <c r="MYC75" s="193"/>
      <c r="MYD75" s="193"/>
      <c r="MYE75" s="193"/>
      <c r="MYF75" s="193"/>
      <c r="MYG75" s="193"/>
      <c r="MYH75" s="193"/>
      <c r="MYI75" s="193"/>
      <c r="MYJ75" s="193"/>
      <c r="MYK75" s="193"/>
      <c r="MYL75" s="193"/>
      <c r="MYM75" s="193"/>
      <c r="MYN75" s="193"/>
      <c r="MYO75" s="193"/>
      <c r="MYP75" s="193"/>
      <c r="MYQ75" s="193"/>
      <c r="MYR75" s="193"/>
      <c r="MYS75" s="193"/>
      <c r="MYT75" s="193"/>
      <c r="MYU75" s="193"/>
      <c r="MYV75" s="193"/>
      <c r="MYW75" s="193"/>
      <c r="MYX75" s="193"/>
      <c r="MYY75" s="193"/>
      <c r="MYZ75" s="193"/>
      <c r="MZA75" s="193"/>
      <c r="MZB75" s="193"/>
      <c r="MZC75" s="193"/>
      <c r="MZD75" s="193"/>
      <c r="MZE75" s="193"/>
      <c r="MZF75" s="193"/>
      <c r="MZG75" s="193"/>
      <c r="MZH75" s="193"/>
      <c r="MZI75" s="193"/>
      <c r="MZJ75" s="193"/>
      <c r="MZK75" s="193"/>
      <c r="MZL75" s="193"/>
      <c r="MZM75" s="193"/>
      <c r="MZN75" s="193"/>
      <c r="MZO75" s="193"/>
      <c r="MZP75" s="193"/>
      <c r="MZQ75" s="193"/>
      <c r="MZR75" s="193"/>
      <c r="MZS75" s="193"/>
      <c r="MZT75" s="193"/>
      <c r="MZU75" s="193"/>
      <c r="MZV75" s="193"/>
      <c r="MZW75" s="193"/>
      <c r="MZX75" s="193"/>
      <c r="MZY75" s="193"/>
      <c r="MZZ75" s="193"/>
      <c r="NAA75" s="193"/>
      <c r="NAB75" s="193"/>
      <c r="NAC75" s="193"/>
      <c r="NAD75" s="193"/>
      <c r="NAE75" s="193"/>
      <c r="NAF75" s="193"/>
      <c r="NAG75" s="193"/>
      <c r="NAH75" s="193"/>
      <c r="NAI75" s="193"/>
      <c r="NAJ75" s="193"/>
      <c r="NAK75" s="193"/>
      <c r="NAL75" s="193"/>
      <c r="NAM75" s="193"/>
      <c r="NAN75" s="193"/>
      <c r="NAO75" s="193"/>
      <c r="NAP75" s="193"/>
      <c r="NAQ75" s="193"/>
      <c r="NAR75" s="193"/>
      <c r="NAS75" s="193"/>
      <c r="NAT75" s="193"/>
      <c r="NAU75" s="193"/>
      <c r="NAV75" s="193"/>
      <c r="NAW75" s="193"/>
      <c r="NAX75" s="193"/>
      <c r="NAY75" s="193"/>
      <c r="NAZ75" s="193"/>
      <c r="NBA75" s="193"/>
      <c r="NBB75" s="193"/>
      <c r="NBC75" s="193"/>
      <c r="NBD75" s="193"/>
      <c r="NBE75" s="193"/>
      <c r="NBF75" s="193"/>
      <c r="NBG75" s="193"/>
      <c r="NBH75" s="193"/>
      <c r="NBI75" s="193"/>
      <c r="NBJ75" s="193"/>
      <c r="NBK75" s="193"/>
      <c r="NBL75" s="193"/>
      <c r="NBM75" s="193"/>
      <c r="NBN75" s="193"/>
      <c r="NBO75" s="193"/>
      <c r="NBP75" s="193"/>
      <c r="NBQ75" s="193"/>
      <c r="NBR75" s="193"/>
      <c r="NBS75" s="193"/>
      <c r="NBT75" s="193"/>
      <c r="NBU75" s="193"/>
      <c r="NBV75" s="193"/>
      <c r="NBW75" s="193"/>
      <c r="NBX75" s="193"/>
      <c r="NBY75" s="193"/>
      <c r="NBZ75" s="193"/>
      <c r="NCA75" s="193"/>
      <c r="NCB75" s="193"/>
      <c r="NCC75" s="193"/>
      <c r="NCD75" s="193"/>
      <c r="NCE75" s="193"/>
      <c r="NCF75" s="193"/>
      <c r="NCG75" s="193"/>
      <c r="NCH75" s="193"/>
      <c r="NCI75" s="193"/>
      <c r="NCJ75" s="193"/>
      <c r="NCK75" s="193"/>
      <c r="NCL75" s="193"/>
      <c r="NCM75" s="193"/>
      <c r="NCN75" s="193"/>
      <c r="NCO75" s="193"/>
      <c r="NCP75" s="193"/>
      <c r="NCQ75" s="193"/>
      <c r="NCR75" s="193"/>
      <c r="NCS75" s="193"/>
      <c r="NCT75" s="193"/>
      <c r="NCU75" s="193"/>
      <c r="NCV75" s="193"/>
      <c r="NCW75" s="193"/>
      <c r="NCX75" s="193"/>
      <c r="NCY75" s="193"/>
      <c r="NCZ75" s="193"/>
      <c r="NDA75" s="193"/>
      <c r="NDB75" s="193"/>
      <c r="NDC75" s="193"/>
      <c r="NDD75" s="193"/>
      <c r="NDE75" s="193"/>
      <c r="NDF75" s="193"/>
      <c r="NDG75" s="193"/>
      <c r="NDH75" s="193"/>
      <c r="NDI75" s="193"/>
      <c r="NDJ75" s="193"/>
      <c r="NDK75" s="193"/>
      <c r="NDL75" s="193"/>
      <c r="NDM75" s="193"/>
      <c r="NDN75" s="193"/>
      <c r="NDO75" s="193"/>
      <c r="NDP75" s="193"/>
      <c r="NDQ75" s="193"/>
      <c r="NDR75" s="193"/>
      <c r="NDS75" s="193"/>
      <c r="NDT75" s="193"/>
      <c r="NDU75" s="193"/>
      <c r="NDV75" s="193"/>
      <c r="NDW75" s="193"/>
      <c r="NDX75" s="193"/>
      <c r="NDY75" s="193"/>
      <c r="NDZ75" s="193"/>
      <c r="NEA75" s="193"/>
      <c r="NEB75" s="193"/>
      <c r="NEC75" s="193"/>
      <c r="NED75" s="193"/>
      <c r="NEE75" s="193"/>
      <c r="NEF75" s="193"/>
      <c r="NEG75" s="193"/>
      <c r="NEH75" s="193"/>
      <c r="NEI75" s="193"/>
      <c r="NEJ75" s="193"/>
      <c r="NEK75" s="193"/>
      <c r="NEL75" s="193"/>
      <c r="NEM75" s="193"/>
      <c r="NEN75" s="193"/>
      <c r="NEO75" s="193"/>
      <c r="NEP75" s="193"/>
      <c r="NEQ75" s="193"/>
      <c r="NER75" s="193"/>
      <c r="NES75" s="193"/>
      <c r="NET75" s="193"/>
      <c r="NEU75" s="193"/>
      <c r="NEV75" s="193"/>
      <c r="NEW75" s="193"/>
      <c r="NEX75" s="193"/>
      <c r="NEY75" s="193"/>
      <c r="NEZ75" s="193"/>
      <c r="NFA75" s="193"/>
      <c r="NFB75" s="193"/>
      <c r="NFC75" s="193"/>
      <c r="NFD75" s="193"/>
      <c r="NFE75" s="193"/>
      <c r="NFF75" s="193"/>
      <c r="NFG75" s="193"/>
      <c r="NFH75" s="193"/>
      <c r="NFI75" s="193"/>
      <c r="NFJ75" s="193"/>
      <c r="NFK75" s="193"/>
      <c r="NFL75" s="193"/>
      <c r="NFM75" s="193"/>
      <c r="NFN75" s="193"/>
      <c r="NFO75" s="193"/>
      <c r="NFP75" s="193"/>
      <c r="NFQ75" s="193"/>
      <c r="NFR75" s="193"/>
      <c r="NFS75" s="193"/>
      <c r="NFT75" s="193"/>
      <c r="NFU75" s="193"/>
      <c r="NFV75" s="193"/>
      <c r="NFW75" s="193"/>
      <c r="NFX75" s="193"/>
      <c r="NFY75" s="193"/>
      <c r="NFZ75" s="193"/>
      <c r="NGA75" s="193"/>
      <c r="NGB75" s="193"/>
      <c r="NGC75" s="193"/>
      <c r="NGD75" s="193"/>
      <c r="NGE75" s="193"/>
      <c r="NGF75" s="193"/>
      <c r="NGG75" s="193"/>
      <c r="NGH75" s="193"/>
      <c r="NGI75" s="193"/>
      <c r="NGJ75" s="193"/>
      <c r="NGK75" s="193"/>
      <c r="NGL75" s="193"/>
      <c r="NGM75" s="193"/>
      <c r="NGN75" s="193"/>
      <c r="NGO75" s="193"/>
      <c r="NGP75" s="193"/>
      <c r="NGQ75" s="193"/>
      <c r="NGR75" s="193"/>
      <c r="NGS75" s="193"/>
      <c r="NGT75" s="193"/>
      <c r="NGU75" s="193"/>
      <c r="NGV75" s="193"/>
      <c r="NGW75" s="193"/>
      <c r="NGX75" s="193"/>
      <c r="NGY75" s="193"/>
      <c r="NGZ75" s="193"/>
      <c r="NHA75" s="193"/>
      <c r="NHB75" s="193"/>
      <c r="NHC75" s="193"/>
      <c r="NHD75" s="193"/>
      <c r="NHE75" s="193"/>
      <c r="NHF75" s="193"/>
      <c r="NHG75" s="193"/>
      <c r="NHH75" s="193"/>
      <c r="NHI75" s="193"/>
      <c r="NHJ75" s="193"/>
      <c r="NHK75" s="193"/>
      <c r="NHL75" s="193"/>
      <c r="NHM75" s="193"/>
      <c r="NHN75" s="193"/>
      <c r="NHO75" s="193"/>
      <c r="NHP75" s="193"/>
      <c r="NHQ75" s="193"/>
      <c r="NHR75" s="193"/>
      <c r="NHS75" s="193"/>
      <c r="NHT75" s="193"/>
      <c r="NHU75" s="193"/>
      <c r="NHV75" s="193"/>
      <c r="NHW75" s="193"/>
      <c r="NHX75" s="193"/>
      <c r="NHY75" s="193"/>
      <c r="NHZ75" s="193"/>
      <c r="NIA75" s="193"/>
      <c r="NIB75" s="193"/>
      <c r="NIC75" s="193"/>
      <c r="NID75" s="193"/>
      <c r="NIE75" s="193"/>
      <c r="NIF75" s="193"/>
      <c r="NIG75" s="193"/>
      <c r="NIH75" s="193"/>
      <c r="NII75" s="193"/>
      <c r="NIJ75" s="193"/>
      <c r="NIK75" s="193"/>
      <c r="NIL75" s="193"/>
      <c r="NIM75" s="193"/>
      <c r="NIN75" s="193"/>
      <c r="NIO75" s="193"/>
      <c r="NIP75" s="193"/>
      <c r="NIQ75" s="193"/>
      <c r="NIR75" s="193"/>
      <c r="NIS75" s="193"/>
      <c r="NIT75" s="193"/>
      <c r="NIU75" s="193"/>
      <c r="NIV75" s="193"/>
      <c r="NIW75" s="193"/>
      <c r="NIX75" s="193"/>
      <c r="NIY75" s="193"/>
      <c r="NIZ75" s="193"/>
      <c r="NJA75" s="193"/>
      <c r="NJB75" s="193"/>
      <c r="NJC75" s="193"/>
      <c r="NJD75" s="193"/>
      <c r="NJE75" s="193"/>
      <c r="NJF75" s="193"/>
      <c r="NJG75" s="193"/>
      <c r="NJH75" s="193"/>
      <c r="NJI75" s="193"/>
      <c r="NJJ75" s="193"/>
      <c r="NJK75" s="193"/>
      <c r="NJL75" s="193"/>
      <c r="NJM75" s="193"/>
      <c r="NJN75" s="193"/>
      <c r="NJO75" s="193"/>
      <c r="NJP75" s="193"/>
      <c r="NJQ75" s="193"/>
      <c r="NJR75" s="193"/>
      <c r="NJS75" s="193"/>
      <c r="NJT75" s="193"/>
      <c r="NJU75" s="193"/>
      <c r="NJV75" s="193"/>
      <c r="NJW75" s="193"/>
      <c r="NJX75" s="193"/>
      <c r="NJY75" s="193"/>
      <c r="NJZ75" s="193"/>
      <c r="NKA75" s="193"/>
      <c r="NKB75" s="193"/>
      <c r="NKC75" s="193"/>
      <c r="NKD75" s="193"/>
      <c r="NKE75" s="193"/>
      <c r="NKF75" s="193"/>
      <c r="NKG75" s="193"/>
      <c r="NKH75" s="193"/>
      <c r="NKI75" s="193"/>
      <c r="NKJ75" s="193"/>
      <c r="NKK75" s="193"/>
      <c r="NKL75" s="193"/>
      <c r="NKM75" s="193"/>
      <c r="NKN75" s="193"/>
      <c r="NKO75" s="193"/>
      <c r="NKP75" s="193"/>
      <c r="NKQ75" s="193"/>
      <c r="NKR75" s="193"/>
      <c r="NKS75" s="193"/>
      <c r="NKT75" s="193"/>
      <c r="NKU75" s="193"/>
      <c r="NKV75" s="193"/>
      <c r="NKW75" s="193"/>
      <c r="NKX75" s="193"/>
      <c r="NKY75" s="193"/>
      <c r="NKZ75" s="193"/>
      <c r="NLA75" s="193"/>
      <c r="NLB75" s="193"/>
      <c r="NLC75" s="193"/>
      <c r="NLD75" s="193"/>
      <c r="NLE75" s="193"/>
      <c r="NLF75" s="193"/>
      <c r="NLG75" s="193"/>
      <c r="NLH75" s="193"/>
      <c r="NLI75" s="193"/>
      <c r="NLJ75" s="193"/>
      <c r="NLK75" s="193"/>
      <c r="NLL75" s="193"/>
      <c r="NLM75" s="193"/>
      <c r="NLN75" s="193"/>
      <c r="NLO75" s="193"/>
      <c r="NLP75" s="193"/>
      <c r="NLQ75" s="193"/>
      <c r="NLR75" s="193"/>
      <c r="NLS75" s="193"/>
      <c r="NLT75" s="193"/>
      <c r="NLU75" s="193"/>
      <c r="NLV75" s="193"/>
      <c r="NLW75" s="193"/>
      <c r="NLX75" s="193"/>
      <c r="NLY75" s="193"/>
      <c r="NLZ75" s="193"/>
      <c r="NMA75" s="193"/>
      <c r="NMB75" s="193"/>
      <c r="NMC75" s="193"/>
      <c r="NMD75" s="193"/>
      <c r="NME75" s="193"/>
      <c r="NMF75" s="193"/>
      <c r="NMG75" s="193"/>
      <c r="NMH75" s="193"/>
      <c r="NMI75" s="193"/>
      <c r="NMJ75" s="193"/>
      <c r="NMK75" s="193"/>
      <c r="NML75" s="193"/>
      <c r="NMM75" s="193"/>
      <c r="NMN75" s="193"/>
      <c r="NMO75" s="193"/>
      <c r="NMP75" s="193"/>
      <c r="NMQ75" s="193"/>
      <c r="NMR75" s="193"/>
      <c r="NMS75" s="193"/>
      <c r="NMT75" s="193"/>
      <c r="NMU75" s="193"/>
      <c r="NMV75" s="193"/>
      <c r="NMW75" s="193"/>
      <c r="NMX75" s="193"/>
      <c r="NMY75" s="193"/>
      <c r="NMZ75" s="193"/>
      <c r="NNA75" s="193"/>
      <c r="NNB75" s="193"/>
      <c r="NNC75" s="193"/>
      <c r="NND75" s="193"/>
      <c r="NNE75" s="193"/>
      <c r="NNF75" s="193"/>
      <c r="NNG75" s="193"/>
      <c r="NNH75" s="193"/>
      <c r="NNI75" s="193"/>
      <c r="NNJ75" s="193"/>
      <c r="NNK75" s="193"/>
      <c r="NNL75" s="193"/>
      <c r="NNM75" s="193"/>
      <c r="NNN75" s="193"/>
      <c r="NNO75" s="193"/>
      <c r="NNP75" s="193"/>
      <c r="NNQ75" s="193"/>
      <c r="NNR75" s="193"/>
      <c r="NNS75" s="193"/>
      <c r="NNT75" s="193"/>
      <c r="NNU75" s="193"/>
      <c r="NNV75" s="193"/>
      <c r="NNW75" s="193"/>
      <c r="NNX75" s="193"/>
      <c r="NNY75" s="193"/>
      <c r="NNZ75" s="193"/>
      <c r="NOA75" s="193"/>
      <c r="NOB75" s="193"/>
      <c r="NOC75" s="193"/>
      <c r="NOD75" s="193"/>
      <c r="NOE75" s="193"/>
      <c r="NOF75" s="193"/>
      <c r="NOG75" s="193"/>
      <c r="NOH75" s="193"/>
      <c r="NOI75" s="193"/>
      <c r="NOJ75" s="193"/>
      <c r="NOK75" s="193"/>
      <c r="NOL75" s="193"/>
      <c r="NOM75" s="193"/>
      <c r="NON75" s="193"/>
      <c r="NOO75" s="193"/>
      <c r="NOP75" s="193"/>
      <c r="NOQ75" s="193"/>
      <c r="NOR75" s="193"/>
      <c r="NOS75" s="193"/>
      <c r="NOT75" s="193"/>
      <c r="NOU75" s="193"/>
      <c r="NOV75" s="193"/>
      <c r="NOW75" s="193"/>
      <c r="NOX75" s="193"/>
      <c r="NOY75" s="193"/>
      <c r="NOZ75" s="193"/>
      <c r="NPA75" s="193"/>
      <c r="NPB75" s="193"/>
      <c r="NPC75" s="193"/>
      <c r="NPD75" s="193"/>
      <c r="NPE75" s="193"/>
      <c r="NPF75" s="193"/>
      <c r="NPG75" s="193"/>
      <c r="NPH75" s="193"/>
      <c r="NPI75" s="193"/>
      <c r="NPJ75" s="193"/>
      <c r="NPK75" s="193"/>
      <c r="NPL75" s="193"/>
      <c r="NPM75" s="193"/>
      <c r="NPN75" s="193"/>
      <c r="NPO75" s="193"/>
      <c r="NPP75" s="193"/>
      <c r="NPQ75" s="193"/>
      <c r="NPR75" s="193"/>
      <c r="NPS75" s="193"/>
      <c r="NPT75" s="193"/>
      <c r="NPU75" s="193"/>
      <c r="NPV75" s="193"/>
      <c r="NPW75" s="193"/>
      <c r="NPX75" s="193"/>
      <c r="NPY75" s="193"/>
      <c r="NPZ75" s="193"/>
      <c r="NQA75" s="193"/>
      <c r="NQB75" s="193"/>
      <c r="NQC75" s="193"/>
      <c r="NQD75" s="193"/>
      <c r="NQE75" s="193"/>
      <c r="NQF75" s="193"/>
      <c r="NQG75" s="193"/>
      <c r="NQH75" s="193"/>
      <c r="NQI75" s="193"/>
      <c r="NQJ75" s="193"/>
      <c r="NQK75" s="193"/>
      <c r="NQL75" s="193"/>
      <c r="NQM75" s="193"/>
      <c r="NQN75" s="193"/>
      <c r="NQO75" s="193"/>
      <c r="NQP75" s="193"/>
      <c r="NQQ75" s="193"/>
      <c r="NQR75" s="193"/>
      <c r="NQS75" s="193"/>
      <c r="NQT75" s="193"/>
      <c r="NQU75" s="193"/>
      <c r="NQV75" s="193"/>
      <c r="NQW75" s="193"/>
      <c r="NQX75" s="193"/>
      <c r="NQY75" s="193"/>
      <c r="NQZ75" s="193"/>
      <c r="NRA75" s="193"/>
      <c r="NRB75" s="193"/>
      <c r="NRC75" s="193"/>
      <c r="NRD75" s="193"/>
      <c r="NRE75" s="193"/>
      <c r="NRF75" s="193"/>
      <c r="NRG75" s="193"/>
      <c r="NRH75" s="193"/>
      <c r="NRI75" s="193"/>
      <c r="NRJ75" s="193"/>
      <c r="NRK75" s="193"/>
      <c r="NRL75" s="193"/>
      <c r="NRM75" s="193"/>
      <c r="NRN75" s="193"/>
      <c r="NRO75" s="193"/>
      <c r="NRP75" s="193"/>
      <c r="NRQ75" s="193"/>
      <c r="NRR75" s="193"/>
      <c r="NRS75" s="193"/>
      <c r="NRT75" s="193"/>
      <c r="NRU75" s="193"/>
      <c r="NRV75" s="193"/>
      <c r="NRW75" s="193"/>
      <c r="NRX75" s="193"/>
      <c r="NRY75" s="193"/>
      <c r="NRZ75" s="193"/>
      <c r="NSA75" s="193"/>
      <c r="NSB75" s="193"/>
      <c r="NSC75" s="193"/>
      <c r="NSD75" s="193"/>
      <c r="NSE75" s="193"/>
      <c r="NSF75" s="193"/>
      <c r="NSG75" s="193"/>
      <c r="NSH75" s="193"/>
      <c r="NSI75" s="193"/>
      <c r="NSJ75" s="193"/>
      <c r="NSK75" s="193"/>
      <c r="NSL75" s="193"/>
      <c r="NSM75" s="193"/>
      <c r="NSN75" s="193"/>
      <c r="NSO75" s="193"/>
      <c r="NSP75" s="193"/>
      <c r="NSQ75" s="193"/>
      <c r="NSR75" s="193"/>
      <c r="NSS75" s="193"/>
      <c r="NST75" s="193"/>
      <c r="NSU75" s="193"/>
      <c r="NSV75" s="193"/>
      <c r="NSW75" s="193"/>
      <c r="NSX75" s="193"/>
      <c r="NSY75" s="193"/>
      <c r="NSZ75" s="193"/>
      <c r="NTA75" s="193"/>
      <c r="NTB75" s="193"/>
      <c r="NTC75" s="193"/>
      <c r="NTD75" s="193"/>
      <c r="NTE75" s="193"/>
      <c r="NTF75" s="193"/>
      <c r="NTG75" s="193"/>
      <c r="NTH75" s="193"/>
      <c r="NTI75" s="193"/>
      <c r="NTJ75" s="193"/>
      <c r="NTK75" s="193"/>
      <c r="NTL75" s="193"/>
      <c r="NTM75" s="193"/>
      <c r="NTN75" s="193"/>
      <c r="NTO75" s="193"/>
      <c r="NTP75" s="193"/>
      <c r="NTQ75" s="193"/>
      <c r="NTR75" s="193"/>
      <c r="NTS75" s="193"/>
      <c r="NTT75" s="193"/>
      <c r="NTU75" s="193"/>
      <c r="NTV75" s="193"/>
      <c r="NTW75" s="193"/>
      <c r="NTX75" s="193"/>
      <c r="NTY75" s="193"/>
      <c r="NTZ75" s="193"/>
      <c r="NUA75" s="193"/>
      <c r="NUB75" s="193"/>
      <c r="NUC75" s="193"/>
      <c r="NUD75" s="193"/>
      <c r="NUE75" s="193"/>
      <c r="NUF75" s="193"/>
      <c r="NUG75" s="193"/>
      <c r="NUH75" s="193"/>
      <c r="NUI75" s="193"/>
      <c r="NUJ75" s="193"/>
      <c r="NUK75" s="193"/>
      <c r="NUL75" s="193"/>
      <c r="NUM75" s="193"/>
      <c r="NUN75" s="193"/>
      <c r="NUO75" s="193"/>
      <c r="NUP75" s="193"/>
      <c r="NUQ75" s="193"/>
      <c r="NUR75" s="193"/>
      <c r="NUS75" s="193"/>
      <c r="NUT75" s="193"/>
      <c r="NUU75" s="193"/>
      <c r="NUV75" s="193"/>
      <c r="NUW75" s="193"/>
      <c r="NUX75" s="193"/>
      <c r="NUY75" s="193"/>
      <c r="NUZ75" s="193"/>
      <c r="NVA75" s="193"/>
      <c r="NVB75" s="193"/>
      <c r="NVC75" s="193"/>
      <c r="NVD75" s="193"/>
      <c r="NVE75" s="193"/>
      <c r="NVF75" s="193"/>
      <c r="NVG75" s="193"/>
      <c r="NVH75" s="193"/>
      <c r="NVI75" s="193"/>
      <c r="NVJ75" s="193"/>
      <c r="NVK75" s="193"/>
      <c r="NVL75" s="193"/>
      <c r="NVM75" s="193"/>
      <c r="NVN75" s="193"/>
      <c r="NVO75" s="193"/>
      <c r="NVP75" s="193"/>
      <c r="NVQ75" s="193"/>
      <c r="NVR75" s="193"/>
      <c r="NVS75" s="193"/>
      <c r="NVT75" s="193"/>
      <c r="NVU75" s="193"/>
      <c r="NVV75" s="193"/>
      <c r="NVW75" s="193"/>
      <c r="NVX75" s="193"/>
      <c r="NVY75" s="193"/>
      <c r="NVZ75" s="193"/>
      <c r="NWA75" s="193"/>
      <c r="NWB75" s="193"/>
      <c r="NWC75" s="193"/>
      <c r="NWD75" s="193"/>
      <c r="NWE75" s="193"/>
      <c r="NWF75" s="193"/>
      <c r="NWG75" s="193"/>
      <c r="NWH75" s="193"/>
      <c r="NWI75" s="193"/>
      <c r="NWJ75" s="193"/>
      <c r="NWK75" s="193"/>
      <c r="NWL75" s="193"/>
      <c r="NWM75" s="193"/>
      <c r="NWN75" s="193"/>
      <c r="NWO75" s="193"/>
      <c r="NWP75" s="193"/>
      <c r="NWQ75" s="193"/>
      <c r="NWR75" s="193"/>
      <c r="NWS75" s="193"/>
      <c r="NWT75" s="193"/>
      <c r="NWU75" s="193"/>
      <c r="NWV75" s="193"/>
      <c r="NWW75" s="193"/>
      <c r="NWX75" s="193"/>
      <c r="NWY75" s="193"/>
      <c r="NWZ75" s="193"/>
      <c r="NXA75" s="193"/>
      <c r="NXB75" s="193"/>
      <c r="NXC75" s="193"/>
      <c r="NXD75" s="193"/>
      <c r="NXE75" s="193"/>
      <c r="NXF75" s="193"/>
      <c r="NXG75" s="193"/>
      <c r="NXH75" s="193"/>
      <c r="NXI75" s="193"/>
      <c r="NXJ75" s="193"/>
      <c r="NXK75" s="193"/>
      <c r="NXL75" s="193"/>
      <c r="NXM75" s="193"/>
      <c r="NXN75" s="193"/>
      <c r="NXO75" s="193"/>
      <c r="NXP75" s="193"/>
      <c r="NXQ75" s="193"/>
      <c r="NXR75" s="193"/>
      <c r="NXS75" s="193"/>
      <c r="NXT75" s="193"/>
      <c r="NXU75" s="193"/>
      <c r="NXV75" s="193"/>
      <c r="NXW75" s="193"/>
      <c r="NXX75" s="193"/>
      <c r="NXY75" s="193"/>
      <c r="NXZ75" s="193"/>
      <c r="NYA75" s="193"/>
      <c r="NYB75" s="193"/>
      <c r="NYC75" s="193"/>
      <c r="NYD75" s="193"/>
      <c r="NYE75" s="193"/>
      <c r="NYF75" s="193"/>
      <c r="NYG75" s="193"/>
      <c r="NYH75" s="193"/>
      <c r="NYI75" s="193"/>
      <c r="NYJ75" s="193"/>
      <c r="NYK75" s="193"/>
      <c r="NYL75" s="193"/>
      <c r="NYM75" s="193"/>
      <c r="NYN75" s="193"/>
      <c r="NYO75" s="193"/>
      <c r="NYP75" s="193"/>
      <c r="NYQ75" s="193"/>
      <c r="NYR75" s="193"/>
      <c r="NYS75" s="193"/>
      <c r="NYT75" s="193"/>
      <c r="NYU75" s="193"/>
      <c r="NYV75" s="193"/>
      <c r="NYW75" s="193"/>
      <c r="NYX75" s="193"/>
      <c r="NYY75" s="193"/>
      <c r="NYZ75" s="193"/>
      <c r="NZA75" s="193"/>
      <c r="NZB75" s="193"/>
      <c r="NZC75" s="193"/>
      <c r="NZD75" s="193"/>
      <c r="NZE75" s="193"/>
      <c r="NZF75" s="193"/>
      <c r="NZG75" s="193"/>
      <c r="NZH75" s="193"/>
      <c r="NZI75" s="193"/>
      <c r="NZJ75" s="193"/>
      <c r="NZK75" s="193"/>
      <c r="NZL75" s="193"/>
      <c r="NZM75" s="193"/>
      <c r="NZN75" s="193"/>
      <c r="NZO75" s="193"/>
      <c r="NZP75" s="193"/>
      <c r="NZQ75" s="193"/>
      <c r="NZR75" s="193"/>
      <c r="NZS75" s="193"/>
      <c r="NZT75" s="193"/>
      <c r="NZU75" s="193"/>
      <c r="NZV75" s="193"/>
      <c r="NZW75" s="193"/>
      <c r="NZX75" s="193"/>
      <c r="NZY75" s="193"/>
      <c r="NZZ75" s="193"/>
      <c r="OAA75" s="193"/>
      <c r="OAB75" s="193"/>
      <c r="OAC75" s="193"/>
      <c r="OAD75" s="193"/>
      <c r="OAE75" s="193"/>
      <c r="OAF75" s="193"/>
      <c r="OAG75" s="193"/>
      <c r="OAH75" s="193"/>
      <c r="OAI75" s="193"/>
      <c r="OAJ75" s="193"/>
      <c r="OAK75" s="193"/>
      <c r="OAL75" s="193"/>
      <c r="OAM75" s="193"/>
      <c r="OAN75" s="193"/>
      <c r="OAO75" s="193"/>
      <c r="OAP75" s="193"/>
      <c r="OAQ75" s="193"/>
      <c r="OAR75" s="193"/>
      <c r="OAS75" s="193"/>
      <c r="OAT75" s="193"/>
      <c r="OAU75" s="193"/>
      <c r="OAV75" s="193"/>
      <c r="OAW75" s="193"/>
      <c r="OAX75" s="193"/>
      <c r="OAY75" s="193"/>
      <c r="OAZ75" s="193"/>
      <c r="OBA75" s="193"/>
      <c r="OBB75" s="193"/>
      <c r="OBC75" s="193"/>
      <c r="OBD75" s="193"/>
      <c r="OBE75" s="193"/>
      <c r="OBF75" s="193"/>
      <c r="OBG75" s="193"/>
      <c r="OBH75" s="193"/>
      <c r="OBI75" s="193"/>
      <c r="OBJ75" s="193"/>
      <c r="OBK75" s="193"/>
      <c r="OBL75" s="193"/>
      <c r="OBM75" s="193"/>
      <c r="OBN75" s="193"/>
      <c r="OBO75" s="193"/>
      <c r="OBP75" s="193"/>
      <c r="OBQ75" s="193"/>
      <c r="OBR75" s="193"/>
      <c r="OBS75" s="193"/>
      <c r="OBT75" s="193"/>
      <c r="OBU75" s="193"/>
      <c r="OBV75" s="193"/>
      <c r="OBW75" s="193"/>
      <c r="OBX75" s="193"/>
      <c r="OBY75" s="193"/>
      <c r="OBZ75" s="193"/>
      <c r="OCA75" s="193"/>
      <c r="OCB75" s="193"/>
      <c r="OCC75" s="193"/>
      <c r="OCD75" s="193"/>
      <c r="OCE75" s="193"/>
      <c r="OCF75" s="193"/>
      <c r="OCG75" s="193"/>
      <c r="OCH75" s="193"/>
      <c r="OCI75" s="193"/>
      <c r="OCJ75" s="193"/>
      <c r="OCK75" s="193"/>
      <c r="OCL75" s="193"/>
      <c r="OCM75" s="193"/>
      <c r="OCN75" s="193"/>
      <c r="OCO75" s="193"/>
      <c r="OCP75" s="193"/>
      <c r="OCQ75" s="193"/>
      <c r="OCR75" s="193"/>
      <c r="OCS75" s="193"/>
      <c r="OCT75" s="193"/>
      <c r="OCU75" s="193"/>
      <c r="OCV75" s="193"/>
      <c r="OCW75" s="193"/>
      <c r="OCX75" s="193"/>
      <c r="OCY75" s="193"/>
      <c r="OCZ75" s="193"/>
      <c r="ODA75" s="193"/>
      <c r="ODB75" s="193"/>
      <c r="ODC75" s="193"/>
      <c r="ODD75" s="193"/>
      <c r="ODE75" s="193"/>
      <c r="ODF75" s="193"/>
      <c r="ODG75" s="193"/>
      <c r="ODH75" s="193"/>
      <c r="ODI75" s="193"/>
      <c r="ODJ75" s="193"/>
      <c r="ODK75" s="193"/>
      <c r="ODL75" s="193"/>
      <c r="ODM75" s="193"/>
      <c r="ODN75" s="193"/>
      <c r="ODO75" s="193"/>
      <c r="ODP75" s="193"/>
      <c r="ODQ75" s="193"/>
      <c r="ODR75" s="193"/>
      <c r="ODS75" s="193"/>
      <c r="ODT75" s="193"/>
      <c r="ODU75" s="193"/>
      <c r="ODV75" s="193"/>
      <c r="ODW75" s="193"/>
      <c r="ODX75" s="193"/>
      <c r="ODY75" s="193"/>
      <c r="ODZ75" s="193"/>
      <c r="OEA75" s="193"/>
      <c r="OEB75" s="193"/>
      <c r="OEC75" s="193"/>
      <c r="OED75" s="193"/>
      <c r="OEE75" s="193"/>
      <c r="OEF75" s="193"/>
      <c r="OEG75" s="193"/>
      <c r="OEH75" s="193"/>
      <c r="OEI75" s="193"/>
      <c r="OEJ75" s="193"/>
      <c r="OEK75" s="193"/>
      <c r="OEL75" s="193"/>
      <c r="OEM75" s="193"/>
      <c r="OEN75" s="193"/>
      <c r="OEO75" s="193"/>
      <c r="OEP75" s="193"/>
      <c r="OEQ75" s="193"/>
      <c r="OER75" s="193"/>
      <c r="OES75" s="193"/>
      <c r="OET75" s="193"/>
      <c r="OEU75" s="193"/>
      <c r="OEV75" s="193"/>
      <c r="OEW75" s="193"/>
      <c r="OEX75" s="193"/>
      <c r="OEY75" s="193"/>
      <c r="OEZ75" s="193"/>
      <c r="OFA75" s="193"/>
      <c r="OFB75" s="193"/>
      <c r="OFC75" s="193"/>
      <c r="OFD75" s="193"/>
      <c r="OFE75" s="193"/>
      <c r="OFF75" s="193"/>
      <c r="OFG75" s="193"/>
      <c r="OFH75" s="193"/>
      <c r="OFI75" s="193"/>
      <c r="OFJ75" s="193"/>
      <c r="OFK75" s="193"/>
      <c r="OFL75" s="193"/>
      <c r="OFM75" s="193"/>
      <c r="OFN75" s="193"/>
      <c r="OFO75" s="193"/>
      <c r="OFP75" s="193"/>
      <c r="OFQ75" s="193"/>
      <c r="OFR75" s="193"/>
      <c r="OFS75" s="193"/>
      <c r="OFT75" s="193"/>
      <c r="OFU75" s="193"/>
      <c r="OFV75" s="193"/>
      <c r="OFW75" s="193"/>
      <c r="OFX75" s="193"/>
      <c r="OFY75" s="193"/>
      <c r="OFZ75" s="193"/>
      <c r="OGA75" s="193"/>
      <c r="OGB75" s="193"/>
      <c r="OGC75" s="193"/>
      <c r="OGD75" s="193"/>
      <c r="OGE75" s="193"/>
      <c r="OGF75" s="193"/>
      <c r="OGG75" s="193"/>
      <c r="OGH75" s="193"/>
      <c r="OGI75" s="193"/>
      <c r="OGJ75" s="193"/>
      <c r="OGK75" s="193"/>
      <c r="OGL75" s="193"/>
      <c r="OGM75" s="193"/>
      <c r="OGN75" s="193"/>
      <c r="OGO75" s="193"/>
      <c r="OGP75" s="193"/>
      <c r="OGQ75" s="193"/>
      <c r="OGR75" s="193"/>
      <c r="OGS75" s="193"/>
      <c r="OGT75" s="193"/>
      <c r="OGU75" s="193"/>
      <c r="OGV75" s="193"/>
      <c r="OGW75" s="193"/>
      <c r="OGX75" s="193"/>
      <c r="OGY75" s="193"/>
      <c r="OGZ75" s="193"/>
      <c r="OHA75" s="193"/>
      <c r="OHB75" s="193"/>
      <c r="OHC75" s="193"/>
      <c r="OHD75" s="193"/>
      <c r="OHE75" s="193"/>
      <c r="OHF75" s="193"/>
      <c r="OHG75" s="193"/>
      <c r="OHH75" s="193"/>
      <c r="OHI75" s="193"/>
      <c r="OHJ75" s="193"/>
      <c r="OHK75" s="193"/>
      <c r="OHL75" s="193"/>
      <c r="OHM75" s="193"/>
      <c r="OHN75" s="193"/>
      <c r="OHO75" s="193"/>
      <c r="OHP75" s="193"/>
      <c r="OHQ75" s="193"/>
      <c r="OHR75" s="193"/>
      <c r="OHS75" s="193"/>
      <c r="OHT75" s="193"/>
      <c r="OHU75" s="193"/>
      <c r="OHV75" s="193"/>
      <c r="OHW75" s="193"/>
      <c r="OHX75" s="193"/>
      <c r="OHY75" s="193"/>
      <c r="OHZ75" s="193"/>
      <c r="OIA75" s="193"/>
      <c r="OIB75" s="193"/>
      <c r="OIC75" s="193"/>
      <c r="OID75" s="193"/>
      <c r="OIE75" s="193"/>
      <c r="OIF75" s="193"/>
      <c r="OIG75" s="193"/>
      <c r="OIH75" s="193"/>
      <c r="OII75" s="193"/>
      <c r="OIJ75" s="193"/>
      <c r="OIK75" s="193"/>
      <c r="OIL75" s="193"/>
      <c r="OIM75" s="193"/>
      <c r="OIN75" s="193"/>
      <c r="OIO75" s="193"/>
      <c r="OIP75" s="193"/>
      <c r="OIQ75" s="193"/>
      <c r="OIR75" s="193"/>
      <c r="OIS75" s="193"/>
      <c r="OIT75" s="193"/>
      <c r="OIU75" s="193"/>
      <c r="OIV75" s="193"/>
      <c r="OIW75" s="193"/>
      <c r="OIX75" s="193"/>
      <c r="OIY75" s="193"/>
      <c r="OIZ75" s="193"/>
      <c r="OJA75" s="193"/>
      <c r="OJB75" s="193"/>
      <c r="OJC75" s="193"/>
      <c r="OJD75" s="193"/>
      <c r="OJE75" s="193"/>
      <c r="OJF75" s="193"/>
      <c r="OJG75" s="193"/>
      <c r="OJH75" s="193"/>
      <c r="OJI75" s="193"/>
      <c r="OJJ75" s="193"/>
      <c r="OJK75" s="193"/>
      <c r="OJL75" s="193"/>
      <c r="OJM75" s="193"/>
      <c r="OJN75" s="193"/>
      <c r="OJO75" s="193"/>
      <c r="OJP75" s="193"/>
      <c r="OJQ75" s="193"/>
      <c r="OJR75" s="193"/>
      <c r="OJS75" s="193"/>
      <c r="OJT75" s="193"/>
      <c r="OJU75" s="193"/>
      <c r="OJV75" s="193"/>
      <c r="OJW75" s="193"/>
      <c r="OJX75" s="193"/>
      <c r="OJY75" s="193"/>
      <c r="OJZ75" s="193"/>
      <c r="OKA75" s="193"/>
      <c r="OKB75" s="193"/>
      <c r="OKC75" s="193"/>
      <c r="OKD75" s="193"/>
      <c r="OKE75" s="193"/>
      <c r="OKF75" s="193"/>
      <c r="OKG75" s="193"/>
      <c r="OKH75" s="193"/>
      <c r="OKI75" s="193"/>
      <c r="OKJ75" s="193"/>
      <c r="OKK75" s="193"/>
      <c r="OKL75" s="193"/>
      <c r="OKM75" s="193"/>
      <c r="OKN75" s="193"/>
      <c r="OKO75" s="193"/>
      <c r="OKP75" s="193"/>
      <c r="OKQ75" s="193"/>
      <c r="OKR75" s="193"/>
      <c r="OKS75" s="193"/>
      <c r="OKT75" s="193"/>
      <c r="OKU75" s="193"/>
      <c r="OKV75" s="193"/>
      <c r="OKW75" s="193"/>
      <c r="OKX75" s="193"/>
      <c r="OKY75" s="193"/>
      <c r="OKZ75" s="193"/>
      <c r="OLA75" s="193"/>
      <c r="OLB75" s="193"/>
      <c r="OLC75" s="193"/>
      <c r="OLD75" s="193"/>
      <c r="OLE75" s="193"/>
      <c r="OLF75" s="193"/>
      <c r="OLG75" s="193"/>
      <c r="OLH75" s="193"/>
      <c r="OLI75" s="193"/>
      <c r="OLJ75" s="193"/>
      <c r="OLK75" s="193"/>
      <c r="OLL75" s="193"/>
      <c r="OLM75" s="193"/>
      <c r="OLN75" s="193"/>
      <c r="OLO75" s="193"/>
      <c r="OLP75" s="193"/>
      <c r="OLQ75" s="193"/>
      <c r="OLR75" s="193"/>
      <c r="OLS75" s="193"/>
      <c r="OLT75" s="193"/>
      <c r="OLU75" s="193"/>
      <c r="OLV75" s="193"/>
      <c r="OLW75" s="193"/>
      <c r="OLX75" s="193"/>
      <c r="OLY75" s="193"/>
      <c r="OLZ75" s="193"/>
      <c r="OMA75" s="193"/>
      <c r="OMB75" s="193"/>
      <c r="OMC75" s="193"/>
      <c r="OMD75" s="193"/>
      <c r="OME75" s="193"/>
      <c r="OMF75" s="193"/>
      <c r="OMG75" s="193"/>
      <c r="OMH75" s="193"/>
      <c r="OMI75" s="193"/>
      <c r="OMJ75" s="193"/>
      <c r="OMK75" s="193"/>
      <c r="OML75" s="193"/>
      <c r="OMM75" s="193"/>
      <c r="OMN75" s="193"/>
      <c r="OMO75" s="193"/>
      <c r="OMP75" s="193"/>
      <c r="OMQ75" s="193"/>
      <c r="OMR75" s="193"/>
      <c r="OMS75" s="193"/>
      <c r="OMT75" s="193"/>
      <c r="OMU75" s="193"/>
      <c r="OMV75" s="193"/>
      <c r="OMW75" s="193"/>
      <c r="OMX75" s="193"/>
      <c r="OMY75" s="193"/>
      <c r="OMZ75" s="193"/>
      <c r="ONA75" s="193"/>
      <c r="ONB75" s="193"/>
      <c r="ONC75" s="193"/>
      <c r="OND75" s="193"/>
      <c r="ONE75" s="193"/>
      <c r="ONF75" s="193"/>
      <c r="ONG75" s="193"/>
      <c r="ONH75" s="193"/>
      <c r="ONI75" s="193"/>
      <c r="ONJ75" s="193"/>
      <c r="ONK75" s="193"/>
      <c r="ONL75" s="193"/>
      <c r="ONM75" s="193"/>
      <c r="ONN75" s="193"/>
      <c r="ONO75" s="193"/>
      <c r="ONP75" s="193"/>
      <c r="ONQ75" s="193"/>
      <c r="ONR75" s="193"/>
      <c r="ONS75" s="193"/>
      <c r="ONT75" s="193"/>
      <c r="ONU75" s="193"/>
      <c r="ONV75" s="193"/>
      <c r="ONW75" s="193"/>
      <c r="ONX75" s="193"/>
      <c r="ONY75" s="193"/>
      <c r="ONZ75" s="193"/>
      <c r="OOA75" s="193"/>
      <c r="OOB75" s="193"/>
      <c r="OOC75" s="193"/>
      <c r="OOD75" s="193"/>
      <c r="OOE75" s="193"/>
      <c r="OOF75" s="193"/>
      <c r="OOG75" s="193"/>
      <c r="OOH75" s="193"/>
      <c r="OOI75" s="193"/>
      <c r="OOJ75" s="193"/>
      <c r="OOK75" s="193"/>
      <c r="OOL75" s="193"/>
      <c r="OOM75" s="193"/>
      <c r="OON75" s="193"/>
      <c r="OOO75" s="193"/>
      <c r="OOP75" s="193"/>
      <c r="OOQ75" s="193"/>
      <c r="OOR75" s="193"/>
      <c r="OOS75" s="193"/>
      <c r="OOT75" s="193"/>
      <c r="OOU75" s="193"/>
      <c r="OOV75" s="193"/>
      <c r="OOW75" s="193"/>
      <c r="OOX75" s="193"/>
      <c r="OOY75" s="193"/>
      <c r="OOZ75" s="193"/>
      <c r="OPA75" s="193"/>
      <c r="OPB75" s="193"/>
      <c r="OPC75" s="193"/>
      <c r="OPD75" s="193"/>
      <c r="OPE75" s="193"/>
      <c r="OPF75" s="193"/>
      <c r="OPG75" s="193"/>
      <c r="OPH75" s="193"/>
      <c r="OPI75" s="193"/>
      <c r="OPJ75" s="193"/>
      <c r="OPK75" s="193"/>
      <c r="OPL75" s="193"/>
      <c r="OPM75" s="193"/>
      <c r="OPN75" s="193"/>
      <c r="OPO75" s="193"/>
      <c r="OPP75" s="193"/>
      <c r="OPQ75" s="193"/>
      <c r="OPR75" s="193"/>
      <c r="OPS75" s="193"/>
      <c r="OPT75" s="193"/>
      <c r="OPU75" s="193"/>
      <c r="OPV75" s="193"/>
      <c r="OPW75" s="193"/>
      <c r="OPX75" s="193"/>
      <c r="OPY75" s="193"/>
      <c r="OPZ75" s="193"/>
      <c r="OQA75" s="193"/>
      <c r="OQB75" s="193"/>
      <c r="OQC75" s="193"/>
      <c r="OQD75" s="193"/>
      <c r="OQE75" s="193"/>
      <c r="OQF75" s="193"/>
      <c r="OQG75" s="193"/>
      <c r="OQH75" s="193"/>
      <c r="OQI75" s="193"/>
      <c r="OQJ75" s="193"/>
      <c r="OQK75" s="193"/>
      <c r="OQL75" s="193"/>
      <c r="OQM75" s="193"/>
      <c r="OQN75" s="193"/>
      <c r="OQO75" s="193"/>
      <c r="OQP75" s="193"/>
      <c r="OQQ75" s="193"/>
      <c r="OQR75" s="193"/>
      <c r="OQS75" s="193"/>
      <c r="OQT75" s="193"/>
      <c r="OQU75" s="193"/>
      <c r="OQV75" s="193"/>
      <c r="OQW75" s="193"/>
      <c r="OQX75" s="193"/>
      <c r="OQY75" s="193"/>
      <c r="OQZ75" s="193"/>
      <c r="ORA75" s="193"/>
      <c r="ORB75" s="193"/>
      <c r="ORC75" s="193"/>
      <c r="ORD75" s="193"/>
      <c r="ORE75" s="193"/>
      <c r="ORF75" s="193"/>
      <c r="ORG75" s="193"/>
      <c r="ORH75" s="193"/>
      <c r="ORI75" s="193"/>
      <c r="ORJ75" s="193"/>
      <c r="ORK75" s="193"/>
      <c r="ORL75" s="193"/>
      <c r="ORM75" s="193"/>
      <c r="ORN75" s="193"/>
      <c r="ORO75" s="193"/>
      <c r="ORP75" s="193"/>
      <c r="ORQ75" s="193"/>
      <c r="ORR75" s="193"/>
      <c r="ORS75" s="193"/>
      <c r="ORT75" s="193"/>
      <c r="ORU75" s="193"/>
      <c r="ORV75" s="193"/>
      <c r="ORW75" s="193"/>
      <c r="ORX75" s="193"/>
      <c r="ORY75" s="193"/>
      <c r="ORZ75" s="193"/>
      <c r="OSA75" s="193"/>
      <c r="OSB75" s="193"/>
      <c r="OSC75" s="193"/>
      <c r="OSD75" s="193"/>
      <c r="OSE75" s="193"/>
      <c r="OSF75" s="193"/>
      <c r="OSG75" s="193"/>
      <c r="OSH75" s="193"/>
      <c r="OSI75" s="193"/>
      <c r="OSJ75" s="193"/>
      <c r="OSK75" s="193"/>
      <c r="OSL75" s="193"/>
      <c r="OSM75" s="193"/>
      <c r="OSN75" s="193"/>
      <c r="OSO75" s="193"/>
      <c r="OSP75" s="193"/>
      <c r="OSQ75" s="193"/>
      <c r="OSR75" s="193"/>
      <c r="OSS75" s="193"/>
      <c r="OST75" s="193"/>
      <c r="OSU75" s="193"/>
      <c r="OSV75" s="193"/>
      <c r="OSW75" s="193"/>
      <c r="OSX75" s="193"/>
      <c r="OSY75" s="193"/>
      <c r="OSZ75" s="193"/>
      <c r="OTA75" s="193"/>
      <c r="OTB75" s="193"/>
      <c r="OTC75" s="193"/>
      <c r="OTD75" s="193"/>
      <c r="OTE75" s="193"/>
      <c r="OTF75" s="193"/>
      <c r="OTG75" s="193"/>
      <c r="OTH75" s="193"/>
      <c r="OTI75" s="193"/>
      <c r="OTJ75" s="193"/>
      <c r="OTK75" s="193"/>
      <c r="OTL75" s="193"/>
      <c r="OTM75" s="193"/>
      <c r="OTN75" s="193"/>
      <c r="OTO75" s="193"/>
      <c r="OTP75" s="193"/>
      <c r="OTQ75" s="193"/>
      <c r="OTR75" s="193"/>
      <c r="OTS75" s="193"/>
      <c r="OTT75" s="193"/>
      <c r="OTU75" s="193"/>
      <c r="OTV75" s="193"/>
      <c r="OTW75" s="193"/>
      <c r="OTX75" s="193"/>
      <c r="OTY75" s="193"/>
      <c r="OTZ75" s="193"/>
      <c r="OUA75" s="193"/>
      <c r="OUB75" s="193"/>
      <c r="OUC75" s="193"/>
      <c r="OUD75" s="193"/>
      <c r="OUE75" s="193"/>
      <c r="OUF75" s="193"/>
      <c r="OUG75" s="193"/>
      <c r="OUH75" s="193"/>
      <c r="OUI75" s="193"/>
      <c r="OUJ75" s="193"/>
      <c r="OUK75" s="193"/>
      <c r="OUL75" s="193"/>
      <c r="OUM75" s="193"/>
      <c r="OUN75" s="193"/>
      <c r="OUO75" s="193"/>
      <c r="OUP75" s="193"/>
      <c r="OUQ75" s="193"/>
      <c r="OUR75" s="193"/>
      <c r="OUS75" s="193"/>
      <c r="OUT75" s="193"/>
      <c r="OUU75" s="193"/>
      <c r="OUV75" s="193"/>
      <c r="OUW75" s="193"/>
      <c r="OUX75" s="193"/>
      <c r="OUY75" s="193"/>
      <c r="OUZ75" s="193"/>
      <c r="OVA75" s="193"/>
      <c r="OVB75" s="193"/>
      <c r="OVC75" s="193"/>
      <c r="OVD75" s="193"/>
      <c r="OVE75" s="193"/>
      <c r="OVF75" s="193"/>
      <c r="OVG75" s="193"/>
      <c r="OVH75" s="193"/>
      <c r="OVI75" s="193"/>
      <c r="OVJ75" s="193"/>
      <c r="OVK75" s="193"/>
      <c r="OVL75" s="193"/>
      <c r="OVM75" s="193"/>
      <c r="OVN75" s="193"/>
      <c r="OVO75" s="193"/>
      <c r="OVP75" s="193"/>
      <c r="OVQ75" s="193"/>
      <c r="OVR75" s="193"/>
      <c r="OVS75" s="193"/>
      <c r="OVT75" s="193"/>
      <c r="OVU75" s="193"/>
      <c r="OVV75" s="193"/>
      <c r="OVW75" s="193"/>
      <c r="OVX75" s="193"/>
      <c r="OVY75" s="193"/>
      <c r="OVZ75" s="193"/>
      <c r="OWA75" s="193"/>
      <c r="OWB75" s="193"/>
      <c r="OWC75" s="193"/>
      <c r="OWD75" s="193"/>
      <c r="OWE75" s="193"/>
      <c r="OWF75" s="193"/>
      <c r="OWG75" s="193"/>
      <c r="OWH75" s="193"/>
      <c r="OWI75" s="193"/>
      <c r="OWJ75" s="193"/>
      <c r="OWK75" s="193"/>
      <c r="OWL75" s="193"/>
      <c r="OWM75" s="193"/>
      <c r="OWN75" s="193"/>
      <c r="OWO75" s="193"/>
      <c r="OWP75" s="193"/>
      <c r="OWQ75" s="193"/>
      <c r="OWR75" s="193"/>
      <c r="OWS75" s="193"/>
      <c r="OWT75" s="193"/>
      <c r="OWU75" s="193"/>
      <c r="OWV75" s="193"/>
      <c r="OWW75" s="193"/>
      <c r="OWX75" s="193"/>
      <c r="OWY75" s="193"/>
      <c r="OWZ75" s="193"/>
      <c r="OXA75" s="193"/>
      <c r="OXB75" s="193"/>
      <c r="OXC75" s="193"/>
      <c r="OXD75" s="193"/>
      <c r="OXE75" s="193"/>
      <c r="OXF75" s="193"/>
      <c r="OXG75" s="193"/>
      <c r="OXH75" s="193"/>
      <c r="OXI75" s="193"/>
      <c r="OXJ75" s="193"/>
      <c r="OXK75" s="193"/>
      <c r="OXL75" s="193"/>
      <c r="OXM75" s="193"/>
      <c r="OXN75" s="193"/>
      <c r="OXO75" s="193"/>
      <c r="OXP75" s="193"/>
      <c r="OXQ75" s="193"/>
      <c r="OXR75" s="193"/>
      <c r="OXS75" s="193"/>
      <c r="OXT75" s="193"/>
      <c r="OXU75" s="193"/>
      <c r="OXV75" s="193"/>
      <c r="OXW75" s="193"/>
      <c r="OXX75" s="193"/>
      <c r="OXY75" s="193"/>
      <c r="OXZ75" s="193"/>
      <c r="OYA75" s="193"/>
      <c r="OYB75" s="193"/>
      <c r="OYC75" s="193"/>
      <c r="OYD75" s="193"/>
      <c r="OYE75" s="193"/>
      <c r="OYF75" s="193"/>
      <c r="OYG75" s="193"/>
      <c r="OYH75" s="193"/>
      <c r="OYI75" s="193"/>
      <c r="OYJ75" s="193"/>
      <c r="OYK75" s="193"/>
      <c r="OYL75" s="193"/>
      <c r="OYM75" s="193"/>
      <c r="OYN75" s="193"/>
      <c r="OYO75" s="193"/>
      <c r="OYP75" s="193"/>
      <c r="OYQ75" s="193"/>
      <c r="OYR75" s="193"/>
      <c r="OYS75" s="193"/>
      <c r="OYT75" s="193"/>
      <c r="OYU75" s="193"/>
      <c r="OYV75" s="193"/>
      <c r="OYW75" s="193"/>
      <c r="OYX75" s="193"/>
      <c r="OYY75" s="193"/>
      <c r="OYZ75" s="193"/>
      <c r="OZA75" s="193"/>
      <c r="OZB75" s="193"/>
      <c r="OZC75" s="193"/>
      <c r="OZD75" s="193"/>
      <c r="OZE75" s="193"/>
      <c r="OZF75" s="193"/>
      <c r="OZG75" s="193"/>
      <c r="OZH75" s="193"/>
      <c r="OZI75" s="193"/>
      <c r="OZJ75" s="193"/>
      <c r="OZK75" s="193"/>
      <c r="OZL75" s="193"/>
      <c r="OZM75" s="193"/>
      <c r="OZN75" s="193"/>
      <c r="OZO75" s="193"/>
      <c r="OZP75" s="193"/>
      <c r="OZQ75" s="193"/>
      <c r="OZR75" s="193"/>
      <c r="OZS75" s="193"/>
      <c r="OZT75" s="193"/>
      <c r="OZU75" s="193"/>
      <c r="OZV75" s="193"/>
      <c r="OZW75" s="193"/>
      <c r="OZX75" s="193"/>
      <c r="OZY75" s="193"/>
      <c r="OZZ75" s="193"/>
      <c r="PAA75" s="193"/>
      <c r="PAB75" s="193"/>
      <c r="PAC75" s="193"/>
      <c r="PAD75" s="193"/>
      <c r="PAE75" s="193"/>
      <c r="PAF75" s="193"/>
      <c r="PAG75" s="193"/>
      <c r="PAH75" s="193"/>
      <c r="PAI75" s="193"/>
      <c r="PAJ75" s="193"/>
      <c r="PAK75" s="193"/>
      <c r="PAL75" s="193"/>
      <c r="PAM75" s="193"/>
      <c r="PAN75" s="193"/>
      <c r="PAO75" s="193"/>
      <c r="PAP75" s="193"/>
      <c r="PAQ75" s="193"/>
      <c r="PAR75" s="193"/>
      <c r="PAS75" s="193"/>
      <c r="PAT75" s="193"/>
      <c r="PAU75" s="193"/>
      <c r="PAV75" s="193"/>
      <c r="PAW75" s="193"/>
      <c r="PAX75" s="193"/>
      <c r="PAY75" s="193"/>
      <c r="PAZ75" s="193"/>
      <c r="PBA75" s="193"/>
      <c r="PBB75" s="193"/>
      <c r="PBC75" s="193"/>
      <c r="PBD75" s="193"/>
      <c r="PBE75" s="193"/>
      <c r="PBF75" s="193"/>
      <c r="PBG75" s="193"/>
      <c r="PBH75" s="193"/>
      <c r="PBI75" s="193"/>
      <c r="PBJ75" s="193"/>
      <c r="PBK75" s="193"/>
      <c r="PBL75" s="193"/>
      <c r="PBM75" s="193"/>
      <c r="PBN75" s="193"/>
      <c r="PBO75" s="193"/>
      <c r="PBP75" s="193"/>
      <c r="PBQ75" s="193"/>
      <c r="PBR75" s="193"/>
      <c r="PBS75" s="193"/>
      <c r="PBT75" s="193"/>
      <c r="PBU75" s="193"/>
      <c r="PBV75" s="193"/>
      <c r="PBW75" s="193"/>
      <c r="PBX75" s="193"/>
      <c r="PBY75" s="193"/>
      <c r="PBZ75" s="193"/>
      <c r="PCA75" s="193"/>
      <c r="PCB75" s="193"/>
      <c r="PCC75" s="193"/>
      <c r="PCD75" s="193"/>
      <c r="PCE75" s="193"/>
      <c r="PCF75" s="193"/>
      <c r="PCG75" s="193"/>
      <c r="PCH75" s="193"/>
      <c r="PCI75" s="193"/>
      <c r="PCJ75" s="193"/>
      <c r="PCK75" s="193"/>
      <c r="PCL75" s="193"/>
      <c r="PCM75" s="193"/>
      <c r="PCN75" s="193"/>
      <c r="PCO75" s="193"/>
      <c r="PCP75" s="193"/>
      <c r="PCQ75" s="193"/>
      <c r="PCR75" s="193"/>
      <c r="PCS75" s="193"/>
      <c r="PCT75" s="193"/>
      <c r="PCU75" s="193"/>
      <c r="PCV75" s="193"/>
      <c r="PCW75" s="193"/>
      <c r="PCX75" s="193"/>
      <c r="PCY75" s="193"/>
      <c r="PCZ75" s="193"/>
      <c r="PDA75" s="193"/>
      <c r="PDB75" s="193"/>
      <c r="PDC75" s="193"/>
      <c r="PDD75" s="193"/>
      <c r="PDE75" s="193"/>
      <c r="PDF75" s="193"/>
      <c r="PDG75" s="193"/>
      <c r="PDH75" s="193"/>
      <c r="PDI75" s="193"/>
      <c r="PDJ75" s="193"/>
      <c r="PDK75" s="193"/>
      <c r="PDL75" s="193"/>
      <c r="PDM75" s="193"/>
      <c r="PDN75" s="193"/>
      <c r="PDO75" s="193"/>
      <c r="PDP75" s="193"/>
      <c r="PDQ75" s="193"/>
      <c r="PDR75" s="193"/>
      <c r="PDS75" s="193"/>
      <c r="PDT75" s="193"/>
      <c r="PDU75" s="193"/>
      <c r="PDV75" s="193"/>
      <c r="PDW75" s="193"/>
      <c r="PDX75" s="193"/>
      <c r="PDY75" s="193"/>
      <c r="PDZ75" s="193"/>
      <c r="PEA75" s="193"/>
      <c r="PEB75" s="193"/>
      <c r="PEC75" s="193"/>
      <c r="PED75" s="193"/>
      <c r="PEE75" s="193"/>
      <c r="PEF75" s="193"/>
      <c r="PEG75" s="193"/>
      <c r="PEH75" s="193"/>
      <c r="PEI75" s="193"/>
      <c r="PEJ75" s="193"/>
      <c r="PEK75" s="193"/>
      <c r="PEL75" s="193"/>
      <c r="PEM75" s="193"/>
      <c r="PEN75" s="193"/>
      <c r="PEO75" s="193"/>
      <c r="PEP75" s="193"/>
      <c r="PEQ75" s="193"/>
      <c r="PER75" s="193"/>
      <c r="PES75" s="193"/>
      <c r="PET75" s="193"/>
      <c r="PEU75" s="193"/>
      <c r="PEV75" s="193"/>
      <c r="PEW75" s="193"/>
      <c r="PEX75" s="193"/>
      <c r="PEY75" s="193"/>
      <c r="PEZ75" s="193"/>
      <c r="PFA75" s="193"/>
      <c r="PFB75" s="193"/>
      <c r="PFC75" s="193"/>
      <c r="PFD75" s="193"/>
      <c r="PFE75" s="193"/>
      <c r="PFF75" s="193"/>
      <c r="PFG75" s="193"/>
      <c r="PFH75" s="193"/>
      <c r="PFI75" s="193"/>
      <c r="PFJ75" s="193"/>
      <c r="PFK75" s="193"/>
      <c r="PFL75" s="193"/>
      <c r="PFM75" s="193"/>
      <c r="PFN75" s="193"/>
      <c r="PFO75" s="193"/>
      <c r="PFP75" s="193"/>
      <c r="PFQ75" s="193"/>
      <c r="PFR75" s="193"/>
      <c r="PFS75" s="193"/>
      <c r="PFT75" s="193"/>
      <c r="PFU75" s="193"/>
      <c r="PFV75" s="193"/>
      <c r="PFW75" s="193"/>
      <c r="PFX75" s="193"/>
      <c r="PFY75" s="193"/>
      <c r="PFZ75" s="193"/>
      <c r="PGA75" s="193"/>
      <c r="PGB75" s="193"/>
      <c r="PGC75" s="193"/>
      <c r="PGD75" s="193"/>
      <c r="PGE75" s="193"/>
      <c r="PGF75" s="193"/>
      <c r="PGG75" s="193"/>
      <c r="PGH75" s="193"/>
      <c r="PGI75" s="193"/>
      <c r="PGJ75" s="193"/>
      <c r="PGK75" s="193"/>
      <c r="PGL75" s="193"/>
      <c r="PGM75" s="193"/>
      <c r="PGN75" s="193"/>
      <c r="PGO75" s="193"/>
      <c r="PGP75" s="193"/>
      <c r="PGQ75" s="193"/>
      <c r="PGR75" s="193"/>
      <c r="PGS75" s="193"/>
      <c r="PGT75" s="193"/>
      <c r="PGU75" s="193"/>
      <c r="PGV75" s="193"/>
      <c r="PGW75" s="193"/>
      <c r="PGX75" s="193"/>
      <c r="PGY75" s="193"/>
      <c r="PGZ75" s="193"/>
      <c r="PHA75" s="193"/>
      <c r="PHB75" s="193"/>
      <c r="PHC75" s="193"/>
      <c r="PHD75" s="193"/>
      <c r="PHE75" s="193"/>
      <c r="PHF75" s="193"/>
      <c r="PHG75" s="193"/>
      <c r="PHH75" s="193"/>
      <c r="PHI75" s="193"/>
      <c r="PHJ75" s="193"/>
      <c r="PHK75" s="193"/>
      <c r="PHL75" s="193"/>
      <c r="PHM75" s="193"/>
      <c r="PHN75" s="193"/>
      <c r="PHO75" s="193"/>
      <c r="PHP75" s="193"/>
      <c r="PHQ75" s="193"/>
      <c r="PHR75" s="193"/>
      <c r="PHS75" s="193"/>
      <c r="PHT75" s="193"/>
      <c r="PHU75" s="193"/>
      <c r="PHV75" s="193"/>
      <c r="PHW75" s="193"/>
      <c r="PHX75" s="193"/>
      <c r="PHY75" s="193"/>
      <c r="PHZ75" s="193"/>
      <c r="PIA75" s="193"/>
      <c r="PIB75" s="193"/>
      <c r="PIC75" s="193"/>
      <c r="PID75" s="193"/>
      <c r="PIE75" s="193"/>
      <c r="PIF75" s="193"/>
      <c r="PIG75" s="193"/>
      <c r="PIH75" s="193"/>
      <c r="PII75" s="193"/>
      <c r="PIJ75" s="193"/>
      <c r="PIK75" s="193"/>
      <c r="PIL75" s="193"/>
      <c r="PIM75" s="193"/>
      <c r="PIN75" s="193"/>
      <c r="PIO75" s="193"/>
      <c r="PIP75" s="193"/>
      <c r="PIQ75" s="193"/>
      <c r="PIR75" s="193"/>
      <c r="PIS75" s="193"/>
      <c r="PIT75" s="193"/>
      <c r="PIU75" s="193"/>
      <c r="PIV75" s="193"/>
      <c r="PIW75" s="193"/>
      <c r="PIX75" s="193"/>
      <c r="PIY75" s="193"/>
      <c r="PIZ75" s="193"/>
      <c r="PJA75" s="193"/>
      <c r="PJB75" s="193"/>
      <c r="PJC75" s="193"/>
      <c r="PJD75" s="193"/>
      <c r="PJE75" s="193"/>
      <c r="PJF75" s="193"/>
      <c r="PJG75" s="193"/>
      <c r="PJH75" s="193"/>
      <c r="PJI75" s="193"/>
      <c r="PJJ75" s="193"/>
      <c r="PJK75" s="193"/>
      <c r="PJL75" s="193"/>
      <c r="PJM75" s="193"/>
      <c r="PJN75" s="193"/>
      <c r="PJO75" s="193"/>
      <c r="PJP75" s="193"/>
      <c r="PJQ75" s="193"/>
      <c r="PJR75" s="193"/>
      <c r="PJS75" s="193"/>
      <c r="PJT75" s="193"/>
      <c r="PJU75" s="193"/>
      <c r="PJV75" s="193"/>
      <c r="PJW75" s="193"/>
      <c r="PJX75" s="193"/>
      <c r="PJY75" s="193"/>
      <c r="PJZ75" s="193"/>
      <c r="PKA75" s="193"/>
      <c r="PKB75" s="193"/>
      <c r="PKC75" s="193"/>
      <c r="PKD75" s="193"/>
      <c r="PKE75" s="193"/>
      <c r="PKF75" s="193"/>
      <c r="PKG75" s="193"/>
      <c r="PKH75" s="193"/>
      <c r="PKI75" s="193"/>
      <c r="PKJ75" s="193"/>
      <c r="PKK75" s="193"/>
      <c r="PKL75" s="193"/>
      <c r="PKM75" s="193"/>
      <c r="PKN75" s="193"/>
      <c r="PKO75" s="193"/>
      <c r="PKP75" s="193"/>
      <c r="PKQ75" s="193"/>
      <c r="PKR75" s="193"/>
      <c r="PKS75" s="193"/>
      <c r="PKT75" s="193"/>
      <c r="PKU75" s="193"/>
      <c r="PKV75" s="193"/>
      <c r="PKW75" s="193"/>
      <c r="PKX75" s="193"/>
      <c r="PKY75" s="193"/>
      <c r="PKZ75" s="193"/>
      <c r="PLA75" s="193"/>
      <c r="PLB75" s="193"/>
      <c r="PLC75" s="193"/>
      <c r="PLD75" s="193"/>
      <c r="PLE75" s="193"/>
      <c r="PLF75" s="193"/>
      <c r="PLG75" s="193"/>
      <c r="PLH75" s="193"/>
      <c r="PLI75" s="193"/>
      <c r="PLJ75" s="193"/>
      <c r="PLK75" s="193"/>
      <c r="PLL75" s="193"/>
      <c r="PLM75" s="193"/>
      <c r="PLN75" s="193"/>
      <c r="PLO75" s="193"/>
      <c r="PLP75" s="193"/>
      <c r="PLQ75" s="193"/>
      <c r="PLR75" s="193"/>
      <c r="PLS75" s="193"/>
      <c r="PLT75" s="193"/>
      <c r="PLU75" s="193"/>
      <c r="PLV75" s="193"/>
      <c r="PLW75" s="193"/>
      <c r="PLX75" s="193"/>
      <c r="PLY75" s="193"/>
      <c r="PLZ75" s="193"/>
      <c r="PMA75" s="193"/>
      <c r="PMB75" s="193"/>
      <c r="PMC75" s="193"/>
      <c r="PMD75" s="193"/>
      <c r="PME75" s="193"/>
      <c r="PMF75" s="193"/>
      <c r="PMG75" s="193"/>
      <c r="PMH75" s="193"/>
      <c r="PMI75" s="193"/>
      <c r="PMJ75" s="193"/>
      <c r="PMK75" s="193"/>
      <c r="PML75" s="193"/>
      <c r="PMM75" s="193"/>
      <c r="PMN75" s="193"/>
      <c r="PMO75" s="193"/>
      <c r="PMP75" s="193"/>
      <c r="PMQ75" s="193"/>
      <c r="PMR75" s="193"/>
      <c r="PMS75" s="193"/>
      <c r="PMT75" s="193"/>
      <c r="PMU75" s="193"/>
      <c r="PMV75" s="193"/>
      <c r="PMW75" s="193"/>
      <c r="PMX75" s="193"/>
      <c r="PMY75" s="193"/>
      <c r="PMZ75" s="193"/>
      <c r="PNA75" s="193"/>
      <c r="PNB75" s="193"/>
      <c r="PNC75" s="193"/>
      <c r="PND75" s="193"/>
      <c r="PNE75" s="193"/>
      <c r="PNF75" s="193"/>
      <c r="PNG75" s="193"/>
      <c r="PNH75" s="193"/>
      <c r="PNI75" s="193"/>
      <c r="PNJ75" s="193"/>
      <c r="PNK75" s="193"/>
      <c r="PNL75" s="193"/>
      <c r="PNM75" s="193"/>
      <c r="PNN75" s="193"/>
      <c r="PNO75" s="193"/>
      <c r="PNP75" s="193"/>
      <c r="PNQ75" s="193"/>
      <c r="PNR75" s="193"/>
      <c r="PNS75" s="193"/>
      <c r="PNT75" s="193"/>
      <c r="PNU75" s="193"/>
      <c r="PNV75" s="193"/>
      <c r="PNW75" s="193"/>
      <c r="PNX75" s="193"/>
      <c r="PNY75" s="193"/>
      <c r="PNZ75" s="193"/>
      <c r="POA75" s="193"/>
      <c r="POB75" s="193"/>
      <c r="POC75" s="193"/>
      <c r="POD75" s="193"/>
      <c r="POE75" s="193"/>
      <c r="POF75" s="193"/>
      <c r="POG75" s="193"/>
      <c r="POH75" s="193"/>
      <c r="POI75" s="193"/>
      <c r="POJ75" s="193"/>
      <c r="POK75" s="193"/>
      <c r="POL75" s="193"/>
      <c r="POM75" s="193"/>
      <c r="PON75" s="193"/>
      <c r="POO75" s="193"/>
      <c r="POP75" s="193"/>
      <c r="POQ75" s="193"/>
      <c r="POR75" s="193"/>
      <c r="POS75" s="193"/>
      <c r="POT75" s="193"/>
      <c r="POU75" s="193"/>
      <c r="POV75" s="193"/>
      <c r="POW75" s="193"/>
      <c r="POX75" s="193"/>
      <c r="POY75" s="193"/>
      <c r="POZ75" s="193"/>
      <c r="PPA75" s="193"/>
      <c r="PPB75" s="193"/>
      <c r="PPC75" s="193"/>
      <c r="PPD75" s="193"/>
      <c r="PPE75" s="193"/>
      <c r="PPF75" s="193"/>
      <c r="PPG75" s="193"/>
      <c r="PPH75" s="193"/>
      <c r="PPI75" s="193"/>
      <c r="PPJ75" s="193"/>
      <c r="PPK75" s="193"/>
      <c r="PPL75" s="193"/>
      <c r="PPM75" s="193"/>
      <c r="PPN75" s="193"/>
      <c r="PPO75" s="193"/>
      <c r="PPP75" s="193"/>
      <c r="PPQ75" s="193"/>
      <c r="PPR75" s="193"/>
      <c r="PPS75" s="193"/>
      <c r="PPT75" s="193"/>
      <c r="PPU75" s="193"/>
      <c r="PPV75" s="193"/>
      <c r="PPW75" s="193"/>
      <c r="PPX75" s="193"/>
      <c r="PPY75" s="193"/>
      <c r="PPZ75" s="193"/>
      <c r="PQA75" s="193"/>
      <c r="PQB75" s="193"/>
      <c r="PQC75" s="193"/>
      <c r="PQD75" s="193"/>
      <c r="PQE75" s="193"/>
      <c r="PQF75" s="193"/>
      <c r="PQG75" s="193"/>
      <c r="PQH75" s="193"/>
      <c r="PQI75" s="193"/>
      <c r="PQJ75" s="193"/>
      <c r="PQK75" s="193"/>
      <c r="PQL75" s="193"/>
      <c r="PQM75" s="193"/>
      <c r="PQN75" s="193"/>
      <c r="PQO75" s="193"/>
      <c r="PQP75" s="193"/>
      <c r="PQQ75" s="193"/>
      <c r="PQR75" s="193"/>
      <c r="PQS75" s="193"/>
      <c r="PQT75" s="193"/>
      <c r="PQU75" s="193"/>
      <c r="PQV75" s="193"/>
      <c r="PQW75" s="193"/>
      <c r="PQX75" s="193"/>
      <c r="PQY75" s="193"/>
      <c r="PQZ75" s="193"/>
      <c r="PRA75" s="193"/>
      <c r="PRB75" s="193"/>
      <c r="PRC75" s="193"/>
      <c r="PRD75" s="193"/>
      <c r="PRE75" s="193"/>
      <c r="PRF75" s="193"/>
      <c r="PRG75" s="193"/>
      <c r="PRH75" s="193"/>
      <c r="PRI75" s="193"/>
      <c r="PRJ75" s="193"/>
      <c r="PRK75" s="193"/>
      <c r="PRL75" s="193"/>
      <c r="PRM75" s="193"/>
      <c r="PRN75" s="193"/>
      <c r="PRO75" s="193"/>
      <c r="PRP75" s="193"/>
      <c r="PRQ75" s="193"/>
      <c r="PRR75" s="193"/>
      <c r="PRS75" s="193"/>
      <c r="PRT75" s="193"/>
      <c r="PRU75" s="193"/>
      <c r="PRV75" s="193"/>
      <c r="PRW75" s="193"/>
      <c r="PRX75" s="193"/>
      <c r="PRY75" s="193"/>
      <c r="PRZ75" s="193"/>
      <c r="PSA75" s="193"/>
      <c r="PSB75" s="193"/>
      <c r="PSC75" s="193"/>
      <c r="PSD75" s="193"/>
      <c r="PSE75" s="193"/>
      <c r="PSF75" s="193"/>
      <c r="PSG75" s="193"/>
      <c r="PSH75" s="193"/>
      <c r="PSI75" s="193"/>
      <c r="PSJ75" s="193"/>
      <c r="PSK75" s="193"/>
      <c r="PSL75" s="193"/>
      <c r="PSM75" s="193"/>
      <c r="PSN75" s="193"/>
      <c r="PSO75" s="193"/>
      <c r="PSP75" s="193"/>
      <c r="PSQ75" s="193"/>
      <c r="PSR75" s="193"/>
      <c r="PSS75" s="193"/>
      <c r="PST75" s="193"/>
      <c r="PSU75" s="193"/>
      <c r="PSV75" s="193"/>
      <c r="PSW75" s="193"/>
      <c r="PSX75" s="193"/>
      <c r="PSY75" s="193"/>
      <c r="PSZ75" s="193"/>
      <c r="PTA75" s="193"/>
      <c r="PTB75" s="193"/>
      <c r="PTC75" s="193"/>
      <c r="PTD75" s="193"/>
      <c r="PTE75" s="193"/>
      <c r="PTF75" s="193"/>
      <c r="PTG75" s="193"/>
      <c r="PTH75" s="193"/>
      <c r="PTI75" s="193"/>
      <c r="PTJ75" s="193"/>
      <c r="PTK75" s="193"/>
      <c r="PTL75" s="193"/>
      <c r="PTM75" s="193"/>
      <c r="PTN75" s="193"/>
      <c r="PTO75" s="193"/>
      <c r="PTP75" s="193"/>
      <c r="PTQ75" s="193"/>
      <c r="PTR75" s="193"/>
      <c r="PTS75" s="193"/>
      <c r="PTT75" s="193"/>
      <c r="PTU75" s="193"/>
      <c r="PTV75" s="193"/>
      <c r="PTW75" s="193"/>
      <c r="PTX75" s="193"/>
      <c r="PTY75" s="193"/>
      <c r="PTZ75" s="193"/>
      <c r="PUA75" s="193"/>
      <c r="PUB75" s="193"/>
      <c r="PUC75" s="193"/>
      <c r="PUD75" s="193"/>
      <c r="PUE75" s="193"/>
      <c r="PUF75" s="193"/>
      <c r="PUG75" s="193"/>
      <c r="PUH75" s="193"/>
      <c r="PUI75" s="193"/>
      <c r="PUJ75" s="193"/>
      <c r="PUK75" s="193"/>
      <c r="PUL75" s="193"/>
      <c r="PUM75" s="193"/>
      <c r="PUN75" s="193"/>
      <c r="PUO75" s="193"/>
      <c r="PUP75" s="193"/>
      <c r="PUQ75" s="193"/>
      <c r="PUR75" s="193"/>
      <c r="PUS75" s="193"/>
      <c r="PUT75" s="193"/>
      <c r="PUU75" s="193"/>
      <c r="PUV75" s="193"/>
      <c r="PUW75" s="193"/>
      <c r="PUX75" s="193"/>
      <c r="PUY75" s="193"/>
      <c r="PUZ75" s="193"/>
      <c r="PVA75" s="193"/>
      <c r="PVB75" s="193"/>
      <c r="PVC75" s="193"/>
      <c r="PVD75" s="193"/>
      <c r="PVE75" s="193"/>
      <c r="PVF75" s="193"/>
      <c r="PVG75" s="193"/>
      <c r="PVH75" s="193"/>
      <c r="PVI75" s="193"/>
      <c r="PVJ75" s="193"/>
      <c r="PVK75" s="193"/>
      <c r="PVL75" s="193"/>
      <c r="PVM75" s="193"/>
      <c r="PVN75" s="193"/>
      <c r="PVO75" s="193"/>
      <c r="PVP75" s="193"/>
      <c r="PVQ75" s="193"/>
      <c r="PVR75" s="193"/>
      <c r="PVS75" s="193"/>
      <c r="PVT75" s="193"/>
      <c r="PVU75" s="193"/>
      <c r="PVV75" s="193"/>
      <c r="PVW75" s="193"/>
      <c r="PVX75" s="193"/>
      <c r="PVY75" s="193"/>
      <c r="PVZ75" s="193"/>
      <c r="PWA75" s="193"/>
      <c r="PWB75" s="193"/>
      <c r="PWC75" s="193"/>
      <c r="PWD75" s="193"/>
      <c r="PWE75" s="193"/>
      <c r="PWF75" s="193"/>
      <c r="PWG75" s="193"/>
      <c r="PWH75" s="193"/>
      <c r="PWI75" s="193"/>
      <c r="PWJ75" s="193"/>
      <c r="PWK75" s="193"/>
      <c r="PWL75" s="193"/>
      <c r="PWM75" s="193"/>
      <c r="PWN75" s="193"/>
      <c r="PWO75" s="193"/>
      <c r="PWP75" s="193"/>
      <c r="PWQ75" s="193"/>
      <c r="PWR75" s="193"/>
      <c r="PWS75" s="193"/>
      <c r="PWT75" s="193"/>
      <c r="PWU75" s="193"/>
      <c r="PWV75" s="193"/>
      <c r="PWW75" s="193"/>
      <c r="PWX75" s="193"/>
      <c r="PWY75" s="193"/>
      <c r="PWZ75" s="193"/>
      <c r="PXA75" s="193"/>
      <c r="PXB75" s="193"/>
      <c r="PXC75" s="193"/>
      <c r="PXD75" s="193"/>
      <c r="PXE75" s="193"/>
      <c r="PXF75" s="193"/>
      <c r="PXG75" s="193"/>
      <c r="PXH75" s="193"/>
      <c r="PXI75" s="193"/>
      <c r="PXJ75" s="193"/>
      <c r="PXK75" s="193"/>
      <c r="PXL75" s="193"/>
      <c r="PXM75" s="193"/>
      <c r="PXN75" s="193"/>
      <c r="PXO75" s="193"/>
      <c r="PXP75" s="193"/>
      <c r="PXQ75" s="193"/>
      <c r="PXR75" s="193"/>
      <c r="PXS75" s="193"/>
      <c r="PXT75" s="193"/>
      <c r="PXU75" s="193"/>
      <c r="PXV75" s="193"/>
      <c r="PXW75" s="193"/>
      <c r="PXX75" s="193"/>
      <c r="PXY75" s="193"/>
      <c r="PXZ75" s="193"/>
      <c r="PYA75" s="193"/>
      <c r="PYB75" s="193"/>
      <c r="PYC75" s="193"/>
      <c r="PYD75" s="193"/>
      <c r="PYE75" s="193"/>
      <c r="PYF75" s="193"/>
      <c r="PYG75" s="193"/>
      <c r="PYH75" s="193"/>
      <c r="PYI75" s="193"/>
      <c r="PYJ75" s="193"/>
      <c r="PYK75" s="193"/>
      <c r="PYL75" s="193"/>
      <c r="PYM75" s="193"/>
      <c r="PYN75" s="193"/>
      <c r="PYO75" s="193"/>
      <c r="PYP75" s="193"/>
      <c r="PYQ75" s="193"/>
      <c r="PYR75" s="193"/>
      <c r="PYS75" s="193"/>
      <c r="PYT75" s="193"/>
      <c r="PYU75" s="193"/>
      <c r="PYV75" s="193"/>
      <c r="PYW75" s="193"/>
      <c r="PYX75" s="193"/>
      <c r="PYY75" s="193"/>
      <c r="PYZ75" s="193"/>
      <c r="PZA75" s="193"/>
      <c r="PZB75" s="193"/>
      <c r="PZC75" s="193"/>
      <c r="PZD75" s="193"/>
      <c r="PZE75" s="193"/>
      <c r="PZF75" s="193"/>
      <c r="PZG75" s="193"/>
      <c r="PZH75" s="193"/>
      <c r="PZI75" s="193"/>
      <c r="PZJ75" s="193"/>
      <c r="PZK75" s="193"/>
      <c r="PZL75" s="193"/>
      <c r="PZM75" s="193"/>
      <c r="PZN75" s="193"/>
      <c r="PZO75" s="193"/>
      <c r="PZP75" s="193"/>
      <c r="PZQ75" s="193"/>
      <c r="PZR75" s="193"/>
      <c r="PZS75" s="193"/>
      <c r="PZT75" s="193"/>
      <c r="PZU75" s="193"/>
      <c r="PZV75" s="193"/>
      <c r="PZW75" s="193"/>
      <c r="PZX75" s="193"/>
      <c r="PZY75" s="193"/>
      <c r="PZZ75" s="193"/>
      <c r="QAA75" s="193"/>
      <c r="QAB75" s="193"/>
      <c r="QAC75" s="193"/>
      <c r="QAD75" s="193"/>
      <c r="QAE75" s="193"/>
      <c r="QAF75" s="193"/>
      <c r="QAG75" s="193"/>
      <c r="QAH75" s="193"/>
      <c r="QAI75" s="193"/>
      <c r="QAJ75" s="193"/>
      <c r="QAK75" s="193"/>
      <c r="QAL75" s="193"/>
      <c r="QAM75" s="193"/>
      <c r="QAN75" s="193"/>
      <c r="QAO75" s="193"/>
      <c r="QAP75" s="193"/>
      <c r="QAQ75" s="193"/>
      <c r="QAR75" s="193"/>
      <c r="QAS75" s="193"/>
      <c r="QAT75" s="193"/>
      <c r="QAU75" s="193"/>
      <c r="QAV75" s="193"/>
      <c r="QAW75" s="193"/>
      <c r="QAX75" s="193"/>
      <c r="QAY75" s="193"/>
      <c r="QAZ75" s="193"/>
      <c r="QBA75" s="193"/>
      <c r="QBB75" s="193"/>
      <c r="QBC75" s="193"/>
      <c r="QBD75" s="193"/>
      <c r="QBE75" s="193"/>
      <c r="QBF75" s="193"/>
      <c r="QBG75" s="193"/>
      <c r="QBH75" s="193"/>
      <c r="QBI75" s="193"/>
      <c r="QBJ75" s="193"/>
      <c r="QBK75" s="193"/>
      <c r="QBL75" s="193"/>
      <c r="QBM75" s="193"/>
      <c r="QBN75" s="193"/>
      <c r="QBO75" s="193"/>
      <c r="QBP75" s="193"/>
      <c r="QBQ75" s="193"/>
      <c r="QBR75" s="193"/>
      <c r="QBS75" s="193"/>
      <c r="QBT75" s="193"/>
      <c r="QBU75" s="193"/>
      <c r="QBV75" s="193"/>
      <c r="QBW75" s="193"/>
      <c r="QBX75" s="193"/>
      <c r="QBY75" s="193"/>
      <c r="QBZ75" s="193"/>
      <c r="QCA75" s="193"/>
      <c r="QCB75" s="193"/>
      <c r="QCC75" s="193"/>
      <c r="QCD75" s="193"/>
      <c r="QCE75" s="193"/>
      <c r="QCF75" s="193"/>
      <c r="QCG75" s="193"/>
      <c r="QCH75" s="193"/>
      <c r="QCI75" s="193"/>
      <c r="QCJ75" s="193"/>
      <c r="QCK75" s="193"/>
      <c r="QCL75" s="193"/>
      <c r="QCM75" s="193"/>
      <c r="QCN75" s="193"/>
      <c r="QCO75" s="193"/>
      <c r="QCP75" s="193"/>
      <c r="QCQ75" s="193"/>
      <c r="QCR75" s="193"/>
      <c r="QCS75" s="193"/>
      <c r="QCT75" s="193"/>
      <c r="QCU75" s="193"/>
      <c r="QCV75" s="193"/>
      <c r="QCW75" s="193"/>
      <c r="QCX75" s="193"/>
      <c r="QCY75" s="193"/>
      <c r="QCZ75" s="193"/>
      <c r="QDA75" s="193"/>
      <c r="QDB75" s="193"/>
      <c r="QDC75" s="193"/>
      <c r="QDD75" s="193"/>
      <c r="QDE75" s="193"/>
      <c r="QDF75" s="193"/>
      <c r="QDG75" s="193"/>
      <c r="QDH75" s="193"/>
      <c r="QDI75" s="193"/>
      <c r="QDJ75" s="193"/>
      <c r="QDK75" s="193"/>
      <c r="QDL75" s="193"/>
      <c r="QDM75" s="193"/>
      <c r="QDN75" s="193"/>
      <c r="QDO75" s="193"/>
      <c r="QDP75" s="193"/>
      <c r="QDQ75" s="193"/>
      <c r="QDR75" s="193"/>
      <c r="QDS75" s="193"/>
      <c r="QDT75" s="193"/>
      <c r="QDU75" s="193"/>
      <c r="QDV75" s="193"/>
      <c r="QDW75" s="193"/>
      <c r="QDX75" s="193"/>
      <c r="QDY75" s="193"/>
      <c r="QDZ75" s="193"/>
      <c r="QEA75" s="193"/>
      <c r="QEB75" s="193"/>
      <c r="QEC75" s="193"/>
      <c r="QED75" s="193"/>
      <c r="QEE75" s="193"/>
      <c r="QEF75" s="193"/>
      <c r="QEG75" s="193"/>
      <c r="QEH75" s="193"/>
      <c r="QEI75" s="193"/>
      <c r="QEJ75" s="193"/>
      <c r="QEK75" s="193"/>
      <c r="QEL75" s="193"/>
      <c r="QEM75" s="193"/>
      <c r="QEN75" s="193"/>
      <c r="QEO75" s="193"/>
      <c r="QEP75" s="193"/>
      <c r="QEQ75" s="193"/>
      <c r="QER75" s="193"/>
      <c r="QES75" s="193"/>
      <c r="QET75" s="193"/>
      <c r="QEU75" s="193"/>
      <c r="QEV75" s="193"/>
      <c r="QEW75" s="193"/>
      <c r="QEX75" s="193"/>
      <c r="QEY75" s="193"/>
      <c r="QEZ75" s="193"/>
      <c r="QFA75" s="193"/>
      <c r="QFB75" s="193"/>
      <c r="QFC75" s="193"/>
      <c r="QFD75" s="193"/>
      <c r="QFE75" s="193"/>
      <c r="QFF75" s="193"/>
      <c r="QFG75" s="193"/>
      <c r="QFH75" s="193"/>
      <c r="QFI75" s="193"/>
      <c r="QFJ75" s="193"/>
      <c r="QFK75" s="193"/>
      <c r="QFL75" s="193"/>
      <c r="QFM75" s="193"/>
      <c r="QFN75" s="193"/>
      <c r="QFO75" s="193"/>
      <c r="QFP75" s="193"/>
      <c r="QFQ75" s="193"/>
      <c r="QFR75" s="193"/>
      <c r="QFS75" s="193"/>
      <c r="QFT75" s="193"/>
      <c r="QFU75" s="193"/>
      <c r="QFV75" s="193"/>
      <c r="QFW75" s="193"/>
      <c r="QFX75" s="193"/>
      <c r="QFY75" s="193"/>
      <c r="QFZ75" s="193"/>
      <c r="QGA75" s="193"/>
      <c r="QGB75" s="193"/>
      <c r="QGC75" s="193"/>
      <c r="QGD75" s="193"/>
      <c r="QGE75" s="193"/>
      <c r="QGF75" s="193"/>
      <c r="QGG75" s="193"/>
      <c r="QGH75" s="193"/>
      <c r="QGI75" s="193"/>
      <c r="QGJ75" s="193"/>
      <c r="QGK75" s="193"/>
      <c r="QGL75" s="193"/>
      <c r="QGM75" s="193"/>
      <c r="QGN75" s="193"/>
      <c r="QGO75" s="193"/>
      <c r="QGP75" s="193"/>
      <c r="QGQ75" s="193"/>
      <c r="QGR75" s="193"/>
      <c r="QGS75" s="193"/>
      <c r="QGT75" s="193"/>
      <c r="QGU75" s="193"/>
      <c r="QGV75" s="193"/>
      <c r="QGW75" s="193"/>
      <c r="QGX75" s="193"/>
      <c r="QGY75" s="193"/>
      <c r="QGZ75" s="193"/>
      <c r="QHA75" s="193"/>
      <c r="QHB75" s="193"/>
      <c r="QHC75" s="193"/>
      <c r="QHD75" s="193"/>
      <c r="QHE75" s="193"/>
      <c r="QHF75" s="193"/>
      <c r="QHG75" s="193"/>
      <c r="QHH75" s="193"/>
      <c r="QHI75" s="193"/>
      <c r="QHJ75" s="193"/>
      <c r="QHK75" s="193"/>
      <c r="QHL75" s="193"/>
      <c r="QHM75" s="193"/>
      <c r="QHN75" s="193"/>
      <c r="QHO75" s="193"/>
      <c r="QHP75" s="193"/>
      <c r="QHQ75" s="193"/>
      <c r="QHR75" s="193"/>
      <c r="QHS75" s="193"/>
      <c r="QHT75" s="193"/>
      <c r="QHU75" s="193"/>
      <c r="QHV75" s="193"/>
      <c r="QHW75" s="193"/>
      <c r="QHX75" s="193"/>
      <c r="QHY75" s="193"/>
      <c r="QHZ75" s="193"/>
      <c r="QIA75" s="193"/>
      <c r="QIB75" s="193"/>
      <c r="QIC75" s="193"/>
      <c r="QID75" s="193"/>
      <c r="QIE75" s="193"/>
      <c r="QIF75" s="193"/>
      <c r="QIG75" s="193"/>
      <c r="QIH75" s="193"/>
      <c r="QII75" s="193"/>
      <c r="QIJ75" s="193"/>
      <c r="QIK75" s="193"/>
      <c r="QIL75" s="193"/>
      <c r="QIM75" s="193"/>
      <c r="QIN75" s="193"/>
      <c r="QIO75" s="193"/>
      <c r="QIP75" s="193"/>
      <c r="QIQ75" s="193"/>
      <c r="QIR75" s="193"/>
      <c r="QIS75" s="193"/>
      <c r="QIT75" s="193"/>
      <c r="QIU75" s="193"/>
      <c r="QIV75" s="193"/>
      <c r="QIW75" s="193"/>
      <c r="QIX75" s="193"/>
      <c r="QIY75" s="193"/>
      <c r="QIZ75" s="193"/>
      <c r="QJA75" s="193"/>
      <c r="QJB75" s="193"/>
      <c r="QJC75" s="193"/>
      <c r="QJD75" s="193"/>
      <c r="QJE75" s="193"/>
      <c r="QJF75" s="193"/>
      <c r="QJG75" s="193"/>
      <c r="QJH75" s="193"/>
      <c r="QJI75" s="193"/>
      <c r="QJJ75" s="193"/>
      <c r="QJK75" s="193"/>
      <c r="QJL75" s="193"/>
      <c r="QJM75" s="193"/>
      <c r="QJN75" s="193"/>
      <c r="QJO75" s="193"/>
      <c r="QJP75" s="193"/>
      <c r="QJQ75" s="193"/>
      <c r="QJR75" s="193"/>
      <c r="QJS75" s="193"/>
      <c r="QJT75" s="193"/>
      <c r="QJU75" s="193"/>
      <c r="QJV75" s="193"/>
      <c r="QJW75" s="193"/>
      <c r="QJX75" s="193"/>
      <c r="QJY75" s="193"/>
      <c r="QJZ75" s="193"/>
      <c r="QKA75" s="193"/>
      <c r="QKB75" s="193"/>
      <c r="QKC75" s="193"/>
      <c r="QKD75" s="193"/>
      <c r="QKE75" s="193"/>
      <c r="QKF75" s="193"/>
      <c r="QKG75" s="193"/>
      <c r="QKH75" s="193"/>
      <c r="QKI75" s="193"/>
      <c r="QKJ75" s="193"/>
      <c r="QKK75" s="193"/>
      <c r="QKL75" s="193"/>
      <c r="QKM75" s="193"/>
      <c r="QKN75" s="193"/>
      <c r="QKO75" s="193"/>
      <c r="QKP75" s="193"/>
      <c r="QKQ75" s="193"/>
      <c r="QKR75" s="193"/>
      <c r="QKS75" s="193"/>
      <c r="QKT75" s="193"/>
      <c r="QKU75" s="193"/>
      <c r="QKV75" s="193"/>
      <c r="QKW75" s="193"/>
      <c r="QKX75" s="193"/>
      <c r="QKY75" s="193"/>
      <c r="QKZ75" s="193"/>
      <c r="QLA75" s="193"/>
      <c r="QLB75" s="193"/>
      <c r="QLC75" s="193"/>
      <c r="QLD75" s="193"/>
      <c r="QLE75" s="193"/>
      <c r="QLF75" s="193"/>
      <c r="QLG75" s="193"/>
      <c r="QLH75" s="193"/>
      <c r="QLI75" s="193"/>
      <c r="QLJ75" s="193"/>
      <c r="QLK75" s="193"/>
      <c r="QLL75" s="193"/>
      <c r="QLM75" s="193"/>
      <c r="QLN75" s="193"/>
      <c r="QLO75" s="193"/>
      <c r="QLP75" s="193"/>
      <c r="QLQ75" s="193"/>
      <c r="QLR75" s="193"/>
      <c r="QLS75" s="193"/>
      <c r="QLT75" s="193"/>
      <c r="QLU75" s="193"/>
      <c r="QLV75" s="193"/>
      <c r="QLW75" s="193"/>
      <c r="QLX75" s="193"/>
      <c r="QLY75" s="193"/>
      <c r="QLZ75" s="193"/>
      <c r="QMA75" s="193"/>
      <c r="QMB75" s="193"/>
      <c r="QMC75" s="193"/>
      <c r="QMD75" s="193"/>
      <c r="QME75" s="193"/>
      <c r="QMF75" s="193"/>
      <c r="QMG75" s="193"/>
      <c r="QMH75" s="193"/>
      <c r="QMI75" s="193"/>
      <c r="QMJ75" s="193"/>
      <c r="QMK75" s="193"/>
      <c r="QML75" s="193"/>
      <c r="QMM75" s="193"/>
      <c r="QMN75" s="193"/>
      <c r="QMO75" s="193"/>
      <c r="QMP75" s="193"/>
      <c r="QMQ75" s="193"/>
      <c r="QMR75" s="193"/>
      <c r="QMS75" s="193"/>
      <c r="QMT75" s="193"/>
      <c r="QMU75" s="193"/>
      <c r="QMV75" s="193"/>
      <c r="QMW75" s="193"/>
      <c r="QMX75" s="193"/>
      <c r="QMY75" s="193"/>
      <c r="QMZ75" s="193"/>
      <c r="QNA75" s="193"/>
      <c r="QNB75" s="193"/>
      <c r="QNC75" s="193"/>
      <c r="QND75" s="193"/>
      <c r="QNE75" s="193"/>
      <c r="QNF75" s="193"/>
      <c r="QNG75" s="193"/>
      <c r="QNH75" s="193"/>
      <c r="QNI75" s="193"/>
      <c r="QNJ75" s="193"/>
      <c r="QNK75" s="193"/>
      <c r="QNL75" s="193"/>
      <c r="QNM75" s="193"/>
      <c r="QNN75" s="193"/>
      <c r="QNO75" s="193"/>
      <c r="QNP75" s="193"/>
      <c r="QNQ75" s="193"/>
      <c r="QNR75" s="193"/>
      <c r="QNS75" s="193"/>
      <c r="QNT75" s="193"/>
      <c r="QNU75" s="193"/>
      <c r="QNV75" s="193"/>
      <c r="QNW75" s="193"/>
      <c r="QNX75" s="193"/>
      <c r="QNY75" s="193"/>
      <c r="QNZ75" s="193"/>
      <c r="QOA75" s="193"/>
      <c r="QOB75" s="193"/>
      <c r="QOC75" s="193"/>
      <c r="QOD75" s="193"/>
      <c r="QOE75" s="193"/>
      <c r="QOF75" s="193"/>
      <c r="QOG75" s="193"/>
      <c r="QOH75" s="193"/>
      <c r="QOI75" s="193"/>
      <c r="QOJ75" s="193"/>
      <c r="QOK75" s="193"/>
      <c r="QOL75" s="193"/>
      <c r="QOM75" s="193"/>
      <c r="QON75" s="193"/>
      <c r="QOO75" s="193"/>
      <c r="QOP75" s="193"/>
      <c r="QOQ75" s="193"/>
      <c r="QOR75" s="193"/>
      <c r="QOS75" s="193"/>
      <c r="QOT75" s="193"/>
      <c r="QOU75" s="193"/>
      <c r="QOV75" s="193"/>
      <c r="QOW75" s="193"/>
      <c r="QOX75" s="193"/>
      <c r="QOY75" s="193"/>
      <c r="QOZ75" s="193"/>
      <c r="QPA75" s="193"/>
      <c r="QPB75" s="193"/>
      <c r="QPC75" s="193"/>
      <c r="QPD75" s="193"/>
      <c r="QPE75" s="193"/>
      <c r="QPF75" s="193"/>
      <c r="QPG75" s="193"/>
      <c r="QPH75" s="193"/>
      <c r="QPI75" s="193"/>
      <c r="QPJ75" s="193"/>
      <c r="QPK75" s="193"/>
      <c r="QPL75" s="193"/>
      <c r="QPM75" s="193"/>
      <c r="QPN75" s="193"/>
      <c r="QPO75" s="193"/>
      <c r="QPP75" s="193"/>
      <c r="QPQ75" s="193"/>
      <c r="QPR75" s="193"/>
      <c r="QPS75" s="193"/>
      <c r="QPT75" s="193"/>
      <c r="QPU75" s="193"/>
      <c r="QPV75" s="193"/>
      <c r="QPW75" s="193"/>
      <c r="QPX75" s="193"/>
      <c r="QPY75" s="193"/>
      <c r="QPZ75" s="193"/>
      <c r="QQA75" s="193"/>
      <c r="QQB75" s="193"/>
      <c r="QQC75" s="193"/>
      <c r="QQD75" s="193"/>
      <c r="QQE75" s="193"/>
      <c r="QQF75" s="193"/>
      <c r="QQG75" s="193"/>
      <c r="QQH75" s="193"/>
      <c r="QQI75" s="193"/>
      <c r="QQJ75" s="193"/>
      <c r="QQK75" s="193"/>
      <c r="QQL75" s="193"/>
      <c r="QQM75" s="193"/>
      <c r="QQN75" s="193"/>
      <c r="QQO75" s="193"/>
      <c r="QQP75" s="193"/>
      <c r="QQQ75" s="193"/>
      <c r="QQR75" s="193"/>
      <c r="QQS75" s="193"/>
      <c r="QQT75" s="193"/>
      <c r="QQU75" s="193"/>
      <c r="QQV75" s="193"/>
      <c r="QQW75" s="193"/>
      <c r="QQX75" s="193"/>
      <c r="QQY75" s="193"/>
      <c r="QQZ75" s="193"/>
      <c r="QRA75" s="193"/>
      <c r="QRB75" s="193"/>
      <c r="QRC75" s="193"/>
      <c r="QRD75" s="193"/>
      <c r="QRE75" s="193"/>
      <c r="QRF75" s="193"/>
      <c r="QRG75" s="193"/>
      <c r="QRH75" s="193"/>
      <c r="QRI75" s="193"/>
      <c r="QRJ75" s="193"/>
      <c r="QRK75" s="193"/>
      <c r="QRL75" s="193"/>
      <c r="QRM75" s="193"/>
      <c r="QRN75" s="193"/>
      <c r="QRO75" s="193"/>
      <c r="QRP75" s="193"/>
      <c r="QRQ75" s="193"/>
      <c r="QRR75" s="193"/>
      <c r="QRS75" s="193"/>
      <c r="QRT75" s="193"/>
      <c r="QRU75" s="193"/>
      <c r="QRV75" s="193"/>
      <c r="QRW75" s="193"/>
      <c r="QRX75" s="193"/>
      <c r="QRY75" s="193"/>
      <c r="QRZ75" s="193"/>
      <c r="QSA75" s="193"/>
      <c r="QSB75" s="193"/>
      <c r="QSC75" s="193"/>
      <c r="QSD75" s="193"/>
      <c r="QSE75" s="193"/>
      <c r="QSF75" s="193"/>
      <c r="QSG75" s="193"/>
      <c r="QSH75" s="193"/>
      <c r="QSI75" s="193"/>
      <c r="QSJ75" s="193"/>
      <c r="QSK75" s="193"/>
      <c r="QSL75" s="193"/>
      <c r="QSM75" s="193"/>
      <c r="QSN75" s="193"/>
      <c r="QSO75" s="193"/>
      <c r="QSP75" s="193"/>
      <c r="QSQ75" s="193"/>
      <c r="QSR75" s="193"/>
      <c r="QSS75" s="193"/>
      <c r="QST75" s="193"/>
      <c r="QSU75" s="193"/>
      <c r="QSV75" s="193"/>
      <c r="QSW75" s="193"/>
      <c r="QSX75" s="193"/>
      <c r="QSY75" s="193"/>
      <c r="QSZ75" s="193"/>
      <c r="QTA75" s="193"/>
      <c r="QTB75" s="193"/>
      <c r="QTC75" s="193"/>
      <c r="QTD75" s="193"/>
      <c r="QTE75" s="193"/>
      <c r="QTF75" s="193"/>
      <c r="QTG75" s="193"/>
      <c r="QTH75" s="193"/>
      <c r="QTI75" s="193"/>
      <c r="QTJ75" s="193"/>
      <c r="QTK75" s="193"/>
      <c r="QTL75" s="193"/>
      <c r="QTM75" s="193"/>
      <c r="QTN75" s="193"/>
      <c r="QTO75" s="193"/>
      <c r="QTP75" s="193"/>
      <c r="QTQ75" s="193"/>
      <c r="QTR75" s="193"/>
      <c r="QTS75" s="193"/>
      <c r="QTT75" s="193"/>
      <c r="QTU75" s="193"/>
      <c r="QTV75" s="193"/>
      <c r="QTW75" s="193"/>
      <c r="QTX75" s="193"/>
      <c r="QTY75" s="193"/>
      <c r="QTZ75" s="193"/>
      <c r="QUA75" s="193"/>
      <c r="QUB75" s="193"/>
      <c r="QUC75" s="193"/>
      <c r="QUD75" s="193"/>
      <c r="QUE75" s="193"/>
      <c r="QUF75" s="193"/>
      <c r="QUG75" s="193"/>
      <c r="QUH75" s="193"/>
      <c r="QUI75" s="193"/>
      <c r="QUJ75" s="193"/>
      <c r="QUK75" s="193"/>
      <c r="QUL75" s="193"/>
      <c r="QUM75" s="193"/>
      <c r="QUN75" s="193"/>
      <c r="QUO75" s="193"/>
      <c r="QUP75" s="193"/>
      <c r="QUQ75" s="193"/>
      <c r="QUR75" s="193"/>
      <c r="QUS75" s="193"/>
      <c r="QUT75" s="193"/>
      <c r="QUU75" s="193"/>
      <c r="QUV75" s="193"/>
      <c r="QUW75" s="193"/>
      <c r="QUX75" s="193"/>
      <c r="QUY75" s="193"/>
      <c r="QUZ75" s="193"/>
      <c r="QVA75" s="193"/>
      <c r="QVB75" s="193"/>
      <c r="QVC75" s="193"/>
      <c r="QVD75" s="193"/>
      <c r="QVE75" s="193"/>
      <c r="QVF75" s="193"/>
      <c r="QVG75" s="193"/>
      <c r="QVH75" s="193"/>
      <c r="QVI75" s="193"/>
      <c r="QVJ75" s="193"/>
      <c r="QVK75" s="193"/>
      <c r="QVL75" s="193"/>
      <c r="QVM75" s="193"/>
      <c r="QVN75" s="193"/>
      <c r="QVO75" s="193"/>
      <c r="QVP75" s="193"/>
      <c r="QVQ75" s="193"/>
      <c r="QVR75" s="193"/>
      <c r="QVS75" s="193"/>
      <c r="QVT75" s="193"/>
      <c r="QVU75" s="193"/>
      <c r="QVV75" s="193"/>
      <c r="QVW75" s="193"/>
      <c r="QVX75" s="193"/>
      <c r="QVY75" s="193"/>
      <c r="QVZ75" s="193"/>
      <c r="QWA75" s="193"/>
      <c r="QWB75" s="193"/>
      <c r="QWC75" s="193"/>
      <c r="QWD75" s="193"/>
      <c r="QWE75" s="193"/>
      <c r="QWF75" s="193"/>
      <c r="QWG75" s="193"/>
      <c r="QWH75" s="193"/>
      <c r="QWI75" s="193"/>
      <c r="QWJ75" s="193"/>
      <c r="QWK75" s="193"/>
      <c r="QWL75" s="193"/>
      <c r="QWM75" s="193"/>
      <c r="QWN75" s="193"/>
      <c r="QWO75" s="193"/>
      <c r="QWP75" s="193"/>
      <c r="QWQ75" s="193"/>
      <c r="QWR75" s="193"/>
      <c r="QWS75" s="193"/>
      <c r="QWT75" s="193"/>
      <c r="QWU75" s="193"/>
      <c r="QWV75" s="193"/>
      <c r="QWW75" s="193"/>
      <c r="QWX75" s="193"/>
      <c r="QWY75" s="193"/>
      <c r="QWZ75" s="193"/>
      <c r="QXA75" s="193"/>
      <c r="QXB75" s="193"/>
      <c r="QXC75" s="193"/>
      <c r="QXD75" s="193"/>
      <c r="QXE75" s="193"/>
      <c r="QXF75" s="193"/>
      <c r="QXG75" s="193"/>
      <c r="QXH75" s="193"/>
      <c r="QXI75" s="193"/>
      <c r="QXJ75" s="193"/>
      <c r="QXK75" s="193"/>
      <c r="QXL75" s="193"/>
      <c r="QXM75" s="193"/>
      <c r="QXN75" s="193"/>
      <c r="QXO75" s="193"/>
      <c r="QXP75" s="193"/>
      <c r="QXQ75" s="193"/>
      <c r="QXR75" s="193"/>
      <c r="QXS75" s="193"/>
      <c r="QXT75" s="193"/>
      <c r="QXU75" s="193"/>
      <c r="QXV75" s="193"/>
      <c r="QXW75" s="193"/>
      <c r="QXX75" s="193"/>
      <c r="QXY75" s="193"/>
      <c r="QXZ75" s="193"/>
      <c r="QYA75" s="193"/>
      <c r="QYB75" s="193"/>
      <c r="QYC75" s="193"/>
      <c r="QYD75" s="193"/>
      <c r="QYE75" s="193"/>
      <c r="QYF75" s="193"/>
      <c r="QYG75" s="193"/>
      <c r="QYH75" s="193"/>
      <c r="QYI75" s="193"/>
      <c r="QYJ75" s="193"/>
      <c r="QYK75" s="193"/>
      <c r="QYL75" s="193"/>
      <c r="QYM75" s="193"/>
      <c r="QYN75" s="193"/>
      <c r="QYO75" s="193"/>
      <c r="QYP75" s="193"/>
      <c r="QYQ75" s="193"/>
      <c r="QYR75" s="193"/>
      <c r="QYS75" s="193"/>
      <c r="QYT75" s="193"/>
      <c r="QYU75" s="193"/>
      <c r="QYV75" s="193"/>
      <c r="QYW75" s="193"/>
      <c r="QYX75" s="193"/>
      <c r="QYY75" s="193"/>
      <c r="QYZ75" s="193"/>
      <c r="QZA75" s="193"/>
      <c r="QZB75" s="193"/>
      <c r="QZC75" s="193"/>
      <c r="QZD75" s="193"/>
      <c r="QZE75" s="193"/>
      <c r="QZF75" s="193"/>
      <c r="QZG75" s="193"/>
      <c r="QZH75" s="193"/>
      <c r="QZI75" s="193"/>
      <c r="QZJ75" s="193"/>
      <c r="QZK75" s="193"/>
      <c r="QZL75" s="193"/>
      <c r="QZM75" s="193"/>
      <c r="QZN75" s="193"/>
      <c r="QZO75" s="193"/>
      <c r="QZP75" s="193"/>
      <c r="QZQ75" s="193"/>
      <c r="QZR75" s="193"/>
      <c r="QZS75" s="193"/>
      <c r="QZT75" s="193"/>
      <c r="QZU75" s="193"/>
      <c r="QZV75" s="193"/>
      <c r="QZW75" s="193"/>
      <c r="QZX75" s="193"/>
      <c r="QZY75" s="193"/>
      <c r="QZZ75" s="193"/>
      <c r="RAA75" s="193"/>
      <c r="RAB75" s="193"/>
      <c r="RAC75" s="193"/>
      <c r="RAD75" s="193"/>
      <c r="RAE75" s="193"/>
      <c r="RAF75" s="193"/>
      <c r="RAG75" s="193"/>
      <c r="RAH75" s="193"/>
      <c r="RAI75" s="193"/>
      <c r="RAJ75" s="193"/>
      <c r="RAK75" s="193"/>
      <c r="RAL75" s="193"/>
      <c r="RAM75" s="193"/>
      <c r="RAN75" s="193"/>
      <c r="RAO75" s="193"/>
      <c r="RAP75" s="193"/>
      <c r="RAQ75" s="193"/>
      <c r="RAR75" s="193"/>
      <c r="RAS75" s="193"/>
      <c r="RAT75" s="193"/>
      <c r="RAU75" s="193"/>
      <c r="RAV75" s="193"/>
      <c r="RAW75" s="193"/>
      <c r="RAX75" s="193"/>
      <c r="RAY75" s="193"/>
      <c r="RAZ75" s="193"/>
      <c r="RBA75" s="193"/>
      <c r="RBB75" s="193"/>
      <c r="RBC75" s="193"/>
      <c r="RBD75" s="193"/>
      <c r="RBE75" s="193"/>
      <c r="RBF75" s="193"/>
      <c r="RBG75" s="193"/>
      <c r="RBH75" s="193"/>
      <c r="RBI75" s="193"/>
      <c r="RBJ75" s="193"/>
      <c r="RBK75" s="193"/>
      <c r="RBL75" s="193"/>
      <c r="RBM75" s="193"/>
      <c r="RBN75" s="193"/>
      <c r="RBO75" s="193"/>
      <c r="RBP75" s="193"/>
      <c r="RBQ75" s="193"/>
      <c r="RBR75" s="193"/>
      <c r="RBS75" s="193"/>
      <c r="RBT75" s="193"/>
      <c r="RBU75" s="193"/>
      <c r="RBV75" s="193"/>
      <c r="RBW75" s="193"/>
      <c r="RBX75" s="193"/>
      <c r="RBY75" s="193"/>
      <c r="RBZ75" s="193"/>
      <c r="RCA75" s="193"/>
      <c r="RCB75" s="193"/>
      <c r="RCC75" s="193"/>
      <c r="RCD75" s="193"/>
      <c r="RCE75" s="193"/>
      <c r="RCF75" s="193"/>
      <c r="RCG75" s="193"/>
      <c r="RCH75" s="193"/>
      <c r="RCI75" s="193"/>
      <c r="RCJ75" s="193"/>
      <c r="RCK75" s="193"/>
      <c r="RCL75" s="193"/>
      <c r="RCM75" s="193"/>
      <c r="RCN75" s="193"/>
      <c r="RCO75" s="193"/>
      <c r="RCP75" s="193"/>
      <c r="RCQ75" s="193"/>
      <c r="RCR75" s="193"/>
      <c r="RCS75" s="193"/>
      <c r="RCT75" s="193"/>
      <c r="RCU75" s="193"/>
      <c r="RCV75" s="193"/>
      <c r="RCW75" s="193"/>
      <c r="RCX75" s="193"/>
      <c r="RCY75" s="193"/>
      <c r="RCZ75" s="193"/>
      <c r="RDA75" s="193"/>
      <c r="RDB75" s="193"/>
      <c r="RDC75" s="193"/>
      <c r="RDD75" s="193"/>
      <c r="RDE75" s="193"/>
      <c r="RDF75" s="193"/>
      <c r="RDG75" s="193"/>
      <c r="RDH75" s="193"/>
      <c r="RDI75" s="193"/>
      <c r="RDJ75" s="193"/>
      <c r="RDK75" s="193"/>
      <c r="RDL75" s="193"/>
      <c r="RDM75" s="193"/>
      <c r="RDN75" s="193"/>
      <c r="RDO75" s="193"/>
      <c r="RDP75" s="193"/>
      <c r="RDQ75" s="193"/>
      <c r="RDR75" s="193"/>
      <c r="RDS75" s="193"/>
      <c r="RDT75" s="193"/>
      <c r="RDU75" s="193"/>
      <c r="RDV75" s="193"/>
      <c r="RDW75" s="193"/>
      <c r="RDX75" s="193"/>
      <c r="RDY75" s="193"/>
      <c r="RDZ75" s="193"/>
      <c r="REA75" s="193"/>
      <c r="REB75" s="193"/>
      <c r="REC75" s="193"/>
      <c r="RED75" s="193"/>
      <c r="REE75" s="193"/>
      <c r="REF75" s="193"/>
      <c r="REG75" s="193"/>
      <c r="REH75" s="193"/>
      <c r="REI75" s="193"/>
      <c r="REJ75" s="193"/>
      <c r="REK75" s="193"/>
      <c r="REL75" s="193"/>
      <c r="REM75" s="193"/>
      <c r="REN75" s="193"/>
      <c r="REO75" s="193"/>
      <c r="REP75" s="193"/>
      <c r="REQ75" s="193"/>
      <c r="RER75" s="193"/>
      <c r="RES75" s="193"/>
      <c r="RET75" s="193"/>
      <c r="REU75" s="193"/>
      <c r="REV75" s="193"/>
      <c r="REW75" s="193"/>
      <c r="REX75" s="193"/>
      <c r="REY75" s="193"/>
      <c r="REZ75" s="193"/>
      <c r="RFA75" s="193"/>
      <c r="RFB75" s="193"/>
      <c r="RFC75" s="193"/>
      <c r="RFD75" s="193"/>
      <c r="RFE75" s="193"/>
      <c r="RFF75" s="193"/>
      <c r="RFG75" s="193"/>
      <c r="RFH75" s="193"/>
      <c r="RFI75" s="193"/>
      <c r="RFJ75" s="193"/>
      <c r="RFK75" s="193"/>
      <c r="RFL75" s="193"/>
      <c r="RFM75" s="193"/>
      <c r="RFN75" s="193"/>
      <c r="RFO75" s="193"/>
      <c r="RFP75" s="193"/>
      <c r="RFQ75" s="193"/>
      <c r="RFR75" s="193"/>
      <c r="RFS75" s="193"/>
      <c r="RFT75" s="193"/>
      <c r="RFU75" s="193"/>
      <c r="RFV75" s="193"/>
      <c r="RFW75" s="193"/>
      <c r="RFX75" s="193"/>
      <c r="RFY75" s="193"/>
      <c r="RFZ75" s="193"/>
      <c r="RGA75" s="193"/>
      <c r="RGB75" s="193"/>
      <c r="RGC75" s="193"/>
      <c r="RGD75" s="193"/>
      <c r="RGE75" s="193"/>
      <c r="RGF75" s="193"/>
      <c r="RGG75" s="193"/>
      <c r="RGH75" s="193"/>
      <c r="RGI75" s="193"/>
      <c r="RGJ75" s="193"/>
      <c r="RGK75" s="193"/>
      <c r="RGL75" s="193"/>
      <c r="RGM75" s="193"/>
      <c r="RGN75" s="193"/>
      <c r="RGO75" s="193"/>
      <c r="RGP75" s="193"/>
      <c r="RGQ75" s="193"/>
      <c r="RGR75" s="193"/>
      <c r="RGS75" s="193"/>
      <c r="RGT75" s="193"/>
      <c r="RGU75" s="193"/>
      <c r="RGV75" s="193"/>
      <c r="RGW75" s="193"/>
      <c r="RGX75" s="193"/>
      <c r="RGY75" s="193"/>
      <c r="RGZ75" s="193"/>
      <c r="RHA75" s="193"/>
      <c r="RHB75" s="193"/>
      <c r="RHC75" s="193"/>
      <c r="RHD75" s="193"/>
      <c r="RHE75" s="193"/>
      <c r="RHF75" s="193"/>
      <c r="RHG75" s="193"/>
      <c r="RHH75" s="193"/>
      <c r="RHI75" s="193"/>
      <c r="RHJ75" s="193"/>
      <c r="RHK75" s="193"/>
      <c r="RHL75" s="193"/>
      <c r="RHM75" s="193"/>
      <c r="RHN75" s="193"/>
      <c r="RHO75" s="193"/>
      <c r="RHP75" s="193"/>
      <c r="RHQ75" s="193"/>
      <c r="RHR75" s="193"/>
      <c r="RHS75" s="193"/>
      <c r="RHT75" s="193"/>
      <c r="RHU75" s="193"/>
      <c r="RHV75" s="193"/>
      <c r="RHW75" s="193"/>
      <c r="RHX75" s="193"/>
      <c r="RHY75" s="193"/>
      <c r="RHZ75" s="193"/>
      <c r="RIA75" s="193"/>
      <c r="RIB75" s="193"/>
      <c r="RIC75" s="193"/>
      <c r="RID75" s="193"/>
      <c r="RIE75" s="193"/>
      <c r="RIF75" s="193"/>
      <c r="RIG75" s="193"/>
      <c r="RIH75" s="193"/>
      <c r="RII75" s="193"/>
      <c r="RIJ75" s="193"/>
      <c r="RIK75" s="193"/>
      <c r="RIL75" s="193"/>
      <c r="RIM75" s="193"/>
      <c r="RIN75" s="193"/>
      <c r="RIO75" s="193"/>
      <c r="RIP75" s="193"/>
      <c r="RIQ75" s="193"/>
      <c r="RIR75" s="193"/>
      <c r="RIS75" s="193"/>
      <c r="RIT75" s="193"/>
      <c r="RIU75" s="193"/>
      <c r="RIV75" s="193"/>
      <c r="RIW75" s="193"/>
      <c r="RIX75" s="193"/>
      <c r="RIY75" s="193"/>
      <c r="RIZ75" s="193"/>
      <c r="RJA75" s="193"/>
      <c r="RJB75" s="193"/>
      <c r="RJC75" s="193"/>
      <c r="RJD75" s="193"/>
      <c r="RJE75" s="193"/>
      <c r="RJF75" s="193"/>
      <c r="RJG75" s="193"/>
      <c r="RJH75" s="193"/>
      <c r="RJI75" s="193"/>
      <c r="RJJ75" s="193"/>
      <c r="RJK75" s="193"/>
      <c r="RJL75" s="193"/>
      <c r="RJM75" s="193"/>
      <c r="RJN75" s="193"/>
      <c r="RJO75" s="193"/>
      <c r="RJP75" s="193"/>
      <c r="RJQ75" s="193"/>
      <c r="RJR75" s="193"/>
      <c r="RJS75" s="193"/>
      <c r="RJT75" s="193"/>
      <c r="RJU75" s="193"/>
      <c r="RJV75" s="193"/>
      <c r="RJW75" s="193"/>
      <c r="RJX75" s="193"/>
      <c r="RJY75" s="193"/>
      <c r="RJZ75" s="193"/>
      <c r="RKA75" s="193"/>
      <c r="RKB75" s="193"/>
      <c r="RKC75" s="193"/>
      <c r="RKD75" s="193"/>
      <c r="RKE75" s="193"/>
      <c r="RKF75" s="193"/>
      <c r="RKG75" s="193"/>
      <c r="RKH75" s="193"/>
      <c r="RKI75" s="193"/>
      <c r="RKJ75" s="193"/>
      <c r="RKK75" s="193"/>
      <c r="RKL75" s="193"/>
      <c r="RKM75" s="193"/>
      <c r="RKN75" s="193"/>
      <c r="RKO75" s="193"/>
      <c r="RKP75" s="193"/>
      <c r="RKQ75" s="193"/>
      <c r="RKR75" s="193"/>
      <c r="RKS75" s="193"/>
      <c r="RKT75" s="193"/>
      <c r="RKU75" s="193"/>
      <c r="RKV75" s="193"/>
      <c r="RKW75" s="193"/>
      <c r="RKX75" s="193"/>
      <c r="RKY75" s="193"/>
      <c r="RKZ75" s="193"/>
      <c r="RLA75" s="193"/>
      <c r="RLB75" s="193"/>
      <c r="RLC75" s="193"/>
      <c r="RLD75" s="193"/>
      <c r="RLE75" s="193"/>
      <c r="RLF75" s="193"/>
      <c r="RLG75" s="193"/>
      <c r="RLH75" s="193"/>
      <c r="RLI75" s="193"/>
      <c r="RLJ75" s="193"/>
      <c r="RLK75" s="193"/>
      <c r="RLL75" s="193"/>
      <c r="RLM75" s="193"/>
      <c r="RLN75" s="193"/>
      <c r="RLO75" s="193"/>
      <c r="RLP75" s="193"/>
      <c r="RLQ75" s="193"/>
      <c r="RLR75" s="193"/>
      <c r="RLS75" s="193"/>
      <c r="RLT75" s="193"/>
      <c r="RLU75" s="193"/>
      <c r="RLV75" s="193"/>
      <c r="RLW75" s="193"/>
      <c r="RLX75" s="193"/>
      <c r="RLY75" s="193"/>
      <c r="RLZ75" s="193"/>
      <c r="RMA75" s="193"/>
      <c r="RMB75" s="193"/>
      <c r="RMC75" s="193"/>
      <c r="RMD75" s="193"/>
      <c r="RME75" s="193"/>
      <c r="RMF75" s="193"/>
      <c r="RMG75" s="193"/>
      <c r="RMH75" s="193"/>
      <c r="RMI75" s="193"/>
      <c r="RMJ75" s="193"/>
      <c r="RMK75" s="193"/>
      <c r="RML75" s="193"/>
      <c r="RMM75" s="193"/>
      <c r="RMN75" s="193"/>
      <c r="RMO75" s="193"/>
      <c r="RMP75" s="193"/>
      <c r="RMQ75" s="193"/>
      <c r="RMR75" s="193"/>
      <c r="RMS75" s="193"/>
      <c r="RMT75" s="193"/>
      <c r="RMU75" s="193"/>
      <c r="RMV75" s="193"/>
      <c r="RMW75" s="193"/>
      <c r="RMX75" s="193"/>
      <c r="RMY75" s="193"/>
      <c r="RMZ75" s="193"/>
      <c r="RNA75" s="193"/>
      <c r="RNB75" s="193"/>
      <c r="RNC75" s="193"/>
      <c r="RND75" s="193"/>
      <c r="RNE75" s="193"/>
      <c r="RNF75" s="193"/>
      <c r="RNG75" s="193"/>
      <c r="RNH75" s="193"/>
      <c r="RNI75" s="193"/>
      <c r="RNJ75" s="193"/>
      <c r="RNK75" s="193"/>
      <c r="RNL75" s="193"/>
      <c r="RNM75" s="193"/>
      <c r="RNN75" s="193"/>
      <c r="RNO75" s="193"/>
      <c r="RNP75" s="193"/>
      <c r="RNQ75" s="193"/>
      <c r="RNR75" s="193"/>
      <c r="RNS75" s="193"/>
      <c r="RNT75" s="193"/>
      <c r="RNU75" s="193"/>
      <c r="RNV75" s="193"/>
      <c r="RNW75" s="193"/>
      <c r="RNX75" s="193"/>
      <c r="RNY75" s="193"/>
      <c r="RNZ75" s="193"/>
      <c r="ROA75" s="193"/>
      <c r="ROB75" s="193"/>
      <c r="ROC75" s="193"/>
      <c r="ROD75" s="193"/>
      <c r="ROE75" s="193"/>
      <c r="ROF75" s="193"/>
      <c r="ROG75" s="193"/>
      <c r="ROH75" s="193"/>
      <c r="ROI75" s="193"/>
      <c r="ROJ75" s="193"/>
      <c r="ROK75" s="193"/>
      <c r="ROL75" s="193"/>
      <c r="ROM75" s="193"/>
      <c r="RON75" s="193"/>
      <c r="ROO75" s="193"/>
      <c r="ROP75" s="193"/>
      <c r="ROQ75" s="193"/>
      <c r="ROR75" s="193"/>
      <c r="ROS75" s="193"/>
      <c r="ROT75" s="193"/>
      <c r="ROU75" s="193"/>
      <c r="ROV75" s="193"/>
      <c r="ROW75" s="193"/>
      <c r="ROX75" s="193"/>
      <c r="ROY75" s="193"/>
      <c r="ROZ75" s="193"/>
      <c r="RPA75" s="193"/>
      <c r="RPB75" s="193"/>
      <c r="RPC75" s="193"/>
      <c r="RPD75" s="193"/>
      <c r="RPE75" s="193"/>
      <c r="RPF75" s="193"/>
      <c r="RPG75" s="193"/>
      <c r="RPH75" s="193"/>
      <c r="RPI75" s="193"/>
      <c r="RPJ75" s="193"/>
      <c r="RPK75" s="193"/>
      <c r="RPL75" s="193"/>
      <c r="RPM75" s="193"/>
      <c r="RPN75" s="193"/>
      <c r="RPO75" s="193"/>
      <c r="RPP75" s="193"/>
      <c r="RPQ75" s="193"/>
      <c r="RPR75" s="193"/>
      <c r="RPS75" s="193"/>
      <c r="RPT75" s="193"/>
      <c r="RPU75" s="193"/>
      <c r="RPV75" s="193"/>
      <c r="RPW75" s="193"/>
      <c r="RPX75" s="193"/>
      <c r="RPY75" s="193"/>
      <c r="RPZ75" s="193"/>
      <c r="RQA75" s="193"/>
      <c r="RQB75" s="193"/>
      <c r="RQC75" s="193"/>
      <c r="RQD75" s="193"/>
      <c r="RQE75" s="193"/>
      <c r="RQF75" s="193"/>
      <c r="RQG75" s="193"/>
      <c r="RQH75" s="193"/>
      <c r="RQI75" s="193"/>
      <c r="RQJ75" s="193"/>
      <c r="RQK75" s="193"/>
      <c r="RQL75" s="193"/>
      <c r="RQM75" s="193"/>
      <c r="RQN75" s="193"/>
      <c r="RQO75" s="193"/>
      <c r="RQP75" s="193"/>
      <c r="RQQ75" s="193"/>
      <c r="RQR75" s="193"/>
      <c r="RQS75" s="193"/>
      <c r="RQT75" s="193"/>
      <c r="RQU75" s="193"/>
      <c r="RQV75" s="193"/>
      <c r="RQW75" s="193"/>
      <c r="RQX75" s="193"/>
      <c r="RQY75" s="193"/>
      <c r="RQZ75" s="193"/>
      <c r="RRA75" s="193"/>
      <c r="RRB75" s="193"/>
      <c r="RRC75" s="193"/>
      <c r="RRD75" s="193"/>
      <c r="RRE75" s="193"/>
      <c r="RRF75" s="193"/>
      <c r="RRG75" s="193"/>
      <c r="RRH75" s="193"/>
      <c r="RRI75" s="193"/>
      <c r="RRJ75" s="193"/>
      <c r="RRK75" s="193"/>
      <c r="RRL75" s="193"/>
      <c r="RRM75" s="193"/>
      <c r="RRN75" s="193"/>
      <c r="RRO75" s="193"/>
      <c r="RRP75" s="193"/>
      <c r="RRQ75" s="193"/>
      <c r="RRR75" s="193"/>
      <c r="RRS75" s="193"/>
      <c r="RRT75" s="193"/>
      <c r="RRU75" s="193"/>
      <c r="RRV75" s="193"/>
      <c r="RRW75" s="193"/>
      <c r="RRX75" s="193"/>
      <c r="RRY75" s="193"/>
      <c r="RRZ75" s="193"/>
      <c r="RSA75" s="193"/>
      <c r="RSB75" s="193"/>
      <c r="RSC75" s="193"/>
      <c r="RSD75" s="193"/>
      <c r="RSE75" s="193"/>
      <c r="RSF75" s="193"/>
      <c r="RSG75" s="193"/>
      <c r="RSH75" s="193"/>
      <c r="RSI75" s="193"/>
      <c r="RSJ75" s="193"/>
      <c r="RSK75" s="193"/>
      <c r="RSL75" s="193"/>
      <c r="RSM75" s="193"/>
      <c r="RSN75" s="193"/>
      <c r="RSO75" s="193"/>
      <c r="RSP75" s="193"/>
      <c r="RSQ75" s="193"/>
      <c r="RSR75" s="193"/>
      <c r="RSS75" s="193"/>
      <c r="RST75" s="193"/>
      <c r="RSU75" s="193"/>
      <c r="RSV75" s="193"/>
      <c r="RSW75" s="193"/>
      <c r="RSX75" s="193"/>
      <c r="RSY75" s="193"/>
      <c r="RSZ75" s="193"/>
      <c r="RTA75" s="193"/>
      <c r="RTB75" s="193"/>
      <c r="RTC75" s="193"/>
      <c r="RTD75" s="193"/>
      <c r="RTE75" s="193"/>
      <c r="RTF75" s="193"/>
      <c r="RTG75" s="193"/>
      <c r="RTH75" s="193"/>
      <c r="RTI75" s="193"/>
      <c r="RTJ75" s="193"/>
      <c r="RTK75" s="193"/>
      <c r="RTL75" s="193"/>
      <c r="RTM75" s="193"/>
      <c r="RTN75" s="193"/>
      <c r="RTO75" s="193"/>
      <c r="RTP75" s="193"/>
      <c r="RTQ75" s="193"/>
      <c r="RTR75" s="193"/>
      <c r="RTS75" s="193"/>
      <c r="RTT75" s="193"/>
      <c r="RTU75" s="193"/>
      <c r="RTV75" s="193"/>
      <c r="RTW75" s="193"/>
      <c r="RTX75" s="193"/>
      <c r="RTY75" s="193"/>
      <c r="RTZ75" s="193"/>
      <c r="RUA75" s="193"/>
      <c r="RUB75" s="193"/>
      <c r="RUC75" s="193"/>
      <c r="RUD75" s="193"/>
      <c r="RUE75" s="193"/>
      <c r="RUF75" s="193"/>
      <c r="RUG75" s="193"/>
      <c r="RUH75" s="193"/>
      <c r="RUI75" s="193"/>
      <c r="RUJ75" s="193"/>
      <c r="RUK75" s="193"/>
      <c r="RUL75" s="193"/>
      <c r="RUM75" s="193"/>
      <c r="RUN75" s="193"/>
      <c r="RUO75" s="193"/>
      <c r="RUP75" s="193"/>
      <c r="RUQ75" s="193"/>
      <c r="RUR75" s="193"/>
      <c r="RUS75" s="193"/>
      <c r="RUT75" s="193"/>
      <c r="RUU75" s="193"/>
      <c r="RUV75" s="193"/>
      <c r="RUW75" s="193"/>
      <c r="RUX75" s="193"/>
      <c r="RUY75" s="193"/>
      <c r="RUZ75" s="193"/>
      <c r="RVA75" s="193"/>
      <c r="RVB75" s="193"/>
      <c r="RVC75" s="193"/>
      <c r="RVD75" s="193"/>
      <c r="RVE75" s="193"/>
      <c r="RVF75" s="193"/>
      <c r="RVG75" s="193"/>
      <c r="RVH75" s="193"/>
      <c r="RVI75" s="193"/>
      <c r="RVJ75" s="193"/>
      <c r="RVK75" s="193"/>
      <c r="RVL75" s="193"/>
      <c r="RVM75" s="193"/>
      <c r="RVN75" s="193"/>
      <c r="RVO75" s="193"/>
      <c r="RVP75" s="193"/>
      <c r="RVQ75" s="193"/>
      <c r="RVR75" s="193"/>
      <c r="RVS75" s="193"/>
      <c r="RVT75" s="193"/>
      <c r="RVU75" s="193"/>
      <c r="RVV75" s="193"/>
      <c r="RVW75" s="193"/>
      <c r="RVX75" s="193"/>
      <c r="RVY75" s="193"/>
      <c r="RVZ75" s="193"/>
      <c r="RWA75" s="193"/>
      <c r="RWB75" s="193"/>
      <c r="RWC75" s="193"/>
      <c r="RWD75" s="193"/>
      <c r="RWE75" s="193"/>
      <c r="RWF75" s="193"/>
      <c r="RWG75" s="193"/>
      <c r="RWH75" s="193"/>
      <c r="RWI75" s="193"/>
      <c r="RWJ75" s="193"/>
      <c r="RWK75" s="193"/>
      <c r="RWL75" s="193"/>
      <c r="RWM75" s="193"/>
      <c r="RWN75" s="193"/>
      <c r="RWO75" s="193"/>
      <c r="RWP75" s="193"/>
      <c r="RWQ75" s="193"/>
      <c r="RWR75" s="193"/>
      <c r="RWS75" s="193"/>
      <c r="RWT75" s="193"/>
      <c r="RWU75" s="193"/>
      <c r="RWV75" s="193"/>
      <c r="RWW75" s="193"/>
      <c r="RWX75" s="193"/>
      <c r="RWY75" s="193"/>
      <c r="RWZ75" s="193"/>
      <c r="RXA75" s="193"/>
      <c r="RXB75" s="193"/>
      <c r="RXC75" s="193"/>
      <c r="RXD75" s="193"/>
      <c r="RXE75" s="193"/>
      <c r="RXF75" s="193"/>
      <c r="RXG75" s="193"/>
      <c r="RXH75" s="193"/>
      <c r="RXI75" s="193"/>
      <c r="RXJ75" s="193"/>
      <c r="RXK75" s="193"/>
      <c r="RXL75" s="193"/>
      <c r="RXM75" s="193"/>
      <c r="RXN75" s="193"/>
      <c r="RXO75" s="193"/>
      <c r="RXP75" s="193"/>
      <c r="RXQ75" s="193"/>
      <c r="RXR75" s="193"/>
      <c r="RXS75" s="193"/>
      <c r="RXT75" s="193"/>
      <c r="RXU75" s="193"/>
      <c r="RXV75" s="193"/>
      <c r="RXW75" s="193"/>
      <c r="RXX75" s="193"/>
      <c r="RXY75" s="193"/>
      <c r="RXZ75" s="193"/>
      <c r="RYA75" s="193"/>
      <c r="RYB75" s="193"/>
      <c r="RYC75" s="193"/>
      <c r="RYD75" s="193"/>
      <c r="RYE75" s="193"/>
      <c r="RYF75" s="193"/>
      <c r="RYG75" s="193"/>
      <c r="RYH75" s="193"/>
      <c r="RYI75" s="193"/>
      <c r="RYJ75" s="193"/>
      <c r="RYK75" s="193"/>
      <c r="RYL75" s="193"/>
      <c r="RYM75" s="193"/>
      <c r="RYN75" s="193"/>
      <c r="RYO75" s="193"/>
      <c r="RYP75" s="193"/>
      <c r="RYQ75" s="193"/>
      <c r="RYR75" s="193"/>
      <c r="RYS75" s="193"/>
      <c r="RYT75" s="193"/>
      <c r="RYU75" s="193"/>
      <c r="RYV75" s="193"/>
      <c r="RYW75" s="193"/>
      <c r="RYX75" s="193"/>
      <c r="RYY75" s="193"/>
      <c r="RYZ75" s="193"/>
      <c r="RZA75" s="193"/>
      <c r="RZB75" s="193"/>
      <c r="RZC75" s="193"/>
      <c r="RZD75" s="193"/>
      <c r="RZE75" s="193"/>
      <c r="RZF75" s="193"/>
      <c r="RZG75" s="193"/>
      <c r="RZH75" s="193"/>
      <c r="RZI75" s="193"/>
      <c r="RZJ75" s="193"/>
      <c r="RZK75" s="193"/>
      <c r="RZL75" s="193"/>
      <c r="RZM75" s="193"/>
      <c r="RZN75" s="193"/>
      <c r="RZO75" s="193"/>
      <c r="RZP75" s="193"/>
      <c r="RZQ75" s="193"/>
      <c r="RZR75" s="193"/>
      <c r="RZS75" s="193"/>
      <c r="RZT75" s="193"/>
      <c r="RZU75" s="193"/>
      <c r="RZV75" s="193"/>
      <c r="RZW75" s="193"/>
      <c r="RZX75" s="193"/>
      <c r="RZY75" s="193"/>
      <c r="RZZ75" s="193"/>
      <c r="SAA75" s="193"/>
      <c r="SAB75" s="193"/>
      <c r="SAC75" s="193"/>
      <c r="SAD75" s="193"/>
      <c r="SAE75" s="193"/>
      <c r="SAF75" s="193"/>
      <c r="SAG75" s="193"/>
      <c r="SAH75" s="193"/>
      <c r="SAI75" s="193"/>
      <c r="SAJ75" s="193"/>
      <c r="SAK75" s="193"/>
      <c r="SAL75" s="193"/>
      <c r="SAM75" s="193"/>
      <c r="SAN75" s="193"/>
      <c r="SAO75" s="193"/>
      <c r="SAP75" s="193"/>
      <c r="SAQ75" s="193"/>
      <c r="SAR75" s="193"/>
      <c r="SAS75" s="193"/>
      <c r="SAT75" s="193"/>
      <c r="SAU75" s="193"/>
      <c r="SAV75" s="193"/>
      <c r="SAW75" s="193"/>
      <c r="SAX75" s="193"/>
      <c r="SAY75" s="193"/>
      <c r="SAZ75" s="193"/>
      <c r="SBA75" s="193"/>
      <c r="SBB75" s="193"/>
      <c r="SBC75" s="193"/>
      <c r="SBD75" s="193"/>
      <c r="SBE75" s="193"/>
      <c r="SBF75" s="193"/>
      <c r="SBG75" s="193"/>
      <c r="SBH75" s="193"/>
      <c r="SBI75" s="193"/>
      <c r="SBJ75" s="193"/>
      <c r="SBK75" s="193"/>
      <c r="SBL75" s="193"/>
      <c r="SBM75" s="193"/>
      <c r="SBN75" s="193"/>
      <c r="SBO75" s="193"/>
      <c r="SBP75" s="193"/>
      <c r="SBQ75" s="193"/>
      <c r="SBR75" s="193"/>
      <c r="SBS75" s="193"/>
      <c r="SBT75" s="193"/>
      <c r="SBU75" s="193"/>
      <c r="SBV75" s="193"/>
      <c r="SBW75" s="193"/>
      <c r="SBX75" s="193"/>
      <c r="SBY75" s="193"/>
      <c r="SBZ75" s="193"/>
      <c r="SCA75" s="193"/>
      <c r="SCB75" s="193"/>
      <c r="SCC75" s="193"/>
      <c r="SCD75" s="193"/>
      <c r="SCE75" s="193"/>
      <c r="SCF75" s="193"/>
      <c r="SCG75" s="193"/>
      <c r="SCH75" s="193"/>
      <c r="SCI75" s="193"/>
      <c r="SCJ75" s="193"/>
      <c r="SCK75" s="193"/>
      <c r="SCL75" s="193"/>
      <c r="SCM75" s="193"/>
      <c r="SCN75" s="193"/>
      <c r="SCO75" s="193"/>
      <c r="SCP75" s="193"/>
      <c r="SCQ75" s="193"/>
      <c r="SCR75" s="193"/>
      <c r="SCS75" s="193"/>
      <c r="SCT75" s="193"/>
      <c r="SCU75" s="193"/>
      <c r="SCV75" s="193"/>
      <c r="SCW75" s="193"/>
      <c r="SCX75" s="193"/>
      <c r="SCY75" s="193"/>
      <c r="SCZ75" s="193"/>
      <c r="SDA75" s="193"/>
      <c r="SDB75" s="193"/>
      <c r="SDC75" s="193"/>
      <c r="SDD75" s="193"/>
      <c r="SDE75" s="193"/>
      <c r="SDF75" s="193"/>
      <c r="SDG75" s="193"/>
      <c r="SDH75" s="193"/>
      <c r="SDI75" s="193"/>
      <c r="SDJ75" s="193"/>
      <c r="SDK75" s="193"/>
      <c r="SDL75" s="193"/>
      <c r="SDM75" s="193"/>
      <c r="SDN75" s="193"/>
      <c r="SDO75" s="193"/>
      <c r="SDP75" s="193"/>
      <c r="SDQ75" s="193"/>
      <c r="SDR75" s="193"/>
      <c r="SDS75" s="193"/>
      <c r="SDT75" s="193"/>
      <c r="SDU75" s="193"/>
      <c r="SDV75" s="193"/>
      <c r="SDW75" s="193"/>
      <c r="SDX75" s="193"/>
      <c r="SDY75" s="193"/>
      <c r="SDZ75" s="193"/>
      <c r="SEA75" s="193"/>
      <c r="SEB75" s="193"/>
      <c r="SEC75" s="193"/>
      <c r="SED75" s="193"/>
      <c r="SEE75" s="193"/>
      <c r="SEF75" s="193"/>
      <c r="SEG75" s="193"/>
      <c r="SEH75" s="193"/>
      <c r="SEI75" s="193"/>
      <c r="SEJ75" s="193"/>
      <c r="SEK75" s="193"/>
      <c r="SEL75" s="193"/>
      <c r="SEM75" s="193"/>
      <c r="SEN75" s="193"/>
      <c r="SEO75" s="193"/>
      <c r="SEP75" s="193"/>
      <c r="SEQ75" s="193"/>
      <c r="SER75" s="193"/>
      <c r="SES75" s="193"/>
      <c r="SET75" s="193"/>
      <c r="SEU75" s="193"/>
      <c r="SEV75" s="193"/>
      <c r="SEW75" s="193"/>
      <c r="SEX75" s="193"/>
      <c r="SEY75" s="193"/>
      <c r="SEZ75" s="193"/>
      <c r="SFA75" s="193"/>
      <c r="SFB75" s="193"/>
      <c r="SFC75" s="193"/>
      <c r="SFD75" s="193"/>
      <c r="SFE75" s="193"/>
      <c r="SFF75" s="193"/>
      <c r="SFG75" s="193"/>
      <c r="SFH75" s="193"/>
      <c r="SFI75" s="193"/>
      <c r="SFJ75" s="193"/>
      <c r="SFK75" s="193"/>
      <c r="SFL75" s="193"/>
      <c r="SFM75" s="193"/>
      <c r="SFN75" s="193"/>
      <c r="SFO75" s="193"/>
      <c r="SFP75" s="193"/>
      <c r="SFQ75" s="193"/>
      <c r="SFR75" s="193"/>
      <c r="SFS75" s="193"/>
      <c r="SFT75" s="193"/>
      <c r="SFU75" s="193"/>
      <c r="SFV75" s="193"/>
      <c r="SFW75" s="193"/>
      <c r="SFX75" s="193"/>
      <c r="SFY75" s="193"/>
      <c r="SFZ75" s="193"/>
      <c r="SGA75" s="193"/>
      <c r="SGB75" s="193"/>
      <c r="SGC75" s="193"/>
      <c r="SGD75" s="193"/>
      <c r="SGE75" s="193"/>
      <c r="SGF75" s="193"/>
      <c r="SGG75" s="193"/>
      <c r="SGH75" s="193"/>
      <c r="SGI75" s="193"/>
      <c r="SGJ75" s="193"/>
      <c r="SGK75" s="193"/>
      <c r="SGL75" s="193"/>
      <c r="SGM75" s="193"/>
      <c r="SGN75" s="193"/>
      <c r="SGO75" s="193"/>
      <c r="SGP75" s="193"/>
      <c r="SGQ75" s="193"/>
      <c r="SGR75" s="193"/>
      <c r="SGS75" s="193"/>
      <c r="SGT75" s="193"/>
      <c r="SGU75" s="193"/>
      <c r="SGV75" s="193"/>
      <c r="SGW75" s="193"/>
      <c r="SGX75" s="193"/>
      <c r="SGY75" s="193"/>
      <c r="SGZ75" s="193"/>
      <c r="SHA75" s="193"/>
      <c r="SHB75" s="193"/>
      <c r="SHC75" s="193"/>
      <c r="SHD75" s="193"/>
      <c r="SHE75" s="193"/>
      <c r="SHF75" s="193"/>
      <c r="SHG75" s="193"/>
      <c r="SHH75" s="193"/>
      <c r="SHI75" s="193"/>
      <c r="SHJ75" s="193"/>
      <c r="SHK75" s="193"/>
      <c r="SHL75" s="193"/>
      <c r="SHM75" s="193"/>
      <c r="SHN75" s="193"/>
      <c r="SHO75" s="193"/>
      <c r="SHP75" s="193"/>
      <c r="SHQ75" s="193"/>
      <c r="SHR75" s="193"/>
      <c r="SHS75" s="193"/>
      <c r="SHT75" s="193"/>
      <c r="SHU75" s="193"/>
      <c r="SHV75" s="193"/>
      <c r="SHW75" s="193"/>
      <c r="SHX75" s="193"/>
      <c r="SHY75" s="193"/>
      <c r="SHZ75" s="193"/>
      <c r="SIA75" s="193"/>
      <c r="SIB75" s="193"/>
      <c r="SIC75" s="193"/>
      <c r="SID75" s="193"/>
      <c r="SIE75" s="193"/>
      <c r="SIF75" s="193"/>
      <c r="SIG75" s="193"/>
      <c r="SIH75" s="193"/>
      <c r="SII75" s="193"/>
      <c r="SIJ75" s="193"/>
      <c r="SIK75" s="193"/>
      <c r="SIL75" s="193"/>
      <c r="SIM75" s="193"/>
      <c r="SIN75" s="193"/>
      <c r="SIO75" s="193"/>
      <c r="SIP75" s="193"/>
      <c r="SIQ75" s="193"/>
      <c r="SIR75" s="193"/>
      <c r="SIS75" s="193"/>
      <c r="SIT75" s="193"/>
      <c r="SIU75" s="193"/>
      <c r="SIV75" s="193"/>
      <c r="SIW75" s="193"/>
      <c r="SIX75" s="193"/>
      <c r="SIY75" s="193"/>
      <c r="SIZ75" s="193"/>
      <c r="SJA75" s="193"/>
      <c r="SJB75" s="193"/>
      <c r="SJC75" s="193"/>
      <c r="SJD75" s="193"/>
      <c r="SJE75" s="193"/>
      <c r="SJF75" s="193"/>
      <c r="SJG75" s="193"/>
      <c r="SJH75" s="193"/>
      <c r="SJI75" s="193"/>
      <c r="SJJ75" s="193"/>
      <c r="SJK75" s="193"/>
      <c r="SJL75" s="193"/>
      <c r="SJM75" s="193"/>
      <c r="SJN75" s="193"/>
      <c r="SJO75" s="193"/>
      <c r="SJP75" s="193"/>
      <c r="SJQ75" s="193"/>
      <c r="SJR75" s="193"/>
      <c r="SJS75" s="193"/>
      <c r="SJT75" s="193"/>
      <c r="SJU75" s="193"/>
      <c r="SJV75" s="193"/>
      <c r="SJW75" s="193"/>
      <c r="SJX75" s="193"/>
      <c r="SJY75" s="193"/>
      <c r="SJZ75" s="193"/>
      <c r="SKA75" s="193"/>
      <c r="SKB75" s="193"/>
      <c r="SKC75" s="193"/>
      <c r="SKD75" s="193"/>
      <c r="SKE75" s="193"/>
      <c r="SKF75" s="193"/>
      <c r="SKG75" s="193"/>
      <c r="SKH75" s="193"/>
      <c r="SKI75" s="193"/>
      <c r="SKJ75" s="193"/>
      <c r="SKK75" s="193"/>
      <c r="SKL75" s="193"/>
      <c r="SKM75" s="193"/>
      <c r="SKN75" s="193"/>
      <c r="SKO75" s="193"/>
      <c r="SKP75" s="193"/>
      <c r="SKQ75" s="193"/>
      <c r="SKR75" s="193"/>
      <c r="SKS75" s="193"/>
      <c r="SKT75" s="193"/>
      <c r="SKU75" s="193"/>
      <c r="SKV75" s="193"/>
      <c r="SKW75" s="193"/>
      <c r="SKX75" s="193"/>
      <c r="SKY75" s="193"/>
      <c r="SKZ75" s="193"/>
      <c r="SLA75" s="193"/>
      <c r="SLB75" s="193"/>
      <c r="SLC75" s="193"/>
      <c r="SLD75" s="193"/>
      <c r="SLE75" s="193"/>
      <c r="SLF75" s="193"/>
      <c r="SLG75" s="193"/>
      <c r="SLH75" s="193"/>
      <c r="SLI75" s="193"/>
      <c r="SLJ75" s="193"/>
      <c r="SLK75" s="193"/>
      <c r="SLL75" s="193"/>
      <c r="SLM75" s="193"/>
      <c r="SLN75" s="193"/>
      <c r="SLO75" s="193"/>
      <c r="SLP75" s="193"/>
      <c r="SLQ75" s="193"/>
      <c r="SLR75" s="193"/>
      <c r="SLS75" s="193"/>
      <c r="SLT75" s="193"/>
      <c r="SLU75" s="193"/>
      <c r="SLV75" s="193"/>
      <c r="SLW75" s="193"/>
      <c r="SLX75" s="193"/>
      <c r="SLY75" s="193"/>
      <c r="SLZ75" s="193"/>
      <c r="SMA75" s="193"/>
      <c r="SMB75" s="193"/>
      <c r="SMC75" s="193"/>
      <c r="SMD75" s="193"/>
      <c r="SME75" s="193"/>
      <c r="SMF75" s="193"/>
      <c r="SMG75" s="193"/>
      <c r="SMH75" s="193"/>
      <c r="SMI75" s="193"/>
      <c r="SMJ75" s="193"/>
      <c r="SMK75" s="193"/>
      <c r="SML75" s="193"/>
      <c r="SMM75" s="193"/>
      <c r="SMN75" s="193"/>
      <c r="SMO75" s="193"/>
      <c r="SMP75" s="193"/>
      <c r="SMQ75" s="193"/>
      <c r="SMR75" s="193"/>
      <c r="SMS75" s="193"/>
      <c r="SMT75" s="193"/>
      <c r="SMU75" s="193"/>
      <c r="SMV75" s="193"/>
      <c r="SMW75" s="193"/>
      <c r="SMX75" s="193"/>
      <c r="SMY75" s="193"/>
      <c r="SMZ75" s="193"/>
      <c r="SNA75" s="193"/>
      <c r="SNB75" s="193"/>
      <c r="SNC75" s="193"/>
      <c r="SND75" s="193"/>
      <c r="SNE75" s="193"/>
      <c r="SNF75" s="193"/>
      <c r="SNG75" s="193"/>
      <c r="SNH75" s="193"/>
      <c r="SNI75" s="193"/>
      <c r="SNJ75" s="193"/>
      <c r="SNK75" s="193"/>
      <c r="SNL75" s="193"/>
      <c r="SNM75" s="193"/>
      <c r="SNN75" s="193"/>
      <c r="SNO75" s="193"/>
      <c r="SNP75" s="193"/>
      <c r="SNQ75" s="193"/>
      <c r="SNR75" s="193"/>
      <c r="SNS75" s="193"/>
      <c r="SNT75" s="193"/>
      <c r="SNU75" s="193"/>
      <c r="SNV75" s="193"/>
      <c r="SNW75" s="193"/>
      <c r="SNX75" s="193"/>
      <c r="SNY75" s="193"/>
      <c r="SNZ75" s="193"/>
      <c r="SOA75" s="193"/>
      <c r="SOB75" s="193"/>
      <c r="SOC75" s="193"/>
      <c r="SOD75" s="193"/>
      <c r="SOE75" s="193"/>
      <c r="SOF75" s="193"/>
      <c r="SOG75" s="193"/>
      <c r="SOH75" s="193"/>
      <c r="SOI75" s="193"/>
      <c r="SOJ75" s="193"/>
      <c r="SOK75" s="193"/>
      <c r="SOL75" s="193"/>
      <c r="SOM75" s="193"/>
      <c r="SON75" s="193"/>
      <c r="SOO75" s="193"/>
      <c r="SOP75" s="193"/>
      <c r="SOQ75" s="193"/>
      <c r="SOR75" s="193"/>
      <c r="SOS75" s="193"/>
      <c r="SOT75" s="193"/>
      <c r="SOU75" s="193"/>
      <c r="SOV75" s="193"/>
      <c r="SOW75" s="193"/>
      <c r="SOX75" s="193"/>
      <c r="SOY75" s="193"/>
      <c r="SOZ75" s="193"/>
      <c r="SPA75" s="193"/>
      <c r="SPB75" s="193"/>
      <c r="SPC75" s="193"/>
      <c r="SPD75" s="193"/>
      <c r="SPE75" s="193"/>
      <c r="SPF75" s="193"/>
      <c r="SPG75" s="193"/>
      <c r="SPH75" s="193"/>
      <c r="SPI75" s="193"/>
      <c r="SPJ75" s="193"/>
      <c r="SPK75" s="193"/>
      <c r="SPL75" s="193"/>
      <c r="SPM75" s="193"/>
      <c r="SPN75" s="193"/>
      <c r="SPO75" s="193"/>
      <c r="SPP75" s="193"/>
      <c r="SPQ75" s="193"/>
      <c r="SPR75" s="193"/>
      <c r="SPS75" s="193"/>
      <c r="SPT75" s="193"/>
      <c r="SPU75" s="193"/>
      <c r="SPV75" s="193"/>
      <c r="SPW75" s="193"/>
      <c r="SPX75" s="193"/>
      <c r="SPY75" s="193"/>
      <c r="SPZ75" s="193"/>
      <c r="SQA75" s="193"/>
      <c r="SQB75" s="193"/>
      <c r="SQC75" s="193"/>
      <c r="SQD75" s="193"/>
      <c r="SQE75" s="193"/>
      <c r="SQF75" s="193"/>
      <c r="SQG75" s="193"/>
      <c r="SQH75" s="193"/>
      <c r="SQI75" s="193"/>
      <c r="SQJ75" s="193"/>
      <c r="SQK75" s="193"/>
      <c r="SQL75" s="193"/>
      <c r="SQM75" s="193"/>
      <c r="SQN75" s="193"/>
      <c r="SQO75" s="193"/>
      <c r="SQP75" s="193"/>
      <c r="SQQ75" s="193"/>
      <c r="SQR75" s="193"/>
      <c r="SQS75" s="193"/>
      <c r="SQT75" s="193"/>
      <c r="SQU75" s="193"/>
      <c r="SQV75" s="193"/>
      <c r="SQW75" s="193"/>
      <c r="SQX75" s="193"/>
      <c r="SQY75" s="193"/>
      <c r="SQZ75" s="193"/>
      <c r="SRA75" s="193"/>
      <c r="SRB75" s="193"/>
      <c r="SRC75" s="193"/>
      <c r="SRD75" s="193"/>
      <c r="SRE75" s="193"/>
      <c r="SRF75" s="193"/>
      <c r="SRG75" s="193"/>
      <c r="SRH75" s="193"/>
      <c r="SRI75" s="193"/>
      <c r="SRJ75" s="193"/>
      <c r="SRK75" s="193"/>
      <c r="SRL75" s="193"/>
      <c r="SRM75" s="193"/>
      <c r="SRN75" s="193"/>
      <c r="SRO75" s="193"/>
      <c r="SRP75" s="193"/>
      <c r="SRQ75" s="193"/>
      <c r="SRR75" s="193"/>
      <c r="SRS75" s="193"/>
      <c r="SRT75" s="193"/>
      <c r="SRU75" s="193"/>
      <c r="SRV75" s="193"/>
      <c r="SRW75" s="193"/>
      <c r="SRX75" s="193"/>
      <c r="SRY75" s="193"/>
      <c r="SRZ75" s="193"/>
      <c r="SSA75" s="193"/>
      <c r="SSB75" s="193"/>
      <c r="SSC75" s="193"/>
      <c r="SSD75" s="193"/>
      <c r="SSE75" s="193"/>
      <c r="SSF75" s="193"/>
      <c r="SSG75" s="193"/>
      <c r="SSH75" s="193"/>
      <c r="SSI75" s="193"/>
      <c r="SSJ75" s="193"/>
      <c r="SSK75" s="193"/>
      <c r="SSL75" s="193"/>
      <c r="SSM75" s="193"/>
      <c r="SSN75" s="193"/>
      <c r="SSO75" s="193"/>
      <c r="SSP75" s="193"/>
      <c r="SSQ75" s="193"/>
      <c r="SSR75" s="193"/>
      <c r="SSS75" s="193"/>
      <c r="SST75" s="193"/>
      <c r="SSU75" s="193"/>
      <c r="SSV75" s="193"/>
      <c r="SSW75" s="193"/>
      <c r="SSX75" s="193"/>
      <c r="SSY75" s="193"/>
      <c r="SSZ75" s="193"/>
      <c r="STA75" s="193"/>
      <c r="STB75" s="193"/>
      <c r="STC75" s="193"/>
      <c r="STD75" s="193"/>
      <c r="STE75" s="193"/>
      <c r="STF75" s="193"/>
      <c r="STG75" s="193"/>
      <c r="STH75" s="193"/>
      <c r="STI75" s="193"/>
      <c r="STJ75" s="193"/>
      <c r="STK75" s="193"/>
      <c r="STL75" s="193"/>
      <c r="STM75" s="193"/>
      <c r="STN75" s="193"/>
      <c r="STO75" s="193"/>
      <c r="STP75" s="193"/>
      <c r="STQ75" s="193"/>
      <c r="STR75" s="193"/>
      <c r="STS75" s="193"/>
      <c r="STT75" s="193"/>
      <c r="STU75" s="193"/>
      <c r="STV75" s="193"/>
      <c r="STW75" s="193"/>
      <c r="STX75" s="193"/>
      <c r="STY75" s="193"/>
      <c r="STZ75" s="193"/>
      <c r="SUA75" s="193"/>
      <c r="SUB75" s="193"/>
      <c r="SUC75" s="193"/>
      <c r="SUD75" s="193"/>
      <c r="SUE75" s="193"/>
      <c r="SUF75" s="193"/>
      <c r="SUG75" s="193"/>
      <c r="SUH75" s="193"/>
      <c r="SUI75" s="193"/>
      <c r="SUJ75" s="193"/>
      <c r="SUK75" s="193"/>
      <c r="SUL75" s="193"/>
      <c r="SUM75" s="193"/>
      <c r="SUN75" s="193"/>
      <c r="SUO75" s="193"/>
      <c r="SUP75" s="193"/>
      <c r="SUQ75" s="193"/>
      <c r="SUR75" s="193"/>
      <c r="SUS75" s="193"/>
      <c r="SUT75" s="193"/>
      <c r="SUU75" s="193"/>
      <c r="SUV75" s="193"/>
      <c r="SUW75" s="193"/>
      <c r="SUX75" s="193"/>
      <c r="SUY75" s="193"/>
      <c r="SUZ75" s="193"/>
      <c r="SVA75" s="193"/>
      <c r="SVB75" s="193"/>
      <c r="SVC75" s="193"/>
      <c r="SVD75" s="193"/>
      <c r="SVE75" s="193"/>
      <c r="SVF75" s="193"/>
      <c r="SVG75" s="193"/>
      <c r="SVH75" s="193"/>
      <c r="SVI75" s="193"/>
      <c r="SVJ75" s="193"/>
      <c r="SVK75" s="193"/>
      <c r="SVL75" s="193"/>
      <c r="SVM75" s="193"/>
      <c r="SVN75" s="193"/>
      <c r="SVO75" s="193"/>
      <c r="SVP75" s="193"/>
      <c r="SVQ75" s="193"/>
      <c r="SVR75" s="193"/>
      <c r="SVS75" s="193"/>
      <c r="SVT75" s="193"/>
      <c r="SVU75" s="193"/>
      <c r="SVV75" s="193"/>
      <c r="SVW75" s="193"/>
      <c r="SVX75" s="193"/>
      <c r="SVY75" s="193"/>
      <c r="SVZ75" s="193"/>
      <c r="SWA75" s="193"/>
      <c r="SWB75" s="193"/>
      <c r="SWC75" s="193"/>
      <c r="SWD75" s="193"/>
      <c r="SWE75" s="193"/>
      <c r="SWF75" s="193"/>
      <c r="SWG75" s="193"/>
      <c r="SWH75" s="193"/>
      <c r="SWI75" s="193"/>
      <c r="SWJ75" s="193"/>
      <c r="SWK75" s="193"/>
      <c r="SWL75" s="193"/>
      <c r="SWM75" s="193"/>
      <c r="SWN75" s="193"/>
      <c r="SWO75" s="193"/>
      <c r="SWP75" s="193"/>
      <c r="SWQ75" s="193"/>
      <c r="SWR75" s="193"/>
      <c r="SWS75" s="193"/>
      <c r="SWT75" s="193"/>
      <c r="SWU75" s="193"/>
      <c r="SWV75" s="193"/>
      <c r="SWW75" s="193"/>
      <c r="SWX75" s="193"/>
      <c r="SWY75" s="193"/>
      <c r="SWZ75" s="193"/>
      <c r="SXA75" s="193"/>
      <c r="SXB75" s="193"/>
      <c r="SXC75" s="193"/>
      <c r="SXD75" s="193"/>
      <c r="SXE75" s="193"/>
      <c r="SXF75" s="193"/>
      <c r="SXG75" s="193"/>
      <c r="SXH75" s="193"/>
      <c r="SXI75" s="193"/>
      <c r="SXJ75" s="193"/>
      <c r="SXK75" s="193"/>
      <c r="SXL75" s="193"/>
      <c r="SXM75" s="193"/>
      <c r="SXN75" s="193"/>
      <c r="SXO75" s="193"/>
      <c r="SXP75" s="193"/>
      <c r="SXQ75" s="193"/>
      <c r="SXR75" s="193"/>
      <c r="SXS75" s="193"/>
      <c r="SXT75" s="193"/>
      <c r="SXU75" s="193"/>
      <c r="SXV75" s="193"/>
      <c r="SXW75" s="193"/>
      <c r="SXX75" s="193"/>
      <c r="SXY75" s="193"/>
      <c r="SXZ75" s="193"/>
      <c r="SYA75" s="193"/>
      <c r="SYB75" s="193"/>
      <c r="SYC75" s="193"/>
      <c r="SYD75" s="193"/>
      <c r="SYE75" s="193"/>
      <c r="SYF75" s="193"/>
      <c r="SYG75" s="193"/>
      <c r="SYH75" s="193"/>
      <c r="SYI75" s="193"/>
      <c r="SYJ75" s="193"/>
      <c r="SYK75" s="193"/>
      <c r="SYL75" s="193"/>
      <c r="SYM75" s="193"/>
      <c r="SYN75" s="193"/>
      <c r="SYO75" s="193"/>
      <c r="SYP75" s="193"/>
      <c r="SYQ75" s="193"/>
      <c r="SYR75" s="193"/>
      <c r="SYS75" s="193"/>
      <c r="SYT75" s="193"/>
      <c r="SYU75" s="193"/>
      <c r="SYV75" s="193"/>
      <c r="SYW75" s="193"/>
      <c r="SYX75" s="193"/>
      <c r="SYY75" s="193"/>
      <c r="SYZ75" s="193"/>
      <c r="SZA75" s="193"/>
      <c r="SZB75" s="193"/>
      <c r="SZC75" s="193"/>
      <c r="SZD75" s="193"/>
      <c r="SZE75" s="193"/>
      <c r="SZF75" s="193"/>
      <c r="SZG75" s="193"/>
      <c r="SZH75" s="193"/>
      <c r="SZI75" s="193"/>
      <c r="SZJ75" s="193"/>
      <c r="SZK75" s="193"/>
      <c r="SZL75" s="193"/>
      <c r="SZM75" s="193"/>
      <c r="SZN75" s="193"/>
      <c r="SZO75" s="193"/>
      <c r="SZP75" s="193"/>
      <c r="SZQ75" s="193"/>
      <c r="SZR75" s="193"/>
      <c r="SZS75" s="193"/>
      <c r="SZT75" s="193"/>
      <c r="SZU75" s="193"/>
      <c r="SZV75" s="193"/>
      <c r="SZW75" s="193"/>
      <c r="SZX75" s="193"/>
      <c r="SZY75" s="193"/>
      <c r="SZZ75" s="193"/>
      <c r="TAA75" s="193"/>
      <c r="TAB75" s="193"/>
      <c r="TAC75" s="193"/>
      <c r="TAD75" s="193"/>
      <c r="TAE75" s="193"/>
      <c r="TAF75" s="193"/>
      <c r="TAG75" s="193"/>
      <c r="TAH75" s="193"/>
      <c r="TAI75" s="193"/>
      <c r="TAJ75" s="193"/>
      <c r="TAK75" s="193"/>
      <c r="TAL75" s="193"/>
      <c r="TAM75" s="193"/>
      <c r="TAN75" s="193"/>
      <c r="TAO75" s="193"/>
      <c r="TAP75" s="193"/>
      <c r="TAQ75" s="193"/>
      <c r="TAR75" s="193"/>
      <c r="TAS75" s="193"/>
      <c r="TAT75" s="193"/>
      <c r="TAU75" s="193"/>
      <c r="TAV75" s="193"/>
      <c r="TAW75" s="193"/>
      <c r="TAX75" s="193"/>
      <c r="TAY75" s="193"/>
      <c r="TAZ75" s="193"/>
      <c r="TBA75" s="193"/>
      <c r="TBB75" s="193"/>
      <c r="TBC75" s="193"/>
      <c r="TBD75" s="193"/>
      <c r="TBE75" s="193"/>
      <c r="TBF75" s="193"/>
      <c r="TBG75" s="193"/>
      <c r="TBH75" s="193"/>
      <c r="TBI75" s="193"/>
      <c r="TBJ75" s="193"/>
      <c r="TBK75" s="193"/>
      <c r="TBL75" s="193"/>
      <c r="TBM75" s="193"/>
      <c r="TBN75" s="193"/>
      <c r="TBO75" s="193"/>
      <c r="TBP75" s="193"/>
      <c r="TBQ75" s="193"/>
      <c r="TBR75" s="193"/>
      <c r="TBS75" s="193"/>
      <c r="TBT75" s="193"/>
      <c r="TBU75" s="193"/>
      <c r="TBV75" s="193"/>
      <c r="TBW75" s="193"/>
      <c r="TBX75" s="193"/>
      <c r="TBY75" s="193"/>
      <c r="TBZ75" s="193"/>
      <c r="TCA75" s="193"/>
      <c r="TCB75" s="193"/>
      <c r="TCC75" s="193"/>
      <c r="TCD75" s="193"/>
      <c r="TCE75" s="193"/>
      <c r="TCF75" s="193"/>
      <c r="TCG75" s="193"/>
      <c r="TCH75" s="193"/>
      <c r="TCI75" s="193"/>
      <c r="TCJ75" s="193"/>
      <c r="TCK75" s="193"/>
      <c r="TCL75" s="193"/>
      <c r="TCM75" s="193"/>
      <c r="TCN75" s="193"/>
      <c r="TCO75" s="193"/>
      <c r="TCP75" s="193"/>
      <c r="TCQ75" s="193"/>
      <c r="TCR75" s="193"/>
      <c r="TCS75" s="193"/>
      <c r="TCT75" s="193"/>
      <c r="TCU75" s="193"/>
      <c r="TCV75" s="193"/>
      <c r="TCW75" s="193"/>
      <c r="TCX75" s="193"/>
      <c r="TCY75" s="193"/>
      <c r="TCZ75" s="193"/>
      <c r="TDA75" s="193"/>
      <c r="TDB75" s="193"/>
      <c r="TDC75" s="193"/>
      <c r="TDD75" s="193"/>
      <c r="TDE75" s="193"/>
      <c r="TDF75" s="193"/>
      <c r="TDG75" s="193"/>
      <c r="TDH75" s="193"/>
      <c r="TDI75" s="193"/>
      <c r="TDJ75" s="193"/>
      <c r="TDK75" s="193"/>
      <c r="TDL75" s="193"/>
      <c r="TDM75" s="193"/>
      <c r="TDN75" s="193"/>
      <c r="TDO75" s="193"/>
      <c r="TDP75" s="193"/>
      <c r="TDQ75" s="193"/>
      <c r="TDR75" s="193"/>
      <c r="TDS75" s="193"/>
      <c r="TDT75" s="193"/>
      <c r="TDU75" s="193"/>
      <c r="TDV75" s="193"/>
      <c r="TDW75" s="193"/>
      <c r="TDX75" s="193"/>
      <c r="TDY75" s="193"/>
      <c r="TDZ75" s="193"/>
      <c r="TEA75" s="193"/>
      <c r="TEB75" s="193"/>
      <c r="TEC75" s="193"/>
      <c r="TED75" s="193"/>
      <c r="TEE75" s="193"/>
      <c r="TEF75" s="193"/>
      <c r="TEG75" s="193"/>
      <c r="TEH75" s="193"/>
      <c r="TEI75" s="193"/>
      <c r="TEJ75" s="193"/>
      <c r="TEK75" s="193"/>
      <c r="TEL75" s="193"/>
      <c r="TEM75" s="193"/>
      <c r="TEN75" s="193"/>
      <c r="TEO75" s="193"/>
      <c r="TEP75" s="193"/>
      <c r="TEQ75" s="193"/>
      <c r="TER75" s="193"/>
      <c r="TES75" s="193"/>
      <c r="TET75" s="193"/>
      <c r="TEU75" s="193"/>
      <c r="TEV75" s="193"/>
      <c r="TEW75" s="193"/>
      <c r="TEX75" s="193"/>
      <c r="TEY75" s="193"/>
      <c r="TEZ75" s="193"/>
      <c r="TFA75" s="193"/>
      <c r="TFB75" s="193"/>
      <c r="TFC75" s="193"/>
      <c r="TFD75" s="193"/>
      <c r="TFE75" s="193"/>
      <c r="TFF75" s="193"/>
      <c r="TFG75" s="193"/>
      <c r="TFH75" s="193"/>
      <c r="TFI75" s="193"/>
      <c r="TFJ75" s="193"/>
      <c r="TFK75" s="193"/>
      <c r="TFL75" s="193"/>
      <c r="TFM75" s="193"/>
      <c r="TFN75" s="193"/>
      <c r="TFO75" s="193"/>
      <c r="TFP75" s="193"/>
      <c r="TFQ75" s="193"/>
      <c r="TFR75" s="193"/>
      <c r="TFS75" s="193"/>
      <c r="TFT75" s="193"/>
      <c r="TFU75" s="193"/>
      <c r="TFV75" s="193"/>
      <c r="TFW75" s="193"/>
      <c r="TFX75" s="193"/>
      <c r="TFY75" s="193"/>
      <c r="TFZ75" s="193"/>
      <c r="TGA75" s="193"/>
      <c r="TGB75" s="193"/>
      <c r="TGC75" s="193"/>
      <c r="TGD75" s="193"/>
      <c r="TGE75" s="193"/>
      <c r="TGF75" s="193"/>
      <c r="TGG75" s="193"/>
      <c r="TGH75" s="193"/>
      <c r="TGI75" s="193"/>
      <c r="TGJ75" s="193"/>
      <c r="TGK75" s="193"/>
      <c r="TGL75" s="193"/>
      <c r="TGM75" s="193"/>
      <c r="TGN75" s="193"/>
      <c r="TGO75" s="193"/>
      <c r="TGP75" s="193"/>
      <c r="TGQ75" s="193"/>
      <c r="TGR75" s="193"/>
      <c r="TGS75" s="193"/>
      <c r="TGT75" s="193"/>
      <c r="TGU75" s="193"/>
      <c r="TGV75" s="193"/>
      <c r="TGW75" s="193"/>
      <c r="TGX75" s="193"/>
      <c r="TGY75" s="193"/>
      <c r="TGZ75" s="193"/>
      <c r="THA75" s="193"/>
      <c r="THB75" s="193"/>
      <c r="THC75" s="193"/>
      <c r="THD75" s="193"/>
      <c r="THE75" s="193"/>
      <c r="THF75" s="193"/>
      <c r="THG75" s="193"/>
      <c r="THH75" s="193"/>
      <c r="THI75" s="193"/>
      <c r="THJ75" s="193"/>
      <c r="THK75" s="193"/>
      <c r="THL75" s="193"/>
      <c r="THM75" s="193"/>
      <c r="THN75" s="193"/>
      <c r="THO75" s="193"/>
      <c r="THP75" s="193"/>
      <c r="THQ75" s="193"/>
      <c r="THR75" s="193"/>
      <c r="THS75" s="193"/>
      <c r="THT75" s="193"/>
      <c r="THU75" s="193"/>
      <c r="THV75" s="193"/>
      <c r="THW75" s="193"/>
      <c r="THX75" s="193"/>
      <c r="THY75" s="193"/>
      <c r="THZ75" s="193"/>
      <c r="TIA75" s="193"/>
      <c r="TIB75" s="193"/>
      <c r="TIC75" s="193"/>
      <c r="TID75" s="193"/>
      <c r="TIE75" s="193"/>
      <c r="TIF75" s="193"/>
      <c r="TIG75" s="193"/>
      <c r="TIH75" s="193"/>
      <c r="TII75" s="193"/>
      <c r="TIJ75" s="193"/>
      <c r="TIK75" s="193"/>
      <c r="TIL75" s="193"/>
      <c r="TIM75" s="193"/>
      <c r="TIN75" s="193"/>
      <c r="TIO75" s="193"/>
      <c r="TIP75" s="193"/>
      <c r="TIQ75" s="193"/>
      <c r="TIR75" s="193"/>
      <c r="TIS75" s="193"/>
      <c r="TIT75" s="193"/>
      <c r="TIU75" s="193"/>
      <c r="TIV75" s="193"/>
      <c r="TIW75" s="193"/>
      <c r="TIX75" s="193"/>
      <c r="TIY75" s="193"/>
      <c r="TIZ75" s="193"/>
      <c r="TJA75" s="193"/>
      <c r="TJB75" s="193"/>
      <c r="TJC75" s="193"/>
      <c r="TJD75" s="193"/>
      <c r="TJE75" s="193"/>
      <c r="TJF75" s="193"/>
      <c r="TJG75" s="193"/>
      <c r="TJH75" s="193"/>
      <c r="TJI75" s="193"/>
      <c r="TJJ75" s="193"/>
      <c r="TJK75" s="193"/>
      <c r="TJL75" s="193"/>
      <c r="TJM75" s="193"/>
      <c r="TJN75" s="193"/>
      <c r="TJO75" s="193"/>
      <c r="TJP75" s="193"/>
      <c r="TJQ75" s="193"/>
      <c r="TJR75" s="193"/>
      <c r="TJS75" s="193"/>
      <c r="TJT75" s="193"/>
      <c r="TJU75" s="193"/>
      <c r="TJV75" s="193"/>
      <c r="TJW75" s="193"/>
      <c r="TJX75" s="193"/>
      <c r="TJY75" s="193"/>
      <c r="TJZ75" s="193"/>
      <c r="TKA75" s="193"/>
      <c r="TKB75" s="193"/>
      <c r="TKC75" s="193"/>
      <c r="TKD75" s="193"/>
      <c r="TKE75" s="193"/>
      <c r="TKF75" s="193"/>
      <c r="TKG75" s="193"/>
      <c r="TKH75" s="193"/>
      <c r="TKI75" s="193"/>
      <c r="TKJ75" s="193"/>
      <c r="TKK75" s="193"/>
      <c r="TKL75" s="193"/>
      <c r="TKM75" s="193"/>
      <c r="TKN75" s="193"/>
      <c r="TKO75" s="193"/>
      <c r="TKP75" s="193"/>
      <c r="TKQ75" s="193"/>
      <c r="TKR75" s="193"/>
      <c r="TKS75" s="193"/>
      <c r="TKT75" s="193"/>
      <c r="TKU75" s="193"/>
      <c r="TKV75" s="193"/>
      <c r="TKW75" s="193"/>
      <c r="TKX75" s="193"/>
      <c r="TKY75" s="193"/>
      <c r="TKZ75" s="193"/>
      <c r="TLA75" s="193"/>
      <c r="TLB75" s="193"/>
      <c r="TLC75" s="193"/>
      <c r="TLD75" s="193"/>
      <c r="TLE75" s="193"/>
      <c r="TLF75" s="193"/>
      <c r="TLG75" s="193"/>
      <c r="TLH75" s="193"/>
      <c r="TLI75" s="193"/>
      <c r="TLJ75" s="193"/>
      <c r="TLK75" s="193"/>
      <c r="TLL75" s="193"/>
      <c r="TLM75" s="193"/>
      <c r="TLN75" s="193"/>
      <c r="TLO75" s="193"/>
      <c r="TLP75" s="193"/>
      <c r="TLQ75" s="193"/>
      <c r="TLR75" s="193"/>
      <c r="TLS75" s="193"/>
      <c r="TLT75" s="193"/>
      <c r="TLU75" s="193"/>
      <c r="TLV75" s="193"/>
      <c r="TLW75" s="193"/>
      <c r="TLX75" s="193"/>
      <c r="TLY75" s="193"/>
      <c r="TLZ75" s="193"/>
      <c r="TMA75" s="193"/>
      <c r="TMB75" s="193"/>
      <c r="TMC75" s="193"/>
      <c r="TMD75" s="193"/>
      <c r="TME75" s="193"/>
      <c r="TMF75" s="193"/>
      <c r="TMG75" s="193"/>
      <c r="TMH75" s="193"/>
      <c r="TMI75" s="193"/>
      <c r="TMJ75" s="193"/>
      <c r="TMK75" s="193"/>
      <c r="TML75" s="193"/>
      <c r="TMM75" s="193"/>
      <c r="TMN75" s="193"/>
      <c r="TMO75" s="193"/>
      <c r="TMP75" s="193"/>
      <c r="TMQ75" s="193"/>
      <c r="TMR75" s="193"/>
      <c r="TMS75" s="193"/>
      <c r="TMT75" s="193"/>
      <c r="TMU75" s="193"/>
      <c r="TMV75" s="193"/>
      <c r="TMW75" s="193"/>
      <c r="TMX75" s="193"/>
      <c r="TMY75" s="193"/>
      <c r="TMZ75" s="193"/>
      <c r="TNA75" s="193"/>
      <c r="TNB75" s="193"/>
      <c r="TNC75" s="193"/>
      <c r="TND75" s="193"/>
      <c r="TNE75" s="193"/>
      <c r="TNF75" s="193"/>
      <c r="TNG75" s="193"/>
      <c r="TNH75" s="193"/>
      <c r="TNI75" s="193"/>
      <c r="TNJ75" s="193"/>
      <c r="TNK75" s="193"/>
      <c r="TNL75" s="193"/>
      <c r="TNM75" s="193"/>
      <c r="TNN75" s="193"/>
      <c r="TNO75" s="193"/>
      <c r="TNP75" s="193"/>
      <c r="TNQ75" s="193"/>
      <c r="TNR75" s="193"/>
      <c r="TNS75" s="193"/>
      <c r="TNT75" s="193"/>
      <c r="TNU75" s="193"/>
      <c r="TNV75" s="193"/>
      <c r="TNW75" s="193"/>
      <c r="TNX75" s="193"/>
      <c r="TNY75" s="193"/>
      <c r="TNZ75" s="193"/>
      <c r="TOA75" s="193"/>
      <c r="TOB75" s="193"/>
      <c r="TOC75" s="193"/>
      <c r="TOD75" s="193"/>
      <c r="TOE75" s="193"/>
      <c r="TOF75" s="193"/>
      <c r="TOG75" s="193"/>
      <c r="TOH75" s="193"/>
      <c r="TOI75" s="193"/>
      <c r="TOJ75" s="193"/>
      <c r="TOK75" s="193"/>
      <c r="TOL75" s="193"/>
      <c r="TOM75" s="193"/>
      <c r="TON75" s="193"/>
      <c r="TOO75" s="193"/>
      <c r="TOP75" s="193"/>
      <c r="TOQ75" s="193"/>
      <c r="TOR75" s="193"/>
      <c r="TOS75" s="193"/>
      <c r="TOT75" s="193"/>
      <c r="TOU75" s="193"/>
      <c r="TOV75" s="193"/>
      <c r="TOW75" s="193"/>
      <c r="TOX75" s="193"/>
      <c r="TOY75" s="193"/>
      <c r="TOZ75" s="193"/>
      <c r="TPA75" s="193"/>
      <c r="TPB75" s="193"/>
      <c r="TPC75" s="193"/>
      <c r="TPD75" s="193"/>
      <c r="TPE75" s="193"/>
      <c r="TPF75" s="193"/>
      <c r="TPG75" s="193"/>
      <c r="TPH75" s="193"/>
      <c r="TPI75" s="193"/>
      <c r="TPJ75" s="193"/>
      <c r="TPK75" s="193"/>
      <c r="TPL75" s="193"/>
      <c r="TPM75" s="193"/>
      <c r="TPN75" s="193"/>
      <c r="TPO75" s="193"/>
      <c r="TPP75" s="193"/>
      <c r="TPQ75" s="193"/>
      <c r="TPR75" s="193"/>
      <c r="TPS75" s="193"/>
      <c r="TPT75" s="193"/>
      <c r="TPU75" s="193"/>
      <c r="TPV75" s="193"/>
      <c r="TPW75" s="193"/>
      <c r="TPX75" s="193"/>
      <c r="TPY75" s="193"/>
      <c r="TPZ75" s="193"/>
      <c r="TQA75" s="193"/>
      <c r="TQB75" s="193"/>
      <c r="TQC75" s="193"/>
      <c r="TQD75" s="193"/>
      <c r="TQE75" s="193"/>
      <c r="TQF75" s="193"/>
      <c r="TQG75" s="193"/>
      <c r="TQH75" s="193"/>
      <c r="TQI75" s="193"/>
      <c r="TQJ75" s="193"/>
      <c r="TQK75" s="193"/>
      <c r="TQL75" s="193"/>
      <c r="TQM75" s="193"/>
      <c r="TQN75" s="193"/>
      <c r="TQO75" s="193"/>
      <c r="TQP75" s="193"/>
      <c r="TQQ75" s="193"/>
      <c r="TQR75" s="193"/>
      <c r="TQS75" s="193"/>
      <c r="TQT75" s="193"/>
      <c r="TQU75" s="193"/>
      <c r="TQV75" s="193"/>
      <c r="TQW75" s="193"/>
      <c r="TQX75" s="193"/>
      <c r="TQY75" s="193"/>
      <c r="TQZ75" s="193"/>
      <c r="TRA75" s="193"/>
      <c r="TRB75" s="193"/>
      <c r="TRC75" s="193"/>
      <c r="TRD75" s="193"/>
      <c r="TRE75" s="193"/>
      <c r="TRF75" s="193"/>
      <c r="TRG75" s="193"/>
      <c r="TRH75" s="193"/>
      <c r="TRI75" s="193"/>
      <c r="TRJ75" s="193"/>
      <c r="TRK75" s="193"/>
      <c r="TRL75" s="193"/>
      <c r="TRM75" s="193"/>
      <c r="TRN75" s="193"/>
      <c r="TRO75" s="193"/>
      <c r="TRP75" s="193"/>
      <c r="TRQ75" s="193"/>
      <c r="TRR75" s="193"/>
      <c r="TRS75" s="193"/>
      <c r="TRT75" s="193"/>
      <c r="TRU75" s="193"/>
      <c r="TRV75" s="193"/>
      <c r="TRW75" s="193"/>
      <c r="TRX75" s="193"/>
      <c r="TRY75" s="193"/>
      <c r="TRZ75" s="193"/>
      <c r="TSA75" s="193"/>
      <c r="TSB75" s="193"/>
      <c r="TSC75" s="193"/>
      <c r="TSD75" s="193"/>
      <c r="TSE75" s="193"/>
      <c r="TSF75" s="193"/>
      <c r="TSG75" s="193"/>
      <c r="TSH75" s="193"/>
      <c r="TSI75" s="193"/>
      <c r="TSJ75" s="193"/>
      <c r="TSK75" s="193"/>
      <c r="TSL75" s="193"/>
      <c r="TSM75" s="193"/>
      <c r="TSN75" s="193"/>
      <c r="TSO75" s="193"/>
      <c r="TSP75" s="193"/>
      <c r="TSQ75" s="193"/>
      <c r="TSR75" s="193"/>
      <c r="TSS75" s="193"/>
      <c r="TST75" s="193"/>
      <c r="TSU75" s="193"/>
      <c r="TSV75" s="193"/>
      <c r="TSW75" s="193"/>
      <c r="TSX75" s="193"/>
      <c r="TSY75" s="193"/>
      <c r="TSZ75" s="193"/>
      <c r="TTA75" s="193"/>
      <c r="TTB75" s="193"/>
      <c r="TTC75" s="193"/>
      <c r="TTD75" s="193"/>
      <c r="TTE75" s="193"/>
      <c r="TTF75" s="193"/>
      <c r="TTG75" s="193"/>
      <c r="TTH75" s="193"/>
      <c r="TTI75" s="193"/>
      <c r="TTJ75" s="193"/>
      <c r="TTK75" s="193"/>
      <c r="TTL75" s="193"/>
      <c r="TTM75" s="193"/>
      <c r="TTN75" s="193"/>
      <c r="TTO75" s="193"/>
      <c r="TTP75" s="193"/>
      <c r="TTQ75" s="193"/>
      <c r="TTR75" s="193"/>
      <c r="TTS75" s="193"/>
      <c r="TTT75" s="193"/>
      <c r="TTU75" s="193"/>
      <c r="TTV75" s="193"/>
      <c r="TTW75" s="193"/>
      <c r="TTX75" s="193"/>
      <c r="TTY75" s="193"/>
      <c r="TTZ75" s="193"/>
      <c r="TUA75" s="193"/>
      <c r="TUB75" s="193"/>
      <c r="TUC75" s="193"/>
      <c r="TUD75" s="193"/>
      <c r="TUE75" s="193"/>
      <c r="TUF75" s="193"/>
      <c r="TUG75" s="193"/>
      <c r="TUH75" s="193"/>
      <c r="TUI75" s="193"/>
      <c r="TUJ75" s="193"/>
      <c r="TUK75" s="193"/>
      <c r="TUL75" s="193"/>
      <c r="TUM75" s="193"/>
      <c r="TUN75" s="193"/>
      <c r="TUO75" s="193"/>
      <c r="TUP75" s="193"/>
      <c r="TUQ75" s="193"/>
      <c r="TUR75" s="193"/>
      <c r="TUS75" s="193"/>
      <c r="TUT75" s="193"/>
      <c r="TUU75" s="193"/>
      <c r="TUV75" s="193"/>
      <c r="TUW75" s="193"/>
      <c r="TUX75" s="193"/>
      <c r="TUY75" s="193"/>
      <c r="TUZ75" s="193"/>
      <c r="TVA75" s="193"/>
      <c r="TVB75" s="193"/>
      <c r="TVC75" s="193"/>
      <c r="TVD75" s="193"/>
      <c r="TVE75" s="193"/>
      <c r="TVF75" s="193"/>
      <c r="TVG75" s="193"/>
      <c r="TVH75" s="193"/>
      <c r="TVI75" s="193"/>
      <c r="TVJ75" s="193"/>
      <c r="TVK75" s="193"/>
      <c r="TVL75" s="193"/>
      <c r="TVM75" s="193"/>
      <c r="TVN75" s="193"/>
      <c r="TVO75" s="193"/>
      <c r="TVP75" s="193"/>
      <c r="TVQ75" s="193"/>
      <c r="TVR75" s="193"/>
      <c r="TVS75" s="193"/>
      <c r="TVT75" s="193"/>
      <c r="TVU75" s="193"/>
      <c r="TVV75" s="193"/>
      <c r="TVW75" s="193"/>
      <c r="TVX75" s="193"/>
      <c r="TVY75" s="193"/>
      <c r="TVZ75" s="193"/>
      <c r="TWA75" s="193"/>
      <c r="TWB75" s="193"/>
      <c r="TWC75" s="193"/>
      <c r="TWD75" s="193"/>
      <c r="TWE75" s="193"/>
      <c r="TWF75" s="193"/>
      <c r="TWG75" s="193"/>
      <c r="TWH75" s="193"/>
      <c r="TWI75" s="193"/>
      <c r="TWJ75" s="193"/>
      <c r="TWK75" s="193"/>
      <c r="TWL75" s="193"/>
      <c r="TWM75" s="193"/>
      <c r="TWN75" s="193"/>
      <c r="TWO75" s="193"/>
      <c r="TWP75" s="193"/>
      <c r="TWQ75" s="193"/>
      <c r="TWR75" s="193"/>
      <c r="TWS75" s="193"/>
      <c r="TWT75" s="193"/>
      <c r="TWU75" s="193"/>
      <c r="TWV75" s="193"/>
      <c r="TWW75" s="193"/>
      <c r="TWX75" s="193"/>
      <c r="TWY75" s="193"/>
      <c r="TWZ75" s="193"/>
      <c r="TXA75" s="193"/>
      <c r="TXB75" s="193"/>
      <c r="TXC75" s="193"/>
      <c r="TXD75" s="193"/>
      <c r="TXE75" s="193"/>
      <c r="TXF75" s="193"/>
      <c r="TXG75" s="193"/>
      <c r="TXH75" s="193"/>
      <c r="TXI75" s="193"/>
      <c r="TXJ75" s="193"/>
      <c r="TXK75" s="193"/>
      <c r="TXL75" s="193"/>
      <c r="TXM75" s="193"/>
      <c r="TXN75" s="193"/>
      <c r="TXO75" s="193"/>
      <c r="TXP75" s="193"/>
      <c r="TXQ75" s="193"/>
      <c r="TXR75" s="193"/>
      <c r="TXS75" s="193"/>
      <c r="TXT75" s="193"/>
      <c r="TXU75" s="193"/>
      <c r="TXV75" s="193"/>
      <c r="TXW75" s="193"/>
      <c r="TXX75" s="193"/>
      <c r="TXY75" s="193"/>
      <c r="TXZ75" s="193"/>
      <c r="TYA75" s="193"/>
      <c r="TYB75" s="193"/>
      <c r="TYC75" s="193"/>
      <c r="TYD75" s="193"/>
      <c r="TYE75" s="193"/>
      <c r="TYF75" s="193"/>
      <c r="TYG75" s="193"/>
      <c r="TYH75" s="193"/>
      <c r="TYI75" s="193"/>
      <c r="TYJ75" s="193"/>
      <c r="TYK75" s="193"/>
      <c r="TYL75" s="193"/>
      <c r="TYM75" s="193"/>
      <c r="TYN75" s="193"/>
      <c r="TYO75" s="193"/>
      <c r="TYP75" s="193"/>
      <c r="TYQ75" s="193"/>
      <c r="TYR75" s="193"/>
      <c r="TYS75" s="193"/>
      <c r="TYT75" s="193"/>
      <c r="TYU75" s="193"/>
      <c r="TYV75" s="193"/>
      <c r="TYW75" s="193"/>
      <c r="TYX75" s="193"/>
      <c r="TYY75" s="193"/>
      <c r="TYZ75" s="193"/>
      <c r="TZA75" s="193"/>
      <c r="TZB75" s="193"/>
      <c r="TZC75" s="193"/>
      <c r="TZD75" s="193"/>
      <c r="TZE75" s="193"/>
      <c r="TZF75" s="193"/>
      <c r="TZG75" s="193"/>
      <c r="TZH75" s="193"/>
      <c r="TZI75" s="193"/>
      <c r="TZJ75" s="193"/>
      <c r="TZK75" s="193"/>
      <c r="TZL75" s="193"/>
      <c r="TZM75" s="193"/>
      <c r="TZN75" s="193"/>
      <c r="TZO75" s="193"/>
      <c r="TZP75" s="193"/>
      <c r="TZQ75" s="193"/>
      <c r="TZR75" s="193"/>
      <c r="TZS75" s="193"/>
      <c r="TZT75" s="193"/>
      <c r="TZU75" s="193"/>
      <c r="TZV75" s="193"/>
      <c r="TZW75" s="193"/>
      <c r="TZX75" s="193"/>
      <c r="TZY75" s="193"/>
      <c r="TZZ75" s="193"/>
      <c r="UAA75" s="193"/>
      <c r="UAB75" s="193"/>
      <c r="UAC75" s="193"/>
      <c r="UAD75" s="193"/>
      <c r="UAE75" s="193"/>
      <c r="UAF75" s="193"/>
      <c r="UAG75" s="193"/>
      <c r="UAH75" s="193"/>
      <c r="UAI75" s="193"/>
      <c r="UAJ75" s="193"/>
      <c r="UAK75" s="193"/>
      <c r="UAL75" s="193"/>
      <c r="UAM75" s="193"/>
      <c r="UAN75" s="193"/>
      <c r="UAO75" s="193"/>
      <c r="UAP75" s="193"/>
      <c r="UAQ75" s="193"/>
      <c r="UAR75" s="193"/>
      <c r="UAS75" s="193"/>
      <c r="UAT75" s="193"/>
      <c r="UAU75" s="193"/>
      <c r="UAV75" s="193"/>
      <c r="UAW75" s="193"/>
      <c r="UAX75" s="193"/>
      <c r="UAY75" s="193"/>
      <c r="UAZ75" s="193"/>
      <c r="UBA75" s="193"/>
      <c r="UBB75" s="193"/>
      <c r="UBC75" s="193"/>
      <c r="UBD75" s="193"/>
      <c r="UBE75" s="193"/>
      <c r="UBF75" s="193"/>
      <c r="UBG75" s="193"/>
      <c r="UBH75" s="193"/>
      <c r="UBI75" s="193"/>
      <c r="UBJ75" s="193"/>
      <c r="UBK75" s="193"/>
      <c r="UBL75" s="193"/>
      <c r="UBM75" s="193"/>
      <c r="UBN75" s="193"/>
      <c r="UBO75" s="193"/>
      <c r="UBP75" s="193"/>
      <c r="UBQ75" s="193"/>
      <c r="UBR75" s="193"/>
      <c r="UBS75" s="193"/>
      <c r="UBT75" s="193"/>
      <c r="UBU75" s="193"/>
      <c r="UBV75" s="193"/>
      <c r="UBW75" s="193"/>
      <c r="UBX75" s="193"/>
      <c r="UBY75" s="193"/>
      <c r="UBZ75" s="193"/>
      <c r="UCA75" s="193"/>
      <c r="UCB75" s="193"/>
      <c r="UCC75" s="193"/>
      <c r="UCD75" s="193"/>
      <c r="UCE75" s="193"/>
      <c r="UCF75" s="193"/>
      <c r="UCG75" s="193"/>
      <c r="UCH75" s="193"/>
      <c r="UCI75" s="193"/>
      <c r="UCJ75" s="193"/>
      <c r="UCK75" s="193"/>
      <c r="UCL75" s="193"/>
      <c r="UCM75" s="193"/>
      <c r="UCN75" s="193"/>
      <c r="UCO75" s="193"/>
      <c r="UCP75" s="193"/>
      <c r="UCQ75" s="193"/>
      <c r="UCR75" s="193"/>
      <c r="UCS75" s="193"/>
      <c r="UCT75" s="193"/>
      <c r="UCU75" s="193"/>
      <c r="UCV75" s="193"/>
      <c r="UCW75" s="193"/>
      <c r="UCX75" s="193"/>
      <c r="UCY75" s="193"/>
      <c r="UCZ75" s="193"/>
      <c r="UDA75" s="193"/>
      <c r="UDB75" s="193"/>
      <c r="UDC75" s="193"/>
      <c r="UDD75" s="193"/>
      <c r="UDE75" s="193"/>
      <c r="UDF75" s="193"/>
      <c r="UDG75" s="193"/>
      <c r="UDH75" s="193"/>
      <c r="UDI75" s="193"/>
      <c r="UDJ75" s="193"/>
      <c r="UDK75" s="193"/>
      <c r="UDL75" s="193"/>
      <c r="UDM75" s="193"/>
      <c r="UDN75" s="193"/>
      <c r="UDO75" s="193"/>
      <c r="UDP75" s="193"/>
      <c r="UDQ75" s="193"/>
      <c r="UDR75" s="193"/>
      <c r="UDS75" s="193"/>
      <c r="UDT75" s="193"/>
      <c r="UDU75" s="193"/>
      <c r="UDV75" s="193"/>
      <c r="UDW75" s="193"/>
      <c r="UDX75" s="193"/>
      <c r="UDY75" s="193"/>
      <c r="UDZ75" s="193"/>
      <c r="UEA75" s="193"/>
      <c r="UEB75" s="193"/>
      <c r="UEC75" s="193"/>
      <c r="UED75" s="193"/>
      <c r="UEE75" s="193"/>
      <c r="UEF75" s="193"/>
      <c r="UEG75" s="193"/>
      <c r="UEH75" s="193"/>
      <c r="UEI75" s="193"/>
      <c r="UEJ75" s="193"/>
      <c r="UEK75" s="193"/>
      <c r="UEL75" s="193"/>
      <c r="UEM75" s="193"/>
      <c r="UEN75" s="193"/>
      <c r="UEO75" s="193"/>
      <c r="UEP75" s="193"/>
      <c r="UEQ75" s="193"/>
      <c r="UER75" s="193"/>
      <c r="UES75" s="193"/>
      <c r="UET75" s="193"/>
      <c r="UEU75" s="193"/>
      <c r="UEV75" s="193"/>
      <c r="UEW75" s="193"/>
      <c r="UEX75" s="193"/>
      <c r="UEY75" s="193"/>
      <c r="UEZ75" s="193"/>
      <c r="UFA75" s="193"/>
      <c r="UFB75" s="193"/>
      <c r="UFC75" s="193"/>
      <c r="UFD75" s="193"/>
      <c r="UFE75" s="193"/>
      <c r="UFF75" s="193"/>
      <c r="UFG75" s="193"/>
      <c r="UFH75" s="193"/>
      <c r="UFI75" s="193"/>
      <c r="UFJ75" s="193"/>
      <c r="UFK75" s="193"/>
      <c r="UFL75" s="193"/>
      <c r="UFM75" s="193"/>
      <c r="UFN75" s="193"/>
      <c r="UFO75" s="193"/>
      <c r="UFP75" s="193"/>
      <c r="UFQ75" s="193"/>
      <c r="UFR75" s="193"/>
      <c r="UFS75" s="193"/>
      <c r="UFT75" s="193"/>
      <c r="UFU75" s="193"/>
      <c r="UFV75" s="193"/>
      <c r="UFW75" s="193"/>
      <c r="UFX75" s="193"/>
      <c r="UFY75" s="193"/>
      <c r="UFZ75" s="193"/>
      <c r="UGA75" s="193"/>
      <c r="UGB75" s="193"/>
      <c r="UGC75" s="193"/>
      <c r="UGD75" s="193"/>
      <c r="UGE75" s="193"/>
      <c r="UGF75" s="193"/>
      <c r="UGG75" s="193"/>
      <c r="UGH75" s="193"/>
      <c r="UGI75" s="193"/>
      <c r="UGJ75" s="193"/>
      <c r="UGK75" s="193"/>
      <c r="UGL75" s="193"/>
      <c r="UGM75" s="193"/>
      <c r="UGN75" s="193"/>
      <c r="UGO75" s="193"/>
      <c r="UGP75" s="193"/>
      <c r="UGQ75" s="193"/>
      <c r="UGR75" s="193"/>
      <c r="UGS75" s="193"/>
      <c r="UGT75" s="193"/>
      <c r="UGU75" s="193"/>
      <c r="UGV75" s="193"/>
      <c r="UGW75" s="193"/>
      <c r="UGX75" s="193"/>
      <c r="UGY75" s="193"/>
      <c r="UGZ75" s="193"/>
      <c r="UHA75" s="193"/>
      <c r="UHB75" s="193"/>
      <c r="UHC75" s="193"/>
      <c r="UHD75" s="193"/>
      <c r="UHE75" s="193"/>
      <c r="UHF75" s="193"/>
      <c r="UHG75" s="193"/>
      <c r="UHH75" s="193"/>
      <c r="UHI75" s="193"/>
      <c r="UHJ75" s="193"/>
      <c r="UHK75" s="193"/>
      <c r="UHL75" s="193"/>
      <c r="UHM75" s="193"/>
      <c r="UHN75" s="193"/>
      <c r="UHO75" s="193"/>
      <c r="UHP75" s="193"/>
      <c r="UHQ75" s="193"/>
      <c r="UHR75" s="193"/>
      <c r="UHS75" s="193"/>
      <c r="UHT75" s="193"/>
      <c r="UHU75" s="193"/>
      <c r="UHV75" s="193"/>
      <c r="UHW75" s="193"/>
      <c r="UHX75" s="193"/>
      <c r="UHY75" s="193"/>
      <c r="UHZ75" s="193"/>
      <c r="UIA75" s="193"/>
      <c r="UIB75" s="193"/>
      <c r="UIC75" s="193"/>
      <c r="UID75" s="193"/>
      <c r="UIE75" s="193"/>
      <c r="UIF75" s="193"/>
      <c r="UIG75" s="193"/>
      <c r="UIH75" s="193"/>
      <c r="UII75" s="193"/>
      <c r="UIJ75" s="193"/>
      <c r="UIK75" s="193"/>
      <c r="UIL75" s="193"/>
      <c r="UIM75" s="193"/>
      <c r="UIN75" s="193"/>
      <c r="UIO75" s="193"/>
      <c r="UIP75" s="193"/>
      <c r="UIQ75" s="193"/>
      <c r="UIR75" s="193"/>
      <c r="UIS75" s="193"/>
      <c r="UIT75" s="193"/>
      <c r="UIU75" s="193"/>
      <c r="UIV75" s="193"/>
      <c r="UIW75" s="193"/>
      <c r="UIX75" s="193"/>
      <c r="UIY75" s="193"/>
      <c r="UIZ75" s="193"/>
      <c r="UJA75" s="193"/>
      <c r="UJB75" s="193"/>
      <c r="UJC75" s="193"/>
      <c r="UJD75" s="193"/>
      <c r="UJE75" s="193"/>
      <c r="UJF75" s="193"/>
      <c r="UJG75" s="193"/>
      <c r="UJH75" s="193"/>
      <c r="UJI75" s="193"/>
      <c r="UJJ75" s="193"/>
      <c r="UJK75" s="193"/>
      <c r="UJL75" s="193"/>
      <c r="UJM75" s="193"/>
      <c r="UJN75" s="193"/>
      <c r="UJO75" s="193"/>
      <c r="UJP75" s="193"/>
      <c r="UJQ75" s="193"/>
      <c r="UJR75" s="193"/>
      <c r="UJS75" s="193"/>
      <c r="UJT75" s="193"/>
      <c r="UJU75" s="193"/>
      <c r="UJV75" s="193"/>
      <c r="UJW75" s="193"/>
      <c r="UJX75" s="193"/>
      <c r="UJY75" s="193"/>
      <c r="UJZ75" s="193"/>
      <c r="UKA75" s="193"/>
      <c r="UKB75" s="193"/>
      <c r="UKC75" s="193"/>
      <c r="UKD75" s="193"/>
      <c r="UKE75" s="193"/>
      <c r="UKF75" s="193"/>
      <c r="UKG75" s="193"/>
      <c r="UKH75" s="193"/>
      <c r="UKI75" s="193"/>
      <c r="UKJ75" s="193"/>
      <c r="UKK75" s="193"/>
      <c r="UKL75" s="193"/>
      <c r="UKM75" s="193"/>
      <c r="UKN75" s="193"/>
      <c r="UKO75" s="193"/>
      <c r="UKP75" s="193"/>
      <c r="UKQ75" s="193"/>
      <c r="UKR75" s="193"/>
      <c r="UKS75" s="193"/>
      <c r="UKT75" s="193"/>
      <c r="UKU75" s="193"/>
      <c r="UKV75" s="193"/>
      <c r="UKW75" s="193"/>
      <c r="UKX75" s="193"/>
      <c r="UKY75" s="193"/>
      <c r="UKZ75" s="193"/>
      <c r="ULA75" s="193"/>
      <c r="ULB75" s="193"/>
      <c r="ULC75" s="193"/>
      <c r="ULD75" s="193"/>
      <c r="ULE75" s="193"/>
      <c r="ULF75" s="193"/>
      <c r="ULG75" s="193"/>
      <c r="ULH75" s="193"/>
      <c r="ULI75" s="193"/>
      <c r="ULJ75" s="193"/>
      <c r="ULK75" s="193"/>
      <c r="ULL75" s="193"/>
      <c r="ULM75" s="193"/>
      <c r="ULN75" s="193"/>
      <c r="ULO75" s="193"/>
      <c r="ULP75" s="193"/>
      <c r="ULQ75" s="193"/>
      <c r="ULR75" s="193"/>
      <c r="ULS75" s="193"/>
      <c r="ULT75" s="193"/>
      <c r="ULU75" s="193"/>
      <c r="ULV75" s="193"/>
      <c r="ULW75" s="193"/>
      <c r="ULX75" s="193"/>
      <c r="ULY75" s="193"/>
      <c r="ULZ75" s="193"/>
      <c r="UMA75" s="193"/>
      <c r="UMB75" s="193"/>
      <c r="UMC75" s="193"/>
      <c r="UMD75" s="193"/>
      <c r="UME75" s="193"/>
      <c r="UMF75" s="193"/>
      <c r="UMG75" s="193"/>
      <c r="UMH75" s="193"/>
      <c r="UMI75" s="193"/>
      <c r="UMJ75" s="193"/>
      <c r="UMK75" s="193"/>
      <c r="UML75" s="193"/>
      <c r="UMM75" s="193"/>
      <c r="UMN75" s="193"/>
      <c r="UMO75" s="193"/>
      <c r="UMP75" s="193"/>
      <c r="UMQ75" s="193"/>
      <c r="UMR75" s="193"/>
      <c r="UMS75" s="193"/>
      <c r="UMT75" s="193"/>
      <c r="UMU75" s="193"/>
      <c r="UMV75" s="193"/>
      <c r="UMW75" s="193"/>
      <c r="UMX75" s="193"/>
      <c r="UMY75" s="193"/>
      <c r="UMZ75" s="193"/>
      <c r="UNA75" s="193"/>
      <c r="UNB75" s="193"/>
      <c r="UNC75" s="193"/>
      <c r="UND75" s="193"/>
      <c r="UNE75" s="193"/>
      <c r="UNF75" s="193"/>
      <c r="UNG75" s="193"/>
      <c r="UNH75" s="193"/>
      <c r="UNI75" s="193"/>
      <c r="UNJ75" s="193"/>
      <c r="UNK75" s="193"/>
      <c r="UNL75" s="193"/>
      <c r="UNM75" s="193"/>
      <c r="UNN75" s="193"/>
      <c r="UNO75" s="193"/>
      <c r="UNP75" s="193"/>
      <c r="UNQ75" s="193"/>
      <c r="UNR75" s="193"/>
      <c r="UNS75" s="193"/>
      <c r="UNT75" s="193"/>
      <c r="UNU75" s="193"/>
      <c r="UNV75" s="193"/>
      <c r="UNW75" s="193"/>
      <c r="UNX75" s="193"/>
      <c r="UNY75" s="193"/>
      <c r="UNZ75" s="193"/>
      <c r="UOA75" s="193"/>
      <c r="UOB75" s="193"/>
      <c r="UOC75" s="193"/>
      <c r="UOD75" s="193"/>
      <c r="UOE75" s="193"/>
      <c r="UOF75" s="193"/>
      <c r="UOG75" s="193"/>
      <c r="UOH75" s="193"/>
      <c r="UOI75" s="193"/>
      <c r="UOJ75" s="193"/>
      <c r="UOK75" s="193"/>
      <c r="UOL75" s="193"/>
      <c r="UOM75" s="193"/>
      <c r="UON75" s="193"/>
      <c r="UOO75" s="193"/>
      <c r="UOP75" s="193"/>
      <c r="UOQ75" s="193"/>
      <c r="UOR75" s="193"/>
      <c r="UOS75" s="193"/>
      <c r="UOT75" s="193"/>
      <c r="UOU75" s="193"/>
      <c r="UOV75" s="193"/>
      <c r="UOW75" s="193"/>
      <c r="UOX75" s="193"/>
      <c r="UOY75" s="193"/>
      <c r="UOZ75" s="193"/>
      <c r="UPA75" s="193"/>
      <c r="UPB75" s="193"/>
      <c r="UPC75" s="193"/>
      <c r="UPD75" s="193"/>
      <c r="UPE75" s="193"/>
      <c r="UPF75" s="193"/>
      <c r="UPG75" s="193"/>
      <c r="UPH75" s="193"/>
      <c r="UPI75" s="193"/>
      <c r="UPJ75" s="193"/>
      <c r="UPK75" s="193"/>
      <c r="UPL75" s="193"/>
      <c r="UPM75" s="193"/>
      <c r="UPN75" s="193"/>
      <c r="UPO75" s="193"/>
      <c r="UPP75" s="193"/>
      <c r="UPQ75" s="193"/>
      <c r="UPR75" s="193"/>
      <c r="UPS75" s="193"/>
      <c r="UPT75" s="193"/>
      <c r="UPU75" s="193"/>
      <c r="UPV75" s="193"/>
      <c r="UPW75" s="193"/>
      <c r="UPX75" s="193"/>
      <c r="UPY75" s="193"/>
      <c r="UPZ75" s="193"/>
      <c r="UQA75" s="193"/>
      <c r="UQB75" s="193"/>
      <c r="UQC75" s="193"/>
      <c r="UQD75" s="193"/>
      <c r="UQE75" s="193"/>
      <c r="UQF75" s="193"/>
      <c r="UQG75" s="193"/>
      <c r="UQH75" s="193"/>
      <c r="UQI75" s="193"/>
      <c r="UQJ75" s="193"/>
      <c r="UQK75" s="193"/>
      <c r="UQL75" s="193"/>
      <c r="UQM75" s="193"/>
      <c r="UQN75" s="193"/>
      <c r="UQO75" s="193"/>
      <c r="UQP75" s="193"/>
      <c r="UQQ75" s="193"/>
      <c r="UQR75" s="193"/>
      <c r="UQS75" s="193"/>
      <c r="UQT75" s="193"/>
      <c r="UQU75" s="193"/>
      <c r="UQV75" s="193"/>
      <c r="UQW75" s="193"/>
      <c r="UQX75" s="193"/>
      <c r="UQY75" s="193"/>
      <c r="UQZ75" s="193"/>
      <c r="URA75" s="193"/>
      <c r="URB75" s="193"/>
      <c r="URC75" s="193"/>
      <c r="URD75" s="193"/>
      <c r="URE75" s="193"/>
      <c r="URF75" s="193"/>
      <c r="URG75" s="193"/>
      <c r="URH75" s="193"/>
      <c r="URI75" s="193"/>
      <c r="URJ75" s="193"/>
      <c r="URK75" s="193"/>
      <c r="URL75" s="193"/>
      <c r="URM75" s="193"/>
      <c r="URN75" s="193"/>
      <c r="URO75" s="193"/>
      <c r="URP75" s="193"/>
      <c r="URQ75" s="193"/>
      <c r="URR75" s="193"/>
      <c r="URS75" s="193"/>
      <c r="URT75" s="193"/>
      <c r="URU75" s="193"/>
      <c r="URV75" s="193"/>
      <c r="URW75" s="193"/>
      <c r="URX75" s="193"/>
      <c r="URY75" s="193"/>
      <c r="URZ75" s="193"/>
      <c r="USA75" s="193"/>
      <c r="USB75" s="193"/>
      <c r="USC75" s="193"/>
      <c r="USD75" s="193"/>
      <c r="USE75" s="193"/>
      <c r="USF75" s="193"/>
      <c r="USG75" s="193"/>
      <c r="USH75" s="193"/>
      <c r="USI75" s="193"/>
      <c r="USJ75" s="193"/>
      <c r="USK75" s="193"/>
      <c r="USL75" s="193"/>
      <c r="USM75" s="193"/>
      <c r="USN75" s="193"/>
      <c r="USO75" s="193"/>
      <c r="USP75" s="193"/>
      <c r="USQ75" s="193"/>
      <c r="USR75" s="193"/>
      <c r="USS75" s="193"/>
      <c r="UST75" s="193"/>
      <c r="USU75" s="193"/>
      <c r="USV75" s="193"/>
      <c r="USW75" s="193"/>
      <c r="USX75" s="193"/>
      <c r="USY75" s="193"/>
      <c r="USZ75" s="193"/>
      <c r="UTA75" s="193"/>
      <c r="UTB75" s="193"/>
      <c r="UTC75" s="193"/>
      <c r="UTD75" s="193"/>
      <c r="UTE75" s="193"/>
      <c r="UTF75" s="193"/>
      <c r="UTG75" s="193"/>
      <c r="UTH75" s="193"/>
      <c r="UTI75" s="193"/>
      <c r="UTJ75" s="193"/>
      <c r="UTK75" s="193"/>
      <c r="UTL75" s="193"/>
      <c r="UTM75" s="193"/>
      <c r="UTN75" s="193"/>
      <c r="UTO75" s="193"/>
      <c r="UTP75" s="193"/>
      <c r="UTQ75" s="193"/>
      <c r="UTR75" s="193"/>
      <c r="UTS75" s="193"/>
      <c r="UTT75" s="193"/>
      <c r="UTU75" s="193"/>
      <c r="UTV75" s="193"/>
      <c r="UTW75" s="193"/>
      <c r="UTX75" s="193"/>
      <c r="UTY75" s="193"/>
      <c r="UTZ75" s="193"/>
      <c r="UUA75" s="193"/>
      <c r="UUB75" s="193"/>
      <c r="UUC75" s="193"/>
      <c r="UUD75" s="193"/>
      <c r="UUE75" s="193"/>
      <c r="UUF75" s="193"/>
      <c r="UUG75" s="193"/>
      <c r="UUH75" s="193"/>
      <c r="UUI75" s="193"/>
      <c r="UUJ75" s="193"/>
      <c r="UUK75" s="193"/>
      <c r="UUL75" s="193"/>
      <c r="UUM75" s="193"/>
      <c r="UUN75" s="193"/>
      <c r="UUO75" s="193"/>
      <c r="UUP75" s="193"/>
      <c r="UUQ75" s="193"/>
      <c r="UUR75" s="193"/>
      <c r="UUS75" s="193"/>
      <c r="UUT75" s="193"/>
      <c r="UUU75" s="193"/>
      <c r="UUV75" s="193"/>
      <c r="UUW75" s="193"/>
      <c r="UUX75" s="193"/>
      <c r="UUY75" s="193"/>
      <c r="UUZ75" s="193"/>
      <c r="UVA75" s="193"/>
      <c r="UVB75" s="193"/>
      <c r="UVC75" s="193"/>
      <c r="UVD75" s="193"/>
      <c r="UVE75" s="193"/>
      <c r="UVF75" s="193"/>
      <c r="UVG75" s="193"/>
      <c r="UVH75" s="193"/>
      <c r="UVI75" s="193"/>
      <c r="UVJ75" s="193"/>
      <c r="UVK75" s="193"/>
      <c r="UVL75" s="193"/>
      <c r="UVM75" s="193"/>
      <c r="UVN75" s="193"/>
      <c r="UVO75" s="193"/>
      <c r="UVP75" s="193"/>
      <c r="UVQ75" s="193"/>
      <c r="UVR75" s="193"/>
      <c r="UVS75" s="193"/>
      <c r="UVT75" s="193"/>
      <c r="UVU75" s="193"/>
      <c r="UVV75" s="193"/>
      <c r="UVW75" s="193"/>
      <c r="UVX75" s="193"/>
      <c r="UVY75" s="193"/>
      <c r="UVZ75" s="193"/>
      <c r="UWA75" s="193"/>
      <c r="UWB75" s="193"/>
      <c r="UWC75" s="193"/>
      <c r="UWD75" s="193"/>
      <c r="UWE75" s="193"/>
      <c r="UWF75" s="193"/>
      <c r="UWG75" s="193"/>
      <c r="UWH75" s="193"/>
      <c r="UWI75" s="193"/>
      <c r="UWJ75" s="193"/>
      <c r="UWK75" s="193"/>
      <c r="UWL75" s="193"/>
      <c r="UWM75" s="193"/>
      <c r="UWN75" s="193"/>
      <c r="UWO75" s="193"/>
      <c r="UWP75" s="193"/>
      <c r="UWQ75" s="193"/>
      <c r="UWR75" s="193"/>
      <c r="UWS75" s="193"/>
      <c r="UWT75" s="193"/>
      <c r="UWU75" s="193"/>
      <c r="UWV75" s="193"/>
      <c r="UWW75" s="193"/>
      <c r="UWX75" s="193"/>
      <c r="UWY75" s="193"/>
      <c r="UWZ75" s="193"/>
      <c r="UXA75" s="193"/>
      <c r="UXB75" s="193"/>
      <c r="UXC75" s="193"/>
      <c r="UXD75" s="193"/>
      <c r="UXE75" s="193"/>
      <c r="UXF75" s="193"/>
      <c r="UXG75" s="193"/>
      <c r="UXH75" s="193"/>
      <c r="UXI75" s="193"/>
      <c r="UXJ75" s="193"/>
      <c r="UXK75" s="193"/>
      <c r="UXL75" s="193"/>
      <c r="UXM75" s="193"/>
      <c r="UXN75" s="193"/>
      <c r="UXO75" s="193"/>
      <c r="UXP75" s="193"/>
      <c r="UXQ75" s="193"/>
      <c r="UXR75" s="193"/>
      <c r="UXS75" s="193"/>
      <c r="UXT75" s="193"/>
      <c r="UXU75" s="193"/>
      <c r="UXV75" s="193"/>
      <c r="UXW75" s="193"/>
      <c r="UXX75" s="193"/>
      <c r="UXY75" s="193"/>
      <c r="UXZ75" s="193"/>
      <c r="UYA75" s="193"/>
      <c r="UYB75" s="193"/>
      <c r="UYC75" s="193"/>
      <c r="UYD75" s="193"/>
      <c r="UYE75" s="193"/>
      <c r="UYF75" s="193"/>
      <c r="UYG75" s="193"/>
      <c r="UYH75" s="193"/>
      <c r="UYI75" s="193"/>
      <c r="UYJ75" s="193"/>
      <c r="UYK75" s="193"/>
      <c r="UYL75" s="193"/>
      <c r="UYM75" s="193"/>
      <c r="UYN75" s="193"/>
      <c r="UYO75" s="193"/>
      <c r="UYP75" s="193"/>
      <c r="UYQ75" s="193"/>
      <c r="UYR75" s="193"/>
      <c r="UYS75" s="193"/>
      <c r="UYT75" s="193"/>
      <c r="UYU75" s="193"/>
      <c r="UYV75" s="193"/>
      <c r="UYW75" s="193"/>
      <c r="UYX75" s="193"/>
      <c r="UYY75" s="193"/>
      <c r="UYZ75" s="193"/>
      <c r="UZA75" s="193"/>
      <c r="UZB75" s="193"/>
      <c r="UZC75" s="193"/>
      <c r="UZD75" s="193"/>
      <c r="UZE75" s="193"/>
      <c r="UZF75" s="193"/>
      <c r="UZG75" s="193"/>
      <c r="UZH75" s="193"/>
      <c r="UZI75" s="193"/>
      <c r="UZJ75" s="193"/>
      <c r="UZK75" s="193"/>
      <c r="UZL75" s="193"/>
      <c r="UZM75" s="193"/>
      <c r="UZN75" s="193"/>
      <c r="UZO75" s="193"/>
      <c r="UZP75" s="193"/>
      <c r="UZQ75" s="193"/>
      <c r="UZR75" s="193"/>
      <c r="UZS75" s="193"/>
      <c r="UZT75" s="193"/>
      <c r="UZU75" s="193"/>
      <c r="UZV75" s="193"/>
      <c r="UZW75" s="193"/>
      <c r="UZX75" s="193"/>
      <c r="UZY75" s="193"/>
      <c r="UZZ75" s="193"/>
      <c r="VAA75" s="193"/>
      <c r="VAB75" s="193"/>
      <c r="VAC75" s="193"/>
      <c r="VAD75" s="193"/>
      <c r="VAE75" s="193"/>
      <c r="VAF75" s="193"/>
      <c r="VAG75" s="193"/>
      <c r="VAH75" s="193"/>
      <c r="VAI75" s="193"/>
      <c r="VAJ75" s="193"/>
      <c r="VAK75" s="193"/>
      <c r="VAL75" s="193"/>
      <c r="VAM75" s="193"/>
      <c r="VAN75" s="193"/>
      <c r="VAO75" s="193"/>
      <c r="VAP75" s="193"/>
      <c r="VAQ75" s="193"/>
      <c r="VAR75" s="193"/>
      <c r="VAS75" s="193"/>
      <c r="VAT75" s="193"/>
      <c r="VAU75" s="193"/>
      <c r="VAV75" s="193"/>
      <c r="VAW75" s="193"/>
      <c r="VAX75" s="193"/>
      <c r="VAY75" s="193"/>
      <c r="VAZ75" s="193"/>
      <c r="VBA75" s="193"/>
      <c r="VBB75" s="193"/>
      <c r="VBC75" s="193"/>
      <c r="VBD75" s="193"/>
      <c r="VBE75" s="193"/>
      <c r="VBF75" s="193"/>
      <c r="VBG75" s="193"/>
      <c r="VBH75" s="193"/>
      <c r="VBI75" s="193"/>
      <c r="VBJ75" s="193"/>
      <c r="VBK75" s="193"/>
      <c r="VBL75" s="193"/>
      <c r="VBM75" s="193"/>
      <c r="VBN75" s="193"/>
      <c r="VBO75" s="193"/>
      <c r="VBP75" s="193"/>
      <c r="VBQ75" s="193"/>
      <c r="VBR75" s="193"/>
      <c r="VBS75" s="193"/>
      <c r="VBT75" s="193"/>
      <c r="VBU75" s="193"/>
      <c r="VBV75" s="193"/>
      <c r="VBW75" s="193"/>
      <c r="VBX75" s="193"/>
      <c r="VBY75" s="193"/>
      <c r="VBZ75" s="193"/>
      <c r="VCA75" s="193"/>
      <c r="VCB75" s="193"/>
      <c r="VCC75" s="193"/>
      <c r="VCD75" s="193"/>
      <c r="VCE75" s="193"/>
      <c r="VCF75" s="193"/>
      <c r="VCG75" s="193"/>
      <c r="VCH75" s="193"/>
      <c r="VCI75" s="193"/>
      <c r="VCJ75" s="193"/>
      <c r="VCK75" s="193"/>
      <c r="VCL75" s="193"/>
      <c r="VCM75" s="193"/>
      <c r="VCN75" s="193"/>
      <c r="VCO75" s="193"/>
      <c r="VCP75" s="193"/>
      <c r="VCQ75" s="193"/>
      <c r="VCR75" s="193"/>
      <c r="VCS75" s="193"/>
      <c r="VCT75" s="193"/>
      <c r="VCU75" s="193"/>
      <c r="VCV75" s="193"/>
      <c r="VCW75" s="193"/>
      <c r="VCX75" s="193"/>
      <c r="VCY75" s="193"/>
      <c r="VCZ75" s="193"/>
      <c r="VDA75" s="193"/>
      <c r="VDB75" s="193"/>
      <c r="VDC75" s="193"/>
      <c r="VDD75" s="193"/>
      <c r="VDE75" s="193"/>
      <c r="VDF75" s="193"/>
      <c r="VDG75" s="193"/>
      <c r="VDH75" s="193"/>
      <c r="VDI75" s="193"/>
      <c r="VDJ75" s="193"/>
      <c r="VDK75" s="193"/>
      <c r="VDL75" s="193"/>
      <c r="VDM75" s="193"/>
      <c r="VDN75" s="193"/>
      <c r="VDO75" s="193"/>
      <c r="VDP75" s="193"/>
      <c r="VDQ75" s="193"/>
      <c r="VDR75" s="193"/>
      <c r="VDS75" s="193"/>
      <c r="VDT75" s="193"/>
      <c r="VDU75" s="193"/>
      <c r="VDV75" s="193"/>
      <c r="VDW75" s="193"/>
      <c r="VDX75" s="193"/>
      <c r="VDY75" s="193"/>
      <c r="VDZ75" s="193"/>
      <c r="VEA75" s="193"/>
      <c r="VEB75" s="193"/>
      <c r="VEC75" s="193"/>
      <c r="VED75" s="193"/>
      <c r="VEE75" s="193"/>
      <c r="VEF75" s="193"/>
      <c r="VEG75" s="193"/>
      <c r="VEH75" s="193"/>
      <c r="VEI75" s="193"/>
      <c r="VEJ75" s="193"/>
      <c r="VEK75" s="193"/>
      <c r="VEL75" s="193"/>
      <c r="VEM75" s="193"/>
      <c r="VEN75" s="193"/>
      <c r="VEO75" s="193"/>
      <c r="VEP75" s="193"/>
      <c r="VEQ75" s="193"/>
      <c r="VER75" s="193"/>
      <c r="VES75" s="193"/>
      <c r="VET75" s="193"/>
      <c r="VEU75" s="193"/>
      <c r="VEV75" s="193"/>
      <c r="VEW75" s="193"/>
      <c r="VEX75" s="193"/>
      <c r="VEY75" s="193"/>
      <c r="VEZ75" s="193"/>
      <c r="VFA75" s="193"/>
      <c r="VFB75" s="193"/>
      <c r="VFC75" s="193"/>
      <c r="VFD75" s="193"/>
      <c r="VFE75" s="193"/>
      <c r="VFF75" s="193"/>
      <c r="VFG75" s="193"/>
      <c r="VFH75" s="193"/>
      <c r="VFI75" s="193"/>
      <c r="VFJ75" s="193"/>
      <c r="VFK75" s="193"/>
      <c r="VFL75" s="193"/>
      <c r="VFM75" s="193"/>
      <c r="VFN75" s="193"/>
      <c r="VFO75" s="193"/>
      <c r="VFP75" s="193"/>
      <c r="VFQ75" s="193"/>
      <c r="VFR75" s="193"/>
      <c r="VFS75" s="193"/>
      <c r="VFT75" s="193"/>
      <c r="VFU75" s="193"/>
      <c r="VFV75" s="193"/>
      <c r="VFW75" s="193"/>
      <c r="VFX75" s="193"/>
      <c r="VFY75" s="193"/>
      <c r="VFZ75" s="193"/>
      <c r="VGA75" s="193"/>
      <c r="VGB75" s="193"/>
      <c r="VGC75" s="193"/>
      <c r="VGD75" s="193"/>
      <c r="VGE75" s="193"/>
      <c r="VGF75" s="193"/>
      <c r="VGG75" s="193"/>
      <c r="VGH75" s="193"/>
      <c r="VGI75" s="193"/>
      <c r="VGJ75" s="193"/>
      <c r="VGK75" s="193"/>
      <c r="VGL75" s="193"/>
      <c r="VGM75" s="193"/>
      <c r="VGN75" s="193"/>
      <c r="VGO75" s="193"/>
      <c r="VGP75" s="193"/>
      <c r="VGQ75" s="193"/>
      <c r="VGR75" s="193"/>
      <c r="VGS75" s="193"/>
      <c r="VGT75" s="193"/>
      <c r="VGU75" s="193"/>
      <c r="VGV75" s="193"/>
      <c r="VGW75" s="193"/>
      <c r="VGX75" s="193"/>
      <c r="VGY75" s="193"/>
      <c r="VGZ75" s="193"/>
      <c r="VHA75" s="193"/>
      <c r="VHB75" s="193"/>
      <c r="VHC75" s="193"/>
      <c r="VHD75" s="193"/>
      <c r="VHE75" s="193"/>
      <c r="VHF75" s="193"/>
      <c r="VHG75" s="193"/>
      <c r="VHH75" s="193"/>
      <c r="VHI75" s="193"/>
      <c r="VHJ75" s="193"/>
      <c r="VHK75" s="193"/>
      <c r="VHL75" s="193"/>
      <c r="VHM75" s="193"/>
      <c r="VHN75" s="193"/>
      <c r="VHO75" s="193"/>
      <c r="VHP75" s="193"/>
      <c r="VHQ75" s="193"/>
      <c r="VHR75" s="193"/>
      <c r="VHS75" s="193"/>
      <c r="VHT75" s="193"/>
      <c r="VHU75" s="193"/>
      <c r="VHV75" s="193"/>
      <c r="VHW75" s="193"/>
      <c r="VHX75" s="193"/>
      <c r="VHY75" s="193"/>
      <c r="VHZ75" s="193"/>
      <c r="VIA75" s="193"/>
      <c r="VIB75" s="193"/>
      <c r="VIC75" s="193"/>
      <c r="VID75" s="193"/>
      <c r="VIE75" s="193"/>
      <c r="VIF75" s="193"/>
      <c r="VIG75" s="193"/>
      <c r="VIH75" s="193"/>
      <c r="VII75" s="193"/>
      <c r="VIJ75" s="193"/>
      <c r="VIK75" s="193"/>
      <c r="VIL75" s="193"/>
      <c r="VIM75" s="193"/>
      <c r="VIN75" s="193"/>
      <c r="VIO75" s="193"/>
      <c r="VIP75" s="193"/>
      <c r="VIQ75" s="193"/>
      <c r="VIR75" s="193"/>
      <c r="VIS75" s="193"/>
      <c r="VIT75" s="193"/>
      <c r="VIU75" s="193"/>
      <c r="VIV75" s="193"/>
      <c r="VIW75" s="193"/>
      <c r="VIX75" s="193"/>
      <c r="VIY75" s="193"/>
      <c r="VIZ75" s="193"/>
      <c r="VJA75" s="193"/>
      <c r="VJB75" s="193"/>
      <c r="VJC75" s="193"/>
      <c r="VJD75" s="193"/>
      <c r="VJE75" s="193"/>
      <c r="VJF75" s="193"/>
      <c r="VJG75" s="193"/>
      <c r="VJH75" s="193"/>
      <c r="VJI75" s="193"/>
      <c r="VJJ75" s="193"/>
      <c r="VJK75" s="193"/>
      <c r="VJL75" s="193"/>
      <c r="VJM75" s="193"/>
      <c r="VJN75" s="193"/>
      <c r="VJO75" s="193"/>
      <c r="VJP75" s="193"/>
      <c r="VJQ75" s="193"/>
      <c r="VJR75" s="193"/>
      <c r="VJS75" s="193"/>
      <c r="VJT75" s="193"/>
      <c r="VJU75" s="193"/>
      <c r="VJV75" s="193"/>
      <c r="VJW75" s="193"/>
      <c r="VJX75" s="193"/>
      <c r="VJY75" s="193"/>
      <c r="VJZ75" s="193"/>
      <c r="VKA75" s="193"/>
      <c r="VKB75" s="193"/>
      <c r="VKC75" s="193"/>
      <c r="VKD75" s="193"/>
      <c r="VKE75" s="193"/>
      <c r="VKF75" s="193"/>
      <c r="VKG75" s="193"/>
      <c r="VKH75" s="193"/>
      <c r="VKI75" s="193"/>
      <c r="VKJ75" s="193"/>
      <c r="VKK75" s="193"/>
      <c r="VKL75" s="193"/>
      <c r="VKM75" s="193"/>
      <c r="VKN75" s="193"/>
      <c r="VKO75" s="193"/>
      <c r="VKP75" s="193"/>
      <c r="VKQ75" s="193"/>
      <c r="VKR75" s="193"/>
      <c r="VKS75" s="193"/>
      <c r="VKT75" s="193"/>
      <c r="VKU75" s="193"/>
      <c r="VKV75" s="193"/>
      <c r="VKW75" s="193"/>
      <c r="VKX75" s="193"/>
      <c r="VKY75" s="193"/>
      <c r="VKZ75" s="193"/>
      <c r="VLA75" s="193"/>
      <c r="VLB75" s="193"/>
      <c r="VLC75" s="193"/>
      <c r="VLD75" s="193"/>
      <c r="VLE75" s="193"/>
      <c r="VLF75" s="193"/>
      <c r="VLG75" s="193"/>
      <c r="VLH75" s="193"/>
      <c r="VLI75" s="193"/>
      <c r="VLJ75" s="193"/>
      <c r="VLK75" s="193"/>
      <c r="VLL75" s="193"/>
      <c r="VLM75" s="193"/>
      <c r="VLN75" s="193"/>
      <c r="VLO75" s="193"/>
      <c r="VLP75" s="193"/>
      <c r="VLQ75" s="193"/>
      <c r="VLR75" s="193"/>
      <c r="VLS75" s="193"/>
      <c r="VLT75" s="193"/>
      <c r="VLU75" s="193"/>
      <c r="VLV75" s="193"/>
      <c r="VLW75" s="193"/>
      <c r="VLX75" s="193"/>
      <c r="VLY75" s="193"/>
      <c r="VLZ75" s="193"/>
      <c r="VMA75" s="193"/>
      <c r="VMB75" s="193"/>
      <c r="VMC75" s="193"/>
      <c r="VMD75" s="193"/>
      <c r="VME75" s="193"/>
      <c r="VMF75" s="193"/>
      <c r="VMG75" s="193"/>
      <c r="VMH75" s="193"/>
      <c r="VMI75" s="193"/>
      <c r="VMJ75" s="193"/>
      <c r="VMK75" s="193"/>
      <c r="VML75" s="193"/>
      <c r="VMM75" s="193"/>
      <c r="VMN75" s="193"/>
      <c r="VMO75" s="193"/>
      <c r="VMP75" s="193"/>
      <c r="VMQ75" s="193"/>
      <c r="VMR75" s="193"/>
      <c r="VMS75" s="193"/>
      <c r="VMT75" s="193"/>
      <c r="VMU75" s="193"/>
      <c r="VMV75" s="193"/>
      <c r="VMW75" s="193"/>
      <c r="VMX75" s="193"/>
      <c r="VMY75" s="193"/>
      <c r="VMZ75" s="193"/>
      <c r="VNA75" s="193"/>
      <c r="VNB75" s="193"/>
      <c r="VNC75" s="193"/>
      <c r="VND75" s="193"/>
      <c r="VNE75" s="193"/>
      <c r="VNF75" s="193"/>
      <c r="VNG75" s="193"/>
      <c r="VNH75" s="193"/>
      <c r="VNI75" s="193"/>
      <c r="VNJ75" s="193"/>
      <c r="VNK75" s="193"/>
      <c r="VNL75" s="193"/>
      <c r="VNM75" s="193"/>
      <c r="VNN75" s="193"/>
      <c r="VNO75" s="193"/>
      <c r="VNP75" s="193"/>
      <c r="VNQ75" s="193"/>
      <c r="VNR75" s="193"/>
      <c r="VNS75" s="193"/>
      <c r="VNT75" s="193"/>
      <c r="VNU75" s="193"/>
      <c r="VNV75" s="193"/>
      <c r="VNW75" s="193"/>
      <c r="VNX75" s="193"/>
      <c r="VNY75" s="193"/>
      <c r="VNZ75" s="193"/>
      <c r="VOA75" s="193"/>
      <c r="VOB75" s="193"/>
      <c r="VOC75" s="193"/>
      <c r="VOD75" s="193"/>
      <c r="VOE75" s="193"/>
      <c r="VOF75" s="193"/>
      <c r="VOG75" s="193"/>
      <c r="VOH75" s="193"/>
      <c r="VOI75" s="193"/>
      <c r="VOJ75" s="193"/>
      <c r="VOK75" s="193"/>
      <c r="VOL75" s="193"/>
      <c r="VOM75" s="193"/>
      <c r="VON75" s="193"/>
      <c r="VOO75" s="193"/>
      <c r="VOP75" s="193"/>
      <c r="VOQ75" s="193"/>
      <c r="VOR75" s="193"/>
      <c r="VOS75" s="193"/>
      <c r="VOT75" s="193"/>
      <c r="VOU75" s="193"/>
      <c r="VOV75" s="193"/>
      <c r="VOW75" s="193"/>
      <c r="VOX75" s="193"/>
      <c r="VOY75" s="193"/>
      <c r="VOZ75" s="193"/>
      <c r="VPA75" s="193"/>
      <c r="VPB75" s="193"/>
      <c r="VPC75" s="193"/>
      <c r="VPD75" s="193"/>
      <c r="VPE75" s="193"/>
      <c r="VPF75" s="193"/>
      <c r="VPG75" s="193"/>
      <c r="VPH75" s="193"/>
      <c r="VPI75" s="193"/>
      <c r="VPJ75" s="193"/>
      <c r="VPK75" s="193"/>
      <c r="VPL75" s="193"/>
      <c r="VPM75" s="193"/>
      <c r="VPN75" s="193"/>
      <c r="VPO75" s="193"/>
      <c r="VPP75" s="193"/>
      <c r="VPQ75" s="193"/>
      <c r="VPR75" s="193"/>
      <c r="VPS75" s="193"/>
      <c r="VPT75" s="193"/>
      <c r="VPU75" s="193"/>
      <c r="VPV75" s="193"/>
      <c r="VPW75" s="193"/>
      <c r="VPX75" s="193"/>
      <c r="VPY75" s="193"/>
      <c r="VPZ75" s="193"/>
      <c r="VQA75" s="193"/>
      <c r="VQB75" s="193"/>
      <c r="VQC75" s="193"/>
      <c r="VQD75" s="193"/>
      <c r="VQE75" s="193"/>
      <c r="VQF75" s="193"/>
      <c r="VQG75" s="193"/>
      <c r="VQH75" s="193"/>
      <c r="VQI75" s="193"/>
      <c r="VQJ75" s="193"/>
      <c r="VQK75" s="193"/>
      <c r="VQL75" s="193"/>
      <c r="VQM75" s="193"/>
      <c r="VQN75" s="193"/>
      <c r="VQO75" s="193"/>
      <c r="VQP75" s="193"/>
      <c r="VQQ75" s="193"/>
      <c r="VQR75" s="193"/>
      <c r="VQS75" s="193"/>
      <c r="VQT75" s="193"/>
      <c r="VQU75" s="193"/>
      <c r="VQV75" s="193"/>
      <c r="VQW75" s="193"/>
      <c r="VQX75" s="193"/>
      <c r="VQY75" s="193"/>
      <c r="VQZ75" s="193"/>
      <c r="VRA75" s="193"/>
      <c r="VRB75" s="193"/>
      <c r="VRC75" s="193"/>
      <c r="VRD75" s="193"/>
      <c r="VRE75" s="193"/>
      <c r="VRF75" s="193"/>
      <c r="VRG75" s="193"/>
      <c r="VRH75" s="193"/>
      <c r="VRI75" s="193"/>
      <c r="VRJ75" s="193"/>
      <c r="VRK75" s="193"/>
      <c r="VRL75" s="193"/>
      <c r="VRM75" s="193"/>
      <c r="VRN75" s="193"/>
      <c r="VRO75" s="193"/>
      <c r="VRP75" s="193"/>
      <c r="VRQ75" s="193"/>
      <c r="VRR75" s="193"/>
      <c r="VRS75" s="193"/>
      <c r="VRT75" s="193"/>
      <c r="VRU75" s="193"/>
      <c r="VRV75" s="193"/>
      <c r="VRW75" s="193"/>
      <c r="VRX75" s="193"/>
      <c r="VRY75" s="193"/>
      <c r="VRZ75" s="193"/>
      <c r="VSA75" s="193"/>
      <c r="VSB75" s="193"/>
      <c r="VSC75" s="193"/>
      <c r="VSD75" s="193"/>
      <c r="VSE75" s="193"/>
      <c r="VSF75" s="193"/>
      <c r="VSG75" s="193"/>
      <c r="VSH75" s="193"/>
      <c r="VSI75" s="193"/>
      <c r="VSJ75" s="193"/>
      <c r="VSK75" s="193"/>
      <c r="VSL75" s="193"/>
      <c r="VSM75" s="193"/>
      <c r="VSN75" s="193"/>
      <c r="VSO75" s="193"/>
      <c r="VSP75" s="193"/>
      <c r="VSQ75" s="193"/>
      <c r="VSR75" s="193"/>
      <c r="VSS75" s="193"/>
      <c r="VST75" s="193"/>
      <c r="VSU75" s="193"/>
      <c r="VSV75" s="193"/>
      <c r="VSW75" s="193"/>
      <c r="VSX75" s="193"/>
      <c r="VSY75" s="193"/>
      <c r="VSZ75" s="193"/>
      <c r="VTA75" s="193"/>
      <c r="VTB75" s="193"/>
      <c r="VTC75" s="193"/>
      <c r="VTD75" s="193"/>
      <c r="VTE75" s="193"/>
      <c r="VTF75" s="193"/>
      <c r="VTG75" s="193"/>
      <c r="VTH75" s="193"/>
      <c r="VTI75" s="193"/>
      <c r="VTJ75" s="193"/>
      <c r="VTK75" s="193"/>
      <c r="VTL75" s="193"/>
      <c r="VTM75" s="193"/>
      <c r="VTN75" s="193"/>
      <c r="VTO75" s="193"/>
      <c r="VTP75" s="193"/>
      <c r="VTQ75" s="193"/>
      <c r="VTR75" s="193"/>
      <c r="VTS75" s="193"/>
      <c r="VTT75" s="193"/>
      <c r="VTU75" s="193"/>
      <c r="VTV75" s="193"/>
      <c r="VTW75" s="193"/>
      <c r="VTX75" s="193"/>
      <c r="VTY75" s="193"/>
      <c r="VTZ75" s="193"/>
      <c r="VUA75" s="193"/>
      <c r="VUB75" s="193"/>
      <c r="VUC75" s="193"/>
      <c r="VUD75" s="193"/>
      <c r="VUE75" s="193"/>
      <c r="VUF75" s="193"/>
      <c r="VUG75" s="193"/>
      <c r="VUH75" s="193"/>
      <c r="VUI75" s="193"/>
      <c r="VUJ75" s="193"/>
      <c r="VUK75" s="193"/>
      <c r="VUL75" s="193"/>
      <c r="VUM75" s="193"/>
      <c r="VUN75" s="193"/>
      <c r="VUO75" s="193"/>
      <c r="VUP75" s="193"/>
      <c r="VUQ75" s="193"/>
      <c r="VUR75" s="193"/>
      <c r="VUS75" s="193"/>
      <c r="VUT75" s="193"/>
      <c r="VUU75" s="193"/>
      <c r="VUV75" s="193"/>
      <c r="VUW75" s="193"/>
      <c r="VUX75" s="193"/>
      <c r="VUY75" s="193"/>
      <c r="VUZ75" s="193"/>
      <c r="VVA75" s="193"/>
      <c r="VVB75" s="193"/>
      <c r="VVC75" s="193"/>
      <c r="VVD75" s="193"/>
      <c r="VVE75" s="193"/>
      <c r="VVF75" s="193"/>
      <c r="VVG75" s="193"/>
      <c r="VVH75" s="193"/>
      <c r="VVI75" s="193"/>
      <c r="VVJ75" s="193"/>
      <c r="VVK75" s="193"/>
      <c r="VVL75" s="193"/>
      <c r="VVM75" s="193"/>
      <c r="VVN75" s="193"/>
      <c r="VVO75" s="193"/>
      <c r="VVP75" s="193"/>
      <c r="VVQ75" s="193"/>
      <c r="VVR75" s="193"/>
      <c r="VVS75" s="193"/>
      <c r="VVT75" s="193"/>
      <c r="VVU75" s="193"/>
      <c r="VVV75" s="193"/>
      <c r="VVW75" s="193"/>
      <c r="VVX75" s="193"/>
      <c r="VVY75" s="193"/>
      <c r="VVZ75" s="193"/>
      <c r="VWA75" s="193"/>
      <c r="VWB75" s="193"/>
      <c r="VWC75" s="193"/>
      <c r="VWD75" s="193"/>
      <c r="VWE75" s="193"/>
      <c r="VWF75" s="193"/>
      <c r="VWG75" s="193"/>
      <c r="VWH75" s="193"/>
      <c r="VWI75" s="193"/>
      <c r="VWJ75" s="193"/>
      <c r="VWK75" s="193"/>
      <c r="VWL75" s="193"/>
      <c r="VWM75" s="193"/>
      <c r="VWN75" s="193"/>
      <c r="VWO75" s="193"/>
      <c r="VWP75" s="193"/>
      <c r="VWQ75" s="193"/>
      <c r="VWR75" s="193"/>
      <c r="VWS75" s="193"/>
      <c r="VWT75" s="193"/>
      <c r="VWU75" s="193"/>
      <c r="VWV75" s="193"/>
      <c r="VWW75" s="193"/>
      <c r="VWX75" s="193"/>
      <c r="VWY75" s="193"/>
      <c r="VWZ75" s="193"/>
      <c r="VXA75" s="193"/>
      <c r="VXB75" s="193"/>
      <c r="VXC75" s="193"/>
      <c r="VXD75" s="193"/>
      <c r="VXE75" s="193"/>
      <c r="VXF75" s="193"/>
      <c r="VXG75" s="193"/>
      <c r="VXH75" s="193"/>
      <c r="VXI75" s="193"/>
      <c r="VXJ75" s="193"/>
      <c r="VXK75" s="193"/>
      <c r="VXL75" s="193"/>
      <c r="VXM75" s="193"/>
      <c r="VXN75" s="193"/>
      <c r="VXO75" s="193"/>
      <c r="VXP75" s="193"/>
      <c r="VXQ75" s="193"/>
      <c r="VXR75" s="193"/>
      <c r="VXS75" s="193"/>
      <c r="VXT75" s="193"/>
      <c r="VXU75" s="193"/>
      <c r="VXV75" s="193"/>
      <c r="VXW75" s="193"/>
      <c r="VXX75" s="193"/>
      <c r="VXY75" s="193"/>
      <c r="VXZ75" s="193"/>
      <c r="VYA75" s="193"/>
      <c r="VYB75" s="193"/>
      <c r="VYC75" s="193"/>
      <c r="VYD75" s="193"/>
      <c r="VYE75" s="193"/>
      <c r="VYF75" s="193"/>
      <c r="VYG75" s="193"/>
      <c r="VYH75" s="193"/>
      <c r="VYI75" s="193"/>
      <c r="VYJ75" s="193"/>
      <c r="VYK75" s="193"/>
      <c r="VYL75" s="193"/>
      <c r="VYM75" s="193"/>
      <c r="VYN75" s="193"/>
      <c r="VYO75" s="193"/>
      <c r="VYP75" s="193"/>
      <c r="VYQ75" s="193"/>
      <c r="VYR75" s="193"/>
      <c r="VYS75" s="193"/>
      <c r="VYT75" s="193"/>
      <c r="VYU75" s="193"/>
      <c r="VYV75" s="193"/>
      <c r="VYW75" s="193"/>
      <c r="VYX75" s="193"/>
      <c r="VYY75" s="193"/>
      <c r="VYZ75" s="193"/>
      <c r="VZA75" s="193"/>
      <c r="VZB75" s="193"/>
      <c r="VZC75" s="193"/>
      <c r="VZD75" s="193"/>
      <c r="VZE75" s="193"/>
      <c r="VZF75" s="193"/>
      <c r="VZG75" s="193"/>
      <c r="VZH75" s="193"/>
      <c r="VZI75" s="193"/>
      <c r="VZJ75" s="193"/>
      <c r="VZK75" s="193"/>
      <c r="VZL75" s="193"/>
      <c r="VZM75" s="193"/>
      <c r="VZN75" s="193"/>
      <c r="VZO75" s="193"/>
      <c r="VZP75" s="193"/>
      <c r="VZQ75" s="193"/>
      <c r="VZR75" s="193"/>
      <c r="VZS75" s="193"/>
      <c r="VZT75" s="193"/>
      <c r="VZU75" s="193"/>
      <c r="VZV75" s="193"/>
      <c r="VZW75" s="193"/>
      <c r="VZX75" s="193"/>
      <c r="VZY75" s="193"/>
      <c r="VZZ75" s="193"/>
      <c r="WAA75" s="193"/>
      <c r="WAB75" s="193"/>
      <c r="WAC75" s="193"/>
      <c r="WAD75" s="193"/>
      <c r="WAE75" s="193"/>
      <c r="WAF75" s="193"/>
      <c r="WAG75" s="193"/>
      <c r="WAH75" s="193"/>
      <c r="WAI75" s="193"/>
      <c r="WAJ75" s="193"/>
      <c r="WAK75" s="193"/>
      <c r="WAL75" s="193"/>
      <c r="WAM75" s="193"/>
      <c r="WAN75" s="193"/>
      <c r="WAO75" s="193"/>
      <c r="WAP75" s="193"/>
      <c r="WAQ75" s="193"/>
      <c r="WAR75" s="193"/>
      <c r="WAS75" s="193"/>
      <c r="WAT75" s="193"/>
      <c r="WAU75" s="193"/>
      <c r="WAV75" s="193"/>
      <c r="WAW75" s="193"/>
      <c r="WAX75" s="193"/>
      <c r="WAY75" s="193"/>
      <c r="WAZ75" s="193"/>
      <c r="WBA75" s="193"/>
      <c r="WBB75" s="193"/>
      <c r="WBC75" s="193"/>
      <c r="WBD75" s="193"/>
      <c r="WBE75" s="193"/>
      <c r="WBF75" s="193"/>
      <c r="WBG75" s="193"/>
      <c r="WBH75" s="193"/>
      <c r="WBI75" s="193"/>
      <c r="WBJ75" s="193"/>
      <c r="WBK75" s="193"/>
      <c r="WBL75" s="193"/>
      <c r="WBM75" s="193"/>
      <c r="WBN75" s="193"/>
      <c r="WBO75" s="193"/>
      <c r="WBP75" s="193"/>
      <c r="WBQ75" s="193"/>
      <c r="WBR75" s="193"/>
      <c r="WBS75" s="193"/>
      <c r="WBT75" s="193"/>
      <c r="WBU75" s="193"/>
      <c r="WBV75" s="193"/>
      <c r="WBW75" s="193"/>
      <c r="WBX75" s="193"/>
      <c r="WBY75" s="193"/>
      <c r="WBZ75" s="193"/>
      <c r="WCA75" s="193"/>
      <c r="WCB75" s="193"/>
      <c r="WCC75" s="193"/>
      <c r="WCD75" s="193"/>
      <c r="WCE75" s="193"/>
      <c r="WCF75" s="193"/>
      <c r="WCG75" s="193"/>
      <c r="WCH75" s="193"/>
      <c r="WCI75" s="193"/>
      <c r="WCJ75" s="193"/>
      <c r="WCK75" s="193"/>
      <c r="WCL75" s="193"/>
      <c r="WCM75" s="193"/>
      <c r="WCN75" s="193"/>
      <c r="WCO75" s="193"/>
      <c r="WCP75" s="193"/>
      <c r="WCQ75" s="193"/>
      <c r="WCR75" s="193"/>
      <c r="WCS75" s="193"/>
      <c r="WCT75" s="193"/>
      <c r="WCU75" s="193"/>
      <c r="WCV75" s="193"/>
      <c r="WCW75" s="193"/>
      <c r="WCX75" s="193"/>
      <c r="WCY75" s="193"/>
      <c r="WCZ75" s="193"/>
      <c r="WDA75" s="193"/>
      <c r="WDB75" s="193"/>
      <c r="WDC75" s="193"/>
      <c r="WDD75" s="193"/>
      <c r="WDE75" s="193"/>
      <c r="WDF75" s="193"/>
      <c r="WDG75" s="193"/>
      <c r="WDH75" s="193"/>
      <c r="WDI75" s="193"/>
      <c r="WDJ75" s="193"/>
      <c r="WDK75" s="193"/>
      <c r="WDL75" s="193"/>
      <c r="WDM75" s="193"/>
      <c r="WDN75" s="193"/>
      <c r="WDO75" s="193"/>
      <c r="WDP75" s="193"/>
      <c r="WDQ75" s="193"/>
      <c r="WDR75" s="193"/>
      <c r="WDS75" s="193"/>
      <c r="WDT75" s="193"/>
      <c r="WDU75" s="193"/>
      <c r="WDV75" s="193"/>
      <c r="WDW75" s="193"/>
      <c r="WDX75" s="193"/>
      <c r="WDY75" s="193"/>
      <c r="WDZ75" s="193"/>
      <c r="WEA75" s="193"/>
      <c r="WEB75" s="193"/>
      <c r="WEC75" s="193"/>
      <c r="WED75" s="193"/>
      <c r="WEE75" s="193"/>
      <c r="WEF75" s="193"/>
      <c r="WEG75" s="193"/>
      <c r="WEH75" s="193"/>
      <c r="WEI75" s="193"/>
      <c r="WEJ75" s="193"/>
      <c r="WEK75" s="193"/>
      <c r="WEL75" s="193"/>
      <c r="WEM75" s="193"/>
      <c r="WEN75" s="193"/>
      <c r="WEO75" s="193"/>
      <c r="WEP75" s="193"/>
      <c r="WEQ75" s="193"/>
      <c r="WER75" s="193"/>
      <c r="WES75" s="193"/>
      <c r="WET75" s="193"/>
      <c r="WEU75" s="193"/>
      <c r="WEV75" s="193"/>
      <c r="WEW75" s="193"/>
      <c r="WEX75" s="193"/>
      <c r="WEY75" s="193"/>
      <c r="WEZ75" s="193"/>
      <c r="WFA75" s="193"/>
      <c r="WFB75" s="193"/>
      <c r="WFC75" s="193"/>
      <c r="WFD75" s="193"/>
      <c r="WFE75" s="193"/>
      <c r="WFF75" s="193"/>
      <c r="WFG75" s="193"/>
      <c r="WFH75" s="193"/>
      <c r="WFI75" s="193"/>
      <c r="WFJ75" s="193"/>
      <c r="WFK75" s="193"/>
      <c r="WFL75" s="193"/>
      <c r="WFM75" s="193"/>
      <c r="WFN75" s="193"/>
      <c r="WFO75" s="193"/>
      <c r="WFP75" s="193"/>
      <c r="WFQ75" s="193"/>
      <c r="WFR75" s="193"/>
      <c r="WFS75" s="193"/>
      <c r="WFT75" s="193"/>
      <c r="WFU75" s="193"/>
      <c r="WFV75" s="193"/>
      <c r="WFW75" s="193"/>
      <c r="WFX75" s="193"/>
      <c r="WFY75" s="193"/>
      <c r="WFZ75" s="193"/>
      <c r="WGA75" s="193"/>
      <c r="WGB75" s="193"/>
      <c r="WGC75" s="193"/>
      <c r="WGD75" s="193"/>
      <c r="WGE75" s="193"/>
      <c r="WGF75" s="193"/>
      <c r="WGG75" s="193"/>
      <c r="WGH75" s="193"/>
      <c r="WGI75" s="193"/>
      <c r="WGJ75" s="193"/>
      <c r="WGK75" s="193"/>
      <c r="WGL75" s="193"/>
      <c r="WGM75" s="193"/>
      <c r="WGN75" s="193"/>
      <c r="WGO75" s="193"/>
      <c r="WGP75" s="193"/>
      <c r="WGQ75" s="193"/>
      <c r="WGR75" s="193"/>
      <c r="WGS75" s="193"/>
      <c r="WGT75" s="193"/>
      <c r="WGU75" s="193"/>
      <c r="WGV75" s="193"/>
      <c r="WGW75" s="193"/>
      <c r="WGX75" s="193"/>
      <c r="WGY75" s="193"/>
      <c r="WGZ75" s="193"/>
      <c r="WHA75" s="193"/>
      <c r="WHB75" s="193"/>
      <c r="WHC75" s="193"/>
      <c r="WHD75" s="193"/>
      <c r="WHE75" s="193"/>
      <c r="WHF75" s="193"/>
      <c r="WHG75" s="193"/>
      <c r="WHH75" s="193"/>
      <c r="WHI75" s="193"/>
      <c r="WHJ75" s="193"/>
      <c r="WHK75" s="193"/>
      <c r="WHL75" s="193"/>
      <c r="WHM75" s="193"/>
      <c r="WHN75" s="193"/>
      <c r="WHO75" s="193"/>
      <c r="WHP75" s="193"/>
      <c r="WHQ75" s="193"/>
      <c r="WHR75" s="193"/>
      <c r="WHS75" s="193"/>
      <c r="WHT75" s="193"/>
      <c r="WHU75" s="193"/>
      <c r="WHV75" s="193"/>
      <c r="WHW75" s="193"/>
      <c r="WHX75" s="193"/>
      <c r="WHY75" s="193"/>
      <c r="WHZ75" s="193"/>
      <c r="WIA75" s="193"/>
      <c r="WIB75" s="193"/>
      <c r="WIC75" s="193"/>
      <c r="WID75" s="193"/>
      <c r="WIE75" s="193"/>
      <c r="WIF75" s="193"/>
      <c r="WIG75" s="193"/>
      <c r="WIH75" s="193"/>
      <c r="WII75" s="193"/>
      <c r="WIJ75" s="193"/>
      <c r="WIK75" s="193"/>
      <c r="WIL75" s="193"/>
      <c r="WIM75" s="193"/>
      <c r="WIN75" s="193"/>
      <c r="WIO75" s="193"/>
      <c r="WIP75" s="193"/>
      <c r="WIQ75" s="193"/>
      <c r="WIR75" s="193"/>
      <c r="WIS75" s="193"/>
      <c r="WIT75" s="193"/>
      <c r="WIU75" s="193"/>
      <c r="WIV75" s="193"/>
      <c r="WIW75" s="193"/>
      <c r="WIX75" s="193"/>
      <c r="WIY75" s="193"/>
      <c r="WIZ75" s="193"/>
      <c r="WJA75" s="193"/>
      <c r="WJB75" s="193"/>
      <c r="WJC75" s="193"/>
      <c r="WJD75" s="193"/>
      <c r="WJE75" s="193"/>
      <c r="WJF75" s="193"/>
      <c r="WJG75" s="193"/>
      <c r="WJH75" s="193"/>
      <c r="WJI75" s="193"/>
      <c r="WJJ75" s="193"/>
      <c r="WJK75" s="193"/>
      <c r="WJL75" s="193"/>
      <c r="WJM75" s="193"/>
      <c r="WJN75" s="193"/>
      <c r="WJO75" s="193"/>
      <c r="WJP75" s="193"/>
      <c r="WJQ75" s="193"/>
      <c r="WJR75" s="193"/>
      <c r="WJS75" s="193"/>
      <c r="WJT75" s="193"/>
      <c r="WJU75" s="193"/>
      <c r="WJV75" s="193"/>
      <c r="WJW75" s="193"/>
      <c r="WJX75" s="193"/>
      <c r="WJY75" s="193"/>
      <c r="WJZ75" s="193"/>
      <c r="WKA75" s="193"/>
      <c r="WKB75" s="193"/>
      <c r="WKC75" s="193"/>
      <c r="WKD75" s="193"/>
      <c r="WKE75" s="193"/>
      <c r="WKF75" s="193"/>
      <c r="WKG75" s="193"/>
      <c r="WKH75" s="193"/>
      <c r="WKI75" s="193"/>
      <c r="WKJ75" s="193"/>
      <c r="WKK75" s="193"/>
      <c r="WKL75" s="193"/>
      <c r="WKM75" s="193"/>
      <c r="WKN75" s="193"/>
      <c r="WKO75" s="193"/>
      <c r="WKP75" s="193"/>
      <c r="WKQ75" s="193"/>
      <c r="WKR75" s="193"/>
      <c r="WKS75" s="193"/>
      <c r="WKT75" s="193"/>
      <c r="WKU75" s="193"/>
      <c r="WKV75" s="193"/>
      <c r="WKW75" s="193"/>
      <c r="WKX75" s="193"/>
      <c r="WKY75" s="193"/>
      <c r="WKZ75" s="193"/>
      <c r="WLA75" s="193"/>
      <c r="WLB75" s="193"/>
      <c r="WLC75" s="193"/>
      <c r="WLD75" s="193"/>
      <c r="WLE75" s="193"/>
      <c r="WLF75" s="193"/>
      <c r="WLG75" s="193"/>
      <c r="WLH75" s="193"/>
      <c r="WLI75" s="193"/>
      <c r="WLJ75" s="193"/>
      <c r="WLK75" s="193"/>
      <c r="WLL75" s="193"/>
      <c r="WLM75" s="193"/>
      <c r="WLN75" s="193"/>
      <c r="WLO75" s="193"/>
      <c r="WLP75" s="193"/>
      <c r="WLQ75" s="193"/>
      <c r="WLR75" s="193"/>
      <c r="WLS75" s="193"/>
      <c r="WLT75" s="193"/>
      <c r="WLU75" s="193"/>
      <c r="WLV75" s="193"/>
      <c r="WLW75" s="193"/>
      <c r="WLX75" s="193"/>
      <c r="WLY75" s="193"/>
      <c r="WLZ75" s="193"/>
      <c r="WMA75" s="193"/>
      <c r="WMB75" s="193"/>
      <c r="WMC75" s="193"/>
      <c r="WMD75" s="193"/>
      <c r="WME75" s="193"/>
      <c r="WMF75" s="193"/>
      <c r="WMG75" s="193"/>
      <c r="WMH75" s="193"/>
      <c r="WMI75" s="193"/>
      <c r="WMJ75" s="193"/>
      <c r="WMK75" s="193"/>
      <c r="WML75" s="193"/>
      <c r="WMM75" s="193"/>
      <c r="WMN75" s="193"/>
      <c r="WMO75" s="193"/>
      <c r="WMP75" s="193"/>
      <c r="WMQ75" s="193"/>
      <c r="WMR75" s="193"/>
      <c r="WMS75" s="193"/>
      <c r="WMT75" s="193"/>
      <c r="WMU75" s="193"/>
      <c r="WMV75" s="193"/>
      <c r="WMW75" s="193"/>
      <c r="WMX75" s="193"/>
      <c r="WMY75" s="193"/>
      <c r="WMZ75" s="193"/>
      <c r="WNA75" s="193"/>
      <c r="WNB75" s="193"/>
      <c r="WNC75" s="193"/>
      <c r="WND75" s="193"/>
      <c r="WNE75" s="193"/>
      <c r="WNF75" s="193"/>
      <c r="WNG75" s="193"/>
      <c r="WNH75" s="193"/>
      <c r="WNI75" s="193"/>
      <c r="WNJ75" s="193"/>
      <c r="WNK75" s="193"/>
      <c r="WNL75" s="193"/>
      <c r="WNM75" s="193"/>
      <c r="WNN75" s="193"/>
      <c r="WNO75" s="193"/>
      <c r="WNP75" s="193"/>
      <c r="WNQ75" s="193"/>
      <c r="WNR75" s="193"/>
      <c r="WNS75" s="193"/>
      <c r="WNT75" s="193"/>
      <c r="WNU75" s="193"/>
      <c r="WNV75" s="193"/>
      <c r="WNW75" s="193"/>
      <c r="WNX75" s="193"/>
      <c r="WNY75" s="193"/>
      <c r="WNZ75" s="193"/>
      <c r="WOA75" s="193"/>
      <c r="WOB75" s="193"/>
      <c r="WOC75" s="193"/>
      <c r="WOD75" s="193"/>
      <c r="WOE75" s="193"/>
      <c r="WOF75" s="193"/>
      <c r="WOG75" s="193"/>
      <c r="WOH75" s="193"/>
      <c r="WOI75" s="193"/>
      <c r="WOJ75" s="193"/>
      <c r="WOK75" s="193"/>
      <c r="WOL75" s="193"/>
      <c r="WOM75" s="193"/>
      <c r="WON75" s="193"/>
      <c r="WOO75" s="193"/>
      <c r="WOP75" s="193"/>
      <c r="WOQ75" s="193"/>
      <c r="WOR75" s="193"/>
      <c r="WOS75" s="193"/>
      <c r="WOT75" s="193"/>
      <c r="WOU75" s="193"/>
      <c r="WOV75" s="193"/>
      <c r="WOW75" s="193"/>
      <c r="WOX75" s="193"/>
      <c r="WOY75" s="193"/>
      <c r="WOZ75" s="193"/>
      <c r="WPA75" s="193"/>
      <c r="WPB75" s="193"/>
      <c r="WPC75" s="193"/>
      <c r="WPD75" s="193"/>
      <c r="WPE75" s="193"/>
      <c r="WPF75" s="193"/>
      <c r="WPG75" s="193"/>
      <c r="WPH75" s="193"/>
      <c r="WPI75" s="193"/>
      <c r="WPJ75" s="193"/>
      <c r="WPK75" s="193"/>
      <c r="WPL75" s="193"/>
      <c r="WPM75" s="193"/>
      <c r="WPN75" s="193"/>
      <c r="WPO75" s="193"/>
      <c r="WPP75" s="193"/>
      <c r="WPQ75" s="193"/>
      <c r="WPR75" s="193"/>
      <c r="WPS75" s="193"/>
      <c r="WPT75" s="193"/>
      <c r="WPU75" s="193"/>
      <c r="WPV75" s="193"/>
      <c r="WPW75" s="193"/>
      <c r="WPX75" s="193"/>
      <c r="WPY75" s="193"/>
      <c r="WPZ75" s="193"/>
      <c r="WQA75" s="193"/>
      <c r="WQB75" s="193"/>
      <c r="WQC75" s="193"/>
      <c r="WQD75" s="193"/>
      <c r="WQE75" s="193"/>
      <c r="WQF75" s="193"/>
      <c r="WQG75" s="193"/>
      <c r="WQH75" s="193"/>
      <c r="WQI75" s="193"/>
      <c r="WQJ75" s="193"/>
      <c r="WQK75" s="193"/>
      <c r="WQL75" s="193"/>
      <c r="WQM75" s="193"/>
      <c r="WQN75" s="193"/>
      <c r="WQO75" s="193"/>
      <c r="WQP75" s="193"/>
      <c r="WQQ75" s="193"/>
      <c r="WQR75" s="193"/>
      <c r="WQS75" s="193"/>
      <c r="WQT75" s="193"/>
      <c r="WQU75" s="193"/>
      <c r="WQV75" s="193"/>
      <c r="WQW75" s="193"/>
      <c r="WQX75" s="193"/>
      <c r="WQY75" s="193"/>
      <c r="WQZ75" s="193"/>
      <c r="WRA75" s="193"/>
      <c r="WRB75" s="193"/>
      <c r="WRC75" s="193"/>
      <c r="WRD75" s="193"/>
      <c r="WRE75" s="193"/>
      <c r="WRF75" s="193"/>
      <c r="WRG75" s="193"/>
      <c r="WRH75" s="193"/>
      <c r="WRI75" s="193"/>
      <c r="WRJ75" s="193"/>
      <c r="WRK75" s="193"/>
      <c r="WRL75" s="193"/>
      <c r="WRM75" s="193"/>
      <c r="WRN75" s="193"/>
      <c r="WRO75" s="193"/>
      <c r="WRP75" s="193"/>
      <c r="WRQ75" s="193"/>
      <c r="WRR75" s="193"/>
      <c r="WRS75" s="193"/>
      <c r="WRT75" s="193"/>
      <c r="WRU75" s="193"/>
      <c r="WRV75" s="193"/>
      <c r="WRW75" s="193"/>
      <c r="WRX75" s="193"/>
      <c r="WRY75" s="193"/>
      <c r="WRZ75" s="193"/>
      <c r="WSA75" s="193"/>
      <c r="WSB75" s="193"/>
      <c r="WSC75" s="193"/>
      <c r="WSD75" s="193"/>
      <c r="WSE75" s="193"/>
      <c r="WSF75" s="193"/>
      <c r="WSG75" s="193"/>
      <c r="WSH75" s="193"/>
      <c r="WSI75" s="193"/>
      <c r="WSJ75" s="193"/>
      <c r="WSK75" s="193"/>
      <c r="WSL75" s="193"/>
      <c r="WSM75" s="193"/>
      <c r="WSN75" s="193"/>
      <c r="WSO75" s="193"/>
      <c r="WSP75" s="193"/>
      <c r="WSQ75" s="193"/>
      <c r="WSR75" s="193"/>
      <c r="WSS75" s="193"/>
      <c r="WST75" s="193"/>
      <c r="WSU75" s="193"/>
      <c r="WSV75" s="193"/>
      <c r="WSW75" s="193"/>
      <c r="WSX75" s="193"/>
      <c r="WSY75" s="193"/>
      <c r="WSZ75" s="193"/>
      <c r="WTA75" s="193"/>
      <c r="WTB75" s="193"/>
      <c r="WTC75" s="193"/>
      <c r="WTD75" s="193"/>
      <c r="WTE75" s="193"/>
      <c r="WTF75" s="193"/>
      <c r="WTG75" s="193"/>
      <c r="WTH75" s="193"/>
      <c r="WTI75" s="193"/>
      <c r="WTJ75" s="193"/>
      <c r="WTK75" s="193"/>
      <c r="WTL75" s="193"/>
      <c r="WTM75" s="193"/>
      <c r="WTN75" s="193"/>
      <c r="WTO75" s="193"/>
      <c r="WTP75" s="193"/>
      <c r="WTQ75" s="193"/>
      <c r="WTR75" s="193"/>
      <c r="WTS75" s="193"/>
      <c r="WTT75" s="193"/>
      <c r="WTU75" s="193"/>
      <c r="WTV75" s="193"/>
      <c r="WTW75" s="193"/>
      <c r="WTX75" s="193"/>
      <c r="WTY75" s="193"/>
      <c r="WTZ75" s="193"/>
    </row>
    <row r="76" spans="1:16094" s="254" customFormat="1">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93"/>
      <c r="BU76" s="193"/>
      <c r="BV76" s="193"/>
      <c r="BW76" s="193"/>
      <c r="BX76" s="193"/>
      <c r="BY76" s="193"/>
      <c r="BZ76" s="193"/>
      <c r="CA76" s="193"/>
      <c r="CB76" s="193"/>
      <c r="CC76" s="193"/>
      <c r="CD76" s="193"/>
      <c r="CE76" s="193"/>
      <c r="CF76" s="193"/>
      <c r="CG76" s="193"/>
      <c r="CH76" s="193"/>
      <c r="CI76" s="193"/>
      <c r="CJ76" s="193"/>
      <c r="CK76" s="193"/>
      <c r="CL76" s="193"/>
      <c r="CM76" s="193"/>
      <c r="CN76" s="193"/>
      <c r="CO76" s="193"/>
      <c r="CP76" s="193"/>
      <c r="CQ76" s="193"/>
      <c r="CR76" s="193"/>
      <c r="CS76" s="193"/>
      <c r="CT76" s="193"/>
      <c r="CU76" s="193"/>
      <c r="CV76" s="193"/>
      <c r="CW76" s="193"/>
      <c r="CX76" s="193"/>
      <c r="CY76" s="193"/>
      <c r="CZ76" s="193"/>
      <c r="DA76" s="193"/>
      <c r="DB76" s="193"/>
      <c r="DC76" s="193"/>
      <c r="DD76" s="193"/>
      <c r="DE76" s="193"/>
      <c r="DF76" s="193"/>
      <c r="DG76" s="193"/>
      <c r="DH76" s="193"/>
      <c r="DI76" s="193"/>
      <c r="DJ76" s="193"/>
      <c r="DK76" s="193"/>
      <c r="DL76" s="193"/>
      <c r="DM76" s="193"/>
      <c r="DN76" s="193"/>
      <c r="DO76" s="193"/>
      <c r="DP76" s="193"/>
      <c r="DQ76" s="193"/>
      <c r="DR76" s="193"/>
      <c r="DS76" s="193"/>
      <c r="DT76" s="193"/>
      <c r="DU76" s="193"/>
      <c r="DV76" s="193"/>
      <c r="DW76" s="193"/>
      <c r="DX76" s="193"/>
      <c r="DY76" s="193"/>
      <c r="DZ76" s="193"/>
      <c r="EA76" s="193"/>
      <c r="EB76" s="193"/>
      <c r="EC76" s="193"/>
      <c r="ED76" s="193"/>
      <c r="EE76" s="193"/>
      <c r="EF76" s="193"/>
      <c r="EG76" s="193"/>
      <c r="EH76" s="193"/>
      <c r="EI76" s="193"/>
      <c r="EJ76" s="193"/>
      <c r="EK76" s="193"/>
      <c r="EL76" s="193"/>
      <c r="EM76" s="193"/>
      <c r="EN76" s="193"/>
      <c r="EO76" s="193"/>
      <c r="EP76" s="193"/>
      <c r="EQ76" s="193"/>
      <c r="ER76" s="193"/>
      <c r="ES76" s="193"/>
      <c r="ET76" s="193"/>
      <c r="EU76" s="193"/>
      <c r="EV76" s="193"/>
      <c r="EW76" s="193"/>
      <c r="EX76" s="193"/>
      <c r="EY76" s="193"/>
      <c r="EZ76" s="193"/>
      <c r="FA76" s="193"/>
      <c r="FB76" s="193"/>
      <c r="FC76" s="193"/>
      <c r="FD76" s="193"/>
      <c r="FE76" s="193"/>
      <c r="FF76" s="193"/>
      <c r="FG76" s="193"/>
      <c r="FH76" s="193"/>
      <c r="FI76" s="193"/>
      <c r="FJ76" s="193"/>
      <c r="FK76" s="193"/>
      <c r="FL76" s="193"/>
      <c r="FM76" s="193"/>
      <c r="FN76" s="193"/>
      <c r="FO76" s="193"/>
      <c r="FP76" s="193"/>
      <c r="FQ76" s="193"/>
      <c r="FR76" s="193"/>
      <c r="FS76" s="193"/>
      <c r="FT76" s="193"/>
      <c r="FU76" s="193"/>
      <c r="FV76" s="193"/>
      <c r="FW76" s="193"/>
      <c r="FX76" s="193"/>
      <c r="FY76" s="193"/>
      <c r="FZ76" s="193"/>
      <c r="GA76" s="193"/>
      <c r="GB76" s="193"/>
      <c r="GC76" s="193"/>
      <c r="GD76" s="193"/>
      <c r="GE76" s="193"/>
      <c r="GF76" s="193"/>
      <c r="GG76" s="193"/>
      <c r="GH76" s="193"/>
      <c r="GI76" s="193"/>
      <c r="GJ76" s="193"/>
      <c r="GK76" s="193"/>
      <c r="GL76" s="193"/>
      <c r="GM76" s="193"/>
      <c r="GN76" s="193"/>
      <c r="GO76" s="193"/>
      <c r="GP76" s="193"/>
      <c r="GQ76" s="193"/>
      <c r="GR76" s="193"/>
      <c r="GS76" s="193"/>
      <c r="GT76" s="193"/>
      <c r="GU76" s="193"/>
      <c r="GV76" s="193"/>
      <c r="GW76" s="193"/>
      <c r="GX76" s="193"/>
      <c r="GY76" s="193"/>
      <c r="GZ76" s="193"/>
      <c r="HA76" s="193"/>
      <c r="HB76" s="193"/>
      <c r="HC76" s="193"/>
      <c r="HD76" s="193"/>
      <c r="HE76" s="193"/>
      <c r="HF76" s="193"/>
      <c r="HG76" s="193"/>
      <c r="HH76" s="193"/>
      <c r="HI76" s="193"/>
      <c r="HJ76" s="193"/>
      <c r="HK76" s="193"/>
      <c r="HL76" s="193"/>
      <c r="HM76" s="193"/>
      <c r="HN76" s="193"/>
      <c r="HO76" s="193"/>
      <c r="HP76" s="193"/>
      <c r="HQ76" s="193"/>
      <c r="HR76" s="193"/>
      <c r="HS76" s="193"/>
      <c r="HT76" s="193"/>
      <c r="HU76" s="193"/>
      <c r="HV76" s="193"/>
      <c r="HW76" s="193"/>
      <c r="HX76" s="193"/>
      <c r="HY76" s="193"/>
      <c r="HZ76" s="193"/>
      <c r="IA76" s="193"/>
      <c r="IB76" s="193"/>
      <c r="IC76" s="193"/>
      <c r="ID76" s="193"/>
      <c r="IE76" s="193"/>
      <c r="IF76" s="193"/>
      <c r="IG76" s="193"/>
      <c r="IH76" s="193"/>
      <c r="II76" s="193"/>
      <c r="IJ76" s="193"/>
      <c r="IK76" s="193"/>
      <c r="IL76" s="193"/>
      <c r="IM76" s="193"/>
      <c r="IN76" s="193"/>
      <c r="IO76" s="193"/>
      <c r="IP76" s="193"/>
      <c r="IQ76" s="193"/>
      <c r="IR76" s="193"/>
      <c r="IS76" s="193"/>
      <c r="IT76" s="193"/>
      <c r="IU76" s="193"/>
      <c r="IV76" s="193"/>
      <c r="IW76" s="193"/>
      <c r="IX76" s="193"/>
      <c r="IY76" s="193"/>
      <c r="IZ76" s="193"/>
      <c r="JA76" s="193"/>
      <c r="JB76" s="193"/>
      <c r="JC76" s="193"/>
      <c r="JD76" s="193"/>
      <c r="JE76" s="193"/>
      <c r="JF76" s="193"/>
      <c r="JG76" s="193"/>
      <c r="JH76" s="193"/>
      <c r="JI76" s="193"/>
      <c r="JJ76" s="193"/>
      <c r="JK76" s="193"/>
      <c r="JL76" s="193"/>
      <c r="JM76" s="193"/>
      <c r="JN76" s="193"/>
      <c r="JO76" s="193"/>
      <c r="JP76" s="193"/>
      <c r="JQ76" s="193"/>
      <c r="JR76" s="193"/>
      <c r="JS76" s="193"/>
      <c r="JT76" s="193"/>
      <c r="JU76" s="193"/>
      <c r="JV76" s="193"/>
      <c r="JW76" s="193"/>
      <c r="JX76" s="193"/>
      <c r="JY76" s="193"/>
      <c r="JZ76" s="193"/>
      <c r="KA76" s="193"/>
      <c r="KB76" s="193"/>
      <c r="KC76" s="193"/>
      <c r="KD76" s="193"/>
      <c r="KE76" s="193"/>
      <c r="KF76" s="193"/>
      <c r="KG76" s="193"/>
      <c r="KH76" s="193"/>
      <c r="KI76" s="193"/>
      <c r="KJ76" s="193"/>
      <c r="KK76" s="193"/>
      <c r="KL76" s="193"/>
      <c r="KM76" s="193"/>
      <c r="KN76" s="193"/>
      <c r="KO76" s="193"/>
      <c r="KP76" s="193"/>
      <c r="KQ76" s="193"/>
      <c r="KR76" s="193"/>
      <c r="KS76" s="193"/>
      <c r="KT76" s="193"/>
      <c r="KU76" s="193"/>
      <c r="KV76" s="193"/>
      <c r="KW76" s="193"/>
      <c r="KX76" s="193"/>
      <c r="KY76" s="193"/>
      <c r="KZ76" s="193"/>
      <c r="LA76" s="193"/>
      <c r="LB76" s="193"/>
      <c r="LC76" s="193"/>
      <c r="LD76" s="193"/>
      <c r="LE76" s="193"/>
      <c r="LF76" s="193"/>
      <c r="LG76" s="193"/>
      <c r="LH76" s="193"/>
      <c r="LI76" s="193"/>
      <c r="LJ76" s="193"/>
      <c r="LK76" s="193"/>
      <c r="LL76" s="193"/>
      <c r="LM76" s="193"/>
      <c r="LN76" s="193"/>
      <c r="LO76" s="193"/>
      <c r="LP76" s="193"/>
      <c r="LQ76" s="193"/>
      <c r="LR76" s="193"/>
      <c r="LS76" s="193"/>
      <c r="LT76" s="193"/>
      <c r="LU76" s="193"/>
      <c r="LV76" s="193"/>
      <c r="LW76" s="193"/>
      <c r="LX76" s="193"/>
      <c r="LY76" s="193"/>
      <c r="LZ76" s="193"/>
      <c r="MA76" s="193"/>
      <c r="MB76" s="193"/>
      <c r="MC76" s="193"/>
      <c r="MD76" s="193"/>
      <c r="ME76" s="193"/>
      <c r="MF76" s="193"/>
      <c r="MG76" s="193"/>
      <c r="MH76" s="193"/>
      <c r="MI76" s="193"/>
      <c r="MJ76" s="193"/>
      <c r="MK76" s="193"/>
      <c r="ML76" s="193"/>
      <c r="MM76" s="193"/>
      <c r="MN76" s="193"/>
      <c r="MO76" s="193"/>
      <c r="MP76" s="193"/>
      <c r="MQ76" s="193"/>
      <c r="MR76" s="193"/>
      <c r="MS76" s="193"/>
      <c r="MT76" s="193"/>
      <c r="MU76" s="193"/>
      <c r="MV76" s="193"/>
      <c r="MW76" s="193"/>
      <c r="MX76" s="193"/>
      <c r="MY76" s="193"/>
      <c r="MZ76" s="193"/>
      <c r="NA76" s="193"/>
      <c r="NB76" s="193"/>
      <c r="NC76" s="193"/>
      <c r="ND76" s="193"/>
      <c r="NE76" s="193"/>
      <c r="NF76" s="193"/>
      <c r="NG76" s="193"/>
      <c r="NH76" s="193"/>
      <c r="NI76" s="193"/>
      <c r="NJ76" s="193"/>
      <c r="NK76" s="193"/>
      <c r="NL76" s="193"/>
      <c r="NM76" s="193"/>
      <c r="NN76" s="193"/>
      <c r="NO76" s="193"/>
      <c r="NP76" s="193"/>
      <c r="NQ76" s="193"/>
      <c r="NR76" s="193"/>
      <c r="NS76" s="193"/>
      <c r="NT76" s="193"/>
      <c r="NU76" s="193"/>
      <c r="NV76" s="193"/>
      <c r="NW76" s="193"/>
      <c r="NX76" s="193"/>
      <c r="NY76" s="193"/>
      <c r="NZ76" s="193"/>
      <c r="OA76" s="193"/>
      <c r="OB76" s="193"/>
      <c r="OC76" s="193"/>
      <c r="OD76" s="193"/>
      <c r="OE76" s="193"/>
      <c r="OF76" s="193"/>
      <c r="OG76" s="193"/>
      <c r="OH76" s="193"/>
      <c r="OI76" s="193"/>
      <c r="OJ76" s="193"/>
      <c r="OK76" s="193"/>
      <c r="OL76" s="193"/>
      <c r="OM76" s="193"/>
      <c r="ON76" s="193"/>
      <c r="OO76" s="193"/>
      <c r="OP76" s="193"/>
      <c r="OQ76" s="193"/>
      <c r="OR76" s="193"/>
      <c r="OS76" s="193"/>
      <c r="OT76" s="193"/>
      <c r="OU76" s="193"/>
      <c r="OV76" s="193"/>
      <c r="OW76" s="193"/>
      <c r="OX76" s="193"/>
      <c r="OY76" s="193"/>
      <c r="OZ76" s="193"/>
      <c r="PA76" s="193"/>
      <c r="PB76" s="193"/>
      <c r="PC76" s="193"/>
      <c r="PD76" s="193"/>
      <c r="PE76" s="193"/>
      <c r="PF76" s="193"/>
      <c r="PG76" s="193"/>
      <c r="PH76" s="193"/>
      <c r="PI76" s="193"/>
      <c r="PJ76" s="193"/>
      <c r="PK76" s="193"/>
      <c r="PL76" s="193"/>
      <c r="PM76" s="193"/>
      <c r="PN76" s="193"/>
      <c r="PO76" s="193"/>
      <c r="PP76" s="193"/>
      <c r="PQ76" s="193"/>
      <c r="PR76" s="193"/>
      <c r="PS76" s="193"/>
      <c r="PT76" s="193"/>
      <c r="PU76" s="193"/>
      <c r="PV76" s="193"/>
      <c r="PW76" s="193"/>
      <c r="PX76" s="193"/>
      <c r="PY76" s="193"/>
      <c r="PZ76" s="193"/>
      <c r="QA76" s="193"/>
      <c r="QB76" s="193"/>
      <c r="QC76" s="193"/>
      <c r="QD76" s="193"/>
      <c r="QE76" s="193"/>
      <c r="QF76" s="193"/>
      <c r="QG76" s="193"/>
      <c r="QH76" s="193"/>
      <c r="QI76" s="193"/>
      <c r="QJ76" s="193"/>
      <c r="QK76" s="193"/>
      <c r="QL76" s="193"/>
      <c r="QM76" s="193"/>
      <c r="QN76" s="193"/>
      <c r="QO76" s="193"/>
      <c r="QP76" s="193"/>
      <c r="QQ76" s="193"/>
      <c r="QR76" s="193"/>
      <c r="QS76" s="193"/>
      <c r="QT76" s="193"/>
      <c r="QU76" s="193"/>
      <c r="QV76" s="193"/>
      <c r="QW76" s="193"/>
      <c r="QX76" s="193"/>
      <c r="QY76" s="193"/>
      <c r="QZ76" s="193"/>
      <c r="RA76" s="193"/>
      <c r="RB76" s="193"/>
      <c r="RC76" s="193"/>
      <c r="RD76" s="193"/>
      <c r="RE76" s="193"/>
      <c r="RF76" s="193"/>
      <c r="RG76" s="193"/>
      <c r="RH76" s="193"/>
      <c r="RI76" s="193"/>
      <c r="RJ76" s="193"/>
      <c r="RK76" s="193"/>
      <c r="RL76" s="193"/>
      <c r="RM76" s="193"/>
      <c r="RN76" s="193"/>
      <c r="RO76" s="193"/>
      <c r="RP76" s="193"/>
      <c r="RQ76" s="193"/>
      <c r="RR76" s="193"/>
      <c r="RS76" s="193"/>
      <c r="RT76" s="193"/>
      <c r="RU76" s="193"/>
      <c r="RV76" s="193"/>
      <c r="RW76" s="193"/>
      <c r="RX76" s="193"/>
      <c r="RY76" s="193"/>
      <c r="RZ76" s="193"/>
      <c r="SA76" s="193"/>
      <c r="SB76" s="193"/>
      <c r="SC76" s="193"/>
      <c r="SD76" s="193"/>
      <c r="SE76" s="193"/>
      <c r="SF76" s="193"/>
      <c r="SG76" s="193"/>
      <c r="SH76" s="193"/>
      <c r="SI76" s="193"/>
      <c r="SJ76" s="193"/>
      <c r="SK76" s="193"/>
      <c r="SL76" s="193"/>
      <c r="SM76" s="193"/>
      <c r="SN76" s="193"/>
      <c r="SO76" s="193"/>
      <c r="SP76" s="193"/>
      <c r="SQ76" s="193"/>
      <c r="SR76" s="193"/>
      <c r="SS76" s="193"/>
      <c r="ST76" s="193"/>
      <c r="SU76" s="193"/>
      <c r="SV76" s="193"/>
      <c r="SW76" s="193"/>
      <c r="SX76" s="193"/>
      <c r="SY76" s="193"/>
      <c r="SZ76" s="193"/>
      <c r="TA76" s="193"/>
      <c r="TB76" s="193"/>
      <c r="TC76" s="193"/>
      <c r="TD76" s="193"/>
      <c r="TE76" s="193"/>
      <c r="TF76" s="193"/>
      <c r="TG76" s="193"/>
      <c r="TH76" s="193"/>
      <c r="TI76" s="193"/>
      <c r="TJ76" s="193"/>
      <c r="TK76" s="193"/>
      <c r="TL76" s="193"/>
      <c r="TM76" s="193"/>
      <c r="TN76" s="193"/>
      <c r="TO76" s="193"/>
      <c r="TP76" s="193"/>
      <c r="TQ76" s="193"/>
      <c r="TR76" s="193"/>
      <c r="TS76" s="193"/>
      <c r="TT76" s="193"/>
      <c r="TU76" s="193"/>
      <c r="TV76" s="193"/>
      <c r="TW76" s="193"/>
      <c r="TX76" s="193"/>
      <c r="TY76" s="193"/>
      <c r="TZ76" s="193"/>
      <c r="UA76" s="193"/>
      <c r="UB76" s="193"/>
      <c r="UC76" s="193"/>
      <c r="UD76" s="193"/>
      <c r="UE76" s="193"/>
      <c r="UF76" s="193"/>
      <c r="UG76" s="193"/>
      <c r="UH76" s="193"/>
      <c r="UI76" s="193"/>
      <c r="UJ76" s="193"/>
      <c r="UK76" s="193"/>
      <c r="UL76" s="193"/>
      <c r="UM76" s="193"/>
      <c r="UN76" s="193"/>
      <c r="UO76" s="193"/>
      <c r="UP76" s="193"/>
      <c r="UQ76" s="193"/>
      <c r="UR76" s="193"/>
      <c r="US76" s="193"/>
      <c r="UT76" s="193"/>
      <c r="UU76" s="193"/>
      <c r="UV76" s="193"/>
      <c r="UW76" s="193"/>
      <c r="UX76" s="193"/>
      <c r="UY76" s="193"/>
      <c r="UZ76" s="193"/>
      <c r="VA76" s="193"/>
      <c r="VB76" s="193"/>
      <c r="VC76" s="193"/>
      <c r="VD76" s="193"/>
      <c r="VE76" s="193"/>
      <c r="VF76" s="193"/>
      <c r="VG76" s="193"/>
      <c r="VH76" s="193"/>
      <c r="VI76" s="193"/>
      <c r="VJ76" s="193"/>
      <c r="VK76" s="193"/>
      <c r="VL76" s="193"/>
      <c r="VM76" s="193"/>
      <c r="VN76" s="193"/>
      <c r="VO76" s="193"/>
      <c r="VP76" s="193"/>
      <c r="VQ76" s="193"/>
      <c r="VR76" s="193"/>
      <c r="VS76" s="193"/>
      <c r="VT76" s="193"/>
      <c r="VU76" s="193"/>
      <c r="VV76" s="193"/>
      <c r="VW76" s="193"/>
      <c r="VX76" s="193"/>
      <c r="VY76" s="193"/>
      <c r="VZ76" s="193"/>
      <c r="WA76" s="193"/>
      <c r="WB76" s="193"/>
      <c r="WC76" s="193"/>
      <c r="WD76" s="193"/>
      <c r="WE76" s="193"/>
      <c r="WF76" s="193"/>
      <c r="WG76" s="193"/>
      <c r="WH76" s="193"/>
      <c r="WI76" s="193"/>
      <c r="WJ76" s="193"/>
      <c r="WK76" s="193"/>
      <c r="WL76" s="193"/>
      <c r="WM76" s="193"/>
      <c r="WN76" s="193"/>
      <c r="WO76" s="193"/>
      <c r="WP76" s="193"/>
      <c r="WQ76" s="193"/>
      <c r="WR76" s="193"/>
      <c r="WS76" s="193"/>
      <c r="WT76" s="193"/>
      <c r="WU76" s="193"/>
      <c r="WV76" s="193"/>
      <c r="WW76" s="193"/>
      <c r="WX76" s="193"/>
      <c r="WY76" s="193"/>
      <c r="WZ76" s="193"/>
      <c r="XA76" s="193"/>
      <c r="XB76" s="193"/>
      <c r="XC76" s="193"/>
      <c r="XD76" s="193"/>
      <c r="XE76" s="193"/>
      <c r="XF76" s="193"/>
      <c r="XG76" s="193"/>
      <c r="XH76" s="193"/>
      <c r="XI76" s="193"/>
      <c r="XJ76" s="193"/>
      <c r="XK76" s="193"/>
      <c r="XL76" s="193"/>
      <c r="XM76" s="193"/>
      <c r="XN76" s="193"/>
      <c r="XO76" s="193"/>
      <c r="XP76" s="193"/>
      <c r="XQ76" s="193"/>
      <c r="XR76" s="193"/>
      <c r="XS76" s="193"/>
      <c r="XT76" s="193"/>
      <c r="XU76" s="193"/>
      <c r="XV76" s="193"/>
      <c r="XW76" s="193"/>
      <c r="XX76" s="193"/>
      <c r="XY76" s="193"/>
      <c r="XZ76" s="193"/>
      <c r="YA76" s="193"/>
      <c r="YB76" s="193"/>
      <c r="YC76" s="193"/>
      <c r="YD76" s="193"/>
      <c r="YE76" s="193"/>
      <c r="YF76" s="193"/>
      <c r="YG76" s="193"/>
      <c r="YH76" s="193"/>
      <c r="YI76" s="193"/>
      <c r="YJ76" s="193"/>
      <c r="YK76" s="193"/>
      <c r="YL76" s="193"/>
      <c r="YM76" s="193"/>
      <c r="YN76" s="193"/>
      <c r="YO76" s="193"/>
      <c r="YP76" s="193"/>
      <c r="YQ76" s="193"/>
      <c r="YR76" s="193"/>
      <c r="YS76" s="193"/>
      <c r="YT76" s="193"/>
      <c r="YU76" s="193"/>
      <c r="YV76" s="193"/>
      <c r="YW76" s="193"/>
      <c r="YX76" s="193"/>
      <c r="YY76" s="193"/>
      <c r="YZ76" s="193"/>
      <c r="ZA76" s="193"/>
      <c r="ZB76" s="193"/>
      <c r="ZC76" s="193"/>
      <c r="ZD76" s="193"/>
      <c r="ZE76" s="193"/>
      <c r="ZF76" s="193"/>
      <c r="ZG76" s="193"/>
      <c r="ZH76" s="193"/>
      <c r="ZI76" s="193"/>
      <c r="ZJ76" s="193"/>
      <c r="ZK76" s="193"/>
      <c r="ZL76" s="193"/>
      <c r="ZM76" s="193"/>
      <c r="ZN76" s="193"/>
      <c r="ZO76" s="193"/>
      <c r="ZP76" s="193"/>
      <c r="ZQ76" s="193"/>
      <c r="ZR76" s="193"/>
      <c r="ZS76" s="193"/>
      <c r="ZT76" s="193"/>
      <c r="ZU76" s="193"/>
      <c r="ZV76" s="193"/>
      <c r="ZW76" s="193"/>
      <c r="ZX76" s="193"/>
      <c r="ZY76" s="193"/>
      <c r="ZZ76" s="193"/>
      <c r="AAA76" s="193"/>
      <c r="AAB76" s="193"/>
      <c r="AAC76" s="193"/>
      <c r="AAD76" s="193"/>
      <c r="AAE76" s="193"/>
      <c r="AAF76" s="193"/>
      <c r="AAG76" s="193"/>
      <c r="AAH76" s="193"/>
      <c r="AAI76" s="193"/>
      <c r="AAJ76" s="193"/>
      <c r="AAK76" s="193"/>
      <c r="AAL76" s="193"/>
      <c r="AAM76" s="193"/>
      <c r="AAN76" s="193"/>
      <c r="AAO76" s="193"/>
      <c r="AAP76" s="193"/>
      <c r="AAQ76" s="193"/>
      <c r="AAR76" s="193"/>
      <c r="AAS76" s="193"/>
      <c r="AAT76" s="193"/>
      <c r="AAU76" s="193"/>
      <c r="AAV76" s="193"/>
      <c r="AAW76" s="193"/>
      <c r="AAX76" s="193"/>
      <c r="AAY76" s="193"/>
      <c r="AAZ76" s="193"/>
      <c r="ABA76" s="193"/>
      <c r="ABB76" s="193"/>
      <c r="ABC76" s="193"/>
      <c r="ABD76" s="193"/>
      <c r="ABE76" s="193"/>
      <c r="ABF76" s="193"/>
      <c r="ABG76" s="193"/>
      <c r="ABH76" s="193"/>
      <c r="ABI76" s="193"/>
      <c r="ABJ76" s="193"/>
      <c r="ABK76" s="193"/>
      <c r="ABL76" s="193"/>
      <c r="ABM76" s="193"/>
      <c r="ABN76" s="193"/>
      <c r="ABO76" s="193"/>
      <c r="ABP76" s="193"/>
      <c r="ABQ76" s="193"/>
      <c r="ABR76" s="193"/>
      <c r="ABS76" s="193"/>
      <c r="ABT76" s="193"/>
      <c r="ABU76" s="193"/>
      <c r="ABV76" s="193"/>
      <c r="ABW76" s="193"/>
      <c r="ABX76" s="193"/>
      <c r="ABY76" s="193"/>
      <c r="ABZ76" s="193"/>
      <c r="ACA76" s="193"/>
      <c r="ACB76" s="193"/>
      <c r="ACC76" s="193"/>
      <c r="ACD76" s="193"/>
      <c r="ACE76" s="193"/>
      <c r="ACF76" s="193"/>
      <c r="ACG76" s="193"/>
      <c r="ACH76" s="193"/>
      <c r="ACI76" s="193"/>
      <c r="ACJ76" s="193"/>
      <c r="ACK76" s="193"/>
      <c r="ACL76" s="193"/>
      <c r="ACM76" s="193"/>
      <c r="ACN76" s="193"/>
      <c r="ACO76" s="193"/>
      <c r="ACP76" s="193"/>
      <c r="ACQ76" s="193"/>
      <c r="ACR76" s="193"/>
      <c r="ACS76" s="193"/>
      <c r="ACT76" s="193"/>
      <c r="ACU76" s="193"/>
      <c r="ACV76" s="193"/>
      <c r="ACW76" s="193"/>
      <c r="ACX76" s="193"/>
      <c r="ACY76" s="193"/>
      <c r="ACZ76" s="193"/>
      <c r="ADA76" s="193"/>
      <c r="ADB76" s="193"/>
      <c r="ADC76" s="193"/>
      <c r="ADD76" s="193"/>
      <c r="ADE76" s="193"/>
      <c r="ADF76" s="193"/>
      <c r="ADG76" s="193"/>
      <c r="ADH76" s="193"/>
      <c r="ADI76" s="193"/>
      <c r="ADJ76" s="193"/>
      <c r="ADK76" s="193"/>
      <c r="ADL76" s="193"/>
      <c r="ADM76" s="193"/>
      <c r="ADN76" s="193"/>
      <c r="ADO76" s="193"/>
      <c r="ADP76" s="193"/>
      <c r="ADQ76" s="193"/>
      <c r="ADR76" s="193"/>
      <c r="ADS76" s="193"/>
      <c r="ADT76" s="193"/>
      <c r="ADU76" s="193"/>
      <c r="ADV76" s="193"/>
      <c r="ADW76" s="193"/>
      <c r="ADX76" s="193"/>
      <c r="ADY76" s="193"/>
      <c r="ADZ76" s="193"/>
      <c r="AEA76" s="193"/>
      <c r="AEB76" s="193"/>
      <c r="AEC76" s="193"/>
      <c r="AED76" s="193"/>
      <c r="AEE76" s="193"/>
      <c r="AEF76" s="193"/>
      <c r="AEG76" s="193"/>
      <c r="AEH76" s="193"/>
      <c r="AEI76" s="193"/>
      <c r="AEJ76" s="193"/>
      <c r="AEK76" s="193"/>
      <c r="AEL76" s="193"/>
      <c r="AEM76" s="193"/>
      <c r="AEN76" s="193"/>
      <c r="AEO76" s="193"/>
      <c r="AEP76" s="193"/>
      <c r="AEQ76" s="193"/>
      <c r="AER76" s="193"/>
      <c r="AES76" s="193"/>
      <c r="AET76" s="193"/>
      <c r="AEU76" s="193"/>
      <c r="AEV76" s="193"/>
      <c r="AEW76" s="193"/>
      <c r="AEX76" s="193"/>
      <c r="AEY76" s="193"/>
      <c r="AEZ76" s="193"/>
      <c r="AFA76" s="193"/>
      <c r="AFB76" s="193"/>
      <c r="AFC76" s="193"/>
      <c r="AFD76" s="193"/>
      <c r="AFE76" s="193"/>
      <c r="AFF76" s="193"/>
      <c r="AFG76" s="193"/>
      <c r="AFH76" s="193"/>
      <c r="AFI76" s="193"/>
      <c r="AFJ76" s="193"/>
      <c r="AFK76" s="193"/>
      <c r="AFL76" s="193"/>
      <c r="AFM76" s="193"/>
      <c r="AFN76" s="193"/>
      <c r="AFO76" s="193"/>
      <c r="AFP76" s="193"/>
      <c r="AFQ76" s="193"/>
      <c r="AFR76" s="193"/>
      <c r="AFS76" s="193"/>
      <c r="AFT76" s="193"/>
      <c r="AFU76" s="193"/>
      <c r="AFV76" s="193"/>
      <c r="AFW76" s="193"/>
      <c r="AFX76" s="193"/>
      <c r="AFY76" s="193"/>
      <c r="AFZ76" s="193"/>
      <c r="AGA76" s="193"/>
      <c r="AGB76" s="193"/>
      <c r="AGC76" s="193"/>
      <c r="AGD76" s="193"/>
      <c r="AGE76" s="193"/>
      <c r="AGF76" s="193"/>
      <c r="AGG76" s="193"/>
      <c r="AGH76" s="193"/>
      <c r="AGI76" s="193"/>
      <c r="AGJ76" s="193"/>
      <c r="AGK76" s="193"/>
      <c r="AGL76" s="193"/>
      <c r="AGM76" s="193"/>
      <c r="AGN76" s="193"/>
      <c r="AGO76" s="193"/>
      <c r="AGP76" s="193"/>
      <c r="AGQ76" s="193"/>
      <c r="AGR76" s="193"/>
      <c r="AGS76" s="193"/>
      <c r="AGT76" s="193"/>
      <c r="AGU76" s="193"/>
      <c r="AGV76" s="193"/>
      <c r="AGW76" s="193"/>
      <c r="AGX76" s="193"/>
      <c r="AGY76" s="193"/>
      <c r="AGZ76" s="193"/>
      <c r="AHA76" s="193"/>
      <c r="AHB76" s="193"/>
      <c r="AHC76" s="193"/>
      <c r="AHD76" s="193"/>
      <c r="AHE76" s="193"/>
      <c r="AHF76" s="193"/>
      <c r="AHG76" s="193"/>
      <c r="AHH76" s="193"/>
      <c r="AHI76" s="193"/>
      <c r="AHJ76" s="193"/>
      <c r="AHK76" s="193"/>
      <c r="AHL76" s="193"/>
      <c r="AHM76" s="193"/>
      <c r="AHN76" s="193"/>
      <c r="AHO76" s="193"/>
      <c r="AHP76" s="193"/>
      <c r="AHQ76" s="193"/>
      <c r="AHR76" s="193"/>
      <c r="AHS76" s="193"/>
      <c r="AHT76" s="193"/>
      <c r="AHU76" s="193"/>
      <c r="AHV76" s="193"/>
      <c r="AHW76" s="193"/>
      <c r="AHX76" s="193"/>
      <c r="AHY76" s="193"/>
      <c r="AHZ76" s="193"/>
      <c r="AIA76" s="193"/>
      <c r="AIB76" s="193"/>
      <c r="AIC76" s="193"/>
      <c r="AID76" s="193"/>
      <c r="AIE76" s="193"/>
      <c r="AIF76" s="193"/>
      <c r="AIG76" s="193"/>
      <c r="AIH76" s="193"/>
      <c r="AII76" s="193"/>
      <c r="AIJ76" s="193"/>
      <c r="AIK76" s="193"/>
      <c r="AIL76" s="193"/>
      <c r="AIM76" s="193"/>
      <c r="AIN76" s="193"/>
      <c r="AIO76" s="193"/>
      <c r="AIP76" s="193"/>
      <c r="AIQ76" s="193"/>
      <c r="AIR76" s="193"/>
      <c r="AIS76" s="193"/>
      <c r="AIT76" s="193"/>
      <c r="AIU76" s="193"/>
      <c r="AIV76" s="193"/>
      <c r="AIW76" s="193"/>
      <c r="AIX76" s="193"/>
      <c r="AIY76" s="193"/>
      <c r="AIZ76" s="193"/>
      <c r="AJA76" s="193"/>
      <c r="AJB76" s="193"/>
      <c r="AJC76" s="193"/>
      <c r="AJD76" s="193"/>
      <c r="AJE76" s="193"/>
      <c r="AJF76" s="193"/>
      <c r="AJG76" s="193"/>
      <c r="AJH76" s="193"/>
      <c r="AJI76" s="193"/>
      <c r="AJJ76" s="193"/>
      <c r="AJK76" s="193"/>
      <c r="AJL76" s="193"/>
      <c r="AJM76" s="193"/>
      <c r="AJN76" s="193"/>
      <c r="AJO76" s="193"/>
      <c r="AJP76" s="193"/>
      <c r="AJQ76" s="193"/>
      <c r="AJR76" s="193"/>
      <c r="AJS76" s="193"/>
      <c r="AJT76" s="193"/>
      <c r="AJU76" s="193"/>
      <c r="AJV76" s="193"/>
      <c r="AJW76" s="193"/>
      <c r="AJX76" s="193"/>
      <c r="AJY76" s="193"/>
      <c r="AJZ76" s="193"/>
      <c r="AKA76" s="193"/>
      <c r="AKB76" s="193"/>
      <c r="AKC76" s="193"/>
      <c r="AKD76" s="193"/>
      <c r="AKE76" s="193"/>
      <c r="AKF76" s="193"/>
      <c r="AKG76" s="193"/>
      <c r="AKH76" s="193"/>
      <c r="AKI76" s="193"/>
      <c r="AKJ76" s="193"/>
      <c r="AKK76" s="193"/>
      <c r="AKL76" s="193"/>
      <c r="AKM76" s="193"/>
      <c r="AKN76" s="193"/>
      <c r="AKO76" s="193"/>
      <c r="AKP76" s="193"/>
      <c r="AKQ76" s="193"/>
      <c r="AKR76" s="193"/>
      <c r="AKS76" s="193"/>
      <c r="AKT76" s="193"/>
      <c r="AKU76" s="193"/>
      <c r="AKV76" s="193"/>
      <c r="AKW76" s="193"/>
      <c r="AKX76" s="193"/>
      <c r="AKY76" s="193"/>
      <c r="AKZ76" s="193"/>
      <c r="ALA76" s="193"/>
      <c r="ALB76" s="193"/>
      <c r="ALC76" s="193"/>
      <c r="ALD76" s="193"/>
      <c r="ALE76" s="193"/>
      <c r="ALF76" s="193"/>
      <c r="ALG76" s="193"/>
      <c r="ALH76" s="193"/>
      <c r="ALI76" s="193"/>
      <c r="ALJ76" s="193"/>
      <c r="ALK76" s="193"/>
      <c r="ALL76" s="193"/>
      <c r="ALM76" s="193"/>
      <c r="ALN76" s="193"/>
      <c r="ALO76" s="193"/>
      <c r="ALP76" s="193"/>
      <c r="ALQ76" s="193"/>
      <c r="ALR76" s="193"/>
      <c r="ALS76" s="193"/>
      <c r="ALT76" s="193"/>
      <c r="ALU76" s="193"/>
      <c r="ALV76" s="193"/>
      <c r="ALW76" s="193"/>
      <c r="ALX76" s="193"/>
      <c r="ALY76" s="193"/>
      <c r="ALZ76" s="193"/>
      <c r="AMA76" s="193"/>
      <c r="AMB76" s="193"/>
      <c r="AMC76" s="193"/>
      <c r="AMD76" s="193"/>
      <c r="AME76" s="193"/>
      <c r="AMF76" s="193"/>
      <c r="AMG76" s="193"/>
      <c r="AMH76" s="193"/>
      <c r="AMI76" s="193"/>
      <c r="AMJ76" s="193"/>
      <c r="AMK76" s="193"/>
      <c r="AML76" s="193"/>
      <c r="AMM76" s="193"/>
      <c r="AMN76" s="193"/>
      <c r="AMO76" s="193"/>
      <c r="AMP76" s="193"/>
      <c r="AMQ76" s="193"/>
      <c r="AMR76" s="193"/>
      <c r="AMS76" s="193"/>
      <c r="AMT76" s="193"/>
      <c r="AMU76" s="193"/>
      <c r="AMV76" s="193"/>
      <c r="AMW76" s="193"/>
      <c r="AMX76" s="193"/>
      <c r="AMY76" s="193"/>
      <c r="AMZ76" s="193"/>
      <c r="ANA76" s="193"/>
      <c r="ANB76" s="193"/>
      <c r="ANC76" s="193"/>
      <c r="AND76" s="193"/>
      <c r="ANE76" s="193"/>
      <c r="ANF76" s="193"/>
      <c r="ANG76" s="193"/>
      <c r="ANH76" s="193"/>
      <c r="ANI76" s="193"/>
      <c r="ANJ76" s="193"/>
      <c r="ANK76" s="193"/>
      <c r="ANL76" s="193"/>
      <c r="ANM76" s="193"/>
      <c r="ANN76" s="193"/>
      <c r="ANO76" s="193"/>
      <c r="ANP76" s="193"/>
      <c r="ANQ76" s="193"/>
      <c r="ANR76" s="193"/>
      <c r="ANS76" s="193"/>
      <c r="ANT76" s="193"/>
      <c r="ANU76" s="193"/>
      <c r="ANV76" s="193"/>
      <c r="ANW76" s="193"/>
      <c r="ANX76" s="193"/>
      <c r="ANY76" s="193"/>
      <c r="ANZ76" s="193"/>
      <c r="AOA76" s="193"/>
      <c r="AOB76" s="193"/>
      <c r="AOC76" s="193"/>
      <c r="AOD76" s="193"/>
      <c r="AOE76" s="193"/>
      <c r="AOF76" s="193"/>
      <c r="AOG76" s="193"/>
      <c r="AOH76" s="193"/>
      <c r="AOI76" s="193"/>
      <c r="AOJ76" s="193"/>
      <c r="AOK76" s="193"/>
      <c r="AOL76" s="193"/>
      <c r="AOM76" s="193"/>
      <c r="AON76" s="193"/>
      <c r="AOO76" s="193"/>
      <c r="AOP76" s="193"/>
      <c r="AOQ76" s="193"/>
      <c r="AOR76" s="193"/>
      <c r="AOS76" s="193"/>
      <c r="AOT76" s="193"/>
      <c r="AOU76" s="193"/>
      <c r="AOV76" s="193"/>
      <c r="AOW76" s="193"/>
      <c r="AOX76" s="193"/>
      <c r="AOY76" s="193"/>
      <c r="AOZ76" s="193"/>
      <c r="APA76" s="193"/>
      <c r="APB76" s="193"/>
      <c r="APC76" s="193"/>
      <c r="APD76" s="193"/>
      <c r="APE76" s="193"/>
      <c r="APF76" s="193"/>
      <c r="APG76" s="193"/>
      <c r="APH76" s="193"/>
      <c r="API76" s="193"/>
      <c r="APJ76" s="193"/>
      <c r="APK76" s="193"/>
      <c r="APL76" s="193"/>
      <c r="APM76" s="193"/>
      <c r="APN76" s="193"/>
      <c r="APO76" s="193"/>
      <c r="APP76" s="193"/>
      <c r="APQ76" s="193"/>
      <c r="APR76" s="193"/>
      <c r="APS76" s="193"/>
      <c r="APT76" s="193"/>
      <c r="APU76" s="193"/>
      <c r="APV76" s="193"/>
      <c r="APW76" s="193"/>
      <c r="APX76" s="193"/>
      <c r="APY76" s="193"/>
      <c r="APZ76" s="193"/>
      <c r="AQA76" s="193"/>
      <c r="AQB76" s="193"/>
      <c r="AQC76" s="193"/>
      <c r="AQD76" s="193"/>
      <c r="AQE76" s="193"/>
      <c r="AQF76" s="193"/>
      <c r="AQG76" s="193"/>
      <c r="AQH76" s="193"/>
      <c r="AQI76" s="193"/>
      <c r="AQJ76" s="193"/>
      <c r="AQK76" s="193"/>
      <c r="AQL76" s="193"/>
      <c r="AQM76" s="193"/>
      <c r="AQN76" s="193"/>
      <c r="AQO76" s="193"/>
      <c r="AQP76" s="193"/>
      <c r="AQQ76" s="193"/>
      <c r="AQR76" s="193"/>
      <c r="AQS76" s="193"/>
      <c r="AQT76" s="193"/>
      <c r="AQU76" s="193"/>
      <c r="AQV76" s="193"/>
      <c r="AQW76" s="193"/>
      <c r="AQX76" s="193"/>
      <c r="AQY76" s="193"/>
      <c r="AQZ76" s="193"/>
      <c r="ARA76" s="193"/>
      <c r="ARB76" s="193"/>
      <c r="ARC76" s="193"/>
      <c r="ARD76" s="193"/>
      <c r="ARE76" s="193"/>
      <c r="ARF76" s="193"/>
      <c r="ARG76" s="193"/>
      <c r="ARH76" s="193"/>
      <c r="ARI76" s="193"/>
      <c r="ARJ76" s="193"/>
      <c r="ARK76" s="193"/>
      <c r="ARL76" s="193"/>
      <c r="ARM76" s="193"/>
      <c r="ARN76" s="193"/>
      <c r="ARO76" s="193"/>
      <c r="ARP76" s="193"/>
      <c r="ARQ76" s="193"/>
      <c r="ARR76" s="193"/>
      <c r="ARS76" s="193"/>
      <c r="ART76" s="193"/>
      <c r="ARU76" s="193"/>
      <c r="ARV76" s="193"/>
      <c r="ARW76" s="193"/>
      <c r="ARX76" s="193"/>
      <c r="ARY76" s="193"/>
      <c r="ARZ76" s="193"/>
      <c r="ASA76" s="193"/>
      <c r="ASB76" s="193"/>
      <c r="ASC76" s="193"/>
      <c r="ASD76" s="193"/>
      <c r="ASE76" s="193"/>
      <c r="ASF76" s="193"/>
      <c r="ASG76" s="193"/>
      <c r="ASH76" s="193"/>
      <c r="ASI76" s="193"/>
      <c r="ASJ76" s="193"/>
      <c r="ASK76" s="193"/>
      <c r="ASL76" s="193"/>
      <c r="ASM76" s="193"/>
      <c r="ASN76" s="193"/>
      <c r="ASO76" s="193"/>
      <c r="ASP76" s="193"/>
      <c r="ASQ76" s="193"/>
      <c r="ASR76" s="193"/>
      <c r="ASS76" s="193"/>
      <c r="AST76" s="193"/>
      <c r="ASU76" s="193"/>
      <c r="ASV76" s="193"/>
      <c r="ASW76" s="193"/>
      <c r="ASX76" s="193"/>
      <c r="ASY76" s="193"/>
      <c r="ASZ76" s="193"/>
      <c r="ATA76" s="193"/>
      <c r="ATB76" s="193"/>
      <c r="ATC76" s="193"/>
      <c r="ATD76" s="193"/>
      <c r="ATE76" s="193"/>
      <c r="ATF76" s="193"/>
      <c r="ATG76" s="193"/>
      <c r="ATH76" s="193"/>
      <c r="ATI76" s="193"/>
      <c r="ATJ76" s="193"/>
      <c r="ATK76" s="193"/>
      <c r="ATL76" s="193"/>
      <c r="ATM76" s="193"/>
      <c r="ATN76" s="193"/>
      <c r="ATO76" s="193"/>
      <c r="ATP76" s="193"/>
      <c r="ATQ76" s="193"/>
      <c r="ATR76" s="193"/>
      <c r="ATS76" s="193"/>
      <c r="ATT76" s="193"/>
      <c r="ATU76" s="193"/>
      <c r="ATV76" s="193"/>
      <c r="ATW76" s="193"/>
      <c r="ATX76" s="193"/>
      <c r="ATY76" s="193"/>
      <c r="ATZ76" s="193"/>
      <c r="AUA76" s="193"/>
      <c r="AUB76" s="193"/>
      <c r="AUC76" s="193"/>
      <c r="AUD76" s="193"/>
      <c r="AUE76" s="193"/>
      <c r="AUF76" s="193"/>
      <c r="AUG76" s="193"/>
      <c r="AUH76" s="193"/>
      <c r="AUI76" s="193"/>
      <c r="AUJ76" s="193"/>
      <c r="AUK76" s="193"/>
      <c r="AUL76" s="193"/>
      <c r="AUM76" s="193"/>
      <c r="AUN76" s="193"/>
      <c r="AUO76" s="193"/>
      <c r="AUP76" s="193"/>
      <c r="AUQ76" s="193"/>
      <c r="AUR76" s="193"/>
      <c r="AUS76" s="193"/>
      <c r="AUT76" s="193"/>
      <c r="AUU76" s="193"/>
      <c r="AUV76" s="193"/>
      <c r="AUW76" s="193"/>
      <c r="AUX76" s="193"/>
      <c r="AUY76" s="193"/>
      <c r="AUZ76" s="193"/>
      <c r="AVA76" s="193"/>
      <c r="AVB76" s="193"/>
      <c r="AVC76" s="193"/>
      <c r="AVD76" s="193"/>
      <c r="AVE76" s="193"/>
      <c r="AVF76" s="193"/>
      <c r="AVG76" s="193"/>
      <c r="AVH76" s="193"/>
      <c r="AVI76" s="193"/>
      <c r="AVJ76" s="193"/>
      <c r="AVK76" s="193"/>
      <c r="AVL76" s="193"/>
      <c r="AVM76" s="193"/>
      <c r="AVN76" s="193"/>
      <c r="AVO76" s="193"/>
      <c r="AVP76" s="193"/>
      <c r="AVQ76" s="193"/>
      <c r="AVR76" s="193"/>
      <c r="AVS76" s="193"/>
      <c r="AVT76" s="193"/>
      <c r="AVU76" s="193"/>
      <c r="AVV76" s="193"/>
      <c r="AVW76" s="193"/>
      <c r="AVX76" s="193"/>
      <c r="AVY76" s="193"/>
      <c r="AVZ76" s="193"/>
      <c r="AWA76" s="193"/>
      <c r="AWB76" s="193"/>
      <c r="AWC76" s="193"/>
      <c r="AWD76" s="193"/>
      <c r="AWE76" s="193"/>
      <c r="AWF76" s="193"/>
      <c r="AWG76" s="193"/>
      <c r="AWH76" s="193"/>
      <c r="AWI76" s="193"/>
      <c r="AWJ76" s="193"/>
      <c r="AWK76" s="193"/>
      <c r="AWL76" s="193"/>
      <c r="AWM76" s="193"/>
      <c r="AWN76" s="193"/>
      <c r="AWO76" s="193"/>
      <c r="AWP76" s="193"/>
      <c r="AWQ76" s="193"/>
      <c r="AWR76" s="193"/>
      <c r="AWS76" s="193"/>
      <c r="AWT76" s="193"/>
      <c r="AWU76" s="193"/>
      <c r="AWV76" s="193"/>
      <c r="AWW76" s="193"/>
      <c r="AWX76" s="193"/>
      <c r="AWY76" s="193"/>
      <c r="AWZ76" s="193"/>
      <c r="AXA76" s="193"/>
      <c r="AXB76" s="193"/>
      <c r="AXC76" s="193"/>
      <c r="AXD76" s="193"/>
      <c r="AXE76" s="193"/>
      <c r="AXF76" s="193"/>
      <c r="AXG76" s="193"/>
      <c r="AXH76" s="193"/>
      <c r="AXI76" s="193"/>
      <c r="AXJ76" s="193"/>
      <c r="AXK76" s="193"/>
      <c r="AXL76" s="193"/>
      <c r="AXM76" s="193"/>
      <c r="AXN76" s="193"/>
      <c r="AXO76" s="193"/>
      <c r="AXP76" s="193"/>
      <c r="AXQ76" s="193"/>
      <c r="AXR76" s="193"/>
      <c r="AXS76" s="193"/>
      <c r="AXT76" s="193"/>
      <c r="AXU76" s="193"/>
      <c r="AXV76" s="193"/>
      <c r="AXW76" s="193"/>
      <c r="AXX76" s="193"/>
      <c r="AXY76" s="193"/>
      <c r="AXZ76" s="193"/>
      <c r="AYA76" s="193"/>
      <c r="AYB76" s="193"/>
      <c r="AYC76" s="193"/>
      <c r="AYD76" s="193"/>
      <c r="AYE76" s="193"/>
      <c r="AYF76" s="193"/>
      <c r="AYG76" s="193"/>
      <c r="AYH76" s="193"/>
      <c r="AYI76" s="193"/>
      <c r="AYJ76" s="193"/>
      <c r="AYK76" s="193"/>
      <c r="AYL76" s="193"/>
      <c r="AYM76" s="193"/>
      <c r="AYN76" s="193"/>
      <c r="AYO76" s="193"/>
      <c r="AYP76" s="193"/>
      <c r="AYQ76" s="193"/>
      <c r="AYR76" s="193"/>
      <c r="AYS76" s="193"/>
      <c r="AYT76" s="193"/>
      <c r="AYU76" s="193"/>
      <c r="AYV76" s="193"/>
      <c r="AYW76" s="193"/>
      <c r="AYX76" s="193"/>
      <c r="AYY76" s="193"/>
      <c r="AYZ76" s="193"/>
      <c r="AZA76" s="193"/>
      <c r="AZB76" s="193"/>
      <c r="AZC76" s="193"/>
      <c r="AZD76" s="193"/>
      <c r="AZE76" s="193"/>
      <c r="AZF76" s="193"/>
      <c r="AZG76" s="193"/>
      <c r="AZH76" s="193"/>
      <c r="AZI76" s="193"/>
      <c r="AZJ76" s="193"/>
      <c r="AZK76" s="193"/>
      <c r="AZL76" s="193"/>
      <c r="AZM76" s="193"/>
      <c r="AZN76" s="193"/>
      <c r="AZO76" s="193"/>
      <c r="AZP76" s="193"/>
      <c r="AZQ76" s="193"/>
      <c r="AZR76" s="193"/>
      <c r="AZS76" s="193"/>
      <c r="AZT76" s="193"/>
      <c r="AZU76" s="193"/>
      <c r="AZV76" s="193"/>
      <c r="AZW76" s="193"/>
      <c r="AZX76" s="193"/>
      <c r="AZY76" s="193"/>
      <c r="AZZ76" s="193"/>
      <c r="BAA76" s="193"/>
      <c r="BAB76" s="193"/>
      <c r="BAC76" s="193"/>
      <c r="BAD76" s="193"/>
      <c r="BAE76" s="193"/>
      <c r="BAF76" s="193"/>
      <c r="BAG76" s="193"/>
      <c r="BAH76" s="193"/>
      <c r="BAI76" s="193"/>
      <c r="BAJ76" s="193"/>
      <c r="BAK76" s="193"/>
      <c r="BAL76" s="193"/>
      <c r="BAM76" s="193"/>
      <c r="BAN76" s="193"/>
      <c r="BAO76" s="193"/>
      <c r="BAP76" s="193"/>
      <c r="BAQ76" s="193"/>
      <c r="BAR76" s="193"/>
      <c r="BAS76" s="193"/>
      <c r="BAT76" s="193"/>
      <c r="BAU76" s="193"/>
      <c r="BAV76" s="193"/>
      <c r="BAW76" s="193"/>
      <c r="BAX76" s="193"/>
      <c r="BAY76" s="193"/>
      <c r="BAZ76" s="193"/>
      <c r="BBA76" s="193"/>
      <c r="BBB76" s="193"/>
      <c r="BBC76" s="193"/>
      <c r="BBD76" s="193"/>
      <c r="BBE76" s="193"/>
      <c r="BBF76" s="193"/>
      <c r="BBG76" s="193"/>
      <c r="BBH76" s="193"/>
      <c r="BBI76" s="193"/>
      <c r="BBJ76" s="193"/>
      <c r="BBK76" s="193"/>
      <c r="BBL76" s="193"/>
      <c r="BBM76" s="193"/>
      <c r="BBN76" s="193"/>
      <c r="BBO76" s="193"/>
      <c r="BBP76" s="193"/>
      <c r="BBQ76" s="193"/>
      <c r="BBR76" s="193"/>
      <c r="BBS76" s="193"/>
      <c r="BBT76" s="193"/>
      <c r="BBU76" s="193"/>
      <c r="BBV76" s="193"/>
      <c r="BBW76" s="193"/>
      <c r="BBX76" s="193"/>
      <c r="BBY76" s="193"/>
      <c r="BBZ76" s="193"/>
      <c r="BCA76" s="193"/>
      <c r="BCB76" s="193"/>
      <c r="BCC76" s="193"/>
      <c r="BCD76" s="193"/>
      <c r="BCE76" s="193"/>
      <c r="BCF76" s="193"/>
      <c r="BCG76" s="193"/>
      <c r="BCH76" s="193"/>
      <c r="BCI76" s="193"/>
      <c r="BCJ76" s="193"/>
      <c r="BCK76" s="193"/>
      <c r="BCL76" s="193"/>
      <c r="BCM76" s="193"/>
      <c r="BCN76" s="193"/>
      <c r="BCO76" s="193"/>
      <c r="BCP76" s="193"/>
      <c r="BCQ76" s="193"/>
      <c r="BCR76" s="193"/>
      <c r="BCS76" s="193"/>
      <c r="BCT76" s="193"/>
      <c r="BCU76" s="193"/>
      <c r="BCV76" s="193"/>
      <c r="BCW76" s="193"/>
      <c r="BCX76" s="193"/>
      <c r="BCY76" s="193"/>
      <c r="BCZ76" s="193"/>
      <c r="BDA76" s="193"/>
      <c r="BDB76" s="193"/>
      <c r="BDC76" s="193"/>
      <c r="BDD76" s="193"/>
      <c r="BDE76" s="193"/>
      <c r="BDF76" s="193"/>
      <c r="BDG76" s="193"/>
      <c r="BDH76" s="193"/>
      <c r="BDI76" s="193"/>
      <c r="BDJ76" s="193"/>
      <c r="BDK76" s="193"/>
      <c r="BDL76" s="193"/>
      <c r="BDM76" s="193"/>
      <c r="BDN76" s="193"/>
      <c r="BDO76" s="193"/>
      <c r="BDP76" s="193"/>
      <c r="BDQ76" s="193"/>
      <c r="BDR76" s="193"/>
      <c r="BDS76" s="193"/>
      <c r="BDT76" s="193"/>
      <c r="BDU76" s="193"/>
      <c r="BDV76" s="193"/>
      <c r="BDW76" s="193"/>
      <c r="BDX76" s="193"/>
      <c r="BDY76" s="193"/>
      <c r="BDZ76" s="193"/>
      <c r="BEA76" s="193"/>
      <c r="BEB76" s="193"/>
      <c r="BEC76" s="193"/>
      <c r="BED76" s="193"/>
      <c r="BEE76" s="193"/>
      <c r="BEF76" s="193"/>
      <c r="BEG76" s="193"/>
      <c r="BEH76" s="193"/>
      <c r="BEI76" s="193"/>
      <c r="BEJ76" s="193"/>
      <c r="BEK76" s="193"/>
      <c r="BEL76" s="193"/>
      <c r="BEM76" s="193"/>
      <c r="BEN76" s="193"/>
      <c r="BEO76" s="193"/>
      <c r="BEP76" s="193"/>
      <c r="BEQ76" s="193"/>
      <c r="BER76" s="193"/>
      <c r="BES76" s="193"/>
      <c r="BET76" s="193"/>
      <c r="BEU76" s="193"/>
      <c r="BEV76" s="193"/>
      <c r="BEW76" s="193"/>
      <c r="BEX76" s="193"/>
      <c r="BEY76" s="193"/>
      <c r="BEZ76" s="193"/>
      <c r="BFA76" s="193"/>
      <c r="BFB76" s="193"/>
      <c r="BFC76" s="193"/>
      <c r="BFD76" s="193"/>
      <c r="BFE76" s="193"/>
      <c r="BFF76" s="193"/>
      <c r="BFG76" s="193"/>
      <c r="BFH76" s="193"/>
      <c r="BFI76" s="193"/>
      <c r="BFJ76" s="193"/>
      <c r="BFK76" s="193"/>
      <c r="BFL76" s="193"/>
      <c r="BFM76" s="193"/>
      <c r="BFN76" s="193"/>
      <c r="BFO76" s="193"/>
      <c r="BFP76" s="193"/>
      <c r="BFQ76" s="193"/>
      <c r="BFR76" s="193"/>
      <c r="BFS76" s="193"/>
      <c r="BFT76" s="193"/>
      <c r="BFU76" s="193"/>
      <c r="BFV76" s="193"/>
      <c r="BFW76" s="193"/>
      <c r="BFX76" s="193"/>
      <c r="BFY76" s="193"/>
      <c r="BFZ76" s="193"/>
      <c r="BGA76" s="193"/>
      <c r="BGB76" s="193"/>
      <c r="BGC76" s="193"/>
      <c r="BGD76" s="193"/>
      <c r="BGE76" s="193"/>
      <c r="BGF76" s="193"/>
      <c r="BGG76" s="193"/>
      <c r="BGH76" s="193"/>
      <c r="BGI76" s="193"/>
      <c r="BGJ76" s="193"/>
      <c r="BGK76" s="193"/>
      <c r="BGL76" s="193"/>
      <c r="BGM76" s="193"/>
      <c r="BGN76" s="193"/>
      <c r="BGO76" s="193"/>
      <c r="BGP76" s="193"/>
      <c r="BGQ76" s="193"/>
      <c r="BGR76" s="193"/>
      <c r="BGS76" s="193"/>
      <c r="BGT76" s="193"/>
      <c r="BGU76" s="193"/>
      <c r="BGV76" s="193"/>
      <c r="BGW76" s="193"/>
      <c r="BGX76" s="193"/>
      <c r="BGY76" s="193"/>
      <c r="BGZ76" s="193"/>
      <c r="BHA76" s="193"/>
      <c r="BHB76" s="193"/>
      <c r="BHC76" s="193"/>
      <c r="BHD76" s="193"/>
      <c r="BHE76" s="193"/>
      <c r="BHF76" s="193"/>
      <c r="BHG76" s="193"/>
      <c r="BHH76" s="193"/>
      <c r="BHI76" s="193"/>
      <c r="BHJ76" s="193"/>
      <c r="BHK76" s="193"/>
      <c r="BHL76" s="193"/>
      <c r="BHM76" s="193"/>
      <c r="BHN76" s="193"/>
      <c r="BHO76" s="193"/>
      <c r="BHP76" s="193"/>
      <c r="BHQ76" s="193"/>
      <c r="BHR76" s="193"/>
      <c r="BHS76" s="193"/>
      <c r="BHT76" s="193"/>
      <c r="BHU76" s="193"/>
      <c r="BHV76" s="193"/>
      <c r="BHW76" s="193"/>
      <c r="BHX76" s="193"/>
      <c r="BHY76" s="193"/>
      <c r="BHZ76" s="193"/>
      <c r="BIA76" s="193"/>
      <c r="BIB76" s="193"/>
      <c r="BIC76" s="193"/>
      <c r="BID76" s="193"/>
      <c r="BIE76" s="193"/>
      <c r="BIF76" s="193"/>
      <c r="BIG76" s="193"/>
      <c r="BIH76" s="193"/>
      <c r="BII76" s="193"/>
      <c r="BIJ76" s="193"/>
      <c r="BIK76" s="193"/>
      <c r="BIL76" s="193"/>
      <c r="BIM76" s="193"/>
      <c r="BIN76" s="193"/>
      <c r="BIO76" s="193"/>
      <c r="BIP76" s="193"/>
      <c r="BIQ76" s="193"/>
      <c r="BIR76" s="193"/>
      <c r="BIS76" s="193"/>
      <c r="BIT76" s="193"/>
      <c r="BIU76" s="193"/>
      <c r="BIV76" s="193"/>
      <c r="BIW76" s="193"/>
      <c r="BIX76" s="193"/>
      <c r="BIY76" s="193"/>
      <c r="BIZ76" s="193"/>
      <c r="BJA76" s="193"/>
      <c r="BJB76" s="193"/>
      <c r="BJC76" s="193"/>
      <c r="BJD76" s="193"/>
      <c r="BJE76" s="193"/>
      <c r="BJF76" s="193"/>
      <c r="BJG76" s="193"/>
      <c r="BJH76" s="193"/>
      <c r="BJI76" s="193"/>
      <c r="BJJ76" s="193"/>
      <c r="BJK76" s="193"/>
      <c r="BJL76" s="193"/>
      <c r="BJM76" s="193"/>
      <c r="BJN76" s="193"/>
      <c r="BJO76" s="193"/>
      <c r="BJP76" s="193"/>
      <c r="BJQ76" s="193"/>
      <c r="BJR76" s="193"/>
      <c r="BJS76" s="193"/>
      <c r="BJT76" s="193"/>
      <c r="BJU76" s="193"/>
      <c r="BJV76" s="193"/>
      <c r="BJW76" s="193"/>
      <c r="BJX76" s="193"/>
      <c r="BJY76" s="193"/>
      <c r="BJZ76" s="193"/>
      <c r="BKA76" s="193"/>
      <c r="BKB76" s="193"/>
      <c r="BKC76" s="193"/>
      <c r="BKD76" s="193"/>
      <c r="BKE76" s="193"/>
      <c r="BKF76" s="193"/>
      <c r="BKG76" s="193"/>
      <c r="BKH76" s="193"/>
      <c r="BKI76" s="193"/>
      <c r="BKJ76" s="193"/>
      <c r="BKK76" s="193"/>
      <c r="BKL76" s="193"/>
      <c r="BKM76" s="193"/>
      <c r="BKN76" s="193"/>
      <c r="BKO76" s="193"/>
      <c r="BKP76" s="193"/>
      <c r="BKQ76" s="193"/>
      <c r="BKR76" s="193"/>
      <c r="BKS76" s="193"/>
      <c r="BKT76" s="193"/>
      <c r="BKU76" s="193"/>
      <c r="BKV76" s="193"/>
      <c r="BKW76" s="193"/>
      <c r="BKX76" s="193"/>
      <c r="BKY76" s="193"/>
      <c r="BKZ76" s="193"/>
      <c r="BLA76" s="193"/>
      <c r="BLB76" s="193"/>
      <c r="BLC76" s="193"/>
      <c r="BLD76" s="193"/>
      <c r="BLE76" s="193"/>
      <c r="BLF76" s="193"/>
      <c r="BLG76" s="193"/>
      <c r="BLH76" s="193"/>
      <c r="BLI76" s="193"/>
      <c r="BLJ76" s="193"/>
      <c r="BLK76" s="193"/>
      <c r="BLL76" s="193"/>
      <c r="BLM76" s="193"/>
      <c r="BLN76" s="193"/>
      <c r="BLO76" s="193"/>
      <c r="BLP76" s="193"/>
      <c r="BLQ76" s="193"/>
      <c r="BLR76" s="193"/>
      <c r="BLS76" s="193"/>
      <c r="BLT76" s="193"/>
      <c r="BLU76" s="193"/>
      <c r="BLV76" s="193"/>
      <c r="BLW76" s="193"/>
      <c r="BLX76" s="193"/>
      <c r="BLY76" s="193"/>
      <c r="BLZ76" s="193"/>
      <c r="BMA76" s="193"/>
      <c r="BMB76" s="193"/>
      <c r="BMC76" s="193"/>
      <c r="BMD76" s="193"/>
      <c r="BME76" s="193"/>
      <c r="BMF76" s="193"/>
      <c r="BMG76" s="193"/>
      <c r="BMH76" s="193"/>
      <c r="BMI76" s="193"/>
      <c r="BMJ76" s="193"/>
      <c r="BMK76" s="193"/>
      <c r="BML76" s="193"/>
      <c r="BMM76" s="193"/>
      <c r="BMN76" s="193"/>
      <c r="BMO76" s="193"/>
      <c r="BMP76" s="193"/>
      <c r="BMQ76" s="193"/>
      <c r="BMR76" s="193"/>
      <c r="BMS76" s="193"/>
      <c r="BMT76" s="193"/>
      <c r="BMU76" s="193"/>
      <c r="BMV76" s="193"/>
      <c r="BMW76" s="193"/>
      <c r="BMX76" s="193"/>
      <c r="BMY76" s="193"/>
      <c r="BMZ76" s="193"/>
      <c r="BNA76" s="193"/>
      <c r="BNB76" s="193"/>
      <c r="BNC76" s="193"/>
      <c r="BND76" s="193"/>
      <c r="BNE76" s="193"/>
      <c r="BNF76" s="193"/>
      <c r="BNG76" s="193"/>
      <c r="BNH76" s="193"/>
      <c r="BNI76" s="193"/>
      <c r="BNJ76" s="193"/>
      <c r="BNK76" s="193"/>
      <c r="BNL76" s="193"/>
      <c r="BNM76" s="193"/>
      <c r="BNN76" s="193"/>
      <c r="BNO76" s="193"/>
      <c r="BNP76" s="193"/>
      <c r="BNQ76" s="193"/>
      <c r="BNR76" s="193"/>
      <c r="BNS76" s="193"/>
      <c r="BNT76" s="193"/>
      <c r="BNU76" s="193"/>
      <c r="BNV76" s="193"/>
      <c r="BNW76" s="193"/>
      <c r="BNX76" s="193"/>
      <c r="BNY76" s="193"/>
      <c r="BNZ76" s="193"/>
      <c r="BOA76" s="193"/>
      <c r="BOB76" s="193"/>
      <c r="BOC76" s="193"/>
      <c r="BOD76" s="193"/>
      <c r="BOE76" s="193"/>
      <c r="BOF76" s="193"/>
      <c r="BOG76" s="193"/>
      <c r="BOH76" s="193"/>
      <c r="BOI76" s="193"/>
      <c r="BOJ76" s="193"/>
      <c r="BOK76" s="193"/>
      <c r="BOL76" s="193"/>
      <c r="BOM76" s="193"/>
      <c r="BON76" s="193"/>
      <c r="BOO76" s="193"/>
      <c r="BOP76" s="193"/>
      <c r="BOQ76" s="193"/>
      <c r="BOR76" s="193"/>
      <c r="BOS76" s="193"/>
      <c r="BOT76" s="193"/>
      <c r="BOU76" s="193"/>
      <c r="BOV76" s="193"/>
      <c r="BOW76" s="193"/>
      <c r="BOX76" s="193"/>
      <c r="BOY76" s="193"/>
      <c r="BOZ76" s="193"/>
      <c r="BPA76" s="193"/>
      <c r="BPB76" s="193"/>
      <c r="BPC76" s="193"/>
      <c r="BPD76" s="193"/>
      <c r="BPE76" s="193"/>
      <c r="BPF76" s="193"/>
      <c r="BPG76" s="193"/>
      <c r="BPH76" s="193"/>
      <c r="BPI76" s="193"/>
      <c r="BPJ76" s="193"/>
      <c r="BPK76" s="193"/>
      <c r="BPL76" s="193"/>
      <c r="BPM76" s="193"/>
      <c r="BPN76" s="193"/>
      <c r="BPO76" s="193"/>
      <c r="BPP76" s="193"/>
      <c r="BPQ76" s="193"/>
      <c r="BPR76" s="193"/>
      <c r="BPS76" s="193"/>
      <c r="BPT76" s="193"/>
      <c r="BPU76" s="193"/>
      <c r="BPV76" s="193"/>
      <c r="BPW76" s="193"/>
      <c r="BPX76" s="193"/>
      <c r="BPY76" s="193"/>
      <c r="BPZ76" s="193"/>
      <c r="BQA76" s="193"/>
      <c r="BQB76" s="193"/>
      <c r="BQC76" s="193"/>
      <c r="BQD76" s="193"/>
      <c r="BQE76" s="193"/>
      <c r="BQF76" s="193"/>
      <c r="BQG76" s="193"/>
      <c r="BQH76" s="193"/>
      <c r="BQI76" s="193"/>
      <c r="BQJ76" s="193"/>
      <c r="BQK76" s="193"/>
      <c r="BQL76" s="193"/>
      <c r="BQM76" s="193"/>
      <c r="BQN76" s="193"/>
      <c r="BQO76" s="193"/>
      <c r="BQP76" s="193"/>
      <c r="BQQ76" s="193"/>
      <c r="BQR76" s="193"/>
      <c r="BQS76" s="193"/>
      <c r="BQT76" s="193"/>
      <c r="BQU76" s="193"/>
      <c r="BQV76" s="193"/>
      <c r="BQW76" s="193"/>
      <c r="BQX76" s="193"/>
      <c r="BQY76" s="193"/>
      <c r="BQZ76" s="193"/>
      <c r="BRA76" s="193"/>
      <c r="BRB76" s="193"/>
      <c r="BRC76" s="193"/>
      <c r="BRD76" s="193"/>
      <c r="BRE76" s="193"/>
      <c r="BRF76" s="193"/>
      <c r="BRG76" s="193"/>
      <c r="BRH76" s="193"/>
      <c r="BRI76" s="193"/>
      <c r="BRJ76" s="193"/>
      <c r="BRK76" s="193"/>
      <c r="BRL76" s="193"/>
      <c r="BRM76" s="193"/>
      <c r="BRN76" s="193"/>
      <c r="BRO76" s="193"/>
      <c r="BRP76" s="193"/>
      <c r="BRQ76" s="193"/>
      <c r="BRR76" s="193"/>
      <c r="BRS76" s="193"/>
      <c r="BRT76" s="193"/>
      <c r="BRU76" s="193"/>
      <c r="BRV76" s="193"/>
      <c r="BRW76" s="193"/>
      <c r="BRX76" s="193"/>
      <c r="BRY76" s="193"/>
      <c r="BRZ76" s="193"/>
      <c r="BSA76" s="193"/>
      <c r="BSB76" s="193"/>
      <c r="BSC76" s="193"/>
      <c r="BSD76" s="193"/>
      <c r="BSE76" s="193"/>
      <c r="BSF76" s="193"/>
      <c r="BSG76" s="193"/>
      <c r="BSH76" s="193"/>
      <c r="BSI76" s="193"/>
      <c r="BSJ76" s="193"/>
      <c r="BSK76" s="193"/>
      <c r="BSL76" s="193"/>
      <c r="BSM76" s="193"/>
      <c r="BSN76" s="193"/>
      <c r="BSO76" s="193"/>
      <c r="BSP76" s="193"/>
      <c r="BSQ76" s="193"/>
      <c r="BSR76" s="193"/>
      <c r="BSS76" s="193"/>
      <c r="BST76" s="193"/>
      <c r="BSU76" s="193"/>
      <c r="BSV76" s="193"/>
      <c r="BSW76" s="193"/>
      <c r="BSX76" s="193"/>
      <c r="BSY76" s="193"/>
      <c r="BSZ76" s="193"/>
      <c r="BTA76" s="193"/>
      <c r="BTB76" s="193"/>
      <c r="BTC76" s="193"/>
      <c r="BTD76" s="193"/>
      <c r="BTE76" s="193"/>
      <c r="BTF76" s="193"/>
      <c r="BTG76" s="193"/>
      <c r="BTH76" s="193"/>
      <c r="BTI76" s="193"/>
      <c r="BTJ76" s="193"/>
      <c r="BTK76" s="193"/>
      <c r="BTL76" s="193"/>
      <c r="BTM76" s="193"/>
      <c r="BTN76" s="193"/>
      <c r="BTO76" s="193"/>
      <c r="BTP76" s="193"/>
      <c r="BTQ76" s="193"/>
      <c r="BTR76" s="193"/>
      <c r="BTS76" s="193"/>
      <c r="BTT76" s="193"/>
      <c r="BTU76" s="193"/>
      <c r="BTV76" s="193"/>
      <c r="BTW76" s="193"/>
      <c r="BTX76" s="193"/>
      <c r="BTY76" s="193"/>
      <c r="BTZ76" s="193"/>
      <c r="BUA76" s="193"/>
      <c r="BUB76" s="193"/>
      <c r="BUC76" s="193"/>
      <c r="BUD76" s="193"/>
      <c r="BUE76" s="193"/>
      <c r="BUF76" s="193"/>
      <c r="BUG76" s="193"/>
      <c r="BUH76" s="193"/>
      <c r="BUI76" s="193"/>
      <c r="BUJ76" s="193"/>
      <c r="BUK76" s="193"/>
      <c r="BUL76" s="193"/>
      <c r="BUM76" s="193"/>
      <c r="BUN76" s="193"/>
      <c r="BUO76" s="193"/>
      <c r="BUP76" s="193"/>
      <c r="BUQ76" s="193"/>
      <c r="BUR76" s="193"/>
      <c r="BUS76" s="193"/>
      <c r="BUT76" s="193"/>
      <c r="BUU76" s="193"/>
      <c r="BUV76" s="193"/>
      <c r="BUW76" s="193"/>
      <c r="BUX76" s="193"/>
      <c r="BUY76" s="193"/>
      <c r="BUZ76" s="193"/>
      <c r="BVA76" s="193"/>
      <c r="BVB76" s="193"/>
      <c r="BVC76" s="193"/>
      <c r="BVD76" s="193"/>
      <c r="BVE76" s="193"/>
      <c r="BVF76" s="193"/>
      <c r="BVG76" s="193"/>
      <c r="BVH76" s="193"/>
      <c r="BVI76" s="193"/>
      <c r="BVJ76" s="193"/>
      <c r="BVK76" s="193"/>
      <c r="BVL76" s="193"/>
      <c r="BVM76" s="193"/>
      <c r="BVN76" s="193"/>
      <c r="BVO76" s="193"/>
      <c r="BVP76" s="193"/>
      <c r="BVQ76" s="193"/>
      <c r="BVR76" s="193"/>
      <c r="BVS76" s="193"/>
      <c r="BVT76" s="193"/>
      <c r="BVU76" s="193"/>
      <c r="BVV76" s="193"/>
      <c r="BVW76" s="193"/>
      <c r="BVX76" s="193"/>
      <c r="BVY76" s="193"/>
      <c r="BVZ76" s="193"/>
      <c r="BWA76" s="193"/>
      <c r="BWB76" s="193"/>
      <c r="BWC76" s="193"/>
      <c r="BWD76" s="193"/>
      <c r="BWE76" s="193"/>
      <c r="BWF76" s="193"/>
      <c r="BWG76" s="193"/>
      <c r="BWH76" s="193"/>
      <c r="BWI76" s="193"/>
      <c r="BWJ76" s="193"/>
      <c r="BWK76" s="193"/>
      <c r="BWL76" s="193"/>
      <c r="BWM76" s="193"/>
      <c r="BWN76" s="193"/>
      <c r="BWO76" s="193"/>
      <c r="BWP76" s="193"/>
      <c r="BWQ76" s="193"/>
      <c r="BWR76" s="193"/>
      <c r="BWS76" s="193"/>
      <c r="BWT76" s="193"/>
      <c r="BWU76" s="193"/>
      <c r="BWV76" s="193"/>
      <c r="BWW76" s="193"/>
      <c r="BWX76" s="193"/>
      <c r="BWY76" s="193"/>
      <c r="BWZ76" s="193"/>
      <c r="BXA76" s="193"/>
      <c r="BXB76" s="193"/>
      <c r="BXC76" s="193"/>
      <c r="BXD76" s="193"/>
      <c r="BXE76" s="193"/>
      <c r="BXF76" s="193"/>
      <c r="BXG76" s="193"/>
      <c r="BXH76" s="193"/>
      <c r="BXI76" s="193"/>
      <c r="BXJ76" s="193"/>
      <c r="BXK76" s="193"/>
      <c r="BXL76" s="193"/>
      <c r="BXM76" s="193"/>
      <c r="BXN76" s="193"/>
      <c r="BXO76" s="193"/>
      <c r="BXP76" s="193"/>
      <c r="BXQ76" s="193"/>
      <c r="BXR76" s="193"/>
      <c r="BXS76" s="193"/>
      <c r="BXT76" s="193"/>
      <c r="BXU76" s="193"/>
      <c r="BXV76" s="193"/>
      <c r="BXW76" s="193"/>
      <c r="BXX76" s="193"/>
      <c r="BXY76" s="193"/>
      <c r="BXZ76" s="193"/>
      <c r="BYA76" s="193"/>
      <c r="BYB76" s="193"/>
      <c r="BYC76" s="193"/>
      <c r="BYD76" s="193"/>
      <c r="BYE76" s="193"/>
      <c r="BYF76" s="193"/>
      <c r="BYG76" s="193"/>
      <c r="BYH76" s="193"/>
      <c r="BYI76" s="193"/>
      <c r="BYJ76" s="193"/>
      <c r="BYK76" s="193"/>
      <c r="BYL76" s="193"/>
      <c r="BYM76" s="193"/>
      <c r="BYN76" s="193"/>
      <c r="BYO76" s="193"/>
      <c r="BYP76" s="193"/>
      <c r="BYQ76" s="193"/>
      <c r="BYR76" s="193"/>
      <c r="BYS76" s="193"/>
      <c r="BYT76" s="193"/>
      <c r="BYU76" s="193"/>
      <c r="BYV76" s="193"/>
      <c r="BYW76" s="193"/>
      <c r="BYX76" s="193"/>
      <c r="BYY76" s="193"/>
      <c r="BYZ76" s="193"/>
      <c r="BZA76" s="193"/>
      <c r="BZB76" s="193"/>
      <c r="BZC76" s="193"/>
      <c r="BZD76" s="193"/>
      <c r="BZE76" s="193"/>
      <c r="BZF76" s="193"/>
      <c r="BZG76" s="193"/>
      <c r="BZH76" s="193"/>
      <c r="BZI76" s="193"/>
      <c r="BZJ76" s="193"/>
      <c r="BZK76" s="193"/>
      <c r="BZL76" s="193"/>
      <c r="BZM76" s="193"/>
      <c r="BZN76" s="193"/>
      <c r="BZO76" s="193"/>
      <c r="BZP76" s="193"/>
      <c r="BZQ76" s="193"/>
      <c r="BZR76" s="193"/>
      <c r="BZS76" s="193"/>
      <c r="BZT76" s="193"/>
      <c r="BZU76" s="193"/>
      <c r="BZV76" s="193"/>
      <c r="BZW76" s="193"/>
      <c r="BZX76" s="193"/>
      <c r="BZY76" s="193"/>
      <c r="BZZ76" s="193"/>
      <c r="CAA76" s="193"/>
      <c r="CAB76" s="193"/>
      <c r="CAC76" s="193"/>
      <c r="CAD76" s="193"/>
      <c r="CAE76" s="193"/>
      <c r="CAF76" s="193"/>
      <c r="CAG76" s="193"/>
      <c r="CAH76" s="193"/>
      <c r="CAI76" s="193"/>
      <c r="CAJ76" s="193"/>
      <c r="CAK76" s="193"/>
      <c r="CAL76" s="193"/>
      <c r="CAM76" s="193"/>
      <c r="CAN76" s="193"/>
      <c r="CAO76" s="193"/>
      <c r="CAP76" s="193"/>
      <c r="CAQ76" s="193"/>
      <c r="CAR76" s="193"/>
      <c r="CAS76" s="193"/>
      <c r="CAT76" s="193"/>
      <c r="CAU76" s="193"/>
      <c r="CAV76" s="193"/>
      <c r="CAW76" s="193"/>
      <c r="CAX76" s="193"/>
      <c r="CAY76" s="193"/>
      <c r="CAZ76" s="193"/>
      <c r="CBA76" s="193"/>
      <c r="CBB76" s="193"/>
      <c r="CBC76" s="193"/>
      <c r="CBD76" s="193"/>
      <c r="CBE76" s="193"/>
      <c r="CBF76" s="193"/>
      <c r="CBG76" s="193"/>
      <c r="CBH76" s="193"/>
      <c r="CBI76" s="193"/>
      <c r="CBJ76" s="193"/>
      <c r="CBK76" s="193"/>
      <c r="CBL76" s="193"/>
      <c r="CBM76" s="193"/>
      <c r="CBN76" s="193"/>
      <c r="CBO76" s="193"/>
      <c r="CBP76" s="193"/>
      <c r="CBQ76" s="193"/>
      <c r="CBR76" s="193"/>
      <c r="CBS76" s="193"/>
      <c r="CBT76" s="193"/>
      <c r="CBU76" s="193"/>
      <c r="CBV76" s="193"/>
      <c r="CBW76" s="193"/>
      <c r="CBX76" s="193"/>
      <c r="CBY76" s="193"/>
      <c r="CBZ76" s="193"/>
      <c r="CCA76" s="193"/>
      <c r="CCB76" s="193"/>
      <c r="CCC76" s="193"/>
      <c r="CCD76" s="193"/>
      <c r="CCE76" s="193"/>
      <c r="CCF76" s="193"/>
      <c r="CCG76" s="193"/>
      <c r="CCH76" s="193"/>
      <c r="CCI76" s="193"/>
      <c r="CCJ76" s="193"/>
      <c r="CCK76" s="193"/>
      <c r="CCL76" s="193"/>
      <c r="CCM76" s="193"/>
      <c r="CCN76" s="193"/>
      <c r="CCO76" s="193"/>
      <c r="CCP76" s="193"/>
      <c r="CCQ76" s="193"/>
      <c r="CCR76" s="193"/>
      <c r="CCS76" s="193"/>
      <c r="CCT76" s="193"/>
      <c r="CCU76" s="193"/>
      <c r="CCV76" s="193"/>
      <c r="CCW76" s="193"/>
      <c r="CCX76" s="193"/>
      <c r="CCY76" s="193"/>
      <c r="CCZ76" s="193"/>
      <c r="CDA76" s="193"/>
      <c r="CDB76" s="193"/>
      <c r="CDC76" s="193"/>
      <c r="CDD76" s="193"/>
      <c r="CDE76" s="193"/>
      <c r="CDF76" s="193"/>
      <c r="CDG76" s="193"/>
      <c r="CDH76" s="193"/>
      <c r="CDI76" s="193"/>
      <c r="CDJ76" s="193"/>
      <c r="CDK76" s="193"/>
      <c r="CDL76" s="193"/>
      <c r="CDM76" s="193"/>
      <c r="CDN76" s="193"/>
      <c r="CDO76" s="193"/>
      <c r="CDP76" s="193"/>
      <c r="CDQ76" s="193"/>
      <c r="CDR76" s="193"/>
      <c r="CDS76" s="193"/>
      <c r="CDT76" s="193"/>
      <c r="CDU76" s="193"/>
      <c r="CDV76" s="193"/>
      <c r="CDW76" s="193"/>
      <c r="CDX76" s="193"/>
      <c r="CDY76" s="193"/>
      <c r="CDZ76" s="193"/>
      <c r="CEA76" s="193"/>
      <c r="CEB76" s="193"/>
      <c r="CEC76" s="193"/>
      <c r="CED76" s="193"/>
      <c r="CEE76" s="193"/>
      <c r="CEF76" s="193"/>
      <c r="CEG76" s="193"/>
      <c r="CEH76" s="193"/>
      <c r="CEI76" s="193"/>
      <c r="CEJ76" s="193"/>
      <c r="CEK76" s="193"/>
      <c r="CEL76" s="193"/>
      <c r="CEM76" s="193"/>
      <c r="CEN76" s="193"/>
      <c r="CEO76" s="193"/>
      <c r="CEP76" s="193"/>
      <c r="CEQ76" s="193"/>
      <c r="CER76" s="193"/>
      <c r="CES76" s="193"/>
      <c r="CET76" s="193"/>
      <c r="CEU76" s="193"/>
      <c r="CEV76" s="193"/>
      <c r="CEW76" s="193"/>
      <c r="CEX76" s="193"/>
      <c r="CEY76" s="193"/>
      <c r="CEZ76" s="193"/>
      <c r="CFA76" s="193"/>
      <c r="CFB76" s="193"/>
      <c r="CFC76" s="193"/>
      <c r="CFD76" s="193"/>
      <c r="CFE76" s="193"/>
      <c r="CFF76" s="193"/>
      <c r="CFG76" s="193"/>
      <c r="CFH76" s="193"/>
      <c r="CFI76" s="193"/>
      <c r="CFJ76" s="193"/>
      <c r="CFK76" s="193"/>
      <c r="CFL76" s="193"/>
      <c r="CFM76" s="193"/>
      <c r="CFN76" s="193"/>
      <c r="CFO76" s="193"/>
      <c r="CFP76" s="193"/>
      <c r="CFQ76" s="193"/>
      <c r="CFR76" s="193"/>
      <c r="CFS76" s="193"/>
      <c r="CFT76" s="193"/>
      <c r="CFU76" s="193"/>
      <c r="CFV76" s="193"/>
      <c r="CFW76" s="193"/>
      <c r="CFX76" s="193"/>
      <c r="CFY76" s="193"/>
      <c r="CFZ76" s="193"/>
      <c r="CGA76" s="193"/>
      <c r="CGB76" s="193"/>
      <c r="CGC76" s="193"/>
      <c r="CGD76" s="193"/>
      <c r="CGE76" s="193"/>
      <c r="CGF76" s="193"/>
      <c r="CGG76" s="193"/>
      <c r="CGH76" s="193"/>
      <c r="CGI76" s="193"/>
      <c r="CGJ76" s="193"/>
      <c r="CGK76" s="193"/>
      <c r="CGL76" s="193"/>
      <c r="CGM76" s="193"/>
      <c r="CGN76" s="193"/>
      <c r="CGO76" s="193"/>
      <c r="CGP76" s="193"/>
      <c r="CGQ76" s="193"/>
      <c r="CGR76" s="193"/>
      <c r="CGS76" s="193"/>
      <c r="CGT76" s="193"/>
      <c r="CGU76" s="193"/>
      <c r="CGV76" s="193"/>
      <c r="CGW76" s="193"/>
      <c r="CGX76" s="193"/>
      <c r="CGY76" s="193"/>
      <c r="CGZ76" s="193"/>
      <c r="CHA76" s="193"/>
      <c r="CHB76" s="193"/>
      <c r="CHC76" s="193"/>
      <c r="CHD76" s="193"/>
      <c r="CHE76" s="193"/>
      <c r="CHF76" s="193"/>
      <c r="CHG76" s="193"/>
      <c r="CHH76" s="193"/>
      <c r="CHI76" s="193"/>
      <c r="CHJ76" s="193"/>
      <c r="CHK76" s="193"/>
      <c r="CHL76" s="193"/>
      <c r="CHM76" s="193"/>
      <c r="CHN76" s="193"/>
      <c r="CHO76" s="193"/>
      <c r="CHP76" s="193"/>
      <c r="CHQ76" s="193"/>
      <c r="CHR76" s="193"/>
      <c r="CHS76" s="193"/>
      <c r="CHT76" s="193"/>
      <c r="CHU76" s="193"/>
      <c r="CHV76" s="193"/>
      <c r="CHW76" s="193"/>
      <c r="CHX76" s="193"/>
      <c r="CHY76" s="193"/>
      <c r="CHZ76" s="193"/>
      <c r="CIA76" s="193"/>
      <c r="CIB76" s="193"/>
      <c r="CIC76" s="193"/>
      <c r="CID76" s="193"/>
      <c r="CIE76" s="193"/>
      <c r="CIF76" s="193"/>
      <c r="CIG76" s="193"/>
      <c r="CIH76" s="193"/>
      <c r="CII76" s="193"/>
      <c r="CIJ76" s="193"/>
      <c r="CIK76" s="193"/>
      <c r="CIL76" s="193"/>
      <c r="CIM76" s="193"/>
      <c r="CIN76" s="193"/>
      <c r="CIO76" s="193"/>
      <c r="CIP76" s="193"/>
      <c r="CIQ76" s="193"/>
      <c r="CIR76" s="193"/>
      <c r="CIS76" s="193"/>
      <c r="CIT76" s="193"/>
      <c r="CIU76" s="193"/>
      <c r="CIV76" s="193"/>
      <c r="CIW76" s="193"/>
      <c r="CIX76" s="193"/>
      <c r="CIY76" s="193"/>
      <c r="CIZ76" s="193"/>
      <c r="CJA76" s="193"/>
      <c r="CJB76" s="193"/>
      <c r="CJC76" s="193"/>
      <c r="CJD76" s="193"/>
      <c r="CJE76" s="193"/>
      <c r="CJF76" s="193"/>
      <c r="CJG76" s="193"/>
      <c r="CJH76" s="193"/>
      <c r="CJI76" s="193"/>
      <c r="CJJ76" s="193"/>
      <c r="CJK76" s="193"/>
      <c r="CJL76" s="193"/>
      <c r="CJM76" s="193"/>
      <c r="CJN76" s="193"/>
      <c r="CJO76" s="193"/>
      <c r="CJP76" s="193"/>
      <c r="CJQ76" s="193"/>
      <c r="CJR76" s="193"/>
      <c r="CJS76" s="193"/>
      <c r="CJT76" s="193"/>
      <c r="CJU76" s="193"/>
      <c r="CJV76" s="193"/>
      <c r="CJW76" s="193"/>
      <c r="CJX76" s="193"/>
      <c r="CJY76" s="193"/>
      <c r="CJZ76" s="193"/>
      <c r="CKA76" s="193"/>
      <c r="CKB76" s="193"/>
      <c r="CKC76" s="193"/>
      <c r="CKD76" s="193"/>
      <c r="CKE76" s="193"/>
      <c r="CKF76" s="193"/>
      <c r="CKG76" s="193"/>
      <c r="CKH76" s="193"/>
      <c r="CKI76" s="193"/>
      <c r="CKJ76" s="193"/>
      <c r="CKK76" s="193"/>
      <c r="CKL76" s="193"/>
      <c r="CKM76" s="193"/>
      <c r="CKN76" s="193"/>
      <c r="CKO76" s="193"/>
      <c r="CKP76" s="193"/>
      <c r="CKQ76" s="193"/>
      <c r="CKR76" s="193"/>
      <c r="CKS76" s="193"/>
      <c r="CKT76" s="193"/>
      <c r="CKU76" s="193"/>
      <c r="CKV76" s="193"/>
      <c r="CKW76" s="193"/>
      <c r="CKX76" s="193"/>
      <c r="CKY76" s="193"/>
      <c r="CKZ76" s="193"/>
      <c r="CLA76" s="193"/>
      <c r="CLB76" s="193"/>
      <c r="CLC76" s="193"/>
      <c r="CLD76" s="193"/>
      <c r="CLE76" s="193"/>
      <c r="CLF76" s="193"/>
      <c r="CLG76" s="193"/>
      <c r="CLH76" s="193"/>
      <c r="CLI76" s="193"/>
      <c r="CLJ76" s="193"/>
      <c r="CLK76" s="193"/>
      <c r="CLL76" s="193"/>
      <c r="CLM76" s="193"/>
      <c r="CLN76" s="193"/>
      <c r="CLO76" s="193"/>
      <c r="CLP76" s="193"/>
      <c r="CLQ76" s="193"/>
      <c r="CLR76" s="193"/>
      <c r="CLS76" s="193"/>
      <c r="CLT76" s="193"/>
      <c r="CLU76" s="193"/>
      <c r="CLV76" s="193"/>
      <c r="CLW76" s="193"/>
      <c r="CLX76" s="193"/>
      <c r="CLY76" s="193"/>
      <c r="CLZ76" s="193"/>
      <c r="CMA76" s="193"/>
      <c r="CMB76" s="193"/>
      <c r="CMC76" s="193"/>
      <c r="CMD76" s="193"/>
      <c r="CME76" s="193"/>
      <c r="CMF76" s="193"/>
      <c r="CMG76" s="193"/>
      <c r="CMH76" s="193"/>
      <c r="CMI76" s="193"/>
      <c r="CMJ76" s="193"/>
      <c r="CMK76" s="193"/>
      <c r="CML76" s="193"/>
      <c r="CMM76" s="193"/>
      <c r="CMN76" s="193"/>
      <c r="CMO76" s="193"/>
      <c r="CMP76" s="193"/>
      <c r="CMQ76" s="193"/>
      <c r="CMR76" s="193"/>
      <c r="CMS76" s="193"/>
      <c r="CMT76" s="193"/>
      <c r="CMU76" s="193"/>
      <c r="CMV76" s="193"/>
      <c r="CMW76" s="193"/>
      <c r="CMX76" s="193"/>
      <c r="CMY76" s="193"/>
      <c r="CMZ76" s="193"/>
      <c r="CNA76" s="193"/>
      <c r="CNB76" s="193"/>
      <c r="CNC76" s="193"/>
      <c r="CND76" s="193"/>
      <c r="CNE76" s="193"/>
      <c r="CNF76" s="193"/>
      <c r="CNG76" s="193"/>
      <c r="CNH76" s="193"/>
      <c r="CNI76" s="193"/>
      <c r="CNJ76" s="193"/>
      <c r="CNK76" s="193"/>
      <c r="CNL76" s="193"/>
      <c r="CNM76" s="193"/>
      <c r="CNN76" s="193"/>
      <c r="CNO76" s="193"/>
      <c r="CNP76" s="193"/>
      <c r="CNQ76" s="193"/>
      <c r="CNR76" s="193"/>
      <c r="CNS76" s="193"/>
      <c r="CNT76" s="193"/>
      <c r="CNU76" s="193"/>
      <c r="CNV76" s="193"/>
      <c r="CNW76" s="193"/>
      <c r="CNX76" s="193"/>
      <c r="CNY76" s="193"/>
      <c r="CNZ76" s="193"/>
      <c r="COA76" s="193"/>
      <c r="COB76" s="193"/>
      <c r="COC76" s="193"/>
      <c r="COD76" s="193"/>
      <c r="COE76" s="193"/>
      <c r="COF76" s="193"/>
      <c r="COG76" s="193"/>
      <c r="COH76" s="193"/>
      <c r="COI76" s="193"/>
      <c r="COJ76" s="193"/>
      <c r="COK76" s="193"/>
      <c r="COL76" s="193"/>
      <c r="COM76" s="193"/>
      <c r="CON76" s="193"/>
      <c r="COO76" s="193"/>
      <c r="COP76" s="193"/>
      <c r="COQ76" s="193"/>
      <c r="COR76" s="193"/>
      <c r="COS76" s="193"/>
      <c r="COT76" s="193"/>
      <c r="COU76" s="193"/>
      <c r="COV76" s="193"/>
      <c r="COW76" s="193"/>
      <c r="COX76" s="193"/>
      <c r="COY76" s="193"/>
      <c r="COZ76" s="193"/>
      <c r="CPA76" s="193"/>
      <c r="CPB76" s="193"/>
      <c r="CPC76" s="193"/>
      <c r="CPD76" s="193"/>
      <c r="CPE76" s="193"/>
      <c r="CPF76" s="193"/>
      <c r="CPG76" s="193"/>
      <c r="CPH76" s="193"/>
      <c r="CPI76" s="193"/>
      <c r="CPJ76" s="193"/>
      <c r="CPK76" s="193"/>
      <c r="CPL76" s="193"/>
      <c r="CPM76" s="193"/>
      <c r="CPN76" s="193"/>
      <c r="CPO76" s="193"/>
      <c r="CPP76" s="193"/>
      <c r="CPQ76" s="193"/>
      <c r="CPR76" s="193"/>
      <c r="CPS76" s="193"/>
      <c r="CPT76" s="193"/>
      <c r="CPU76" s="193"/>
      <c r="CPV76" s="193"/>
      <c r="CPW76" s="193"/>
      <c r="CPX76" s="193"/>
      <c r="CPY76" s="193"/>
      <c r="CPZ76" s="193"/>
      <c r="CQA76" s="193"/>
      <c r="CQB76" s="193"/>
      <c r="CQC76" s="193"/>
      <c r="CQD76" s="193"/>
      <c r="CQE76" s="193"/>
      <c r="CQF76" s="193"/>
      <c r="CQG76" s="193"/>
      <c r="CQH76" s="193"/>
      <c r="CQI76" s="193"/>
      <c r="CQJ76" s="193"/>
      <c r="CQK76" s="193"/>
      <c r="CQL76" s="193"/>
      <c r="CQM76" s="193"/>
      <c r="CQN76" s="193"/>
      <c r="CQO76" s="193"/>
      <c r="CQP76" s="193"/>
      <c r="CQQ76" s="193"/>
      <c r="CQR76" s="193"/>
      <c r="CQS76" s="193"/>
      <c r="CQT76" s="193"/>
      <c r="CQU76" s="193"/>
      <c r="CQV76" s="193"/>
      <c r="CQW76" s="193"/>
      <c r="CQX76" s="193"/>
      <c r="CQY76" s="193"/>
      <c r="CQZ76" s="193"/>
      <c r="CRA76" s="193"/>
      <c r="CRB76" s="193"/>
      <c r="CRC76" s="193"/>
      <c r="CRD76" s="193"/>
      <c r="CRE76" s="193"/>
      <c r="CRF76" s="193"/>
      <c r="CRG76" s="193"/>
      <c r="CRH76" s="193"/>
      <c r="CRI76" s="193"/>
      <c r="CRJ76" s="193"/>
      <c r="CRK76" s="193"/>
      <c r="CRL76" s="193"/>
      <c r="CRM76" s="193"/>
      <c r="CRN76" s="193"/>
      <c r="CRO76" s="193"/>
      <c r="CRP76" s="193"/>
      <c r="CRQ76" s="193"/>
      <c r="CRR76" s="193"/>
      <c r="CRS76" s="193"/>
      <c r="CRT76" s="193"/>
      <c r="CRU76" s="193"/>
      <c r="CRV76" s="193"/>
      <c r="CRW76" s="193"/>
      <c r="CRX76" s="193"/>
      <c r="CRY76" s="193"/>
      <c r="CRZ76" s="193"/>
      <c r="CSA76" s="193"/>
      <c r="CSB76" s="193"/>
      <c r="CSC76" s="193"/>
      <c r="CSD76" s="193"/>
      <c r="CSE76" s="193"/>
      <c r="CSF76" s="193"/>
      <c r="CSG76" s="193"/>
      <c r="CSH76" s="193"/>
      <c r="CSI76" s="193"/>
      <c r="CSJ76" s="193"/>
      <c r="CSK76" s="193"/>
      <c r="CSL76" s="193"/>
      <c r="CSM76" s="193"/>
      <c r="CSN76" s="193"/>
      <c r="CSO76" s="193"/>
      <c r="CSP76" s="193"/>
      <c r="CSQ76" s="193"/>
      <c r="CSR76" s="193"/>
      <c r="CSS76" s="193"/>
      <c r="CST76" s="193"/>
      <c r="CSU76" s="193"/>
      <c r="CSV76" s="193"/>
      <c r="CSW76" s="193"/>
      <c r="CSX76" s="193"/>
      <c r="CSY76" s="193"/>
      <c r="CSZ76" s="193"/>
      <c r="CTA76" s="193"/>
      <c r="CTB76" s="193"/>
      <c r="CTC76" s="193"/>
      <c r="CTD76" s="193"/>
      <c r="CTE76" s="193"/>
      <c r="CTF76" s="193"/>
      <c r="CTG76" s="193"/>
      <c r="CTH76" s="193"/>
      <c r="CTI76" s="193"/>
      <c r="CTJ76" s="193"/>
      <c r="CTK76" s="193"/>
      <c r="CTL76" s="193"/>
      <c r="CTM76" s="193"/>
      <c r="CTN76" s="193"/>
      <c r="CTO76" s="193"/>
      <c r="CTP76" s="193"/>
      <c r="CTQ76" s="193"/>
      <c r="CTR76" s="193"/>
      <c r="CTS76" s="193"/>
      <c r="CTT76" s="193"/>
      <c r="CTU76" s="193"/>
      <c r="CTV76" s="193"/>
      <c r="CTW76" s="193"/>
      <c r="CTX76" s="193"/>
      <c r="CTY76" s="193"/>
      <c r="CTZ76" s="193"/>
      <c r="CUA76" s="193"/>
      <c r="CUB76" s="193"/>
      <c r="CUC76" s="193"/>
      <c r="CUD76" s="193"/>
      <c r="CUE76" s="193"/>
      <c r="CUF76" s="193"/>
      <c r="CUG76" s="193"/>
      <c r="CUH76" s="193"/>
      <c r="CUI76" s="193"/>
      <c r="CUJ76" s="193"/>
      <c r="CUK76" s="193"/>
      <c r="CUL76" s="193"/>
      <c r="CUM76" s="193"/>
      <c r="CUN76" s="193"/>
      <c r="CUO76" s="193"/>
      <c r="CUP76" s="193"/>
      <c r="CUQ76" s="193"/>
      <c r="CUR76" s="193"/>
      <c r="CUS76" s="193"/>
      <c r="CUT76" s="193"/>
      <c r="CUU76" s="193"/>
      <c r="CUV76" s="193"/>
      <c r="CUW76" s="193"/>
      <c r="CUX76" s="193"/>
      <c r="CUY76" s="193"/>
      <c r="CUZ76" s="193"/>
      <c r="CVA76" s="193"/>
      <c r="CVB76" s="193"/>
      <c r="CVC76" s="193"/>
      <c r="CVD76" s="193"/>
      <c r="CVE76" s="193"/>
      <c r="CVF76" s="193"/>
      <c r="CVG76" s="193"/>
      <c r="CVH76" s="193"/>
      <c r="CVI76" s="193"/>
      <c r="CVJ76" s="193"/>
      <c r="CVK76" s="193"/>
      <c r="CVL76" s="193"/>
      <c r="CVM76" s="193"/>
      <c r="CVN76" s="193"/>
      <c r="CVO76" s="193"/>
      <c r="CVP76" s="193"/>
      <c r="CVQ76" s="193"/>
      <c r="CVR76" s="193"/>
      <c r="CVS76" s="193"/>
      <c r="CVT76" s="193"/>
      <c r="CVU76" s="193"/>
      <c r="CVV76" s="193"/>
      <c r="CVW76" s="193"/>
      <c r="CVX76" s="193"/>
      <c r="CVY76" s="193"/>
      <c r="CVZ76" s="193"/>
      <c r="CWA76" s="193"/>
      <c r="CWB76" s="193"/>
      <c r="CWC76" s="193"/>
      <c r="CWD76" s="193"/>
      <c r="CWE76" s="193"/>
      <c r="CWF76" s="193"/>
      <c r="CWG76" s="193"/>
      <c r="CWH76" s="193"/>
      <c r="CWI76" s="193"/>
      <c r="CWJ76" s="193"/>
      <c r="CWK76" s="193"/>
      <c r="CWL76" s="193"/>
      <c r="CWM76" s="193"/>
      <c r="CWN76" s="193"/>
      <c r="CWO76" s="193"/>
      <c r="CWP76" s="193"/>
      <c r="CWQ76" s="193"/>
      <c r="CWR76" s="193"/>
      <c r="CWS76" s="193"/>
      <c r="CWT76" s="193"/>
      <c r="CWU76" s="193"/>
      <c r="CWV76" s="193"/>
      <c r="CWW76" s="193"/>
      <c r="CWX76" s="193"/>
      <c r="CWY76" s="193"/>
      <c r="CWZ76" s="193"/>
      <c r="CXA76" s="193"/>
      <c r="CXB76" s="193"/>
      <c r="CXC76" s="193"/>
      <c r="CXD76" s="193"/>
      <c r="CXE76" s="193"/>
      <c r="CXF76" s="193"/>
      <c r="CXG76" s="193"/>
      <c r="CXH76" s="193"/>
      <c r="CXI76" s="193"/>
      <c r="CXJ76" s="193"/>
      <c r="CXK76" s="193"/>
      <c r="CXL76" s="193"/>
      <c r="CXM76" s="193"/>
      <c r="CXN76" s="193"/>
      <c r="CXO76" s="193"/>
      <c r="CXP76" s="193"/>
      <c r="CXQ76" s="193"/>
      <c r="CXR76" s="193"/>
      <c r="CXS76" s="193"/>
      <c r="CXT76" s="193"/>
      <c r="CXU76" s="193"/>
      <c r="CXV76" s="193"/>
      <c r="CXW76" s="193"/>
      <c r="CXX76" s="193"/>
      <c r="CXY76" s="193"/>
      <c r="CXZ76" s="193"/>
      <c r="CYA76" s="193"/>
      <c r="CYB76" s="193"/>
      <c r="CYC76" s="193"/>
      <c r="CYD76" s="193"/>
      <c r="CYE76" s="193"/>
      <c r="CYF76" s="193"/>
      <c r="CYG76" s="193"/>
      <c r="CYH76" s="193"/>
      <c r="CYI76" s="193"/>
      <c r="CYJ76" s="193"/>
      <c r="CYK76" s="193"/>
      <c r="CYL76" s="193"/>
      <c r="CYM76" s="193"/>
      <c r="CYN76" s="193"/>
      <c r="CYO76" s="193"/>
      <c r="CYP76" s="193"/>
      <c r="CYQ76" s="193"/>
      <c r="CYR76" s="193"/>
      <c r="CYS76" s="193"/>
      <c r="CYT76" s="193"/>
      <c r="CYU76" s="193"/>
      <c r="CYV76" s="193"/>
      <c r="CYW76" s="193"/>
      <c r="CYX76" s="193"/>
      <c r="CYY76" s="193"/>
      <c r="CYZ76" s="193"/>
      <c r="CZA76" s="193"/>
      <c r="CZB76" s="193"/>
      <c r="CZC76" s="193"/>
      <c r="CZD76" s="193"/>
      <c r="CZE76" s="193"/>
      <c r="CZF76" s="193"/>
      <c r="CZG76" s="193"/>
      <c r="CZH76" s="193"/>
      <c r="CZI76" s="193"/>
      <c r="CZJ76" s="193"/>
      <c r="CZK76" s="193"/>
      <c r="CZL76" s="193"/>
      <c r="CZM76" s="193"/>
      <c r="CZN76" s="193"/>
      <c r="CZO76" s="193"/>
      <c r="CZP76" s="193"/>
      <c r="CZQ76" s="193"/>
      <c r="CZR76" s="193"/>
      <c r="CZS76" s="193"/>
      <c r="CZT76" s="193"/>
      <c r="CZU76" s="193"/>
      <c r="CZV76" s="193"/>
      <c r="CZW76" s="193"/>
      <c r="CZX76" s="193"/>
      <c r="CZY76" s="193"/>
      <c r="CZZ76" s="193"/>
      <c r="DAA76" s="193"/>
      <c r="DAB76" s="193"/>
      <c r="DAC76" s="193"/>
      <c r="DAD76" s="193"/>
      <c r="DAE76" s="193"/>
      <c r="DAF76" s="193"/>
      <c r="DAG76" s="193"/>
      <c r="DAH76" s="193"/>
      <c r="DAI76" s="193"/>
      <c r="DAJ76" s="193"/>
      <c r="DAK76" s="193"/>
      <c r="DAL76" s="193"/>
      <c r="DAM76" s="193"/>
      <c r="DAN76" s="193"/>
      <c r="DAO76" s="193"/>
      <c r="DAP76" s="193"/>
      <c r="DAQ76" s="193"/>
      <c r="DAR76" s="193"/>
      <c r="DAS76" s="193"/>
      <c r="DAT76" s="193"/>
      <c r="DAU76" s="193"/>
      <c r="DAV76" s="193"/>
      <c r="DAW76" s="193"/>
      <c r="DAX76" s="193"/>
      <c r="DAY76" s="193"/>
      <c r="DAZ76" s="193"/>
      <c r="DBA76" s="193"/>
      <c r="DBB76" s="193"/>
      <c r="DBC76" s="193"/>
      <c r="DBD76" s="193"/>
      <c r="DBE76" s="193"/>
      <c r="DBF76" s="193"/>
      <c r="DBG76" s="193"/>
      <c r="DBH76" s="193"/>
      <c r="DBI76" s="193"/>
      <c r="DBJ76" s="193"/>
      <c r="DBK76" s="193"/>
      <c r="DBL76" s="193"/>
      <c r="DBM76" s="193"/>
      <c r="DBN76" s="193"/>
      <c r="DBO76" s="193"/>
      <c r="DBP76" s="193"/>
      <c r="DBQ76" s="193"/>
      <c r="DBR76" s="193"/>
      <c r="DBS76" s="193"/>
      <c r="DBT76" s="193"/>
      <c r="DBU76" s="193"/>
      <c r="DBV76" s="193"/>
      <c r="DBW76" s="193"/>
      <c r="DBX76" s="193"/>
      <c r="DBY76" s="193"/>
      <c r="DBZ76" s="193"/>
      <c r="DCA76" s="193"/>
      <c r="DCB76" s="193"/>
      <c r="DCC76" s="193"/>
      <c r="DCD76" s="193"/>
      <c r="DCE76" s="193"/>
      <c r="DCF76" s="193"/>
      <c r="DCG76" s="193"/>
      <c r="DCH76" s="193"/>
      <c r="DCI76" s="193"/>
      <c r="DCJ76" s="193"/>
      <c r="DCK76" s="193"/>
      <c r="DCL76" s="193"/>
      <c r="DCM76" s="193"/>
      <c r="DCN76" s="193"/>
      <c r="DCO76" s="193"/>
      <c r="DCP76" s="193"/>
      <c r="DCQ76" s="193"/>
      <c r="DCR76" s="193"/>
      <c r="DCS76" s="193"/>
      <c r="DCT76" s="193"/>
      <c r="DCU76" s="193"/>
      <c r="DCV76" s="193"/>
      <c r="DCW76" s="193"/>
      <c r="DCX76" s="193"/>
      <c r="DCY76" s="193"/>
      <c r="DCZ76" s="193"/>
      <c r="DDA76" s="193"/>
      <c r="DDB76" s="193"/>
      <c r="DDC76" s="193"/>
      <c r="DDD76" s="193"/>
      <c r="DDE76" s="193"/>
      <c r="DDF76" s="193"/>
      <c r="DDG76" s="193"/>
      <c r="DDH76" s="193"/>
      <c r="DDI76" s="193"/>
      <c r="DDJ76" s="193"/>
      <c r="DDK76" s="193"/>
      <c r="DDL76" s="193"/>
      <c r="DDM76" s="193"/>
      <c r="DDN76" s="193"/>
      <c r="DDO76" s="193"/>
      <c r="DDP76" s="193"/>
      <c r="DDQ76" s="193"/>
      <c r="DDR76" s="193"/>
      <c r="DDS76" s="193"/>
      <c r="DDT76" s="193"/>
      <c r="DDU76" s="193"/>
      <c r="DDV76" s="193"/>
      <c r="DDW76" s="193"/>
      <c r="DDX76" s="193"/>
      <c r="DDY76" s="193"/>
      <c r="DDZ76" s="193"/>
      <c r="DEA76" s="193"/>
      <c r="DEB76" s="193"/>
      <c r="DEC76" s="193"/>
      <c r="DED76" s="193"/>
      <c r="DEE76" s="193"/>
      <c r="DEF76" s="193"/>
      <c r="DEG76" s="193"/>
      <c r="DEH76" s="193"/>
      <c r="DEI76" s="193"/>
      <c r="DEJ76" s="193"/>
      <c r="DEK76" s="193"/>
      <c r="DEL76" s="193"/>
      <c r="DEM76" s="193"/>
      <c r="DEN76" s="193"/>
      <c r="DEO76" s="193"/>
      <c r="DEP76" s="193"/>
      <c r="DEQ76" s="193"/>
      <c r="DER76" s="193"/>
      <c r="DES76" s="193"/>
      <c r="DET76" s="193"/>
      <c r="DEU76" s="193"/>
      <c r="DEV76" s="193"/>
      <c r="DEW76" s="193"/>
      <c r="DEX76" s="193"/>
      <c r="DEY76" s="193"/>
      <c r="DEZ76" s="193"/>
      <c r="DFA76" s="193"/>
      <c r="DFB76" s="193"/>
      <c r="DFC76" s="193"/>
      <c r="DFD76" s="193"/>
      <c r="DFE76" s="193"/>
      <c r="DFF76" s="193"/>
      <c r="DFG76" s="193"/>
      <c r="DFH76" s="193"/>
      <c r="DFI76" s="193"/>
      <c r="DFJ76" s="193"/>
      <c r="DFK76" s="193"/>
      <c r="DFL76" s="193"/>
      <c r="DFM76" s="193"/>
      <c r="DFN76" s="193"/>
      <c r="DFO76" s="193"/>
      <c r="DFP76" s="193"/>
      <c r="DFQ76" s="193"/>
      <c r="DFR76" s="193"/>
      <c r="DFS76" s="193"/>
      <c r="DFT76" s="193"/>
      <c r="DFU76" s="193"/>
      <c r="DFV76" s="193"/>
      <c r="DFW76" s="193"/>
      <c r="DFX76" s="193"/>
      <c r="DFY76" s="193"/>
      <c r="DFZ76" s="193"/>
      <c r="DGA76" s="193"/>
      <c r="DGB76" s="193"/>
      <c r="DGC76" s="193"/>
      <c r="DGD76" s="193"/>
      <c r="DGE76" s="193"/>
      <c r="DGF76" s="193"/>
      <c r="DGG76" s="193"/>
      <c r="DGH76" s="193"/>
      <c r="DGI76" s="193"/>
      <c r="DGJ76" s="193"/>
      <c r="DGK76" s="193"/>
      <c r="DGL76" s="193"/>
      <c r="DGM76" s="193"/>
      <c r="DGN76" s="193"/>
      <c r="DGO76" s="193"/>
      <c r="DGP76" s="193"/>
      <c r="DGQ76" s="193"/>
      <c r="DGR76" s="193"/>
      <c r="DGS76" s="193"/>
      <c r="DGT76" s="193"/>
      <c r="DGU76" s="193"/>
      <c r="DGV76" s="193"/>
      <c r="DGW76" s="193"/>
      <c r="DGX76" s="193"/>
      <c r="DGY76" s="193"/>
      <c r="DGZ76" s="193"/>
      <c r="DHA76" s="193"/>
      <c r="DHB76" s="193"/>
      <c r="DHC76" s="193"/>
      <c r="DHD76" s="193"/>
      <c r="DHE76" s="193"/>
      <c r="DHF76" s="193"/>
      <c r="DHG76" s="193"/>
      <c r="DHH76" s="193"/>
      <c r="DHI76" s="193"/>
      <c r="DHJ76" s="193"/>
      <c r="DHK76" s="193"/>
      <c r="DHL76" s="193"/>
      <c r="DHM76" s="193"/>
      <c r="DHN76" s="193"/>
      <c r="DHO76" s="193"/>
      <c r="DHP76" s="193"/>
      <c r="DHQ76" s="193"/>
      <c r="DHR76" s="193"/>
      <c r="DHS76" s="193"/>
      <c r="DHT76" s="193"/>
      <c r="DHU76" s="193"/>
      <c r="DHV76" s="193"/>
      <c r="DHW76" s="193"/>
      <c r="DHX76" s="193"/>
      <c r="DHY76" s="193"/>
      <c r="DHZ76" s="193"/>
      <c r="DIA76" s="193"/>
      <c r="DIB76" s="193"/>
      <c r="DIC76" s="193"/>
      <c r="DID76" s="193"/>
      <c r="DIE76" s="193"/>
      <c r="DIF76" s="193"/>
      <c r="DIG76" s="193"/>
      <c r="DIH76" s="193"/>
      <c r="DII76" s="193"/>
      <c r="DIJ76" s="193"/>
      <c r="DIK76" s="193"/>
      <c r="DIL76" s="193"/>
      <c r="DIM76" s="193"/>
      <c r="DIN76" s="193"/>
      <c r="DIO76" s="193"/>
      <c r="DIP76" s="193"/>
      <c r="DIQ76" s="193"/>
      <c r="DIR76" s="193"/>
      <c r="DIS76" s="193"/>
      <c r="DIT76" s="193"/>
      <c r="DIU76" s="193"/>
      <c r="DIV76" s="193"/>
      <c r="DIW76" s="193"/>
      <c r="DIX76" s="193"/>
      <c r="DIY76" s="193"/>
      <c r="DIZ76" s="193"/>
      <c r="DJA76" s="193"/>
      <c r="DJB76" s="193"/>
      <c r="DJC76" s="193"/>
      <c r="DJD76" s="193"/>
      <c r="DJE76" s="193"/>
      <c r="DJF76" s="193"/>
      <c r="DJG76" s="193"/>
      <c r="DJH76" s="193"/>
      <c r="DJI76" s="193"/>
      <c r="DJJ76" s="193"/>
      <c r="DJK76" s="193"/>
      <c r="DJL76" s="193"/>
      <c r="DJM76" s="193"/>
      <c r="DJN76" s="193"/>
      <c r="DJO76" s="193"/>
      <c r="DJP76" s="193"/>
      <c r="DJQ76" s="193"/>
      <c r="DJR76" s="193"/>
      <c r="DJS76" s="193"/>
      <c r="DJT76" s="193"/>
      <c r="DJU76" s="193"/>
      <c r="DJV76" s="193"/>
      <c r="DJW76" s="193"/>
      <c r="DJX76" s="193"/>
      <c r="DJY76" s="193"/>
      <c r="DJZ76" s="193"/>
      <c r="DKA76" s="193"/>
      <c r="DKB76" s="193"/>
      <c r="DKC76" s="193"/>
      <c r="DKD76" s="193"/>
      <c r="DKE76" s="193"/>
      <c r="DKF76" s="193"/>
      <c r="DKG76" s="193"/>
      <c r="DKH76" s="193"/>
      <c r="DKI76" s="193"/>
      <c r="DKJ76" s="193"/>
      <c r="DKK76" s="193"/>
      <c r="DKL76" s="193"/>
      <c r="DKM76" s="193"/>
      <c r="DKN76" s="193"/>
      <c r="DKO76" s="193"/>
      <c r="DKP76" s="193"/>
      <c r="DKQ76" s="193"/>
      <c r="DKR76" s="193"/>
      <c r="DKS76" s="193"/>
      <c r="DKT76" s="193"/>
      <c r="DKU76" s="193"/>
      <c r="DKV76" s="193"/>
      <c r="DKW76" s="193"/>
      <c r="DKX76" s="193"/>
      <c r="DKY76" s="193"/>
      <c r="DKZ76" s="193"/>
      <c r="DLA76" s="193"/>
      <c r="DLB76" s="193"/>
      <c r="DLC76" s="193"/>
      <c r="DLD76" s="193"/>
      <c r="DLE76" s="193"/>
      <c r="DLF76" s="193"/>
      <c r="DLG76" s="193"/>
      <c r="DLH76" s="193"/>
      <c r="DLI76" s="193"/>
      <c r="DLJ76" s="193"/>
      <c r="DLK76" s="193"/>
      <c r="DLL76" s="193"/>
      <c r="DLM76" s="193"/>
      <c r="DLN76" s="193"/>
      <c r="DLO76" s="193"/>
      <c r="DLP76" s="193"/>
      <c r="DLQ76" s="193"/>
      <c r="DLR76" s="193"/>
      <c r="DLS76" s="193"/>
      <c r="DLT76" s="193"/>
      <c r="DLU76" s="193"/>
      <c r="DLV76" s="193"/>
      <c r="DLW76" s="193"/>
      <c r="DLX76" s="193"/>
      <c r="DLY76" s="193"/>
      <c r="DLZ76" s="193"/>
      <c r="DMA76" s="193"/>
      <c r="DMB76" s="193"/>
      <c r="DMC76" s="193"/>
      <c r="DMD76" s="193"/>
      <c r="DME76" s="193"/>
      <c r="DMF76" s="193"/>
      <c r="DMG76" s="193"/>
      <c r="DMH76" s="193"/>
      <c r="DMI76" s="193"/>
      <c r="DMJ76" s="193"/>
      <c r="DMK76" s="193"/>
      <c r="DML76" s="193"/>
      <c r="DMM76" s="193"/>
      <c r="DMN76" s="193"/>
      <c r="DMO76" s="193"/>
      <c r="DMP76" s="193"/>
      <c r="DMQ76" s="193"/>
      <c r="DMR76" s="193"/>
      <c r="DMS76" s="193"/>
      <c r="DMT76" s="193"/>
      <c r="DMU76" s="193"/>
      <c r="DMV76" s="193"/>
      <c r="DMW76" s="193"/>
      <c r="DMX76" s="193"/>
      <c r="DMY76" s="193"/>
      <c r="DMZ76" s="193"/>
      <c r="DNA76" s="193"/>
      <c r="DNB76" s="193"/>
      <c r="DNC76" s="193"/>
      <c r="DND76" s="193"/>
      <c r="DNE76" s="193"/>
      <c r="DNF76" s="193"/>
      <c r="DNG76" s="193"/>
      <c r="DNH76" s="193"/>
      <c r="DNI76" s="193"/>
      <c r="DNJ76" s="193"/>
      <c r="DNK76" s="193"/>
      <c r="DNL76" s="193"/>
      <c r="DNM76" s="193"/>
      <c r="DNN76" s="193"/>
      <c r="DNO76" s="193"/>
      <c r="DNP76" s="193"/>
      <c r="DNQ76" s="193"/>
      <c r="DNR76" s="193"/>
      <c r="DNS76" s="193"/>
      <c r="DNT76" s="193"/>
      <c r="DNU76" s="193"/>
      <c r="DNV76" s="193"/>
      <c r="DNW76" s="193"/>
      <c r="DNX76" s="193"/>
      <c r="DNY76" s="193"/>
      <c r="DNZ76" s="193"/>
      <c r="DOA76" s="193"/>
      <c r="DOB76" s="193"/>
      <c r="DOC76" s="193"/>
      <c r="DOD76" s="193"/>
      <c r="DOE76" s="193"/>
      <c r="DOF76" s="193"/>
      <c r="DOG76" s="193"/>
      <c r="DOH76" s="193"/>
      <c r="DOI76" s="193"/>
      <c r="DOJ76" s="193"/>
      <c r="DOK76" s="193"/>
      <c r="DOL76" s="193"/>
      <c r="DOM76" s="193"/>
      <c r="DON76" s="193"/>
      <c r="DOO76" s="193"/>
      <c r="DOP76" s="193"/>
      <c r="DOQ76" s="193"/>
      <c r="DOR76" s="193"/>
      <c r="DOS76" s="193"/>
      <c r="DOT76" s="193"/>
      <c r="DOU76" s="193"/>
      <c r="DOV76" s="193"/>
      <c r="DOW76" s="193"/>
      <c r="DOX76" s="193"/>
      <c r="DOY76" s="193"/>
      <c r="DOZ76" s="193"/>
      <c r="DPA76" s="193"/>
      <c r="DPB76" s="193"/>
      <c r="DPC76" s="193"/>
      <c r="DPD76" s="193"/>
      <c r="DPE76" s="193"/>
      <c r="DPF76" s="193"/>
      <c r="DPG76" s="193"/>
      <c r="DPH76" s="193"/>
      <c r="DPI76" s="193"/>
      <c r="DPJ76" s="193"/>
      <c r="DPK76" s="193"/>
      <c r="DPL76" s="193"/>
      <c r="DPM76" s="193"/>
      <c r="DPN76" s="193"/>
      <c r="DPO76" s="193"/>
      <c r="DPP76" s="193"/>
      <c r="DPQ76" s="193"/>
      <c r="DPR76" s="193"/>
      <c r="DPS76" s="193"/>
      <c r="DPT76" s="193"/>
      <c r="DPU76" s="193"/>
      <c r="DPV76" s="193"/>
      <c r="DPW76" s="193"/>
      <c r="DPX76" s="193"/>
      <c r="DPY76" s="193"/>
      <c r="DPZ76" s="193"/>
      <c r="DQA76" s="193"/>
      <c r="DQB76" s="193"/>
      <c r="DQC76" s="193"/>
      <c r="DQD76" s="193"/>
      <c r="DQE76" s="193"/>
      <c r="DQF76" s="193"/>
      <c r="DQG76" s="193"/>
      <c r="DQH76" s="193"/>
      <c r="DQI76" s="193"/>
      <c r="DQJ76" s="193"/>
      <c r="DQK76" s="193"/>
      <c r="DQL76" s="193"/>
      <c r="DQM76" s="193"/>
      <c r="DQN76" s="193"/>
      <c r="DQO76" s="193"/>
      <c r="DQP76" s="193"/>
      <c r="DQQ76" s="193"/>
      <c r="DQR76" s="193"/>
      <c r="DQS76" s="193"/>
      <c r="DQT76" s="193"/>
      <c r="DQU76" s="193"/>
      <c r="DQV76" s="193"/>
      <c r="DQW76" s="193"/>
      <c r="DQX76" s="193"/>
      <c r="DQY76" s="193"/>
      <c r="DQZ76" s="193"/>
      <c r="DRA76" s="193"/>
      <c r="DRB76" s="193"/>
      <c r="DRC76" s="193"/>
      <c r="DRD76" s="193"/>
      <c r="DRE76" s="193"/>
      <c r="DRF76" s="193"/>
      <c r="DRG76" s="193"/>
      <c r="DRH76" s="193"/>
      <c r="DRI76" s="193"/>
      <c r="DRJ76" s="193"/>
      <c r="DRK76" s="193"/>
      <c r="DRL76" s="193"/>
      <c r="DRM76" s="193"/>
      <c r="DRN76" s="193"/>
      <c r="DRO76" s="193"/>
      <c r="DRP76" s="193"/>
      <c r="DRQ76" s="193"/>
      <c r="DRR76" s="193"/>
      <c r="DRS76" s="193"/>
      <c r="DRT76" s="193"/>
      <c r="DRU76" s="193"/>
      <c r="DRV76" s="193"/>
      <c r="DRW76" s="193"/>
      <c r="DRX76" s="193"/>
      <c r="DRY76" s="193"/>
      <c r="DRZ76" s="193"/>
      <c r="DSA76" s="193"/>
      <c r="DSB76" s="193"/>
      <c r="DSC76" s="193"/>
      <c r="DSD76" s="193"/>
      <c r="DSE76" s="193"/>
      <c r="DSF76" s="193"/>
      <c r="DSG76" s="193"/>
      <c r="DSH76" s="193"/>
      <c r="DSI76" s="193"/>
      <c r="DSJ76" s="193"/>
      <c r="DSK76" s="193"/>
      <c r="DSL76" s="193"/>
      <c r="DSM76" s="193"/>
      <c r="DSN76" s="193"/>
      <c r="DSO76" s="193"/>
      <c r="DSP76" s="193"/>
      <c r="DSQ76" s="193"/>
      <c r="DSR76" s="193"/>
      <c r="DSS76" s="193"/>
      <c r="DST76" s="193"/>
      <c r="DSU76" s="193"/>
      <c r="DSV76" s="193"/>
      <c r="DSW76" s="193"/>
      <c r="DSX76" s="193"/>
      <c r="DSY76" s="193"/>
      <c r="DSZ76" s="193"/>
      <c r="DTA76" s="193"/>
      <c r="DTB76" s="193"/>
      <c r="DTC76" s="193"/>
      <c r="DTD76" s="193"/>
      <c r="DTE76" s="193"/>
      <c r="DTF76" s="193"/>
      <c r="DTG76" s="193"/>
      <c r="DTH76" s="193"/>
      <c r="DTI76" s="193"/>
      <c r="DTJ76" s="193"/>
      <c r="DTK76" s="193"/>
      <c r="DTL76" s="193"/>
      <c r="DTM76" s="193"/>
      <c r="DTN76" s="193"/>
      <c r="DTO76" s="193"/>
      <c r="DTP76" s="193"/>
      <c r="DTQ76" s="193"/>
      <c r="DTR76" s="193"/>
      <c r="DTS76" s="193"/>
      <c r="DTT76" s="193"/>
      <c r="DTU76" s="193"/>
      <c r="DTV76" s="193"/>
      <c r="DTW76" s="193"/>
      <c r="DTX76" s="193"/>
      <c r="DTY76" s="193"/>
      <c r="DTZ76" s="193"/>
      <c r="DUA76" s="193"/>
      <c r="DUB76" s="193"/>
      <c r="DUC76" s="193"/>
      <c r="DUD76" s="193"/>
      <c r="DUE76" s="193"/>
      <c r="DUF76" s="193"/>
      <c r="DUG76" s="193"/>
      <c r="DUH76" s="193"/>
      <c r="DUI76" s="193"/>
      <c r="DUJ76" s="193"/>
      <c r="DUK76" s="193"/>
      <c r="DUL76" s="193"/>
      <c r="DUM76" s="193"/>
      <c r="DUN76" s="193"/>
      <c r="DUO76" s="193"/>
      <c r="DUP76" s="193"/>
      <c r="DUQ76" s="193"/>
      <c r="DUR76" s="193"/>
      <c r="DUS76" s="193"/>
      <c r="DUT76" s="193"/>
      <c r="DUU76" s="193"/>
      <c r="DUV76" s="193"/>
      <c r="DUW76" s="193"/>
      <c r="DUX76" s="193"/>
      <c r="DUY76" s="193"/>
      <c r="DUZ76" s="193"/>
      <c r="DVA76" s="193"/>
      <c r="DVB76" s="193"/>
      <c r="DVC76" s="193"/>
      <c r="DVD76" s="193"/>
      <c r="DVE76" s="193"/>
      <c r="DVF76" s="193"/>
      <c r="DVG76" s="193"/>
      <c r="DVH76" s="193"/>
      <c r="DVI76" s="193"/>
      <c r="DVJ76" s="193"/>
      <c r="DVK76" s="193"/>
      <c r="DVL76" s="193"/>
      <c r="DVM76" s="193"/>
      <c r="DVN76" s="193"/>
      <c r="DVO76" s="193"/>
      <c r="DVP76" s="193"/>
      <c r="DVQ76" s="193"/>
      <c r="DVR76" s="193"/>
      <c r="DVS76" s="193"/>
      <c r="DVT76" s="193"/>
      <c r="DVU76" s="193"/>
      <c r="DVV76" s="193"/>
      <c r="DVW76" s="193"/>
      <c r="DVX76" s="193"/>
      <c r="DVY76" s="193"/>
      <c r="DVZ76" s="193"/>
      <c r="DWA76" s="193"/>
      <c r="DWB76" s="193"/>
      <c r="DWC76" s="193"/>
      <c r="DWD76" s="193"/>
      <c r="DWE76" s="193"/>
      <c r="DWF76" s="193"/>
      <c r="DWG76" s="193"/>
      <c r="DWH76" s="193"/>
      <c r="DWI76" s="193"/>
      <c r="DWJ76" s="193"/>
      <c r="DWK76" s="193"/>
      <c r="DWL76" s="193"/>
      <c r="DWM76" s="193"/>
      <c r="DWN76" s="193"/>
      <c r="DWO76" s="193"/>
      <c r="DWP76" s="193"/>
      <c r="DWQ76" s="193"/>
      <c r="DWR76" s="193"/>
      <c r="DWS76" s="193"/>
      <c r="DWT76" s="193"/>
      <c r="DWU76" s="193"/>
      <c r="DWV76" s="193"/>
      <c r="DWW76" s="193"/>
      <c r="DWX76" s="193"/>
      <c r="DWY76" s="193"/>
      <c r="DWZ76" s="193"/>
      <c r="DXA76" s="193"/>
      <c r="DXB76" s="193"/>
      <c r="DXC76" s="193"/>
      <c r="DXD76" s="193"/>
      <c r="DXE76" s="193"/>
      <c r="DXF76" s="193"/>
      <c r="DXG76" s="193"/>
      <c r="DXH76" s="193"/>
      <c r="DXI76" s="193"/>
      <c r="DXJ76" s="193"/>
      <c r="DXK76" s="193"/>
      <c r="DXL76" s="193"/>
      <c r="DXM76" s="193"/>
      <c r="DXN76" s="193"/>
      <c r="DXO76" s="193"/>
      <c r="DXP76" s="193"/>
      <c r="DXQ76" s="193"/>
      <c r="DXR76" s="193"/>
      <c r="DXS76" s="193"/>
      <c r="DXT76" s="193"/>
      <c r="DXU76" s="193"/>
      <c r="DXV76" s="193"/>
      <c r="DXW76" s="193"/>
      <c r="DXX76" s="193"/>
      <c r="DXY76" s="193"/>
      <c r="DXZ76" s="193"/>
      <c r="DYA76" s="193"/>
      <c r="DYB76" s="193"/>
      <c r="DYC76" s="193"/>
      <c r="DYD76" s="193"/>
      <c r="DYE76" s="193"/>
      <c r="DYF76" s="193"/>
      <c r="DYG76" s="193"/>
      <c r="DYH76" s="193"/>
      <c r="DYI76" s="193"/>
      <c r="DYJ76" s="193"/>
      <c r="DYK76" s="193"/>
      <c r="DYL76" s="193"/>
      <c r="DYM76" s="193"/>
      <c r="DYN76" s="193"/>
      <c r="DYO76" s="193"/>
      <c r="DYP76" s="193"/>
      <c r="DYQ76" s="193"/>
      <c r="DYR76" s="193"/>
      <c r="DYS76" s="193"/>
      <c r="DYT76" s="193"/>
      <c r="DYU76" s="193"/>
      <c r="DYV76" s="193"/>
      <c r="DYW76" s="193"/>
      <c r="DYX76" s="193"/>
      <c r="DYY76" s="193"/>
      <c r="DYZ76" s="193"/>
      <c r="DZA76" s="193"/>
      <c r="DZB76" s="193"/>
      <c r="DZC76" s="193"/>
      <c r="DZD76" s="193"/>
      <c r="DZE76" s="193"/>
      <c r="DZF76" s="193"/>
      <c r="DZG76" s="193"/>
      <c r="DZH76" s="193"/>
      <c r="DZI76" s="193"/>
      <c r="DZJ76" s="193"/>
      <c r="DZK76" s="193"/>
      <c r="DZL76" s="193"/>
      <c r="DZM76" s="193"/>
      <c r="DZN76" s="193"/>
      <c r="DZO76" s="193"/>
      <c r="DZP76" s="193"/>
      <c r="DZQ76" s="193"/>
      <c r="DZR76" s="193"/>
      <c r="DZS76" s="193"/>
      <c r="DZT76" s="193"/>
      <c r="DZU76" s="193"/>
      <c r="DZV76" s="193"/>
      <c r="DZW76" s="193"/>
      <c r="DZX76" s="193"/>
      <c r="DZY76" s="193"/>
      <c r="DZZ76" s="193"/>
      <c r="EAA76" s="193"/>
      <c r="EAB76" s="193"/>
      <c r="EAC76" s="193"/>
      <c r="EAD76" s="193"/>
      <c r="EAE76" s="193"/>
      <c r="EAF76" s="193"/>
      <c r="EAG76" s="193"/>
      <c r="EAH76" s="193"/>
      <c r="EAI76" s="193"/>
      <c r="EAJ76" s="193"/>
      <c r="EAK76" s="193"/>
      <c r="EAL76" s="193"/>
      <c r="EAM76" s="193"/>
      <c r="EAN76" s="193"/>
      <c r="EAO76" s="193"/>
      <c r="EAP76" s="193"/>
      <c r="EAQ76" s="193"/>
      <c r="EAR76" s="193"/>
      <c r="EAS76" s="193"/>
      <c r="EAT76" s="193"/>
      <c r="EAU76" s="193"/>
      <c r="EAV76" s="193"/>
      <c r="EAW76" s="193"/>
      <c r="EAX76" s="193"/>
      <c r="EAY76" s="193"/>
      <c r="EAZ76" s="193"/>
      <c r="EBA76" s="193"/>
      <c r="EBB76" s="193"/>
      <c r="EBC76" s="193"/>
      <c r="EBD76" s="193"/>
      <c r="EBE76" s="193"/>
      <c r="EBF76" s="193"/>
      <c r="EBG76" s="193"/>
      <c r="EBH76" s="193"/>
      <c r="EBI76" s="193"/>
      <c r="EBJ76" s="193"/>
      <c r="EBK76" s="193"/>
      <c r="EBL76" s="193"/>
      <c r="EBM76" s="193"/>
      <c r="EBN76" s="193"/>
      <c r="EBO76" s="193"/>
      <c r="EBP76" s="193"/>
      <c r="EBQ76" s="193"/>
      <c r="EBR76" s="193"/>
      <c r="EBS76" s="193"/>
      <c r="EBT76" s="193"/>
      <c r="EBU76" s="193"/>
      <c r="EBV76" s="193"/>
      <c r="EBW76" s="193"/>
      <c r="EBX76" s="193"/>
      <c r="EBY76" s="193"/>
      <c r="EBZ76" s="193"/>
      <c r="ECA76" s="193"/>
      <c r="ECB76" s="193"/>
      <c r="ECC76" s="193"/>
      <c r="ECD76" s="193"/>
      <c r="ECE76" s="193"/>
      <c r="ECF76" s="193"/>
      <c r="ECG76" s="193"/>
      <c r="ECH76" s="193"/>
      <c r="ECI76" s="193"/>
      <c r="ECJ76" s="193"/>
      <c r="ECK76" s="193"/>
      <c r="ECL76" s="193"/>
      <c r="ECM76" s="193"/>
      <c r="ECN76" s="193"/>
      <c r="ECO76" s="193"/>
      <c r="ECP76" s="193"/>
      <c r="ECQ76" s="193"/>
      <c r="ECR76" s="193"/>
      <c r="ECS76" s="193"/>
      <c r="ECT76" s="193"/>
      <c r="ECU76" s="193"/>
      <c r="ECV76" s="193"/>
      <c r="ECW76" s="193"/>
      <c r="ECX76" s="193"/>
      <c r="ECY76" s="193"/>
      <c r="ECZ76" s="193"/>
      <c r="EDA76" s="193"/>
      <c r="EDB76" s="193"/>
      <c r="EDC76" s="193"/>
      <c r="EDD76" s="193"/>
      <c r="EDE76" s="193"/>
      <c r="EDF76" s="193"/>
      <c r="EDG76" s="193"/>
      <c r="EDH76" s="193"/>
      <c r="EDI76" s="193"/>
      <c r="EDJ76" s="193"/>
      <c r="EDK76" s="193"/>
      <c r="EDL76" s="193"/>
      <c r="EDM76" s="193"/>
      <c r="EDN76" s="193"/>
      <c r="EDO76" s="193"/>
      <c r="EDP76" s="193"/>
      <c r="EDQ76" s="193"/>
      <c r="EDR76" s="193"/>
      <c r="EDS76" s="193"/>
      <c r="EDT76" s="193"/>
      <c r="EDU76" s="193"/>
      <c r="EDV76" s="193"/>
      <c r="EDW76" s="193"/>
      <c r="EDX76" s="193"/>
      <c r="EDY76" s="193"/>
      <c r="EDZ76" s="193"/>
      <c r="EEA76" s="193"/>
      <c r="EEB76" s="193"/>
      <c r="EEC76" s="193"/>
      <c r="EED76" s="193"/>
      <c r="EEE76" s="193"/>
      <c r="EEF76" s="193"/>
      <c r="EEG76" s="193"/>
      <c r="EEH76" s="193"/>
      <c r="EEI76" s="193"/>
      <c r="EEJ76" s="193"/>
      <c r="EEK76" s="193"/>
      <c r="EEL76" s="193"/>
      <c r="EEM76" s="193"/>
      <c r="EEN76" s="193"/>
      <c r="EEO76" s="193"/>
      <c r="EEP76" s="193"/>
      <c r="EEQ76" s="193"/>
      <c r="EER76" s="193"/>
      <c r="EES76" s="193"/>
      <c r="EET76" s="193"/>
      <c r="EEU76" s="193"/>
      <c r="EEV76" s="193"/>
      <c r="EEW76" s="193"/>
      <c r="EEX76" s="193"/>
      <c r="EEY76" s="193"/>
      <c r="EEZ76" s="193"/>
      <c r="EFA76" s="193"/>
      <c r="EFB76" s="193"/>
      <c r="EFC76" s="193"/>
      <c r="EFD76" s="193"/>
      <c r="EFE76" s="193"/>
      <c r="EFF76" s="193"/>
      <c r="EFG76" s="193"/>
      <c r="EFH76" s="193"/>
      <c r="EFI76" s="193"/>
      <c r="EFJ76" s="193"/>
      <c r="EFK76" s="193"/>
      <c r="EFL76" s="193"/>
      <c r="EFM76" s="193"/>
      <c r="EFN76" s="193"/>
      <c r="EFO76" s="193"/>
      <c r="EFP76" s="193"/>
      <c r="EFQ76" s="193"/>
      <c r="EFR76" s="193"/>
      <c r="EFS76" s="193"/>
      <c r="EFT76" s="193"/>
      <c r="EFU76" s="193"/>
      <c r="EFV76" s="193"/>
      <c r="EFW76" s="193"/>
      <c r="EFX76" s="193"/>
      <c r="EFY76" s="193"/>
      <c r="EFZ76" s="193"/>
      <c r="EGA76" s="193"/>
      <c r="EGB76" s="193"/>
      <c r="EGC76" s="193"/>
      <c r="EGD76" s="193"/>
      <c r="EGE76" s="193"/>
      <c r="EGF76" s="193"/>
      <c r="EGG76" s="193"/>
      <c r="EGH76" s="193"/>
      <c r="EGI76" s="193"/>
      <c r="EGJ76" s="193"/>
      <c r="EGK76" s="193"/>
      <c r="EGL76" s="193"/>
      <c r="EGM76" s="193"/>
      <c r="EGN76" s="193"/>
      <c r="EGO76" s="193"/>
      <c r="EGP76" s="193"/>
      <c r="EGQ76" s="193"/>
      <c r="EGR76" s="193"/>
      <c r="EGS76" s="193"/>
      <c r="EGT76" s="193"/>
      <c r="EGU76" s="193"/>
      <c r="EGV76" s="193"/>
      <c r="EGW76" s="193"/>
      <c r="EGX76" s="193"/>
      <c r="EGY76" s="193"/>
      <c r="EGZ76" s="193"/>
      <c r="EHA76" s="193"/>
      <c r="EHB76" s="193"/>
      <c r="EHC76" s="193"/>
      <c r="EHD76" s="193"/>
      <c r="EHE76" s="193"/>
      <c r="EHF76" s="193"/>
      <c r="EHG76" s="193"/>
      <c r="EHH76" s="193"/>
      <c r="EHI76" s="193"/>
      <c r="EHJ76" s="193"/>
      <c r="EHK76" s="193"/>
      <c r="EHL76" s="193"/>
      <c r="EHM76" s="193"/>
      <c r="EHN76" s="193"/>
      <c r="EHO76" s="193"/>
      <c r="EHP76" s="193"/>
      <c r="EHQ76" s="193"/>
      <c r="EHR76" s="193"/>
      <c r="EHS76" s="193"/>
      <c r="EHT76" s="193"/>
      <c r="EHU76" s="193"/>
      <c r="EHV76" s="193"/>
      <c r="EHW76" s="193"/>
      <c r="EHX76" s="193"/>
      <c r="EHY76" s="193"/>
      <c r="EHZ76" s="193"/>
      <c r="EIA76" s="193"/>
      <c r="EIB76" s="193"/>
      <c r="EIC76" s="193"/>
      <c r="EID76" s="193"/>
      <c r="EIE76" s="193"/>
      <c r="EIF76" s="193"/>
      <c r="EIG76" s="193"/>
      <c r="EIH76" s="193"/>
      <c r="EII76" s="193"/>
      <c r="EIJ76" s="193"/>
      <c r="EIK76" s="193"/>
      <c r="EIL76" s="193"/>
      <c r="EIM76" s="193"/>
      <c r="EIN76" s="193"/>
      <c r="EIO76" s="193"/>
      <c r="EIP76" s="193"/>
      <c r="EIQ76" s="193"/>
      <c r="EIR76" s="193"/>
      <c r="EIS76" s="193"/>
      <c r="EIT76" s="193"/>
      <c r="EIU76" s="193"/>
      <c r="EIV76" s="193"/>
      <c r="EIW76" s="193"/>
      <c r="EIX76" s="193"/>
      <c r="EIY76" s="193"/>
      <c r="EIZ76" s="193"/>
      <c r="EJA76" s="193"/>
      <c r="EJB76" s="193"/>
      <c r="EJC76" s="193"/>
      <c r="EJD76" s="193"/>
      <c r="EJE76" s="193"/>
      <c r="EJF76" s="193"/>
      <c r="EJG76" s="193"/>
      <c r="EJH76" s="193"/>
      <c r="EJI76" s="193"/>
      <c r="EJJ76" s="193"/>
      <c r="EJK76" s="193"/>
      <c r="EJL76" s="193"/>
      <c r="EJM76" s="193"/>
      <c r="EJN76" s="193"/>
      <c r="EJO76" s="193"/>
      <c r="EJP76" s="193"/>
      <c r="EJQ76" s="193"/>
      <c r="EJR76" s="193"/>
      <c r="EJS76" s="193"/>
      <c r="EJT76" s="193"/>
      <c r="EJU76" s="193"/>
      <c r="EJV76" s="193"/>
      <c r="EJW76" s="193"/>
      <c r="EJX76" s="193"/>
      <c r="EJY76" s="193"/>
      <c r="EJZ76" s="193"/>
      <c r="EKA76" s="193"/>
      <c r="EKB76" s="193"/>
      <c r="EKC76" s="193"/>
      <c r="EKD76" s="193"/>
      <c r="EKE76" s="193"/>
      <c r="EKF76" s="193"/>
      <c r="EKG76" s="193"/>
      <c r="EKH76" s="193"/>
      <c r="EKI76" s="193"/>
      <c r="EKJ76" s="193"/>
      <c r="EKK76" s="193"/>
      <c r="EKL76" s="193"/>
      <c r="EKM76" s="193"/>
      <c r="EKN76" s="193"/>
      <c r="EKO76" s="193"/>
      <c r="EKP76" s="193"/>
      <c r="EKQ76" s="193"/>
      <c r="EKR76" s="193"/>
      <c r="EKS76" s="193"/>
      <c r="EKT76" s="193"/>
      <c r="EKU76" s="193"/>
      <c r="EKV76" s="193"/>
      <c r="EKW76" s="193"/>
      <c r="EKX76" s="193"/>
      <c r="EKY76" s="193"/>
      <c r="EKZ76" s="193"/>
      <c r="ELA76" s="193"/>
      <c r="ELB76" s="193"/>
      <c r="ELC76" s="193"/>
      <c r="ELD76" s="193"/>
      <c r="ELE76" s="193"/>
      <c r="ELF76" s="193"/>
      <c r="ELG76" s="193"/>
      <c r="ELH76" s="193"/>
      <c r="ELI76" s="193"/>
      <c r="ELJ76" s="193"/>
      <c r="ELK76" s="193"/>
      <c r="ELL76" s="193"/>
      <c r="ELM76" s="193"/>
      <c r="ELN76" s="193"/>
      <c r="ELO76" s="193"/>
      <c r="ELP76" s="193"/>
      <c r="ELQ76" s="193"/>
      <c r="ELR76" s="193"/>
      <c r="ELS76" s="193"/>
      <c r="ELT76" s="193"/>
      <c r="ELU76" s="193"/>
      <c r="ELV76" s="193"/>
      <c r="ELW76" s="193"/>
      <c r="ELX76" s="193"/>
      <c r="ELY76" s="193"/>
      <c r="ELZ76" s="193"/>
      <c r="EMA76" s="193"/>
      <c r="EMB76" s="193"/>
      <c r="EMC76" s="193"/>
      <c r="EMD76" s="193"/>
      <c r="EME76" s="193"/>
      <c r="EMF76" s="193"/>
      <c r="EMG76" s="193"/>
      <c r="EMH76" s="193"/>
      <c r="EMI76" s="193"/>
      <c r="EMJ76" s="193"/>
      <c r="EMK76" s="193"/>
      <c r="EML76" s="193"/>
      <c r="EMM76" s="193"/>
      <c r="EMN76" s="193"/>
      <c r="EMO76" s="193"/>
      <c r="EMP76" s="193"/>
      <c r="EMQ76" s="193"/>
      <c r="EMR76" s="193"/>
      <c r="EMS76" s="193"/>
      <c r="EMT76" s="193"/>
      <c r="EMU76" s="193"/>
      <c r="EMV76" s="193"/>
      <c r="EMW76" s="193"/>
      <c r="EMX76" s="193"/>
      <c r="EMY76" s="193"/>
      <c r="EMZ76" s="193"/>
      <c r="ENA76" s="193"/>
      <c r="ENB76" s="193"/>
      <c r="ENC76" s="193"/>
      <c r="END76" s="193"/>
      <c r="ENE76" s="193"/>
      <c r="ENF76" s="193"/>
      <c r="ENG76" s="193"/>
      <c r="ENH76" s="193"/>
      <c r="ENI76" s="193"/>
      <c r="ENJ76" s="193"/>
      <c r="ENK76" s="193"/>
      <c r="ENL76" s="193"/>
      <c r="ENM76" s="193"/>
      <c r="ENN76" s="193"/>
      <c r="ENO76" s="193"/>
      <c r="ENP76" s="193"/>
      <c r="ENQ76" s="193"/>
      <c r="ENR76" s="193"/>
      <c r="ENS76" s="193"/>
      <c r="ENT76" s="193"/>
      <c r="ENU76" s="193"/>
      <c r="ENV76" s="193"/>
      <c r="ENW76" s="193"/>
      <c r="ENX76" s="193"/>
      <c r="ENY76" s="193"/>
      <c r="ENZ76" s="193"/>
      <c r="EOA76" s="193"/>
      <c r="EOB76" s="193"/>
      <c r="EOC76" s="193"/>
      <c r="EOD76" s="193"/>
      <c r="EOE76" s="193"/>
      <c r="EOF76" s="193"/>
      <c r="EOG76" s="193"/>
      <c r="EOH76" s="193"/>
      <c r="EOI76" s="193"/>
      <c r="EOJ76" s="193"/>
      <c r="EOK76" s="193"/>
      <c r="EOL76" s="193"/>
      <c r="EOM76" s="193"/>
      <c r="EON76" s="193"/>
      <c r="EOO76" s="193"/>
      <c r="EOP76" s="193"/>
      <c r="EOQ76" s="193"/>
      <c r="EOR76" s="193"/>
      <c r="EOS76" s="193"/>
      <c r="EOT76" s="193"/>
      <c r="EOU76" s="193"/>
      <c r="EOV76" s="193"/>
      <c r="EOW76" s="193"/>
      <c r="EOX76" s="193"/>
      <c r="EOY76" s="193"/>
      <c r="EOZ76" s="193"/>
      <c r="EPA76" s="193"/>
      <c r="EPB76" s="193"/>
      <c r="EPC76" s="193"/>
      <c r="EPD76" s="193"/>
      <c r="EPE76" s="193"/>
      <c r="EPF76" s="193"/>
      <c r="EPG76" s="193"/>
      <c r="EPH76" s="193"/>
      <c r="EPI76" s="193"/>
      <c r="EPJ76" s="193"/>
      <c r="EPK76" s="193"/>
      <c r="EPL76" s="193"/>
      <c r="EPM76" s="193"/>
      <c r="EPN76" s="193"/>
      <c r="EPO76" s="193"/>
      <c r="EPP76" s="193"/>
      <c r="EPQ76" s="193"/>
      <c r="EPR76" s="193"/>
      <c r="EPS76" s="193"/>
      <c r="EPT76" s="193"/>
      <c r="EPU76" s="193"/>
      <c r="EPV76" s="193"/>
      <c r="EPW76" s="193"/>
      <c r="EPX76" s="193"/>
      <c r="EPY76" s="193"/>
      <c r="EPZ76" s="193"/>
      <c r="EQA76" s="193"/>
      <c r="EQB76" s="193"/>
      <c r="EQC76" s="193"/>
      <c r="EQD76" s="193"/>
      <c r="EQE76" s="193"/>
      <c r="EQF76" s="193"/>
      <c r="EQG76" s="193"/>
      <c r="EQH76" s="193"/>
      <c r="EQI76" s="193"/>
      <c r="EQJ76" s="193"/>
      <c r="EQK76" s="193"/>
      <c r="EQL76" s="193"/>
      <c r="EQM76" s="193"/>
      <c r="EQN76" s="193"/>
      <c r="EQO76" s="193"/>
      <c r="EQP76" s="193"/>
      <c r="EQQ76" s="193"/>
      <c r="EQR76" s="193"/>
      <c r="EQS76" s="193"/>
      <c r="EQT76" s="193"/>
      <c r="EQU76" s="193"/>
      <c r="EQV76" s="193"/>
      <c r="EQW76" s="193"/>
      <c r="EQX76" s="193"/>
      <c r="EQY76" s="193"/>
      <c r="EQZ76" s="193"/>
      <c r="ERA76" s="193"/>
      <c r="ERB76" s="193"/>
      <c r="ERC76" s="193"/>
      <c r="ERD76" s="193"/>
      <c r="ERE76" s="193"/>
      <c r="ERF76" s="193"/>
      <c r="ERG76" s="193"/>
      <c r="ERH76" s="193"/>
      <c r="ERI76" s="193"/>
      <c r="ERJ76" s="193"/>
      <c r="ERK76" s="193"/>
      <c r="ERL76" s="193"/>
      <c r="ERM76" s="193"/>
      <c r="ERN76" s="193"/>
      <c r="ERO76" s="193"/>
      <c r="ERP76" s="193"/>
      <c r="ERQ76" s="193"/>
      <c r="ERR76" s="193"/>
      <c r="ERS76" s="193"/>
      <c r="ERT76" s="193"/>
      <c r="ERU76" s="193"/>
      <c r="ERV76" s="193"/>
      <c r="ERW76" s="193"/>
      <c r="ERX76" s="193"/>
      <c r="ERY76" s="193"/>
      <c r="ERZ76" s="193"/>
      <c r="ESA76" s="193"/>
      <c r="ESB76" s="193"/>
      <c r="ESC76" s="193"/>
      <c r="ESD76" s="193"/>
      <c r="ESE76" s="193"/>
      <c r="ESF76" s="193"/>
      <c r="ESG76" s="193"/>
      <c r="ESH76" s="193"/>
      <c r="ESI76" s="193"/>
      <c r="ESJ76" s="193"/>
      <c r="ESK76" s="193"/>
      <c r="ESL76" s="193"/>
      <c r="ESM76" s="193"/>
      <c r="ESN76" s="193"/>
      <c r="ESO76" s="193"/>
      <c r="ESP76" s="193"/>
      <c r="ESQ76" s="193"/>
      <c r="ESR76" s="193"/>
      <c r="ESS76" s="193"/>
      <c r="EST76" s="193"/>
      <c r="ESU76" s="193"/>
      <c r="ESV76" s="193"/>
      <c r="ESW76" s="193"/>
      <c r="ESX76" s="193"/>
      <c r="ESY76" s="193"/>
      <c r="ESZ76" s="193"/>
      <c r="ETA76" s="193"/>
      <c r="ETB76" s="193"/>
      <c r="ETC76" s="193"/>
      <c r="ETD76" s="193"/>
      <c r="ETE76" s="193"/>
      <c r="ETF76" s="193"/>
      <c r="ETG76" s="193"/>
      <c r="ETH76" s="193"/>
      <c r="ETI76" s="193"/>
      <c r="ETJ76" s="193"/>
      <c r="ETK76" s="193"/>
      <c r="ETL76" s="193"/>
      <c r="ETM76" s="193"/>
      <c r="ETN76" s="193"/>
      <c r="ETO76" s="193"/>
      <c r="ETP76" s="193"/>
      <c r="ETQ76" s="193"/>
      <c r="ETR76" s="193"/>
      <c r="ETS76" s="193"/>
      <c r="ETT76" s="193"/>
      <c r="ETU76" s="193"/>
      <c r="ETV76" s="193"/>
      <c r="ETW76" s="193"/>
      <c r="ETX76" s="193"/>
      <c r="ETY76" s="193"/>
      <c r="ETZ76" s="193"/>
      <c r="EUA76" s="193"/>
      <c r="EUB76" s="193"/>
      <c r="EUC76" s="193"/>
      <c r="EUD76" s="193"/>
      <c r="EUE76" s="193"/>
      <c r="EUF76" s="193"/>
      <c r="EUG76" s="193"/>
      <c r="EUH76" s="193"/>
      <c r="EUI76" s="193"/>
      <c r="EUJ76" s="193"/>
      <c r="EUK76" s="193"/>
      <c r="EUL76" s="193"/>
      <c r="EUM76" s="193"/>
      <c r="EUN76" s="193"/>
      <c r="EUO76" s="193"/>
      <c r="EUP76" s="193"/>
      <c r="EUQ76" s="193"/>
      <c r="EUR76" s="193"/>
      <c r="EUS76" s="193"/>
      <c r="EUT76" s="193"/>
      <c r="EUU76" s="193"/>
      <c r="EUV76" s="193"/>
      <c r="EUW76" s="193"/>
      <c r="EUX76" s="193"/>
      <c r="EUY76" s="193"/>
      <c r="EUZ76" s="193"/>
      <c r="EVA76" s="193"/>
      <c r="EVB76" s="193"/>
      <c r="EVC76" s="193"/>
      <c r="EVD76" s="193"/>
      <c r="EVE76" s="193"/>
      <c r="EVF76" s="193"/>
      <c r="EVG76" s="193"/>
      <c r="EVH76" s="193"/>
      <c r="EVI76" s="193"/>
      <c r="EVJ76" s="193"/>
      <c r="EVK76" s="193"/>
      <c r="EVL76" s="193"/>
      <c r="EVM76" s="193"/>
      <c r="EVN76" s="193"/>
      <c r="EVO76" s="193"/>
      <c r="EVP76" s="193"/>
      <c r="EVQ76" s="193"/>
      <c r="EVR76" s="193"/>
      <c r="EVS76" s="193"/>
      <c r="EVT76" s="193"/>
      <c r="EVU76" s="193"/>
      <c r="EVV76" s="193"/>
      <c r="EVW76" s="193"/>
      <c r="EVX76" s="193"/>
      <c r="EVY76" s="193"/>
      <c r="EVZ76" s="193"/>
      <c r="EWA76" s="193"/>
      <c r="EWB76" s="193"/>
      <c r="EWC76" s="193"/>
      <c r="EWD76" s="193"/>
      <c r="EWE76" s="193"/>
      <c r="EWF76" s="193"/>
      <c r="EWG76" s="193"/>
      <c r="EWH76" s="193"/>
      <c r="EWI76" s="193"/>
      <c r="EWJ76" s="193"/>
      <c r="EWK76" s="193"/>
      <c r="EWL76" s="193"/>
      <c r="EWM76" s="193"/>
      <c r="EWN76" s="193"/>
      <c r="EWO76" s="193"/>
      <c r="EWP76" s="193"/>
      <c r="EWQ76" s="193"/>
      <c r="EWR76" s="193"/>
      <c r="EWS76" s="193"/>
      <c r="EWT76" s="193"/>
      <c r="EWU76" s="193"/>
      <c r="EWV76" s="193"/>
      <c r="EWW76" s="193"/>
      <c r="EWX76" s="193"/>
      <c r="EWY76" s="193"/>
      <c r="EWZ76" s="193"/>
      <c r="EXA76" s="193"/>
      <c r="EXB76" s="193"/>
      <c r="EXC76" s="193"/>
      <c r="EXD76" s="193"/>
      <c r="EXE76" s="193"/>
      <c r="EXF76" s="193"/>
      <c r="EXG76" s="193"/>
      <c r="EXH76" s="193"/>
      <c r="EXI76" s="193"/>
      <c r="EXJ76" s="193"/>
      <c r="EXK76" s="193"/>
      <c r="EXL76" s="193"/>
      <c r="EXM76" s="193"/>
      <c r="EXN76" s="193"/>
      <c r="EXO76" s="193"/>
      <c r="EXP76" s="193"/>
      <c r="EXQ76" s="193"/>
      <c r="EXR76" s="193"/>
      <c r="EXS76" s="193"/>
      <c r="EXT76" s="193"/>
      <c r="EXU76" s="193"/>
      <c r="EXV76" s="193"/>
      <c r="EXW76" s="193"/>
      <c r="EXX76" s="193"/>
      <c r="EXY76" s="193"/>
      <c r="EXZ76" s="193"/>
      <c r="EYA76" s="193"/>
      <c r="EYB76" s="193"/>
      <c r="EYC76" s="193"/>
      <c r="EYD76" s="193"/>
      <c r="EYE76" s="193"/>
      <c r="EYF76" s="193"/>
      <c r="EYG76" s="193"/>
      <c r="EYH76" s="193"/>
      <c r="EYI76" s="193"/>
      <c r="EYJ76" s="193"/>
      <c r="EYK76" s="193"/>
      <c r="EYL76" s="193"/>
      <c r="EYM76" s="193"/>
      <c r="EYN76" s="193"/>
      <c r="EYO76" s="193"/>
      <c r="EYP76" s="193"/>
      <c r="EYQ76" s="193"/>
      <c r="EYR76" s="193"/>
      <c r="EYS76" s="193"/>
      <c r="EYT76" s="193"/>
      <c r="EYU76" s="193"/>
      <c r="EYV76" s="193"/>
      <c r="EYW76" s="193"/>
      <c r="EYX76" s="193"/>
      <c r="EYY76" s="193"/>
      <c r="EYZ76" s="193"/>
      <c r="EZA76" s="193"/>
      <c r="EZB76" s="193"/>
      <c r="EZC76" s="193"/>
      <c r="EZD76" s="193"/>
      <c r="EZE76" s="193"/>
      <c r="EZF76" s="193"/>
      <c r="EZG76" s="193"/>
      <c r="EZH76" s="193"/>
      <c r="EZI76" s="193"/>
      <c r="EZJ76" s="193"/>
      <c r="EZK76" s="193"/>
      <c r="EZL76" s="193"/>
      <c r="EZM76" s="193"/>
      <c r="EZN76" s="193"/>
      <c r="EZO76" s="193"/>
      <c r="EZP76" s="193"/>
      <c r="EZQ76" s="193"/>
      <c r="EZR76" s="193"/>
      <c r="EZS76" s="193"/>
      <c r="EZT76" s="193"/>
      <c r="EZU76" s="193"/>
      <c r="EZV76" s="193"/>
      <c r="EZW76" s="193"/>
      <c r="EZX76" s="193"/>
      <c r="EZY76" s="193"/>
      <c r="EZZ76" s="193"/>
      <c r="FAA76" s="193"/>
      <c r="FAB76" s="193"/>
      <c r="FAC76" s="193"/>
      <c r="FAD76" s="193"/>
      <c r="FAE76" s="193"/>
      <c r="FAF76" s="193"/>
      <c r="FAG76" s="193"/>
      <c r="FAH76" s="193"/>
      <c r="FAI76" s="193"/>
      <c r="FAJ76" s="193"/>
      <c r="FAK76" s="193"/>
      <c r="FAL76" s="193"/>
      <c r="FAM76" s="193"/>
      <c r="FAN76" s="193"/>
      <c r="FAO76" s="193"/>
      <c r="FAP76" s="193"/>
      <c r="FAQ76" s="193"/>
      <c r="FAR76" s="193"/>
      <c r="FAS76" s="193"/>
      <c r="FAT76" s="193"/>
      <c r="FAU76" s="193"/>
      <c r="FAV76" s="193"/>
      <c r="FAW76" s="193"/>
      <c r="FAX76" s="193"/>
      <c r="FAY76" s="193"/>
      <c r="FAZ76" s="193"/>
      <c r="FBA76" s="193"/>
      <c r="FBB76" s="193"/>
      <c r="FBC76" s="193"/>
      <c r="FBD76" s="193"/>
      <c r="FBE76" s="193"/>
      <c r="FBF76" s="193"/>
      <c r="FBG76" s="193"/>
      <c r="FBH76" s="193"/>
      <c r="FBI76" s="193"/>
      <c r="FBJ76" s="193"/>
      <c r="FBK76" s="193"/>
      <c r="FBL76" s="193"/>
      <c r="FBM76" s="193"/>
      <c r="FBN76" s="193"/>
      <c r="FBO76" s="193"/>
      <c r="FBP76" s="193"/>
      <c r="FBQ76" s="193"/>
      <c r="FBR76" s="193"/>
      <c r="FBS76" s="193"/>
      <c r="FBT76" s="193"/>
      <c r="FBU76" s="193"/>
      <c r="FBV76" s="193"/>
      <c r="FBW76" s="193"/>
      <c r="FBX76" s="193"/>
      <c r="FBY76" s="193"/>
      <c r="FBZ76" s="193"/>
      <c r="FCA76" s="193"/>
      <c r="FCB76" s="193"/>
      <c r="FCC76" s="193"/>
      <c r="FCD76" s="193"/>
      <c r="FCE76" s="193"/>
      <c r="FCF76" s="193"/>
      <c r="FCG76" s="193"/>
      <c r="FCH76" s="193"/>
      <c r="FCI76" s="193"/>
      <c r="FCJ76" s="193"/>
      <c r="FCK76" s="193"/>
      <c r="FCL76" s="193"/>
      <c r="FCM76" s="193"/>
      <c r="FCN76" s="193"/>
      <c r="FCO76" s="193"/>
      <c r="FCP76" s="193"/>
      <c r="FCQ76" s="193"/>
      <c r="FCR76" s="193"/>
      <c r="FCS76" s="193"/>
      <c r="FCT76" s="193"/>
      <c r="FCU76" s="193"/>
      <c r="FCV76" s="193"/>
      <c r="FCW76" s="193"/>
      <c r="FCX76" s="193"/>
      <c r="FCY76" s="193"/>
      <c r="FCZ76" s="193"/>
      <c r="FDA76" s="193"/>
      <c r="FDB76" s="193"/>
      <c r="FDC76" s="193"/>
      <c r="FDD76" s="193"/>
      <c r="FDE76" s="193"/>
      <c r="FDF76" s="193"/>
      <c r="FDG76" s="193"/>
      <c r="FDH76" s="193"/>
      <c r="FDI76" s="193"/>
      <c r="FDJ76" s="193"/>
      <c r="FDK76" s="193"/>
      <c r="FDL76" s="193"/>
      <c r="FDM76" s="193"/>
      <c r="FDN76" s="193"/>
      <c r="FDO76" s="193"/>
      <c r="FDP76" s="193"/>
      <c r="FDQ76" s="193"/>
      <c r="FDR76" s="193"/>
      <c r="FDS76" s="193"/>
      <c r="FDT76" s="193"/>
      <c r="FDU76" s="193"/>
      <c r="FDV76" s="193"/>
      <c r="FDW76" s="193"/>
      <c r="FDX76" s="193"/>
      <c r="FDY76" s="193"/>
      <c r="FDZ76" s="193"/>
      <c r="FEA76" s="193"/>
      <c r="FEB76" s="193"/>
      <c r="FEC76" s="193"/>
      <c r="FED76" s="193"/>
      <c r="FEE76" s="193"/>
      <c r="FEF76" s="193"/>
      <c r="FEG76" s="193"/>
      <c r="FEH76" s="193"/>
      <c r="FEI76" s="193"/>
      <c r="FEJ76" s="193"/>
      <c r="FEK76" s="193"/>
      <c r="FEL76" s="193"/>
      <c r="FEM76" s="193"/>
      <c r="FEN76" s="193"/>
      <c r="FEO76" s="193"/>
      <c r="FEP76" s="193"/>
      <c r="FEQ76" s="193"/>
      <c r="FER76" s="193"/>
      <c r="FES76" s="193"/>
      <c r="FET76" s="193"/>
      <c r="FEU76" s="193"/>
      <c r="FEV76" s="193"/>
      <c r="FEW76" s="193"/>
      <c r="FEX76" s="193"/>
      <c r="FEY76" s="193"/>
      <c r="FEZ76" s="193"/>
      <c r="FFA76" s="193"/>
      <c r="FFB76" s="193"/>
      <c r="FFC76" s="193"/>
      <c r="FFD76" s="193"/>
      <c r="FFE76" s="193"/>
      <c r="FFF76" s="193"/>
      <c r="FFG76" s="193"/>
      <c r="FFH76" s="193"/>
      <c r="FFI76" s="193"/>
      <c r="FFJ76" s="193"/>
      <c r="FFK76" s="193"/>
      <c r="FFL76" s="193"/>
      <c r="FFM76" s="193"/>
      <c r="FFN76" s="193"/>
      <c r="FFO76" s="193"/>
      <c r="FFP76" s="193"/>
      <c r="FFQ76" s="193"/>
      <c r="FFR76" s="193"/>
      <c r="FFS76" s="193"/>
      <c r="FFT76" s="193"/>
      <c r="FFU76" s="193"/>
      <c r="FFV76" s="193"/>
      <c r="FFW76" s="193"/>
      <c r="FFX76" s="193"/>
      <c r="FFY76" s="193"/>
      <c r="FFZ76" s="193"/>
      <c r="FGA76" s="193"/>
      <c r="FGB76" s="193"/>
      <c r="FGC76" s="193"/>
      <c r="FGD76" s="193"/>
      <c r="FGE76" s="193"/>
      <c r="FGF76" s="193"/>
      <c r="FGG76" s="193"/>
      <c r="FGH76" s="193"/>
      <c r="FGI76" s="193"/>
      <c r="FGJ76" s="193"/>
      <c r="FGK76" s="193"/>
      <c r="FGL76" s="193"/>
      <c r="FGM76" s="193"/>
      <c r="FGN76" s="193"/>
      <c r="FGO76" s="193"/>
      <c r="FGP76" s="193"/>
      <c r="FGQ76" s="193"/>
      <c r="FGR76" s="193"/>
      <c r="FGS76" s="193"/>
      <c r="FGT76" s="193"/>
      <c r="FGU76" s="193"/>
      <c r="FGV76" s="193"/>
      <c r="FGW76" s="193"/>
      <c r="FGX76" s="193"/>
      <c r="FGY76" s="193"/>
      <c r="FGZ76" s="193"/>
      <c r="FHA76" s="193"/>
      <c r="FHB76" s="193"/>
      <c r="FHC76" s="193"/>
      <c r="FHD76" s="193"/>
      <c r="FHE76" s="193"/>
      <c r="FHF76" s="193"/>
      <c r="FHG76" s="193"/>
      <c r="FHH76" s="193"/>
      <c r="FHI76" s="193"/>
      <c r="FHJ76" s="193"/>
      <c r="FHK76" s="193"/>
      <c r="FHL76" s="193"/>
      <c r="FHM76" s="193"/>
      <c r="FHN76" s="193"/>
      <c r="FHO76" s="193"/>
      <c r="FHP76" s="193"/>
      <c r="FHQ76" s="193"/>
      <c r="FHR76" s="193"/>
      <c r="FHS76" s="193"/>
      <c r="FHT76" s="193"/>
      <c r="FHU76" s="193"/>
      <c r="FHV76" s="193"/>
      <c r="FHW76" s="193"/>
      <c r="FHX76" s="193"/>
      <c r="FHY76" s="193"/>
      <c r="FHZ76" s="193"/>
      <c r="FIA76" s="193"/>
      <c r="FIB76" s="193"/>
      <c r="FIC76" s="193"/>
      <c r="FID76" s="193"/>
      <c r="FIE76" s="193"/>
      <c r="FIF76" s="193"/>
      <c r="FIG76" s="193"/>
      <c r="FIH76" s="193"/>
      <c r="FII76" s="193"/>
      <c r="FIJ76" s="193"/>
      <c r="FIK76" s="193"/>
      <c r="FIL76" s="193"/>
      <c r="FIM76" s="193"/>
      <c r="FIN76" s="193"/>
      <c r="FIO76" s="193"/>
      <c r="FIP76" s="193"/>
      <c r="FIQ76" s="193"/>
      <c r="FIR76" s="193"/>
      <c r="FIS76" s="193"/>
      <c r="FIT76" s="193"/>
      <c r="FIU76" s="193"/>
      <c r="FIV76" s="193"/>
      <c r="FIW76" s="193"/>
      <c r="FIX76" s="193"/>
      <c r="FIY76" s="193"/>
      <c r="FIZ76" s="193"/>
      <c r="FJA76" s="193"/>
      <c r="FJB76" s="193"/>
      <c r="FJC76" s="193"/>
      <c r="FJD76" s="193"/>
      <c r="FJE76" s="193"/>
      <c r="FJF76" s="193"/>
      <c r="FJG76" s="193"/>
      <c r="FJH76" s="193"/>
      <c r="FJI76" s="193"/>
      <c r="FJJ76" s="193"/>
      <c r="FJK76" s="193"/>
      <c r="FJL76" s="193"/>
      <c r="FJM76" s="193"/>
      <c r="FJN76" s="193"/>
      <c r="FJO76" s="193"/>
      <c r="FJP76" s="193"/>
      <c r="FJQ76" s="193"/>
      <c r="FJR76" s="193"/>
      <c r="FJS76" s="193"/>
      <c r="FJT76" s="193"/>
      <c r="FJU76" s="193"/>
      <c r="FJV76" s="193"/>
      <c r="FJW76" s="193"/>
      <c r="FJX76" s="193"/>
      <c r="FJY76" s="193"/>
      <c r="FJZ76" s="193"/>
      <c r="FKA76" s="193"/>
      <c r="FKB76" s="193"/>
      <c r="FKC76" s="193"/>
      <c r="FKD76" s="193"/>
      <c r="FKE76" s="193"/>
      <c r="FKF76" s="193"/>
      <c r="FKG76" s="193"/>
      <c r="FKH76" s="193"/>
      <c r="FKI76" s="193"/>
      <c r="FKJ76" s="193"/>
      <c r="FKK76" s="193"/>
      <c r="FKL76" s="193"/>
      <c r="FKM76" s="193"/>
      <c r="FKN76" s="193"/>
      <c r="FKO76" s="193"/>
      <c r="FKP76" s="193"/>
      <c r="FKQ76" s="193"/>
      <c r="FKR76" s="193"/>
      <c r="FKS76" s="193"/>
      <c r="FKT76" s="193"/>
      <c r="FKU76" s="193"/>
      <c r="FKV76" s="193"/>
      <c r="FKW76" s="193"/>
      <c r="FKX76" s="193"/>
      <c r="FKY76" s="193"/>
      <c r="FKZ76" s="193"/>
      <c r="FLA76" s="193"/>
      <c r="FLB76" s="193"/>
      <c r="FLC76" s="193"/>
      <c r="FLD76" s="193"/>
      <c r="FLE76" s="193"/>
      <c r="FLF76" s="193"/>
      <c r="FLG76" s="193"/>
      <c r="FLH76" s="193"/>
      <c r="FLI76" s="193"/>
      <c r="FLJ76" s="193"/>
      <c r="FLK76" s="193"/>
      <c r="FLL76" s="193"/>
      <c r="FLM76" s="193"/>
      <c r="FLN76" s="193"/>
      <c r="FLO76" s="193"/>
      <c r="FLP76" s="193"/>
      <c r="FLQ76" s="193"/>
      <c r="FLR76" s="193"/>
      <c r="FLS76" s="193"/>
      <c r="FLT76" s="193"/>
      <c r="FLU76" s="193"/>
      <c r="FLV76" s="193"/>
      <c r="FLW76" s="193"/>
      <c r="FLX76" s="193"/>
      <c r="FLY76" s="193"/>
      <c r="FLZ76" s="193"/>
      <c r="FMA76" s="193"/>
      <c r="FMB76" s="193"/>
      <c r="FMC76" s="193"/>
      <c r="FMD76" s="193"/>
      <c r="FME76" s="193"/>
      <c r="FMF76" s="193"/>
      <c r="FMG76" s="193"/>
      <c r="FMH76" s="193"/>
      <c r="FMI76" s="193"/>
      <c r="FMJ76" s="193"/>
      <c r="FMK76" s="193"/>
      <c r="FML76" s="193"/>
      <c r="FMM76" s="193"/>
      <c r="FMN76" s="193"/>
      <c r="FMO76" s="193"/>
      <c r="FMP76" s="193"/>
      <c r="FMQ76" s="193"/>
      <c r="FMR76" s="193"/>
      <c r="FMS76" s="193"/>
      <c r="FMT76" s="193"/>
      <c r="FMU76" s="193"/>
      <c r="FMV76" s="193"/>
      <c r="FMW76" s="193"/>
      <c r="FMX76" s="193"/>
      <c r="FMY76" s="193"/>
      <c r="FMZ76" s="193"/>
      <c r="FNA76" s="193"/>
      <c r="FNB76" s="193"/>
      <c r="FNC76" s="193"/>
      <c r="FND76" s="193"/>
      <c r="FNE76" s="193"/>
      <c r="FNF76" s="193"/>
      <c r="FNG76" s="193"/>
      <c r="FNH76" s="193"/>
      <c r="FNI76" s="193"/>
      <c r="FNJ76" s="193"/>
      <c r="FNK76" s="193"/>
      <c r="FNL76" s="193"/>
      <c r="FNM76" s="193"/>
      <c r="FNN76" s="193"/>
      <c r="FNO76" s="193"/>
      <c r="FNP76" s="193"/>
      <c r="FNQ76" s="193"/>
      <c r="FNR76" s="193"/>
      <c r="FNS76" s="193"/>
      <c r="FNT76" s="193"/>
      <c r="FNU76" s="193"/>
      <c r="FNV76" s="193"/>
      <c r="FNW76" s="193"/>
      <c r="FNX76" s="193"/>
      <c r="FNY76" s="193"/>
      <c r="FNZ76" s="193"/>
      <c r="FOA76" s="193"/>
      <c r="FOB76" s="193"/>
      <c r="FOC76" s="193"/>
      <c r="FOD76" s="193"/>
      <c r="FOE76" s="193"/>
      <c r="FOF76" s="193"/>
      <c r="FOG76" s="193"/>
      <c r="FOH76" s="193"/>
      <c r="FOI76" s="193"/>
      <c r="FOJ76" s="193"/>
      <c r="FOK76" s="193"/>
      <c r="FOL76" s="193"/>
      <c r="FOM76" s="193"/>
      <c r="FON76" s="193"/>
      <c r="FOO76" s="193"/>
      <c r="FOP76" s="193"/>
      <c r="FOQ76" s="193"/>
      <c r="FOR76" s="193"/>
      <c r="FOS76" s="193"/>
      <c r="FOT76" s="193"/>
      <c r="FOU76" s="193"/>
      <c r="FOV76" s="193"/>
      <c r="FOW76" s="193"/>
      <c r="FOX76" s="193"/>
      <c r="FOY76" s="193"/>
      <c r="FOZ76" s="193"/>
      <c r="FPA76" s="193"/>
      <c r="FPB76" s="193"/>
      <c r="FPC76" s="193"/>
      <c r="FPD76" s="193"/>
      <c r="FPE76" s="193"/>
      <c r="FPF76" s="193"/>
      <c r="FPG76" s="193"/>
      <c r="FPH76" s="193"/>
      <c r="FPI76" s="193"/>
      <c r="FPJ76" s="193"/>
      <c r="FPK76" s="193"/>
      <c r="FPL76" s="193"/>
      <c r="FPM76" s="193"/>
      <c r="FPN76" s="193"/>
      <c r="FPO76" s="193"/>
      <c r="FPP76" s="193"/>
      <c r="FPQ76" s="193"/>
      <c r="FPR76" s="193"/>
      <c r="FPS76" s="193"/>
      <c r="FPT76" s="193"/>
      <c r="FPU76" s="193"/>
      <c r="FPV76" s="193"/>
      <c r="FPW76" s="193"/>
      <c r="FPX76" s="193"/>
      <c r="FPY76" s="193"/>
      <c r="FPZ76" s="193"/>
      <c r="FQA76" s="193"/>
      <c r="FQB76" s="193"/>
      <c r="FQC76" s="193"/>
      <c r="FQD76" s="193"/>
      <c r="FQE76" s="193"/>
      <c r="FQF76" s="193"/>
      <c r="FQG76" s="193"/>
      <c r="FQH76" s="193"/>
      <c r="FQI76" s="193"/>
      <c r="FQJ76" s="193"/>
      <c r="FQK76" s="193"/>
      <c r="FQL76" s="193"/>
      <c r="FQM76" s="193"/>
      <c r="FQN76" s="193"/>
      <c r="FQO76" s="193"/>
      <c r="FQP76" s="193"/>
      <c r="FQQ76" s="193"/>
      <c r="FQR76" s="193"/>
      <c r="FQS76" s="193"/>
      <c r="FQT76" s="193"/>
      <c r="FQU76" s="193"/>
      <c r="FQV76" s="193"/>
      <c r="FQW76" s="193"/>
      <c r="FQX76" s="193"/>
      <c r="FQY76" s="193"/>
      <c r="FQZ76" s="193"/>
      <c r="FRA76" s="193"/>
      <c r="FRB76" s="193"/>
      <c r="FRC76" s="193"/>
      <c r="FRD76" s="193"/>
      <c r="FRE76" s="193"/>
      <c r="FRF76" s="193"/>
      <c r="FRG76" s="193"/>
      <c r="FRH76" s="193"/>
      <c r="FRI76" s="193"/>
      <c r="FRJ76" s="193"/>
      <c r="FRK76" s="193"/>
      <c r="FRL76" s="193"/>
      <c r="FRM76" s="193"/>
      <c r="FRN76" s="193"/>
      <c r="FRO76" s="193"/>
      <c r="FRP76" s="193"/>
      <c r="FRQ76" s="193"/>
      <c r="FRR76" s="193"/>
      <c r="FRS76" s="193"/>
      <c r="FRT76" s="193"/>
      <c r="FRU76" s="193"/>
      <c r="FRV76" s="193"/>
      <c r="FRW76" s="193"/>
      <c r="FRX76" s="193"/>
      <c r="FRY76" s="193"/>
      <c r="FRZ76" s="193"/>
      <c r="FSA76" s="193"/>
      <c r="FSB76" s="193"/>
      <c r="FSC76" s="193"/>
      <c r="FSD76" s="193"/>
      <c r="FSE76" s="193"/>
      <c r="FSF76" s="193"/>
      <c r="FSG76" s="193"/>
      <c r="FSH76" s="193"/>
      <c r="FSI76" s="193"/>
      <c r="FSJ76" s="193"/>
      <c r="FSK76" s="193"/>
      <c r="FSL76" s="193"/>
      <c r="FSM76" s="193"/>
      <c r="FSN76" s="193"/>
      <c r="FSO76" s="193"/>
      <c r="FSP76" s="193"/>
      <c r="FSQ76" s="193"/>
      <c r="FSR76" s="193"/>
      <c r="FSS76" s="193"/>
      <c r="FST76" s="193"/>
      <c r="FSU76" s="193"/>
      <c r="FSV76" s="193"/>
      <c r="FSW76" s="193"/>
      <c r="FSX76" s="193"/>
      <c r="FSY76" s="193"/>
      <c r="FSZ76" s="193"/>
      <c r="FTA76" s="193"/>
      <c r="FTB76" s="193"/>
      <c r="FTC76" s="193"/>
      <c r="FTD76" s="193"/>
      <c r="FTE76" s="193"/>
      <c r="FTF76" s="193"/>
      <c r="FTG76" s="193"/>
      <c r="FTH76" s="193"/>
      <c r="FTI76" s="193"/>
      <c r="FTJ76" s="193"/>
      <c r="FTK76" s="193"/>
      <c r="FTL76" s="193"/>
      <c r="FTM76" s="193"/>
      <c r="FTN76" s="193"/>
      <c r="FTO76" s="193"/>
      <c r="FTP76" s="193"/>
      <c r="FTQ76" s="193"/>
      <c r="FTR76" s="193"/>
      <c r="FTS76" s="193"/>
      <c r="FTT76" s="193"/>
      <c r="FTU76" s="193"/>
      <c r="FTV76" s="193"/>
      <c r="FTW76" s="193"/>
      <c r="FTX76" s="193"/>
      <c r="FTY76" s="193"/>
      <c r="FTZ76" s="193"/>
      <c r="FUA76" s="193"/>
      <c r="FUB76" s="193"/>
      <c r="FUC76" s="193"/>
      <c r="FUD76" s="193"/>
      <c r="FUE76" s="193"/>
      <c r="FUF76" s="193"/>
      <c r="FUG76" s="193"/>
      <c r="FUH76" s="193"/>
      <c r="FUI76" s="193"/>
      <c r="FUJ76" s="193"/>
      <c r="FUK76" s="193"/>
      <c r="FUL76" s="193"/>
      <c r="FUM76" s="193"/>
      <c r="FUN76" s="193"/>
      <c r="FUO76" s="193"/>
      <c r="FUP76" s="193"/>
      <c r="FUQ76" s="193"/>
      <c r="FUR76" s="193"/>
      <c r="FUS76" s="193"/>
      <c r="FUT76" s="193"/>
      <c r="FUU76" s="193"/>
      <c r="FUV76" s="193"/>
      <c r="FUW76" s="193"/>
      <c r="FUX76" s="193"/>
      <c r="FUY76" s="193"/>
      <c r="FUZ76" s="193"/>
      <c r="FVA76" s="193"/>
      <c r="FVB76" s="193"/>
      <c r="FVC76" s="193"/>
      <c r="FVD76" s="193"/>
      <c r="FVE76" s="193"/>
      <c r="FVF76" s="193"/>
      <c r="FVG76" s="193"/>
      <c r="FVH76" s="193"/>
      <c r="FVI76" s="193"/>
      <c r="FVJ76" s="193"/>
      <c r="FVK76" s="193"/>
      <c r="FVL76" s="193"/>
      <c r="FVM76" s="193"/>
      <c r="FVN76" s="193"/>
      <c r="FVO76" s="193"/>
      <c r="FVP76" s="193"/>
      <c r="FVQ76" s="193"/>
      <c r="FVR76" s="193"/>
      <c r="FVS76" s="193"/>
      <c r="FVT76" s="193"/>
      <c r="FVU76" s="193"/>
      <c r="FVV76" s="193"/>
      <c r="FVW76" s="193"/>
      <c r="FVX76" s="193"/>
      <c r="FVY76" s="193"/>
      <c r="FVZ76" s="193"/>
      <c r="FWA76" s="193"/>
      <c r="FWB76" s="193"/>
      <c r="FWC76" s="193"/>
      <c r="FWD76" s="193"/>
      <c r="FWE76" s="193"/>
      <c r="FWF76" s="193"/>
      <c r="FWG76" s="193"/>
      <c r="FWH76" s="193"/>
      <c r="FWI76" s="193"/>
      <c r="FWJ76" s="193"/>
      <c r="FWK76" s="193"/>
      <c r="FWL76" s="193"/>
      <c r="FWM76" s="193"/>
      <c r="FWN76" s="193"/>
      <c r="FWO76" s="193"/>
      <c r="FWP76" s="193"/>
      <c r="FWQ76" s="193"/>
      <c r="FWR76" s="193"/>
      <c r="FWS76" s="193"/>
      <c r="FWT76" s="193"/>
      <c r="FWU76" s="193"/>
      <c r="FWV76" s="193"/>
      <c r="FWW76" s="193"/>
      <c r="FWX76" s="193"/>
      <c r="FWY76" s="193"/>
      <c r="FWZ76" s="193"/>
      <c r="FXA76" s="193"/>
      <c r="FXB76" s="193"/>
      <c r="FXC76" s="193"/>
      <c r="FXD76" s="193"/>
      <c r="FXE76" s="193"/>
      <c r="FXF76" s="193"/>
      <c r="FXG76" s="193"/>
      <c r="FXH76" s="193"/>
      <c r="FXI76" s="193"/>
      <c r="FXJ76" s="193"/>
      <c r="FXK76" s="193"/>
      <c r="FXL76" s="193"/>
      <c r="FXM76" s="193"/>
      <c r="FXN76" s="193"/>
      <c r="FXO76" s="193"/>
      <c r="FXP76" s="193"/>
      <c r="FXQ76" s="193"/>
      <c r="FXR76" s="193"/>
      <c r="FXS76" s="193"/>
      <c r="FXT76" s="193"/>
      <c r="FXU76" s="193"/>
      <c r="FXV76" s="193"/>
      <c r="FXW76" s="193"/>
      <c r="FXX76" s="193"/>
      <c r="FXY76" s="193"/>
      <c r="FXZ76" s="193"/>
      <c r="FYA76" s="193"/>
      <c r="FYB76" s="193"/>
      <c r="FYC76" s="193"/>
      <c r="FYD76" s="193"/>
      <c r="FYE76" s="193"/>
      <c r="FYF76" s="193"/>
      <c r="FYG76" s="193"/>
      <c r="FYH76" s="193"/>
      <c r="FYI76" s="193"/>
      <c r="FYJ76" s="193"/>
      <c r="FYK76" s="193"/>
      <c r="FYL76" s="193"/>
      <c r="FYM76" s="193"/>
      <c r="FYN76" s="193"/>
      <c r="FYO76" s="193"/>
      <c r="FYP76" s="193"/>
      <c r="FYQ76" s="193"/>
      <c r="FYR76" s="193"/>
      <c r="FYS76" s="193"/>
      <c r="FYT76" s="193"/>
      <c r="FYU76" s="193"/>
      <c r="FYV76" s="193"/>
      <c r="FYW76" s="193"/>
      <c r="FYX76" s="193"/>
      <c r="FYY76" s="193"/>
      <c r="FYZ76" s="193"/>
      <c r="FZA76" s="193"/>
      <c r="FZB76" s="193"/>
      <c r="FZC76" s="193"/>
      <c r="FZD76" s="193"/>
      <c r="FZE76" s="193"/>
      <c r="FZF76" s="193"/>
      <c r="FZG76" s="193"/>
      <c r="FZH76" s="193"/>
      <c r="FZI76" s="193"/>
      <c r="FZJ76" s="193"/>
      <c r="FZK76" s="193"/>
      <c r="FZL76" s="193"/>
      <c r="FZM76" s="193"/>
      <c r="FZN76" s="193"/>
      <c r="FZO76" s="193"/>
      <c r="FZP76" s="193"/>
      <c r="FZQ76" s="193"/>
      <c r="FZR76" s="193"/>
      <c r="FZS76" s="193"/>
      <c r="FZT76" s="193"/>
      <c r="FZU76" s="193"/>
      <c r="FZV76" s="193"/>
      <c r="FZW76" s="193"/>
      <c r="FZX76" s="193"/>
      <c r="FZY76" s="193"/>
      <c r="FZZ76" s="193"/>
      <c r="GAA76" s="193"/>
      <c r="GAB76" s="193"/>
      <c r="GAC76" s="193"/>
      <c r="GAD76" s="193"/>
      <c r="GAE76" s="193"/>
      <c r="GAF76" s="193"/>
      <c r="GAG76" s="193"/>
      <c r="GAH76" s="193"/>
      <c r="GAI76" s="193"/>
      <c r="GAJ76" s="193"/>
      <c r="GAK76" s="193"/>
      <c r="GAL76" s="193"/>
      <c r="GAM76" s="193"/>
      <c r="GAN76" s="193"/>
      <c r="GAO76" s="193"/>
      <c r="GAP76" s="193"/>
      <c r="GAQ76" s="193"/>
      <c r="GAR76" s="193"/>
      <c r="GAS76" s="193"/>
      <c r="GAT76" s="193"/>
      <c r="GAU76" s="193"/>
      <c r="GAV76" s="193"/>
      <c r="GAW76" s="193"/>
      <c r="GAX76" s="193"/>
      <c r="GAY76" s="193"/>
      <c r="GAZ76" s="193"/>
      <c r="GBA76" s="193"/>
      <c r="GBB76" s="193"/>
      <c r="GBC76" s="193"/>
      <c r="GBD76" s="193"/>
      <c r="GBE76" s="193"/>
      <c r="GBF76" s="193"/>
      <c r="GBG76" s="193"/>
      <c r="GBH76" s="193"/>
      <c r="GBI76" s="193"/>
      <c r="GBJ76" s="193"/>
      <c r="GBK76" s="193"/>
      <c r="GBL76" s="193"/>
      <c r="GBM76" s="193"/>
      <c r="GBN76" s="193"/>
      <c r="GBO76" s="193"/>
      <c r="GBP76" s="193"/>
      <c r="GBQ76" s="193"/>
      <c r="GBR76" s="193"/>
      <c r="GBS76" s="193"/>
      <c r="GBT76" s="193"/>
      <c r="GBU76" s="193"/>
      <c r="GBV76" s="193"/>
      <c r="GBW76" s="193"/>
      <c r="GBX76" s="193"/>
      <c r="GBY76" s="193"/>
      <c r="GBZ76" s="193"/>
      <c r="GCA76" s="193"/>
      <c r="GCB76" s="193"/>
      <c r="GCC76" s="193"/>
      <c r="GCD76" s="193"/>
      <c r="GCE76" s="193"/>
      <c r="GCF76" s="193"/>
      <c r="GCG76" s="193"/>
      <c r="GCH76" s="193"/>
      <c r="GCI76" s="193"/>
      <c r="GCJ76" s="193"/>
      <c r="GCK76" s="193"/>
      <c r="GCL76" s="193"/>
      <c r="GCM76" s="193"/>
      <c r="GCN76" s="193"/>
      <c r="GCO76" s="193"/>
      <c r="GCP76" s="193"/>
      <c r="GCQ76" s="193"/>
      <c r="GCR76" s="193"/>
      <c r="GCS76" s="193"/>
      <c r="GCT76" s="193"/>
      <c r="GCU76" s="193"/>
      <c r="GCV76" s="193"/>
      <c r="GCW76" s="193"/>
      <c r="GCX76" s="193"/>
      <c r="GCY76" s="193"/>
      <c r="GCZ76" s="193"/>
      <c r="GDA76" s="193"/>
      <c r="GDB76" s="193"/>
      <c r="GDC76" s="193"/>
      <c r="GDD76" s="193"/>
      <c r="GDE76" s="193"/>
      <c r="GDF76" s="193"/>
      <c r="GDG76" s="193"/>
      <c r="GDH76" s="193"/>
      <c r="GDI76" s="193"/>
      <c r="GDJ76" s="193"/>
      <c r="GDK76" s="193"/>
      <c r="GDL76" s="193"/>
      <c r="GDM76" s="193"/>
      <c r="GDN76" s="193"/>
      <c r="GDO76" s="193"/>
      <c r="GDP76" s="193"/>
      <c r="GDQ76" s="193"/>
      <c r="GDR76" s="193"/>
      <c r="GDS76" s="193"/>
      <c r="GDT76" s="193"/>
      <c r="GDU76" s="193"/>
      <c r="GDV76" s="193"/>
      <c r="GDW76" s="193"/>
      <c r="GDX76" s="193"/>
      <c r="GDY76" s="193"/>
      <c r="GDZ76" s="193"/>
      <c r="GEA76" s="193"/>
      <c r="GEB76" s="193"/>
      <c r="GEC76" s="193"/>
      <c r="GED76" s="193"/>
      <c r="GEE76" s="193"/>
      <c r="GEF76" s="193"/>
      <c r="GEG76" s="193"/>
      <c r="GEH76" s="193"/>
      <c r="GEI76" s="193"/>
      <c r="GEJ76" s="193"/>
      <c r="GEK76" s="193"/>
      <c r="GEL76" s="193"/>
      <c r="GEM76" s="193"/>
      <c r="GEN76" s="193"/>
      <c r="GEO76" s="193"/>
      <c r="GEP76" s="193"/>
      <c r="GEQ76" s="193"/>
      <c r="GER76" s="193"/>
      <c r="GES76" s="193"/>
      <c r="GET76" s="193"/>
      <c r="GEU76" s="193"/>
      <c r="GEV76" s="193"/>
      <c r="GEW76" s="193"/>
      <c r="GEX76" s="193"/>
      <c r="GEY76" s="193"/>
      <c r="GEZ76" s="193"/>
      <c r="GFA76" s="193"/>
      <c r="GFB76" s="193"/>
      <c r="GFC76" s="193"/>
      <c r="GFD76" s="193"/>
      <c r="GFE76" s="193"/>
      <c r="GFF76" s="193"/>
      <c r="GFG76" s="193"/>
      <c r="GFH76" s="193"/>
      <c r="GFI76" s="193"/>
      <c r="GFJ76" s="193"/>
      <c r="GFK76" s="193"/>
      <c r="GFL76" s="193"/>
      <c r="GFM76" s="193"/>
      <c r="GFN76" s="193"/>
      <c r="GFO76" s="193"/>
      <c r="GFP76" s="193"/>
      <c r="GFQ76" s="193"/>
      <c r="GFR76" s="193"/>
      <c r="GFS76" s="193"/>
      <c r="GFT76" s="193"/>
      <c r="GFU76" s="193"/>
      <c r="GFV76" s="193"/>
      <c r="GFW76" s="193"/>
      <c r="GFX76" s="193"/>
      <c r="GFY76" s="193"/>
      <c r="GFZ76" s="193"/>
      <c r="GGA76" s="193"/>
      <c r="GGB76" s="193"/>
      <c r="GGC76" s="193"/>
      <c r="GGD76" s="193"/>
      <c r="GGE76" s="193"/>
      <c r="GGF76" s="193"/>
      <c r="GGG76" s="193"/>
      <c r="GGH76" s="193"/>
      <c r="GGI76" s="193"/>
      <c r="GGJ76" s="193"/>
      <c r="GGK76" s="193"/>
      <c r="GGL76" s="193"/>
      <c r="GGM76" s="193"/>
      <c r="GGN76" s="193"/>
      <c r="GGO76" s="193"/>
      <c r="GGP76" s="193"/>
      <c r="GGQ76" s="193"/>
      <c r="GGR76" s="193"/>
      <c r="GGS76" s="193"/>
      <c r="GGT76" s="193"/>
      <c r="GGU76" s="193"/>
      <c r="GGV76" s="193"/>
      <c r="GGW76" s="193"/>
      <c r="GGX76" s="193"/>
      <c r="GGY76" s="193"/>
      <c r="GGZ76" s="193"/>
      <c r="GHA76" s="193"/>
      <c r="GHB76" s="193"/>
      <c r="GHC76" s="193"/>
      <c r="GHD76" s="193"/>
      <c r="GHE76" s="193"/>
      <c r="GHF76" s="193"/>
      <c r="GHG76" s="193"/>
      <c r="GHH76" s="193"/>
      <c r="GHI76" s="193"/>
      <c r="GHJ76" s="193"/>
      <c r="GHK76" s="193"/>
      <c r="GHL76" s="193"/>
      <c r="GHM76" s="193"/>
      <c r="GHN76" s="193"/>
      <c r="GHO76" s="193"/>
      <c r="GHP76" s="193"/>
      <c r="GHQ76" s="193"/>
      <c r="GHR76" s="193"/>
      <c r="GHS76" s="193"/>
      <c r="GHT76" s="193"/>
      <c r="GHU76" s="193"/>
      <c r="GHV76" s="193"/>
      <c r="GHW76" s="193"/>
      <c r="GHX76" s="193"/>
      <c r="GHY76" s="193"/>
      <c r="GHZ76" s="193"/>
      <c r="GIA76" s="193"/>
      <c r="GIB76" s="193"/>
      <c r="GIC76" s="193"/>
      <c r="GID76" s="193"/>
      <c r="GIE76" s="193"/>
      <c r="GIF76" s="193"/>
      <c r="GIG76" s="193"/>
      <c r="GIH76" s="193"/>
      <c r="GII76" s="193"/>
      <c r="GIJ76" s="193"/>
      <c r="GIK76" s="193"/>
      <c r="GIL76" s="193"/>
      <c r="GIM76" s="193"/>
      <c r="GIN76" s="193"/>
      <c r="GIO76" s="193"/>
      <c r="GIP76" s="193"/>
      <c r="GIQ76" s="193"/>
      <c r="GIR76" s="193"/>
      <c r="GIS76" s="193"/>
      <c r="GIT76" s="193"/>
      <c r="GIU76" s="193"/>
      <c r="GIV76" s="193"/>
      <c r="GIW76" s="193"/>
      <c r="GIX76" s="193"/>
      <c r="GIY76" s="193"/>
      <c r="GIZ76" s="193"/>
      <c r="GJA76" s="193"/>
      <c r="GJB76" s="193"/>
      <c r="GJC76" s="193"/>
      <c r="GJD76" s="193"/>
      <c r="GJE76" s="193"/>
      <c r="GJF76" s="193"/>
      <c r="GJG76" s="193"/>
      <c r="GJH76" s="193"/>
      <c r="GJI76" s="193"/>
      <c r="GJJ76" s="193"/>
      <c r="GJK76" s="193"/>
      <c r="GJL76" s="193"/>
      <c r="GJM76" s="193"/>
      <c r="GJN76" s="193"/>
      <c r="GJO76" s="193"/>
      <c r="GJP76" s="193"/>
      <c r="GJQ76" s="193"/>
      <c r="GJR76" s="193"/>
      <c r="GJS76" s="193"/>
      <c r="GJT76" s="193"/>
      <c r="GJU76" s="193"/>
      <c r="GJV76" s="193"/>
      <c r="GJW76" s="193"/>
      <c r="GJX76" s="193"/>
      <c r="GJY76" s="193"/>
      <c r="GJZ76" s="193"/>
      <c r="GKA76" s="193"/>
      <c r="GKB76" s="193"/>
      <c r="GKC76" s="193"/>
      <c r="GKD76" s="193"/>
      <c r="GKE76" s="193"/>
      <c r="GKF76" s="193"/>
      <c r="GKG76" s="193"/>
      <c r="GKH76" s="193"/>
      <c r="GKI76" s="193"/>
      <c r="GKJ76" s="193"/>
      <c r="GKK76" s="193"/>
      <c r="GKL76" s="193"/>
      <c r="GKM76" s="193"/>
      <c r="GKN76" s="193"/>
      <c r="GKO76" s="193"/>
      <c r="GKP76" s="193"/>
      <c r="GKQ76" s="193"/>
      <c r="GKR76" s="193"/>
      <c r="GKS76" s="193"/>
      <c r="GKT76" s="193"/>
      <c r="GKU76" s="193"/>
      <c r="GKV76" s="193"/>
      <c r="GKW76" s="193"/>
      <c r="GKX76" s="193"/>
      <c r="GKY76" s="193"/>
      <c r="GKZ76" s="193"/>
      <c r="GLA76" s="193"/>
      <c r="GLB76" s="193"/>
      <c r="GLC76" s="193"/>
      <c r="GLD76" s="193"/>
      <c r="GLE76" s="193"/>
      <c r="GLF76" s="193"/>
      <c r="GLG76" s="193"/>
      <c r="GLH76" s="193"/>
      <c r="GLI76" s="193"/>
      <c r="GLJ76" s="193"/>
      <c r="GLK76" s="193"/>
      <c r="GLL76" s="193"/>
      <c r="GLM76" s="193"/>
      <c r="GLN76" s="193"/>
      <c r="GLO76" s="193"/>
      <c r="GLP76" s="193"/>
      <c r="GLQ76" s="193"/>
      <c r="GLR76" s="193"/>
      <c r="GLS76" s="193"/>
      <c r="GLT76" s="193"/>
      <c r="GLU76" s="193"/>
      <c r="GLV76" s="193"/>
      <c r="GLW76" s="193"/>
      <c r="GLX76" s="193"/>
      <c r="GLY76" s="193"/>
      <c r="GLZ76" s="193"/>
      <c r="GMA76" s="193"/>
      <c r="GMB76" s="193"/>
      <c r="GMC76" s="193"/>
      <c r="GMD76" s="193"/>
      <c r="GME76" s="193"/>
      <c r="GMF76" s="193"/>
      <c r="GMG76" s="193"/>
      <c r="GMH76" s="193"/>
      <c r="GMI76" s="193"/>
      <c r="GMJ76" s="193"/>
      <c r="GMK76" s="193"/>
      <c r="GML76" s="193"/>
      <c r="GMM76" s="193"/>
      <c r="GMN76" s="193"/>
      <c r="GMO76" s="193"/>
      <c r="GMP76" s="193"/>
      <c r="GMQ76" s="193"/>
      <c r="GMR76" s="193"/>
      <c r="GMS76" s="193"/>
      <c r="GMT76" s="193"/>
      <c r="GMU76" s="193"/>
      <c r="GMV76" s="193"/>
      <c r="GMW76" s="193"/>
      <c r="GMX76" s="193"/>
      <c r="GMY76" s="193"/>
      <c r="GMZ76" s="193"/>
      <c r="GNA76" s="193"/>
      <c r="GNB76" s="193"/>
      <c r="GNC76" s="193"/>
      <c r="GND76" s="193"/>
      <c r="GNE76" s="193"/>
      <c r="GNF76" s="193"/>
      <c r="GNG76" s="193"/>
      <c r="GNH76" s="193"/>
      <c r="GNI76" s="193"/>
      <c r="GNJ76" s="193"/>
      <c r="GNK76" s="193"/>
      <c r="GNL76" s="193"/>
      <c r="GNM76" s="193"/>
      <c r="GNN76" s="193"/>
      <c r="GNO76" s="193"/>
      <c r="GNP76" s="193"/>
      <c r="GNQ76" s="193"/>
      <c r="GNR76" s="193"/>
      <c r="GNS76" s="193"/>
      <c r="GNT76" s="193"/>
      <c r="GNU76" s="193"/>
      <c r="GNV76" s="193"/>
      <c r="GNW76" s="193"/>
      <c r="GNX76" s="193"/>
      <c r="GNY76" s="193"/>
      <c r="GNZ76" s="193"/>
      <c r="GOA76" s="193"/>
      <c r="GOB76" s="193"/>
      <c r="GOC76" s="193"/>
      <c r="GOD76" s="193"/>
      <c r="GOE76" s="193"/>
      <c r="GOF76" s="193"/>
      <c r="GOG76" s="193"/>
      <c r="GOH76" s="193"/>
      <c r="GOI76" s="193"/>
      <c r="GOJ76" s="193"/>
      <c r="GOK76" s="193"/>
      <c r="GOL76" s="193"/>
      <c r="GOM76" s="193"/>
      <c r="GON76" s="193"/>
      <c r="GOO76" s="193"/>
      <c r="GOP76" s="193"/>
      <c r="GOQ76" s="193"/>
      <c r="GOR76" s="193"/>
      <c r="GOS76" s="193"/>
      <c r="GOT76" s="193"/>
      <c r="GOU76" s="193"/>
      <c r="GOV76" s="193"/>
      <c r="GOW76" s="193"/>
      <c r="GOX76" s="193"/>
      <c r="GOY76" s="193"/>
      <c r="GOZ76" s="193"/>
      <c r="GPA76" s="193"/>
      <c r="GPB76" s="193"/>
      <c r="GPC76" s="193"/>
      <c r="GPD76" s="193"/>
      <c r="GPE76" s="193"/>
      <c r="GPF76" s="193"/>
      <c r="GPG76" s="193"/>
      <c r="GPH76" s="193"/>
      <c r="GPI76" s="193"/>
      <c r="GPJ76" s="193"/>
      <c r="GPK76" s="193"/>
      <c r="GPL76" s="193"/>
      <c r="GPM76" s="193"/>
      <c r="GPN76" s="193"/>
      <c r="GPO76" s="193"/>
      <c r="GPP76" s="193"/>
      <c r="GPQ76" s="193"/>
      <c r="GPR76" s="193"/>
      <c r="GPS76" s="193"/>
      <c r="GPT76" s="193"/>
      <c r="GPU76" s="193"/>
      <c r="GPV76" s="193"/>
      <c r="GPW76" s="193"/>
      <c r="GPX76" s="193"/>
      <c r="GPY76" s="193"/>
      <c r="GPZ76" s="193"/>
      <c r="GQA76" s="193"/>
      <c r="GQB76" s="193"/>
      <c r="GQC76" s="193"/>
      <c r="GQD76" s="193"/>
      <c r="GQE76" s="193"/>
      <c r="GQF76" s="193"/>
      <c r="GQG76" s="193"/>
      <c r="GQH76" s="193"/>
      <c r="GQI76" s="193"/>
      <c r="GQJ76" s="193"/>
      <c r="GQK76" s="193"/>
      <c r="GQL76" s="193"/>
      <c r="GQM76" s="193"/>
      <c r="GQN76" s="193"/>
      <c r="GQO76" s="193"/>
      <c r="GQP76" s="193"/>
      <c r="GQQ76" s="193"/>
      <c r="GQR76" s="193"/>
      <c r="GQS76" s="193"/>
      <c r="GQT76" s="193"/>
      <c r="GQU76" s="193"/>
      <c r="GQV76" s="193"/>
      <c r="GQW76" s="193"/>
      <c r="GQX76" s="193"/>
      <c r="GQY76" s="193"/>
      <c r="GQZ76" s="193"/>
      <c r="GRA76" s="193"/>
      <c r="GRB76" s="193"/>
      <c r="GRC76" s="193"/>
      <c r="GRD76" s="193"/>
      <c r="GRE76" s="193"/>
      <c r="GRF76" s="193"/>
      <c r="GRG76" s="193"/>
      <c r="GRH76" s="193"/>
      <c r="GRI76" s="193"/>
      <c r="GRJ76" s="193"/>
      <c r="GRK76" s="193"/>
      <c r="GRL76" s="193"/>
      <c r="GRM76" s="193"/>
      <c r="GRN76" s="193"/>
      <c r="GRO76" s="193"/>
      <c r="GRP76" s="193"/>
      <c r="GRQ76" s="193"/>
      <c r="GRR76" s="193"/>
      <c r="GRS76" s="193"/>
      <c r="GRT76" s="193"/>
      <c r="GRU76" s="193"/>
      <c r="GRV76" s="193"/>
      <c r="GRW76" s="193"/>
      <c r="GRX76" s="193"/>
      <c r="GRY76" s="193"/>
      <c r="GRZ76" s="193"/>
      <c r="GSA76" s="193"/>
      <c r="GSB76" s="193"/>
      <c r="GSC76" s="193"/>
      <c r="GSD76" s="193"/>
      <c r="GSE76" s="193"/>
      <c r="GSF76" s="193"/>
      <c r="GSG76" s="193"/>
      <c r="GSH76" s="193"/>
      <c r="GSI76" s="193"/>
      <c r="GSJ76" s="193"/>
      <c r="GSK76" s="193"/>
      <c r="GSL76" s="193"/>
      <c r="GSM76" s="193"/>
      <c r="GSN76" s="193"/>
      <c r="GSO76" s="193"/>
      <c r="GSP76" s="193"/>
      <c r="GSQ76" s="193"/>
      <c r="GSR76" s="193"/>
      <c r="GSS76" s="193"/>
      <c r="GST76" s="193"/>
      <c r="GSU76" s="193"/>
      <c r="GSV76" s="193"/>
      <c r="GSW76" s="193"/>
      <c r="GSX76" s="193"/>
      <c r="GSY76" s="193"/>
      <c r="GSZ76" s="193"/>
      <c r="GTA76" s="193"/>
      <c r="GTB76" s="193"/>
      <c r="GTC76" s="193"/>
      <c r="GTD76" s="193"/>
      <c r="GTE76" s="193"/>
      <c r="GTF76" s="193"/>
      <c r="GTG76" s="193"/>
      <c r="GTH76" s="193"/>
      <c r="GTI76" s="193"/>
      <c r="GTJ76" s="193"/>
      <c r="GTK76" s="193"/>
      <c r="GTL76" s="193"/>
      <c r="GTM76" s="193"/>
      <c r="GTN76" s="193"/>
      <c r="GTO76" s="193"/>
      <c r="GTP76" s="193"/>
      <c r="GTQ76" s="193"/>
      <c r="GTR76" s="193"/>
      <c r="GTS76" s="193"/>
      <c r="GTT76" s="193"/>
      <c r="GTU76" s="193"/>
      <c r="GTV76" s="193"/>
      <c r="GTW76" s="193"/>
      <c r="GTX76" s="193"/>
      <c r="GTY76" s="193"/>
      <c r="GTZ76" s="193"/>
      <c r="GUA76" s="193"/>
      <c r="GUB76" s="193"/>
      <c r="GUC76" s="193"/>
      <c r="GUD76" s="193"/>
      <c r="GUE76" s="193"/>
      <c r="GUF76" s="193"/>
      <c r="GUG76" s="193"/>
      <c r="GUH76" s="193"/>
      <c r="GUI76" s="193"/>
      <c r="GUJ76" s="193"/>
      <c r="GUK76" s="193"/>
      <c r="GUL76" s="193"/>
      <c r="GUM76" s="193"/>
      <c r="GUN76" s="193"/>
      <c r="GUO76" s="193"/>
      <c r="GUP76" s="193"/>
      <c r="GUQ76" s="193"/>
      <c r="GUR76" s="193"/>
      <c r="GUS76" s="193"/>
      <c r="GUT76" s="193"/>
      <c r="GUU76" s="193"/>
      <c r="GUV76" s="193"/>
      <c r="GUW76" s="193"/>
      <c r="GUX76" s="193"/>
      <c r="GUY76" s="193"/>
      <c r="GUZ76" s="193"/>
      <c r="GVA76" s="193"/>
      <c r="GVB76" s="193"/>
      <c r="GVC76" s="193"/>
      <c r="GVD76" s="193"/>
      <c r="GVE76" s="193"/>
      <c r="GVF76" s="193"/>
      <c r="GVG76" s="193"/>
      <c r="GVH76" s="193"/>
      <c r="GVI76" s="193"/>
      <c r="GVJ76" s="193"/>
      <c r="GVK76" s="193"/>
      <c r="GVL76" s="193"/>
      <c r="GVM76" s="193"/>
      <c r="GVN76" s="193"/>
      <c r="GVO76" s="193"/>
      <c r="GVP76" s="193"/>
      <c r="GVQ76" s="193"/>
      <c r="GVR76" s="193"/>
      <c r="GVS76" s="193"/>
      <c r="GVT76" s="193"/>
      <c r="GVU76" s="193"/>
      <c r="GVV76" s="193"/>
      <c r="GVW76" s="193"/>
      <c r="GVX76" s="193"/>
      <c r="GVY76" s="193"/>
      <c r="GVZ76" s="193"/>
      <c r="GWA76" s="193"/>
      <c r="GWB76" s="193"/>
      <c r="GWC76" s="193"/>
      <c r="GWD76" s="193"/>
      <c r="GWE76" s="193"/>
      <c r="GWF76" s="193"/>
      <c r="GWG76" s="193"/>
      <c r="GWH76" s="193"/>
      <c r="GWI76" s="193"/>
      <c r="GWJ76" s="193"/>
      <c r="GWK76" s="193"/>
      <c r="GWL76" s="193"/>
      <c r="GWM76" s="193"/>
      <c r="GWN76" s="193"/>
      <c r="GWO76" s="193"/>
      <c r="GWP76" s="193"/>
      <c r="GWQ76" s="193"/>
      <c r="GWR76" s="193"/>
      <c r="GWS76" s="193"/>
      <c r="GWT76" s="193"/>
      <c r="GWU76" s="193"/>
      <c r="GWV76" s="193"/>
      <c r="GWW76" s="193"/>
      <c r="GWX76" s="193"/>
      <c r="GWY76" s="193"/>
      <c r="GWZ76" s="193"/>
      <c r="GXA76" s="193"/>
      <c r="GXB76" s="193"/>
      <c r="GXC76" s="193"/>
      <c r="GXD76" s="193"/>
      <c r="GXE76" s="193"/>
      <c r="GXF76" s="193"/>
      <c r="GXG76" s="193"/>
      <c r="GXH76" s="193"/>
      <c r="GXI76" s="193"/>
      <c r="GXJ76" s="193"/>
      <c r="GXK76" s="193"/>
      <c r="GXL76" s="193"/>
      <c r="GXM76" s="193"/>
      <c r="GXN76" s="193"/>
      <c r="GXO76" s="193"/>
      <c r="GXP76" s="193"/>
      <c r="GXQ76" s="193"/>
      <c r="GXR76" s="193"/>
      <c r="GXS76" s="193"/>
      <c r="GXT76" s="193"/>
      <c r="GXU76" s="193"/>
      <c r="GXV76" s="193"/>
      <c r="GXW76" s="193"/>
      <c r="GXX76" s="193"/>
      <c r="GXY76" s="193"/>
      <c r="GXZ76" s="193"/>
      <c r="GYA76" s="193"/>
      <c r="GYB76" s="193"/>
      <c r="GYC76" s="193"/>
      <c r="GYD76" s="193"/>
      <c r="GYE76" s="193"/>
      <c r="GYF76" s="193"/>
      <c r="GYG76" s="193"/>
      <c r="GYH76" s="193"/>
      <c r="GYI76" s="193"/>
      <c r="GYJ76" s="193"/>
      <c r="GYK76" s="193"/>
      <c r="GYL76" s="193"/>
      <c r="GYM76" s="193"/>
      <c r="GYN76" s="193"/>
      <c r="GYO76" s="193"/>
      <c r="GYP76" s="193"/>
      <c r="GYQ76" s="193"/>
      <c r="GYR76" s="193"/>
      <c r="GYS76" s="193"/>
      <c r="GYT76" s="193"/>
      <c r="GYU76" s="193"/>
      <c r="GYV76" s="193"/>
      <c r="GYW76" s="193"/>
      <c r="GYX76" s="193"/>
      <c r="GYY76" s="193"/>
      <c r="GYZ76" s="193"/>
      <c r="GZA76" s="193"/>
      <c r="GZB76" s="193"/>
      <c r="GZC76" s="193"/>
      <c r="GZD76" s="193"/>
      <c r="GZE76" s="193"/>
      <c r="GZF76" s="193"/>
      <c r="GZG76" s="193"/>
      <c r="GZH76" s="193"/>
      <c r="GZI76" s="193"/>
      <c r="GZJ76" s="193"/>
      <c r="GZK76" s="193"/>
      <c r="GZL76" s="193"/>
      <c r="GZM76" s="193"/>
      <c r="GZN76" s="193"/>
      <c r="GZO76" s="193"/>
      <c r="GZP76" s="193"/>
      <c r="GZQ76" s="193"/>
      <c r="GZR76" s="193"/>
      <c r="GZS76" s="193"/>
      <c r="GZT76" s="193"/>
      <c r="GZU76" s="193"/>
      <c r="GZV76" s="193"/>
      <c r="GZW76" s="193"/>
      <c r="GZX76" s="193"/>
      <c r="GZY76" s="193"/>
      <c r="GZZ76" s="193"/>
      <c r="HAA76" s="193"/>
      <c r="HAB76" s="193"/>
      <c r="HAC76" s="193"/>
      <c r="HAD76" s="193"/>
      <c r="HAE76" s="193"/>
      <c r="HAF76" s="193"/>
      <c r="HAG76" s="193"/>
      <c r="HAH76" s="193"/>
      <c r="HAI76" s="193"/>
      <c r="HAJ76" s="193"/>
      <c r="HAK76" s="193"/>
      <c r="HAL76" s="193"/>
      <c r="HAM76" s="193"/>
      <c r="HAN76" s="193"/>
      <c r="HAO76" s="193"/>
      <c r="HAP76" s="193"/>
      <c r="HAQ76" s="193"/>
      <c r="HAR76" s="193"/>
      <c r="HAS76" s="193"/>
      <c r="HAT76" s="193"/>
      <c r="HAU76" s="193"/>
      <c r="HAV76" s="193"/>
      <c r="HAW76" s="193"/>
      <c r="HAX76" s="193"/>
      <c r="HAY76" s="193"/>
      <c r="HAZ76" s="193"/>
      <c r="HBA76" s="193"/>
      <c r="HBB76" s="193"/>
      <c r="HBC76" s="193"/>
      <c r="HBD76" s="193"/>
      <c r="HBE76" s="193"/>
      <c r="HBF76" s="193"/>
      <c r="HBG76" s="193"/>
      <c r="HBH76" s="193"/>
      <c r="HBI76" s="193"/>
      <c r="HBJ76" s="193"/>
      <c r="HBK76" s="193"/>
      <c r="HBL76" s="193"/>
      <c r="HBM76" s="193"/>
      <c r="HBN76" s="193"/>
      <c r="HBO76" s="193"/>
      <c r="HBP76" s="193"/>
      <c r="HBQ76" s="193"/>
      <c r="HBR76" s="193"/>
      <c r="HBS76" s="193"/>
      <c r="HBT76" s="193"/>
      <c r="HBU76" s="193"/>
      <c r="HBV76" s="193"/>
      <c r="HBW76" s="193"/>
      <c r="HBX76" s="193"/>
      <c r="HBY76" s="193"/>
      <c r="HBZ76" s="193"/>
      <c r="HCA76" s="193"/>
      <c r="HCB76" s="193"/>
      <c r="HCC76" s="193"/>
      <c r="HCD76" s="193"/>
      <c r="HCE76" s="193"/>
      <c r="HCF76" s="193"/>
      <c r="HCG76" s="193"/>
      <c r="HCH76" s="193"/>
      <c r="HCI76" s="193"/>
      <c r="HCJ76" s="193"/>
      <c r="HCK76" s="193"/>
      <c r="HCL76" s="193"/>
      <c r="HCM76" s="193"/>
      <c r="HCN76" s="193"/>
      <c r="HCO76" s="193"/>
      <c r="HCP76" s="193"/>
      <c r="HCQ76" s="193"/>
      <c r="HCR76" s="193"/>
      <c r="HCS76" s="193"/>
      <c r="HCT76" s="193"/>
      <c r="HCU76" s="193"/>
      <c r="HCV76" s="193"/>
      <c r="HCW76" s="193"/>
      <c r="HCX76" s="193"/>
      <c r="HCY76" s="193"/>
      <c r="HCZ76" s="193"/>
      <c r="HDA76" s="193"/>
      <c r="HDB76" s="193"/>
      <c r="HDC76" s="193"/>
      <c r="HDD76" s="193"/>
      <c r="HDE76" s="193"/>
      <c r="HDF76" s="193"/>
      <c r="HDG76" s="193"/>
      <c r="HDH76" s="193"/>
      <c r="HDI76" s="193"/>
      <c r="HDJ76" s="193"/>
      <c r="HDK76" s="193"/>
      <c r="HDL76" s="193"/>
      <c r="HDM76" s="193"/>
      <c r="HDN76" s="193"/>
      <c r="HDO76" s="193"/>
      <c r="HDP76" s="193"/>
      <c r="HDQ76" s="193"/>
      <c r="HDR76" s="193"/>
      <c r="HDS76" s="193"/>
      <c r="HDT76" s="193"/>
      <c r="HDU76" s="193"/>
      <c r="HDV76" s="193"/>
      <c r="HDW76" s="193"/>
      <c r="HDX76" s="193"/>
      <c r="HDY76" s="193"/>
      <c r="HDZ76" s="193"/>
      <c r="HEA76" s="193"/>
      <c r="HEB76" s="193"/>
      <c r="HEC76" s="193"/>
      <c r="HED76" s="193"/>
      <c r="HEE76" s="193"/>
      <c r="HEF76" s="193"/>
      <c r="HEG76" s="193"/>
      <c r="HEH76" s="193"/>
      <c r="HEI76" s="193"/>
      <c r="HEJ76" s="193"/>
      <c r="HEK76" s="193"/>
      <c r="HEL76" s="193"/>
      <c r="HEM76" s="193"/>
      <c r="HEN76" s="193"/>
      <c r="HEO76" s="193"/>
      <c r="HEP76" s="193"/>
      <c r="HEQ76" s="193"/>
      <c r="HER76" s="193"/>
      <c r="HES76" s="193"/>
      <c r="HET76" s="193"/>
      <c r="HEU76" s="193"/>
      <c r="HEV76" s="193"/>
      <c r="HEW76" s="193"/>
      <c r="HEX76" s="193"/>
      <c r="HEY76" s="193"/>
      <c r="HEZ76" s="193"/>
      <c r="HFA76" s="193"/>
      <c r="HFB76" s="193"/>
      <c r="HFC76" s="193"/>
      <c r="HFD76" s="193"/>
      <c r="HFE76" s="193"/>
      <c r="HFF76" s="193"/>
      <c r="HFG76" s="193"/>
      <c r="HFH76" s="193"/>
      <c r="HFI76" s="193"/>
      <c r="HFJ76" s="193"/>
      <c r="HFK76" s="193"/>
      <c r="HFL76" s="193"/>
      <c r="HFM76" s="193"/>
      <c r="HFN76" s="193"/>
      <c r="HFO76" s="193"/>
      <c r="HFP76" s="193"/>
      <c r="HFQ76" s="193"/>
      <c r="HFR76" s="193"/>
      <c r="HFS76" s="193"/>
      <c r="HFT76" s="193"/>
      <c r="HFU76" s="193"/>
      <c r="HFV76" s="193"/>
      <c r="HFW76" s="193"/>
      <c r="HFX76" s="193"/>
      <c r="HFY76" s="193"/>
      <c r="HFZ76" s="193"/>
      <c r="HGA76" s="193"/>
      <c r="HGB76" s="193"/>
      <c r="HGC76" s="193"/>
      <c r="HGD76" s="193"/>
      <c r="HGE76" s="193"/>
      <c r="HGF76" s="193"/>
      <c r="HGG76" s="193"/>
      <c r="HGH76" s="193"/>
      <c r="HGI76" s="193"/>
      <c r="HGJ76" s="193"/>
      <c r="HGK76" s="193"/>
      <c r="HGL76" s="193"/>
      <c r="HGM76" s="193"/>
      <c r="HGN76" s="193"/>
      <c r="HGO76" s="193"/>
      <c r="HGP76" s="193"/>
      <c r="HGQ76" s="193"/>
      <c r="HGR76" s="193"/>
      <c r="HGS76" s="193"/>
      <c r="HGT76" s="193"/>
      <c r="HGU76" s="193"/>
      <c r="HGV76" s="193"/>
      <c r="HGW76" s="193"/>
      <c r="HGX76" s="193"/>
      <c r="HGY76" s="193"/>
      <c r="HGZ76" s="193"/>
      <c r="HHA76" s="193"/>
      <c r="HHB76" s="193"/>
      <c r="HHC76" s="193"/>
      <c r="HHD76" s="193"/>
      <c r="HHE76" s="193"/>
      <c r="HHF76" s="193"/>
      <c r="HHG76" s="193"/>
      <c r="HHH76" s="193"/>
      <c r="HHI76" s="193"/>
      <c r="HHJ76" s="193"/>
      <c r="HHK76" s="193"/>
      <c r="HHL76" s="193"/>
      <c r="HHM76" s="193"/>
      <c r="HHN76" s="193"/>
      <c r="HHO76" s="193"/>
      <c r="HHP76" s="193"/>
      <c r="HHQ76" s="193"/>
      <c r="HHR76" s="193"/>
      <c r="HHS76" s="193"/>
      <c r="HHT76" s="193"/>
      <c r="HHU76" s="193"/>
      <c r="HHV76" s="193"/>
      <c r="HHW76" s="193"/>
      <c r="HHX76" s="193"/>
      <c r="HHY76" s="193"/>
      <c r="HHZ76" s="193"/>
      <c r="HIA76" s="193"/>
      <c r="HIB76" s="193"/>
      <c r="HIC76" s="193"/>
      <c r="HID76" s="193"/>
      <c r="HIE76" s="193"/>
      <c r="HIF76" s="193"/>
      <c r="HIG76" s="193"/>
      <c r="HIH76" s="193"/>
      <c r="HII76" s="193"/>
      <c r="HIJ76" s="193"/>
      <c r="HIK76" s="193"/>
      <c r="HIL76" s="193"/>
      <c r="HIM76" s="193"/>
      <c r="HIN76" s="193"/>
      <c r="HIO76" s="193"/>
      <c r="HIP76" s="193"/>
      <c r="HIQ76" s="193"/>
      <c r="HIR76" s="193"/>
      <c r="HIS76" s="193"/>
      <c r="HIT76" s="193"/>
      <c r="HIU76" s="193"/>
      <c r="HIV76" s="193"/>
      <c r="HIW76" s="193"/>
      <c r="HIX76" s="193"/>
      <c r="HIY76" s="193"/>
      <c r="HIZ76" s="193"/>
      <c r="HJA76" s="193"/>
      <c r="HJB76" s="193"/>
      <c r="HJC76" s="193"/>
      <c r="HJD76" s="193"/>
      <c r="HJE76" s="193"/>
      <c r="HJF76" s="193"/>
      <c r="HJG76" s="193"/>
      <c r="HJH76" s="193"/>
      <c r="HJI76" s="193"/>
      <c r="HJJ76" s="193"/>
      <c r="HJK76" s="193"/>
      <c r="HJL76" s="193"/>
      <c r="HJM76" s="193"/>
      <c r="HJN76" s="193"/>
      <c r="HJO76" s="193"/>
      <c r="HJP76" s="193"/>
      <c r="HJQ76" s="193"/>
      <c r="HJR76" s="193"/>
      <c r="HJS76" s="193"/>
      <c r="HJT76" s="193"/>
      <c r="HJU76" s="193"/>
      <c r="HJV76" s="193"/>
      <c r="HJW76" s="193"/>
      <c r="HJX76" s="193"/>
      <c r="HJY76" s="193"/>
      <c r="HJZ76" s="193"/>
      <c r="HKA76" s="193"/>
      <c r="HKB76" s="193"/>
      <c r="HKC76" s="193"/>
      <c r="HKD76" s="193"/>
      <c r="HKE76" s="193"/>
      <c r="HKF76" s="193"/>
      <c r="HKG76" s="193"/>
      <c r="HKH76" s="193"/>
      <c r="HKI76" s="193"/>
      <c r="HKJ76" s="193"/>
      <c r="HKK76" s="193"/>
      <c r="HKL76" s="193"/>
      <c r="HKM76" s="193"/>
      <c r="HKN76" s="193"/>
      <c r="HKO76" s="193"/>
      <c r="HKP76" s="193"/>
      <c r="HKQ76" s="193"/>
      <c r="HKR76" s="193"/>
      <c r="HKS76" s="193"/>
      <c r="HKT76" s="193"/>
      <c r="HKU76" s="193"/>
      <c r="HKV76" s="193"/>
      <c r="HKW76" s="193"/>
      <c r="HKX76" s="193"/>
      <c r="HKY76" s="193"/>
      <c r="HKZ76" s="193"/>
      <c r="HLA76" s="193"/>
      <c r="HLB76" s="193"/>
      <c r="HLC76" s="193"/>
      <c r="HLD76" s="193"/>
      <c r="HLE76" s="193"/>
      <c r="HLF76" s="193"/>
      <c r="HLG76" s="193"/>
      <c r="HLH76" s="193"/>
      <c r="HLI76" s="193"/>
      <c r="HLJ76" s="193"/>
      <c r="HLK76" s="193"/>
      <c r="HLL76" s="193"/>
      <c r="HLM76" s="193"/>
      <c r="HLN76" s="193"/>
      <c r="HLO76" s="193"/>
      <c r="HLP76" s="193"/>
      <c r="HLQ76" s="193"/>
      <c r="HLR76" s="193"/>
      <c r="HLS76" s="193"/>
      <c r="HLT76" s="193"/>
      <c r="HLU76" s="193"/>
      <c r="HLV76" s="193"/>
      <c r="HLW76" s="193"/>
      <c r="HLX76" s="193"/>
      <c r="HLY76" s="193"/>
      <c r="HLZ76" s="193"/>
      <c r="HMA76" s="193"/>
      <c r="HMB76" s="193"/>
      <c r="HMC76" s="193"/>
      <c r="HMD76" s="193"/>
      <c r="HME76" s="193"/>
      <c r="HMF76" s="193"/>
      <c r="HMG76" s="193"/>
      <c r="HMH76" s="193"/>
      <c r="HMI76" s="193"/>
      <c r="HMJ76" s="193"/>
      <c r="HMK76" s="193"/>
      <c r="HML76" s="193"/>
      <c r="HMM76" s="193"/>
      <c r="HMN76" s="193"/>
      <c r="HMO76" s="193"/>
      <c r="HMP76" s="193"/>
      <c r="HMQ76" s="193"/>
      <c r="HMR76" s="193"/>
      <c r="HMS76" s="193"/>
      <c r="HMT76" s="193"/>
      <c r="HMU76" s="193"/>
      <c r="HMV76" s="193"/>
      <c r="HMW76" s="193"/>
      <c r="HMX76" s="193"/>
      <c r="HMY76" s="193"/>
      <c r="HMZ76" s="193"/>
      <c r="HNA76" s="193"/>
      <c r="HNB76" s="193"/>
      <c r="HNC76" s="193"/>
      <c r="HND76" s="193"/>
      <c r="HNE76" s="193"/>
      <c r="HNF76" s="193"/>
      <c r="HNG76" s="193"/>
      <c r="HNH76" s="193"/>
      <c r="HNI76" s="193"/>
      <c r="HNJ76" s="193"/>
      <c r="HNK76" s="193"/>
      <c r="HNL76" s="193"/>
      <c r="HNM76" s="193"/>
      <c r="HNN76" s="193"/>
      <c r="HNO76" s="193"/>
      <c r="HNP76" s="193"/>
      <c r="HNQ76" s="193"/>
      <c r="HNR76" s="193"/>
      <c r="HNS76" s="193"/>
      <c r="HNT76" s="193"/>
      <c r="HNU76" s="193"/>
      <c r="HNV76" s="193"/>
      <c r="HNW76" s="193"/>
      <c r="HNX76" s="193"/>
      <c r="HNY76" s="193"/>
      <c r="HNZ76" s="193"/>
      <c r="HOA76" s="193"/>
      <c r="HOB76" s="193"/>
      <c r="HOC76" s="193"/>
      <c r="HOD76" s="193"/>
      <c r="HOE76" s="193"/>
      <c r="HOF76" s="193"/>
      <c r="HOG76" s="193"/>
      <c r="HOH76" s="193"/>
      <c r="HOI76" s="193"/>
      <c r="HOJ76" s="193"/>
      <c r="HOK76" s="193"/>
      <c r="HOL76" s="193"/>
      <c r="HOM76" s="193"/>
      <c r="HON76" s="193"/>
      <c r="HOO76" s="193"/>
      <c r="HOP76" s="193"/>
      <c r="HOQ76" s="193"/>
      <c r="HOR76" s="193"/>
      <c r="HOS76" s="193"/>
      <c r="HOT76" s="193"/>
      <c r="HOU76" s="193"/>
      <c r="HOV76" s="193"/>
      <c r="HOW76" s="193"/>
      <c r="HOX76" s="193"/>
      <c r="HOY76" s="193"/>
      <c r="HOZ76" s="193"/>
      <c r="HPA76" s="193"/>
      <c r="HPB76" s="193"/>
      <c r="HPC76" s="193"/>
      <c r="HPD76" s="193"/>
      <c r="HPE76" s="193"/>
      <c r="HPF76" s="193"/>
      <c r="HPG76" s="193"/>
      <c r="HPH76" s="193"/>
      <c r="HPI76" s="193"/>
      <c r="HPJ76" s="193"/>
      <c r="HPK76" s="193"/>
      <c r="HPL76" s="193"/>
      <c r="HPM76" s="193"/>
      <c r="HPN76" s="193"/>
      <c r="HPO76" s="193"/>
      <c r="HPP76" s="193"/>
      <c r="HPQ76" s="193"/>
      <c r="HPR76" s="193"/>
      <c r="HPS76" s="193"/>
      <c r="HPT76" s="193"/>
      <c r="HPU76" s="193"/>
      <c r="HPV76" s="193"/>
      <c r="HPW76" s="193"/>
      <c r="HPX76" s="193"/>
      <c r="HPY76" s="193"/>
      <c r="HPZ76" s="193"/>
      <c r="HQA76" s="193"/>
      <c r="HQB76" s="193"/>
      <c r="HQC76" s="193"/>
      <c r="HQD76" s="193"/>
      <c r="HQE76" s="193"/>
      <c r="HQF76" s="193"/>
      <c r="HQG76" s="193"/>
      <c r="HQH76" s="193"/>
      <c r="HQI76" s="193"/>
      <c r="HQJ76" s="193"/>
      <c r="HQK76" s="193"/>
      <c r="HQL76" s="193"/>
      <c r="HQM76" s="193"/>
      <c r="HQN76" s="193"/>
      <c r="HQO76" s="193"/>
      <c r="HQP76" s="193"/>
      <c r="HQQ76" s="193"/>
      <c r="HQR76" s="193"/>
      <c r="HQS76" s="193"/>
      <c r="HQT76" s="193"/>
      <c r="HQU76" s="193"/>
      <c r="HQV76" s="193"/>
      <c r="HQW76" s="193"/>
      <c r="HQX76" s="193"/>
      <c r="HQY76" s="193"/>
      <c r="HQZ76" s="193"/>
      <c r="HRA76" s="193"/>
      <c r="HRB76" s="193"/>
      <c r="HRC76" s="193"/>
      <c r="HRD76" s="193"/>
      <c r="HRE76" s="193"/>
      <c r="HRF76" s="193"/>
      <c r="HRG76" s="193"/>
      <c r="HRH76" s="193"/>
      <c r="HRI76" s="193"/>
      <c r="HRJ76" s="193"/>
      <c r="HRK76" s="193"/>
      <c r="HRL76" s="193"/>
      <c r="HRM76" s="193"/>
      <c r="HRN76" s="193"/>
      <c r="HRO76" s="193"/>
      <c r="HRP76" s="193"/>
      <c r="HRQ76" s="193"/>
      <c r="HRR76" s="193"/>
      <c r="HRS76" s="193"/>
      <c r="HRT76" s="193"/>
      <c r="HRU76" s="193"/>
      <c r="HRV76" s="193"/>
      <c r="HRW76" s="193"/>
      <c r="HRX76" s="193"/>
      <c r="HRY76" s="193"/>
      <c r="HRZ76" s="193"/>
      <c r="HSA76" s="193"/>
      <c r="HSB76" s="193"/>
      <c r="HSC76" s="193"/>
      <c r="HSD76" s="193"/>
      <c r="HSE76" s="193"/>
      <c r="HSF76" s="193"/>
      <c r="HSG76" s="193"/>
      <c r="HSH76" s="193"/>
      <c r="HSI76" s="193"/>
      <c r="HSJ76" s="193"/>
      <c r="HSK76" s="193"/>
      <c r="HSL76" s="193"/>
      <c r="HSM76" s="193"/>
      <c r="HSN76" s="193"/>
      <c r="HSO76" s="193"/>
      <c r="HSP76" s="193"/>
      <c r="HSQ76" s="193"/>
      <c r="HSR76" s="193"/>
      <c r="HSS76" s="193"/>
      <c r="HST76" s="193"/>
      <c r="HSU76" s="193"/>
      <c r="HSV76" s="193"/>
      <c r="HSW76" s="193"/>
      <c r="HSX76" s="193"/>
      <c r="HSY76" s="193"/>
      <c r="HSZ76" s="193"/>
      <c r="HTA76" s="193"/>
      <c r="HTB76" s="193"/>
      <c r="HTC76" s="193"/>
      <c r="HTD76" s="193"/>
      <c r="HTE76" s="193"/>
      <c r="HTF76" s="193"/>
      <c r="HTG76" s="193"/>
      <c r="HTH76" s="193"/>
      <c r="HTI76" s="193"/>
      <c r="HTJ76" s="193"/>
      <c r="HTK76" s="193"/>
      <c r="HTL76" s="193"/>
      <c r="HTM76" s="193"/>
      <c r="HTN76" s="193"/>
      <c r="HTO76" s="193"/>
      <c r="HTP76" s="193"/>
      <c r="HTQ76" s="193"/>
      <c r="HTR76" s="193"/>
      <c r="HTS76" s="193"/>
      <c r="HTT76" s="193"/>
      <c r="HTU76" s="193"/>
      <c r="HTV76" s="193"/>
      <c r="HTW76" s="193"/>
      <c r="HTX76" s="193"/>
      <c r="HTY76" s="193"/>
      <c r="HTZ76" s="193"/>
      <c r="HUA76" s="193"/>
      <c r="HUB76" s="193"/>
      <c r="HUC76" s="193"/>
      <c r="HUD76" s="193"/>
      <c r="HUE76" s="193"/>
      <c r="HUF76" s="193"/>
      <c r="HUG76" s="193"/>
      <c r="HUH76" s="193"/>
      <c r="HUI76" s="193"/>
      <c r="HUJ76" s="193"/>
      <c r="HUK76" s="193"/>
      <c r="HUL76" s="193"/>
      <c r="HUM76" s="193"/>
      <c r="HUN76" s="193"/>
      <c r="HUO76" s="193"/>
      <c r="HUP76" s="193"/>
      <c r="HUQ76" s="193"/>
      <c r="HUR76" s="193"/>
      <c r="HUS76" s="193"/>
      <c r="HUT76" s="193"/>
      <c r="HUU76" s="193"/>
      <c r="HUV76" s="193"/>
      <c r="HUW76" s="193"/>
      <c r="HUX76" s="193"/>
      <c r="HUY76" s="193"/>
      <c r="HUZ76" s="193"/>
      <c r="HVA76" s="193"/>
      <c r="HVB76" s="193"/>
      <c r="HVC76" s="193"/>
      <c r="HVD76" s="193"/>
      <c r="HVE76" s="193"/>
      <c r="HVF76" s="193"/>
      <c r="HVG76" s="193"/>
      <c r="HVH76" s="193"/>
      <c r="HVI76" s="193"/>
      <c r="HVJ76" s="193"/>
      <c r="HVK76" s="193"/>
      <c r="HVL76" s="193"/>
      <c r="HVM76" s="193"/>
      <c r="HVN76" s="193"/>
      <c r="HVO76" s="193"/>
      <c r="HVP76" s="193"/>
      <c r="HVQ76" s="193"/>
      <c r="HVR76" s="193"/>
      <c r="HVS76" s="193"/>
      <c r="HVT76" s="193"/>
      <c r="HVU76" s="193"/>
      <c r="HVV76" s="193"/>
      <c r="HVW76" s="193"/>
      <c r="HVX76" s="193"/>
      <c r="HVY76" s="193"/>
      <c r="HVZ76" s="193"/>
      <c r="HWA76" s="193"/>
      <c r="HWB76" s="193"/>
      <c r="HWC76" s="193"/>
      <c r="HWD76" s="193"/>
      <c r="HWE76" s="193"/>
      <c r="HWF76" s="193"/>
      <c r="HWG76" s="193"/>
      <c r="HWH76" s="193"/>
      <c r="HWI76" s="193"/>
      <c r="HWJ76" s="193"/>
      <c r="HWK76" s="193"/>
      <c r="HWL76" s="193"/>
      <c r="HWM76" s="193"/>
      <c r="HWN76" s="193"/>
      <c r="HWO76" s="193"/>
      <c r="HWP76" s="193"/>
      <c r="HWQ76" s="193"/>
      <c r="HWR76" s="193"/>
      <c r="HWS76" s="193"/>
      <c r="HWT76" s="193"/>
      <c r="HWU76" s="193"/>
      <c r="HWV76" s="193"/>
      <c r="HWW76" s="193"/>
      <c r="HWX76" s="193"/>
      <c r="HWY76" s="193"/>
      <c r="HWZ76" s="193"/>
      <c r="HXA76" s="193"/>
      <c r="HXB76" s="193"/>
      <c r="HXC76" s="193"/>
      <c r="HXD76" s="193"/>
      <c r="HXE76" s="193"/>
      <c r="HXF76" s="193"/>
      <c r="HXG76" s="193"/>
      <c r="HXH76" s="193"/>
      <c r="HXI76" s="193"/>
      <c r="HXJ76" s="193"/>
      <c r="HXK76" s="193"/>
      <c r="HXL76" s="193"/>
      <c r="HXM76" s="193"/>
      <c r="HXN76" s="193"/>
      <c r="HXO76" s="193"/>
      <c r="HXP76" s="193"/>
      <c r="HXQ76" s="193"/>
      <c r="HXR76" s="193"/>
      <c r="HXS76" s="193"/>
      <c r="HXT76" s="193"/>
      <c r="HXU76" s="193"/>
      <c r="HXV76" s="193"/>
      <c r="HXW76" s="193"/>
      <c r="HXX76" s="193"/>
      <c r="HXY76" s="193"/>
      <c r="HXZ76" s="193"/>
      <c r="HYA76" s="193"/>
      <c r="HYB76" s="193"/>
      <c r="HYC76" s="193"/>
      <c r="HYD76" s="193"/>
      <c r="HYE76" s="193"/>
      <c r="HYF76" s="193"/>
      <c r="HYG76" s="193"/>
      <c r="HYH76" s="193"/>
      <c r="HYI76" s="193"/>
      <c r="HYJ76" s="193"/>
      <c r="HYK76" s="193"/>
      <c r="HYL76" s="193"/>
      <c r="HYM76" s="193"/>
      <c r="HYN76" s="193"/>
      <c r="HYO76" s="193"/>
      <c r="HYP76" s="193"/>
      <c r="HYQ76" s="193"/>
      <c r="HYR76" s="193"/>
      <c r="HYS76" s="193"/>
      <c r="HYT76" s="193"/>
      <c r="HYU76" s="193"/>
      <c r="HYV76" s="193"/>
      <c r="HYW76" s="193"/>
      <c r="HYX76" s="193"/>
      <c r="HYY76" s="193"/>
      <c r="HYZ76" s="193"/>
      <c r="HZA76" s="193"/>
      <c r="HZB76" s="193"/>
      <c r="HZC76" s="193"/>
      <c r="HZD76" s="193"/>
      <c r="HZE76" s="193"/>
      <c r="HZF76" s="193"/>
      <c r="HZG76" s="193"/>
      <c r="HZH76" s="193"/>
      <c r="HZI76" s="193"/>
      <c r="HZJ76" s="193"/>
      <c r="HZK76" s="193"/>
      <c r="HZL76" s="193"/>
      <c r="HZM76" s="193"/>
      <c r="HZN76" s="193"/>
      <c r="HZO76" s="193"/>
      <c r="HZP76" s="193"/>
      <c r="HZQ76" s="193"/>
      <c r="HZR76" s="193"/>
      <c r="HZS76" s="193"/>
      <c r="HZT76" s="193"/>
      <c r="HZU76" s="193"/>
      <c r="HZV76" s="193"/>
      <c r="HZW76" s="193"/>
      <c r="HZX76" s="193"/>
      <c r="HZY76" s="193"/>
      <c r="HZZ76" s="193"/>
      <c r="IAA76" s="193"/>
      <c r="IAB76" s="193"/>
      <c r="IAC76" s="193"/>
      <c r="IAD76" s="193"/>
      <c r="IAE76" s="193"/>
      <c r="IAF76" s="193"/>
      <c r="IAG76" s="193"/>
      <c r="IAH76" s="193"/>
      <c r="IAI76" s="193"/>
      <c r="IAJ76" s="193"/>
      <c r="IAK76" s="193"/>
      <c r="IAL76" s="193"/>
      <c r="IAM76" s="193"/>
      <c r="IAN76" s="193"/>
      <c r="IAO76" s="193"/>
      <c r="IAP76" s="193"/>
      <c r="IAQ76" s="193"/>
      <c r="IAR76" s="193"/>
      <c r="IAS76" s="193"/>
      <c r="IAT76" s="193"/>
      <c r="IAU76" s="193"/>
      <c r="IAV76" s="193"/>
      <c r="IAW76" s="193"/>
      <c r="IAX76" s="193"/>
      <c r="IAY76" s="193"/>
      <c r="IAZ76" s="193"/>
      <c r="IBA76" s="193"/>
      <c r="IBB76" s="193"/>
      <c r="IBC76" s="193"/>
      <c r="IBD76" s="193"/>
      <c r="IBE76" s="193"/>
      <c r="IBF76" s="193"/>
      <c r="IBG76" s="193"/>
      <c r="IBH76" s="193"/>
      <c r="IBI76" s="193"/>
      <c r="IBJ76" s="193"/>
      <c r="IBK76" s="193"/>
      <c r="IBL76" s="193"/>
      <c r="IBM76" s="193"/>
      <c r="IBN76" s="193"/>
      <c r="IBO76" s="193"/>
      <c r="IBP76" s="193"/>
      <c r="IBQ76" s="193"/>
      <c r="IBR76" s="193"/>
      <c r="IBS76" s="193"/>
      <c r="IBT76" s="193"/>
      <c r="IBU76" s="193"/>
      <c r="IBV76" s="193"/>
      <c r="IBW76" s="193"/>
      <c r="IBX76" s="193"/>
      <c r="IBY76" s="193"/>
      <c r="IBZ76" s="193"/>
      <c r="ICA76" s="193"/>
      <c r="ICB76" s="193"/>
      <c r="ICC76" s="193"/>
      <c r="ICD76" s="193"/>
      <c r="ICE76" s="193"/>
      <c r="ICF76" s="193"/>
      <c r="ICG76" s="193"/>
      <c r="ICH76" s="193"/>
      <c r="ICI76" s="193"/>
      <c r="ICJ76" s="193"/>
      <c r="ICK76" s="193"/>
      <c r="ICL76" s="193"/>
      <c r="ICM76" s="193"/>
      <c r="ICN76" s="193"/>
      <c r="ICO76" s="193"/>
      <c r="ICP76" s="193"/>
      <c r="ICQ76" s="193"/>
      <c r="ICR76" s="193"/>
      <c r="ICS76" s="193"/>
      <c r="ICT76" s="193"/>
      <c r="ICU76" s="193"/>
      <c r="ICV76" s="193"/>
      <c r="ICW76" s="193"/>
      <c r="ICX76" s="193"/>
      <c r="ICY76" s="193"/>
      <c r="ICZ76" s="193"/>
      <c r="IDA76" s="193"/>
      <c r="IDB76" s="193"/>
      <c r="IDC76" s="193"/>
      <c r="IDD76" s="193"/>
      <c r="IDE76" s="193"/>
      <c r="IDF76" s="193"/>
      <c r="IDG76" s="193"/>
      <c r="IDH76" s="193"/>
      <c r="IDI76" s="193"/>
      <c r="IDJ76" s="193"/>
      <c r="IDK76" s="193"/>
      <c r="IDL76" s="193"/>
      <c r="IDM76" s="193"/>
      <c r="IDN76" s="193"/>
      <c r="IDO76" s="193"/>
      <c r="IDP76" s="193"/>
      <c r="IDQ76" s="193"/>
      <c r="IDR76" s="193"/>
      <c r="IDS76" s="193"/>
      <c r="IDT76" s="193"/>
      <c r="IDU76" s="193"/>
      <c r="IDV76" s="193"/>
      <c r="IDW76" s="193"/>
      <c r="IDX76" s="193"/>
      <c r="IDY76" s="193"/>
      <c r="IDZ76" s="193"/>
      <c r="IEA76" s="193"/>
      <c r="IEB76" s="193"/>
      <c r="IEC76" s="193"/>
      <c r="IED76" s="193"/>
      <c r="IEE76" s="193"/>
      <c r="IEF76" s="193"/>
      <c r="IEG76" s="193"/>
      <c r="IEH76" s="193"/>
      <c r="IEI76" s="193"/>
      <c r="IEJ76" s="193"/>
      <c r="IEK76" s="193"/>
      <c r="IEL76" s="193"/>
      <c r="IEM76" s="193"/>
      <c r="IEN76" s="193"/>
      <c r="IEO76" s="193"/>
      <c r="IEP76" s="193"/>
      <c r="IEQ76" s="193"/>
      <c r="IER76" s="193"/>
      <c r="IES76" s="193"/>
      <c r="IET76" s="193"/>
      <c r="IEU76" s="193"/>
      <c r="IEV76" s="193"/>
      <c r="IEW76" s="193"/>
      <c r="IEX76" s="193"/>
      <c r="IEY76" s="193"/>
      <c r="IEZ76" s="193"/>
      <c r="IFA76" s="193"/>
      <c r="IFB76" s="193"/>
      <c r="IFC76" s="193"/>
      <c r="IFD76" s="193"/>
      <c r="IFE76" s="193"/>
      <c r="IFF76" s="193"/>
      <c r="IFG76" s="193"/>
      <c r="IFH76" s="193"/>
      <c r="IFI76" s="193"/>
      <c r="IFJ76" s="193"/>
      <c r="IFK76" s="193"/>
      <c r="IFL76" s="193"/>
      <c r="IFM76" s="193"/>
      <c r="IFN76" s="193"/>
      <c r="IFO76" s="193"/>
      <c r="IFP76" s="193"/>
      <c r="IFQ76" s="193"/>
      <c r="IFR76" s="193"/>
      <c r="IFS76" s="193"/>
      <c r="IFT76" s="193"/>
      <c r="IFU76" s="193"/>
      <c r="IFV76" s="193"/>
      <c r="IFW76" s="193"/>
      <c r="IFX76" s="193"/>
      <c r="IFY76" s="193"/>
      <c r="IFZ76" s="193"/>
      <c r="IGA76" s="193"/>
      <c r="IGB76" s="193"/>
      <c r="IGC76" s="193"/>
      <c r="IGD76" s="193"/>
      <c r="IGE76" s="193"/>
      <c r="IGF76" s="193"/>
      <c r="IGG76" s="193"/>
      <c r="IGH76" s="193"/>
      <c r="IGI76" s="193"/>
      <c r="IGJ76" s="193"/>
      <c r="IGK76" s="193"/>
      <c r="IGL76" s="193"/>
      <c r="IGM76" s="193"/>
      <c r="IGN76" s="193"/>
      <c r="IGO76" s="193"/>
      <c r="IGP76" s="193"/>
      <c r="IGQ76" s="193"/>
      <c r="IGR76" s="193"/>
      <c r="IGS76" s="193"/>
      <c r="IGT76" s="193"/>
      <c r="IGU76" s="193"/>
      <c r="IGV76" s="193"/>
      <c r="IGW76" s="193"/>
      <c r="IGX76" s="193"/>
      <c r="IGY76" s="193"/>
      <c r="IGZ76" s="193"/>
      <c r="IHA76" s="193"/>
      <c r="IHB76" s="193"/>
      <c r="IHC76" s="193"/>
      <c r="IHD76" s="193"/>
      <c r="IHE76" s="193"/>
      <c r="IHF76" s="193"/>
      <c r="IHG76" s="193"/>
      <c r="IHH76" s="193"/>
      <c r="IHI76" s="193"/>
      <c r="IHJ76" s="193"/>
      <c r="IHK76" s="193"/>
      <c r="IHL76" s="193"/>
      <c r="IHM76" s="193"/>
      <c r="IHN76" s="193"/>
      <c r="IHO76" s="193"/>
      <c r="IHP76" s="193"/>
      <c r="IHQ76" s="193"/>
      <c r="IHR76" s="193"/>
      <c r="IHS76" s="193"/>
      <c r="IHT76" s="193"/>
      <c r="IHU76" s="193"/>
      <c r="IHV76" s="193"/>
      <c r="IHW76" s="193"/>
      <c r="IHX76" s="193"/>
      <c r="IHY76" s="193"/>
      <c r="IHZ76" s="193"/>
      <c r="IIA76" s="193"/>
      <c r="IIB76" s="193"/>
      <c r="IIC76" s="193"/>
      <c r="IID76" s="193"/>
      <c r="IIE76" s="193"/>
      <c r="IIF76" s="193"/>
      <c r="IIG76" s="193"/>
      <c r="IIH76" s="193"/>
      <c r="III76" s="193"/>
      <c r="IIJ76" s="193"/>
      <c r="IIK76" s="193"/>
      <c r="IIL76" s="193"/>
      <c r="IIM76" s="193"/>
      <c r="IIN76" s="193"/>
      <c r="IIO76" s="193"/>
      <c r="IIP76" s="193"/>
      <c r="IIQ76" s="193"/>
      <c r="IIR76" s="193"/>
      <c r="IIS76" s="193"/>
      <c r="IIT76" s="193"/>
      <c r="IIU76" s="193"/>
      <c r="IIV76" s="193"/>
      <c r="IIW76" s="193"/>
      <c r="IIX76" s="193"/>
      <c r="IIY76" s="193"/>
      <c r="IIZ76" s="193"/>
      <c r="IJA76" s="193"/>
      <c r="IJB76" s="193"/>
      <c r="IJC76" s="193"/>
      <c r="IJD76" s="193"/>
      <c r="IJE76" s="193"/>
      <c r="IJF76" s="193"/>
      <c r="IJG76" s="193"/>
      <c r="IJH76" s="193"/>
      <c r="IJI76" s="193"/>
      <c r="IJJ76" s="193"/>
      <c r="IJK76" s="193"/>
      <c r="IJL76" s="193"/>
      <c r="IJM76" s="193"/>
      <c r="IJN76" s="193"/>
      <c r="IJO76" s="193"/>
      <c r="IJP76" s="193"/>
      <c r="IJQ76" s="193"/>
      <c r="IJR76" s="193"/>
      <c r="IJS76" s="193"/>
      <c r="IJT76" s="193"/>
      <c r="IJU76" s="193"/>
      <c r="IJV76" s="193"/>
      <c r="IJW76" s="193"/>
      <c r="IJX76" s="193"/>
      <c r="IJY76" s="193"/>
      <c r="IJZ76" s="193"/>
      <c r="IKA76" s="193"/>
      <c r="IKB76" s="193"/>
      <c r="IKC76" s="193"/>
      <c r="IKD76" s="193"/>
      <c r="IKE76" s="193"/>
      <c r="IKF76" s="193"/>
      <c r="IKG76" s="193"/>
      <c r="IKH76" s="193"/>
      <c r="IKI76" s="193"/>
      <c r="IKJ76" s="193"/>
      <c r="IKK76" s="193"/>
      <c r="IKL76" s="193"/>
      <c r="IKM76" s="193"/>
      <c r="IKN76" s="193"/>
      <c r="IKO76" s="193"/>
      <c r="IKP76" s="193"/>
      <c r="IKQ76" s="193"/>
      <c r="IKR76" s="193"/>
      <c r="IKS76" s="193"/>
      <c r="IKT76" s="193"/>
      <c r="IKU76" s="193"/>
      <c r="IKV76" s="193"/>
      <c r="IKW76" s="193"/>
      <c r="IKX76" s="193"/>
      <c r="IKY76" s="193"/>
      <c r="IKZ76" s="193"/>
      <c r="ILA76" s="193"/>
      <c r="ILB76" s="193"/>
      <c r="ILC76" s="193"/>
      <c r="ILD76" s="193"/>
      <c r="ILE76" s="193"/>
      <c r="ILF76" s="193"/>
      <c r="ILG76" s="193"/>
      <c r="ILH76" s="193"/>
      <c r="ILI76" s="193"/>
      <c r="ILJ76" s="193"/>
      <c r="ILK76" s="193"/>
      <c r="ILL76" s="193"/>
      <c r="ILM76" s="193"/>
      <c r="ILN76" s="193"/>
      <c r="ILO76" s="193"/>
      <c r="ILP76" s="193"/>
      <c r="ILQ76" s="193"/>
      <c r="ILR76" s="193"/>
      <c r="ILS76" s="193"/>
      <c r="ILT76" s="193"/>
      <c r="ILU76" s="193"/>
      <c r="ILV76" s="193"/>
      <c r="ILW76" s="193"/>
      <c r="ILX76" s="193"/>
      <c r="ILY76" s="193"/>
      <c r="ILZ76" s="193"/>
      <c r="IMA76" s="193"/>
      <c r="IMB76" s="193"/>
      <c r="IMC76" s="193"/>
      <c r="IMD76" s="193"/>
      <c r="IME76" s="193"/>
      <c r="IMF76" s="193"/>
      <c r="IMG76" s="193"/>
      <c r="IMH76" s="193"/>
      <c r="IMI76" s="193"/>
      <c r="IMJ76" s="193"/>
      <c r="IMK76" s="193"/>
      <c r="IML76" s="193"/>
      <c r="IMM76" s="193"/>
      <c r="IMN76" s="193"/>
      <c r="IMO76" s="193"/>
      <c r="IMP76" s="193"/>
      <c r="IMQ76" s="193"/>
      <c r="IMR76" s="193"/>
      <c r="IMS76" s="193"/>
      <c r="IMT76" s="193"/>
      <c r="IMU76" s="193"/>
      <c r="IMV76" s="193"/>
      <c r="IMW76" s="193"/>
      <c r="IMX76" s="193"/>
      <c r="IMY76" s="193"/>
      <c r="IMZ76" s="193"/>
      <c r="INA76" s="193"/>
      <c r="INB76" s="193"/>
      <c r="INC76" s="193"/>
      <c r="IND76" s="193"/>
      <c r="INE76" s="193"/>
      <c r="INF76" s="193"/>
      <c r="ING76" s="193"/>
      <c r="INH76" s="193"/>
      <c r="INI76" s="193"/>
      <c r="INJ76" s="193"/>
      <c r="INK76" s="193"/>
      <c r="INL76" s="193"/>
      <c r="INM76" s="193"/>
      <c r="INN76" s="193"/>
      <c r="INO76" s="193"/>
      <c r="INP76" s="193"/>
      <c r="INQ76" s="193"/>
      <c r="INR76" s="193"/>
      <c r="INS76" s="193"/>
      <c r="INT76" s="193"/>
      <c r="INU76" s="193"/>
      <c r="INV76" s="193"/>
      <c r="INW76" s="193"/>
      <c r="INX76" s="193"/>
      <c r="INY76" s="193"/>
      <c r="INZ76" s="193"/>
      <c r="IOA76" s="193"/>
      <c r="IOB76" s="193"/>
      <c r="IOC76" s="193"/>
      <c r="IOD76" s="193"/>
      <c r="IOE76" s="193"/>
      <c r="IOF76" s="193"/>
      <c r="IOG76" s="193"/>
      <c r="IOH76" s="193"/>
      <c r="IOI76" s="193"/>
      <c r="IOJ76" s="193"/>
      <c r="IOK76" s="193"/>
      <c r="IOL76" s="193"/>
      <c r="IOM76" s="193"/>
      <c r="ION76" s="193"/>
      <c r="IOO76" s="193"/>
      <c r="IOP76" s="193"/>
      <c r="IOQ76" s="193"/>
      <c r="IOR76" s="193"/>
      <c r="IOS76" s="193"/>
      <c r="IOT76" s="193"/>
      <c r="IOU76" s="193"/>
      <c r="IOV76" s="193"/>
      <c r="IOW76" s="193"/>
      <c r="IOX76" s="193"/>
      <c r="IOY76" s="193"/>
      <c r="IOZ76" s="193"/>
      <c r="IPA76" s="193"/>
      <c r="IPB76" s="193"/>
      <c r="IPC76" s="193"/>
      <c r="IPD76" s="193"/>
      <c r="IPE76" s="193"/>
      <c r="IPF76" s="193"/>
      <c r="IPG76" s="193"/>
      <c r="IPH76" s="193"/>
      <c r="IPI76" s="193"/>
      <c r="IPJ76" s="193"/>
      <c r="IPK76" s="193"/>
      <c r="IPL76" s="193"/>
      <c r="IPM76" s="193"/>
      <c r="IPN76" s="193"/>
      <c r="IPO76" s="193"/>
      <c r="IPP76" s="193"/>
      <c r="IPQ76" s="193"/>
      <c r="IPR76" s="193"/>
      <c r="IPS76" s="193"/>
      <c r="IPT76" s="193"/>
      <c r="IPU76" s="193"/>
      <c r="IPV76" s="193"/>
      <c r="IPW76" s="193"/>
      <c r="IPX76" s="193"/>
      <c r="IPY76" s="193"/>
      <c r="IPZ76" s="193"/>
      <c r="IQA76" s="193"/>
      <c r="IQB76" s="193"/>
      <c r="IQC76" s="193"/>
      <c r="IQD76" s="193"/>
      <c r="IQE76" s="193"/>
      <c r="IQF76" s="193"/>
      <c r="IQG76" s="193"/>
      <c r="IQH76" s="193"/>
      <c r="IQI76" s="193"/>
      <c r="IQJ76" s="193"/>
      <c r="IQK76" s="193"/>
      <c r="IQL76" s="193"/>
      <c r="IQM76" s="193"/>
      <c r="IQN76" s="193"/>
      <c r="IQO76" s="193"/>
      <c r="IQP76" s="193"/>
      <c r="IQQ76" s="193"/>
      <c r="IQR76" s="193"/>
      <c r="IQS76" s="193"/>
      <c r="IQT76" s="193"/>
      <c r="IQU76" s="193"/>
      <c r="IQV76" s="193"/>
      <c r="IQW76" s="193"/>
      <c r="IQX76" s="193"/>
      <c r="IQY76" s="193"/>
      <c r="IQZ76" s="193"/>
      <c r="IRA76" s="193"/>
      <c r="IRB76" s="193"/>
      <c r="IRC76" s="193"/>
      <c r="IRD76" s="193"/>
      <c r="IRE76" s="193"/>
      <c r="IRF76" s="193"/>
      <c r="IRG76" s="193"/>
      <c r="IRH76" s="193"/>
      <c r="IRI76" s="193"/>
      <c r="IRJ76" s="193"/>
      <c r="IRK76" s="193"/>
      <c r="IRL76" s="193"/>
      <c r="IRM76" s="193"/>
      <c r="IRN76" s="193"/>
      <c r="IRO76" s="193"/>
      <c r="IRP76" s="193"/>
      <c r="IRQ76" s="193"/>
      <c r="IRR76" s="193"/>
      <c r="IRS76" s="193"/>
      <c r="IRT76" s="193"/>
      <c r="IRU76" s="193"/>
      <c r="IRV76" s="193"/>
      <c r="IRW76" s="193"/>
      <c r="IRX76" s="193"/>
      <c r="IRY76" s="193"/>
      <c r="IRZ76" s="193"/>
      <c r="ISA76" s="193"/>
      <c r="ISB76" s="193"/>
      <c r="ISC76" s="193"/>
      <c r="ISD76" s="193"/>
      <c r="ISE76" s="193"/>
      <c r="ISF76" s="193"/>
      <c r="ISG76" s="193"/>
      <c r="ISH76" s="193"/>
      <c r="ISI76" s="193"/>
      <c r="ISJ76" s="193"/>
      <c r="ISK76" s="193"/>
      <c r="ISL76" s="193"/>
      <c r="ISM76" s="193"/>
      <c r="ISN76" s="193"/>
      <c r="ISO76" s="193"/>
      <c r="ISP76" s="193"/>
      <c r="ISQ76" s="193"/>
      <c r="ISR76" s="193"/>
      <c r="ISS76" s="193"/>
      <c r="IST76" s="193"/>
      <c r="ISU76" s="193"/>
      <c r="ISV76" s="193"/>
      <c r="ISW76" s="193"/>
      <c r="ISX76" s="193"/>
      <c r="ISY76" s="193"/>
      <c r="ISZ76" s="193"/>
      <c r="ITA76" s="193"/>
      <c r="ITB76" s="193"/>
      <c r="ITC76" s="193"/>
      <c r="ITD76" s="193"/>
      <c r="ITE76" s="193"/>
      <c r="ITF76" s="193"/>
      <c r="ITG76" s="193"/>
      <c r="ITH76" s="193"/>
      <c r="ITI76" s="193"/>
      <c r="ITJ76" s="193"/>
      <c r="ITK76" s="193"/>
      <c r="ITL76" s="193"/>
      <c r="ITM76" s="193"/>
      <c r="ITN76" s="193"/>
      <c r="ITO76" s="193"/>
      <c r="ITP76" s="193"/>
      <c r="ITQ76" s="193"/>
      <c r="ITR76" s="193"/>
      <c r="ITS76" s="193"/>
      <c r="ITT76" s="193"/>
      <c r="ITU76" s="193"/>
      <c r="ITV76" s="193"/>
      <c r="ITW76" s="193"/>
      <c r="ITX76" s="193"/>
      <c r="ITY76" s="193"/>
      <c r="ITZ76" s="193"/>
      <c r="IUA76" s="193"/>
      <c r="IUB76" s="193"/>
      <c r="IUC76" s="193"/>
      <c r="IUD76" s="193"/>
      <c r="IUE76" s="193"/>
      <c r="IUF76" s="193"/>
      <c r="IUG76" s="193"/>
      <c r="IUH76" s="193"/>
      <c r="IUI76" s="193"/>
      <c r="IUJ76" s="193"/>
      <c r="IUK76" s="193"/>
      <c r="IUL76" s="193"/>
      <c r="IUM76" s="193"/>
      <c r="IUN76" s="193"/>
      <c r="IUO76" s="193"/>
      <c r="IUP76" s="193"/>
      <c r="IUQ76" s="193"/>
      <c r="IUR76" s="193"/>
      <c r="IUS76" s="193"/>
      <c r="IUT76" s="193"/>
      <c r="IUU76" s="193"/>
      <c r="IUV76" s="193"/>
      <c r="IUW76" s="193"/>
      <c r="IUX76" s="193"/>
      <c r="IUY76" s="193"/>
      <c r="IUZ76" s="193"/>
      <c r="IVA76" s="193"/>
      <c r="IVB76" s="193"/>
      <c r="IVC76" s="193"/>
      <c r="IVD76" s="193"/>
      <c r="IVE76" s="193"/>
      <c r="IVF76" s="193"/>
      <c r="IVG76" s="193"/>
      <c r="IVH76" s="193"/>
      <c r="IVI76" s="193"/>
      <c r="IVJ76" s="193"/>
      <c r="IVK76" s="193"/>
      <c r="IVL76" s="193"/>
      <c r="IVM76" s="193"/>
      <c r="IVN76" s="193"/>
      <c r="IVO76" s="193"/>
      <c r="IVP76" s="193"/>
      <c r="IVQ76" s="193"/>
      <c r="IVR76" s="193"/>
      <c r="IVS76" s="193"/>
      <c r="IVT76" s="193"/>
      <c r="IVU76" s="193"/>
      <c r="IVV76" s="193"/>
      <c r="IVW76" s="193"/>
      <c r="IVX76" s="193"/>
      <c r="IVY76" s="193"/>
      <c r="IVZ76" s="193"/>
      <c r="IWA76" s="193"/>
      <c r="IWB76" s="193"/>
      <c r="IWC76" s="193"/>
      <c r="IWD76" s="193"/>
      <c r="IWE76" s="193"/>
      <c r="IWF76" s="193"/>
      <c r="IWG76" s="193"/>
      <c r="IWH76" s="193"/>
      <c r="IWI76" s="193"/>
      <c r="IWJ76" s="193"/>
      <c r="IWK76" s="193"/>
      <c r="IWL76" s="193"/>
      <c r="IWM76" s="193"/>
      <c r="IWN76" s="193"/>
      <c r="IWO76" s="193"/>
      <c r="IWP76" s="193"/>
      <c r="IWQ76" s="193"/>
      <c r="IWR76" s="193"/>
      <c r="IWS76" s="193"/>
      <c r="IWT76" s="193"/>
      <c r="IWU76" s="193"/>
      <c r="IWV76" s="193"/>
      <c r="IWW76" s="193"/>
      <c r="IWX76" s="193"/>
      <c r="IWY76" s="193"/>
      <c r="IWZ76" s="193"/>
      <c r="IXA76" s="193"/>
      <c r="IXB76" s="193"/>
      <c r="IXC76" s="193"/>
      <c r="IXD76" s="193"/>
      <c r="IXE76" s="193"/>
      <c r="IXF76" s="193"/>
      <c r="IXG76" s="193"/>
      <c r="IXH76" s="193"/>
      <c r="IXI76" s="193"/>
      <c r="IXJ76" s="193"/>
      <c r="IXK76" s="193"/>
      <c r="IXL76" s="193"/>
      <c r="IXM76" s="193"/>
      <c r="IXN76" s="193"/>
      <c r="IXO76" s="193"/>
      <c r="IXP76" s="193"/>
      <c r="IXQ76" s="193"/>
      <c r="IXR76" s="193"/>
      <c r="IXS76" s="193"/>
      <c r="IXT76" s="193"/>
      <c r="IXU76" s="193"/>
      <c r="IXV76" s="193"/>
      <c r="IXW76" s="193"/>
      <c r="IXX76" s="193"/>
      <c r="IXY76" s="193"/>
      <c r="IXZ76" s="193"/>
      <c r="IYA76" s="193"/>
      <c r="IYB76" s="193"/>
      <c r="IYC76" s="193"/>
      <c r="IYD76" s="193"/>
      <c r="IYE76" s="193"/>
      <c r="IYF76" s="193"/>
      <c r="IYG76" s="193"/>
      <c r="IYH76" s="193"/>
      <c r="IYI76" s="193"/>
      <c r="IYJ76" s="193"/>
      <c r="IYK76" s="193"/>
      <c r="IYL76" s="193"/>
      <c r="IYM76" s="193"/>
      <c r="IYN76" s="193"/>
      <c r="IYO76" s="193"/>
      <c r="IYP76" s="193"/>
      <c r="IYQ76" s="193"/>
      <c r="IYR76" s="193"/>
      <c r="IYS76" s="193"/>
      <c r="IYT76" s="193"/>
      <c r="IYU76" s="193"/>
      <c r="IYV76" s="193"/>
      <c r="IYW76" s="193"/>
      <c r="IYX76" s="193"/>
      <c r="IYY76" s="193"/>
      <c r="IYZ76" s="193"/>
      <c r="IZA76" s="193"/>
      <c r="IZB76" s="193"/>
      <c r="IZC76" s="193"/>
      <c r="IZD76" s="193"/>
      <c r="IZE76" s="193"/>
      <c r="IZF76" s="193"/>
      <c r="IZG76" s="193"/>
      <c r="IZH76" s="193"/>
      <c r="IZI76" s="193"/>
      <c r="IZJ76" s="193"/>
      <c r="IZK76" s="193"/>
      <c r="IZL76" s="193"/>
      <c r="IZM76" s="193"/>
      <c r="IZN76" s="193"/>
      <c r="IZO76" s="193"/>
      <c r="IZP76" s="193"/>
      <c r="IZQ76" s="193"/>
      <c r="IZR76" s="193"/>
      <c r="IZS76" s="193"/>
      <c r="IZT76" s="193"/>
      <c r="IZU76" s="193"/>
      <c r="IZV76" s="193"/>
      <c r="IZW76" s="193"/>
      <c r="IZX76" s="193"/>
      <c r="IZY76" s="193"/>
      <c r="IZZ76" s="193"/>
      <c r="JAA76" s="193"/>
      <c r="JAB76" s="193"/>
      <c r="JAC76" s="193"/>
      <c r="JAD76" s="193"/>
      <c r="JAE76" s="193"/>
      <c r="JAF76" s="193"/>
      <c r="JAG76" s="193"/>
      <c r="JAH76" s="193"/>
      <c r="JAI76" s="193"/>
      <c r="JAJ76" s="193"/>
      <c r="JAK76" s="193"/>
      <c r="JAL76" s="193"/>
      <c r="JAM76" s="193"/>
      <c r="JAN76" s="193"/>
      <c r="JAO76" s="193"/>
      <c r="JAP76" s="193"/>
      <c r="JAQ76" s="193"/>
      <c r="JAR76" s="193"/>
      <c r="JAS76" s="193"/>
      <c r="JAT76" s="193"/>
      <c r="JAU76" s="193"/>
      <c r="JAV76" s="193"/>
      <c r="JAW76" s="193"/>
      <c r="JAX76" s="193"/>
      <c r="JAY76" s="193"/>
      <c r="JAZ76" s="193"/>
      <c r="JBA76" s="193"/>
      <c r="JBB76" s="193"/>
      <c r="JBC76" s="193"/>
      <c r="JBD76" s="193"/>
      <c r="JBE76" s="193"/>
      <c r="JBF76" s="193"/>
      <c r="JBG76" s="193"/>
      <c r="JBH76" s="193"/>
      <c r="JBI76" s="193"/>
      <c r="JBJ76" s="193"/>
      <c r="JBK76" s="193"/>
      <c r="JBL76" s="193"/>
      <c r="JBM76" s="193"/>
      <c r="JBN76" s="193"/>
      <c r="JBO76" s="193"/>
      <c r="JBP76" s="193"/>
      <c r="JBQ76" s="193"/>
      <c r="JBR76" s="193"/>
      <c r="JBS76" s="193"/>
      <c r="JBT76" s="193"/>
      <c r="JBU76" s="193"/>
      <c r="JBV76" s="193"/>
      <c r="JBW76" s="193"/>
      <c r="JBX76" s="193"/>
      <c r="JBY76" s="193"/>
      <c r="JBZ76" s="193"/>
      <c r="JCA76" s="193"/>
      <c r="JCB76" s="193"/>
      <c r="JCC76" s="193"/>
      <c r="JCD76" s="193"/>
      <c r="JCE76" s="193"/>
      <c r="JCF76" s="193"/>
      <c r="JCG76" s="193"/>
      <c r="JCH76" s="193"/>
      <c r="JCI76" s="193"/>
      <c r="JCJ76" s="193"/>
      <c r="JCK76" s="193"/>
      <c r="JCL76" s="193"/>
      <c r="JCM76" s="193"/>
      <c r="JCN76" s="193"/>
      <c r="JCO76" s="193"/>
      <c r="JCP76" s="193"/>
      <c r="JCQ76" s="193"/>
      <c r="JCR76" s="193"/>
      <c r="JCS76" s="193"/>
      <c r="JCT76" s="193"/>
      <c r="JCU76" s="193"/>
      <c r="JCV76" s="193"/>
      <c r="JCW76" s="193"/>
      <c r="JCX76" s="193"/>
      <c r="JCY76" s="193"/>
      <c r="JCZ76" s="193"/>
      <c r="JDA76" s="193"/>
      <c r="JDB76" s="193"/>
      <c r="JDC76" s="193"/>
      <c r="JDD76" s="193"/>
      <c r="JDE76" s="193"/>
      <c r="JDF76" s="193"/>
      <c r="JDG76" s="193"/>
      <c r="JDH76" s="193"/>
      <c r="JDI76" s="193"/>
      <c r="JDJ76" s="193"/>
      <c r="JDK76" s="193"/>
      <c r="JDL76" s="193"/>
      <c r="JDM76" s="193"/>
      <c r="JDN76" s="193"/>
      <c r="JDO76" s="193"/>
      <c r="JDP76" s="193"/>
      <c r="JDQ76" s="193"/>
      <c r="JDR76" s="193"/>
      <c r="JDS76" s="193"/>
      <c r="JDT76" s="193"/>
      <c r="JDU76" s="193"/>
      <c r="JDV76" s="193"/>
      <c r="JDW76" s="193"/>
      <c r="JDX76" s="193"/>
      <c r="JDY76" s="193"/>
      <c r="JDZ76" s="193"/>
      <c r="JEA76" s="193"/>
      <c r="JEB76" s="193"/>
      <c r="JEC76" s="193"/>
      <c r="JED76" s="193"/>
      <c r="JEE76" s="193"/>
      <c r="JEF76" s="193"/>
      <c r="JEG76" s="193"/>
      <c r="JEH76" s="193"/>
      <c r="JEI76" s="193"/>
      <c r="JEJ76" s="193"/>
      <c r="JEK76" s="193"/>
      <c r="JEL76" s="193"/>
      <c r="JEM76" s="193"/>
      <c r="JEN76" s="193"/>
      <c r="JEO76" s="193"/>
      <c r="JEP76" s="193"/>
      <c r="JEQ76" s="193"/>
      <c r="JER76" s="193"/>
      <c r="JES76" s="193"/>
      <c r="JET76" s="193"/>
      <c r="JEU76" s="193"/>
      <c r="JEV76" s="193"/>
      <c r="JEW76" s="193"/>
      <c r="JEX76" s="193"/>
      <c r="JEY76" s="193"/>
      <c r="JEZ76" s="193"/>
      <c r="JFA76" s="193"/>
      <c r="JFB76" s="193"/>
      <c r="JFC76" s="193"/>
      <c r="JFD76" s="193"/>
      <c r="JFE76" s="193"/>
      <c r="JFF76" s="193"/>
      <c r="JFG76" s="193"/>
      <c r="JFH76" s="193"/>
      <c r="JFI76" s="193"/>
      <c r="JFJ76" s="193"/>
      <c r="JFK76" s="193"/>
      <c r="JFL76" s="193"/>
      <c r="JFM76" s="193"/>
      <c r="JFN76" s="193"/>
      <c r="JFO76" s="193"/>
      <c r="JFP76" s="193"/>
      <c r="JFQ76" s="193"/>
      <c r="JFR76" s="193"/>
      <c r="JFS76" s="193"/>
      <c r="JFT76" s="193"/>
      <c r="JFU76" s="193"/>
      <c r="JFV76" s="193"/>
      <c r="JFW76" s="193"/>
      <c r="JFX76" s="193"/>
      <c r="JFY76" s="193"/>
      <c r="JFZ76" s="193"/>
      <c r="JGA76" s="193"/>
      <c r="JGB76" s="193"/>
      <c r="JGC76" s="193"/>
      <c r="JGD76" s="193"/>
      <c r="JGE76" s="193"/>
      <c r="JGF76" s="193"/>
      <c r="JGG76" s="193"/>
      <c r="JGH76" s="193"/>
      <c r="JGI76" s="193"/>
      <c r="JGJ76" s="193"/>
      <c r="JGK76" s="193"/>
      <c r="JGL76" s="193"/>
      <c r="JGM76" s="193"/>
      <c r="JGN76" s="193"/>
      <c r="JGO76" s="193"/>
      <c r="JGP76" s="193"/>
      <c r="JGQ76" s="193"/>
      <c r="JGR76" s="193"/>
      <c r="JGS76" s="193"/>
      <c r="JGT76" s="193"/>
      <c r="JGU76" s="193"/>
      <c r="JGV76" s="193"/>
      <c r="JGW76" s="193"/>
      <c r="JGX76" s="193"/>
      <c r="JGY76" s="193"/>
      <c r="JGZ76" s="193"/>
      <c r="JHA76" s="193"/>
      <c r="JHB76" s="193"/>
      <c r="JHC76" s="193"/>
      <c r="JHD76" s="193"/>
      <c r="JHE76" s="193"/>
      <c r="JHF76" s="193"/>
      <c r="JHG76" s="193"/>
      <c r="JHH76" s="193"/>
      <c r="JHI76" s="193"/>
      <c r="JHJ76" s="193"/>
      <c r="JHK76" s="193"/>
      <c r="JHL76" s="193"/>
      <c r="JHM76" s="193"/>
      <c r="JHN76" s="193"/>
      <c r="JHO76" s="193"/>
      <c r="JHP76" s="193"/>
      <c r="JHQ76" s="193"/>
      <c r="JHR76" s="193"/>
      <c r="JHS76" s="193"/>
      <c r="JHT76" s="193"/>
      <c r="JHU76" s="193"/>
      <c r="JHV76" s="193"/>
      <c r="JHW76" s="193"/>
      <c r="JHX76" s="193"/>
      <c r="JHY76" s="193"/>
      <c r="JHZ76" s="193"/>
      <c r="JIA76" s="193"/>
      <c r="JIB76" s="193"/>
      <c r="JIC76" s="193"/>
      <c r="JID76" s="193"/>
      <c r="JIE76" s="193"/>
      <c r="JIF76" s="193"/>
      <c r="JIG76" s="193"/>
      <c r="JIH76" s="193"/>
      <c r="JII76" s="193"/>
      <c r="JIJ76" s="193"/>
      <c r="JIK76" s="193"/>
      <c r="JIL76" s="193"/>
      <c r="JIM76" s="193"/>
      <c r="JIN76" s="193"/>
      <c r="JIO76" s="193"/>
      <c r="JIP76" s="193"/>
      <c r="JIQ76" s="193"/>
      <c r="JIR76" s="193"/>
      <c r="JIS76" s="193"/>
      <c r="JIT76" s="193"/>
      <c r="JIU76" s="193"/>
      <c r="JIV76" s="193"/>
      <c r="JIW76" s="193"/>
      <c r="JIX76" s="193"/>
      <c r="JIY76" s="193"/>
      <c r="JIZ76" s="193"/>
      <c r="JJA76" s="193"/>
      <c r="JJB76" s="193"/>
      <c r="JJC76" s="193"/>
      <c r="JJD76" s="193"/>
      <c r="JJE76" s="193"/>
      <c r="JJF76" s="193"/>
      <c r="JJG76" s="193"/>
      <c r="JJH76" s="193"/>
      <c r="JJI76" s="193"/>
      <c r="JJJ76" s="193"/>
      <c r="JJK76" s="193"/>
      <c r="JJL76" s="193"/>
      <c r="JJM76" s="193"/>
      <c r="JJN76" s="193"/>
      <c r="JJO76" s="193"/>
      <c r="JJP76" s="193"/>
      <c r="JJQ76" s="193"/>
      <c r="JJR76" s="193"/>
      <c r="JJS76" s="193"/>
      <c r="JJT76" s="193"/>
      <c r="JJU76" s="193"/>
      <c r="JJV76" s="193"/>
      <c r="JJW76" s="193"/>
      <c r="JJX76" s="193"/>
      <c r="JJY76" s="193"/>
      <c r="JJZ76" s="193"/>
      <c r="JKA76" s="193"/>
      <c r="JKB76" s="193"/>
      <c r="JKC76" s="193"/>
      <c r="JKD76" s="193"/>
      <c r="JKE76" s="193"/>
      <c r="JKF76" s="193"/>
      <c r="JKG76" s="193"/>
      <c r="JKH76" s="193"/>
      <c r="JKI76" s="193"/>
      <c r="JKJ76" s="193"/>
      <c r="JKK76" s="193"/>
      <c r="JKL76" s="193"/>
      <c r="JKM76" s="193"/>
      <c r="JKN76" s="193"/>
      <c r="JKO76" s="193"/>
      <c r="JKP76" s="193"/>
      <c r="JKQ76" s="193"/>
      <c r="JKR76" s="193"/>
      <c r="JKS76" s="193"/>
      <c r="JKT76" s="193"/>
      <c r="JKU76" s="193"/>
      <c r="JKV76" s="193"/>
      <c r="JKW76" s="193"/>
      <c r="JKX76" s="193"/>
      <c r="JKY76" s="193"/>
      <c r="JKZ76" s="193"/>
      <c r="JLA76" s="193"/>
      <c r="JLB76" s="193"/>
      <c r="JLC76" s="193"/>
      <c r="JLD76" s="193"/>
      <c r="JLE76" s="193"/>
      <c r="JLF76" s="193"/>
      <c r="JLG76" s="193"/>
      <c r="JLH76" s="193"/>
      <c r="JLI76" s="193"/>
      <c r="JLJ76" s="193"/>
      <c r="JLK76" s="193"/>
      <c r="JLL76" s="193"/>
      <c r="JLM76" s="193"/>
      <c r="JLN76" s="193"/>
      <c r="JLO76" s="193"/>
      <c r="JLP76" s="193"/>
      <c r="JLQ76" s="193"/>
      <c r="JLR76" s="193"/>
      <c r="JLS76" s="193"/>
      <c r="JLT76" s="193"/>
      <c r="JLU76" s="193"/>
      <c r="JLV76" s="193"/>
      <c r="JLW76" s="193"/>
      <c r="JLX76" s="193"/>
      <c r="JLY76" s="193"/>
      <c r="JLZ76" s="193"/>
      <c r="JMA76" s="193"/>
      <c r="JMB76" s="193"/>
      <c r="JMC76" s="193"/>
      <c r="JMD76" s="193"/>
      <c r="JME76" s="193"/>
      <c r="JMF76" s="193"/>
      <c r="JMG76" s="193"/>
      <c r="JMH76" s="193"/>
      <c r="JMI76" s="193"/>
      <c r="JMJ76" s="193"/>
      <c r="JMK76" s="193"/>
      <c r="JML76" s="193"/>
      <c r="JMM76" s="193"/>
      <c r="JMN76" s="193"/>
      <c r="JMO76" s="193"/>
      <c r="JMP76" s="193"/>
      <c r="JMQ76" s="193"/>
      <c r="JMR76" s="193"/>
      <c r="JMS76" s="193"/>
      <c r="JMT76" s="193"/>
      <c r="JMU76" s="193"/>
      <c r="JMV76" s="193"/>
      <c r="JMW76" s="193"/>
      <c r="JMX76" s="193"/>
      <c r="JMY76" s="193"/>
      <c r="JMZ76" s="193"/>
      <c r="JNA76" s="193"/>
      <c r="JNB76" s="193"/>
      <c r="JNC76" s="193"/>
      <c r="JND76" s="193"/>
      <c r="JNE76" s="193"/>
      <c r="JNF76" s="193"/>
      <c r="JNG76" s="193"/>
      <c r="JNH76" s="193"/>
      <c r="JNI76" s="193"/>
      <c r="JNJ76" s="193"/>
      <c r="JNK76" s="193"/>
      <c r="JNL76" s="193"/>
      <c r="JNM76" s="193"/>
      <c r="JNN76" s="193"/>
      <c r="JNO76" s="193"/>
      <c r="JNP76" s="193"/>
      <c r="JNQ76" s="193"/>
      <c r="JNR76" s="193"/>
      <c r="JNS76" s="193"/>
      <c r="JNT76" s="193"/>
      <c r="JNU76" s="193"/>
      <c r="JNV76" s="193"/>
      <c r="JNW76" s="193"/>
      <c r="JNX76" s="193"/>
      <c r="JNY76" s="193"/>
      <c r="JNZ76" s="193"/>
      <c r="JOA76" s="193"/>
      <c r="JOB76" s="193"/>
      <c r="JOC76" s="193"/>
      <c r="JOD76" s="193"/>
      <c r="JOE76" s="193"/>
      <c r="JOF76" s="193"/>
      <c r="JOG76" s="193"/>
      <c r="JOH76" s="193"/>
      <c r="JOI76" s="193"/>
      <c r="JOJ76" s="193"/>
      <c r="JOK76" s="193"/>
      <c r="JOL76" s="193"/>
      <c r="JOM76" s="193"/>
      <c r="JON76" s="193"/>
      <c r="JOO76" s="193"/>
      <c r="JOP76" s="193"/>
      <c r="JOQ76" s="193"/>
      <c r="JOR76" s="193"/>
      <c r="JOS76" s="193"/>
      <c r="JOT76" s="193"/>
      <c r="JOU76" s="193"/>
      <c r="JOV76" s="193"/>
      <c r="JOW76" s="193"/>
      <c r="JOX76" s="193"/>
      <c r="JOY76" s="193"/>
      <c r="JOZ76" s="193"/>
      <c r="JPA76" s="193"/>
      <c r="JPB76" s="193"/>
      <c r="JPC76" s="193"/>
      <c r="JPD76" s="193"/>
      <c r="JPE76" s="193"/>
      <c r="JPF76" s="193"/>
      <c r="JPG76" s="193"/>
      <c r="JPH76" s="193"/>
      <c r="JPI76" s="193"/>
      <c r="JPJ76" s="193"/>
      <c r="JPK76" s="193"/>
      <c r="JPL76" s="193"/>
      <c r="JPM76" s="193"/>
      <c r="JPN76" s="193"/>
      <c r="JPO76" s="193"/>
      <c r="JPP76" s="193"/>
      <c r="JPQ76" s="193"/>
      <c r="JPR76" s="193"/>
      <c r="JPS76" s="193"/>
      <c r="JPT76" s="193"/>
      <c r="JPU76" s="193"/>
      <c r="JPV76" s="193"/>
      <c r="JPW76" s="193"/>
      <c r="JPX76" s="193"/>
      <c r="JPY76" s="193"/>
      <c r="JPZ76" s="193"/>
      <c r="JQA76" s="193"/>
      <c r="JQB76" s="193"/>
      <c r="JQC76" s="193"/>
      <c r="JQD76" s="193"/>
      <c r="JQE76" s="193"/>
      <c r="JQF76" s="193"/>
      <c r="JQG76" s="193"/>
      <c r="JQH76" s="193"/>
      <c r="JQI76" s="193"/>
      <c r="JQJ76" s="193"/>
      <c r="JQK76" s="193"/>
      <c r="JQL76" s="193"/>
      <c r="JQM76" s="193"/>
      <c r="JQN76" s="193"/>
      <c r="JQO76" s="193"/>
      <c r="JQP76" s="193"/>
      <c r="JQQ76" s="193"/>
      <c r="JQR76" s="193"/>
      <c r="JQS76" s="193"/>
      <c r="JQT76" s="193"/>
      <c r="JQU76" s="193"/>
      <c r="JQV76" s="193"/>
      <c r="JQW76" s="193"/>
      <c r="JQX76" s="193"/>
      <c r="JQY76" s="193"/>
      <c r="JQZ76" s="193"/>
      <c r="JRA76" s="193"/>
      <c r="JRB76" s="193"/>
      <c r="JRC76" s="193"/>
      <c r="JRD76" s="193"/>
      <c r="JRE76" s="193"/>
      <c r="JRF76" s="193"/>
      <c r="JRG76" s="193"/>
      <c r="JRH76" s="193"/>
      <c r="JRI76" s="193"/>
      <c r="JRJ76" s="193"/>
      <c r="JRK76" s="193"/>
      <c r="JRL76" s="193"/>
      <c r="JRM76" s="193"/>
      <c r="JRN76" s="193"/>
      <c r="JRO76" s="193"/>
      <c r="JRP76" s="193"/>
      <c r="JRQ76" s="193"/>
      <c r="JRR76" s="193"/>
      <c r="JRS76" s="193"/>
      <c r="JRT76" s="193"/>
      <c r="JRU76" s="193"/>
      <c r="JRV76" s="193"/>
      <c r="JRW76" s="193"/>
      <c r="JRX76" s="193"/>
      <c r="JRY76" s="193"/>
      <c r="JRZ76" s="193"/>
      <c r="JSA76" s="193"/>
      <c r="JSB76" s="193"/>
      <c r="JSC76" s="193"/>
      <c r="JSD76" s="193"/>
      <c r="JSE76" s="193"/>
      <c r="JSF76" s="193"/>
      <c r="JSG76" s="193"/>
      <c r="JSH76" s="193"/>
      <c r="JSI76" s="193"/>
      <c r="JSJ76" s="193"/>
      <c r="JSK76" s="193"/>
      <c r="JSL76" s="193"/>
      <c r="JSM76" s="193"/>
      <c r="JSN76" s="193"/>
      <c r="JSO76" s="193"/>
      <c r="JSP76" s="193"/>
      <c r="JSQ76" s="193"/>
      <c r="JSR76" s="193"/>
      <c r="JSS76" s="193"/>
      <c r="JST76" s="193"/>
      <c r="JSU76" s="193"/>
      <c r="JSV76" s="193"/>
      <c r="JSW76" s="193"/>
      <c r="JSX76" s="193"/>
      <c r="JSY76" s="193"/>
      <c r="JSZ76" s="193"/>
      <c r="JTA76" s="193"/>
      <c r="JTB76" s="193"/>
      <c r="JTC76" s="193"/>
      <c r="JTD76" s="193"/>
      <c r="JTE76" s="193"/>
      <c r="JTF76" s="193"/>
      <c r="JTG76" s="193"/>
      <c r="JTH76" s="193"/>
      <c r="JTI76" s="193"/>
      <c r="JTJ76" s="193"/>
      <c r="JTK76" s="193"/>
      <c r="JTL76" s="193"/>
      <c r="JTM76" s="193"/>
      <c r="JTN76" s="193"/>
      <c r="JTO76" s="193"/>
      <c r="JTP76" s="193"/>
      <c r="JTQ76" s="193"/>
      <c r="JTR76" s="193"/>
      <c r="JTS76" s="193"/>
      <c r="JTT76" s="193"/>
      <c r="JTU76" s="193"/>
      <c r="JTV76" s="193"/>
      <c r="JTW76" s="193"/>
      <c r="JTX76" s="193"/>
      <c r="JTY76" s="193"/>
      <c r="JTZ76" s="193"/>
      <c r="JUA76" s="193"/>
      <c r="JUB76" s="193"/>
      <c r="JUC76" s="193"/>
      <c r="JUD76" s="193"/>
      <c r="JUE76" s="193"/>
      <c r="JUF76" s="193"/>
      <c r="JUG76" s="193"/>
      <c r="JUH76" s="193"/>
      <c r="JUI76" s="193"/>
      <c r="JUJ76" s="193"/>
      <c r="JUK76" s="193"/>
      <c r="JUL76" s="193"/>
      <c r="JUM76" s="193"/>
      <c r="JUN76" s="193"/>
      <c r="JUO76" s="193"/>
      <c r="JUP76" s="193"/>
      <c r="JUQ76" s="193"/>
      <c r="JUR76" s="193"/>
      <c r="JUS76" s="193"/>
      <c r="JUT76" s="193"/>
      <c r="JUU76" s="193"/>
      <c r="JUV76" s="193"/>
      <c r="JUW76" s="193"/>
      <c r="JUX76" s="193"/>
      <c r="JUY76" s="193"/>
      <c r="JUZ76" s="193"/>
      <c r="JVA76" s="193"/>
      <c r="JVB76" s="193"/>
      <c r="JVC76" s="193"/>
      <c r="JVD76" s="193"/>
      <c r="JVE76" s="193"/>
      <c r="JVF76" s="193"/>
      <c r="JVG76" s="193"/>
      <c r="JVH76" s="193"/>
      <c r="JVI76" s="193"/>
      <c r="JVJ76" s="193"/>
      <c r="JVK76" s="193"/>
      <c r="JVL76" s="193"/>
      <c r="JVM76" s="193"/>
      <c r="JVN76" s="193"/>
      <c r="JVO76" s="193"/>
      <c r="JVP76" s="193"/>
      <c r="JVQ76" s="193"/>
      <c r="JVR76" s="193"/>
      <c r="JVS76" s="193"/>
      <c r="JVT76" s="193"/>
      <c r="JVU76" s="193"/>
      <c r="JVV76" s="193"/>
      <c r="JVW76" s="193"/>
      <c r="JVX76" s="193"/>
      <c r="JVY76" s="193"/>
      <c r="JVZ76" s="193"/>
      <c r="JWA76" s="193"/>
      <c r="JWB76" s="193"/>
      <c r="JWC76" s="193"/>
      <c r="JWD76" s="193"/>
      <c r="JWE76" s="193"/>
      <c r="JWF76" s="193"/>
      <c r="JWG76" s="193"/>
      <c r="JWH76" s="193"/>
      <c r="JWI76" s="193"/>
      <c r="JWJ76" s="193"/>
      <c r="JWK76" s="193"/>
      <c r="JWL76" s="193"/>
      <c r="JWM76" s="193"/>
      <c r="JWN76" s="193"/>
      <c r="JWO76" s="193"/>
      <c r="JWP76" s="193"/>
      <c r="JWQ76" s="193"/>
      <c r="JWR76" s="193"/>
      <c r="JWS76" s="193"/>
      <c r="JWT76" s="193"/>
      <c r="JWU76" s="193"/>
      <c r="JWV76" s="193"/>
      <c r="JWW76" s="193"/>
      <c r="JWX76" s="193"/>
      <c r="JWY76" s="193"/>
      <c r="JWZ76" s="193"/>
      <c r="JXA76" s="193"/>
      <c r="JXB76" s="193"/>
      <c r="JXC76" s="193"/>
      <c r="JXD76" s="193"/>
      <c r="JXE76" s="193"/>
      <c r="JXF76" s="193"/>
      <c r="JXG76" s="193"/>
      <c r="JXH76" s="193"/>
      <c r="JXI76" s="193"/>
      <c r="JXJ76" s="193"/>
      <c r="JXK76" s="193"/>
      <c r="JXL76" s="193"/>
      <c r="JXM76" s="193"/>
      <c r="JXN76" s="193"/>
      <c r="JXO76" s="193"/>
      <c r="JXP76" s="193"/>
      <c r="JXQ76" s="193"/>
      <c r="JXR76" s="193"/>
      <c r="JXS76" s="193"/>
      <c r="JXT76" s="193"/>
      <c r="JXU76" s="193"/>
      <c r="JXV76" s="193"/>
      <c r="JXW76" s="193"/>
      <c r="JXX76" s="193"/>
      <c r="JXY76" s="193"/>
      <c r="JXZ76" s="193"/>
      <c r="JYA76" s="193"/>
      <c r="JYB76" s="193"/>
      <c r="JYC76" s="193"/>
      <c r="JYD76" s="193"/>
      <c r="JYE76" s="193"/>
      <c r="JYF76" s="193"/>
      <c r="JYG76" s="193"/>
      <c r="JYH76" s="193"/>
      <c r="JYI76" s="193"/>
      <c r="JYJ76" s="193"/>
      <c r="JYK76" s="193"/>
      <c r="JYL76" s="193"/>
      <c r="JYM76" s="193"/>
      <c r="JYN76" s="193"/>
      <c r="JYO76" s="193"/>
      <c r="JYP76" s="193"/>
      <c r="JYQ76" s="193"/>
      <c r="JYR76" s="193"/>
      <c r="JYS76" s="193"/>
      <c r="JYT76" s="193"/>
      <c r="JYU76" s="193"/>
      <c r="JYV76" s="193"/>
      <c r="JYW76" s="193"/>
      <c r="JYX76" s="193"/>
      <c r="JYY76" s="193"/>
      <c r="JYZ76" s="193"/>
      <c r="JZA76" s="193"/>
      <c r="JZB76" s="193"/>
      <c r="JZC76" s="193"/>
      <c r="JZD76" s="193"/>
      <c r="JZE76" s="193"/>
      <c r="JZF76" s="193"/>
      <c r="JZG76" s="193"/>
      <c r="JZH76" s="193"/>
      <c r="JZI76" s="193"/>
      <c r="JZJ76" s="193"/>
      <c r="JZK76" s="193"/>
      <c r="JZL76" s="193"/>
      <c r="JZM76" s="193"/>
      <c r="JZN76" s="193"/>
      <c r="JZO76" s="193"/>
      <c r="JZP76" s="193"/>
      <c r="JZQ76" s="193"/>
      <c r="JZR76" s="193"/>
      <c r="JZS76" s="193"/>
      <c r="JZT76" s="193"/>
      <c r="JZU76" s="193"/>
      <c r="JZV76" s="193"/>
      <c r="JZW76" s="193"/>
      <c r="JZX76" s="193"/>
      <c r="JZY76" s="193"/>
      <c r="JZZ76" s="193"/>
      <c r="KAA76" s="193"/>
      <c r="KAB76" s="193"/>
      <c r="KAC76" s="193"/>
      <c r="KAD76" s="193"/>
      <c r="KAE76" s="193"/>
      <c r="KAF76" s="193"/>
      <c r="KAG76" s="193"/>
      <c r="KAH76" s="193"/>
      <c r="KAI76" s="193"/>
      <c r="KAJ76" s="193"/>
      <c r="KAK76" s="193"/>
      <c r="KAL76" s="193"/>
      <c r="KAM76" s="193"/>
      <c r="KAN76" s="193"/>
      <c r="KAO76" s="193"/>
      <c r="KAP76" s="193"/>
      <c r="KAQ76" s="193"/>
      <c r="KAR76" s="193"/>
      <c r="KAS76" s="193"/>
      <c r="KAT76" s="193"/>
      <c r="KAU76" s="193"/>
      <c r="KAV76" s="193"/>
      <c r="KAW76" s="193"/>
      <c r="KAX76" s="193"/>
      <c r="KAY76" s="193"/>
      <c r="KAZ76" s="193"/>
      <c r="KBA76" s="193"/>
      <c r="KBB76" s="193"/>
      <c r="KBC76" s="193"/>
      <c r="KBD76" s="193"/>
      <c r="KBE76" s="193"/>
      <c r="KBF76" s="193"/>
      <c r="KBG76" s="193"/>
      <c r="KBH76" s="193"/>
      <c r="KBI76" s="193"/>
      <c r="KBJ76" s="193"/>
      <c r="KBK76" s="193"/>
      <c r="KBL76" s="193"/>
      <c r="KBM76" s="193"/>
      <c r="KBN76" s="193"/>
      <c r="KBO76" s="193"/>
      <c r="KBP76" s="193"/>
      <c r="KBQ76" s="193"/>
      <c r="KBR76" s="193"/>
      <c r="KBS76" s="193"/>
      <c r="KBT76" s="193"/>
      <c r="KBU76" s="193"/>
      <c r="KBV76" s="193"/>
      <c r="KBW76" s="193"/>
      <c r="KBX76" s="193"/>
      <c r="KBY76" s="193"/>
      <c r="KBZ76" s="193"/>
      <c r="KCA76" s="193"/>
      <c r="KCB76" s="193"/>
      <c r="KCC76" s="193"/>
      <c r="KCD76" s="193"/>
      <c r="KCE76" s="193"/>
      <c r="KCF76" s="193"/>
      <c r="KCG76" s="193"/>
      <c r="KCH76" s="193"/>
      <c r="KCI76" s="193"/>
      <c r="KCJ76" s="193"/>
      <c r="KCK76" s="193"/>
      <c r="KCL76" s="193"/>
      <c r="KCM76" s="193"/>
      <c r="KCN76" s="193"/>
      <c r="KCO76" s="193"/>
      <c r="KCP76" s="193"/>
      <c r="KCQ76" s="193"/>
      <c r="KCR76" s="193"/>
      <c r="KCS76" s="193"/>
      <c r="KCT76" s="193"/>
      <c r="KCU76" s="193"/>
      <c r="KCV76" s="193"/>
      <c r="KCW76" s="193"/>
      <c r="KCX76" s="193"/>
      <c r="KCY76" s="193"/>
      <c r="KCZ76" s="193"/>
      <c r="KDA76" s="193"/>
      <c r="KDB76" s="193"/>
      <c r="KDC76" s="193"/>
      <c r="KDD76" s="193"/>
      <c r="KDE76" s="193"/>
      <c r="KDF76" s="193"/>
      <c r="KDG76" s="193"/>
      <c r="KDH76" s="193"/>
      <c r="KDI76" s="193"/>
      <c r="KDJ76" s="193"/>
      <c r="KDK76" s="193"/>
      <c r="KDL76" s="193"/>
      <c r="KDM76" s="193"/>
      <c r="KDN76" s="193"/>
      <c r="KDO76" s="193"/>
      <c r="KDP76" s="193"/>
      <c r="KDQ76" s="193"/>
      <c r="KDR76" s="193"/>
      <c r="KDS76" s="193"/>
      <c r="KDT76" s="193"/>
      <c r="KDU76" s="193"/>
      <c r="KDV76" s="193"/>
      <c r="KDW76" s="193"/>
      <c r="KDX76" s="193"/>
      <c r="KDY76" s="193"/>
      <c r="KDZ76" s="193"/>
      <c r="KEA76" s="193"/>
      <c r="KEB76" s="193"/>
      <c r="KEC76" s="193"/>
      <c r="KED76" s="193"/>
      <c r="KEE76" s="193"/>
      <c r="KEF76" s="193"/>
      <c r="KEG76" s="193"/>
      <c r="KEH76" s="193"/>
      <c r="KEI76" s="193"/>
      <c r="KEJ76" s="193"/>
      <c r="KEK76" s="193"/>
      <c r="KEL76" s="193"/>
      <c r="KEM76" s="193"/>
      <c r="KEN76" s="193"/>
      <c r="KEO76" s="193"/>
      <c r="KEP76" s="193"/>
      <c r="KEQ76" s="193"/>
      <c r="KER76" s="193"/>
      <c r="KES76" s="193"/>
      <c r="KET76" s="193"/>
      <c r="KEU76" s="193"/>
      <c r="KEV76" s="193"/>
      <c r="KEW76" s="193"/>
      <c r="KEX76" s="193"/>
      <c r="KEY76" s="193"/>
      <c r="KEZ76" s="193"/>
      <c r="KFA76" s="193"/>
      <c r="KFB76" s="193"/>
      <c r="KFC76" s="193"/>
      <c r="KFD76" s="193"/>
      <c r="KFE76" s="193"/>
      <c r="KFF76" s="193"/>
      <c r="KFG76" s="193"/>
      <c r="KFH76" s="193"/>
      <c r="KFI76" s="193"/>
      <c r="KFJ76" s="193"/>
      <c r="KFK76" s="193"/>
      <c r="KFL76" s="193"/>
      <c r="KFM76" s="193"/>
      <c r="KFN76" s="193"/>
      <c r="KFO76" s="193"/>
      <c r="KFP76" s="193"/>
      <c r="KFQ76" s="193"/>
      <c r="KFR76" s="193"/>
      <c r="KFS76" s="193"/>
      <c r="KFT76" s="193"/>
      <c r="KFU76" s="193"/>
      <c r="KFV76" s="193"/>
      <c r="KFW76" s="193"/>
      <c r="KFX76" s="193"/>
      <c r="KFY76" s="193"/>
      <c r="KFZ76" s="193"/>
      <c r="KGA76" s="193"/>
      <c r="KGB76" s="193"/>
      <c r="KGC76" s="193"/>
      <c r="KGD76" s="193"/>
      <c r="KGE76" s="193"/>
      <c r="KGF76" s="193"/>
      <c r="KGG76" s="193"/>
      <c r="KGH76" s="193"/>
      <c r="KGI76" s="193"/>
      <c r="KGJ76" s="193"/>
      <c r="KGK76" s="193"/>
      <c r="KGL76" s="193"/>
      <c r="KGM76" s="193"/>
      <c r="KGN76" s="193"/>
      <c r="KGO76" s="193"/>
      <c r="KGP76" s="193"/>
      <c r="KGQ76" s="193"/>
      <c r="KGR76" s="193"/>
      <c r="KGS76" s="193"/>
      <c r="KGT76" s="193"/>
      <c r="KGU76" s="193"/>
      <c r="KGV76" s="193"/>
      <c r="KGW76" s="193"/>
      <c r="KGX76" s="193"/>
      <c r="KGY76" s="193"/>
      <c r="KGZ76" s="193"/>
      <c r="KHA76" s="193"/>
      <c r="KHB76" s="193"/>
      <c r="KHC76" s="193"/>
      <c r="KHD76" s="193"/>
      <c r="KHE76" s="193"/>
      <c r="KHF76" s="193"/>
      <c r="KHG76" s="193"/>
      <c r="KHH76" s="193"/>
      <c r="KHI76" s="193"/>
      <c r="KHJ76" s="193"/>
      <c r="KHK76" s="193"/>
      <c r="KHL76" s="193"/>
      <c r="KHM76" s="193"/>
      <c r="KHN76" s="193"/>
      <c r="KHO76" s="193"/>
      <c r="KHP76" s="193"/>
      <c r="KHQ76" s="193"/>
      <c r="KHR76" s="193"/>
      <c r="KHS76" s="193"/>
      <c r="KHT76" s="193"/>
      <c r="KHU76" s="193"/>
      <c r="KHV76" s="193"/>
      <c r="KHW76" s="193"/>
      <c r="KHX76" s="193"/>
      <c r="KHY76" s="193"/>
      <c r="KHZ76" s="193"/>
      <c r="KIA76" s="193"/>
      <c r="KIB76" s="193"/>
      <c r="KIC76" s="193"/>
      <c r="KID76" s="193"/>
      <c r="KIE76" s="193"/>
      <c r="KIF76" s="193"/>
      <c r="KIG76" s="193"/>
      <c r="KIH76" s="193"/>
      <c r="KII76" s="193"/>
      <c r="KIJ76" s="193"/>
      <c r="KIK76" s="193"/>
      <c r="KIL76" s="193"/>
      <c r="KIM76" s="193"/>
      <c r="KIN76" s="193"/>
      <c r="KIO76" s="193"/>
      <c r="KIP76" s="193"/>
      <c r="KIQ76" s="193"/>
      <c r="KIR76" s="193"/>
      <c r="KIS76" s="193"/>
      <c r="KIT76" s="193"/>
      <c r="KIU76" s="193"/>
      <c r="KIV76" s="193"/>
      <c r="KIW76" s="193"/>
      <c r="KIX76" s="193"/>
      <c r="KIY76" s="193"/>
      <c r="KIZ76" s="193"/>
      <c r="KJA76" s="193"/>
      <c r="KJB76" s="193"/>
      <c r="KJC76" s="193"/>
      <c r="KJD76" s="193"/>
      <c r="KJE76" s="193"/>
      <c r="KJF76" s="193"/>
      <c r="KJG76" s="193"/>
      <c r="KJH76" s="193"/>
      <c r="KJI76" s="193"/>
      <c r="KJJ76" s="193"/>
      <c r="KJK76" s="193"/>
      <c r="KJL76" s="193"/>
      <c r="KJM76" s="193"/>
      <c r="KJN76" s="193"/>
      <c r="KJO76" s="193"/>
      <c r="KJP76" s="193"/>
      <c r="KJQ76" s="193"/>
      <c r="KJR76" s="193"/>
      <c r="KJS76" s="193"/>
      <c r="KJT76" s="193"/>
      <c r="KJU76" s="193"/>
      <c r="KJV76" s="193"/>
      <c r="KJW76" s="193"/>
      <c r="KJX76" s="193"/>
      <c r="KJY76" s="193"/>
      <c r="KJZ76" s="193"/>
      <c r="KKA76" s="193"/>
      <c r="KKB76" s="193"/>
      <c r="KKC76" s="193"/>
      <c r="KKD76" s="193"/>
      <c r="KKE76" s="193"/>
      <c r="KKF76" s="193"/>
      <c r="KKG76" s="193"/>
      <c r="KKH76" s="193"/>
      <c r="KKI76" s="193"/>
      <c r="KKJ76" s="193"/>
      <c r="KKK76" s="193"/>
      <c r="KKL76" s="193"/>
      <c r="KKM76" s="193"/>
      <c r="KKN76" s="193"/>
      <c r="KKO76" s="193"/>
      <c r="KKP76" s="193"/>
      <c r="KKQ76" s="193"/>
      <c r="KKR76" s="193"/>
      <c r="KKS76" s="193"/>
      <c r="KKT76" s="193"/>
      <c r="KKU76" s="193"/>
      <c r="KKV76" s="193"/>
      <c r="KKW76" s="193"/>
      <c r="KKX76" s="193"/>
      <c r="KKY76" s="193"/>
      <c r="KKZ76" s="193"/>
      <c r="KLA76" s="193"/>
      <c r="KLB76" s="193"/>
      <c r="KLC76" s="193"/>
      <c r="KLD76" s="193"/>
      <c r="KLE76" s="193"/>
      <c r="KLF76" s="193"/>
      <c r="KLG76" s="193"/>
      <c r="KLH76" s="193"/>
      <c r="KLI76" s="193"/>
      <c r="KLJ76" s="193"/>
      <c r="KLK76" s="193"/>
      <c r="KLL76" s="193"/>
      <c r="KLM76" s="193"/>
      <c r="KLN76" s="193"/>
      <c r="KLO76" s="193"/>
      <c r="KLP76" s="193"/>
      <c r="KLQ76" s="193"/>
      <c r="KLR76" s="193"/>
      <c r="KLS76" s="193"/>
      <c r="KLT76" s="193"/>
      <c r="KLU76" s="193"/>
      <c r="KLV76" s="193"/>
      <c r="KLW76" s="193"/>
      <c r="KLX76" s="193"/>
      <c r="KLY76" s="193"/>
      <c r="KLZ76" s="193"/>
      <c r="KMA76" s="193"/>
      <c r="KMB76" s="193"/>
      <c r="KMC76" s="193"/>
      <c r="KMD76" s="193"/>
      <c r="KME76" s="193"/>
      <c r="KMF76" s="193"/>
      <c r="KMG76" s="193"/>
      <c r="KMH76" s="193"/>
      <c r="KMI76" s="193"/>
      <c r="KMJ76" s="193"/>
      <c r="KMK76" s="193"/>
      <c r="KML76" s="193"/>
      <c r="KMM76" s="193"/>
      <c r="KMN76" s="193"/>
      <c r="KMO76" s="193"/>
      <c r="KMP76" s="193"/>
      <c r="KMQ76" s="193"/>
      <c r="KMR76" s="193"/>
      <c r="KMS76" s="193"/>
      <c r="KMT76" s="193"/>
      <c r="KMU76" s="193"/>
      <c r="KMV76" s="193"/>
      <c r="KMW76" s="193"/>
      <c r="KMX76" s="193"/>
      <c r="KMY76" s="193"/>
      <c r="KMZ76" s="193"/>
      <c r="KNA76" s="193"/>
      <c r="KNB76" s="193"/>
      <c r="KNC76" s="193"/>
      <c r="KND76" s="193"/>
      <c r="KNE76" s="193"/>
      <c r="KNF76" s="193"/>
      <c r="KNG76" s="193"/>
      <c r="KNH76" s="193"/>
      <c r="KNI76" s="193"/>
      <c r="KNJ76" s="193"/>
      <c r="KNK76" s="193"/>
      <c r="KNL76" s="193"/>
      <c r="KNM76" s="193"/>
      <c r="KNN76" s="193"/>
      <c r="KNO76" s="193"/>
      <c r="KNP76" s="193"/>
      <c r="KNQ76" s="193"/>
      <c r="KNR76" s="193"/>
      <c r="KNS76" s="193"/>
      <c r="KNT76" s="193"/>
      <c r="KNU76" s="193"/>
      <c r="KNV76" s="193"/>
      <c r="KNW76" s="193"/>
      <c r="KNX76" s="193"/>
      <c r="KNY76" s="193"/>
      <c r="KNZ76" s="193"/>
      <c r="KOA76" s="193"/>
      <c r="KOB76" s="193"/>
      <c r="KOC76" s="193"/>
      <c r="KOD76" s="193"/>
      <c r="KOE76" s="193"/>
      <c r="KOF76" s="193"/>
      <c r="KOG76" s="193"/>
      <c r="KOH76" s="193"/>
      <c r="KOI76" s="193"/>
      <c r="KOJ76" s="193"/>
      <c r="KOK76" s="193"/>
      <c r="KOL76" s="193"/>
      <c r="KOM76" s="193"/>
      <c r="KON76" s="193"/>
      <c r="KOO76" s="193"/>
      <c r="KOP76" s="193"/>
      <c r="KOQ76" s="193"/>
      <c r="KOR76" s="193"/>
      <c r="KOS76" s="193"/>
      <c r="KOT76" s="193"/>
      <c r="KOU76" s="193"/>
      <c r="KOV76" s="193"/>
      <c r="KOW76" s="193"/>
      <c r="KOX76" s="193"/>
      <c r="KOY76" s="193"/>
      <c r="KOZ76" s="193"/>
      <c r="KPA76" s="193"/>
      <c r="KPB76" s="193"/>
      <c r="KPC76" s="193"/>
      <c r="KPD76" s="193"/>
      <c r="KPE76" s="193"/>
      <c r="KPF76" s="193"/>
      <c r="KPG76" s="193"/>
      <c r="KPH76" s="193"/>
      <c r="KPI76" s="193"/>
      <c r="KPJ76" s="193"/>
      <c r="KPK76" s="193"/>
      <c r="KPL76" s="193"/>
      <c r="KPM76" s="193"/>
      <c r="KPN76" s="193"/>
      <c r="KPO76" s="193"/>
      <c r="KPP76" s="193"/>
      <c r="KPQ76" s="193"/>
      <c r="KPR76" s="193"/>
      <c r="KPS76" s="193"/>
      <c r="KPT76" s="193"/>
      <c r="KPU76" s="193"/>
      <c r="KPV76" s="193"/>
      <c r="KPW76" s="193"/>
      <c r="KPX76" s="193"/>
      <c r="KPY76" s="193"/>
      <c r="KPZ76" s="193"/>
      <c r="KQA76" s="193"/>
      <c r="KQB76" s="193"/>
      <c r="KQC76" s="193"/>
      <c r="KQD76" s="193"/>
      <c r="KQE76" s="193"/>
      <c r="KQF76" s="193"/>
      <c r="KQG76" s="193"/>
      <c r="KQH76" s="193"/>
      <c r="KQI76" s="193"/>
      <c r="KQJ76" s="193"/>
      <c r="KQK76" s="193"/>
      <c r="KQL76" s="193"/>
      <c r="KQM76" s="193"/>
      <c r="KQN76" s="193"/>
      <c r="KQO76" s="193"/>
      <c r="KQP76" s="193"/>
      <c r="KQQ76" s="193"/>
      <c r="KQR76" s="193"/>
      <c r="KQS76" s="193"/>
      <c r="KQT76" s="193"/>
      <c r="KQU76" s="193"/>
      <c r="KQV76" s="193"/>
      <c r="KQW76" s="193"/>
      <c r="KQX76" s="193"/>
      <c r="KQY76" s="193"/>
      <c r="KQZ76" s="193"/>
      <c r="KRA76" s="193"/>
      <c r="KRB76" s="193"/>
      <c r="KRC76" s="193"/>
      <c r="KRD76" s="193"/>
      <c r="KRE76" s="193"/>
      <c r="KRF76" s="193"/>
      <c r="KRG76" s="193"/>
      <c r="KRH76" s="193"/>
      <c r="KRI76" s="193"/>
      <c r="KRJ76" s="193"/>
      <c r="KRK76" s="193"/>
      <c r="KRL76" s="193"/>
      <c r="KRM76" s="193"/>
      <c r="KRN76" s="193"/>
      <c r="KRO76" s="193"/>
      <c r="KRP76" s="193"/>
      <c r="KRQ76" s="193"/>
      <c r="KRR76" s="193"/>
      <c r="KRS76" s="193"/>
      <c r="KRT76" s="193"/>
      <c r="KRU76" s="193"/>
      <c r="KRV76" s="193"/>
      <c r="KRW76" s="193"/>
      <c r="KRX76" s="193"/>
      <c r="KRY76" s="193"/>
      <c r="KRZ76" s="193"/>
      <c r="KSA76" s="193"/>
      <c r="KSB76" s="193"/>
      <c r="KSC76" s="193"/>
      <c r="KSD76" s="193"/>
      <c r="KSE76" s="193"/>
      <c r="KSF76" s="193"/>
      <c r="KSG76" s="193"/>
      <c r="KSH76" s="193"/>
      <c r="KSI76" s="193"/>
      <c r="KSJ76" s="193"/>
      <c r="KSK76" s="193"/>
      <c r="KSL76" s="193"/>
      <c r="KSM76" s="193"/>
      <c r="KSN76" s="193"/>
      <c r="KSO76" s="193"/>
      <c r="KSP76" s="193"/>
      <c r="KSQ76" s="193"/>
      <c r="KSR76" s="193"/>
      <c r="KSS76" s="193"/>
      <c r="KST76" s="193"/>
      <c r="KSU76" s="193"/>
      <c r="KSV76" s="193"/>
      <c r="KSW76" s="193"/>
      <c r="KSX76" s="193"/>
      <c r="KSY76" s="193"/>
      <c r="KSZ76" s="193"/>
      <c r="KTA76" s="193"/>
      <c r="KTB76" s="193"/>
      <c r="KTC76" s="193"/>
      <c r="KTD76" s="193"/>
      <c r="KTE76" s="193"/>
      <c r="KTF76" s="193"/>
      <c r="KTG76" s="193"/>
      <c r="KTH76" s="193"/>
      <c r="KTI76" s="193"/>
      <c r="KTJ76" s="193"/>
      <c r="KTK76" s="193"/>
      <c r="KTL76" s="193"/>
      <c r="KTM76" s="193"/>
      <c r="KTN76" s="193"/>
      <c r="KTO76" s="193"/>
      <c r="KTP76" s="193"/>
      <c r="KTQ76" s="193"/>
      <c r="KTR76" s="193"/>
      <c r="KTS76" s="193"/>
      <c r="KTT76" s="193"/>
      <c r="KTU76" s="193"/>
      <c r="KTV76" s="193"/>
      <c r="KTW76" s="193"/>
      <c r="KTX76" s="193"/>
      <c r="KTY76" s="193"/>
      <c r="KTZ76" s="193"/>
      <c r="KUA76" s="193"/>
      <c r="KUB76" s="193"/>
      <c r="KUC76" s="193"/>
      <c r="KUD76" s="193"/>
      <c r="KUE76" s="193"/>
      <c r="KUF76" s="193"/>
      <c r="KUG76" s="193"/>
      <c r="KUH76" s="193"/>
      <c r="KUI76" s="193"/>
      <c r="KUJ76" s="193"/>
      <c r="KUK76" s="193"/>
      <c r="KUL76" s="193"/>
      <c r="KUM76" s="193"/>
      <c r="KUN76" s="193"/>
      <c r="KUO76" s="193"/>
      <c r="KUP76" s="193"/>
      <c r="KUQ76" s="193"/>
      <c r="KUR76" s="193"/>
      <c r="KUS76" s="193"/>
      <c r="KUT76" s="193"/>
      <c r="KUU76" s="193"/>
      <c r="KUV76" s="193"/>
      <c r="KUW76" s="193"/>
      <c r="KUX76" s="193"/>
      <c r="KUY76" s="193"/>
      <c r="KUZ76" s="193"/>
      <c r="KVA76" s="193"/>
      <c r="KVB76" s="193"/>
      <c r="KVC76" s="193"/>
      <c r="KVD76" s="193"/>
      <c r="KVE76" s="193"/>
      <c r="KVF76" s="193"/>
      <c r="KVG76" s="193"/>
      <c r="KVH76" s="193"/>
      <c r="KVI76" s="193"/>
      <c r="KVJ76" s="193"/>
      <c r="KVK76" s="193"/>
      <c r="KVL76" s="193"/>
      <c r="KVM76" s="193"/>
      <c r="KVN76" s="193"/>
      <c r="KVO76" s="193"/>
      <c r="KVP76" s="193"/>
      <c r="KVQ76" s="193"/>
      <c r="KVR76" s="193"/>
      <c r="KVS76" s="193"/>
      <c r="KVT76" s="193"/>
      <c r="KVU76" s="193"/>
      <c r="KVV76" s="193"/>
      <c r="KVW76" s="193"/>
      <c r="KVX76" s="193"/>
      <c r="KVY76" s="193"/>
      <c r="KVZ76" s="193"/>
      <c r="KWA76" s="193"/>
      <c r="KWB76" s="193"/>
      <c r="KWC76" s="193"/>
      <c r="KWD76" s="193"/>
      <c r="KWE76" s="193"/>
      <c r="KWF76" s="193"/>
      <c r="KWG76" s="193"/>
      <c r="KWH76" s="193"/>
      <c r="KWI76" s="193"/>
      <c r="KWJ76" s="193"/>
      <c r="KWK76" s="193"/>
      <c r="KWL76" s="193"/>
      <c r="KWM76" s="193"/>
      <c r="KWN76" s="193"/>
      <c r="KWO76" s="193"/>
      <c r="KWP76" s="193"/>
      <c r="KWQ76" s="193"/>
      <c r="KWR76" s="193"/>
      <c r="KWS76" s="193"/>
      <c r="KWT76" s="193"/>
      <c r="KWU76" s="193"/>
      <c r="KWV76" s="193"/>
      <c r="KWW76" s="193"/>
      <c r="KWX76" s="193"/>
      <c r="KWY76" s="193"/>
      <c r="KWZ76" s="193"/>
      <c r="KXA76" s="193"/>
      <c r="KXB76" s="193"/>
      <c r="KXC76" s="193"/>
      <c r="KXD76" s="193"/>
      <c r="KXE76" s="193"/>
      <c r="KXF76" s="193"/>
      <c r="KXG76" s="193"/>
      <c r="KXH76" s="193"/>
      <c r="KXI76" s="193"/>
      <c r="KXJ76" s="193"/>
      <c r="KXK76" s="193"/>
      <c r="KXL76" s="193"/>
      <c r="KXM76" s="193"/>
      <c r="KXN76" s="193"/>
      <c r="KXO76" s="193"/>
      <c r="KXP76" s="193"/>
      <c r="KXQ76" s="193"/>
      <c r="KXR76" s="193"/>
      <c r="KXS76" s="193"/>
      <c r="KXT76" s="193"/>
      <c r="KXU76" s="193"/>
      <c r="KXV76" s="193"/>
      <c r="KXW76" s="193"/>
      <c r="KXX76" s="193"/>
      <c r="KXY76" s="193"/>
      <c r="KXZ76" s="193"/>
      <c r="KYA76" s="193"/>
      <c r="KYB76" s="193"/>
      <c r="KYC76" s="193"/>
      <c r="KYD76" s="193"/>
      <c r="KYE76" s="193"/>
      <c r="KYF76" s="193"/>
      <c r="KYG76" s="193"/>
      <c r="KYH76" s="193"/>
      <c r="KYI76" s="193"/>
      <c r="KYJ76" s="193"/>
      <c r="KYK76" s="193"/>
      <c r="KYL76" s="193"/>
      <c r="KYM76" s="193"/>
      <c r="KYN76" s="193"/>
      <c r="KYO76" s="193"/>
      <c r="KYP76" s="193"/>
      <c r="KYQ76" s="193"/>
      <c r="KYR76" s="193"/>
      <c r="KYS76" s="193"/>
      <c r="KYT76" s="193"/>
      <c r="KYU76" s="193"/>
      <c r="KYV76" s="193"/>
      <c r="KYW76" s="193"/>
      <c r="KYX76" s="193"/>
      <c r="KYY76" s="193"/>
      <c r="KYZ76" s="193"/>
      <c r="KZA76" s="193"/>
      <c r="KZB76" s="193"/>
      <c r="KZC76" s="193"/>
      <c r="KZD76" s="193"/>
      <c r="KZE76" s="193"/>
      <c r="KZF76" s="193"/>
      <c r="KZG76" s="193"/>
      <c r="KZH76" s="193"/>
      <c r="KZI76" s="193"/>
      <c r="KZJ76" s="193"/>
      <c r="KZK76" s="193"/>
      <c r="KZL76" s="193"/>
      <c r="KZM76" s="193"/>
      <c r="KZN76" s="193"/>
      <c r="KZO76" s="193"/>
      <c r="KZP76" s="193"/>
      <c r="KZQ76" s="193"/>
      <c r="KZR76" s="193"/>
      <c r="KZS76" s="193"/>
      <c r="KZT76" s="193"/>
      <c r="KZU76" s="193"/>
      <c r="KZV76" s="193"/>
      <c r="KZW76" s="193"/>
      <c r="KZX76" s="193"/>
      <c r="KZY76" s="193"/>
      <c r="KZZ76" s="193"/>
      <c r="LAA76" s="193"/>
      <c r="LAB76" s="193"/>
      <c r="LAC76" s="193"/>
      <c r="LAD76" s="193"/>
      <c r="LAE76" s="193"/>
      <c r="LAF76" s="193"/>
      <c r="LAG76" s="193"/>
      <c r="LAH76" s="193"/>
      <c r="LAI76" s="193"/>
      <c r="LAJ76" s="193"/>
      <c r="LAK76" s="193"/>
      <c r="LAL76" s="193"/>
      <c r="LAM76" s="193"/>
      <c r="LAN76" s="193"/>
      <c r="LAO76" s="193"/>
      <c r="LAP76" s="193"/>
      <c r="LAQ76" s="193"/>
      <c r="LAR76" s="193"/>
      <c r="LAS76" s="193"/>
      <c r="LAT76" s="193"/>
      <c r="LAU76" s="193"/>
      <c r="LAV76" s="193"/>
      <c r="LAW76" s="193"/>
      <c r="LAX76" s="193"/>
      <c r="LAY76" s="193"/>
      <c r="LAZ76" s="193"/>
      <c r="LBA76" s="193"/>
      <c r="LBB76" s="193"/>
      <c r="LBC76" s="193"/>
      <c r="LBD76" s="193"/>
      <c r="LBE76" s="193"/>
      <c r="LBF76" s="193"/>
      <c r="LBG76" s="193"/>
      <c r="LBH76" s="193"/>
      <c r="LBI76" s="193"/>
      <c r="LBJ76" s="193"/>
      <c r="LBK76" s="193"/>
      <c r="LBL76" s="193"/>
      <c r="LBM76" s="193"/>
      <c r="LBN76" s="193"/>
      <c r="LBO76" s="193"/>
      <c r="LBP76" s="193"/>
      <c r="LBQ76" s="193"/>
      <c r="LBR76" s="193"/>
      <c r="LBS76" s="193"/>
      <c r="LBT76" s="193"/>
      <c r="LBU76" s="193"/>
      <c r="LBV76" s="193"/>
      <c r="LBW76" s="193"/>
      <c r="LBX76" s="193"/>
      <c r="LBY76" s="193"/>
      <c r="LBZ76" s="193"/>
      <c r="LCA76" s="193"/>
      <c r="LCB76" s="193"/>
      <c r="LCC76" s="193"/>
      <c r="LCD76" s="193"/>
      <c r="LCE76" s="193"/>
      <c r="LCF76" s="193"/>
      <c r="LCG76" s="193"/>
      <c r="LCH76" s="193"/>
      <c r="LCI76" s="193"/>
      <c r="LCJ76" s="193"/>
      <c r="LCK76" s="193"/>
      <c r="LCL76" s="193"/>
      <c r="LCM76" s="193"/>
      <c r="LCN76" s="193"/>
      <c r="LCO76" s="193"/>
      <c r="LCP76" s="193"/>
      <c r="LCQ76" s="193"/>
      <c r="LCR76" s="193"/>
      <c r="LCS76" s="193"/>
      <c r="LCT76" s="193"/>
      <c r="LCU76" s="193"/>
      <c r="LCV76" s="193"/>
      <c r="LCW76" s="193"/>
      <c r="LCX76" s="193"/>
      <c r="LCY76" s="193"/>
      <c r="LCZ76" s="193"/>
      <c r="LDA76" s="193"/>
      <c r="LDB76" s="193"/>
      <c r="LDC76" s="193"/>
      <c r="LDD76" s="193"/>
      <c r="LDE76" s="193"/>
      <c r="LDF76" s="193"/>
      <c r="LDG76" s="193"/>
      <c r="LDH76" s="193"/>
      <c r="LDI76" s="193"/>
      <c r="LDJ76" s="193"/>
      <c r="LDK76" s="193"/>
      <c r="LDL76" s="193"/>
      <c r="LDM76" s="193"/>
      <c r="LDN76" s="193"/>
      <c r="LDO76" s="193"/>
      <c r="LDP76" s="193"/>
      <c r="LDQ76" s="193"/>
      <c r="LDR76" s="193"/>
      <c r="LDS76" s="193"/>
      <c r="LDT76" s="193"/>
      <c r="LDU76" s="193"/>
      <c r="LDV76" s="193"/>
      <c r="LDW76" s="193"/>
      <c r="LDX76" s="193"/>
      <c r="LDY76" s="193"/>
      <c r="LDZ76" s="193"/>
      <c r="LEA76" s="193"/>
      <c r="LEB76" s="193"/>
      <c r="LEC76" s="193"/>
      <c r="LED76" s="193"/>
      <c r="LEE76" s="193"/>
      <c r="LEF76" s="193"/>
      <c r="LEG76" s="193"/>
      <c r="LEH76" s="193"/>
      <c r="LEI76" s="193"/>
      <c r="LEJ76" s="193"/>
      <c r="LEK76" s="193"/>
      <c r="LEL76" s="193"/>
      <c r="LEM76" s="193"/>
      <c r="LEN76" s="193"/>
      <c r="LEO76" s="193"/>
      <c r="LEP76" s="193"/>
      <c r="LEQ76" s="193"/>
      <c r="LER76" s="193"/>
      <c r="LES76" s="193"/>
      <c r="LET76" s="193"/>
      <c r="LEU76" s="193"/>
      <c r="LEV76" s="193"/>
      <c r="LEW76" s="193"/>
      <c r="LEX76" s="193"/>
      <c r="LEY76" s="193"/>
      <c r="LEZ76" s="193"/>
      <c r="LFA76" s="193"/>
      <c r="LFB76" s="193"/>
      <c r="LFC76" s="193"/>
      <c r="LFD76" s="193"/>
      <c r="LFE76" s="193"/>
      <c r="LFF76" s="193"/>
      <c r="LFG76" s="193"/>
      <c r="LFH76" s="193"/>
      <c r="LFI76" s="193"/>
      <c r="LFJ76" s="193"/>
      <c r="LFK76" s="193"/>
      <c r="LFL76" s="193"/>
      <c r="LFM76" s="193"/>
      <c r="LFN76" s="193"/>
      <c r="LFO76" s="193"/>
      <c r="LFP76" s="193"/>
      <c r="LFQ76" s="193"/>
      <c r="LFR76" s="193"/>
      <c r="LFS76" s="193"/>
      <c r="LFT76" s="193"/>
      <c r="LFU76" s="193"/>
      <c r="LFV76" s="193"/>
      <c r="LFW76" s="193"/>
      <c r="LFX76" s="193"/>
      <c r="LFY76" s="193"/>
      <c r="LFZ76" s="193"/>
      <c r="LGA76" s="193"/>
      <c r="LGB76" s="193"/>
      <c r="LGC76" s="193"/>
      <c r="LGD76" s="193"/>
      <c r="LGE76" s="193"/>
      <c r="LGF76" s="193"/>
      <c r="LGG76" s="193"/>
      <c r="LGH76" s="193"/>
      <c r="LGI76" s="193"/>
      <c r="LGJ76" s="193"/>
      <c r="LGK76" s="193"/>
      <c r="LGL76" s="193"/>
      <c r="LGM76" s="193"/>
      <c r="LGN76" s="193"/>
      <c r="LGO76" s="193"/>
      <c r="LGP76" s="193"/>
      <c r="LGQ76" s="193"/>
      <c r="LGR76" s="193"/>
      <c r="LGS76" s="193"/>
      <c r="LGT76" s="193"/>
      <c r="LGU76" s="193"/>
      <c r="LGV76" s="193"/>
      <c r="LGW76" s="193"/>
      <c r="LGX76" s="193"/>
      <c r="LGY76" s="193"/>
      <c r="LGZ76" s="193"/>
      <c r="LHA76" s="193"/>
      <c r="LHB76" s="193"/>
      <c r="LHC76" s="193"/>
      <c r="LHD76" s="193"/>
      <c r="LHE76" s="193"/>
      <c r="LHF76" s="193"/>
      <c r="LHG76" s="193"/>
      <c r="LHH76" s="193"/>
      <c r="LHI76" s="193"/>
      <c r="LHJ76" s="193"/>
      <c r="LHK76" s="193"/>
      <c r="LHL76" s="193"/>
      <c r="LHM76" s="193"/>
      <c r="LHN76" s="193"/>
      <c r="LHO76" s="193"/>
      <c r="LHP76" s="193"/>
      <c r="LHQ76" s="193"/>
      <c r="LHR76" s="193"/>
      <c r="LHS76" s="193"/>
      <c r="LHT76" s="193"/>
      <c r="LHU76" s="193"/>
      <c r="LHV76" s="193"/>
      <c r="LHW76" s="193"/>
      <c r="LHX76" s="193"/>
      <c r="LHY76" s="193"/>
      <c r="LHZ76" s="193"/>
      <c r="LIA76" s="193"/>
      <c r="LIB76" s="193"/>
      <c r="LIC76" s="193"/>
      <c r="LID76" s="193"/>
      <c r="LIE76" s="193"/>
      <c r="LIF76" s="193"/>
      <c r="LIG76" s="193"/>
      <c r="LIH76" s="193"/>
      <c r="LII76" s="193"/>
      <c r="LIJ76" s="193"/>
      <c r="LIK76" s="193"/>
      <c r="LIL76" s="193"/>
      <c r="LIM76" s="193"/>
      <c r="LIN76" s="193"/>
      <c r="LIO76" s="193"/>
      <c r="LIP76" s="193"/>
      <c r="LIQ76" s="193"/>
      <c r="LIR76" s="193"/>
      <c r="LIS76" s="193"/>
      <c r="LIT76" s="193"/>
      <c r="LIU76" s="193"/>
      <c r="LIV76" s="193"/>
      <c r="LIW76" s="193"/>
      <c r="LIX76" s="193"/>
      <c r="LIY76" s="193"/>
      <c r="LIZ76" s="193"/>
      <c r="LJA76" s="193"/>
      <c r="LJB76" s="193"/>
      <c r="LJC76" s="193"/>
      <c r="LJD76" s="193"/>
      <c r="LJE76" s="193"/>
      <c r="LJF76" s="193"/>
      <c r="LJG76" s="193"/>
      <c r="LJH76" s="193"/>
      <c r="LJI76" s="193"/>
      <c r="LJJ76" s="193"/>
      <c r="LJK76" s="193"/>
      <c r="LJL76" s="193"/>
      <c r="LJM76" s="193"/>
      <c r="LJN76" s="193"/>
      <c r="LJO76" s="193"/>
      <c r="LJP76" s="193"/>
      <c r="LJQ76" s="193"/>
      <c r="LJR76" s="193"/>
      <c r="LJS76" s="193"/>
      <c r="LJT76" s="193"/>
      <c r="LJU76" s="193"/>
      <c r="LJV76" s="193"/>
      <c r="LJW76" s="193"/>
      <c r="LJX76" s="193"/>
      <c r="LJY76" s="193"/>
      <c r="LJZ76" s="193"/>
      <c r="LKA76" s="193"/>
      <c r="LKB76" s="193"/>
      <c r="LKC76" s="193"/>
      <c r="LKD76" s="193"/>
      <c r="LKE76" s="193"/>
      <c r="LKF76" s="193"/>
      <c r="LKG76" s="193"/>
      <c r="LKH76" s="193"/>
      <c r="LKI76" s="193"/>
      <c r="LKJ76" s="193"/>
      <c r="LKK76" s="193"/>
      <c r="LKL76" s="193"/>
      <c r="LKM76" s="193"/>
      <c r="LKN76" s="193"/>
      <c r="LKO76" s="193"/>
      <c r="LKP76" s="193"/>
      <c r="LKQ76" s="193"/>
      <c r="LKR76" s="193"/>
      <c r="LKS76" s="193"/>
      <c r="LKT76" s="193"/>
      <c r="LKU76" s="193"/>
      <c r="LKV76" s="193"/>
      <c r="LKW76" s="193"/>
      <c r="LKX76" s="193"/>
      <c r="LKY76" s="193"/>
      <c r="LKZ76" s="193"/>
      <c r="LLA76" s="193"/>
      <c r="LLB76" s="193"/>
      <c r="LLC76" s="193"/>
      <c r="LLD76" s="193"/>
      <c r="LLE76" s="193"/>
      <c r="LLF76" s="193"/>
      <c r="LLG76" s="193"/>
      <c r="LLH76" s="193"/>
      <c r="LLI76" s="193"/>
      <c r="LLJ76" s="193"/>
      <c r="LLK76" s="193"/>
      <c r="LLL76" s="193"/>
      <c r="LLM76" s="193"/>
      <c r="LLN76" s="193"/>
      <c r="LLO76" s="193"/>
      <c r="LLP76" s="193"/>
      <c r="LLQ76" s="193"/>
      <c r="LLR76" s="193"/>
      <c r="LLS76" s="193"/>
      <c r="LLT76" s="193"/>
      <c r="LLU76" s="193"/>
      <c r="LLV76" s="193"/>
      <c r="LLW76" s="193"/>
      <c r="LLX76" s="193"/>
      <c r="LLY76" s="193"/>
      <c r="LLZ76" s="193"/>
      <c r="LMA76" s="193"/>
      <c r="LMB76" s="193"/>
      <c r="LMC76" s="193"/>
      <c r="LMD76" s="193"/>
      <c r="LME76" s="193"/>
      <c r="LMF76" s="193"/>
      <c r="LMG76" s="193"/>
      <c r="LMH76" s="193"/>
      <c r="LMI76" s="193"/>
      <c r="LMJ76" s="193"/>
      <c r="LMK76" s="193"/>
      <c r="LML76" s="193"/>
      <c r="LMM76" s="193"/>
      <c r="LMN76" s="193"/>
      <c r="LMO76" s="193"/>
      <c r="LMP76" s="193"/>
      <c r="LMQ76" s="193"/>
      <c r="LMR76" s="193"/>
      <c r="LMS76" s="193"/>
      <c r="LMT76" s="193"/>
      <c r="LMU76" s="193"/>
      <c r="LMV76" s="193"/>
      <c r="LMW76" s="193"/>
      <c r="LMX76" s="193"/>
      <c r="LMY76" s="193"/>
      <c r="LMZ76" s="193"/>
      <c r="LNA76" s="193"/>
      <c r="LNB76" s="193"/>
      <c r="LNC76" s="193"/>
      <c r="LND76" s="193"/>
      <c r="LNE76" s="193"/>
      <c r="LNF76" s="193"/>
      <c r="LNG76" s="193"/>
      <c r="LNH76" s="193"/>
      <c r="LNI76" s="193"/>
      <c r="LNJ76" s="193"/>
      <c r="LNK76" s="193"/>
      <c r="LNL76" s="193"/>
      <c r="LNM76" s="193"/>
      <c r="LNN76" s="193"/>
      <c r="LNO76" s="193"/>
      <c r="LNP76" s="193"/>
      <c r="LNQ76" s="193"/>
      <c r="LNR76" s="193"/>
      <c r="LNS76" s="193"/>
      <c r="LNT76" s="193"/>
      <c r="LNU76" s="193"/>
      <c r="LNV76" s="193"/>
      <c r="LNW76" s="193"/>
      <c r="LNX76" s="193"/>
      <c r="LNY76" s="193"/>
      <c r="LNZ76" s="193"/>
      <c r="LOA76" s="193"/>
      <c r="LOB76" s="193"/>
      <c r="LOC76" s="193"/>
      <c r="LOD76" s="193"/>
      <c r="LOE76" s="193"/>
      <c r="LOF76" s="193"/>
      <c r="LOG76" s="193"/>
      <c r="LOH76" s="193"/>
      <c r="LOI76" s="193"/>
      <c r="LOJ76" s="193"/>
      <c r="LOK76" s="193"/>
      <c r="LOL76" s="193"/>
      <c r="LOM76" s="193"/>
      <c r="LON76" s="193"/>
      <c r="LOO76" s="193"/>
      <c r="LOP76" s="193"/>
      <c r="LOQ76" s="193"/>
      <c r="LOR76" s="193"/>
      <c r="LOS76" s="193"/>
      <c r="LOT76" s="193"/>
      <c r="LOU76" s="193"/>
      <c r="LOV76" s="193"/>
      <c r="LOW76" s="193"/>
      <c r="LOX76" s="193"/>
      <c r="LOY76" s="193"/>
      <c r="LOZ76" s="193"/>
      <c r="LPA76" s="193"/>
      <c r="LPB76" s="193"/>
      <c r="LPC76" s="193"/>
      <c r="LPD76" s="193"/>
      <c r="LPE76" s="193"/>
      <c r="LPF76" s="193"/>
      <c r="LPG76" s="193"/>
      <c r="LPH76" s="193"/>
      <c r="LPI76" s="193"/>
      <c r="LPJ76" s="193"/>
      <c r="LPK76" s="193"/>
      <c r="LPL76" s="193"/>
      <c r="LPM76" s="193"/>
      <c r="LPN76" s="193"/>
      <c r="LPO76" s="193"/>
      <c r="LPP76" s="193"/>
      <c r="LPQ76" s="193"/>
      <c r="LPR76" s="193"/>
      <c r="LPS76" s="193"/>
      <c r="LPT76" s="193"/>
      <c r="LPU76" s="193"/>
      <c r="LPV76" s="193"/>
      <c r="LPW76" s="193"/>
      <c r="LPX76" s="193"/>
      <c r="LPY76" s="193"/>
      <c r="LPZ76" s="193"/>
      <c r="LQA76" s="193"/>
      <c r="LQB76" s="193"/>
      <c r="LQC76" s="193"/>
      <c r="LQD76" s="193"/>
      <c r="LQE76" s="193"/>
      <c r="LQF76" s="193"/>
      <c r="LQG76" s="193"/>
      <c r="LQH76" s="193"/>
      <c r="LQI76" s="193"/>
      <c r="LQJ76" s="193"/>
      <c r="LQK76" s="193"/>
      <c r="LQL76" s="193"/>
      <c r="LQM76" s="193"/>
      <c r="LQN76" s="193"/>
      <c r="LQO76" s="193"/>
      <c r="LQP76" s="193"/>
      <c r="LQQ76" s="193"/>
      <c r="LQR76" s="193"/>
      <c r="LQS76" s="193"/>
      <c r="LQT76" s="193"/>
      <c r="LQU76" s="193"/>
      <c r="LQV76" s="193"/>
      <c r="LQW76" s="193"/>
      <c r="LQX76" s="193"/>
      <c r="LQY76" s="193"/>
      <c r="LQZ76" s="193"/>
      <c r="LRA76" s="193"/>
      <c r="LRB76" s="193"/>
      <c r="LRC76" s="193"/>
      <c r="LRD76" s="193"/>
      <c r="LRE76" s="193"/>
      <c r="LRF76" s="193"/>
      <c r="LRG76" s="193"/>
      <c r="LRH76" s="193"/>
      <c r="LRI76" s="193"/>
      <c r="LRJ76" s="193"/>
      <c r="LRK76" s="193"/>
      <c r="LRL76" s="193"/>
      <c r="LRM76" s="193"/>
      <c r="LRN76" s="193"/>
      <c r="LRO76" s="193"/>
      <c r="LRP76" s="193"/>
      <c r="LRQ76" s="193"/>
      <c r="LRR76" s="193"/>
      <c r="LRS76" s="193"/>
      <c r="LRT76" s="193"/>
      <c r="LRU76" s="193"/>
      <c r="LRV76" s="193"/>
      <c r="LRW76" s="193"/>
      <c r="LRX76" s="193"/>
      <c r="LRY76" s="193"/>
      <c r="LRZ76" s="193"/>
      <c r="LSA76" s="193"/>
      <c r="LSB76" s="193"/>
      <c r="LSC76" s="193"/>
      <c r="LSD76" s="193"/>
      <c r="LSE76" s="193"/>
      <c r="LSF76" s="193"/>
      <c r="LSG76" s="193"/>
      <c r="LSH76" s="193"/>
      <c r="LSI76" s="193"/>
      <c r="LSJ76" s="193"/>
      <c r="LSK76" s="193"/>
      <c r="LSL76" s="193"/>
      <c r="LSM76" s="193"/>
      <c r="LSN76" s="193"/>
      <c r="LSO76" s="193"/>
      <c r="LSP76" s="193"/>
      <c r="LSQ76" s="193"/>
      <c r="LSR76" s="193"/>
      <c r="LSS76" s="193"/>
      <c r="LST76" s="193"/>
      <c r="LSU76" s="193"/>
      <c r="LSV76" s="193"/>
      <c r="LSW76" s="193"/>
      <c r="LSX76" s="193"/>
      <c r="LSY76" s="193"/>
      <c r="LSZ76" s="193"/>
      <c r="LTA76" s="193"/>
      <c r="LTB76" s="193"/>
      <c r="LTC76" s="193"/>
      <c r="LTD76" s="193"/>
      <c r="LTE76" s="193"/>
      <c r="LTF76" s="193"/>
      <c r="LTG76" s="193"/>
      <c r="LTH76" s="193"/>
      <c r="LTI76" s="193"/>
      <c r="LTJ76" s="193"/>
      <c r="LTK76" s="193"/>
      <c r="LTL76" s="193"/>
      <c r="LTM76" s="193"/>
      <c r="LTN76" s="193"/>
      <c r="LTO76" s="193"/>
      <c r="LTP76" s="193"/>
      <c r="LTQ76" s="193"/>
      <c r="LTR76" s="193"/>
      <c r="LTS76" s="193"/>
      <c r="LTT76" s="193"/>
      <c r="LTU76" s="193"/>
      <c r="LTV76" s="193"/>
      <c r="LTW76" s="193"/>
      <c r="LTX76" s="193"/>
      <c r="LTY76" s="193"/>
      <c r="LTZ76" s="193"/>
      <c r="LUA76" s="193"/>
      <c r="LUB76" s="193"/>
      <c r="LUC76" s="193"/>
      <c r="LUD76" s="193"/>
      <c r="LUE76" s="193"/>
      <c r="LUF76" s="193"/>
      <c r="LUG76" s="193"/>
      <c r="LUH76" s="193"/>
      <c r="LUI76" s="193"/>
      <c r="LUJ76" s="193"/>
      <c r="LUK76" s="193"/>
      <c r="LUL76" s="193"/>
      <c r="LUM76" s="193"/>
      <c r="LUN76" s="193"/>
      <c r="LUO76" s="193"/>
      <c r="LUP76" s="193"/>
      <c r="LUQ76" s="193"/>
      <c r="LUR76" s="193"/>
      <c r="LUS76" s="193"/>
      <c r="LUT76" s="193"/>
      <c r="LUU76" s="193"/>
      <c r="LUV76" s="193"/>
      <c r="LUW76" s="193"/>
      <c r="LUX76" s="193"/>
      <c r="LUY76" s="193"/>
      <c r="LUZ76" s="193"/>
      <c r="LVA76" s="193"/>
      <c r="LVB76" s="193"/>
      <c r="LVC76" s="193"/>
      <c r="LVD76" s="193"/>
      <c r="LVE76" s="193"/>
      <c r="LVF76" s="193"/>
      <c r="LVG76" s="193"/>
      <c r="LVH76" s="193"/>
      <c r="LVI76" s="193"/>
      <c r="LVJ76" s="193"/>
      <c r="LVK76" s="193"/>
      <c r="LVL76" s="193"/>
      <c r="LVM76" s="193"/>
      <c r="LVN76" s="193"/>
      <c r="LVO76" s="193"/>
      <c r="LVP76" s="193"/>
      <c r="LVQ76" s="193"/>
      <c r="LVR76" s="193"/>
      <c r="LVS76" s="193"/>
      <c r="LVT76" s="193"/>
      <c r="LVU76" s="193"/>
      <c r="LVV76" s="193"/>
      <c r="LVW76" s="193"/>
      <c r="LVX76" s="193"/>
      <c r="LVY76" s="193"/>
      <c r="LVZ76" s="193"/>
      <c r="LWA76" s="193"/>
      <c r="LWB76" s="193"/>
      <c r="LWC76" s="193"/>
      <c r="LWD76" s="193"/>
      <c r="LWE76" s="193"/>
      <c r="LWF76" s="193"/>
      <c r="LWG76" s="193"/>
      <c r="LWH76" s="193"/>
      <c r="LWI76" s="193"/>
      <c r="LWJ76" s="193"/>
      <c r="LWK76" s="193"/>
      <c r="LWL76" s="193"/>
      <c r="LWM76" s="193"/>
      <c r="LWN76" s="193"/>
      <c r="LWO76" s="193"/>
      <c r="LWP76" s="193"/>
      <c r="LWQ76" s="193"/>
      <c r="LWR76" s="193"/>
      <c r="LWS76" s="193"/>
      <c r="LWT76" s="193"/>
      <c r="LWU76" s="193"/>
      <c r="LWV76" s="193"/>
      <c r="LWW76" s="193"/>
      <c r="LWX76" s="193"/>
      <c r="LWY76" s="193"/>
      <c r="LWZ76" s="193"/>
      <c r="LXA76" s="193"/>
      <c r="LXB76" s="193"/>
      <c r="LXC76" s="193"/>
      <c r="LXD76" s="193"/>
      <c r="LXE76" s="193"/>
      <c r="LXF76" s="193"/>
      <c r="LXG76" s="193"/>
      <c r="LXH76" s="193"/>
      <c r="LXI76" s="193"/>
      <c r="LXJ76" s="193"/>
      <c r="LXK76" s="193"/>
      <c r="LXL76" s="193"/>
      <c r="LXM76" s="193"/>
      <c r="LXN76" s="193"/>
      <c r="LXO76" s="193"/>
      <c r="LXP76" s="193"/>
      <c r="LXQ76" s="193"/>
      <c r="LXR76" s="193"/>
      <c r="LXS76" s="193"/>
      <c r="LXT76" s="193"/>
      <c r="LXU76" s="193"/>
      <c r="LXV76" s="193"/>
      <c r="LXW76" s="193"/>
      <c r="LXX76" s="193"/>
      <c r="LXY76" s="193"/>
      <c r="LXZ76" s="193"/>
      <c r="LYA76" s="193"/>
      <c r="LYB76" s="193"/>
      <c r="LYC76" s="193"/>
      <c r="LYD76" s="193"/>
      <c r="LYE76" s="193"/>
      <c r="LYF76" s="193"/>
      <c r="LYG76" s="193"/>
      <c r="LYH76" s="193"/>
      <c r="LYI76" s="193"/>
      <c r="LYJ76" s="193"/>
      <c r="LYK76" s="193"/>
      <c r="LYL76" s="193"/>
      <c r="LYM76" s="193"/>
      <c r="LYN76" s="193"/>
      <c r="LYO76" s="193"/>
      <c r="LYP76" s="193"/>
      <c r="LYQ76" s="193"/>
      <c r="LYR76" s="193"/>
      <c r="LYS76" s="193"/>
      <c r="LYT76" s="193"/>
      <c r="LYU76" s="193"/>
      <c r="LYV76" s="193"/>
      <c r="LYW76" s="193"/>
      <c r="LYX76" s="193"/>
      <c r="LYY76" s="193"/>
      <c r="LYZ76" s="193"/>
      <c r="LZA76" s="193"/>
      <c r="LZB76" s="193"/>
      <c r="LZC76" s="193"/>
      <c r="LZD76" s="193"/>
      <c r="LZE76" s="193"/>
      <c r="LZF76" s="193"/>
      <c r="LZG76" s="193"/>
      <c r="LZH76" s="193"/>
      <c r="LZI76" s="193"/>
      <c r="LZJ76" s="193"/>
      <c r="LZK76" s="193"/>
      <c r="LZL76" s="193"/>
      <c r="LZM76" s="193"/>
      <c r="LZN76" s="193"/>
      <c r="LZO76" s="193"/>
      <c r="LZP76" s="193"/>
      <c r="LZQ76" s="193"/>
      <c r="LZR76" s="193"/>
      <c r="LZS76" s="193"/>
      <c r="LZT76" s="193"/>
      <c r="LZU76" s="193"/>
      <c r="LZV76" s="193"/>
      <c r="LZW76" s="193"/>
      <c r="LZX76" s="193"/>
      <c r="LZY76" s="193"/>
      <c r="LZZ76" s="193"/>
      <c r="MAA76" s="193"/>
      <c r="MAB76" s="193"/>
      <c r="MAC76" s="193"/>
      <c r="MAD76" s="193"/>
      <c r="MAE76" s="193"/>
      <c r="MAF76" s="193"/>
      <c r="MAG76" s="193"/>
      <c r="MAH76" s="193"/>
      <c r="MAI76" s="193"/>
      <c r="MAJ76" s="193"/>
      <c r="MAK76" s="193"/>
      <c r="MAL76" s="193"/>
      <c r="MAM76" s="193"/>
      <c r="MAN76" s="193"/>
      <c r="MAO76" s="193"/>
      <c r="MAP76" s="193"/>
      <c r="MAQ76" s="193"/>
      <c r="MAR76" s="193"/>
      <c r="MAS76" s="193"/>
      <c r="MAT76" s="193"/>
      <c r="MAU76" s="193"/>
      <c r="MAV76" s="193"/>
      <c r="MAW76" s="193"/>
      <c r="MAX76" s="193"/>
      <c r="MAY76" s="193"/>
      <c r="MAZ76" s="193"/>
      <c r="MBA76" s="193"/>
      <c r="MBB76" s="193"/>
      <c r="MBC76" s="193"/>
      <c r="MBD76" s="193"/>
      <c r="MBE76" s="193"/>
      <c r="MBF76" s="193"/>
      <c r="MBG76" s="193"/>
      <c r="MBH76" s="193"/>
      <c r="MBI76" s="193"/>
      <c r="MBJ76" s="193"/>
      <c r="MBK76" s="193"/>
      <c r="MBL76" s="193"/>
      <c r="MBM76" s="193"/>
      <c r="MBN76" s="193"/>
      <c r="MBO76" s="193"/>
      <c r="MBP76" s="193"/>
      <c r="MBQ76" s="193"/>
      <c r="MBR76" s="193"/>
      <c r="MBS76" s="193"/>
      <c r="MBT76" s="193"/>
      <c r="MBU76" s="193"/>
      <c r="MBV76" s="193"/>
      <c r="MBW76" s="193"/>
      <c r="MBX76" s="193"/>
      <c r="MBY76" s="193"/>
      <c r="MBZ76" s="193"/>
      <c r="MCA76" s="193"/>
      <c r="MCB76" s="193"/>
      <c r="MCC76" s="193"/>
      <c r="MCD76" s="193"/>
      <c r="MCE76" s="193"/>
      <c r="MCF76" s="193"/>
      <c r="MCG76" s="193"/>
      <c r="MCH76" s="193"/>
      <c r="MCI76" s="193"/>
      <c r="MCJ76" s="193"/>
      <c r="MCK76" s="193"/>
      <c r="MCL76" s="193"/>
      <c r="MCM76" s="193"/>
      <c r="MCN76" s="193"/>
      <c r="MCO76" s="193"/>
      <c r="MCP76" s="193"/>
      <c r="MCQ76" s="193"/>
      <c r="MCR76" s="193"/>
      <c r="MCS76" s="193"/>
      <c r="MCT76" s="193"/>
      <c r="MCU76" s="193"/>
      <c r="MCV76" s="193"/>
      <c r="MCW76" s="193"/>
      <c r="MCX76" s="193"/>
      <c r="MCY76" s="193"/>
      <c r="MCZ76" s="193"/>
      <c r="MDA76" s="193"/>
      <c r="MDB76" s="193"/>
      <c r="MDC76" s="193"/>
      <c r="MDD76" s="193"/>
      <c r="MDE76" s="193"/>
      <c r="MDF76" s="193"/>
      <c r="MDG76" s="193"/>
      <c r="MDH76" s="193"/>
      <c r="MDI76" s="193"/>
      <c r="MDJ76" s="193"/>
      <c r="MDK76" s="193"/>
      <c r="MDL76" s="193"/>
      <c r="MDM76" s="193"/>
      <c r="MDN76" s="193"/>
      <c r="MDO76" s="193"/>
      <c r="MDP76" s="193"/>
      <c r="MDQ76" s="193"/>
      <c r="MDR76" s="193"/>
      <c r="MDS76" s="193"/>
      <c r="MDT76" s="193"/>
      <c r="MDU76" s="193"/>
      <c r="MDV76" s="193"/>
      <c r="MDW76" s="193"/>
      <c r="MDX76" s="193"/>
      <c r="MDY76" s="193"/>
      <c r="MDZ76" s="193"/>
      <c r="MEA76" s="193"/>
      <c r="MEB76" s="193"/>
      <c r="MEC76" s="193"/>
      <c r="MED76" s="193"/>
      <c r="MEE76" s="193"/>
      <c r="MEF76" s="193"/>
      <c r="MEG76" s="193"/>
      <c r="MEH76" s="193"/>
      <c r="MEI76" s="193"/>
      <c r="MEJ76" s="193"/>
      <c r="MEK76" s="193"/>
      <c r="MEL76" s="193"/>
      <c r="MEM76" s="193"/>
      <c r="MEN76" s="193"/>
      <c r="MEO76" s="193"/>
      <c r="MEP76" s="193"/>
      <c r="MEQ76" s="193"/>
      <c r="MER76" s="193"/>
      <c r="MES76" s="193"/>
      <c r="MET76" s="193"/>
      <c r="MEU76" s="193"/>
      <c r="MEV76" s="193"/>
      <c r="MEW76" s="193"/>
      <c r="MEX76" s="193"/>
      <c r="MEY76" s="193"/>
      <c r="MEZ76" s="193"/>
      <c r="MFA76" s="193"/>
      <c r="MFB76" s="193"/>
      <c r="MFC76" s="193"/>
      <c r="MFD76" s="193"/>
      <c r="MFE76" s="193"/>
      <c r="MFF76" s="193"/>
      <c r="MFG76" s="193"/>
      <c r="MFH76" s="193"/>
      <c r="MFI76" s="193"/>
      <c r="MFJ76" s="193"/>
      <c r="MFK76" s="193"/>
      <c r="MFL76" s="193"/>
      <c r="MFM76" s="193"/>
      <c r="MFN76" s="193"/>
      <c r="MFO76" s="193"/>
      <c r="MFP76" s="193"/>
      <c r="MFQ76" s="193"/>
      <c r="MFR76" s="193"/>
      <c r="MFS76" s="193"/>
      <c r="MFT76" s="193"/>
      <c r="MFU76" s="193"/>
      <c r="MFV76" s="193"/>
      <c r="MFW76" s="193"/>
      <c r="MFX76" s="193"/>
      <c r="MFY76" s="193"/>
      <c r="MFZ76" s="193"/>
      <c r="MGA76" s="193"/>
      <c r="MGB76" s="193"/>
      <c r="MGC76" s="193"/>
      <c r="MGD76" s="193"/>
      <c r="MGE76" s="193"/>
      <c r="MGF76" s="193"/>
      <c r="MGG76" s="193"/>
      <c r="MGH76" s="193"/>
      <c r="MGI76" s="193"/>
      <c r="MGJ76" s="193"/>
      <c r="MGK76" s="193"/>
      <c r="MGL76" s="193"/>
      <c r="MGM76" s="193"/>
      <c r="MGN76" s="193"/>
      <c r="MGO76" s="193"/>
      <c r="MGP76" s="193"/>
      <c r="MGQ76" s="193"/>
      <c r="MGR76" s="193"/>
      <c r="MGS76" s="193"/>
      <c r="MGT76" s="193"/>
      <c r="MGU76" s="193"/>
      <c r="MGV76" s="193"/>
      <c r="MGW76" s="193"/>
      <c r="MGX76" s="193"/>
      <c r="MGY76" s="193"/>
      <c r="MGZ76" s="193"/>
      <c r="MHA76" s="193"/>
      <c r="MHB76" s="193"/>
      <c r="MHC76" s="193"/>
      <c r="MHD76" s="193"/>
      <c r="MHE76" s="193"/>
      <c r="MHF76" s="193"/>
      <c r="MHG76" s="193"/>
      <c r="MHH76" s="193"/>
      <c r="MHI76" s="193"/>
      <c r="MHJ76" s="193"/>
      <c r="MHK76" s="193"/>
      <c r="MHL76" s="193"/>
      <c r="MHM76" s="193"/>
      <c r="MHN76" s="193"/>
      <c r="MHO76" s="193"/>
      <c r="MHP76" s="193"/>
      <c r="MHQ76" s="193"/>
      <c r="MHR76" s="193"/>
      <c r="MHS76" s="193"/>
      <c r="MHT76" s="193"/>
      <c r="MHU76" s="193"/>
      <c r="MHV76" s="193"/>
      <c r="MHW76" s="193"/>
      <c r="MHX76" s="193"/>
      <c r="MHY76" s="193"/>
      <c r="MHZ76" s="193"/>
      <c r="MIA76" s="193"/>
      <c r="MIB76" s="193"/>
      <c r="MIC76" s="193"/>
      <c r="MID76" s="193"/>
      <c r="MIE76" s="193"/>
      <c r="MIF76" s="193"/>
      <c r="MIG76" s="193"/>
      <c r="MIH76" s="193"/>
      <c r="MII76" s="193"/>
      <c r="MIJ76" s="193"/>
      <c r="MIK76" s="193"/>
      <c r="MIL76" s="193"/>
      <c r="MIM76" s="193"/>
      <c r="MIN76" s="193"/>
      <c r="MIO76" s="193"/>
      <c r="MIP76" s="193"/>
      <c r="MIQ76" s="193"/>
      <c r="MIR76" s="193"/>
      <c r="MIS76" s="193"/>
      <c r="MIT76" s="193"/>
      <c r="MIU76" s="193"/>
      <c r="MIV76" s="193"/>
      <c r="MIW76" s="193"/>
      <c r="MIX76" s="193"/>
      <c r="MIY76" s="193"/>
      <c r="MIZ76" s="193"/>
      <c r="MJA76" s="193"/>
      <c r="MJB76" s="193"/>
      <c r="MJC76" s="193"/>
      <c r="MJD76" s="193"/>
      <c r="MJE76" s="193"/>
      <c r="MJF76" s="193"/>
      <c r="MJG76" s="193"/>
      <c r="MJH76" s="193"/>
      <c r="MJI76" s="193"/>
      <c r="MJJ76" s="193"/>
      <c r="MJK76" s="193"/>
      <c r="MJL76" s="193"/>
      <c r="MJM76" s="193"/>
      <c r="MJN76" s="193"/>
      <c r="MJO76" s="193"/>
      <c r="MJP76" s="193"/>
      <c r="MJQ76" s="193"/>
      <c r="MJR76" s="193"/>
      <c r="MJS76" s="193"/>
      <c r="MJT76" s="193"/>
      <c r="MJU76" s="193"/>
      <c r="MJV76" s="193"/>
      <c r="MJW76" s="193"/>
      <c r="MJX76" s="193"/>
      <c r="MJY76" s="193"/>
      <c r="MJZ76" s="193"/>
      <c r="MKA76" s="193"/>
      <c r="MKB76" s="193"/>
      <c r="MKC76" s="193"/>
      <c r="MKD76" s="193"/>
      <c r="MKE76" s="193"/>
      <c r="MKF76" s="193"/>
      <c r="MKG76" s="193"/>
      <c r="MKH76" s="193"/>
      <c r="MKI76" s="193"/>
      <c r="MKJ76" s="193"/>
      <c r="MKK76" s="193"/>
      <c r="MKL76" s="193"/>
      <c r="MKM76" s="193"/>
      <c r="MKN76" s="193"/>
      <c r="MKO76" s="193"/>
      <c r="MKP76" s="193"/>
      <c r="MKQ76" s="193"/>
      <c r="MKR76" s="193"/>
      <c r="MKS76" s="193"/>
      <c r="MKT76" s="193"/>
      <c r="MKU76" s="193"/>
      <c r="MKV76" s="193"/>
      <c r="MKW76" s="193"/>
      <c r="MKX76" s="193"/>
      <c r="MKY76" s="193"/>
      <c r="MKZ76" s="193"/>
      <c r="MLA76" s="193"/>
      <c r="MLB76" s="193"/>
      <c r="MLC76" s="193"/>
      <c r="MLD76" s="193"/>
      <c r="MLE76" s="193"/>
      <c r="MLF76" s="193"/>
      <c r="MLG76" s="193"/>
      <c r="MLH76" s="193"/>
      <c r="MLI76" s="193"/>
      <c r="MLJ76" s="193"/>
      <c r="MLK76" s="193"/>
      <c r="MLL76" s="193"/>
      <c r="MLM76" s="193"/>
      <c r="MLN76" s="193"/>
      <c r="MLO76" s="193"/>
      <c r="MLP76" s="193"/>
      <c r="MLQ76" s="193"/>
      <c r="MLR76" s="193"/>
      <c r="MLS76" s="193"/>
      <c r="MLT76" s="193"/>
      <c r="MLU76" s="193"/>
      <c r="MLV76" s="193"/>
      <c r="MLW76" s="193"/>
      <c r="MLX76" s="193"/>
      <c r="MLY76" s="193"/>
      <c r="MLZ76" s="193"/>
      <c r="MMA76" s="193"/>
      <c r="MMB76" s="193"/>
      <c r="MMC76" s="193"/>
      <c r="MMD76" s="193"/>
      <c r="MME76" s="193"/>
      <c r="MMF76" s="193"/>
      <c r="MMG76" s="193"/>
      <c r="MMH76" s="193"/>
      <c r="MMI76" s="193"/>
      <c r="MMJ76" s="193"/>
      <c r="MMK76" s="193"/>
      <c r="MML76" s="193"/>
      <c r="MMM76" s="193"/>
      <c r="MMN76" s="193"/>
      <c r="MMO76" s="193"/>
      <c r="MMP76" s="193"/>
      <c r="MMQ76" s="193"/>
      <c r="MMR76" s="193"/>
      <c r="MMS76" s="193"/>
      <c r="MMT76" s="193"/>
      <c r="MMU76" s="193"/>
      <c r="MMV76" s="193"/>
      <c r="MMW76" s="193"/>
      <c r="MMX76" s="193"/>
      <c r="MMY76" s="193"/>
      <c r="MMZ76" s="193"/>
      <c r="MNA76" s="193"/>
      <c r="MNB76" s="193"/>
      <c r="MNC76" s="193"/>
      <c r="MND76" s="193"/>
      <c r="MNE76" s="193"/>
      <c r="MNF76" s="193"/>
      <c r="MNG76" s="193"/>
      <c r="MNH76" s="193"/>
      <c r="MNI76" s="193"/>
      <c r="MNJ76" s="193"/>
      <c r="MNK76" s="193"/>
      <c r="MNL76" s="193"/>
      <c r="MNM76" s="193"/>
      <c r="MNN76" s="193"/>
      <c r="MNO76" s="193"/>
      <c r="MNP76" s="193"/>
      <c r="MNQ76" s="193"/>
      <c r="MNR76" s="193"/>
      <c r="MNS76" s="193"/>
      <c r="MNT76" s="193"/>
      <c r="MNU76" s="193"/>
      <c r="MNV76" s="193"/>
      <c r="MNW76" s="193"/>
      <c r="MNX76" s="193"/>
      <c r="MNY76" s="193"/>
      <c r="MNZ76" s="193"/>
      <c r="MOA76" s="193"/>
      <c r="MOB76" s="193"/>
      <c r="MOC76" s="193"/>
      <c r="MOD76" s="193"/>
      <c r="MOE76" s="193"/>
      <c r="MOF76" s="193"/>
      <c r="MOG76" s="193"/>
      <c r="MOH76" s="193"/>
      <c r="MOI76" s="193"/>
      <c r="MOJ76" s="193"/>
      <c r="MOK76" s="193"/>
      <c r="MOL76" s="193"/>
      <c r="MOM76" s="193"/>
      <c r="MON76" s="193"/>
      <c r="MOO76" s="193"/>
      <c r="MOP76" s="193"/>
      <c r="MOQ76" s="193"/>
      <c r="MOR76" s="193"/>
      <c r="MOS76" s="193"/>
      <c r="MOT76" s="193"/>
      <c r="MOU76" s="193"/>
      <c r="MOV76" s="193"/>
      <c r="MOW76" s="193"/>
      <c r="MOX76" s="193"/>
      <c r="MOY76" s="193"/>
      <c r="MOZ76" s="193"/>
      <c r="MPA76" s="193"/>
      <c r="MPB76" s="193"/>
      <c r="MPC76" s="193"/>
      <c r="MPD76" s="193"/>
      <c r="MPE76" s="193"/>
      <c r="MPF76" s="193"/>
      <c r="MPG76" s="193"/>
      <c r="MPH76" s="193"/>
      <c r="MPI76" s="193"/>
      <c r="MPJ76" s="193"/>
      <c r="MPK76" s="193"/>
      <c r="MPL76" s="193"/>
      <c r="MPM76" s="193"/>
      <c r="MPN76" s="193"/>
      <c r="MPO76" s="193"/>
      <c r="MPP76" s="193"/>
      <c r="MPQ76" s="193"/>
      <c r="MPR76" s="193"/>
      <c r="MPS76" s="193"/>
      <c r="MPT76" s="193"/>
      <c r="MPU76" s="193"/>
      <c r="MPV76" s="193"/>
      <c r="MPW76" s="193"/>
      <c r="MPX76" s="193"/>
      <c r="MPY76" s="193"/>
      <c r="MPZ76" s="193"/>
      <c r="MQA76" s="193"/>
      <c r="MQB76" s="193"/>
      <c r="MQC76" s="193"/>
      <c r="MQD76" s="193"/>
      <c r="MQE76" s="193"/>
      <c r="MQF76" s="193"/>
      <c r="MQG76" s="193"/>
      <c r="MQH76" s="193"/>
      <c r="MQI76" s="193"/>
      <c r="MQJ76" s="193"/>
      <c r="MQK76" s="193"/>
      <c r="MQL76" s="193"/>
      <c r="MQM76" s="193"/>
      <c r="MQN76" s="193"/>
      <c r="MQO76" s="193"/>
      <c r="MQP76" s="193"/>
      <c r="MQQ76" s="193"/>
      <c r="MQR76" s="193"/>
      <c r="MQS76" s="193"/>
      <c r="MQT76" s="193"/>
      <c r="MQU76" s="193"/>
      <c r="MQV76" s="193"/>
      <c r="MQW76" s="193"/>
      <c r="MQX76" s="193"/>
      <c r="MQY76" s="193"/>
      <c r="MQZ76" s="193"/>
      <c r="MRA76" s="193"/>
      <c r="MRB76" s="193"/>
      <c r="MRC76" s="193"/>
      <c r="MRD76" s="193"/>
      <c r="MRE76" s="193"/>
      <c r="MRF76" s="193"/>
      <c r="MRG76" s="193"/>
      <c r="MRH76" s="193"/>
      <c r="MRI76" s="193"/>
      <c r="MRJ76" s="193"/>
      <c r="MRK76" s="193"/>
      <c r="MRL76" s="193"/>
      <c r="MRM76" s="193"/>
      <c r="MRN76" s="193"/>
      <c r="MRO76" s="193"/>
      <c r="MRP76" s="193"/>
      <c r="MRQ76" s="193"/>
      <c r="MRR76" s="193"/>
      <c r="MRS76" s="193"/>
      <c r="MRT76" s="193"/>
      <c r="MRU76" s="193"/>
      <c r="MRV76" s="193"/>
      <c r="MRW76" s="193"/>
      <c r="MRX76" s="193"/>
      <c r="MRY76" s="193"/>
      <c r="MRZ76" s="193"/>
      <c r="MSA76" s="193"/>
      <c r="MSB76" s="193"/>
      <c r="MSC76" s="193"/>
      <c r="MSD76" s="193"/>
      <c r="MSE76" s="193"/>
      <c r="MSF76" s="193"/>
      <c r="MSG76" s="193"/>
      <c r="MSH76" s="193"/>
      <c r="MSI76" s="193"/>
      <c r="MSJ76" s="193"/>
      <c r="MSK76" s="193"/>
      <c r="MSL76" s="193"/>
      <c r="MSM76" s="193"/>
      <c r="MSN76" s="193"/>
      <c r="MSO76" s="193"/>
      <c r="MSP76" s="193"/>
      <c r="MSQ76" s="193"/>
      <c r="MSR76" s="193"/>
      <c r="MSS76" s="193"/>
      <c r="MST76" s="193"/>
      <c r="MSU76" s="193"/>
      <c r="MSV76" s="193"/>
      <c r="MSW76" s="193"/>
      <c r="MSX76" s="193"/>
      <c r="MSY76" s="193"/>
      <c r="MSZ76" s="193"/>
      <c r="MTA76" s="193"/>
      <c r="MTB76" s="193"/>
      <c r="MTC76" s="193"/>
      <c r="MTD76" s="193"/>
      <c r="MTE76" s="193"/>
      <c r="MTF76" s="193"/>
      <c r="MTG76" s="193"/>
      <c r="MTH76" s="193"/>
      <c r="MTI76" s="193"/>
      <c r="MTJ76" s="193"/>
      <c r="MTK76" s="193"/>
      <c r="MTL76" s="193"/>
      <c r="MTM76" s="193"/>
      <c r="MTN76" s="193"/>
      <c r="MTO76" s="193"/>
      <c r="MTP76" s="193"/>
      <c r="MTQ76" s="193"/>
      <c r="MTR76" s="193"/>
      <c r="MTS76" s="193"/>
      <c r="MTT76" s="193"/>
      <c r="MTU76" s="193"/>
      <c r="MTV76" s="193"/>
      <c r="MTW76" s="193"/>
      <c r="MTX76" s="193"/>
      <c r="MTY76" s="193"/>
      <c r="MTZ76" s="193"/>
      <c r="MUA76" s="193"/>
      <c r="MUB76" s="193"/>
      <c r="MUC76" s="193"/>
      <c r="MUD76" s="193"/>
      <c r="MUE76" s="193"/>
      <c r="MUF76" s="193"/>
      <c r="MUG76" s="193"/>
      <c r="MUH76" s="193"/>
      <c r="MUI76" s="193"/>
      <c r="MUJ76" s="193"/>
      <c r="MUK76" s="193"/>
      <c r="MUL76" s="193"/>
      <c r="MUM76" s="193"/>
      <c r="MUN76" s="193"/>
      <c r="MUO76" s="193"/>
      <c r="MUP76" s="193"/>
      <c r="MUQ76" s="193"/>
      <c r="MUR76" s="193"/>
      <c r="MUS76" s="193"/>
      <c r="MUT76" s="193"/>
      <c r="MUU76" s="193"/>
      <c r="MUV76" s="193"/>
      <c r="MUW76" s="193"/>
      <c r="MUX76" s="193"/>
      <c r="MUY76" s="193"/>
      <c r="MUZ76" s="193"/>
      <c r="MVA76" s="193"/>
      <c r="MVB76" s="193"/>
      <c r="MVC76" s="193"/>
      <c r="MVD76" s="193"/>
      <c r="MVE76" s="193"/>
      <c r="MVF76" s="193"/>
      <c r="MVG76" s="193"/>
      <c r="MVH76" s="193"/>
      <c r="MVI76" s="193"/>
      <c r="MVJ76" s="193"/>
      <c r="MVK76" s="193"/>
      <c r="MVL76" s="193"/>
      <c r="MVM76" s="193"/>
      <c r="MVN76" s="193"/>
      <c r="MVO76" s="193"/>
      <c r="MVP76" s="193"/>
      <c r="MVQ76" s="193"/>
      <c r="MVR76" s="193"/>
      <c r="MVS76" s="193"/>
      <c r="MVT76" s="193"/>
      <c r="MVU76" s="193"/>
      <c r="MVV76" s="193"/>
      <c r="MVW76" s="193"/>
      <c r="MVX76" s="193"/>
      <c r="MVY76" s="193"/>
      <c r="MVZ76" s="193"/>
      <c r="MWA76" s="193"/>
      <c r="MWB76" s="193"/>
      <c r="MWC76" s="193"/>
      <c r="MWD76" s="193"/>
      <c r="MWE76" s="193"/>
      <c r="MWF76" s="193"/>
      <c r="MWG76" s="193"/>
      <c r="MWH76" s="193"/>
      <c r="MWI76" s="193"/>
      <c r="MWJ76" s="193"/>
      <c r="MWK76" s="193"/>
      <c r="MWL76" s="193"/>
      <c r="MWM76" s="193"/>
      <c r="MWN76" s="193"/>
      <c r="MWO76" s="193"/>
      <c r="MWP76" s="193"/>
      <c r="MWQ76" s="193"/>
      <c r="MWR76" s="193"/>
      <c r="MWS76" s="193"/>
      <c r="MWT76" s="193"/>
      <c r="MWU76" s="193"/>
      <c r="MWV76" s="193"/>
      <c r="MWW76" s="193"/>
      <c r="MWX76" s="193"/>
      <c r="MWY76" s="193"/>
      <c r="MWZ76" s="193"/>
      <c r="MXA76" s="193"/>
      <c r="MXB76" s="193"/>
      <c r="MXC76" s="193"/>
      <c r="MXD76" s="193"/>
      <c r="MXE76" s="193"/>
      <c r="MXF76" s="193"/>
      <c r="MXG76" s="193"/>
      <c r="MXH76" s="193"/>
      <c r="MXI76" s="193"/>
      <c r="MXJ76" s="193"/>
      <c r="MXK76" s="193"/>
      <c r="MXL76" s="193"/>
      <c r="MXM76" s="193"/>
      <c r="MXN76" s="193"/>
      <c r="MXO76" s="193"/>
      <c r="MXP76" s="193"/>
      <c r="MXQ76" s="193"/>
      <c r="MXR76" s="193"/>
      <c r="MXS76" s="193"/>
      <c r="MXT76" s="193"/>
      <c r="MXU76" s="193"/>
      <c r="MXV76" s="193"/>
      <c r="MXW76" s="193"/>
      <c r="MXX76" s="193"/>
      <c r="MXY76" s="193"/>
      <c r="MXZ76" s="193"/>
      <c r="MYA76" s="193"/>
      <c r="MYB76" s="193"/>
      <c r="MYC76" s="193"/>
      <c r="MYD76" s="193"/>
      <c r="MYE76" s="193"/>
      <c r="MYF76" s="193"/>
      <c r="MYG76" s="193"/>
      <c r="MYH76" s="193"/>
      <c r="MYI76" s="193"/>
      <c r="MYJ76" s="193"/>
      <c r="MYK76" s="193"/>
      <c r="MYL76" s="193"/>
      <c r="MYM76" s="193"/>
      <c r="MYN76" s="193"/>
      <c r="MYO76" s="193"/>
      <c r="MYP76" s="193"/>
      <c r="MYQ76" s="193"/>
      <c r="MYR76" s="193"/>
      <c r="MYS76" s="193"/>
      <c r="MYT76" s="193"/>
      <c r="MYU76" s="193"/>
      <c r="MYV76" s="193"/>
      <c r="MYW76" s="193"/>
      <c r="MYX76" s="193"/>
      <c r="MYY76" s="193"/>
      <c r="MYZ76" s="193"/>
      <c r="MZA76" s="193"/>
      <c r="MZB76" s="193"/>
      <c r="MZC76" s="193"/>
      <c r="MZD76" s="193"/>
      <c r="MZE76" s="193"/>
      <c r="MZF76" s="193"/>
      <c r="MZG76" s="193"/>
      <c r="MZH76" s="193"/>
      <c r="MZI76" s="193"/>
      <c r="MZJ76" s="193"/>
      <c r="MZK76" s="193"/>
      <c r="MZL76" s="193"/>
      <c r="MZM76" s="193"/>
      <c r="MZN76" s="193"/>
      <c r="MZO76" s="193"/>
      <c r="MZP76" s="193"/>
      <c r="MZQ76" s="193"/>
      <c r="MZR76" s="193"/>
      <c r="MZS76" s="193"/>
      <c r="MZT76" s="193"/>
      <c r="MZU76" s="193"/>
      <c r="MZV76" s="193"/>
      <c r="MZW76" s="193"/>
      <c r="MZX76" s="193"/>
      <c r="MZY76" s="193"/>
      <c r="MZZ76" s="193"/>
      <c r="NAA76" s="193"/>
      <c r="NAB76" s="193"/>
      <c r="NAC76" s="193"/>
      <c r="NAD76" s="193"/>
      <c r="NAE76" s="193"/>
      <c r="NAF76" s="193"/>
      <c r="NAG76" s="193"/>
      <c r="NAH76" s="193"/>
      <c r="NAI76" s="193"/>
      <c r="NAJ76" s="193"/>
      <c r="NAK76" s="193"/>
      <c r="NAL76" s="193"/>
      <c r="NAM76" s="193"/>
      <c r="NAN76" s="193"/>
      <c r="NAO76" s="193"/>
      <c r="NAP76" s="193"/>
      <c r="NAQ76" s="193"/>
      <c r="NAR76" s="193"/>
      <c r="NAS76" s="193"/>
      <c r="NAT76" s="193"/>
      <c r="NAU76" s="193"/>
      <c r="NAV76" s="193"/>
      <c r="NAW76" s="193"/>
      <c r="NAX76" s="193"/>
      <c r="NAY76" s="193"/>
      <c r="NAZ76" s="193"/>
      <c r="NBA76" s="193"/>
      <c r="NBB76" s="193"/>
      <c r="NBC76" s="193"/>
      <c r="NBD76" s="193"/>
      <c r="NBE76" s="193"/>
      <c r="NBF76" s="193"/>
      <c r="NBG76" s="193"/>
      <c r="NBH76" s="193"/>
      <c r="NBI76" s="193"/>
      <c r="NBJ76" s="193"/>
      <c r="NBK76" s="193"/>
      <c r="NBL76" s="193"/>
      <c r="NBM76" s="193"/>
      <c r="NBN76" s="193"/>
      <c r="NBO76" s="193"/>
      <c r="NBP76" s="193"/>
      <c r="NBQ76" s="193"/>
      <c r="NBR76" s="193"/>
      <c r="NBS76" s="193"/>
      <c r="NBT76" s="193"/>
      <c r="NBU76" s="193"/>
      <c r="NBV76" s="193"/>
      <c r="NBW76" s="193"/>
      <c r="NBX76" s="193"/>
      <c r="NBY76" s="193"/>
      <c r="NBZ76" s="193"/>
      <c r="NCA76" s="193"/>
      <c r="NCB76" s="193"/>
      <c r="NCC76" s="193"/>
      <c r="NCD76" s="193"/>
      <c r="NCE76" s="193"/>
      <c r="NCF76" s="193"/>
      <c r="NCG76" s="193"/>
      <c r="NCH76" s="193"/>
      <c r="NCI76" s="193"/>
      <c r="NCJ76" s="193"/>
      <c r="NCK76" s="193"/>
      <c r="NCL76" s="193"/>
      <c r="NCM76" s="193"/>
      <c r="NCN76" s="193"/>
      <c r="NCO76" s="193"/>
      <c r="NCP76" s="193"/>
      <c r="NCQ76" s="193"/>
      <c r="NCR76" s="193"/>
      <c r="NCS76" s="193"/>
      <c r="NCT76" s="193"/>
      <c r="NCU76" s="193"/>
      <c r="NCV76" s="193"/>
      <c r="NCW76" s="193"/>
      <c r="NCX76" s="193"/>
      <c r="NCY76" s="193"/>
      <c r="NCZ76" s="193"/>
      <c r="NDA76" s="193"/>
      <c r="NDB76" s="193"/>
      <c r="NDC76" s="193"/>
      <c r="NDD76" s="193"/>
      <c r="NDE76" s="193"/>
      <c r="NDF76" s="193"/>
      <c r="NDG76" s="193"/>
      <c r="NDH76" s="193"/>
      <c r="NDI76" s="193"/>
      <c r="NDJ76" s="193"/>
      <c r="NDK76" s="193"/>
      <c r="NDL76" s="193"/>
      <c r="NDM76" s="193"/>
      <c r="NDN76" s="193"/>
      <c r="NDO76" s="193"/>
      <c r="NDP76" s="193"/>
      <c r="NDQ76" s="193"/>
      <c r="NDR76" s="193"/>
      <c r="NDS76" s="193"/>
      <c r="NDT76" s="193"/>
      <c r="NDU76" s="193"/>
      <c r="NDV76" s="193"/>
      <c r="NDW76" s="193"/>
      <c r="NDX76" s="193"/>
      <c r="NDY76" s="193"/>
      <c r="NDZ76" s="193"/>
      <c r="NEA76" s="193"/>
      <c r="NEB76" s="193"/>
      <c r="NEC76" s="193"/>
      <c r="NED76" s="193"/>
      <c r="NEE76" s="193"/>
      <c r="NEF76" s="193"/>
      <c r="NEG76" s="193"/>
      <c r="NEH76" s="193"/>
      <c r="NEI76" s="193"/>
      <c r="NEJ76" s="193"/>
      <c r="NEK76" s="193"/>
      <c r="NEL76" s="193"/>
      <c r="NEM76" s="193"/>
      <c r="NEN76" s="193"/>
      <c r="NEO76" s="193"/>
      <c r="NEP76" s="193"/>
      <c r="NEQ76" s="193"/>
      <c r="NER76" s="193"/>
      <c r="NES76" s="193"/>
      <c r="NET76" s="193"/>
      <c r="NEU76" s="193"/>
      <c r="NEV76" s="193"/>
      <c r="NEW76" s="193"/>
      <c r="NEX76" s="193"/>
      <c r="NEY76" s="193"/>
      <c r="NEZ76" s="193"/>
      <c r="NFA76" s="193"/>
      <c r="NFB76" s="193"/>
      <c r="NFC76" s="193"/>
      <c r="NFD76" s="193"/>
      <c r="NFE76" s="193"/>
      <c r="NFF76" s="193"/>
      <c r="NFG76" s="193"/>
      <c r="NFH76" s="193"/>
      <c r="NFI76" s="193"/>
      <c r="NFJ76" s="193"/>
      <c r="NFK76" s="193"/>
      <c r="NFL76" s="193"/>
      <c r="NFM76" s="193"/>
      <c r="NFN76" s="193"/>
      <c r="NFO76" s="193"/>
      <c r="NFP76" s="193"/>
      <c r="NFQ76" s="193"/>
      <c r="NFR76" s="193"/>
      <c r="NFS76" s="193"/>
      <c r="NFT76" s="193"/>
      <c r="NFU76" s="193"/>
      <c r="NFV76" s="193"/>
      <c r="NFW76" s="193"/>
      <c r="NFX76" s="193"/>
      <c r="NFY76" s="193"/>
      <c r="NFZ76" s="193"/>
      <c r="NGA76" s="193"/>
      <c r="NGB76" s="193"/>
      <c r="NGC76" s="193"/>
      <c r="NGD76" s="193"/>
      <c r="NGE76" s="193"/>
      <c r="NGF76" s="193"/>
      <c r="NGG76" s="193"/>
      <c r="NGH76" s="193"/>
      <c r="NGI76" s="193"/>
      <c r="NGJ76" s="193"/>
      <c r="NGK76" s="193"/>
      <c r="NGL76" s="193"/>
      <c r="NGM76" s="193"/>
      <c r="NGN76" s="193"/>
      <c r="NGO76" s="193"/>
      <c r="NGP76" s="193"/>
      <c r="NGQ76" s="193"/>
      <c r="NGR76" s="193"/>
      <c r="NGS76" s="193"/>
      <c r="NGT76" s="193"/>
      <c r="NGU76" s="193"/>
      <c r="NGV76" s="193"/>
      <c r="NGW76" s="193"/>
      <c r="NGX76" s="193"/>
      <c r="NGY76" s="193"/>
      <c r="NGZ76" s="193"/>
      <c r="NHA76" s="193"/>
      <c r="NHB76" s="193"/>
      <c r="NHC76" s="193"/>
      <c r="NHD76" s="193"/>
      <c r="NHE76" s="193"/>
      <c r="NHF76" s="193"/>
      <c r="NHG76" s="193"/>
      <c r="NHH76" s="193"/>
      <c r="NHI76" s="193"/>
      <c r="NHJ76" s="193"/>
      <c r="NHK76" s="193"/>
      <c r="NHL76" s="193"/>
      <c r="NHM76" s="193"/>
      <c r="NHN76" s="193"/>
      <c r="NHO76" s="193"/>
      <c r="NHP76" s="193"/>
      <c r="NHQ76" s="193"/>
      <c r="NHR76" s="193"/>
      <c r="NHS76" s="193"/>
      <c r="NHT76" s="193"/>
      <c r="NHU76" s="193"/>
      <c r="NHV76" s="193"/>
      <c r="NHW76" s="193"/>
      <c r="NHX76" s="193"/>
      <c r="NHY76" s="193"/>
      <c r="NHZ76" s="193"/>
      <c r="NIA76" s="193"/>
      <c r="NIB76" s="193"/>
      <c r="NIC76" s="193"/>
      <c r="NID76" s="193"/>
      <c r="NIE76" s="193"/>
      <c r="NIF76" s="193"/>
      <c r="NIG76" s="193"/>
      <c r="NIH76" s="193"/>
      <c r="NII76" s="193"/>
      <c r="NIJ76" s="193"/>
      <c r="NIK76" s="193"/>
      <c r="NIL76" s="193"/>
      <c r="NIM76" s="193"/>
      <c r="NIN76" s="193"/>
      <c r="NIO76" s="193"/>
      <c r="NIP76" s="193"/>
      <c r="NIQ76" s="193"/>
      <c r="NIR76" s="193"/>
      <c r="NIS76" s="193"/>
      <c r="NIT76" s="193"/>
      <c r="NIU76" s="193"/>
      <c r="NIV76" s="193"/>
      <c r="NIW76" s="193"/>
      <c r="NIX76" s="193"/>
      <c r="NIY76" s="193"/>
      <c r="NIZ76" s="193"/>
      <c r="NJA76" s="193"/>
      <c r="NJB76" s="193"/>
      <c r="NJC76" s="193"/>
      <c r="NJD76" s="193"/>
      <c r="NJE76" s="193"/>
      <c r="NJF76" s="193"/>
      <c r="NJG76" s="193"/>
      <c r="NJH76" s="193"/>
      <c r="NJI76" s="193"/>
      <c r="NJJ76" s="193"/>
      <c r="NJK76" s="193"/>
      <c r="NJL76" s="193"/>
      <c r="NJM76" s="193"/>
      <c r="NJN76" s="193"/>
      <c r="NJO76" s="193"/>
      <c r="NJP76" s="193"/>
      <c r="NJQ76" s="193"/>
      <c r="NJR76" s="193"/>
      <c r="NJS76" s="193"/>
      <c r="NJT76" s="193"/>
      <c r="NJU76" s="193"/>
      <c r="NJV76" s="193"/>
      <c r="NJW76" s="193"/>
      <c r="NJX76" s="193"/>
      <c r="NJY76" s="193"/>
      <c r="NJZ76" s="193"/>
      <c r="NKA76" s="193"/>
      <c r="NKB76" s="193"/>
      <c r="NKC76" s="193"/>
      <c r="NKD76" s="193"/>
      <c r="NKE76" s="193"/>
      <c r="NKF76" s="193"/>
      <c r="NKG76" s="193"/>
      <c r="NKH76" s="193"/>
      <c r="NKI76" s="193"/>
      <c r="NKJ76" s="193"/>
      <c r="NKK76" s="193"/>
      <c r="NKL76" s="193"/>
      <c r="NKM76" s="193"/>
      <c r="NKN76" s="193"/>
      <c r="NKO76" s="193"/>
      <c r="NKP76" s="193"/>
      <c r="NKQ76" s="193"/>
      <c r="NKR76" s="193"/>
      <c r="NKS76" s="193"/>
      <c r="NKT76" s="193"/>
      <c r="NKU76" s="193"/>
      <c r="NKV76" s="193"/>
      <c r="NKW76" s="193"/>
      <c r="NKX76" s="193"/>
      <c r="NKY76" s="193"/>
      <c r="NKZ76" s="193"/>
      <c r="NLA76" s="193"/>
      <c r="NLB76" s="193"/>
      <c r="NLC76" s="193"/>
      <c r="NLD76" s="193"/>
      <c r="NLE76" s="193"/>
      <c r="NLF76" s="193"/>
      <c r="NLG76" s="193"/>
      <c r="NLH76" s="193"/>
      <c r="NLI76" s="193"/>
      <c r="NLJ76" s="193"/>
      <c r="NLK76" s="193"/>
      <c r="NLL76" s="193"/>
      <c r="NLM76" s="193"/>
      <c r="NLN76" s="193"/>
      <c r="NLO76" s="193"/>
      <c r="NLP76" s="193"/>
      <c r="NLQ76" s="193"/>
      <c r="NLR76" s="193"/>
      <c r="NLS76" s="193"/>
      <c r="NLT76" s="193"/>
      <c r="NLU76" s="193"/>
      <c r="NLV76" s="193"/>
      <c r="NLW76" s="193"/>
      <c r="NLX76" s="193"/>
      <c r="NLY76" s="193"/>
      <c r="NLZ76" s="193"/>
      <c r="NMA76" s="193"/>
      <c r="NMB76" s="193"/>
      <c r="NMC76" s="193"/>
      <c r="NMD76" s="193"/>
      <c r="NME76" s="193"/>
      <c r="NMF76" s="193"/>
      <c r="NMG76" s="193"/>
      <c r="NMH76" s="193"/>
      <c r="NMI76" s="193"/>
      <c r="NMJ76" s="193"/>
      <c r="NMK76" s="193"/>
      <c r="NML76" s="193"/>
      <c r="NMM76" s="193"/>
      <c r="NMN76" s="193"/>
      <c r="NMO76" s="193"/>
      <c r="NMP76" s="193"/>
      <c r="NMQ76" s="193"/>
      <c r="NMR76" s="193"/>
      <c r="NMS76" s="193"/>
      <c r="NMT76" s="193"/>
      <c r="NMU76" s="193"/>
      <c r="NMV76" s="193"/>
      <c r="NMW76" s="193"/>
      <c r="NMX76" s="193"/>
      <c r="NMY76" s="193"/>
      <c r="NMZ76" s="193"/>
      <c r="NNA76" s="193"/>
      <c r="NNB76" s="193"/>
      <c r="NNC76" s="193"/>
      <c r="NND76" s="193"/>
      <c r="NNE76" s="193"/>
      <c r="NNF76" s="193"/>
      <c r="NNG76" s="193"/>
      <c r="NNH76" s="193"/>
      <c r="NNI76" s="193"/>
      <c r="NNJ76" s="193"/>
      <c r="NNK76" s="193"/>
      <c r="NNL76" s="193"/>
      <c r="NNM76" s="193"/>
      <c r="NNN76" s="193"/>
      <c r="NNO76" s="193"/>
      <c r="NNP76" s="193"/>
      <c r="NNQ76" s="193"/>
      <c r="NNR76" s="193"/>
      <c r="NNS76" s="193"/>
      <c r="NNT76" s="193"/>
      <c r="NNU76" s="193"/>
      <c r="NNV76" s="193"/>
      <c r="NNW76" s="193"/>
      <c r="NNX76" s="193"/>
      <c r="NNY76" s="193"/>
      <c r="NNZ76" s="193"/>
      <c r="NOA76" s="193"/>
      <c r="NOB76" s="193"/>
      <c r="NOC76" s="193"/>
      <c r="NOD76" s="193"/>
      <c r="NOE76" s="193"/>
      <c r="NOF76" s="193"/>
      <c r="NOG76" s="193"/>
      <c r="NOH76" s="193"/>
      <c r="NOI76" s="193"/>
      <c r="NOJ76" s="193"/>
      <c r="NOK76" s="193"/>
      <c r="NOL76" s="193"/>
      <c r="NOM76" s="193"/>
      <c r="NON76" s="193"/>
      <c r="NOO76" s="193"/>
      <c r="NOP76" s="193"/>
      <c r="NOQ76" s="193"/>
      <c r="NOR76" s="193"/>
      <c r="NOS76" s="193"/>
      <c r="NOT76" s="193"/>
      <c r="NOU76" s="193"/>
      <c r="NOV76" s="193"/>
      <c r="NOW76" s="193"/>
      <c r="NOX76" s="193"/>
      <c r="NOY76" s="193"/>
      <c r="NOZ76" s="193"/>
      <c r="NPA76" s="193"/>
      <c r="NPB76" s="193"/>
      <c r="NPC76" s="193"/>
      <c r="NPD76" s="193"/>
      <c r="NPE76" s="193"/>
      <c r="NPF76" s="193"/>
      <c r="NPG76" s="193"/>
      <c r="NPH76" s="193"/>
      <c r="NPI76" s="193"/>
      <c r="NPJ76" s="193"/>
      <c r="NPK76" s="193"/>
      <c r="NPL76" s="193"/>
      <c r="NPM76" s="193"/>
      <c r="NPN76" s="193"/>
      <c r="NPO76" s="193"/>
      <c r="NPP76" s="193"/>
      <c r="NPQ76" s="193"/>
      <c r="NPR76" s="193"/>
      <c r="NPS76" s="193"/>
      <c r="NPT76" s="193"/>
      <c r="NPU76" s="193"/>
      <c r="NPV76" s="193"/>
      <c r="NPW76" s="193"/>
      <c r="NPX76" s="193"/>
      <c r="NPY76" s="193"/>
      <c r="NPZ76" s="193"/>
      <c r="NQA76" s="193"/>
      <c r="NQB76" s="193"/>
      <c r="NQC76" s="193"/>
      <c r="NQD76" s="193"/>
      <c r="NQE76" s="193"/>
      <c r="NQF76" s="193"/>
      <c r="NQG76" s="193"/>
      <c r="NQH76" s="193"/>
      <c r="NQI76" s="193"/>
      <c r="NQJ76" s="193"/>
      <c r="NQK76" s="193"/>
      <c r="NQL76" s="193"/>
      <c r="NQM76" s="193"/>
      <c r="NQN76" s="193"/>
      <c r="NQO76" s="193"/>
      <c r="NQP76" s="193"/>
      <c r="NQQ76" s="193"/>
      <c r="NQR76" s="193"/>
      <c r="NQS76" s="193"/>
      <c r="NQT76" s="193"/>
      <c r="NQU76" s="193"/>
      <c r="NQV76" s="193"/>
      <c r="NQW76" s="193"/>
      <c r="NQX76" s="193"/>
      <c r="NQY76" s="193"/>
      <c r="NQZ76" s="193"/>
      <c r="NRA76" s="193"/>
      <c r="NRB76" s="193"/>
      <c r="NRC76" s="193"/>
      <c r="NRD76" s="193"/>
      <c r="NRE76" s="193"/>
      <c r="NRF76" s="193"/>
      <c r="NRG76" s="193"/>
      <c r="NRH76" s="193"/>
      <c r="NRI76" s="193"/>
      <c r="NRJ76" s="193"/>
      <c r="NRK76" s="193"/>
      <c r="NRL76" s="193"/>
      <c r="NRM76" s="193"/>
      <c r="NRN76" s="193"/>
      <c r="NRO76" s="193"/>
      <c r="NRP76" s="193"/>
      <c r="NRQ76" s="193"/>
      <c r="NRR76" s="193"/>
      <c r="NRS76" s="193"/>
      <c r="NRT76" s="193"/>
      <c r="NRU76" s="193"/>
      <c r="NRV76" s="193"/>
      <c r="NRW76" s="193"/>
      <c r="NRX76" s="193"/>
      <c r="NRY76" s="193"/>
      <c r="NRZ76" s="193"/>
      <c r="NSA76" s="193"/>
      <c r="NSB76" s="193"/>
      <c r="NSC76" s="193"/>
      <c r="NSD76" s="193"/>
      <c r="NSE76" s="193"/>
      <c r="NSF76" s="193"/>
      <c r="NSG76" s="193"/>
      <c r="NSH76" s="193"/>
      <c r="NSI76" s="193"/>
      <c r="NSJ76" s="193"/>
      <c r="NSK76" s="193"/>
      <c r="NSL76" s="193"/>
      <c r="NSM76" s="193"/>
      <c r="NSN76" s="193"/>
      <c r="NSO76" s="193"/>
      <c r="NSP76" s="193"/>
      <c r="NSQ76" s="193"/>
      <c r="NSR76" s="193"/>
      <c r="NSS76" s="193"/>
      <c r="NST76" s="193"/>
      <c r="NSU76" s="193"/>
      <c r="NSV76" s="193"/>
      <c r="NSW76" s="193"/>
      <c r="NSX76" s="193"/>
      <c r="NSY76" s="193"/>
      <c r="NSZ76" s="193"/>
      <c r="NTA76" s="193"/>
      <c r="NTB76" s="193"/>
      <c r="NTC76" s="193"/>
      <c r="NTD76" s="193"/>
      <c r="NTE76" s="193"/>
      <c r="NTF76" s="193"/>
      <c r="NTG76" s="193"/>
      <c r="NTH76" s="193"/>
      <c r="NTI76" s="193"/>
      <c r="NTJ76" s="193"/>
      <c r="NTK76" s="193"/>
      <c r="NTL76" s="193"/>
      <c r="NTM76" s="193"/>
      <c r="NTN76" s="193"/>
      <c r="NTO76" s="193"/>
      <c r="NTP76" s="193"/>
      <c r="NTQ76" s="193"/>
      <c r="NTR76" s="193"/>
      <c r="NTS76" s="193"/>
      <c r="NTT76" s="193"/>
      <c r="NTU76" s="193"/>
      <c r="NTV76" s="193"/>
      <c r="NTW76" s="193"/>
      <c r="NTX76" s="193"/>
      <c r="NTY76" s="193"/>
      <c r="NTZ76" s="193"/>
      <c r="NUA76" s="193"/>
      <c r="NUB76" s="193"/>
      <c r="NUC76" s="193"/>
      <c r="NUD76" s="193"/>
      <c r="NUE76" s="193"/>
      <c r="NUF76" s="193"/>
      <c r="NUG76" s="193"/>
      <c r="NUH76" s="193"/>
      <c r="NUI76" s="193"/>
      <c r="NUJ76" s="193"/>
      <c r="NUK76" s="193"/>
      <c r="NUL76" s="193"/>
      <c r="NUM76" s="193"/>
      <c r="NUN76" s="193"/>
      <c r="NUO76" s="193"/>
      <c r="NUP76" s="193"/>
      <c r="NUQ76" s="193"/>
      <c r="NUR76" s="193"/>
      <c r="NUS76" s="193"/>
      <c r="NUT76" s="193"/>
      <c r="NUU76" s="193"/>
      <c r="NUV76" s="193"/>
      <c r="NUW76" s="193"/>
      <c r="NUX76" s="193"/>
      <c r="NUY76" s="193"/>
      <c r="NUZ76" s="193"/>
      <c r="NVA76" s="193"/>
      <c r="NVB76" s="193"/>
      <c r="NVC76" s="193"/>
      <c r="NVD76" s="193"/>
      <c r="NVE76" s="193"/>
      <c r="NVF76" s="193"/>
      <c r="NVG76" s="193"/>
      <c r="NVH76" s="193"/>
      <c r="NVI76" s="193"/>
      <c r="NVJ76" s="193"/>
      <c r="NVK76" s="193"/>
      <c r="NVL76" s="193"/>
      <c r="NVM76" s="193"/>
      <c r="NVN76" s="193"/>
      <c r="NVO76" s="193"/>
      <c r="NVP76" s="193"/>
      <c r="NVQ76" s="193"/>
      <c r="NVR76" s="193"/>
      <c r="NVS76" s="193"/>
      <c r="NVT76" s="193"/>
      <c r="NVU76" s="193"/>
      <c r="NVV76" s="193"/>
      <c r="NVW76" s="193"/>
      <c r="NVX76" s="193"/>
      <c r="NVY76" s="193"/>
      <c r="NVZ76" s="193"/>
      <c r="NWA76" s="193"/>
      <c r="NWB76" s="193"/>
      <c r="NWC76" s="193"/>
      <c r="NWD76" s="193"/>
      <c r="NWE76" s="193"/>
      <c r="NWF76" s="193"/>
      <c r="NWG76" s="193"/>
      <c r="NWH76" s="193"/>
      <c r="NWI76" s="193"/>
      <c r="NWJ76" s="193"/>
      <c r="NWK76" s="193"/>
      <c r="NWL76" s="193"/>
      <c r="NWM76" s="193"/>
      <c r="NWN76" s="193"/>
      <c r="NWO76" s="193"/>
      <c r="NWP76" s="193"/>
      <c r="NWQ76" s="193"/>
      <c r="NWR76" s="193"/>
      <c r="NWS76" s="193"/>
      <c r="NWT76" s="193"/>
      <c r="NWU76" s="193"/>
      <c r="NWV76" s="193"/>
      <c r="NWW76" s="193"/>
      <c r="NWX76" s="193"/>
      <c r="NWY76" s="193"/>
      <c r="NWZ76" s="193"/>
      <c r="NXA76" s="193"/>
      <c r="NXB76" s="193"/>
      <c r="NXC76" s="193"/>
      <c r="NXD76" s="193"/>
      <c r="NXE76" s="193"/>
      <c r="NXF76" s="193"/>
      <c r="NXG76" s="193"/>
      <c r="NXH76" s="193"/>
      <c r="NXI76" s="193"/>
      <c r="NXJ76" s="193"/>
      <c r="NXK76" s="193"/>
      <c r="NXL76" s="193"/>
      <c r="NXM76" s="193"/>
      <c r="NXN76" s="193"/>
      <c r="NXO76" s="193"/>
      <c r="NXP76" s="193"/>
      <c r="NXQ76" s="193"/>
      <c r="NXR76" s="193"/>
      <c r="NXS76" s="193"/>
      <c r="NXT76" s="193"/>
      <c r="NXU76" s="193"/>
      <c r="NXV76" s="193"/>
      <c r="NXW76" s="193"/>
      <c r="NXX76" s="193"/>
      <c r="NXY76" s="193"/>
      <c r="NXZ76" s="193"/>
      <c r="NYA76" s="193"/>
      <c r="NYB76" s="193"/>
      <c r="NYC76" s="193"/>
      <c r="NYD76" s="193"/>
      <c r="NYE76" s="193"/>
      <c r="NYF76" s="193"/>
      <c r="NYG76" s="193"/>
      <c r="NYH76" s="193"/>
      <c r="NYI76" s="193"/>
      <c r="NYJ76" s="193"/>
      <c r="NYK76" s="193"/>
      <c r="NYL76" s="193"/>
      <c r="NYM76" s="193"/>
      <c r="NYN76" s="193"/>
      <c r="NYO76" s="193"/>
      <c r="NYP76" s="193"/>
      <c r="NYQ76" s="193"/>
      <c r="NYR76" s="193"/>
      <c r="NYS76" s="193"/>
      <c r="NYT76" s="193"/>
      <c r="NYU76" s="193"/>
      <c r="NYV76" s="193"/>
      <c r="NYW76" s="193"/>
      <c r="NYX76" s="193"/>
      <c r="NYY76" s="193"/>
      <c r="NYZ76" s="193"/>
      <c r="NZA76" s="193"/>
      <c r="NZB76" s="193"/>
      <c r="NZC76" s="193"/>
      <c r="NZD76" s="193"/>
      <c r="NZE76" s="193"/>
      <c r="NZF76" s="193"/>
      <c r="NZG76" s="193"/>
      <c r="NZH76" s="193"/>
      <c r="NZI76" s="193"/>
      <c r="NZJ76" s="193"/>
      <c r="NZK76" s="193"/>
      <c r="NZL76" s="193"/>
      <c r="NZM76" s="193"/>
      <c r="NZN76" s="193"/>
      <c r="NZO76" s="193"/>
      <c r="NZP76" s="193"/>
      <c r="NZQ76" s="193"/>
      <c r="NZR76" s="193"/>
      <c r="NZS76" s="193"/>
      <c r="NZT76" s="193"/>
      <c r="NZU76" s="193"/>
      <c r="NZV76" s="193"/>
      <c r="NZW76" s="193"/>
      <c r="NZX76" s="193"/>
      <c r="NZY76" s="193"/>
      <c r="NZZ76" s="193"/>
      <c r="OAA76" s="193"/>
      <c r="OAB76" s="193"/>
      <c r="OAC76" s="193"/>
      <c r="OAD76" s="193"/>
      <c r="OAE76" s="193"/>
      <c r="OAF76" s="193"/>
      <c r="OAG76" s="193"/>
      <c r="OAH76" s="193"/>
      <c r="OAI76" s="193"/>
      <c r="OAJ76" s="193"/>
      <c r="OAK76" s="193"/>
      <c r="OAL76" s="193"/>
      <c r="OAM76" s="193"/>
      <c r="OAN76" s="193"/>
      <c r="OAO76" s="193"/>
      <c r="OAP76" s="193"/>
      <c r="OAQ76" s="193"/>
      <c r="OAR76" s="193"/>
      <c r="OAS76" s="193"/>
      <c r="OAT76" s="193"/>
      <c r="OAU76" s="193"/>
      <c r="OAV76" s="193"/>
      <c r="OAW76" s="193"/>
      <c r="OAX76" s="193"/>
      <c r="OAY76" s="193"/>
      <c r="OAZ76" s="193"/>
      <c r="OBA76" s="193"/>
      <c r="OBB76" s="193"/>
      <c r="OBC76" s="193"/>
      <c r="OBD76" s="193"/>
      <c r="OBE76" s="193"/>
      <c r="OBF76" s="193"/>
      <c r="OBG76" s="193"/>
      <c r="OBH76" s="193"/>
      <c r="OBI76" s="193"/>
      <c r="OBJ76" s="193"/>
      <c r="OBK76" s="193"/>
      <c r="OBL76" s="193"/>
      <c r="OBM76" s="193"/>
      <c r="OBN76" s="193"/>
      <c r="OBO76" s="193"/>
      <c r="OBP76" s="193"/>
      <c r="OBQ76" s="193"/>
      <c r="OBR76" s="193"/>
      <c r="OBS76" s="193"/>
      <c r="OBT76" s="193"/>
      <c r="OBU76" s="193"/>
      <c r="OBV76" s="193"/>
      <c r="OBW76" s="193"/>
      <c r="OBX76" s="193"/>
      <c r="OBY76" s="193"/>
      <c r="OBZ76" s="193"/>
      <c r="OCA76" s="193"/>
      <c r="OCB76" s="193"/>
      <c r="OCC76" s="193"/>
      <c r="OCD76" s="193"/>
      <c r="OCE76" s="193"/>
      <c r="OCF76" s="193"/>
      <c r="OCG76" s="193"/>
      <c r="OCH76" s="193"/>
      <c r="OCI76" s="193"/>
      <c r="OCJ76" s="193"/>
      <c r="OCK76" s="193"/>
      <c r="OCL76" s="193"/>
      <c r="OCM76" s="193"/>
      <c r="OCN76" s="193"/>
      <c r="OCO76" s="193"/>
      <c r="OCP76" s="193"/>
      <c r="OCQ76" s="193"/>
      <c r="OCR76" s="193"/>
      <c r="OCS76" s="193"/>
      <c r="OCT76" s="193"/>
      <c r="OCU76" s="193"/>
      <c r="OCV76" s="193"/>
      <c r="OCW76" s="193"/>
      <c r="OCX76" s="193"/>
      <c r="OCY76" s="193"/>
      <c r="OCZ76" s="193"/>
      <c r="ODA76" s="193"/>
      <c r="ODB76" s="193"/>
      <c r="ODC76" s="193"/>
      <c r="ODD76" s="193"/>
      <c r="ODE76" s="193"/>
      <c r="ODF76" s="193"/>
      <c r="ODG76" s="193"/>
      <c r="ODH76" s="193"/>
      <c r="ODI76" s="193"/>
      <c r="ODJ76" s="193"/>
      <c r="ODK76" s="193"/>
      <c r="ODL76" s="193"/>
      <c r="ODM76" s="193"/>
      <c r="ODN76" s="193"/>
      <c r="ODO76" s="193"/>
      <c r="ODP76" s="193"/>
      <c r="ODQ76" s="193"/>
      <c r="ODR76" s="193"/>
      <c r="ODS76" s="193"/>
      <c r="ODT76" s="193"/>
      <c r="ODU76" s="193"/>
      <c r="ODV76" s="193"/>
      <c r="ODW76" s="193"/>
      <c r="ODX76" s="193"/>
      <c r="ODY76" s="193"/>
      <c r="ODZ76" s="193"/>
      <c r="OEA76" s="193"/>
      <c r="OEB76" s="193"/>
      <c r="OEC76" s="193"/>
      <c r="OED76" s="193"/>
      <c r="OEE76" s="193"/>
      <c r="OEF76" s="193"/>
      <c r="OEG76" s="193"/>
      <c r="OEH76" s="193"/>
      <c r="OEI76" s="193"/>
      <c r="OEJ76" s="193"/>
      <c r="OEK76" s="193"/>
      <c r="OEL76" s="193"/>
      <c r="OEM76" s="193"/>
      <c r="OEN76" s="193"/>
      <c r="OEO76" s="193"/>
      <c r="OEP76" s="193"/>
      <c r="OEQ76" s="193"/>
      <c r="OER76" s="193"/>
      <c r="OES76" s="193"/>
      <c r="OET76" s="193"/>
      <c r="OEU76" s="193"/>
      <c r="OEV76" s="193"/>
      <c r="OEW76" s="193"/>
      <c r="OEX76" s="193"/>
      <c r="OEY76" s="193"/>
      <c r="OEZ76" s="193"/>
      <c r="OFA76" s="193"/>
      <c r="OFB76" s="193"/>
      <c r="OFC76" s="193"/>
      <c r="OFD76" s="193"/>
      <c r="OFE76" s="193"/>
      <c r="OFF76" s="193"/>
      <c r="OFG76" s="193"/>
      <c r="OFH76" s="193"/>
      <c r="OFI76" s="193"/>
      <c r="OFJ76" s="193"/>
      <c r="OFK76" s="193"/>
      <c r="OFL76" s="193"/>
      <c r="OFM76" s="193"/>
      <c r="OFN76" s="193"/>
      <c r="OFO76" s="193"/>
      <c r="OFP76" s="193"/>
      <c r="OFQ76" s="193"/>
      <c r="OFR76" s="193"/>
      <c r="OFS76" s="193"/>
      <c r="OFT76" s="193"/>
      <c r="OFU76" s="193"/>
      <c r="OFV76" s="193"/>
      <c r="OFW76" s="193"/>
      <c r="OFX76" s="193"/>
      <c r="OFY76" s="193"/>
      <c r="OFZ76" s="193"/>
      <c r="OGA76" s="193"/>
      <c r="OGB76" s="193"/>
      <c r="OGC76" s="193"/>
      <c r="OGD76" s="193"/>
      <c r="OGE76" s="193"/>
      <c r="OGF76" s="193"/>
      <c r="OGG76" s="193"/>
      <c r="OGH76" s="193"/>
      <c r="OGI76" s="193"/>
      <c r="OGJ76" s="193"/>
      <c r="OGK76" s="193"/>
      <c r="OGL76" s="193"/>
      <c r="OGM76" s="193"/>
      <c r="OGN76" s="193"/>
      <c r="OGO76" s="193"/>
      <c r="OGP76" s="193"/>
      <c r="OGQ76" s="193"/>
      <c r="OGR76" s="193"/>
      <c r="OGS76" s="193"/>
      <c r="OGT76" s="193"/>
      <c r="OGU76" s="193"/>
      <c r="OGV76" s="193"/>
      <c r="OGW76" s="193"/>
      <c r="OGX76" s="193"/>
      <c r="OGY76" s="193"/>
      <c r="OGZ76" s="193"/>
      <c r="OHA76" s="193"/>
      <c r="OHB76" s="193"/>
      <c r="OHC76" s="193"/>
      <c r="OHD76" s="193"/>
      <c r="OHE76" s="193"/>
      <c r="OHF76" s="193"/>
      <c r="OHG76" s="193"/>
      <c r="OHH76" s="193"/>
      <c r="OHI76" s="193"/>
      <c r="OHJ76" s="193"/>
      <c r="OHK76" s="193"/>
      <c r="OHL76" s="193"/>
      <c r="OHM76" s="193"/>
      <c r="OHN76" s="193"/>
      <c r="OHO76" s="193"/>
      <c r="OHP76" s="193"/>
      <c r="OHQ76" s="193"/>
      <c r="OHR76" s="193"/>
      <c r="OHS76" s="193"/>
      <c r="OHT76" s="193"/>
      <c r="OHU76" s="193"/>
      <c r="OHV76" s="193"/>
      <c r="OHW76" s="193"/>
      <c r="OHX76" s="193"/>
      <c r="OHY76" s="193"/>
      <c r="OHZ76" s="193"/>
      <c r="OIA76" s="193"/>
      <c r="OIB76" s="193"/>
      <c r="OIC76" s="193"/>
      <c r="OID76" s="193"/>
      <c r="OIE76" s="193"/>
      <c r="OIF76" s="193"/>
      <c r="OIG76" s="193"/>
      <c r="OIH76" s="193"/>
      <c r="OII76" s="193"/>
      <c r="OIJ76" s="193"/>
      <c r="OIK76" s="193"/>
      <c r="OIL76" s="193"/>
      <c r="OIM76" s="193"/>
      <c r="OIN76" s="193"/>
      <c r="OIO76" s="193"/>
      <c r="OIP76" s="193"/>
      <c r="OIQ76" s="193"/>
      <c r="OIR76" s="193"/>
      <c r="OIS76" s="193"/>
      <c r="OIT76" s="193"/>
      <c r="OIU76" s="193"/>
      <c r="OIV76" s="193"/>
      <c r="OIW76" s="193"/>
      <c r="OIX76" s="193"/>
      <c r="OIY76" s="193"/>
      <c r="OIZ76" s="193"/>
      <c r="OJA76" s="193"/>
      <c r="OJB76" s="193"/>
      <c r="OJC76" s="193"/>
      <c r="OJD76" s="193"/>
      <c r="OJE76" s="193"/>
      <c r="OJF76" s="193"/>
      <c r="OJG76" s="193"/>
      <c r="OJH76" s="193"/>
      <c r="OJI76" s="193"/>
      <c r="OJJ76" s="193"/>
      <c r="OJK76" s="193"/>
      <c r="OJL76" s="193"/>
      <c r="OJM76" s="193"/>
      <c r="OJN76" s="193"/>
      <c r="OJO76" s="193"/>
      <c r="OJP76" s="193"/>
      <c r="OJQ76" s="193"/>
      <c r="OJR76" s="193"/>
      <c r="OJS76" s="193"/>
      <c r="OJT76" s="193"/>
      <c r="OJU76" s="193"/>
      <c r="OJV76" s="193"/>
      <c r="OJW76" s="193"/>
      <c r="OJX76" s="193"/>
      <c r="OJY76" s="193"/>
      <c r="OJZ76" s="193"/>
      <c r="OKA76" s="193"/>
      <c r="OKB76" s="193"/>
      <c r="OKC76" s="193"/>
      <c r="OKD76" s="193"/>
      <c r="OKE76" s="193"/>
      <c r="OKF76" s="193"/>
      <c r="OKG76" s="193"/>
      <c r="OKH76" s="193"/>
      <c r="OKI76" s="193"/>
      <c r="OKJ76" s="193"/>
      <c r="OKK76" s="193"/>
      <c r="OKL76" s="193"/>
      <c r="OKM76" s="193"/>
      <c r="OKN76" s="193"/>
      <c r="OKO76" s="193"/>
      <c r="OKP76" s="193"/>
      <c r="OKQ76" s="193"/>
      <c r="OKR76" s="193"/>
      <c r="OKS76" s="193"/>
      <c r="OKT76" s="193"/>
      <c r="OKU76" s="193"/>
      <c r="OKV76" s="193"/>
      <c r="OKW76" s="193"/>
      <c r="OKX76" s="193"/>
      <c r="OKY76" s="193"/>
      <c r="OKZ76" s="193"/>
      <c r="OLA76" s="193"/>
      <c r="OLB76" s="193"/>
      <c r="OLC76" s="193"/>
      <c r="OLD76" s="193"/>
      <c r="OLE76" s="193"/>
      <c r="OLF76" s="193"/>
      <c r="OLG76" s="193"/>
      <c r="OLH76" s="193"/>
      <c r="OLI76" s="193"/>
      <c r="OLJ76" s="193"/>
      <c r="OLK76" s="193"/>
      <c r="OLL76" s="193"/>
      <c r="OLM76" s="193"/>
      <c r="OLN76" s="193"/>
      <c r="OLO76" s="193"/>
      <c r="OLP76" s="193"/>
      <c r="OLQ76" s="193"/>
      <c r="OLR76" s="193"/>
      <c r="OLS76" s="193"/>
      <c r="OLT76" s="193"/>
      <c r="OLU76" s="193"/>
      <c r="OLV76" s="193"/>
      <c r="OLW76" s="193"/>
      <c r="OLX76" s="193"/>
      <c r="OLY76" s="193"/>
      <c r="OLZ76" s="193"/>
      <c r="OMA76" s="193"/>
      <c r="OMB76" s="193"/>
      <c r="OMC76" s="193"/>
      <c r="OMD76" s="193"/>
      <c r="OME76" s="193"/>
      <c r="OMF76" s="193"/>
      <c r="OMG76" s="193"/>
      <c r="OMH76" s="193"/>
      <c r="OMI76" s="193"/>
      <c r="OMJ76" s="193"/>
      <c r="OMK76" s="193"/>
      <c r="OML76" s="193"/>
      <c r="OMM76" s="193"/>
      <c r="OMN76" s="193"/>
      <c r="OMO76" s="193"/>
      <c r="OMP76" s="193"/>
      <c r="OMQ76" s="193"/>
      <c r="OMR76" s="193"/>
      <c r="OMS76" s="193"/>
      <c r="OMT76" s="193"/>
      <c r="OMU76" s="193"/>
      <c r="OMV76" s="193"/>
      <c r="OMW76" s="193"/>
      <c r="OMX76" s="193"/>
      <c r="OMY76" s="193"/>
      <c r="OMZ76" s="193"/>
      <c r="ONA76" s="193"/>
      <c r="ONB76" s="193"/>
      <c r="ONC76" s="193"/>
      <c r="OND76" s="193"/>
      <c r="ONE76" s="193"/>
      <c r="ONF76" s="193"/>
      <c r="ONG76" s="193"/>
      <c r="ONH76" s="193"/>
      <c r="ONI76" s="193"/>
      <c r="ONJ76" s="193"/>
      <c r="ONK76" s="193"/>
      <c r="ONL76" s="193"/>
      <c r="ONM76" s="193"/>
      <c r="ONN76" s="193"/>
      <c r="ONO76" s="193"/>
      <c r="ONP76" s="193"/>
      <c r="ONQ76" s="193"/>
      <c r="ONR76" s="193"/>
      <c r="ONS76" s="193"/>
      <c r="ONT76" s="193"/>
      <c r="ONU76" s="193"/>
      <c r="ONV76" s="193"/>
      <c r="ONW76" s="193"/>
      <c r="ONX76" s="193"/>
      <c r="ONY76" s="193"/>
      <c r="ONZ76" s="193"/>
      <c r="OOA76" s="193"/>
      <c r="OOB76" s="193"/>
      <c r="OOC76" s="193"/>
      <c r="OOD76" s="193"/>
      <c r="OOE76" s="193"/>
      <c r="OOF76" s="193"/>
      <c r="OOG76" s="193"/>
      <c r="OOH76" s="193"/>
      <c r="OOI76" s="193"/>
      <c r="OOJ76" s="193"/>
      <c r="OOK76" s="193"/>
      <c r="OOL76" s="193"/>
      <c r="OOM76" s="193"/>
      <c r="OON76" s="193"/>
      <c r="OOO76" s="193"/>
      <c r="OOP76" s="193"/>
      <c r="OOQ76" s="193"/>
      <c r="OOR76" s="193"/>
      <c r="OOS76" s="193"/>
      <c r="OOT76" s="193"/>
      <c r="OOU76" s="193"/>
      <c r="OOV76" s="193"/>
      <c r="OOW76" s="193"/>
      <c r="OOX76" s="193"/>
      <c r="OOY76" s="193"/>
      <c r="OOZ76" s="193"/>
      <c r="OPA76" s="193"/>
      <c r="OPB76" s="193"/>
      <c r="OPC76" s="193"/>
      <c r="OPD76" s="193"/>
      <c r="OPE76" s="193"/>
      <c r="OPF76" s="193"/>
      <c r="OPG76" s="193"/>
      <c r="OPH76" s="193"/>
      <c r="OPI76" s="193"/>
      <c r="OPJ76" s="193"/>
      <c r="OPK76" s="193"/>
      <c r="OPL76" s="193"/>
      <c r="OPM76" s="193"/>
      <c r="OPN76" s="193"/>
      <c r="OPO76" s="193"/>
      <c r="OPP76" s="193"/>
      <c r="OPQ76" s="193"/>
      <c r="OPR76" s="193"/>
      <c r="OPS76" s="193"/>
      <c r="OPT76" s="193"/>
      <c r="OPU76" s="193"/>
      <c r="OPV76" s="193"/>
      <c r="OPW76" s="193"/>
      <c r="OPX76" s="193"/>
      <c r="OPY76" s="193"/>
      <c r="OPZ76" s="193"/>
      <c r="OQA76" s="193"/>
      <c r="OQB76" s="193"/>
      <c r="OQC76" s="193"/>
      <c r="OQD76" s="193"/>
      <c r="OQE76" s="193"/>
      <c r="OQF76" s="193"/>
      <c r="OQG76" s="193"/>
      <c r="OQH76" s="193"/>
      <c r="OQI76" s="193"/>
      <c r="OQJ76" s="193"/>
      <c r="OQK76" s="193"/>
      <c r="OQL76" s="193"/>
      <c r="OQM76" s="193"/>
      <c r="OQN76" s="193"/>
      <c r="OQO76" s="193"/>
      <c r="OQP76" s="193"/>
      <c r="OQQ76" s="193"/>
      <c r="OQR76" s="193"/>
      <c r="OQS76" s="193"/>
      <c r="OQT76" s="193"/>
      <c r="OQU76" s="193"/>
      <c r="OQV76" s="193"/>
      <c r="OQW76" s="193"/>
      <c r="OQX76" s="193"/>
      <c r="OQY76" s="193"/>
      <c r="OQZ76" s="193"/>
      <c r="ORA76" s="193"/>
      <c r="ORB76" s="193"/>
      <c r="ORC76" s="193"/>
      <c r="ORD76" s="193"/>
      <c r="ORE76" s="193"/>
      <c r="ORF76" s="193"/>
      <c r="ORG76" s="193"/>
      <c r="ORH76" s="193"/>
      <c r="ORI76" s="193"/>
      <c r="ORJ76" s="193"/>
      <c r="ORK76" s="193"/>
      <c r="ORL76" s="193"/>
      <c r="ORM76" s="193"/>
      <c r="ORN76" s="193"/>
      <c r="ORO76" s="193"/>
      <c r="ORP76" s="193"/>
      <c r="ORQ76" s="193"/>
      <c r="ORR76" s="193"/>
      <c r="ORS76" s="193"/>
      <c r="ORT76" s="193"/>
      <c r="ORU76" s="193"/>
      <c r="ORV76" s="193"/>
      <c r="ORW76" s="193"/>
      <c r="ORX76" s="193"/>
      <c r="ORY76" s="193"/>
      <c r="ORZ76" s="193"/>
      <c r="OSA76" s="193"/>
      <c r="OSB76" s="193"/>
      <c r="OSC76" s="193"/>
      <c r="OSD76" s="193"/>
      <c r="OSE76" s="193"/>
      <c r="OSF76" s="193"/>
      <c r="OSG76" s="193"/>
      <c r="OSH76" s="193"/>
      <c r="OSI76" s="193"/>
      <c r="OSJ76" s="193"/>
      <c r="OSK76" s="193"/>
      <c r="OSL76" s="193"/>
      <c r="OSM76" s="193"/>
      <c r="OSN76" s="193"/>
      <c r="OSO76" s="193"/>
      <c r="OSP76" s="193"/>
      <c r="OSQ76" s="193"/>
      <c r="OSR76" s="193"/>
      <c r="OSS76" s="193"/>
      <c r="OST76" s="193"/>
      <c r="OSU76" s="193"/>
      <c r="OSV76" s="193"/>
      <c r="OSW76" s="193"/>
      <c r="OSX76" s="193"/>
      <c r="OSY76" s="193"/>
      <c r="OSZ76" s="193"/>
      <c r="OTA76" s="193"/>
      <c r="OTB76" s="193"/>
      <c r="OTC76" s="193"/>
      <c r="OTD76" s="193"/>
      <c r="OTE76" s="193"/>
      <c r="OTF76" s="193"/>
      <c r="OTG76" s="193"/>
      <c r="OTH76" s="193"/>
      <c r="OTI76" s="193"/>
      <c r="OTJ76" s="193"/>
      <c r="OTK76" s="193"/>
      <c r="OTL76" s="193"/>
      <c r="OTM76" s="193"/>
      <c r="OTN76" s="193"/>
      <c r="OTO76" s="193"/>
      <c r="OTP76" s="193"/>
      <c r="OTQ76" s="193"/>
      <c r="OTR76" s="193"/>
      <c r="OTS76" s="193"/>
      <c r="OTT76" s="193"/>
      <c r="OTU76" s="193"/>
      <c r="OTV76" s="193"/>
      <c r="OTW76" s="193"/>
      <c r="OTX76" s="193"/>
      <c r="OTY76" s="193"/>
      <c r="OTZ76" s="193"/>
      <c r="OUA76" s="193"/>
      <c r="OUB76" s="193"/>
      <c r="OUC76" s="193"/>
      <c r="OUD76" s="193"/>
      <c r="OUE76" s="193"/>
      <c r="OUF76" s="193"/>
      <c r="OUG76" s="193"/>
      <c r="OUH76" s="193"/>
      <c r="OUI76" s="193"/>
      <c r="OUJ76" s="193"/>
      <c r="OUK76" s="193"/>
      <c r="OUL76" s="193"/>
      <c r="OUM76" s="193"/>
      <c r="OUN76" s="193"/>
      <c r="OUO76" s="193"/>
      <c r="OUP76" s="193"/>
      <c r="OUQ76" s="193"/>
      <c r="OUR76" s="193"/>
      <c r="OUS76" s="193"/>
      <c r="OUT76" s="193"/>
      <c r="OUU76" s="193"/>
      <c r="OUV76" s="193"/>
      <c r="OUW76" s="193"/>
      <c r="OUX76" s="193"/>
      <c r="OUY76" s="193"/>
      <c r="OUZ76" s="193"/>
      <c r="OVA76" s="193"/>
      <c r="OVB76" s="193"/>
      <c r="OVC76" s="193"/>
      <c r="OVD76" s="193"/>
      <c r="OVE76" s="193"/>
      <c r="OVF76" s="193"/>
      <c r="OVG76" s="193"/>
      <c r="OVH76" s="193"/>
      <c r="OVI76" s="193"/>
      <c r="OVJ76" s="193"/>
      <c r="OVK76" s="193"/>
      <c r="OVL76" s="193"/>
      <c r="OVM76" s="193"/>
      <c r="OVN76" s="193"/>
      <c r="OVO76" s="193"/>
      <c r="OVP76" s="193"/>
      <c r="OVQ76" s="193"/>
      <c r="OVR76" s="193"/>
      <c r="OVS76" s="193"/>
      <c r="OVT76" s="193"/>
      <c r="OVU76" s="193"/>
      <c r="OVV76" s="193"/>
      <c r="OVW76" s="193"/>
      <c r="OVX76" s="193"/>
      <c r="OVY76" s="193"/>
      <c r="OVZ76" s="193"/>
      <c r="OWA76" s="193"/>
      <c r="OWB76" s="193"/>
      <c r="OWC76" s="193"/>
      <c r="OWD76" s="193"/>
      <c r="OWE76" s="193"/>
      <c r="OWF76" s="193"/>
      <c r="OWG76" s="193"/>
      <c r="OWH76" s="193"/>
      <c r="OWI76" s="193"/>
      <c r="OWJ76" s="193"/>
      <c r="OWK76" s="193"/>
      <c r="OWL76" s="193"/>
      <c r="OWM76" s="193"/>
      <c r="OWN76" s="193"/>
      <c r="OWO76" s="193"/>
      <c r="OWP76" s="193"/>
      <c r="OWQ76" s="193"/>
      <c r="OWR76" s="193"/>
      <c r="OWS76" s="193"/>
      <c r="OWT76" s="193"/>
      <c r="OWU76" s="193"/>
      <c r="OWV76" s="193"/>
      <c r="OWW76" s="193"/>
      <c r="OWX76" s="193"/>
      <c r="OWY76" s="193"/>
      <c r="OWZ76" s="193"/>
      <c r="OXA76" s="193"/>
      <c r="OXB76" s="193"/>
      <c r="OXC76" s="193"/>
      <c r="OXD76" s="193"/>
      <c r="OXE76" s="193"/>
      <c r="OXF76" s="193"/>
      <c r="OXG76" s="193"/>
      <c r="OXH76" s="193"/>
      <c r="OXI76" s="193"/>
      <c r="OXJ76" s="193"/>
      <c r="OXK76" s="193"/>
      <c r="OXL76" s="193"/>
      <c r="OXM76" s="193"/>
      <c r="OXN76" s="193"/>
      <c r="OXO76" s="193"/>
      <c r="OXP76" s="193"/>
      <c r="OXQ76" s="193"/>
      <c r="OXR76" s="193"/>
      <c r="OXS76" s="193"/>
      <c r="OXT76" s="193"/>
      <c r="OXU76" s="193"/>
      <c r="OXV76" s="193"/>
      <c r="OXW76" s="193"/>
      <c r="OXX76" s="193"/>
      <c r="OXY76" s="193"/>
      <c r="OXZ76" s="193"/>
      <c r="OYA76" s="193"/>
      <c r="OYB76" s="193"/>
      <c r="OYC76" s="193"/>
      <c r="OYD76" s="193"/>
      <c r="OYE76" s="193"/>
      <c r="OYF76" s="193"/>
      <c r="OYG76" s="193"/>
      <c r="OYH76" s="193"/>
      <c r="OYI76" s="193"/>
      <c r="OYJ76" s="193"/>
      <c r="OYK76" s="193"/>
      <c r="OYL76" s="193"/>
      <c r="OYM76" s="193"/>
      <c r="OYN76" s="193"/>
      <c r="OYO76" s="193"/>
      <c r="OYP76" s="193"/>
      <c r="OYQ76" s="193"/>
      <c r="OYR76" s="193"/>
      <c r="OYS76" s="193"/>
      <c r="OYT76" s="193"/>
      <c r="OYU76" s="193"/>
      <c r="OYV76" s="193"/>
      <c r="OYW76" s="193"/>
      <c r="OYX76" s="193"/>
      <c r="OYY76" s="193"/>
      <c r="OYZ76" s="193"/>
      <c r="OZA76" s="193"/>
      <c r="OZB76" s="193"/>
      <c r="OZC76" s="193"/>
      <c r="OZD76" s="193"/>
      <c r="OZE76" s="193"/>
      <c r="OZF76" s="193"/>
      <c r="OZG76" s="193"/>
      <c r="OZH76" s="193"/>
      <c r="OZI76" s="193"/>
      <c r="OZJ76" s="193"/>
      <c r="OZK76" s="193"/>
      <c r="OZL76" s="193"/>
      <c r="OZM76" s="193"/>
      <c r="OZN76" s="193"/>
      <c r="OZO76" s="193"/>
      <c r="OZP76" s="193"/>
      <c r="OZQ76" s="193"/>
      <c r="OZR76" s="193"/>
      <c r="OZS76" s="193"/>
      <c r="OZT76" s="193"/>
      <c r="OZU76" s="193"/>
      <c r="OZV76" s="193"/>
      <c r="OZW76" s="193"/>
      <c r="OZX76" s="193"/>
      <c r="OZY76" s="193"/>
      <c r="OZZ76" s="193"/>
      <c r="PAA76" s="193"/>
      <c r="PAB76" s="193"/>
      <c r="PAC76" s="193"/>
      <c r="PAD76" s="193"/>
      <c r="PAE76" s="193"/>
      <c r="PAF76" s="193"/>
      <c r="PAG76" s="193"/>
      <c r="PAH76" s="193"/>
      <c r="PAI76" s="193"/>
      <c r="PAJ76" s="193"/>
      <c r="PAK76" s="193"/>
      <c r="PAL76" s="193"/>
      <c r="PAM76" s="193"/>
      <c r="PAN76" s="193"/>
      <c r="PAO76" s="193"/>
      <c r="PAP76" s="193"/>
      <c r="PAQ76" s="193"/>
      <c r="PAR76" s="193"/>
      <c r="PAS76" s="193"/>
      <c r="PAT76" s="193"/>
      <c r="PAU76" s="193"/>
      <c r="PAV76" s="193"/>
      <c r="PAW76" s="193"/>
      <c r="PAX76" s="193"/>
      <c r="PAY76" s="193"/>
      <c r="PAZ76" s="193"/>
      <c r="PBA76" s="193"/>
      <c r="PBB76" s="193"/>
      <c r="PBC76" s="193"/>
      <c r="PBD76" s="193"/>
      <c r="PBE76" s="193"/>
      <c r="PBF76" s="193"/>
      <c r="PBG76" s="193"/>
      <c r="PBH76" s="193"/>
      <c r="PBI76" s="193"/>
      <c r="PBJ76" s="193"/>
      <c r="PBK76" s="193"/>
      <c r="PBL76" s="193"/>
      <c r="PBM76" s="193"/>
      <c r="PBN76" s="193"/>
      <c r="PBO76" s="193"/>
      <c r="PBP76" s="193"/>
      <c r="PBQ76" s="193"/>
      <c r="PBR76" s="193"/>
      <c r="PBS76" s="193"/>
      <c r="PBT76" s="193"/>
      <c r="PBU76" s="193"/>
      <c r="PBV76" s="193"/>
      <c r="PBW76" s="193"/>
      <c r="PBX76" s="193"/>
      <c r="PBY76" s="193"/>
      <c r="PBZ76" s="193"/>
      <c r="PCA76" s="193"/>
      <c r="PCB76" s="193"/>
      <c r="PCC76" s="193"/>
      <c r="PCD76" s="193"/>
      <c r="PCE76" s="193"/>
      <c r="PCF76" s="193"/>
      <c r="PCG76" s="193"/>
      <c r="PCH76" s="193"/>
      <c r="PCI76" s="193"/>
      <c r="PCJ76" s="193"/>
      <c r="PCK76" s="193"/>
      <c r="PCL76" s="193"/>
      <c r="PCM76" s="193"/>
      <c r="PCN76" s="193"/>
      <c r="PCO76" s="193"/>
      <c r="PCP76" s="193"/>
      <c r="PCQ76" s="193"/>
      <c r="PCR76" s="193"/>
      <c r="PCS76" s="193"/>
      <c r="PCT76" s="193"/>
      <c r="PCU76" s="193"/>
      <c r="PCV76" s="193"/>
      <c r="PCW76" s="193"/>
      <c r="PCX76" s="193"/>
      <c r="PCY76" s="193"/>
      <c r="PCZ76" s="193"/>
      <c r="PDA76" s="193"/>
      <c r="PDB76" s="193"/>
      <c r="PDC76" s="193"/>
      <c r="PDD76" s="193"/>
      <c r="PDE76" s="193"/>
      <c r="PDF76" s="193"/>
      <c r="PDG76" s="193"/>
      <c r="PDH76" s="193"/>
      <c r="PDI76" s="193"/>
      <c r="PDJ76" s="193"/>
      <c r="PDK76" s="193"/>
      <c r="PDL76" s="193"/>
      <c r="PDM76" s="193"/>
      <c r="PDN76" s="193"/>
      <c r="PDO76" s="193"/>
      <c r="PDP76" s="193"/>
      <c r="PDQ76" s="193"/>
      <c r="PDR76" s="193"/>
      <c r="PDS76" s="193"/>
      <c r="PDT76" s="193"/>
      <c r="PDU76" s="193"/>
      <c r="PDV76" s="193"/>
      <c r="PDW76" s="193"/>
      <c r="PDX76" s="193"/>
      <c r="PDY76" s="193"/>
      <c r="PDZ76" s="193"/>
      <c r="PEA76" s="193"/>
      <c r="PEB76" s="193"/>
      <c r="PEC76" s="193"/>
      <c r="PED76" s="193"/>
      <c r="PEE76" s="193"/>
      <c r="PEF76" s="193"/>
      <c r="PEG76" s="193"/>
      <c r="PEH76" s="193"/>
      <c r="PEI76" s="193"/>
      <c r="PEJ76" s="193"/>
      <c r="PEK76" s="193"/>
      <c r="PEL76" s="193"/>
      <c r="PEM76" s="193"/>
      <c r="PEN76" s="193"/>
      <c r="PEO76" s="193"/>
      <c r="PEP76" s="193"/>
      <c r="PEQ76" s="193"/>
      <c r="PER76" s="193"/>
      <c r="PES76" s="193"/>
      <c r="PET76" s="193"/>
      <c r="PEU76" s="193"/>
      <c r="PEV76" s="193"/>
      <c r="PEW76" s="193"/>
      <c r="PEX76" s="193"/>
      <c r="PEY76" s="193"/>
      <c r="PEZ76" s="193"/>
      <c r="PFA76" s="193"/>
      <c r="PFB76" s="193"/>
      <c r="PFC76" s="193"/>
      <c r="PFD76" s="193"/>
      <c r="PFE76" s="193"/>
      <c r="PFF76" s="193"/>
      <c r="PFG76" s="193"/>
      <c r="PFH76" s="193"/>
      <c r="PFI76" s="193"/>
      <c r="PFJ76" s="193"/>
      <c r="PFK76" s="193"/>
      <c r="PFL76" s="193"/>
      <c r="PFM76" s="193"/>
      <c r="PFN76" s="193"/>
      <c r="PFO76" s="193"/>
      <c r="PFP76" s="193"/>
      <c r="PFQ76" s="193"/>
      <c r="PFR76" s="193"/>
      <c r="PFS76" s="193"/>
      <c r="PFT76" s="193"/>
      <c r="PFU76" s="193"/>
      <c r="PFV76" s="193"/>
      <c r="PFW76" s="193"/>
      <c r="PFX76" s="193"/>
      <c r="PFY76" s="193"/>
      <c r="PFZ76" s="193"/>
      <c r="PGA76" s="193"/>
      <c r="PGB76" s="193"/>
      <c r="PGC76" s="193"/>
      <c r="PGD76" s="193"/>
      <c r="PGE76" s="193"/>
      <c r="PGF76" s="193"/>
      <c r="PGG76" s="193"/>
      <c r="PGH76" s="193"/>
      <c r="PGI76" s="193"/>
      <c r="PGJ76" s="193"/>
      <c r="PGK76" s="193"/>
      <c r="PGL76" s="193"/>
      <c r="PGM76" s="193"/>
      <c r="PGN76" s="193"/>
      <c r="PGO76" s="193"/>
      <c r="PGP76" s="193"/>
      <c r="PGQ76" s="193"/>
      <c r="PGR76" s="193"/>
      <c r="PGS76" s="193"/>
      <c r="PGT76" s="193"/>
      <c r="PGU76" s="193"/>
      <c r="PGV76" s="193"/>
      <c r="PGW76" s="193"/>
      <c r="PGX76" s="193"/>
      <c r="PGY76" s="193"/>
      <c r="PGZ76" s="193"/>
      <c r="PHA76" s="193"/>
      <c r="PHB76" s="193"/>
      <c r="PHC76" s="193"/>
      <c r="PHD76" s="193"/>
      <c r="PHE76" s="193"/>
      <c r="PHF76" s="193"/>
      <c r="PHG76" s="193"/>
      <c r="PHH76" s="193"/>
      <c r="PHI76" s="193"/>
      <c r="PHJ76" s="193"/>
      <c r="PHK76" s="193"/>
      <c r="PHL76" s="193"/>
      <c r="PHM76" s="193"/>
      <c r="PHN76" s="193"/>
      <c r="PHO76" s="193"/>
      <c r="PHP76" s="193"/>
      <c r="PHQ76" s="193"/>
      <c r="PHR76" s="193"/>
      <c r="PHS76" s="193"/>
      <c r="PHT76" s="193"/>
      <c r="PHU76" s="193"/>
      <c r="PHV76" s="193"/>
      <c r="PHW76" s="193"/>
      <c r="PHX76" s="193"/>
      <c r="PHY76" s="193"/>
      <c r="PHZ76" s="193"/>
      <c r="PIA76" s="193"/>
      <c r="PIB76" s="193"/>
      <c r="PIC76" s="193"/>
      <c r="PID76" s="193"/>
      <c r="PIE76" s="193"/>
      <c r="PIF76" s="193"/>
      <c r="PIG76" s="193"/>
      <c r="PIH76" s="193"/>
      <c r="PII76" s="193"/>
      <c r="PIJ76" s="193"/>
      <c r="PIK76" s="193"/>
      <c r="PIL76" s="193"/>
      <c r="PIM76" s="193"/>
      <c r="PIN76" s="193"/>
      <c r="PIO76" s="193"/>
      <c r="PIP76" s="193"/>
      <c r="PIQ76" s="193"/>
      <c r="PIR76" s="193"/>
      <c r="PIS76" s="193"/>
      <c r="PIT76" s="193"/>
      <c r="PIU76" s="193"/>
      <c r="PIV76" s="193"/>
      <c r="PIW76" s="193"/>
      <c r="PIX76" s="193"/>
      <c r="PIY76" s="193"/>
      <c r="PIZ76" s="193"/>
      <c r="PJA76" s="193"/>
      <c r="PJB76" s="193"/>
      <c r="PJC76" s="193"/>
      <c r="PJD76" s="193"/>
      <c r="PJE76" s="193"/>
      <c r="PJF76" s="193"/>
      <c r="PJG76" s="193"/>
      <c r="PJH76" s="193"/>
      <c r="PJI76" s="193"/>
      <c r="PJJ76" s="193"/>
      <c r="PJK76" s="193"/>
      <c r="PJL76" s="193"/>
      <c r="PJM76" s="193"/>
      <c r="PJN76" s="193"/>
      <c r="PJO76" s="193"/>
      <c r="PJP76" s="193"/>
      <c r="PJQ76" s="193"/>
      <c r="PJR76" s="193"/>
      <c r="PJS76" s="193"/>
      <c r="PJT76" s="193"/>
      <c r="PJU76" s="193"/>
      <c r="PJV76" s="193"/>
      <c r="PJW76" s="193"/>
      <c r="PJX76" s="193"/>
      <c r="PJY76" s="193"/>
      <c r="PJZ76" s="193"/>
      <c r="PKA76" s="193"/>
      <c r="PKB76" s="193"/>
      <c r="PKC76" s="193"/>
      <c r="PKD76" s="193"/>
      <c r="PKE76" s="193"/>
      <c r="PKF76" s="193"/>
      <c r="PKG76" s="193"/>
      <c r="PKH76" s="193"/>
      <c r="PKI76" s="193"/>
      <c r="PKJ76" s="193"/>
      <c r="PKK76" s="193"/>
      <c r="PKL76" s="193"/>
      <c r="PKM76" s="193"/>
      <c r="PKN76" s="193"/>
      <c r="PKO76" s="193"/>
      <c r="PKP76" s="193"/>
      <c r="PKQ76" s="193"/>
      <c r="PKR76" s="193"/>
      <c r="PKS76" s="193"/>
      <c r="PKT76" s="193"/>
      <c r="PKU76" s="193"/>
      <c r="PKV76" s="193"/>
      <c r="PKW76" s="193"/>
      <c r="PKX76" s="193"/>
      <c r="PKY76" s="193"/>
      <c r="PKZ76" s="193"/>
      <c r="PLA76" s="193"/>
      <c r="PLB76" s="193"/>
      <c r="PLC76" s="193"/>
      <c r="PLD76" s="193"/>
      <c r="PLE76" s="193"/>
      <c r="PLF76" s="193"/>
      <c r="PLG76" s="193"/>
      <c r="PLH76" s="193"/>
      <c r="PLI76" s="193"/>
      <c r="PLJ76" s="193"/>
      <c r="PLK76" s="193"/>
      <c r="PLL76" s="193"/>
      <c r="PLM76" s="193"/>
      <c r="PLN76" s="193"/>
      <c r="PLO76" s="193"/>
      <c r="PLP76" s="193"/>
      <c r="PLQ76" s="193"/>
      <c r="PLR76" s="193"/>
      <c r="PLS76" s="193"/>
      <c r="PLT76" s="193"/>
      <c r="PLU76" s="193"/>
      <c r="PLV76" s="193"/>
      <c r="PLW76" s="193"/>
      <c r="PLX76" s="193"/>
      <c r="PLY76" s="193"/>
      <c r="PLZ76" s="193"/>
      <c r="PMA76" s="193"/>
      <c r="PMB76" s="193"/>
      <c r="PMC76" s="193"/>
      <c r="PMD76" s="193"/>
      <c r="PME76" s="193"/>
      <c r="PMF76" s="193"/>
      <c r="PMG76" s="193"/>
      <c r="PMH76" s="193"/>
      <c r="PMI76" s="193"/>
      <c r="PMJ76" s="193"/>
      <c r="PMK76" s="193"/>
      <c r="PML76" s="193"/>
      <c r="PMM76" s="193"/>
      <c r="PMN76" s="193"/>
      <c r="PMO76" s="193"/>
      <c r="PMP76" s="193"/>
      <c r="PMQ76" s="193"/>
      <c r="PMR76" s="193"/>
      <c r="PMS76" s="193"/>
      <c r="PMT76" s="193"/>
      <c r="PMU76" s="193"/>
      <c r="PMV76" s="193"/>
      <c r="PMW76" s="193"/>
      <c r="PMX76" s="193"/>
      <c r="PMY76" s="193"/>
      <c r="PMZ76" s="193"/>
      <c r="PNA76" s="193"/>
      <c r="PNB76" s="193"/>
      <c r="PNC76" s="193"/>
      <c r="PND76" s="193"/>
      <c r="PNE76" s="193"/>
      <c r="PNF76" s="193"/>
      <c r="PNG76" s="193"/>
      <c r="PNH76" s="193"/>
      <c r="PNI76" s="193"/>
      <c r="PNJ76" s="193"/>
      <c r="PNK76" s="193"/>
      <c r="PNL76" s="193"/>
      <c r="PNM76" s="193"/>
      <c r="PNN76" s="193"/>
      <c r="PNO76" s="193"/>
      <c r="PNP76" s="193"/>
      <c r="PNQ76" s="193"/>
      <c r="PNR76" s="193"/>
      <c r="PNS76" s="193"/>
      <c r="PNT76" s="193"/>
      <c r="PNU76" s="193"/>
      <c r="PNV76" s="193"/>
      <c r="PNW76" s="193"/>
      <c r="PNX76" s="193"/>
      <c r="PNY76" s="193"/>
      <c r="PNZ76" s="193"/>
      <c r="POA76" s="193"/>
      <c r="POB76" s="193"/>
      <c r="POC76" s="193"/>
      <c r="POD76" s="193"/>
      <c r="POE76" s="193"/>
      <c r="POF76" s="193"/>
      <c r="POG76" s="193"/>
      <c r="POH76" s="193"/>
      <c r="POI76" s="193"/>
      <c r="POJ76" s="193"/>
      <c r="POK76" s="193"/>
      <c r="POL76" s="193"/>
      <c r="POM76" s="193"/>
      <c r="PON76" s="193"/>
      <c r="POO76" s="193"/>
      <c r="POP76" s="193"/>
      <c r="POQ76" s="193"/>
      <c r="POR76" s="193"/>
      <c r="POS76" s="193"/>
      <c r="POT76" s="193"/>
      <c r="POU76" s="193"/>
      <c r="POV76" s="193"/>
      <c r="POW76" s="193"/>
      <c r="POX76" s="193"/>
      <c r="POY76" s="193"/>
      <c r="POZ76" s="193"/>
      <c r="PPA76" s="193"/>
      <c r="PPB76" s="193"/>
      <c r="PPC76" s="193"/>
      <c r="PPD76" s="193"/>
      <c r="PPE76" s="193"/>
      <c r="PPF76" s="193"/>
      <c r="PPG76" s="193"/>
      <c r="PPH76" s="193"/>
      <c r="PPI76" s="193"/>
      <c r="PPJ76" s="193"/>
      <c r="PPK76" s="193"/>
      <c r="PPL76" s="193"/>
      <c r="PPM76" s="193"/>
      <c r="PPN76" s="193"/>
      <c r="PPO76" s="193"/>
      <c r="PPP76" s="193"/>
      <c r="PPQ76" s="193"/>
      <c r="PPR76" s="193"/>
      <c r="PPS76" s="193"/>
      <c r="PPT76" s="193"/>
      <c r="PPU76" s="193"/>
      <c r="PPV76" s="193"/>
      <c r="PPW76" s="193"/>
      <c r="PPX76" s="193"/>
      <c r="PPY76" s="193"/>
      <c r="PPZ76" s="193"/>
      <c r="PQA76" s="193"/>
      <c r="PQB76" s="193"/>
      <c r="PQC76" s="193"/>
      <c r="PQD76" s="193"/>
      <c r="PQE76" s="193"/>
      <c r="PQF76" s="193"/>
      <c r="PQG76" s="193"/>
      <c r="PQH76" s="193"/>
      <c r="PQI76" s="193"/>
      <c r="PQJ76" s="193"/>
      <c r="PQK76" s="193"/>
      <c r="PQL76" s="193"/>
      <c r="PQM76" s="193"/>
      <c r="PQN76" s="193"/>
      <c r="PQO76" s="193"/>
      <c r="PQP76" s="193"/>
      <c r="PQQ76" s="193"/>
      <c r="PQR76" s="193"/>
      <c r="PQS76" s="193"/>
      <c r="PQT76" s="193"/>
      <c r="PQU76" s="193"/>
      <c r="PQV76" s="193"/>
      <c r="PQW76" s="193"/>
      <c r="PQX76" s="193"/>
      <c r="PQY76" s="193"/>
      <c r="PQZ76" s="193"/>
      <c r="PRA76" s="193"/>
      <c r="PRB76" s="193"/>
      <c r="PRC76" s="193"/>
      <c r="PRD76" s="193"/>
      <c r="PRE76" s="193"/>
      <c r="PRF76" s="193"/>
      <c r="PRG76" s="193"/>
      <c r="PRH76" s="193"/>
      <c r="PRI76" s="193"/>
      <c r="PRJ76" s="193"/>
      <c r="PRK76" s="193"/>
      <c r="PRL76" s="193"/>
      <c r="PRM76" s="193"/>
      <c r="PRN76" s="193"/>
      <c r="PRO76" s="193"/>
      <c r="PRP76" s="193"/>
      <c r="PRQ76" s="193"/>
      <c r="PRR76" s="193"/>
      <c r="PRS76" s="193"/>
      <c r="PRT76" s="193"/>
      <c r="PRU76" s="193"/>
      <c r="PRV76" s="193"/>
      <c r="PRW76" s="193"/>
      <c r="PRX76" s="193"/>
      <c r="PRY76" s="193"/>
      <c r="PRZ76" s="193"/>
      <c r="PSA76" s="193"/>
      <c r="PSB76" s="193"/>
      <c r="PSC76" s="193"/>
      <c r="PSD76" s="193"/>
      <c r="PSE76" s="193"/>
      <c r="PSF76" s="193"/>
      <c r="PSG76" s="193"/>
      <c r="PSH76" s="193"/>
      <c r="PSI76" s="193"/>
      <c r="PSJ76" s="193"/>
      <c r="PSK76" s="193"/>
      <c r="PSL76" s="193"/>
      <c r="PSM76" s="193"/>
      <c r="PSN76" s="193"/>
      <c r="PSO76" s="193"/>
      <c r="PSP76" s="193"/>
      <c r="PSQ76" s="193"/>
      <c r="PSR76" s="193"/>
      <c r="PSS76" s="193"/>
      <c r="PST76" s="193"/>
      <c r="PSU76" s="193"/>
      <c r="PSV76" s="193"/>
      <c r="PSW76" s="193"/>
      <c r="PSX76" s="193"/>
      <c r="PSY76" s="193"/>
      <c r="PSZ76" s="193"/>
      <c r="PTA76" s="193"/>
      <c r="PTB76" s="193"/>
      <c r="PTC76" s="193"/>
      <c r="PTD76" s="193"/>
      <c r="PTE76" s="193"/>
      <c r="PTF76" s="193"/>
      <c r="PTG76" s="193"/>
      <c r="PTH76" s="193"/>
      <c r="PTI76" s="193"/>
      <c r="PTJ76" s="193"/>
      <c r="PTK76" s="193"/>
      <c r="PTL76" s="193"/>
      <c r="PTM76" s="193"/>
      <c r="PTN76" s="193"/>
      <c r="PTO76" s="193"/>
      <c r="PTP76" s="193"/>
      <c r="PTQ76" s="193"/>
      <c r="PTR76" s="193"/>
      <c r="PTS76" s="193"/>
      <c r="PTT76" s="193"/>
      <c r="PTU76" s="193"/>
      <c r="PTV76" s="193"/>
      <c r="PTW76" s="193"/>
      <c r="PTX76" s="193"/>
      <c r="PTY76" s="193"/>
      <c r="PTZ76" s="193"/>
      <c r="PUA76" s="193"/>
      <c r="PUB76" s="193"/>
      <c r="PUC76" s="193"/>
      <c r="PUD76" s="193"/>
      <c r="PUE76" s="193"/>
      <c r="PUF76" s="193"/>
      <c r="PUG76" s="193"/>
      <c r="PUH76" s="193"/>
      <c r="PUI76" s="193"/>
      <c r="PUJ76" s="193"/>
      <c r="PUK76" s="193"/>
      <c r="PUL76" s="193"/>
      <c r="PUM76" s="193"/>
      <c r="PUN76" s="193"/>
      <c r="PUO76" s="193"/>
      <c r="PUP76" s="193"/>
      <c r="PUQ76" s="193"/>
      <c r="PUR76" s="193"/>
      <c r="PUS76" s="193"/>
      <c r="PUT76" s="193"/>
      <c r="PUU76" s="193"/>
      <c r="PUV76" s="193"/>
      <c r="PUW76" s="193"/>
      <c r="PUX76" s="193"/>
      <c r="PUY76" s="193"/>
      <c r="PUZ76" s="193"/>
      <c r="PVA76" s="193"/>
      <c r="PVB76" s="193"/>
      <c r="PVC76" s="193"/>
      <c r="PVD76" s="193"/>
      <c r="PVE76" s="193"/>
      <c r="PVF76" s="193"/>
      <c r="PVG76" s="193"/>
      <c r="PVH76" s="193"/>
      <c r="PVI76" s="193"/>
      <c r="PVJ76" s="193"/>
      <c r="PVK76" s="193"/>
      <c r="PVL76" s="193"/>
      <c r="PVM76" s="193"/>
      <c r="PVN76" s="193"/>
      <c r="PVO76" s="193"/>
      <c r="PVP76" s="193"/>
      <c r="PVQ76" s="193"/>
      <c r="PVR76" s="193"/>
      <c r="PVS76" s="193"/>
      <c r="PVT76" s="193"/>
      <c r="PVU76" s="193"/>
      <c r="PVV76" s="193"/>
      <c r="PVW76" s="193"/>
      <c r="PVX76" s="193"/>
      <c r="PVY76" s="193"/>
      <c r="PVZ76" s="193"/>
      <c r="PWA76" s="193"/>
      <c r="PWB76" s="193"/>
      <c r="PWC76" s="193"/>
      <c r="PWD76" s="193"/>
      <c r="PWE76" s="193"/>
      <c r="PWF76" s="193"/>
      <c r="PWG76" s="193"/>
      <c r="PWH76" s="193"/>
      <c r="PWI76" s="193"/>
      <c r="PWJ76" s="193"/>
      <c r="PWK76" s="193"/>
      <c r="PWL76" s="193"/>
      <c r="PWM76" s="193"/>
      <c r="PWN76" s="193"/>
      <c r="PWO76" s="193"/>
      <c r="PWP76" s="193"/>
      <c r="PWQ76" s="193"/>
      <c r="PWR76" s="193"/>
      <c r="PWS76" s="193"/>
      <c r="PWT76" s="193"/>
      <c r="PWU76" s="193"/>
      <c r="PWV76" s="193"/>
      <c r="PWW76" s="193"/>
      <c r="PWX76" s="193"/>
      <c r="PWY76" s="193"/>
      <c r="PWZ76" s="193"/>
      <c r="PXA76" s="193"/>
      <c r="PXB76" s="193"/>
      <c r="PXC76" s="193"/>
      <c r="PXD76" s="193"/>
      <c r="PXE76" s="193"/>
      <c r="PXF76" s="193"/>
      <c r="PXG76" s="193"/>
      <c r="PXH76" s="193"/>
      <c r="PXI76" s="193"/>
      <c r="PXJ76" s="193"/>
      <c r="PXK76" s="193"/>
      <c r="PXL76" s="193"/>
      <c r="PXM76" s="193"/>
      <c r="PXN76" s="193"/>
      <c r="PXO76" s="193"/>
      <c r="PXP76" s="193"/>
      <c r="PXQ76" s="193"/>
      <c r="PXR76" s="193"/>
      <c r="PXS76" s="193"/>
      <c r="PXT76" s="193"/>
      <c r="PXU76" s="193"/>
      <c r="PXV76" s="193"/>
      <c r="PXW76" s="193"/>
      <c r="PXX76" s="193"/>
      <c r="PXY76" s="193"/>
      <c r="PXZ76" s="193"/>
      <c r="PYA76" s="193"/>
      <c r="PYB76" s="193"/>
      <c r="PYC76" s="193"/>
      <c r="PYD76" s="193"/>
      <c r="PYE76" s="193"/>
      <c r="PYF76" s="193"/>
      <c r="PYG76" s="193"/>
      <c r="PYH76" s="193"/>
      <c r="PYI76" s="193"/>
      <c r="PYJ76" s="193"/>
      <c r="PYK76" s="193"/>
      <c r="PYL76" s="193"/>
      <c r="PYM76" s="193"/>
      <c r="PYN76" s="193"/>
      <c r="PYO76" s="193"/>
      <c r="PYP76" s="193"/>
      <c r="PYQ76" s="193"/>
      <c r="PYR76" s="193"/>
      <c r="PYS76" s="193"/>
      <c r="PYT76" s="193"/>
      <c r="PYU76" s="193"/>
      <c r="PYV76" s="193"/>
      <c r="PYW76" s="193"/>
      <c r="PYX76" s="193"/>
      <c r="PYY76" s="193"/>
      <c r="PYZ76" s="193"/>
      <c r="PZA76" s="193"/>
      <c r="PZB76" s="193"/>
      <c r="PZC76" s="193"/>
      <c r="PZD76" s="193"/>
      <c r="PZE76" s="193"/>
      <c r="PZF76" s="193"/>
      <c r="PZG76" s="193"/>
      <c r="PZH76" s="193"/>
      <c r="PZI76" s="193"/>
      <c r="PZJ76" s="193"/>
      <c r="PZK76" s="193"/>
      <c r="PZL76" s="193"/>
      <c r="PZM76" s="193"/>
      <c r="PZN76" s="193"/>
      <c r="PZO76" s="193"/>
      <c r="PZP76" s="193"/>
      <c r="PZQ76" s="193"/>
      <c r="PZR76" s="193"/>
      <c r="PZS76" s="193"/>
      <c r="PZT76" s="193"/>
      <c r="PZU76" s="193"/>
      <c r="PZV76" s="193"/>
      <c r="PZW76" s="193"/>
      <c r="PZX76" s="193"/>
      <c r="PZY76" s="193"/>
      <c r="PZZ76" s="193"/>
      <c r="QAA76" s="193"/>
      <c r="QAB76" s="193"/>
      <c r="QAC76" s="193"/>
      <c r="QAD76" s="193"/>
      <c r="QAE76" s="193"/>
      <c r="QAF76" s="193"/>
      <c r="QAG76" s="193"/>
      <c r="QAH76" s="193"/>
      <c r="QAI76" s="193"/>
      <c r="QAJ76" s="193"/>
      <c r="QAK76" s="193"/>
      <c r="QAL76" s="193"/>
      <c r="QAM76" s="193"/>
      <c r="QAN76" s="193"/>
      <c r="QAO76" s="193"/>
      <c r="QAP76" s="193"/>
      <c r="QAQ76" s="193"/>
      <c r="QAR76" s="193"/>
      <c r="QAS76" s="193"/>
      <c r="QAT76" s="193"/>
      <c r="QAU76" s="193"/>
      <c r="QAV76" s="193"/>
      <c r="QAW76" s="193"/>
      <c r="QAX76" s="193"/>
      <c r="QAY76" s="193"/>
      <c r="QAZ76" s="193"/>
      <c r="QBA76" s="193"/>
      <c r="QBB76" s="193"/>
      <c r="QBC76" s="193"/>
      <c r="QBD76" s="193"/>
      <c r="QBE76" s="193"/>
      <c r="QBF76" s="193"/>
      <c r="QBG76" s="193"/>
      <c r="QBH76" s="193"/>
      <c r="QBI76" s="193"/>
      <c r="QBJ76" s="193"/>
      <c r="QBK76" s="193"/>
      <c r="QBL76" s="193"/>
      <c r="QBM76" s="193"/>
      <c r="QBN76" s="193"/>
      <c r="QBO76" s="193"/>
      <c r="QBP76" s="193"/>
      <c r="QBQ76" s="193"/>
      <c r="QBR76" s="193"/>
      <c r="QBS76" s="193"/>
      <c r="QBT76" s="193"/>
      <c r="QBU76" s="193"/>
      <c r="QBV76" s="193"/>
      <c r="QBW76" s="193"/>
      <c r="QBX76" s="193"/>
      <c r="QBY76" s="193"/>
      <c r="QBZ76" s="193"/>
      <c r="QCA76" s="193"/>
      <c r="QCB76" s="193"/>
      <c r="QCC76" s="193"/>
      <c r="QCD76" s="193"/>
      <c r="QCE76" s="193"/>
      <c r="QCF76" s="193"/>
      <c r="QCG76" s="193"/>
      <c r="QCH76" s="193"/>
      <c r="QCI76" s="193"/>
      <c r="QCJ76" s="193"/>
      <c r="QCK76" s="193"/>
      <c r="QCL76" s="193"/>
      <c r="QCM76" s="193"/>
      <c r="QCN76" s="193"/>
      <c r="QCO76" s="193"/>
      <c r="QCP76" s="193"/>
      <c r="QCQ76" s="193"/>
      <c r="QCR76" s="193"/>
      <c r="QCS76" s="193"/>
      <c r="QCT76" s="193"/>
      <c r="QCU76" s="193"/>
      <c r="QCV76" s="193"/>
      <c r="QCW76" s="193"/>
      <c r="QCX76" s="193"/>
      <c r="QCY76" s="193"/>
      <c r="QCZ76" s="193"/>
      <c r="QDA76" s="193"/>
      <c r="QDB76" s="193"/>
      <c r="QDC76" s="193"/>
      <c r="QDD76" s="193"/>
      <c r="QDE76" s="193"/>
      <c r="QDF76" s="193"/>
      <c r="QDG76" s="193"/>
      <c r="QDH76" s="193"/>
      <c r="QDI76" s="193"/>
      <c r="QDJ76" s="193"/>
      <c r="QDK76" s="193"/>
      <c r="QDL76" s="193"/>
      <c r="QDM76" s="193"/>
      <c r="QDN76" s="193"/>
      <c r="QDO76" s="193"/>
      <c r="QDP76" s="193"/>
      <c r="QDQ76" s="193"/>
      <c r="QDR76" s="193"/>
      <c r="QDS76" s="193"/>
      <c r="QDT76" s="193"/>
      <c r="QDU76" s="193"/>
      <c r="QDV76" s="193"/>
      <c r="QDW76" s="193"/>
      <c r="QDX76" s="193"/>
      <c r="QDY76" s="193"/>
      <c r="QDZ76" s="193"/>
      <c r="QEA76" s="193"/>
      <c r="QEB76" s="193"/>
      <c r="QEC76" s="193"/>
      <c r="QED76" s="193"/>
      <c r="QEE76" s="193"/>
      <c r="QEF76" s="193"/>
      <c r="QEG76" s="193"/>
      <c r="QEH76" s="193"/>
      <c r="QEI76" s="193"/>
      <c r="QEJ76" s="193"/>
      <c r="QEK76" s="193"/>
      <c r="QEL76" s="193"/>
      <c r="QEM76" s="193"/>
      <c r="QEN76" s="193"/>
      <c r="QEO76" s="193"/>
      <c r="QEP76" s="193"/>
      <c r="QEQ76" s="193"/>
      <c r="QER76" s="193"/>
      <c r="QES76" s="193"/>
      <c r="QET76" s="193"/>
      <c r="QEU76" s="193"/>
      <c r="QEV76" s="193"/>
      <c r="QEW76" s="193"/>
      <c r="QEX76" s="193"/>
      <c r="QEY76" s="193"/>
      <c r="QEZ76" s="193"/>
      <c r="QFA76" s="193"/>
      <c r="QFB76" s="193"/>
      <c r="QFC76" s="193"/>
      <c r="QFD76" s="193"/>
      <c r="QFE76" s="193"/>
      <c r="QFF76" s="193"/>
      <c r="QFG76" s="193"/>
      <c r="QFH76" s="193"/>
      <c r="QFI76" s="193"/>
      <c r="QFJ76" s="193"/>
      <c r="QFK76" s="193"/>
      <c r="QFL76" s="193"/>
      <c r="QFM76" s="193"/>
      <c r="QFN76" s="193"/>
      <c r="QFO76" s="193"/>
      <c r="QFP76" s="193"/>
      <c r="QFQ76" s="193"/>
      <c r="QFR76" s="193"/>
      <c r="QFS76" s="193"/>
      <c r="QFT76" s="193"/>
      <c r="QFU76" s="193"/>
      <c r="QFV76" s="193"/>
      <c r="QFW76" s="193"/>
      <c r="QFX76" s="193"/>
      <c r="QFY76" s="193"/>
      <c r="QFZ76" s="193"/>
      <c r="QGA76" s="193"/>
      <c r="QGB76" s="193"/>
      <c r="QGC76" s="193"/>
      <c r="QGD76" s="193"/>
      <c r="QGE76" s="193"/>
      <c r="QGF76" s="193"/>
      <c r="QGG76" s="193"/>
      <c r="QGH76" s="193"/>
      <c r="QGI76" s="193"/>
      <c r="QGJ76" s="193"/>
      <c r="QGK76" s="193"/>
      <c r="QGL76" s="193"/>
      <c r="QGM76" s="193"/>
      <c r="QGN76" s="193"/>
      <c r="QGO76" s="193"/>
      <c r="QGP76" s="193"/>
      <c r="QGQ76" s="193"/>
      <c r="QGR76" s="193"/>
      <c r="QGS76" s="193"/>
      <c r="QGT76" s="193"/>
      <c r="QGU76" s="193"/>
      <c r="QGV76" s="193"/>
      <c r="QGW76" s="193"/>
      <c r="QGX76" s="193"/>
      <c r="QGY76" s="193"/>
      <c r="QGZ76" s="193"/>
      <c r="QHA76" s="193"/>
      <c r="QHB76" s="193"/>
      <c r="QHC76" s="193"/>
      <c r="QHD76" s="193"/>
      <c r="QHE76" s="193"/>
      <c r="QHF76" s="193"/>
      <c r="QHG76" s="193"/>
      <c r="QHH76" s="193"/>
      <c r="QHI76" s="193"/>
      <c r="QHJ76" s="193"/>
      <c r="QHK76" s="193"/>
      <c r="QHL76" s="193"/>
      <c r="QHM76" s="193"/>
      <c r="QHN76" s="193"/>
      <c r="QHO76" s="193"/>
      <c r="QHP76" s="193"/>
      <c r="QHQ76" s="193"/>
      <c r="QHR76" s="193"/>
      <c r="QHS76" s="193"/>
      <c r="QHT76" s="193"/>
      <c r="QHU76" s="193"/>
      <c r="QHV76" s="193"/>
      <c r="QHW76" s="193"/>
      <c r="QHX76" s="193"/>
      <c r="QHY76" s="193"/>
      <c r="QHZ76" s="193"/>
      <c r="QIA76" s="193"/>
      <c r="QIB76" s="193"/>
      <c r="QIC76" s="193"/>
      <c r="QID76" s="193"/>
      <c r="QIE76" s="193"/>
      <c r="QIF76" s="193"/>
      <c r="QIG76" s="193"/>
      <c r="QIH76" s="193"/>
      <c r="QII76" s="193"/>
      <c r="QIJ76" s="193"/>
      <c r="QIK76" s="193"/>
      <c r="QIL76" s="193"/>
      <c r="QIM76" s="193"/>
      <c r="QIN76" s="193"/>
      <c r="QIO76" s="193"/>
      <c r="QIP76" s="193"/>
      <c r="QIQ76" s="193"/>
      <c r="QIR76" s="193"/>
      <c r="QIS76" s="193"/>
      <c r="QIT76" s="193"/>
      <c r="QIU76" s="193"/>
      <c r="QIV76" s="193"/>
      <c r="QIW76" s="193"/>
      <c r="QIX76" s="193"/>
      <c r="QIY76" s="193"/>
      <c r="QIZ76" s="193"/>
      <c r="QJA76" s="193"/>
      <c r="QJB76" s="193"/>
      <c r="QJC76" s="193"/>
      <c r="QJD76" s="193"/>
      <c r="QJE76" s="193"/>
      <c r="QJF76" s="193"/>
      <c r="QJG76" s="193"/>
      <c r="QJH76" s="193"/>
      <c r="QJI76" s="193"/>
      <c r="QJJ76" s="193"/>
      <c r="QJK76" s="193"/>
      <c r="QJL76" s="193"/>
      <c r="QJM76" s="193"/>
      <c r="QJN76" s="193"/>
      <c r="QJO76" s="193"/>
      <c r="QJP76" s="193"/>
      <c r="QJQ76" s="193"/>
      <c r="QJR76" s="193"/>
      <c r="QJS76" s="193"/>
      <c r="QJT76" s="193"/>
      <c r="QJU76" s="193"/>
      <c r="QJV76" s="193"/>
      <c r="QJW76" s="193"/>
      <c r="QJX76" s="193"/>
      <c r="QJY76" s="193"/>
      <c r="QJZ76" s="193"/>
      <c r="QKA76" s="193"/>
      <c r="QKB76" s="193"/>
      <c r="QKC76" s="193"/>
      <c r="QKD76" s="193"/>
      <c r="QKE76" s="193"/>
      <c r="QKF76" s="193"/>
      <c r="QKG76" s="193"/>
      <c r="QKH76" s="193"/>
      <c r="QKI76" s="193"/>
      <c r="QKJ76" s="193"/>
      <c r="QKK76" s="193"/>
      <c r="QKL76" s="193"/>
      <c r="QKM76" s="193"/>
      <c r="QKN76" s="193"/>
      <c r="QKO76" s="193"/>
      <c r="QKP76" s="193"/>
      <c r="QKQ76" s="193"/>
      <c r="QKR76" s="193"/>
      <c r="QKS76" s="193"/>
      <c r="QKT76" s="193"/>
      <c r="QKU76" s="193"/>
      <c r="QKV76" s="193"/>
      <c r="QKW76" s="193"/>
      <c r="QKX76" s="193"/>
      <c r="QKY76" s="193"/>
      <c r="QKZ76" s="193"/>
      <c r="QLA76" s="193"/>
      <c r="QLB76" s="193"/>
      <c r="QLC76" s="193"/>
      <c r="QLD76" s="193"/>
      <c r="QLE76" s="193"/>
      <c r="QLF76" s="193"/>
      <c r="QLG76" s="193"/>
      <c r="QLH76" s="193"/>
      <c r="QLI76" s="193"/>
      <c r="QLJ76" s="193"/>
      <c r="QLK76" s="193"/>
      <c r="QLL76" s="193"/>
      <c r="QLM76" s="193"/>
      <c r="QLN76" s="193"/>
      <c r="QLO76" s="193"/>
      <c r="QLP76" s="193"/>
      <c r="QLQ76" s="193"/>
      <c r="QLR76" s="193"/>
      <c r="QLS76" s="193"/>
      <c r="QLT76" s="193"/>
      <c r="QLU76" s="193"/>
      <c r="QLV76" s="193"/>
      <c r="QLW76" s="193"/>
      <c r="QLX76" s="193"/>
      <c r="QLY76" s="193"/>
      <c r="QLZ76" s="193"/>
      <c r="QMA76" s="193"/>
      <c r="QMB76" s="193"/>
      <c r="QMC76" s="193"/>
      <c r="QMD76" s="193"/>
      <c r="QME76" s="193"/>
      <c r="QMF76" s="193"/>
      <c r="QMG76" s="193"/>
      <c r="QMH76" s="193"/>
      <c r="QMI76" s="193"/>
      <c r="QMJ76" s="193"/>
      <c r="QMK76" s="193"/>
      <c r="QML76" s="193"/>
      <c r="QMM76" s="193"/>
      <c r="QMN76" s="193"/>
      <c r="QMO76" s="193"/>
      <c r="QMP76" s="193"/>
      <c r="QMQ76" s="193"/>
      <c r="QMR76" s="193"/>
      <c r="QMS76" s="193"/>
      <c r="QMT76" s="193"/>
      <c r="QMU76" s="193"/>
      <c r="QMV76" s="193"/>
      <c r="QMW76" s="193"/>
      <c r="QMX76" s="193"/>
      <c r="QMY76" s="193"/>
      <c r="QMZ76" s="193"/>
      <c r="QNA76" s="193"/>
      <c r="QNB76" s="193"/>
      <c r="QNC76" s="193"/>
      <c r="QND76" s="193"/>
      <c r="QNE76" s="193"/>
      <c r="QNF76" s="193"/>
      <c r="QNG76" s="193"/>
      <c r="QNH76" s="193"/>
      <c r="QNI76" s="193"/>
      <c r="QNJ76" s="193"/>
      <c r="QNK76" s="193"/>
      <c r="QNL76" s="193"/>
      <c r="QNM76" s="193"/>
      <c r="QNN76" s="193"/>
      <c r="QNO76" s="193"/>
      <c r="QNP76" s="193"/>
      <c r="QNQ76" s="193"/>
      <c r="QNR76" s="193"/>
      <c r="QNS76" s="193"/>
      <c r="QNT76" s="193"/>
      <c r="QNU76" s="193"/>
      <c r="QNV76" s="193"/>
      <c r="QNW76" s="193"/>
      <c r="QNX76" s="193"/>
      <c r="QNY76" s="193"/>
      <c r="QNZ76" s="193"/>
      <c r="QOA76" s="193"/>
      <c r="QOB76" s="193"/>
      <c r="QOC76" s="193"/>
      <c r="QOD76" s="193"/>
      <c r="QOE76" s="193"/>
      <c r="QOF76" s="193"/>
      <c r="QOG76" s="193"/>
      <c r="QOH76" s="193"/>
      <c r="QOI76" s="193"/>
      <c r="QOJ76" s="193"/>
      <c r="QOK76" s="193"/>
      <c r="QOL76" s="193"/>
      <c r="QOM76" s="193"/>
      <c r="QON76" s="193"/>
      <c r="QOO76" s="193"/>
      <c r="QOP76" s="193"/>
      <c r="QOQ76" s="193"/>
      <c r="QOR76" s="193"/>
      <c r="QOS76" s="193"/>
      <c r="QOT76" s="193"/>
      <c r="QOU76" s="193"/>
      <c r="QOV76" s="193"/>
      <c r="QOW76" s="193"/>
      <c r="QOX76" s="193"/>
      <c r="QOY76" s="193"/>
      <c r="QOZ76" s="193"/>
      <c r="QPA76" s="193"/>
      <c r="QPB76" s="193"/>
      <c r="QPC76" s="193"/>
      <c r="QPD76" s="193"/>
      <c r="QPE76" s="193"/>
      <c r="QPF76" s="193"/>
      <c r="QPG76" s="193"/>
      <c r="QPH76" s="193"/>
      <c r="QPI76" s="193"/>
      <c r="QPJ76" s="193"/>
      <c r="QPK76" s="193"/>
      <c r="QPL76" s="193"/>
      <c r="QPM76" s="193"/>
      <c r="QPN76" s="193"/>
      <c r="QPO76" s="193"/>
      <c r="QPP76" s="193"/>
      <c r="QPQ76" s="193"/>
      <c r="QPR76" s="193"/>
      <c r="QPS76" s="193"/>
      <c r="QPT76" s="193"/>
      <c r="QPU76" s="193"/>
      <c r="QPV76" s="193"/>
      <c r="QPW76" s="193"/>
      <c r="QPX76" s="193"/>
      <c r="QPY76" s="193"/>
      <c r="QPZ76" s="193"/>
      <c r="QQA76" s="193"/>
      <c r="QQB76" s="193"/>
      <c r="QQC76" s="193"/>
      <c r="QQD76" s="193"/>
      <c r="QQE76" s="193"/>
      <c r="QQF76" s="193"/>
      <c r="QQG76" s="193"/>
      <c r="QQH76" s="193"/>
      <c r="QQI76" s="193"/>
      <c r="QQJ76" s="193"/>
      <c r="QQK76" s="193"/>
      <c r="QQL76" s="193"/>
      <c r="QQM76" s="193"/>
      <c r="QQN76" s="193"/>
      <c r="QQO76" s="193"/>
      <c r="QQP76" s="193"/>
      <c r="QQQ76" s="193"/>
      <c r="QQR76" s="193"/>
      <c r="QQS76" s="193"/>
      <c r="QQT76" s="193"/>
      <c r="QQU76" s="193"/>
      <c r="QQV76" s="193"/>
      <c r="QQW76" s="193"/>
      <c r="QQX76" s="193"/>
      <c r="QQY76" s="193"/>
      <c r="QQZ76" s="193"/>
      <c r="QRA76" s="193"/>
      <c r="QRB76" s="193"/>
      <c r="QRC76" s="193"/>
      <c r="QRD76" s="193"/>
      <c r="QRE76" s="193"/>
      <c r="QRF76" s="193"/>
      <c r="QRG76" s="193"/>
      <c r="QRH76" s="193"/>
      <c r="QRI76" s="193"/>
      <c r="QRJ76" s="193"/>
      <c r="QRK76" s="193"/>
      <c r="QRL76" s="193"/>
      <c r="QRM76" s="193"/>
      <c r="QRN76" s="193"/>
      <c r="QRO76" s="193"/>
      <c r="QRP76" s="193"/>
      <c r="QRQ76" s="193"/>
      <c r="QRR76" s="193"/>
      <c r="QRS76" s="193"/>
      <c r="QRT76" s="193"/>
      <c r="QRU76" s="193"/>
      <c r="QRV76" s="193"/>
      <c r="QRW76" s="193"/>
      <c r="QRX76" s="193"/>
      <c r="QRY76" s="193"/>
      <c r="QRZ76" s="193"/>
      <c r="QSA76" s="193"/>
      <c r="QSB76" s="193"/>
      <c r="QSC76" s="193"/>
      <c r="QSD76" s="193"/>
      <c r="QSE76" s="193"/>
      <c r="QSF76" s="193"/>
      <c r="QSG76" s="193"/>
      <c r="QSH76" s="193"/>
      <c r="QSI76" s="193"/>
      <c r="QSJ76" s="193"/>
      <c r="QSK76" s="193"/>
      <c r="QSL76" s="193"/>
      <c r="QSM76" s="193"/>
      <c r="QSN76" s="193"/>
      <c r="QSO76" s="193"/>
      <c r="QSP76" s="193"/>
      <c r="QSQ76" s="193"/>
      <c r="QSR76" s="193"/>
      <c r="QSS76" s="193"/>
      <c r="QST76" s="193"/>
      <c r="QSU76" s="193"/>
      <c r="QSV76" s="193"/>
      <c r="QSW76" s="193"/>
      <c r="QSX76" s="193"/>
      <c r="QSY76" s="193"/>
      <c r="QSZ76" s="193"/>
      <c r="QTA76" s="193"/>
      <c r="QTB76" s="193"/>
      <c r="QTC76" s="193"/>
      <c r="QTD76" s="193"/>
      <c r="QTE76" s="193"/>
      <c r="QTF76" s="193"/>
      <c r="QTG76" s="193"/>
      <c r="QTH76" s="193"/>
      <c r="QTI76" s="193"/>
      <c r="QTJ76" s="193"/>
      <c r="QTK76" s="193"/>
      <c r="QTL76" s="193"/>
      <c r="QTM76" s="193"/>
      <c r="QTN76" s="193"/>
      <c r="QTO76" s="193"/>
      <c r="QTP76" s="193"/>
      <c r="QTQ76" s="193"/>
      <c r="QTR76" s="193"/>
      <c r="QTS76" s="193"/>
      <c r="QTT76" s="193"/>
      <c r="QTU76" s="193"/>
      <c r="QTV76" s="193"/>
      <c r="QTW76" s="193"/>
      <c r="QTX76" s="193"/>
      <c r="QTY76" s="193"/>
      <c r="QTZ76" s="193"/>
      <c r="QUA76" s="193"/>
      <c r="QUB76" s="193"/>
      <c r="QUC76" s="193"/>
      <c r="QUD76" s="193"/>
      <c r="QUE76" s="193"/>
      <c r="QUF76" s="193"/>
      <c r="QUG76" s="193"/>
      <c r="QUH76" s="193"/>
      <c r="QUI76" s="193"/>
      <c r="QUJ76" s="193"/>
      <c r="QUK76" s="193"/>
      <c r="QUL76" s="193"/>
      <c r="QUM76" s="193"/>
      <c r="QUN76" s="193"/>
      <c r="QUO76" s="193"/>
      <c r="QUP76" s="193"/>
      <c r="QUQ76" s="193"/>
      <c r="QUR76" s="193"/>
      <c r="QUS76" s="193"/>
      <c r="QUT76" s="193"/>
      <c r="QUU76" s="193"/>
      <c r="QUV76" s="193"/>
      <c r="QUW76" s="193"/>
      <c r="QUX76" s="193"/>
      <c r="QUY76" s="193"/>
      <c r="QUZ76" s="193"/>
      <c r="QVA76" s="193"/>
      <c r="QVB76" s="193"/>
      <c r="QVC76" s="193"/>
      <c r="QVD76" s="193"/>
      <c r="QVE76" s="193"/>
      <c r="QVF76" s="193"/>
      <c r="QVG76" s="193"/>
      <c r="QVH76" s="193"/>
      <c r="QVI76" s="193"/>
      <c r="QVJ76" s="193"/>
      <c r="QVK76" s="193"/>
      <c r="QVL76" s="193"/>
      <c r="QVM76" s="193"/>
      <c r="QVN76" s="193"/>
      <c r="QVO76" s="193"/>
      <c r="QVP76" s="193"/>
      <c r="QVQ76" s="193"/>
      <c r="QVR76" s="193"/>
      <c r="QVS76" s="193"/>
      <c r="QVT76" s="193"/>
      <c r="QVU76" s="193"/>
      <c r="QVV76" s="193"/>
      <c r="QVW76" s="193"/>
      <c r="QVX76" s="193"/>
      <c r="QVY76" s="193"/>
      <c r="QVZ76" s="193"/>
      <c r="QWA76" s="193"/>
      <c r="QWB76" s="193"/>
      <c r="QWC76" s="193"/>
      <c r="QWD76" s="193"/>
      <c r="QWE76" s="193"/>
      <c r="QWF76" s="193"/>
      <c r="QWG76" s="193"/>
      <c r="QWH76" s="193"/>
      <c r="QWI76" s="193"/>
      <c r="QWJ76" s="193"/>
      <c r="QWK76" s="193"/>
      <c r="QWL76" s="193"/>
      <c r="QWM76" s="193"/>
      <c r="QWN76" s="193"/>
      <c r="QWO76" s="193"/>
      <c r="QWP76" s="193"/>
      <c r="QWQ76" s="193"/>
      <c r="QWR76" s="193"/>
      <c r="QWS76" s="193"/>
      <c r="QWT76" s="193"/>
      <c r="QWU76" s="193"/>
      <c r="QWV76" s="193"/>
      <c r="QWW76" s="193"/>
      <c r="QWX76" s="193"/>
      <c r="QWY76" s="193"/>
      <c r="QWZ76" s="193"/>
      <c r="QXA76" s="193"/>
      <c r="QXB76" s="193"/>
      <c r="QXC76" s="193"/>
      <c r="QXD76" s="193"/>
      <c r="QXE76" s="193"/>
      <c r="QXF76" s="193"/>
      <c r="QXG76" s="193"/>
      <c r="QXH76" s="193"/>
      <c r="QXI76" s="193"/>
      <c r="QXJ76" s="193"/>
      <c r="QXK76" s="193"/>
      <c r="QXL76" s="193"/>
      <c r="QXM76" s="193"/>
      <c r="QXN76" s="193"/>
      <c r="QXO76" s="193"/>
      <c r="QXP76" s="193"/>
      <c r="QXQ76" s="193"/>
      <c r="QXR76" s="193"/>
      <c r="QXS76" s="193"/>
      <c r="QXT76" s="193"/>
      <c r="QXU76" s="193"/>
      <c r="QXV76" s="193"/>
      <c r="QXW76" s="193"/>
      <c r="QXX76" s="193"/>
      <c r="QXY76" s="193"/>
      <c r="QXZ76" s="193"/>
      <c r="QYA76" s="193"/>
      <c r="QYB76" s="193"/>
      <c r="QYC76" s="193"/>
      <c r="QYD76" s="193"/>
      <c r="QYE76" s="193"/>
      <c r="QYF76" s="193"/>
      <c r="QYG76" s="193"/>
      <c r="QYH76" s="193"/>
      <c r="QYI76" s="193"/>
      <c r="QYJ76" s="193"/>
      <c r="QYK76" s="193"/>
      <c r="QYL76" s="193"/>
      <c r="QYM76" s="193"/>
      <c r="QYN76" s="193"/>
      <c r="QYO76" s="193"/>
      <c r="QYP76" s="193"/>
      <c r="QYQ76" s="193"/>
      <c r="QYR76" s="193"/>
      <c r="QYS76" s="193"/>
      <c r="QYT76" s="193"/>
      <c r="QYU76" s="193"/>
      <c r="QYV76" s="193"/>
      <c r="QYW76" s="193"/>
      <c r="QYX76" s="193"/>
      <c r="QYY76" s="193"/>
      <c r="QYZ76" s="193"/>
      <c r="QZA76" s="193"/>
      <c r="QZB76" s="193"/>
      <c r="QZC76" s="193"/>
      <c r="QZD76" s="193"/>
      <c r="QZE76" s="193"/>
      <c r="QZF76" s="193"/>
      <c r="QZG76" s="193"/>
      <c r="QZH76" s="193"/>
      <c r="QZI76" s="193"/>
      <c r="QZJ76" s="193"/>
      <c r="QZK76" s="193"/>
      <c r="QZL76" s="193"/>
      <c r="QZM76" s="193"/>
      <c r="QZN76" s="193"/>
      <c r="QZO76" s="193"/>
      <c r="QZP76" s="193"/>
      <c r="QZQ76" s="193"/>
      <c r="QZR76" s="193"/>
      <c r="QZS76" s="193"/>
      <c r="QZT76" s="193"/>
      <c r="QZU76" s="193"/>
      <c r="QZV76" s="193"/>
      <c r="QZW76" s="193"/>
      <c r="QZX76" s="193"/>
      <c r="QZY76" s="193"/>
      <c r="QZZ76" s="193"/>
      <c r="RAA76" s="193"/>
      <c r="RAB76" s="193"/>
      <c r="RAC76" s="193"/>
      <c r="RAD76" s="193"/>
      <c r="RAE76" s="193"/>
      <c r="RAF76" s="193"/>
      <c r="RAG76" s="193"/>
      <c r="RAH76" s="193"/>
      <c r="RAI76" s="193"/>
      <c r="RAJ76" s="193"/>
      <c r="RAK76" s="193"/>
      <c r="RAL76" s="193"/>
      <c r="RAM76" s="193"/>
      <c r="RAN76" s="193"/>
      <c r="RAO76" s="193"/>
      <c r="RAP76" s="193"/>
      <c r="RAQ76" s="193"/>
      <c r="RAR76" s="193"/>
      <c r="RAS76" s="193"/>
      <c r="RAT76" s="193"/>
      <c r="RAU76" s="193"/>
      <c r="RAV76" s="193"/>
      <c r="RAW76" s="193"/>
      <c r="RAX76" s="193"/>
      <c r="RAY76" s="193"/>
      <c r="RAZ76" s="193"/>
      <c r="RBA76" s="193"/>
      <c r="RBB76" s="193"/>
      <c r="RBC76" s="193"/>
      <c r="RBD76" s="193"/>
      <c r="RBE76" s="193"/>
      <c r="RBF76" s="193"/>
      <c r="RBG76" s="193"/>
      <c r="RBH76" s="193"/>
      <c r="RBI76" s="193"/>
      <c r="RBJ76" s="193"/>
      <c r="RBK76" s="193"/>
      <c r="RBL76" s="193"/>
      <c r="RBM76" s="193"/>
      <c r="RBN76" s="193"/>
      <c r="RBO76" s="193"/>
      <c r="RBP76" s="193"/>
      <c r="RBQ76" s="193"/>
      <c r="RBR76" s="193"/>
      <c r="RBS76" s="193"/>
      <c r="RBT76" s="193"/>
      <c r="RBU76" s="193"/>
      <c r="RBV76" s="193"/>
      <c r="RBW76" s="193"/>
      <c r="RBX76" s="193"/>
      <c r="RBY76" s="193"/>
      <c r="RBZ76" s="193"/>
      <c r="RCA76" s="193"/>
      <c r="RCB76" s="193"/>
      <c r="RCC76" s="193"/>
      <c r="RCD76" s="193"/>
      <c r="RCE76" s="193"/>
      <c r="RCF76" s="193"/>
      <c r="RCG76" s="193"/>
      <c r="RCH76" s="193"/>
      <c r="RCI76" s="193"/>
      <c r="RCJ76" s="193"/>
      <c r="RCK76" s="193"/>
      <c r="RCL76" s="193"/>
      <c r="RCM76" s="193"/>
      <c r="RCN76" s="193"/>
      <c r="RCO76" s="193"/>
      <c r="RCP76" s="193"/>
      <c r="RCQ76" s="193"/>
      <c r="RCR76" s="193"/>
      <c r="RCS76" s="193"/>
      <c r="RCT76" s="193"/>
      <c r="RCU76" s="193"/>
      <c r="RCV76" s="193"/>
      <c r="RCW76" s="193"/>
      <c r="RCX76" s="193"/>
      <c r="RCY76" s="193"/>
      <c r="RCZ76" s="193"/>
      <c r="RDA76" s="193"/>
      <c r="RDB76" s="193"/>
      <c r="RDC76" s="193"/>
      <c r="RDD76" s="193"/>
      <c r="RDE76" s="193"/>
      <c r="RDF76" s="193"/>
      <c r="RDG76" s="193"/>
      <c r="RDH76" s="193"/>
      <c r="RDI76" s="193"/>
      <c r="RDJ76" s="193"/>
      <c r="RDK76" s="193"/>
      <c r="RDL76" s="193"/>
      <c r="RDM76" s="193"/>
      <c r="RDN76" s="193"/>
      <c r="RDO76" s="193"/>
      <c r="RDP76" s="193"/>
      <c r="RDQ76" s="193"/>
      <c r="RDR76" s="193"/>
      <c r="RDS76" s="193"/>
      <c r="RDT76" s="193"/>
      <c r="RDU76" s="193"/>
      <c r="RDV76" s="193"/>
      <c r="RDW76" s="193"/>
      <c r="RDX76" s="193"/>
      <c r="RDY76" s="193"/>
      <c r="RDZ76" s="193"/>
      <c r="REA76" s="193"/>
      <c r="REB76" s="193"/>
      <c r="REC76" s="193"/>
      <c r="RED76" s="193"/>
      <c r="REE76" s="193"/>
      <c r="REF76" s="193"/>
      <c r="REG76" s="193"/>
      <c r="REH76" s="193"/>
      <c r="REI76" s="193"/>
      <c r="REJ76" s="193"/>
      <c r="REK76" s="193"/>
      <c r="REL76" s="193"/>
      <c r="REM76" s="193"/>
      <c r="REN76" s="193"/>
      <c r="REO76" s="193"/>
      <c r="REP76" s="193"/>
      <c r="REQ76" s="193"/>
      <c r="RER76" s="193"/>
      <c r="RES76" s="193"/>
      <c r="RET76" s="193"/>
      <c r="REU76" s="193"/>
      <c r="REV76" s="193"/>
      <c r="REW76" s="193"/>
      <c r="REX76" s="193"/>
      <c r="REY76" s="193"/>
      <c r="REZ76" s="193"/>
      <c r="RFA76" s="193"/>
      <c r="RFB76" s="193"/>
      <c r="RFC76" s="193"/>
      <c r="RFD76" s="193"/>
      <c r="RFE76" s="193"/>
      <c r="RFF76" s="193"/>
      <c r="RFG76" s="193"/>
      <c r="RFH76" s="193"/>
      <c r="RFI76" s="193"/>
      <c r="RFJ76" s="193"/>
      <c r="RFK76" s="193"/>
      <c r="RFL76" s="193"/>
      <c r="RFM76" s="193"/>
      <c r="RFN76" s="193"/>
      <c r="RFO76" s="193"/>
      <c r="RFP76" s="193"/>
      <c r="RFQ76" s="193"/>
      <c r="RFR76" s="193"/>
      <c r="RFS76" s="193"/>
      <c r="RFT76" s="193"/>
      <c r="RFU76" s="193"/>
      <c r="RFV76" s="193"/>
      <c r="RFW76" s="193"/>
      <c r="RFX76" s="193"/>
      <c r="RFY76" s="193"/>
      <c r="RFZ76" s="193"/>
      <c r="RGA76" s="193"/>
      <c r="RGB76" s="193"/>
      <c r="RGC76" s="193"/>
      <c r="RGD76" s="193"/>
      <c r="RGE76" s="193"/>
      <c r="RGF76" s="193"/>
      <c r="RGG76" s="193"/>
      <c r="RGH76" s="193"/>
      <c r="RGI76" s="193"/>
      <c r="RGJ76" s="193"/>
      <c r="RGK76" s="193"/>
      <c r="RGL76" s="193"/>
      <c r="RGM76" s="193"/>
      <c r="RGN76" s="193"/>
      <c r="RGO76" s="193"/>
      <c r="RGP76" s="193"/>
      <c r="RGQ76" s="193"/>
      <c r="RGR76" s="193"/>
      <c r="RGS76" s="193"/>
      <c r="RGT76" s="193"/>
      <c r="RGU76" s="193"/>
      <c r="RGV76" s="193"/>
      <c r="RGW76" s="193"/>
      <c r="RGX76" s="193"/>
      <c r="RGY76" s="193"/>
      <c r="RGZ76" s="193"/>
      <c r="RHA76" s="193"/>
      <c r="RHB76" s="193"/>
      <c r="RHC76" s="193"/>
      <c r="RHD76" s="193"/>
      <c r="RHE76" s="193"/>
      <c r="RHF76" s="193"/>
      <c r="RHG76" s="193"/>
      <c r="RHH76" s="193"/>
      <c r="RHI76" s="193"/>
      <c r="RHJ76" s="193"/>
      <c r="RHK76" s="193"/>
      <c r="RHL76" s="193"/>
      <c r="RHM76" s="193"/>
      <c r="RHN76" s="193"/>
      <c r="RHO76" s="193"/>
      <c r="RHP76" s="193"/>
      <c r="RHQ76" s="193"/>
      <c r="RHR76" s="193"/>
      <c r="RHS76" s="193"/>
      <c r="RHT76" s="193"/>
      <c r="RHU76" s="193"/>
      <c r="RHV76" s="193"/>
      <c r="RHW76" s="193"/>
      <c r="RHX76" s="193"/>
      <c r="RHY76" s="193"/>
      <c r="RHZ76" s="193"/>
      <c r="RIA76" s="193"/>
      <c r="RIB76" s="193"/>
      <c r="RIC76" s="193"/>
      <c r="RID76" s="193"/>
      <c r="RIE76" s="193"/>
      <c r="RIF76" s="193"/>
      <c r="RIG76" s="193"/>
      <c r="RIH76" s="193"/>
      <c r="RII76" s="193"/>
      <c r="RIJ76" s="193"/>
      <c r="RIK76" s="193"/>
      <c r="RIL76" s="193"/>
      <c r="RIM76" s="193"/>
      <c r="RIN76" s="193"/>
      <c r="RIO76" s="193"/>
      <c r="RIP76" s="193"/>
      <c r="RIQ76" s="193"/>
      <c r="RIR76" s="193"/>
      <c r="RIS76" s="193"/>
      <c r="RIT76" s="193"/>
      <c r="RIU76" s="193"/>
      <c r="RIV76" s="193"/>
      <c r="RIW76" s="193"/>
      <c r="RIX76" s="193"/>
      <c r="RIY76" s="193"/>
      <c r="RIZ76" s="193"/>
      <c r="RJA76" s="193"/>
      <c r="RJB76" s="193"/>
      <c r="RJC76" s="193"/>
      <c r="RJD76" s="193"/>
      <c r="RJE76" s="193"/>
      <c r="RJF76" s="193"/>
      <c r="RJG76" s="193"/>
      <c r="RJH76" s="193"/>
      <c r="RJI76" s="193"/>
      <c r="RJJ76" s="193"/>
      <c r="RJK76" s="193"/>
      <c r="RJL76" s="193"/>
      <c r="RJM76" s="193"/>
      <c r="RJN76" s="193"/>
      <c r="RJO76" s="193"/>
      <c r="RJP76" s="193"/>
      <c r="RJQ76" s="193"/>
      <c r="RJR76" s="193"/>
      <c r="RJS76" s="193"/>
      <c r="RJT76" s="193"/>
      <c r="RJU76" s="193"/>
      <c r="RJV76" s="193"/>
      <c r="RJW76" s="193"/>
      <c r="RJX76" s="193"/>
      <c r="RJY76" s="193"/>
      <c r="RJZ76" s="193"/>
      <c r="RKA76" s="193"/>
      <c r="RKB76" s="193"/>
      <c r="RKC76" s="193"/>
      <c r="RKD76" s="193"/>
      <c r="RKE76" s="193"/>
      <c r="RKF76" s="193"/>
      <c r="RKG76" s="193"/>
      <c r="RKH76" s="193"/>
      <c r="RKI76" s="193"/>
      <c r="RKJ76" s="193"/>
      <c r="RKK76" s="193"/>
      <c r="RKL76" s="193"/>
      <c r="RKM76" s="193"/>
      <c r="RKN76" s="193"/>
      <c r="RKO76" s="193"/>
      <c r="RKP76" s="193"/>
      <c r="RKQ76" s="193"/>
      <c r="RKR76" s="193"/>
      <c r="RKS76" s="193"/>
      <c r="RKT76" s="193"/>
      <c r="RKU76" s="193"/>
      <c r="RKV76" s="193"/>
      <c r="RKW76" s="193"/>
      <c r="RKX76" s="193"/>
      <c r="RKY76" s="193"/>
      <c r="RKZ76" s="193"/>
      <c r="RLA76" s="193"/>
      <c r="RLB76" s="193"/>
      <c r="RLC76" s="193"/>
      <c r="RLD76" s="193"/>
      <c r="RLE76" s="193"/>
      <c r="RLF76" s="193"/>
      <c r="RLG76" s="193"/>
      <c r="RLH76" s="193"/>
      <c r="RLI76" s="193"/>
      <c r="RLJ76" s="193"/>
      <c r="RLK76" s="193"/>
      <c r="RLL76" s="193"/>
      <c r="RLM76" s="193"/>
      <c r="RLN76" s="193"/>
      <c r="RLO76" s="193"/>
      <c r="RLP76" s="193"/>
      <c r="RLQ76" s="193"/>
      <c r="RLR76" s="193"/>
      <c r="RLS76" s="193"/>
      <c r="RLT76" s="193"/>
      <c r="RLU76" s="193"/>
      <c r="RLV76" s="193"/>
      <c r="RLW76" s="193"/>
      <c r="RLX76" s="193"/>
      <c r="RLY76" s="193"/>
      <c r="RLZ76" s="193"/>
      <c r="RMA76" s="193"/>
      <c r="RMB76" s="193"/>
      <c r="RMC76" s="193"/>
      <c r="RMD76" s="193"/>
      <c r="RME76" s="193"/>
      <c r="RMF76" s="193"/>
      <c r="RMG76" s="193"/>
      <c r="RMH76" s="193"/>
      <c r="RMI76" s="193"/>
      <c r="RMJ76" s="193"/>
      <c r="RMK76" s="193"/>
      <c r="RML76" s="193"/>
      <c r="RMM76" s="193"/>
      <c r="RMN76" s="193"/>
      <c r="RMO76" s="193"/>
      <c r="RMP76" s="193"/>
      <c r="RMQ76" s="193"/>
      <c r="RMR76" s="193"/>
      <c r="RMS76" s="193"/>
      <c r="RMT76" s="193"/>
      <c r="RMU76" s="193"/>
      <c r="RMV76" s="193"/>
      <c r="RMW76" s="193"/>
      <c r="RMX76" s="193"/>
      <c r="RMY76" s="193"/>
      <c r="RMZ76" s="193"/>
      <c r="RNA76" s="193"/>
      <c r="RNB76" s="193"/>
      <c r="RNC76" s="193"/>
      <c r="RND76" s="193"/>
      <c r="RNE76" s="193"/>
      <c r="RNF76" s="193"/>
      <c r="RNG76" s="193"/>
      <c r="RNH76" s="193"/>
      <c r="RNI76" s="193"/>
      <c r="RNJ76" s="193"/>
      <c r="RNK76" s="193"/>
      <c r="RNL76" s="193"/>
      <c r="RNM76" s="193"/>
      <c r="RNN76" s="193"/>
      <c r="RNO76" s="193"/>
      <c r="RNP76" s="193"/>
      <c r="RNQ76" s="193"/>
      <c r="RNR76" s="193"/>
      <c r="RNS76" s="193"/>
      <c r="RNT76" s="193"/>
      <c r="RNU76" s="193"/>
      <c r="RNV76" s="193"/>
      <c r="RNW76" s="193"/>
      <c r="RNX76" s="193"/>
      <c r="RNY76" s="193"/>
      <c r="RNZ76" s="193"/>
      <c r="ROA76" s="193"/>
      <c r="ROB76" s="193"/>
      <c r="ROC76" s="193"/>
      <c r="ROD76" s="193"/>
      <c r="ROE76" s="193"/>
      <c r="ROF76" s="193"/>
      <c r="ROG76" s="193"/>
      <c r="ROH76" s="193"/>
      <c r="ROI76" s="193"/>
      <c r="ROJ76" s="193"/>
      <c r="ROK76" s="193"/>
      <c r="ROL76" s="193"/>
      <c r="ROM76" s="193"/>
      <c r="RON76" s="193"/>
      <c r="ROO76" s="193"/>
      <c r="ROP76" s="193"/>
      <c r="ROQ76" s="193"/>
      <c r="ROR76" s="193"/>
      <c r="ROS76" s="193"/>
      <c r="ROT76" s="193"/>
      <c r="ROU76" s="193"/>
      <c r="ROV76" s="193"/>
      <c r="ROW76" s="193"/>
      <c r="ROX76" s="193"/>
      <c r="ROY76" s="193"/>
      <c r="ROZ76" s="193"/>
      <c r="RPA76" s="193"/>
      <c r="RPB76" s="193"/>
      <c r="RPC76" s="193"/>
      <c r="RPD76" s="193"/>
      <c r="RPE76" s="193"/>
      <c r="RPF76" s="193"/>
      <c r="RPG76" s="193"/>
      <c r="RPH76" s="193"/>
      <c r="RPI76" s="193"/>
      <c r="RPJ76" s="193"/>
      <c r="RPK76" s="193"/>
      <c r="RPL76" s="193"/>
      <c r="RPM76" s="193"/>
      <c r="RPN76" s="193"/>
      <c r="RPO76" s="193"/>
      <c r="RPP76" s="193"/>
      <c r="RPQ76" s="193"/>
      <c r="RPR76" s="193"/>
      <c r="RPS76" s="193"/>
      <c r="RPT76" s="193"/>
      <c r="RPU76" s="193"/>
      <c r="RPV76" s="193"/>
      <c r="RPW76" s="193"/>
      <c r="RPX76" s="193"/>
      <c r="RPY76" s="193"/>
      <c r="RPZ76" s="193"/>
      <c r="RQA76" s="193"/>
      <c r="RQB76" s="193"/>
      <c r="RQC76" s="193"/>
      <c r="RQD76" s="193"/>
      <c r="RQE76" s="193"/>
      <c r="RQF76" s="193"/>
      <c r="RQG76" s="193"/>
      <c r="RQH76" s="193"/>
      <c r="RQI76" s="193"/>
      <c r="RQJ76" s="193"/>
      <c r="RQK76" s="193"/>
      <c r="RQL76" s="193"/>
      <c r="RQM76" s="193"/>
      <c r="RQN76" s="193"/>
      <c r="RQO76" s="193"/>
      <c r="RQP76" s="193"/>
      <c r="RQQ76" s="193"/>
      <c r="RQR76" s="193"/>
      <c r="RQS76" s="193"/>
      <c r="RQT76" s="193"/>
      <c r="RQU76" s="193"/>
      <c r="RQV76" s="193"/>
      <c r="RQW76" s="193"/>
      <c r="RQX76" s="193"/>
      <c r="RQY76" s="193"/>
      <c r="RQZ76" s="193"/>
      <c r="RRA76" s="193"/>
      <c r="RRB76" s="193"/>
      <c r="RRC76" s="193"/>
      <c r="RRD76" s="193"/>
      <c r="RRE76" s="193"/>
      <c r="RRF76" s="193"/>
      <c r="RRG76" s="193"/>
      <c r="RRH76" s="193"/>
      <c r="RRI76" s="193"/>
      <c r="RRJ76" s="193"/>
      <c r="RRK76" s="193"/>
      <c r="RRL76" s="193"/>
      <c r="RRM76" s="193"/>
      <c r="RRN76" s="193"/>
      <c r="RRO76" s="193"/>
      <c r="RRP76" s="193"/>
      <c r="RRQ76" s="193"/>
      <c r="RRR76" s="193"/>
      <c r="RRS76" s="193"/>
      <c r="RRT76" s="193"/>
      <c r="RRU76" s="193"/>
      <c r="RRV76" s="193"/>
      <c r="RRW76" s="193"/>
      <c r="RRX76" s="193"/>
      <c r="RRY76" s="193"/>
      <c r="RRZ76" s="193"/>
      <c r="RSA76" s="193"/>
      <c r="RSB76" s="193"/>
      <c r="RSC76" s="193"/>
      <c r="RSD76" s="193"/>
      <c r="RSE76" s="193"/>
      <c r="RSF76" s="193"/>
      <c r="RSG76" s="193"/>
      <c r="RSH76" s="193"/>
      <c r="RSI76" s="193"/>
      <c r="RSJ76" s="193"/>
      <c r="RSK76" s="193"/>
      <c r="RSL76" s="193"/>
      <c r="RSM76" s="193"/>
      <c r="RSN76" s="193"/>
      <c r="RSO76" s="193"/>
      <c r="RSP76" s="193"/>
      <c r="RSQ76" s="193"/>
      <c r="RSR76" s="193"/>
      <c r="RSS76" s="193"/>
      <c r="RST76" s="193"/>
      <c r="RSU76" s="193"/>
      <c r="RSV76" s="193"/>
      <c r="RSW76" s="193"/>
      <c r="RSX76" s="193"/>
      <c r="RSY76" s="193"/>
      <c r="RSZ76" s="193"/>
      <c r="RTA76" s="193"/>
      <c r="RTB76" s="193"/>
      <c r="RTC76" s="193"/>
      <c r="RTD76" s="193"/>
      <c r="RTE76" s="193"/>
      <c r="RTF76" s="193"/>
      <c r="RTG76" s="193"/>
      <c r="RTH76" s="193"/>
      <c r="RTI76" s="193"/>
      <c r="RTJ76" s="193"/>
      <c r="RTK76" s="193"/>
      <c r="RTL76" s="193"/>
      <c r="RTM76" s="193"/>
      <c r="RTN76" s="193"/>
      <c r="RTO76" s="193"/>
      <c r="RTP76" s="193"/>
      <c r="RTQ76" s="193"/>
      <c r="RTR76" s="193"/>
      <c r="RTS76" s="193"/>
      <c r="RTT76" s="193"/>
      <c r="RTU76" s="193"/>
      <c r="RTV76" s="193"/>
      <c r="RTW76" s="193"/>
      <c r="RTX76" s="193"/>
      <c r="RTY76" s="193"/>
      <c r="RTZ76" s="193"/>
      <c r="RUA76" s="193"/>
      <c r="RUB76" s="193"/>
      <c r="RUC76" s="193"/>
      <c r="RUD76" s="193"/>
      <c r="RUE76" s="193"/>
      <c r="RUF76" s="193"/>
      <c r="RUG76" s="193"/>
      <c r="RUH76" s="193"/>
      <c r="RUI76" s="193"/>
      <c r="RUJ76" s="193"/>
      <c r="RUK76" s="193"/>
      <c r="RUL76" s="193"/>
      <c r="RUM76" s="193"/>
      <c r="RUN76" s="193"/>
      <c r="RUO76" s="193"/>
      <c r="RUP76" s="193"/>
      <c r="RUQ76" s="193"/>
      <c r="RUR76" s="193"/>
      <c r="RUS76" s="193"/>
      <c r="RUT76" s="193"/>
      <c r="RUU76" s="193"/>
      <c r="RUV76" s="193"/>
      <c r="RUW76" s="193"/>
      <c r="RUX76" s="193"/>
      <c r="RUY76" s="193"/>
      <c r="RUZ76" s="193"/>
      <c r="RVA76" s="193"/>
      <c r="RVB76" s="193"/>
      <c r="RVC76" s="193"/>
      <c r="RVD76" s="193"/>
      <c r="RVE76" s="193"/>
      <c r="RVF76" s="193"/>
      <c r="RVG76" s="193"/>
      <c r="RVH76" s="193"/>
      <c r="RVI76" s="193"/>
      <c r="RVJ76" s="193"/>
      <c r="RVK76" s="193"/>
      <c r="RVL76" s="193"/>
      <c r="RVM76" s="193"/>
      <c r="RVN76" s="193"/>
      <c r="RVO76" s="193"/>
      <c r="RVP76" s="193"/>
      <c r="RVQ76" s="193"/>
      <c r="RVR76" s="193"/>
      <c r="RVS76" s="193"/>
      <c r="RVT76" s="193"/>
      <c r="RVU76" s="193"/>
      <c r="RVV76" s="193"/>
      <c r="RVW76" s="193"/>
      <c r="RVX76" s="193"/>
      <c r="RVY76" s="193"/>
      <c r="RVZ76" s="193"/>
      <c r="RWA76" s="193"/>
      <c r="RWB76" s="193"/>
      <c r="RWC76" s="193"/>
      <c r="RWD76" s="193"/>
      <c r="RWE76" s="193"/>
      <c r="RWF76" s="193"/>
      <c r="RWG76" s="193"/>
      <c r="RWH76" s="193"/>
      <c r="RWI76" s="193"/>
      <c r="RWJ76" s="193"/>
      <c r="RWK76" s="193"/>
      <c r="RWL76" s="193"/>
      <c r="RWM76" s="193"/>
      <c r="RWN76" s="193"/>
      <c r="RWO76" s="193"/>
      <c r="RWP76" s="193"/>
      <c r="RWQ76" s="193"/>
      <c r="RWR76" s="193"/>
      <c r="RWS76" s="193"/>
      <c r="RWT76" s="193"/>
      <c r="RWU76" s="193"/>
      <c r="RWV76" s="193"/>
      <c r="RWW76" s="193"/>
      <c r="RWX76" s="193"/>
      <c r="RWY76" s="193"/>
      <c r="RWZ76" s="193"/>
      <c r="RXA76" s="193"/>
      <c r="RXB76" s="193"/>
      <c r="RXC76" s="193"/>
      <c r="RXD76" s="193"/>
      <c r="RXE76" s="193"/>
      <c r="RXF76" s="193"/>
      <c r="RXG76" s="193"/>
      <c r="RXH76" s="193"/>
      <c r="RXI76" s="193"/>
      <c r="RXJ76" s="193"/>
      <c r="RXK76" s="193"/>
      <c r="RXL76" s="193"/>
      <c r="RXM76" s="193"/>
      <c r="RXN76" s="193"/>
      <c r="RXO76" s="193"/>
      <c r="RXP76" s="193"/>
      <c r="RXQ76" s="193"/>
      <c r="RXR76" s="193"/>
      <c r="RXS76" s="193"/>
      <c r="RXT76" s="193"/>
      <c r="RXU76" s="193"/>
      <c r="RXV76" s="193"/>
      <c r="RXW76" s="193"/>
      <c r="RXX76" s="193"/>
      <c r="RXY76" s="193"/>
      <c r="RXZ76" s="193"/>
      <c r="RYA76" s="193"/>
      <c r="RYB76" s="193"/>
      <c r="RYC76" s="193"/>
      <c r="RYD76" s="193"/>
      <c r="RYE76" s="193"/>
      <c r="RYF76" s="193"/>
      <c r="RYG76" s="193"/>
      <c r="RYH76" s="193"/>
      <c r="RYI76" s="193"/>
      <c r="RYJ76" s="193"/>
      <c r="RYK76" s="193"/>
      <c r="RYL76" s="193"/>
      <c r="RYM76" s="193"/>
      <c r="RYN76" s="193"/>
      <c r="RYO76" s="193"/>
      <c r="RYP76" s="193"/>
      <c r="RYQ76" s="193"/>
      <c r="RYR76" s="193"/>
      <c r="RYS76" s="193"/>
      <c r="RYT76" s="193"/>
      <c r="RYU76" s="193"/>
      <c r="RYV76" s="193"/>
      <c r="RYW76" s="193"/>
      <c r="RYX76" s="193"/>
      <c r="RYY76" s="193"/>
      <c r="RYZ76" s="193"/>
      <c r="RZA76" s="193"/>
      <c r="RZB76" s="193"/>
      <c r="RZC76" s="193"/>
      <c r="RZD76" s="193"/>
      <c r="RZE76" s="193"/>
      <c r="RZF76" s="193"/>
      <c r="RZG76" s="193"/>
      <c r="RZH76" s="193"/>
      <c r="RZI76" s="193"/>
      <c r="RZJ76" s="193"/>
      <c r="RZK76" s="193"/>
      <c r="RZL76" s="193"/>
      <c r="RZM76" s="193"/>
      <c r="RZN76" s="193"/>
      <c r="RZO76" s="193"/>
      <c r="RZP76" s="193"/>
      <c r="RZQ76" s="193"/>
      <c r="RZR76" s="193"/>
      <c r="RZS76" s="193"/>
      <c r="RZT76" s="193"/>
      <c r="RZU76" s="193"/>
      <c r="RZV76" s="193"/>
      <c r="RZW76" s="193"/>
      <c r="RZX76" s="193"/>
      <c r="RZY76" s="193"/>
      <c r="RZZ76" s="193"/>
      <c r="SAA76" s="193"/>
      <c r="SAB76" s="193"/>
      <c r="SAC76" s="193"/>
      <c r="SAD76" s="193"/>
      <c r="SAE76" s="193"/>
      <c r="SAF76" s="193"/>
      <c r="SAG76" s="193"/>
      <c r="SAH76" s="193"/>
      <c r="SAI76" s="193"/>
      <c r="SAJ76" s="193"/>
      <c r="SAK76" s="193"/>
      <c r="SAL76" s="193"/>
      <c r="SAM76" s="193"/>
      <c r="SAN76" s="193"/>
      <c r="SAO76" s="193"/>
      <c r="SAP76" s="193"/>
      <c r="SAQ76" s="193"/>
      <c r="SAR76" s="193"/>
      <c r="SAS76" s="193"/>
      <c r="SAT76" s="193"/>
      <c r="SAU76" s="193"/>
      <c r="SAV76" s="193"/>
      <c r="SAW76" s="193"/>
      <c r="SAX76" s="193"/>
      <c r="SAY76" s="193"/>
      <c r="SAZ76" s="193"/>
      <c r="SBA76" s="193"/>
      <c r="SBB76" s="193"/>
      <c r="SBC76" s="193"/>
      <c r="SBD76" s="193"/>
      <c r="SBE76" s="193"/>
      <c r="SBF76" s="193"/>
      <c r="SBG76" s="193"/>
      <c r="SBH76" s="193"/>
      <c r="SBI76" s="193"/>
      <c r="SBJ76" s="193"/>
      <c r="SBK76" s="193"/>
      <c r="SBL76" s="193"/>
      <c r="SBM76" s="193"/>
      <c r="SBN76" s="193"/>
      <c r="SBO76" s="193"/>
      <c r="SBP76" s="193"/>
      <c r="SBQ76" s="193"/>
      <c r="SBR76" s="193"/>
      <c r="SBS76" s="193"/>
      <c r="SBT76" s="193"/>
      <c r="SBU76" s="193"/>
      <c r="SBV76" s="193"/>
      <c r="SBW76" s="193"/>
      <c r="SBX76" s="193"/>
      <c r="SBY76" s="193"/>
      <c r="SBZ76" s="193"/>
      <c r="SCA76" s="193"/>
      <c r="SCB76" s="193"/>
      <c r="SCC76" s="193"/>
      <c r="SCD76" s="193"/>
      <c r="SCE76" s="193"/>
      <c r="SCF76" s="193"/>
      <c r="SCG76" s="193"/>
      <c r="SCH76" s="193"/>
      <c r="SCI76" s="193"/>
      <c r="SCJ76" s="193"/>
      <c r="SCK76" s="193"/>
      <c r="SCL76" s="193"/>
      <c r="SCM76" s="193"/>
      <c r="SCN76" s="193"/>
      <c r="SCO76" s="193"/>
      <c r="SCP76" s="193"/>
      <c r="SCQ76" s="193"/>
      <c r="SCR76" s="193"/>
      <c r="SCS76" s="193"/>
      <c r="SCT76" s="193"/>
      <c r="SCU76" s="193"/>
      <c r="SCV76" s="193"/>
      <c r="SCW76" s="193"/>
      <c r="SCX76" s="193"/>
      <c r="SCY76" s="193"/>
      <c r="SCZ76" s="193"/>
      <c r="SDA76" s="193"/>
      <c r="SDB76" s="193"/>
      <c r="SDC76" s="193"/>
      <c r="SDD76" s="193"/>
      <c r="SDE76" s="193"/>
      <c r="SDF76" s="193"/>
      <c r="SDG76" s="193"/>
      <c r="SDH76" s="193"/>
      <c r="SDI76" s="193"/>
      <c r="SDJ76" s="193"/>
      <c r="SDK76" s="193"/>
      <c r="SDL76" s="193"/>
      <c r="SDM76" s="193"/>
      <c r="SDN76" s="193"/>
      <c r="SDO76" s="193"/>
      <c r="SDP76" s="193"/>
      <c r="SDQ76" s="193"/>
      <c r="SDR76" s="193"/>
      <c r="SDS76" s="193"/>
      <c r="SDT76" s="193"/>
      <c r="SDU76" s="193"/>
      <c r="SDV76" s="193"/>
      <c r="SDW76" s="193"/>
      <c r="SDX76" s="193"/>
      <c r="SDY76" s="193"/>
      <c r="SDZ76" s="193"/>
      <c r="SEA76" s="193"/>
      <c r="SEB76" s="193"/>
      <c r="SEC76" s="193"/>
      <c r="SED76" s="193"/>
      <c r="SEE76" s="193"/>
      <c r="SEF76" s="193"/>
      <c r="SEG76" s="193"/>
      <c r="SEH76" s="193"/>
      <c r="SEI76" s="193"/>
      <c r="SEJ76" s="193"/>
      <c r="SEK76" s="193"/>
      <c r="SEL76" s="193"/>
      <c r="SEM76" s="193"/>
      <c r="SEN76" s="193"/>
      <c r="SEO76" s="193"/>
      <c r="SEP76" s="193"/>
      <c r="SEQ76" s="193"/>
      <c r="SER76" s="193"/>
      <c r="SES76" s="193"/>
      <c r="SET76" s="193"/>
      <c r="SEU76" s="193"/>
      <c r="SEV76" s="193"/>
      <c r="SEW76" s="193"/>
      <c r="SEX76" s="193"/>
      <c r="SEY76" s="193"/>
      <c r="SEZ76" s="193"/>
      <c r="SFA76" s="193"/>
      <c r="SFB76" s="193"/>
      <c r="SFC76" s="193"/>
      <c r="SFD76" s="193"/>
      <c r="SFE76" s="193"/>
      <c r="SFF76" s="193"/>
      <c r="SFG76" s="193"/>
      <c r="SFH76" s="193"/>
      <c r="SFI76" s="193"/>
      <c r="SFJ76" s="193"/>
      <c r="SFK76" s="193"/>
      <c r="SFL76" s="193"/>
      <c r="SFM76" s="193"/>
      <c r="SFN76" s="193"/>
      <c r="SFO76" s="193"/>
      <c r="SFP76" s="193"/>
      <c r="SFQ76" s="193"/>
      <c r="SFR76" s="193"/>
      <c r="SFS76" s="193"/>
      <c r="SFT76" s="193"/>
      <c r="SFU76" s="193"/>
      <c r="SFV76" s="193"/>
      <c r="SFW76" s="193"/>
      <c r="SFX76" s="193"/>
      <c r="SFY76" s="193"/>
      <c r="SFZ76" s="193"/>
      <c r="SGA76" s="193"/>
      <c r="SGB76" s="193"/>
      <c r="SGC76" s="193"/>
      <c r="SGD76" s="193"/>
      <c r="SGE76" s="193"/>
      <c r="SGF76" s="193"/>
      <c r="SGG76" s="193"/>
      <c r="SGH76" s="193"/>
      <c r="SGI76" s="193"/>
      <c r="SGJ76" s="193"/>
      <c r="SGK76" s="193"/>
      <c r="SGL76" s="193"/>
      <c r="SGM76" s="193"/>
      <c r="SGN76" s="193"/>
      <c r="SGO76" s="193"/>
      <c r="SGP76" s="193"/>
      <c r="SGQ76" s="193"/>
      <c r="SGR76" s="193"/>
      <c r="SGS76" s="193"/>
      <c r="SGT76" s="193"/>
      <c r="SGU76" s="193"/>
      <c r="SGV76" s="193"/>
      <c r="SGW76" s="193"/>
      <c r="SGX76" s="193"/>
      <c r="SGY76" s="193"/>
      <c r="SGZ76" s="193"/>
      <c r="SHA76" s="193"/>
      <c r="SHB76" s="193"/>
      <c r="SHC76" s="193"/>
      <c r="SHD76" s="193"/>
      <c r="SHE76" s="193"/>
      <c r="SHF76" s="193"/>
      <c r="SHG76" s="193"/>
      <c r="SHH76" s="193"/>
      <c r="SHI76" s="193"/>
      <c r="SHJ76" s="193"/>
      <c r="SHK76" s="193"/>
      <c r="SHL76" s="193"/>
      <c r="SHM76" s="193"/>
      <c r="SHN76" s="193"/>
      <c r="SHO76" s="193"/>
      <c r="SHP76" s="193"/>
      <c r="SHQ76" s="193"/>
      <c r="SHR76" s="193"/>
      <c r="SHS76" s="193"/>
      <c r="SHT76" s="193"/>
      <c r="SHU76" s="193"/>
      <c r="SHV76" s="193"/>
      <c r="SHW76" s="193"/>
      <c r="SHX76" s="193"/>
      <c r="SHY76" s="193"/>
      <c r="SHZ76" s="193"/>
      <c r="SIA76" s="193"/>
      <c r="SIB76" s="193"/>
      <c r="SIC76" s="193"/>
      <c r="SID76" s="193"/>
      <c r="SIE76" s="193"/>
      <c r="SIF76" s="193"/>
      <c r="SIG76" s="193"/>
      <c r="SIH76" s="193"/>
      <c r="SII76" s="193"/>
      <c r="SIJ76" s="193"/>
      <c r="SIK76" s="193"/>
      <c r="SIL76" s="193"/>
      <c r="SIM76" s="193"/>
      <c r="SIN76" s="193"/>
      <c r="SIO76" s="193"/>
      <c r="SIP76" s="193"/>
      <c r="SIQ76" s="193"/>
      <c r="SIR76" s="193"/>
      <c r="SIS76" s="193"/>
      <c r="SIT76" s="193"/>
      <c r="SIU76" s="193"/>
      <c r="SIV76" s="193"/>
      <c r="SIW76" s="193"/>
      <c r="SIX76" s="193"/>
      <c r="SIY76" s="193"/>
      <c r="SIZ76" s="193"/>
      <c r="SJA76" s="193"/>
      <c r="SJB76" s="193"/>
      <c r="SJC76" s="193"/>
      <c r="SJD76" s="193"/>
      <c r="SJE76" s="193"/>
      <c r="SJF76" s="193"/>
      <c r="SJG76" s="193"/>
      <c r="SJH76" s="193"/>
      <c r="SJI76" s="193"/>
      <c r="SJJ76" s="193"/>
      <c r="SJK76" s="193"/>
      <c r="SJL76" s="193"/>
      <c r="SJM76" s="193"/>
      <c r="SJN76" s="193"/>
      <c r="SJO76" s="193"/>
      <c r="SJP76" s="193"/>
      <c r="SJQ76" s="193"/>
      <c r="SJR76" s="193"/>
      <c r="SJS76" s="193"/>
      <c r="SJT76" s="193"/>
      <c r="SJU76" s="193"/>
      <c r="SJV76" s="193"/>
      <c r="SJW76" s="193"/>
      <c r="SJX76" s="193"/>
      <c r="SJY76" s="193"/>
      <c r="SJZ76" s="193"/>
      <c r="SKA76" s="193"/>
      <c r="SKB76" s="193"/>
      <c r="SKC76" s="193"/>
      <c r="SKD76" s="193"/>
      <c r="SKE76" s="193"/>
      <c r="SKF76" s="193"/>
      <c r="SKG76" s="193"/>
      <c r="SKH76" s="193"/>
      <c r="SKI76" s="193"/>
      <c r="SKJ76" s="193"/>
      <c r="SKK76" s="193"/>
      <c r="SKL76" s="193"/>
      <c r="SKM76" s="193"/>
      <c r="SKN76" s="193"/>
      <c r="SKO76" s="193"/>
      <c r="SKP76" s="193"/>
      <c r="SKQ76" s="193"/>
      <c r="SKR76" s="193"/>
      <c r="SKS76" s="193"/>
      <c r="SKT76" s="193"/>
      <c r="SKU76" s="193"/>
      <c r="SKV76" s="193"/>
      <c r="SKW76" s="193"/>
      <c r="SKX76" s="193"/>
      <c r="SKY76" s="193"/>
      <c r="SKZ76" s="193"/>
      <c r="SLA76" s="193"/>
      <c r="SLB76" s="193"/>
      <c r="SLC76" s="193"/>
      <c r="SLD76" s="193"/>
      <c r="SLE76" s="193"/>
      <c r="SLF76" s="193"/>
      <c r="SLG76" s="193"/>
      <c r="SLH76" s="193"/>
      <c r="SLI76" s="193"/>
      <c r="SLJ76" s="193"/>
      <c r="SLK76" s="193"/>
      <c r="SLL76" s="193"/>
      <c r="SLM76" s="193"/>
      <c r="SLN76" s="193"/>
      <c r="SLO76" s="193"/>
      <c r="SLP76" s="193"/>
      <c r="SLQ76" s="193"/>
      <c r="SLR76" s="193"/>
      <c r="SLS76" s="193"/>
      <c r="SLT76" s="193"/>
      <c r="SLU76" s="193"/>
      <c r="SLV76" s="193"/>
      <c r="SLW76" s="193"/>
      <c r="SLX76" s="193"/>
      <c r="SLY76" s="193"/>
      <c r="SLZ76" s="193"/>
      <c r="SMA76" s="193"/>
      <c r="SMB76" s="193"/>
      <c r="SMC76" s="193"/>
      <c r="SMD76" s="193"/>
      <c r="SME76" s="193"/>
      <c r="SMF76" s="193"/>
      <c r="SMG76" s="193"/>
      <c r="SMH76" s="193"/>
      <c r="SMI76" s="193"/>
      <c r="SMJ76" s="193"/>
      <c r="SMK76" s="193"/>
      <c r="SML76" s="193"/>
      <c r="SMM76" s="193"/>
      <c r="SMN76" s="193"/>
      <c r="SMO76" s="193"/>
      <c r="SMP76" s="193"/>
      <c r="SMQ76" s="193"/>
      <c r="SMR76" s="193"/>
      <c r="SMS76" s="193"/>
      <c r="SMT76" s="193"/>
      <c r="SMU76" s="193"/>
      <c r="SMV76" s="193"/>
      <c r="SMW76" s="193"/>
      <c r="SMX76" s="193"/>
      <c r="SMY76" s="193"/>
      <c r="SMZ76" s="193"/>
      <c r="SNA76" s="193"/>
      <c r="SNB76" s="193"/>
      <c r="SNC76" s="193"/>
      <c r="SND76" s="193"/>
      <c r="SNE76" s="193"/>
      <c r="SNF76" s="193"/>
      <c r="SNG76" s="193"/>
      <c r="SNH76" s="193"/>
      <c r="SNI76" s="193"/>
      <c r="SNJ76" s="193"/>
      <c r="SNK76" s="193"/>
      <c r="SNL76" s="193"/>
      <c r="SNM76" s="193"/>
      <c r="SNN76" s="193"/>
      <c r="SNO76" s="193"/>
      <c r="SNP76" s="193"/>
      <c r="SNQ76" s="193"/>
      <c r="SNR76" s="193"/>
      <c r="SNS76" s="193"/>
      <c r="SNT76" s="193"/>
      <c r="SNU76" s="193"/>
      <c r="SNV76" s="193"/>
      <c r="SNW76" s="193"/>
      <c r="SNX76" s="193"/>
      <c r="SNY76" s="193"/>
      <c r="SNZ76" s="193"/>
      <c r="SOA76" s="193"/>
      <c r="SOB76" s="193"/>
      <c r="SOC76" s="193"/>
      <c r="SOD76" s="193"/>
      <c r="SOE76" s="193"/>
      <c r="SOF76" s="193"/>
      <c r="SOG76" s="193"/>
      <c r="SOH76" s="193"/>
      <c r="SOI76" s="193"/>
      <c r="SOJ76" s="193"/>
      <c r="SOK76" s="193"/>
      <c r="SOL76" s="193"/>
      <c r="SOM76" s="193"/>
      <c r="SON76" s="193"/>
      <c r="SOO76" s="193"/>
      <c r="SOP76" s="193"/>
      <c r="SOQ76" s="193"/>
      <c r="SOR76" s="193"/>
      <c r="SOS76" s="193"/>
      <c r="SOT76" s="193"/>
      <c r="SOU76" s="193"/>
      <c r="SOV76" s="193"/>
      <c r="SOW76" s="193"/>
      <c r="SOX76" s="193"/>
      <c r="SOY76" s="193"/>
      <c r="SOZ76" s="193"/>
      <c r="SPA76" s="193"/>
      <c r="SPB76" s="193"/>
      <c r="SPC76" s="193"/>
      <c r="SPD76" s="193"/>
      <c r="SPE76" s="193"/>
      <c r="SPF76" s="193"/>
      <c r="SPG76" s="193"/>
      <c r="SPH76" s="193"/>
      <c r="SPI76" s="193"/>
      <c r="SPJ76" s="193"/>
      <c r="SPK76" s="193"/>
      <c r="SPL76" s="193"/>
      <c r="SPM76" s="193"/>
      <c r="SPN76" s="193"/>
      <c r="SPO76" s="193"/>
      <c r="SPP76" s="193"/>
      <c r="SPQ76" s="193"/>
      <c r="SPR76" s="193"/>
      <c r="SPS76" s="193"/>
      <c r="SPT76" s="193"/>
      <c r="SPU76" s="193"/>
      <c r="SPV76" s="193"/>
      <c r="SPW76" s="193"/>
      <c r="SPX76" s="193"/>
      <c r="SPY76" s="193"/>
      <c r="SPZ76" s="193"/>
      <c r="SQA76" s="193"/>
      <c r="SQB76" s="193"/>
      <c r="SQC76" s="193"/>
      <c r="SQD76" s="193"/>
      <c r="SQE76" s="193"/>
      <c r="SQF76" s="193"/>
      <c r="SQG76" s="193"/>
      <c r="SQH76" s="193"/>
      <c r="SQI76" s="193"/>
      <c r="SQJ76" s="193"/>
      <c r="SQK76" s="193"/>
      <c r="SQL76" s="193"/>
      <c r="SQM76" s="193"/>
      <c r="SQN76" s="193"/>
      <c r="SQO76" s="193"/>
      <c r="SQP76" s="193"/>
      <c r="SQQ76" s="193"/>
      <c r="SQR76" s="193"/>
      <c r="SQS76" s="193"/>
      <c r="SQT76" s="193"/>
      <c r="SQU76" s="193"/>
      <c r="SQV76" s="193"/>
      <c r="SQW76" s="193"/>
      <c r="SQX76" s="193"/>
      <c r="SQY76" s="193"/>
      <c r="SQZ76" s="193"/>
      <c r="SRA76" s="193"/>
      <c r="SRB76" s="193"/>
      <c r="SRC76" s="193"/>
      <c r="SRD76" s="193"/>
      <c r="SRE76" s="193"/>
      <c r="SRF76" s="193"/>
      <c r="SRG76" s="193"/>
      <c r="SRH76" s="193"/>
      <c r="SRI76" s="193"/>
      <c r="SRJ76" s="193"/>
      <c r="SRK76" s="193"/>
      <c r="SRL76" s="193"/>
      <c r="SRM76" s="193"/>
      <c r="SRN76" s="193"/>
      <c r="SRO76" s="193"/>
      <c r="SRP76" s="193"/>
      <c r="SRQ76" s="193"/>
      <c r="SRR76" s="193"/>
      <c r="SRS76" s="193"/>
      <c r="SRT76" s="193"/>
      <c r="SRU76" s="193"/>
      <c r="SRV76" s="193"/>
      <c r="SRW76" s="193"/>
      <c r="SRX76" s="193"/>
      <c r="SRY76" s="193"/>
      <c r="SRZ76" s="193"/>
      <c r="SSA76" s="193"/>
      <c r="SSB76" s="193"/>
      <c r="SSC76" s="193"/>
      <c r="SSD76" s="193"/>
      <c r="SSE76" s="193"/>
      <c r="SSF76" s="193"/>
      <c r="SSG76" s="193"/>
      <c r="SSH76" s="193"/>
      <c r="SSI76" s="193"/>
      <c r="SSJ76" s="193"/>
      <c r="SSK76" s="193"/>
      <c r="SSL76" s="193"/>
      <c r="SSM76" s="193"/>
      <c r="SSN76" s="193"/>
      <c r="SSO76" s="193"/>
      <c r="SSP76" s="193"/>
      <c r="SSQ76" s="193"/>
      <c r="SSR76" s="193"/>
      <c r="SSS76" s="193"/>
      <c r="SST76" s="193"/>
      <c r="SSU76" s="193"/>
      <c r="SSV76" s="193"/>
      <c r="SSW76" s="193"/>
      <c r="SSX76" s="193"/>
      <c r="SSY76" s="193"/>
      <c r="SSZ76" s="193"/>
      <c r="STA76" s="193"/>
      <c r="STB76" s="193"/>
      <c r="STC76" s="193"/>
      <c r="STD76" s="193"/>
      <c r="STE76" s="193"/>
      <c r="STF76" s="193"/>
      <c r="STG76" s="193"/>
      <c r="STH76" s="193"/>
      <c r="STI76" s="193"/>
      <c r="STJ76" s="193"/>
      <c r="STK76" s="193"/>
      <c r="STL76" s="193"/>
      <c r="STM76" s="193"/>
      <c r="STN76" s="193"/>
      <c r="STO76" s="193"/>
      <c r="STP76" s="193"/>
      <c r="STQ76" s="193"/>
      <c r="STR76" s="193"/>
      <c r="STS76" s="193"/>
      <c r="STT76" s="193"/>
      <c r="STU76" s="193"/>
      <c r="STV76" s="193"/>
      <c r="STW76" s="193"/>
      <c r="STX76" s="193"/>
      <c r="STY76" s="193"/>
      <c r="STZ76" s="193"/>
      <c r="SUA76" s="193"/>
      <c r="SUB76" s="193"/>
      <c r="SUC76" s="193"/>
      <c r="SUD76" s="193"/>
      <c r="SUE76" s="193"/>
      <c r="SUF76" s="193"/>
      <c r="SUG76" s="193"/>
      <c r="SUH76" s="193"/>
      <c r="SUI76" s="193"/>
      <c r="SUJ76" s="193"/>
      <c r="SUK76" s="193"/>
      <c r="SUL76" s="193"/>
      <c r="SUM76" s="193"/>
      <c r="SUN76" s="193"/>
      <c r="SUO76" s="193"/>
      <c r="SUP76" s="193"/>
      <c r="SUQ76" s="193"/>
      <c r="SUR76" s="193"/>
      <c r="SUS76" s="193"/>
      <c r="SUT76" s="193"/>
      <c r="SUU76" s="193"/>
      <c r="SUV76" s="193"/>
      <c r="SUW76" s="193"/>
      <c r="SUX76" s="193"/>
      <c r="SUY76" s="193"/>
      <c r="SUZ76" s="193"/>
      <c r="SVA76" s="193"/>
      <c r="SVB76" s="193"/>
      <c r="SVC76" s="193"/>
      <c r="SVD76" s="193"/>
      <c r="SVE76" s="193"/>
      <c r="SVF76" s="193"/>
      <c r="SVG76" s="193"/>
      <c r="SVH76" s="193"/>
      <c r="SVI76" s="193"/>
      <c r="SVJ76" s="193"/>
      <c r="SVK76" s="193"/>
      <c r="SVL76" s="193"/>
      <c r="SVM76" s="193"/>
      <c r="SVN76" s="193"/>
      <c r="SVO76" s="193"/>
      <c r="SVP76" s="193"/>
      <c r="SVQ76" s="193"/>
      <c r="SVR76" s="193"/>
      <c r="SVS76" s="193"/>
      <c r="SVT76" s="193"/>
      <c r="SVU76" s="193"/>
      <c r="SVV76" s="193"/>
      <c r="SVW76" s="193"/>
      <c r="SVX76" s="193"/>
      <c r="SVY76" s="193"/>
      <c r="SVZ76" s="193"/>
      <c r="SWA76" s="193"/>
      <c r="SWB76" s="193"/>
      <c r="SWC76" s="193"/>
      <c r="SWD76" s="193"/>
      <c r="SWE76" s="193"/>
      <c r="SWF76" s="193"/>
      <c r="SWG76" s="193"/>
      <c r="SWH76" s="193"/>
      <c r="SWI76" s="193"/>
      <c r="SWJ76" s="193"/>
      <c r="SWK76" s="193"/>
      <c r="SWL76" s="193"/>
      <c r="SWM76" s="193"/>
      <c r="SWN76" s="193"/>
      <c r="SWO76" s="193"/>
      <c r="SWP76" s="193"/>
      <c r="SWQ76" s="193"/>
      <c r="SWR76" s="193"/>
      <c r="SWS76" s="193"/>
      <c r="SWT76" s="193"/>
      <c r="SWU76" s="193"/>
      <c r="SWV76" s="193"/>
      <c r="SWW76" s="193"/>
      <c r="SWX76" s="193"/>
      <c r="SWY76" s="193"/>
      <c r="SWZ76" s="193"/>
      <c r="SXA76" s="193"/>
      <c r="SXB76" s="193"/>
      <c r="SXC76" s="193"/>
      <c r="SXD76" s="193"/>
      <c r="SXE76" s="193"/>
      <c r="SXF76" s="193"/>
      <c r="SXG76" s="193"/>
      <c r="SXH76" s="193"/>
      <c r="SXI76" s="193"/>
      <c r="SXJ76" s="193"/>
      <c r="SXK76" s="193"/>
      <c r="SXL76" s="193"/>
      <c r="SXM76" s="193"/>
      <c r="SXN76" s="193"/>
      <c r="SXO76" s="193"/>
      <c r="SXP76" s="193"/>
      <c r="SXQ76" s="193"/>
      <c r="SXR76" s="193"/>
      <c r="SXS76" s="193"/>
      <c r="SXT76" s="193"/>
      <c r="SXU76" s="193"/>
      <c r="SXV76" s="193"/>
      <c r="SXW76" s="193"/>
      <c r="SXX76" s="193"/>
      <c r="SXY76" s="193"/>
      <c r="SXZ76" s="193"/>
      <c r="SYA76" s="193"/>
      <c r="SYB76" s="193"/>
      <c r="SYC76" s="193"/>
      <c r="SYD76" s="193"/>
      <c r="SYE76" s="193"/>
      <c r="SYF76" s="193"/>
      <c r="SYG76" s="193"/>
      <c r="SYH76" s="193"/>
      <c r="SYI76" s="193"/>
      <c r="SYJ76" s="193"/>
      <c r="SYK76" s="193"/>
      <c r="SYL76" s="193"/>
      <c r="SYM76" s="193"/>
      <c r="SYN76" s="193"/>
      <c r="SYO76" s="193"/>
      <c r="SYP76" s="193"/>
      <c r="SYQ76" s="193"/>
      <c r="SYR76" s="193"/>
      <c r="SYS76" s="193"/>
      <c r="SYT76" s="193"/>
      <c r="SYU76" s="193"/>
      <c r="SYV76" s="193"/>
      <c r="SYW76" s="193"/>
      <c r="SYX76" s="193"/>
      <c r="SYY76" s="193"/>
      <c r="SYZ76" s="193"/>
      <c r="SZA76" s="193"/>
      <c r="SZB76" s="193"/>
      <c r="SZC76" s="193"/>
      <c r="SZD76" s="193"/>
      <c r="SZE76" s="193"/>
      <c r="SZF76" s="193"/>
      <c r="SZG76" s="193"/>
      <c r="SZH76" s="193"/>
      <c r="SZI76" s="193"/>
      <c r="SZJ76" s="193"/>
      <c r="SZK76" s="193"/>
      <c r="SZL76" s="193"/>
      <c r="SZM76" s="193"/>
      <c r="SZN76" s="193"/>
      <c r="SZO76" s="193"/>
      <c r="SZP76" s="193"/>
      <c r="SZQ76" s="193"/>
      <c r="SZR76" s="193"/>
      <c r="SZS76" s="193"/>
      <c r="SZT76" s="193"/>
      <c r="SZU76" s="193"/>
      <c r="SZV76" s="193"/>
      <c r="SZW76" s="193"/>
      <c r="SZX76" s="193"/>
      <c r="SZY76" s="193"/>
      <c r="SZZ76" s="193"/>
      <c r="TAA76" s="193"/>
      <c r="TAB76" s="193"/>
      <c r="TAC76" s="193"/>
      <c r="TAD76" s="193"/>
      <c r="TAE76" s="193"/>
      <c r="TAF76" s="193"/>
      <c r="TAG76" s="193"/>
      <c r="TAH76" s="193"/>
      <c r="TAI76" s="193"/>
      <c r="TAJ76" s="193"/>
      <c r="TAK76" s="193"/>
      <c r="TAL76" s="193"/>
      <c r="TAM76" s="193"/>
      <c r="TAN76" s="193"/>
      <c r="TAO76" s="193"/>
      <c r="TAP76" s="193"/>
      <c r="TAQ76" s="193"/>
      <c r="TAR76" s="193"/>
      <c r="TAS76" s="193"/>
      <c r="TAT76" s="193"/>
      <c r="TAU76" s="193"/>
      <c r="TAV76" s="193"/>
      <c r="TAW76" s="193"/>
      <c r="TAX76" s="193"/>
      <c r="TAY76" s="193"/>
      <c r="TAZ76" s="193"/>
      <c r="TBA76" s="193"/>
      <c r="TBB76" s="193"/>
      <c r="TBC76" s="193"/>
      <c r="TBD76" s="193"/>
      <c r="TBE76" s="193"/>
      <c r="TBF76" s="193"/>
      <c r="TBG76" s="193"/>
      <c r="TBH76" s="193"/>
      <c r="TBI76" s="193"/>
      <c r="TBJ76" s="193"/>
      <c r="TBK76" s="193"/>
      <c r="TBL76" s="193"/>
      <c r="TBM76" s="193"/>
      <c r="TBN76" s="193"/>
      <c r="TBO76" s="193"/>
      <c r="TBP76" s="193"/>
      <c r="TBQ76" s="193"/>
      <c r="TBR76" s="193"/>
      <c r="TBS76" s="193"/>
      <c r="TBT76" s="193"/>
      <c r="TBU76" s="193"/>
      <c r="TBV76" s="193"/>
      <c r="TBW76" s="193"/>
      <c r="TBX76" s="193"/>
      <c r="TBY76" s="193"/>
      <c r="TBZ76" s="193"/>
      <c r="TCA76" s="193"/>
      <c r="TCB76" s="193"/>
      <c r="TCC76" s="193"/>
      <c r="TCD76" s="193"/>
      <c r="TCE76" s="193"/>
      <c r="TCF76" s="193"/>
      <c r="TCG76" s="193"/>
      <c r="TCH76" s="193"/>
      <c r="TCI76" s="193"/>
      <c r="TCJ76" s="193"/>
      <c r="TCK76" s="193"/>
      <c r="TCL76" s="193"/>
      <c r="TCM76" s="193"/>
      <c r="TCN76" s="193"/>
      <c r="TCO76" s="193"/>
      <c r="TCP76" s="193"/>
      <c r="TCQ76" s="193"/>
      <c r="TCR76" s="193"/>
      <c r="TCS76" s="193"/>
      <c r="TCT76" s="193"/>
      <c r="TCU76" s="193"/>
      <c r="TCV76" s="193"/>
      <c r="TCW76" s="193"/>
      <c r="TCX76" s="193"/>
      <c r="TCY76" s="193"/>
      <c r="TCZ76" s="193"/>
      <c r="TDA76" s="193"/>
      <c r="TDB76" s="193"/>
      <c r="TDC76" s="193"/>
      <c r="TDD76" s="193"/>
      <c r="TDE76" s="193"/>
      <c r="TDF76" s="193"/>
      <c r="TDG76" s="193"/>
      <c r="TDH76" s="193"/>
      <c r="TDI76" s="193"/>
      <c r="TDJ76" s="193"/>
      <c r="TDK76" s="193"/>
      <c r="TDL76" s="193"/>
      <c r="TDM76" s="193"/>
      <c r="TDN76" s="193"/>
      <c r="TDO76" s="193"/>
      <c r="TDP76" s="193"/>
      <c r="TDQ76" s="193"/>
      <c r="TDR76" s="193"/>
      <c r="TDS76" s="193"/>
      <c r="TDT76" s="193"/>
      <c r="TDU76" s="193"/>
      <c r="TDV76" s="193"/>
      <c r="TDW76" s="193"/>
      <c r="TDX76" s="193"/>
      <c r="TDY76" s="193"/>
      <c r="TDZ76" s="193"/>
      <c r="TEA76" s="193"/>
      <c r="TEB76" s="193"/>
      <c r="TEC76" s="193"/>
      <c r="TED76" s="193"/>
      <c r="TEE76" s="193"/>
      <c r="TEF76" s="193"/>
      <c r="TEG76" s="193"/>
      <c r="TEH76" s="193"/>
      <c r="TEI76" s="193"/>
      <c r="TEJ76" s="193"/>
      <c r="TEK76" s="193"/>
      <c r="TEL76" s="193"/>
      <c r="TEM76" s="193"/>
      <c r="TEN76" s="193"/>
      <c r="TEO76" s="193"/>
      <c r="TEP76" s="193"/>
      <c r="TEQ76" s="193"/>
      <c r="TER76" s="193"/>
      <c r="TES76" s="193"/>
      <c r="TET76" s="193"/>
      <c r="TEU76" s="193"/>
      <c r="TEV76" s="193"/>
      <c r="TEW76" s="193"/>
      <c r="TEX76" s="193"/>
      <c r="TEY76" s="193"/>
      <c r="TEZ76" s="193"/>
      <c r="TFA76" s="193"/>
      <c r="TFB76" s="193"/>
      <c r="TFC76" s="193"/>
      <c r="TFD76" s="193"/>
      <c r="TFE76" s="193"/>
      <c r="TFF76" s="193"/>
      <c r="TFG76" s="193"/>
      <c r="TFH76" s="193"/>
      <c r="TFI76" s="193"/>
      <c r="TFJ76" s="193"/>
      <c r="TFK76" s="193"/>
      <c r="TFL76" s="193"/>
      <c r="TFM76" s="193"/>
      <c r="TFN76" s="193"/>
      <c r="TFO76" s="193"/>
      <c r="TFP76" s="193"/>
      <c r="TFQ76" s="193"/>
      <c r="TFR76" s="193"/>
      <c r="TFS76" s="193"/>
      <c r="TFT76" s="193"/>
      <c r="TFU76" s="193"/>
      <c r="TFV76" s="193"/>
      <c r="TFW76" s="193"/>
      <c r="TFX76" s="193"/>
      <c r="TFY76" s="193"/>
      <c r="TFZ76" s="193"/>
      <c r="TGA76" s="193"/>
      <c r="TGB76" s="193"/>
      <c r="TGC76" s="193"/>
      <c r="TGD76" s="193"/>
      <c r="TGE76" s="193"/>
      <c r="TGF76" s="193"/>
      <c r="TGG76" s="193"/>
      <c r="TGH76" s="193"/>
      <c r="TGI76" s="193"/>
      <c r="TGJ76" s="193"/>
      <c r="TGK76" s="193"/>
      <c r="TGL76" s="193"/>
      <c r="TGM76" s="193"/>
      <c r="TGN76" s="193"/>
      <c r="TGO76" s="193"/>
      <c r="TGP76" s="193"/>
      <c r="TGQ76" s="193"/>
      <c r="TGR76" s="193"/>
      <c r="TGS76" s="193"/>
      <c r="TGT76" s="193"/>
      <c r="TGU76" s="193"/>
      <c r="TGV76" s="193"/>
      <c r="TGW76" s="193"/>
      <c r="TGX76" s="193"/>
      <c r="TGY76" s="193"/>
      <c r="TGZ76" s="193"/>
      <c r="THA76" s="193"/>
      <c r="THB76" s="193"/>
      <c r="THC76" s="193"/>
      <c r="THD76" s="193"/>
      <c r="THE76" s="193"/>
      <c r="THF76" s="193"/>
      <c r="THG76" s="193"/>
      <c r="THH76" s="193"/>
      <c r="THI76" s="193"/>
      <c r="THJ76" s="193"/>
      <c r="THK76" s="193"/>
      <c r="THL76" s="193"/>
      <c r="THM76" s="193"/>
      <c r="THN76" s="193"/>
      <c r="THO76" s="193"/>
      <c r="THP76" s="193"/>
      <c r="THQ76" s="193"/>
      <c r="THR76" s="193"/>
      <c r="THS76" s="193"/>
      <c r="THT76" s="193"/>
      <c r="THU76" s="193"/>
      <c r="THV76" s="193"/>
      <c r="THW76" s="193"/>
      <c r="THX76" s="193"/>
      <c r="THY76" s="193"/>
      <c r="THZ76" s="193"/>
      <c r="TIA76" s="193"/>
      <c r="TIB76" s="193"/>
      <c r="TIC76" s="193"/>
      <c r="TID76" s="193"/>
      <c r="TIE76" s="193"/>
      <c r="TIF76" s="193"/>
      <c r="TIG76" s="193"/>
      <c r="TIH76" s="193"/>
      <c r="TII76" s="193"/>
      <c r="TIJ76" s="193"/>
      <c r="TIK76" s="193"/>
      <c r="TIL76" s="193"/>
      <c r="TIM76" s="193"/>
      <c r="TIN76" s="193"/>
      <c r="TIO76" s="193"/>
      <c r="TIP76" s="193"/>
      <c r="TIQ76" s="193"/>
      <c r="TIR76" s="193"/>
      <c r="TIS76" s="193"/>
      <c r="TIT76" s="193"/>
      <c r="TIU76" s="193"/>
      <c r="TIV76" s="193"/>
      <c r="TIW76" s="193"/>
      <c r="TIX76" s="193"/>
      <c r="TIY76" s="193"/>
      <c r="TIZ76" s="193"/>
      <c r="TJA76" s="193"/>
      <c r="TJB76" s="193"/>
      <c r="TJC76" s="193"/>
      <c r="TJD76" s="193"/>
      <c r="TJE76" s="193"/>
      <c r="TJF76" s="193"/>
      <c r="TJG76" s="193"/>
      <c r="TJH76" s="193"/>
      <c r="TJI76" s="193"/>
      <c r="TJJ76" s="193"/>
      <c r="TJK76" s="193"/>
      <c r="TJL76" s="193"/>
      <c r="TJM76" s="193"/>
      <c r="TJN76" s="193"/>
      <c r="TJO76" s="193"/>
      <c r="TJP76" s="193"/>
      <c r="TJQ76" s="193"/>
      <c r="TJR76" s="193"/>
      <c r="TJS76" s="193"/>
      <c r="TJT76" s="193"/>
      <c r="TJU76" s="193"/>
      <c r="TJV76" s="193"/>
      <c r="TJW76" s="193"/>
      <c r="TJX76" s="193"/>
      <c r="TJY76" s="193"/>
      <c r="TJZ76" s="193"/>
      <c r="TKA76" s="193"/>
      <c r="TKB76" s="193"/>
      <c r="TKC76" s="193"/>
      <c r="TKD76" s="193"/>
      <c r="TKE76" s="193"/>
      <c r="TKF76" s="193"/>
      <c r="TKG76" s="193"/>
      <c r="TKH76" s="193"/>
      <c r="TKI76" s="193"/>
      <c r="TKJ76" s="193"/>
      <c r="TKK76" s="193"/>
      <c r="TKL76" s="193"/>
      <c r="TKM76" s="193"/>
      <c r="TKN76" s="193"/>
      <c r="TKO76" s="193"/>
      <c r="TKP76" s="193"/>
      <c r="TKQ76" s="193"/>
      <c r="TKR76" s="193"/>
      <c r="TKS76" s="193"/>
      <c r="TKT76" s="193"/>
      <c r="TKU76" s="193"/>
      <c r="TKV76" s="193"/>
      <c r="TKW76" s="193"/>
      <c r="TKX76" s="193"/>
      <c r="TKY76" s="193"/>
      <c r="TKZ76" s="193"/>
      <c r="TLA76" s="193"/>
      <c r="TLB76" s="193"/>
      <c r="TLC76" s="193"/>
      <c r="TLD76" s="193"/>
      <c r="TLE76" s="193"/>
      <c r="TLF76" s="193"/>
      <c r="TLG76" s="193"/>
      <c r="TLH76" s="193"/>
      <c r="TLI76" s="193"/>
      <c r="TLJ76" s="193"/>
      <c r="TLK76" s="193"/>
      <c r="TLL76" s="193"/>
      <c r="TLM76" s="193"/>
      <c r="TLN76" s="193"/>
      <c r="TLO76" s="193"/>
      <c r="TLP76" s="193"/>
      <c r="TLQ76" s="193"/>
      <c r="TLR76" s="193"/>
      <c r="TLS76" s="193"/>
      <c r="TLT76" s="193"/>
      <c r="TLU76" s="193"/>
      <c r="TLV76" s="193"/>
      <c r="TLW76" s="193"/>
      <c r="TLX76" s="193"/>
      <c r="TLY76" s="193"/>
      <c r="TLZ76" s="193"/>
      <c r="TMA76" s="193"/>
      <c r="TMB76" s="193"/>
      <c r="TMC76" s="193"/>
      <c r="TMD76" s="193"/>
      <c r="TME76" s="193"/>
      <c r="TMF76" s="193"/>
      <c r="TMG76" s="193"/>
      <c r="TMH76" s="193"/>
      <c r="TMI76" s="193"/>
      <c r="TMJ76" s="193"/>
      <c r="TMK76" s="193"/>
      <c r="TML76" s="193"/>
      <c r="TMM76" s="193"/>
      <c r="TMN76" s="193"/>
      <c r="TMO76" s="193"/>
      <c r="TMP76" s="193"/>
      <c r="TMQ76" s="193"/>
      <c r="TMR76" s="193"/>
      <c r="TMS76" s="193"/>
      <c r="TMT76" s="193"/>
      <c r="TMU76" s="193"/>
      <c r="TMV76" s="193"/>
      <c r="TMW76" s="193"/>
      <c r="TMX76" s="193"/>
      <c r="TMY76" s="193"/>
      <c r="TMZ76" s="193"/>
      <c r="TNA76" s="193"/>
      <c r="TNB76" s="193"/>
      <c r="TNC76" s="193"/>
      <c r="TND76" s="193"/>
      <c r="TNE76" s="193"/>
      <c r="TNF76" s="193"/>
      <c r="TNG76" s="193"/>
      <c r="TNH76" s="193"/>
      <c r="TNI76" s="193"/>
      <c r="TNJ76" s="193"/>
      <c r="TNK76" s="193"/>
      <c r="TNL76" s="193"/>
      <c r="TNM76" s="193"/>
      <c r="TNN76" s="193"/>
      <c r="TNO76" s="193"/>
      <c r="TNP76" s="193"/>
      <c r="TNQ76" s="193"/>
      <c r="TNR76" s="193"/>
      <c r="TNS76" s="193"/>
      <c r="TNT76" s="193"/>
      <c r="TNU76" s="193"/>
      <c r="TNV76" s="193"/>
      <c r="TNW76" s="193"/>
      <c r="TNX76" s="193"/>
      <c r="TNY76" s="193"/>
      <c r="TNZ76" s="193"/>
      <c r="TOA76" s="193"/>
      <c r="TOB76" s="193"/>
      <c r="TOC76" s="193"/>
      <c r="TOD76" s="193"/>
      <c r="TOE76" s="193"/>
      <c r="TOF76" s="193"/>
      <c r="TOG76" s="193"/>
      <c r="TOH76" s="193"/>
      <c r="TOI76" s="193"/>
      <c r="TOJ76" s="193"/>
      <c r="TOK76" s="193"/>
      <c r="TOL76" s="193"/>
      <c r="TOM76" s="193"/>
      <c r="TON76" s="193"/>
      <c r="TOO76" s="193"/>
      <c r="TOP76" s="193"/>
      <c r="TOQ76" s="193"/>
      <c r="TOR76" s="193"/>
      <c r="TOS76" s="193"/>
      <c r="TOT76" s="193"/>
      <c r="TOU76" s="193"/>
      <c r="TOV76" s="193"/>
      <c r="TOW76" s="193"/>
      <c r="TOX76" s="193"/>
      <c r="TOY76" s="193"/>
      <c r="TOZ76" s="193"/>
      <c r="TPA76" s="193"/>
      <c r="TPB76" s="193"/>
      <c r="TPC76" s="193"/>
      <c r="TPD76" s="193"/>
      <c r="TPE76" s="193"/>
      <c r="TPF76" s="193"/>
      <c r="TPG76" s="193"/>
      <c r="TPH76" s="193"/>
      <c r="TPI76" s="193"/>
      <c r="TPJ76" s="193"/>
      <c r="TPK76" s="193"/>
      <c r="TPL76" s="193"/>
      <c r="TPM76" s="193"/>
      <c r="TPN76" s="193"/>
      <c r="TPO76" s="193"/>
      <c r="TPP76" s="193"/>
      <c r="TPQ76" s="193"/>
      <c r="TPR76" s="193"/>
      <c r="TPS76" s="193"/>
      <c r="TPT76" s="193"/>
      <c r="TPU76" s="193"/>
      <c r="TPV76" s="193"/>
      <c r="TPW76" s="193"/>
      <c r="TPX76" s="193"/>
      <c r="TPY76" s="193"/>
      <c r="TPZ76" s="193"/>
      <c r="TQA76" s="193"/>
      <c r="TQB76" s="193"/>
      <c r="TQC76" s="193"/>
      <c r="TQD76" s="193"/>
      <c r="TQE76" s="193"/>
      <c r="TQF76" s="193"/>
      <c r="TQG76" s="193"/>
      <c r="TQH76" s="193"/>
      <c r="TQI76" s="193"/>
      <c r="TQJ76" s="193"/>
      <c r="TQK76" s="193"/>
      <c r="TQL76" s="193"/>
      <c r="TQM76" s="193"/>
      <c r="TQN76" s="193"/>
      <c r="TQO76" s="193"/>
      <c r="TQP76" s="193"/>
      <c r="TQQ76" s="193"/>
      <c r="TQR76" s="193"/>
      <c r="TQS76" s="193"/>
      <c r="TQT76" s="193"/>
      <c r="TQU76" s="193"/>
      <c r="TQV76" s="193"/>
      <c r="TQW76" s="193"/>
      <c r="TQX76" s="193"/>
      <c r="TQY76" s="193"/>
      <c r="TQZ76" s="193"/>
      <c r="TRA76" s="193"/>
      <c r="TRB76" s="193"/>
      <c r="TRC76" s="193"/>
      <c r="TRD76" s="193"/>
      <c r="TRE76" s="193"/>
      <c r="TRF76" s="193"/>
      <c r="TRG76" s="193"/>
      <c r="TRH76" s="193"/>
      <c r="TRI76" s="193"/>
      <c r="TRJ76" s="193"/>
      <c r="TRK76" s="193"/>
      <c r="TRL76" s="193"/>
      <c r="TRM76" s="193"/>
      <c r="TRN76" s="193"/>
      <c r="TRO76" s="193"/>
      <c r="TRP76" s="193"/>
      <c r="TRQ76" s="193"/>
      <c r="TRR76" s="193"/>
      <c r="TRS76" s="193"/>
      <c r="TRT76" s="193"/>
      <c r="TRU76" s="193"/>
      <c r="TRV76" s="193"/>
      <c r="TRW76" s="193"/>
      <c r="TRX76" s="193"/>
      <c r="TRY76" s="193"/>
      <c r="TRZ76" s="193"/>
      <c r="TSA76" s="193"/>
      <c r="TSB76" s="193"/>
      <c r="TSC76" s="193"/>
      <c r="TSD76" s="193"/>
      <c r="TSE76" s="193"/>
      <c r="TSF76" s="193"/>
      <c r="TSG76" s="193"/>
      <c r="TSH76" s="193"/>
      <c r="TSI76" s="193"/>
      <c r="TSJ76" s="193"/>
      <c r="TSK76" s="193"/>
      <c r="TSL76" s="193"/>
      <c r="TSM76" s="193"/>
      <c r="TSN76" s="193"/>
      <c r="TSO76" s="193"/>
      <c r="TSP76" s="193"/>
      <c r="TSQ76" s="193"/>
      <c r="TSR76" s="193"/>
      <c r="TSS76" s="193"/>
      <c r="TST76" s="193"/>
      <c r="TSU76" s="193"/>
      <c r="TSV76" s="193"/>
      <c r="TSW76" s="193"/>
      <c r="TSX76" s="193"/>
      <c r="TSY76" s="193"/>
      <c r="TSZ76" s="193"/>
      <c r="TTA76" s="193"/>
      <c r="TTB76" s="193"/>
      <c r="TTC76" s="193"/>
      <c r="TTD76" s="193"/>
      <c r="TTE76" s="193"/>
      <c r="TTF76" s="193"/>
      <c r="TTG76" s="193"/>
      <c r="TTH76" s="193"/>
      <c r="TTI76" s="193"/>
      <c r="TTJ76" s="193"/>
      <c r="TTK76" s="193"/>
      <c r="TTL76" s="193"/>
      <c r="TTM76" s="193"/>
      <c r="TTN76" s="193"/>
      <c r="TTO76" s="193"/>
      <c r="TTP76" s="193"/>
      <c r="TTQ76" s="193"/>
      <c r="TTR76" s="193"/>
      <c r="TTS76" s="193"/>
      <c r="TTT76" s="193"/>
      <c r="TTU76" s="193"/>
      <c r="TTV76" s="193"/>
      <c r="TTW76" s="193"/>
      <c r="TTX76" s="193"/>
      <c r="TTY76" s="193"/>
      <c r="TTZ76" s="193"/>
      <c r="TUA76" s="193"/>
      <c r="TUB76" s="193"/>
      <c r="TUC76" s="193"/>
      <c r="TUD76" s="193"/>
      <c r="TUE76" s="193"/>
      <c r="TUF76" s="193"/>
      <c r="TUG76" s="193"/>
      <c r="TUH76" s="193"/>
      <c r="TUI76" s="193"/>
      <c r="TUJ76" s="193"/>
      <c r="TUK76" s="193"/>
      <c r="TUL76" s="193"/>
      <c r="TUM76" s="193"/>
      <c r="TUN76" s="193"/>
      <c r="TUO76" s="193"/>
      <c r="TUP76" s="193"/>
      <c r="TUQ76" s="193"/>
      <c r="TUR76" s="193"/>
      <c r="TUS76" s="193"/>
      <c r="TUT76" s="193"/>
      <c r="TUU76" s="193"/>
      <c r="TUV76" s="193"/>
      <c r="TUW76" s="193"/>
      <c r="TUX76" s="193"/>
      <c r="TUY76" s="193"/>
      <c r="TUZ76" s="193"/>
      <c r="TVA76" s="193"/>
      <c r="TVB76" s="193"/>
      <c r="TVC76" s="193"/>
      <c r="TVD76" s="193"/>
      <c r="TVE76" s="193"/>
      <c r="TVF76" s="193"/>
      <c r="TVG76" s="193"/>
      <c r="TVH76" s="193"/>
      <c r="TVI76" s="193"/>
      <c r="TVJ76" s="193"/>
      <c r="TVK76" s="193"/>
      <c r="TVL76" s="193"/>
      <c r="TVM76" s="193"/>
      <c r="TVN76" s="193"/>
      <c r="TVO76" s="193"/>
      <c r="TVP76" s="193"/>
      <c r="TVQ76" s="193"/>
      <c r="TVR76" s="193"/>
      <c r="TVS76" s="193"/>
      <c r="TVT76" s="193"/>
      <c r="TVU76" s="193"/>
      <c r="TVV76" s="193"/>
      <c r="TVW76" s="193"/>
      <c r="TVX76" s="193"/>
      <c r="TVY76" s="193"/>
      <c r="TVZ76" s="193"/>
      <c r="TWA76" s="193"/>
      <c r="TWB76" s="193"/>
      <c r="TWC76" s="193"/>
      <c r="TWD76" s="193"/>
      <c r="TWE76" s="193"/>
      <c r="TWF76" s="193"/>
      <c r="TWG76" s="193"/>
      <c r="TWH76" s="193"/>
      <c r="TWI76" s="193"/>
      <c r="TWJ76" s="193"/>
      <c r="TWK76" s="193"/>
      <c r="TWL76" s="193"/>
      <c r="TWM76" s="193"/>
      <c r="TWN76" s="193"/>
      <c r="TWO76" s="193"/>
      <c r="TWP76" s="193"/>
      <c r="TWQ76" s="193"/>
      <c r="TWR76" s="193"/>
      <c r="TWS76" s="193"/>
      <c r="TWT76" s="193"/>
      <c r="TWU76" s="193"/>
      <c r="TWV76" s="193"/>
      <c r="TWW76" s="193"/>
      <c r="TWX76" s="193"/>
      <c r="TWY76" s="193"/>
      <c r="TWZ76" s="193"/>
      <c r="TXA76" s="193"/>
      <c r="TXB76" s="193"/>
      <c r="TXC76" s="193"/>
      <c r="TXD76" s="193"/>
      <c r="TXE76" s="193"/>
      <c r="TXF76" s="193"/>
      <c r="TXG76" s="193"/>
      <c r="TXH76" s="193"/>
      <c r="TXI76" s="193"/>
      <c r="TXJ76" s="193"/>
      <c r="TXK76" s="193"/>
      <c r="TXL76" s="193"/>
      <c r="TXM76" s="193"/>
      <c r="TXN76" s="193"/>
      <c r="TXO76" s="193"/>
      <c r="TXP76" s="193"/>
      <c r="TXQ76" s="193"/>
      <c r="TXR76" s="193"/>
      <c r="TXS76" s="193"/>
      <c r="TXT76" s="193"/>
      <c r="TXU76" s="193"/>
      <c r="TXV76" s="193"/>
      <c r="TXW76" s="193"/>
      <c r="TXX76" s="193"/>
      <c r="TXY76" s="193"/>
      <c r="TXZ76" s="193"/>
      <c r="TYA76" s="193"/>
      <c r="TYB76" s="193"/>
      <c r="TYC76" s="193"/>
      <c r="TYD76" s="193"/>
      <c r="TYE76" s="193"/>
      <c r="TYF76" s="193"/>
      <c r="TYG76" s="193"/>
      <c r="TYH76" s="193"/>
      <c r="TYI76" s="193"/>
      <c r="TYJ76" s="193"/>
      <c r="TYK76" s="193"/>
      <c r="TYL76" s="193"/>
      <c r="TYM76" s="193"/>
      <c r="TYN76" s="193"/>
      <c r="TYO76" s="193"/>
      <c r="TYP76" s="193"/>
      <c r="TYQ76" s="193"/>
      <c r="TYR76" s="193"/>
      <c r="TYS76" s="193"/>
      <c r="TYT76" s="193"/>
      <c r="TYU76" s="193"/>
      <c r="TYV76" s="193"/>
      <c r="TYW76" s="193"/>
      <c r="TYX76" s="193"/>
      <c r="TYY76" s="193"/>
      <c r="TYZ76" s="193"/>
      <c r="TZA76" s="193"/>
      <c r="TZB76" s="193"/>
      <c r="TZC76" s="193"/>
      <c r="TZD76" s="193"/>
      <c r="TZE76" s="193"/>
      <c r="TZF76" s="193"/>
      <c r="TZG76" s="193"/>
      <c r="TZH76" s="193"/>
      <c r="TZI76" s="193"/>
      <c r="TZJ76" s="193"/>
      <c r="TZK76" s="193"/>
      <c r="TZL76" s="193"/>
      <c r="TZM76" s="193"/>
      <c r="TZN76" s="193"/>
      <c r="TZO76" s="193"/>
      <c r="TZP76" s="193"/>
      <c r="TZQ76" s="193"/>
      <c r="TZR76" s="193"/>
      <c r="TZS76" s="193"/>
      <c r="TZT76" s="193"/>
      <c r="TZU76" s="193"/>
      <c r="TZV76" s="193"/>
      <c r="TZW76" s="193"/>
      <c r="TZX76" s="193"/>
      <c r="TZY76" s="193"/>
      <c r="TZZ76" s="193"/>
      <c r="UAA76" s="193"/>
      <c r="UAB76" s="193"/>
      <c r="UAC76" s="193"/>
      <c r="UAD76" s="193"/>
      <c r="UAE76" s="193"/>
      <c r="UAF76" s="193"/>
      <c r="UAG76" s="193"/>
      <c r="UAH76" s="193"/>
      <c r="UAI76" s="193"/>
      <c r="UAJ76" s="193"/>
      <c r="UAK76" s="193"/>
      <c r="UAL76" s="193"/>
      <c r="UAM76" s="193"/>
      <c r="UAN76" s="193"/>
      <c r="UAO76" s="193"/>
      <c r="UAP76" s="193"/>
      <c r="UAQ76" s="193"/>
      <c r="UAR76" s="193"/>
      <c r="UAS76" s="193"/>
      <c r="UAT76" s="193"/>
      <c r="UAU76" s="193"/>
      <c r="UAV76" s="193"/>
      <c r="UAW76" s="193"/>
      <c r="UAX76" s="193"/>
      <c r="UAY76" s="193"/>
      <c r="UAZ76" s="193"/>
      <c r="UBA76" s="193"/>
      <c r="UBB76" s="193"/>
      <c r="UBC76" s="193"/>
      <c r="UBD76" s="193"/>
      <c r="UBE76" s="193"/>
      <c r="UBF76" s="193"/>
      <c r="UBG76" s="193"/>
      <c r="UBH76" s="193"/>
      <c r="UBI76" s="193"/>
      <c r="UBJ76" s="193"/>
      <c r="UBK76" s="193"/>
      <c r="UBL76" s="193"/>
      <c r="UBM76" s="193"/>
      <c r="UBN76" s="193"/>
      <c r="UBO76" s="193"/>
      <c r="UBP76" s="193"/>
      <c r="UBQ76" s="193"/>
      <c r="UBR76" s="193"/>
      <c r="UBS76" s="193"/>
      <c r="UBT76" s="193"/>
      <c r="UBU76" s="193"/>
      <c r="UBV76" s="193"/>
      <c r="UBW76" s="193"/>
      <c r="UBX76" s="193"/>
      <c r="UBY76" s="193"/>
      <c r="UBZ76" s="193"/>
      <c r="UCA76" s="193"/>
      <c r="UCB76" s="193"/>
      <c r="UCC76" s="193"/>
      <c r="UCD76" s="193"/>
      <c r="UCE76" s="193"/>
      <c r="UCF76" s="193"/>
      <c r="UCG76" s="193"/>
      <c r="UCH76" s="193"/>
      <c r="UCI76" s="193"/>
      <c r="UCJ76" s="193"/>
      <c r="UCK76" s="193"/>
      <c r="UCL76" s="193"/>
      <c r="UCM76" s="193"/>
      <c r="UCN76" s="193"/>
      <c r="UCO76" s="193"/>
      <c r="UCP76" s="193"/>
      <c r="UCQ76" s="193"/>
      <c r="UCR76" s="193"/>
      <c r="UCS76" s="193"/>
      <c r="UCT76" s="193"/>
      <c r="UCU76" s="193"/>
      <c r="UCV76" s="193"/>
      <c r="UCW76" s="193"/>
      <c r="UCX76" s="193"/>
      <c r="UCY76" s="193"/>
      <c r="UCZ76" s="193"/>
      <c r="UDA76" s="193"/>
      <c r="UDB76" s="193"/>
      <c r="UDC76" s="193"/>
      <c r="UDD76" s="193"/>
      <c r="UDE76" s="193"/>
      <c r="UDF76" s="193"/>
      <c r="UDG76" s="193"/>
      <c r="UDH76" s="193"/>
      <c r="UDI76" s="193"/>
      <c r="UDJ76" s="193"/>
      <c r="UDK76" s="193"/>
      <c r="UDL76" s="193"/>
      <c r="UDM76" s="193"/>
      <c r="UDN76" s="193"/>
      <c r="UDO76" s="193"/>
      <c r="UDP76" s="193"/>
      <c r="UDQ76" s="193"/>
      <c r="UDR76" s="193"/>
      <c r="UDS76" s="193"/>
      <c r="UDT76" s="193"/>
      <c r="UDU76" s="193"/>
      <c r="UDV76" s="193"/>
      <c r="UDW76" s="193"/>
      <c r="UDX76" s="193"/>
      <c r="UDY76" s="193"/>
      <c r="UDZ76" s="193"/>
      <c r="UEA76" s="193"/>
      <c r="UEB76" s="193"/>
      <c r="UEC76" s="193"/>
      <c r="UED76" s="193"/>
      <c r="UEE76" s="193"/>
      <c r="UEF76" s="193"/>
      <c r="UEG76" s="193"/>
      <c r="UEH76" s="193"/>
      <c r="UEI76" s="193"/>
      <c r="UEJ76" s="193"/>
      <c r="UEK76" s="193"/>
      <c r="UEL76" s="193"/>
      <c r="UEM76" s="193"/>
      <c r="UEN76" s="193"/>
      <c r="UEO76" s="193"/>
      <c r="UEP76" s="193"/>
      <c r="UEQ76" s="193"/>
      <c r="UER76" s="193"/>
      <c r="UES76" s="193"/>
      <c r="UET76" s="193"/>
      <c r="UEU76" s="193"/>
      <c r="UEV76" s="193"/>
      <c r="UEW76" s="193"/>
      <c r="UEX76" s="193"/>
      <c r="UEY76" s="193"/>
      <c r="UEZ76" s="193"/>
      <c r="UFA76" s="193"/>
      <c r="UFB76" s="193"/>
      <c r="UFC76" s="193"/>
      <c r="UFD76" s="193"/>
      <c r="UFE76" s="193"/>
      <c r="UFF76" s="193"/>
      <c r="UFG76" s="193"/>
      <c r="UFH76" s="193"/>
      <c r="UFI76" s="193"/>
      <c r="UFJ76" s="193"/>
      <c r="UFK76" s="193"/>
      <c r="UFL76" s="193"/>
      <c r="UFM76" s="193"/>
      <c r="UFN76" s="193"/>
      <c r="UFO76" s="193"/>
      <c r="UFP76" s="193"/>
      <c r="UFQ76" s="193"/>
      <c r="UFR76" s="193"/>
      <c r="UFS76" s="193"/>
      <c r="UFT76" s="193"/>
      <c r="UFU76" s="193"/>
      <c r="UFV76" s="193"/>
      <c r="UFW76" s="193"/>
      <c r="UFX76" s="193"/>
      <c r="UFY76" s="193"/>
      <c r="UFZ76" s="193"/>
      <c r="UGA76" s="193"/>
      <c r="UGB76" s="193"/>
      <c r="UGC76" s="193"/>
      <c r="UGD76" s="193"/>
      <c r="UGE76" s="193"/>
      <c r="UGF76" s="193"/>
      <c r="UGG76" s="193"/>
      <c r="UGH76" s="193"/>
      <c r="UGI76" s="193"/>
      <c r="UGJ76" s="193"/>
      <c r="UGK76" s="193"/>
      <c r="UGL76" s="193"/>
      <c r="UGM76" s="193"/>
      <c r="UGN76" s="193"/>
      <c r="UGO76" s="193"/>
      <c r="UGP76" s="193"/>
      <c r="UGQ76" s="193"/>
      <c r="UGR76" s="193"/>
      <c r="UGS76" s="193"/>
      <c r="UGT76" s="193"/>
      <c r="UGU76" s="193"/>
      <c r="UGV76" s="193"/>
      <c r="UGW76" s="193"/>
      <c r="UGX76" s="193"/>
      <c r="UGY76" s="193"/>
      <c r="UGZ76" s="193"/>
      <c r="UHA76" s="193"/>
      <c r="UHB76" s="193"/>
      <c r="UHC76" s="193"/>
      <c r="UHD76" s="193"/>
      <c r="UHE76" s="193"/>
      <c r="UHF76" s="193"/>
      <c r="UHG76" s="193"/>
      <c r="UHH76" s="193"/>
      <c r="UHI76" s="193"/>
      <c r="UHJ76" s="193"/>
      <c r="UHK76" s="193"/>
      <c r="UHL76" s="193"/>
      <c r="UHM76" s="193"/>
      <c r="UHN76" s="193"/>
      <c r="UHO76" s="193"/>
      <c r="UHP76" s="193"/>
      <c r="UHQ76" s="193"/>
      <c r="UHR76" s="193"/>
      <c r="UHS76" s="193"/>
      <c r="UHT76" s="193"/>
      <c r="UHU76" s="193"/>
      <c r="UHV76" s="193"/>
      <c r="UHW76" s="193"/>
      <c r="UHX76" s="193"/>
      <c r="UHY76" s="193"/>
      <c r="UHZ76" s="193"/>
      <c r="UIA76" s="193"/>
      <c r="UIB76" s="193"/>
      <c r="UIC76" s="193"/>
      <c r="UID76" s="193"/>
      <c r="UIE76" s="193"/>
      <c r="UIF76" s="193"/>
      <c r="UIG76" s="193"/>
      <c r="UIH76" s="193"/>
      <c r="UII76" s="193"/>
      <c r="UIJ76" s="193"/>
      <c r="UIK76" s="193"/>
      <c r="UIL76" s="193"/>
      <c r="UIM76" s="193"/>
      <c r="UIN76" s="193"/>
      <c r="UIO76" s="193"/>
      <c r="UIP76" s="193"/>
      <c r="UIQ76" s="193"/>
      <c r="UIR76" s="193"/>
      <c r="UIS76" s="193"/>
      <c r="UIT76" s="193"/>
      <c r="UIU76" s="193"/>
      <c r="UIV76" s="193"/>
      <c r="UIW76" s="193"/>
      <c r="UIX76" s="193"/>
      <c r="UIY76" s="193"/>
      <c r="UIZ76" s="193"/>
      <c r="UJA76" s="193"/>
      <c r="UJB76" s="193"/>
      <c r="UJC76" s="193"/>
      <c r="UJD76" s="193"/>
      <c r="UJE76" s="193"/>
      <c r="UJF76" s="193"/>
      <c r="UJG76" s="193"/>
      <c r="UJH76" s="193"/>
      <c r="UJI76" s="193"/>
      <c r="UJJ76" s="193"/>
      <c r="UJK76" s="193"/>
      <c r="UJL76" s="193"/>
      <c r="UJM76" s="193"/>
      <c r="UJN76" s="193"/>
      <c r="UJO76" s="193"/>
      <c r="UJP76" s="193"/>
      <c r="UJQ76" s="193"/>
      <c r="UJR76" s="193"/>
      <c r="UJS76" s="193"/>
      <c r="UJT76" s="193"/>
      <c r="UJU76" s="193"/>
      <c r="UJV76" s="193"/>
      <c r="UJW76" s="193"/>
      <c r="UJX76" s="193"/>
      <c r="UJY76" s="193"/>
      <c r="UJZ76" s="193"/>
      <c r="UKA76" s="193"/>
      <c r="UKB76" s="193"/>
      <c r="UKC76" s="193"/>
      <c r="UKD76" s="193"/>
      <c r="UKE76" s="193"/>
      <c r="UKF76" s="193"/>
      <c r="UKG76" s="193"/>
      <c r="UKH76" s="193"/>
      <c r="UKI76" s="193"/>
      <c r="UKJ76" s="193"/>
      <c r="UKK76" s="193"/>
      <c r="UKL76" s="193"/>
      <c r="UKM76" s="193"/>
      <c r="UKN76" s="193"/>
      <c r="UKO76" s="193"/>
      <c r="UKP76" s="193"/>
      <c r="UKQ76" s="193"/>
      <c r="UKR76" s="193"/>
      <c r="UKS76" s="193"/>
      <c r="UKT76" s="193"/>
      <c r="UKU76" s="193"/>
      <c r="UKV76" s="193"/>
      <c r="UKW76" s="193"/>
      <c r="UKX76" s="193"/>
      <c r="UKY76" s="193"/>
      <c r="UKZ76" s="193"/>
      <c r="ULA76" s="193"/>
      <c r="ULB76" s="193"/>
      <c r="ULC76" s="193"/>
      <c r="ULD76" s="193"/>
      <c r="ULE76" s="193"/>
      <c r="ULF76" s="193"/>
      <c r="ULG76" s="193"/>
      <c r="ULH76" s="193"/>
      <c r="ULI76" s="193"/>
      <c r="ULJ76" s="193"/>
      <c r="ULK76" s="193"/>
      <c r="ULL76" s="193"/>
      <c r="ULM76" s="193"/>
      <c r="ULN76" s="193"/>
      <c r="ULO76" s="193"/>
      <c r="ULP76" s="193"/>
      <c r="ULQ76" s="193"/>
      <c r="ULR76" s="193"/>
      <c r="ULS76" s="193"/>
      <c r="ULT76" s="193"/>
      <c r="ULU76" s="193"/>
      <c r="ULV76" s="193"/>
      <c r="ULW76" s="193"/>
      <c r="ULX76" s="193"/>
      <c r="ULY76" s="193"/>
      <c r="ULZ76" s="193"/>
      <c r="UMA76" s="193"/>
      <c r="UMB76" s="193"/>
      <c r="UMC76" s="193"/>
      <c r="UMD76" s="193"/>
      <c r="UME76" s="193"/>
      <c r="UMF76" s="193"/>
      <c r="UMG76" s="193"/>
      <c r="UMH76" s="193"/>
      <c r="UMI76" s="193"/>
      <c r="UMJ76" s="193"/>
      <c r="UMK76" s="193"/>
      <c r="UML76" s="193"/>
      <c r="UMM76" s="193"/>
      <c r="UMN76" s="193"/>
      <c r="UMO76" s="193"/>
      <c r="UMP76" s="193"/>
      <c r="UMQ76" s="193"/>
      <c r="UMR76" s="193"/>
      <c r="UMS76" s="193"/>
      <c r="UMT76" s="193"/>
      <c r="UMU76" s="193"/>
      <c r="UMV76" s="193"/>
      <c r="UMW76" s="193"/>
      <c r="UMX76" s="193"/>
      <c r="UMY76" s="193"/>
      <c r="UMZ76" s="193"/>
      <c r="UNA76" s="193"/>
      <c r="UNB76" s="193"/>
      <c r="UNC76" s="193"/>
      <c r="UND76" s="193"/>
      <c r="UNE76" s="193"/>
      <c r="UNF76" s="193"/>
      <c r="UNG76" s="193"/>
      <c r="UNH76" s="193"/>
      <c r="UNI76" s="193"/>
      <c r="UNJ76" s="193"/>
      <c r="UNK76" s="193"/>
      <c r="UNL76" s="193"/>
      <c r="UNM76" s="193"/>
      <c r="UNN76" s="193"/>
      <c r="UNO76" s="193"/>
      <c r="UNP76" s="193"/>
      <c r="UNQ76" s="193"/>
      <c r="UNR76" s="193"/>
      <c r="UNS76" s="193"/>
      <c r="UNT76" s="193"/>
      <c r="UNU76" s="193"/>
      <c r="UNV76" s="193"/>
      <c r="UNW76" s="193"/>
      <c r="UNX76" s="193"/>
      <c r="UNY76" s="193"/>
      <c r="UNZ76" s="193"/>
      <c r="UOA76" s="193"/>
      <c r="UOB76" s="193"/>
      <c r="UOC76" s="193"/>
      <c r="UOD76" s="193"/>
      <c r="UOE76" s="193"/>
      <c r="UOF76" s="193"/>
      <c r="UOG76" s="193"/>
      <c r="UOH76" s="193"/>
      <c r="UOI76" s="193"/>
      <c r="UOJ76" s="193"/>
      <c r="UOK76" s="193"/>
      <c r="UOL76" s="193"/>
      <c r="UOM76" s="193"/>
      <c r="UON76" s="193"/>
      <c r="UOO76" s="193"/>
      <c r="UOP76" s="193"/>
      <c r="UOQ76" s="193"/>
      <c r="UOR76" s="193"/>
      <c r="UOS76" s="193"/>
      <c r="UOT76" s="193"/>
      <c r="UOU76" s="193"/>
      <c r="UOV76" s="193"/>
      <c r="UOW76" s="193"/>
      <c r="UOX76" s="193"/>
      <c r="UOY76" s="193"/>
      <c r="UOZ76" s="193"/>
      <c r="UPA76" s="193"/>
      <c r="UPB76" s="193"/>
      <c r="UPC76" s="193"/>
      <c r="UPD76" s="193"/>
      <c r="UPE76" s="193"/>
      <c r="UPF76" s="193"/>
      <c r="UPG76" s="193"/>
      <c r="UPH76" s="193"/>
      <c r="UPI76" s="193"/>
      <c r="UPJ76" s="193"/>
      <c r="UPK76" s="193"/>
      <c r="UPL76" s="193"/>
      <c r="UPM76" s="193"/>
      <c r="UPN76" s="193"/>
      <c r="UPO76" s="193"/>
      <c r="UPP76" s="193"/>
      <c r="UPQ76" s="193"/>
      <c r="UPR76" s="193"/>
      <c r="UPS76" s="193"/>
      <c r="UPT76" s="193"/>
      <c r="UPU76" s="193"/>
      <c r="UPV76" s="193"/>
      <c r="UPW76" s="193"/>
      <c r="UPX76" s="193"/>
      <c r="UPY76" s="193"/>
      <c r="UPZ76" s="193"/>
      <c r="UQA76" s="193"/>
      <c r="UQB76" s="193"/>
      <c r="UQC76" s="193"/>
      <c r="UQD76" s="193"/>
      <c r="UQE76" s="193"/>
      <c r="UQF76" s="193"/>
      <c r="UQG76" s="193"/>
      <c r="UQH76" s="193"/>
      <c r="UQI76" s="193"/>
      <c r="UQJ76" s="193"/>
      <c r="UQK76" s="193"/>
      <c r="UQL76" s="193"/>
      <c r="UQM76" s="193"/>
      <c r="UQN76" s="193"/>
      <c r="UQO76" s="193"/>
      <c r="UQP76" s="193"/>
      <c r="UQQ76" s="193"/>
      <c r="UQR76" s="193"/>
      <c r="UQS76" s="193"/>
      <c r="UQT76" s="193"/>
      <c r="UQU76" s="193"/>
      <c r="UQV76" s="193"/>
      <c r="UQW76" s="193"/>
      <c r="UQX76" s="193"/>
      <c r="UQY76" s="193"/>
      <c r="UQZ76" s="193"/>
      <c r="URA76" s="193"/>
      <c r="URB76" s="193"/>
      <c r="URC76" s="193"/>
      <c r="URD76" s="193"/>
      <c r="URE76" s="193"/>
      <c r="URF76" s="193"/>
      <c r="URG76" s="193"/>
      <c r="URH76" s="193"/>
      <c r="URI76" s="193"/>
      <c r="URJ76" s="193"/>
      <c r="URK76" s="193"/>
      <c r="URL76" s="193"/>
      <c r="URM76" s="193"/>
      <c r="URN76" s="193"/>
      <c r="URO76" s="193"/>
      <c r="URP76" s="193"/>
      <c r="URQ76" s="193"/>
      <c r="URR76" s="193"/>
      <c r="URS76" s="193"/>
      <c r="URT76" s="193"/>
      <c r="URU76" s="193"/>
      <c r="URV76" s="193"/>
      <c r="URW76" s="193"/>
      <c r="URX76" s="193"/>
      <c r="URY76" s="193"/>
      <c r="URZ76" s="193"/>
      <c r="USA76" s="193"/>
      <c r="USB76" s="193"/>
      <c r="USC76" s="193"/>
      <c r="USD76" s="193"/>
      <c r="USE76" s="193"/>
      <c r="USF76" s="193"/>
      <c r="USG76" s="193"/>
      <c r="USH76" s="193"/>
      <c r="USI76" s="193"/>
      <c r="USJ76" s="193"/>
      <c r="USK76" s="193"/>
      <c r="USL76" s="193"/>
      <c r="USM76" s="193"/>
      <c r="USN76" s="193"/>
      <c r="USO76" s="193"/>
      <c r="USP76" s="193"/>
      <c r="USQ76" s="193"/>
      <c r="USR76" s="193"/>
      <c r="USS76" s="193"/>
      <c r="UST76" s="193"/>
      <c r="USU76" s="193"/>
      <c r="USV76" s="193"/>
      <c r="USW76" s="193"/>
      <c r="USX76" s="193"/>
      <c r="USY76" s="193"/>
      <c r="USZ76" s="193"/>
      <c r="UTA76" s="193"/>
      <c r="UTB76" s="193"/>
      <c r="UTC76" s="193"/>
      <c r="UTD76" s="193"/>
      <c r="UTE76" s="193"/>
      <c r="UTF76" s="193"/>
      <c r="UTG76" s="193"/>
      <c r="UTH76" s="193"/>
      <c r="UTI76" s="193"/>
      <c r="UTJ76" s="193"/>
      <c r="UTK76" s="193"/>
      <c r="UTL76" s="193"/>
      <c r="UTM76" s="193"/>
      <c r="UTN76" s="193"/>
      <c r="UTO76" s="193"/>
      <c r="UTP76" s="193"/>
      <c r="UTQ76" s="193"/>
      <c r="UTR76" s="193"/>
      <c r="UTS76" s="193"/>
      <c r="UTT76" s="193"/>
      <c r="UTU76" s="193"/>
      <c r="UTV76" s="193"/>
      <c r="UTW76" s="193"/>
      <c r="UTX76" s="193"/>
      <c r="UTY76" s="193"/>
      <c r="UTZ76" s="193"/>
      <c r="UUA76" s="193"/>
      <c r="UUB76" s="193"/>
      <c r="UUC76" s="193"/>
      <c r="UUD76" s="193"/>
      <c r="UUE76" s="193"/>
      <c r="UUF76" s="193"/>
      <c r="UUG76" s="193"/>
      <c r="UUH76" s="193"/>
      <c r="UUI76" s="193"/>
      <c r="UUJ76" s="193"/>
      <c r="UUK76" s="193"/>
      <c r="UUL76" s="193"/>
      <c r="UUM76" s="193"/>
      <c r="UUN76" s="193"/>
      <c r="UUO76" s="193"/>
      <c r="UUP76" s="193"/>
      <c r="UUQ76" s="193"/>
      <c r="UUR76" s="193"/>
      <c r="UUS76" s="193"/>
      <c r="UUT76" s="193"/>
      <c r="UUU76" s="193"/>
      <c r="UUV76" s="193"/>
      <c r="UUW76" s="193"/>
      <c r="UUX76" s="193"/>
      <c r="UUY76" s="193"/>
      <c r="UUZ76" s="193"/>
      <c r="UVA76" s="193"/>
      <c r="UVB76" s="193"/>
      <c r="UVC76" s="193"/>
      <c r="UVD76" s="193"/>
      <c r="UVE76" s="193"/>
      <c r="UVF76" s="193"/>
      <c r="UVG76" s="193"/>
      <c r="UVH76" s="193"/>
      <c r="UVI76" s="193"/>
      <c r="UVJ76" s="193"/>
      <c r="UVK76" s="193"/>
      <c r="UVL76" s="193"/>
      <c r="UVM76" s="193"/>
      <c r="UVN76" s="193"/>
      <c r="UVO76" s="193"/>
      <c r="UVP76" s="193"/>
      <c r="UVQ76" s="193"/>
      <c r="UVR76" s="193"/>
      <c r="UVS76" s="193"/>
      <c r="UVT76" s="193"/>
      <c r="UVU76" s="193"/>
      <c r="UVV76" s="193"/>
      <c r="UVW76" s="193"/>
      <c r="UVX76" s="193"/>
      <c r="UVY76" s="193"/>
      <c r="UVZ76" s="193"/>
      <c r="UWA76" s="193"/>
      <c r="UWB76" s="193"/>
      <c r="UWC76" s="193"/>
      <c r="UWD76" s="193"/>
      <c r="UWE76" s="193"/>
      <c r="UWF76" s="193"/>
      <c r="UWG76" s="193"/>
      <c r="UWH76" s="193"/>
      <c r="UWI76" s="193"/>
      <c r="UWJ76" s="193"/>
      <c r="UWK76" s="193"/>
      <c r="UWL76" s="193"/>
      <c r="UWM76" s="193"/>
      <c r="UWN76" s="193"/>
      <c r="UWO76" s="193"/>
      <c r="UWP76" s="193"/>
      <c r="UWQ76" s="193"/>
      <c r="UWR76" s="193"/>
      <c r="UWS76" s="193"/>
      <c r="UWT76" s="193"/>
      <c r="UWU76" s="193"/>
      <c r="UWV76" s="193"/>
      <c r="UWW76" s="193"/>
      <c r="UWX76" s="193"/>
      <c r="UWY76" s="193"/>
      <c r="UWZ76" s="193"/>
      <c r="UXA76" s="193"/>
      <c r="UXB76" s="193"/>
      <c r="UXC76" s="193"/>
      <c r="UXD76" s="193"/>
      <c r="UXE76" s="193"/>
      <c r="UXF76" s="193"/>
      <c r="UXG76" s="193"/>
      <c r="UXH76" s="193"/>
      <c r="UXI76" s="193"/>
      <c r="UXJ76" s="193"/>
      <c r="UXK76" s="193"/>
      <c r="UXL76" s="193"/>
      <c r="UXM76" s="193"/>
      <c r="UXN76" s="193"/>
      <c r="UXO76" s="193"/>
      <c r="UXP76" s="193"/>
      <c r="UXQ76" s="193"/>
      <c r="UXR76" s="193"/>
      <c r="UXS76" s="193"/>
      <c r="UXT76" s="193"/>
      <c r="UXU76" s="193"/>
      <c r="UXV76" s="193"/>
      <c r="UXW76" s="193"/>
      <c r="UXX76" s="193"/>
      <c r="UXY76" s="193"/>
      <c r="UXZ76" s="193"/>
      <c r="UYA76" s="193"/>
      <c r="UYB76" s="193"/>
      <c r="UYC76" s="193"/>
      <c r="UYD76" s="193"/>
      <c r="UYE76" s="193"/>
      <c r="UYF76" s="193"/>
      <c r="UYG76" s="193"/>
      <c r="UYH76" s="193"/>
      <c r="UYI76" s="193"/>
      <c r="UYJ76" s="193"/>
      <c r="UYK76" s="193"/>
      <c r="UYL76" s="193"/>
      <c r="UYM76" s="193"/>
      <c r="UYN76" s="193"/>
      <c r="UYO76" s="193"/>
      <c r="UYP76" s="193"/>
      <c r="UYQ76" s="193"/>
      <c r="UYR76" s="193"/>
      <c r="UYS76" s="193"/>
      <c r="UYT76" s="193"/>
      <c r="UYU76" s="193"/>
      <c r="UYV76" s="193"/>
      <c r="UYW76" s="193"/>
      <c r="UYX76" s="193"/>
      <c r="UYY76" s="193"/>
      <c r="UYZ76" s="193"/>
      <c r="UZA76" s="193"/>
      <c r="UZB76" s="193"/>
      <c r="UZC76" s="193"/>
      <c r="UZD76" s="193"/>
      <c r="UZE76" s="193"/>
      <c r="UZF76" s="193"/>
      <c r="UZG76" s="193"/>
      <c r="UZH76" s="193"/>
      <c r="UZI76" s="193"/>
      <c r="UZJ76" s="193"/>
      <c r="UZK76" s="193"/>
      <c r="UZL76" s="193"/>
      <c r="UZM76" s="193"/>
      <c r="UZN76" s="193"/>
      <c r="UZO76" s="193"/>
      <c r="UZP76" s="193"/>
      <c r="UZQ76" s="193"/>
      <c r="UZR76" s="193"/>
      <c r="UZS76" s="193"/>
      <c r="UZT76" s="193"/>
      <c r="UZU76" s="193"/>
      <c r="UZV76" s="193"/>
      <c r="UZW76" s="193"/>
      <c r="UZX76" s="193"/>
      <c r="UZY76" s="193"/>
      <c r="UZZ76" s="193"/>
      <c r="VAA76" s="193"/>
      <c r="VAB76" s="193"/>
      <c r="VAC76" s="193"/>
      <c r="VAD76" s="193"/>
      <c r="VAE76" s="193"/>
      <c r="VAF76" s="193"/>
      <c r="VAG76" s="193"/>
      <c r="VAH76" s="193"/>
      <c r="VAI76" s="193"/>
      <c r="VAJ76" s="193"/>
      <c r="VAK76" s="193"/>
      <c r="VAL76" s="193"/>
      <c r="VAM76" s="193"/>
      <c r="VAN76" s="193"/>
      <c r="VAO76" s="193"/>
      <c r="VAP76" s="193"/>
      <c r="VAQ76" s="193"/>
      <c r="VAR76" s="193"/>
      <c r="VAS76" s="193"/>
      <c r="VAT76" s="193"/>
      <c r="VAU76" s="193"/>
      <c r="VAV76" s="193"/>
      <c r="VAW76" s="193"/>
      <c r="VAX76" s="193"/>
      <c r="VAY76" s="193"/>
      <c r="VAZ76" s="193"/>
      <c r="VBA76" s="193"/>
      <c r="VBB76" s="193"/>
      <c r="VBC76" s="193"/>
      <c r="VBD76" s="193"/>
      <c r="VBE76" s="193"/>
      <c r="VBF76" s="193"/>
      <c r="VBG76" s="193"/>
      <c r="VBH76" s="193"/>
      <c r="VBI76" s="193"/>
      <c r="VBJ76" s="193"/>
      <c r="VBK76" s="193"/>
      <c r="VBL76" s="193"/>
      <c r="VBM76" s="193"/>
      <c r="VBN76" s="193"/>
      <c r="VBO76" s="193"/>
      <c r="VBP76" s="193"/>
      <c r="VBQ76" s="193"/>
      <c r="VBR76" s="193"/>
      <c r="VBS76" s="193"/>
      <c r="VBT76" s="193"/>
      <c r="VBU76" s="193"/>
      <c r="VBV76" s="193"/>
      <c r="VBW76" s="193"/>
      <c r="VBX76" s="193"/>
      <c r="VBY76" s="193"/>
      <c r="VBZ76" s="193"/>
      <c r="VCA76" s="193"/>
      <c r="VCB76" s="193"/>
      <c r="VCC76" s="193"/>
      <c r="VCD76" s="193"/>
      <c r="VCE76" s="193"/>
      <c r="VCF76" s="193"/>
      <c r="VCG76" s="193"/>
      <c r="VCH76" s="193"/>
      <c r="VCI76" s="193"/>
      <c r="VCJ76" s="193"/>
      <c r="VCK76" s="193"/>
      <c r="VCL76" s="193"/>
      <c r="VCM76" s="193"/>
      <c r="VCN76" s="193"/>
      <c r="VCO76" s="193"/>
      <c r="VCP76" s="193"/>
      <c r="VCQ76" s="193"/>
      <c r="VCR76" s="193"/>
      <c r="VCS76" s="193"/>
      <c r="VCT76" s="193"/>
      <c r="VCU76" s="193"/>
      <c r="VCV76" s="193"/>
      <c r="VCW76" s="193"/>
      <c r="VCX76" s="193"/>
      <c r="VCY76" s="193"/>
      <c r="VCZ76" s="193"/>
      <c r="VDA76" s="193"/>
      <c r="VDB76" s="193"/>
      <c r="VDC76" s="193"/>
      <c r="VDD76" s="193"/>
      <c r="VDE76" s="193"/>
      <c r="VDF76" s="193"/>
      <c r="VDG76" s="193"/>
      <c r="VDH76" s="193"/>
      <c r="VDI76" s="193"/>
      <c r="VDJ76" s="193"/>
      <c r="VDK76" s="193"/>
      <c r="VDL76" s="193"/>
      <c r="VDM76" s="193"/>
      <c r="VDN76" s="193"/>
      <c r="VDO76" s="193"/>
      <c r="VDP76" s="193"/>
      <c r="VDQ76" s="193"/>
      <c r="VDR76" s="193"/>
      <c r="VDS76" s="193"/>
      <c r="VDT76" s="193"/>
      <c r="VDU76" s="193"/>
      <c r="VDV76" s="193"/>
      <c r="VDW76" s="193"/>
      <c r="VDX76" s="193"/>
      <c r="VDY76" s="193"/>
      <c r="VDZ76" s="193"/>
      <c r="VEA76" s="193"/>
      <c r="VEB76" s="193"/>
      <c r="VEC76" s="193"/>
      <c r="VED76" s="193"/>
      <c r="VEE76" s="193"/>
      <c r="VEF76" s="193"/>
      <c r="VEG76" s="193"/>
      <c r="VEH76" s="193"/>
      <c r="VEI76" s="193"/>
      <c r="VEJ76" s="193"/>
      <c r="VEK76" s="193"/>
      <c r="VEL76" s="193"/>
      <c r="VEM76" s="193"/>
      <c r="VEN76" s="193"/>
      <c r="VEO76" s="193"/>
      <c r="VEP76" s="193"/>
      <c r="VEQ76" s="193"/>
      <c r="VER76" s="193"/>
      <c r="VES76" s="193"/>
      <c r="VET76" s="193"/>
      <c r="VEU76" s="193"/>
      <c r="VEV76" s="193"/>
      <c r="VEW76" s="193"/>
      <c r="VEX76" s="193"/>
      <c r="VEY76" s="193"/>
      <c r="VEZ76" s="193"/>
      <c r="VFA76" s="193"/>
      <c r="VFB76" s="193"/>
      <c r="VFC76" s="193"/>
      <c r="VFD76" s="193"/>
      <c r="VFE76" s="193"/>
      <c r="VFF76" s="193"/>
      <c r="VFG76" s="193"/>
      <c r="VFH76" s="193"/>
      <c r="VFI76" s="193"/>
      <c r="VFJ76" s="193"/>
      <c r="VFK76" s="193"/>
      <c r="VFL76" s="193"/>
      <c r="VFM76" s="193"/>
      <c r="VFN76" s="193"/>
      <c r="VFO76" s="193"/>
      <c r="VFP76" s="193"/>
      <c r="VFQ76" s="193"/>
      <c r="VFR76" s="193"/>
      <c r="VFS76" s="193"/>
      <c r="VFT76" s="193"/>
      <c r="VFU76" s="193"/>
      <c r="VFV76" s="193"/>
      <c r="VFW76" s="193"/>
      <c r="VFX76" s="193"/>
      <c r="VFY76" s="193"/>
      <c r="VFZ76" s="193"/>
      <c r="VGA76" s="193"/>
      <c r="VGB76" s="193"/>
      <c r="VGC76" s="193"/>
      <c r="VGD76" s="193"/>
      <c r="VGE76" s="193"/>
      <c r="VGF76" s="193"/>
      <c r="VGG76" s="193"/>
      <c r="VGH76" s="193"/>
      <c r="VGI76" s="193"/>
      <c r="VGJ76" s="193"/>
      <c r="VGK76" s="193"/>
      <c r="VGL76" s="193"/>
      <c r="VGM76" s="193"/>
      <c r="VGN76" s="193"/>
      <c r="VGO76" s="193"/>
      <c r="VGP76" s="193"/>
      <c r="VGQ76" s="193"/>
      <c r="VGR76" s="193"/>
      <c r="VGS76" s="193"/>
      <c r="VGT76" s="193"/>
      <c r="VGU76" s="193"/>
      <c r="VGV76" s="193"/>
      <c r="VGW76" s="193"/>
      <c r="VGX76" s="193"/>
      <c r="VGY76" s="193"/>
      <c r="VGZ76" s="193"/>
      <c r="VHA76" s="193"/>
      <c r="VHB76" s="193"/>
      <c r="VHC76" s="193"/>
      <c r="VHD76" s="193"/>
      <c r="VHE76" s="193"/>
      <c r="VHF76" s="193"/>
      <c r="VHG76" s="193"/>
      <c r="VHH76" s="193"/>
      <c r="VHI76" s="193"/>
      <c r="VHJ76" s="193"/>
      <c r="VHK76" s="193"/>
      <c r="VHL76" s="193"/>
      <c r="VHM76" s="193"/>
      <c r="VHN76" s="193"/>
      <c r="VHO76" s="193"/>
      <c r="VHP76" s="193"/>
      <c r="VHQ76" s="193"/>
      <c r="VHR76" s="193"/>
      <c r="VHS76" s="193"/>
      <c r="VHT76" s="193"/>
      <c r="VHU76" s="193"/>
      <c r="VHV76" s="193"/>
      <c r="VHW76" s="193"/>
      <c r="VHX76" s="193"/>
      <c r="VHY76" s="193"/>
      <c r="VHZ76" s="193"/>
      <c r="VIA76" s="193"/>
      <c r="VIB76" s="193"/>
      <c r="VIC76" s="193"/>
      <c r="VID76" s="193"/>
      <c r="VIE76" s="193"/>
      <c r="VIF76" s="193"/>
      <c r="VIG76" s="193"/>
      <c r="VIH76" s="193"/>
      <c r="VII76" s="193"/>
      <c r="VIJ76" s="193"/>
      <c r="VIK76" s="193"/>
      <c r="VIL76" s="193"/>
      <c r="VIM76" s="193"/>
      <c r="VIN76" s="193"/>
      <c r="VIO76" s="193"/>
      <c r="VIP76" s="193"/>
      <c r="VIQ76" s="193"/>
      <c r="VIR76" s="193"/>
      <c r="VIS76" s="193"/>
      <c r="VIT76" s="193"/>
      <c r="VIU76" s="193"/>
      <c r="VIV76" s="193"/>
      <c r="VIW76" s="193"/>
      <c r="VIX76" s="193"/>
      <c r="VIY76" s="193"/>
      <c r="VIZ76" s="193"/>
      <c r="VJA76" s="193"/>
      <c r="VJB76" s="193"/>
      <c r="VJC76" s="193"/>
      <c r="VJD76" s="193"/>
      <c r="VJE76" s="193"/>
      <c r="VJF76" s="193"/>
      <c r="VJG76" s="193"/>
      <c r="VJH76" s="193"/>
      <c r="VJI76" s="193"/>
      <c r="VJJ76" s="193"/>
      <c r="VJK76" s="193"/>
      <c r="VJL76" s="193"/>
      <c r="VJM76" s="193"/>
      <c r="VJN76" s="193"/>
      <c r="VJO76" s="193"/>
      <c r="VJP76" s="193"/>
      <c r="VJQ76" s="193"/>
      <c r="VJR76" s="193"/>
      <c r="VJS76" s="193"/>
      <c r="VJT76" s="193"/>
      <c r="VJU76" s="193"/>
      <c r="VJV76" s="193"/>
      <c r="VJW76" s="193"/>
      <c r="VJX76" s="193"/>
      <c r="VJY76" s="193"/>
      <c r="VJZ76" s="193"/>
      <c r="VKA76" s="193"/>
      <c r="VKB76" s="193"/>
      <c r="VKC76" s="193"/>
      <c r="VKD76" s="193"/>
      <c r="VKE76" s="193"/>
      <c r="VKF76" s="193"/>
      <c r="VKG76" s="193"/>
      <c r="VKH76" s="193"/>
      <c r="VKI76" s="193"/>
      <c r="VKJ76" s="193"/>
      <c r="VKK76" s="193"/>
      <c r="VKL76" s="193"/>
      <c r="VKM76" s="193"/>
      <c r="VKN76" s="193"/>
      <c r="VKO76" s="193"/>
      <c r="VKP76" s="193"/>
      <c r="VKQ76" s="193"/>
      <c r="VKR76" s="193"/>
      <c r="VKS76" s="193"/>
      <c r="VKT76" s="193"/>
      <c r="VKU76" s="193"/>
      <c r="VKV76" s="193"/>
      <c r="VKW76" s="193"/>
      <c r="VKX76" s="193"/>
      <c r="VKY76" s="193"/>
      <c r="VKZ76" s="193"/>
      <c r="VLA76" s="193"/>
      <c r="VLB76" s="193"/>
      <c r="VLC76" s="193"/>
      <c r="VLD76" s="193"/>
      <c r="VLE76" s="193"/>
      <c r="VLF76" s="193"/>
      <c r="VLG76" s="193"/>
      <c r="VLH76" s="193"/>
      <c r="VLI76" s="193"/>
      <c r="VLJ76" s="193"/>
      <c r="VLK76" s="193"/>
      <c r="VLL76" s="193"/>
      <c r="VLM76" s="193"/>
      <c r="VLN76" s="193"/>
      <c r="VLO76" s="193"/>
      <c r="VLP76" s="193"/>
      <c r="VLQ76" s="193"/>
      <c r="VLR76" s="193"/>
      <c r="VLS76" s="193"/>
      <c r="VLT76" s="193"/>
      <c r="VLU76" s="193"/>
      <c r="VLV76" s="193"/>
      <c r="VLW76" s="193"/>
      <c r="VLX76" s="193"/>
      <c r="VLY76" s="193"/>
      <c r="VLZ76" s="193"/>
      <c r="VMA76" s="193"/>
      <c r="VMB76" s="193"/>
      <c r="VMC76" s="193"/>
      <c r="VMD76" s="193"/>
      <c r="VME76" s="193"/>
      <c r="VMF76" s="193"/>
      <c r="VMG76" s="193"/>
      <c r="VMH76" s="193"/>
      <c r="VMI76" s="193"/>
      <c r="VMJ76" s="193"/>
      <c r="VMK76" s="193"/>
      <c r="VML76" s="193"/>
      <c r="VMM76" s="193"/>
      <c r="VMN76" s="193"/>
      <c r="VMO76" s="193"/>
      <c r="VMP76" s="193"/>
      <c r="VMQ76" s="193"/>
      <c r="VMR76" s="193"/>
      <c r="VMS76" s="193"/>
      <c r="VMT76" s="193"/>
      <c r="VMU76" s="193"/>
      <c r="VMV76" s="193"/>
      <c r="VMW76" s="193"/>
      <c r="VMX76" s="193"/>
      <c r="VMY76" s="193"/>
      <c r="VMZ76" s="193"/>
      <c r="VNA76" s="193"/>
      <c r="VNB76" s="193"/>
      <c r="VNC76" s="193"/>
      <c r="VND76" s="193"/>
      <c r="VNE76" s="193"/>
      <c r="VNF76" s="193"/>
      <c r="VNG76" s="193"/>
      <c r="VNH76" s="193"/>
      <c r="VNI76" s="193"/>
      <c r="VNJ76" s="193"/>
      <c r="VNK76" s="193"/>
      <c r="VNL76" s="193"/>
      <c r="VNM76" s="193"/>
      <c r="VNN76" s="193"/>
      <c r="VNO76" s="193"/>
      <c r="VNP76" s="193"/>
      <c r="VNQ76" s="193"/>
      <c r="VNR76" s="193"/>
      <c r="VNS76" s="193"/>
      <c r="VNT76" s="193"/>
      <c r="VNU76" s="193"/>
      <c r="VNV76" s="193"/>
      <c r="VNW76" s="193"/>
      <c r="VNX76" s="193"/>
      <c r="VNY76" s="193"/>
      <c r="VNZ76" s="193"/>
      <c r="VOA76" s="193"/>
      <c r="VOB76" s="193"/>
      <c r="VOC76" s="193"/>
      <c r="VOD76" s="193"/>
      <c r="VOE76" s="193"/>
      <c r="VOF76" s="193"/>
      <c r="VOG76" s="193"/>
      <c r="VOH76" s="193"/>
      <c r="VOI76" s="193"/>
      <c r="VOJ76" s="193"/>
      <c r="VOK76" s="193"/>
      <c r="VOL76" s="193"/>
      <c r="VOM76" s="193"/>
      <c r="VON76" s="193"/>
      <c r="VOO76" s="193"/>
      <c r="VOP76" s="193"/>
      <c r="VOQ76" s="193"/>
      <c r="VOR76" s="193"/>
      <c r="VOS76" s="193"/>
      <c r="VOT76" s="193"/>
      <c r="VOU76" s="193"/>
      <c r="VOV76" s="193"/>
      <c r="VOW76" s="193"/>
      <c r="VOX76" s="193"/>
      <c r="VOY76" s="193"/>
      <c r="VOZ76" s="193"/>
      <c r="VPA76" s="193"/>
      <c r="VPB76" s="193"/>
      <c r="VPC76" s="193"/>
      <c r="VPD76" s="193"/>
      <c r="VPE76" s="193"/>
      <c r="VPF76" s="193"/>
      <c r="VPG76" s="193"/>
      <c r="VPH76" s="193"/>
      <c r="VPI76" s="193"/>
      <c r="VPJ76" s="193"/>
      <c r="VPK76" s="193"/>
      <c r="VPL76" s="193"/>
      <c r="VPM76" s="193"/>
      <c r="VPN76" s="193"/>
      <c r="VPO76" s="193"/>
      <c r="VPP76" s="193"/>
      <c r="VPQ76" s="193"/>
      <c r="VPR76" s="193"/>
      <c r="VPS76" s="193"/>
      <c r="VPT76" s="193"/>
      <c r="VPU76" s="193"/>
      <c r="VPV76" s="193"/>
      <c r="VPW76" s="193"/>
      <c r="VPX76" s="193"/>
      <c r="VPY76" s="193"/>
      <c r="VPZ76" s="193"/>
      <c r="VQA76" s="193"/>
      <c r="VQB76" s="193"/>
      <c r="VQC76" s="193"/>
      <c r="VQD76" s="193"/>
      <c r="VQE76" s="193"/>
      <c r="VQF76" s="193"/>
      <c r="VQG76" s="193"/>
      <c r="VQH76" s="193"/>
      <c r="VQI76" s="193"/>
      <c r="VQJ76" s="193"/>
      <c r="VQK76" s="193"/>
      <c r="VQL76" s="193"/>
      <c r="VQM76" s="193"/>
      <c r="VQN76" s="193"/>
      <c r="VQO76" s="193"/>
      <c r="VQP76" s="193"/>
      <c r="VQQ76" s="193"/>
      <c r="VQR76" s="193"/>
      <c r="VQS76" s="193"/>
      <c r="VQT76" s="193"/>
      <c r="VQU76" s="193"/>
      <c r="VQV76" s="193"/>
      <c r="VQW76" s="193"/>
      <c r="VQX76" s="193"/>
      <c r="VQY76" s="193"/>
      <c r="VQZ76" s="193"/>
      <c r="VRA76" s="193"/>
      <c r="VRB76" s="193"/>
      <c r="VRC76" s="193"/>
      <c r="VRD76" s="193"/>
      <c r="VRE76" s="193"/>
      <c r="VRF76" s="193"/>
      <c r="VRG76" s="193"/>
      <c r="VRH76" s="193"/>
      <c r="VRI76" s="193"/>
      <c r="VRJ76" s="193"/>
      <c r="VRK76" s="193"/>
      <c r="VRL76" s="193"/>
      <c r="VRM76" s="193"/>
      <c r="VRN76" s="193"/>
      <c r="VRO76" s="193"/>
      <c r="VRP76" s="193"/>
      <c r="VRQ76" s="193"/>
      <c r="VRR76" s="193"/>
      <c r="VRS76" s="193"/>
      <c r="VRT76" s="193"/>
      <c r="VRU76" s="193"/>
      <c r="VRV76" s="193"/>
      <c r="VRW76" s="193"/>
      <c r="VRX76" s="193"/>
      <c r="VRY76" s="193"/>
      <c r="VRZ76" s="193"/>
      <c r="VSA76" s="193"/>
      <c r="VSB76" s="193"/>
      <c r="VSC76" s="193"/>
      <c r="VSD76" s="193"/>
      <c r="VSE76" s="193"/>
      <c r="VSF76" s="193"/>
      <c r="VSG76" s="193"/>
      <c r="VSH76" s="193"/>
      <c r="VSI76" s="193"/>
      <c r="VSJ76" s="193"/>
      <c r="VSK76" s="193"/>
      <c r="VSL76" s="193"/>
      <c r="VSM76" s="193"/>
      <c r="VSN76" s="193"/>
      <c r="VSO76" s="193"/>
      <c r="VSP76" s="193"/>
      <c r="VSQ76" s="193"/>
      <c r="VSR76" s="193"/>
      <c r="VSS76" s="193"/>
      <c r="VST76" s="193"/>
      <c r="VSU76" s="193"/>
      <c r="VSV76" s="193"/>
      <c r="VSW76" s="193"/>
      <c r="VSX76" s="193"/>
      <c r="VSY76" s="193"/>
      <c r="VSZ76" s="193"/>
      <c r="VTA76" s="193"/>
      <c r="VTB76" s="193"/>
      <c r="VTC76" s="193"/>
      <c r="VTD76" s="193"/>
      <c r="VTE76" s="193"/>
      <c r="VTF76" s="193"/>
      <c r="VTG76" s="193"/>
      <c r="VTH76" s="193"/>
      <c r="VTI76" s="193"/>
      <c r="VTJ76" s="193"/>
      <c r="VTK76" s="193"/>
      <c r="VTL76" s="193"/>
      <c r="VTM76" s="193"/>
      <c r="VTN76" s="193"/>
      <c r="VTO76" s="193"/>
      <c r="VTP76" s="193"/>
      <c r="VTQ76" s="193"/>
      <c r="VTR76" s="193"/>
      <c r="VTS76" s="193"/>
      <c r="VTT76" s="193"/>
      <c r="VTU76" s="193"/>
      <c r="VTV76" s="193"/>
      <c r="VTW76" s="193"/>
      <c r="VTX76" s="193"/>
      <c r="VTY76" s="193"/>
      <c r="VTZ76" s="193"/>
      <c r="VUA76" s="193"/>
      <c r="VUB76" s="193"/>
      <c r="VUC76" s="193"/>
      <c r="VUD76" s="193"/>
      <c r="VUE76" s="193"/>
      <c r="VUF76" s="193"/>
      <c r="VUG76" s="193"/>
      <c r="VUH76" s="193"/>
      <c r="VUI76" s="193"/>
      <c r="VUJ76" s="193"/>
      <c r="VUK76" s="193"/>
      <c r="VUL76" s="193"/>
      <c r="VUM76" s="193"/>
      <c r="VUN76" s="193"/>
      <c r="VUO76" s="193"/>
      <c r="VUP76" s="193"/>
      <c r="VUQ76" s="193"/>
      <c r="VUR76" s="193"/>
      <c r="VUS76" s="193"/>
      <c r="VUT76" s="193"/>
      <c r="VUU76" s="193"/>
      <c r="VUV76" s="193"/>
      <c r="VUW76" s="193"/>
      <c r="VUX76" s="193"/>
      <c r="VUY76" s="193"/>
      <c r="VUZ76" s="193"/>
      <c r="VVA76" s="193"/>
      <c r="VVB76" s="193"/>
      <c r="VVC76" s="193"/>
      <c r="VVD76" s="193"/>
      <c r="VVE76" s="193"/>
      <c r="VVF76" s="193"/>
      <c r="VVG76" s="193"/>
      <c r="VVH76" s="193"/>
      <c r="VVI76" s="193"/>
      <c r="VVJ76" s="193"/>
      <c r="VVK76" s="193"/>
      <c r="VVL76" s="193"/>
      <c r="VVM76" s="193"/>
      <c r="VVN76" s="193"/>
      <c r="VVO76" s="193"/>
      <c r="VVP76" s="193"/>
      <c r="VVQ76" s="193"/>
      <c r="VVR76" s="193"/>
      <c r="VVS76" s="193"/>
      <c r="VVT76" s="193"/>
      <c r="VVU76" s="193"/>
      <c r="VVV76" s="193"/>
      <c r="VVW76" s="193"/>
      <c r="VVX76" s="193"/>
      <c r="VVY76" s="193"/>
      <c r="VVZ76" s="193"/>
      <c r="VWA76" s="193"/>
      <c r="VWB76" s="193"/>
      <c r="VWC76" s="193"/>
      <c r="VWD76" s="193"/>
      <c r="VWE76" s="193"/>
      <c r="VWF76" s="193"/>
      <c r="VWG76" s="193"/>
      <c r="VWH76" s="193"/>
      <c r="VWI76" s="193"/>
      <c r="VWJ76" s="193"/>
      <c r="VWK76" s="193"/>
      <c r="VWL76" s="193"/>
      <c r="VWM76" s="193"/>
      <c r="VWN76" s="193"/>
      <c r="VWO76" s="193"/>
      <c r="VWP76" s="193"/>
      <c r="VWQ76" s="193"/>
      <c r="VWR76" s="193"/>
      <c r="VWS76" s="193"/>
      <c r="VWT76" s="193"/>
      <c r="VWU76" s="193"/>
      <c r="VWV76" s="193"/>
      <c r="VWW76" s="193"/>
      <c r="VWX76" s="193"/>
      <c r="VWY76" s="193"/>
      <c r="VWZ76" s="193"/>
      <c r="VXA76" s="193"/>
      <c r="VXB76" s="193"/>
      <c r="VXC76" s="193"/>
      <c r="VXD76" s="193"/>
      <c r="VXE76" s="193"/>
      <c r="VXF76" s="193"/>
      <c r="VXG76" s="193"/>
      <c r="VXH76" s="193"/>
      <c r="VXI76" s="193"/>
      <c r="VXJ76" s="193"/>
      <c r="VXK76" s="193"/>
      <c r="VXL76" s="193"/>
      <c r="VXM76" s="193"/>
      <c r="VXN76" s="193"/>
      <c r="VXO76" s="193"/>
      <c r="VXP76" s="193"/>
      <c r="VXQ76" s="193"/>
      <c r="VXR76" s="193"/>
      <c r="VXS76" s="193"/>
      <c r="VXT76" s="193"/>
      <c r="VXU76" s="193"/>
      <c r="VXV76" s="193"/>
      <c r="VXW76" s="193"/>
      <c r="VXX76" s="193"/>
      <c r="VXY76" s="193"/>
      <c r="VXZ76" s="193"/>
      <c r="VYA76" s="193"/>
      <c r="VYB76" s="193"/>
      <c r="VYC76" s="193"/>
      <c r="VYD76" s="193"/>
      <c r="VYE76" s="193"/>
      <c r="VYF76" s="193"/>
      <c r="VYG76" s="193"/>
      <c r="VYH76" s="193"/>
      <c r="VYI76" s="193"/>
      <c r="VYJ76" s="193"/>
      <c r="VYK76" s="193"/>
      <c r="VYL76" s="193"/>
      <c r="VYM76" s="193"/>
      <c r="VYN76" s="193"/>
      <c r="VYO76" s="193"/>
      <c r="VYP76" s="193"/>
      <c r="VYQ76" s="193"/>
      <c r="VYR76" s="193"/>
      <c r="VYS76" s="193"/>
      <c r="VYT76" s="193"/>
      <c r="VYU76" s="193"/>
      <c r="VYV76" s="193"/>
      <c r="VYW76" s="193"/>
      <c r="VYX76" s="193"/>
      <c r="VYY76" s="193"/>
      <c r="VYZ76" s="193"/>
      <c r="VZA76" s="193"/>
      <c r="VZB76" s="193"/>
      <c r="VZC76" s="193"/>
      <c r="VZD76" s="193"/>
      <c r="VZE76" s="193"/>
      <c r="VZF76" s="193"/>
      <c r="VZG76" s="193"/>
      <c r="VZH76" s="193"/>
      <c r="VZI76" s="193"/>
      <c r="VZJ76" s="193"/>
      <c r="VZK76" s="193"/>
      <c r="VZL76" s="193"/>
      <c r="VZM76" s="193"/>
      <c r="VZN76" s="193"/>
      <c r="VZO76" s="193"/>
      <c r="VZP76" s="193"/>
      <c r="VZQ76" s="193"/>
      <c r="VZR76" s="193"/>
      <c r="VZS76" s="193"/>
      <c r="VZT76" s="193"/>
      <c r="VZU76" s="193"/>
      <c r="VZV76" s="193"/>
      <c r="VZW76" s="193"/>
      <c r="VZX76" s="193"/>
      <c r="VZY76" s="193"/>
      <c r="VZZ76" s="193"/>
      <c r="WAA76" s="193"/>
      <c r="WAB76" s="193"/>
      <c r="WAC76" s="193"/>
      <c r="WAD76" s="193"/>
      <c r="WAE76" s="193"/>
      <c r="WAF76" s="193"/>
      <c r="WAG76" s="193"/>
      <c r="WAH76" s="193"/>
      <c r="WAI76" s="193"/>
      <c r="WAJ76" s="193"/>
      <c r="WAK76" s="193"/>
      <c r="WAL76" s="193"/>
      <c r="WAM76" s="193"/>
      <c r="WAN76" s="193"/>
      <c r="WAO76" s="193"/>
      <c r="WAP76" s="193"/>
      <c r="WAQ76" s="193"/>
      <c r="WAR76" s="193"/>
      <c r="WAS76" s="193"/>
      <c r="WAT76" s="193"/>
      <c r="WAU76" s="193"/>
      <c r="WAV76" s="193"/>
      <c r="WAW76" s="193"/>
      <c r="WAX76" s="193"/>
      <c r="WAY76" s="193"/>
      <c r="WAZ76" s="193"/>
      <c r="WBA76" s="193"/>
      <c r="WBB76" s="193"/>
      <c r="WBC76" s="193"/>
      <c r="WBD76" s="193"/>
      <c r="WBE76" s="193"/>
      <c r="WBF76" s="193"/>
      <c r="WBG76" s="193"/>
      <c r="WBH76" s="193"/>
      <c r="WBI76" s="193"/>
      <c r="WBJ76" s="193"/>
      <c r="WBK76" s="193"/>
      <c r="WBL76" s="193"/>
      <c r="WBM76" s="193"/>
      <c r="WBN76" s="193"/>
      <c r="WBO76" s="193"/>
      <c r="WBP76" s="193"/>
      <c r="WBQ76" s="193"/>
      <c r="WBR76" s="193"/>
      <c r="WBS76" s="193"/>
      <c r="WBT76" s="193"/>
      <c r="WBU76" s="193"/>
      <c r="WBV76" s="193"/>
      <c r="WBW76" s="193"/>
      <c r="WBX76" s="193"/>
      <c r="WBY76" s="193"/>
      <c r="WBZ76" s="193"/>
      <c r="WCA76" s="193"/>
      <c r="WCB76" s="193"/>
      <c r="WCC76" s="193"/>
      <c r="WCD76" s="193"/>
      <c r="WCE76" s="193"/>
      <c r="WCF76" s="193"/>
      <c r="WCG76" s="193"/>
      <c r="WCH76" s="193"/>
      <c r="WCI76" s="193"/>
      <c r="WCJ76" s="193"/>
      <c r="WCK76" s="193"/>
      <c r="WCL76" s="193"/>
      <c r="WCM76" s="193"/>
      <c r="WCN76" s="193"/>
      <c r="WCO76" s="193"/>
      <c r="WCP76" s="193"/>
      <c r="WCQ76" s="193"/>
      <c r="WCR76" s="193"/>
      <c r="WCS76" s="193"/>
      <c r="WCT76" s="193"/>
      <c r="WCU76" s="193"/>
      <c r="WCV76" s="193"/>
      <c r="WCW76" s="193"/>
      <c r="WCX76" s="193"/>
      <c r="WCY76" s="193"/>
      <c r="WCZ76" s="193"/>
      <c r="WDA76" s="193"/>
      <c r="WDB76" s="193"/>
      <c r="WDC76" s="193"/>
      <c r="WDD76" s="193"/>
      <c r="WDE76" s="193"/>
      <c r="WDF76" s="193"/>
      <c r="WDG76" s="193"/>
      <c r="WDH76" s="193"/>
      <c r="WDI76" s="193"/>
      <c r="WDJ76" s="193"/>
      <c r="WDK76" s="193"/>
      <c r="WDL76" s="193"/>
      <c r="WDM76" s="193"/>
      <c r="WDN76" s="193"/>
      <c r="WDO76" s="193"/>
      <c r="WDP76" s="193"/>
      <c r="WDQ76" s="193"/>
      <c r="WDR76" s="193"/>
      <c r="WDS76" s="193"/>
      <c r="WDT76" s="193"/>
      <c r="WDU76" s="193"/>
      <c r="WDV76" s="193"/>
      <c r="WDW76" s="193"/>
      <c r="WDX76" s="193"/>
      <c r="WDY76" s="193"/>
      <c r="WDZ76" s="193"/>
      <c r="WEA76" s="193"/>
      <c r="WEB76" s="193"/>
      <c r="WEC76" s="193"/>
      <c r="WED76" s="193"/>
      <c r="WEE76" s="193"/>
      <c r="WEF76" s="193"/>
      <c r="WEG76" s="193"/>
      <c r="WEH76" s="193"/>
      <c r="WEI76" s="193"/>
      <c r="WEJ76" s="193"/>
      <c r="WEK76" s="193"/>
      <c r="WEL76" s="193"/>
      <c r="WEM76" s="193"/>
      <c r="WEN76" s="193"/>
      <c r="WEO76" s="193"/>
      <c r="WEP76" s="193"/>
      <c r="WEQ76" s="193"/>
      <c r="WER76" s="193"/>
      <c r="WES76" s="193"/>
      <c r="WET76" s="193"/>
      <c r="WEU76" s="193"/>
      <c r="WEV76" s="193"/>
      <c r="WEW76" s="193"/>
      <c r="WEX76" s="193"/>
      <c r="WEY76" s="193"/>
      <c r="WEZ76" s="193"/>
      <c r="WFA76" s="193"/>
      <c r="WFB76" s="193"/>
      <c r="WFC76" s="193"/>
      <c r="WFD76" s="193"/>
      <c r="WFE76" s="193"/>
      <c r="WFF76" s="193"/>
      <c r="WFG76" s="193"/>
      <c r="WFH76" s="193"/>
      <c r="WFI76" s="193"/>
      <c r="WFJ76" s="193"/>
      <c r="WFK76" s="193"/>
      <c r="WFL76" s="193"/>
      <c r="WFM76" s="193"/>
      <c r="WFN76" s="193"/>
      <c r="WFO76" s="193"/>
      <c r="WFP76" s="193"/>
      <c r="WFQ76" s="193"/>
      <c r="WFR76" s="193"/>
      <c r="WFS76" s="193"/>
      <c r="WFT76" s="193"/>
      <c r="WFU76" s="193"/>
      <c r="WFV76" s="193"/>
      <c r="WFW76" s="193"/>
      <c r="WFX76" s="193"/>
      <c r="WFY76" s="193"/>
      <c r="WFZ76" s="193"/>
      <c r="WGA76" s="193"/>
      <c r="WGB76" s="193"/>
      <c r="WGC76" s="193"/>
      <c r="WGD76" s="193"/>
      <c r="WGE76" s="193"/>
      <c r="WGF76" s="193"/>
      <c r="WGG76" s="193"/>
      <c r="WGH76" s="193"/>
      <c r="WGI76" s="193"/>
      <c r="WGJ76" s="193"/>
      <c r="WGK76" s="193"/>
      <c r="WGL76" s="193"/>
      <c r="WGM76" s="193"/>
      <c r="WGN76" s="193"/>
      <c r="WGO76" s="193"/>
      <c r="WGP76" s="193"/>
      <c r="WGQ76" s="193"/>
      <c r="WGR76" s="193"/>
      <c r="WGS76" s="193"/>
      <c r="WGT76" s="193"/>
      <c r="WGU76" s="193"/>
      <c r="WGV76" s="193"/>
      <c r="WGW76" s="193"/>
      <c r="WGX76" s="193"/>
      <c r="WGY76" s="193"/>
      <c r="WGZ76" s="193"/>
      <c r="WHA76" s="193"/>
      <c r="WHB76" s="193"/>
      <c r="WHC76" s="193"/>
      <c r="WHD76" s="193"/>
      <c r="WHE76" s="193"/>
      <c r="WHF76" s="193"/>
      <c r="WHG76" s="193"/>
      <c r="WHH76" s="193"/>
      <c r="WHI76" s="193"/>
      <c r="WHJ76" s="193"/>
      <c r="WHK76" s="193"/>
      <c r="WHL76" s="193"/>
      <c r="WHM76" s="193"/>
      <c r="WHN76" s="193"/>
      <c r="WHO76" s="193"/>
      <c r="WHP76" s="193"/>
      <c r="WHQ76" s="193"/>
      <c r="WHR76" s="193"/>
      <c r="WHS76" s="193"/>
      <c r="WHT76" s="193"/>
      <c r="WHU76" s="193"/>
      <c r="WHV76" s="193"/>
      <c r="WHW76" s="193"/>
      <c r="WHX76" s="193"/>
      <c r="WHY76" s="193"/>
      <c r="WHZ76" s="193"/>
      <c r="WIA76" s="193"/>
      <c r="WIB76" s="193"/>
      <c r="WIC76" s="193"/>
      <c r="WID76" s="193"/>
      <c r="WIE76" s="193"/>
      <c r="WIF76" s="193"/>
      <c r="WIG76" s="193"/>
      <c r="WIH76" s="193"/>
      <c r="WII76" s="193"/>
      <c r="WIJ76" s="193"/>
      <c r="WIK76" s="193"/>
      <c r="WIL76" s="193"/>
      <c r="WIM76" s="193"/>
      <c r="WIN76" s="193"/>
      <c r="WIO76" s="193"/>
      <c r="WIP76" s="193"/>
      <c r="WIQ76" s="193"/>
      <c r="WIR76" s="193"/>
      <c r="WIS76" s="193"/>
      <c r="WIT76" s="193"/>
      <c r="WIU76" s="193"/>
      <c r="WIV76" s="193"/>
      <c r="WIW76" s="193"/>
      <c r="WIX76" s="193"/>
      <c r="WIY76" s="193"/>
      <c r="WIZ76" s="193"/>
      <c r="WJA76" s="193"/>
      <c r="WJB76" s="193"/>
      <c r="WJC76" s="193"/>
      <c r="WJD76" s="193"/>
      <c r="WJE76" s="193"/>
      <c r="WJF76" s="193"/>
      <c r="WJG76" s="193"/>
      <c r="WJH76" s="193"/>
      <c r="WJI76" s="193"/>
      <c r="WJJ76" s="193"/>
      <c r="WJK76" s="193"/>
      <c r="WJL76" s="193"/>
      <c r="WJM76" s="193"/>
      <c r="WJN76" s="193"/>
      <c r="WJO76" s="193"/>
      <c r="WJP76" s="193"/>
      <c r="WJQ76" s="193"/>
      <c r="WJR76" s="193"/>
      <c r="WJS76" s="193"/>
      <c r="WJT76" s="193"/>
      <c r="WJU76" s="193"/>
      <c r="WJV76" s="193"/>
      <c r="WJW76" s="193"/>
      <c r="WJX76" s="193"/>
      <c r="WJY76" s="193"/>
      <c r="WJZ76" s="193"/>
      <c r="WKA76" s="193"/>
      <c r="WKB76" s="193"/>
      <c r="WKC76" s="193"/>
      <c r="WKD76" s="193"/>
      <c r="WKE76" s="193"/>
      <c r="WKF76" s="193"/>
      <c r="WKG76" s="193"/>
      <c r="WKH76" s="193"/>
      <c r="WKI76" s="193"/>
      <c r="WKJ76" s="193"/>
      <c r="WKK76" s="193"/>
      <c r="WKL76" s="193"/>
      <c r="WKM76" s="193"/>
      <c r="WKN76" s="193"/>
      <c r="WKO76" s="193"/>
      <c r="WKP76" s="193"/>
      <c r="WKQ76" s="193"/>
      <c r="WKR76" s="193"/>
      <c r="WKS76" s="193"/>
      <c r="WKT76" s="193"/>
      <c r="WKU76" s="193"/>
      <c r="WKV76" s="193"/>
      <c r="WKW76" s="193"/>
      <c r="WKX76" s="193"/>
      <c r="WKY76" s="193"/>
      <c r="WKZ76" s="193"/>
      <c r="WLA76" s="193"/>
      <c r="WLB76" s="193"/>
      <c r="WLC76" s="193"/>
      <c r="WLD76" s="193"/>
      <c r="WLE76" s="193"/>
      <c r="WLF76" s="193"/>
      <c r="WLG76" s="193"/>
      <c r="WLH76" s="193"/>
      <c r="WLI76" s="193"/>
      <c r="WLJ76" s="193"/>
      <c r="WLK76" s="193"/>
      <c r="WLL76" s="193"/>
      <c r="WLM76" s="193"/>
      <c r="WLN76" s="193"/>
      <c r="WLO76" s="193"/>
      <c r="WLP76" s="193"/>
      <c r="WLQ76" s="193"/>
      <c r="WLR76" s="193"/>
      <c r="WLS76" s="193"/>
      <c r="WLT76" s="193"/>
      <c r="WLU76" s="193"/>
      <c r="WLV76" s="193"/>
      <c r="WLW76" s="193"/>
      <c r="WLX76" s="193"/>
      <c r="WLY76" s="193"/>
      <c r="WLZ76" s="193"/>
      <c r="WMA76" s="193"/>
      <c r="WMB76" s="193"/>
      <c r="WMC76" s="193"/>
      <c r="WMD76" s="193"/>
      <c r="WME76" s="193"/>
      <c r="WMF76" s="193"/>
      <c r="WMG76" s="193"/>
      <c r="WMH76" s="193"/>
      <c r="WMI76" s="193"/>
      <c r="WMJ76" s="193"/>
      <c r="WMK76" s="193"/>
      <c r="WML76" s="193"/>
      <c r="WMM76" s="193"/>
      <c r="WMN76" s="193"/>
      <c r="WMO76" s="193"/>
      <c r="WMP76" s="193"/>
      <c r="WMQ76" s="193"/>
      <c r="WMR76" s="193"/>
      <c r="WMS76" s="193"/>
      <c r="WMT76" s="193"/>
      <c r="WMU76" s="193"/>
      <c r="WMV76" s="193"/>
      <c r="WMW76" s="193"/>
      <c r="WMX76" s="193"/>
      <c r="WMY76" s="193"/>
      <c r="WMZ76" s="193"/>
      <c r="WNA76" s="193"/>
      <c r="WNB76" s="193"/>
      <c r="WNC76" s="193"/>
      <c r="WND76" s="193"/>
      <c r="WNE76" s="193"/>
      <c r="WNF76" s="193"/>
      <c r="WNG76" s="193"/>
      <c r="WNH76" s="193"/>
      <c r="WNI76" s="193"/>
      <c r="WNJ76" s="193"/>
      <c r="WNK76" s="193"/>
      <c r="WNL76" s="193"/>
      <c r="WNM76" s="193"/>
      <c r="WNN76" s="193"/>
      <c r="WNO76" s="193"/>
      <c r="WNP76" s="193"/>
      <c r="WNQ76" s="193"/>
      <c r="WNR76" s="193"/>
      <c r="WNS76" s="193"/>
      <c r="WNT76" s="193"/>
      <c r="WNU76" s="193"/>
      <c r="WNV76" s="193"/>
      <c r="WNW76" s="193"/>
      <c r="WNX76" s="193"/>
      <c r="WNY76" s="193"/>
      <c r="WNZ76" s="193"/>
      <c r="WOA76" s="193"/>
      <c r="WOB76" s="193"/>
      <c r="WOC76" s="193"/>
      <c r="WOD76" s="193"/>
      <c r="WOE76" s="193"/>
      <c r="WOF76" s="193"/>
      <c r="WOG76" s="193"/>
      <c r="WOH76" s="193"/>
      <c r="WOI76" s="193"/>
      <c r="WOJ76" s="193"/>
      <c r="WOK76" s="193"/>
      <c r="WOL76" s="193"/>
      <c r="WOM76" s="193"/>
      <c r="WON76" s="193"/>
      <c r="WOO76" s="193"/>
      <c r="WOP76" s="193"/>
      <c r="WOQ76" s="193"/>
      <c r="WOR76" s="193"/>
      <c r="WOS76" s="193"/>
      <c r="WOT76" s="193"/>
      <c r="WOU76" s="193"/>
      <c r="WOV76" s="193"/>
      <c r="WOW76" s="193"/>
      <c r="WOX76" s="193"/>
      <c r="WOY76" s="193"/>
      <c r="WOZ76" s="193"/>
      <c r="WPA76" s="193"/>
      <c r="WPB76" s="193"/>
      <c r="WPC76" s="193"/>
      <c r="WPD76" s="193"/>
      <c r="WPE76" s="193"/>
      <c r="WPF76" s="193"/>
      <c r="WPG76" s="193"/>
      <c r="WPH76" s="193"/>
      <c r="WPI76" s="193"/>
      <c r="WPJ76" s="193"/>
      <c r="WPK76" s="193"/>
      <c r="WPL76" s="193"/>
      <c r="WPM76" s="193"/>
      <c r="WPN76" s="193"/>
      <c r="WPO76" s="193"/>
      <c r="WPP76" s="193"/>
      <c r="WPQ76" s="193"/>
      <c r="WPR76" s="193"/>
      <c r="WPS76" s="193"/>
      <c r="WPT76" s="193"/>
      <c r="WPU76" s="193"/>
      <c r="WPV76" s="193"/>
      <c r="WPW76" s="193"/>
      <c r="WPX76" s="193"/>
      <c r="WPY76" s="193"/>
      <c r="WPZ76" s="193"/>
      <c r="WQA76" s="193"/>
      <c r="WQB76" s="193"/>
      <c r="WQC76" s="193"/>
      <c r="WQD76" s="193"/>
      <c r="WQE76" s="193"/>
      <c r="WQF76" s="193"/>
      <c r="WQG76" s="193"/>
      <c r="WQH76" s="193"/>
      <c r="WQI76" s="193"/>
      <c r="WQJ76" s="193"/>
      <c r="WQK76" s="193"/>
      <c r="WQL76" s="193"/>
      <c r="WQM76" s="193"/>
      <c r="WQN76" s="193"/>
      <c r="WQO76" s="193"/>
      <c r="WQP76" s="193"/>
      <c r="WQQ76" s="193"/>
      <c r="WQR76" s="193"/>
      <c r="WQS76" s="193"/>
      <c r="WQT76" s="193"/>
      <c r="WQU76" s="193"/>
      <c r="WQV76" s="193"/>
      <c r="WQW76" s="193"/>
      <c r="WQX76" s="193"/>
      <c r="WQY76" s="193"/>
      <c r="WQZ76" s="193"/>
      <c r="WRA76" s="193"/>
      <c r="WRB76" s="193"/>
      <c r="WRC76" s="193"/>
      <c r="WRD76" s="193"/>
      <c r="WRE76" s="193"/>
      <c r="WRF76" s="193"/>
      <c r="WRG76" s="193"/>
      <c r="WRH76" s="193"/>
      <c r="WRI76" s="193"/>
      <c r="WRJ76" s="193"/>
      <c r="WRK76" s="193"/>
      <c r="WRL76" s="193"/>
      <c r="WRM76" s="193"/>
      <c r="WRN76" s="193"/>
      <c r="WRO76" s="193"/>
      <c r="WRP76" s="193"/>
      <c r="WRQ76" s="193"/>
      <c r="WRR76" s="193"/>
      <c r="WRS76" s="193"/>
      <c r="WRT76" s="193"/>
      <c r="WRU76" s="193"/>
      <c r="WRV76" s="193"/>
      <c r="WRW76" s="193"/>
      <c r="WRX76" s="193"/>
      <c r="WRY76" s="193"/>
      <c r="WRZ76" s="193"/>
      <c r="WSA76" s="193"/>
      <c r="WSB76" s="193"/>
      <c r="WSC76" s="193"/>
      <c r="WSD76" s="193"/>
      <c r="WSE76" s="193"/>
      <c r="WSF76" s="193"/>
      <c r="WSG76" s="193"/>
      <c r="WSH76" s="193"/>
      <c r="WSI76" s="193"/>
      <c r="WSJ76" s="193"/>
      <c r="WSK76" s="193"/>
      <c r="WSL76" s="193"/>
      <c r="WSM76" s="193"/>
      <c r="WSN76" s="193"/>
      <c r="WSO76" s="193"/>
      <c r="WSP76" s="193"/>
      <c r="WSQ76" s="193"/>
      <c r="WSR76" s="193"/>
      <c r="WSS76" s="193"/>
      <c r="WST76" s="193"/>
      <c r="WSU76" s="193"/>
      <c r="WSV76" s="193"/>
      <c r="WSW76" s="193"/>
      <c r="WSX76" s="193"/>
      <c r="WSY76" s="193"/>
      <c r="WSZ76" s="193"/>
      <c r="WTA76" s="193"/>
      <c r="WTB76" s="193"/>
      <c r="WTC76" s="193"/>
      <c r="WTD76" s="193"/>
      <c r="WTE76" s="193"/>
      <c r="WTF76" s="193"/>
      <c r="WTG76" s="193"/>
      <c r="WTH76" s="193"/>
      <c r="WTI76" s="193"/>
      <c r="WTJ76" s="193"/>
      <c r="WTK76" s="193"/>
      <c r="WTL76" s="193"/>
      <c r="WTM76" s="193"/>
      <c r="WTN76" s="193"/>
      <c r="WTO76" s="193"/>
      <c r="WTP76" s="193"/>
      <c r="WTQ76" s="193"/>
      <c r="WTR76" s="193"/>
      <c r="WTS76" s="193"/>
      <c r="WTT76" s="193"/>
      <c r="WTU76" s="193"/>
      <c r="WTV76" s="193"/>
      <c r="WTW76" s="193"/>
      <c r="WTX76" s="193"/>
      <c r="WTY76" s="193"/>
      <c r="WTZ76" s="193"/>
    </row>
    <row r="77" spans="1:16094" s="254" customFormat="1">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93"/>
      <c r="AZ77" s="193"/>
      <c r="BA77" s="193"/>
      <c r="BB77" s="193"/>
      <c r="BC77" s="193"/>
      <c r="BD77" s="193"/>
      <c r="BE77" s="193"/>
      <c r="BF77" s="193"/>
      <c r="BG77" s="193"/>
      <c r="BH77" s="193"/>
      <c r="BI77" s="193"/>
      <c r="BJ77" s="193"/>
      <c r="BK77" s="193"/>
      <c r="BL77" s="193"/>
      <c r="BM77" s="193"/>
      <c r="BN77" s="193"/>
      <c r="BO77" s="193"/>
      <c r="BP77" s="193"/>
      <c r="BQ77" s="193"/>
      <c r="BR77" s="193"/>
      <c r="BS77" s="193"/>
      <c r="BT77" s="193"/>
      <c r="BU77" s="193"/>
      <c r="BV77" s="193"/>
      <c r="BW77" s="193"/>
      <c r="BX77" s="193"/>
      <c r="BY77" s="193"/>
      <c r="BZ77" s="193"/>
      <c r="CA77" s="193"/>
      <c r="CB77" s="193"/>
      <c r="CC77" s="193"/>
      <c r="CD77" s="193"/>
      <c r="CE77" s="193"/>
      <c r="CF77" s="193"/>
      <c r="CG77" s="193"/>
      <c r="CH77" s="193"/>
      <c r="CI77" s="193"/>
      <c r="CJ77" s="193"/>
      <c r="CK77" s="193"/>
      <c r="CL77" s="193"/>
      <c r="CM77" s="193"/>
      <c r="CN77" s="193"/>
      <c r="CO77" s="193"/>
      <c r="CP77" s="193"/>
      <c r="CQ77" s="193"/>
      <c r="CR77" s="193"/>
      <c r="CS77" s="193"/>
      <c r="CT77" s="193"/>
      <c r="CU77" s="193"/>
      <c r="CV77" s="193"/>
      <c r="CW77" s="193"/>
      <c r="CX77" s="193"/>
      <c r="CY77" s="193"/>
      <c r="CZ77" s="193"/>
      <c r="DA77" s="193"/>
      <c r="DB77" s="193"/>
      <c r="DC77" s="193"/>
      <c r="DD77" s="193"/>
      <c r="DE77" s="193"/>
      <c r="DF77" s="193"/>
      <c r="DG77" s="193"/>
      <c r="DH77" s="193"/>
      <c r="DI77" s="193"/>
      <c r="DJ77" s="193"/>
      <c r="DK77" s="193"/>
      <c r="DL77" s="193"/>
      <c r="DM77" s="193"/>
      <c r="DN77" s="193"/>
      <c r="DO77" s="193"/>
      <c r="DP77" s="193"/>
      <c r="DQ77" s="193"/>
      <c r="DR77" s="193"/>
      <c r="DS77" s="193"/>
      <c r="DT77" s="193"/>
      <c r="DU77" s="193"/>
      <c r="DV77" s="193"/>
      <c r="DW77" s="193"/>
      <c r="DX77" s="193"/>
      <c r="DY77" s="193"/>
      <c r="DZ77" s="193"/>
      <c r="EA77" s="193"/>
      <c r="EB77" s="193"/>
      <c r="EC77" s="193"/>
      <c r="ED77" s="193"/>
      <c r="EE77" s="193"/>
      <c r="EF77" s="193"/>
      <c r="EG77" s="193"/>
      <c r="EH77" s="193"/>
      <c r="EI77" s="193"/>
      <c r="EJ77" s="193"/>
      <c r="EK77" s="193"/>
      <c r="EL77" s="193"/>
      <c r="EM77" s="193"/>
      <c r="EN77" s="193"/>
      <c r="EO77" s="193"/>
      <c r="EP77" s="193"/>
      <c r="EQ77" s="193"/>
      <c r="ER77" s="193"/>
      <c r="ES77" s="193"/>
      <c r="ET77" s="193"/>
      <c r="EU77" s="193"/>
      <c r="EV77" s="193"/>
      <c r="EW77" s="193"/>
      <c r="EX77" s="193"/>
      <c r="EY77" s="193"/>
      <c r="EZ77" s="193"/>
      <c r="FA77" s="193"/>
      <c r="FB77" s="193"/>
      <c r="FC77" s="193"/>
      <c r="FD77" s="193"/>
      <c r="FE77" s="193"/>
      <c r="FF77" s="193"/>
      <c r="FG77" s="193"/>
      <c r="FH77" s="193"/>
      <c r="FI77" s="193"/>
      <c r="FJ77" s="193"/>
      <c r="FK77" s="193"/>
      <c r="FL77" s="193"/>
      <c r="FM77" s="193"/>
      <c r="FN77" s="193"/>
      <c r="FO77" s="193"/>
      <c r="FP77" s="193"/>
      <c r="FQ77" s="193"/>
      <c r="FR77" s="193"/>
      <c r="FS77" s="193"/>
      <c r="FT77" s="193"/>
      <c r="FU77" s="193"/>
      <c r="FV77" s="193"/>
      <c r="FW77" s="193"/>
      <c r="FX77" s="193"/>
      <c r="FY77" s="193"/>
      <c r="FZ77" s="193"/>
      <c r="GA77" s="193"/>
      <c r="GB77" s="193"/>
      <c r="GC77" s="193"/>
      <c r="GD77" s="193"/>
      <c r="GE77" s="193"/>
      <c r="GF77" s="193"/>
      <c r="GG77" s="193"/>
      <c r="GH77" s="193"/>
      <c r="GI77" s="193"/>
      <c r="GJ77" s="193"/>
      <c r="GK77" s="193"/>
      <c r="GL77" s="193"/>
      <c r="GM77" s="193"/>
      <c r="GN77" s="193"/>
      <c r="GO77" s="193"/>
      <c r="GP77" s="193"/>
      <c r="GQ77" s="193"/>
      <c r="GR77" s="193"/>
      <c r="GS77" s="193"/>
      <c r="GT77" s="193"/>
      <c r="GU77" s="193"/>
      <c r="GV77" s="193"/>
      <c r="GW77" s="193"/>
      <c r="GX77" s="193"/>
      <c r="GY77" s="193"/>
      <c r="GZ77" s="193"/>
      <c r="HA77" s="193"/>
      <c r="HB77" s="193"/>
      <c r="HC77" s="193"/>
      <c r="HD77" s="193"/>
      <c r="HE77" s="193"/>
      <c r="HF77" s="193"/>
      <c r="HG77" s="193"/>
      <c r="HH77" s="193"/>
      <c r="HI77" s="193"/>
      <c r="HJ77" s="193"/>
      <c r="HK77" s="193"/>
      <c r="HL77" s="193"/>
      <c r="HM77" s="193"/>
      <c r="HN77" s="193"/>
      <c r="HO77" s="193"/>
      <c r="HP77" s="193"/>
      <c r="HQ77" s="193"/>
      <c r="HR77" s="193"/>
      <c r="HS77" s="193"/>
      <c r="HT77" s="193"/>
      <c r="HU77" s="193"/>
      <c r="HV77" s="193"/>
      <c r="HW77" s="193"/>
      <c r="HX77" s="193"/>
      <c r="HY77" s="193"/>
      <c r="HZ77" s="193"/>
      <c r="IA77" s="193"/>
      <c r="IB77" s="193"/>
      <c r="IC77" s="193"/>
      <c r="ID77" s="193"/>
      <c r="IE77" s="193"/>
      <c r="IF77" s="193"/>
      <c r="IG77" s="193"/>
      <c r="IH77" s="193"/>
      <c r="II77" s="193"/>
      <c r="IJ77" s="193"/>
      <c r="IK77" s="193"/>
      <c r="IL77" s="193"/>
      <c r="IM77" s="193"/>
      <c r="IN77" s="193"/>
      <c r="IO77" s="193"/>
      <c r="IP77" s="193"/>
      <c r="IQ77" s="193"/>
      <c r="IR77" s="193"/>
      <c r="IS77" s="193"/>
      <c r="IT77" s="193"/>
      <c r="IU77" s="193"/>
      <c r="IV77" s="193"/>
      <c r="IW77" s="193"/>
      <c r="IX77" s="193"/>
      <c r="IY77" s="193"/>
      <c r="IZ77" s="193"/>
      <c r="JA77" s="193"/>
      <c r="JB77" s="193"/>
      <c r="JC77" s="193"/>
      <c r="JD77" s="193"/>
      <c r="JE77" s="193"/>
      <c r="JF77" s="193"/>
      <c r="JG77" s="193"/>
      <c r="JH77" s="193"/>
      <c r="JI77" s="193"/>
      <c r="JJ77" s="193"/>
      <c r="JK77" s="193"/>
      <c r="JL77" s="193"/>
      <c r="JM77" s="193"/>
      <c r="JN77" s="193"/>
      <c r="JO77" s="193"/>
      <c r="JP77" s="193"/>
      <c r="JQ77" s="193"/>
      <c r="JR77" s="193"/>
      <c r="JS77" s="193"/>
      <c r="JT77" s="193"/>
      <c r="JU77" s="193"/>
      <c r="JV77" s="193"/>
      <c r="JW77" s="193"/>
      <c r="JX77" s="193"/>
      <c r="JY77" s="193"/>
      <c r="JZ77" s="193"/>
      <c r="KA77" s="193"/>
      <c r="KB77" s="193"/>
      <c r="KC77" s="193"/>
      <c r="KD77" s="193"/>
      <c r="KE77" s="193"/>
      <c r="KF77" s="193"/>
      <c r="KG77" s="193"/>
      <c r="KH77" s="193"/>
      <c r="KI77" s="193"/>
      <c r="KJ77" s="193"/>
      <c r="KK77" s="193"/>
      <c r="KL77" s="193"/>
      <c r="KM77" s="193"/>
      <c r="KN77" s="193"/>
      <c r="KO77" s="193"/>
      <c r="KP77" s="193"/>
      <c r="KQ77" s="193"/>
      <c r="KR77" s="193"/>
      <c r="KS77" s="193"/>
      <c r="KT77" s="193"/>
      <c r="KU77" s="193"/>
      <c r="KV77" s="193"/>
      <c r="KW77" s="193"/>
      <c r="KX77" s="193"/>
      <c r="KY77" s="193"/>
      <c r="KZ77" s="193"/>
      <c r="LA77" s="193"/>
      <c r="LB77" s="193"/>
      <c r="LC77" s="193"/>
      <c r="LD77" s="193"/>
      <c r="LE77" s="193"/>
      <c r="LF77" s="193"/>
      <c r="LG77" s="193"/>
      <c r="LH77" s="193"/>
      <c r="LI77" s="193"/>
      <c r="LJ77" s="193"/>
      <c r="LK77" s="193"/>
      <c r="LL77" s="193"/>
      <c r="LM77" s="193"/>
      <c r="LN77" s="193"/>
      <c r="LO77" s="193"/>
      <c r="LP77" s="193"/>
      <c r="LQ77" s="193"/>
      <c r="LR77" s="193"/>
      <c r="LS77" s="193"/>
      <c r="LT77" s="193"/>
      <c r="LU77" s="193"/>
      <c r="LV77" s="193"/>
      <c r="LW77" s="193"/>
      <c r="LX77" s="193"/>
      <c r="LY77" s="193"/>
      <c r="LZ77" s="193"/>
      <c r="MA77" s="193"/>
      <c r="MB77" s="193"/>
      <c r="MC77" s="193"/>
      <c r="MD77" s="193"/>
      <c r="ME77" s="193"/>
      <c r="MF77" s="193"/>
      <c r="MG77" s="193"/>
      <c r="MH77" s="193"/>
      <c r="MI77" s="193"/>
      <c r="MJ77" s="193"/>
      <c r="MK77" s="193"/>
      <c r="ML77" s="193"/>
      <c r="MM77" s="193"/>
      <c r="MN77" s="193"/>
      <c r="MO77" s="193"/>
      <c r="MP77" s="193"/>
      <c r="MQ77" s="193"/>
      <c r="MR77" s="193"/>
      <c r="MS77" s="193"/>
      <c r="MT77" s="193"/>
      <c r="MU77" s="193"/>
      <c r="MV77" s="193"/>
      <c r="MW77" s="193"/>
      <c r="MX77" s="193"/>
      <c r="MY77" s="193"/>
      <c r="MZ77" s="193"/>
      <c r="NA77" s="193"/>
      <c r="NB77" s="193"/>
      <c r="NC77" s="193"/>
      <c r="ND77" s="193"/>
      <c r="NE77" s="193"/>
      <c r="NF77" s="193"/>
      <c r="NG77" s="193"/>
      <c r="NH77" s="193"/>
      <c r="NI77" s="193"/>
      <c r="NJ77" s="193"/>
      <c r="NK77" s="193"/>
      <c r="NL77" s="193"/>
      <c r="NM77" s="193"/>
      <c r="NN77" s="193"/>
      <c r="NO77" s="193"/>
      <c r="NP77" s="193"/>
      <c r="NQ77" s="193"/>
      <c r="NR77" s="193"/>
      <c r="NS77" s="193"/>
      <c r="NT77" s="193"/>
      <c r="NU77" s="193"/>
      <c r="NV77" s="193"/>
      <c r="NW77" s="193"/>
      <c r="NX77" s="193"/>
      <c r="NY77" s="193"/>
      <c r="NZ77" s="193"/>
      <c r="OA77" s="193"/>
      <c r="OB77" s="193"/>
      <c r="OC77" s="193"/>
      <c r="OD77" s="193"/>
      <c r="OE77" s="193"/>
      <c r="OF77" s="193"/>
      <c r="OG77" s="193"/>
      <c r="OH77" s="193"/>
      <c r="OI77" s="193"/>
      <c r="OJ77" s="193"/>
      <c r="OK77" s="193"/>
      <c r="OL77" s="193"/>
      <c r="OM77" s="193"/>
      <c r="ON77" s="193"/>
      <c r="OO77" s="193"/>
      <c r="OP77" s="193"/>
      <c r="OQ77" s="193"/>
      <c r="OR77" s="193"/>
      <c r="OS77" s="193"/>
      <c r="OT77" s="193"/>
      <c r="OU77" s="193"/>
      <c r="OV77" s="193"/>
      <c r="OW77" s="193"/>
      <c r="OX77" s="193"/>
      <c r="OY77" s="193"/>
      <c r="OZ77" s="193"/>
      <c r="PA77" s="193"/>
      <c r="PB77" s="193"/>
      <c r="PC77" s="193"/>
      <c r="PD77" s="193"/>
      <c r="PE77" s="193"/>
      <c r="PF77" s="193"/>
      <c r="PG77" s="193"/>
      <c r="PH77" s="193"/>
      <c r="PI77" s="193"/>
      <c r="PJ77" s="193"/>
      <c r="PK77" s="193"/>
      <c r="PL77" s="193"/>
      <c r="PM77" s="193"/>
      <c r="PN77" s="193"/>
      <c r="PO77" s="193"/>
      <c r="PP77" s="193"/>
      <c r="PQ77" s="193"/>
      <c r="PR77" s="193"/>
      <c r="PS77" s="193"/>
      <c r="PT77" s="193"/>
      <c r="PU77" s="193"/>
      <c r="PV77" s="193"/>
      <c r="PW77" s="193"/>
      <c r="PX77" s="193"/>
      <c r="PY77" s="193"/>
      <c r="PZ77" s="193"/>
      <c r="QA77" s="193"/>
      <c r="QB77" s="193"/>
      <c r="QC77" s="193"/>
      <c r="QD77" s="193"/>
      <c r="QE77" s="193"/>
      <c r="QF77" s="193"/>
      <c r="QG77" s="193"/>
      <c r="QH77" s="193"/>
      <c r="QI77" s="193"/>
      <c r="QJ77" s="193"/>
      <c r="QK77" s="193"/>
      <c r="QL77" s="193"/>
      <c r="QM77" s="193"/>
      <c r="QN77" s="193"/>
      <c r="QO77" s="193"/>
      <c r="QP77" s="193"/>
      <c r="QQ77" s="193"/>
      <c r="QR77" s="193"/>
      <c r="QS77" s="193"/>
      <c r="QT77" s="193"/>
      <c r="QU77" s="193"/>
      <c r="QV77" s="193"/>
      <c r="QW77" s="193"/>
      <c r="QX77" s="193"/>
      <c r="QY77" s="193"/>
      <c r="QZ77" s="193"/>
      <c r="RA77" s="193"/>
      <c r="RB77" s="193"/>
      <c r="RC77" s="193"/>
      <c r="RD77" s="193"/>
      <c r="RE77" s="193"/>
      <c r="RF77" s="193"/>
      <c r="RG77" s="193"/>
      <c r="RH77" s="193"/>
      <c r="RI77" s="193"/>
      <c r="RJ77" s="193"/>
      <c r="RK77" s="193"/>
      <c r="RL77" s="193"/>
      <c r="RM77" s="193"/>
      <c r="RN77" s="193"/>
      <c r="RO77" s="193"/>
      <c r="RP77" s="193"/>
      <c r="RQ77" s="193"/>
      <c r="RR77" s="193"/>
      <c r="RS77" s="193"/>
      <c r="RT77" s="193"/>
      <c r="RU77" s="193"/>
      <c r="RV77" s="193"/>
      <c r="RW77" s="193"/>
      <c r="RX77" s="193"/>
      <c r="RY77" s="193"/>
      <c r="RZ77" s="193"/>
      <c r="SA77" s="193"/>
      <c r="SB77" s="193"/>
      <c r="SC77" s="193"/>
      <c r="SD77" s="193"/>
      <c r="SE77" s="193"/>
      <c r="SF77" s="193"/>
      <c r="SG77" s="193"/>
      <c r="SH77" s="193"/>
      <c r="SI77" s="193"/>
      <c r="SJ77" s="193"/>
      <c r="SK77" s="193"/>
      <c r="SL77" s="193"/>
      <c r="SM77" s="193"/>
      <c r="SN77" s="193"/>
      <c r="SO77" s="193"/>
      <c r="SP77" s="193"/>
      <c r="SQ77" s="193"/>
      <c r="SR77" s="193"/>
      <c r="SS77" s="193"/>
      <c r="ST77" s="193"/>
      <c r="SU77" s="193"/>
      <c r="SV77" s="193"/>
      <c r="SW77" s="193"/>
      <c r="SX77" s="193"/>
      <c r="SY77" s="193"/>
      <c r="SZ77" s="193"/>
      <c r="TA77" s="193"/>
      <c r="TB77" s="193"/>
      <c r="TC77" s="193"/>
      <c r="TD77" s="193"/>
      <c r="TE77" s="193"/>
      <c r="TF77" s="193"/>
      <c r="TG77" s="193"/>
      <c r="TH77" s="193"/>
      <c r="TI77" s="193"/>
      <c r="TJ77" s="193"/>
      <c r="TK77" s="193"/>
      <c r="TL77" s="193"/>
      <c r="TM77" s="193"/>
      <c r="TN77" s="193"/>
      <c r="TO77" s="193"/>
      <c r="TP77" s="193"/>
      <c r="TQ77" s="193"/>
      <c r="TR77" s="193"/>
      <c r="TS77" s="193"/>
      <c r="TT77" s="193"/>
      <c r="TU77" s="193"/>
      <c r="TV77" s="193"/>
      <c r="TW77" s="193"/>
      <c r="TX77" s="193"/>
      <c r="TY77" s="193"/>
      <c r="TZ77" s="193"/>
      <c r="UA77" s="193"/>
      <c r="UB77" s="193"/>
      <c r="UC77" s="193"/>
      <c r="UD77" s="193"/>
      <c r="UE77" s="193"/>
      <c r="UF77" s="193"/>
      <c r="UG77" s="193"/>
      <c r="UH77" s="193"/>
      <c r="UI77" s="193"/>
      <c r="UJ77" s="193"/>
      <c r="UK77" s="193"/>
      <c r="UL77" s="193"/>
      <c r="UM77" s="193"/>
      <c r="UN77" s="193"/>
      <c r="UO77" s="193"/>
      <c r="UP77" s="193"/>
      <c r="UQ77" s="193"/>
      <c r="UR77" s="193"/>
      <c r="US77" s="193"/>
      <c r="UT77" s="193"/>
      <c r="UU77" s="193"/>
      <c r="UV77" s="193"/>
      <c r="UW77" s="193"/>
      <c r="UX77" s="193"/>
      <c r="UY77" s="193"/>
      <c r="UZ77" s="193"/>
      <c r="VA77" s="193"/>
      <c r="VB77" s="193"/>
      <c r="VC77" s="193"/>
      <c r="VD77" s="193"/>
      <c r="VE77" s="193"/>
      <c r="VF77" s="193"/>
      <c r="VG77" s="193"/>
      <c r="VH77" s="193"/>
      <c r="VI77" s="193"/>
      <c r="VJ77" s="193"/>
      <c r="VK77" s="193"/>
      <c r="VL77" s="193"/>
      <c r="VM77" s="193"/>
      <c r="VN77" s="193"/>
      <c r="VO77" s="193"/>
      <c r="VP77" s="193"/>
      <c r="VQ77" s="193"/>
      <c r="VR77" s="193"/>
      <c r="VS77" s="193"/>
      <c r="VT77" s="193"/>
      <c r="VU77" s="193"/>
      <c r="VV77" s="193"/>
      <c r="VW77" s="193"/>
      <c r="VX77" s="193"/>
      <c r="VY77" s="193"/>
      <c r="VZ77" s="193"/>
      <c r="WA77" s="193"/>
      <c r="WB77" s="193"/>
      <c r="WC77" s="193"/>
      <c r="WD77" s="193"/>
      <c r="WE77" s="193"/>
      <c r="WF77" s="193"/>
      <c r="WG77" s="193"/>
      <c r="WH77" s="193"/>
      <c r="WI77" s="193"/>
      <c r="WJ77" s="193"/>
      <c r="WK77" s="193"/>
      <c r="WL77" s="193"/>
      <c r="WM77" s="193"/>
      <c r="WN77" s="193"/>
      <c r="WO77" s="193"/>
      <c r="WP77" s="193"/>
      <c r="WQ77" s="193"/>
      <c r="WR77" s="193"/>
      <c r="WS77" s="193"/>
      <c r="WT77" s="193"/>
      <c r="WU77" s="193"/>
      <c r="WV77" s="193"/>
      <c r="WW77" s="193"/>
      <c r="WX77" s="193"/>
      <c r="WY77" s="193"/>
      <c r="WZ77" s="193"/>
      <c r="XA77" s="193"/>
      <c r="XB77" s="193"/>
      <c r="XC77" s="193"/>
      <c r="XD77" s="193"/>
      <c r="XE77" s="193"/>
      <c r="XF77" s="193"/>
      <c r="XG77" s="193"/>
      <c r="XH77" s="193"/>
      <c r="XI77" s="193"/>
      <c r="XJ77" s="193"/>
      <c r="XK77" s="193"/>
      <c r="XL77" s="193"/>
      <c r="XM77" s="193"/>
      <c r="XN77" s="193"/>
      <c r="XO77" s="193"/>
      <c r="XP77" s="193"/>
      <c r="XQ77" s="193"/>
      <c r="XR77" s="193"/>
      <c r="XS77" s="193"/>
      <c r="XT77" s="193"/>
      <c r="XU77" s="193"/>
      <c r="XV77" s="193"/>
      <c r="XW77" s="193"/>
      <c r="XX77" s="193"/>
      <c r="XY77" s="193"/>
      <c r="XZ77" s="193"/>
      <c r="YA77" s="193"/>
      <c r="YB77" s="193"/>
      <c r="YC77" s="193"/>
      <c r="YD77" s="193"/>
      <c r="YE77" s="193"/>
      <c r="YF77" s="193"/>
      <c r="YG77" s="193"/>
      <c r="YH77" s="193"/>
      <c r="YI77" s="193"/>
      <c r="YJ77" s="193"/>
      <c r="YK77" s="193"/>
      <c r="YL77" s="193"/>
      <c r="YM77" s="193"/>
      <c r="YN77" s="193"/>
      <c r="YO77" s="193"/>
      <c r="YP77" s="193"/>
      <c r="YQ77" s="193"/>
      <c r="YR77" s="193"/>
      <c r="YS77" s="193"/>
      <c r="YT77" s="193"/>
      <c r="YU77" s="193"/>
      <c r="YV77" s="193"/>
      <c r="YW77" s="193"/>
      <c r="YX77" s="193"/>
      <c r="YY77" s="193"/>
      <c r="YZ77" s="193"/>
      <c r="ZA77" s="193"/>
      <c r="ZB77" s="193"/>
      <c r="ZC77" s="193"/>
      <c r="ZD77" s="193"/>
      <c r="ZE77" s="193"/>
      <c r="ZF77" s="193"/>
      <c r="ZG77" s="193"/>
      <c r="ZH77" s="193"/>
      <c r="ZI77" s="193"/>
      <c r="ZJ77" s="193"/>
      <c r="ZK77" s="193"/>
      <c r="ZL77" s="193"/>
      <c r="ZM77" s="193"/>
      <c r="ZN77" s="193"/>
      <c r="ZO77" s="193"/>
      <c r="ZP77" s="193"/>
      <c r="ZQ77" s="193"/>
      <c r="ZR77" s="193"/>
      <c r="ZS77" s="193"/>
      <c r="ZT77" s="193"/>
      <c r="ZU77" s="193"/>
      <c r="ZV77" s="193"/>
      <c r="ZW77" s="193"/>
      <c r="ZX77" s="193"/>
      <c r="ZY77" s="193"/>
      <c r="ZZ77" s="193"/>
      <c r="AAA77" s="193"/>
      <c r="AAB77" s="193"/>
      <c r="AAC77" s="193"/>
      <c r="AAD77" s="193"/>
      <c r="AAE77" s="193"/>
      <c r="AAF77" s="193"/>
      <c r="AAG77" s="193"/>
      <c r="AAH77" s="193"/>
      <c r="AAI77" s="193"/>
      <c r="AAJ77" s="193"/>
      <c r="AAK77" s="193"/>
      <c r="AAL77" s="193"/>
      <c r="AAM77" s="193"/>
      <c r="AAN77" s="193"/>
      <c r="AAO77" s="193"/>
      <c r="AAP77" s="193"/>
      <c r="AAQ77" s="193"/>
      <c r="AAR77" s="193"/>
      <c r="AAS77" s="193"/>
      <c r="AAT77" s="193"/>
      <c r="AAU77" s="193"/>
      <c r="AAV77" s="193"/>
      <c r="AAW77" s="193"/>
      <c r="AAX77" s="193"/>
      <c r="AAY77" s="193"/>
      <c r="AAZ77" s="193"/>
      <c r="ABA77" s="193"/>
      <c r="ABB77" s="193"/>
      <c r="ABC77" s="193"/>
      <c r="ABD77" s="193"/>
      <c r="ABE77" s="193"/>
      <c r="ABF77" s="193"/>
      <c r="ABG77" s="193"/>
      <c r="ABH77" s="193"/>
      <c r="ABI77" s="193"/>
      <c r="ABJ77" s="193"/>
      <c r="ABK77" s="193"/>
      <c r="ABL77" s="193"/>
      <c r="ABM77" s="193"/>
      <c r="ABN77" s="193"/>
      <c r="ABO77" s="193"/>
      <c r="ABP77" s="193"/>
      <c r="ABQ77" s="193"/>
      <c r="ABR77" s="193"/>
      <c r="ABS77" s="193"/>
      <c r="ABT77" s="193"/>
      <c r="ABU77" s="193"/>
      <c r="ABV77" s="193"/>
      <c r="ABW77" s="193"/>
      <c r="ABX77" s="193"/>
      <c r="ABY77" s="193"/>
      <c r="ABZ77" s="193"/>
      <c r="ACA77" s="193"/>
      <c r="ACB77" s="193"/>
      <c r="ACC77" s="193"/>
      <c r="ACD77" s="193"/>
      <c r="ACE77" s="193"/>
      <c r="ACF77" s="193"/>
      <c r="ACG77" s="193"/>
      <c r="ACH77" s="193"/>
      <c r="ACI77" s="193"/>
      <c r="ACJ77" s="193"/>
      <c r="ACK77" s="193"/>
      <c r="ACL77" s="193"/>
      <c r="ACM77" s="193"/>
      <c r="ACN77" s="193"/>
      <c r="ACO77" s="193"/>
      <c r="ACP77" s="193"/>
      <c r="ACQ77" s="193"/>
      <c r="ACR77" s="193"/>
      <c r="ACS77" s="193"/>
      <c r="ACT77" s="193"/>
      <c r="ACU77" s="193"/>
      <c r="ACV77" s="193"/>
      <c r="ACW77" s="193"/>
      <c r="ACX77" s="193"/>
      <c r="ACY77" s="193"/>
      <c r="ACZ77" s="193"/>
      <c r="ADA77" s="193"/>
      <c r="ADB77" s="193"/>
      <c r="ADC77" s="193"/>
      <c r="ADD77" s="193"/>
      <c r="ADE77" s="193"/>
      <c r="ADF77" s="193"/>
      <c r="ADG77" s="193"/>
      <c r="ADH77" s="193"/>
      <c r="ADI77" s="193"/>
      <c r="ADJ77" s="193"/>
      <c r="ADK77" s="193"/>
      <c r="ADL77" s="193"/>
      <c r="ADM77" s="193"/>
      <c r="ADN77" s="193"/>
      <c r="ADO77" s="193"/>
      <c r="ADP77" s="193"/>
      <c r="ADQ77" s="193"/>
      <c r="ADR77" s="193"/>
      <c r="ADS77" s="193"/>
      <c r="ADT77" s="193"/>
      <c r="ADU77" s="193"/>
      <c r="ADV77" s="193"/>
      <c r="ADW77" s="193"/>
      <c r="ADX77" s="193"/>
      <c r="ADY77" s="193"/>
      <c r="ADZ77" s="193"/>
      <c r="AEA77" s="193"/>
      <c r="AEB77" s="193"/>
      <c r="AEC77" s="193"/>
      <c r="AED77" s="193"/>
      <c r="AEE77" s="193"/>
      <c r="AEF77" s="193"/>
      <c r="AEG77" s="193"/>
      <c r="AEH77" s="193"/>
      <c r="AEI77" s="193"/>
      <c r="AEJ77" s="193"/>
      <c r="AEK77" s="193"/>
      <c r="AEL77" s="193"/>
      <c r="AEM77" s="193"/>
      <c r="AEN77" s="193"/>
      <c r="AEO77" s="193"/>
      <c r="AEP77" s="193"/>
      <c r="AEQ77" s="193"/>
      <c r="AER77" s="193"/>
      <c r="AES77" s="193"/>
      <c r="AET77" s="193"/>
      <c r="AEU77" s="193"/>
      <c r="AEV77" s="193"/>
      <c r="AEW77" s="193"/>
      <c r="AEX77" s="193"/>
      <c r="AEY77" s="193"/>
      <c r="AEZ77" s="193"/>
      <c r="AFA77" s="193"/>
      <c r="AFB77" s="193"/>
      <c r="AFC77" s="193"/>
      <c r="AFD77" s="193"/>
      <c r="AFE77" s="193"/>
      <c r="AFF77" s="193"/>
      <c r="AFG77" s="193"/>
      <c r="AFH77" s="193"/>
      <c r="AFI77" s="193"/>
      <c r="AFJ77" s="193"/>
      <c r="AFK77" s="193"/>
      <c r="AFL77" s="193"/>
      <c r="AFM77" s="193"/>
      <c r="AFN77" s="193"/>
      <c r="AFO77" s="193"/>
      <c r="AFP77" s="193"/>
      <c r="AFQ77" s="193"/>
      <c r="AFR77" s="193"/>
      <c r="AFS77" s="193"/>
      <c r="AFT77" s="193"/>
      <c r="AFU77" s="193"/>
      <c r="AFV77" s="193"/>
      <c r="AFW77" s="193"/>
      <c r="AFX77" s="193"/>
      <c r="AFY77" s="193"/>
      <c r="AFZ77" s="193"/>
      <c r="AGA77" s="193"/>
      <c r="AGB77" s="193"/>
      <c r="AGC77" s="193"/>
      <c r="AGD77" s="193"/>
      <c r="AGE77" s="193"/>
      <c r="AGF77" s="193"/>
      <c r="AGG77" s="193"/>
      <c r="AGH77" s="193"/>
      <c r="AGI77" s="193"/>
      <c r="AGJ77" s="193"/>
      <c r="AGK77" s="193"/>
      <c r="AGL77" s="193"/>
      <c r="AGM77" s="193"/>
      <c r="AGN77" s="193"/>
      <c r="AGO77" s="193"/>
      <c r="AGP77" s="193"/>
      <c r="AGQ77" s="193"/>
      <c r="AGR77" s="193"/>
      <c r="AGS77" s="193"/>
      <c r="AGT77" s="193"/>
      <c r="AGU77" s="193"/>
      <c r="AGV77" s="193"/>
      <c r="AGW77" s="193"/>
      <c r="AGX77" s="193"/>
      <c r="AGY77" s="193"/>
      <c r="AGZ77" s="193"/>
      <c r="AHA77" s="193"/>
      <c r="AHB77" s="193"/>
      <c r="AHC77" s="193"/>
      <c r="AHD77" s="193"/>
      <c r="AHE77" s="193"/>
      <c r="AHF77" s="193"/>
      <c r="AHG77" s="193"/>
      <c r="AHH77" s="193"/>
      <c r="AHI77" s="193"/>
      <c r="AHJ77" s="193"/>
      <c r="AHK77" s="193"/>
      <c r="AHL77" s="193"/>
      <c r="AHM77" s="193"/>
      <c r="AHN77" s="193"/>
      <c r="AHO77" s="193"/>
      <c r="AHP77" s="193"/>
      <c r="AHQ77" s="193"/>
      <c r="AHR77" s="193"/>
      <c r="AHS77" s="193"/>
      <c r="AHT77" s="193"/>
      <c r="AHU77" s="193"/>
      <c r="AHV77" s="193"/>
      <c r="AHW77" s="193"/>
      <c r="AHX77" s="193"/>
      <c r="AHY77" s="193"/>
      <c r="AHZ77" s="193"/>
      <c r="AIA77" s="193"/>
      <c r="AIB77" s="193"/>
      <c r="AIC77" s="193"/>
      <c r="AID77" s="193"/>
      <c r="AIE77" s="193"/>
      <c r="AIF77" s="193"/>
      <c r="AIG77" s="193"/>
      <c r="AIH77" s="193"/>
      <c r="AII77" s="193"/>
      <c r="AIJ77" s="193"/>
      <c r="AIK77" s="193"/>
      <c r="AIL77" s="193"/>
      <c r="AIM77" s="193"/>
      <c r="AIN77" s="193"/>
      <c r="AIO77" s="193"/>
      <c r="AIP77" s="193"/>
      <c r="AIQ77" s="193"/>
      <c r="AIR77" s="193"/>
      <c r="AIS77" s="193"/>
      <c r="AIT77" s="193"/>
      <c r="AIU77" s="193"/>
      <c r="AIV77" s="193"/>
      <c r="AIW77" s="193"/>
      <c r="AIX77" s="193"/>
      <c r="AIY77" s="193"/>
      <c r="AIZ77" s="193"/>
      <c r="AJA77" s="193"/>
      <c r="AJB77" s="193"/>
      <c r="AJC77" s="193"/>
      <c r="AJD77" s="193"/>
      <c r="AJE77" s="193"/>
      <c r="AJF77" s="193"/>
      <c r="AJG77" s="193"/>
      <c r="AJH77" s="193"/>
      <c r="AJI77" s="193"/>
      <c r="AJJ77" s="193"/>
      <c r="AJK77" s="193"/>
      <c r="AJL77" s="193"/>
      <c r="AJM77" s="193"/>
      <c r="AJN77" s="193"/>
      <c r="AJO77" s="193"/>
      <c r="AJP77" s="193"/>
      <c r="AJQ77" s="193"/>
      <c r="AJR77" s="193"/>
      <c r="AJS77" s="193"/>
      <c r="AJT77" s="193"/>
      <c r="AJU77" s="193"/>
      <c r="AJV77" s="193"/>
      <c r="AJW77" s="193"/>
      <c r="AJX77" s="193"/>
      <c r="AJY77" s="193"/>
      <c r="AJZ77" s="193"/>
      <c r="AKA77" s="193"/>
      <c r="AKB77" s="193"/>
      <c r="AKC77" s="193"/>
      <c r="AKD77" s="193"/>
      <c r="AKE77" s="193"/>
      <c r="AKF77" s="193"/>
      <c r="AKG77" s="193"/>
      <c r="AKH77" s="193"/>
      <c r="AKI77" s="193"/>
      <c r="AKJ77" s="193"/>
      <c r="AKK77" s="193"/>
      <c r="AKL77" s="193"/>
      <c r="AKM77" s="193"/>
      <c r="AKN77" s="193"/>
      <c r="AKO77" s="193"/>
      <c r="AKP77" s="193"/>
      <c r="AKQ77" s="193"/>
      <c r="AKR77" s="193"/>
      <c r="AKS77" s="193"/>
      <c r="AKT77" s="193"/>
      <c r="AKU77" s="193"/>
      <c r="AKV77" s="193"/>
      <c r="AKW77" s="193"/>
      <c r="AKX77" s="193"/>
      <c r="AKY77" s="193"/>
      <c r="AKZ77" s="193"/>
      <c r="ALA77" s="193"/>
      <c r="ALB77" s="193"/>
      <c r="ALC77" s="193"/>
      <c r="ALD77" s="193"/>
      <c r="ALE77" s="193"/>
      <c r="ALF77" s="193"/>
      <c r="ALG77" s="193"/>
      <c r="ALH77" s="193"/>
      <c r="ALI77" s="193"/>
      <c r="ALJ77" s="193"/>
      <c r="ALK77" s="193"/>
      <c r="ALL77" s="193"/>
      <c r="ALM77" s="193"/>
      <c r="ALN77" s="193"/>
      <c r="ALO77" s="193"/>
      <c r="ALP77" s="193"/>
      <c r="ALQ77" s="193"/>
      <c r="ALR77" s="193"/>
      <c r="ALS77" s="193"/>
      <c r="ALT77" s="193"/>
      <c r="ALU77" s="193"/>
      <c r="ALV77" s="193"/>
      <c r="ALW77" s="193"/>
      <c r="ALX77" s="193"/>
      <c r="ALY77" s="193"/>
      <c r="ALZ77" s="193"/>
      <c r="AMA77" s="193"/>
      <c r="AMB77" s="193"/>
      <c r="AMC77" s="193"/>
      <c r="AMD77" s="193"/>
      <c r="AME77" s="193"/>
      <c r="AMF77" s="193"/>
      <c r="AMG77" s="193"/>
      <c r="AMH77" s="193"/>
      <c r="AMI77" s="193"/>
      <c r="AMJ77" s="193"/>
      <c r="AMK77" s="193"/>
      <c r="AML77" s="193"/>
      <c r="AMM77" s="193"/>
      <c r="AMN77" s="193"/>
      <c r="AMO77" s="193"/>
      <c r="AMP77" s="193"/>
      <c r="AMQ77" s="193"/>
      <c r="AMR77" s="193"/>
      <c r="AMS77" s="193"/>
      <c r="AMT77" s="193"/>
      <c r="AMU77" s="193"/>
      <c r="AMV77" s="193"/>
      <c r="AMW77" s="193"/>
      <c r="AMX77" s="193"/>
      <c r="AMY77" s="193"/>
      <c r="AMZ77" s="193"/>
      <c r="ANA77" s="193"/>
      <c r="ANB77" s="193"/>
      <c r="ANC77" s="193"/>
      <c r="AND77" s="193"/>
      <c r="ANE77" s="193"/>
      <c r="ANF77" s="193"/>
      <c r="ANG77" s="193"/>
      <c r="ANH77" s="193"/>
      <c r="ANI77" s="193"/>
      <c r="ANJ77" s="193"/>
      <c r="ANK77" s="193"/>
      <c r="ANL77" s="193"/>
      <c r="ANM77" s="193"/>
      <c r="ANN77" s="193"/>
      <c r="ANO77" s="193"/>
      <c r="ANP77" s="193"/>
      <c r="ANQ77" s="193"/>
      <c r="ANR77" s="193"/>
      <c r="ANS77" s="193"/>
      <c r="ANT77" s="193"/>
      <c r="ANU77" s="193"/>
      <c r="ANV77" s="193"/>
      <c r="ANW77" s="193"/>
      <c r="ANX77" s="193"/>
      <c r="ANY77" s="193"/>
      <c r="ANZ77" s="193"/>
      <c r="AOA77" s="193"/>
      <c r="AOB77" s="193"/>
      <c r="AOC77" s="193"/>
      <c r="AOD77" s="193"/>
      <c r="AOE77" s="193"/>
      <c r="AOF77" s="193"/>
      <c r="AOG77" s="193"/>
      <c r="AOH77" s="193"/>
      <c r="AOI77" s="193"/>
      <c r="AOJ77" s="193"/>
      <c r="AOK77" s="193"/>
      <c r="AOL77" s="193"/>
      <c r="AOM77" s="193"/>
      <c r="AON77" s="193"/>
      <c r="AOO77" s="193"/>
      <c r="AOP77" s="193"/>
      <c r="AOQ77" s="193"/>
      <c r="AOR77" s="193"/>
      <c r="AOS77" s="193"/>
      <c r="AOT77" s="193"/>
      <c r="AOU77" s="193"/>
      <c r="AOV77" s="193"/>
      <c r="AOW77" s="193"/>
      <c r="AOX77" s="193"/>
      <c r="AOY77" s="193"/>
      <c r="AOZ77" s="193"/>
      <c r="APA77" s="193"/>
      <c r="APB77" s="193"/>
      <c r="APC77" s="193"/>
      <c r="APD77" s="193"/>
      <c r="APE77" s="193"/>
      <c r="APF77" s="193"/>
      <c r="APG77" s="193"/>
      <c r="APH77" s="193"/>
      <c r="API77" s="193"/>
      <c r="APJ77" s="193"/>
      <c r="APK77" s="193"/>
      <c r="APL77" s="193"/>
      <c r="APM77" s="193"/>
      <c r="APN77" s="193"/>
      <c r="APO77" s="193"/>
      <c r="APP77" s="193"/>
      <c r="APQ77" s="193"/>
      <c r="APR77" s="193"/>
      <c r="APS77" s="193"/>
      <c r="APT77" s="193"/>
      <c r="APU77" s="193"/>
      <c r="APV77" s="193"/>
      <c r="APW77" s="193"/>
      <c r="APX77" s="193"/>
      <c r="APY77" s="193"/>
      <c r="APZ77" s="193"/>
      <c r="AQA77" s="193"/>
      <c r="AQB77" s="193"/>
      <c r="AQC77" s="193"/>
      <c r="AQD77" s="193"/>
      <c r="AQE77" s="193"/>
      <c r="AQF77" s="193"/>
      <c r="AQG77" s="193"/>
      <c r="AQH77" s="193"/>
      <c r="AQI77" s="193"/>
      <c r="AQJ77" s="193"/>
      <c r="AQK77" s="193"/>
      <c r="AQL77" s="193"/>
      <c r="AQM77" s="193"/>
      <c r="AQN77" s="193"/>
      <c r="AQO77" s="193"/>
      <c r="AQP77" s="193"/>
      <c r="AQQ77" s="193"/>
      <c r="AQR77" s="193"/>
      <c r="AQS77" s="193"/>
      <c r="AQT77" s="193"/>
      <c r="AQU77" s="193"/>
      <c r="AQV77" s="193"/>
      <c r="AQW77" s="193"/>
      <c r="AQX77" s="193"/>
      <c r="AQY77" s="193"/>
      <c r="AQZ77" s="193"/>
      <c r="ARA77" s="193"/>
      <c r="ARB77" s="193"/>
      <c r="ARC77" s="193"/>
      <c r="ARD77" s="193"/>
      <c r="ARE77" s="193"/>
      <c r="ARF77" s="193"/>
      <c r="ARG77" s="193"/>
      <c r="ARH77" s="193"/>
      <c r="ARI77" s="193"/>
      <c r="ARJ77" s="193"/>
      <c r="ARK77" s="193"/>
      <c r="ARL77" s="193"/>
      <c r="ARM77" s="193"/>
      <c r="ARN77" s="193"/>
      <c r="ARO77" s="193"/>
      <c r="ARP77" s="193"/>
      <c r="ARQ77" s="193"/>
      <c r="ARR77" s="193"/>
      <c r="ARS77" s="193"/>
      <c r="ART77" s="193"/>
      <c r="ARU77" s="193"/>
      <c r="ARV77" s="193"/>
      <c r="ARW77" s="193"/>
      <c r="ARX77" s="193"/>
      <c r="ARY77" s="193"/>
      <c r="ARZ77" s="193"/>
      <c r="ASA77" s="193"/>
      <c r="ASB77" s="193"/>
      <c r="ASC77" s="193"/>
      <c r="ASD77" s="193"/>
      <c r="ASE77" s="193"/>
      <c r="ASF77" s="193"/>
      <c r="ASG77" s="193"/>
      <c r="ASH77" s="193"/>
      <c r="ASI77" s="193"/>
      <c r="ASJ77" s="193"/>
      <c r="ASK77" s="193"/>
      <c r="ASL77" s="193"/>
      <c r="ASM77" s="193"/>
      <c r="ASN77" s="193"/>
      <c r="ASO77" s="193"/>
      <c r="ASP77" s="193"/>
      <c r="ASQ77" s="193"/>
      <c r="ASR77" s="193"/>
      <c r="ASS77" s="193"/>
      <c r="AST77" s="193"/>
      <c r="ASU77" s="193"/>
      <c r="ASV77" s="193"/>
      <c r="ASW77" s="193"/>
      <c r="ASX77" s="193"/>
      <c r="ASY77" s="193"/>
      <c r="ASZ77" s="193"/>
      <c r="ATA77" s="193"/>
      <c r="ATB77" s="193"/>
      <c r="ATC77" s="193"/>
      <c r="ATD77" s="193"/>
      <c r="ATE77" s="193"/>
      <c r="ATF77" s="193"/>
      <c r="ATG77" s="193"/>
      <c r="ATH77" s="193"/>
      <c r="ATI77" s="193"/>
      <c r="ATJ77" s="193"/>
      <c r="ATK77" s="193"/>
      <c r="ATL77" s="193"/>
      <c r="ATM77" s="193"/>
      <c r="ATN77" s="193"/>
      <c r="ATO77" s="193"/>
      <c r="ATP77" s="193"/>
      <c r="ATQ77" s="193"/>
      <c r="ATR77" s="193"/>
      <c r="ATS77" s="193"/>
      <c r="ATT77" s="193"/>
      <c r="ATU77" s="193"/>
      <c r="ATV77" s="193"/>
      <c r="ATW77" s="193"/>
      <c r="ATX77" s="193"/>
      <c r="ATY77" s="193"/>
      <c r="ATZ77" s="193"/>
      <c r="AUA77" s="193"/>
      <c r="AUB77" s="193"/>
      <c r="AUC77" s="193"/>
      <c r="AUD77" s="193"/>
      <c r="AUE77" s="193"/>
      <c r="AUF77" s="193"/>
      <c r="AUG77" s="193"/>
      <c r="AUH77" s="193"/>
      <c r="AUI77" s="193"/>
      <c r="AUJ77" s="193"/>
      <c r="AUK77" s="193"/>
      <c r="AUL77" s="193"/>
      <c r="AUM77" s="193"/>
      <c r="AUN77" s="193"/>
      <c r="AUO77" s="193"/>
      <c r="AUP77" s="193"/>
      <c r="AUQ77" s="193"/>
      <c r="AUR77" s="193"/>
      <c r="AUS77" s="193"/>
      <c r="AUT77" s="193"/>
      <c r="AUU77" s="193"/>
      <c r="AUV77" s="193"/>
      <c r="AUW77" s="193"/>
      <c r="AUX77" s="193"/>
      <c r="AUY77" s="193"/>
      <c r="AUZ77" s="193"/>
      <c r="AVA77" s="193"/>
      <c r="AVB77" s="193"/>
      <c r="AVC77" s="193"/>
      <c r="AVD77" s="193"/>
      <c r="AVE77" s="193"/>
      <c r="AVF77" s="193"/>
      <c r="AVG77" s="193"/>
      <c r="AVH77" s="193"/>
      <c r="AVI77" s="193"/>
      <c r="AVJ77" s="193"/>
      <c r="AVK77" s="193"/>
      <c r="AVL77" s="193"/>
      <c r="AVM77" s="193"/>
      <c r="AVN77" s="193"/>
      <c r="AVO77" s="193"/>
      <c r="AVP77" s="193"/>
      <c r="AVQ77" s="193"/>
      <c r="AVR77" s="193"/>
      <c r="AVS77" s="193"/>
      <c r="AVT77" s="193"/>
      <c r="AVU77" s="193"/>
      <c r="AVV77" s="193"/>
      <c r="AVW77" s="193"/>
      <c r="AVX77" s="193"/>
      <c r="AVY77" s="193"/>
      <c r="AVZ77" s="193"/>
      <c r="AWA77" s="193"/>
      <c r="AWB77" s="193"/>
      <c r="AWC77" s="193"/>
      <c r="AWD77" s="193"/>
      <c r="AWE77" s="193"/>
      <c r="AWF77" s="193"/>
      <c r="AWG77" s="193"/>
      <c r="AWH77" s="193"/>
      <c r="AWI77" s="193"/>
      <c r="AWJ77" s="193"/>
      <c r="AWK77" s="193"/>
      <c r="AWL77" s="193"/>
      <c r="AWM77" s="193"/>
      <c r="AWN77" s="193"/>
      <c r="AWO77" s="193"/>
      <c r="AWP77" s="193"/>
      <c r="AWQ77" s="193"/>
      <c r="AWR77" s="193"/>
      <c r="AWS77" s="193"/>
      <c r="AWT77" s="193"/>
      <c r="AWU77" s="193"/>
      <c r="AWV77" s="193"/>
      <c r="AWW77" s="193"/>
      <c r="AWX77" s="193"/>
      <c r="AWY77" s="193"/>
      <c r="AWZ77" s="193"/>
      <c r="AXA77" s="193"/>
      <c r="AXB77" s="193"/>
      <c r="AXC77" s="193"/>
      <c r="AXD77" s="193"/>
      <c r="AXE77" s="193"/>
      <c r="AXF77" s="193"/>
      <c r="AXG77" s="193"/>
      <c r="AXH77" s="193"/>
      <c r="AXI77" s="193"/>
      <c r="AXJ77" s="193"/>
      <c r="AXK77" s="193"/>
      <c r="AXL77" s="193"/>
      <c r="AXM77" s="193"/>
      <c r="AXN77" s="193"/>
      <c r="AXO77" s="193"/>
      <c r="AXP77" s="193"/>
      <c r="AXQ77" s="193"/>
      <c r="AXR77" s="193"/>
      <c r="AXS77" s="193"/>
      <c r="AXT77" s="193"/>
      <c r="AXU77" s="193"/>
      <c r="AXV77" s="193"/>
      <c r="AXW77" s="193"/>
      <c r="AXX77" s="193"/>
      <c r="AXY77" s="193"/>
      <c r="AXZ77" s="193"/>
      <c r="AYA77" s="193"/>
      <c r="AYB77" s="193"/>
      <c r="AYC77" s="193"/>
      <c r="AYD77" s="193"/>
      <c r="AYE77" s="193"/>
      <c r="AYF77" s="193"/>
      <c r="AYG77" s="193"/>
      <c r="AYH77" s="193"/>
      <c r="AYI77" s="193"/>
      <c r="AYJ77" s="193"/>
      <c r="AYK77" s="193"/>
      <c r="AYL77" s="193"/>
      <c r="AYM77" s="193"/>
      <c r="AYN77" s="193"/>
      <c r="AYO77" s="193"/>
      <c r="AYP77" s="193"/>
      <c r="AYQ77" s="193"/>
      <c r="AYR77" s="193"/>
      <c r="AYS77" s="193"/>
      <c r="AYT77" s="193"/>
      <c r="AYU77" s="193"/>
      <c r="AYV77" s="193"/>
      <c r="AYW77" s="193"/>
      <c r="AYX77" s="193"/>
      <c r="AYY77" s="193"/>
      <c r="AYZ77" s="193"/>
      <c r="AZA77" s="193"/>
      <c r="AZB77" s="193"/>
      <c r="AZC77" s="193"/>
      <c r="AZD77" s="193"/>
      <c r="AZE77" s="193"/>
      <c r="AZF77" s="193"/>
      <c r="AZG77" s="193"/>
      <c r="AZH77" s="193"/>
      <c r="AZI77" s="193"/>
      <c r="AZJ77" s="193"/>
      <c r="AZK77" s="193"/>
      <c r="AZL77" s="193"/>
      <c r="AZM77" s="193"/>
      <c r="AZN77" s="193"/>
      <c r="AZO77" s="193"/>
      <c r="AZP77" s="193"/>
      <c r="AZQ77" s="193"/>
      <c r="AZR77" s="193"/>
      <c r="AZS77" s="193"/>
      <c r="AZT77" s="193"/>
      <c r="AZU77" s="193"/>
      <c r="AZV77" s="193"/>
      <c r="AZW77" s="193"/>
      <c r="AZX77" s="193"/>
      <c r="AZY77" s="193"/>
      <c r="AZZ77" s="193"/>
      <c r="BAA77" s="193"/>
      <c r="BAB77" s="193"/>
      <c r="BAC77" s="193"/>
      <c r="BAD77" s="193"/>
      <c r="BAE77" s="193"/>
      <c r="BAF77" s="193"/>
      <c r="BAG77" s="193"/>
      <c r="BAH77" s="193"/>
      <c r="BAI77" s="193"/>
      <c r="BAJ77" s="193"/>
      <c r="BAK77" s="193"/>
      <c r="BAL77" s="193"/>
      <c r="BAM77" s="193"/>
      <c r="BAN77" s="193"/>
      <c r="BAO77" s="193"/>
      <c r="BAP77" s="193"/>
      <c r="BAQ77" s="193"/>
      <c r="BAR77" s="193"/>
      <c r="BAS77" s="193"/>
      <c r="BAT77" s="193"/>
      <c r="BAU77" s="193"/>
      <c r="BAV77" s="193"/>
      <c r="BAW77" s="193"/>
      <c r="BAX77" s="193"/>
      <c r="BAY77" s="193"/>
      <c r="BAZ77" s="193"/>
      <c r="BBA77" s="193"/>
      <c r="BBB77" s="193"/>
      <c r="BBC77" s="193"/>
      <c r="BBD77" s="193"/>
      <c r="BBE77" s="193"/>
      <c r="BBF77" s="193"/>
      <c r="BBG77" s="193"/>
      <c r="BBH77" s="193"/>
      <c r="BBI77" s="193"/>
      <c r="BBJ77" s="193"/>
      <c r="BBK77" s="193"/>
      <c r="BBL77" s="193"/>
      <c r="BBM77" s="193"/>
      <c r="BBN77" s="193"/>
      <c r="BBO77" s="193"/>
      <c r="BBP77" s="193"/>
      <c r="BBQ77" s="193"/>
      <c r="BBR77" s="193"/>
      <c r="BBS77" s="193"/>
      <c r="BBT77" s="193"/>
      <c r="BBU77" s="193"/>
      <c r="BBV77" s="193"/>
      <c r="BBW77" s="193"/>
      <c r="BBX77" s="193"/>
      <c r="BBY77" s="193"/>
      <c r="BBZ77" s="193"/>
      <c r="BCA77" s="193"/>
      <c r="BCB77" s="193"/>
      <c r="BCC77" s="193"/>
      <c r="BCD77" s="193"/>
      <c r="BCE77" s="193"/>
      <c r="BCF77" s="193"/>
      <c r="BCG77" s="193"/>
      <c r="BCH77" s="193"/>
      <c r="BCI77" s="193"/>
      <c r="BCJ77" s="193"/>
      <c r="BCK77" s="193"/>
      <c r="BCL77" s="193"/>
      <c r="BCM77" s="193"/>
      <c r="BCN77" s="193"/>
      <c r="BCO77" s="193"/>
      <c r="BCP77" s="193"/>
      <c r="BCQ77" s="193"/>
      <c r="BCR77" s="193"/>
      <c r="BCS77" s="193"/>
      <c r="BCT77" s="193"/>
      <c r="BCU77" s="193"/>
      <c r="BCV77" s="193"/>
      <c r="BCW77" s="193"/>
      <c r="BCX77" s="193"/>
      <c r="BCY77" s="193"/>
      <c r="BCZ77" s="193"/>
      <c r="BDA77" s="193"/>
      <c r="BDB77" s="193"/>
      <c r="BDC77" s="193"/>
      <c r="BDD77" s="193"/>
      <c r="BDE77" s="193"/>
      <c r="BDF77" s="193"/>
      <c r="BDG77" s="193"/>
      <c r="BDH77" s="193"/>
      <c r="BDI77" s="193"/>
      <c r="BDJ77" s="193"/>
      <c r="BDK77" s="193"/>
      <c r="BDL77" s="193"/>
      <c r="BDM77" s="193"/>
      <c r="BDN77" s="193"/>
      <c r="BDO77" s="193"/>
      <c r="BDP77" s="193"/>
      <c r="BDQ77" s="193"/>
      <c r="BDR77" s="193"/>
      <c r="BDS77" s="193"/>
      <c r="BDT77" s="193"/>
      <c r="BDU77" s="193"/>
      <c r="BDV77" s="193"/>
      <c r="BDW77" s="193"/>
      <c r="BDX77" s="193"/>
      <c r="BDY77" s="193"/>
      <c r="BDZ77" s="193"/>
      <c r="BEA77" s="193"/>
      <c r="BEB77" s="193"/>
      <c r="BEC77" s="193"/>
      <c r="BED77" s="193"/>
      <c r="BEE77" s="193"/>
      <c r="BEF77" s="193"/>
      <c r="BEG77" s="193"/>
      <c r="BEH77" s="193"/>
      <c r="BEI77" s="193"/>
      <c r="BEJ77" s="193"/>
      <c r="BEK77" s="193"/>
      <c r="BEL77" s="193"/>
      <c r="BEM77" s="193"/>
      <c r="BEN77" s="193"/>
      <c r="BEO77" s="193"/>
      <c r="BEP77" s="193"/>
      <c r="BEQ77" s="193"/>
      <c r="BER77" s="193"/>
      <c r="BES77" s="193"/>
      <c r="BET77" s="193"/>
      <c r="BEU77" s="193"/>
      <c r="BEV77" s="193"/>
      <c r="BEW77" s="193"/>
      <c r="BEX77" s="193"/>
      <c r="BEY77" s="193"/>
      <c r="BEZ77" s="193"/>
      <c r="BFA77" s="193"/>
      <c r="BFB77" s="193"/>
      <c r="BFC77" s="193"/>
      <c r="BFD77" s="193"/>
      <c r="BFE77" s="193"/>
      <c r="BFF77" s="193"/>
      <c r="BFG77" s="193"/>
      <c r="BFH77" s="193"/>
      <c r="BFI77" s="193"/>
      <c r="BFJ77" s="193"/>
      <c r="BFK77" s="193"/>
      <c r="BFL77" s="193"/>
      <c r="BFM77" s="193"/>
      <c r="BFN77" s="193"/>
      <c r="BFO77" s="193"/>
      <c r="BFP77" s="193"/>
      <c r="BFQ77" s="193"/>
      <c r="BFR77" s="193"/>
      <c r="BFS77" s="193"/>
      <c r="BFT77" s="193"/>
      <c r="BFU77" s="193"/>
      <c r="BFV77" s="193"/>
      <c r="BFW77" s="193"/>
      <c r="BFX77" s="193"/>
      <c r="BFY77" s="193"/>
      <c r="BFZ77" s="193"/>
      <c r="BGA77" s="193"/>
      <c r="BGB77" s="193"/>
      <c r="BGC77" s="193"/>
      <c r="BGD77" s="193"/>
      <c r="BGE77" s="193"/>
      <c r="BGF77" s="193"/>
      <c r="BGG77" s="193"/>
      <c r="BGH77" s="193"/>
      <c r="BGI77" s="193"/>
      <c r="BGJ77" s="193"/>
      <c r="BGK77" s="193"/>
      <c r="BGL77" s="193"/>
      <c r="BGM77" s="193"/>
      <c r="BGN77" s="193"/>
      <c r="BGO77" s="193"/>
      <c r="BGP77" s="193"/>
      <c r="BGQ77" s="193"/>
      <c r="BGR77" s="193"/>
      <c r="BGS77" s="193"/>
      <c r="BGT77" s="193"/>
      <c r="BGU77" s="193"/>
      <c r="BGV77" s="193"/>
      <c r="BGW77" s="193"/>
      <c r="BGX77" s="193"/>
      <c r="BGY77" s="193"/>
      <c r="BGZ77" s="193"/>
      <c r="BHA77" s="193"/>
      <c r="BHB77" s="193"/>
      <c r="BHC77" s="193"/>
      <c r="BHD77" s="193"/>
      <c r="BHE77" s="193"/>
      <c r="BHF77" s="193"/>
      <c r="BHG77" s="193"/>
      <c r="BHH77" s="193"/>
      <c r="BHI77" s="193"/>
      <c r="BHJ77" s="193"/>
      <c r="BHK77" s="193"/>
      <c r="BHL77" s="193"/>
      <c r="BHM77" s="193"/>
      <c r="BHN77" s="193"/>
      <c r="BHO77" s="193"/>
      <c r="BHP77" s="193"/>
      <c r="BHQ77" s="193"/>
      <c r="BHR77" s="193"/>
      <c r="BHS77" s="193"/>
      <c r="BHT77" s="193"/>
      <c r="BHU77" s="193"/>
      <c r="BHV77" s="193"/>
      <c r="BHW77" s="193"/>
      <c r="BHX77" s="193"/>
      <c r="BHY77" s="193"/>
      <c r="BHZ77" s="193"/>
      <c r="BIA77" s="193"/>
      <c r="BIB77" s="193"/>
      <c r="BIC77" s="193"/>
      <c r="BID77" s="193"/>
      <c r="BIE77" s="193"/>
      <c r="BIF77" s="193"/>
      <c r="BIG77" s="193"/>
      <c r="BIH77" s="193"/>
      <c r="BII77" s="193"/>
      <c r="BIJ77" s="193"/>
      <c r="BIK77" s="193"/>
      <c r="BIL77" s="193"/>
      <c r="BIM77" s="193"/>
      <c r="BIN77" s="193"/>
      <c r="BIO77" s="193"/>
      <c r="BIP77" s="193"/>
      <c r="BIQ77" s="193"/>
      <c r="BIR77" s="193"/>
      <c r="BIS77" s="193"/>
      <c r="BIT77" s="193"/>
      <c r="BIU77" s="193"/>
      <c r="BIV77" s="193"/>
      <c r="BIW77" s="193"/>
      <c r="BIX77" s="193"/>
      <c r="BIY77" s="193"/>
      <c r="BIZ77" s="193"/>
      <c r="BJA77" s="193"/>
      <c r="BJB77" s="193"/>
      <c r="BJC77" s="193"/>
      <c r="BJD77" s="193"/>
      <c r="BJE77" s="193"/>
      <c r="BJF77" s="193"/>
      <c r="BJG77" s="193"/>
      <c r="BJH77" s="193"/>
      <c r="BJI77" s="193"/>
      <c r="BJJ77" s="193"/>
      <c r="BJK77" s="193"/>
      <c r="BJL77" s="193"/>
      <c r="BJM77" s="193"/>
      <c r="BJN77" s="193"/>
      <c r="BJO77" s="193"/>
      <c r="BJP77" s="193"/>
      <c r="BJQ77" s="193"/>
      <c r="BJR77" s="193"/>
      <c r="BJS77" s="193"/>
      <c r="BJT77" s="193"/>
      <c r="BJU77" s="193"/>
      <c r="BJV77" s="193"/>
      <c r="BJW77" s="193"/>
      <c r="BJX77" s="193"/>
      <c r="BJY77" s="193"/>
      <c r="BJZ77" s="193"/>
      <c r="BKA77" s="193"/>
      <c r="BKB77" s="193"/>
      <c r="BKC77" s="193"/>
      <c r="BKD77" s="193"/>
      <c r="BKE77" s="193"/>
      <c r="BKF77" s="193"/>
      <c r="BKG77" s="193"/>
      <c r="BKH77" s="193"/>
      <c r="BKI77" s="193"/>
      <c r="BKJ77" s="193"/>
      <c r="BKK77" s="193"/>
      <c r="BKL77" s="193"/>
      <c r="BKM77" s="193"/>
      <c r="BKN77" s="193"/>
      <c r="BKO77" s="193"/>
      <c r="BKP77" s="193"/>
      <c r="BKQ77" s="193"/>
      <c r="BKR77" s="193"/>
      <c r="BKS77" s="193"/>
      <c r="BKT77" s="193"/>
      <c r="BKU77" s="193"/>
      <c r="BKV77" s="193"/>
      <c r="BKW77" s="193"/>
      <c r="BKX77" s="193"/>
      <c r="BKY77" s="193"/>
      <c r="BKZ77" s="193"/>
      <c r="BLA77" s="193"/>
      <c r="BLB77" s="193"/>
      <c r="BLC77" s="193"/>
      <c r="BLD77" s="193"/>
      <c r="BLE77" s="193"/>
      <c r="BLF77" s="193"/>
      <c r="BLG77" s="193"/>
      <c r="BLH77" s="193"/>
      <c r="BLI77" s="193"/>
      <c r="BLJ77" s="193"/>
      <c r="BLK77" s="193"/>
      <c r="BLL77" s="193"/>
      <c r="BLM77" s="193"/>
      <c r="BLN77" s="193"/>
      <c r="BLO77" s="193"/>
      <c r="BLP77" s="193"/>
      <c r="BLQ77" s="193"/>
      <c r="BLR77" s="193"/>
      <c r="BLS77" s="193"/>
      <c r="BLT77" s="193"/>
      <c r="BLU77" s="193"/>
      <c r="BLV77" s="193"/>
      <c r="BLW77" s="193"/>
      <c r="BLX77" s="193"/>
      <c r="BLY77" s="193"/>
      <c r="BLZ77" s="193"/>
      <c r="BMA77" s="193"/>
      <c r="BMB77" s="193"/>
      <c r="BMC77" s="193"/>
      <c r="BMD77" s="193"/>
      <c r="BME77" s="193"/>
      <c r="BMF77" s="193"/>
      <c r="BMG77" s="193"/>
      <c r="BMH77" s="193"/>
      <c r="BMI77" s="193"/>
      <c r="BMJ77" s="193"/>
      <c r="BMK77" s="193"/>
      <c r="BML77" s="193"/>
      <c r="BMM77" s="193"/>
      <c r="BMN77" s="193"/>
      <c r="BMO77" s="193"/>
      <c r="BMP77" s="193"/>
      <c r="BMQ77" s="193"/>
      <c r="BMR77" s="193"/>
      <c r="BMS77" s="193"/>
      <c r="BMT77" s="193"/>
      <c r="BMU77" s="193"/>
      <c r="BMV77" s="193"/>
      <c r="BMW77" s="193"/>
      <c r="BMX77" s="193"/>
      <c r="BMY77" s="193"/>
      <c r="BMZ77" s="193"/>
      <c r="BNA77" s="193"/>
      <c r="BNB77" s="193"/>
      <c r="BNC77" s="193"/>
      <c r="BND77" s="193"/>
      <c r="BNE77" s="193"/>
      <c r="BNF77" s="193"/>
      <c r="BNG77" s="193"/>
      <c r="BNH77" s="193"/>
      <c r="BNI77" s="193"/>
      <c r="BNJ77" s="193"/>
      <c r="BNK77" s="193"/>
      <c r="BNL77" s="193"/>
      <c r="BNM77" s="193"/>
      <c r="BNN77" s="193"/>
      <c r="BNO77" s="193"/>
      <c r="BNP77" s="193"/>
      <c r="BNQ77" s="193"/>
      <c r="BNR77" s="193"/>
      <c r="BNS77" s="193"/>
      <c r="BNT77" s="193"/>
      <c r="BNU77" s="193"/>
      <c r="BNV77" s="193"/>
      <c r="BNW77" s="193"/>
      <c r="BNX77" s="193"/>
      <c r="BNY77" s="193"/>
      <c r="BNZ77" s="193"/>
      <c r="BOA77" s="193"/>
      <c r="BOB77" s="193"/>
      <c r="BOC77" s="193"/>
      <c r="BOD77" s="193"/>
      <c r="BOE77" s="193"/>
      <c r="BOF77" s="193"/>
      <c r="BOG77" s="193"/>
      <c r="BOH77" s="193"/>
      <c r="BOI77" s="193"/>
      <c r="BOJ77" s="193"/>
      <c r="BOK77" s="193"/>
      <c r="BOL77" s="193"/>
      <c r="BOM77" s="193"/>
      <c r="BON77" s="193"/>
      <c r="BOO77" s="193"/>
      <c r="BOP77" s="193"/>
      <c r="BOQ77" s="193"/>
      <c r="BOR77" s="193"/>
      <c r="BOS77" s="193"/>
      <c r="BOT77" s="193"/>
      <c r="BOU77" s="193"/>
      <c r="BOV77" s="193"/>
      <c r="BOW77" s="193"/>
      <c r="BOX77" s="193"/>
      <c r="BOY77" s="193"/>
      <c r="BOZ77" s="193"/>
      <c r="BPA77" s="193"/>
      <c r="BPB77" s="193"/>
      <c r="BPC77" s="193"/>
      <c r="BPD77" s="193"/>
      <c r="BPE77" s="193"/>
      <c r="BPF77" s="193"/>
      <c r="BPG77" s="193"/>
      <c r="BPH77" s="193"/>
      <c r="BPI77" s="193"/>
      <c r="BPJ77" s="193"/>
      <c r="BPK77" s="193"/>
      <c r="BPL77" s="193"/>
      <c r="BPM77" s="193"/>
      <c r="BPN77" s="193"/>
      <c r="BPO77" s="193"/>
      <c r="BPP77" s="193"/>
      <c r="BPQ77" s="193"/>
      <c r="BPR77" s="193"/>
      <c r="BPS77" s="193"/>
      <c r="BPT77" s="193"/>
      <c r="BPU77" s="193"/>
      <c r="BPV77" s="193"/>
      <c r="BPW77" s="193"/>
      <c r="BPX77" s="193"/>
      <c r="BPY77" s="193"/>
      <c r="BPZ77" s="193"/>
      <c r="BQA77" s="193"/>
      <c r="BQB77" s="193"/>
      <c r="BQC77" s="193"/>
      <c r="BQD77" s="193"/>
      <c r="BQE77" s="193"/>
      <c r="BQF77" s="193"/>
      <c r="BQG77" s="193"/>
      <c r="BQH77" s="193"/>
      <c r="BQI77" s="193"/>
      <c r="BQJ77" s="193"/>
      <c r="BQK77" s="193"/>
      <c r="BQL77" s="193"/>
      <c r="BQM77" s="193"/>
      <c r="BQN77" s="193"/>
      <c r="BQO77" s="193"/>
      <c r="BQP77" s="193"/>
      <c r="BQQ77" s="193"/>
      <c r="BQR77" s="193"/>
      <c r="BQS77" s="193"/>
      <c r="BQT77" s="193"/>
      <c r="BQU77" s="193"/>
      <c r="BQV77" s="193"/>
      <c r="BQW77" s="193"/>
      <c r="BQX77" s="193"/>
      <c r="BQY77" s="193"/>
      <c r="BQZ77" s="193"/>
      <c r="BRA77" s="193"/>
      <c r="BRB77" s="193"/>
      <c r="BRC77" s="193"/>
      <c r="BRD77" s="193"/>
      <c r="BRE77" s="193"/>
      <c r="BRF77" s="193"/>
      <c r="BRG77" s="193"/>
      <c r="BRH77" s="193"/>
      <c r="BRI77" s="193"/>
      <c r="BRJ77" s="193"/>
      <c r="BRK77" s="193"/>
      <c r="BRL77" s="193"/>
      <c r="BRM77" s="193"/>
      <c r="BRN77" s="193"/>
      <c r="BRO77" s="193"/>
      <c r="BRP77" s="193"/>
      <c r="BRQ77" s="193"/>
      <c r="BRR77" s="193"/>
      <c r="BRS77" s="193"/>
      <c r="BRT77" s="193"/>
      <c r="BRU77" s="193"/>
      <c r="BRV77" s="193"/>
      <c r="BRW77" s="193"/>
      <c r="BRX77" s="193"/>
      <c r="BRY77" s="193"/>
      <c r="BRZ77" s="193"/>
      <c r="BSA77" s="193"/>
      <c r="BSB77" s="193"/>
      <c r="BSC77" s="193"/>
      <c r="BSD77" s="193"/>
      <c r="BSE77" s="193"/>
      <c r="BSF77" s="193"/>
      <c r="BSG77" s="193"/>
      <c r="BSH77" s="193"/>
      <c r="BSI77" s="193"/>
      <c r="BSJ77" s="193"/>
      <c r="BSK77" s="193"/>
      <c r="BSL77" s="193"/>
      <c r="BSM77" s="193"/>
      <c r="BSN77" s="193"/>
      <c r="BSO77" s="193"/>
      <c r="BSP77" s="193"/>
      <c r="BSQ77" s="193"/>
      <c r="BSR77" s="193"/>
      <c r="BSS77" s="193"/>
      <c r="BST77" s="193"/>
      <c r="BSU77" s="193"/>
      <c r="BSV77" s="193"/>
      <c r="BSW77" s="193"/>
      <c r="BSX77" s="193"/>
      <c r="BSY77" s="193"/>
      <c r="BSZ77" s="193"/>
      <c r="BTA77" s="193"/>
      <c r="BTB77" s="193"/>
      <c r="BTC77" s="193"/>
      <c r="BTD77" s="193"/>
      <c r="BTE77" s="193"/>
      <c r="BTF77" s="193"/>
      <c r="BTG77" s="193"/>
      <c r="BTH77" s="193"/>
      <c r="BTI77" s="193"/>
      <c r="BTJ77" s="193"/>
      <c r="BTK77" s="193"/>
      <c r="BTL77" s="193"/>
      <c r="BTM77" s="193"/>
      <c r="BTN77" s="193"/>
      <c r="BTO77" s="193"/>
      <c r="BTP77" s="193"/>
      <c r="BTQ77" s="193"/>
      <c r="BTR77" s="193"/>
      <c r="BTS77" s="193"/>
      <c r="BTT77" s="193"/>
      <c r="BTU77" s="193"/>
      <c r="BTV77" s="193"/>
      <c r="BTW77" s="193"/>
      <c r="BTX77" s="193"/>
      <c r="BTY77" s="193"/>
      <c r="BTZ77" s="193"/>
      <c r="BUA77" s="193"/>
      <c r="BUB77" s="193"/>
      <c r="BUC77" s="193"/>
      <c r="BUD77" s="193"/>
      <c r="BUE77" s="193"/>
      <c r="BUF77" s="193"/>
      <c r="BUG77" s="193"/>
      <c r="BUH77" s="193"/>
      <c r="BUI77" s="193"/>
      <c r="BUJ77" s="193"/>
      <c r="BUK77" s="193"/>
      <c r="BUL77" s="193"/>
      <c r="BUM77" s="193"/>
      <c r="BUN77" s="193"/>
      <c r="BUO77" s="193"/>
      <c r="BUP77" s="193"/>
      <c r="BUQ77" s="193"/>
      <c r="BUR77" s="193"/>
      <c r="BUS77" s="193"/>
      <c r="BUT77" s="193"/>
      <c r="BUU77" s="193"/>
      <c r="BUV77" s="193"/>
      <c r="BUW77" s="193"/>
      <c r="BUX77" s="193"/>
      <c r="BUY77" s="193"/>
      <c r="BUZ77" s="193"/>
      <c r="BVA77" s="193"/>
      <c r="BVB77" s="193"/>
      <c r="BVC77" s="193"/>
      <c r="BVD77" s="193"/>
      <c r="BVE77" s="193"/>
      <c r="BVF77" s="193"/>
      <c r="BVG77" s="193"/>
      <c r="BVH77" s="193"/>
      <c r="BVI77" s="193"/>
      <c r="BVJ77" s="193"/>
      <c r="BVK77" s="193"/>
      <c r="BVL77" s="193"/>
      <c r="BVM77" s="193"/>
      <c r="BVN77" s="193"/>
      <c r="BVO77" s="193"/>
      <c r="BVP77" s="193"/>
      <c r="BVQ77" s="193"/>
      <c r="BVR77" s="193"/>
      <c r="BVS77" s="193"/>
      <c r="BVT77" s="193"/>
      <c r="BVU77" s="193"/>
      <c r="BVV77" s="193"/>
      <c r="BVW77" s="193"/>
      <c r="BVX77" s="193"/>
      <c r="BVY77" s="193"/>
      <c r="BVZ77" s="193"/>
      <c r="BWA77" s="193"/>
      <c r="BWB77" s="193"/>
      <c r="BWC77" s="193"/>
      <c r="BWD77" s="193"/>
      <c r="BWE77" s="193"/>
      <c r="BWF77" s="193"/>
      <c r="BWG77" s="193"/>
      <c r="BWH77" s="193"/>
      <c r="BWI77" s="193"/>
      <c r="BWJ77" s="193"/>
      <c r="BWK77" s="193"/>
      <c r="BWL77" s="193"/>
      <c r="BWM77" s="193"/>
      <c r="BWN77" s="193"/>
      <c r="BWO77" s="193"/>
      <c r="BWP77" s="193"/>
      <c r="BWQ77" s="193"/>
      <c r="BWR77" s="193"/>
      <c r="BWS77" s="193"/>
      <c r="BWT77" s="193"/>
      <c r="BWU77" s="193"/>
      <c r="BWV77" s="193"/>
      <c r="BWW77" s="193"/>
      <c r="BWX77" s="193"/>
      <c r="BWY77" s="193"/>
      <c r="BWZ77" s="193"/>
      <c r="BXA77" s="193"/>
      <c r="BXB77" s="193"/>
      <c r="BXC77" s="193"/>
      <c r="BXD77" s="193"/>
      <c r="BXE77" s="193"/>
      <c r="BXF77" s="193"/>
      <c r="BXG77" s="193"/>
      <c r="BXH77" s="193"/>
      <c r="BXI77" s="193"/>
      <c r="BXJ77" s="193"/>
      <c r="BXK77" s="193"/>
      <c r="BXL77" s="193"/>
      <c r="BXM77" s="193"/>
      <c r="BXN77" s="193"/>
      <c r="BXO77" s="193"/>
      <c r="BXP77" s="193"/>
      <c r="BXQ77" s="193"/>
      <c r="BXR77" s="193"/>
      <c r="BXS77" s="193"/>
      <c r="BXT77" s="193"/>
      <c r="BXU77" s="193"/>
      <c r="BXV77" s="193"/>
      <c r="BXW77" s="193"/>
      <c r="BXX77" s="193"/>
      <c r="BXY77" s="193"/>
      <c r="BXZ77" s="193"/>
      <c r="BYA77" s="193"/>
      <c r="BYB77" s="193"/>
      <c r="BYC77" s="193"/>
      <c r="BYD77" s="193"/>
      <c r="BYE77" s="193"/>
      <c r="BYF77" s="193"/>
      <c r="BYG77" s="193"/>
      <c r="BYH77" s="193"/>
      <c r="BYI77" s="193"/>
      <c r="BYJ77" s="193"/>
      <c r="BYK77" s="193"/>
      <c r="BYL77" s="193"/>
      <c r="BYM77" s="193"/>
      <c r="BYN77" s="193"/>
      <c r="BYO77" s="193"/>
      <c r="BYP77" s="193"/>
      <c r="BYQ77" s="193"/>
      <c r="BYR77" s="193"/>
      <c r="BYS77" s="193"/>
      <c r="BYT77" s="193"/>
      <c r="BYU77" s="193"/>
      <c r="BYV77" s="193"/>
      <c r="BYW77" s="193"/>
      <c r="BYX77" s="193"/>
      <c r="BYY77" s="193"/>
      <c r="BYZ77" s="193"/>
      <c r="BZA77" s="193"/>
      <c r="BZB77" s="193"/>
      <c r="BZC77" s="193"/>
      <c r="BZD77" s="193"/>
      <c r="BZE77" s="193"/>
      <c r="BZF77" s="193"/>
      <c r="BZG77" s="193"/>
      <c r="BZH77" s="193"/>
      <c r="BZI77" s="193"/>
      <c r="BZJ77" s="193"/>
      <c r="BZK77" s="193"/>
      <c r="BZL77" s="193"/>
      <c r="BZM77" s="193"/>
      <c r="BZN77" s="193"/>
      <c r="BZO77" s="193"/>
      <c r="BZP77" s="193"/>
      <c r="BZQ77" s="193"/>
      <c r="BZR77" s="193"/>
      <c r="BZS77" s="193"/>
      <c r="BZT77" s="193"/>
      <c r="BZU77" s="193"/>
      <c r="BZV77" s="193"/>
      <c r="BZW77" s="193"/>
      <c r="BZX77" s="193"/>
      <c r="BZY77" s="193"/>
      <c r="BZZ77" s="193"/>
      <c r="CAA77" s="193"/>
      <c r="CAB77" s="193"/>
      <c r="CAC77" s="193"/>
      <c r="CAD77" s="193"/>
      <c r="CAE77" s="193"/>
      <c r="CAF77" s="193"/>
      <c r="CAG77" s="193"/>
      <c r="CAH77" s="193"/>
      <c r="CAI77" s="193"/>
      <c r="CAJ77" s="193"/>
      <c r="CAK77" s="193"/>
      <c r="CAL77" s="193"/>
      <c r="CAM77" s="193"/>
      <c r="CAN77" s="193"/>
      <c r="CAO77" s="193"/>
      <c r="CAP77" s="193"/>
      <c r="CAQ77" s="193"/>
      <c r="CAR77" s="193"/>
      <c r="CAS77" s="193"/>
      <c r="CAT77" s="193"/>
      <c r="CAU77" s="193"/>
      <c r="CAV77" s="193"/>
      <c r="CAW77" s="193"/>
      <c r="CAX77" s="193"/>
      <c r="CAY77" s="193"/>
      <c r="CAZ77" s="193"/>
      <c r="CBA77" s="193"/>
      <c r="CBB77" s="193"/>
      <c r="CBC77" s="193"/>
      <c r="CBD77" s="193"/>
      <c r="CBE77" s="193"/>
      <c r="CBF77" s="193"/>
      <c r="CBG77" s="193"/>
      <c r="CBH77" s="193"/>
      <c r="CBI77" s="193"/>
      <c r="CBJ77" s="193"/>
      <c r="CBK77" s="193"/>
      <c r="CBL77" s="193"/>
      <c r="CBM77" s="193"/>
      <c r="CBN77" s="193"/>
      <c r="CBO77" s="193"/>
      <c r="CBP77" s="193"/>
      <c r="CBQ77" s="193"/>
      <c r="CBR77" s="193"/>
      <c r="CBS77" s="193"/>
      <c r="CBT77" s="193"/>
      <c r="CBU77" s="193"/>
      <c r="CBV77" s="193"/>
      <c r="CBW77" s="193"/>
      <c r="CBX77" s="193"/>
      <c r="CBY77" s="193"/>
      <c r="CBZ77" s="193"/>
      <c r="CCA77" s="193"/>
      <c r="CCB77" s="193"/>
      <c r="CCC77" s="193"/>
      <c r="CCD77" s="193"/>
      <c r="CCE77" s="193"/>
      <c r="CCF77" s="193"/>
      <c r="CCG77" s="193"/>
      <c r="CCH77" s="193"/>
      <c r="CCI77" s="193"/>
      <c r="CCJ77" s="193"/>
      <c r="CCK77" s="193"/>
      <c r="CCL77" s="193"/>
      <c r="CCM77" s="193"/>
      <c r="CCN77" s="193"/>
      <c r="CCO77" s="193"/>
      <c r="CCP77" s="193"/>
      <c r="CCQ77" s="193"/>
      <c r="CCR77" s="193"/>
      <c r="CCS77" s="193"/>
      <c r="CCT77" s="193"/>
      <c r="CCU77" s="193"/>
      <c r="CCV77" s="193"/>
      <c r="CCW77" s="193"/>
      <c r="CCX77" s="193"/>
      <c r="CCY77" s="193"/>
      <c r="CCZ77" s="193"/>
      <c r="CDA77" s="193"/>
      <c r="CDB77" s="193"/>
      <c r="CDC77" s="193"/>
      <c r="CDD77" s="193"/>
      <c r="CDE77" s="193"/>
      <c r="CDF77" s="193"/>
      <c r="CDG77" s="193"/>
      <c r="CDH77" s="193"/>
      <c r="CDI77" s="193"/>
      <c r="CDJ77" s="193"/>
      <c r="CDK77" s="193"/>
      <c r="CDL77" s="193"/>
      <c r="CDM77" s="193"/>
      <c r="CDN77" s="193"/>
      <c r="CDO77" s="193"/>
      <c r="CDP77" s="193"/>
      <c r="CDQ77" s="193"/>
      <c r="CDR77" s="193"/>
      <c r="CDS77" s="193"/>
      <c r="CDT77" s="193"/>
      <c r="CDU77" s="193"/>
      <c r="CDV77" s="193"/>
      <c r="CDW77" s="193"/>
      <c r="CDX77" s="193"/>
      <c r="CDY77" s="193"/>
      <c r="CDZ77" s="193"/>
      <c r="CEA77" s="193"/>
      <c r="CEB77" s="193"/>
      <c r="CEC77" s="193"/>
      <c r="CED77" s="193"/>
      <c r="CEE77" s="193"/>
      <c r="CEF77" s="193"/>
      <c r="CEG77" s="193"/>
      <c r="CEH77" s="193"/>
      <c r="CEI77" s="193"/>
      <c r="CEJ77" s="193"/>
      <c r="CEK77" s="193"/>
      <c r="CEL77" s="193"/>
      <c r="CEM77" s="193"/>
      <c r="CEN77" s="193"/>
      <c r="CEO77" s="193"/>
      <c r="CEP77" s="193"/>
      <c r="CEQ77" s="193"/>
      <c r="CER77" s="193"/>
      <c r="CES77" s="193"/>
      <c r="CET77" s="193"/>
      <c r="CEU77" s="193"/>
      <c r="CEV77" s="193"/>
      <c r="CEW77" s="193"/>
      <c r="CEX77" s="193"/>
      <c r="CEY77" s="193"/>
      <c r="CEZ77" s="193"/>
      <c r="CFA77" s="193"/>
      <c r="CFB77" s="193"/>
      <c r="CFC77" s="193"/>
      <c r="CFD77" s="193"/>
      <c r="CFE77" s="193"/>
      <c r="CFF77" s="193"/>
      <c r="CFG77" s="193"/>
      <c r="CFH77" s="193"/>
      <c r="CFI77" s="193"/>
      <c r="CFJ77" s="193"/>
      <c r="CFK77" s="193"/>
      <c r="CFL77" s="193"/>
      <c r="CFM77" s="193"/>
      <c r="CFN77" s="193"/>
      <c r="CFO77" s="193"/>
      <c r="CFP77" s="193"/>
      <c r="CFQ77" s="193"/>
      <c r="CFR77" s="193"/>
      <c r="CFS77" s="193"/>
      <c r="CFT77" s="193"/>
      <c r="CFU77" s="193"/>
      <c r="CFV77" s="193"/>
      <c r="CFW77" s="193"/>
      <c r="CFX77" s="193"/>
      <c r="CFY77" s="193"/>
      <c r="CFZ77" s="193"/>
      <c r="CGA77" s="193"/>
      <c r="CGB77" s="193"/>
      <c r="CGC77" s="193"/>
      <c r="CGD77" s="193"/>
      <c r="CGE77" s="193"/>
      <c r="CGF77" s="193"/>
      <c r="CGG77" s="193"/>
      <c r="CGH77" s="193"/>
      <c r="CGI77" s="193"/>
      <c r="CGJ77" s="193"/>
      <c r="CGK77" s="193"/>
      <c r="CGL77" s="193"/>
      <c r="CGM77" s="193"/>
      <c r="CGN77" s="193"/>
      <c r="CGO77" s="193"/>
      <c r="CGP77" s="193"/>
      <c r="CGQ77" s="193"/>
      <c r="CGR77" s="193"/>
      <c r="CGS77" s="193"/>
      <c r="CGT77" s="193"/>
      <c r="CGU77" s="193"/>
      <c r="CGV77" s="193"/>
      <c r="CGW77" s="193"/>
      <c r="CGX77" s="193"/>
      <c r="CGY77" s="193"/>
      <c r="CGZ77" s="193"/>
      <c r="CHA77" s="193"/>
      <c r="CHB77" s="193"/>
      <c r="CHC77" s="193"/>
      <c r="CHD77" s="193"/>
      <c r="CHE77" s="193"/>
      <c r="CHF77" s="193"/>
      <c r="CHG77" s="193"/>
      <c r="CHH77" s="193"/>
      <c r="CHI77" s="193"/>
      <c r="CHJ77" s="193"/>
      <c r="CHK77" s="193"/>
      <c r="CHL77" s="193"/>
      <c r="CHM77" s="193"/>
      <c r="CHN77" s="193"/>
      <c r="CHO77" s="193"/>
      <c r="CHP77" s="193"/>
      <c r="CHQ77" s="193"/>
      <c r="CHR77" s="193"/>
      <c r="CHS77" s="193"/>
      <c r="CHT77" s="193"/>
      <c r="CHU77" s="193"/>
      <c r="CHV77" s="193"/>
      <c r="CHW77" s="193"/>
      <c r="CHX77" s="193"/>
      <c r="CHY77" s="193"/>
      <c r="CHZ77" s="193"/>
      <c r="CIA77" s="193"/>
      <c r="CIB77" s="193"/>
      <c r="CIC77" s="193"/>
      <c r="CID77" s="193"/>
      <c r="CIE77" s="193"/>
      <c r="CIF77" s="193"/>
      <c r="CIG77" s="193"/>
      <c r="CIH77" s="193"/>
      <c r="CII77" s="193"/>
      <c r="CIJ77" s="193"/>
      <c r="CIK77" s="193"/>
      <c r="CIL77" s="193"/>
      <c r="CIM77" s="193"/>
      <c r="CIN77" s="193"/>
      <c r="CIO77" s="193"/>
      <c r="CIP77" s="193"/>
      <c r="CIQ77" s="193"/>
      <c r="CIR77" s="193"/>
      <c r="CIS77" s="193"/>
      <c r="CIT77" s="193"/>
      <c r="CIU77" s="193"/>
      <c r="CIV77" s="193"/>
      <c r="CIW77" s="193"/>
      <c r="CIX77" s="193"/>
      <c r="CIY77" s="193"/>
      <c r="CIZ77" s="193"/>
      <c r="CJA77" s="193"/>
      <c r="CJB77" s="193"/>
      <c r="CJC77" s="193"/>
      <c r="CJD77" s="193"/>
      <c r="CJE77" s="193"/>
      <c r="CJF77" s="193"/>
      <c r="CJG77" s="193"/>
      <c r="CJH77" s="193"/>
      <c r="CJI77" s="193"/>
      <c r="CJJ77" s="193"/>
      <c r="CJK77" s="193"/>
      <c r="CJL77" s="193"/>
      <c r="CJM77" s="193"/>
      <c r="CJN77" s="193"/>
      <c r="CJO77" s="193"/>
      <c r="CJP77" s="193"/>
      <c r="CJQ77" s="193"/>
      <c r="CJR77" s="193"/>
      <c r="CJS77" s="193"/>
      <c r="CJT77" s="193"/>
      <c r="CJU77" s="193"/>
      <c r="CJV77" s="193"/>
      <c r="CJW77" s="193"/>
      <c r="CJX77" s="193"/>
      <c r="CJY77" s="193"/>
      <c r="CJZ77" s="193"/>
      <c r="CKA77" s="193"/>
      <c r="CKB77" s="193"/>
      <c r="CKC77" s="193"/>
      <c r="CKD77" s="193"/>
      <c r="CKE77" s="193"/>
      <c r="CKF77" s="193"/>
      <c r="CKG77" s="193"/>
      <c r="CKH77" s="193"/>
      <c r="CKI77" s="193"/>
      <c r="CKJ77" s="193"/>
      <c r="CKK77" s="193"/>
      <c r="CKL77" s="193"/>
      <c r="CKM77" s="193"/>
      <c r="CKN77" s="193"/>
      <c r="CKO77" s="193"/>
      <c r="CKP77" s="193"/>
      <c r="CKQ77" s="193"/>
      <c r="CKR77" s="193"/>
      <c r="CKS77" s="193"/>
      <c r="CKT77" s="193"/>
      <c r="CKU77" s="193"/>
      <c r="CKV77" s="193"/>
      <c r="CKW77" s="193"/>
      <c r="CKX77" s="193"/>
      <c r="CKY77" s="193"/>
      <c r="CKZ77" s="193"/>
      <c r="CLA77" s="193"/>
      <c r="CLB77" s="193"/>
      <c r="CLC77" s="193"/>
      <c r="CLD77" s="193"/>
      <c r="CLE77" s="193"/>
      <c r="CLF77" s="193"/>
      <c r="CLG77" s="193"/>
      <c r="CLH77" s="193"/>
      <c r="CLI77" s="193"/>
      <c r="CLJ77" s="193"/>
      <c r="CLK77" s="193"/>
      <c r="CLL77" s="193"/>
      <c r="CLM77" s="193"/>
      <c r="CLN77" s="193"/>
      <c r="CLO77" s="193"/>
      <c r="CLP77" s="193"/>
      <c r="CLQ77" s="193"/>
      <c r="CLR77" s="193"/>
      <c r="CLS77" s="193"/>
      <c r="CLT77" s="193"/>
      <c r="CLU77" s="193"/>
      <c r="CLV77" s="193"/>
      <c r="CLW77" s="193"/>
      <c r="CLX77" s="193"/>
      <c r="CLY77" s="193"/>
      <c r="CLZ77" s="193"/>
      <c r="CMA77" s="193"/>
      <c r="CMB77" s="193"/>
      <c r="CMC77" s="193"/>
      <c r="CMD77" s="193"/>
      <c r="CME77" s="193"/>
      <c r="CMF77" s="193"/>
      <c r="CMG77" s="193"/>
      <c r="CMH77" s="193"/>
      <c r="CMI77" s="193"/>
      <c r="CMJ77" s="193"/>
      <c r="CMK77" s="193"/>
      <c r="CML77" s="193"/>
      <c r="CMM77" s="193"/>
      <c r="CMN77" s="193"/>
      <c r="CMO77" s="193"/>
      <c r="CMP77" s="193"/>
      <c r="CMQ77" s="193"/>
      <c r="CMR77" s="193"/>
      <c r="CMS77" s="193"/>
      <c r="CMT77" s="193"/>
      <c r="CMU77" s="193"/>
      <c r="CMV77" s="193"/>
      <c r="CMW77" s="193"/>
      <c r="CMX77" s="193"/>
      <c r="CMY77" s="193"/>
      <c r="CMZ77" s="193"/>
      <c r="CNA77" s="193"/>
      <c r="CNB77" s="193"/>
      <c r="CNC77" s="193"/>
      <c r="CND77" s="193"/>
      <c r="CNE77" s="193"/>
      <c r="CNF77" s="193"/>
      <c r="CNG77" s="193"/>
      <c r="CNH77" s="193"/>
      <c r="CNI77" s="193"/>
      <c r="CNJ77" s="193"/>
      <c r="CNK77" s="193"/>
      <c r="CNL77" s="193"/>
      <c r="CNM77" s="193"/>
      <c r="CNN77" s="193"/>
      <c r="CNO77" s="193"/>
      <c r="CNP77" s="193"/>
      <c r="CNQ77" s="193"/>
      <c r="CNR77" s="193"/>
      <c r="CNS77" s="193"/>
      <c r="CNT77" s="193"/>
      <c r="CNU77" s="193"/>
      <c r="CNV77" s="193"/>
      <c r="CNW77" s="193"/>
      <c r="CNX77" s="193"/>
      <c r="CNY77" s="193"/>
      <c r="CNZ77" s="193"/>
      <c r="COA77" s="193"/>
      <c r="COB77" s="193"/>
      <c r="COC77" s="193"/>
      <c r="COD77" s="193"/>
      <c r="COE77" s="193"/>
      <c r="COF77" s="193"/>
      <c r="COG77" s="193"/>
      <c r="COH77" s="193"/>
      <c r="COI77" s="193"/>
      <c r="COJ77" s="193"/>
      <c r="COK77" s="193"/>
      <c r="COL77" s="193"/>
      <c r="COM77" s="193"/>
      <c r="CON77" s="193"/>
      <c r="COO77" s="193"/>
      <c r="COP77" s="193"/>
      <c r="COQ77" s="193"/>
      <c r="COR77" s="193"/>
      <c r="COS77" s="193"/>
      <c r="COT77" s="193"/>
      <c r="COU77" s="193"/>
      <c r="COV77" s="193"/>
      <c r="COW77" s="193"/>
      <c r="COX77" s="193"/>
      <c r="COY77" s="193"/>
      <c r="COZ77" s="193"/>
      <c r="CPA77" s="193"/>
      <c r="CPB77" s="193"/>
      <c r="CPC77" s="193"/>
      <c r="CPD77" s="193"/>
      <c r="CPE77" s="193"/>
      <c r="CPF77" s="193"/>
      <c r="CPG77" s="193"/>
      <c r="CPH77" s="193"/>
      <c r="CPI77" s="193"/>
      <c r="CPJ77" s="193"/>
      <c r="CPK77" s="193"/>
      <c r="CPL77" s="193"/>
      <c r="CPM77" s="193"/>
      <c r="CPN77" s="193"/>
      <c r="CPO77" s="193"/>
      <c r="CPP77" s="193"/>
      <c r="CPQ77" s="193"/>
      <c r="CPR77" s="193"/>
      <c r="CPS77" s="193"/>
      <c r="CPT77" s="193"/>
      <c r="CPU77" s="193"/>
      <c r="CPV77" s="193"/>
      <c r="CPW77" s="193"/>
      <c r="CPX77" s="193"/>
      <c r="CPY77" s="193"/>
      <c r="CPZ77" s="193"/>
      <c r="CQA77" s="193"/>
      <c r="CQB77" s="193"/>
      <c r="CQC77" s="193"/>
      <c r="CQD77" s="193"/>
      <c r="CQE77" s="193"/>
      <c r="CQF77" s="193"/>
      <c r="CQG77" s="193"/>
      <c r="CQH77" s="193"/>
      <c r="CQI77" s="193"/>
      <c r="CQJ77" s="193"/>
      <c r="CQK77" s="193"/>
      <c r="CQL77" s="193"/>
      <c r="CQM77" s="193"/>
      <c r="CQN77" s="193"/>
      <c r="CQO77" s="193"/>
      <c r="CQP77" s="193"/>
      <c r="CQQ77" s="193"/>
      <c r="CQR77" s="193"/>
      <c r="CQS77" s="193"/>
      <c r="CQT77" s="193"/>
      <c r="CQU77" s="193"/>
      <c r="CQV77" s="193"/>
      <c r="CQW77" s="193"/>
      <c r="CQX77" s="193"/>
      <c r="CQY77" s="193"/>
      <c r="CQZ77" s="193"/>
      <c r="CRA77" s="193"/>
      <c r="CRB77" s="193"/>
      <c r="CRC77" s="193"/>
      <c r="CRD77" s="193"/>
      <c r="CRE77" s="193"/>
      <c r="CRF77" s="193"/>
      <c r="CRG77" s="193"/>
      <c r="CRH77" s="193"/>
      <c r="CRI77" s="193"/>
      <c r="CRJ77" s="193"/>
      <c r="CRK77" s="193"/>
      <c r="CRL77" s="193"/>
      <c r="CRM77" s="193"/>
      <c r="CRN77" s="193"/>
      <c r="CRO77" s="193"/>
      <c r="CRP77" s="193"/>
      <c r="CRQ77" s="193"/>
      <c r="CRR77" s="193"/>
      <c r="CRS77" s="193"/>
      <c r="CRT77" s="193"/>
      <c r="CRU77" s="193"/>
      <c r="CRV77" s="193"/>
      <c r="CRW77" s="193"/>
      <c r="CRX77" s="193"/>
      <c r="CRY77" s="193"/>
      <c r="CRZ77" s="193"/>
      <c r="CSA77" s="193"/>
      <c r="CSB77" s="193"/>
      <c r="CSC77" s="193"/>
      <c r="CSD77" s="193"/>
      <c r="CSE77" s="193"/>
      <c r="CSF77" s="193"/>
      <c r="CSG77" s="193"/>
      <c r="CSH77" s="193"/>
      <c r="CSI77" s="193"/>
      <c r="CSJ77" s="193"/>
      <c r="CSK77" s="193"/>
      <c r="CSL77" s="193"/>
      <c r="CSM77" s="193"/>
      <c r="CSN77" s="193"/>
      <c r="CSO77" s="193"/>
      <c r="CSP77" s="193"/>
      <c r="CSQ77" s="193"/>
      <c r="CSR77" s="193"/>
      <c r="CSS77" s="193"/>
      <c r="CST77" s="193"/>
      <c r="CSU77" s="193"/>
      <c r="CSV77" s="193"/>
      <c r="CSW77" s="193"/>
      <c r="CSX77" s="193"/>
      <c r="CSY77" s="193"/>
      <c r="CSZ77" s="193"/>
      <c r="CTA77" s="193"/>
      <c r="CTB77" s="193"/>
      <c r="CTC77" s="193"/>
      <c r="CTD77" s="193"/>
      <c r="CTE77" s="193"/>
      <c r="CTF77" s="193"/>
      <c r="CTG77" s="193"/>
      <c r="CTH77" s="193"/>
      <c r="CTI77" s="193"/>
      <c r="CTJ77" s="193"/>
      <c r="CTK77" s="193"/>
      <c r="CTL77" s="193"/>
      <c r="CTM77" s="193"/>
      <c r="CTN77" s="193"/>
      <c r="CTO77" s="193"/>
      <c r="CTP77" s="193"/>
      <c r="CTQ77" s="193"/>
      <c r="CTR77" s="193"/>
      <c r="CTS77" s="193"/>
      <c r="CTT77" s="193"/>
      <c r="CTU77" s="193"/>
      <c r="CTV77" s="193"/>
      <c r="CTW77" s="193"/>
      <c r="CTX77" s="193"/>
      <c r="CTY77" s="193"/>
      <c r="CTZ77" s="193"/>
      <c r="CUA77" s="193"/>
      <c r="CUB77" s="193"/>
      <c r="CUC77" s="193"/>
      <c r="CUD77" s="193"/>
      <c r="CUE77" s="193"/>
      <c r="CUF77" s="193"/>
      <c r="CUG77" s="193"/>
      <c r="CUH77" s="193"/>
      <c r="CUI77" s="193"/>
      <c r="CUJ77" s="193"/>
      <c r="CUK77" s="193"/>
      <c r="CUL77" s="193"/>
      <c r="CUM77" s="193"/>
      <c r="CUN77" s="193"/>
      <c r="CUO77" s="193"/>
      <c r="CUP77" s="193"/>
      <c r="CUQ77" s="193"/>
      <c r="CUR77" s="193"/>
      <c r="CUS77" s="193"/>
      <c r="CUT77" s="193"/>
      <c r="CUU77" s="193"/>
      <c r="CUV77" s="193"/>
      <c r="CUW77" s="193"/>
      <c r="CUX77" s="193"/>
      <c r="CUY77" s="193"/>
      <c r="CUZ77" s="193"/>
      <c r="CVA77" s="193"/>
      <c r="CVB77" s="193"/>
      <c r="CVC77" s="193"/>
      <c r="CVD77" s="193"/>
      <c r="CVE77" s="193"/>
      <c r="CVF77" s="193"/>
      <c r="CVG77" s="193"/>
      <c r="CVH77" s="193"/>
      <c r="CVI77" s="193"/>
      <c r="CVJ77" s="193"/>
      <c r="CVK77" s="193"/>
      <c r="CVL77" s="193"/>
      <c r="CVM77" s="193"/>
      <c r="CVN77" s="193"/>
      <c r="CVO77" s="193"/>
      <c r="CVP77" s="193"/>
      <c r="CVQ77" s="193"/>
      <c r="CVR77" s="193"/>
      <c r="CVS77" s="193"/>
      <c r="CVT77" s="193"/>
      <c r="CVU77" s="193"/>
      <c r="CVV77" s="193"/>
      <c r="CVW77" s="193"/>
      <c r="CVX77" s="193"/>
      <c r="CVY77" s="193"/>
      <c r="CVZ77" s="193"/>
      <c r="CWA77" s="193"/>
      <c r="CWB77" s="193"/>
      <c r="CWC77" s="193"/>
      <c r="CWD77" s="193"/>
      <c r="CWE77" s="193"/>
      <c r="CWF77" s="193"/>
      <c r="CWG77" s="193"/>
      <c r="CWH77" s="193"/>
      <c r="CWI77" s="193"/>
      <c r="CWJ77" s="193"/>
      <c r="CWK77" s="193"/>
      <c r="CWL77" s="193"/>
      <c r="CWM77" s="193"/>
      <c r="CWN77" s="193"/>
      <c r="CWO77" s="193"/>
      <c r="CWP77" s="193"/>
      <c r="CWQ77" s="193"/>
      <c r="CWR77" s="193"/>
      <c r="CWS77" s="193"/>
      <c r="CWT77" s="193"/>
      <c r="CWU77" s="193"/>
      <c r="CWV77" s="193"/>
      <c r="CWW77" s="193"/>
      <c r="CWX77" s="193"/>
      <c r="CWY77" s="193"/>
      <c r="CWZ77" s="193"/>
      <c r="CXA77" s="193"/>
      <c r="CXB77" s="193"/>
      <c r="CXC77" s="193"/>
      <c r="CXD77" s="193"/>
      <c r="CXE77" s="193"/>
      <c r="CXF77" s="193"/>
      <c r="CXG77" s="193"/>
      <c r="CXH77" s="193"/>
      <c r="CXI77" s="193"/>
      <c r="CXJ77" s="193"/>
      <c r="CXK77" s="193"/>
      <c r="CXL77" s="193"/>
      <c r="CXM77" s="193"/>
      <c r="CXN77" s="193"/>
      <c r="CXO77" s="193"/>
      <c r="CXP77" s="193"/>
      <c r="CXQ77" s="193"/>
      <c r="CXR77" s="193"/>
      <c r="CXS77" s="193"/>
      <c r="CXT77" s="193"/>
      <c r="CXU77" s="193"/>
      <c r="CXV77" s="193"/>
      <c r="CXW77" s="193"/>
      <c r="CXX77" s="193"/>
      <c r="CXY77" s="193"/>
      <c r="CXZ77" s="193"/>
      <c r="CYA77" s="193"/>
      <c r="CYB77" s="193"/>
      <c r="CYC77" s="193"/>
      <c r="CYD77" s="193"/>
      <c r="CYE77" s="193"/>
      <c r="CYF77" s="193"/>
      <c r="CYG77" s="193"/>
      <c r="CYH77" s="193"/>
      <c r="CYI77" s="193"/>
      <c r="CYJ77" s="193"/>
      <c r="CYK77" s="193"/>
      <c r="CYL77" s="193"/>
      <c r="CYM77" s="193"/>
      <c r="CYN77" s="193"/>
      <c r="CYO77" s="193"/>
      <c r="CYP77" s="193"/>
      <c r="CYQ77" s="193"/>
      <c r="CYR77" s="193"/>
      <c r="CYS77" s="193"/>
      <c r="CYT77" s="193"/>
      <c r="CYU77" s="193"/>
      <c r="CYV77" s="193"/>
      <c r="CYW77" s="193"/>
      <c r="CYX77" s="193"/>
      <c r="CYY77" s="193"/>
      <c r="CYZ77" s="193"/>
      <c r="CZA77" s="193"/>
      <c r="CZB77" s="193"/>
      <c r="CZC77" s="193"/>
      <c r="CZD77" s="193"/>
      <c r="CZE77" s="193"/>
      <c r="CZF77" s="193"/>
      <c r="CZG77" s="193"/>
      <c r="CZH77" s="193"/>
      <c r="CZI77" s="193"/>
      <c r="CZJ77" s="193"/>
      <c r="CZK77" s="193"/>
      <c r="CZL77" s="193"/>
      <c r="CZM77" s="193"/>
      <c r="CZN77" s="193"/>
      <c r="CZO77" s="193"/>
      <c r="CZP77" s="193"/>
      <c r="CZQ77" s="193"/>
      <c r="CZR77" s="193"/>
      <c r="CZS77" s="193"/>
      <c r="CZT77" s="193"/>
      <c r="CZU77" s="193"/>
      <c r="CZV77" s="193"/>
      <c r="CZW77" s="193"/>
      <c r="CZX77" s="193"/>
      <c r="CZY77" s="193"/>
      <c r="CZZ77" s="193"/>
      <c r="DAA77" s="193"/>
      <c r="DAB77" s="193"/>
      <c r="DAC77" s="193"/>
      <c r="DAD77" s="193"/>
      <c r="DAE77" s="193"/>
      <c r="DAF77" s="193"/>
      <c r="DAG77" s="193"/>
      <c r="DAH77" s="193"/>
      <c r="DAI77" s="193"/>
      <c r="DAJ77" s="193"/>
      <c r="DAK77" s="193"/>
      <c r="DAL77" s="193"/>
      <c r="DAM77" s="193"/>
      <c r="DAN77" s="193"/>
      <c r="DAO77" s="193"/>
      <c r="DAP77" s="193"/>
      <c r="DAQ77" s="193"/>
      <c r="DAR77" s="193"/>
      <c r="DAS77" s="193"/>
      <c r="DAT77" s="193"/>
      <c r="DAU77" s="193"/>
      <c r="DAV77" s="193"/>
      <c r="DAW77" s="193"/>
      <c r="DAX77" s="193"/>
      <c r="DAY77" s="193"/>
      <c r="DAZ77" s="193"/>
      <c r="DBA77" s="193"/>
      <c r="DBB77" s="193"/>
      <c r="DBC77" s="193"/>
      <c r="DBD77" s="193"/>
      <c r="DBE77" s="193"/>
      <c r="DBF77" s="193"/>
      <c r="DBG77" s="193"/>
      <c r="DBH77" s="193"/>
      <c r="DBI77" s="193"/>
      <c r="DBJ77" s="193"/>
      <c r="DBK77" s="193"/>
      <c r="DBL77" s="193"/>
      <c r="DBM77" s="193"/>
      <c r="DBN77" s="193"/>
      <c r="DBO77" s="193"/>
      <c r="DBP77" s="193"/>
      <c r="DBQ77" s="193"/>
      <c r="DBR77" s="193"/>
      <c r="DBS77" s="193"/>
      <c r="DBT77" s="193"/>
      <c r="DBU77" s="193"/>
      <c r="DBV77" s="193"/>
      <c r="DBW77" s="193"/>
      <c r="DBX77" s="193"/>
      <c r="DBY77" s="193"/>
      <c r="DBZ77" s="193"/>
      <c r="DCA77" s="193"/>
      <c r="DCB77" s="193"/>
      <c r="DCC77" s="193"/>
      <c r="DCD77" s="193"/>
      <c r="DCE77" s="193"/>
      <c r="DCF77" s="193"/>
      <c r="DCG77" s="193"/>
      <c r="DCH77" s="193"/>
      <c r="DCI77" s="193"/>
      <c r="DCJ77" s="193"/>
      <c r="DCK77" s="193"/>
      <c r="DCL77" s="193"/>
      <c r="DCM77" s="193"/>
      <c r="DCN77" s="193"/>
      <c r="DCO77" s="193"/>
      <c r="DCP77" s="193"/>
      <c r="DCQ77" s="193"/>
      <c r="DCR77" s="193"/>
      <c r="DCS77" s="193"/>
      <c r="DCT77" s="193"/>
      <c r="DCU77" s="193"/>
      <c r="DCV77" s="193"/>
      <c r="DCW77" s="193"/>
      <c r="DCX77" s="193"/>
      <c r="DCY77" s="193"/>
      <c r="DCZ77" s="193"/>
      <c r="DDA77" s="193"/>
      <c r="DDB77" s="193"/>
      <c r="DDC77" s="193"/>
      <c r="DDD77" s="193"/>
      <c r="DDE77" s="193"/>
      <c r="DDF77" s="193"/>
      <c r="DDG77" s="193"/>
      <c r="DDH77" s="193"/>
      <c r="DDI77" s="193"/>
      <c r="DDJ77" s="193"/>
      <c r="DDK77" s="193"/>
      <c r="DDL77" s="193"/>
      <c r="DDM77" s="193"/>
      <c r="DDN77" s="193"/>
      <c r="DDO77" s="193"/>
      <c r="DDP77" s="193"/>
      <c r="DDQ77" s="193"/>
      <c r="DDR77" s="193"/>
      <c r="DDS77" s="193"/>
      <c r="DDT77" s="193"/>
      <c r="DDU77" s="193"/>
      <c r="DDV77" s="193"/>
      <c r="DDW77" s="193"/>
      <c r="DDX77" s="193"/>
      <c r="DDY77" s="193"/>
      <c r="DDZ77" s="193"/>
      <c r="DEA77" s="193"/>
      <c r="DEB77" s="193"/>
      <c r="DEC77" s="193"/>
      <c r="DED77" s="193"/>
      <c r="DEE77" s="193"/>
      <c r="DEF77" s="193"/>
      <c r="DEG77" s="193"/>
      <c r="DEH77" s="193"/>
      <c r="DEI77" s="193"/>
      <c r="DEJ77" s="193"/>
      <c r="DEK77" s="193"/>
      <c r="DEL77" s="193"/>
      <c r="DEM77" s="193"/>
      <c r="DEN77" s="193"/>
      <c r="DEO77" s="193"/>
      <c r="DEP77" s="193"/>
      <c r="DEQ77" s="193"/>
      <c r="DER77" s="193"/>
      <c r="DES77" s="193"/>
      <c r="DET77" s="193"/>
      <c r="DEU77" s="193"/>
      <c r="DEV77" s="193"/>
      <c r="DEW77" s="193"/>
      <c r="DEX77" s="193"/>
      <c r="DEY77" s="193"/>
      <c r="DEZ77" s="193"/>
      <c r="DFA77" s="193"/>
      <c r="DFB77" s="193"/>
      <c r="DFC77" s="193"/>
      <c r="DFD77" s="193"/>
      <c r="DFE77" s="193"/>
      <c r="DFF77" s="193"/>
      <c r="DFG77" s="193"/>
      <c r="DFH77" s="193"/>
      <c r="DFI77" s="193"/>
      <c r="DFJ77" s="193"/>
      <c r="DFK77" s="193"/>
      <c r="DFL77" s="193"/>
      <c r="DFM77" s="193"/>
      <c r="DFN77" s="193"/>
      <c r="DFO77" s="193"/>
      <c r="DFP77" s="193"/>
      <c r="DFQ77" s="193"/>
      <c r="DFR77" s="193"/>
      <c r="DFS77" s="193"/>
      <c r="DFT77" s="193"/>
      <c r="DFU77" s="193"/>
      <c r="DFV77" s="193"/>
      <c r="DFW77" s="193"/>
      <c r="DFX77" s="193"/>
      <c r="DFY77" s="193"/>
      <c r="DFZ77" s="193"/>
      <c r="DGA77" s="193"/>
      <c r="DGB77" s="193"/>
      <c r="DGC77" s="193"/>
      <c r="DGD77" s="193"/>
      <c r="DGE77" s="193"/>
      <c r="DGF77" s="193"/>
      <c r="DGG77" s="193"/>
      <c r="DGH77" s="193"/>
      <c r="DGI77" s="193"/>
      <c r="DGJ77" s="193"/>
      <c r="DGK77" s="193"/>
      <c r="DGL77" s="193"/>
      <c r="DGM77" s="193"/>
      <c r="DGN77" s="193"/>
      <c r="DGO77" s="193"/>
      <c r="DGP77" s="193"/>
      <c r="DGQ77" s="193"/>
      <c r="DGR77" s="193"/>
      <c r="DGS77" s="193"/>
      <c r="DGT77" s="193"/>
      <c r="DGU77" s="193"/>
      <c r="DGV77" s="193"/>
      <c r="DGW77" s="193"/>
      <c r="DGX77" s="193"/>
      <c r="DGY77" s="193"/>
      <c r="DGZ77" s="193"/>
      <c r="DHA77" s="193"/>
      <c r="DHB77" s="193"/>
      <c r="DHC77" s="193"/>
      <c r="DHD77" s="193"/>
      <c r="DHE77" s="193"/>
      <c r="DHF77" s="193"/>
      <c r="DHG77" s="193"/>
      <c r="DHH77" s="193"/>
      <c r="DHI77" s="193"/>
      <c r="DHJ77" s="193"/>
      <c r="DHK77" s="193"/>
      <c r="DHL77" s="193"/>
      <c r="DHM77" s="193"/>
      <c r="DHN77" s="193"/>
      <c r="DHO77" s="193"/>
      <c r="DHP77" s="193"/>
      <c r="DHQ77" s="193"/>
      <c r="DHR77" s="193"/>
      <c r="DHS77" s="193"/>
      <c r="DHT77" s="193"/>
      <c r="DHU77" s="193"/>
      <c r="DHV77" s="193"/>
      <c r="DHW77" s="193"/>
      <c r="DHX77" s="193"/>
      <c r="DHY77" s="193"/>
      <c r="DHZ77" s="193"/>
      <c r="DIA77" s="193"/>
      <c r="DIB77" s="193"/>
      <c r="DIC77" s="193"/>
      <c r="DID77" s="193"/>
      <c r="DIE77" s="193"/>
      <c r="DIF77" s="193"/>
      <c r="DIG77" s="193"/>
      <c r="DIH77" s="193"/>
      <c r="DII77" s="193"/>
      <c r="DIJ77" s="193"/>
      <c r="DIK77" s="193"/>
      <c r="DIL77" s="193"/>
      <c r="DIM77" s="193"/>
      <c r="DIN77" s="193"/>
      <c r="DIO77" s="193"/>
      <c r="DIP77" s="193"/>
      <c r="DIQ77" s="193"/>
      <c r="DIR77" s="193"/>
      <c r="DIS77" s="193"/>
      <c r="DIT77" s="193"/>
      <c r="DIU77" s="193"/>
      <c r="DIV77" s="193"/>
      <c r="DIW77" s="193"/>
      <c r="DIX77" s="193"/>
      <c r="DIY77" s="193"/>
      <c r="DIZ77" s="193"/>
      <c r="DJA77" s="193"/>
      <c r="DJB77" s="193"/>
      <c r="DJC77" s="193"/>
      <c r="DJD77" s="193"/>
      <c r="DJE77" s="193"/>
      <c r="DJF77" s="193"/>
      <c r="DJG77" s="193"/>
      <c r="DJH77" s="193"/>
      <c r="DJI77" s="193"/>
      <c r="DJJ77" s="193"/>
      <c r="DJK77" s="193"/>
      <c r="DJL77" s="193"/>
      <c r="DJM77" s="193"/>
      <c r="DJN77" s="193"/>
      <c r="DJO77" s="193"/>
      <c r="DJP77" s="193"/>
      <c r="DJQ77" s="193"/>
      <c r="DJR77" s="193"/>
      <c r="DJS77" s="193"/>
      <c r="DJT77" s="193"/>
      <c r="DJU77" s="193"/>
      <c r="DJV77" s="193"/>
      <c r="DJW77" s="193"/>
      <c r="DJX77" s="193"/>
      <c r="DJY77" s="193"/>
      <c r="DJZ77" s="193"/>
      <c r="DKA77" s="193"/>
      <c r="DKB77" s="193"/>
      <c r="DKC77" s="193"/>
      <c r="DKD77" s="193"/>
      <c r="DKE77" s="193"/>
      <c r="DKF77" s="193"/>
      <c r="DKG77" s="193"/>
      <c r="DKH77" s="193"/>
      <c r="DKI77" s="193"/>
      <c r="DKJ77" s="193"/>
      <c r="DKK77" s="193"/>
      <c r="DKL77" s="193"/>
      <c r="DKM77" s="193"/>
      <c r="DKN77" s="193"/>
      <c r="DKO77" s="193"/>
      <c r="DKP77" s="193"/>
      <c r="DKQ77" s="193"/>
      <c r="DKR77" s="193"/>
      <c r="DKS77" s="193"/>
      <c r="DKT77" s="193"/>
      <c r="DKU77" s="193"/>
      <c r="DKV77" s="193"/>
      <c r="DKW77" s="193"/>
      <c r="DKX77" s="193"/>
      <c r="DKY77" s="193"/>
      <c r="DKZ77" s="193"/>
      <c r="DLA77" s="193"/>
      <c r="DLB77" s="193"/>
      <c r="DLC77" s="193"/>
      <c r="DLD77" s="193"/>
      <c r="DLE77" s="193"/>
      <c r="DLF77" s="193"/>
      <c r="DLG77" s="193"/>
      <c r="DLH77" s="193"/>
      <c r="DLI77" s="193"/>
      <c r="DLJ77" s="193"/>
      <c r="DLK77" s="193"/>
      <c r="DLL77" s="193"/>
      <c r="DLM77" s="193"/>
      <c r="DLN77" s="193"/>
      <c r="DLO77" s="193"/>
      <c r="DLP77" s="193"/>
      <c r="DLQ77" s="193"/>
      <c r="DLR77" s="193"/>
      <c r="DLS77" s="193"/>
      <c r="DLT77" s="193"/>
      <c r="DLU77" s="193"/>
      <c r="DLV77" s="193"/>
      <c r="DLW77" s="193"/>
      <c r="DLX77" s="193"/>
      <c r="DLY77" s="193"/>
      <c r="DLZ77" s="193"/>
      <c r="DMA77" s="193"/>
      <c r="DMB77" s="193"/>
      <c r="DMC77" s="193"/>
      <c r="DMD77" s="193"/>
      <c r="DME77" s="193"/>
      <c r="DMF77" s="193"/>
      <c r="DMG77" s="193"/>
      <c r="DMH77" s="193"/>
      <c r="DMI77" s="193"/>
      <c r="DMJ77" s="193"/>
      <c r="DMK77" s="193"/>
      <c r="DML77" s="193"/>
      <c r="DMM77" s="193"/>
      <c r="DMN77" s="193"/>
      <c r="DMO77" s="193"/>
      <c r="DMP77" s="193"/>
      <c r="DMQ77" s="193"/>
      <c r="DMR77" s="193"/>
      <c r="DMS77" s="193"/>
      <c r="DMT77" s="193"/>
      <c r="DMU77" s="193"/>
      <c r="DMV77" s="193"/>
      <c r="DMW77" s="193"/>
      <c r="DMX77" s="193"/>
      <c r="DMY77" s="193"/>
      <c r="DMZ77" s="193"/>
      <c r="DNA77" s="193"/>
      <c r="DNB77" s="193"/>
      <c r="DNC77" s="193"/>
      <c r="DND77" s="193"/>
      <c r="DNE77" s="193"/>
      <c r="DNF77" s="193"/>
      <c r="DNG77" s="193"/>
      <c r="DNH77" s="193"/>
      <c r="DNI77" s="193"/>
      <c r="DNJ77" s="193"/>
      <c r="DNK77" s="193"/>
      <c r="DNL77" s="193"/>
      <c r="DNM77" s="193"/>
      <c r="DNN77" s="193"/>
      <c r="DNO77" s="193"/>
      <c r="DNP77" s="193"/>
      <c r="DNQ77" s="193"/>
      <c r="DNR77" s="193"/>
      <c r="DNS77" s="193"/>
      <c r="DNT77" s="193"/>
      <c r="DNU77" s="193"/>
      <c r="DNV77" s="193"/>
      <c r="DNW77" s="193"/>
      <c r="DNX77" s="193"/>
      <c r="DNY77" s="193"/>
      <c r="DNZ77" s="193"/>
      <c r="DOA77" s="193"/>
      <c r="DOB77" s="193"/>
      <c r="DOC77" s="193"/>
      <c r="DOD77" s="193"/>
      <c r="DOE77" s="193"/>
      <c r="DOF77" s="193"/>
      <c r="DOG77" s="193"/>
      <c r="DOH77" s="193"/>
      <c r="DOI77" s="193"/>
      <c r="DOJ77" s="193"/>
      <c r="DOK77" s="193"/>
      <c r="DOL77" s="193"/>
      <c r="DOM77" s="193"/>
      <c r="DON77" s="193"/>
      <c r="DOO77" s="193"/>
      <c r="DOP77" s="193"/>
      <c r="DOQ77" s="193"/>
      <c r="DOR77" s="193"/>
      <c r="DOS77" s="193"/>
      <c r="DOT77" s="193"/>
      <c r="DOU77" s="193"/>
      <c r="DOV77" s="193"/>
      <c r="DOW77" s="193"/>
      <c r="DOX77" s="193"/>
      <c r="DOY77" s="193"/>
      <c r="DOZ77" s="193"/>
      <c r="DPA77" s="193"/>
      <c r="DPB77" s="193"/>
      <c r="DPC77" s="193"/>
      <c r="DPD77" s="193"/>
      <c r="DPE77" s="193"/>
      <c r="DPF77" s="193"/>
      <c r="DPG77" s="193"/>
      <c r="DPH77" s="193"/>
      <c r="DPI77" s="193"/>
      <c r="DPJ77" s="193"/>
      <c r="DPK77" s="193"/>
      <c r="DPL77" s="193"/>
      <c r="DPM77" s="193"/>
      <c r="DPN77" s="193"/>
      <c r="DPO77" s="193"/>
      <c r="DPP77" s="193"/>
      <c r="DPQ77" s="193"/>
      <c r="DPR77" s="193"/>
      <c r="DPS77" s="193"/>
      <c r="DPT77" s="193"/>
      <c r="DPU77" s="193"/>
      <c r="DPV77" s="193"/>
      <c r="DPW77" s="193"/>
      <c r="DPX77" s="193"/>
      <c r="DPY77" s="193"/>
      <c r="DPZ77" s="193"/>
      <c r="DQA77" s="193"/>
      <c r="DQB77" s="193"/>
      <c r="DQC77" s="193"/>
      <c r="DQD77" s="193"/>
      <c r="DQE77" s="193"/>
      <c r="DQF77" s="193"/>
      <c r="DQG77" s="193"/>
      <c r="DQH77" s="193"/>
      <c r="DQI77" s="193"/>
      <c r="DQJ77" s="193"/>
      <c r="DQK77" s="193"/>
      <c r="DQL77" s="193"/>
      <c r="DQM77" s="193"/>
      <c r="DQN77" s="193"/>
      <c r="DQO77" s="193"/>
      <c r="DQP77" s="193"/>
      <c r="DQQ77" s="193"/>
      <c r="DQR77" s="193"/>
      <c r="DQS77" s="193"/>
      <c r="DQT77" s="193"/>
      <c r="DQU77" s="193"/>
      <c r="DQV77" s="193"/>
      <c r="DQW77" s="193"/>
      <c r="DQX77" s="193"/>
      <c r="DQY77" s="193"/>
      <c r="DQZ77" s="193"/>
      <c r="DRA77" s="193"/>
      <c r="DRB77" s="193"/>
      <c r="DRC77" s="193"/>
      <c r="DRD77" s="193"/>
      <c r="DRE77" s="193"/>
      <c r="DRF77" s="193"/>
      <c r="DRG77" s="193"/>
      <c r="DRH77" s="193"/>
      <c r="DRI77" s="193"/>
      <c r="DRJ77" s="193"/>
      <c r="DRK77" s="193"/>
      <c r="DRL77" s="193"/>
      <c r="DRM77" s="193"/>
      <c r="DRN77" s="193"/>
      <c r="DRO77" s="193"/>
      <c r="DRP77" s="193"/>
      <c r="DRQ77" s="193"/>
      <c r="DRR77" s="193"/>
      <c r="DRS77" s="193"/>
      <c r="DRT77" s="193"/>
      <c r="DRU77" s="193"/>
      <c r="DRV77" s="193"/>
      <c r="DRW77" s="193"/>
      <c r="DRX77" s="193"/>
      <c r="DRY77" s="193"/>
      <c r="DRZ77" s="193"/>
      <c r="DSA77" s="193"/>
      <c r="DSB77" s="193"/>
      <c r="DSC77" s="193"/>
      <c r="DSD77" s="193"/>
      <c r="DSE77" s="193"/>
      <c r="DSF77" s="193"/>
      <c r="DSG77" s="193"/>
      <c r="DSH77" s="193"/>
      <c r="DSI77" s="193"/>
      <c r="DSJ77" s="193"/>
      <c r="DSK77" s="193"/>
      <c r="DSL77" s="193"/>
      <c r="DSM77" s="193"/>
      <c r="DSN77" s="193"/>
      <c r="DSO77" s="193"/>
      <c r="DSP77" s="193"/>
      <c r="DSQ77" s="193"/>
      <c r="DSR77" s="193"/>
      <c r="DSS77" s="193"/>
      <c r="DST77" s="193"/>
      <c r="DSU77" s="193"/>
      <c r="DSV77" s="193"/>
      <c r="DSW77" s="193"/>
      <c r="DSX77" s="193"/>
      <c r="DSY77" s="193"/>
      <c r="DSZ77" s="193"/>
      <c r="DTA77" s="193"/>
      <c r="DTB77" s="193"/>
      <c r="DTC77" s="193"/>
      <c r="DTD77" s="193"/>
      <c r="DTE77" s="193"/>
      <c r="DTF77" s="193"/>
      <c r="DTG77" s="193"/>
      <c r="DTH77" s="193"/>
      <c r="DTI77" s="193"/>
      <c r="DTJ77" s="193"/>
      <c r="DTK77" s="193"/>
      <c r="DTL77" s="193"/>
      <c r="DTM77" s="193"/>
      <c r="DTN77" s="193"/>
      <c r="DTO77" s="193"/>
      <c r="DTP77" s="193"/>
      <c r="DTQ77" s="193"/>
      <c r="DTR77" s="193"/>
      <c r="DTS77" s="193"/>
      <c r="DTT77" s="193"/>
      <c r="DTU77" s="193"/>
      <c r="DTV77" s="193"/>
      <c r="DTW77" s="193"/>
      <c r="DTX77" s="193"/>
      <c r="DTY77" s="193"/>
      <c r="DTZ77" s="193"/>
      <c r="DUA77" s="193"/>
      <c r="DUB77" s="193"/>
      <c r="DUC77" s="193"/>
      <c r="DUD77" s="193"/>
      <c r="DUE77" s="193"/>
      <c r="DUF77" s="193"/>
      <c r="DUG77" s="193"/>
      <c r="DUH77" s="193"/>
      <c r="DUI77" s="193"/>
      <c r="DUJ77" s="193"/>
      <c r="DUK77" s="193"/>
      <c r="DUL77" s="193"/>
      <c r="DUM77" s="193"/>
      <c r="DUN77" s="193"/>
      <c r="DUO77" s="193"/>
      <c r="DUP77" s="193"/>
      <c r="DUQ77" s="193"/>
      <c r="DUR77" s="193"/>
      <c r="DUS77" s="193"/>
      <c r="DUT77" s="193"/>
      <c r="DUU77" s="193"/>
      <c r="DUV77" s="193"/>
      <c r="DUW77" s="193"/>
      <c r="DUX77" s="193"/>
      <c r="DUY77" s="193"/>
      <c r="DUZ77" s="193"/>
      <c r="DVA77" s="193"/>
      <c r="DVB77" s="193"/>
      <c r="DVC77" s="193"/>
      <c r="DVD77" s="193"/>
      <c r="DVE77" s="193"/>
      <c r="DVF77" s="193"/>
      <c r="DVG77" s="193"/>
      <c r="DVH77" s="193"/>
      <c r="DVI77" s="193"/>
      <c r="DVJ77" s="193"/>
      <c r="DVK77" s="193"/>
      <c r="DVL77" s="193"/>
      <c r="DVM77" s="193"/>
      <c r="DVN77" s="193"/>
      <c r="DVO77" s="193"/>
      <c r="DVP77" s="193"/>
      <c r="DVQ77" s="193"/>
      <c r="DVR77" s="193"/>
      <c r="DVS77" s="193"/>
      <c r="DVT77" s="193"/>
      <c r="DVU77" s="193"/>
      <c r="DVV77" s="193"/>
      <c r="DVW77" s="193"/>
      <c r="DVX77" s="193"/>
      <c r="DVY77" s="193"/>
      <c r="DVZ77" s="193"/>
      <c r="DWA77" s="193"/>
      <c r="DWB77" s="193"/>
      <c r="DWC77" s="193"/>
      <c r="DWD77" s="193"/>
      <c r="DWE77" s="193"/>
      <c r="DWF77" s="193"/>
      <c r="DWG77" s="193"/>
      <c r="DWH77" s="193"/>
      <c r="DWI77" s="193"/>
      <c r="DWJ77" s="193"/>
      <c r="DWK77" s="193"/>
      <c r="DWL77" s="193"/>
      <c r="DWM77" s="193"/>
      <c r="DWN77" s="193"/>
      <c r="DWO77" s="193"/>
      <c r="DWP77" s="193"/>
      <c r="DWQ77" s="193"/>
      <c r="DWR77" s="193"/>
      <c r="DWS77" s="193"/>
      <c r="DWT77" s="193"/>
      <c r="DWU77" s="193"/>
      <c r="DWV77" s="193"/>
      <c r="DWW77" s="193"/>
      <c r="DWX77" s="193"/>
      <c r="DWY77" s="193"/>
      <c r="DWZ77" s="193"/>
      <c r="DXA77" s="193"/>
      <c r="DXB77" s="193"/>
      <c r="DXC77" s="193"/>
      <c r="DXD77" s="193"/>
      <c r="DXE77" s="193"/>
      <c r="DXF77" s="193"/>
      <c r="DXG77" s="193"/>
      <c r="DXH77" s="193"/>
      <c r="DXI77" s="193"/>
      <c r="DXJ77" s="193"/>
      <c r="DXK77" s="193"/>
      <c r="DXL77" s="193"/>
      <c r="DXM77" s="193"/>
      <c r="DXN77" s="193"/>
      <c r="DXO77" s="193"/>
      <c r="DXP77" s="193"/>
      <c r="DXQ77" s="193"/>
      <c r="DXR77" s="193"/>
      <c r="DXS77" s="193"/>
      <c r="DXT77" s="193"/>
      <c r="DXU77" s="193"/>
      <c r="DXV77" s="193"/>
      <c r="DXW77" s="193"/>
      <c r="DXX77" s="193"/>
      <c r="DXY77" s="193"/>
      <c r="DXZ77" s="193"/>
      <c r="DYA77" s="193"/>
      <c r="DYB77" s="193"/>
      <c r="DYC77" s="193"/>
      <c r="DYD77" s="193"/>
      <c r="DYE77" s="193"/>
      <c r="DYF77" s="193"/>
      <c r="DYG77" s="193"/>
      <c r="DYH77" s="193"/>
      <c r="DYI77" s="193"/>
      <c r="DYJ77" s="193"/>
      <c r="DYK77" s="193"/>
      <c r="DYL77" s="193"/>
      <c r="DYM77" s="193"/>
      <c r="DYN77" s="193"/>
      <c r="DYO77" s="193"/>
      <c r="DYP77" s="193"/>
      <c r="DYQ77" s="193"/>
      <c r="DYR77" s="193"/>
      <c r="DYS77" s="193"/>
      <c r="DYT77" s="193"/>
      <c r="DYU77" s="193"/>
      <c r="DYV77" s="193"/>
      <c r="DYW77" s="193"/>
      <c r="DYX77" s="193"/>
      <c r="DYY77" s="193"/>
      <c r="DYZ77" s="193"/>
      <c r="DZA77" s="193"/>
      <c r="DZB77" s="193"/>
      <c r="DZC77" s="193"/>
      <c r="DZD77" s="193"/>
      <c r="DZE77" s="193"/>
      <c r="DZF77" s="193"/>
      <c r="DZG77" s="193"/>
      <c r="DZH77" s="193"/>
      <c r="DZI77" s="193"/>
      <c r="DZJ77" s="193"/>
      <c r="DZK77" s="193"/>
      <c r="DZL77" s="193"/>
      <c r="DZM77" s="193"/>
      <c r="DZN77" s="193"/>
      <c r="DZO77" s="193"/>
      <c r="DZP77" s="193"/>
      <c r="DZQ77" s="193"/>
      <c r="DZR77" s="193"/>
      <c r="DZS77" s="193"/>
      <c r="DZT77" s="193"/>
      <c r="DZU77" s="193"/>
      <c r="DZV77" s="193"/>
      <c r="DZW77" s="193"/>
      <c r="DZX77" s="193"/>
      <c r="DZY77" s="193"/>
      <c r="DZZ77" s="193"/>
      <c r="EAA77" s="193"/>
      <c r="EAB77" s="193"/>
      <c r="EAC77" s="193"/>
      <c r="EAD77" s="193"/>
      <c r="EAE77" s="193"/>
      <c r="EAF77" s="193"/>
      <c r="EAG77" s="193"/>
      <c r="EAH77" s="193"/>
      <c r="EAI77" s="193"/>
      <c r="EAJ77" s="193"/>
      <c r="EAK77" s="193"/>
      <c r="EAL77" s="193"/>
      <c r="EAM77" s="193"/>
      <c r="EAN77" s="193"/>
      <c r="EAO77" s="193"/>
      <c r="EAP77" s="193"/>
      <c r="EAQ77" s="193"/>
      <c r="EAR77" s="193"/>
      <c r="EAS77" s="193"/>
      <c r="EAT77" s="193"/>
      <c r="EAU77" s="193"/>
      <c r="EAV77" s="193"/>
      <c r="EAW77" s="193"/>
      <c r="EAX77" s="193"/>
      <c r="EAY77" s="193"/>
      <c r="EAZ77" s="193"/>
      <c r="EBA77" s="193"/>
      <c r="EBB77" s="193"/>
      <c r="EBC77" s="193"/>
      <c r="EBD77" s="193"/>
      <c r="EBE77" s="193"/>
      <c r="EBF77" s="193"/>
      <c r="EBG77" s="193"/>
      <c r="EBH77" s="193"/>
      <c r="EBI77" s="193"/>
      <c r="EBJ77" s="193"/>
      <c r="EBK77" s="193"/>
      <c r="EBL77" s="193"/>
      <c r="EBM77" s="193"/>
      <c r="EBN77" s="193"/>
      <c r="EBO77" s="193"/>
      <c r="EBP77" s="193"/>
      <c r="EBQ77" s="193"/>
      <c r="EBR77" s="193"/>
      <c r="EBS77" s="193"/>
      <c r="EBT77" s="193"/>
      <c r="EBU77" s="193"/>
      <c r="EBV77" s="193"/>
      <c r="EBW77" s="193"/>
      <c r="EBX77" s="193"/>
      <c r="EBY77" s="193"/>
      <c r="EBZ77" s="193"/>
      <c r="ECA77" s="193"/>
      <c r="ECB77" s="193"/>
      <c r="ECC77" s="193"/>
      <c r="ECD77" s="193"/>
      <c r="ECE77" s="193"/>
      <c r="ECF77" s="193"/>
      <c r="ECG77" s="193"/>
      <c r="ECH77" s="193"/>
      <c r="ECI77" s="193"/>
      <c r="ECJ77" s="193"/>
      <c r="ECK77" s="193"/>
      <c r="ECL77" s="193"/>
      <c r="ECM77" s="193"/>
      <c r="ECN77" s="193"/>
      <c r="ECO77" s="193"/>
      <c r="ECP77" s="193"/>
      <c r="ECQ77" s="193"/>
      <c r="ECR77" s="193"/>
      <c r="ECS77" s="193"/>
      <c r="ECT77" s="193"/>
      <c r="ECU77" s="193"/>
      <c r="ECV77" s="193"/>
      <c r="ECW77" s="193"/>
      <c r="ECX77" s="193"/>
      <c r="ECY77" s="193"/>
      <c r="ECZ77" s="193"/>
      <c r="EDA77" s="193"/>
      <c r="EDB77" s="193"/>
      <c r="EDC77" s="193"/>
      <c r="EDD77" s="193"/>
      <c r="EDE77" s="193"/>
      <c r="EDF77" s="193"/>
      <c r="EDG77" s="193"/>
      <c r="EDH77" s="193"/>
      <c r="EDI77" s="193"/>
      <c r="EDJ77" s="193"/>
      <c r="EDK77" s="193"/>
      <c r="EDL77" s="193"/>
      <c r="EDM77" s="193"/>
      <c r="EDN77" s="193"/>
      <c r="EDO77" s="193"/>
      <c r="EDP77" s="193"/>
      <c r="EDQ77" s="193"/>
      <c r="EDR77" s="193"/>
      <c r="EDS77" s="193"/>
      <c r="EDT77" s="193"/>
      <c r="EDU77" s="193"/>
      <c r="EDV77" s="193"/>
      <c r="EDW77" s="193"/>
      <c r="EDX77" s="193"/>
      <c r="EDY77" s="193"/>
      <c r="EDZ77" s="193"/>
      <c r="EEA77" s="193"/>
      <c r="EEB77" s="193"/>
      <c r="EEC77" s="193"/>
      <c r="EED77" s="193"/>
      <c r="EEE77" s="193"/>
      <c r="EEF77" s="193"/>
      <c r="EEG77" s="193"/>
      <c r="EEH77" s="193"/>
      <c r="EEI77" s="193"/>
      <c r="EEJ77" s="193"/>
      <c r="EEK77" s="193"/>
      <c r="EEL77" s="193"/>
      <c r="EEM77" s="193"/>
      <c r="EEN77" s="193"/>
      <c r="EEO77" s="193"/>
      <c r="EEP77" s="193"/>
      <c r="EEQ77" s="193"/>
      <c r="EER77" s="193"/>
      <c r="EES77" s="193"/>
      <c r="EET77" s="193"/>
      <c r="EEU77" s="193"/>
      <c r="EEV77" s="193"/>
      <c r="EEW77" s="193"/>
      <c r="EEX77" s="193"/>
      <c r="EEY77" s="193"/>
      <c r="EEZ77" s="193"/>
      <c r="EFA77" s="193"/>
      <c r="EFB77" s="193"/>
      <c r="EFC77" s="193"/>
      <c r="EFD77" s="193"/>
      <c r="EFE77" s="193"/>
      <c r="EFF77" s="193"/>
      <c r="EFG77" s="193"/>
      <c r="EFH77" s="193"/>
      <c r="EFI77" s="193"/>
      <c r="EFJ77" s="193"/>
      <c r="EFK77" s="193"/>
      <c r="EFL77" s="193"/>
      <c r="EFM77" s="193"/>
      <c r="EFN77" s="193"/>
      <c r="EFO77" s="193"/>
      <c r="EFP77" s="193"/>
      <c r="EFQ77" s="193"/>
      <c r="EFR77" s="193"/>
      <c r="EFS77" s="193"/>
      <c r="EFT77" s="193"/>
      <c r="EFU77" s="193"/>
      <c r="EFV77" s="193"/>
      <c r="EFW77" s="193"/>
      <c r="EFX77" s="193"/>
      <c r="EFY77" s="193"/>
      <c r="EFZ77" s="193"/>
      <c r="EGA77" s="193"/>
      <c r="EGB77" s="193"/>
      <c r="EGC77" s="193"/>
      <c r="EGD77" s="193"/>
      <c r="EGE77" s="193"/>
      <c r="EGF77" s="193"/>
      <c r="EGG77" s="193"/>
      <c r="EGH77" s="193"/>
      <c r="EGI77" s="193"/>
      <c r="EGJ77" s="193"/>
      <c r="EGK77" s="193"/>
      <c r="EGL77" s="193"/>
      <c r="EGM77" s="193"/>
      <c r="EGN77" s="193"/>
      <c r="EGO77" s="193"/>
      <c r="EGP77" s="193"/>
      <c r="EGQ77" s="193"/>
      <c r="EGR77" s="193"/>
      <c r="EGS77" s="193"/>
      <c r="EGT77" s="193"/>
      <c r="EGU77" s="193"/>
      <c r="EGV77" s="193"/>
      <c r="EGW77" s="193"/>
      <c r="EGX77" s="193"/>
      <c r="EGY77" s="193"/>
      <c r="EGZ77" s="193"/>
      <c r="EHA77" s="193"/>
      <c r="EHB77" s="193"/>
      <c r="EHC77" s="193"/>
      <c r="EHD77" s="193"/>
      <c r="EHE77" s="193"/>
      <c r="EHF77" s="193"/>
      <c r="EHG77" s="193"/>
      <c r="EHH77" s="193"/>
      <c r="EHI77" s="193"/>
      <c r="EHJ77" s="193"/>
      <c r="EHK77" s="193"/>
      <c r="EHL77" s="193"/>
      <c r="EHM77" s="193"/>
      <c r="EHN77" s="193"/>
      <c r="EHO77" s="193"/>
      <c r="EHP77" s="193"/>
      <c r="EHQ77" s="193"/>
      <c r="EHR77" s="193"/>
      <c r="EHS77" s="193"/>
      <c r="EHT77" s="193"/>
      <c r="EHU77" s="193"/>
      <c r="EHV77" s="193"/>
      <c r="EHW77" s="193"/>
      <c r="EHX77" s="193"/>
      <c r="EHY77" s="193"/>
      <c r="EHZ77" s="193"/>
      <c r="EIA77" s="193"/>
      <c r="EIB77" s="193"/>
      <c r="EIC77" s="193"/>
      <c r="EID77" s="193"/>
      <c r="EIE77" s="193"/>
      <c r="EIF77" s="193"/>
      <c r="EIG77" s="193"/>
      <c r="EIH77" s="193"/>
      <c r="EII77" s="193"/>
      <c r="EIJ77" s="193"/>
      <c r="EIK77" s="193"/>
      <c r="EIL77" s="193"/>
      <c r="EIM77" s="193"/>
      <c r="EIN77" s="193"/>
      <c r="EIO77" s="193"/>
      <c r="EIP77" s="193"/>
      <c r="EIQ77" s="193"/>
      <c r="EIR77" s="193"/>
      <c r="EIS77" s="193"/>
      <c r="EIT77" s="193"/>
      <c r="EIU77" s="193"/>
      <c r="EIV77" s="193"/>
      <c r="EIW77" s="193"/>
      <c r="EIX77" s="193"/>
      <c r="EIY77" s="193"/>
      <c r="EIZ77" s="193"/>
      <c r="EJA77" s="193"/>
      <c r="EJB77" s="193"/>
      <c r="EJC77" s="193"/>
      <c r="EJD77" s="193"/>
      <c r="EJE77" s="193"/>
      <c r="EJF77" s="193"/>
      <c r="EJG77" s="193"/>
      <c r="EJH77" s="193"/>
      <c r="EJI77" s="193"/>
      <c r="EJJ77" s="193"/>
      <c r="EJK77" s="193"/>
      <c r="EJL77" s="193"/>
      <c r="EJM77" s="193"/>
      <c r="EJN77" s="193"/>
      <c r="EJO77" s="193"/>
      <c r="EJP77" s="193"/>
      <c r="EJQ77" s="193"/>
      <c r="EJR77" s="193"/>
      <c r="EJS77" s="193"/>
      <c r="EJT77" s="193"/>
      <c r="EJU77" s="193"/>
      <c r="EJV77" s="193"/>
      <c r="EJW77" s="193"/>
      <c r="EJX77" s="193"/>
      <c r="EJY77" s="193"/>
      <c r="EJZ77" s="193"/>
      <c r="EKA77" s="193"/>
      <c r="EKB77" s="193"/>
      <c r="EKC77" s="193"/>
      <c r="EKD77" s="193"/>
      <c r="EKE77" s="193"/>
      <c r="EKF77" s="193"/>
      <c r="EKG77" s="193"/>
      <c r="EKH77" s="193"/>
      <c r="EKI77" s="193"/>
      <c r="EKJ77" s="193"/>
      <c r="EKK77" s="193"/>
      <c r="EKL77" s="193"/>
      <c r="EKM77" s="193"/>
      <c r="EKN77" s="193"/>
      <c r="EKO77" s="193"/>
      <c r="EKP77" s="193"/>
      <c r="EKQ77" s="193"/>
      <c r="EKR77" s="193"/>
      <c r="EKS77" s="193"/>
      <c r="EKT77" s="193"/>
      <c r="EKU77" s="193"/>
      <c r="EKV77" s="193"/>
      <c r="EKW77" s="193"/>
      <c r="EKX77" s="193"/>
      <c r="EKY77" s="193"/>
      <c r="EKZ77" s="193"/>
      <c r="ELA77" s="193"/>
      <c r="ELB77" s="193"/>
      <c r="ELC77" s="193"/>
      <c r="ELD77" s="193"/>
      <c r="ELE77" s="193"/>
      <c r="ELF77" s="193"/>
      <c r="ELG77" s="193"/>
      <c r="ELH77" s="193"/>
      <c r="ELI77" s="193"/>
      <c r="ELJ77" s="193"/>
      <c r="ELK77" s="193"/>
      <c r="ELL77" s="193"/>
      <c r="ELM77" s="193"/>
      <c r="ELN77" s="193"/>
      <c r="ELO77" s="193"/>
      <c r="ELP77" s="193"/>
      <c r="ELQ77" s="193"/>
      <c r="ELR77" s="193"/>
      <c r="ELS77" s="193"/>
      <c r="ELT77" s="193"/>
      <c r="ELU77" s="193"/>
      <c r="ELV77" s="193"/>
      <c r="ELW77" s="193"/>
      <c r="ELX77" s="193"/>
      <c r="ELY77" s="193"/>
      <c r="ELZ77" s="193"/>
      <c r="EMA77" s="193"/>
      <c r="EMB77" s="193"/>
      <c r="EMC77" s="193"/>
      <c r="EMD77" s="193"/>
      <c r="EME77" s="193"/>
      <c r="EMF77" s="193"/>
      <c r="EMG77" s="193"/>
      <c r="EMH77" s="193"/>
      <c r="EMI77" s="193"/>
      <c r="EMJ77" s="193"/>
      <c r="EMK77" s="193"/>
      <c r="EML77" s="193"/>
      <c r="EMM77" s="193"/>
      <c r="EMN77" s="193"/>
      <c r="EMO77" s="193"/>
      <c r="EMP77" s="193"/>
      <c r="EMQ77" s="193"/>
      <c r="EMR77" s="193"/>
      <c r="EMS77" s="193"/>
      <c r="EMT77" s="193"/>
      <c r="EMU77" s="193"/>
      <c r="EMV77" s="193"/>
      <c r="EMW77" s="193"/>
      <c r="EMX77" s="193"/>
      <c r="EMY77" s="193"/>
      <c r="EMZ77" s="193"/>
      <c r="ENA77" s="193"/>
      <c r="ENB77" s="193"/>
      <c r="ENC77" s="193"/>
      <c r="END77" s="193"/>
      <c r="ENE77" s="193"/>
      <c r="ENF77" s="193"/>
      <c r="ENG77" s="193"/>
      <c r="ENH77" s="193"/>
      <c r="ENI77" s="193"/>
      <c r="ENJ77" s="193"/>
      <c r="ENK77" s="193"/>
      <c r="ENL77" s="193"/>
      <c r="ENM77" s="193"/>
      <c r="ENN77" s="193"/>
      <c r="ENO77" s="193"/>
      <c r="ENP77" s="193"/>
      <c r="ENQ77" s="193"/>
      <c r="ENR77" s="193"/>
      <c r="ENS77" s="193"/>
      <c r="ENT77" s="193"/>
      <c r="ENU77" s="193"/>
      <c r="ENV77" s="193"/>
      <c r="ENW77" s="193"/>
      <c r="ENX77" s="193"/>
      <c r="ENY77" s="193"/>
      <c r="ENZ77" s="193"/>
      <c r="EOA77" s="193"/>
      <c r="EOB77" s="193"/>
      <c r="EOC77" s="193"/>
      <c r="EOD77" s="193"/>
      <c r="EOE77" s="193"/>
      <c r="EOF77" s="193"/>
      <c r="EOG77" s="193"/>
      <c r="EOH77" s="193"/>
      <c r="EOI77" s="193"/>
      <c r="EOJ77" s="193"/>
      <c r="EOK77" s="193"/>
      <c r="EOL77" s="193"/>
      <c r="EOM77" s="193"/>
      <c r="EON77" s="193"/>
      <c r="EOO77" s="193"/>
      <c r="EOP77" s="193"/>
      <c r="EOQ77" s="193"/>
      <c r="EOR77" s="193"/>
      <c r="EOS77" s="193"/>
      <c r="EOT77" s="193"/>
      <c r="EOU77" s="193"/>
      <c r="EOV77" s="193"/>
      <c r="EOW77" s="193"/>
      <c r="EOX77" s="193"/>
      <c r="EOY77" s="193"/>
      <c r="EOZ77" s="193"/>
      <c r="EPA77" s="193"/>
      <c r="EPB77" s="193"/>
      <c r="EPC77" s="193"/>
      <c r="EPD77" s="193"/>
      <c r="EPE77" s="193"/>
      <c r="EPF77" s="193"/>
      <c r="EPG77" s="193"/>
      <c r="EPH77" s="193"/>
      <c r="EPI77" s="193"/>
      <c r="EPJ77" s="193"/>
      <c r="EPK77" s="193"/>
      <c r="EPL77" s="193"/>
      <c r="EPM77" s="193"/>
      <c r="EPN77" s="193"/>
      <c r="EPO77" s="193"/>
      <c r="EPP77" s="193"/>
      <c r="EPQ77" s="193"/>
      <c r="EPR77" s="193"/>
      <c r="EPS77" s="193"/>
      <c r="EPT77" s="193"/>
      <c r="EPU77" s="193"/>
      <c r="EPV77" s="193"/>
      <c r="EPW77" s="193"/>
      <c r="EPX77" s="193"/>
      <c r="EPY77" s="193"/>
      <c r="EPZ77" s="193"/>
      <c r="EQA77" s="193"/>
      <c r="EQB77" s="193"/>
      <c r="EQC77" s="193"/>
      <c r="EQD77" s="193"/>
      <c r="EQE77" s="193"/>
      <c r="EQF77" s="193"/>
      <c r="EQG77" s="193"/>
      <c r="EQH77" s="193"/>
      <c r="EQI77" s="193"/>
      <c r="EQJ77" s="193"/>
      <c r="EQK77" s="193"/>
      <c r="EQL77" s="193"/>
      <c r="EQM77" s="193"/>
      <c r="EQN77" s="193"/>
      <c r="EQO77" s="193"/>
      <c r="EQP77" s="193"/>
      <c r="EQQ77" s="193"/>
      <c r="EQR77" s="193"/>
      <c r="EQS77" s="193"/>
      <c r="EQT77" s="193"/>
      <c r="EQU77" s="193"/>
      <c r="EQV77" s="193"/>
      <c r="EQW77" s="193"/>
      <c r="EQX77" s="193"/>
      <c r="EQY77" s="193"/>
      <c r="EQZ77" s="193"/>
      <c r="ERA77" s="193"/>
      <c r="ERB77" s="193"/>
      <c r="ERC77" s="193"/>
      <c r="ERD77" s="193"/>
      <c r="ERE77" s="193"/>
      <c r="ERF77" s="193"/>
      <c r="ERG77" s="193"/>
      <c r="ERH77" s="193"/>
      <c r="ERI77" s="193"/>
      <c r="ERJ77" s="193"/>
      <c r="ERK77" s="193"/>
      <c r="ERL77" s="193"/>
      <c r="ERM77" s="193"/>
      <c r="ERN77" s="193"/>
      <c r="ERO77" s="193"/>
      <c r="ERP77" s="193"/>
      <c r="ERQ77" s="193"/>
      <c r="ERR77" s="193"/>
      <c r="ERS77" s="193"/>
      <c r="ERT77" s="193"/>
      <c r="ERU77" s="193"/>
      <c r="ERV77" s="193"/>
      <c r="ERW77" s="193"/>
      <c r="ERX77" s="193"/>
      <c r="ERY77" s="193"/>
      <c r="ERZ77" s="193"/>
      <c r="ESA77" s="193"/>
      <c r="ESB77" s="193"/>
      <c r="ESC77" s="193"/>
      <c r="ESD77" s="193"/>
      <c r="ESE77" s="193"/>
      <c r="ESF77" s="193"/>
      <c r="ESG77" s="193"/>
      <c r="ESH77" s="193"/>
      <c r="ESI77" s="193"/>
      <c r="ESJ77" s="193"/>
      <c r="ESK77" s="193"/>
      <c r="ESL77" s="193"/>
      <c r="ESM77" s="193"/>
      <c r="ESN77" s="193"/>
      <c r="ESO77" s="193"/>
      <c r="ESP77" s="193"/>
      <c r="ESQ77" s="193"/>
      <c r="ESR77" s="193"/>
      <c r="ESS77" s="193"/>
      <c r="EST77" s="193"/>
      <c r="ESU77" s="193"/>
      <c r="ESV77" s="193"/>
      <c r="ESW77" s="193"/>
      <c r="ESX77" s="193"/>
      <c r="ESY77" s="193"/>
      <c r="ESZ77" s="193"/>
      <c r="ETA77" s="193"/>
      <c r="ETB77" s="193"/>
      <c r="ETC77" s="193"/>
      <c r="ETD77" s="193"/>
      <c r="ETE77" s="193"/>
      <c r="ETF77" s="193"/>
      <c r="ETG77" s="193"/>
      <c r="ETH77" s="193"/>
      <c r="ETI77" s="193"/>
      <c r="ETJ77" s="193"/>
      <c r="ETK77" s="193"/>
      <c r="ETL77" s="193"/>
      <c r="ETM77" s="193"/>
      <c r="ETN77" s="193"/>
      <c r="ETO77" s="193"/>
      <c r="ETP77" s="193"/>
      <c r="ETQ77" s="193"/>
      <c r="ETR77" s="193"/>
      <c r="ETS77" s="193"/>
      <c r="ETT77" s="193"/>
      <c r="ETU77" s="193"/>
      <c r="ETV77" s="193"/>
      <c r="ETW77" s="193"/>
      <c r="ETX77" s="193"/>
      <c r="ETY77" s="193"/>
      <c r="ETZ77" s="193"/>
      <c r="EUA77" s="193"/>
      <c r="EUB77" s="193"/>
      <c r="EUC77" s="193"/>
      <c r="EUD77" s="193"/>
      <c r="EUE77" s="193"/>
      <c r="EUF77" s="193"/>
      <c r="EUG77" s="193"/>
      <c r="EUH77" s="193"/>
      <c r="EUI77" s="193"/>
      <c r="EUJ77" s="193"/>
      <c r="EUK77" s="193"/>
      <c r="EUL77" s="193"/>
      <c r="EUM77" s="193"/>
      <c r="EUN77" s="193"/>
      <c r="EUO77" s="193"/>
      <c r="EUP77" s="193"/>
      <c r="EUQ77" s="193"/>
      <c r="EUR77" s="193"/>
      <c r="EUS77" s="193"/>
      <c r="EUT77" s="193"/>
      <c r="EUU77" s="193"/>
      <c r="EUV77" s="193"/>
      <c r="EUW77" s="193"/>
      <c r="EUX77" s="193"/>
      <c r="EUY77" s="193"/>
      <c r="EUZ77" s="193"/>
      <c r="EVA77" s="193"/>
      <c r="EVB77" s="193"/>
      <c r="EVC77" s="193"/>
      <c r="EVD77" s="193"/>
      <c r="EVE77" s="193"/>
      <c r="EVF77" s="193"/>
      <c r="EVG77" s="193"/>
      <c r="EVH77" s="193"/>
      <c r="EVI77" s="193"/>
      <c r="EVJ77" s="193"/>
      <c r="EVK77" s="193"/>
      <c r="EVL77" s="193"/>
      <c r="EVM77" s="193"/>
      <c r="EVN77" s="193"/>
      <c r="EVO77" s="193"/>
      <c r="EVP77" s="193"/>
      <c r="EVQ77" s="193"/>
      <c r="EVR77" s="193"/>
      <c r="EVS77" s="193"/>
      <c r="EVT77" s="193"/>
      <c r="EVU77" s="193"/>
      <c r="EVV77" s="193"/>
      <c r="EVW77" s="193"/>
      <c r="EVX77" s="193"/>
      <c r="EVY77" s="193"/>
      <c r="EVZ77" s="193"/>
      <c r="EWA77" s="193"/>
      <c r="EWB77" s="193"/>
      <c r="EWC77" s="193"/>
      <c r="EWD77" s="193"/>
      <c r="EWE77" s="193"/>
      <c r="EWF77" s="193"/>
      <c r="EWG77" s="193"/>
      <c r="EWH77" s="193"/>
      <c r="EWI77" s="193"/>
      <c r="EWJ77" s="193"/>
      <c r="EWK77" s="193"/>
      <c r="EWL77" s="193"/>
      <c r="EWM77" s="193"/>
      <c r="EWN77" s="193"/>
      <c r="EWO77" s="193"/>
      <c r="EWP77" s="193"/>
      <c r="EWQ77" s="193"/>
      <c r="EWR77" s="193"/>
      <c r="EWS77" s="193"/>
      <c r="EWT77" s="193"/>
      <c r="EWU77" s="193"/>
      <c r="EWV77" s="193"/>
      <c r="EWW77" s="193"/>
      <c r="EWX77" s="193"/>
      <c r="EWY77" s="193"/>
      <c r="EWZ77" s="193"/>
      <c r="EXA77" s="193"/>
      <c r="EXB77" s="193"/>
      <c r="EXC77" s="193"/>
      <c r="EXD77" s="193"/>
      <c r="EXE77" s="193"/>
      <c r="EXF77" s="193"/>
      <c r="EXG77" s="193"/>
      <c r="EXH77" s="193"/>
      <c r="EXI77" s="193"/>
      <c r="EXJ77" s="193"/>
      <c r="EXK77" s="193"/>
      <c r="EXL77" s="193"/>
      <c r="EXM77" s="193"/>
      <c r="EXN77" s="193"/>
      <c r="EXO77" s="193"/>
      <c r="EXP77" s="193"/>
      <c r="EXQ77" s="193"/>
      <c r="EXR77" s="193"/>
      <c r="EXS77" s="193"/>
      <c r="EXT77" s="193"/>
      <c r="EXU77" s="193"/>
      <c r="EXV77" s="193"/>
      <c r="EXW77" s="193"/>
      <c r="EXX77" s="193"/>
      <c r="EXY77" s="193"/>
      <c r="EXZ77" s="193"/>
      <c r="EYA77" s="193"/>
      <c r="EYB77" s="193"/>
      <c r="EYC77" s="193"/>
      <c r="EYD77" s="193"/>
      <c r="EYE77" s="193"/>
      <c r="EYF77" s="193"/>
      <c r="EYG77" s="193"/>
      <c r="EYH77" s="193"/>
      <c r="EYI77" s="193"/>
      <c r="EYJ77" s="193"/>
      <c r="EYK77" s="193"/>
      <c r="EYL77" s="193"/>
      <c r="EYM77" s="193"/>
      <c r="EYN77" s="193"/>
      <c r="EYO77" s="193"/>
      <c r="EYP77" s="193"/>
      <c r="EYQ77" s="193"/>
      <c r="EYR77" s="193"/>
      <c r="EYS77" s="193"/>
      <c r="EYT77" s="193"/>
      <c r="EYU77" s="193"/>
      <c r="EYV77" s="193"/>
      <c r="EYW77" s="193"/>
      <c r="EYX77" s="193"/>
      <c r="EYY77" s="193"/>
      <c r="EYZ77" s="193"/>
      <c r="EZA77" s="193"/>
      <c r="EZB77" s="193"/>
      <c r="EZC77" s="193"/>
      <c r="EZD77" s="193"/>
      <c r="EZE77" s="193"/>
      <c r="EZF77" s="193"/>
      <c r="EZG77" s="193"/>
      <c r="EZH77" s="193"/>
      <c r="EZI77" s="193"/>
      <c r="EZJ77" s="193"/>
      <c r="EZK77" s="193"/>
      <c r="EZL77" s="193"/>
      <c r="EZM77" s="193"/>
      <c r="EZN77" s="193"/>
      <c r="EZO77" s="193"/>
      <c r="EZP77" s="193"/>
      <c r="EZQ77" s="193"/>
      <c r="EZR77" s="193"/>
      <c r="EZS77" s="193"/>
      <c r="EZT77" s="193"/>
      <c r="EZU77" s="193"/>
      <c r="EZV77" s="193"/>
      <c r="EZW77" s="193"/>
      <c r="EZX77" s="193"/>
      <c r="EZY77" s="193"/>
      <c r="EZZ77" s="193"/>
      <c r="FAA77" s="193"/>
      <c r="FAB77" s="193"/>
      <c r="FAC77" s="193"/>
      <c r="FAD77" s="193"/>
      <c r="FAE77" s="193"/>
      <c r="FAF77" s="193"/>
      <c r="FAG77" s="193"/>
      <c r="FAH77" s="193"/>
      <c r="FAI77" s="193"/>
      <c r="FAJ77" s="193"/>
      <c r="FAK77" s="193"/>
      <c r="FAL77" s="193"/>
      <c r="FAM77" s="193"/>
      <c r="FAN77" s="193"/>
      <c r="FAO77" s="193"/>
      <c r="FAP77" s="193"/>
      <c r="FAQ77" s="193"/>
      <c r="FAR77" s="193"/>
      <c r="FAS77" s="193"/>
      <c r="FAT77" s="193"/>
      <c r="FAU77" s="193"/>
      <c r="FAV77" s="193"/>
      <c r="FAW77" s="193"/>
      <c r="FAX77" s="193"/>
      <c r="FAY77" s="193"/>
      <c r="FAZ77" s="193"/>
      <c r="FBA77" s="193"/>
      <c r="FBB77" s="193"/>
      <c r="FBC77" s="193"/>
      <c r="FBD77" s="193"/>
      <c r="FBE77" s="193"/>
      <c r="FBF77" s="193"/>
      <c r="FBG77" s="193"/>
      <c r="FBH77" s="193"/>
      <c r="FBI77" s="193"/>
      <c r="FBJ77" s="193"/>
      <c r="FBK77" s="193"/>
      <c r="FBL77" s="193"/>
      <c r="FBM77" s="193"/>
      <c r="FBN77" s="193"/>
      <c r="FBO77" s="193"/>
      <c r="FBP77" s="193"/>
      <c r="FBQ77" s="193"/>
      <c r="FBR77" s="193"/>
      <c r="FBS77" s="193"/>
      <c r="FBT77" s="193"/>
      <c r="FBU77" s="193"/>
      <c r="FBV77" s="193"/>
      <c r="FBW77" s="193"/>
      <c r="FBX77" s="193"/>
      <c r="FBY77" s="193"/>
      <c r="FBZ77" s="193"/>
      <c r="FCA77" s="193"/>
      <c r="FCB77" s="193"/>
      <c r="FCC77" s="193"/>
      <c r="FCD77" s="193"/>
      <c r="FCE77" s="193"/>
      <c r="FCF77" s="193"/>
      <c r="FCG77" s="193"/>
      <c r="FCH77" s="193"/>
      <c r="FCI77" s="193"/>
      <c r="FCJ77" s="193"/>
      <c r="FCK77" s="193"/>
      <c r="FCL77" s="193"/>
      <c r="FCM77" s="193"/>
      <c r="FCN77" s="193"/>
      <c r="FCO77" s="193"/>
      <c r="FCP77" s="193"/>
      <c r="FCQ77" s="193"/>
      <c r="FCR77" s="193"/>
      <c r="FCS77" s="193"/>
      <c r="FCT77" s="193"/>
      <c r="FCU77" s="193"/>
      <c r="FCV77" s="193"/>
      <c r="FCW77" s="193"/>
      <c r="FCX77" s="193"/>
      <c r="FCY77" s="193"/>
      <c r="FCZ77" s="193"/>
      <c r="FDA77" s="193"/>
      <c r="FDB77" s="193"/>
      <c r="FDC77" s="193"/>
      <c r="FDD77" s="193"/>
      <c r="FDE77" s="193"/>
      <c r="FDF77" s="193"/>
      <c r="FDG77" s="193"/>
      <c r="FDH77" s="193"/>
      <c r="FDI77" s="193"/>
      <c r="FDJ77" s="193"/>
      <c r="FDK77" s="193"/>
      <c r="FDL77" s="193"/>
      <c r="FDM77" s="193"/>
      <c r="FDN77" s="193"/>
      <c r="FDO77" s="193"/>
      <c r="FDP77" s="193"/>
      <c r="FDQ77" s="193"/>
      <c r="FDR77" s="193"/>
      <c r="FDS77" s="193"/>
      <c r="FDT77" s="193"/>
      <c r="FDU77" s="193"/>
      <c r="FDV77" s="193"/>
      <c r="FDW77" s="193"/>
      <c r="FDX77" s="193"/>
      <c r="FDY77" s="193"/>
      <c r="FDZ77" s="193"/>
      <c r="FEA77" s="193"/>
      <c r="FEB77" s="193"/>
      <c r="FEC77" s="193"/>
      <c r="FED77" s="193"/>
      <c r="FEE77" s="193"/>
      <c r="FEF77" s="193"/>
      <c r="FEG77" s="193"/>
      <c r="FEH77" s="193"/>
      <c r="FEI77" s="193"/>
      <c r="FEJ77" s="193"/>
      <c r="FEK77" s="193"/>
      <c r="FEL77" s="193"/>
      <c r="FEM77" s="193"/>
      <c r="FEN77" s="193"/>
      <c r="FEO77" s="193"/>
      <c r="FEP77" s="193"/>
      <c r="FEQ77" s="193"/>
      <c r="FER77" s="193"/>
      <c r="FES77" s="193"/>
      <c r="FET77" s="193"/>
      <c r="FEU77" s="193"/>
      <c r="FEV77" s="193"/>
      <c r="FEW77" s="193"/>
      <c r="FEX77" s="193"/>
      <c r="FEY77" s="193"/>
      <c r="FEZ77" s="193"/>
      <c r="FFA77" s="193"/>
      <c r="FFB77" s="193"/>
      <c r="FFC77" s="193"/>
      <c r="FFD77" s="193"/>
      <c r="FFE77" s="193"/>
      <c r="FFF77" s="193"/>
      <c r="FFG77" s="193"/>
      <c r="FFH77" s="193"/>
      <c r="FFI77" s="193"/>
      <c r="FFJ77" s="193"/>
      <c r="FFK77" s="193"/>
      <c r="FFL77" s="193"/>
      <c r="FFM77" s="193"/>
      <c r="FFN77" s="193"/>
      <c r="FFO77" s="193"/>
      <c r="FFP77" s="193"/>
      <c r="FFQ77" s="193"/>
      <c r="FFR77" s="193"/>
      <c r="FFS77" s="193"/>
      <c r="FFT77" s="193"/>
      <c r="FFU77" s="193"/>
      <c r="FFV77" s="193"/>
      <c r="FFW77" s="193"/>
      <c r="FFX77" s="193"/>
      <c r="FFY77" s="193"/>
      <c r="FFZ77" s="193"/>
      <c r="FGA77" s="193"/>
      <c r="FGB77" s="193"/>
      <c r="FGC77" s="193"/>
      <c r="FGD77" s="193"/>
      <c r="FGE77" s="193"/>
      <c r="FGF77" s="193"/>
      <c r="FGG77" s="193"/>
      <c r="FGH77" s="193"/>
      <c r="FGI77" s="193"/>
      <c r="FGJ77" s="193"/>
      <c r="FGK77" s="193"/>
      <c r="FGL77" s="193"/>
      <c r="FGM77" s="193"/>
      <c r="FGN77" s="193"/>
      <c r="FGO77" s="193"/>
      <c r="FGP77" s="193"/>
      <c r="FGQ77" s="193"/>
      <c r="FGR77" s="193"/>
      <c r="FGS77" s="193"/>
      <c r="FGT77" s="193"/>
      <c r="FGU77" s="193"/>
      <c r="FGV77" s="193"/>
      <c r="FGW77" s="193"/>
      <c r="FGX77" s="193"/>
      <c r="FGY77" s="193"/>
      <c r="FGZ77" s="193"/>
      <c r="FHA77" s="193"/>
      <c r="FHB77" s="193"/>
      <c r="FHC77" s="193"/>
      <c r="FHD77" s="193"/>
      <c r="FHE77" s="193"/>
      <c r="FHF77" s="193"/>
      <c r="FHG77" s="193"/>
      <c r="FHH77" s="193"/>
      <c r="FHI77" s="193"/>
      <c r="FHJ77" s="193"/>
      <c r="FHK77" s="193"/>
      <c r="FHL77" s="193"/>
      <c r="FHM77" s="193"/>
      <c r="FHN77" s="193"/>
      <c r="FHO77" s="193"/>
      <c r="FHP77" s="193"/>
      <c r="FHQ77" s="193"/>
      <c r="FHR77" s="193"/>
      <c r="FHS77" s="193"/>
      <c r="FHT77" s="193"/>
      <c r="FHU77" s="193"/>
      <c r="FHV77" s="193"/>
      <c r="FHW77" s="193"/>
      <c r="FHX77" s="193"/>
      <c r="FHY77" s="193"/>
      <c r="FHZ77" s="193"/>
      <c r="FIA77" s="193"/>
      <c r="FIB77" s="193"/>
      <c r="FIC77" s="193"/>
      <c r="FID77" s="193"/>
      <c r="FIE77" s="193"/>
      <c r="FIF77" s="193"/>
      <c r="FIG77" s="193"/>
      <c r="FIH77" s="193"/>
      <c r="FII77" s="193"/>
      <c r="FIJ77" s="193"/>
      <c r="FIK77" s="193"/>
      <c r="FIL77" s="193"/>
      <c r="FIM77" s="193"/>
      <c r="FIN77" s="193"/>
      <c r="FIO77" s="193"/>
      <c r="FIP77" s="193"/>
      <c r="FIQ77" s="193"/>
      <c r="FIR77" s="193"/>
      <c r="FIS77" s="193"/>
      <c r="FIT77" s="193"/>
      <c r="FIU77" s="193"/>
      <c r="FIV77" s="193"/>
      <c r="FIW77" s="193"/>
      <c r="FIX77" s="193"/>
      <c r="FIY77" s="193"/>
      <c r="FIZ77" s="193"/>
      <c r="FJA77" s="193"/>
      <c r="FJB77" s="193"/>
      <c r="FJC77" s="193"/>
      <c r="FJD77" s="193"/>
      <c r="FJE77" s="193"/>
      <c r="FJF77" s="193"/>
      <c r="FJG77" s="193"/>
      <c r="FJH77" s="193"/>
      <c r="FJI77" s="193"/>
      <c r="FJJ77" s="193"/>
      <c r="FJK77" s="193"/>
      <c r="FJL77" s="193"/>
      <c r="FJM77" s="193"/>
      <c r="FJN77" s="193"/>
      <c r="FJO77" s="193"/>
      <c r="FJP77" s="193"/>
      <c r="FJQ77" s="193"/>
      <c r="FJR77" s="193"/>
      <c r="FJS77" s="193"/>
      <c r="FJT77" s="193"/>
      <c r="FJU77" s="193"/>
      <c r="FJV77" s="193"/>
      <c r="FJW77" s="193"/>
      <c r="FJX77" s="193"/>
      <c r="FJY77" s="193"/>
      <c r="FJZ77" s="193"/>
      <c r="FKA77" s="193"/>
      <c r="FKB77" s="193"/>
      <c r="FKC77" s="193"/>
      <c r="FKD77" s="193"/>
      <c r="FKE77" s="193"/>
      <c r="FKF77" s="193"/>
      <c r="FKG77" s="193"/>
      <c r="FKH77" s="193"/>
      <c r="FKI77" s="193"/>
      <c r="FKJ77" s="193"/>
      <c r="FKK77" s="193"/>
      <c r="FKL77" s="193"/>
      <c r="FKM77" s="193"/>
      <c r="FKN77" s="193"/>
      <c r="FKO77" s="193"/>
      <c r="FKP77" s="193"/>
      <c r="FKQ77" s="193"/>
      <c r="FKR77" s="193"/>
      <c r="FKS77" s="193"/>
      <c r="FKT77" s="193"/>
      <c r="FKU77" s="193"/>
      <c r="FKV77" s="193"/>
      <c r="FKW77" s="193"/>
      <c r="FKX77" s="193"/>
      <c r="FKY77" s="193"/>
      <c r="FKZ77" s="193"/>
      <c r="FLA77" s="193"/>
      <c r="FLB77" s="193"/>
      <c r="FLC77" s="193"/>
      <c r="FLD77" s="193"/>
      <c r="FLE77" s="193"/>
      <c r="FLF77" s="193"/>
      <c r="FLG77" s="193"/>
      <c r="FLH77" s="193"/>
      <c r="FLI77" s="193"/>
      <c r="FLJ77" s="193"/>
      <c r="FLK77" s="193"/>
      <c r="FLL77" s="193"/>
      <c r="FLM77" s="193"/>
      <c r="FLN77" s="193"/>
      <c r="FLO77" s="193"/>
      <c r="FLP77" s="193"/>
      <c r="FLQ77" s="193"/>
      <c r="FLR77" s="193"/>
      <c r="FLS77" s="193"/>
      <c r="FLT77" s="193"/>
      <c r="FLU77" s="193"/>
      <c r="FLV77" s="193"/>
      <c r="FLW77" s="193"/>
      <c r="FLX77" s="193"/>
      <c r="FLY77" s="193"/>
      <c r="FLZ77" s="193"/>
      <c r="FMA77" s="193"/>
      <c r="FMB77" s="193"/>
      <c r="FMC77" s="193"/>
      <c r="FMD77" s="193"/>
      <c r="FME77" s="193"/>
      <c r="FMF77" s="193"/>
      <c r="FMG77" s="193"/>
      <c r="FMH77" s="193"/>
      <c r="FMI77" s="193"/>
      <c r="FMJ77" s="193"/>
      <c r="FMK77" s="193"/>
      <c r="FML77" s="193"/>
      <c r="FMM77" s="193"/>
      <c r="FMN77" s="193"/>
      <c r="FMO77" s="193"/>
      <c r="FMP77" s="193"/>
      <c r="FMQ77" s="193"/>
      <c r="FMR77" s="193"/>
      <c r="FMS77" s="193"/>
      <c r="FMT77" s="193"/>
      <c r="FMU77" s="193"/>
      <c r="FMV77" s="193"/>
      <c r="FMW77" s="193"/>
      <c r="FMX77" s="193"/>
      <c r="FMY77" s="193"/>
      <c r="FMZ77" s="193"/>
      <c r="FNA77" s="193"/>
      <c r="FNB77" s="193"/>
      <c r="FNC77" s="193"/>
      <c r="FND77" s="193"/>
      <c r="FNE77" s="193"/>
      <c r="FNF77" s="193"/>
      <c r="FNG77" s="193"/>
      <c r="FNH77" s="193"/>
      <c r="FNI77" s="193"/>
      <c r="FNJ77" s="193"/>
      <c r="FNK77" s="193"/>
      <c r="FNL77" s="193"/>
      <c r="FNM77" s="193"/>
      <c r="FNN77" s="193"/>
      <c r="FNO77" s="193"/>
      <c r="FNP77" s="193"/>
      <c r="FNQ77" s="193"/>
      <c r="FNR77" s="193"/>
      <c r="FNS77" s="193"/>
      <c r="FNT77" s="193"/>
      <c r="FNU77" s="193"/>
      <c r="FNV77" s="193"/>
      <c r="FNW77" s="193"/>
      <c r="FNX77" s="193"/>
      <c r="FNY77" s="193"/>
      <c r="FNZ77" s="193"/>
      <c r="FOA77" s="193"/>
      <c r="FOB77" s="193"/>
      <c r="FOC77" s="193"/>
      <c r="FOD77" s="193"/>
      <c r="FOE77" s="193"/>
      <c r="FOF77" s="193"/>
      <c r="FOG77" s="193"/>
      <c r="FOH77" s="193"/>
      <c r="FOI77" s="193"/>
      <c r="FOJ77" s="193"/>
      <c r="FOK77" s="193"/>
      <c r="FOL77" s="193"/>
      <c r="FOM77" s="193"/>
      <c r="FON77" s="193"/>
      <c r="FOO77" s="193"/>
      <c r="FOP77" s="193"/>
      <c r="FOQ77" s="193"/>
      <c r="FOR77" s="193"/>
      <c r="FOS77" s="193"/>
      <c r="FOT77" s="193"/>
      <c r="FOU77" s="193"/>
      <c r="FOV77" s="193"/>
      <c r="FOW77" s="193"/>
      <c r="FOX77" s="193"/>
      <c r="FOY77" s="193"/>
      <c r="FOZ77" s="193"/>
      <c r="FPA77" s="193"/>
      <c r="FPB77" s="193"/>
      <c r="FPC77" s="193"/>
      <c r="FPD77" s="193"/>
      <c r="FPE77" s="193"/>
      <c r="FPF77" s="193"/>
      <c r="FPG77" s="193"/>
      <c r="FPH77" s="193"/>
      <c r="FPI77" s="193"/>
      <c r="FPJ77" s="193"/>
      <c r="FPK77" s="193"/>
      <c r="FPL77" s="193"/>
      <c r="FPM77" s="193"/>
      <c r="FPN77" s="193"/>
      <c r="FPO77" s="193"/>
      <c r="FPP77" s="193"/>
      <c r="FPQ77" s="193"/>
      <c r="FPR77" s="193"/>
      <c r="FPS77" s="193"/>
      <c r="FPT77" s="193"/>
      <c r="FPU77" s="193"/>
      <c r="FPV77" s="193"/>
      <c r="FPW77" s="193"/>
      <c r="FPX77" s="193"/>
      <c r="FPY77" s="193"/>
      <c r="FPZ77" s="193"/>
      <c r="FQA77" s="193"/>
      <c r="FQB77" s="193"/>
      <c r="FQC77" s="193"/>
      <c r="FQD77" s="193"/>
      <c r="FQE77" s="193"/>
      <c r="FQF77" s="193"/>
      <c r="FQG77" s="193"/>
      <c r="FQH77" s="193"/>
      <c r="FQI77" s="193"/>
      <c r="FQJ77" s="193"/>
      <c r="FQK77" s="193"/>
      <c r="FQL77" s="193"/>
      <c r="FQM77" s="193"/>
      <c r="FQN77" s="193"/>
      <c r="FQO77" s="193"/>
      <c r="FQP77" s="193"/>
      <c r="FQQ77" s="193"/>
      <c r="FQR77" s="193"/>
      <c r="FQS77" s="193"/>
      <c r="FQT77" s="193"/>
      <c r="FQU77" s="193"/>
      <c r="FQV77" s="193"/>
      <c r="FQW77" s="193"/>
      <c r="FQX77" s="193"/>
      <c r="FQY77" s="193"/>
      <c r="FQZ77" s="193"/>
      <c r="FRA77" s="193"/>
      <c r="FRB77" s="193"/>
      <c r="FRC77" s="193"/>
      <c r="FRD77" s="193"/>
      <c r="FRE77" s="193"/>
      <c r="FRF77" s="193"/>
      <c r="FRG77" s="193"/>
      <c r="FRH77" s="193"/>
      <c r="FRI77" s="193"/>
      <c r="FRJ77" s="193"/>
      <c r="FRK77" s="193"/>
      <c r="FRL77" s="193"/>
      <c r="FRM77" s="193"/>
      <c r="FRN77" s="193"/>
      <c r="FRO77" s="193"/>
      <c r="FRP77" s="193"/>
      <c r="FRQ77" s="193"/>
      <c r="FRR77" s="193"/>
      <c r="FRS77" s="193"/>
      <c r="FRT77" s="193"/>
      <c r="FRU77" s="193"/>
      <c r="FRV77" s="193"/>
      <c r="FRW77" s="193"/>
      <c r="FRX77" s="193"/>
      <c r="FRY77" s="193"/>
      <c r="FRZ77" s="193"/>
      <c r="FSA77" s="193"/>
      <c r="FSB77" s="193"/>
      <c r="FSC77" s="193"/>
      <c r="FSD77" s="193"/>
      <c r="FSE77" s="193"/>
      <c r="FSF77" s="193"/>
      <c r="FSG77" s="193"/>
      <c r="FSH77" s="193"/>
      <c r="FSI77" s="193"/>
      <c r="FSJ77" s="193"/>
      <c r="FSK77" s="193"/>
      <c r="FSL77" s="193"/>
      <c r="FSM77" s="193"/>
      <c r="FSN77" s="193"/>
      <c r="FSO77" s="193"/>
      <c r="FSP77" s="193"/>
      <c r="FSQ77" s="193"/>
      <c r="FSR77" s="193"/>
      <c r="FSS77" s="193"/>
      <c r="FST77" s="193"/>
      <c r="FSU77" s="193"/>
      <c r="FSV77" s="193"/>
      <c r="FSW77" s="193"/>
      <c r="FSX77" s="193"/>
      <c r="FSY77" s="193"/>
      <c r="FSZ77" s="193"/>
      <c r="FTA77" s="193"/>
      <c r="FTB77" s="193"/>
      <c r="FTC77" s="193"/>
      <c r="FTD77" s="193"/>
      <c r="FTE77" s="193"/>
      <c r="FTF77" s="193"/>
      <c r="FTG77" s="193"/>
      <c r="FTH77" s="193"/>
      <c r="FTI77" s="193"/>
      <c r="FTJ77" s="193"/>
      <c r="FTK77" s="193"/>
      <c r="FTL77" s="193"/>
      <c r="FTM77" s="193"/>
      <c r="FTN77" s="193"/>
      <c r="FTO77" s="193"/>
      <c r="FTP77" s="193"/>
      <c r="FTQ77" s="193"/>
      <c r="FTR77" s="193"/>
      <c r="FTS77" s="193"/>
      <c r="FTT77" s="193"/>
      <c r="FTU77" s="193"/>
      <c r="FTV77" s="193"/>
      <c r="FTW77" s="193"/>
      <c r="FTX77" s="193"/>
      <c r="FTY77" s="193"/>
      <c r="FTZ77" s="193"/>
      <c r="FUA77" s="193"/>
      <c r="FUB77" s="193"/>
      <c r="FUC77" s="193"/>
      <c r="FUD77" s="193"/>
      <c r="FUE77" s="193"/>
      <c r="FUF77" s="193"/>
      <c r="FUG77" s="193"/>
      <c r="FUH77" s="193"/>
      <c r="FUI77" s="193"/>
      <c r="FUJ77" s="193"/>
      <c r="FUK77" s="193"/>
      <c r="FUL77" s="193"/>
      <c r="FUM77" s="193"/>
      <c r="FUN77" s="193"/>
      <c r="FUO77" s="193"/>
      <c r="FUP77" s="193"/>
      <c r="FUQ77" s="193"/>
      <c r="FUR77" s="193"/>
      <c r="FUS77" s="193"/>
      <c r="FUT77" s="193"/>
      <c r="FUU77" s="193"/>
      <c r="FUV77" s="193"/>
      <c r="FUW77" s="193"/>
      <c r="FUX77" s="193"/>
      <c r="FUY77" s="193"/>
      <c r="FUZ77" s="193"/>
      <c r="FVA77" s="193"/>
      <c r="FVB77" s="193"/>
      <c r="FVC77" s="193"/>
      <c r="FVD77" s="193"/>
      <c r="FVE77" s="193"/>
      <c r="FVF77" s="193"/>
      <c r="FVG77" s="193"/>
      <c r="FVH77" s="193"/>
      <c r="FVI77" s="193"/>
      <c r="FVJ77" s="193"/>
      <c r="FVK77" s="193"/>
      <c r="FVL77" s="193"/>
      <c r="FVM77" s="193"/>
      <c r="FVN77" s="193"/>
      <c r="FVO77" s="193"/>
      <c r="FVP77" s="193"/>
      <c r="FVQ77" s="193"/>
      <c r="FVR77" s="193"/>
      <c r="FVS77" s="193"/>
      <c r="FVT77" s="193"/>
      <c r="FVU77" s="193"/>
      <c r="FVV77" s="193"/>
      <c r="FVW77" s="193"/>
      <c r="FVX77" s="193"/>
      <c r="FVY77" s="193"/>
      <c r="FVZ77" s="193"/>
      <c r="FWA77" s="193"/>
      <c r="FWB77" s="193"/>
      <c r="FWC77" s="193"/>
      <c r="FWD77" s="193"/>
      <c r="FWE77" s="193"/>
      <c r="FWF77" s="193"/>
      <c r="FWG77" s="193"/>
      <c r="FWH77" s="193"/>
      <c r="FWI77" s="193"/>
      <c r="FWJ77" s="193"/>
      <c r="FWK77" s="193"/>
      <c r="FWL77" s="193"/>
      <c r="FWM77" s="193"/>
      <c r="FWN77" s="193"/>
      <c r="FWO77" s="193"/>
      <c r="FWP77" s="193"/>
      <c r="FWQ77" s="193"/>
      <c r="FWR77" s="193"/>
      <c r="FWS77" s="193"/>
      <c r="FWT77" s="193"/>
      <c r="FWU77" s="193"/>
      <c r="FWV77" s="193"/>
      <c r="FWW77" s="193"/>
      <c r="FWX77" s="193"/>
      <c r="FWY77" s="193"/>
      <c r="FWZ77" s="193"/>
      <c r="FXA77" s="193"/>
      <c r="FXB77" s="193"/>
      <c r="FXC77" s="193"/>
      <c r="FXD77" s="193"/>
      <c r="FXE77" s="193"/>
      <c r="FXF77" s="193"/>
      <c r="FXG77" s="193"/>
      <c r="FXH77" s="193"/>
      <c r="FXI77" s="193"/>
      <c r="FXJ77" s="193"/>
      <c r="FXK77" s="193"/>
      <c r="FXL77" s="193"/>
      <c r="FXM77" s="193"/>
      <c r="FXN77" s="193"/>
      <c r="FXO77" s="193"/>
      <c r="FXP77" s="193"/>
      <c r="FXQ77" s="193"/>
      <c r="FXR77" s="193"/>
      <c r="FXS77" s="193"/>
      <c r="FXT77" s="193"/>
      <c r="FXU77" s="193"/>
      <c r="FXV77" s="193"/>
      <c r="FXW77" s="193"/>
      <c r="FXX77" s="193"/>
      <c r="FXY77" s="193"/>
      <c r="FXZ77" s="193"/>
      <c r="FYA77" s="193"/>
      <c r="FYB77" s="193"/>
      <c r="FYC77" s="193"/>
      <c r="FYD77" s="193"/>
      <c r="FYE77" s="193"/>
      <c r="FYF77" s="193"/>
      <c r="FYG77" s="193"/>
      <c r="FYH77" s="193"/>
      <c r="FYI77" s="193"/>
      <c r="FYJ77" s="193"/>
      <c r="FYK77" s="193"/>
      <c r="FYL77" s="193"/>
      <c r="FYM77" s="193"/>
      <c r="FYN77" s="193"/>
      <c r="FYO77" s="193"/>
      <c r="FYP77" s="193"/>
      <c r="FYQ77" s="193"/>
      <c r="FYR77" s="193"/>
      <c r="FYS77" s="193"/>
      <c r="FYT77" s="193"/>
      <c r="FYU77" s="193"/>
      <c r="FYV77" s="193"/>
      <c r="FYW77" s="193"/>
      <c r="FYX77" s="193"/>
      <c r="FYY77" s="193"/>
      <c r="FYZ77" s="193"/>
      <c r="FZA77" s="193"/>
      <c r="FZB77" s="193"/>
      <c r="FZC77" s="193"/>
      <c r="FZD77" s="193"/>
      <c r="FZE77" s="193"/>
      <c r="FZF77" s="193"/>
      <c r="FZG77" s="193"/>
      <c r="FZH77" s="193"/>
      <c r="FZI77" s="193"/>
      <c r="FZJ77" s="193"/>
      <c r="FZK77" s="193"/>
      <c r="FZL77" s="193"/>
      <c r="FZM77" s="193"/>
      <c r="FZN77" s="193"/>
      <c r="FZO77" s="193"/>
      <c r="FZP77" s="193"/>
      <c r="FZQ77" s="193"/>
      <c r="FZR77" s="193"/>
      <c r="FZS77" s="193"/>
      <c r="FZT77" s="193"/>
      <c r="FZU77" s="193"/>
      <c r="FZV77" s="193"/>
      <c r="FZW77" s="193"/>
      <c r="FZX77" s="193"/>
      <c r="FZY77" s="193"/>
      <c r="FZZ77" s="193"/>
      <c r="GAA77" s="193"/>
      <c r="GAB77" s="193"/>
      <c r="GAC77" s="193"/>
      <c r="GAD77" s="193"/>
      <c r="GAE77" s="193"/>
      <c r="GAF77" s="193"/>
      <c r="GAG77" s="193"/>
      <c r="GAH77" s="193"/>
      <c r="GAI77" s="193"/>
      <c r="GAJ77" s="193"/>
      <c r="GAK77" s="193"/>
      <c r="GAL77" s="193"/>
      <c r="GAM77" s="193"/>
      <c r="GAN77" s="193"/>
      <c r="GAO77" s="193"/>
      <c r="GAP77" s="193"/>
      <c r="GAQ77" s="193"/>
      <c r="GAR77" s="193"/>
      <c r="GAS77" s="193"/>
      <c r="GAT77" s="193"/>
      <c r="GAU77" s="193"/>
      <c r="GAV77" s="193"/>
      <c r="GAW77" s="193"/>
      <c r="GAX77" s="193"/>
      <c r="GAY77" s="193"/>
      <c r="GAZ77" s="193"/>
      <c r="GBA77" s="193"/>
      <c r="GBB77" s="193"/>
      <c r="GBC77" s="193"/>
      <c r="GBD77" s="193"/>
      <c r="GBE77" s="193"/>
      <c r="GBF77" s="193"/>
      <c r="GBG77" s="193"/>
      <c r="GBH77" s="193"/>
      <c r="GBI77" s="193"/>
      <c r="GBJ77" s="193"/>
      <c r="GBK77" s="193"/>
      <c r="GBL77" s="193"/>
      <c r="GBM77" s="193"/>
      <c r="GBN77" s="193"/>
      <c r="GBO77" s="193"/>
      <c r="GBP77" s="193"/>
      <c r="GBQ77" s="193"/>
      <c r="GBR77" s="193"/>
      <c r="GBS77" s="193"/>
      <c r="GBT77" s="193"/>
      <c r="GBU77" s="193"/>
      <c r="GBV77" s="193"/>
      <c r="GBW77" s="193"/>
      <c r="GBX77" s="193"/>
      <c r="GBY77" s="193"/>
      <c r="GBZ77" s="193"/>
      <c r="GCA77" s="193"/>
      <c r="GCB77" s="193"/>
      <c r="GCC77" s="193"/>
      <c r="GCD77" s="193"/>
      <c r="GCE77" s="193"/>
      <c r="GCF77" s="193"/>
      <c r="GCG77" s="193"/>
      <c r="GCH77" s="193"/>
      <c r="GCI77" s="193"/>
      <c r="GCJ77" s="193"/>
      <c r="GCK77" s="193"/>
      <c r="GCL77" s="193"/>
      <c r="GCM77" s="193"/>
      <c r="GCN77" s="193"/>
      <c r="GCO77" s="193"/>
      <c r="GCP77" s="193"/>
      <c r="GCQ77" s="193"/>
      <c r="GCR77" s="193"/>
      <c r="GCS77" s="193"/>
      <c r="GCT77" s="193"/>
      <c r="GCU77" s="193"/>
      <c r="GCV77" s="193"/>
      <c r="GCW77" s="193"/>
      <c r="GCX77" s="193"/>
      <c r="GCY77" s="193"/>
      <c r="GCZ77" s="193"/>
      <c r="GDA77" s="193"/>
      <c r="GDB77" s="193"/>
      <c r="GDC77" s="193"/>
      <c r="GDD77" s="193"/>
      <c r="GDE77" s="193"/>
      <c r="GDF77" s="193"/>
      <c r="GDG77" s="193"/>
      <c r="GDH77" s="193"/>
      <c r="GDI77" s="193"/>
      <c r="GDJ77" s="193"/>
      <c r="GDK77" s="193"/>
      <c r="GDL77" s="193"/>
      <c r="GDM77" s="193"/>
      <c r="GDN77" s="193"/>
      <c r="GDO77" s="193"/>
      <c r="GDP77" s="193"/>
      <c r="GDQ77" s="193"/>
      <c r="GDR77" s="193"/>
      <c r="GDS77" s="193"/>
      <c r="GDT77" s="193"/>
      <c r="GDU77" s="193"/>
      <c r="GDV77" s="193"/>
      <c r="GDW77" s="193"/>
      <c r="GDX77" s="193"/>
      <c r="GDY77" s="193"/>
      <c r="GDZ77" s="193"/>
      <c r="GEA77" s="193"/>
      <c r="GEB77" s="193"/>
      <c r="GEC77" s="193"/>
      <c r="GED77" s="193"/>
      <c r="GEE77" s="193"/>
      <c r="GEF77" s="193"/>
      <c r="GEG77" s="193"/>
      <c r="GEH77" s="193"/>
      <c r="GEI77" s="193"/>
      <c r="GEJ77" s="193"/>
      <c r="GEK77" s="193"/>
      <c r="GEL77" s="193"/>
      <c r="GEM77" s="193"/>
      <c r="GEN77" s="193"/>
      <c r="GEO77" s="193"/>
      <c r="GEP77" s="193"/>
      <c r="GEQ77" s="193"/>
      <c r="GER77" s="193"/>
      <c r="GES77" s="193"/>
      <c r="GET77" s="193"/>
      <c r="GEU77" s="193"/>
      <c r="GEV77" s="193"/>
      <c r="GEW77" s="193"/>
      <c r="GEX77" s="193"/>
      <c r="GEY77" s="193"/>
      <c r="GEZ77" s="193"/>
      <c r="GFA77" s="193"/>
      <c r="GFB77" s="193"/>
      <c r="GFC77" s="193"/>
      <c r="GFD77" s="193"/>
      <c r="GFE77" s="193"/>
      <c r="GFF77" s="193"/>
      <c r="GFG77" s="193"/>
      <c r="GFH77" s="193"/>
      <c r="GFI77" s="193"/>
      <c r="GFJ77" s="193"/>
      <c r="GFK77" s="193"/>
      <c r="GFL77" s="193"/>
      <c r="GFM77" s="193"/>
      <c r="GFN77" s="193"/>
      <c r="GFO77" s="193"/>
      <c r="GFP77" s="193"/>
      <c r="GFQ77" s="193"/>
      <c r="GFR77" s="193"/>
      <c r="GFS77" s="193"/>
      <c r="GFT77" s="193"/>
      <c r="GFU77" s="193"/>
      <c r="GFV77" s="193"/>
      <c r="GFW77" s="193"/>
      <c r="GFX77" s="193"/>
      <c r="GFY77" s="193"/>
      <c r="GFZ77" s="193"/>
      <c r="GGA77" s="193"/>
      <c r="GGB77" s="193"/>
      <c r="GGC77" s="193"/>
      <c r="GGD77" s="193"/>
      <c r="GGE77" s="193"/>
      <c r="GGF77" s="193"/>
      <c r="GGG77" s="193"/>
      <c r="GGH77" s="193"/>
      <c r="GGI77" s="193"/>
      <c r="GGJ77" s="193"/>
      <c r="GGK77" s="193"/>
      <c r="GGL77" s="193"/>
      <c r="GGM77" s="193"/>
      <c r="GGN77" s="193"/>
      <c r="GGO77" s="193"/>
      <c r="GGP77" s="193"/>
      <c r="GGQ77" s="193"/>
      <c r="GGR77" s="193"/>
      <c r="GGS77" s="193"/>
      <c r="GGT77" s="193"/>
      <c r="GGU77" s="193"/>
      <c r="GGV77" s="193"/>
      <c r="GGW77" s="193"/>
      <c r="GGX77" s="193"/>
      <c r="GGY77" s="193"/>
      <c r="GGZ77" s="193"/>
      <c r="GHA77" s="193"/>
      <c r="GHB77" s="193"/>
      <c r="GHC77" s="193"/>
      <c r="GHD77" s="193"/>
      <c r="GHE77" s="193"/>
      <c r="GHF77" s="193"/>
      <c r="GHG77" s="193"/>
      <c r="GHH77" s="193"/>
      <c r="GHI77" s="193"/>
      <c r="GHJ77" s="193"/>
      <c r="GHK77" s="193"/>
      <c r="GHL77" s="193"/>
      <c r="GHM77" s="193"/>
      <c r="GHN77" s="193"/>
      <c r="GHO77" s="193"/>
      <c r="GHP77" s="193"/>
      <c r="GHQ77" s="193"/>
      <c r="GHR77" s="193"/>
      <c r="GHS77" s="193"/>
      <c r="GHT77" s="193"/>
      <c r="GHU77" s="193"/>
      <c r="GHV77" s="193"/>
      <c r="GHW77" s="193"/>
      <c r="GHX77" s="193"/>
      <c r="GHY77" s="193"/>
      <c r="GHZ77" s="193"/>
      <c r="GIA77" s="193"/>
      <c r="GIB77" s="193"/>
      <c r="GIC77" s="193"/>
      <c r="GID77" s="193"/>
      <c r="GIE77" s="193"/>
      <c r="GIF77" s="193"/>
      <c r="GIG77" s="193"/>
      <c r="GIH77" s="193"/>
      <c r="GII77" s="193"/>
      <c r="GIJ77" s="193"/>
      <c r="GIK77" s="193"/>
      <c r="GIL77" s="193"/>
      <c r="GIM77" s="193"/>
      <c r="GIN77" s="193"/>
      <c r="GIO77" s="193"/>
      <c r="GIP77" s="193"/>
      <c r="GIQ77" s="193"/>
      <c r="GIR77" s="193"/>
      <c r="GIS77" s="193"/>
      <c r="GIT77" s="193"/>
      <c r="GIU77" s="193"/>
      <c r="GIV77" s="193"/>
      <c r="GIW77" s="193"/>
      <c r="GIX77" s="193"/>
      <c r="GIY77" s="193"/>
      <c r="GIZ77" s="193"/>
      <c r="GJA77" s="193"/>
      <c r="GJB77" s="193"/>
      <c r="GJC77" s="193"/>
      <c r="GJD77" s="193"/>
      <c r="GJE77" s="193"/>
      <c r="GJF77" s="193"/>
      <c r="GJG77" s="193"/>
      <c r="GJH77" s="193"/>
      <c r="GJI77" s="193"/>
      <c r="GJJ77" s="193"/>
      <c r="GJK77" s="193"/>
      <c r="GJL77" s="193"/>
      <c r="GJM77" s="193"/>
      <c r="GJN77" s="193"/>
      <c r="GJO77" s="193"/>
      <c r="GJP77" s="193"/>
      <c r="GJQ77" s="193"/>
      <c r="GJR77" s="193"/>
      <c r="GJS77" s="193"/>
      <c r="GJT77" s="193"/>
      <c r="GJU77" s="193"/>
      <c r="GJV77" s="193"/>
      <c r="GJW77" s="193"/>
      <c r="GJX77" s="193"/>
      <c r="GJY77" s="193"/>
      <c r="GJZ77" s="193"/>
      <c r="GKA77" s="193"/>
      <c r="GKB77" s="193"/>
      <c r="GKC77" s="193"/>
      <c r="GKD77" s="193"/>
      <c r="GKE77" s="193"/>
      <c r="GKF77" s="193"/>
      <c r="GKG77" s="193"/>
      <c r="GKH77" s="193"/>
      <c r="GKI77" s="193"/>
      <c r="GKJ77" s="193"/>
      <c r="GKK77" s="193"/>
      <c r="GKL77" s="193"/>
      <c r="GKM77" s="193"/>
      <c r="GKN77" s="193"/>
      <c r="GKO77" s="193"/>
      <c r="GKP77" s="193"/>
      <c r="GKQ77" s="193"/>
      <c r="GKR77" s="193"/>
      <c r="GKS77" s="193"/>
      <c r="GKT77" s="193"/>
      <c r="GKU77" s="193"/>
      <c r="GKV77" s="193"/>
      <c r="GKW77" s="193"/>
      <c r="GKX77" s="193"/>
      <c r="GKY77" s="193"/>
      <c r="GKZ77" s="193"/>
      <c r="GLA77" s="193"/>
      <c r="GLB77" s="193"/>
      <c r="GLC77" s="193"/>
      <c r="GLD77" s="193"/>
      <c r="GLE77" s="193"/>
      <c r="GLF77" s="193"/>
      <c r="GLG77" s="193"/>
      <c r="GLH77" s="193"/>
      <c r="GLI77" s="193"/>
      <c r="GLJ77" s="193"/>
      <c r="GLK77" s="193"/>
      <c r="GLL77" s="193"/>
      <c r="GLM77" s="193"/>
      <c r="GLN77" s="193"/>
      <c r="GLO77" s="193"/>
      <c r="GLP77" s="193"/>
      <c r="GLQ77" s="193"/>
      <c r="GLR77" s="193"/>
      <c r="GLS77" s="193"/>
      <c r="GLT77" s="193"/>
      <c r="GLU77" s="193"/>
      <c r="GLV77" s="193"/>
      <c r="GLW77" s="193"/>
      <c r="GLX77" s="193"/>
      <c r="GLY77" s="193"/>
      <c r="GLZ77" s="193"/>
      <c r="GMA77" s="193"/>
      <c r="GMB77" s="193"/>
      <c r="GMC77" s="193"/>
      <c r="GMD77" s="193"/>
      <c r="GME77" s="193"/>
      <c r="GMF77" s="193"/>
      <c r="GMG77" s="193"/>
      <c r="GMH77" s="193"/>
      <c r="GMI77" s="193"/>
      <c r="GMJ77" s="193"/>
      <c r="GMK77" s="193"/>
      <c r="GML77" s="193"/>
      <c r="GMM77" s="193"/>
      <c r="GMN77" s="193"/>
      <c r="GMO77" s="193"/>
      <c r="GMP77" s="193"/>
      <c r="GMQ77" s="193"/>
      <c r="GMR77" s="193"/>
      <c r="GMS77" s="193"/>
      <c r="GMT77" s="193"/>
      <c r="GMU77" s="193"/>
      <c r="GMV77" s="193"/>
      <c r="GMW77" s="193"/>
      <c r="GMX77" s="193"/>
      <c r="GMY77" s="193"/>
      <c r="GMZ77" s="193"/>
      <c r="GNA77" s="193"/>
      <c r="GNB77" s="193"/>
      <c r="GNC77" s="193"/>
      <c r="GND77" s="193"/>
      <c r="GNE77" s="193"/>
      <c r="GNF77" s="193"/>
      <c r="GNG77" s="193"/>
      <c r="GNH77" s="193"/>
      <c r="GNI77" s="193"/>
      <c r="GNJ77" s="193"/>
      <c r="GNK77" s="193"/>
      <c r="GNL77" s="193"/>
      <c r="GNM77" s="193"/>
      <c r="GNN77" s="193"/>
      <c r="GNO77" s="193"/>
      <c r="GNP77" s="193"/>
      <c r="GNQ77" s="193"/>
      <c r="GNR77" s="193"/>
      <c r="GNS77" s="193"/>
      <c r="GNT77" s="193"/>
      <c r="GNU77" s="193"/>
      <c r="GNV77" s="193"/>
      <c r="GNW77" s="193"/>
      <c r="GNX77" s="193"/>
      <c r="GNY77" s="193"/>
      <c r="GNZ77" s="193"/>
      <c r="GOA77" s="193"/>
      <c r="GOB77" s="193"/>
      <c r="GOC77" s="193"/>
      <c r="GOD77" s="193"/>
      <c r="GOE77" s="193"/>
      <c r="GOF77" s="193"/>
      <c r="GOG77" s="193"/>
      <c r="GOH77" s="193"/>
      <c r="GOI77" s="193"/>
      <c r="GOJ77" s="193"/>
      <c r="GOK77" s="193"/>
      <c r="GOL77" s="193"/>
      <c r="GOM77" s="193"/>
      <c r="GON77" s="193"/>
      <c r="GOO77" s="193"/>
      <c r="GOP77" s="193"/>
      <c r="GOQ77" s="193"/>
      <c r="GOR77" s="193"/>
      <c r="GOS77" s="193"/>
      <c r="GOT77" s="193"/>
      <c r="GOU77" s="193"/>
      <c r="GOV77" s="193"/>
      <c r="GOW77" s="193"/>
      <c r="GOX77" s="193"/>
      <c r="GOY77" s="193"/>
      <c r="GOZ77" s="193"/>
      <c r="GPA77" s="193"/>
      <c r="GPB77" s="193"/>
      <c r="GPC77" s="193"/>
      <c r="GPD77" s="193"/>
      <c r="GPE77" s="193"/>
      <c r="GPF77" s="193"/>
      <c r="GPG77" s="193"/>
      <c r="GPH77" s="193"/>
      <c r="GPI77" s="193"/>
      <c r="GPJ77" s="193"/>
      <c r="GPK77" s="193"/>
      <c r="GPL77" s="193"/>
      <c r="GPM77" s="193"/>
      <c r="GPN77" s="193"/>
      <c r="GPO77" s="193"/>
      <c r="GPP77" s="193"/>
      <c r="GPQ77" s="193"/>
      <c r="GPR77" s="193"/>
      <c r="GPS77" s="193"/>
      <c r="GPT77" s="193"/>
      <c r="GPU77" s="193"/>
      <c r="GPV77" s="193"/>
      <c r="GPW77" s="193"/>
      <c r="GPX77" s="193"/>
      <c r="GPY77" s="193"/>
      <c r="GPZ77" s="193"/>
      <c r="GQA77" s="193"/>
      <c r="GQB77" s="193"/>
      <c r="GQC77" s="193"/>
      <c r="GQD77" s="193"/>
      <c r="GQE77" s="193"/>
      <c r="GQF77" s="193"/>
      <c r="GQG77" s="193"/>
      <c r="GQH77" s="193"/>
      <c r="GQI77" s="193"/>
      <c r="GQJ77" s="193"/>
      <c r="GQK77" s="193"/>
      <c r="GQL77" s="193"/>
      <c r="GQM77" s="193"/>
      <c r="GQN77" s="193"/>
      <c r="GQO77" s="193"/>
      <c r="GQP77" s="193"/>
      <c r="GQQ77" s="193"/>
      <c r="GQR77" s="193"/>
      <c r="GQS77" s="193"/>
      <c r="GQT77" s="193"/>
      <c r="GQU77" s="193"/>
      <c r="GQV77" s="193"/>
      <c r="GQW77" s="193"/>
      <c r="GQX77" s="193"/>
      <c r="GQY77" s="193"/>
      <c r="GQZ77" s="193"/>
      <c r="GRA77" s="193"/>
      <c r="GRB77" s="193"/>
      <c r="GRC77" s="193"/>
      <c r="GRD77" s="193"/>
      <c r="GRE77" s="193"/>
      <c r="GRF77" s="193"/>
      <c r="GRG77" s="193"/>
      <c r="GRH77" s="193"/>
      <c r="GRI77" s="193"/>
      <c r="GRJ77" s="193"/>
      <c r="GRK77" s="193"/>
      <c r="GRL77" s="193"/>
      <c r="GRM77" s="193"/>
      <c r="GRN77" s="193"/>
      <c r="GRO77" s="193"/>
      <c r="GRP77" s="193"/>
      <c r="GRQ77" s="193"/>
      <c r="GRR77" s="193"/>
      <c r="GRS77" s="193"/>
      <c r="GRT77" s="193"/>
      <c r="GRU77" s="193"/>
      <c r="GRV77" s="193"/>
      <c r="GRW77" s="193"/>
      <c r="GRX77" s="193"/>
      <c r="GRY77" s="193"/>
      <c r="GRZ77" s="193"/>
      <c r="GSA77" s="193"/>
      <c r="GSB77" s="193"/>
      <c r="GSC77" s="193"/>
      <c r="GSD77" s="193"/>
      <c r="GSE77" s="193"/>
      <c r="GSF77" s="193"/>
      <c r="GSG77" s="193"/>
      <c r="GSH77" s="193"/>
      <c r="GSI77" s="193"/>
      <c r="GSJ77" s="193"/>
      <c r="GSK77" s="193"/>
      <c r="GSL77" s="193"/>
      <c r="GSM77" s="193"/>
      <c r="GSN77" s="193"/>
      <c r="GSO77" s="193"/>
      <c r="GSP77" s="193"/>
      <c r="GSQ77" s="193"/>
      <c r="GSR77" s="193"/>
      <c r="GSS77" s="193"/>
      <c r="GST77" s="193"/>
      <c r="GSU77" s="193"/>
      <c r="GSV77" s="193"/>
      <c r="GSW77" s="193"/>
      <c r="GSX77" s="193"/>
      <c r="GSY77" s="193"/>
      <c r="GSZ77" s="193"/>
      <c r="GTA77" s="193"/>
      <c r="GTB77" s="193"/>
      <c r="GTC77" s="193"/>
      <c r="GTD77" s="193"/>
      <c r="GTE77" s="193"/>
      <c r="GTF77" s="193"/>
      <c r="GTG77" s="193"/>
      <c r="GTH77" s="193"/>
      <c r="GTI77" s="193"/>
      <c r="GTJ77" s="193"/>
      <c r="GTK77" s="193"/>
      <c r="GTL77" s="193"/>
      <c r="GTM77" s="193"/>
      <c r="GTN77" s="193"/>
      <c r="GTO77" s="193"/>
      <c r="GTP77" s="193"/>
      <c r="GTQ77" s="193"/>
      <c r="GTR77" s="193"/>
      <c r="GTS77" s="193"/>
      <c r="GTT77" s="193"/>
      <c r="GTU77" s="193"/>
      <c r="GTV77" s="193"/>
      <c r="GTW77" s="193"/>
      <c r="GTX77" s="193"/>
      <c r="GTY77" s="193"/>
      <c r="GTZ77" s="193"/>
      <c r="GUA77" s="193"/>
      <c r="GUB77" s="193"/>
      <c r="GUC77" s="193"/>
      <c r="GUD77" s="193"/>
      <c r="GUE77" s="193"/>
      <c r="GUF77" s="193"/>
      <c r="GUG77" s="193"/>
      <c r="GUH77" s="193"/>
      <c r="GUI77" s="193"/>
      <c r="GUJ77" s="193"/>
      <c r="GUK77" s="193"/>
      <c r="GUL77" s="193"/>
      <c r="GUM77" s="193"/>
      <c r="GUN77" s="193"/>
      <c r="GUO77" s="193"/>
      <c r="GUP77" s="193"/>
      <c r="GUQ77" s="193"/>
      <c r="GUR77" s="193"/>
      <c r="GUS77" s="193"/>
      <c r="GUT77" s="193"/>
      <c r="GUU77" s="193"/>
      <c r="GUV77" s="193"/>
      <c r="GUW77" s="193"/>
      <c r="GUX77" s="193"/>
      <c r="GUY77" s="193"/>
      <c r="GUZ77" s="193"/>
      <c r="GVA77" s="193"/>
      <c r="GVB77" s="193"/>
      <c r="GVC77" s="193"/>
      <c r="GVD77" s="193"/>
      <c r="GVE77" s="193"/>
      <c r="GVF77" s="193"/>
      <c r="GVG77" s="193"/>
      <c r="GVH77" s="193"/>
      <c r="GVI77" s="193"/>
      <c r="GVJ77" s="193"/>
      <c r="GVK77" s="193"/>
      <c r="GVL77" s="193"/>
      <c r="GVM77" s="193"/>
      <c r="GVN77" s="193"/>
      <c r="GVO77" s="193"/>
      <c r="GVP77" s="193"/>
      <c r="GVQ77" s="193"/>
      <c r="GVR77" s="193"/>
      <c r="GVS77" s="193"/>
      <c r="GVT77" s="193"/>
      <c r="GVU77" s="193"/>
      <c r="GVV77" s="193"/>
      <c r="GVW77" s="193"/>
      <c r="GVX77" s="193"/>
      <c r="GVY77" s="193"/>
      <c r="GVZ77" s="193"/>
      <c r="GWA77" s="193"/>
      <c r="GWB77" s="193"/>
      <c r="GWC77" s="193"/>
      <c r="GWD77" s="193"/>
      <c r="GWE77" s="193"/>
      <c r="GWF77" s="193"/>
      <c r="GWG77" s="193"/>
      <c r="GWH77" s="193"/>
      <c r="GWI77" s="193"/>
      <c r="GWJ77" s="193"/>
      <c r="GWK77" s="193"/>
      <c r="GWL77" s="193"/>
      <c r="GWM77" s="193"/>
      <c r="GWN77" s="193"/>
      <c r="GWO77" s="193"/>
      <c r="GWP77" s="193"/>
      <c r="GWQ77" s="193"/>
      <c r="GWR77" s="193"/>
      <c r="GWS77" s="193"/>
      <c r="GWT77" s="193"/>
      <c r="GWU77" s="193"/>
      <c r="GWV77" s="193"/>
      <c r="GWW77" s="193"/>
      <c r="GWX77" s="193"/>
      <c r="GWY77" s="193"/>
      <c r="GWZ77" s="193"/>
      <c r="GXA77" s="193"/>
      <c r="GXB77" s="193"/>
      <c r="GXC77" s="193"/>
      <c r="GXD77" s="193"/>
      <c r="GXE77" s="193"/>
      <c r="GXF77" s="193"/>
      <c r="GXG77" s="193"/>
      <c r="GXH77" s="193"/>
      <c r="GXI77" s="193"/>
      <c r="GXJ77" s="193"/>
      <c r="GXK77" s="193"/>
      <c r="GXL77" s="193"/>
      <c r="GXM77" s="193"/>
      <c r="GXN77" s="193"/>
      <c r="GXO77" s="193"/>
      <c r="GXP77" s="193"/>
      <c r="GXQ77" s="193"/>
      <c r="GXR77" s="193"/>
      <c r="GXS77" s="193"/>
      <c r="GXT77" s="193"/>
      <c r="GXU77" s="193"/>
      <c r="GXV77" s="193"/>
      <c r="GXW77" s="193"/>
      <c r="GXX77" s="193"/>
      <c r="GXY77" s="193"/>
      <c r="GXZ77" s="193"/>
      <c r="GYA77" s="193"/>
      <c r="GYB77" s="193"/>
      <c r="GYC77" s="193"/>
      <c r="GYD77" s="193"/>
      <c r="GYE77" s="193"/>
      <c r="GYF77" s="193"/>
      <c r="GYG77" s="193"/>
      <c r="GYH77" s="193"/>
      <c r="GYI77" s="193"/>
      <c r="GYJ77" s="193"/>
      <c r="GYK77" s="193"/>
      <c r="GYL77" s="193"/>
      <c r="GYM77" s="193"/>
      <c r="GYN77" s="193"/>
      <c r="GYO77" s="193"/>
      <c r="GYP77" s="193"/>
      <c r="GYQ77" s="193"/>
      <c r="GYR77" s="193"/>
      <c r="GYS77" s="193"/>
      <c r="GYT77" s="193"/>
      <c r="GYU77" s="193"/>
      <c r="GYV77" s="193"/>
      <c r="GYW77" s="193"/>
      <c r="GYX77" s="193"/>
      <c r="GYY77" s="193"/>
      <c r="GYZ77" s="193"/>
      <c r="GZA77" s="193"/>
      <c r="GZB77" s="193"/>
      <c r="GZC77" s="193"/>
      <c r="GZD77" s="193"/>
      <c r="GZE77" s="193"/>
      <c r="GZF77" s="193"/>
      <c r="GZG77" s="193"/>
      <c r="GZH77" s="193"/>
      <c r="GZI77" s="193"/>
      <c r="GZJ77" s="193"/>
      <c r="GZK77" s="193"/>
      <c r="GZL77" s="193"/>
      <c r="GZM77" s="193"/>
      <c r="GZN77" s="193"/>
      <c r="GZO77" s="193"/>
      <c r="GZP77" s="193"/>
      <c r="GZQ77" s="193"/>
      <c r="GZR77" s="193"/>
      <c r="GZS77" s="193"/>
      <c r="GZT77" s="193"/>
      <c r="GZU77" s="193"/>
      <c r="GZV77" s="193"/>
      <c r="GZW77" s="193"/>
      <c r="GZX77" s="193"/>
      <c r="GZY77" s="193"/>
      <c r="GZZ77" s="193"/>
      <c r="HAA77" s="193"/>
      <c r="HAB77" s="193"/>
      <c r="HAC77" s="193"/>
      <c r="HAD77" s="193"/>
      <c r="HAE77" s="193"/>
      <c r="HAF77" s="193"/>
      <c r="HAG77" s="193"/>
      <c r="HAH77" s="193"/>
      <c r="HAI77" s="193"/>
      <c r="HAJ77" s="193"/>
      <c r="HAK77" s="193"/>
      <c r="HAL77" s="193"/>
      <c r="HAM77" s="193"/>
      <c r="HAN77" s="193"/>
      <c r="HAO77" s="193"/>
      <c r="HAP77" s="193"/>
      <c r="HAQ77" s="193"/>
      <c r="HAR77" s="193"/>
      <c r="HAS77" s="193"/>
      <c r="HAT77" s="193"/>
      <c r="HAU77" s="193"/>
      <c r="HAV77" s="193"/>
      <c r="HAW77" s="193"/>
      <c r="HAX77" s="193"/>
      <c r="HAY77" s="193"/>
      <c r="HAZ77" s="193"/>
      <c r="HBA77" s="193"/>
      <c r="HBB77" s="193"/>
      <c r="HBC77" s="193"/>
      <c r="HBD77" s="193"/>
      <c r="HBE77" s="193"/>
      <c r="HBF77" s="193"/>
      <c r="HBG77" s="193"/>
      <c r="HBH77" s="193"/>
      <c r="HBI77" s="193"/>
      <c r="HBJ77" s="193"/>
      <c r="HBK77" s="193"/>
      <c r="HBL77" s="193"/>
      <c r="HBM77" s="193"/>
      <c r="HBN77" s="193"/>
      <c r="HBO77" s="193"/>
      <c r="HBP77" s="193"/>
      <c r="HBQ77" s="193"/>
      <c r="HBR77" s="193"/>
      <c r="HBS77" s="193"/>
      <c r="HBT77" s="193"/>
      <c r="HBU77" s="193"/>
      <c r="HBV77" s="193"/>
      <c r="HBW77" s="193"/>
      <c r="HBX77" s="193"/>
      <c r="HBY77" s="193"/>
      <c r="HBZ77" s="193"/>
      <c r="HCA77" s="193"/>
      <c r="HCB77" s="193"/>
      <c r="HCC77" s="193"/>
      <c r="HCD77" s="193"/>
      <c r="HCE77" s="193"/>
      <c r="HCF77" s="193"/>
      <c r="HCG77" s="193"/>
      <c r="HCH77" s="193"/>
      <c r="HCI77" s="193"/>
      <c r="HCJ77" s="193"/>
      <c r="HCK77" s="193"/>
      <c r="HCL77" s="193"/>
      <c r="HCM77" s="193"/>
      <c r="HCN77" s="193"/>
      <c r="HCO77" s="193"/>
      <c r="HCP77" s="193"/>
      <c r="HCQ77" s="193"/>
      <c r="HCR77" s="193"/>
      <c r="HCS77" s="193"/>
      <c r="HCT77" s="193"/>
      <c r="HCU77" s="193"/>
      <c r="HCV77" s="193"/>
      <c r="HCW77" s="193"/>
      <c r="HCX77" s="193"/>
      <c r="HCY77" s="193"/>
      <c r="HCZ77" s="193"/>
      <c r="HDA77" s="193"/>
      <c r="HDB77" s="193"/>
      <c r="HDC77" s="193"/>
      <c r="HDD77" s="193"/>
      <c r="HDE77" s="193"/>
      <c r="HDF77" s="193"/>
      <c r="HDG77" s="193"/>
      <c r="HDH77" s="193"/>
      <c r="HDI77" s="193"/>
      <c r="HDJ77" s="193"/>
      <c r="HDK77" s="193"/>
      <c r="HDL77" s="193"/>
      <c r="HDM77" s="193"/>
      <c r="HDN77" s="193"/>
      <c r="HDO77" s="193"/>
      <c r="HDP77" s="193"/>
      <c r="HDQ77" s="193"/>
      <c r="HDR77" s="193"/>
      <c r="HDS77" s="193"/>
      <c r="HDT77" s="193"/>
      <c r="HDU77" s="193"/>
      <c r="HDV77" s="193"/>
      <c r="HDW77" s="193"/>
      <c r="HDX77" s="193"/>
      <c r="HDY77" s="193"/>
      <c r="HDZ77" s="193"/>
      <c r="HEA77" s="193"/>
      <c r="HEB77" s="193"/>
      <c r="HEC77" s="193"/>
      <c r="HED77" s="193"/>
      <c r="HEE77" s="193"/>
      <c r="HEF77" s="193"/>
      <c r="HEG77" s="193"/>
      <c r="HEH77" s="193"/>
      <c r="HEI77" s="193"/>
      <c r="HEJ77" s="193"/>
      <c r="HEK77" s="193"/>
      <c r="HEL77" s="193"/>
      <c r="HEM77" s="193"/>
      <c r="HEN77" s="193"/>
      <c r="HEO77" s="193"/>
      <c r="HEP77" s="193"/>
      <c r="HEQ77" s="193"/>
      <c r="HER77" s="193"/>
      <c r="HES77" s="193"/>
      <c r="HET77" s="193"/>
      <c r="HEU77" s="193"/>
      <c r="HEV77" s="193"/>
      <c r="HEW77" s="193"/>
      <c r="HEX77" s="193"/>
      <c r="HEY77" s="193"/>
      <c r="HEZ77" s="193"/>
      <c r="HFA77" s="193"/>
      <c r="HFB77" s="193"/>
      <c r="HFC77" s="193"/>
      <c r="HFD77" s="193"/>
      <c r="HFE77" s="193"/>
      <c r="HFF77" s="193"/>
      <c r="HFG77" s="193"/>
      <c r="HFH77" s="193"/>
      <c r="HFI77" s="193"/>
      <c r="HFJ77" s="193"/>
      <c r="HFK77" s="193"/>
      <c r="HFL77" s="193"/>
      <c r="HFM77" s="193"/>
      <c r="HFN77" s="193"/>
      <c r="HFO77" s="193"/>
      <c r="HFP77" s="193"/>
      <c r="HFQ77" s="193"/>
      <c r="HFR77" s="193"/>
      <c r="HFS77" s="193"/>
      <c r="HFT77" s="193"/>
      <c r="HFU77" s="193"/>
      <c r="HFV77" s="193"/>
      <c r="HFW77" s="193"/>
      <c r="HFX77" s="193"/>
      <c r="HFY77" s="193"/>
      <c r="HFZ77" s="193"/>
      <c r="HGA77" s="193"/>
      <c r="HGB77" s="193"/>
      <c r="HGC77" s="193"/>
      <c r="HGD77" s="193"/>
      <c r="HGE77" s="193"/>
      <c r="HGF77" s="193"/>
      <c r="HGG77" s="193"/>
      <c r="HGH77" s="193"/>
      <c r="HGI77" s="193"/>
      <c r="HGJ77" s="193"/>
      <c r="HGK77" s="193"/>
      <c r="HGL77" s="193"/>
      <c r="HGM77" s="193"/>
      <c r="HGN77" s="193"/>
      <c r="HGO77" s="193"/>
      <c r="HGP77" s="193"/>
      <c r="HGQ77" s="193"/>
      <c r="HGR77" s="193"/>
      <c r="HGS77" s="193"/>
      <c r="HGT77" s="193"/>
      <c r="HGU77" s="193"/>
      <c r="HGV77" s="193"/>
      <c r="HGW77" s="193"/>
      <c r="HGX77" s="193"/>
      <c r="HGY77" s="193"/>
      <c r="HGZ77" s="193"/>
      <c r="HHA77" s="193"/>
      <c r="HHB77" s="193"/>
      <c r="HHC77" s="193"/>
      <c r="HHD77" s="193"/>
      <c r="HHE77" s="193"/>
      <c r="HHF77" s="193"/>
      <c r="HHG77" s="193"/>
      <c r="HHH77" s="193"/>
      <c r="HHI77" s="193"/>
      <c r="HHJ77" s="193"/>
      <c r="HHK77" s="193"/>
      <c r="HHL77" s="193"/>
      <c r="HHM77" s="193"/>
      <c r="HHN77" s="193"/>
      <c r="HHO77" s="193"/>
      <c r="HHP77" s="193"/>
      <c r="HHQ77" s="193"/>
      <c r="HHR77" s="193"/>
      <c r="HHS77" s="193"/>
      <c r="HHT77" s="193"/>
      <c r="HHU77" s="193"/>
      <c r="HHV77" s="193"/>
      <c r="HHW77" s="193"/>
      <c r="HHX77" s="193"/>
      <c r="HHY77" s="193"/>
      <c r="HHZ77" s="193"/>
      <c r="HIA77" s="193"/>
      <c r="HIB77" s="193"/>
      <c r="HIC77" s="193"/>
      <c r="HID77" s="193"/>
      <c r="HIE77" s="193"/>
      <c r="HIF77" s="193"/>
      <c r="HIG77" s="193"/>
      <c r="HIH77" s="193"/>
      <c r="HII77" s="193"/>
      <c r="HIJ77" s="193"/>
      <c r="HIK77" s="193"/>
      <c r="HIL77" s="193"/>
      <c r="HIM77" s="193"/>
      <c r="HIN77" s="193"/>
      <c r="HIO77" s="193"/>
      <c r="HIP77" s="193"/>
      <c r="HIQ77" s="193"/>
      <c r="HIR77" s="193"/>
      <c r="HIS77" s="193"/>
      <c r="HIT77" s="193"/>
      <c r="HIU77" s="193"/>
      <c r="HIV77" s="193"/>
      <c r="HIW77" s="193"/>
      <c r="HIX77" s="193"/>
      <c r="HIY77" s="193"/>
      <c r="HIZ77" s="193"/>
      <c r="HJA77" s="193"/>
      <c r="HJB77" s="193"/>
      <c r="HJC77" s="193"/>
      <c r="HJD77" s="193"/>
      <c r="HJE77" s="193"/>
      <c r="HJF77" s="193"/>
      <c r="HJG77" s="193"/>
      <c r="HJH77" s="193"/>
      <c r="HJI77" s="193"/>
      <c r="HJJ77" s="193"/>
      <c r="HJK77" s="193"/>
      <c r="HJL77" s="193"/>
      <c r="HJM77" s="193"/>
      <c r="HJN77" s="193"/>
      <c r="HJO77" s="193"/>
      <c r="HJP77" s="193"/>
      <c r="HJQ77" s="193"/>
      <c r="HJR77" s="193"/>
      <c r="HJS77" s="193"/>
      <c r="HJT77" s="193"/>
      <c r="HJU77" s="193"/>
      <c r="HJV77" s="193"/>
      <c r="HJW77" s="193"/>
      <c r="HJX77" s="193"/>
      <c r="HJY77" s="193"/>
      <c r="HJZ77" s="193"/>
      <c r="HKA77" s="193"/>
      <c r="HKB77" s="193"/>
      <c r="HKC77" s="193"/>
      <c r="HKD77" s="193"/>
      <c r="HKE77" s="193"/>
      <c r="HKF77" s="193"/>
      <c r="HKG77" s="193"/>
      <c r="HKH77" s="193"/>
      <c r="HKI77" s="193"/>
      <c r="HKJ77" s="193"/>
      <c r="HKK77" s="193"/>
      <c r="HKL77" s="193"/>
      <c r="HKM77" s="193"/>
      <c r="HKN77" s="193"/>
      <c r="HKO77" s="193"/>
      <c r="HKP77" s="193"/>
      <c r="HKQ77" s="193"/>
      <c r="HKR77" s="193"/>
      <c r="HKS77" s="193"/>
      <c r="HKT77" s="193"/>
      <c r="HKU77" s="193"/>
      <c r="HKV77" s="193"/>
      <c r="HKW77" s="193"/>
      <c r="HKX77" s="193"/>
      <c r="HKY77" s="193"/>
      <c r="HKZ77" s="193"/>
      <c r="HLA77" s="193"/>
      <c r="HLB77" s="193"/>
      <c r="HLC77" s="193"/>
      <c r="HLD77" s="193"/>
      <c r="HLE77" s="193"/>
      <c r="HLF77" s="193"/>
      <c r="HLG77" s="193"/>
      <c r="HLH77" s="193"/>
      <c r="HLI77" s="193"/>
      <c r="HLJ77" s="193"/>
      <c r="HLK77" s="193"/>
      <c r="HLL77" s="193"/>
      <c r="HLM77" s="193"/>
      <c r="HLN77" s="193"/>
      <c r="HLO77" s="193"/>
      <c r="HLP77" s="193"/>
      <c r="HLQ77" s="193"/>
      <c r="HLR77" s="193"/>
      <c r="HLS77" s="193"/>
      <c r="HLT77" s="193"/>
      <c r="HLU77" s="193"/>
      <c r="HLV77" s="193"/>
      <c r="HLW77" s="193"/>
      <c r="HLX77" s="193"/>
      <c r="HLY77" s="193"/>
      <c r="HLZ77" s="193"/>
      <c r="HMA77" s="193"/>
      <c r="HMB77" s="193"/>
      <c r="HMC77" s="193"/>
      <c r="HMD77" s="193"/>
      <c r="HME77" s="193"/>
      <c r="HMF77" s="193"/>
      <c r="HMG77" s="193"/>
      <c r="HMH77" s="193"/>
      <c r="HMI77" s="193"/>
      <c r="HMJ77" s="193"/>
      <c r="HMK77" s="193"/>
      <c r="HML77" s="193"/>
      <c r="HMM77" s="193"/>
      <c r="HMN77" s="193"/>
      <c r="HMO77" s="193"/>
      <c r="HMP77" s="193"/>
      <c r="HMQ77" s="193"/>
      <c r="HMR77" s="193"/>
      <c r="HMS77" s="193"/>
      <c r="HMT77" s="193"/>
      <c r="HMU77" s="193"/>
      <c r="HMV77" s="193"/>
      <c r="HMW77" s="193"/>
      <c r="HMX77" s="193"/>
      <c r="HMY77" s="193"/>
      <c r="HMZ77" s="193"/>
      <c r="HNA77" s="193"/>
      <c r="HNB77" s="193"/>
      <c r="HNC77" s="193"/>
      <c r="HND77" s="193"/>
      <c r="HNE77" s="193"/>
      <c r="HNF77" s="193"/>
      <c r="HNG77" s="193"/>
      <c r="HNH77" s="193"/>
      <c r="HNI77" s="193"/>
      <c r="HNJ77" s="193"/>
      <c r="HNK77" s="193"/>
      <c r="HNL77" s="193"/>
      <c r="HNM77" s="193"/>
      <c r="HNN77" s="193"/>
      <c r="HNO77" s="193"/>
      <c r="HNP77" s="193"/>
      <c r="HNQ77" s="193"/>
      <c r="HNR77" s="193"/>
      <c r="HNS77" s="193"/>
      <c r="HNT77" s="193"/>
      <c r="HNU77" s="193"/>
      <c r="HNV77" s="193"/>
      <c r="HNW77" s="193"/>
      <c r="HNX77" s="193"/>
      <c r="HNY77" s="193"/>
      <c r="HNZ77" s="193"/>
      <c r="HOA77" s="193"/>
      <c r="HOB77" s="193"/>
      <c r="HOC77" s="193"/>
      <c r="HOD77" s="193"/>
      <c r="HOE77" s="193"/>
      <c r="HOF77" s="193"/>
      <c r="HOG77" s="193"/>
      <c r="HOH77" s="193"/>
      <c r="HOI77" s="193"/>
      <c r="HOJ77" s="193"/>
      <c r="HOK77" s="193"/>
      <c r="HOL77" s="193"/>
      <c r="HOM77" s="193"/>
      <c r="HON77" s="193"/>
      <c r="HOO77" s="193"/>
      <c r="HOP77" s="193"/>
      <c r="HOQ77" s="193"/>
      <c r="HOR77" s="193"/>
      <c r="HOS77" s="193"/>
      <c r="HOT77" s="193"/>
      <c r="HOU77" s="193"/>
      <c r="HOV77" s="193"/>
      <c r="HOW77" s="193"/>
      <c r="HOX77" s="193"/>
      <c r="HOY77" s="193"/>
      <c r="HOZ77" s="193"/>
      <c r="HPA77" s="193"/>
      <c r="HPB77" s="193"/>
      <c r="HPC77" s="193"/>
      <c r="HPD77" s="193"/>
      <c r="HPE77" s="193"/>
      <c r="HPF77" s="193"/>
      <c r="HPG77" s="193"/>
      <c r="HPH77" s="193"/>
      <c r="HPI77" s="193"/>
      <c r="HPJ77" s="193"/>
      <c r="HPK77" s="193"/>
      <c r="HPL77" s="193"/>
      <c r="HPM77" s="193"/>
      <c r="HPN77" s="193"/>
      <c r="HPO77" s="193"/>
      <c r="HPP77" s="193"/>
      <c r="HPQ77" s="193"/>
      <c r="HPR77" s="193"/>
      <c r="HPS77" s="193"/>
      <c r="HPT77" s="193"/>
      <c r="HPU77" s="193"/>
      <c r="HPV77" s="193"/>
      <c r="HPW77" s="193"/>
      <c r="HPX77" s="193"/>
      <c r="HPY77" s="193"/>
      <c r="HPZ77" s="193"/>
      <c r="HQA77" s="193"/>
      <c r="HQB77" s="193"/>
      <c r="HQC77" s="193"/>
      <c r="HQD77" s="193"/>
      <c r="HQE77" s="193"/>
      <c r="HQF77" s="193"/>
      <c r="HQG77" s="193"/>
      <c r="HQH77" s="193"/>
      <c r="HQI77" s="193"/>
      <c r="HQJ77" s="193"/>
      <c r="HQK77" s="193"/>
      <c r="HQL77" s="193"/>
      <c r="HQM77" s="193"/>
      <c r="HQN77" s="193"/>
      <c r="HQO77" s="193"/>
      <c r="HQP77" s="193"/>
      <c r="HQQ77" s="193"/>
      <c r="HQR77" s="193"/>
      <c r="HQS77" s="193"/>
      <c r="HQT77" s="193"/>
      <c r="HQU77" s="193"/>
      <c r="HQV77" s="193"/>
      <c r="HQW77" s="193"/>
      <c r="HQX77" s="193"/>
      <c r="HQY77" s="193"/>
      <c r="HQZ77" s="193"/>
      <c r="HRA77" s="193"/>
      <c r="HRB77" s="193"/>
      <c r="HRC77" s="193"/>
      <c r="HRD77" s="193"/>
      <c r="HRE77" s="193"/>
      <c r="HRF77" s="193"/>
      <c r="HRG77" s="193"/>
      <c r="HRH77" s="193"/>
      <c r="HRI77" s="193"/>
      <c r="HRJ77" s="193"/>
      <c r="HRK77" s="193"/>
      <c r="HRL77" s="193"/>
      <c r="HRM77" s="193"/>
      <c r="HRN77" s="193"/>
      <c r="HRO77" s="193"/>
      <c r="HRP77" s="193"/>
      <c r="HRQ77" s="193"/>
      <c r="HRR77" s="193"/>
      <c r="HRS77" s="193"/>
      <c r="HRT77" s="193"/>
      <c r="HRU77" s="193"/>
      <c r="HRV77" s="193"/>
      <c r="HRW77" s="193"/>
      <c r="HRX77" s="193"/>
      <c r="HRY77" s="193"/>
      <c r="HRZ77" s="193"/>
      <c r="HSA77" s="193"/>
      <c r="HSB77" s="193"/>
      <c r="HSC77" s="193"/>
      <c r="HSD77" s="193"/>
      <c r="HSE77" s="193"/>
      <c r="HSF77" s="193"/>
      <c r="HSG77" s="193"/>
      <c r="HSH77" s="193"/>
      <c r="HSI77" s="193"/>
      <c r="HSJ77" s="193"/>
      <c r="HSK77" s="193"/>
      <c r="HSL77" s="193"/>
      <c r="HSM77" s="193"/>
      <c r="HSN77" s="193"/>
      <c r="HSO77" s="193"/>
      <c r="HSP77" s="193"/>
      <c r="HSQ77" s="193"/>
      <c r="HSR77" s="193"/>
      <c r="HSS77" s="193"/>
      <c r="HST77" s="193"/>
      <c r="HSU77" s="193"/>
      <c r="HSV77" s="193"/>
      <c r="HSW77" s="193"/>
      <c r="HSX77" s="193"/>
      <c r="HSY77" s="193"/>
      <c r="HSZ77" s="193"/>
      <c r="HTA77" s="193"/>
      <c r="HTB77" s="193"/>
      <c r="HTC77" s="193"/>
      <c r="HTD77" s="193"/>
      <c r="HTE77" s="193"/>
      <c r="HTF77" s="193"/>
      <c r="HTG77" s="193"/>
      <c r="HTH77" s="193"/>
      <c r="HTI77" s="193"/>
      <c r="HTJ77" s="193"/>
      <c r="HTK77" s="193"/>
      <c r="HTL77" s="193"/>
      <c r="HTM77" s="193"/>
      <c r="HTN77" s="193"/>
      <c r="HTO77" s="193"/>
      <c r="HTP77" s="193"/>
      <c r="HTQ77" s="193"/>
      <c r="HTR77" s="193"/>
      <c r="HTS77" s="193"/>
      <c r="HTT77" s="193"/>
      <c r="HTU77" s="193"/>
      <c r="HTV77" s="193"/>
      <c r="HTW77" s="193"/>
      <c r="HTX77" s="193"/>
      <c r="HTY77" s="193"/>
      <c r="HTZ77" s="193"/>
      <c r="HUA77" s="193"/>
      <c r="HUB77" s="193"/>
      <c r="HUC77" s="193"/>
      <c r="HUD77" s="193"/>
      <c r="HUE77" s="193"/>
      <c r="HUF77" s="193"/>
      <c r="HUG77" s="193"/>
      <c r="HUH77" s="193"/>
      <c r="HUI77" s="193"/>
      <c r="HUJ77" s="193"/>
      <c r="HUK77" s="193"/>
      <c r="HUL77" s="193"/>
      <c r="HUM77" s="193"/>
      <c r="HUN77" s="193"/>
      <c r="HUO77" s="193"/>
      <c r="HUP77" s="193"/>
      <c r="HUQ77" s="193"/>
      <c r="HUR77" s="193"/>
      <c r="HUS77" s="193"/>
      <c r="HUT77" s="193"/>
      <c r="HUU77" s="193"/>
      <c r="HUV77" s="193"/>
      <c r="HUW77" s="193"/>
      <c r="HUX77" s="193"/>
      <c r="HUY77" s="193"/>
      <c r="HUZ77" s="193"/>
      <c r="HVA77" s="193"/>
      <c r="HVB77" s="193"/>
      <c r="HVC77" s="193"/>
      <c r="HVD77" s="193"/>
      <c r="HVE77" s="193"/>
      <c r="HVF77" s="193"/>
      <c r="HVG77" s="193"/>
      <c r="HVH77" s="193"/>
      <c r="HVI77" s="193"/>
      <c r="HVJ77" s="193"/>
      <c r="HVK77" s="193"/>
      <c r="HVL77" s="193"/>
      <c r="HVM77" s="193"/>
      <c r="HVN77" s="193"/>
      <c r="HVO77" s="193"/>
      <c r="HVP77" s="193"/>
      <c r="HVQ77" s="193"/>
      <c r="HVR77" s="193"/>
      <c r="HVS77" s="193"/>
      <c r="HVT77" s="193"/>
      <c r="HVU77" s="193"/>
      <c r="HVV77" s="193"/>
      <c r="HVW77" s="193"/>
      <c r="HVX77" s="193"/>
      <c r="HVY77" s="193"/>
      <c r="HVZ77" s="193"/>
      <c r="HWA77" s="193"/>
      <c r="HWB77" s="193"/>
      <c r="HWC77" s="193"/>
      <c r="HWD77" s="193"/>
      <c r="HWE77" s="193"/>
      <c r="HWF77" s="193"/>
      <c r="HWG77" s="193"/>
      <c r="HWH77" s="193"/>
      <c r="HWI77" s="193"/>
      <c r="HWJ77" s="193"/>
      <c r="HWK77" s="193"/>
      <c r="HWL77" s="193"/>
      <c r="HWM77" s="193"/>
      <c r="HWN77" s="193"/>
      <c r="HWO77" s="193"/>
      <c r="HWP77" s="193"/>
      <c r="HWQ77" s="193"/>
      <c r="HWR77" s="193"/>
      <c r="HWS77" s="193"/>
      <c r="HWT77" s="193"/>
      <c r="HWU77" s="193"/>
      <c r="HWV77" s="193"/>
      <c r="HWW77" s="193"/>
      <c r="HWX77" s="193"/>
      <c r="HWY77" s="193"/>
      <c r="HWZ77" s="193"/>
      <c r="HXA77" s="193"/>
      <c r="HXB77" s="193"/>
      <c r="HXC77" s="193"/>
      <c r="HXD77" s="193"/>
      <c r="HXE77" s="193"/>
      <c r="HXF77" s="193"/>
      <c r="HXG77" s="193"/>
      <c r="HXH77" s="193"/>
      <c r="HXI77" s="193"/>
      <c r="HXJ77" s="193"/>
      <c r="HXK77" s="193"/>
      <c r="HXL77" s="193"/>
      <c r="HXM77" s="193"/>
      <c r="HXN77" s="193"/>
      <c r="HXO77" s="193"/>
      <c r="HXP77" s="193"/>
      <c r="HXQ77" s="193"/>
      <c r="HXR77" s="193"/>
      <c r="HXS77" s="193"/>
      <c r="HXT77" s="193"/>
      <c r="HXU77" s="193"/>
      <c r="HXV77" s="193"/>
      <c r="HXW77" s="193"/>
      <c r="HXX77" s="193"/>
      <c r="HXY77" s="193"/>
      <c r="HXZ77" s="193"/>
      <c r="HYA77" s="193"/>
      <c r="HYB77" s="193"/>
      <c r="HYC77" s="193"/>
      <c r="HYD77" s="193"/>
      <c r="HYE77" s="193"/>
      <c r="HYF77" s="193"/>
      <c r="HYG77" s="193"/>
      <c r="HYH77" s="193"/>
      <c r="HYI77" s="193"/>
      <c r="HYJ77" s="193"/>
      <c r="HYK77" s="193"/>
      <c r="HYL77" s="193"/>
      <c r="HYM77" s="193"/>
      <c r="HYN77" s="193"/>
      <c r="HYO77" s="193"/>
      <c r="HYP77" s="193"/>
      <c r="HYQ77" s="193"/>
      <c r="HYR77" s="193"/>
      <c r="HYS77" s="193"/>
      <c r="HYT77" s="193"/>
      <c r="HYU77" s="193"/>
      <c r="HYV77" s="193"/>
      <c r="HYW77" s="193"/>
      <c r="HYX77" s="193"/>
      <c r="HYY77" s="193"/>
      <c r="HYZ77" s="193"/>
      <c r="HZA77" s="193"/>
      <c r="HZB77" s="193"/>
      <c r="HZC77" s="193"/>
      <c r="HZD77" s="193"/>
      <c r="HZE77" s="193"/>
      <c r="HZF77" s="193"/>
      <c r="HZG77" s="193"/>
      <c r="HZH77" s="193"/>
      <c r="HZI77" s="193"/>
      <c r="HZJ77" s="193"/>
      <c r="HZK77" s="193"/>
      <c r="HZL77" s="193"/>
      <c r="HZM77" s="193"/>
      <c r="HZN77" s="193"/>
      <c r="HZO77" s="193"/>
      <c r="HZP77" s="193"/>
      <c r="HZQ77" s="193"/>
      <c r="HZR77" s="193"/>
      <c r="HZS77" s="193"/>
      <c r="HZT77" s="193"/>
      <c r="HZU77" s="193"/>
      <c r="HZV77" s="193"/>
      <c r="HZW77" s="193"/>
      <c r="HZX77" s="193"/>
      <c r="HZY77" s="193"/>
      <c r="HZZ77" s="193"/>
      <c r="IAA77" s="193"/>
      <c r="IAB77" s="193"/>
      <c r="IAC77" s="193"/>
      <c r="IAD77" s="193"/>
      <c r="IAE77" s="193"/>
      <c r="IAF77" s="193"/>
      <c r="IAG77" s="193"/>
      <c r="IAH77" s="193"/>
      <c r="IAI77" s="193"/>
      <c r="IAJ77" s="193"/>
      <c r="IAK77" s="193"/>
      <c r="IAL77" s="193"/>
      <c r="IAM77" s="193"/>
      <c r="IAN77" s="193"/>
      <c r="IAO77" s="193"/>
      <c r="IAP77" s="193"/>
      <c r="IAQ77" s="193"/>
      <c r="IAR77" s="193"/>
      <c r="IAS77" s="193"/>
      <c r="IAT77" s="193"/>
      <c r="IAU77" s="193"/>
      <c r="IAV77" s="193"/>
      <c r="IAW77" s="193"/>
      <c r="IAX77" s="193"/>
      <c r="IAY77" s="193"/>
      <c r="IAZ77" s="193"/>
      <c r="IBA77" s="193"/>
      <c r="IBB77" s="193"/>
      <c r="IBC77" s="193"/>
      <c r="IBD77" s="193"/>
      <c r="IBE77" s="193"/>
      <c r="IBF77" s="193"/>
      <c r="IBG77" s="193"/>
      <c r="IBH77" s="193"/>
      <c r="IBI77" s="193"/>
      <c r="IBJ77" s="193"/>
      <c r="IBK77" s="193"/>
      <c r="IBL77" s="193"/>
      <c r="IBM77" s="193"/>
      <c r="IBN77" s="193"/>
      <c r="IBO77" s="193"/>
      <c r="IBP77" s="193"/>
      <c r="IBQ77" s="193"/>
      <c r="IBR77" s="193"/>
      <c r="IBS77" s="193"/>
      <c r="IBT77" s="193"/>
      <c r="IBU77" s="193"/>
      <c r="IBV77" s="193"/>
      <c r="IBW77" s="193"/>
      <c r="IBX77" s="193"/>
      <c r="IBY77" s="193"/>
      <c r="IBZ77" s="193"/>
      <c r="ICA77" s="193"/>
      <c r="ICB77" s="193"/>
      <c r="ICC77" s="193"/>
      <c r="ICD77" s="193"/>
      <c r="ICE77" s="193"/>
      <c r="ICF77" s="193"/>
      <c r="ICG77" s="193"/>
      <c r="ICH77" s="193"/>
      <c r="ICI77" s="193"/>
      <c r="ICJ77" s="193"/>
      <c r="ICK77" s="193"/>
      <c r="ICL77" s="193"/>
      <c r="ICM77" s="193"/>
      <c r="ICN77" s="193"/>
      <c r="ICO77" s="193"/>
      <c r="ICP77" s="193"/>
      <c r="ICQ77" s="193"/>
      <c r="ICR77" s="193"/>
      <c r="ICS77" s="193"/>
      <c r="ICT77" s="193"/>
      <c r="ICU77" s="193"/>
      <c r="ICV77" s="193"/>
      <c r="ICW77" s="193"/>
      <c r="ICX77" s="193"/>
      <c r="ICY77" s="193"/>
      <c r="ICZ77" s="193"/>
      <c r="IDA77" s="193"/>
      <c r="IDB77" s="193"/>
      <c r="IDC77" s="193"/>
      <c r="IDD77" s="193"/>
      <c r="IDE77" s="193"/>
      <c r="IDF77" s="193"/>
      <c r="IDG77" s="193"/>
      <c r="IDH77" s="193"/>
      <c r="IDI77" s="193"/>
      <c r="IDJ77" s="193"/>
      <c r="IDK77" s="193"/>
      <c r="IDL77" s="193"/>
      <c r="IDM77" s="193"/>
      <c r="IDN77" s="193"/>
      <c r="IDO77" s="193"/>
      <c r="IDP77" s="193"/>
      <c r="IDQ77" s="193"/>
      <c r="IDR77" s="193"/>
      <c r="IDS77" s="193"/>
      <c r="IDT77" s="193"/>
      <c r="IDU77" s="193"/>
      <c r="IDV77" s="193"/>
      <c r="IDW77" s="193"/>
      <c r="IDX77" s="193"/>
      <c r="IDY77" s="193"/>
      <c r="IDZ77" s="193"/>
      <c r="IEA77" s="193"/>
      <c r="IEB77" s="193"/>
      <c r="IEC77" s="193"/>
      <c r="IED77" s="193"/>
      <c r="IEE77" s="193"/>
      <c r="IEF77" s="193"/>
      <c r="IEG77" s="193"/>
      <c r="IEH77" s="193"/>
      <c r="IEI77" s="193"/>
      <c r="IEJ77" s="193"/>
      <c r="IEK77" s="193"/>
      <c r="IEL77" s="193"/>
      <c r="IEM77" s="193"/>
      <c r="IEN77" s="193"/>
      <c r="IEO77" s="193"/>
      <c r="IEP77" s="193"/>
      <c r="IEQ77" s="193"/>
      <c r="IER77" s="193"/>
      <c r="IES77" s="193"/>
      <c r="IET77" s="193"/>
      <c r="IEU77" s="193"/>
      <c r="IEV77" s="193"/>
      <c r="IEW77" s="193"/>
      <c r="IEX77" s="193"/>
      <c r="IEY77" s="193"/>
      <c r="IEZ77" s="193"/>
      <c r="IFA77" s="193"/>
      <c r="IFB77" s="193"/>
      <c r="IFC77" s="193"/>
      <c r="IFD77" s="193"/>
      <c r="IFE77" s="193"/>
      <c r="IFF77" s="193"/>
      <c r="IFG77" s="193"/>
      <c r="IFH77" s="193"/>
      <c r="IFI77" s="193"/>
      <c r="IFJ77" s="193"/>
      <c r="IFK77" s="193"/>
      <c r="IFL77" s="193"/>
      <c r="IFM77" s="193"/>
      <c r="IFN77" s="193"/>
      <c r="IFO77" s="193"/>
      <c r="IFP77" s="193"/>
      <c r="IFQ77" s="193"/>
      <c r="IFR77" s="193"/>
      <c r="IFS77" s="193"/>
      <c r="IFT77" s="193"/>
      <c r="IFU77" s="193"/>
      <c r="IFV77" s="193"/>
      <c r="IFW77" s="193"/>
      <c r="IFX77" s="193"/>
      <c r="IFY77" s="193"/>
      <c r="IFZ77" s="193"/>
      <c r="IGA77" s="193"/>
      <c r="IGB77" s="193"/>
      <c r="IGC77" s="193"/>
      <c r="IGD77" s="193"/>
      <c r="IGE77" s="193"/>
      <c r="IGF77" s="193"/>
      <c r="IGG77" s="193"/>
      <c r="IGH77" s="193"/>
      <c r="IGI77" s="193"/>
      <c r="IGJ77" s="193"/>
      <c r="IGK77" s="193"/>
      <c r="IGL77" s="193"/>
      <c r="IGM77" s="193"/>
      <c r="IGN77" s="193"/>
      <c r="IGO77" s="193"/>
      <c r="IGP77" s="193"/>
      <c r="IGQ77" s="193"/>
      <c r="IGR77" s="193"/>
      <c r="IGS77" s="193"/>
      <c r="IGT77" s="193"/>
      <c r="IGU77" s="193"/>
      <c r="IGV77" s="193"/>
      <c r="IGW77" s="193"/>
      <c r="IGX77" s="193"/>
      <c r="IGY77" s="193"/>
      <c r="IGZ77" s="193"/>
      <c r="IHA77" s="193"/>
      <c r="IHB77" s="193"/>
      <c r="IHC77" s="193"/>
      <c r="IHD77" s="193"/>
      <c r="IHE77" s="193"/>
      <c r="IHF77" s="193"/>
      <c r="IHG77" s="193"/>
      <c r="IHH77" s="193"/>
      <c r="IHI77" s="193"/>
      <c r="IHJ77" s="193"/>
      <c r="IHK77" s="193"/>
      <c r="IHL77" s="193"/>
      <c r="IHM77" s="193"/>
      <c r="IHN77" s="193"/>
      <c r="IHO77" s="193"/>
      <c r="IHP77" s="193"/>
      <c r="IHQ77" s="193"/>
      <c r="IHR77" s="193"/>
      <c r="IHS77" s="193"/>
      <c r="IHT77" s="193"/>
      <c r="IHU77" s="193"/>
      <c r="IHV77" s="193"/>
      <c r="IHW77" s="193"/>
      <c r="IHX77" s="193"/>
      <c r="IHY77" s="193"/>
      <c r="IHZ77" s="193"/>
      <c r="IIA77" s="193"/>
      <c r="IIB77" s="193"/>
      <c r="IIC77" s="193"/>
      <c r="IID77" s="193"/>
      <c r="IIE77" s="193"/>
      <c r="IIF77" s="193"/>
      <c r="IIG77" s="193"/>
      <c r="IIH77" s="193"/>
      <c r="III77" s="193"/>
      <c r="IIJ77" s="193"/>
      <c r="IIK77" s="193"/>
      <c r="IIL77" s="193"/>
      <c r="IIM77" s="193"/>
      <c r="IIN77" s="193"/>
      <c r="IIO77" s="193"/>
      <c r="IIP77" s="193"/>
      <c r="IIQ77" s="193"/>
      <c r="IIR77" s="193"/>
      <c r="IIS77" s="193"/>
      <c r="IIT77" s="193"/>
      <c r="IIU77" s="193"/>
      <c r="IIV77" s="193"/>
      <c r="IIW77" s="193"/>
      <c r="IIX77" s="193"/>
      <c r="IIY77" s="193"/>
      <c r="IIZ77" s="193"/>
      <c r="IJA77" s="193"/>
      <c r="IJB77" s="193"/>
      <c r="IJC77" s="193"/>
      <c r="IJD77" s="193"/>
      <c r="IJE77" s="193"/>
      <c r="IJF77" s="193"/>
      <c r="IJG77" s="193"/>
      <c r="IJH77" s="193"/>
      <c r="IJI77" s="193"/>
      <c r="IJJ77" s="193"/>
      <c r="IJK77" s="193"/>
      <c r="IJL77" s="193"/>
      <c r="IJM77" s="193"/>
      <c r="IJN77" s="193"/>
      <c r="IJO77" s="193"/>
      <c r="IJP77" s="193"/>
      <c r="IJQ77" s="193"/>
      <c r="IJR77" s="193"/>
      <c r="IJS77" s="193"/>
      <c r="IJT77" s="193"/>
      <c r="IJU77" s="193"/>
      <c r="IJV77" s="193"/>
      <c r="IJW77" s="193"/>
      <c r="IJX77" s="193"/>
      <c r="IJY77" s="193"/>
      <c r="IJZ77" s="193"/>
      <c r="IKA77" s="193"/>
      <c r="IKB77" s="193"/>
      <c r="IKC77" s="193"/>
      <c r="IKD77" s="193"/>
      <c r="IKE77" s="193"/>
      <c r="IKF77" s="193"/>
      <c r="IKG77" s="193"/>
      <c r="IKH77" s="193"/>
      <c r="IKI77" s="193"/>
      <c r="IKJ77" s="193"/>
      <c r="IKK77" s="193"/>
      <c r="IKL77" s="193"/>
      <c r="IKM77" s="193"/>
      <c r="IKN77" s="193"/>
      <c r="IKO77" s="193"/>
      <c r="IKP77" s="193"/>
      <c r="IKQ77" s="193"/>
      <c r="IKR77" s="193"/>
      <c r="IKS77" s="193"/>
      <c r="IKT77" s="193"/>
      <c r="IKU77" s="193"/>
      <c r="IKV77" s="193"/>
      <c r="IKW77" s="193"/>
      <c r="IKX77" s="193"/>
      <c r="IKY77" s="193"/>
      <c r="IKZ77" s="193"/>
      <c r="ILA77" s="193"/>
      <c r="ILB77" s="193"/>
      <c r="ILC77" s="193"/>
      <c r="ILD77" s="193"/>
      <c r="ILE77" s="193"/>
      <c r="ILF77" s="193"/>
      <c r="ILG77" s="193"/>
      <c r="ILH77" s="193"/>
      <c r="ILI77" s="193"/>
      <c r="ILJ77" s="193"/>
      <c r="ILK77" s="193"/>
      <c r="ILL77" s="193"/>
      <c r="ILM77" s="193"/>
      <c r="ILN77" s="193"/>
      <c r="ILO77" s="193"/>
      <c r="ILP77" s="193"/>
      <c r="ILQ77" s="193"/>
      <c r="ILR77" s="193"/>
      <c r="ILS77" s="193"/>
      <c r="ILT77" s="193"/>
      <c r="ILU77" s="193"/>
      <c r="ILV77" s="193"/>
      <c r="ILW77" s="193"/>
      <c r="ILX77" s="193"/>
      <c r="ILY77" s="193"/>
      <c r="ILZ77" s="193"/>
      <c r="IMA77" s="193"/>
      <c r="IMB77" s="193"/>
      <c r="IMC77" s="193"/>
      <c r="IMD77" s="193"/>
      <c r="IME77" s="193"/>
      <c r="IMF77" s="193"/>
      <c r="IMG77" s="193"/>
      <c r="IMH77" s="193"/>
      <c r="IMI77" s="193"/>
      <c r="IMJ77" s="193"/>
      <c r="IMK77" s="193"/>
      <c r="IML77" s="193"/>
      <c r="IMM77" s="193"/>
      <c r="IMN77" s="193"/>
      <c r="IMO77" s="193"/>
      <c r="IMP77" s="193"/>
      <c r="IMQ77" s="193"/>
      <c r="IMR77" s="193"/>
      <c r="IMS77" s="193"/>
      <c r="IMT77" s="193"/>
      <c r="IMU77" s="193"/>
      <c r="IMV77" s="193"/>
      <c r="IMW77" s="193"/>
      <c r="IMX77" s="193"/>
      <c r="IMY77" s="193"/>
      <c r="IMZ77" s="193"/>
      <c r="INA77" s="193"/>
      <c r="INB77" s="193"/>
      <c r="INC77" s="193"/>
      <c r="IND77" s="193"/>
      <c r="INE77" s="193"/>
      <c r="INF77" s="193"/>
      <c r="ING77" s="193"/>
      <c r="INH77" s="193"/>
      <c r="INI77" s="193"/>
      <c r="INJ77" s="193"/>
      <c r="INK77" s="193"/>
      <c r="INL77" s="193"/>
      <c r="INM77" s="193"/>
      <c r="INN77" s="193"/>
      <c r="INO77" s="193"/>
      <c r="INP77" s="193"/>
      <c r="INQ77" s="193"/>
      <c r="INR77" s="193"/>
      <c r="INS77" s="193"/>
      <c r="INT77" s="193"/>
      <c r="INU77" s="193"/>
      <c r="INV77" s="193"/>
      <c r="INW77" s="193"/>
      <c r="INX77" s="193"/>
      <c r="INY77" s="193"/>
      <c r="INZ77" s="193"/>
      <c r="IOA77" s="193"/>
      <c r="IOB77" s="193"/>
      <c r="IOC77" s="193"/>
      <c r="IOD77" s="193"/>
      <c r="IOE77" s="193"/>
      <c r="IOF77" s="193"/>
      <c r="IOG77" s="193"/>
      <c r="IOH77" s="193"/>
      <c r="IOI77" s="193"/>
      <c r="IOJ77" s="193"/>
      <c r="IOK77" s="193"/>
      <c r="IOL77" s="193"/>
      <c r="IOM77" s="193"/>
      <c r="ION77" s="193"/>
      <c r="IOO77" s="193"/>
      <c r="IOP77" s="193"/>
      <c r="IOQ77" s="193"/>
      <c r="IOR77" s="193"/>
      <c r="IOS77" s="193"/>
      <c r="IOT77" s="193"/>
      <c r="IOU77" s="193"/>
      <c r="IOV77" s="193"/>
      <c r="IOW77" s="193"/>
      <c r="IOX77" s="193"/>
      <c r="IOY77" s="193"/>
      <c r="IOZ77" s="193"/>
      <c r="IPA77" s="193"/>
      <c r="IPB77" s="193"/>
      <c r="IPC77" s="193"/>
      <c r="IPD77" s="193"/>
      <c r="IPE77" s="193"/>
      <c r="IPF77" s="193"/>
      <c r="IPG77" s="193"/>
      <c r="IPH77" s="193"/>
      <c r="IPI77" s="193"/>
      <c r="IPJ77" s="193"/>
      <c r="IPK77" s="193"/>
      <c r="IPL77" s="193"/>
      <c r="IPM77" s="193"/>
      <c r="IPN77" s="193"/>
      <c r="IPO77" s="193"/>
      <c r="IPP77" s="193"/>
      <c r="IPQ77" s="193"/>
      <c r="IPR77" s="193"/>
      <c r="IPS77" s="193"/>
      <c r="IPT77" s="193"/>
      <c r="IPU77" s="193"/>
      <c r="IPV77" s="193"/>
      <c r="IPW77" s="193"/>
      <c r="IPX77" s="193"/>
      <c r="IPY77" s="193"/>
      <c r="IPZ77" s="193"/>
      <c r="IQA77" s="193"/>
      <c r="IQB77" s="193"/>
      <c r="IQC77" s="193"/>
      <c r="IQD77" s="193"/>
      <c r="IQE77" s="193"/>
      <c r="IQF77" s="193"/>
      <c r="IQG77" s="193"/>
      <c r="IQH77" s="193"/>
      <c r="IQI77" s="193"/>
      <c r="IQJ77" s="193"/>
      <c r="IQK77" s="193"/>
      <c r="IQL77" s="193"/>
      <c r="IQM77" s="193"/>
      <c r="IQN77" s="193"/>
      <c r="IQO77" s="193"/>
      <c r="IQP77" s="193"/>
      <c r="IQQ77" s="193"/>
      <c r="IQR77" s="193"/>
      <c r="IQS77" s="193"/>
      <c r="IQT77" s="193"/>
      <c r="IQU77" s="193"/>
      <c r="IQV77" s="193"/>
      <c r="IQW77" s="193"/>
      <c r="IQX77" s="193"/>
      <c r="IQY77" s="193"/>
      <c r="IQZ77" s="193"/>
      <c r="IRA77" s="193"/>
      <c r="IRB77" s="193"/>
      <c r="IRC77" s="193"/>
      <c r="IRD77" s="193"/>
      <c r="IRE77" s="193"/>
      <c r="IRF77" s="193"/>
      <c r="IRG77" s="193"/>
      <c r="IRH77" s="193"/>
      <c r="IRI77" s="193"/>
      <c r="IRJ77" s="193"/>
      <c r="IRK77" s="193"/>
      <c r="IRL77" s="193"/>
      <c r="IRM77" s="193"/>
      <c r="IRN77" s="193"/>
      <c r="IRO77" s="193"/>
      <c r="IRP77" s="193"/>
      <c r="IRQ77" s="193"/>
      <c r="IRR77" s="193"/>
      <c r="IRS77" s="193"/>
      <c r="IRT77" s="193"/>
      <c r="IRU77" s="193"/>
      <c r="IRV77" s="193"/>
      <c r="IRW77" s="193"/>
      <c r="IRX77" s="193"/>
      <c r="IRY77" s="193"/>
      <c r="IRZ77" s="193"/>
      <c r="ISA77" s="193"/>
      <c r="ISB77" s="193"/>
      <c r="ISC77" s="193"/>
      <c r="ISD77" s="193"/>
      <c r="ISE77" s="193"/>
      <c r="ISF77" s="193"/>
      <c r="ISG77" s="193"/>
      <c r="ISH77" s="193"/>
      <c r="ISI77" s="193"/>
      <c r="ISJ77" s="193"/>
      <c r="ISK77" s="193"/>
      <c r="ISL77" s="193"/>
      <c r="ISM77" s="193"/>
      <c r="ISN77" s="193"/>
      <c r="ISO77" s="193"/>
      <c r="ISP77" s="193"/>
      <c r="ISQ77" s="193"/>
      <c r="ISR77" s="193"/>
      <c r="ISS77" s="193"/>
      <c r="IST77" s="193"/>
      <c r="ISU77" s="193"/>
      <c r="ISV77" s="193"/>
      <c r="ISW77" s="193"/>
      <c r="ISX77" s="193"/>
      <c r="ISY77" s="193"/>
      <c r="ISZ77" s="193"/>
      <c r="ITA77" s="193"/>
      <c r="ITB77" s="193"/>
      <c r="ITC77" s="193"/>
      <c r="ITD77" s="193"/>
      <c r="ITE77" s="193"/>
      <c r="ITF77" s="193"/>
      <c r="ITG77" s="193"/>
      <c r="ITH77" s="193"/>
      <c r="ITI77" s="193"/>
      <c r="ITJ77" s="193"/>
      <c r="ITK77" s="193"/>
      <c r="ITL77" s="193"/>
      <c r="ITM77" s="193"/>
      <c r="ITN77" s="193"/>
      <c r="ITO77" s="193"/>
      <c r="ITP77" s="193"/>
      <c r="ITQ77" s="193"/>
      <c r="ITR77" s="193"/>
      <c r="ITS77" s="193"/>
      <c r="ITT77" s="193"/>
      <c r="ITU77" s="193"/>
      <c r="ITV77" s="193"/>
      <c r="ITW77" s="193"/>
      <c r="ITX77" s="193"/>
      <c r="ITY77" s="193"/>
      <c r="ITZ77" s="193"/>
      <c r="IUA77" s="193"/>
      <c r="IUB77" s="193"/>
      <c r="IUC77" s="193"/>
      <c r="IUD77" s="193"/>
      <c r="IUE77" s="193"/>
      <c r="IUF77" s="193"/>
      <c r="IUG77" s="193"/>
      <c r="IUH77" s="193"/>
      <c r="IUI77" s="193"/>
      <c r="IUJ77" s="193"/>
      <c r="IUK77" s="193"/>
      <c r="IUL77" s="193"/>
      <c r="IUM77" s="193"/>
      <c r="IUN77" s="193"/>
      <c r="IUO77" s="193"/>
      <c r="IUP77" s="193"/>
      <c r="IUQ77" s="193"/>
      <c r="IUR77" s="193"/>
      <c r="IUS77" s="193"/>
      <c r="IUT77" s="193"/>
      <c r="IUU77" s="193"/>
      <c r="IUV77" s="193"/>
      <c r="IUW77" s="193"/>
      <c r="IUX77" s="193"/>
      <c r="IUY77" s="193"/>
      <c r="IUZ77" s="193"/>
      <c r="IVA77" s="193"/>
      <c r="IVB77" s="193"/>
      <c r="IVC77" s="193"/>
      <c r="IVD77" s="193"/>
      <c r="IVE77" s="193"/>
      <c r="IVF77" s="193"/>
      <c r="IVG77" s="193"/>
      <c r="IVH77" s="193"/>
      <c r="IVI77" s="193"/>
      <c r="IVJ77" s="193"/>
      <c r="IVK77" s="193"/>
      <c r="IVL77" s="193"/>
      <c r="IVM77" s="193"/>
      <c r="IVN77" s="193"/>
      <c r="IVO77" s="193"/>
      <c r="IVP77" s="193"/>
      <c r="IVQ77" s="193"/>
      <c r="IVR77" s="193"/>
      <c r="IVS77" s="193"/>
      <c r="IVT77" s="193"/>
      <c r="IVU77" s="193"/>
      <c r="IVV77" s="193"/>
      <c r="IVW77" s="193"/>
      <c r="IVX77" s="193"/>
      <c r="IVY77" s="193"/>
      <c r="IVZ77" s="193"/>
      <c r="IWA77" s="193"/>
      <c r="IWB77" s="193"/>
      <c r="IWC77" s="193"/>
      <c r="IWD77" s="193"/>
      <c r="IWE77" s="193"/>
      <c r="IWF77" s="193"/>
      <c r="IWG77" s="193"/>
      <c r="IWH77" s="193"/>
      <c r="IWI77" s="193"/>
      <c r="IWJ77" s="193"/>
      <c r="IWK77" s="193"/>
      <c r="IWL77" s="193"/>
      <c r="IWM77" s="193"/>
      <c r="IWN77" s="193"/>
      <c r="IWO77" s="193"/>
      <c r="IWP77" s="193"/>
      <c r="IWQ77" s="193"/>
      <c r="IWR77" s="193"/>
      <c r="IWS77" s="193"/>
      <c r="IWT77" s="193"/>
      <c r="IWU77" s="193"/>
      <c r="IWV77" s="193"/>
      <c r="IWW77" s="193"/>
      <c r="IWX77" s="193"/>
      <c r="IWY77" s="193"/>
      <c r="IWZ77" s="193"/>
      <c r="IXA77" s="193"/>
      <c r="IXB77" s="193"/>
      <c r="IXC77" s="193"/>
      <c r="IXD77" s="193"/>
      <c r="IXE77" s="193"/>
      <c r="IXF77" s="193"/>
      <c r="IXG77" s="193"/>
      <c r="IXH77" s="193"/>
      <c r="IXI77" s="193"/>
      <c r="IXJ77" s="193"/>
      <c r="IXK77" s="193"/>
      <c r="IXL77" s="193"/>
      <c r="IXM77" s="193"/>
      <c r="IXN77" s="193"/>
      <c r="IXO77" s="193"/>
      <c r="IXP77" s="193"/>
      <c r="IXQ77" s="193"/>
      <c r="IXR77" s="193"/>
      <c r="IXS77" s="193"/>
      <c r="IXT77" s="193"/>
      <c r="IXU77" s="193"/>
      <c r="IXV77" s="193"/>
      <c r="IXW77" s="193"/>
      <c r="IXX77" s="193"/>
      <c r="IXY77" s="193"/>
      <c r="IXZ77" s="193"/>
      <c r="IYA77" s="193"/>
      <c r="IYB77" s="193"/>
      <c r="IYC77" s="193"/>
      <c r="IYD77" s="193"/>
      <c r="IYE77" s="193"/>
      <c r="IYF77" s="193"/>
      <c r="IYG77" s="193"/>
      <c r="IYH77" s="193"/>
      <c r="IYI77" s="193"/>
      <c r="IYJ77" s="193"/>
      <c r="IYK77" s="193"/>
      <c r="IYL77" s="193"/>
      <c r="IYM77" s="193"/>
      <c r="IYN77" s="193"/>
      <c r="IYO77" s="193"/>
      <c r="IYP77" s="193"/>
      <c r="IYQ77" s="193"/>
      <c r="IYR77" s="193"/>
      <c r="IYS77" s="193"/>
      <c r="IYT77" s="193"/>
      <c r="IYU77" s="193"/>
      <c r="IYV77" s="193"/>
      <c r="IYW77" s="193"/>
      <c r="IYX77" s="193"/>
      <c r="IYY77" s="193"/>
      <c r="IYZ77" s="193"/>
      <c r="IZA77" s="193"/>
      <c r="IZB77" s="193"/>
      <c r="IZC77" s="193"/>
      <c r="IZD77" s="193"/>
      <c r="IZE77" s="193"/>
      <c r="IZF77" s="193"/>
      <c r="IZG77" s="193"/>
      <c r="IZH77" s="193"/>
      <c r="IZI77" s="193"/>
      <c r="IZJ77" s="193"/>
      <c r="IZK77" s="193"/>
      <c r="IZL77" s="193"/>
      <c r="IZM77" s="193"/>
      <c r="IZN77" s="193"/>
      <c r="IZO77" s="193"/>
      <c r="IZP77" s="193"/>
      <c r="IZQ77" s="193"/>
      <c r="IZR77" s="193"/>
      <c r="IZS77" s="193"/>
      <c r="IZT77" s="193"/>
      <c r="IZU77" s="193"/>
      <c r="IZV77" s="193"/>
      <c r="IZW77" s="193"/>
      <c r="IZX77" s="193"/>
      <c r="IZY77" s="193"/>
      <c r="IZZ77" s="193"/>
      <c r="JAA77" s="193"/>
      <c r="JAB77" s="193"/>
      <c r="JAC77" s="193"/>
      <c r="JAD77" s="193"/>
      <c r="JAE77" s="193"/>
      <c r="JAF77" s="193"/>
      <c r="JAG77" s="193"/>
      <c r="JAH77" s="193"/>
      <c r="JAI77" s="193"/>
      <c r="JAJ77" s="193"/>
      <c r="JAK77" s="193"/>
      <c r="JAL77" s="193"/>
      <c r="JAM77" s="193"/>
      <c r="JAN77" s="193"/>
      <c r="JAO77" s="193"/>
      <c r="JAP77" s="193"/>
      <c r="JAQ77" s="193"/>
      <c r="JAR77" s="193"/>
      <c r="JAS77" s="193"/>
      <c r="JAT77" s="193"/>
      <c r="JAU77" s="193"/>
      <c r="JAV77" s="193"/>
      <c r="JAW77" s="193"/>
      <c r="JAX77" s="193"/>
      <c r="JAY77" s="193"/>
      <c r="JAZ77" s="193"/>
      <c r="JBA77" s="193"/>
      <c r="JBB77" s="193"/>
      <c r="JBC77" s="193"/>
      <c r="JBD77" s="193"/>
      <c r="JBE77" s="193"/>
      <c r="JBF77" s="193"/>
      <c r="JBG77" s="193"/>
      <c r="JBH77" s="193"/>
      <c r="JBI77" s="193"/>
      <c r="JBJ77" s="193"/>
      <c r="JBK77" s="193"/>
      <c r="JBL77" s="193"/>
      <c r="JBM77" s="193"/>
      <c r="JBN77" s="193"/>
      <c r="JBO77" s="193"/>
      <c r="JBP77" s="193"/>
      <c r="JBQ77" s="193"/>
      <c r="JBR77" s="193"/>
      <c r="JBS77" s="193"/>
      <c r="JBT77" s="193"/>
      <c r="JBU77" s="193"/>
      <c r="JBV77" s="193"/>
      <c r="JBW77" s="193"/>
      <c r="JBX77" s="193"/>
      <c r="JBY77" s="193"/>
      <c r="JBZ77" s="193"/>
      <c r="JCA77" s="193"/>
      <c r="JCB77" s="193"/>
      <c r="JCC77" s="193"/>
      <c r="JCD77" s="193"/>
      <c r="JCE77" s="193"/>
      <c r="JCF77" s="193"/>
      <c r="JCG77" s="193"/>
      <c r="JCH77" s="193"/>
      <c r="JCI77" s="193"/>
      <c r="JCJ77" s="193"/>
      <c r="JCK77" s="193"/>
      <c r="JCL77" s="193"/>
      <c r="JCM77" s="193"/>
      <c r="JCN77" s="193"/>
      <c r="JCO77" s="193"/>
      <c r="JCP77" s="193"/>
      <c r="JCQ77" s="193"/>
      <c r="JCR77" s="193"/>
      <c r="JCS77" s="193"/>
      <c r="JCT77" s="193"/>
      <c r="JCU77" s="193"/>
      <c r="JCV77" s="193"/>
      <c r="JCW77" s="193"/>
      <c r="JCX77" s="193"/>
      <c r="JCY77" s="193"/>
      <c r="JCZ77" s="193"/>
      <c r="JDA77" s="193"/>
      <c r="JDB77" s="193"/>
      <c r="JDC77" s="193"/>
      <c r="JDD77" s="193"/>
      <c r="JDE77" s="193"/>
      <c r="JDF77" s="193"/>
      <c r="JDG77" s="193"/>
      <c r="JDH77" s="193"/>
      <c r="JDI77" s="193"/>
      <c r="JDJ77" s="193"/>
      <c r="JDK77" s="193"/>
      <c r="JDL77" s="193"/>
      <c r="JDM77" s="193"/>
      <c r="JDN77" s="193"/>
      <c r="JDO77" s="193"/>
      <c r="JDP77" s="193"/>
      <c r="JDQ77" s="193"/>
      <c r="JDR77" s="193"/>
      <c r="JDS77" s="193"/>
      <c r="JDT77" s="193"/>
      <c r="JDU77" s="193"/>
      <c r="JDV77" s="193"/>
      <c r="JDW77" s="193"/>
      <c r="JDX77" s="193"/>
      <c r="JDY77" s="193"/>
      <c r="JDZ77" s="193"/>
      <c r="JEA77" s="193"/>
      <c r="JEB77" s="193"/>
      <c r="JEC77" s="193"/>
      <c r="JED77" s="193"/>
      <c r="JEE77" s="193"/>
      <c r="JEF77" s="193"/>
      <c r="JEG77" s="193"/>
      <c r="JEH77" s="193"/>
      <c r="JEI77" s="193"/>
      <c r="JEJ77" s="193"/>
      <c r="JEK77" s="193"/>
      <c r="JEL77" s="193"/>
      <c r="JEM77" s="193"/>
      <c r="JEN77" s="193"/>
      <c r="JEO77" s="193"/>
      <c r="JEP77" s="193"/>
      <c r="JEQ77" s="193"/>
      <c r="JER77" s="193"/>
      <c r="JES77" s="193"/>
      <c r="JET77" s="193"/>
      <c r="JEU77" s="193"/>
      <c r="JEV77" s="193"/>
      <c r="JEW77" s="193"/>
      <c r="JEX77" s="193"/>
      <c r="JEY77" s="193"/>
      <c r="JEZ77" s="193"/>
      <c r="JFA77" s="193"/>
      <c r="JFB77" s="193"/>
      <c r="JFC77" s="193"/>
      <c r="JFD77" s="193"/>
      <c r="JFE77" s="193"/>
      <c r="JFF77" s="193"/>
      <c r="JFG77" s="193"/>
      <c r="JFH77" s="193"/>
      <c r="JFI77" s="193"/>
      <c r="JFJ77" s="193"/>
      <c r="JFK77" s="193"/>
      <c r="JFL77" s="193"/>
      <c r="JFM77" s="193"/>
      <c r="JFN77" s="193"/>
      <c r="JFO77" s="193"/>
      <c r="JFP77" s="193"/>
      <c r="JFQ77" s="193"/>
      <c r="JFR77" s="193"/>
      <c r="JFS77" s="193"/>
      <c r="JFT77" s="193"/>
      <c r="JFU77" s="193"/>
      <c r="JFV77" s="193"/>
      <c r="JFW77" s="193"/>
      <c r="JFX77" s="193"/>
      <c r="JFY77" s="193"/>
      <c r="JFZ77" s="193"/>
      <c r="JGA77" s="193"/>
      <c r="JGB77" s="193"/>
      <c r="JGC77" s="193"/>
      <c r="JGD77" s="193"/>
      <c r="JGE77" s="193"/>
      <c r="JGF77" s="193"/>
      <c r="JGG77" s="193"/>
      <c r="JGH77" s="193"/>
      <c r="JGI77" s="193"/>
      <c r="JGJ77" s="193"/>
      <c r="JGK77" s="193"/>
      <c r="JGL77" s="193"/>
      <c r="JGM77" s="193"/>
      <c r="JGN77" s="193"/>
      <c r="JGO77" s="193"/>
      <c r="JGP77" s="193"/>
      <c r="JGQ77" s="193"/>
      <c r="JGR77" s="193"/>
      <c r="JGS77" s="193"/>
      <c r="JGT77" s="193"/>
      <c r="JGU77" s="193"/>
      <c r="JGV77" s="193"/>
      <c r="JGW77" s="193"/>
      <c r="JGX77" s="193"/>
      <c r="JGY77" s="193"/>
      <c r="JGZ77" s="193"/>
      <c r="JHA77" s="193"/>
      <c r="JHB77" s="193"/>
      <c r="JHC77" s="193"/>
      <c r="JHD77" s="193"/>
      <c r="JHE77" s="193"/>
      <c r="JHF77" s="193"/>
      <c r="JHG77" s="193"/>
      <c r="JHH77" s="193"/>
      <c r="JHI77" s="193"/>
      <c r="JHJ77" s="193"/>
      <c r="JHK77" s="193"/>
      <c r="JHL77" s="193"/>
      <c r="JHM77" s="193"/>
      <c r="JHN77" s="193"/>
      <c r="JHO77" s="193"/>
      <c r="JHP77" s="193"/>
      <c r="JHQ77" s="193"/>
      <c r="JHR77" s="193"/>
      <c r="JHS77" s="193"/>
      <c r="JHT77" s="193"/>
      <c r="JHU77" s="193"/>
      <c r="JHV77" s="193"/>
      <c r="JHW77" s="193"/>
      <c r="JHX77" s="193"/>
      <c r="JHY77" s="193"/>
      <c r="JHZ77" s="193"/>
      <c r="JIA77" s="193"/>
      <c r="JIB77" s="193"/>
      <c r="JIC77" s="193"/>
      <c r="JID77" s="193"/>
      <c r="JIE77" s="193"/>
      <c r="JIF77" s="193"/>
      <c r="JIG77" s="193"/>
      <c r="JIH77" s="193"/>
      <c r="JII77" s="193"/>
      <c r="JIJ77" s="193"/>
      <c r="JIK77" s="193"/>
      <c r="JIL77" s="193"/>
      <c r="JIM77" s="193"/>
      <c r="JIN77" s="193"/>
      <c r="JIO77" s="193"/>
      <c r="JIP77" s="193"/>
      <c r="JIQ77" s="193"/>
      <c r="JIR77" s="193"/>
      <c r="JIS77" s="193"/>
      <c r="JIT77" s="193"/>
      <c r="JIU77" s="193"/>
      <c r="JIV77" s="193"/>
      <c r="JIW77" s="193"/>
      <c r="JIX77" s="193"/>
      <c r="JIY77" s="193"/>
      <c r="JIZ77" s="193"/>
      <c r="JJA77" s="193"/>
      <c r="JJB77" s="193"/>
      <c r="JJC77" s="193"/>
      <c r="JJD77" s="193"/>
      <c r="JJE77" s="193"/>
      <c r="JJF77" s="193"/>
      <c r="JJG77" s="193"/>
      <c r="JJH77" s="193"/>
      <c r="JJI77" s="193"/>
      <c r="JJJ77" s="193"/>
      <c r="JJK77" s="193"/>
      <c r="JJL77" s="193"/>
      <c r="JJM77" s="193"/>
      <c r="JJN77" s="193"/>
      <c r="JJO77" s="193"/>
      <c r="JJP77" s="193"/>
      <c r="JJQ77" s="193"/>
      <c r="JJR77" s="193"/>
      <c r="JJS77" s="193"/>
      <c r="JJT77" s="193"/>
      <c r="JJU77" s="193"/>
      <c r="JJV77" s="193"/>
      <c r="JJW77" s="193"/>
      <c r="JJX77" s="193"/>
      <c r="JJY77" s="193"/>
      <c r="JJZ77" s="193"/>
      <c r="JKA77" s="193"/>
      <c r="JKB77" s="193"/>
      <c r="JKC77" s="193"/>
      <c r="JKD77" s="193"/>
      <c r="JKE77" s="193"/>
      <c r="JKF77" s="193"/>
      <c r="JKG77" s="193"/>
      <c r="JKH77" s="193"/>
      <c r="JKI77" s="193"/>
      <c r="JKJ77" s="193"/>
      <c r="JKK77" s="193"/>
      <c r="JKL77" s="193"/>
      <c r="JKM77" s="193"/>
      <c r="JKN77" s="193"/>
      <c r="JKO77" s="193"/>
      <c r="JKP77" s="193"/>
      <c r="JKQ77" s="193"/>
      <c r="JKR77" s="193"/>
      <c r="JKS77" s="193"/>
      <c r="JKT77" s="193"/>
      <c r="JKU77" s="193"/>
      <c r="JKV77" s="193"/>
      <c r="JKW77" s="193"/>
      <c r="JKX77" s="193"/>
      <c r="JKY77" s="193"/>
      <c r="JKZ77" s="193"/>
      <c r="JLA77" s="193"/>
      <c r="JLB77" s="193"/>
      <c r="JLC77" s="193"/>
      <c r="JLD77" s="193"/>
      <c r="JLE77" s="193"/>
      <c r="JLF77" s="193"/>
      <c r="JLG77" s="193"/>
      <c r="JLH77" s="193"/>
      <c r="JLI77" s="193"/>
      <c r="JLJ77" s="193"/>
      <c r="JLK77" s="193"/>
      <c r="JLL77" s="193"/>
      <c r="JLM77" s="193"/>
      <c r="JLN77" s="193"/>
      <c r="JLO77" s="193"/>
      <c r="JLP77" s="193"/>
      <c r="JLQ77" s="193"/>
      <c r="JLR77" s="193"/>
      <c r="JLS77" s="193"/>
      <c r="JLT77" s="193"/>
      <c r="JLU77" s="193"/>
      <c r="JLV77" s="193"/>
      <c r="JLW77" s="193"/>
      <c r="JLX77" s="193"/>
      <c r="JLY77" s="193"/>
      <c r="JLZ77" s="193"/>
      <c r="JMA77" s="193"/>
      <c r="JMB77" s="193"/>
      <c r="JMC77" s="193"/>
      <c r="JMD77" s="193"/>
      <c r="JME77" s="193"/>
      <c r="JMF77" s="193"/>
      <c r="JMG77" s="193"/>
      <c r="JMH77" s="193"/>
      <c r="JMI77" s="193"/>
      <c r="JMJ77" s="193"/>
      <c r="JMK77" s="193"/>
      <c r="JML77" s="193"/>
      <c r="JMM77" s="193"/>
      <c r="JMN77" s="193"/>
      <c r="JMO77" s="193"/>
      <c r="JMP77" s="193"/>
      <c r="JMQ77" s="193"/>
      <c r="JMR77" s="193"/>
      <c r="JMS77" s="193"/>
      <c r="JMT77" s="193"/>
      <c r="JMU77" s="193"/>
      <c r="JMV77" s="193"/>
      <c r="JMW77" s="193"/>
      <c r="JMX77" s="193"/>
      <c r="JMY77" s="193"/>
      <c r="JMZ77" s="193"/>
      <c r="JNA77" s="193"/>
      <c r="JNB77" s="193"/>
      <c r="JNC77" s="193"/>
      <c r="JND77" s="193"/>
      <c r="JNE77" s="193"/>
      <c r="JNF77" s="193"/>
      <c r="JNG77" s="193"/>
      <c r="JNH77" s="193"/>
      <c r="JNI77" s="193"/>
      <c r="JNJ77" s="193"/>
      <c r="JNK77" s="193"/>
      <c r="JNL77" s="193"/>
      <c r="JNM77" s="193"/>
      <c r="JNN77" s="193"/>
      <c r="JNO77" s="193"/>
      <c r="JNP77" s="193"/>
      <c r="JNQ77" s="193"/>
      <c r="JNR77" s="193"/>
      <c r="JNS77" s="193"/>
      <c r="JNT77" s="193"/>
      <c r="JNU77" s="193"/>
      <c r="JNV77" s="193"/>
      <c r="JNW77" s="193"/>
      <c r="JNX77" s="193"/>
      <c r="JNY77" s="193"/>
      <c r="JNZ77" s="193"/>
      <c r="JOA77" s="193"/>
      <c r="JOB77" s="193"/>
      <c r="JOC77" s="193"/>
      <c r="JOD77" s="193"/>
      <c r="JOE77" s="193"/>
      <c r="JOF77" s="193"/>
      <c r="JOG77" s="193"/>
      <c r="JOH77" s="193"/>
      <c r="JOI77" s="193"/>
      <c r="JOJ77" s="193"/>
      <c r="JOK77" s="193"/>
      <c r="JOL77" s="193"/>
      <c r="JOM77" s="193"/>
      <c r="JON77" s="193"/>
      <c r="JOO77" s="193"/>
      <c r="JOP77" s="193"/>
      <c r="JOQ77" s="193"/>
      <c r="JOR77" s="193"/>
      <c r="JOS77" s="193"/>
      <c r="JOT77" s="193"/>
      <c r="JOU77" s="193"/>
      <c r="JOV77" s="193"/>
      <c r="JOW77" s="193"/>
      <c r="JOX77" s="193"/>
      <c r="JOY77" s="193"/>
      <c r="JOZ77" s="193"/>
      <c r="JPA77" s="193"/>
      <c r="JPB77" s="193"/>
      <c r="JPC77" s="193"/>
      <c r="JPD77" s="193"/>
      <c r="JPE77" s="193"/>
      <c r="JPF77" s="193"/>
      <c r="JPG77" s="193"/>
      <c r="JPH77" s="193"/>
      <c r="JPI77" s="193"/>
      <c r="JPJ77" s="193"/>
      <c r="JPK77" s="193"/>
      <c r="JPL77" s="193"/>
      <c r="JPM77" s="193"/>
      <c r="JPN77" s="193"/>
      <c r="JPO77" s="193"/>
      <c r="JPP77" s="193"/>
      <c r="JPQ77" s="193"/>
      <c r="JPR77" s="193"/>
      <c r="JPS77" s="193"/>
      <c r="JPT77" s="193"/>
      <c r="JPU77" s="193"/>
      <c r="JPV77" s="193"/>
      <c r="JPW77" s="193"/>
      <c r="JPX77" s="193"/>
      <c r="JPY77" s="193"/>
      <c r="JPZ77" s="193"/>
      <c r="JQA77" s="193"/>
      <c r="JQB77" s="193"/>
      <c r="JQC77" s="193"/>
      <c r="JQD77" s="193"/>
      <c r="JQE77" s="193"/>
      <c r="JQF77" s="193"/>
      <c r="JQG77" s="193"/>
      <c r="JQH77" s="193"/>
      <c r="JQI77" s="193"/>
      <c r="JQJ77" s="193"/>
      <c r="JQK77" s="193"/>
      <c r="JQL77" s="193"/>
      <c r="JQM77" s="193"/>
      <c r="JQN77" s="193"/>
      <c r="JQO77" s="193"/>
      <c r="JQP77" s="193"/>
      <c r="JQQ77" s="193"/>
      <c r="JQR77" s="193"/>
      <c r="JQS77" s="193"/>
      <c r="JQT77" s="193"/>
      <c r="JQU77" s="193"/>
      <c r="JQV77" s="193"/>
      <c r="JQW77" s="193"/>
      <c r="JQX77" s="193"/>
      <c r="JQY77" s="193"/>
      <c r="JQZ77" s="193"/>
      <c r="JRA77" s="193"/>
      <c r="JRB77" s="193"/>
      <c r="JRC77" s="193"/>
      <c r="JRD77" s="193"/>
      <c r="JRE77" s="193"/>
      <c r="JRF77" s="193"/>
      <c r="JRG77" s="193"/>
      <c r="JRH77" s="193"/>
      <c r="JRI77" s="193"/>
      <c r="JRJ77" s="193"/>
      <c r="JRK77" s="193"/>
      <c r="JRL77" s="193"/>
      <c r="JRM77" s="193"/>
      <c r="JRN77" s="193"/>
      <c r="JRO77" s="193"/>
      <c r="JRP77" s="193"/>
      <c r="JRQ77" s="193"/>
      <c r="JRR77" s="193"/>
      <c r="JRS77" s="193"/>
      <c r="JRT77" s="193"/>
      <c r="JRU77" s="193"/>
      <c r="JRV77" s="193"/>
      <c r="JRW77" s="193"/>
      <c r="JRX77" s="193"/>
      <c r="JRY77" s="193"/>
      <c r="JRZ77" s="193"/>
      <c r="JSA77" s="193"/>
      <c r="JSB77" s="193"/>
      <c r="JSC77" s="193"/>
      <c r="JSD77" s="193"/>
      <c r="JSE77" s="193"/>
      <c r="JSF77" s="193"/>
      <c r="JSG77" s="193"/>
      <c r="JSH77" s="193"/>
      <c r="JSI77" s="193"/>
      <c r="JSJ77" s="193"/>
      <c r="JSK77" s="193"/>
      <c r="JSL77" s="193"/>
      <c r="JSM77" s="193"/>
      <c r="JSN77" s="193"/>
      <c r="JSO77" s="193"/>
      <c r="JSP77" s="193"/>
      <c r="JSQ77" s="193"/>
      <c r="JSR77" s="193"/>
      <c r="JSS77" s="193"/>
      <c r="JST77" s="193"/>
      <c r="JSU77" s="193"/>
      <c r="JSV77" s="193"/>
      <c r="JSW77" s="193"/>
      <c r="JSX77" s="193"/>
      <c r="JSY77" s="193"/>
      <c r="JSZ77" s="193"/>
      <c r="JTA77" s="193"/>
      <c r="JTB77" s="193"/>
      <c r="JTC77" s="193"/>
      <c r="JTD77" s="193"/>
      <c r="JTE77" s="193"/>
      <c r="JTF77" s="193"/>
      <c r="JTG77" s="193"/>
      <c r="JTH77" s="193"/>
      <c r="JTI77" s="193"/>
      <c r="JTJ77" s="193"/>
      <c r="JTK77" s="193"/>
      <c r="JTL77" s="193"/>
      <c r="JTM77" s="193"/>
      <c r="JTN77" s="193"/>
      <c r="JTO77" s="193"/>
      <c r="JTP77" s="193"/>
      <c r="JTQ77" s="193"/>
      <c r="JTR77" s="193"/>
      <c r="JTS77" s="193"/>
      <c r="JTT77" s="193"/>
      <c r="JTU77" s="193"/>
      <c r="JTV77" s="193"/>
      <c r="JTW77" s="193"/>
      <c r="JTX77" s="193"/>
      <c r="JTY77" s="193"/>
      <c r="JTZ77" s="193"/>
      <c r="JUA77" s="193"/>
      <c r="JUB77" s="193"/>
      <c r="JUC77" s="193"/>
      <c r="JUD77" s="193"/>
      <c r="JUE77" s="193"/>
      <c r="JUF77" s="193"/>
      <c r="JUG77" s="193"/>
      <c r="JUH77" s="193"/>
      <c r="JUI77" s="193"/>
      <c r="JUJ77" s="193"/>
      <c r="JUK77" s="193"/>
      <c r="JUL77" s="193"/>
      <c r="JUM77" s="193"/>
      <c r="JUN77" s="193"/>
      <c r="JUO77" s="193"/>
      <c r="JUP77" s="193"/>
      <c r="JUQ77" s="193"/>
      <c r="JUR77" s="193"/>
      <c r="JUS77" s="193"/>
      <c r="JUT77" s="193"/>
      <c r="JUU77" s="193"/>
      <c r="JUV77" s="193"/>
      <c r="JUW77" s="193"/>
      <c r="JUX77" s="193"/>
      <c r="JUY77" s="193"/>
      <c r="JUZ77" s="193"/>
      <c r="JVA77" s="193"/>
      <c r="JVB77" s="193"/>
      <c r="JVC77" s="193"/>
      <c r="JVD77" s="193"/>
      <c r="JVE77" s="193"/>
      <c r="JVF77" s="193"/>
      <c r="JVG77" s="193"/>
      <c r="JVH77" s="193"/>
      <c r="JVI77" s="193"/>
      <c r="JVJ77" s="193"/>
      <c r="JVK77" s="193"/>
      <c r="JVL77" s="193"/>
      <c r="JVM77" s="193"/>
      <c r="JVN77" s="193"/>
      <c r="JVO77" s="193"/>
      <c r="JVP77" s="193"/>
      <c r="JVQ77" s="193"/>
      <c r="JVR77" s="193"/>
      <c r="JVS77" s="193"/>
      <c r="JVT77" s="193"/>
      <c r="JVU77" s="193"/>
      <c r="JVV77" s="193"/>
      <c r="JVW77" s="193"/>
      <c r="JVX77" s="193"/>
      <c r="JVY77" s="193"/>
      <c r="JVZ77" s="193"/>
      <c r="JWA77" s="193"/>
      <c r="JWB77" s="193"/>
      <c r="JWC77" s="193"/>
      <c r="JWD77" s="193"/>
      <c r="JWE77" s="193"/>
      <c r="JWF77" s="193"/>
      <c r="JWG77" s="193"/>
      <c r="JWH77" s="193"/>
      <c r="JWI77" s="193"/>
      <c r="JWJ77" s="193"/>
      <c r="JWK77" s="193"/>
      <c r="JWL77" s="193"/>
      <c r="JWM77" s="193"/>
      <c r="JWN77" s="193"/>
      <c r="JWO77" s="193"/>
      <c r="JWP77" s="193"/>
      <c r="JWQ77" s="193"/>
      <c r="JWR77" s="193"/>
      <c r="JWS77" s="193"/>
      <c r="JWT77" s="193"/>
      <c r="JWU77" s="193"/>
      <c r="JWV77" s="193"/>
      <c r="JWW77" s="193"/>
      <c r="JWX77" s="193"/>
      <c r="JWY77" s="193"/>
      <c r="JWZ77" s="193"/>
      <c r="JXA77" s="193"/>
      <c r="JXB77" s="193"/>
      <c r="JXC77" s="193"/>
      <c r="JXD77" s="193"/>
      <c r="JXE77" s="193"/>
      <c r="JXF77" s="193"/>
      <c r="JXG77" s="193"/>
      <c r="JXH77" s="193"/>
      <c r="JXI77" s="193"/>
      <c r="JXJ77" s="193"/>
      <c r="JXK77" s="193"/>
      <c r="JXL77" s="193"/>
      <c r="JXM77" s="193"/>
      <c r="JXN77" s="193"/>
      <c r="JXO77" s="193"/>
      <c r="JXP77" s="193"/>
      <c r="JXQ77" s="193"/>
      <c r="JXR77" s="193"/>
      <c r="JXS77" s="193"/>
      <c r="JXT77" s="193"/>
      <c r="JXU77" s="193"/>
      <c r="JXV77" s="193"/>
      <c r="JXW77" s="193"/>
      <c r="JXX77" s="193"/>
      <c r="JXY77" s="193"/>
      <c r="JXZ77" s="193"/>
      <c r="JYA77" s="193"/>
      <c r="JYB77" s="193"/>
      <c r="JYC77" s="193"/>
      <c r="JYD77" s="193"/>
      <c r="JYE77" s="193"/>
      <c r="JYF77" s="193"/>
      <c r="JYG77" s="193"/>
      <c r="JYH77" s="193"/>
      <c r="JYI77" s="193"/>
      <c r="JYJ77" s="193"/>
      <c r="JYK77" s="193"/>
      <c r="JYL77" s="193"/>
      <c r="JYM77" s="193"/>
      <c r="JYN77" s="193"/>
      <c r="JYO77" s="193"/>
      <c r="JYP77" s="193"/>
      <c r="JYQ77" s="193"/>
      <c r="JYR77" s="193"/>
      <c r="JYS77" s="193"/>
      <c r="JYT77" s="193"/>
      <c r="JYU77" s="193"/>
      <c r="JYV77" s="193"/>
      <c r="JYW77" s="193"/>
      <c r="JYX77" s="193"/>
      <c r="JYY77" s="193"/>
      <c r="JYZ77" s="193"/>
      <c r="JZA77" s="193"/>
      <c r="JZB77" s="193"/>
      <c r="JZC77" s="193"/>
      <c r="JZD77" s="193"/>
      <c r="JZE77" s="193"/>
      <c r="JZF77" s="193"/>
      <c r="JZG77" s="193"/>
      <c r="JZH77" s="193"/>
      <c r="JZI77" s="193"/>
      <c r="JZJ77" s="193"/>
      <c r="JZK77" s="193"/>
      <c r="JZL77" s="193"/>
      <c r="JZM77" s="193"/>
      <c r="JZN77" s="193"/>
      <c r="JZO77" s="193"/>
      <c r="JZP77" s="193"/>
      <c r="JZQ77" s="193"/>
      <c r="JZR77" s="193"/>
      <c r="JZS77" s="193"/>
      <c r="JZT77" s="193"/>
      <c r="JZU77" s="193"/>
      <c r="JZV77" s="193"/>
      <c r="JZW77" s="193"/>
      <c r="JZX77" s="193"/>
      <c r="JZY77" s="193"/>
      <c r="JZZ77" s="193"/>
      <c r="KAA77" s="193"/>
      <c r="KAB77" s="193"/>
      <c r="KAC77" s="193"/>
      <c r="KAD77" s="193"/>
      <c r="KAE77" s="193"/>
      <c r="KAF77" s="193"/>
      <c r="KAG77" s="193"/>
      <c r="KAH77" s="193"/>
      <c r="KAI77" s="193"/>
      <c r="KAJ77" s="193"/>
      <c r="KAK77" s="193"/>
      <c r="KAL77" s="193"/>
      <c r="KAM77" s="193"/>
      <c r="KAN77" s="193"/>
      <c r="KAO77" s="193"/>
      <c r="KAP77" s="193"/>
      <c r="KAQ77" s="193"/>
      <c r="KAR77" s="193"/>
      <c r="KAS77" s="193"/>
      <c r="KAT77" s="193"/>
      <c r="KAU77" s="193"/>
      <c r="KAV77" s="193"/>
      <c r="KAW77" s="193"/>
      <c r="KAX77" s="193"/>
      <c r="KAY77" s="193"/>
      <c r="KAZ77" s="193"/>
      <c r="KBA77" s="193"/>
      <c r="KBB77" s="193"/>
      <c r="KBC77" s="193"/>
      <c r="KBD77" s="193"/>
      <c r="KBE77" s="193"/>
      <c r="KBF77" s="193"/>
      <c r="KBG77" s="193"/>
      <c r="KBH77" s="193"/>
      <c r="KBI77" s="193"/>
      <c r="KBJ77" s="193"/>
      <c r="KBK77" s="193"/>
      <c r="KBL77" s="193"/>
      <c r="KBM77" s="193"/>
      <c r="KBN77" s="193"/>
      <c r="KBO77" s="193"/>
      <c r="KBP77" s="193"/>
      <c r="KBQ77" s="193"/>
      <c r="KBR77" s="193"/>
      <c r="KBS77" s="193"/>
      <c r="KBT77" s="193"/>
      <c r="KBU77" s="193"/>
      <c r="KBV77" s="193"/>
      <c r="KBW77" s="193"/>
      <c r="KBX77" s="193"/>
      <c r="KBY77" s="193"/>
      <c r="KBZ77" s="193"/>
      <c r="KCA77" s="193"/>
      <c r="KCB77" s="193"/>
      <c r="KCC77" s="193"/>
      <c r="KCD77" s="193"/>
      <c r="KCE77" s="193"/>
      <c r="KCF77" s="193"/>
      <c r="KCG77" s="193"/>
      <c r="KCH77" s="193"/>
      <c r="KCI77" s="193"/>
      <c r="KCJ77" s="193"/>
      <c r="KCK77" s="193"/>
      <c r="KCL77" s="193"/>
      <c r="KCM77" s="193"/>
      <c r="KCN77" s="193"/>
      <c r="KCO77" s="193"/>
      <c r="KCP77" s="193"/>
      <c r="KCQ77" s="193"/>
      <c r="KCR77" s="193"/>
      <c r="KCS77" s="193"/>
      <c r="KCT77" s="193"/>
      <c r="KCU77" s="193"/>
      <c r="KCV77" s="193"/>
      <c r="KCW77" s="193"/>
      <c r="KCX77" s="193"/>
      <c r="KCY77" s="193"/>
      <c r="KCZ77" s="193"/>
      <c r="KDA77" s="193"/>
      <c r="KDB77" s="193"/>
      <c r="KDC77" s="193"/>
      <c r="KDD77" s="193"/>
      <c r="KDE77" s="193"/>
      <c r="KDF77" s="193"/>
      <c r="KDG77" s="193"/>
      <c r="KDH77" s="193"/>
      <c r="KDI77" s="193"/>
      <c r="KDJ77" s="193"/>
      <c r="KDK77" s="193"/>
      <c r="KDL77" s="193"/>
      <c r="KDM77" s="193"/>
      <c r="KDN77" s="193"/>
      <c r="KDO77" s="193"/>
      <c r="KDP77" s="193"/>
      <c r="KDQ77" s="193"/>
      <c r="KDR77" s="193"/>
      <c r="KDS77" s="193"/>
      <c r="KDT77" s="193"/>
      <c r="KDU77" s="193"/>
      <c r="KDV77" s="193"/>
      <c r="KDW77" s="193"/>
      <c r="KDX77" s="193"/>
      <c r="KDY77" s="193"/>
      <c r="KDZ77" s="193"/>
      <c r="KEA77" s="193"/>
      <c r="KEB77" s="193"/>
      <c r="KEC77" s="193"/>
      <c r="KED77" s="193"/>
      <c r="KEE77" s="193"/>
      <c r="KEF77" s="193"/>
      <c r="KEG77" s="193"/>
      <c r="KEH77" s="193"/>
      <c r="KEI77" s="193"/>
      <c r="KEJ77" s="193"/>
      <c r="KEK77" s="193"/>
      <c r="KEL77" s="193"/>
      <c r="KEM77" s="193"/>
      <c r="KEN77" s="193"/>
      <c r="KEO77" s="193"/>
      <c r="KEP77" s="193"/>
      <c r="KEQ77" s="193"/>
      <c r="KER77" s="193"/>
      <c r="KES77" s="193"/>
      <c r="KET77" s="193"/>
      <c r="KEU77" s="193"/>
      <c r="KEV77" s="193"/>
      <c r="KEW77" s="193"/>
      <c r="KEX77" s="193"/>
      <c r="KEY77" s="193"/>
      <c r="KEZ77" s="193"/>
      <c r="KFA77" s="193"/>
      <c r="KFB77" s="193"/>
      <c r="KFC77" s="193"/>
      <c r="KFD77" s="193"/>
      <c r="KFE77" s="193"/>
      <c r="KFF77" s="193"/>
      <c r="KFG77" s="193"/>
      <c r="KFH77" s="193"/>
      <c r="KFI77" s="193"/>
      <c r="KFJ77" s="193"/>
      <c r="KFK77" s="193"/>
      <c r="KFL77" s="193"/>
      <c r="KFM77" s="193"/>
      <c r="KFN77" s="193"/>
      <c r="KFO77" s="193"/>
      <c r="KFP77" s="193"/>
      <c r="KFQ77" s="193"/>
      <c r="KFR77" s="193"/>
      <c r="KFS77" s="193"/>
      <c r="KFT77" s="193"/>
      <c r="KFU77" s="193"/>
      <c r="KFV77" s="193"/>
      <c r="KFW77" s="193"/>
      <c r="KFX77" s="193"/>
      <c r="KFY77" s="193"/>
      <c r="KFZ77" s="193"/>
      <c r="KGA77" s="193"/>
      <c r="KGB77" s="193"/>
      <c r="KGC77" s="193"/>
      <c r="KGD77" s="193"/>
      <c r="KGE77" s="193"/>
      <c r="KGF77" s="193"/>
      <c r="KGG77" s="193"/>
      <c r="KGH77" s="193"/>
      <c r="KGI77" s="193"/>
      <c r="KGJ77" s="193"/>
      <c r="KGK77" s="193"/>
      <c r="KGL77" s="193"/>
      <c r="KGM77" s="193"/>
      <c r="KGN77" s="193"/>
      <c r="KGO77" s="193"/>
      <c r="KGP77" s="193"/>
      <c r="KGQ77" s="193"/>
      <c r="KGR77" s="193"/>
      <c r="KGS77" s="193"/>
      <c r="KGT77" s="193"/>
      <c r="KGU77" s="193"/>
      <c r="KGV77" s="193"/>
      <c r="KGW77" s="193"/>
      <c r="KGX77" s="193"/>
      <c r="KGY77" s="193"/>
      <c r="KGZ77" s="193"/>
      <c r="KHA77" s="193"/>
      <c r="KHB77" s="193"/>
      <c r="KHC77" s="193"/>
      <c r="KHD77" s="193"/>
      <c r="KHE77" s="193"/>
      <c r="KHF77" s="193"/>
      <c r="KHG77" s="193"/>
      <c r="KHH77" s="193"/>
      <c r="KHI77" s="193"/>
      <c r="KHJ77" s="193"/>
      <c r="KHK77" s="193"/>
      <c r="KHL77" s="193"/>
      <c r="KHM77" s="193"/>
      <c r="KHN77" s="193"/>
      <c r="KHO77" s="193"/>
      <c r="KHP77" s="193"/>
      <c r="KHQ77" s="193"/>
      <c r="KHR77" s="193"/>
      <c r="KHS77" s="193"/>
      <c r="KHT77" s="193"/>
      <c r="KHU77" s="193"/>
      <c r="KHV77" s="193"/>
      <c r="KHW77" s="193"/>
      <c r="KHX77" s="193"/>
      <c r="KHY77" s="193"/>
      <c r="KHZ77" s="193"/>
      <c r="KIA77" s="193"/>
      <c r="KIB77" s="193"/>
      <c r="KIC77" s="193"/>
      <c r="KID77" s="193"/>
      <c r="KIE77" s="193"/>
      <c r="KIF77" s="193"/>
      <c r="KIG77" s="193"/>
      <c r="KIH77" s="193"/>
      <c r="KII77" s="193"/>
      <c r="KIJ77" s="193"/>
      <c r="KIK77" s="193"/>
      <c r="KIL77" s="193"/>
      <c r="KIM77" s="193"/>
      <c r="KIN77" s="193"/>
      <c r="KIO77" s="193"/>
      <c r="KIP77" s="193"/>
      <c r="KIQ77" s="193"/>
      <c r="KIR77" s="193"/>
      <c r="KIS77" s="193"/>
      <c r="KIT77" s="193"/>
      <c r="KIU77" s="193"/>
      <c r="KIV77" s="193"/>
      <c r="KIW77" s="193"/>
      <c r="KIX77" s="193"/>
      <c r="KIY77" s="193"/>
      <c r="KIZ77" s="193"/>
      <c r="KJA77" s="193"/>
      <c r="KJB77" s="193"/>
      <c r="KJC77" s="193"/>
      <c r="KJD77" s="193"/>
      <c r="KJE77" s="193"/>
      <c r="KJF77" s="193"/>
      <c r="KJG77" s="193"/>
      <c r="KJH77" s="193"/>
      <c r="KJI77" s="193"/>
      <c r="KJJ77" s="193"/>
      <c r="KJK77" s="193"/>
      <c r="KJL77" s="193"/>
      <c r="KJM77" s="193"/>
      <c r="KJN77" s="193"/>
      <c r="KJO77" s="193"/>
      <c r="KJP77" s="193"/>
      <c r="KJQ77" s="193"/>
      <c r="KJR77" s="193"/>
      <c r="KJS77" s="193"/>
      <c r="KJT77" s="193"/>
      <c r="KJU77" s="193"/>
      <c r="KJV77" s="193"/>
      <c r="KJW77" s="193"/>
      <c r="KJX77" s="193"/>
      <c r="KJY77" s="193"/>
      <c r="KJZ77" s="193"/>
      <c r="KKA77" s="193"/>
      <c r="KKB77" s="193"/>
      <c r="KKC77" s="193"/>
      <c r="KKD77" s="193"/>
      <c r="KKE77" s="193"/>
      <c r="KKF77" s="193"/>
      <c r="KKG77" s="193"/>
      <c r="KKH77" s="193"/>
      <c r="KKI77" s="193"/>
      <c r="KKJ77" s="193"/>
      <c r="KKK77" s="193"/>
      <c r="KKL77" s="193"/>
      <c r="KKM77" s="193"/>
      <c r="KKN77" s="193"/>
      <c r="KKO77" s="193"/>
      <c r="KKP77" s="193"/>
      <c r="KKQ77" s="193"/>
      <c r="KKR77" s="193"/>
      <c r="KKS77" s="193"/>
      <c r="KKT77" s="193"/>
      <c r="KKU77" s="193"/>
      <c r="KKV77" s="193"/>
      <c r="KKW77" s="193"/>
      <c r="KKX77" s="193"/>
      <c r="KKY77" s="193"/>
      <c r="KKZ77" s="193"/>
      <c r="KLA77" s="193"/>
      <c r="KLB77" s="193"/>
      <c r="KLC77" s="193"/>
      <c r="KLD77" s="193"/>
      <c r="KLE77" s="193"/>
      <c r="KLF77" s="193"/>
      <c r="KLG77" s="193"/>
      <c r="KLH77" s="193"/>
      <c r="KLI77" s="193"/>
      <c r="KLJ77" s="193"/>
      <c r="KLK77" s="193"/>
      <c r="KLL77" s="193"/>
      <c r="KLM77" s="193"/>
      <c r="KLN77" s="193"/>
      <c r="KLO77" s="193"/>
      <c r="KLP77" s="193"/>
      <c r="KLQ77" s="193"/>
      <c r="KLR77" s="193"/>
      <c r="KLS77" s="193"/>
      <c r="KLT77" s="193"/>
      <c r="KLU77" s="193"/>
      <c r="KLV77" s="193"/>
      <c r="KLW77" s="193"/>
      <c r="KLX77" s="193"/>
      <c r="KLY77" s="193"/>
      <c r="KLZ77" s="193"/>
      <c r="KMA77" s="193"/>
      <c r="KMB77" s="193"/>
      <c r="KMC77" s="193"/>
      <c r="KMD77" s="193"/>
      <c r="KME77" s="193"/>
      <c r="KMF77" s="193"/>
      <c r="KMG77" s="193"/>
      <c r="KMH77" s="193"/>
      <c r="KMI77" s="193"/>
      <c r="KMJ77" s="193"/>
      <c r="KMK77" s="193"/>
      <c r="KML77" s="193"/>
      <c r="KMM77" s="193"/>
      <c r="KMN77" s="193"/>
      <c r="KMO77" s="193"/>
      <c r="KMP77" s="193"/>
      <c r="KMQ77" s="193"/>
      <c r="KMR77" s="193"/>
      <c r="KMS77" s="193"/>
      <c r="KMT77" s="193"/>
      <c r="KMU77" s="193"/>
      <c r="KMV77" s="193"/>
      <c r="KMW77" s="193"/>
      <c r="KMX77" s="193"/>
      <c r="KMY77" s="193"/>
      <c r="KMZ77" s="193"/>
      <c r="KNA77" s="193"/>
      <c r="KNB77" s="193"/>
      <c r="KNC77" s="193"/>
      <c r="KND77" s="193"/>
      <c r="KNE77" s="193"/>
      <c r="KNF77" s="193"/>
      <c r="KNG77" s="193"/>
      <c r="KNH77" s="193"/>
      <c r="KNI77" s="193"/>
      <c r="KNJ77" s="193"/>
      <c r="KNK77" s="193"/>
      <c r="KNL77" s="193"/>
      <c r="KNM77" s="193"/>
      <c r="KNN77" s="193"/>
      <c r="KNO77" s="193"/>
      <c r="KNP77" s="193"/>
      <c r="KNQ77" s="193"/>
      <c r="KNR77" s="193"/>
      <c r="KNS77" s="193"/>
      <c r="KNT77" s="193"/>
      <c r="KNU77" s="193"/>
      <c r="KNV77" s="193"/>
      <c r="KNW77" s="193"/>
      <c r="KNX77" s="193"/>
      <c r="KNY77" s="193"/>
      <c r="KNZ77" s="193"/>
      <c r="KOA77" s="193"/>
      <c r="KOB77" s="193"/>
      <c r="KOC77" s="193"/>
      <c r="KOD77" s="193"/>
      <c r="KOE77" s="193"/>
      <c r="KOF77" s="193"/>
      <c r="KOG77" s="193"/>
      <c r="KOH77" s="193"/>
      <c r="KOI77" s="193"/>
      <c r="KOJ77" s="193"/>
      <c r="KOK77" s="193"/>
      <c r="KOL77" s="193"/>
      <c r="KOM77" s="193"/>
      <c r="KON77" s="193"/>
      <c r="KOO77" s="193"/>
      <c r="KOP77" s="193"/>
      <c r="KOQ77" s="193"/>
      <c r="KOR77" s="193"/>
      <c r="KOS77" s="193"/>
      <c r="KOT77" s="193"/>
      <c r="KOU77" s="193"/>
      <c r="KOV77" s="193"/>
      <c r="KOW77" s="193"/>
      <c r="KOX77" s="193"/>
      <c r="KOY77" s="193"/>
      <c r="KOZ77" s="193"/>
      <c r="KPA77" s="193"/>
      <c r="KPB77" s="193"/>
      <c r="KPC77" s="193"/>
      <c r="KPD77" s="193"/>
      <c r="KPE77" s="193"/>
      <c r="KPF77" s="193"/>
      <c r="KPG77" s="193"/>
      <c r="KPH77" s="193"/>
      <c r="KPI77" s="193"/>
      <c r="KPJ77" s="193"/>
      <c r="KPK77" s="193"/>
      <c r="KPL77" s="193"/>
      <c r="KPM77" s="193"/>
      <c r="KPN77" s="193"/>
      <c r="KPO77" s="193"/>
      <c r="KPP77" s="193"/>
      <c r="KPQ77" s="193"/>
      <c r="KPR77" s="193"/>
      <c r="KPS77" s="193"/>
      <c r="KPT77" s="193"/>
      <c r="KPU77" s="193"/>
      <c r="KPV77" s="193"/>
      <c r="KPW77" s="193"/>
      <c r="KPX77" s="193"/>
      <c r="KPY77" s="193"/>
      <c r="KPZ77" s="193"/>
      <c r="KQA77" s="193"/>
      <c r="KQB77" s="193"/>
      <c r="KQC77" s="193"/>
      <c r="KQD77" s="193"/>
      <c r="KQE77" s="193"/>
      <c r="KQF77" s="193"/>
      <c r="KQG77" s="193"/>
      <c r="KQH77" s="193"/>
      <c r="KQI77" s="193"/>
      <c r="KQJ77" s="193"/>
      <c r="KQK77" s="193"/>
      <c r="KQL77" s="193"/>
      <c r="KQM77" s="193"/>
      <c r="KQN77" s="193"/>
      <c r="KQO77" s="193"/>
      <c r="KQP77" s="193"/>
      <c r="KQQ77" s="193"/>
      <c r="KQR77" s="193"/>
      <c r="KQS77" s="193"/>
      <c r="KQT77" s="193"/>
      <c r="KQU77" s="193"/>
      <c r="KQV77" s="193"/>
      <c r="KQW77" s="193"/>
      <c r="KQX77" s="193"/>
      <c r="KQY77" s="193"/>
      <c r="KQZ77" s="193"/>
      <c r="KRA77" s="193"/>
      <c r="KRB77" s="193"/>
      <c r="KRC77" s="193"/>
      <c r="KRD77" s="193"/>
      <c r="KRE77" s="193"/>
      <c r="KRF77" s="193"/>
      <c r="KRG77" s="193"/>
      <c r="KRH77" s="193"/>
      <c r="KRI77" s="193"/>
      <c r="KRJ77" s="193"/>
      <c r="KRK77" s="193"/>
      <c r="KRL77" s="193"/>
      <c r="KRM77" s="193"/>
      <c r="KRN77" s="193"/>
      <c r="KRO77" s="193"/>
      <c r="KRP77" s="193"/>
      <c r="KRQ77" s="193"/>
      <c r="KRR77" s="193"/>
      <c r="KRS77" s="193"/>
      <c r="KRT77" s="193"/>
      <c r="KRU77" s="193"/>
      <c r="KRV77" s="193"/>
      <c r="KRW77" s="193"/>
      <c r="KRX77" s="193"/>
      <c r="KRY77" s="193"/>
      <c r="KRZ77" s="193"/>
      <c r="KSA77" s="193"/>
      <c r="KSB77" s="193"/>
      <c r="KSC77" s="193"/>
      <c r="KSD77" s="193"/>
      <c r="KSE77" s="193"/>
      <c r="KSF77" s="193"/>
      <c r="KSG77" s="193"/>
      <c r="KSH77" s="193"/>
      <c r="KSI77" s="193"/>
      <c r="KSJ77" s="193"/>
      <c r="KSK77" s="193"/>
      <c r="KSL77" s="193"/>
      <c r="KSM77" s="193"/>
      <c r="KSN77" s="193"/>
      <c r="KSO77" s="193"/>
      <c r="KSP77" s="193"/>
      <c r="KSQ77" s="193"/>
      <c r="KSR77" s="193"/>
      <c r="KSS77" s="193"/>
      <c r="KST77" s="193"/>
      <c r="KSU77" s="193"/>
      <c r="KSV77" s="193"/>
      <c r="KSW77" s="193"/>
      <c r="KSX77" s="193"/>
      <c r="KSY77" s="193"/>
      <c r="KSZ77" s="193"/>
      <c r="KTA77" s="193"/>
      <c r="KTB77" s="193"/>
      <c r="KTC77" s="193"/>
      <c r="KTD77" s="193"/>
      <c r="KTE77" s="193"/>
      <c r="KTF77" s="193"/>
      <c r="KTG77" s="193"/>
      <c r="KTH77" s="193"/>
      <c r="KTI77" s="193"/>
      <c r="KTJ77" s="193"/>
      <c r="KTK77" s="193"/>
      <c r="KTL77" s="193"/>
      <c r="KTM77" s="193"/>
      <c r="KTN77" s="193"/>
      <c r="KTO77" s="193"/>
      <c r="KTP77" s="193"/>
      <c r="KTQ77" s="193"/>
      <c r="KTR77" s="193"/>
      <c r="KTS77" s="193"/>
      <c r="KTT77" s="193"/>
      <c r="KTU77" s="193"/>
      <c r="KTV77" s="193"/>
      <c r="KTW77" s="193"/>
      <c r="KTX77" s="193"/>
      <c r="KTY77" s="193"/>
      <c r="KTZ77" s="193"/>
      <c r="KUA77" s="193"/>
      <c r="KUB77" s="193"/>
      <c r="KUC77" s="193"/>
      <c r="KUD77" s="193"/>
      <c r="KUE77" s="193"/>
      <c r="KUF77" s="193"/>
      <c r="KUG77" s="193"/>
      <c r="KUH77" s="193"/>
      <c r="KUI77" s="193"/>
      <c r="KUJ77" s="193"/>
      <c r="KUK77" s="193"/>
      <c r="KUL77" s="193"/>
      <c r="KUM77" s="193"/>
      <c r="KUN77" s="193"/>
      <c r="KUO77" s="193"/>
      <c r="KUP77" s="193"/>
      <c r="KUQ77" s="193"/>
      <c r="KUR77" s="193"/>
      <c r="KUS77" s="193"/>
      <c r="KUT77" s="193"/>
      <c r="KUU77" s="193"/>
      <c r="KUV77" s="193"/>
      <c r="KUW77" s="193"/>
      <c r="KUX77" s="193"/>
      <c r="KUY77" s="193"/>
      <c r="KUZ77" s="193"/>
      <c r="KVA77" s="193"/>
      <c r="KVB77" s="193"/>
      <c r="KVC77" s="193"/>
      <c r="KVD77" s="193"/>
      <c r="KVE77" s="193"/>
      <c r="KVF77" s="193"/>
      <c r="KVG77" s="193"/>
      <c r="KVH77" s="193"/>
      <c r="KVI77" s="193"/>
      <c r="KVJ77" s="193"/>
      <c r="KVK77" s="193"/>
      <c r="KVL77" s="193"/>
      <c r="KVM77" s="193"/>
      <c r="KVN77" s="193"/>
      <c r="KVO77" s="193"/>
      <c r="KVP77" s="193"/>
      <c r="KVQ77" s="193"/>
      <c r="KVR77" s="193"/>
      <c r="KVS77" s="193"/>
      <c r="KVT77" s="193"/>
      <c r="KVU77" s="193"/>
      <c r="KVV77" s="193"/>
      <c r="KVW77" s="193"/>
      <c r="KVX77" s="193"/>
      <c r="KVY77" s="193"/>
      <c r="KVZ77" s="193"/>
      <c r="KWA77" s="193"/>
      <c r="KWB77" s="193"/>
      <c r="KWC77" s="193"/>
      <c r="KWD77" s="193"/>
      <c r="KWE77" s="193"/>
      <c r="KWF77" s="193"/>
      <c r="KWG77" s="193"/>
      <c r="KWH77" s="193"/>
      <c r="KWI77" s="193"/>
      <c r="KWJ77" s="193"/>
      <c r="KWK77" s="193"/>
      <c r="KWL77" s="193"/>
      <c r="KWM77" s="193"/>
      <c r="KWN77" s="193"/>
      <c r="KWO77" s="193"/>
      <c r="KWP77" s="193"/>
      <c r="KWQ77" s="193"/>
      <c r="KWR77" s="193"/>
      <c r="KWS77" s="193"/>
      <c r="KWT77" s="193"/>
      <c r="KWU77" s="193"/>
      <c r="KWV77" s="193"/>
      <c r="KWW77" s="193"/>
      <c r="KWX77" s="193"/>
      <c r="KWY77" s="193"/>
      <c r="KWZ77" s="193"/>
      <c r="KXA77" s="193"/>
      <c r="KXB77" s="193"/>
      <c r="KXC77" s="193"/>
      <c r="KXD77" s="193"/>
      <c r="KXE77" s="193"/>
      <c r="KXF77" s="193"/>
      <c r="KXG77" s="193"/>
      <c r="KXH77" s="193"/>
      <c r="KXI77" s="193"/>
      <c r="KXJ77" s="193"/>
      <c r="KXK77" s="193"/>
      <c r="KXL77" s="193"/>
      <c r="KXM77" s="193"/>
      <c r="KXN77" s="193"/>
      <c r="KXO77" s="193"/>
      <c r="KXP77" s="193"/>
      <c r="KXQ77" s="193"/>
      <c r="KXR77" s="193"/>
      <c r="KXS77" s="193"/>
      <c r="KXT77" s="193"/>
      <c r="KXU77" s="193"/>
      <c r="KXV77" s="193"/>
      <c r="KXW77" s="193"/>
      <c r="KXX77" s="193"/>
      <c r="KXY77" s="193"/>
      <c r="KXZ77" s="193"/>
      <c r="KYA77" s="193"/>
      <c r="KYB77" s="193"/>
      <c r="KYC77" s="193"/>
      <c r="KYD77" s="193"/>
      <c r="KYE77" s="193"/>
      <c r="KYF77" s="193"/>
      <c r="KYG77" s="193"/>
      <c r="KYH77" s="193"/>
      <c r="KYI77" s="193"/>
      <c r="KYJ77" s="193"/>
      <c r="KYK77" s="193"/>
      <c r="KYL77" s="193"/>
      <c r="KYM77" s="193"/>
      <c r="KYN77" s="193"/>
      <c r="KYO77" s="193"/>
      <c r="KYP77" s="193"/>
      <c r="KYQ77" s="193"/>
      <c r="KYR77" s="193"/>
      <c r="KYS77" s="193"/>
      <c r="KYT77" s="193"/>
      <c r="KYU77" s="193"/>
      <c r="KYV77" s="193"/>
      <c r="KYW77" s="193"/>
      <c r="KYX77" s="193"/>
      <c r="KYY77" s="193"/>
      <c r="KYZ77" s="193"/>
      <c r="KZA77" s="193"/>
      <c r="KZB77" s="193"/>
      <c r="KZC77" s="193"/>
      <c r="KZD77" s="193"/>
      <c r="KZE77" s="193"/>
      <c r="KZF77" s="193"/>
      <c r="KZG77" s="193"/>
      <c r="KZH77" s="193"/>
      <c r="KZI77" s="193"/>
      <c r="KZJ77" s="193"/>
      <c r="KZK77" s="193"/>
      <c r="KZL77" s="193"/>
      <c r="KZM77" s="193"/>
      <c r="KZN77" s="193"/>
      <c r="KZO77" s="193"/>
      <c r="KZP77" s="193"/>
      <c r="KZQ77" s="193"/>
      <c r="KZR77" s="193"/>
      <c r="KZS77" s="193"/>
      <c r="KZT77" s="193"/>
      <c r="KZU77" s="193"/>
      <c r="KZV77" s="193"/>
      <c r="KZW77" s="193"/>
      <c r="KZX77" s="193"/>
      <c r="KZY77" s="193"/>
      <c r="KZZ77" s="193"/>
      <c r="LAA77" s="193"/>
      <c r="LAB77" s="193"/>
      <c r="LAC77" s="193"/>
      <c r="LAD77" s="193"/>
      <c r="LAE77" s="193"/>
      <c r="LAF77" s="193"/>
      <c r="LAG77" s="193"/>
      <c r="LAH77" s="193"/>
      <c r="LAI77" s="193"/>
      <c r="LAJ77" s="193"/>
      <c r="LAK77" s="193"/>
      <c r="LAL77" s="193"/>
      <c r="LAM77" s="193"/>
      <c r="LAN77" s="193"/>
      <c r="LAO77" s="193"/>
      <c r="LAP77" s="193"/>
      <c r="LAQ77" s="193"/>
      <c r="LAR77" s="193"/>
      <c r="LAS77" s="193"/>
      <c r="LAT77" s="193"/>
      <c r="LAU77" s="193"/>
      <c r="LAV77" s="193"/>
      <c r="LAW77" s="193"/>
      <c r="LAX77" s="193"/>
      <c r="LAY77" s="193"/>
      <c r="LAZ77" s="193"/>
      <c r="LBA77" s="193"/>
      <c r="LBB77" s="193"/>
      <c r="LBC77" s="193"/>
      <c r="LBD77" s="193"/>
      <c r="LBE77" s="193"/>
      <c r="LBF77" s="193"/>
      <c r="LBG77" s="193"/>
      <c r="LBH77" s="193"/>
      <c r="LBI77" s="193"/>
      <c r="LBJ77" s="193"/>
      <c r="LBK77" s="193"/>
      <c r="LBL77" s="193"/>
      <c r="LBM77" s="193"/>
      <c r="LBN77" s="193"/>
      <c r="LBO77" s="193"/>
      <c r="LBP77" s="193"/>
      <c r="LBQ77" s="193"/>
      <c r="LBR77" s="193"/>
      <c r="LBS77" s="193"/>
      <c r="LBT77" s="193"/>
      <c r="LBU77" s="193"/>
      <c r="LBV77" s="193"/>
      <c r="LBW77" s="193"/>
      <c r="LBX77" s="193"/>
      <c r="LBY77" s="193"/>
      <c r="LBZ77" s="193"/>
      <c r="LCA77" s="193"/>
      <c r="LCB77" s="193"/>
      <c r="LCC77" s="193"/>
      <c r="LCD77" s="193"/>
      <c r="LCE77" s="193"/>
      <c r="LCF77" s="193"/>
      <c r="LCG77" s="193"/>
      <c r="LCH77" s="193"/>
      <c r="LCI77" s="193"/>
      <c r="LCJ77" s="193"/>
      <c r="LCK77" s="193"/>
      <c r="LCL77" s="193"/>
      <c r="LCM77" s="193"/>
      <c r="LCN77" s="193"/>
      <c r="LCO77" s="193"/>
      <c r="LCP77" s="193"/>
      <c r="LCQ77" s="193"/>
      <c r="LCR77" s="193"/>
      <c r="LCS77" s="193"/>
      <c r="LCT77" s="193"/>
      <c r="LCU77" s="193"/>
      <c r="LCV77" s="193"/>
      <c r="LCW77" s="193"/>
      <c r="LCX77" s="193"/>
      <c r="LCY77" s="193"/>
      <c r="LCZ77" s="193"/>
      <c r="LDA77" s="193"/>
      <c r="LDB77" s="193"/>
      <c r="LDC77" s="193"/>
      <c r="LDD77" s="193"/>
      <c r="LDE77" s="193"/>
      <c r="LDF77" s="193"/>
      <c r="LDG77" s="193"/>
      <c r="LDH77" s="193"/>
      <c r="LDI77" s="193"/>
      <c r="LDJ77" s="193"/>
      <c r="LDK77" s="193"/>
      <c r="LDL77" s="193"/>
      <c r="LDM77" s="193"/>
      <c r="LDN77" s="193"/>
      <c r="LDO77" s="193"/>
      <c r="LDP77" s="193"/>
      <c r="LDQ77" s="193"/>
      <c r="LDR77" s="193"/>
      <c r="LDS77" s="193"/>
      <c r="LDT77" s="193"/>
      <c r="LDU77" s="193"/>
      <c r="LDV77" s="193"/>
      <c r="LDW77" s="193"/>
      <c r="LDX77" s="193"/>
      <c r="LDY77" s="193"/>
      <c r="LDZ77" s="193"/>
      <c r="LEA77" s="193"/>
      <c r="LEB77" s="193"/>
      <c r="LEC77" s="193"/>
      <c r="LED77" s="193"/>
      <c r="LEE77" s="193"/>
      <c r="LEF77" s="193"/>
      <c r="LEG77" s="193"/>
      <c r="LEH77" s="193"/>
      <c r="LEI77" s="193"/>
      <c r="LEJ77" s="193"/>
      <c r="LEK77" s="193"/>
      <c r="LEL77" s="193"/>
      <c r="LEM77" s="193"/>
      <c r="LEN77" s="193"/>
      <c r="LEO77" s="193"/>
      <c r="LEP77" s="193"/>
      <c r="LEQ77" s="193"/>
      <c r="LER77" s="193"/>
      <c r="LES77" s="193"/>
      <c r="LET77" s="193"/>
      <c r="LEU77" s="193"/>
      <c r="LEV77" s="193"/>
      <c r="LEW77" s="193"/>
      <c r="LEX77" s="193"/>
      <c r="LEY77" s="193"/>
      <c r="LEZ77" s="193"/>
      <c r="LFA77" s="193"/>
      <c r="LFB77" s="193"/>
      <c r="LFC77" s="193"/>
      <c r="LFD77" s="193"/>
      <c r="LFE77" s="193"/>
      <c r="LFF77" s="193"/>
      <c r="LFG77" s="193"/>
      <c r="LFH77" s="193"/>
      <c r="LFI77" s="193"/>
      <c r="LFJ77" s="193"/>
      <c r="LFK77" s="193"/>
      <c r="LFL77" s="193"/>
      <c r="LFM77" s="193"/>
      <c r="LFN77" s="193"/>
      <c r="LFO77" s="193"/>
      <c r="LFP77" s="193"/>
      <c r="LFQ77" s="193"/>
      <c r="LFR77" s="193"/>
      <c r="LFS77" s="193"/>
      <c r="LFT77" s="193"/>
      <c r="LFU77" s="193"/>
      <c r="LFV77" s="193"/>
      <c r="LFW77" s="193"/>
      <c r="LFX77" s="193"/>
      <c r="LFY77" s="193"/>
      <c r="LFZ77" s="193"/>
      <c r="LGA77" s="193"/>
      <c r="LGB77" s="193"/>
      <c r="LGC77" s="193"/>
      <c r="LGD77" s="193"/>
      <c r="LGE77" s="193"/>
      <c r="LGF77" s="193"/>
      <c r="LGG77" s="193"/>
      <c r="LGH77" s="193"/>
      <c r="LGI77" s="193"/>
      <c r="LGJ77" s="193"/>
      <c r="LGK77" s="193"/>
      <c r="LGL77" s="193"/>
      <c r="LGM77" s="193"/>
      <c r="LGN77" s="193"/>
      <c r="LGO77" s="193"/>
      <c r="LGP77" s="193"/>
      <c r="LGQ77" s="193"/>
      <c r="LGR77" s="193"/>
      <c r="LGS77" s="193"/>
      <c r="LGT77" s="193"/>
      <c r="LGU77" s="193"/>
      <c r="LGV77" s="193"/>
      <c r="LGW77" s="193"/>
      <c r="LGX77" s="193"/>
      <c r="LGY77" s="193"/>
      <c r="LGZ77" s="193"/>
      <c r="LHA77" s="193"/>
      <c r="LHB77" s="193"/>
      <c r="LHC77" s="193"/>
      <c r="LHD77" s="193"/>
      <c r="LHE77" s="193"/>
      <c r="LHF77" s="193"/>
      <c r="LHG77" s="193"/>
      <c r="LHH77" s="193"/>
      <c r="LHI77" s="193"/>
      <c r="LHJ77" s="193"/>
      <c r="LHK77" s="193"/>
      <c r="LHL77" s="193"/>
      <c r="LHM77" s="193"/>
      <c r="LHN77" s="193"/>
      <c r="LHO77" s="193"/>
      <c r="LHP77" s="193"/>
      <c r="LHQ77" s="193"/>
      <c r="LHR77" s="193"/>
      <c r="LHS77" s="193"/>
      <c r="LHT77" s="193"/>
      <c r="LHU77" s="193"/>
      <c r="LHV77" s="193"/>
      <c r="LHW77" s="193"/>
      <c r="LHX77" s="193"/>
      <c r="LHY77" s="193"/>
      <c r="LHZ77" s="193"/>
      <c r="LIA77" s="193"/>
      <c r="LIB77" s="193"/>
      <c r="LIC77" s="193"/>
      <c r="LID77" s="193"/>
      <c r="LIE77" s="193"/>
      <c r="LIF77" s="193"/>
      <c r="LIG77" s="193"/>
      <c r="LIH77" s="193"/>
      <c r="LII77" s="193"/>
      <c r="LIJ77" s="193"/>
      <c r="LIK77" s="193"/>
      <c r="LIL77" s="193"/>
      <c r="LIM77" s="193"/>
      <c r="LIN77" s="193"/>
      <c r="LIO77" s="193"/>
      <c r="LIP77" s="193"/>
      <c r="LIQ77" s="193"/>
      <c r="LIR77" s="193"/>
      <c r="LIS77" s="193"/>
      <c r="LIT77" s="193"/>
      <c r="LIU77" s="193"/>
      <c r="LIV77" s="193"/>
      <c r="LIW77" s="193"/>
      <c r="LIX77" s="193"/>
      <c r="LIY77" s="193"/>
      <c r="LIZ77" s="193"/>
      <c r="LJA77" s="193"/>
      <c r="LJB77" s="193"/>
      <c r="LJC77" s="193"/>
      <c r="LJD77" s="193"/>
      <c r="LJE77" s="193"/>
      <c r="LJF77" s="193"/>
      <c r="LJG77" s="193"/>
      <c r="LJH77" s="193"/>
      <c r="LJI77" s="193"/>
      <c r="LJJ77" s="193"/>
      <c r="LJK77" s="193"/>
      <c r="LJL77" s="193"/>
      <c r="LJM77" s="193"/>
      <c r="LJN77" s="193"/>
      <c r="LJO77" s="193"/>
      <c r="LJP77" s="193"/>
      <c r="LJQ77" s="193"/>
      <c r="LJR77" s="193"/>
      <c r="LJS77" s="193"/>
      <c r="LJT77" s="193"/>
      <c r="LJU77" s="193"/>
      <c r="LJV77" s="193"/>
      <c r="LJW77" s="193"/>
      <c r="LJX77" s="193"/>
      <c r="LJY77" s="193"/>
      <c r="LJZ77" s="193"/>
      <c r="LKA77" s="193"/>
      <c r="LKB77" s="193"/>
      <c r="LKC77" s="193"/>
      <c r="LKD77" s="193"/>
      <c r="LKE77" s="193"/>
      <c r="LKF77" s="193"/>
      <c r="LKG77" s="193"/>
      <c r="LKH77" s="193"/>
      <c r="LKI77" s="193"/>
      <c r="LKJ77" s="193"/>
      <c r="LKK77" s="193"/>
      <c r="LKL77" s="193"/>
      <c r="LKM77" s="193"/>
      <c r="LKN77" s="193"/>
      <c r="LKO77" s="193"/>
      <c r="LKP77" s="193"/>
      <c r="LKQ77" s="193"/>
      <c r="LKR77" s="193"/>
      <c r="LKS77" s="193"/>
      <c r="LKT77" s="193"/>
      <c r="LKU77" s="193"/>
      <c r="LKV77" s="193"/>
      <c r="LKW77" s="193"/>
      <c r="LKX77" s="193"/>
      <c r="LKY77" s="193"/>
      <c r="LKZ77" s="193"/>
      <c r="LLA77" s="193"/>
      <c r="LLB77" s="193"/>
      <c r="LLC77" s="193"/>
      <c r="LLD77" s="193"/>
      <c r="LLE77" s="193"/>
      <c r="LLF77" s="193"/>
      <c r="LLG77" s="193"/>
      <c r="LLH77" s="193"/>
      <c r="LLI77" s="193"/>
      <c r="LLJ77" s="193"/>
      <c r="LLK77" s="193"/>
      <c r="LLL77" s="193"/>
      <c r="LLM77" s="193"/>
      <c r="LLN77" s="193"/>
      <c r="LLO77" s="193"/>
      <c r="LLP77" s="193"/>
      <c r="LLQ77" s="193"/>
      <c r="LLR77" s="193"/>
      <c r="LLS77" s="193"/>
      <c r="LLT77" s="193"/>
      <c r="LLU77" s="193"/>
      <c r="LLV77" s="193"/>
      <c r="LLW77" s="193"/>
      <c r="LLX77" s="193"/>
      <c r="LLY77" s="193"/>
      <c r="LLZ77" s="193"/>
      <c r="LMA77" s="193"/>
      <c r="LMB77" s="193"/>
      <c r="LMC77" s="193"/>
      <c r="LMD77" s="193"/>
      <c r="LME77" s="193"/>
      <c r="LMF77" s="193"/>
      <c r="LMG77" s="193"/>
      <c r="LMH77" s="193"/>
      <c r="LMI77" s="193"/>
      <c r="LMJ77" s="193"/>
      <c r="LMK77" s="193"/>
      <c r="LML77" s="193"/>
      <c r="LMM77" s="193"/>
      <c r="LMN77" s="193"/>
      <c r="LMO77" s="193"/>
      <c r="LMP77" s="193"/>
      <c r="LMQ77" s="193"/>
      <c r="LMR77" s="193"/>
      <c r="LMS77" s="193"/>
      <c r="LMT77" s="193"/>
      <c r="LMU77" s="193"/>
      <c r="LMV77" s="193"/>
      <c r="LMW77" s="193"/>
      <c r="LMX77" s="193"/>
      <c r="LMY77" s="193"/>
      <c r="LMZ77" s="193"/>
      <c r="LNA77" s="193"/>
      <c r="LNB77" s="193"/>
      <c r="LNC77" s="193"/>
      <c r="LND77" s="193"/>
      <c r="LNE77" s="193"/>
      <c r="LNF77" s="193"/>
      <c r="LNG77" s="193"/>
      <c r="LNH77" s="193"/>
      <c r="LNI77" s="193"/>
      <c r="LNJ77" s="193"/>
      <c r="LNK77" s="193"/>
      <c r="LNL77" s="193"/>
      <c r="LNM77" s="193"/>
      <c r="LNN77" s="193"/>
      <c r="LNO77" s="193"/>
      <c r="LNP77" s="193"/>
      <c r="LNQ77" s="193"/>
      <c r="LNR77" s="193"/>
      <c r="LNS77" s="193"/>
      <c r="LNT77" s="193"/>
      <c r="LNU77" s="193"/>
      <c r="LNV77" s="193"/>
      <c r="LNW77" s="193"/>
      <c r="LNX77" s="193"/>
      <c r="LNY77" s="193"/>
      <c r="LNZ77" s="193"/>
      <c r="LOA77" s="193"/>
      <c r="LOB77" s="193"/>
      <c r="LOC77" s="193"/>
      <c r="LOD77" s="193"/>
      <c r="LOE77" s="193"/>
      <c r="LOF77" s="193"/>
      <c r="LOG77" s="193"/>
      <c r="LOH77" s="193"/>
      <c r="LOI77" s="193"/>
      <c r="LOJ77" s="193"/>
      <c r="LOK77" s="193"/>
      <c r="LOL77" s="193"/>
      <c r="LOM77" s="193"/>
      <c r="LON77" s="193"/>
      <c r="LOO77" s="193"/>
      <c r="LOP77" s="193"/>
      <c r="LOQ77" s="193"/>
      <c r="LOR77" s="193"/>
      <c r="LOS77" s="193"/>
      <c r="LOT77" s="193"/>
      <c r="LOU77" s="193"/>
      <c r="LOV77" s="193"/>
      <c r="LOW77" s="193"/>
      <c r="LOX77" s="193"/>
      <c r="LOY77" s="193"/>
      <c r="LOZ77" s="193"/>
      <c r="LPA77" s="193"/>
      <c r="LPB77" s="193"/>
      <c r="LPC77" s="193"/>
      <c r="LPD77" s="193"/>
      <c r="LPE77" s="193"/>
      <c r="LPF77" s="193"/>
      <c r="LPG77" s="193"/>
      <c r="LPH77" s="193"/>
      <c r="LPI77" s="193"/>
      <c r="LPJ77" s="193"/>
      <c r="LPK77" s="193"/>
      <c r="LPL77" s="193"/>
      <c r="LPM77" s="193"/>
      <c r="LPN77" s="193"/>
      <c r="LPO77" s="193"/>
      <c r="LPP77" s="193"/>
      <c r="LPQ77" s="193"/>
      <c r="LPR77" s="193"/>
      <c r="LPS77" s="193"/>
      <c r="LPT77" s="193"/>
      <c r="LPU77" s="193"/>
      <c r="LPV77" s="193"/>
      <c r="LPW77" s="193"/>
      <c r="LPX77" s="193"/>
      <c r="LPY77" s="193"/>
      <c r="LPZ77" s="193"/>
      <c r="LQA77" s="193"/>
      <c r="LQB77" s="193"/>
      <c r="LQC77" s="193"/>
      <c r="LQD77" s="193"/>
      <c r="LQE77" s="193"/>
      <c r="LQF77" s="193"/>
      <c r="LQG77" s="193"/>
      <c r="LQH77" s="193"/>
      <c r="LQI77" s="193"/>
      <c r="LQJ77" s="193"/>
      <c r="LQK77" s="193"/>
      <c r="LQL77" s="193"/>
      <c r="LQM77" s="193"/>
      <c r="LQN77" s="193"/>
      <c r="LQO77" s="193"/>
      <c r="LQP77" s="193"/>
      <c r="LQQ77" s="193"/>
      <c r="LQR77" s="193"/>
      <c r="LQS77" s="193"/>
      <c r="LQT77" s="193"/>
      <c r="LQU77" s="193"/>
      <c r="LQV77" s="193"/>
      <c r="LQW77" s="193"/>
      <c r="LQX77" s="193"/>
      <c r="LQY77" s="193"/>
      <c r="LQZ77" s="193"/>
      <c r="LRA77" s="193"/>
      <c r="LRB77" s="193"/>
      <c r="LRC77" s="193"/>
      <c r="LRD77" s="193"/>
      <c r="LRE77" s="193"/>
      <c r="LRF77" s="193"/>
      <c r="LRG77" s="193"/>
      <c r="LRH77" s="193"/>
      <c r="LRI77" s="193"/>
      <c r="LRJ77" s="193"/>
      <c r="LRK77" s="193"/>
      <c r="LRL77" s="193"/>
      <c r="LRM77" s="193"/>
      <c r="LRN77" s="193"/>
      <c r="LRO77" s="193"/>
      <c r="LRP77" s="193"/>
      <c r="LRQ77" s="193"/>
      <c r="LRR77" s="193"/>
      <c r="LRS77" s="193"/>
      <c r="LRT77" s="193"/>
      <c r="LRU77" s="193"/>
      <c r="LRV77" s="193"/>
      <c r="LRW77" s="193"/>
      <c r="LRX77" s="193"/>
      <c r="LRY77" s="193"/>
      <c r="LRZ77" s="193"/>
      <c r="LSA77" s="193"/>
      <c r="LSB77" s="193"/>
      <c r="LSC77" s="193"/>
      <c r="LSD77" s="193"/>
      <c r="LSE77" s="193"/>
      <c r="LSF77" s="193"/>
      <c r="LSG77" s="193"/>
      <c r="LSH77" s="193"/>
      <c r="LSI77" s="193"/>
      <c r="LSJ77" s="193"/>
      <c r="LSK77" s="193"/>
      <c r="LSL77" s="193"/>
      <c r="LSM77" s="193"/>
      <c r="LSN77" s="193"/>
      <c r="LSO77" s="193"/>
      <c r="LSP77" s="193"/>
      <c r="LSQ77" s="193"/>
      <c r="LSR77" s="193"/>
      <c r="LSS77" s="193"/>
      <c r="LST77" s="193"/>
      <c r="LSU77" s="193"/>
      <c r="LSV77" s="193"/>
      <c r="LSW77" s="193"/>
      <c r="LSX77" s="193"/>
      <c r="LSY77" s="193"/>
      <c r="LSZ77" s="193"/>
      <c r="LTA77" s="193"/>
      <c r="LTB77" s="193"/>
      <c r="LTC77" s="193"/>
      <c r="LTD77" s="193"/>
      <c r="LTE77" s="193"/>
      <c r="LTF77" s="193"/>
      <c r="LTG77" s="193"/>
      <c r="LTH77" s="193"/>
      <c r="LTI77" s="193"/>
      <c r="LTJ77" s="193"/>
      <c r="LTK77" s="193"/>
      <c r="LTL77" s="193"/>
      <c r="LTM77" s="193"/>
      <c r="LTN77" s="193"/>
      <c r="LTO77" s="193"/>
      <c r="LTP77" s="193"/>
      <c r="LTQ77" s="193"/>
      <c r="LTR77" s="193"/>
      <c r="LTS77" s="193"/>
      <c r="LTT77" s="193"/>
      <c r="LTU77" s="193"/>
      <c r="LTV77" s="193"/>
      <c r="LTW77" s="193"/>
      <c r="LTX77" s="193"/>
      <c r="LTY77" s="193"/>
      <c r="LTZ77" s="193"/>
      <c r="LUA77" s="193"/>
      <c r="LUB77" s="193"/>
      <c r="LUC77" s="193"/>
      <c r="LUD77" s="193"/>
      <c r="LUE77" s="193"/>
      <c r="LUF77" s="193"/>
      <c r="LUG77" s="193"/>
      <c r="LUH77" s="193"/>
      <c r="LUI77" s="193"/>
      <c r="LUJ77" s="193"/>
      <c r="LUK77" s="193"/>
      <c r="LUL77" s="193"/>
      <c r="LUM77" s="193"/>
      <c r="LUN77" s="193"/>
      <c r="LUO77" s="193"/>
      <c r="LUP77" s="193"/>
      <c r="LUQ77" s="193"/>
      <c r="LUR77" s="193"/>
      <c r="LUS77" s="193"/>
      <c r="LUT77" s="193"/>
      <c r="LUU77" s="193"/>
      <c r="LUV77" s="193"/>
      <c r="LUW77" s="193"/>
      <c r="LUX77" s="193"/>
      <c r="LUY77" s="193"/>
      <c r="LUZ77" s="193"/>
      <c r="LVA77" s="193"/>
      <c r="LVB77" s="193"/>
      <c r="LVC77" s="193"/>
      <c r="LVD77" s="193"/>
      <c r="LVE77" s="193"/>
      <c r="LVF77" s="193"/>
      <c r="LVG77" s="193"/>
      <c r="LVH77" s="193"/>
      <c r="LVI77" s="193"/>
      <c r="LVJ77" s="193"/>
      <c r="LVK77" s="193"/>
      <c r="LVL77" s="193"/>
      <c r="LVM77" s="193"/>
      <c r="LVN77" s="193"/>
      <c r="LVO77" s="193"/>
      <c r="LVP77" s="193"/>
      <c r="LVQ77" s="193"/>
      <c r="LVR77" s="193"/>
      <c r="LVS77" s="193"/>
      <c r="LVT77" s="193"/>
      <c r="LVU77" s="193"/>
      <c r="LVV77" s="193"/>
      <c r="LVW77" s="193"/>
      <c r="LVX77" s="193"/>
      <c r="LVY77" s="193"/>
      <c r="LVZ77" s="193"/>
      <c r="LWA77" s="193"/>
      <c r="LWB77" s="193"/>
      <c r="LWC77" s="193"/>
      <c r="LWD77" s="193"/>
      <c r="LWE77" s="193"/>
      <c r="LWF77" s="193"/>
      <c r="LWG77" s="193"/>
      <c r="LWH77" s="193"/>
      <c r="LWI77" s="193"/>
      <c r="LWJ77" s="193"/>
      <c r="LWK77" s="193"/>
      <c r="LWL77" s="193"/>
      <c r="LWM77" s="193"/>
      <c r="LWN77" s="193"/>
      <c r="LWO77" s="193"/>
      <c r="LWP77" s="193"/>
      <c r="LWQ77" s="193"/>
      <c r="LWR77" s="193"/>
      <c r="LWS77" s="193"/>
      <c r="LWT77" s="193"/>
      <c r="LWU77" s="193"/>
      <c r="LWV77" s="193"/>
      <c r="LWW77" s="193"/>
      <c r="LWX77" s="193"/>
      <c r="LWY77" s="193"/>
      <c r="LWZ77" s="193"/>
      <c r="LXA77" s="193"/>
      <c r="LXB77" s="193"/>
      <c r="LXC77" s="193"/>
      <c r="LXD77" s="193"/>
      <c r="LXE77" s="193"/>
      <c r="LXF77" s="193"/>
      <c r="LXG77" s="193"/>
      <c r="LXH77" s="193"/>
      <c r="LXI77" s="193"/>
      <c r="LXJ77" s="193"/>
      <c r="LXK77" s="193"/>
      <c r="LXL77" s="193"/>
      <c r="LXM77" s="193"/>
      <c r="LXN77" s="193"/>
      <c r="LXO77" s="193"/>
      <c r="LXP77" s="193"/>
      <c r="LXQ77" s="193"/>
      <c r="LXR77" s="193"/>
      <c r="LXS77" s="193"/>
      <c r="LXT77" s="193"/>
      <c r="LXU77" s="193"/>
      <c r="LXV77" s="193"/>
      <c r="LXW77" s="193"/>
      <c r="LXX77" s="193"/>
      <c r="LXY77" s="193"/>
      <c r="LXZ77" s="193"/>
      <c r="LYA77" s="193"/>
      <c r="LYB77" s="193"/>
      <c r="LYC77" s="193"/>
      <c r="LYD77" s="193"/>
      <c r="LYE77" s="193"/>
      <c r="LYF77" s="193"/>
      <c r="LYG77" s="193"/>
      <c r="LYH77" s="193"/>
      <c r="LYI77" s="193"/>
      <c r="LYJ77" s="193"/>
      <c r="LYK77" s="193"/>
      <c r="LYL77" s="193"/>
      <c r="LYM77" s="193"/>
      <c r="LYN77" s="193"/>
      <c r="LYO77" s="193"/>
      <c r="LYP77" s="193"/>
      <c r="LYQ77" s="193"/>
      <c r="LYR77" s="193"/>
      <c r="LYS77" s="193"/>
      <c r="LYT77" s="193"/>
      <c r="LYU77" s="193"/>
      <c r="LYV77" s="193"/>
      <c r="LYW77" s="193"/>
      <c r="LYX77" s="193"/>
      <c r="LYY77" s="193"/>
      <c r="LYZ77" s="193"/>
      <c r="LZA77" s="193"/>
      <c r="LZB77" s="193"/>
      <c r="LZC77" s="193"/>
      <c r="LZD77" s="193"/>
      <c r="LZE77" s="193"/>
      <c r="LZF77" s="193"/>
      <c r="LZG77" s="193"/>
      <c r="LZH77" s="193"/>
      <c r="LZI77" s="193"/>
      <c r="LZJ77" s="193"/>
      <c r="LZK77" s="193"/>
      <c r="LZL77" s="193"/>
      <c r="LZM77" s="193"/>
      <c r="LZN77" s="193"/>
      <c r="LZO77" s="193"/>
      <c r="LZP77" s="193"/>
      <c r="LZQ77" s="193"/>
      <c r="LZR77" s="193"/>
      <c r="LZS77" s="193"/>
      <c r="LZT77" s="193"/>
      <c r="LZU77" s="193"/>
      <c r="LZV77" s="193"/>
      <c r="LZW77" s="193"/>
      <c r="LZX77" s="193"/>
      <c r="LZY77" s="193"/>
      <c r="LZZ77" s="193"/>
      <c r="MAA77" s="193"/>
      <c r="MAB77" s="193"/>
      <c r="MAC77" s="193"/>
      <c r="MAD77" s="193"/>
      <c r="MAE77" s="193"/>
      <c r="MAF77" s="193"/>
      <c r="MAG77" s="193"/>
      <c r="MAH77" s="193"/>
      <c r="MAI77" s="193"/>
      <c r="MAJ77" s="193"/>
      <c r="MAK77" s="193"/>
      <c r="MAL77" s="193"/>
      <c r="MAM77" s="193"/>
      <c r="MAN77" s="193"/>
      <c r="MAO77" s="193"/>
      <c r="MAP77" s="193"/>
      <c r="MAQ77" s="193"/>
      <c r="MAR77" s="193"/>
      <c r="MAS77" s="193"/>
      <c r="MAT77" s="193"/>
      <c r="MAU77" s="193"/>
      <c r="MAV77" s="193"/>
      <c r="MAW77" s="193"/>
      <c r="MAX77" s="193"/>
      <c r="MAY77" s="193"/>
      <c r="MAZ77" s="193"/>
      <c r="MBA77" s="193"/>
      <c r="MBB77" s="193"/>
      <c r="MBC77" s="193"/>
      <c r="MBD77" s="193"/>
      <c r="MBE77" s="193"/>
      <c r="MBF77" s="193"/>
      <c r="MBG77" s="193"/>
      <c r="MBH77" s="193"/>
      <c r="MBI77" s="193"/>
      <c r="MBJ77" s="193"/>
      <c r="MBK77" s="193"/>
      <c r="MBL77" s="193"/>
      <c r="MBM77" s="193"/>
      <c r="MBN77" s="193"/>
      <c r="MBO77" s="193"/>
      <c r="MBP77" s="193"/>
      <c r="MBQ77" s="193"/>
      <c r="MBR77" s="193"/>
      <c r="MBS77" s="193"/>
      <c r="MBT77" s="193"/>
      <c r="MBU77" s="193"/>
      <c r="MBV77" s="193"/>
      <c r="MBW77" s="193"/>
      <c r="MBX77" s="193"/>
      <c r="MBY77" s="193"/>
      <c r="MBZ77" s="193"/>
      <c r="MCA77" s="193"/>
      <c r="MCB77" s="193"/>
      <c r="MCC77" s="193"/>
      <c r="MCD77" s="193"/>
      <c r="MCE77" s="193"/>
      <c r="MCF77" s="193"/>
      <c r="MCG77" s="193"/>
      <c r="MCH77" s="193"/>
      <c r="MCI77" s="193"/>
      <c r="MCJ77" s="193"/>
      <c r="MCK77" s="193"/>
      <c r="MCL77" s="193"/>
      <c r="MCM77" s="193"/>
      <c r="MCN77" s="193"/>
      <c r="MCO77" s="193"/>
      <c r="MCP77" s="193"/>
      <c r="MCQ77" s="193"/>
      <c r="MCR77" s="193"/>
      <c r="MCS77" s="193"/>
      <c r="MCT77" s="193"/>
      <c r="MCU77" s="193"/>
      <c r="MCV77" s="193"/>
      <c r="MCW77" s="193"/>
      <c r="MCX77" s="193"/>
      <c r="MCY77" s="193"/>
      <c r="MCZ77" s="193"/>
      <c r="MDA77" s="193"/>
      <c r="MDB77" s="193"/>
      <c r="MDC77" s="193"/>
      <c r="MDD77" s="193"/>
      <c r="MDE77" s="193"/>
      <c r="MDF77" s="193"/>
      <c r="MDG77" s="193"/>
      <c r="MDH77" s="193"/>
      <c r="MDI77" s="193"/>
      <c r="MDJ77" s="193"/>
      <c r="MDK77" s="193"/>
      <c r="MDL77" s="193"/>
      <c r="MDM77" s="193"/>
      <c r="MDN77" s="193"/>
      <c r="MDO77" s="193"/>
      <c r="MDP77" s="193"/>
      <c r="MDQ77" s="193"/>
      <c r="MDR77" s="193"/>
      <c r="MDS77" s="193"/>
      <c r="MDT77" s="193"/>
      <c r="MDU77" s="193"/>
      <c r="MDV77" s="193"/>
      <c r="MDW77" s="193"/>
      <c r="MDX77" s="193"/>
      <c r="MDY77" s="193"/>
      <c r="MDZ77" s="193"/>
      <c r="MEA77" s="193"/>
      <c r="MEB77" s="193"/>
      <c r="MEC77" s="193"/>
      <c r="MED77" s="193"/>
      <c r="MEE77" s="193"/>
      <c r="MEF77" s="193"/>
      <c r="MEG77" s="193"/>
      <c r="MEH77" s="193"/>
      <c r="MEI77" s="193"/>
      <c r="MEJ77" s="193"/>
      <c r="MEK77" s="193"/>
      <c r="MEL77" s="193"/>
      <c r="MEM77" s="193"/>
      <c r="MEN77" s="193"/>
      <c r="MEO77" s="193"/>
      <c r="MEP77" s="193"/>
      <c r="MEQ77" s="193"/>
      <c r="MER77" s="193"/>
      <c r="MES77" s="193"/>
      <c r="MET77" s="193"/>
      <c r="MEU77" s="193"/>
      <c r="MEV77" s="193"/>
      <c r="MEW77" s="193"/>
      <c r="MEX77" s="193"/>
      <c r="MEY77" s="193"/>
      <c r="MEZ77" s="193"/>
      <c r="MFA77" s="193"/>
      <c r="MFB77" s="193"/>
      <c r="MFC77" s="193"/>
      <c r="MFD77" s="193"/>
      <c r="MFE77" s="193"/>
      <c r="MFF77" s="193"/>
      <c r="MFG77" s="193"/>
      <c r="MFH77" s="193"/>
      <c r="MFI77" s="193"/>
      <c r="MFJ77" s="193"/>
      <c r="MFK77" s="193"/>
      <c r="MFL77" s="193"/>
      <c r="MFM77" s="193"/>
      <c r="MFN77" s="193"/>
      <c r="MFO77" s="193"/>
      <c r="MFP77" s="193"/>
      <c r="MFQ77" s="193"/>
      <c r="MFR77" s="193"/>
      <c r="MFS77" s="193"/>
      <c r="MFT77" s="193"/>
      <c r="MFU77" s="193"/>
      <c r="MFV77" s="193"/>
      <c r="MFW77" s="193"/>
      <c r="MFX77" s="193"/>
      <c r="MFY77" s="193"/>
      <c r="MFZ77" s="193"/>
      <c r="MGA77" s="193"/>
      <c r="MGB77" s="193"/>
      <c r="MGC77" s="193"/>
      <c r="MGD77" s="193"/>
      <c r="MGE77" s="193"/>
      <c r="MGF77" s="193"/>
      <c r="MGG77" s="193"/>
      <c r="MGH77" s="193"/>
      <c r="MGI77" s="193"/>
      <c r="MGJ77" s="193"/>
      <c r="MGK77" s="193"/>
      <c r="MGL77" s="193"/>
      <c r="MGM77" s="193"/>
      <c r="MGN77" s="193"/>
      <c r="MGO77" s="193"/>
      <c r="MGP77" s="193"/>
      <c r="MGQ77" s="193"/>
      <c r="MGR77" s="193"/>
      <c r="MGS77" s="193"/>
      <c r="MGT77" s="193"/>
      <c r="MGU77" s="193"/>
      <c r="MGV77" s="193"/>
      <c r="MGW77" s="193"/>
      <c r="MGX77" s="193"/>
      <c r="MGY77" s="193"/>
      <c r="MGZ77" s="193"/>
      <c r="MHA77" s="193"/>
      <c r="MHB77" s="193"/>
      <c r="MHC77" s="193"/>
      <c r="MHD77" s="193"/>
      <c r="MHE77" s="193"/>
      <c r="MHF77" s="193"/>
      <c r="MHG77" s="193"/>
      <c r="MHH77" s="193"/>
      <c r="MHI77" s="193"/>
      <c r="MHJ77" s="193"/>
      <c r="MHK77" s="193"/>
      <c r="MHL77" s="193"/>
      <c r="MHM77" s="193"/>
      <c r="MHN77" s="193"/>
      <c r="MHO77" s="193"/>
      <c r="MHP77" s="193"/>
      <c r="MHQ77" s="193"/>
      <c r="MHR77" s="193"/>
      <c r="MHS77" s="193"/>
      <c r="MHT77" s="193"/>
      <c r="MHU77" s="193"/>
      <c r="MHV77" s="193"/>
      <c r="MHW77" s="193"/>
      <c r="MHX77" s="193"/>
      <c r="MHY77" s="193"/>
      <c r="MHZ77" s="193"/>
      <c r="MIA77" s="193"/>
      <c r="MIB77" s="193"/>
      <c r="MIC77" s="193"/>
      <c r="MID77" s="193"/>
      <c r="MIE77" s="193"/>
      <c r="MIF77" s="193"/>
      <c r="MIG77" s="193"/>
      <c r="MIH77" s="193"/>
      <c r="MII77" s="193"/>
      <c r="MIJ77" s="193"/>
      <c r="MIK77" s="193"/>
      <c r="MIL77" s="193"/>
      <c r="MIM77" s="193"/>
      <c r="MIN77" s="193"/>
      <c r="MIO77" s="193"/>
      <c r="MIP77" s="193"/>
      <c r="MIQ77" s="193"/>
      <c r="MIR77" s="193"/>
      <c r="MIS77" s="193"/>
      <c r="MIT77" s="193"/>
      <c r="MIU77" s="193"/>
      <c r="MIV77" s="193"/>
      <c r="MIW77" s="193"/>
      <c r="MIX77" s="193"/>
      <c r="MIY77" s="193"/>
      <c r="MIZ77" s="193"/>
      <c r="MJA77" s="193"/>
      <c r="MJB77" s="193"/>
      <c r="MJC77" s="193"/>
      <c r="MJD77" s="193"/>
      <c r="MJE77" s="193"/>
      <c r="MJF77" s="193"/>
      <c r="MJG77" s="193"/>
      <c r="MJH77" s="193"/>
      <c r="MJI77" s="193"/>
      <c r="MJJ77" s="193"/>
      <c r="MJK77" s="193"/>
      <c r="MJL77" s="193"/>
      <c r="MJM77" s="193"/>
      <c r="MJN77" s="193"/>
      <c r="MJO77" s="193"/>
      <c r="MJP77" s="193"/>
      <c r="MJQ77" s="193"/>
      <c r="MJR77" s="193"/>
      <c r="MJS77" s="193"/>
      <c r="MJT77" s="193"/>
      <c r="MJU77" s="193"/>
      <c r="MJV77" s="193"/>
      <c r="MJW77" s="193"/>
      <c r="MJX77" s="193"/>
      <c r="MJY77" s="193"/>
      <c r="MJZ77" s="193"/>
      <c r="MKA77" s="193"/>
      <c r="MKB77" s="193"/>
      <c r="MKC77" s="193"/>
      <c r="MKD77" s="193"/>
      <c r="MKE77" s="193"/>
      <c r="MKF77" s="193"/>
      <c r="MKG77" s="193"/>
      <c r="MKH77" s="193"/>
      <c r="MKI77" s="193"/>
      <c r="MKJ77" s="193"/>
      <c r="MKK77" s="193"/>
      <c r="MKL77" s="193"/>
      <c r="MKM77" s="193"/>
      <c r="MKN77" s="193"/>
      <c r="MKO77" s="193"/>
      <c r="MKP77" s="193"/>
      <c r="MKQ77" s="193"/>
      <c r="MKR77" s="193"/>
      <c r="MKS77" s="193"/>
      <c r="MKT77" s="193"/>
      <c r="MKU77" s="193"/>
      <c r="MKV77" s="193"/>
      <c r="MKW77" s="193"/>
      <c r="MKX77" s="193"/>
      <c r="MKY77" s="193"/>
      <c r="MKZ77" s="193"/>
      <c r="MLA77" s="193"/>
      <c r="MLB77" s="193"/>
      <c r="MLC77" s="193"/>
      <c r="MLD77" s="193"/>
      <c r="MLE77" s="193"/>
      <c r="MLF77" s="193"/>
      <c r="MLG77" s="193"/>
      <c r="MLH77" s="193"/>
      <c r="MLI77" s="193"/>
      <c r="MLJ77" s="193"/>
      <c r="MLK77" s="193"/>
      <c r="MLL77" s="193"/>
      <c r="MLM77" s="193"/>
      <c r="MLN77" s="193"/>
      <c r="MLO77" s="193"/>
      <c r="MLP77" s="193"/>
      <c r="MLQ77" s="193"/>
      <c r="MLR77" s="193"/>
      <c r="MLS77" s="193"/>
      <c r="MLT77" s="193"/>
      <c r="MLU77" s="193"/>
      <c r="MLV77" s="193"/>
      <c r="MLW77" s="193"/>
      <c r="MLX77" s="193"/>
      <c r="MLY77" s="193"/>
      <c r="MLZ77" s="193"/>
      <c r="MMA77" s="193"/>
      <c r="MMB77" s="193"/>
      <c r="MMC77" s="193"/>
      <c r="MMD77" s="193"/>
      <c r="MME77" s="193"/>
      <c r="MMF77" s="193"/>
      <c r="MMG77" s="193"/>
      <c r="MMH77" s="193"/>
      <c r="MMI77" s="193"/>
      <c r="MMJ77" s="193"/>
      <c r="MMK77" s="193"/>
      <c r="MML77" s="193"/>
      <c r="MMM77" s="193"/>
      <c r="MMN77" s="193"/>
      <c r="MMO77" s="193"/>
      <c r="MMP77" s="193"/>
      <c r="MMQ77" s="193"/>
      <c r="MMR77" s="193"/>
      <c r="MMS77" s="193"/>
      <c r="MMT77" s="193"/>
      <c r="MMU77" s="193"/>
      <c r="MMV77" s="193"/>
      <c r="MMW77" s="193"/>
      <c r="MMX77" s="193"/>
      <c r="MMY77" s="193"/>
      <c r="MMZ77" s="193"/>
      <c r="MNA77" s="193"/>
      <c r="MNB77" s="193"/>
      <c r="MNC77" s="193"/>
      <c r="MND77" s="193"/>
      <c r="MNE77" s="193"/>
      <c r="MNF77" s="193"/>
      <c r="MNG77" s="193"/>
      <c r="MNH77" s="193"/>
      <c r="MNI77" s="193"/>
      <c r="MNJ77" s="193"/>
      <c r="MNK77" s="193"/>
      <c r="MNL77" s="193"/>
      <c r="MNM77" s="193"/>
      <c r="MNN77" s="193"/>
      <c r="MNO77" s="193"/>
      <c r="MNP77" s="193"/>
      <c r="MNQ77" s="193"/>
      <c r="MNR77" s="193"/>
      <c r="MNS77" s="193"/>
      <c r="MNT77" s="193"/>
      <c r="MNU77" s="193"/>
      <c r="MNV77" s="193"/>
      <c r="MNW77" s="193"/>
      <c r="MNX77" s="193"/>
      <c r="MNY77" s="193"/>
      <c r="MNZ77" s="193"/>
      <c r="MOA77" s="193"/>
      <c r="MOB77" s="193"/>
      <c r="MOC77" s="193"/>
      <c r="MOD77" s="193"/>
      <c r="MOE77" s="193"/>
      <c r="MOF77" s="193"/>
      <c r="MOG77" s="193"/>
      <c r="MOH77" s="193"/>
      <c r="MOI77" s="193"/>
      <c r="MOJ77" s="193"/>
      <c r="MOK77" s="193"/>
      <c r="MOL77" s="193"/>
      <c r="MOM77" s="193"/>
      <c r="MON77" s="193"/>
      <c r="MOO77" s="193"/>
      <c r="MOP77" s="193"/>
      <c r="MOQ77" s="193"/>
      <c r="MOR77" s="193"/>
      <c r="MOS77" s="193"/>
      <c r="MOT77" s="193"/>
      <c r="MOU77" s="193"/>
      <c r="MOV77" s="193"/>
      <c r="MOW77" s="193"/>
      <c r="MOX77" s="193"/>
      <c r="MOY77" s="193"/>
      <c r="MOZ77" s="193"/>
      <c r="MPA77" s="193"/>
      <c r="MPB77" s="193"/>
      <c r="MPC77" s="193"/>
      <c r="MPD77" s="193"/>
      <c r="MPE77" s="193"/>
      <c r="MPF77" s="193"/>
      <c r="MPG77" s="193"/>
      <c r="MPH77" s="193"/>
      <c r="MPI77" s="193"/>
      <c r="MPJ77" s="193"/>
      <c r="MPK77" s="193"/>
      <c r="MPL77" s="193"/>
      <c r="MPM77" s="193"/>
      <c r="MPN77" s="193"/>
      <c r="MPO77" s="193"/>
      <c r="MPP77" s="193"/>
      <c r="MPQ77" s="193"/>
      <c r="MPR77" s="193"/>
      <c r="MPS77" s="193"/>
      <c r="MPT77" s="193"/>
      <c r="MPU77" s="193"/>
      <c r="MPV77" s="193"/>
      <c r="MPW77" s="193"/>
      <c r="MPX77" s="193"/>
      <c r="MPY77" s="193"/>
      <c r="MPZ77" s="193"/>
      <c r="MQA77" s="193"/>
      <c r="MQB77" s="193"/>
      <c r="MQC77" s="193"/>
      <c r="MQD77" s="193"/>
      <c r="MQE77" s="193"/>
      <c r="MQF77" s="193"/>
      <c r="MQG77" s="193"/>
      <c r="MQH77" s="193"/>
      <c r="MQI77" s="193"/>
      <c r="MQJ77" s="193"/>
      <c r="MQK77" s="193"/>
      <c r="MQL77" s="193"/>
      <c r="MQM77" s="193"/>
      <c r="MQN77" s="193"/>
      <c r="MQO77" s="193"/>
      <c r="MQP77" s="193"/>
      <c r="MQQ77" s="193"/>
      <c r="MQR77" s="193"/>
      <c r="MQS77" s="193"/>
      <c r="MQT77" s="193"/>
      <c r="MQU77" s="193"/>
      <c r="MQV77" s="193"/>
      <c r="MQW77" s="193"/>
      <c r="MQX77" s="193"/>
      <c r="MQY77" s="193"/>
      <c r="MQZ77" s="193"/>
      <c r="MRA77" s="193"/>
      <c r="MRB77" s="193"/>
      <c r="MRC77" s="193"/>
      <c r="MRD77" s="193"/>
      <c r="MRE77" s="193"/>
      <c r="MRF77" s="193"/>
      <c r="MRG77" s="193"/>
      <c r="MRH77" s="193"/>
      <c r="MRI77" s="193"/>
      <c r="MRJ77" s="193"/>
      <c r="MRK77" s="193"/>
      <c r="MRL77" s="193"/>
      <c r="MRM77" s="193"/>
      <c r="MRN77" s="193"/>
      <c r="MRO77" s="193"/>
      <c r="MRP77" s="193"/>
      <c r="MRQ77" s="193"/>
      <c r="MRR77" s="193"/>
      <c r="MRS77" s="193"/>
      <c r="MRT77" s="193"/>
      <c r="MRU77" s="193"/>
      <c r="MRV77" s="193"/>
      <c r="MRW77" s="193"/>
      <c r="MRX77" s="193"/>
      <c r="MRY77" s="193"/>
      <c r="MRZ77" s="193"/>
      <c r="MSA77" s="193"/>
      <c r="MSB77" s="193"/>
      <c r="MSC77" s="193"/>
      <c r="MSD77" s="193"/>
      <c r="MSE77" s="193"/>
      <c r="MSF77" s="193"/>
      <c r="MSG77" s="193"/>
      <c r="MSH77" s="193"/>
      <c r="MSI77" s="193"/>
      <c r="MSJ77" s="193"/>
      <c r="MSK77" s="193"/>
      <c r="MSL77" s="193"/>
      <c r="MSM77" s="193"/>
      <c r="MSN77" s="193"/>
      <c r="MSO77" s="193"/>
      <c r="MSP77" s="193"/>
      <c r="MSQ77" s="193"/>
      <c r="MSR77" s="193"/>
      <c r="MSS77" s="193"/>
      <c r="MST77" s="193"/>
      <c r="MSU77" s="193"/>
      <c r="MSV77" s="193"/>
      <c r="MSW77" s="193"/>
      <c r="MSX77" s="193"/>
      <c r="MSY77" s="193"/>
      <c r="MSZ77" s="193"/>
      <c r="MTA77" s="193"/>
      <c r="MTB77" s="193"/>
      <c r="MTC77" s="193"/>
      <c r="MTD77" s="193"/>
      <c r="MTE77" s="193"/>
      <c r="MTF77" s="193"/>
      <c r="MTG77" s="193"/>
      <c r="MTH77" s="193"/>
      <c r="MTI77" s="193"/>
      <c r="MTJ77" s="193"/>
      <c r="MTK77" s="193"/>
      <c r="MTL77" s="193"/>
      <c r="MTM77" s="193"/>
      <c r="MTN77" s="193"/>
      <c r="MTO77" s="193"/>
      <c r="MTP77" s="193"/>
      <c r="MTQ77" s="193"/>
      <c r="MTR77" s="193"/>
      <c r="MTS77" s="193"/>
      <c r="MTT77" s="193"/>
      <c r="MTU77" s="193"/>
      <c r="MTV77" s="193"/>
      <c r="MTW77" s="193"/>
      <c r="MTX77" s="193"/>
      <c r="MTY77" s="193"/>
      <c r="MTZ77" s="193"/>
      <c r="MUA77" s="193"/>
      <c r="MUB77" s="193"/>
      <c r="MUC77" s="193"/>
      <c r="MUD77" s="193"/>
      <c r="MUE77" s="193"/>
      <c r="MUF77" s="193"/>
      <c r="MUG77" s="193"/>
      <c r="MUH77" s="193"/>
      <c r="MUI77" s="193"/>
      <c r="MUJ77" s="193"/>
      <c r="MUK77" s="193"/>
      <c r="MUL77" s="193"/>
      <c r="MUM77" s="193"/>
      <c r="MUN77" s="193"/>
      <c r="MUO77" s="193"/>
      <c r="MUP77" s="193"/>
      <c r="MUQ77" s="193"/>
      <c r="MUR77" s="193"/>
      <c r="MUS77" s="193"/>
      <c r="MUT77" s="193"/>
      <c r="MUU77" s="193"/>
      <c r="MUV77" s="193"/>
      <c r="MUW77" s="193"/>
      <c r="MUX77" s="193"/>
      <c r="MUY77" s="193"/>
      <c r="MUZ77" s="193"/>
      <c r="MVA77" s="193"/>
      <c r="MVB77" s="193"/>
      <c r="MVC77" s="193"/>
      <c r="MVD77" s="193"/>
      <c r="MVE77" s="193"/>
      <c r="MVF77" s="193"/>
      <c r="MVG77" s="193"/>
      <c r="MVH77" s="193"/>
      <c r="MVI77" s="193"/>
      <c r="MVJ77" s="193"/>
      <c r="MVK77" s="193"/>
      <c r="MVL77" s="193"/>
      <c r="MVM77" s="193"/>
      <c r="MVN77" s="193"/>
      <c r="MVO77" s="193"/>
      <c r="MVP77" s="193"/>
      <c r="MVQ77" s="193"/>
      <c r="MVR77" s="193"/>
      <c r="MVS77" s="193"/>
      <c r="MVT77" s="193"/>
      <c r="MVU77" s="193"/>
      <c r="MVV77" s="193"/>
      <c r="MVW77" s="193"/>
      <c r="MVX77" s="193"/>
      <c r="MVY77" s="193"/>
      <c r="MVZ77" s="193"/>
      <c r="MWA77" s="193"/>
      <c r="MWB77" s="193"/>
      <c r="MWC77" s="193"/>
      <c r="MWD77" s="193"/>
      <c r="MWE77" s="193"/>
      <c r="MWF77" s="193"/>
      <c r="MWG77" s="193"/>
      <c r="MWH77" s="193"/>
      <c r="MWI77" s="193"/>
      <c r="MWJ77" s="193"/>
      <c r="MWK77" s="193"/>
      <c r="MWL77" s="193"/>
      <c r="MWM77" s="193"/>
      <c r="MWN77" s="193"/>
      <c r="MWO77" s="193"/>
      <c r="MWP77" s="193"/>
      <c r="MWQ77" s="193"/>
      <c r="MWR77" s="193"/>
      <c r="MWS77" s="193"/>
      <c r="MWT77" s="193"/>
      <c r="MWU77" s="193"/>
      <c r="MWV77" s="193"/>
      <c r="MWW77" s="193"/>
      <c r="MWX77" s="193"/>
      <c r="MWY77" s="193"/>
      <c r="MWZ77" s="193"/>
      <c r="MXA77" s="193"/>
      <c r="MXB77" s="193"/>
      <c r="MXC77" s="193"/>
      <c r="MXD77" s="193"/>
      <c r="MXE77" s="193"/>
      <c r="MXF77" s="193"/>
      <c r="MXG77" s="193"/>
      <c r="MXH77" s="193"/>
      <c r="MXI77" s="193"/>
      <c r="MXJ77" s="193"/>
      <c r="MXK77" s="193"/>
      <c r="MXL77" s="193"/>
      <c r="MXM77" s="193"/>
      <c r="MXN77" s="193"/>
      <c r="MXO77" s="193"/>
      <c r="MXP77" s="193"/>
      <c r="MXQ77" s="193"/>
      <c r="MXR77" s="193"/>
      <c r="MXS77" s="193"/>
      <c r="MXT77" s="193"/>
      <c r="MXU77" s="193"/>
      <c r="MXV77" s="193"/>
      <c r="MXW77" s="193"/>
      <c r="MXX77" s="193"/>
      <c r="MXY77" s="193"/>
      <c r="MXZ77" s="193"/>
      <c r="MYA77" s="193"/>
      <c r="MYB77" s="193"/>
      <c r="MYC77" s="193"/>
      <c r="MYD77" s="193"/>
      <c r="MYE77" s="193"/>
      <c r="MYF77" s="193"/>
      <c r="MYG77" s="193"/>
      <c r="MYH77" s="193"/>
      <c r="MYI77" s="193"/>
      <c r="MYJ77" s="193"/>
      <c r="MYK77" s="193"/>
      <c r="MYL77" s="193"/>
      <c r="MYM77" s="193"/>
      <c r="MYN77" s="193"/>
      <c r="MYO77" s="193"/>
      <c r="MYP77" s="193"/>
      <c r="MYQ77" s="193"/>
      <c r="MYR77" s="193"/>
      <c r="MYS77" s="193"/>
      <c r="MYT77" s="193"/>
      <c r="MYU77" s="193"/>
      <c r="MYV77" s="193"/>
      <c r="MYW77" s="193"/>
      <c r="MYX77" s="193"/>
      <c r="MYY77" s="193"/>
      <c r="MYZ77" s="193"/>
      <c r="MZA77" s="193"/>
      <c r="MZB77" s="193"/>
      <c r="MZC77" s="193"/>
      <c r="MZD77" s="193"/>
      <c r="MZE77" s="193"/>
      <c r="MZF77" s="193"/>
      <c r="MZG77" s="193"/>
      <c r="MZH77" s="193"/>
      <c r="MZI77" s="193"/>
      <c r="MZJ77" s="193"/>
      <c r="MZK77" s="193"/>
      <c r="MZL77" s="193"/>
      <c r="MZM77" s="193"/>
      <c r="MZN77" s="193"/>
      <c r="MZO77" s="193"/>
      <c r="MZP77" s="193"/>
      <c r="MZQ77" s="193"/>
      <c r="MZR77" s="193"/>
      <c r="MZS77" s="193"/>
      <c r="MZT77" s="193"/>
      <c r="MZU77" s="193"/>
      <c r="MZV77" s="193"/>
      <c r="MZW77" s="193"/>
      <c r="MZX77" s="193"/>
      <c r="MZY77" s="193"/>
      <c r="MZZ77" s="193"/>
      <c r="NAA77" s="193"/>
      <c r="NAB77" s="193"/>
      <c r="NAC77" s="193"/>
      <c r="NAD77" s="193"/>
      <c r="NAE77" s="193"/>
      <c r="NAF77" s="193"/>
      <c r="NAG77" s="193"/>
      <c r="NAH77" s="193"/>
      <c r="NAI77" s="193"/>
      <c r="NAJ77" s="193"/>
      <c r="NAK77" s="193"/>
      <c r="NAL77" s="193"/>
      <c r="NAM77" s="193"/>
      <c r="NAN77" s="193"/>
      <c r="NAO77" s="193"/>
      <c r="NAP77" s="193"/>
      <c r="NAQ77" s="193"/>
      <c r="NAR77" s="193"/>
      <c r="NAS77" s="193"/>
      <c r="NAT77" s="193"/>
      <c r="NAU77" s="193"/>
      <c r="NAV77" s="193"/>
      <c r="NAW77" s="193"/>
      <c r="NAX77" s="193"/>
      <c r="NAY77" s="193"/>
      <c r="NAZ77" s="193"/>
      <c r="NBA77" s="193"/>
      <c r="NBB77" s="193"/>
      <c r="NBC77" s="193"/>
      <c r="NBD77" s="193"/>
      <c r="NBE77" s="193"/>
      <c r="NBF77" s="193"/>
      <c r="NBG77" s="193"/>
      <c r="NBH77" s="193"/>
      <c r="NBI77" s="193"/>
      <c r="NBJ77" s="193"/>
      <c r="NBK77" s="193"/>
      <c r="NBL77" s="193"/>
      <c r="NBM77" s="193"/>
      <c r="NBN77" s="193"/>
      <c r="NBO77" s="193"/>
      <c r="NBP77" s="193"/>
      <c r="NBQ77" s="193"/>
      <c r="NBR77" s="193"/>
      <c r="NBS77" s="193"/>
      <c r="NBT77" s="193"/>
      <c r="NBU77" s="193"/>
      <c r="NBV77" s="193"/>
      <c r="NBW77" s="193"/>
      <c r="NBX77" s="193"/>
      <c r="NBY77" s="193"/>
      <c r="NBZ77" s="193"/>
      <c r="NCA77" s="193"/>
      <c r="NCB77" s="193"/>
      <c r="NCC77" s="193"/>
      <c r="NCD77" s="193"/>
      <c r="NCE77" s="193"/>
      <c r="NCF77" s="193"/>
      <c r="NCG77" s="193"/>
      <c r="NCH77" s="193"/>
      <c r="NCI77" s="193"/>
      <c r="NCJ77" s="193"/>
      <c r="NCK77" s="193"/>
      <c r="NCL77" s="193"/>
      <c r="NCM77" s="193"/>
      <c r="NCN77" s="193"/>
      <c r="NCO77" s="193"/>
      <c r="NCP77" s="193"/>
      <c r="NCQ77" s="193"/>
      <c r="NCR77" s="193"/>
      <c r="NCS77" s="193"/>
      <c r="NCT77" s="193"/>
      <c r="NCU77" s="193"/>
      <c r="NCV77" s="193"/>
      <c r="NCW77" s="193"/>
      <c r="NCX77" s="193"/>
      <c r="NCY77" s="193"/>
      <c r="NCZ77" s="193"/>
      <c r="NDA77" s="193"/>
      <c r="NDB77" s="193"/>
      <c r="NDC77" s="193"/>
      <c r="NDD77" s="193"/>
      <c r="NDE77" s="193"/>
      <c r="NDF77" s="193"/>
      <c r="NDG77" s="193"/>
      <c r="NDH77" s="193"/>
      <c r="NDI77" s="193"/>
      <c r="NDJ77" s="193"/>
      <c r="NDK77" s="193"/>
      <c r="NDL77" s="193"/>
      <c r="NDM77" s="193"/>
      <c r="NDN77" s="193"/>
      <c r="NDO77" s="193"/>
      <c r="NDP77" s="193"/>
      <c r="NDQ77" s="193"/>
      <c r="NDR77" s="193"/>
      <c r="NDS77" s="193"/>
      <c r="NDT77" s="193"/>
      <c r="NDU77" s="193"/>
      <c r="NDV77" s="193"/>
      <c r="NDW77" s="193"/>
      <c r="NDX77" s="193"/>
      <c r="NDY77" s="193"/>
      <c r="NDZ77" s="193"/>
      <c r="NEA77" s="193"/>
      <c r="NEB77" s="193"/>
      <c r="NEC77" s="193"/>
      <c r="NED77" s="193"/>
      <c r="NEE77" s="193"/>
      <c r="NEF77" s="193"/>
      <c r="NEG77" s="193"/>
      <c r="NEH77" s="193"/>
      <c r="NEI77" s="193"/>
      <c r="NEJ77" s="193"/>
      <c r="NEK77" s="193"/>
      <c r="NEL77" s="193"/>
      <c r="NEM77" s="193"/>
      <c r="NEN77" s="193"/>
      <c r="NEO77" s="193"/>
      <c r="NEP77" s="193"/>
      <c r="NEQ77" s="193"/>
      <c r="NER77" s="193"/>
      <c r="NES77" s="193"/>
      <c r="NET77" s="193"/>
      <c r="NEU77" s="193"/>
      <c r="NEV77" s="193"/>
      <c r="NEW77" s="193"/>
      <c r="NEX77" s="193"/>
      <c r="NEY77" s="193"/>
      <c r="NEZ77" s="193"/>
      <c r="NFA77" s="193"/>
      <c r="NFB77" s="193"/>
      <c r="NFC77" s="193"/>
      <c r="NFD77" s="193"/>
      <c r="NFE77" s="193"/>
      <c r="NFF77" s="193"/>
      <c r="NFG77" s="193"/>
      <c r="NFH77" s="193"/>
      <c r="NFI77" s="193"/>
      <c r="NFJ77" s="193"/>
      <c r="NFK77" s="193"/>
      <c r="NFL77" s="193"/>
      <c r="NFM77" s="193"/>
      <c r="NFN77" s="193"/>
      <c r="NFO77" s="193"/>
      <c r="NFP77" s="193"/>
      <c r="NFQ77" s="193"/>
      <c r="NFR77" s="193"/>
      <c r="NFS77" s="193"/>
      <c r="NFT77" s="193"/>
      <c r="NFU77" s="193"/>
      <c r="NFV77" s="193"/>
      <c r="NFW77" s="193"/>
      <c r="NFX77" s="193"/>
      <c r="NFY77" s="193"/>
      <c r="NFZ77" s="193"/>
      <c r="NGA77" s="193"/>
      <c r="NGB77" s="193"/>
      <c r="NGC77" s="193"/>
      <c r="NGD77" s="193"/>
      <c r="NGE77" s="193"/>
      <c r="NGF77" s="193"/>
      <c r="NGG77" s="193"/>
      <c r="NGH77" s="193"/>
      <c r="NGI77" s="193"/>
      <c r="NGJ77" s="193"/>
      <c r="NGK77" s="193"/>
      <c r="NGL77" s="193"/>
      <c r="NGM77" s="193"/>
      <c r="NGN77" s="193"/>
      <c r="NGO77" s="193"/>
      <c r="NGP77" s="193"/>
      <c r="NGQ77" s="193"/>
      <c r="NGR77" s="193"/>
      <c r="NGS77" s="193"/>
      <c r="NGT77" s="193"/>
      <c r="NGU77" s="193"/>
      <c r="NGV77" s="193"/>
      <c r="NGW77" s="193"/>
      <c r="NGX77" s="193"/>
      <c r="NGY77" s="193"/>
      <c r="NGZ77" s="193"/>
      <c r="NHA77" s="193"/>
      <c r="NHB77" s="193"/>
      <c r="NHC77" s="193"/>
      <c r="NHD77" s="193"/>
      <c r="NHE77" s="193"/>
      <c r="NHF77" s="193"/>
      <c r="NHG77" s="193"/>
      <c r="NHH77" s="193"/>
      <c r="NHI77" s="193"/>
      <c r="NHJ77" s="193"/>
      <c r="NHK77" s="193"/>
      <c r="NHL77" s="193"/>
      <c r="NHM77" s="193"/>
      <c r="NHN77" s="193"/>
      <c r="NHO77" s="193"/>
      <c r="NHP77" s="193"/>
      <c r="NHQ77" s="193"/>
      <c r="NHR77" s="193"/>
      <c r="NHS77" s="193"/>
      <c r="NHT77" s="193"/>
      <c r="NHU77" s="193"/>
      <c r="NHV77" s="193"/>
      <c r="NHW77" s="193"/>
      <c r="NHX77" s="193"/>
      <c r="NHY77" s="193"/>
      <c r="NHZ77" s="193"/>
      <c r="NIA77" s="193"/>
      <c r="NIB77" s="193"/>
      <c r="NIC77" s="193"/>
      <c r="NID77" s="193"/>
      <c r="NIE77" s="193"/>
      <c r="NIF77" s="193"/>
      <c r="NIG77" s="193"/>
      <c r="NIH77" s="193"/>
      <c r="NII77" s="193"/>
      <c r="NIJ77" s="193"/>
      <c r="NIK77" s="193"/>
      <c r="NIL77" s="193"/>
      <c r="NIM77" s="193"/>
      <c r="NIN77" s="193"/>
      <c r="NIO77" s="193"/>
      <c r="NIP77" s="193"/>
      <c r="NIQ77" s="193"/>
      <c r="NIR77" s="193"/>
      <c r="NIS77" s="193"/>
      <c r="NIT77" s="193"/>
      <c r="NIU77" s="193"/>
      <c r="NIV77" s="193"/>
      <c r="NIW77" s="193"/>
      <c r="NIX77" s="193"/>
      <c r="NIY77" s="193"/>
      <c r="NIZ77" s="193"/>
      <c r="NJA77" s="193"/>
      <c r="NJB77" s="193"/>
      <c r="NJC77" s="193"/>
      <c r="NJD77" s="193"/>
      <c r="NJE77" s="193"/>
      <c r="NJF77" s="193"/>
      <c r="NJG77" s="193"/>
      <c r="NJH77" s="193"/>
      <c r="NJI77" s="193"/>
      <c r="NJJ77" s="193"/>
      <c r="NJK77" s="193"/>
      <c r="NJL77" s="193"/>
      <c r="NJM77" s="193"/>
      <c r="NJN77" s="193"/>
      <c r="NJO77" s="193"/>
      <c r="NJP77" s="193"/>
      <c r="NJQ77" s="193"/>
      <c r="NJR77" s="193"/>
      <c r="NJS77" s="193"/>
      <c r="NJT77" s="193"/>
      <c r="NJU77" s="193"/>
      <c r="NJV77" s="193"/>
      <c r="NJW77" s="193"/>
      <c r="NJX77" s="193"/>
      <c r="NJY77" s="193"/>
      <c r="NJZ77" s="193"/>
      <c r="NKA77" s="193"/>
      <c r="NKB77" s="193"/>
      <c r="NKC77" s="193"/>
      <c r="NKD77" s="193"/>
      <c r="NKE77" s="193"/>
      <c r="NKF77" s="193"/>
      <c r="NKG77" s="193"/>
      <c r="NKH77" s="193"/>
      <c r="NKI77" s="193"/>
      <c r="NKJ77" s="193"/>
      <c r="NKK77" s="193"/>
      <c r="NKL77" s="193"/>
      <c r="NKM77" s="193"/>
      <c r="NKN77" s="193"/>
      <c r="NKO77" s="193"/>
      <c r="NKP77" s="193"/>
      <c r="NKQ77" s="193"/>
      <c r="NKR77" s="193"/>
      <c r="NKS77" s="193"/>
      <c r="NKT77" s="193"/>
      <c r="NKU77" s="193"/>
      <c r="NKV77" s="193"/>
      <c r="NKW77" s="193"/>
      <c r="NKX77" s="193"/>
      <c r="NKY77" s="193"/>
      <c r="NKZ77" s="193"/>
      <c r="NLA77" s="193"/>
      <c r="NLB77" s="193"/>
      <c r="NLC77" s="193"/>
      <c r="NLD77" s="193"/>
      <c r="NLE77" s="193"/>
      <c r="NLF77" s="193"/>
      <c r="NLG77" s="193"/>
      <c r="NLH77" s="193"/>
      <c r="NLI77" s="193"/>
      <c r="NLJ77" s="193"/>
      <c r="NLK77" s="193"/>
      <c r="NLL77" s="193"/>
      <c r="NLM77" s="193"/>
      <c r="NLN77" s="193"/>
      <c r="NLO77" s="193"/>
      <c r="NLP77" s="193"/>
      <c r="NLQ77" s="193"/>
      <c r="NLR77" s="193"/>
      <c r="NLS77" s="193"/>
      <c r="NLT77" s="193"/>
      <c r="NLU77" s="193"/>
      <c r="NLV77" s="193"/>
      <c r="NLW77" s="193"/>
      <c r="NLX77" s="193"/>
      <c r="NLY77" s="193"/>
      <c r="NLZ77" s="193"/>
      <c r="NMA77" s="193"/>
      <c r="NMB77" s="193"/>
      <c r="NMC77" s="193"/>
      <c r="NMD77" s="193"/>
      <c r="NME77" s="193"/>
      <c r="NMF77" s="193"/>
      <c r="NMG77" s="193"/>
      <c r="NMH77" s="193"/>
      <c r="NMI77" s="193"/>
      <c r="NMJ77" s="193"/>
      <c r="NMK77" s="193"/>
      <c r="NML77" s="193"/>
      <c r="NMM77" s="193"/>
      <c r="NMN77" s="193"/>
      <c r="NMO77" s="193"/>
      <c r="NMP77" s="193"/>
      <c r="NMQ77" s="193"/>
      <c r="NMR77" s="193"/>
      <c r="NMS77" s="193"/>
      <c r="NMT77" s="193"/>
      <c r="NMU77" s="193"/>
      <c r="NMV77" s="193"/>
      <c r="NMW77" s="193"/>
      <c r="NMX77" s="193"/>
      <c r="NMY77" s="193"/>
      <c r="NMZ77" s="193"/>
      <c r="NNA77" s="193"/>
      <c r="NNB77" s="193"/>
      <c r="NNC77" s="193"/>
      <c r="NND77" s="193"/>
      <c r="NNE77" s="193"/>
      <c r="NNF77" s="193"/>
      <c r="NNG77" s="193"/>
      <c r="NNH77" s="193"/>
      <c r="NNI77" s="193"/>
      <c r="NNJ77" s="193"/>
      <c r="NNK77" s="193"/>
      <c r="NNL77" s="193"/>
      <c r="NNM77" s="193"/>
      <c r="NNN77" s="193"/>
      <c r="NNO77" s="193"/>
      <c r="NNP77" s="193"/>
      <c r="NNQ77" s="193"/>
      <c r="NNR77" s="193"/>
      <c r="NNS77" s="193"/>
      <c r="NNT77" s="193"/>
      <c r="NNU77" s="193"/>
      <c r="NNV77" s="193"/>
      <c r="NNW77" s="193"/>
      <c r="NNX77" s="193"/>
      <c r="NNY77" s="193"/>
      <c r="NNZ77" s="193"/>
      <c r="NOA77" s="193"/>
      <c r="NOB77" s="193"/>
      <c r="NOC77" s="193"/>
      <c r="NOD77" s="193"/>
      <c r="NOE77" s="193"/>
      <c r="NOF77" s="193"/>
      <c r="NOG77" s="193"/>
      <c r="NOH77" s="193"/>
      <c r="NOI77" s="193"/>
      <c r="NOJ77" s="193"/>
      <c r="NOK77" s="193"/>
      <c r="NOL77" s="193"/>
      <c r="NOM77" s="193"/>
      <c r="NON77" s="193"/>
      <c r="NOO77" s="193"/>
      <c r="NOP77" s="193"/>
      <c r="NOQ77" s="193"/>
      <c r="NOR77" s="193"/>
      <c r="NOS77" s="193"/>
      <c r="NOT77" s="193"/>
      <c r="NOU77" s="193"/>
      <c r="NOV77" s="193"/>
      <c r="NOW77" s="193"/>
      <c r="NOX77" s="193"/>
      <c r="NOY77" s="193"/>
      <c r="NOZ77" s="193"/>
      <c r="NPA77" s="193"/>
      <c r="NPB77" s="193"/>
      <c r="NPC77" s="193"/>
      <c r="NPD77" s="193"/>
      <c r="NPE77" s="193"/>
      <c r="NPF77" s="193"/>
      <c r="NPG77" s="193"/>
      <c r="NPH77" s="193"/>
      <c r="NPI77" s="193"/>
      <c r="NPJ77" s="193"/>
      <c r="NPK77" s="193"/>
      <c r="NPL77" s="193"/>
      <c r="NPM77" s="193"/>
      <c r="NPN77" s="193"/>
      <c r="NPO77" s="193"/>
      <c r="NPP77" s="193"/>
      <c r="NPQ77" s="193"/>
      <c r="NPR77" s="193"/>
      <c r="NPS77" s="193"/>
      <c r="NPT77" s="193"/>
      <c r="NPU77" s="193"/>
      <c r="NPV77" s="193"/>
      <c r="NPW77" s="193"/>
      <c r="NPX77" s="193"/>
      <c r="NPY77" s="193"/>
      <c r="NPZ77" s="193"/>
      <c r="NQA77" s="193"/>
      <c r="NQB77" s="193"/>
      <c r="NQC77" s="193"/>
      <c r="NQD77" s="193"/>
      <c r="NQE77" s="193"/>
      <c r="NQF77" s="193"/>
      <c r="NQG77" s="193"/>
      <c r="NQH77" s="193"/>
      <c r="NQI77" s="193"/>
      <c r="NQJ77" s="193"/>
      <c r="NQK77" s="193"/>
      <c r="NQL77" s="193"/>
      <c r="NQM77" s="193"/>
      <c r="NQN77" s="193"/>
      <c r="NQO77" s="193"/>
      <c r="NQP77" s="193"/>
      <c r="NQQ77" s="193"/>
      <c r="NQR77" s="193"/>
      <c r="NQS77" s="193"/>
      <c r="NQT77" s="193"/>
      <c r="NQU77" s="193"/>
      <c r="NQV77" s="193"/>
      <c r="NQW77" s="193"/>
      <c r="NQX77" s="193"/>
      <c r="NQY77" s="193"/>
      <c r="NQZ77" s="193"/>
      <c r="NRA77" s="193"/>
      <c r="NRB77" s="193"/>
      <c r="NRC77" s="193"/>
      <c r="NRD77" s="193"/>
      <c r="NRE77" s="193"/>
      <c r="NRF77" s="193"/>
      <c r="NRG77" s="193"/>
      <c r="NRH77" s="193"/>
      <c r="NRI77" s="193"/>
      <c r="NRJ77" s="193"/>
      <c r="NRK77" s="193"/>
      <c r="NRL77" s="193"/>
      <c r="NRM77" s="193"/>
      <c r="NRN77" s="193"/>
      <c r="NRO77" s="193"/>
      <c r="NRP77" s="193"/>
      <c r="NRQ77" s="193"/>
      <c r="NRR77" s="193"/>
      <c r="NRS77" s="193"/>
      <c r="NRT77" s="193"/>
      <c r="NRU77" s="193"/>
      <c r="NRV77" s="193"/>
      <c r="NRW77" s="193"/>
      <c r="NRX77" s="193"/>
      <c r="NRY77" s="193"/>
      <c r="NRZ77" s="193"/>
      <c r="NSA77" s="193"/>
      <c r="NSB77" s="193"/>
      <c r="NSC77" s="193"/>
      <c r="NSD77" s="193"/>
      <c r="NSE77" s="193"/>
      <c r="NSF77" s="193"/>
      <c r="NSG77" s="193"/>
      <c r="NSH77" s="193"/>
      <c r="NSI77" s="193"/>
      <c r="NSJ77" s="193"/>
      <c r="NSK77" s="193"/>
      <c r="NSL77" s="193"/>
      <c r="NSM77" s="193"/>
      <c r="NSN77" s="193"/>
      <c r="NSO77" s="193"/>
      <c r="NSP77" s="193"/>
      <c r="NSQ77" s="193"/>
      <c r="NSR77" s="193"/>
      <c r="NSS77" s="193"/>
      <c r="NST77" s="193"/>
      <c r="NSU77" s="193"/>
      <c r="NSV77" s="193"/>
      <c r="NSW77" s="193"/>
      <c r="NSX77" s="193"/>
      <c r="NSY77" s="193"/>
      <c r="NSZ77" s="193"/>
      <c r="NTA77" s="193"/>
      <c r="NTB77" s="193"/>
      <c r="NTC77" s="193"/>
      <c r="NTD77" s="193"/>
      <c r="NTE77" s="193"/>
      <c r="NTF77" s="193"/>
      <c r="NTG77" s="193"/>
      <c r="NTH77" s="193"/>
      <c r="NTI77" s="193"/>
      <c r="NTJ77" s="193"/>
      <c r="NTK77" s="193"/>
      <c r="NTL77" s="193"/>
      <c r="NTM77" s="193"/>
      <c r="NTN77" s="193"/>
      <c r="NTO77" s="193"/>
      <c r="NTP77" s="193"/>
      <c r="NTQ77" s="193"/>
      <c r="NTR77" s="193"/>
      <c r="NTS77" s="193"/>
      <c r="NTT77" s="193"/>
      <c r="NTU77" s="193"/>
      <c r="NTV77" s="193"/>
      <c r="NTW77" s="193"/>
      <c r="NTX77" s="193"/>
      <c r="NTY77" s="193"/>
      <c r="NTZ77" s="193"/>
      <c r="NUA77" s="193"/>
      <c r="NUB77" s="193"/>
      <c r="NUC77" s="193"/>
      <c r="NUD77" s="193"/>
      <c r="NUE77" s="193"/>
      <c r="NUF77" s="193"/>
      <c r="NUG77" s="193"/>
      <c r="NUH77" s="193"/>
      <c r="NUI77" s="193"/>
      <c r="NUJ77" s="193"/>
      <c r="NUK77" s="193"/>
      <c r="NUL77" s="193"/>
      <c r="NUM77" s="193"/>
      <c r="NUN77" s="193"/>
      <c r="NUO77" s="193"/>
      <c r="NUP77" s="193"/>
      <c r="NUQ77" s="193"/>
      <c r="NUR77" s="193"/>
      <c r="NUS77" s="193"/>
      <c r="NUT77" s="193"/>
      <c r="NUU77" s="193"/>
      <c r="NUV77" s="193"/>
      <c r="NUW77" s="193"/>
      <c r="NUX77" s="193"/>
      <c r="NUY77" s="193"/>
      <c r="NUZ77" s="193"/>
      <c r="NVA77" s="193"/>
      <c r="NVB77" s="193"/>
      <c r="NVC77" s="193"/>
      <c r="NVD77" s="193"/>
      <c r="NVE77" s="193"/>
      <c r="NVF77" s="193"/>
      <c r="NVG77" s="193"/>
      <c r="NVH77" s="193"/>
      <c r="NVI77" s="193"/>
      <c r="NVJ77" s="193"/>
      <c r="NVK77" s="193"/>
      <c r="NVL77" s="193"/>
      <c r="NVM77" s="193"/>
      <c r="NVN77" s="193"/>
      <c r="NVO77" s="193"/>
      <c r="NVP77" s="193"/>
      <c r="NVQ77" s="193"/>
      <c r="NVR77" s="193"/>
      <c r="NVS77" s="193"/>
      <c r="NVT77" s="193"/>
      <c r="NVU77" s="193"/>
      <c r="NVV77" s="193"/>
      <c r="NVW77" s="193"/>
      <c r="NVX77" s="193"/>
      <c r="NVY77" s="193"/>
      <c r="NVZ77" s="193"/>
      <c r="NWA77" s="193"/>
      <c r="NWB77" s="193"/>
      <c r="NWC77" s="193"/>
      <c r="NWD77" s="193"/>
      <c r="NWE77" s="193"/>
      <c r="NWF77" s="193"/>
      <c r="NWG77" s="193"/>
      <c r="NWH77" s="193"/>
      <c r="NWI77" s="193"/>
      <c r="NWJ77" s="193"/>
      <c r="NWK77" s="193"/>
      <c r="NWL77" s="193"/>
      <c r="NWM77" s="193"/>
      <c r="NWN77" s="193"/>
      <c r="NWO77" s="193"/>
      <c r="NWP77" s="193"/>
      <c r="NWQ77" s="193"/>
      <c r="NWR77" s="193"/>
      <c r="NWS77" s="193"/>
      <c r="NWT77" s="193"/>
      <c r="NWU77" s="193"/>
      <c r="NWV77" s="193"/>
      <c r="NWW77" s="193"/>
      <c r="NWX77" s="193"/>
      <c r="NWY77" s="193"/>
      <c r="NWZ77" s="193"/>
      <c r="NXA77" s="193"/>
      <c r="NXB77" s="193"/>
      <c r="NXC77" s="193"/>
      <c r="NXD77" s="193"/>
      <c r="NXE77" s="193"/>
      <c r="NXF77" s="193"/>
      <c r="NXG77" s="193"/>
      <c r="NXH77" s="193"/>
      <c r="NXI77" s="193"/>
      <c r="NXJ77" s="193"/>
      <c r="NXK77" s="193"/>
      <c r="NXL77" s="193"/>
      <c r="NXM77" s="193"/>
      <c r="NXN77" s="193"/>
      <c r="NXO77" s="193"/>
      <c r="NXP77" s="193"/>
      <c r="NXQ77" s="193"/>
      <c r="NXR77" s="193"/>
      <c r="NXS77" s="193"/>
      <c r="NXT77" s="193"/>
      <c r="NXU77" s="193"/>
      <c r="NXV77" s="193"/>
      <c r="NXW77" s="193"/>
      <c r="NXX77" s="193"/>
      <c r="NXY77" s="193"/>
      <c r="NXZ77" s="193"/>
      <c r="NYA77" s="193"/>
      <c r="NYB77" s="193"/>
      <c r="NYC77" s="193"/>
      <c r="NYD77" s="193"/>
      <c r="NYE77" s="193"/>
      <c r="NYF77" s="193"/>
      <c r="NYG77" s="193"/>
      <c r="NYH77" s="193"/>
      <c r="NYI77" s="193"/>
      <c r="NYJ77" s="193"/>
      <c r="NYK77" s="193"/>
      <c r="NYL77" s="193"/>
      <c r="NYM77" s="193"/>
      <c r="NYN77" s="193"/>
      <c r="NYO77" s="193"/>
      <c r="NYP77" s="193"/>
      <c r="NYQ77" s="193"/>
      <c r="NYR77" s="193"/>
      <c r="NYS77" s="193"/>
      <c r="NYT77" s="193"/>
      <c r="NYU77" s="193"/>
      <c r="NYV77" s="193"/>
      <c r="NYW77" s="193"/>
      <c r="NYX77" s="193"/>
      <c r="NYY77" s="193"/>
      <c r="NYZ77" s="193"/>
      <c r="NZA77" s="193"/>
      <c r="NZB77" s="193"/>
      <c r="NZC77" s="193"/>
      <c r="NZD77" s="193"/>
      <c r="NZE77" s="193"/>
      <c r="NZF77" s="193"/>
      <c r="NZG77" s="193"/>
      <c r="NZH77" s="193"/>
      <c r="NZI77" s="193"/>
      <c r="NZJ77" s="193"/>
      <c r="NZK77" s="193"/>
      <c r="NZL77" s="193"/>
      <c r="NZM77" s="193"/>
      <c r="NZN77" s="193"/>
      <c r="NZO77" s="193"/>
      <c r="NZP77" s="193"/>
      <c r="NZQ77" s="193"/>
      <c r="NZR77" s="193"/>
      <c r="NZS77" s="193"/>
      <c r="NZT77" s="193"/>
      <c r="NZU77" s="193"/>
      <c r="NZV77" s="193"/>
      <c r="NZW77" s="193"/>
      <c r="NZX77" s="193"/>
      <c r="NZY77" s="193"/>
      <c r="NZZ77" s="193"/>
      <c r="OAA77" s="193"/>
      <c r="OAB77" s="193"/>
      <c r="OAC77" s="193"/>
      <c r="OAD77" s="193"/>
      <c r="OAE77" s="193"/>
      <c r="OAF77" s="193"/>
      <c r="OAG77" s="193"/>
      <c r="OAH77" s="193"/>
      <c r="OAI77" s="193"/>
      <c r="OAJ77" s="193"/>
      <c r="OAK77" s="193"/>
      <c r="OAL77" s="193"/>
      <c r="OAM77" s="193"/>
      <c r="OAN77" s="193"/>
      <c r="OAO77" s="193"/>
      <c r="OAP77" s="193"/>
      <c r="OAQ77" s="193"/>
      <c r="OAR77" s="193"/>
      <c r="OAS77" s="193"/>
      <c r="OAT77" s="193"/>
      <c r="OAU77" s="193"/>
      <c r="OAV77" s="193"/>
      <c r="OAW77" s="193"/>
      <c r="OAX77" s="193"/>
      <c r="OAY77" s="193"/>
      <c r="OAZ77" s="193"/>
      <c r="OBA77" s="193"/>
      <c r="OBB77" s="193"/>
      <c r="OBC77" s="193"/>
      <c r="OBD77" s="193"/>
      <c r="OBE77" s="193"/>
      <c r="OBF77" s="193"/>
      <c r="OBG77" s="193"/>
      <c r="OBH77" s="193"/>
      <c r="OBI77" s="193"/>
      <c r="OBJ77" s="193"/>
      <c r="OBK77" s="193"/>
      <c r="OBL77" s="193"/>
      <c r="OBM77" s="193"/>
      <c r="OBN77" s="193"/>
      <c r="OBO77" s="193"/>
      <c r="OBP77" s="193"/>
      <c r="OBQ77" s="193"/>
      <c r="OBR77" s="193"/>
      <c r="OBS77" s="193"/>
      <c r="OBT77" s="193"/>
      <c r="OBU77" s="193"/>
      <c r="OBV77" s="193"/>
      <c r="OBW77" s="193"/>
      <c r="OBX77" s="193"/>
      <c r="OBY77" s="193"/>
      <c r="OBZ77" s="193"/>
      <c r="OCA77" s="193"/>
      <c r="OCB77" s="193"/>
      <c r="OCC77" s="193"/>
      <c r="OCD77" s="193"/>
      <c r="OCE77" s="193"/>
      <c r="OCF77" s="193"/>
      <c r="OCG77" s="193"/>
      <c r="OCH77" s="193"/>
      <c r="OCI77" s="193"/>
      <c r="OCJ77" s="193"/>
      <c r="OCK77" s="193"/>
      <c r="OCL77" s="193"/>
      <c r="OCM77" s="193"/>
      <c r="OCN77" s="193"/>
      <c r="OCO77" s="193"/>
      <c r="OCP77" s="193"/>
      <c r="OCQ77" s="193"/>
      <c r="OCR77" s="193"/>
      <c r="OCS77" s="193"/>
      <c r="OCT77" s="193"/>
      <c r="OCU77" s="193"/>
      <c r="OCV77" s="193"/>
      <c r="OCW77" s="193"/>
      <c r="OCX77" s="193"/>
      <c r="OCY77" s="193"/>
      <c r="OCZ77" s="193"/>
      <c r="ODA77" s="193"/>
      <c r="ODB77" s="193"/>
      <c r="ODC77" s="193"/>
      <c r="ODD77" s="193"/>
      <c r="ODE77" s="193"/>
      <c r="ODF77" s="193"/>
      <c r="ODG77" s="193"/>
      <c r="ODH77" s="193"/>
      <c r="ODI77" s="193"/>
      <c r="ODJ77" s="193"/>
      <c r="ODK77" s="193"/>
      <c r="ODL77" s="193"/>
      <c r="ODM77" s="193"/>
      <c r="ODN77" s="193"/>
      <c r="ODO77" s="193"/>
      <c r="ODP77" s="193"/>
      <c r="ODQ77" s="193"/>
      <c r="ODR77" s="193"/>
      <c r="ODS77" s="193"/>
      <c r="ODT77" s="193"/>
      <c r="ODU77" s="193"/>
      <c r="ODV77" s="193"/>
      <c r="ODW77" s="193"/>
      <c r="ODX77" s="193"/>
      <c r="ODY77" s="193"/>
      <c r="ODZ77" s="193"/>
      <c r="OEA77" s="193"/>
      <c r="OEB77" s="193"/>
      <c r="OEC77" s="193"/>
      <c r="OED77" s="193"/>
      <c r="OEE77" s="193"/>
      <c r="OEF77" s="193"/>
      <c r="OEG77" s="193"/>
      <c r="OEH77" s="193"/>
      <c r="OEI77" s="193"/>
      <c r="OEJ77" s="193"/>
      <c r="OEK77" s="193"/>
      <c r="OEL77" s="193"/>
      <c r="OEM77" s="193"/>
      <c r="OEN77" s="193"/>
      <c r="OEO77" s="193"/>
      <c r="OEP77" s="193"/>
      <c r="OEQ77" s="193"/>
      <c r="OER77" s="193"/>
      <c r="OES77" s="193"/>
      <c r="OET77" s="193"/>
      <c r="OEU77" s="193"/>
      <c r="OEV77" s="193"/>
      <c r="OEW77" s="193"/>
      <c r="OEX77" s="193"/>
      <c r="OEY77" s="193"/>
      <c r="OEZ77" s="193"/>
      <c r="OFA77" s="193"/>
      <c r="OFB77" s="193"/>
      <c r="OFC77" s="193"/>
      <c r="OFD77" s="193"/>
      <c r="OFE77" s="193"/>
      <c r="OFF77" s="193"/>
      <c r="OFG77" s="193"/>
      <c r="OFH77" s="193"/>
      <c r="OFI77" s="193"/>
      <c r="OFJ77" s="193"/>
      <c r="OFK77" s="193"/>
      <c r="OFL77" s="193"/>
      <c r="OFM77" s="193"/>
      <c r="OFN77" s="193"/>
      <c r="OFO77" s="193"/>
      <c r="OFP77" s="193"/>
      <c r="OFQ77" s="193"/>
      <c r="OFR77" s="193"/>
      <c r="OFS77" s="193"/>
      <c r="OFT77" s="193"/>
      <c r="OFU77" s="193"/>
      <c r="OFV77" s="193"/>
      <c r="OFW77" s="193"/>
      <c r="OFX77" s="193"/>
      <c r="OFY77" s="193"/>
      <c r="OFZ77" s="193"/>
      <c r="OGA77" s="193"/>
      <c r="OGB77" s="193"/>
      <c r="OGC77" s="193"/>
      <c r="OGD77" s="193"/>
      <c r="OGE77" s="193"/>
      <c r="OGF77" s="193"/>
      <c r="OGG77" s="193"/>
      <c r="OGH77" s="193"/>
      <c r="OGI77" s="193"/>
      <c r="OGJ77" s="193"/>
      <c r="OGK77" s="193"/>
      <c r="OGL77" s="193"/>
      <c r="OGM77" s="193"/>
      <c r="OGN77" s="193"/>
      <c r="OGO77" s="193"/>
      <c r="OGP77" s="193"/>
      <c r="OGQ77" s="193"/>
      <c r="OGR77" s="193"/>
      <c r="OGS77" s="193"/>
      <c r="OGT77" s="193"/>
      <c r="OGU77" s="193"/>
      <c r="OGV77" s="193"/>
      <c r="OGW77" s="193"/>
      <c r="OGX77" s="193"/>
      <c r="OGY77" s="193"/>
      <c r="OGZ77" s="193"/>
      <c r="OHA77" s="193"/>
      <c r="OHB77" s="193"/>
      <c r="OHC77" s="193"/>
      <c r="OHD77" s="193"/>
      <c r="OHE77" s="193"/>
      <c r="OHF77" s="193"/>
      <c r="OHG77" s="193"/>
      <c r="OHH77" s="193"/>
      <c r="OHI77" s="193"/>
      <c r="OHJ77" s="193"/>
      <c r="OHK77" s="193"/>
      <c r="OHL77" s="193"/>
      <c r="OHM77" s="193"/>
      <c r="OHN77" s="193"/>
      <c r="OHO77" s="193"/>
      <c r="OHP77" s="193"/>
      <c r="OHQ77" s="193"/>
      <c r="OHR77" s="193"/>
      <c r="OHS77" s="193"/>
      <c r="OHT77" s="193"/>
      <c r="OHU77" s="193"/>
      <c r="OHV77" s="193"/>
      <c r="OHW77" s="193"/>
      <c r="OHX77" s="193"/>
      <c r="OHY77" s="193"/>
      <c r="OHZ77" s="193"/>
      <c r="OIA77" s="193"/>
      <c r="OIB77" s="193"/>
      <c r="OIC77" s="193"/>
      <c r="OID77" s="193"/>
      <c r="OIE77" s="193"/>
      <c r="OIF77" s="193"/>
      <c r="OIG77" s="193"/>
      <c r="OIH77" s="193"/>
      <c r="OII77" s="193"/>
      <c r="OIJ77" s="193"/>
      <c r="OIK77" s="193"/>
      <c r="OIL77" s="193"/>
      <c r="OIM77" s="193"/>
      <c r="OIN77" s="193"/>
      <c r="OIO77" s="193"/>
      <c r="OIP77" s="193"/>
      <c r="OIQ77" s="193"/>
      <c r="OIR77" s="193"/>
      <c r="OIS77" s="193"/>
      <c r="OIT77" s="193"/>
      <c r="OIU77" s="193"/>
      <c r="OIV77" s="193"/>
      <c r="OIW77" s="193"/>
      <c r="OIX77" s="193"/>
      <c r="OIY77" s="193"/>
      <c r="OIZ77" s="193"/>
      <c r="OJA77" s="193"/>
      <c r="OJB77" s="193"/>
      <c r="OJC77" s="193"/>
      <c r="OJD77" s="193"/>
      <c r="OJE77" s="193"/>
      <c r="OJF77" s="193"/>
      <c r="OJG77" s="193"/>
      <c r="OJH77" s="193"/>
      <c r="OJI77" s="193"/>
      <c r="OJJ77" s="193"/>
      <c r="OJK77" s="193"/>
      <c r="OJL77" s="193"/>
      <c r="OJM77" s="193"/>
      <c r="OJN77" s="193"/>
      <c r="OJO77" s="193"/>
      <c r="OJP77" s="193"/>
      <c r="OJQ77" s="193"/>
      <c r="OJR77" s="193"/>
      <c r="OJS77" s="193"/>
      <c r="OJT77" s="193"/>
      <c r="OJU77" s="193"/>
      <c r="OJV77" s="193"/>
      <c r="OJW77" s="193"/>
      <c r="OJX77" s="193"/>
      <c r="OJY77" s="193"/>
      <c r="OJZ77" s="193"/>
      <c r="OKA77" s="193"/>
      <c r="OKB77" s="193"/>
      <c r="OKC77" s="193"/>
      <c r="OKD77" s="193"/>
      <c r="OKE77" s="193"/>
      <c r="OKF77" s="193"/>
      <c r="OKG77" s="193"/>
      <c r="OKH77" s="193"/>
      <c r="OKI77" s="193"/>
      <c r="OKJ77" s="193"/>
      <c r="OKK77" s="193"/>
      <c r="OKL77" s="193"/>
      <c r="OKM77" s="193"/>
      <c r="OKN77" s="193"/>
      <c r="OKO77" s="193"/>
      <c r="OKP77" s="193"/>
      <c r="OKQ77" s="193"/>
      <c r="OKR77" s="193"/>
      <c r="OKS77" s="193"/>
      <c r="OKT77" s="193"/>
      <c r="OKU77" s="193"/>
      <c r="OKV77" s="193"/>
      <c r="OKW77" s="193"/>
      <c r="OKX77" s="193"/>
      <c r="OKY77" s="193"/>
      <c r="OKZ77" s="193"/>
      <c r="OLA77" s="193"/>
      <c r="OLB77" s="193"/>
      <c r="OLC77" s="193"/>
      <c r="OLD77" s="193"/>
      <c r="OLE77" s="193"/>
      <c r="OLF77" s="193"/>
      <c r="OLG77" s="193"/>
      <c r="OLH77" s="193"/>
      <c r="OLI77" s="193"/>
      <c r="OLJ77" s="193"/>
      <c r="OLK77" s="193"/>
      <c r="OLL77" s="193"/>
      <c r="OLM77" s="193"/>
      <c r="OLN77" s="193"/>
      <c r="OLO77" s="193"/>
      <c r="OLP77" s="193"/>
      <c r="OLQ77" s="193"/>
      <c r="OLR77" s="193"/>
      <c r="OLS77" s="193"/>
      <c r="OLT77" s="193"/>
      <c r="OLU77" s="193"/>
      <c r="OLV77" s="193"/>
      <c r="OLW77" s="193"/>
      <c r="OLX77" s="193"/>
      <c r="OLY77" s="193"/>
      <c r="OLZ77" s="193"/>
      <c r="OMA77" s="193"/>
      <c r="OMB77" s="193"/>
      <c r="OMC77" s="193"/>
      <c r="OMD77" s="193"/>
      <c r="OME77" s="193"/>
      <c r="OMF77" s="193"/>
      <c r="OMG77" s="193"/>
      <c r="OMH77" s="193"/>
      <c r="OMI77" s="193"/>
      <c r="OMJ77" s="193"/>
      <c r="OMK77" s="193"/>
      <c r="OML77" s="193"/>
      <c r="OMM77" s="193"/>
      <c r="OMN77" s="193"/>
      <c r="OMO77" s="193"/>
      <c r="OMP77" s="193"/>
      <c r="OMQ77" s="193"/>
      <c r="OMR77" s="193"/>
      <c r="OMS77" s="193"/>
      <c r="OMT77" s="193"/>
      <c r="OMU77" s="193"/>
      <c r="OMV77" s="193"/>
      <c r="OMW77" s="193"/>
      <c r="OMX77" s="193"/>
      <c r="OMY77" s="193"/>
      <c r="OMZ77" s="193"/>
      <c r="ONA77" s="193"/>
      <c r="ONB77" s="193"/>
      <c r="ONC77" s="193"/>
      <c r="OND77" s="193"/>
      <c r="ONE77" s="193"/>
      <c r="ONF77" s="193"/>
      <c r="ONG77" s="193"/>
      <c r="ONH77" s="193"/>
      <c r="ONI77" s="193"/>
      <c r="ONJ77" s="193"/>
      <c r="ONK77" s="193"/>
      <c r="ONL77" s="193"/>
      <c r="ONM77" s="193"/>
      <c r="ONN77" s="193"/>
      <c r="ONO77" s="193"/>
      <c r="ONP77" s="193"/>
      <c r="ONQ77" s="193"/>
      <c r="ONR77" s="193"/>
      <c r="ONS77" s="193"/>
      <c r="ONT77" s="193"/>
      <c r="ONU77" s="193"/>
      <c r="ONV77" s="193"/>
      <c r="ONW77" s="193"/>
      <c r="ONX77" s="193"/>
      <c r="ONY77" s="193"/>
      <c r="ONZ77" s="193"/>
      <c r="OOA77" s="193"/>
      <c r="OOB77" s="193"/>
      <c r="OOC77" s="193"/>
      <c r="OOD77" s="193"/>
      <c r="OOE77" s="193"/>
      <c r="OOF77" s="193"/>
      <c r="OOG77" s="193"/>
      <c r="OOH77" s="193"/>
      <c r="OOI77" s="193"/>
      <c r="OOJ77" s="193"/>
      <c r="OOK77" s="193"/>
      <c r="OOL77" s="193"/>
      <c r="OOM77" s="193"/>
      <c r="OON77" s="193"/>
      <c r="OOO77" s="193"/>
      <c r="OOP77" s="193"/>
      <c r="OOQ77" s="193"/>
      <c r="OOR77" s="193"/>
      <c r="OOS77" s="193"/>
      <c r="OOT77" s="193"/>
      <c r="OOU77" s="193"/>
      <c r="OOV77" s="193"/>
      <c r="OOW77" s="193"/>
      <c r="OOX77" s="193"/>
      <c r="OOY77" s="193"/>
      <c r="OOZ77" s="193"/>
      <c r="OPA77" s="193"/>
      <c r="OPB77" s="193"/>
      <c r="OPC77" s="193"/>
      <c r="OPD77" s="193"/>
      <c r="OPE77" s="193"/>
      <c r="OPF77" s="193"/>
      <c r="OPG77" s="193"/>
      <c r="OPH77" s="193"/>
      <c r="OPI77" s="193"/>
      <c r="OPJ77" s="193"/>
      <c r="OPK77" s="193"/>
      <c r="OPL77" s="193"/>
      <c r="OPM77" s="193"/>
      <c r="OPN77" s="193"/>
      <c r="OPO77" s="193"/>
      <c r="OPP77" s="193"/>
      <c r="OPQ77" s="193"/>
      <c r="OPR77" s="193"/>
      <c r="OPS77" s="193"/>
      <c r="OPT77" s="193"/>
      <c r="OPU77" s="193"/>
      <c r="OPV77" s="193"/>
      <c r="OPW77" s="193"/>
      <c r="OPX77" s="193"/>
      <c r="OPY77" s="193"/>
      <c r="OPZ77" s="193"/>
      <c r="OQA77" s="193"/>
      <c r="OQB77" s="193"/>
      <c r="OQC77" s="193"/>
      <c r="OQD77" s="193"/>
      <c r="OQE77" s="193"/>
      <c r="OQF77" s="193"/>
      <c r="OQG77" s="193"/>
      <c r="OQH77" s="193"/>
      <c r="OQI77" s="193"/>
      <c r="OQJ77" s="193"/>
      <c r="OQK77" s="193"/>
      <c r="OQL77" s="193"/>
      <c r="OQM77" s="193"/>
      <c r="OQN77" s="193"/>
      <c r="OQO77" s="193"/>
      <c r="OQP77" s="193"/>
      <c r="OQQ77" s="193"/>
      <c r="OQR77" s="193"/>
      <c r="OQS77" s="193"/>
      <c r="OQT77" s="193"/>
      <c r="OQU77" s="193"/>
      <c r="OQV77" s="193"/>
      <c r="OQW77" s="193"/>
      <c r="OQX77" s="193"/>
      <c r="OQY77" s="193"/>
      <c r="OQZ77" s="193"/>
      <c r="ORA77" s="193"/>
      <c r="ORB77" s="193"/>
      <c r="ORC77" s="193"/>
      <c r="ORD77" s="193"/>
      <c r="ORE77" s="193"/>
      <c r="ORF77" s="193"/>
      <c r="ORG77" s="193"/>
      <c r="ORH77" s="193"/>
      <c r="ORI77" s="193"/>
      <c r="ORJ77" s="193"/>
      <c r="ORK77" s="193"/>
      <c r="ORL77" s="193"/>
      <c r="ORM77" s="193"/>
      <c r="ORN77" s="193"/>
      <c r="ORO77" s="193"/>
      <c r="ORP77" s="193"/>
      <c r="ORQ77" s="193"/>
      <c r="ORR77" s="193"/>
      <c r="ORS77" s="193"/>
      <c r="ORT77" s="193"/>
      <c r="ORU77" s="193"/>
      <c r="ORV77" s="193"/>
      <c r="ORW77" s="193"/>
      <c r="ORX77" s="193"/>
      <c r="ORY77" s="193"/>
      <c r="ORZ77" s="193"/>
      <c r="OSA77" s="193"/>
      <c r="OSB77" s="193"/>
      <c r="OSC77" s="193"/>
      <c r="OSD77" s="193"/>
      <c r="OSE77" s="193"/>
      <c r="OSF77" s="193"/>
      <c r="OSG77" s="193"/>
      <c r="OSH77" s="193"/>
      <c r="OSI77" s="193"/>
      <c r="OSJ77" s="193"/>
      <c r="OSK77" s="193"/>
      <c r="OSL77" s="193"/>
      <c r="OSM77" s="193"/>
      <c r="OSN77" s="193"/>
      <c r="OSO77" s="193"/>
      <c r="OSP77" s="193"/>
      <c r="OSQ77" s="193"/>
      <c r="OSR77" s="193"/>
      <c r="OSS77" s="193"/>
      <c r="OST77" s="193"/>
      <c r="OSU77" s="193"/>
      <c r="OSV77" s="193"/>
      <c r="OSW77" s="193"/>
      <c r="OSX77" s="193"/>
      <c r="OSY77" s="193"/>
      <c r="OSZ77" s="193"/>
      <c r="OTA77" s="193"/>
      <c r="OTB77" s="193"/>
      <c r="OTC77" s="193"/>
      <c r="OTD77" s="193"/>
      <c r="OTE77" s="193"/>
      <c r="OTF77" s="193"/>
      <c r="OTG77" s="193"/>
      <c r="OTH77" s="193"/>
      <c r="OTI77" s="193"/>
      <c r="OTJ77" s="193"/>
      <c r="OTK77" s="193"/>
      <c r="OTL77" s="193"/>
      <c r="OTM77" s="193"/>
      <c r="OTN77" s="193"/>
      <c r="OTO77" s="193"/>
      <c r="OTP77" s="193"/>
      <c r="OTQ77" s="193"/>
      <c r="OTR77" s="193"/>
      <c r="OTS77" s="193"/>
      <c r="OTT77" s="193"/>
      <c r="OTU77" s="193"/>
      <c r="OTV77" s="193"/>
      <c r="OTW77" s="193"/>
      <c r="OTX77" s="193"/>
      <c r="OTY77" s="193"/>
      <c r="OTZ77" s="193"/>
      <c r="OUA77" s="193"/>
      <c r="OUB77" s="193"/>
      <c r="OUC77" s="193"/>
      <c r="OUD77" s="193"/>
      <c r="OUE77" s="193"/>
      <c r="OUF77" s="193"/>
      <c r="OUG77" s="193"/>
      <c r="OUH77" s="193"/>
      <c r="OUI77" s="193"/>
      <c r="OUJ77" s="193"/>
      <c r="OUK77" s="193"/>
      <c r="OUL77" s="193"/>
      <c r="OUM77" s="193"/>
      <c r="OUN77" s="193"/>
      <c r="OUO77" s="193"/>
      <c r="OUP77" s="193"/>
      <c r="OUQ77" s="193"/>
      <c r="OUR77" s="193"/>
      <c r="OUS77" s="193"/>
      <c r="OUT77" s="193"/>
      <c r="OUU77" s="193"/>
      <c r="OUV77" s="193"/>
      <c r="OUW77" s="193"/>
      <c r="OUX77" s="193"/>
      <c r="OUY77" s="193"/>
      <c r="OUZ77" s="193"/>
      <c r="OVA77" s="193"/>
      <c r="OVB77" s="193"/>
      <c r="OVC77" s="193"/>
      <c r="OVD77" s="193"/>
      <c r="OVE77" s="193"/>
      <c r="OVF77" s="193"/>
      <c r="OVG77" s="193"/>
      <c r="OVH77" s="193"/>
      <c r="OVI77" s="193"/>
      <c r="OVJ77" s="193"/>
      <c r="OVK77" s="193"/>
      <c r="OVL77" s="193"/>
      <c r="OVM77" s="193"/>
      <c r="OVN77" s="193"/>
      <c r="OVO77" s="193"/>
      <c r="OVP77" s="193"/>
      <c r="OVQ77" s="193"/>
      <c r="OVR77" s="193"/>
      <c r="OVS77" s="193"/>
      <c r="OVT77" s="193"/>
      <c r="OVU77" s="193"/>
      <c r="OVV77" s="193"/>
      <c r="OVW77" s="193"/>
      <c r="OVX77" s="193"/>
      <c r="OVY77" s="193"/>
      <c r="OVZ77" s="193"/>
      <c r="OWA77" s="193"/>
      <c r="OWB77" s="193"/>
      <c r="OWC77" s="193"/>
      <c r="OWD77" s="193"/>
      <c r="OWE77" s="193"/>
      <c r="OWF77" s="193"/>
      <c r="OWG77" s="193"/>
      <c r="OWH77" s="193"/>
      <c r="OWI77" s="193"/>
      <c r="OWJ77" s="193"/>
      <c r="OWK77" s="193"/>
      <c r="OWL77" s="193"/>
      <c r="OWM77" s="193"/>
      <c r="OWN77" s="193"/>
      <c r="OWO77" s="193"/>
      <c r="OWP77" s="193"/>
      <c r="OWQ77" s="193"/>
      <c r="OWR77" s="193"/>
      <c r="OWS77" s="193"/>
      <c r="OWT77" s="193"/>
      <c r="OWU77" s="193"/>
      <c r="OWV77" s="193"/>
      <c r="OWW77" s="193"/>
      <c r="OWX77" s="193"/>
      <c r="OWY77" s="193"/>
      <c r="OWZ77" s="193"/>
      <c r="OXA77" s="193"/>
      <c r="OXB77" s="193"/>
      <c r="OXC77" s="193"/>
      <c r="OXD77" s="193"/>
      <c r="OXE77" s="193"/>
      <c r="OXF77" s="193"/>
      <c r="OXG77" s="193"/>
      <c r="OXH77" s="193"/>
      <c r="OXI77" s="193"/>
      <c r="OXJ77" s="193"/>
      <c r="OXK77" s="193"/>
      <c r="OXL77" s="193"/>
      <c r="OXM77" s="193"/>
      <c r="OXN77" s="193"/>
      <c r="OXO77" s="193"/>
      <c r="OXP77" s="193"/>
      <c r="OXQ77" s="193"/>
      <c r="OXR77" s="193"/>
      <c r="OXS77" s="193"/>
      <c r="OXT77" s="193"/>
      <c r="OXU77" s="193"/>
      <c r="OXV77" s="193"/>
      <c r="OXW77" s="193"/>
      <c r="OXX77" s="193"/>
      <c r="OXY77" s="193"/>
      <c r="OXZ77" s="193"/>
      <c r="OYA77" s="193"/>
      <c r="OYB77" s="193"/>
      <c r="OYC77" s="193"/>
      <c r="OYD77" s="193"/>
      <c r="OYE77" s="193"/>
      <c r="OYF77" s="193"/>
      <c r="OYG77" s="193"/>
      <c r="OYH77" s="193"/>
      <c r="OYI77" s="193"/>
      <c r="OYJ77" s="193"/>
      <c r="OYK77" s="193"/>
      <c r="OYL77" s="193"/>
      <c r="OYM77" s="193"/>
      <c r="OYN77" s="193"/>
      <c r="OYO77" s="193"/>
      <c r="OYP77" s="193"/>
      <c r="OYQ77" s="193"/>
      <c r="OYR77" s="193"/>
      <c r="OYS77" s="193"/>
      <c r="OYT77" s="193"/>
      <c r="OYU77" s="193"/>
      <c r="OYV77" s="193"/>
      <c r="OYW77" s="193"/>
      <c r="OYX77" s="193"/>
      <c r="OYY77" s="193"/>
      <c r="OYZ77" s="193"/>
      <c r="OZA77" s="193"/>
      <c r="OZB77" s="193"/>
      <c r="OZC77" s="193"/>
      <c r="OZD77" s="193"/>
      <c r="OZE77" s="193"/>
      <c r="OZF77" s="193"/>
      <c r="OZG77" s="193"/>
      <c r="OZH77" s="193"/>
      <c r="OZI77" s="193"/>
      <c r="OZJ77" s="193"/>
      <c r="OZK77" s="193"/>
      <c r="OZL77" s="193"/>
      <c r="OZM77" s="193"/>
      <c r="OZN77" s="193"/>
      <c r="OZO77" s="193"/>
      <c r="OZP77" s="193"/>
      <c r="OZQ77" s="193"/>
      <c r="OZR77" s="193"/>
      <c r="OZS77" s="193"/>
      <c r="OZT77" s="193"/>
      <c r="OZU77" s="193"/>
      <c r="OZV77" s="193"/>
      <c r="OZW77" s="193"/>
      <c r="OZX77" s="193"/>
      <c r="OZY77" s="193"/>
      <c r="OZZ77" s="193"/>
      <c r="PAA77" s="193"/>
      <c r="PAB77" s="193"/>
      <c r="PAC77" s="193"/>
      <c r="PAD77" s="193"/>
      <c r="PAE77" s="193"/>
      <c r="PAF77" s="193"/>
      <c r="PAG77" s="193"/>
      <c r="PAH77" s="193"/>
      <c r="PAI77" s="193"/>
      <c r="PAJ77" s="193"/>
      <c r="PAK77" s="193"/>
      <c r="PAL77" s="193"/>
      <c r="PAM77" s="193"/>
      <c r="PAN77" s="193"/>
      <c r="PAO77" s="193"/>
      <c r="PAP77" s="193"/>
      <c r="PAQ77" s="193"/>
      <c r="PAR77" s="193"/>
      <c r="PAS77" s="193"/>
      <c r="PAT77" s="193"/>
      <c r="PAU77" s="193"/>
      <c r="PAV77" s="193"/>
      <c r="PAW77" s="193"/>
      <c r="PAX77" s="193"/>
      <c r="PAY77" s="193"/>
      <c r="PAZ77" s="193"/>
      <c r="PBA77" s="193"/>
      <c r="PBB77" s="193"/>
      <c r="PBC77" s="193"/>
      <c r="PBD77" s="193"/>
      <c r="PBE77" s="193"/>
      <c r="PBF77" s="193"/>
      <c r="PBG77" s="193"/>
      <c r="PBH77" s="193"/>
      <c r="PBI77" s="193"/>
      <c r="PBJ77" s="193"/>
      <c r="PBK77" s="193"/>
      <c r="PBL77" s="193"/>
      <c r="PBM77" s="193"/>
      <c r="PBN77" s="193"/>
      <c r="PBO77" s="193"/>
      <c r="PBP77" s="193"/>
      <c r="PBQ77" s="193"/>
      <c r="PBR77" s="193"/>
      <c r="PBS77" s="193"/>
      <c r="PBT77" s="193"/>
      <c r="PBU77" s="193"/>
      <c r="PBV77" s="193"/>
      <c r="PBW77" s="193"/>
      <c r="PBX77" s="193"/>
      <c r="PBY77" s="193"/>
      <c r="PBZ77" s="193"/>
      <c r="PCA77" s="193"/>
      <c r="PCB77" s="193"/>
      <c r="PCC77" s="193"/>
      <c r="PCD77" s="193"/>
      <c r="PCE77" s="193"/>
      <c r="PCF77" s="193"/>
      <c r="PCG77" s="193"/>
      <c r="PCH77" s="193"/>
      <c r="PCI77" s="193"/>
      <c r="PCJ77" s="193"/>
      <c r="PCK77" s="193"/>
      <c r="PCL77" s="193"/>
      <c r="PCM77" s="193"/>
      <c r="PCN77" s="193"/>
      <c r="PCO77" s="193"/>
      <c r="PCP77" s="193"/>
      <c r="PCQ77" s="193"/>
      <c r="PCR77" s="193"/>
      <c r="PCS77" s="193"/>
      <c r="PCT77" s="193"/>
      <c r="PCU77" s="193"/>
      <c r="PCV77" s="193"/>
      <c r="PCW77" s="193"/>
      <c r="PCX77" s="193"/>
      <c r="PCY77" s="193"/>
      <c r="PCZ77" s="193"/>
      <c r="PDA77" s="193"/>
      <c r="PDB77" s="193"/>
      <c r="PDC77" s="193"/>
      <c r="PDD77" s="193"/>
      <c r="PDE77" s="193"/>
      <c r="PDF77" s="193"/>
      <c r="PDG77" s="193"/>
      <c r="PDH77" s="193"/>
      <c r="PDI77" s="193"/>
      <c r="PDJ77" s="193"/>
      <c r="PDK77" s="193"/>
      <c r="PDL77" s="193"/>
      <c r="PDM77" s="193"/>
      <c r="PDN77" s="193"/>
      <c r="PDO77" s="193"/>
      <c r="PDP77" s="193"/>
      <c r="PDQ77" s="193"/>
      <c r="PDR77" s="193"/>
      <c r="PDS77" s="193"/>
      <c r="PDT77" s="193"/>
      <c r="PDU77" s="193"/>
      <c r="PDV77" s="193"/>
      <c r="PDW77" s="193"/>
      <c r="PDX77" s="193"/>
      <c r="PDY77" s="193"/>
      <c r="PDZ77" s="193"/>
      <c r="PEA77" s="193"/>
      <c r="PEB77" s="193"/>
      <c r="PEC77" s="193"/>
      <c r="PED77" s="193"/>
      <c r="PEE77" s="193"/>
      <c r="PEF77" s="193"/>
      <c r="PEG77" s="193"/>
      <c r="PEH77" s="193"/>
      <c r="PEI77" s="193"/>
      <c r="PEJ77" s="193"/>
      <c r="PEK77" s="193"/>
      <c r="PEL77" s="193"/>
      <c r="PEM77" s="193"/>
      <c r="PEN77" s="193"/>
      <c r="PEO77" s="193"/>
      <c r="PEP77" s="193"/>
      <c r="PEQ77" s="193"/>
      <c r="PER77" s="193"/>
      <c r="PES77" s="193"/>
      <c r="PET77" s="193"/>
      <c r="PEU77" s="193"/>
      <c r="PEV77" s="193"/>
      <c r="PEW77" s="193"/>
      <c r="PEX77" s="193"/>
      <c r="PEY77" s="193"/>
      <c r="PEZ77" s="193"/>
      <c r="PFA77" s="193"/>
      <c r="PFB77" s="193"/>
      <c r="PFC77" s="193"/>
      <c r="PFD77" s="193"/>
      <c r="PFE77" s="193"/>
      <c r="PFF77" s="193"/>
      <c r="PFG77" s="193"/>
      <c r="PFH77" s="193"/>
      <c r="PFI77" s="193"/>
      <c r="PFJ77" s="193"/>
      <c r="PFK77" s="193"/>
      <c r="PFL77" s="193"/>
      <c r="PFM77" s="193"/>
      <c r="PFN77" s="193"/>
      <c r="PFO77" s="193"/>
      <c r="PFP77" s="193"/>
      <c r="PFQ77" s="193"/>
      <c r="PFR77" s="193"/>
      <c r="PFS77" s="193"/>
      <c r="PFT77" s="193"/>
      <c r="PFU77" s="193"/>
      <c r="PFV77" s="193"/>
      <c r="PFW77" s="193"/>
      <c r="PFX77" s="193"/>
      <c r="PFY77" s="193"/>
      <c r="PFZ77" s="193"/>
      <c r="PGA77" s="193"/>
      <c r="PGB77" s="193"/>
      <c r="PGC77" s="193"/>
      <c r="PGD77" s="193"/>
      <c r="PGE77" s="193"/>
      <c r="PGF77" s="193"/>
      <c r="PGG77" s="193"/>
      <c r="PGH77" s="193"/>
      <c r="PGI77" s="193"/>
      <c r="PGJ77" s="193"/>
      <c r="PGK77" s="193"/>
      <c r="PGL77" s="193"/>
      <c r="PGM77" s="193"/>
      <c r="PGN77" s="193"/>
      <c r="PGO77" s="193"/>
      <c r="PGP77" s="193"/>
      <c r="PGQ77" s="193"/>
      <c r="PGR77" s="193"/>
      <c r="PGS77" s="193"/>
      <c r="PGT77" s="193"/>
      <c r="PGU77" s="193"/>
      <c r="PGV77" s="193"/>
      <c r="PGW77" s="193"/>
      <c r="PGX77" s="193"/>
      <c r="PGY77" s="193"/>
      <c r="PGZ77" s="193"/>
      <c r="PHA77" s="193"/>
      <c r="PHB77" s="193"/>
      <c r="PHC77" s="193"/>
      <c r="PHD77" s="193"/>
      <c r="PHE77" s="193"/>
      <c r="PHF77" s="193"/>
      <c r="PHG77" s="193"/>
      <c r="PHH77" s="193"/>
      <c r="PHI77" s="193"/>
      <c r="PHJ77" s="193"/>
      <c r="PHK77" s="193"/>
      <c r="PHL77" s="193"/>
      <c r="PHM77" s="193"/>
      <c r="PHN77" s="193"/>
      <c r="PHO77" s="193"/>
      <c r="PHP77" s="193"/>
      <c r="PHQ77" s="193"/>
      <c r="PHR77" s="193"/>
      <c r="PHS77" s="193"/>
      <c r="PHT77" s="193"/>
      <c r="PHU77" s="193"/>
      <c r="PHV77" s="193"/>
      <c r="PHW77" s="193"/>
      <c r="PHX77" s="193"/>
      <c r="PHY77" s="193"/>
      <c r="PHZ77" s="193"/>
      <c r="PIA77" s="193"/>
      <c r="PIB77" s="193"/>
      <c r="PIC77" s="193"/>
      <c r="PID77" s="193"/>
      <c r="PIE77" s="193"/>
      <c r="PIF77" s="193"/>
      <c r="PIG77" s="193"/>
      <c r="PIH77" s="193"/>
      <c r="PII77" s="193"/>
      <c r="PIJ77" s="193"/>
      <c r="PIK77" s="193"/>
      <c r="PIL77" s="193"/>
      <c r="PIM77" s="193"/>
      <c r="PIN77" s="193"/>
      <c r="PIO77" s="193"/>
      <c r="PIP77" s="193"/>
      <c r="PIQ77" s="193"/>
      <c r="PIR77" s="193"/>
      <c r="PIS77" s="193"/>
      <c r="PIT77" s="193"/>
      <c r="PIU77" s="193"/>
      <c r="PIV77" s="193"/>
      <c r="PIW77" s="193"/>
      <c r="PIX77" s="193"/>
      <c r="PIY77" s="193"/>
      <c r="PIZ77" s="193"/>
      <c r="PJA77" s="193"/>
      <c r="PJB77" s="193"/>
      <c r="PJC77" s="193"/>
      <c r="PJD77" s="193"/>
      <c r="PJE77" s="193"/>
      <c r="PJF77" s="193"/>
      <c r="PJG77" s="193"/>
      <c r="PJH77" s="193"/>
      <c r="PJI77" s="193"/>
      <c r="PJJ77" s="193"/>
      <c r="PJK77" s="193"/>
      <c r="PJL77" s="193"/>
      <c r="PJM77" s="193"/>
      <c r="PJN77" s="193"/>
      <c r="PJO77" s="193"/>
      <c r="PJP77" s="193"/>
      <c r="PJQ77" s="193"/>
      <c r="PJR77" s="193"/>
      <c r="PJS77" s="193"/>
      <c r="PJT77" s="193"/>
      <c r="PJU77" s="193"/>
      <c r="PJV77" s="193"/>
      <c r="PJW77" s="193"/>
      <c r="PJX77" s="193"/>
      <c r="PJY77" s="193"/>
      <c r="PJZ77" s="193"/>
      <c r="PKA77" s="193"/>
      <c r="PKB77" s="193"/>
      <c r="PKC77" s="193"/>
      <c r="PKD77" s="193"/>
      <c r="PKE77" s="193"/>
      <c r="PKF77" s="193"/>
      <c r="PKG77" s="193"/>
      <c r="PKH77" s="193"/>
      <c r="PKI77" s="193"/>
      <c r="PKJ77" s="193"/>
      <c r="PKK77" s="193"/>
      <c r="PKL77" s="193"/>
      <c r="PKM77" s="193"/>
      <c r="PKN77" s="193"/>
      <c r="PKO77" s="193"/>
      <c r="PKP77" s="193"/>
      <c r="PKQ77" s="193"/>
      <c r="PKR77" s="193"/>
      <c r="PKS77" s="193"/>
      <c r="PKT77" s="193"/>
      <c r="PKU77" s="193"/>
      <c r="PKV77" s="193"/>
      <c r="PKW77" s="193"/>
      <c r="PKX77" s="193"/>
      <c r="PKY77" s="193"/>
      <c r="PKZ77" s="193"/>
      <c r="PLA77" s="193"/>
      <c r="PLB77" s="193"/>
      <c r="PLC77" s="193"/>
      <c r="PLD77" s="193"/>
      <c r="PLE77" s="193"/>
      <c r="PLF77" s="193"/>
      <c r="PLG77" s="193"/>
      <c r="PLH77" s="193"/>
      <c r="PLI77" s="193"/>
      <c r="PLJ77" s="193"/>
      <c r="PLK77" s="193"/>
      <c r="PLL77" s="193"/>
      <c r="PLM77" s="193"/>
      <c r="PLN77" s="193"/>
      <c r="PLO77" s="193"/>
      <c r="PLP77" s="193"/>
      <c r="PLQ77" s="193"/>
      <c r="PLR77" s="193"/>
      <c r="PLS77" s="193"/>
      <c r="PLT77" s="193"/>
      <c r="PLU77" s="193"/>
      <c r="PLV77" s="193"/>
      <c r="PLW77" s="193"/>
      <c r="PLX77" s="193"/>
      <c r="PLY77" s="193"/>
      <c r="PLZ77" s="193"/>
      <c r="PMA77" s="193"/>
      <c r="PMB77" s="193"/>
      <c r="PMC77" s="193"/>
      <c r="PMD77" s="193"/>
      <c r="PME77" s="193"/>
      <c r="PMF77" s="193"/>
      <c r="PMG77" s="193"/>
      <c r="PMH77" s="193"/>
      <c r="PMI77" s="193"/>
      <c r="PMJ77" s="193"/>
      <c r="PMK77" s="193"/>
      <c r="PML77" s="193"/>
      <c r="PMM77" s="193"/>
      <c r="PMN77" s="193"/>
      <c r="PMO77" s="193"/>
      <c r="PMP77" s="193"/>
      <c r="PMQ77" s="193"/>
      <c r="PMR77" s="193"/>
      <c r="PMS77" s="193"/>
      <c r="PMT77" s="193"/>
      <c r="PMU77" s="193"/>
      <c r="PMV77" s="193"/>
      <c r="PMW77" s="193"/>
      <c r="PMX77" s="193"/>
      <c r="PMY77" s="193"/>
      <c r="PMZ77" s="193"/>
      <c r="PNA77" s="193"/>
      <c r="PNB77" s="193"/>
      <c r="PNC77" s="193"/>
      <c r="PND77" s="193"/>
      <c r="PNE77" s="193"/>
      <c r="PNF77" s="193"/>
      <c r="PNG77" s="193"/>
      <c r="PNH77" s="193"/>
      <c r="PNI77" s="193"/>
      <c r="PNJ77" s="193"/>
      <c r="PNK77" s="193"/>
      <c r="PNL77" s="193"/>
      <c r="PNM77" s="193"/>
      <c r="PNN77" s="193"/>
      <c r="PNO77" s="193"/>
      <c r="PNP77" s="193"/>
      <c r="PNQ77" s="193"/>
      <c r="PNR77" s="193"/>
      <c r="PNS77" s="193"/>
      <c r="PNT77" s="193"/>
      <c r="PNU77" s="193"/>
      <c r="PNV77" s="193"/>
      <c r="PNW77" s="193"/>
      <c r="PNX77" s="193"/>
      <c r="PNY77" s="193"/>
      <c r="PNZ77" s="193"/>
      <c r="POA77" s="193"/>
      <c r="POB77" s="193"/>
      <c r="POC77" s="193"/>
      <c r="POD77" s="193"/>
      <c r="POE77" s="193"/>
      <c r="POF77" s="193"/>
      <c r="POG77" s="193"/>
      <c r="POH77" s="193"/>
      <c r="POI77" s="193"/>
      <c r="POJ77" s="193"/>
      <c r="POK77" s="193"/>
      <c r="POL77" s="193"/>
      <c r="POM77" s="193"/>
      <c r="PON77" s="193"/>
      <c r="POO77" s="193"/>
      <c r="POP77" s="193"/>
      <c r="POQ77" s="193"/>
      <c r="POR77" s="193"/>
      <c r="POS77" s="193"/>
      <c r="POT77" s="193"/>
      <c r="POU77" s="193"/>
      <c r="POV77" s="193"/>
      <c r="POW77" s="193"/>
      <c r="POX77" s="193"/>
      <c r="POY77" s="193"/>
      <c r="POZ77" s="193"/>
      <c r="PPA77" s="193"/>
      <c r="PPB77" s="193"/>
      <c r="PPC77" s="193"/>
      <c r="PPD77" s="193"/>
      <c r="PPE77" s="193"/>
      <c r="PPF77" s="193"/>
      <c r="PPG77" s="193"/>
      <c r="PPH77" s="193"/>
      <c r="PPI77" s="193"/>
      <c r="PPJ77" s="193"/>
      <c r="PPK77" s="193"/>
      <c r="PPL77" s="193"/>
      <c r="PPM77" s="193"/>
      <c r="PPN77" s="193"/>
      <c r="PPO77" s="193"/>
      <c r="PPP77" s="193"/>
      <c r="PPQ77" s="193"/>
      <c r="PPR77" s="193"/>
      <c r="PPS77" s="193"/>
      <c r="PPT77" s="193"/>
      <c r="PPU77" s="193"/>
      <c r="PPV77" s="193"/>
      <c r="PPW77" s="193"/>
      <c r="PPX77" s="193"/>
      <c r="PPY77" s="193"/>
      <c r="PPZ77" s="193"/>
      <c r="PQA77" s="193"/>
      <c r="PQB77" s="193"/>
      <c r="PQC77" s="193"/>
      <c r="PQD77" s="193"/>
      <c r="PQE77" s="193"/>
      <c r="PQF77" s="193"/>
      <c r="PQG77" s="193"/>
      <c r="PQH77" s="193"/>
      <c r="PQI77" s="193"/>
      <c r="PQJ77" s="193"/>
      <c r="PQK77" s="193"/>
      <c r="PQL77" s="193"/>
      <c r="PQM77" s="193"/>
      <c r="PQN77" s="193"/>
      <c r="PQO77" s="193"/>
      <c r="PQP77" s="193"/>
      <c r="PQQ77" s="193"/>
      <c r="PQR77" s="193"/>
      <c r="PQS77" s="193"/>
      <c r="PQT77" s="193"/>
      <c r="PQU77" s="193"/>
      <c r="PQV77" s="193"/>
      <c r="PQW77" s="193"/>
      <c r="PQX77" s="193"/>
      <c r="PQY77" s="193"/>
      <c r="PQZ77" s="193"/>
      <c r="PRA77" s="193"/>
      <c r="PRB77" s="193"/>
      <c r="PRC77" s="193"/>
      <c r="PRD77" s="193"/>
      <c r="PRE77" s="193"/>
      <c r="PRF77" s="193"/>
      <c r="PRG77" s="193"/>
      <c r="PRH77" s="193"/>
      <c r="PRI77" s="193"/>
      <c r="PRJ77" s="193"/>
      <c r="PRK77" s="193"/>
      <c r="PRL77" s="193"/>
      <c r="PRM77" s="193"/>
      <c r="PRN77" s="193"/>
      <c r="PRO77" s="193"/>
      <c r="PRP77" s="193"/>
      <c r="PRQ77" s="193"/>
      <c r="PRR77" s="193"/>
      <c r="PRS77" s="193"/>
      <c r="PRT77" s="193"/>
      <c r="PRU77" s="193"/>
      <c r="PRV77" s="193"/>
      <c r="PRW77" s="193"/>
      <c r="PRX77" s="193"/>
      <c r="PRY77" s="193"/>
      <c r="PRZ77" s="193"/>
      <c r="PSA77" s="193"/>
      <c r="PSB77" s="193"/>
      <c r="PSC77" s="193"/>
      <c r="PSD77" s="193"/>
      <c r="PSE77" s="193"/>
      <c r="PSF77" s="193"/>
      <c r="PSG77" s="193"/>
      <c r="PSH77" s="193"/>
      <c r="PSI77" s="193"/>
      <c r="PSJ77" s="193"/>
      <c r="PSK77" s="193"/>
      <c r="PSL77" s="193"/>
      <c r="PSM77" s="193"/>
      <c r="PSN77" s="193"/>
      <c r="PSO77" s="193"/>
      <c r="PSP77" s="193"/>
      <c r="PSQ77" s="193"/>
      <c r="PSR77" s="193"/>
      <c r="PSS77" s="193"/>
      <c r="PST77" s="193"/>
      <c r="PSU77" s="193"/>
      <c r="PSV77" s="193"/>
      <c r="PSW77" s="193"/>
      <c r="PSX77" s="193"/>
      <c r="PSY77" s="193"/>
      <c r="PSZ77" s="193"/>
      <c r="PTA77" s="193"/>
      <c r="PTB77" s="193"/>
      <c r="PTC77" s="193"/>
      <c r="PTD77" s="193"/>
      <c r="PTE77" s="193"/>
      <c r="PTF77" s="193"/>
      <c r="PTG77" s="193"/>
      <c r="PTH77" s="193"/>
      <c r="PTI77" s="193"/>
      <c r="PTJ77" s="193"/>
      <c r="PTK77" s="193"/>
      <c r="PTL77" s="193"/>
      <c r="PTM77" s="193"/>
      <c r="PTN77" s="193"/>
      <c r="PTO77" s="193"/>
      <c r="PTP77" s="193"/>
      <c r="PTQ77" s="193"/>
      <c r="PTR77" s="193"/>
      <c r="PTS77" s="193"/>
      <c r="PTT77" s="193"/>
      <c r="PTU77" s="193"/>
      <c r="PTV77" s="193"/>
      <c r="PTW77" s="193"/>
      <c r="PTX77" s="193"/>
      <c r="PTY77" s="193"/>
      <c r="PTZ77" s="193"/>
      <c r="PUA77" s="193"/>
      <c r="PUB77" s="193"/>
      <c r="PUC77" s="193"/>
      <c r="PUD77" s="193"/>
      <c r="PUE77" s="193"/>
      <c r="PUF77" s="193"/>
      <c r="PUG77" s="193"/>
      <c r="PUH77" s="193"/>
      <c r="PUI77" s="193"/>
      <c r="PUJ77" s="193"/>
      <c r="PUK77" s="193"/>
      <c r="PUL77" s="193"/>
      <c r="PUM77" s="193"/>
      <c r="PUN77" s="193"/>
      <c r="PUO77" s="193"/>
      <c r="PUP77" s="193"/>
      <c r="PUQ77" s="193"/>
      <c r="PUR77" s="193"/>
      <c r="PUS77" s="193"/>
      <c r="PUT77" s="193"/>
      <c r="PUU77" s="193"/>
      <c r="PUV77" s="193"/>
      <c r="PUW77" s="193"/>
      <c r="PUX77" s="193"/>
      <c r="PUY77" s="193"/>
      <c r="PUZ77" s="193"/>
      <c r="PVA77" s="193"/>
      <c r="PVB77" s="193"/>
      <c r="PVC77" s="193"/>
      <c r="PVD77" s="193"/>
      <c r="PVE77" s="193"/>
      <c r="PVF77" s="193"/>
      <c r="PVG77" s="193"/>
      <c r="PVH77" s="193"/>
      <c r="PVI77" s="193"/>
      <c r="PVJ77" s="193"/>
      <c r="PVK77" s="193"/>
      <c r="PVL77" s="193"/>
      <c r="PVM77" s="193"/>
      <c r="PVN77" s="193"/>
      <c r="PVO77" s="193"/>
      <c r="PVP77" s="193"/>
      <c r="PVQ77" s="193"/>
      <c r="PVR77" s="193"/>
      <c r="PVS77" s="193"/>
      <c r="PVT77" s="193"/>
      <c r="PVU77" s="193"/>
      <c r="PVV77" s="193"/>
      <c r="PVW77" s="193"/>
      <c r="PVX77" s="193"/>
      <c r="PVY77" s="193"/>
      <c r="PVZ77" s="193"/>
      <c r="PWA77" s="193"/>
      <c r="PWB77" s="193"/>
      <c r="PWC77" s="193"/>
      <c r="PWD77" s="193"/>
      <c r="PWE77" s="193"/>
      <c r="PWF77" s="193"/>
      <c r="PWG77" s="193"/>
      <c r="PWH77" s="193"/>
      <c r="PWI77" s="193"/>
      <c r="PWJ77" s="193"/>
      <c r="PWK77" s="193"/>
      <c r="PWL77" s="193"/>
      <c r="PWM77" s="193"/>
      <c r="PWN77" s="193"/>
      <c r="PWO77" s="193"/>
      <c r="PWP77" s="193"/>
      <c r="PWQ77" s="193"/>
      <c r="PWR77" s="193"/>
      <c r="PWS77" s="193"/>
      <c r="PWT77" s="193"/>
      <c r="PWU77" s="193"/>
      <c r="PWV77" s="193"/>
      <c r="PWW77" s="193"/>
      <c r="PWX77" s="193"/>
      <c r="PWY77" s="193"/>
      <c r="PWZ77" s="193"/>
      <c r="PXA77" s="193"/>
      <c r="PXB77" s="193"/>
      <c r="PXC77" s="193"/>
      <c r="PXD77" s="193"/>
      <c r="PXE77" s="193"/>
      <c r="PXF77" s="193"/>
      <c r="PXG77" s="193"/>
      <c r="PXH77" s="193"/>
      <c r="PXI77" s="193"/>
      <c r="PXJ77" s="193"/>
      <c r="PXK77" s="193"/>
      <c r="PXL77" s="193"/>
      <c r="PXM77" s="193"/>
      <c r="PXN77" s="193"/>
      <c r="PXO77" s="193"/>
      <c r="PXP77" s="193"/>
      <c r="PXQ77" s="193"/>
      <c r="PXR77" s="193"/>
      <c r="PXS77" s="193"/>
      <c r="PXT77" s="193"/>
      <c r="PXU77" s="193"/>
      <c r="PXV77" s="193"/>
      <c r="PXW77" s="193"/>
      <c r="PXX77" s="193"/>
      <c r="PXY77" s="193"/>
      <c r="PXZ77" s="193"/>
      <c r="PYA77" s="193"/>
      <c r="PYB77" s="193"/>
      <c r="PYC77" s="193"/>
      <c r="PYD77" s="193"/>
      <c r="PYE77" s="193"/>
      <c r="PYF77" s="193"/>
      <c r="PYG77" s="193"/>
      <c r="PYH77" s="193"/>
      <c r="PYI77" s="193"/>
      <c r="PYJ77" s="193"/>
      <c r="PYK77" s="193"/>
      <c r="PYL77" s="193"/>
      <c r="PYM77" s="193"/>
      <c r="PYN77" s="193"/>
      <c r="PYO77" s="193"/>
      <c r="PYP77" s="193"/>
      <c r="PYQ77" s="193"/>
      <c r="PYR77" s="193"/>
      <c r="PYS77" s="193"/>
      <c r="PYT77" s="193"/>
      <c r="PYU77" s="193"/>
      <c r="PYV77" s="193"/>
      <c r="PYW77" s="193"/>
      <c r="PYX77" s="193"/>
      <c r="PYY77" s="193"/>
      <c r="PYZ77" s="193"/>
      <c r="PZA77" s="193"/>
      <c r="PZB77" s="193"/>
      <c r="PZC77" s="193"/>
      <c r="PZD77" s="193"/>
      <c r="PZE77" s="193"/>
      <c r="PZF77" s="193"/>
      <c r="PZG77" s="193"/>
      <c r="PZH77" s="193"/>
      <c r="PZI77" s="193"/>
      <c r="PZJ77" s="193"/>
      <c r="PZK77" s="193"/>
      <c r="PZL77" s="193"/>
      <c r="PZM77" s="193"/>
      <c r="PZN77" s="193"/>
      <c r="PZO77" s="193"/>
      <c r="PZP77" s="193"/>
      <c r="PZQ77" s="193"/>
      <c r="PZR77" s="193"/>
      <c r="PZS77" s="193"/>
      <c r="PZT77" s="193"/>
      <c r="PZU77" s="193"/>
      <c r="PZV77" s="193"/>
      <c r="PZW77" s="193"/>
      <c r="PZX77" s="193"/>
      <c r="PZY77" s="193"/>
      <c r="PZZ77" s="193"/>
      <c r="QAA77" s="193"/>
      <c r="QAB77" s="193"/>
      <c r="QAC77" s="193"/>
      <c r="QAD77" s="193"/>
      <c r="QAE77" s="193"/>
      <c r="QAF77" s="193"/>
      <c r="QAG77" s="193"/>
      <c r="QAH77" s="193"/>
      <c r="QAI77" s="193"/>
      <c r="QAJ77" s="193"/>
      <c r="QAK77" s="193"/>
      <c r="QAL77" s="193"/>
      <c r="QAM77" s="193"/>
      <c r="QAN77" s="193"/>
      <c r="QAO77" s="193"/>
      <c r="QAP77" s="193"/>
      <c r="QAQ77" s="193"/>
      <c r="QAR77" s="193"/>
      <c r="QAS77" s="193"/>
      <c r="QAT77" s="193"/>
      <c r="QAU77" s="193"/>
      <c r="QAV77" s="193"/>
      <c r="QAW77" s="193"/>
      <c r="QAX77" s="193"/>
      <c r="QAY77" s="193"/>
      <c r="QAZ77" s="193"/>
      <c r="QBA77" s="193"/>
      <c r="QBB77" s="193"/>
      <c r="QBC77" s="193"/>
      <c r="QBD77" s="193"/>
      <c r="QBE77" s="193"/>
      <c r="QBF77" s="193"/>
      <c r="QBG77" s="193"/>
      <c r="QBH77" s="193"/>
      <c r="QBI77" s="193"/>
      <c r="QBJ77" s="193"/>
      <c r="QBK77" s="193"/>
      <c r="QBL77" s="193"/>
      <c r="QBM77" s="193"/>
      <c r="QBN77" s="193"/>
      <c r="QBO77" s="193"/>
      <c r="QBP77" s="193"/>
      <c r="QBQ77" s="193"/>
      <c r="QBR77" s="193"/>
      <c r="QBS77" s="193"/>
      <c r="QBT77" s="193"/>
      <c r="QBU77" s="193"/>
      <c r="QBV77" s="193"/>
      <c r="QBW77" s="193"/>
      <c r="QBX77" s="193"/>
      <c r="QBY77" s="193"/>
      <c r="QBZ77" s="193"/>
      <c r="QCA77" s="193"/>
      <c r="QCB77" s="193"/>
      <c r="QCC77" s="193"/>
      <c r="QCD77" s="193"/>
      <c r="QCE77" s="193"/>
      <c r="QCF77" s="193"/>
      <c r="QCG77" s="193"/>
      <c r="QCH77" s="193"/>
      <c r="QCI77" s="193"/>
      <c r="QCJ77" s="193"/>
      <c r="QCK77" s="193"/>
      <c r="QCL77" s="193"/>
      <c r="QCM77" s="193"/>
      <c r="QCN77" s="193"/>
      <c r="QCO77" s="193"/>
      <c r="QCP77" s="193"/>
      <c r="QCQ77" s="193"/>
      <c r="QCR77" s="193"/>
      <c r="QCS77" s="193"/>
      <c r="QCT77" s="193"/>
      <c r="QCU77" s="193"/>
      <c r="QCV77" s="193"/>
      <c r="QCW77" s="193"/>
      <c r="QCX77" s="193"/>
      <c r="QCY77" s="193"/>
      <c r="QCZ77" s="193"/>
      <c r="QDA77" s="193"/>
      <c r="QDB77" s="193"/>
      <c r="QDC77" s="193"/>
      <c r="QDD77" s="193"/>
      <c r="QDE77" s="193"/>
      <c r="QDF77" s="193"/>
      <c r="QDG77" s="193"/>
      <c r="QDH77" s="193"/>
      <c r="QDI77" s="193"/>
      <c r="QDJ77" s="193"/>
      <c r="QDK77" s="193"/>
      <c r="QDL77" s="193"/>
      <c r="QDM77" s="193"/>
      <c r="QDN77" s="193"/>
      <c r="QDO77" s="193"/>
      <c r="QDP77" s="193"/>
      <c r="QDQ77" s="193"/>
      <c r="QDR77" s="193"/>
      <c r="QDS77" s="193"/>
      <c r="QDT77" s="193"/>
      <c r="QDU77" s="193"/>
      <c r="QDV77" s="193"/>
      <c r="QDW77" s="193"/>
      <c r="QDX77" s="193"/>
      <c r="QDY77" s="193"/>
      <c r="QDZ77" s="193"/>
      <c r="QEA77" s="193"/>
      <c r="QEB77" s="193"/>
      <c r="QEC77" s="193"/>
      <c r="QED77" s="193"/>
      <c r="QEE77" s="193"/>
      <c r="QEF77" s="193"/>
      <c r="QEG77" s="193"/>
      <c r="QEH77" s="193"/>
      <c r="QEI77" s="193"/>
      <c r="QEJ77" s="193"/>
      <c r="QEK77" s="193"/>
      <c r="QEL77" s="193"/>
      <c r="QEM77" s="193"/>
      <c r="QEN77" s="193"/>
      <c r="QEO77" s="193"/>
      <c r="QEP77" s="193"/>
      <c r="QEQ77" s="193"/>
      <c r="QER77" s="193"/>
      <c r="QES77" s="193"/>
      <c r="QET77" s="193"/>
      <c r="QEU77" s="193"/>
      <c r="QEV77" s="193"/>
      <c r="QEW77" s="193"/>
      <c r="QEX77" s="193"/>
      <c r="QEY77" s="193"/>
      <c r="QEZ77" s="193"/>
      <c r="QFA77" s="193"/>
      <c r="QFB77" s="193"/>
      <c r="QFC77" s="193"/>
      <c r="QFD77" s="193"/>
      <c r="QFE77" s="193"/>
      <c r="QFF77" s="193"/>
      <c r="QFG77" s="193"/>
      <c r="QFH77" s="193"/>
      <c r="QFI77" s="193"/>
      <c r="QFJ77" s="193"/>
      <c r="QFK77" s="193"/>
      <c r="QFL77" s="193"/>
      <c r="QFM77" s="193"/>
      <c r="QFN77" s="193"/>
      <c r="QFO77" s="193"/>
      <c r="QFP77" s="193"/>
      <c r="QFQ77" s="193"/>
      <c r="QFR77" s="193"/>
      <c r="QFS77" s="193"/>
      <c r="QFT77" s="193"/>
      <c r="QFU77" s="193"/>
      <c r="QFV77" s="193"/>
      <c r="QFW77" s="193"/>
      <c r="QFX77" s="193"/>
      <c r="QFY77" s="193"/>
      <c r="QFZ77" s="193"/>
      <c r="QGA77" s="193"/>
      <c r="QGB77" s="193"/>
      <c r="QGC77" s="193"/>
      <c r="QGD77" s="193"/>
      <c r="QGE77" s="193"/>
      <c r="QGF77" s="193"/>
      <c r="QGG77" s="193"/>
      <c r="QGH77" s="193"/>
      <c r="QGI77" s="193"/>
      <c r="QGJ77" s="193"/>
      <c r="QGK77" s="193"/>
      <c r="QGL77" s="193"/>
      <c r="QGM77" s="193"/>
      <c r="QGN77" s="193"/>
      <c r="QGO77" s="193"/>
      <c r="QGP77" s="193"/>
      <c r="QGQ77" s="193"/>
      <c r="QGR77" s="193"/>
      <c r="QGS77" s="193"/>
      <c r="QGT77" s="193"/>
      <c r="QGU77" s="193"/>
      <c r="QGV77" s="193"/>
      <c r="QGW77" s="193"/>
      <c r="QGX77" s="193"/>
      <c r="QGY77" s="193"/>
      <c r="QGZ77" s="193"/>
      <c r="QHA77" s="193"/>
      <c r="QHB77" s="193"/>
      <c r="QHC77" s="193"/>
      <c r="QHD77" s="193"/>
      <c r="QHE77" s="193"/>
      <c r="QHF77" s="193"/>
      <c r="QHG77" s="193"/>
      <c r="QHH77" s="193"/>
      <c r="QHI77" s="193"/>
      <c r="QHJ77" s="193"/>
      <c r="QHK77" s="193"/>
      <c r="QHL77" s="193"/>
      <c r="QHM77" s="193"/>
      <c r="QHN77" s="193"/>
      <c r="QHO77" s="193"/>
      <c r="QHP77" s="193"/>
      <c r="QHQ77" s="193"/>
      <c r="QHR77" s="193"/>
      <c r="QHS77" s="193"/>
      <c r="QHT77" s="193"/>
      <c r="QHU77" s="193"/>
      <c r="QHV77" s="193"/>
      <c r="QHW77" s="193"/>
      <c r="QHX77" s="193"/>
      <c r="QHY77" s="193"/>
      <c r="QHZ77" s="193"/>
      <c r="QIA77" s="193"/>
      <c r="QIB77" s="193"/>
      <c r="QIC77" s="193"/>
      <c r="QID77" s="193"/>
      <c r="QIE77" s="193"/>
      <c r="QIF77" s="193"/>
      <c r="QIG77" s="193"/>
      <c r="QIH77" s="193"/>
      <c r="QII77" s="193"/>
      <c r="QIJ77" s="193"/>
      <c r="QIK77" s="193"/>
      <c r="QIL77" s="193"/>
      <c r="QIM77" s="193"/>
      <c r="QIN77" s="193"/>
      <c r="QIO77" s="193"/>
      <c r="QIP77" s="193"/>
      <c r="QIQ77" s="193"/>
      <c r="QIR77" s="193"/>
      <c r="QIS77" s="193"/>
      <c r="QIT77" s="193"/>
      <c r="QIU77" s="193"/>
      <c r="QIV77" s="193"/>
      <c r="QIW77" s="193"/>
      <c r="QIX77" s="193"/>
      <c r="QIY77" s="193"/>
      <c r="QIZ77" s="193"/>
      <c r="QJA77" s="193"/>
      <c r="QJB77" s="193"/>
      <c r="QJC77" s="193"/>
      <c r="QJD77" s="193"/>
      <c r="QJE77" s="193"/>
      <c r="QJF77" s="193"/>
      <c r="QJG77" s="193"/>
      <c r="QJH77" s="193"/>
      <c r="QJI77" s="193"/>
      <c r="QJJ77" s="193"/>
      <c r="QJK77" s="193"/>
      <c r="QJL77" s="193"/>
      <c r="QJM77" s="193"/>
      <c r="QJN77" s="193"/>
      <c r="QJO77" s="193"/>
      <c r="QJP77" s="193"/>
      <c r="QJQ77" s="193"/>
      <c r="QJR77" s="193"/>
      <c r="QJS77" s="193"/>
      <c r="QJT77" s="193"/>
      <c r="QJU77" s="193"/>
      <c r="QJV77" s="193"/>
      <c r="QJW77" s="193"/>
      <c r="QJX77" s="193"/>
      <c r="QJY77" s="193"/>
      <c r="QJZ77" s="193"/>
      <c r="QKA77" s="193"/>
      <c r="QKB77" s="193"/>
      <c r="QKC77" s="193"/>
      <c r="QKD77" s="193"/>
      <c r="QKE77" s="193"/>
      <c r="QKF77" s="193"/>
      <c r="QKG77" s="193"/>
      <c r="QKH77" s="193"/>
      <c r="QKI77" s="193"/>
      <c r="QKJ77" s="193"/>
      <c r="QKK77" s="193"/>
      <c r="QKL77" s="193"/>
      <c r="QKM77" s="193"/>
      <c r="QKN77" s="193"/>
      <c r="QKO77" s="193"/>
      <c r="QKP77" s="193"/>
      <c r="QKQ77" s="193"/>
      <c r="QKR77" s="193"/>
      <c r="QKS77" s="193"/>
      <c r="QKT77" s="193"/>
      <c r="QKU77" s="193"/>
      <c r="QKV77" s="193"/>
      <c r="QKW77" s="193"/>
      <c r="QKX77" s="193"/>
      <c r="QKY77" s="193"/>
      <c r="QKZ77" s="193"/>
      <c r="QLA77" s="193"/>
      <c r="QLB77" s="193"/>
      <c r="QLC77" s="193"/>
      <c r="QLD77" s="193"/>
      <c r="QLE77" s="193"/>
      <c r="QLF77" s="193"/>
      <c r="QLG77" s="193"/>
      <c r="QLH77" s="193"/>
      <c r="QLI77" s="193"/>
      <c r="QLJ77" s="193"/>
      <c r="QLK77" s="193"/>
      <c r="QLL77" s="193"/>
      <c r="QLM77" s="193"/>
      <c r="QLN77" s="193"/>
      <c r="QLO77" s="193"/>
      <c r="QLP77" s="193"/>
      <c r="QLQ77" s="193"/>
      <c r="QLR77" s="193"/>
      <c r="QLS77" s="193"/>
      <c r="QLT77" s="193"/>
      <c r="QLU77" s="193"/>
      <c r="QLV77" s="193"/>
      <c r="QLW77" s="193"/>
      <c r="QLX77" s="193"/>
      <c r="QLY77" s="193"/>
      <c r="QLZ77" s="193"/>
      <c r="QMA77" s="193"/>
      <c r="QMB77" s="193"/>
      <c r="QMC77" s="193"/>
      <c r="QMD77" s="193"/>
      <c r="QME77" s="193"/>
      <c r="QMF77" s="193"/>
      <c r="QMG77" s="193"/>
      <c r="QMH77" s="193"/>
      <c r="QMI77" s="193"/>
      <c r="QMJ77" s="193"/>
      <c r="QMK77" s="193"/>
      <c r="QML77" s="193"/>
      <c r="QMM77" s="193"/>
      <c r="QMN77" s="193"/>
      <c r="QMO77" s="193"/>
      <c r="QMP77" s="193"/>
      <c r="QMQ77" s="193"/>
      <c r="QMR77" s="193"/>
      <c r="QMS77" s="193"/>
      <c r="QMT77" s="193"/>
      <c r="QMU77" s="193"/>
      <c r="QMV77" s="193"/>
      <c r="QMW77" s="193"/>
      <c r="QMX77" s="193"/>
      <c r="QMY77" s="193"/>
      <c r="QMZ77" s="193"/>
      <c r="QNA77" s="193"/>
      <c r="QNB77" s="193"/>
      <c r="QNC77" s="193"/>
      <c r="QND77" s="193"/>
      <c r="QNE77" s="193"/>
      <c r="QNF77" s="193"/>
      <c r="QNG77" s="193"/>
      <c r="QNH77" s="193"/>
      <c r="QNI77" s="193"/>
      <c r="QNJ77" s="193"/>
      <c r="QNK77" s="193"/>
      <c r="QNL77" s="193"/>
      <c r="QNM77" s="193"/>
      <c r="QNN77" s="193"/>
      <c r="QNO77" s="193"/>
      <c r="QNP77" s="193"/>
      <c r="QNQ77" s="193"/>
      <c r="QNR77" s="193"/>
      <c r="QNS77" s="193"/>
      <c r="QNT77" s="193"/>
      <c r="QNU77" s="193"/>
      <c r="QNV77" s="193"/>
      <c r="QNW77" s="193"/>
      <c r="QNX77" s="193"/>
      <c r="QNY77" s="193"/>
      <c r="QNZ77" s="193"/>
      <c r="QOA77" s="193"/>
      <c r="QOB77" s="193"/>
      <c r="QOC77" s="193"/>
      <c r="QOD77" s="193"/>
      <c r="QOE77" s="193"/>
      <c r="QOF77" s="193"/>
      <c r="QOG77" s="193"/>
      <c r="QOH77" s="193"/>
      <c r="QOI77" s="193"/>
      <c r="QOJ77" s="193"/>
      <c r="QOK77" s="193"/>
      <c r="QOL77" s="193"/>
      <c r="QOM77" s="193"/>
      <c r="QON77" s="193"/>
      <c r="QOO77" s="193"/>
      <c r="QOP77" s="193"/>
      <c r="QOQ77" s="193"/>
      <c r="QOR77" s="193"/>
      <c r="QOS77" s="193"/>
      <c r="QOT77" s="193"/>
      <c r="QOU77" s="193"/>
      <c r="QOV77" s="193"/>
      <c r="QOW77" s="193"/>
      <c r="QOX77" s="193"/>
      <c r="QOY77" s="193"/>
      <c r="QOZ77" s="193"/>
      <c r="QPA77" s="193"/>
      <c r="QPB77" s="193"/>
      <c r="QPC77" s="193"/>
      <c r="QPD77" s="193"/>
      <c r="QPE77" s="193"/>
      <c r="QPF77" s="193"/>
      <c r="QPG77" s="193"/>
      <c r="QPH77" s="193"/>
      <c r="QPI77" s="193"/>
      <c r="QPJ77" s="193"/>
      <c r="QPK77" s="193"/>
      <c r="QPL77" s="193"/>
      <c r="QPM77" s="193"/>
      <c r="QPN77" s="193"/>
      <c r="QPO77" s="193"/>
      <c r="QPP77" s="193"/>
      <c r="QPQ77" s="193"/>
      <c r="QPR77" s="193"/>
      <c r="QPS77" s="193"/>
      <c r="QPT77" s="193"/>
      <c r="QPU77" s="193"/>
      <c r="QPV77" s="193"/>
      <c r="QPW77" s="193"/>
      <c r="QPX77" s="193"/>
      <c r="QPY77" s="193"/>
      <c r="QPZ77" s="193"/>
      <c r="QQA77" s="193"/>
      <c r="QQB77" s="193"/>
      <c r="QQC77" s="193"/>
      <c r="QQD77" s="193"/>
      <c r="QQE77" s="193"/>
      <c r="QQF77" s="193"/>
      <c r="QQG77" s="193"/>
      <c r="QQH77" s="193"/>
      <c r="QQI77" s="193"/>
      <c r="QQJ77" s="193"/>
      <c r="QQK77" s="193"/>
      <c r="QQL77" s="193"/>
      <c r="QQM77" s="193"/>
      <c r="QQN77" s="193"/>
      <c r="QQO77" s="193"/>
      <c r="QQP77" s="193"/>
      <c r="QQQ77" s="193"/>
      <c r="QQR77" s="193"/>
      <c r="QQS77" s="193"/>
      <c r="QQT77" s="193"/>
      <c r="QQU77" s="193"/>
      <c r="QQV77" s="193"/>
      <c r="QQW77" s="193"/>
      <c r="QQX77" s="193"/>
      <c r="QQY77" s="193"/>
      <c r="QQZ77" s="193"/>
      <c r="QRA77" s="193"/>
      <c r="QRB77" s="193"/>
      <c r="QRC77" s="193"/>
      <c r="QRD77" s="193"/>
      <c r="QRE77" s="193"/>
      <c r="QRF77" s="193"/>
      <c r="QRG77" s="193"/>
      <c r="QRH77" s="193"/>
      <c r="QRI77" s="193"/>
      <c r="QRJ77" s="193"/>
      <c r="QRK77" s="193"/>
      <c r="QRL77" s="193"/>
      <c r="QRM77" s="193"/>
      <c r="QRN77" s="193"/>
      <c r="QRO77" s="193"/>
      <c r="QRP77" s="193"/>
      <c r="QRQ77" s="193"/>
      <c r="QRR77" s="193"/>
      <c r="QRS77" s="193"/>
      <c r="QRT77" s="193"/>
      <c r="QRU77" s="193"/>
      <c r="QRV77" s="193"/>
      <c r="QRW77" s="193"/>
      <c r="QRX77" s="193"/>
      <c r="QRY77" s="193"/>
      <c r="QRZ77" s="193"/>
      <c r="QSA77" s="193"/>
      <c r="QSB77" s="193"/>
      <c r="QSC77" s="193"/>
      <c r="QSD77" s="193"/>
      <c r="QSE77" s="193"/>
      <c r="QSF77" s="193"/>
      <c r="QSG77" s="193"/>
      <c r="QSH77" s="193"/>
      <c r="QSI77" s="193"/>
      <c r="QSJ77" s="193"/>
      <c r="QSK77" s="193"/>
      <c r="QSL77" s="193"/>
      <c r="QSM77" s="193"/>
      <c r="QSN77" s="193"/>
      <c r="QSO77" s="193"/>
      <c r="QSP77" s="193"/>
      <c r="QSQ77" s="193"/>
      <c r="QSR77" s="193"/>
      <c r="QSS77" s="193"/>
      <c r="QST77" s="193"/>
      <c r="QSU77" s="193"/>
      <c r="QSV77" s="193"/>
      <c r="QSW77" s="193"/>
      <c r="QSX77" s="193"/>
      <c r="QSY77" s="193"/>
      <c r="QSZ77" s="193"/>
      <c r="QTA77" s="193"/>
      <c r="QTB77" s="193"/>
      <c r="QTC77" s="193"/>
      <c r="QTD77" s="193"/>
      <c r="QTE77" s="193"/>
      <c r="QTF77" s="193"/>
      <c r="QTG77" s="193"/>
      <c r="QTH77" s="193"/>
      <c r="QTI77" s="193"/>
      <c r="QTJ77" s="193"/>
      <c r="QTK77" s="193"/>
      <c r="QTL77" s="193"/>
      <c r="QTM77" s="193"/>
      <c r="QTN77" s="193"/>
      <c r="QTO77" s="193"/>
      <c r="QTP77" s="193"/>
      <c r="QTQ77" s="193"/>
      <c r="QTR77" s="193"/>
      <c r="QTS77" s="193"/>
      <c r="QTT77" s="193"/>
      <c r="QTU77" s="193"/>
      <c r="QTV77" s="193"/>
      <c r="QTW77" s="193"/>
      <c r="QTX77" s="193"/>
      <c r="QTY77" s="193"/>
      <c r="QTZ77" s="193"/>
      <c r="QUA77" s="193"/>
      <c r="QUB77" s="193"/>
      <c r="QUC77" s="193"/>
      <c r="QUD77" s="193"/>
      <c r="QUE77" s="193"/>
      <c r="QUF77" s="193"/>
      <c r="QUG77" s="193"/>
      <c r="QUH77" s="193"/>
      <c r="QUI77" s="193"/>
      <c r="QUJ77" s="193"/>
      <c r="QUK77" s="193"/>
      <c r="QUL77" s="193"/>
      <c r="QUM77" s="193"/>
      <c r="QUN77" s="193"/>
      <c r="QUO77" s="193"/>
      <c r="QUP77" s="193"/>
      <c r="QUQ77" s="193"/>
      <c r="QUR77" s="193"/>
      <c r="QUS77" s="193"/>
      <c r="QUT77" s="193"/>
      <c r="QUU77" s="193"/>
      <c r="QUV77" s="193"/>
      <c r="QUW77" s="193"/>
      <c r="QUX77" s="193"/>
      <c r="QUY77" s="193"/>
      <c r="QUZ77" s="193"/>
      <c r="QVA77" s="193"/>
      <c r="QVB77" s="193"/>
      <c r="QVC77" s="193"/>
      <c r="QVD77" s="193"/>
      <c r="QVE77" s="193"/>
      <c r="QVF77" s="193"/>
      <c r="QVG77" s="193"/>
      <c r="QVH77" s="193"/>
      <c r="QVI77" s="193"/>
      <c r="QVJ77" s="193"/>
      <c r="QVK77" s="193"/>
      <c r="QVL77" s="193"/>
      <c r="QVM77" s="193"/>
      <c r="QVN77" s="193"/>
      <c r="QVO77" s="193"/>
      <c r="QVP77" s="193"/>
      <c r="QVQ77" s="193"/>
      <c r="QVR77" s="193"/>
      <c r="QVS77" s="193"/>
      <c r="QVT77" s="193"/>
      <c r="QVU77" s="193"/>
      <c r="QVV77" s="193"/>
      <c r="QVW77" s="193"/>
      <c r="QVX77" s="193"/>
      <c r="QVY77" s="193"/>
      <c r="QVZ77" s="193"/>
      <c r="QWA77" s="193"/>
      <c r="QWB77" s="193"/>
      <c r="QWC77" s="193"/>
      <c r="QWD77" s="193"/>
      <c r="QWE77" s="193"/>
      <c r="QWF77" s="193"/>
      <c r="QWG77" s="193"/>
      <c r="QWH77" s="193"/>
      <c r="QWI77" s="193"/>
      <c r="QWJ77" s="193"/>
      <c r="QWK77" s="193"/>
      <c r="QWL77" s="193"/>
      <c r="QWM77" s="193"/>
      <c r="QWN77" s="193"/>
      <c r="QWO77" s="193"/>
      <c r="QWP77" s="193"/>
      <c r="QWQ77" s="193"/>
      <c r="QWR77" s="193"/>
      <c r="QWS77" s="193"/>
      <c r="QWT77" s="193"/>
      <c r="QWU77" s="193"/>
      <c r="QWV77" s="193"/>
      <c r="QWW77" s="193"/>
      <c r="QWX77" s="193"/>
      <c r="QWY77" s="193"/>
      <c r="QWZ77" s="193"/>
      <c r="QXA77" s="193"/>
      <c r="QXB77" s="193"/>
      <c r="QXC77" s="193"/>
      <c r="QXD77" s="193"/>
      <c r="QXE77" s="193"/>
      <c r="QXF77" s="193"/>
      <c r="QXG77" s="193"/>
      <c r="QXH77" s="193"/>
      <c r="QXI77" s="193"/>
      <c r="QXJ77" s="193"/>
      <c r="QXK77" s="193"/>
      <c r="QXL77" s="193"/>
      <c r="QXM77" s="193"/>
      <c r="QXN77" s="193"/>
      <c r="QXO77" s="193"/>
      <c r="QXP77" s="193"/>
      <c r="QXQ77" s="193"/>
      <c r="QXR77" s="193"/>
      <c r="QXS77" s="193"/>
      <c r="QXT77" s="193"/>
      <c r="QXU77" s="193"/>
      <c r="QXV77" s="193"/>
      <c r="QXW77" s="193"/>
      <c r="QXX77" s="193"/>
      <c r="QXY77" s="193"/>
      <c r="QXZ77" s="193"/>
      <c r="QYA77" s="193"/>
      <c r="QYB77" s="193"/>
      <c r="QYC77" s="193"/>
      <c r="QYD77" s="193"/>
      <c r="QYE77" s="193"/>
      <c r="QYF77" s="193"/>
      <c r="QYG77" s="193"/>
      <c r="QYH77" s="193"/>
      <c r="QYI77" s="193"/>
      <c r="QYJ77" s="193"/>
      <c r="QYK77" s="193"/>
      <c r="QYL77" s="193"/>
      <c r="QYM77" s="193"/>
      <c r="QYN77" s="193"/>
      <c r="QYO77" s="193"/>
      <c r="QYP77" s="193"/>
      <c r="QYQ77" s="193"/>
      <c r="QYR77" s="193"/>
      <c r="QYS77" s="193"/>
      <c r="QYT77" s="193"/>
      <c r="QYU77" s="193"/>
      <c r="QYV77" s="193"/>
      <c r="QYW77" s="193"/>
      <c r="QYX77" s="193"/>
      <c r="QYY77" s="193"/>
      <c r="QYZ77" s="193"/>
      <c r="QZA77" s="193"/>
      <c r="QZB77" s="193"/>
      <c r="QZC77" s="193"/>
      <c r="QZD77" s="193"/>
      <c r="QZE77" s="193"/>
      <c r="QZF77" s="193"/>
      <c r="QZG77" s="193"/>
      <c r="QZH77" s="193"/>
      <c r="QZI77" s="193"/>
      <c r="QZJ77" s="193"/>
      <c r="QZK77" s="193"/>
      <c r="QZL77" s="193"/>
      <c r="QZM77" s="193"/>
      <c r="QZN77" s="193"/>
      <c r="QZO77" s="193"/>
      <c r="QZP77" s="193"/>
      <c r="QZQ77" s="193"/>
      <c r="QZR77" s="193"/>
      <c r="QZS77" s="193"/>
      <c r="QZT77" s="193"/>
      <c r="QZU77" s="193"/>
      <c r="QZV77" s="193"/>
      <c r="QZW77" s="193"/>
      <c r="QZX77" s="193"/>
      <c r="QZY77" s="193"/>
      <c r="QZZ77" s="193"/>
      <c r="RAA77" s="193"/>
      <c r="RAB77" s="193"/>
      <c r="RAC77" s="193"/>
      <c r="RAD77" s="193"/>
      <c r="RAE77" s="193"/>
      <c r="RAF77" s="193"/>
      <c r="RAG77" s="193"/>
      <c r="RAH77" s="193"/>
      <c r="RAI77" s="193"/>
      <c r="RAJ77" s="193"/>
      <c r="RAK77" s="193"/>
      <c r="RAL77" s="193"/>
      <c r="RAM77" s="193"/>
      <c r="RAN77" s="193"/>
      <c r="RAO77" s="193"/>
      <c r="RAP77" s="193"/>
      <c r="RAQ77" s="193"/>
      <c r="RAR77" s="193"/>
      <c r="RAS77" s="193"/>
      <c r="RAT77" s="193"/>
      <c r="RAU77" s="193"/>
      <c r="RAV77" s="193"/>
      <c r="RAW77" s="193"/>
      <c r="RAX77" s="193"/>
      <c r="RAY77" s="193"/>
      <c r="RAZ77" s="193"/>
      <c r="RBA77" s="193"/>
      <c r="RBB77" s="193"/>
      <c r="RBC77" s="193"/>
      <c r="RBD77" s="193"/>
      <c r="RBE77" s="193"/>
      <c r="RBF77" s="193"/>
      <c r="RBG77" s="193"/>
      <c r="RBH77" s="193"/>
      <c r="RBI77" s="193"/>
      <c r="RBJ77" s="193"/>
      <c r="RBK77" s="193"/>
      <c r="RBL77" s="193"/>
      <c r="RBM77" s="193"/>
      <c r="RBN77" s="193"/>
      <c r="RBO77" s="193"/>
      <c r="RBP77" s="193"/>
      <c r="RBQ77" s="193"/>
      <c r="RBR77" s="193"/>
      <c r="RBS77" s="193"/>
      <c r="RBT77" s="193"/>
      <c r="RBU77" s="193"/>
      <c r="RBV77" s="193"/>
      <c r="RBW77" s="193"/>
      <c r="RBX77" s="193"/>
      <c r="RBY77" s="193"/>
      <c r="RBZ77" s="193"/>
      <c r="RCA77" s="193"/>
      <c r="RCB77" s="193"/>
      <c r="RCC77" s="193"/>
      <c r="RCD77" s="193"/>
      <c r="RCE77" s="193"/>
      <c r="RCF77" s="193"/>
      <c r="RCG77" s="193"/>
      <c r="RCH77" s="193"/>
      <c r="RCI77" s="193"/>
      <c r="RCJ77" s="193"/>
      <c r="RCK77" s="193"/>
      <c r="RCL77" s="193"/>
      <c r="RCM77" s="193"/>
      <c r="RCN77" s="193"/>
      <c r="RCO77" s="193"/>
      <c r="RCP77" s="193"/>
      <c r="RCQ77" s="193"/>
      <c r="RCR77" s="193"/>
      <c r="RCS77" s="193"/>
      <c r="RCT77" s="193"/>
      <c r="RCU77" s="193"/>
      <c r="RCV77" s="193"/>
      <c r="RCW77" s="193"/>
      <c r="RCX77" s="193"/>
      <c r="RCY77" s="193"/>
      <c r="RCZ77" s="193"/>
      <c r="RDA77" s="193"/>
      <c r="RDB77" s="193"/>
      <c r="RDC77" s="193"/>
      <c r="RDD77" s="193"/>
      <c r="RDE77" s="193"/>
      <c r="RDF77" s="193"/>
      <c r="RDG77" s="193"/>
      <c r="RDH77" s="193"/>
      <c r="RDI77" s="193"/>
      <c r="RDJ77" s="193"/>
      <c r="RDK77" s="193"/>
      <c r="RDL77" s="193"/>
      <c r="RDM77" s="193"/>
      <c r="RDN77" s="193"/>
      <c r="RDO77" s="193"/>
      <c r="RDP77" s="193"/>
      <c r="RDQ77" s="193"/>
      <c r="RDR77" s="193"/>
      <c r="RDS77" s="193"/>
      <c r="RDT77" s="193"/>
      <c r="RDU77" s="193"/>
      <c r="RDV77" s="193"/>
      <c r="RDW77" s="193"/>
      <c r="RDX77" s="193"/>
      <c r="RDY77" s="193"/>
      <c r="RDZ77" s="193"/>
      <c r="REA77" s="193"/>
      <c r="REB77" s="193"/>
      <c r="REC77" s="193"/>
      <c r="RED77" s="193"/>
      <c r="REE77" s="193"/>
      <c r="REF77" s="193"/>
      <c r="REG77" s="193"/>
      <c r="REH77" s="193"/>
      <c r="REI77" s="193"/>
      <c r="REJ77" s="193"/>
      <c r="REK77" s="193"/>
      <c r="REL77" s="193"/>
      <c r="REM77" s="193"/>
      <c r="REN77" s="193"/>
      <c r="REO77" s="193"/>
      <c r="REP77" s="193"/>
      <c r="REQ77" s="193"/>
      <c r="RER77" s="193"/>
      <c r="RES77" s="193"/>
      <c r="RET77" s="193"/>
      <c r="REU77" s="193"/>
      <c r="REV77" s="193"/>
      <c r="REW77" s="193"/>
      <c r="REX77" s="193"/>
      <c r="REY77" s="193"/>
      <c r="REZ77" s="193"/>
      <c r="RFA77" s="193"/>
      <c r="RFB77" s="193"/>
      <c r="RFC77" s="193"/>
      <c r="RFD77" s="193"/>
      <c r="RFE77" s="193"/>
      <c r="RFF77" s="193"/>
      <c r="RFG77" s="193"/>
      <c r="RFH77" s="193"/>
      <c r="RFI77" s="193"/>
      <c r="RFJ77" s="193"/>
      <c r="RFK77" s="193"/>
      <c r="RFL77" s="193"/>
      <c r="RFM77" s="193"/>
      <c r="RFN77" s="193"/>
      <c r="RFO77" s="193"/>
      <c r="RFP77" s="193"/>
      <c r="RFQ77" s="193"/>
      <c r="RFR77" s="193"/>
      <c r="RFS77" s="193"/>
      <c r="RFT77" s="193"/>
      <c r="RFU77" s="193"/>
      <c r="RFV77" s="193"/>
      <c r="RFW77" s="193"/>
      <c r="RFX77" s="193"/>
      <c r="RFY77" s="193"/>
      <c r="RFZ77" s="193"/>
      <c r="RGA77" s="193"/>
      <c r="RGB77" s="193"/>
      <c r="RGC77" s="193"/>
      <c r="RGD77" s="193"/>
      <c r="RGE77" s="193"/>
      <c r="RGF77" s="193"/>
      <c r="RGG77" s="193"/>
      <c r="RGH77" s="193"/>
      <c r="RGI77" s="193"/>
      <c r="RGJ77" s="193"/>
      <c r="RGK77" s="193"/>
      <c r="RGL77" s="193"/>
      <c r="RGM77" s="193"/>
      <c r="RGN77" s="193"/>
      <c r="RGO77" s="193"/>
      <c r="RGP77" s="193"/>
      <c r="RGQ77" s="193"/>
      <c r="RGR77" s="193"/>
      <c r="RGS77" s="193"/>
      <c r="RGT77" s="193"/>
      <c r="RGU77" s="193"/>
      <c r="RGV77" s="193"/>
      <c r="RGW77" s="193"/>
      <c r="RGX77" s="193"/>
      <c r="RGY77" s="193"/>
      <c r="RGZ77" s="193"/>
      <c r="RHA77" s="193"/>
      <c r="RHB77" s="193"/>
      <c r="RHC77" s="193"/>
      <c r="RHD77" s="193"/>
      <c r="RHE77" s="193"/>
      <c r="RHF77" s="193"/>
      <c r="RHG77" s="193"/>
      <c r="RHH77" s="193"/>
      <c r="RHI77" s="193"/>
      <c r="RHJ77" s="193"/>
      <c r="RHK77" s="193"/>
      <c r="RHL77" s="193"/>
      <c r="RHM77" s="193"/>
      <c r="RHN77" s="193"/>
      <c r="RHO77" s="193"/>
      <c r="RHP77" s="193"/>
      <c r="RHQ77" s="193"/>
      <c r="RHR77" s="193"/>
      <c r="RHS77" s="193"/>
      <c r="RHT77" s="193"/>
      <c r="RHU77" s="193"/>
      <c r="RHV77" s="193"/>
      <c r="RHW77" s="193"/>
      <c r="RHX77" s="193"/>
      <c r="RHY77" s="193"/>
      <c r="RHZ77" s="193"/>
      <c r="RIA77" s="193"/>
      <c r="RIB77" s="193"/>
      <c r="RIC77" s="193"/>
      <c r="RID77" s="193"/>
      <c r="RIE77" s="193"/>
      <c r="RIF77" s="193"/>
      <c r="RIG77" s="193"/>
      <c r="RIH77" s="193"/>
      <c r="RII77" s="193"/>
      <c r="RIJ77" s="193"/>
      <c r="RIK77" s="193"/>
      <c r="RIL77" s="193"/>
      <c r="RIM77" s="193"/>
      <c r="RIN77" s="193"/>
      <c r="RIO77" s="193"/>
      <c r="RIP77" s="193"/>
      <c r="RIQ77" s="193"/>
      <c r="RIR77" s="193"/>
      <c r="RIS77" s="193"/>
      <c r="RIT77" s="193"/>
      <c r="RIU77" s="193"/>
      <c r="RIV77" s="193"/>
      <c r="RIW77" s="193"/>
      <c r="RIX77" s="193"/>
      <c r="RIY77" s="193"/>
      <c r="RIZ77" s="193"/>
      <c r="RJA77" s="193"/>
      <c r="RJB77" s="193"/>
      <c r="RJC77" s="193"/>
      <c r="RJD77" s="193"/>
      <c r="RJE77" s="193"/>
      <c r="RJF77" s="193"/>
      <c r="RJG77" s="193"/>
      <c r="RJH77" s="193"/>
      <c r="RJI77" s="193"/>
      <c r="RJJ77" s="193"/>
      <c r="RJK77" s="193"/>
      <c r="RJL77" s="193"/>
      <c r="RJM77" s="193"/>
      <c r="RJN77" s="193"/>
      <c r="RJO77" s="193"/>
      <c r="RJP77" s="193"/>
      <c r="RJQ77" s="193"/>
      <c r="RJR77" s="193"/>
      <c r="RJS77" s="193"/>
      <c r="RJT77" s="193"/>
      <c r="RJU77" s="193"/>
      <c r="RJV77" s="193"/>
      <c r="RJW77" s="193"/>
      <c r="RJX77" s="193"/>
      <c r="RJY77" s="193"/>
      <c r="RJZ77" s="193"/>
      <c r="RKA77" s="193"/>
      <c r="RKB77" s="193"/>
      <c r="RKC77" s="193"/>
      <c r="RKD77" s="193"/>
      <c r="RKE77" s="193"/>
      <c r="RKF77" s="193"/>
      <c r="RKG77" s="193"/>
      <c r="RKH77" s="193"/>
      <c r="RKI77" s="193"/>
      <c r="RKJ77" s="193"/>
      <c r="RKK77" s="193"/>
      <c r="RKL77" s="193"/>
      <c r="RKM77" s="193"/>
      <c r="RKN77" s="193"/>
      <c r="RKO77" s="193"/>
      <c r="RKP77" s="193"/>
      <c r="RKQ77" s="193"/>
      <c r="RKR77" s="193"/>
      <c r="RKS77" s="193"/>
      <c r="RKT77" s="193"/>
      <c r="RKU77" s="193"/>
      <c r="RKV77" s="193"/>
      <c r="RKW77" s="193"/>
      <c r="RKX77" s="193"/>
      <c r="RKY77" s="193"/>
      <c r="RKZ77" s="193"/>
      <c r="RLA77" s="193"/>
      <c r="RLB77" s="193"/>
      <c r="RLC77" s="193"/>
      <c r="RLD77" s="193"/>
      <c r="RLE77" s="193"/>
      <c r="RLF77" s="193"/>
      <c r="RLG77" s="193"/>
      <c r="RLH77" s="193"/>
      <c r="RLI77" s="193"/>
      <c r="RLJ77" s="193"/>
      <c r="RLK77" s="193"/>
      <c r="RLL77" s="193"/>
      <c r="RLM77" s="193"/>
      <c r="RLN77" s="193"/>
      <c r="RLO77" s="193"/>
      <c r="RLP77" s="193"/>
      <c r="RLQ77" s="193"/>
      <c r="RLR77" s="193"/>
      <c r="RLS77" s="193"/>
      <c r="RLT77" s="193"/>
      <c r="RLU77" s="193"/>
      <c r="RLV77" s="193"/>
      <c r="RLW77" s="193"/>
      <c r="RLX77" s="193"/>
      <c r="RLY77" s="193"/>
      <c r="RLZ77" s="193"/>
      <c r="RMA77" s="193"/>
      <c r="RMB77" s="193"/>
      <c r="RMC77" s="193"/>
      <c r="RMD77" s="193"/>
      <c r="RME77" s="193"/>
      <c r="RMF77" s="193"/>
      <c r="RMG77" s="193"/>
      <c r="RMH77" s="193"/>
      <c r="RMI77" s="193"/>
      <c r="RMJ77" s="193"/>
      <c r="RMK77" s="193"/>
      <c r="RML77" s="193"/>
      <c r="RMM77" s="193"/>
      <c r="RMN77" s="193"/>
      <c r="RMO77" s="193"/>
      <c r="RMP77" s="193"/>
      <c r="RMQ77" s="193"/>
      <c r="RMR77" s="193"/>
      <c r="RMS77" s="193"/>
      <c r="RMT77" s="193"/>
      <c r="RMU77" s="193"/>
      <c r="RMV77" s="193"/>
      <c r="RMW77" s="193"/>
      <c r="RMX77" s="193"/>
      <c r="RMY77" s="193"/>
      <c r="RMZ77" s="193"/>
      <c r="RNA77" s="193"/>
      <c r="RNB77" s="193"/>
      <c r="RNC77" s="193"/>
      <c r="RND77" s="193"/>
      <c r="RNE77" s="193"/>
      <c r="RNF77" s="193"/>
      <c r="RNG77" s="193"/>
      <c r="RNH77" s="193"/>
      <c r="RNI77" s="193"/>
      <c r="RNJ77" s="193"/>
      <c r="RNK77" s="193"/>
      <c r="RNL77" s="193"/>
      <c r="RNM77" s="193"/>
      <c r="RNN77" s="193"/>
      <c r="RNO77" s="193"/>
      <c r="RNP77" s="193"/>
      <c r="RNQ77" s="193"/>
      <c r="RNR77" s="193"/>
      <c r="RNS77" s="193"/>
      <c r="RNT77" s="193"/>
      <c r="RNU77" s="193"/>
      <c r="RNV77" s="193"/>
      <c r="RNW77" s="193"/>
      <c r="RNX77" s="193"/>
      <c r="RNY77" s="193"/>
      <c r="RNZ77" s="193"/>
      <c r="ROA77" s="193"/>
      <c r="ROB77" s="193"/>
      <c r="ROC77" s="193"/>
      <c r="ROD77" s="193"/>
      <c r="ROE77" s="193"/>
      <c r="ROF77" s="193"/>
      <c r="ROG77" s="193"/>
      <c r="ROH77" s="193"/>
      <c r="ROI77" s="193"/>
      <c r="ROJ77" s="193"/>
      <c r="ROK77" s="193"/>
      <c r="ROL77" s="193"/>
      <c r="ROM77" s="193"/>
      <c r="RON77" s="193"/>
      <c r="ROO77" s="193"/>
      <c r="ROP77" s="193"/>
      <c r="ROQ77" s="193"/>
      <c r="ROR77" s="193"/>
      <c r="ROS77" s="193"/>
      <c r="ROT77" s="193"/>
      <c r="ROU77" s="193"/>
      <c r="ROV77" s="193"/>
      <c r="ROW77" s="193"/>
      <c r="ROX77" s="193"/>
      <c r="ROY77" s="193"/>
      <c r="ROZ77" s="193"/>
      <c r="RPA77" s="193"/>
      <c r="RPB77" s="193"/>
      <c r="RPC77" s="193"/>
      <c r="RPD77" s="193"/>
      <c r="RPE77" s="193"/>
      <c r="RPF77" s="193"/>
      <c r="RPG77" s="193"/>
      <c r="RPH77" s="193"/>
      <c r="RPI77" s="193"/>
      <c r="RPJ77" s="193"/>
      <c r="RPK77" s="193"/>
      <c r="RPL77" s="193"/>
      <c r="RPM77" s="193"/>
      <c r="RPN77" s="193"/>
      <c r="RPO77" s="193"/>
      <c r="RPP77" s="193"/>
      <c r="RPQ77" s="193"/>
      <c r="RPR77" s="193"/>
      <c r="RPS77" s="193"/>
      <c r="RPT77" s="193"/>
      <c r="RPU77" s="193"/>
      <c r="RPV77" s="193"/>
      <c r="RPW77" s="193"/>
      <c r="RPX77" s="193"/>
      <c r="RPY77" s="193"/>
      <c r="RPZ77" s="193"/>
      <c r="RQA77" s="193"/>
      <c r="RQB77" s="193"/>
      <c r="RQC77" s="193"/>
      <c r="RQD77" s="193"/>
      <c r="RQE77" s="193"/>
      <c r="RQF77" s="193"/>
      <c r="RQG77" s="193"/>
      <c r="RQH77" s="193"/>
      <c r="RQI77" s="193"/>
      <c r="RQJ77" s="193"/>
      <c r="RQK77" s="193"/>
      <c r="RQL77" s="193"/>
      <c r="RQM77" s="193"/>
      <c r="RQN77" s="193"/>
      <c r="RQO77" s="193"/>
      <c r="RQP77" s="193"/>
      <c r="RQQ77" s="193"/>
      <c r="RQR77" s="193"/>
      <c r="RQS77" s="193"/>
      <c r="RQT77" s="193"/>
      <c r="RQU77" s="193"/>
      <c r="RQV77" s="193"/>
      <c r="RQW77" s="193"/>
      <c r="RQX77" s="193"/>
      <c r="RQY77" s="193"/>
      <c r="RQZ77" s="193"/>
      <c r="RRA77" s="193"/>
      <c r="RRB77" s="193"/>
      <c r="RRC77" s="193"/>
      <c r="RRD77" s="193"/>
      <c r="RRE77" s="193"/>
      <c r="RRF77" s="193"/>
      <c r="RRG77" s="193"/>
      <c r="RRH77" s="193"/>
      <c r="RRI77" s="193"/>
      <c r="RRJ77" s="193"/>
      <c r="RRK77" s="193"/>
      <c r="RRL77" s="193"/>
      <c r="RRM77" s="193"/>
      <c r="RRN77" s="193"/>
      <c r="RRO77" s="193"/>
      <c r="RRP77" s="193"/>
      <c r="RRQ77" s="193"/>
      <c r="RRR77" s="193"/>
      <c r="RRS77" s="193"/>
      <c r="RRT77" s="193"/>
      <c r="RRU77" s="193"/>
      <c r="RRV77" s="193"/>
      <c r="RRW77" s="193"/>
      <c r="RRX77" s="193"/>
      <c r="RRY77" s="193"/>
      <c r="RRZ77" s="193"/>
      <c r="RSA77" s="193"/>
      <c r="RSB77" s="193"/>
      <c r="RSC77" s="193"/>
      <c r="RSD77" s="193"/>
      <c r="RSE77" s="193"/>
      <c r="RSF77" s="193"/>
      <c r="RSG77" s="193"/>
      <c r="RSH77" s="193"/>
      <c r="RSI77" s="193"/>
      <c r="RSJ77" s="193"/>
      <c r="RSK77" s="193"/>
      <c r="RSL77" s="193"/>
      <c r="RSM77" s="193"/>
      <c r="RSN77" s="193"/>
      <c r="RSO77" s="193"/>
      <c r="RSP77" s="193"/>
      <c r="RSQ77" s="193"/>
      <c r="RSR77" s="193"/>
      <c r="RSS77" s="193"/>
      <c r="RST77" s="193"/>
      <c r="RSU77" s="193"/>
      <c r="RSV77" s="193"/>
      <c r="RSW77" s="193"/>
      <c r="RSX77" s="193"/>
      <c r="RSY77" s="193"/>
      <c r="RSZ77" s="193"/>
      <c r="RTA77" s="193"/>
      <c r="RTB77" s="193"/>
      <c r="RTC77" s="193"/>
      <c r="RTD77" s="193"/>
      <c r="RTE77" s="193"/>
      <c r="RTF77" s="193"/>
      <c r="RTG77" s="193"/>
      <c r="RTH77" s="193"/>
      <c r="RTI77" s="193"/>
      <c r="RTJ77" s="193"/>
      <c r="RTK77" s="193"/>
      <c r="RTL77" s="193"/>
      <c r="RTM77" s="193"/>
      <c r="RTN77" s="193"/>
      <c r="RTO77" s="193"/>
      <c r="RTP77" s="193"/>
      <c r="RTQ77" s="193"/>
      <c r="RTR77" s="193"/>
      <c r="RTS77" s="193"/>
      <c r="RTT77" s="193"/>
      <c r="RTU77" s="193"/>
      <c r="RTV77" s="193"/>
      <c r="RTW77" s="193"/>
      <c r="RTX77" s="193"/>
      <c r="RTY77" s="193"/>
      <c r="RTZ77" s="193"/>
      <c r="RUA77" s="193"/>
      <c r="RUB77" s="193"/>
      <c r="RUC77" s="193"/>
      <c r="RUD77" s="193"/>
      <c r="RUE77" s="193"/>
      <c r="RUF77" s="193"/>
      <c r="RUG77" s="193"/>
      <c r="RUH77" s="193"/>
      <c r="RUI77" s="193"/>
      <c r="RUJ77" s="193"/>
      <c r="RUK77" s="193"/>
      <c r="RUL77" s="193"/>
      <c r="RUM77" s="193"/>
      <c r="RUN77" s="193"/>
      <c r="RUO77" s="193"/>
      <c r="RUP77" s="193"/>
      <c r="RUQ77" s="193"/>
      <c r="RUR77" s="193"/>
      <c r="RUS77" s="193"/>
      <c r="RUT77" s="193"/>
      <c r="RUU77" s="193"/>
      <c r="RUV77" s="193"/>
      <c r="RUW77" s="193"/>
      <c r="RUX77" s="193"/>
      <c r="RUY77" s="193"/>
      <c r="RUZ77" s="193"/>
      <c r="RVA77" s="193"/>
      <c r="RVB77" s="193"/>
      <c r="RVC77" s="193"/>
      <c r="RVD77" s="193"/>
      <c r="RVE77" s="193"/>
      <c r="RVF77" s="193"/>
      <c r="RVG77" s="193"/>
      <c r="RVH77" s="193"/>
      <c r="RVI77" s="193"/>
      <c r="RVJ77" s="193"/>
      <c r="RVK77" s="193"/>
      <c r="RVL77" s="193"/>
      <c r="RVM77" s="193"/>
      <c r="RVN77" s="193"/>
      <c r="RVO77" s="193"/>
      <c r="RVP77" s="193"/>
      <c r="RVQ77" s="193"/>
      <c r="RVR77" s="193"/>
      <c r="RVS77" s="193"/>
      <c r="RVT77" s="193"/>
      <c r="RVU77" s="193"/>
      <c r="RVV77" s="193"/>
      <c r="RVW77" s="193"/>
      <c r="RVX77" s="193"/>
      <c r="RVY77" s="193"/>
      <c r="RVZ77" s="193"/>
      <c r="RWA77" s="193"/>
      <c r="RWB77" s="193"/>
      <c r="RWC77" s="193"/>
      <c r="RWD77" s="193"/>
      <c r="RWE77" s="193"/>
      <c r="RWF77" s="193"/>
      <c r="RWG77" s="193"/>
      <c r="RWH77" s="193"/>
      <c r="RWI77" s="193"/>
      <c r="RWJ77" s="193"/>
      <c r="RWK77" s="193"/>
      <c r="RWL77" s="193"/>
      <c r="RWM77" s="193"/>
      <c r="RWN77" s="193"/>
      <c r="RWO77" s="193"/>
      <c r="RWP77" s="193"/>
      <c r="RWQ77" s="193"/>
      <c r="RWR77" s="193"/>
      <c r="RWS77" s="193"/>
      <c r="RWT77" s="193"/>
      <c r="RWU77" s="193"/>
      <c r="RWV77" s="193"/>
      <c r="RWW77" s="193"/>
      <c r="RWX77" s="193"/>
      <c r="RWY77" s="193"/>
      <c r="RWZ77" s="193"/>
      <c r="RXA77" s="193"/>
      <c r="RXB77" s="193"/>
      <c r="RXC77" s="193"/>
      <c r="RXD77" s="193"/>
      <c r="RXE77" s="193"/>
      <c r="RXF77" s="193"/>
      <c r="RXG77" s="193"/>
      <c r="RXH77" s="193"/>
      <c r="RXI77" s="193"/>
      <c r="RXJ77" s="193"/>
      <c r="RXK77" s="193"/>
      <c r="RXL77" s="193"/>
      <c r="RXM77" s="193"/>
      <c r="RXN77" s="193"/>
      <c r="RXO77" s="193"/>
      <c r="RXP77" s="193"/>
      <c r="RXQ77" s="193"/>
      <c r="RXR77" s="193"/>
      <c r="RXS77" s="193"/>
      <c r="RXT77" s="193"/>
      <c r="RXU77" s="193"/>
      <c r="RXV77" s="193"/>
      <c r="RXW77" s="193"/>
      <c r="RXX77" s="193"/>
      <c r="RXY77" s="193"/>
      <c r="RXZ77" s="193"/>
      <c r="RYA77" s="193"/>
      <c r="RYB77" s="193"/>
      <c r="RYC77" s="193"/>
      <c r="RYD77" s="193"/>
      <c r="RYE77" s="193"/>
      <c r="RYF77" s="193"/>
      <c r="RYG77" s="193"/>
      <c r="RYH77" s="193"/>
      <c r="RYI77" s="193"/>
      <c r="RYJ77" s="193"/>
      <c r="RYK77" s="193"/>
      <c r="RYL77" s="193"/>
      <c r="RYM77" s="193"/>
      <c r="RYN77" s="193"/>
      <c r="RYO77" s="193"/>
      <c r="RYP77" s="193"/>
      <c r="RYQ77" s="193"/>
      <c r="RYR77" s="193"/>
      <c r="RYS77" s="193"/>
      <c r="RYT77" s="193"/>
      <c r="RYU77" s="193"/>
      <c r="RYV77" s="193"/>
      <c r="RYW77" s="193"/>
      <c r="RYX77" s="193"/>
      <c r="RYY77" s="193"/>
      <c r="RYZ77" s="193"/>
      <c r="RZA77" s="193"/>
      <c r="RZB77" s="193"/>
      <c r="RZC77" s="193"/>
      <c r="RZD77" s="193"/>
      <c r="RZE77" s="193"/>
      <c r="RZF77" s="193"/>
      <c r="RZG77" s="193"/>
      <c r="RZH77" s="193"/>
      <c r="RZI77" s="193"/>
      <c r="RZJ77" s="193"/>
      <c r="RZK77" s="193"/>
      <c r="RZL77" s="193"/>
      <c r="RZM77" s="193"/>
      <c r="RZN77" s="193"/>
      <c r="RZO77" s="193"/>
      <c r="RZP77" s="193"/>
      <c r="RZQ77" s="193"/>
      <c r="RZR77" s="193"/>
      <c r="RZS77" s="193"/>
      <c r="RZT77" s="193"/>
      <c r="RZU77" s="193"/>
      <c r="RZV77" s="193"/>
      <c r="RZW77" s="193"/>
      <c r="RZX77" s="193"/>
      <c r="RZY77" s="193"/>
      <c r="RZZ77" s="193"/>
      <c r="SAA77" s="193"/>
      <c r="SAB77" s="193"/>
      <c r="SAC77" s="193"/>
      <c r="SAD77" s="193"/>
      <c r="SAE77" s="193"/>
      <c r="SAF77" s="193"/>
      <c r="SAG77" s="193"/>
      <c r="SAH77" s="193"/>
      <c r="SAI77" s="193"/>
      <c r="SAJ77" s="193"/>
      <c r="SAK77" s="193"/>
      <c r="SAL77" s="193"/>
      <c r="SAM77" s="193"/>
      <c r="SAN77" s="193"/>
      <c r="SAO77" s="193"/>
      <c r="SAP77" s="193"/>
      <c r="SAQ77" s="193"/>
      <c r="SAR77" s="193"/>
      <c r="SAS77" s="193"/>
      <c r="SAT77" s="193"/>
      <c r="SAU77" s="193"/>
      <c r="SAV77" s="193"/>
      <c r="SAW77" s="193"/>
      <c r="SAX77" s="193"/>
      <c r="SAY77" s="193"/>
      <c r="SAZ77" s="193"/>
      <c r="SBA77" s="193"/>
      <c r="SBB77" s="193"/>
      <c r="SBC77" s="193"/>
      <c r="SBD77" s="193"/>
      <c r="SBE77" s="193"/>
      <c r="SBF77" s="193"/>
      <c r="SBG77" s="193"/>
      <c r="SBH77" s="193"/>
      <c r="SBI77" s="193"/>
      <c r="SBJ77" s="193"/>
      <c r="SBK77" s="193"/>
      <c r="SBL77" s="193"/>
      <c r="SBM77" s="193"/>
      <c r="SBN77" s="193"/>
      <c r="SBO77" s="193"/>
      <c r="SBP77" s="193"/>
      <c r="SBQ77" s="193"/>
      <c r="SBR77" s="193"/>
      <c r="SBS77" s="193"/>
      <c r="SBT77" s="193"/>
      <c r="SBU77" s="193"/>
      <c r="SBV77" s="193"/>
      <c r="SBW77" s="193"/>
      <c r="SBX77" s="193"/>
      <c r="SBY77" s="193"/>
      <c r="SBZ77" s="193"/>
      <c r="SCA77" s="193"/>
      <c r="SCB77" s="193"/>
      <c r="SCC77" s="193"/>
      <c r="SCD77" s="193"/>
      <c r="SCE77" s="193"/>
      <c r="SCF77" s="193"/>
      <c r="SCG77" s="193"/>
      <c r="SCH77" s="193"/>
      <c r="SCI77" s="193"/>
      <c r="SCJ77" s="193"/>
      <c r="SCK77" s="193"/>
      <c r="SCL77" s="193"/>
      <c r="SCM77" s="193"/>
      <c r="SCN77" s="193"/>
      <c r="SCO77" s="193"/>
      <c r="SCP77" s="193"/>
      <c r="SCQ77" s="193"/>
      <c r="SCR77" s="193"/>
      <c r="SCS77" s="193"/>
      <c r="SCT77" s="193"/>
      <c r="SCU77" s="193"/>
      <c r="SCV77" s="193"/>
      <c r="SCW77" s="193"/>
      <c r="SCX77" s="193"/>
      <c r="SCY77" s="193"/>
      <c r="SCZ77" s="193"/>
      <c r="SDA77" s="193"/>
      <c r="SDB77" s="193"/>
      <c r="SDC77" s="193"/>
      <c r="SDD77" s="193"/>
      <c r="SDE77" s="193"/>
      <c r="SDF77" s="193"/>
      <c r="SDG77" s="193"/>
      <c r="SDH77" s="193"/>
      <c r="SDI77" s="193"/>
      <c r="SDJ77" s="193"/>
      <c r="SDK77" s="193"/>
      <c r="SDL77" s="193"/>
      <c r="SDM77" s="193"/>
      <c r="SDN77" s="193"/>
      <c r="SDO77" s="193"/>
      <c r="SDP77" s="193"/>
      <c r="SDQ77" s="193"/>
      <c r="SDR77" s="193"/>
      <c r="SDS77" s="193"/>
      <c r="SDT77" s="193"/>
      <c r="SDU77" s="193"/>
      <c r="SDV77" s="193"/>
      <c r="SDW77" s="193"/>
      <c r="SDX77" s="193"/>
      <c r="SDY77" s="193"/>
      <c r="SDZ77" s="193"/>
      <c r="SEA77" s="193"/>
      <c r="SEB77" s="193"/>
      <c r="SEC77" s="193"/>
      <c r="SED77" s="193"/>
      <c r="SEE77" s="193"/>
      <c r="SEF77" s="193"/>
      <c r="SEG77" s="193"/>
      <c r="SEH77" s="193"/>
      <c r="SEI77" s="193"/>
      <c r="SEJ77" s="193"/>
      <c r="SEK77" s="193"/>
      <c r="SEL77" s="193"/>
      <c r="SEM77" s="193"/>
      <c r="SEN77" s="193"/>
      <c r="SEO77" s="193"/>
      <c r="SEP77" s="193"/>
      <c r="SEQ77" s="193"/>
      <c r="SER77" s="193"/>
      <c r="SES77" s="193"/>
      <c r="SET77" s="193"/>
      <c r="SEU77" s="193"/>
      <c r="SEV77" s="193"/>
      <c r="SEW77" s="193"/>
      <c r="SEX77" s="193"/>
      <c r="SEY77" s="193"/>
      <c r="SEZ77" s="193"/>
      <c r="SFA77" s="193"/>
      <c r="SFB77" s="193"/>
      <c r="SFC77" s="193"/>
      <c r="SFD77" s="193"/>
      <c r="SFE77" s="193"/>
      <c r="SFF77" s="193"/>
      <c r="SFG77" s="193"/>
      <c r="SFH77" s="193"/>
      <c r="SFI77" s="193"/>
      <c r="SFJ77" s="193"/>
      <c r="SFK77" s="193"/>
      <c r="SFL77" s="193"/>
      <c r="SFM77" s="193"/>
      <c r="SFN77" s="193"/>
      <c r="SFO77" s="193"/>
      <c r="SFP77" s="193"/>
      <c r="SFQ77" s="193"/>
      <c r="SFR77" s="193"/>
      <c r="SFS77" s="193"/>
      <c r="SFT77" s="193"/>
      <c r="SFU77" s="193"/>
      <c r="SFV77" s="193"/>
      <c r="SFW77" s="193"/>
      <c r="SFX77" s="193"/>
      <c r="SFY77" s="193"/>
      <c r="SFZ77" s="193"/>
      <c r="SGA77" s="193"/>
      <c r="SGB77" s="193"/>
      <c r="SGC77" s="193"/>
      <c r="SGD77" s="193"/>
      <c r="SGE77" s="193"/>
      <c r="SGF77" s="193"/>
      <c r="SGG77" s="193"/>
      <c r="SGH77" s="193"/>
      <c r="SGI77" s="193"/>
      <c r="SGJ77" s="193"/>
      <c r="SGK77" s="193"/>
      <c r="SGL77" s="193"/>
      <c r="SGM77" s="193"/>
      <c r="SGN77" s="193"/>
      <c r="SGO77" s="193"/>
      <c r="SGP77" s="193"/>
      <c r="SGQ77" s="193"/>
      <c r="SGR77" s="193"/>
      <c r="SGS77" s="193"/>
      <c r="SGT77" s="193"/>
      <c r="SGU77" s="193"/>
      <c r="SGV77" s="193"/>
      <c r="SGW77" s="193"/>
      <c r="SGX77" s="193"/>
      <c r="SGY77" s="193"/>
      <c r="SGZ77" s="193"/>
      <c r="SHA77" s="193"/>
      <c r="SHB77" s="193"/>
      <c r="SHC77" s="193"/>
      <c r="SHD77" s="193"/>
      <c r="SHE77" s="193"/>
      <c r="SHF77" s="193"/>
      <c r="SHG77" s="193"/>
      <c r="SHH77" s="193"/>
      <c r="SHI77" s="193"/>
      <c r="SHJ77" s="193"/>
      <c r="SHK77" s="193"/>
      <c r="SHL77" s="193"/>
      <c r="SHM77" s="193"/>
      <c r="SHN77" s="193"/>
      <c r="SHO77" s="193"/>
      <c r="SHP77" s="193"/>
      <c r="SHQ77" s="193"/>
      <c r="SHR77" s="193"/>
      <c r="SHS77" s="193"/>
      <c r="SHT77" s="193"/>
      <c r="SHU77" s="193"/>
      <c r="SHV77" s="193"/>
      <c r="SHW77" s="193"/>
      <c r="SHX77" s="193"/>
      <c r="SHY77" s="193"/>
      <c r="SHZ77" s="193"/>
      <c r="SIA77" s="193"/>
      <c r="SIB77" s="193"/>
      <c r="SIC77" s="193"/>
      <c r="SID77" s="193"/>
      <c r="SIE77" s="193"/>
      <c r="SIF77" s="193"/>
      <c r="SIG77" s="193"/>
      <c r="SIH77" s="193"/>
      <c r="SII77" s="193"/>
      <c r="SIJ77" s="193"/>
      <c r="SIK77" s="193"/>
      <c r="SIL77" s="193"/>
      <c r="SIM77" s="193"/>
      <c r="SIN77" s="193"/>
      <c r="SIO77" s="193"/>
      <c r="SIP77" s="193"/>
      <c r="SIQ77" s="193"/>
      <c r="SIR77" s="193"/>
      <c r="SIS77" s="193"/>
      <c r="SIT77" s="193"/>
      <c r="SIU77" s="193"/>
      <c r="SIV77" s="193"/>
      <c r="SIW77" s="193"/>
      <c r="SIX77" s="193"/>
      <c r="SIY77" s="193"/>
      <c r="SIZ77" s="193"/>
      <c r="SJA77" s="193"/>
      <c r="SJB77" s="193"/>
      <c r="SJC77" s="193"/>
      <c r="SJD77" s="193"/>
      <c r="SJE77" s="193"/>
      <c r="SJF77" s="193"/>
      <c r="SJG77" s="193"/>
      <c r="SJH77" s="193"/>
      <c r="SJI77" s="193"/>
      <c r="SJJ77" s="193"/>
      <c r="SJK77" s="193"/>
      <c r="SJL77" s="193"/>
      <c r="SJM77" s="193"/>
      <c r="SJN77" s="193"/>
      <c r="SJO77" s="193"/>
      <c r="SJP77" s="193"/>
      <c r="SJQ77" s="193"/>
      <c r="SJR77" s="193"/>
      <c r="SJS77" s="193"/>
      <c r="SJT77" s="193"/>
      <c r="SJU77" s="193"/>
      <c r="SJV77" s="193"/>
      <c r="SJW77" s="193"/>
      <c r="SJX77" s="193"/>
      <c r="SJY77" s="193"/>
      <c r="SJZ77" s="193"/>
      <c r="SKA77" s="193"/>
      <c r="SKB77" s="193"/>
      <c r="SKC77" s="193"/>
      <c r="SKD77" s="193"/>
      <c r="SKE77" s="193"/>
      <c r="SKF77" s="193"/>
      <c r="SKG77" s="193"/>
      <c r="SKH77" s="193"/>
      <c r="SKI77" s="193"/>
      <c r="SKJ77" s="193"/>
      <c r="SKK77" s="193"/>
      <c r="SKL77" s="193"/>
      <c r="SKM77" s="193"/>
      <c r="SKN77" s="193"/>
      <c r="SKO77" s="193"/>
      <c r="SKP77" s="193"/>
      <c r="SKQ77" s="193"/>
      <c r="SKR77" s="193"/>
      <c r="SKS77" s="193"/>
      <c r="SKT77" s="193"/>
      <c r="SKU77" s="193"/>
      <c r="SKV77" s="193"/>
      <c r="SKW77" s="193"/>
      <c r="SKX77" s="193"/>
      <c r="SKY77" s="193"/>
      <c r="SKZ77" s="193"/>
      <c r="SLA77" s="193"/>
      <c r="SLB77" s="193"/>
      <c r="SLC77" s="193"/>
      <c r="SLD77" s="193"/>
      <c r="SLE77" s="193"/>
      <c r="SLF77" s="193"/>
      <c r="SLG77" s="193"/>
      <c r="SLH77" s="193"/>
      <c r="SLI77" s="193"/>
      <c r="SLJ77" s="193"/>
      <c r="SLK77" s="193"/>
      <c r="SLL77" s="193"/>
      <c r="SLM77" s="193"/>
      <c r="SLN77" s="193"/>
      <c r="SLO77" s="193"/>
      <c r="SLP77" s="193"/>
      <c r="SLQ77" s="193"/>
      <c r="SLR77" s="193"/>
      <c r="SLS77" s="193"/>
      <c r="SLT77" s="193"/>
      <c r="SLU77" s="193"/>
      <c r="SLV77" s="193"/>
      <c r="SLW77" s="193"/>
      <c r="SLX77" s="193"/>
      <c r="SLY77" s="193"/>
      <c r="SLZ77" s="193"/>
      <c r="SMA77" s="193"/>
      <c r="SMB77" s="193"/>
      <c r="SMC77" s="193"/>
      <c r="SMD77" s="193"/>
      <c r="SME77" s="193"/>
      <c r="SMF77" s="193"/>
      <c r="SMG77" s="193"/>
      <c r="SMH77" s="193"/>
      <c r="SMI77" s="193"/>
      <c r="SMJ77" s="193"/>
      <c r="SMK77" s="193"/>
      <c r="SML77" s="193"/>
      <c r="SMM77" s="193"/>
      <c r="SMN77" s="193"/>
      <c r="SMO77" s="193"/>
      <c r="SMP77" s="193"/>
      <c r="SMQ77" s="193"/>
      <c r="SMR77" s="193"/>
      <c r="SMS77" s="193"/>
      <c r="SMT77" s="193"/>
      <c r="SMU77" s="193"/>
      <c r="SMV77" s="193"/>
      <c r="SMW77" s="193"/>
      <c r="SMX77" s="193"/>
      <c r="SMY77" s="193"/>
      <c r="SMZ77" s="193"/>
      <c r="SNA77" s="193"/>
      <c r="SNB77" s="193"/>
      <c r="SNC77" s="193"/>
      <c r="SND77" s="193"/>
      <c r="SNE77" s="193"/>
      <c r="SNF77" s="193"/>
      <c r="SNG77" s="193"/>
      <c r="SNH77" s="193"/>
      <c r="SNI77" s="193"/>
      <c r="SNJ77" s="193"/>
      <c r="SNK77" s="193"/>
      <c r="SNL77" s="193"/>
      <c r="SNM77" s="193"/>
      <c r="SNN77" s="193"/>
      <c r="SNO77" s="193"/>
      <c r="SNP77" s="193"/>
      <c r="SNQ77" s="193"/>
      <c r="SNR77" s="193"/>
      <c r="SNS77" s="193"/>
      <c r="SNT77" s="193"/>
      <c r="SNU77" s="193"/>
      <c r="SNV77" s="193"/>
      <c r="SNW77" s="193"/>
      <c r="SNX77" s="193"/>
      <c r="SNY77" s="193"/>
      <c r="SNZ77" s="193"/>
      <c r="SOA77" s="193"/>
      <c r="SOB77" s="193"/>
      <c r="SOC77" s="193"/>
      <c r="SOD77" s="193"/>
      <c r="SOE77" s="193"/>
      <c r="SOF77" s="193"/>
      <c r="SOG77" s="193"/>
      <c r="SOH77" s="193"/>
      <c r="SOI77" s="193"/>
      <c r="SOJ77" s="193"/>
      <c r="SOK77" s="193"/>
      <c r="SOL77" s="193"/>
      <c r="SOM77" s="193"/>
      <c r="SON77" s="193"/>
      <c r="SOO77" s="193"/>
      <c r="SOP77" s="193"/>
      <c r="SOQ77" s="193"/>
      <c r="SOR77" s="193"/>
      <c r="SOS77" s="193"/>
      <c r="SOT77" s="193"/>
      <c r="SOU77" s="193"/>
      <c r="SOV77" s="193"/>
      <c r="SOW77" s="193"/>
      <c r="SOX77" s="193"/>
      <c r="SOY77" s="193"/>
      <c r="SOZ77" s="193"/>
      <c r="SPA77" s="193"/>
      <c r="SPB77" s="193"/>
      <c r="SPC77" s="193"/>
      <c r="SPD77" s="193"/>
      <c r="SPE77" s="193"/>
      <c r="SPF77" s="193"/>
      <c r="SPG77" s="193"/>
      <c r="SPH77" s="193"/>
      <c r="SPI77" s="193"/>
      <c r="SPJ77" s="193"/>
      <c r="SPK77" s="193"/>
      <c r="SPL77" s="193"/>
      <c r="SPM77" s="193"/>
      <c r="SPN77" s="193"/>
      <c r="SPO77" s="193"/>
      <c r="SPP77" s="193"/>
      <c r="SPQ77" s="193"/>
      <c r="SPR77" s="193"/>
      <c r="SPS77" s="193"/>
      <c r="SPT77" s="193"/>
      <c r="SPU77" s="193"/>
      <c r="SPV77" s="193"/>
      <c r="SPW77" s="193"/>
      <c r="SPX77" s="193"/>
      <c r="SPY77" s="193"/>
      <c r="SPZ77" s="193"/>
      <c r="SQA77" s="193"/>
      <c r="SQB77" s="193"/>
      <c r="SQC77" s="193"/>
      <c r="SQD77" s="193"/>
      <c r="SQE77" s="193"/>
      <c r="SQF77" s="193"/>
      <c r="SQG77" s="193"/>
      <c r="SQH77" s="193"/>
      <c r="SQI77" s="193"/>
      <c r="SQJ77" s="193"/>
      <c r="SQK77" s="193"/>
      <c r="SQL77" s="193"/>
      <c r="SQM77" s="193"/>
      <c r="SQN77" s="193"/>
      <c r="SQO77" s="193"/>
      <c r="SQP77" s="193"/>
      <c r="SQQ77" s="193"/>
      <c r="SQR77" s="193"/>
      <c r="SQS77" s="193"/>
      <c r="SQT77" s="193"/>
      <c r="SQU77" s="193"/>
      <c r="SQV77" s="193"/>
      <c r="SQW77" s="193"/>
      <c r="SQX77" s="193"/>
      <c r="SQY77" s="193"/>
      <c r="SQZ77" s="193"/>
      <c r="SRA77" s="193"/>
      <c r="SRB77" s="193"/>
      <c r="SRC77" s="193"/>
      <c r="SRD77" s="193"/>
      <c r="SRE77" s="193"/>
      <c r="SRF77" s="193"/>
      <c r="SRG77" s="193"/>
      <c r="SRH77" s="193"/>
      <c r="SRI77" s="193"/>
      <c r="SRJ77" s="193"/>
      <c r="SRK77" s="193"/>
      <c r="SRL77" s="193"/>
      <c r="SRM77" s="193"/>
      <c r="SRN77" s="193"/>
      <c r="SRO77" s="193"/>
      <c r="SRP77" s="193"/>
      <c r="SRQ77" s="193"/>
      <c r="SRR77" s="193"/>
      <c r="SRS77" s="193"/>
      <c r="SRT77" s="193"/>
      <c r="SRU77" s="193"/>
      <c r="SRV77" s="193"/>
      <c r="SRW77" s="193"/>
      <c r="SRX77" s="193"/>
      <c r="SRY77" s="193"/>
      <c r="SRZ77" s="193"/>
      <c r="SSA77" s="193"/>
      <c r="SSB77" s="193"/>
      <c r="SSC77" s="193"/>
      <c r="SSD77" s="193"/>
      <c r="SSE77" s="193"/>
      <c r="SSF77" s="193"/>
      <c r="SSG77" s="193"/>
      <c r="SSH77" s="193"/>
      <c r="SSI77" s="193"/>
      <c r="SSJ77" s="193"/>
      <c r="SSK77" s="193"/>
      <c r="SSL77" s="193"/>
      <c r="SSM77" s="193"/>
      <c r="SSN77" s="193"/>
      <c r="SSO77" s="193"/>
      <c r="SSP77" s="193"/>
      <c r="SSQ77" s="193"/>
      <c r="SSR77" s="193"/>
      <c r="SSS77" s="193"/>
      <c r="SST77" s="193"/>
      <c r="SSU77" s="193"/>
      <c r="SSV77" s="193"/>
      <c r="SSW77" s="193"/>
      <c r="SSX77" s="193"/>
      <c r="SSY77" s="193"/>
      <c r="SSZ77" s="193"/>
      <c r="STA77" s="193"/>
      <c r="STB77" s="193"/>
      <c r="STC77" s="193"/>
      <c r="STD77" s="193"/>
      <c r="STE77" s="193"/>
      <c r="STF77" s="193"/>
      <c r="STG77" s="193"/>
      <c r="STH77" s="193"/>
      <c r="STI77" s="193"/>
      <c r="STJ77" s="193"/>
      <c r="STK77" s="193"/>
      <c r="STL77" s="193"/>
      <c r="STM77" s="193"/>
      <c r="STN77" s="193"/>
      <c r="STO77" s="193"/>
      <c r="STP77" s="193"/>
      <c r="STQ77" s="193"/>
      <c r="STR77" s="193"/>
      <c r="STS77" s="193"/>
      <c r="STT77" s="193"/>
      <c r="STU77" s="193"/>
      <c r="STV77" s="193"/>
      <c r="STW77" s="193"/>
      <c r="STX77" s="193"/>
      <c r="STY77" s="193"/>
      <c r="STZ77" s="193"/>
      <c r="SUA77" s="193"/>
      <c r="SUB77" s="193"/>
      <c r="SUC77" s="193"/>
      <c r="SUD77" s="193"/>
      <c r="SUE77" s="193"/>
      <c r="SUF77" s="193"/>
      <c r="SUG77" s="193"/>
      <c r="SUH77" s="193"/>
      <c r="SUI77" s="193"/>
      <c r="SUJ77" s="193"/>
      <c r="SUK77" s="193"/>
      <c r="SUL77" s="193"/>
      <c r="SUM77" s="193"/>
      <c r="SUN77" s="193"/>
      <c r="SUO77" s="193"/>
      <c r="SUP77" s="193"/>
      <c r="SUQ77" s="193"/>
      <c r="SUR77" s="193"/>
      <c r="SUS77" s="193"/>
      <c r="SUT77" s="193"/>
      <c r="SUU77" s="193"/>
      <c r="SUV77" s="193"/>
      <c r="SUW77" s="193"/>
      <c r="SUX77" s="193"/>
      <c r="SUY77" s="193"/>
      <c r="SUZ77" s="193"/>
      <c r="SVA77" s="193"/>
      <c r="SVB77" s="193"/>
      <c r="SVC77" s="193"/>
      <c r="SVD77" s="193"/>
      <c r="SVE77" s="193"/>
      <c r="SVF77" s="193"/>
      <c r="SVG77" s="193"/>
      <c r="SVH77" s="193"/>
      <c r="SVI77" s="193"/>
      <c r="SVJ77" s="193"/>
      <c r="SVK77" s="193"/>
      <c r="SVL77" s="193"/>
      <c r="SVM77" s="193"/>
      <c r="SVN77" s="193"/>
      <c r="SVO77" s="193"/>
      <c r="SVP77" s="193"/>
      <c r="SVQ77" s="193"/>
      <c r="SVR77" s="193"/>
      <c r="SVS77" s="193"/>
      <c r="SVT77" s="193"/>
      <c r="SVU77" s="193"/>
      <c r="SVV77" s="193"/>
      <c r="SVW77" s="193"/>
      <c r="SVX77" s="193"/>
      <c r="SVY77" s="193"/>
      <c r="SVZ77" s="193"/>
      <c r="SWA77" s="193"/>
      <c r="SWB77" s="193"/>
      <c r="SWC77" s="193"/>
      <c r="SWD77" s="193"/>
      <c r="SWE77" s="193"/>
      <c r="SWF77" s="193"/>
      <c r="SWG77" s="193"/>
      <c r="SWH77" s="193"/>
      <c r="SWI77" s="193"/>
      <c r="SWJ77" s="193"/>
      <c r="SWK77" s="193"/>
      <c r="SWL77" s="193"/>
      <c r="SWM77" s="193"/>
      <c r="SWN77" s="193"/>
      <c r="SWO77" s="193"/>
      <c r="SWP77" s="193"/>
      <c r="SWQ77" s="193"/>
      <c r="SWR77" s="193"/>
      <c r="SWS77" s="193"/>
      <c r="SWT77" s="193"/>
      <c r="SWU77" s="193"/>
      <c r="SWV77" s="193"/>
      <c r="SWW77" s="193"/>
      <c r="SWX77" s="193"/>
      <c r="SWY77" s="193"/>
      <c r="SWZ77" s="193"/>
      <c r="SXA77" s="193"/>
      <c r="SXB77" s="193"/>
      <c r="SXC77" s="193"/>
      <c r="SXD77" s="193"/>
      <c r="SXE77" s="193"/>
      <c r="SXF77" s="193"/>
      <c r="SXG77" s="193"/>
      <c r="SXH77" s="193"/>
      <c r="SXI77" s="193"/>
      <c r="SXJ77" s="193"/>
      <c r="SXK77" s="193"/>
      <c r="SXL77" s="193"/>
      <c r="SXM77" s="193"/>
      <c r="SXN77" s="193"/>
      <c r="SXO77" s="193"/>
      <c r="SXP77" s="193"/>
      <c r="SXQ77" s="193"/>
      <c r="SXR77" s="193"/>
      <c r="SXS77" s="193"/>
      <c r="SXT77" s="193"/>
      <c r="SXU77" s="193"/>
      <c r="SXV77" s="193"/>
      <c r="SXW77" s="193"/>
      <c r="SXX77" s="193"/>
      <c r="SXY77" s="193"/>
      <c r="SXZ77" s="193"/>
      <c r="SYA77" s="193"/>
      <c r="SYB77" s="193"/>
      <c r="SYC77" s="193"/>
      <c r="SYD77" s="193"/>
      <c r="SYE77" s="193"/>
      <c r="SYF77" s="193"/>
      <c r="SYG77" s="193"/>
      <c r="SYH77" s="193"/>
      <c r="SYI77" s="193"/>
      <c r="SYJ77" s="193"/>
      <c r="SYK77" s="193"/>
      <c r="SYL77" s="193"/>
      <c r="SYM77" s="193"/>
      <c r="SYN77" s="193"/>
      <c r="SYO77" s="193"/>
      <c r="SYP77" s="193"/>
      <c r="SYQ77" s="193"/>
      <c r="SYR77" s="193"/>
      <c r="SYS77" s="193"/>
      <c r="SYT77" s="193"/>
      <c r="SYU77" s="193"/>
      <c r="SYV77" s="193"/>
      <c r="SYW77" s="193"/>
      <c r="SYX77" s="193"/>
      <c r="SYY77" s="193"/>
      <c r="SYZ77" s="193"/>
      <c r="SZA77" s="193"/>
      <c r="SZB77" s="193"/>
      <c r="SZC77" s="193"/>
      <c r="SZD77" s="193"/>
      <c r="SZE77" s="193"/>
      <c r="SZF77" s="193"/>
      <c r="SZG77" s="193"/>
      <c r="SZH77" s="193"/>
      <c r="SZI77" s="193"/>
      <c r="SZJ77" s="193"/>
      <c r="SZK77" s="193"/>
      <c r="SZL77" s="193"/>
      <c r="SZM77" s="193"/>
      <c r="SZN77" s="193"/>
      <c r="SZO77" s="193"/>
      <c r="SZP77" s="193"/>
      <c r="SZQ77" s="193"/>
      <c r="SZR77" s="193"/>
      <c r="SZS77" s="193"/>
      <c r="SZT77" s="193"/>
      <c r="SZU77" s="193"/>
      <c r="SZV77" s="193"/>
      <c r="SZW77" s="193"/>
      <c r="SZX77" s="193"/>
      <c r="SZY77" s="193"/>
      <c r="SZZ77" s="193"/>
      <c r="TAA77" s="193"/>
      <c r="TAB77" s="193"/>
      <c r="TAC77" s="193"/>
      <c r="TAD77" s="193"/>
      <c r="TAE77" s="193"/>
      <c r="TAF77" s="193"/>
      <c r="TAG77" s="193"/>
      <c r="TAH77" s="193"/>
      <c r="TAI77" s="193"/>
      <c r="TAJ77" s="193"/>
      <c r="TAK77" s="193"/>
      <c r="TAL77" s="193"/>
      <c r="TAM77" s="193"/>
      <c r="TAN77" s="193"/>
      <c r="TAO77" s="193"/>
      <c r="TAP77" s="193"/>
      <c r="TAQ77" s="193"/>
      <c r="TAR77" s="193"/>
      <c r="TAS77" s="193"/>
      <c r="TAT77" s="193"/>
      <c r="TAU77" s="193"/>
      <c r="TAV77" s="193"/>
      <c r="TAW77" s="193"/>
      <c r="TAX77" s="193"/>
      <c r="TAY77" s="193"/>
      <c r="TAZ77" s="193"/>
      <c r="TBA77" s="193"/>
      <c r="TBB77" s="193"/>
      <c r="TBC77" s="193"/>
      <c r="TBD77" s="193"/>
      <c r="TBE77" s="193"/>
      <c r="TBF77" s="193"/>
      <c r="TBG77" s="193"/>
      <c r="TBH77" s="193"/>
      <c r="TBI77" s="193"/>
      <c r="TBJ77" s="193"/>
      <c r="TBK77" s="193"/>
      <c r="TBL77" s="193"/>
      <c r="TBM77" s="193"/>
      <c r="TBN77" s="193"/>
      <c r="TBO77" s="193"/>
      <c r="TBP77" s="193"/>
      <c r="TBQ77" s="193"/>
      <c r="TBR77" s="193"/>
      <c r="TBS77" s="193"/>
      <c r="TBT77" s="193"/>
      <c r="TBU77" s="193"/>
      <c r="TBV77" s="193"/>
      <c r="TBW77" s="193"/>
      <c r="TBX77" s="193"/>
      <c r="TBY77" s="193"/>
      <c r="TBZ77" s="193"/>
      <c r="TCA77" s="193"/>
      <c r="TCB77" s="193"/>
      <c r="TCC77" s="193"/>
      <c r="TCD77" s="193"/>
      <c r="TCE77" s="193"/>
      <c r="TCF77" s="193"/>
      <c r="TCG77" s="193"/>
      <c r="TCH77" s="193"/>
      <c r="TCI77" s="193"/>
      <c r="TCJ77" s="193"/>
      <c r="TCK77" s="193"/>
      <c r="TCL77" s="193"/>
      <c r="TCM77" s="193"/>
      <c r="TCN77" s="193"/>
      <c r="TCO77" s="193"/>
      <c r="TCP77" s="193"/>
      <c r="TCQ77" s="193"/>
      <c r="TCR77" s="193"/>
      <c r="TCS77" s="193"/>
      <c r="TCT77" s="193"/>
      <c r="TCU77" s="193"/>
      <c r="TCV77" s="193"/>
      <c r="TCW77" s="193"/>
      <c r="TCX77" s="193"/>
      <c r="TCY77" s="193"/>
      <c r="TCZ77" s="193"/>
      <c r="TDA77" s="193"/>
      <c r="TDB77" s="193"/>
      <c r="TDC77" s="193"/>
      <c r="TDD77" s="193"/>
      <c r="TDE77" s="193"/>
      <c r="TDF77" s="193"/>
      <c r="TDG77" s="193"/>
      <c r="TDH77" s="193"/>
      <c r="TDI77" s="193"/>
      <c r="TDJ77" s="193"/>
      <c r="TDK77" s="193"/>
      <c r="TDL77" s="193"/>
      <c r="TDM77" s="193"/>
      <c r="TDN77" s="193"/>
      <c r="TDO77" s="193"/>
      <c r="TDP77" s="193"/>
      <c r="TDQ77" s="193"/>
      <c r="TDR77" s="193"/>
      <c r="TDS77" s="193"/>
      <c r="TDT77" s="193"/>
      <c r="TDU77" s="193"/>
      <c r="TDV77" s="193"/>
      <c r="TDW77" s="193"/>
      <c r="TDX77" s="193"/>
      <c r="TDY77" s="193"/>
      <c r="TDZ77" s="193"/>
      <c r="TEA77" s="193"/>
      <c r="TEB77" s="193"/>
      <c r="TEC77" s="193"/>
      <c r="TED77" s="193"/>
      <c r="TEE77" s="193"/>
      <c r="TEF77" s="193"/>
      <c r="TEG77" s="193"/>
      <c r="TEH77" s="193"/>
      <c r="TEI77" s="193"/>
      <c r="TEJ77" s="193"/>
      <c r="TEK77" s="193"/>
      <c r="TEL77" s="193"/>
      <c r="TEM77" s="193"/>
      <c r="TEN77" s="193"/>
      <c r="TEO77" s="193"/>
      <c r="TEP77" s="193"/>
      <c r="TEQ77" s="193"/>
      <c r="TER77" s="193"/>
      <c r="TES77" s="193"/>
      <c r="TET77" s="193"/>
      <c r="TEU77" s="193"/>
      <c r="TEV77" s="193"/>
      <c r="TEW77" s="193"/>
      <c r="TEX77" s="193"/>
      <c r="TEY77" s="193"/>
      <c r="TEZ77" s="193"/>
      <c r="TFA77" s="193"/>
      <c r="TFB77" s="193"/>
      <c r="TFC77" s="193"/>
      <c r="TFD77" s="193"/>
      <c r="TFE77" s="193"/>
      <c r="TFF77" s="193"/>
      <c r="TFG77" s="193"/>
      <c r="TFH77" s="193"/>
      <c r="TFI77" s="193"/>
      <c r="TFJ77" s="193"/>
      <c r="TFK77" s="193"/>
      <c r="TFL77" s="193"/>
      <c r="TFM77" s="193"/>
      <c r="TFN77" s="193"/>
      <c r="TFO77" s="193"/>
      <c r="TFP77" s="193"/>
      <c r="TFQ77" s="193"/>
      <c r="TFR77" s="193"/>
      <c r="TFS77" s="193"/>
      <c r="TFT77" s="193"/>
      <c r="TFU77" s="193"/>
      <c r="TFV77" s="193"/>
      <c r="TFW77" s="193"/>
      <c r="TFX77" s="193"/>
      <c r="TFY77" s="193"/>
      <c r="TFZ77" s="193"/>
      <c r="TGA77" s="193"/>
      <c r="TGB77" s="193"/>
      <c r="TGC77" s="193"/>
      <c r="TGD77" s="193"/>
      <c r="TGE77" s="193"/>
      <c r="TGF77" s="193"/>
      <c r="TGG77" s="193"/>
      <c r="TGH77" s="193"/>
      <c r="TGI77" s="193"/>
      <c r="TGJ77" s="193"/>
      <c r="TGK77" s="193"/>
      <c r="TGL77" s="193"/>
      <c r="TGM77" s="193"/>
      <c r="TGN77" s="193"/>
      <c r="TGO77" s="193"/>
      <c r="TGP77" s="193"/>
      <c r="TGQ77" s="193"/>
      <c r="TGR77" s="193"/>
      <c r="TGS77" s="193"/>
      <c r="TGT77" s="193"/>
      <c r="TGU77" s="193"/>
      <c r="TGV77" s="193"/>
      <c r="TGW77" s="193"/>
      <c r="TGX77" s="193"/>
      <c r="TGY77" s="193"/>
      <c r="TGZ77" s="193"/>
      <c r="THA77" s="193"/>
      <c r="THB77" s="193"/>
      <c r="THC77" s="193"/>
      <c r="THD77" s="193"/>
      <c r="THE77" s="193"/>
      <c r="THF77" s="193"/>
      <c r="THG77" s="193"/>
      <c r="THH77" s="193"/>
      <c r="THI77" s="193"/>
      <c r="THJ77" s="193"/>
      <c r="THK77" s="193"/>
      <c r="THL77" s="193"/>
      <c r="THM77" s="193"/>
      <c r="THN77" s="193"/>
      <c r="THO77" s="193"/>
      <c r="THP77" s="193"/>
      <c r="THQ77" s="193"/>
      <c r="THR77" s="193"/>
      <c r="THS77" s="193"/>
      <c r="THT77" s="193"/>
      <c r="THU77" s="193"/>
      <c r="THV77" s="193"/>
      <c r="THW77" s="193"/>
      <c r="THX77" s="193"/>
      <c r="THY77" s="193"/>
      <c r="THZ77" s="193"/>
      <c r="TIA77" s="193"/>
      <c r="TIB77" s="193"/>
      <c r="TIC77" s="193"/>
      <c r="TID77" s="193"/>
      <c r="TIE77" s="193"/>
      <c r="TIF77" s="193"/>
      <c r="TIG77" s="193"/>
      <c r="TIH77" s="193"/>
      <c r="TII77" s="193"/>
      <c r="TIJ77" s="193"/>
      <c r="TIK77" s="193"/>
      <c r="TIL77" s="193"/>
      <c r="TIM77" s="193"/>
      <c r="TIN77" s="193"/>
      <c r="TIO77" s="193"/>
      <c r="TIP77" s="193"/>
      <c r="TIQ77" s="193"/>
      <c r="TIR77" s="193"/>
      <c r="TIS77" s="193"/>
      <c r="TIT77" s="193"/>
      <c r="TIU77" s="193"/>
      <c r="TIV77" s="193"/>
      <c r="TIW77" s="193"/>
      <c r="TIX77" s="193"/>
      <c r="TIY77" s="193"/>
      <c r="TIZ77" s="193"/>
      <c r="TJA77" s="193"/>
      <c r="TJB77" s="193"/>
      <c r="TJC77" s="193"/>
      <c r="TJD77" s="193"/>
      <c r="TJE77" s="193"/>
      <c r="TJF77" s="193"/>
      <c r="TJG77" s="193"/>
      <c r="TJH77" s="193"/>
      <c r="TJI77" s="193"/>
      <c r="TJJ77" s="193"/>
      <c r="TJK77" s="193"/>
      <c r="TJL77" s="193"/>
      <c r="TJM77" s="193"/>
      <c r="TJN77" s="193"/>
      <c r="TJO77" s="193"/>
      <c r="TJP77" s="193"/>
      <c r="TJQ77" s="193"/>
      <c r="TJR77" s="193"/>
      <c r="TJS77" s="193"/>
      <c r="TJT77" s="193"/>
      <c r="TJU77" s="193"/>
      <c r="TJV77" s="193"/>
      <c r="TJW77" s="193"/>
      <c r="TJX77" s="193"/>
      <c r="TJY77" s="193"/>
      <c r="TJZ77" s="193"/>
      <c r="TKA77" s="193"/>
      <c r="TKB77" s="193"/>
      <c r="TKC77" s="193"/>
      <c r="TKD77" s="193"/>
      <c r="TKE77" s="193"/>
      <c r="TKF77" s="193"/>
      <c r="TKG77" s="193"/>
      <c r="TKH77" s="193"/>
      <c r="TKI77" s="193"/>
      <c r="TKJ77" s="193"/>
      <c r="TKK77" s="193"/>
      <c r="TKL77" s="193"/>
      <c r="TKM77" s="193"/>
      <c r="TKN77" s="193"/>
      <c r="TKO77" s="193"/>
      <c r="TKP77" s="193"/>
      <c r="TKQ77" s="193"/>
      <c r="TKR77" s="193"/>
      <c r="TKS77" s="193"/>
      <c r="TKT77" s="193"/>
      <c r="TKU77" s="193"/>
      <c r="TKV77" s="193"/>
      <c r="TKW77" s="193"/>
      <c r="TKX77" s="193"/>
      <c r="TKY77" s="193"/>
      <c r="TKZ77" s="193"/>
      <c r="TLA77" s="193"/>
      <c r="TLB77" s="193"/>
      <c r="TLC77" s="193"/>
      <c r="TLD77" s="193"/>
      <c r="TLE77" s="193"/>
      <c r="TLF77" s="193"/>
      <c r="TLG77" s="193"/>
      <c r="TLH77" s="193"/>
      <c r="TLI77" s="193"/>
      <c r="TLJ77" s="193"/>
      <c r="TLK77" s="193"/>
      <c r="TLL77" s="193"/>
      <c r="TLM77" s="193"/>
      <c r="TLN77" s="193"/>
      <c r="TLO77" s="193"/>
      <c r="TLP77" s="193"/>
      <c r="TLQ77" s="193"/>
      <c r="TLR77" s="193"/>
      <c r="TLS77" s="193"/>
      <c r="TLT77" s="193"/>
      <c r="TLU77" s="193"/>
      <c r="TLV77" s="193"/>
      <c r="TLW77" s="193"/>
      <c r="TLX77" s="193"/>
      <c r="TLY77" s="193"/>
      <c r="TLZ77" s="193"/>
      <c r="TMA77" s="193"/>
      <c r="TMB77" s="193"/>
      <c r="TMC77" s="193"/>
      <c r="TMD77" s="193"/>
      <c r="TME77" s="193"/>
      <c r="TMF77" s="193"/>
      <c r="TMG77" s="193"/>
      <c r="TMH77" s="193"/>
      <c r="TMI77" s="193"/>
      <c r="TMJ77" s="193"/>
      <c r="TMK77" s="193"/>
      <c r="TML77" s="193"/>
      <c r="TMM77" s="193"/>
      <c r="TMN77" s="193"/>
      <c r="TMO77" s="193"/>
      <c r="TMP77" s="193"/>
      <c r="TMQ77" s="193"/>
      <c r="TMR77" s="193"/>
      <c r="TMS77" s="193"/>
      <c r="TMT77" s="193"/>
      <c r="TMU77" s="193"/>
      <c r="TMV77" s="193"/>
      <c r="TMW77" s="193"/>
      <c r="TMX77" s="193"/>
      <c r="TMY77" s="193"/>
      <c r="TMZ77" s="193"/>
      <c r="TNA77" s="193"/>
      <c r="TNB77" s="193"/>
      <c r="TNC77" s="193"/>
      <c r="TND77" s="193"/>
      <c r="TNE77" s="193"/>
      <c r="TNF77" s="193"/>
      <c r="TNG77" s="193"/>
      <c r="TNH77" s="193"/>
      <c r="TNI77" s="193"/>
      <c r="TNJ77" s="193"/>
      <c r="TNK77" s="193"/>
      <c r="TNL77" s="193"/>
      <c r="TNM77" s="193"/>
      <c r="TNN77" s="193"/>
      <c r="TNO77" s="193"/>
      <c r="TNP77" s="193"/>
      <c r="TNQ77" s="193"/>
      <c r="TNR77" s="193"/>
      <c r="TNS77" s="193"/>
      <c r="TNT77" s="193"/>
      <c r="TNU77" s="193"/>
      <c r="TNV77" s="193"/>
      <c r="TNW77" s="193"/>
      <c r="TNX77" s="193"/>
      <c r="TNY77" s="193"/>
      <c r="TNZ77" s="193"/>
      <c r="TOA77" s="193"/>
      <c r="TOB77" s="193"/>
      <c r="TOC77" s="193"/>
      <c r="TOD77" s="193"/>
      <c r="TOE77" s="193"/>
      <c r="TOF77" s="193"/>
      <c r="TOG77" s="193"/>
      <c r="TOH77" s="193"/>
      <c r="TOI77" s="193"/>
      <c r="TOJ77" s="193"/>
      <c r="TOK77" s="193"/>
      <c r="TOL77" s="193"/>
      <c r="TOM77" s="193"/>
      <c r="TON77" s="193"/>
      <c r="TOO77" s="193"/>
      <c r="TOP77" s="193"/>
      <c r="TOQ77" s="193"/>
      <c r="TOR77" s="193"/>
      <c r="TOS77" s="193"/>
      <c r="TOT77" s="193"/>
      <c r="TOU77" s="193"/>
      <c r="TOV77" s="193"/>
      <c r="TOW77" s="193"/>
      <c r="TOX77" s="193"/>
      <c r="TOY77" s="193"/>
      <c r="TOZ77" s="193"/>
      <c r="TPA77" s="193"/>
      <c r="TPB77" s="193"/>
      <c r="TPC77" s="193"/>
      <c r="TPD77" s="193"/>
      <c r="TPE77" s="193"/>
      <c r="TPF77" s="193"/>
      <c r="TPG77" s="193"/>
      <c r="TPH77" s="193"/>
      <c r="TPI77" s="193"/>
      <c r="TPJ77" s="193"/>
      <c r="TPK77" s="193"/>
      <c r="TPL77" s="193"/>
      <c r="TPM77" s="193"/>
      <c r="TPN77" s="193"/>
      <c r="TPO77" s="193"/>
      <c r="TPP77" s="193"/>
      <c r="TPQ77" s="193"/>
      <c r="TPR77" s="193"/>
      <c r="TPS77" s="193"/>
      <c r="TPT77" s="193"/>
      <c r="TPU77" s="193"/>
      <c r="TPV77" s="193"/>
      <c r="TPW77" s="193"/>
      <c r="TPX77" s="193"/>
      <c r="TPY77" s="193"/>
      <c r="TPZ77" s="193"/>
      <c r="TQA77" s="193"/>
      <c r="TQB77" s="193"/>
      <c r="TQC77" s="193"/>
      <c r="TQD77" s="193"/>
      <c r="TQE77" s="193"/>
      <c r="TQF77" s="193"/>
      <c r="TQG77" s="193"/>
      <c r="TQH77" s="193"/>
      <c r="TQI77" s="193"/>
      <c r="TQJ77" s="193"/>
      <c r="TQK77" s="193"/>
      <c r="TQL77" s="193"/>
      <c r="TQM77" s="193"/>
      <c r="TQN77" s="193"/>
      <c r="TQO77" s="193"/>
      <c r="TQP77" s="193"/>
      <c r="TQQ77" s="193"/>
      <c r="TQR77" s="193"/>
      <c r="TQS77" s="193"/>
      <c r="TQT77" s="193"/>
      <c r="TQU77" s="193"/>
      <c r="TQV77" s="193"/>
      <c r="TQW77" s="193"/>
      <c r="TQX77" s="193"/>
      <c r="TQY77" s="193"/>
      <c r="TQZ77" s="193"/>
      <c r="TRA77" s="193"/>
      <c r="TRB77" s="193"/>
      <c r="TRC77" s="193"/>
      <c r="TRD77" s="193"/>
      <c r="TRE77" s="193"/>
      <c r="TRF77" s="193"/>
      <c r="TRG77" s="193"/>
      <c r="TRH77" s="193"/>
      <c r="TRI77" s="193"/>
      <c r="TRJ77" s="193"/>
      <c r="TRK77" s="193"/>
      <c r="TRL77" s="193"/>
      <c r="TRM77" s="193"/>
      <c r="TRN77" s="193"/>
      <c r="TRO77" s="193"/>
      <c r="TRP77" s="193"/>
      <c r="TRQ77" s="193"/>
      <c r="TRR77" s="193"/>
      <c r="TRS77" s="193"/>
      <c r="TRT77" s="193"/>
      <c r="TRU77" s="193"/>
      <c r="TRV77" s="193"/>
      <c r="TRW77" s="193"/>
      <c r="TRX77" s="193"/>
      <c r="TRY77" s="193"/>
      <c r="TRZ77" s="193"/>
      <c r="TSA77" s="193"/>
      <c r="TSB77" s="193"/>
      <c r="TSC77" s="193"/>
      <c r="TSD77" s="193"/>
      <c r="TSE77" s="193"/>
      <c r="TSF77" s="193"/>
      <c r="TSG77" s="193"/>
      <c r="TSH77" s="193"/>
      <c r="TSI77" s="193"/>
      <c r="TSJ77" s="193"/>
      <c r="TSK77" s="193"/>
      <c r="TSL77" s="193"/>
      <c r="TSM77" s="193"/>
      <c r="TSN77" s="193"/>
      <c r="TSO77" s="193"/>
      <c r="TSP77" s="193"/>
      <c r="TSQ77" s="193"/>
      <c r="TSR77" s="193"/>
      <c r="TSS77" s="193"/>
      <c r="TST77" s="193"/>
      <c r="TSU77" s="193"/>
      <c r="TSV77" s="193"/>
      <c r="TSW77" s="193"/>
      <c r="TSX77" s="193"/>
      <c r="TSY77" s="193"/>
      <c r="TSZ77" s="193"/>
      <c r="TTA77" s="193"/>
      <c r="TTB77" s="193"/>
      <c r="TTC77" s="193"/>
      <c r="TTD77" s="193"/>
      <c r="TTE77" s="193"/>
      <c r="TTF77" s="193"/>
      <c r="TTG77" s="193"/>
      <c r="TTH77" s="193"/>
      <c r="TTI77" s="193"/>
      <c r="TTJ77" s="193"/>
      <c r="TTK77" s="193"/>
      <c r="TTL77" s="193"/>
      <c r="TTM77" s="193"/>
      <c r="TTN77" s="193"/>
      <c r="TTO77" s="193"/>
      <c r="TTP77" s="193"/>
      <c r="TTQ77" s="193"/>
      <c r="TTR77" s="193"/>
      <c r="TTS77" s="193"/>
      <c r="TTT77" s="193"/>
      <c r="TTU77" s="193"/>
      <c r="TTV77" s="193"/>
      <c r="TTW77" s="193"/>
      <c r="TTX77" s="193"/>
      <c r="TTY77" s="193"/>
      <c r="TTZ77" s="193"/>
      <c r="TUA77" s="193"/>
      <c r="TUB77" s="193"/>
      <c r="TUC77" s="193"/>
      <c r="TUD77" s="193"/>
      <c r="TUE77" s="193"/>
      <c r="TUF77" s="193"/>
      <c r="TUG77" s="193"/>
      <c r="TUH77" s="193"/>
      <c r="TUI77" s="193"/>
      <c r="TUJ77" s="193"/>
      <c r="TUK77" s="193"/>
      <c r="TUL77" s="193"/>
      <c r="TUM77" s="193"/>
      <c r="TUN77" s="193"/>
      <c r="TUO77" s="193"/>
      <c r="TUP77" s="193"/>
      <c r="TUQ77" s="193"/>
      <c r="TUR77" s="193"/>
      <c r="TUS77" s="193"/>
      <c r="TUT77" s="193"/>
      <c r="TUU77" s="193"/>
      <c r="TUV77" s="193"/>
      <c r="TUW77" s="193"/>
      <c r="TUX77" s="193"/>
      <c r="TUY77" s="193"/>
      <c r="TUZ77" s="193"/>
      <c r="TVA77" s="193"/>
      <c r="TVB77" s="193"/>
      <c r="TVC77" s="193"/>
      <c r="TVD77" s="193"/>
      <c r="TVE77" s="193"/>
      <c r="TVF77" s="193"/>
      <c r="TVG77" s="193"/>
      <c r="TVH77" s="193"/>
      <c r="TVI77" s="193"/>
      <c r="TVJ77" s="193"/>
      <c r="TVK77" s="193"/>
      <c r="TVL77" s="193"/>
      <c r="TVM77" s="193"/>
      <c r="TVN77" s="193"/>
      <c r="TVO77" s="193"/>
      <c r="TVP77" s="193"/>
      <c r="TVQ77" s="193"/>
      <c r="TVR77" s="193"/>
      <c r="TVS77" s="193"/>
      <c r="TVT77" s="193"/>
      <c r="TVU77" s="193"/>
      <c r="TVV77" s="193"/>
      <c r="TVW77" s="193"/>
      <c r="TVX77" s="193"/>
      <c r="TVY77" s="193"/>
      <c r="TVZ77" s="193"/>
      <c r="TWA77" s="193"/>
      <c r="TWB77" s="193"/>
      <c r="TWC77" s="193"/>
      <c r="TWD77" s="193"/>
      <c r="TWE77" s="193"/>
      <c r="TWF77" s="193"/>
      <c r="TWG77" s="193"/>
      <c r="TWH77" s="193"/>
      <c r="TWI77" s="193"/>
      <c r="TWJ77" s="193"/>
      <c r="TWK77" s="193"/>
      <c r="TWL77" s="193"/>
      <c r="TWM77" s="193"/>
      <c r="TWN77" s="193"/>
      <c r="TWO77" s="193"/>
      <c r="TWP77" s="193"/>
      <c r="TWQ77" s="193"/>
      <c r="TWR77" s="193"/>
      <c r="TWS77" s="193"/>
      <c r="TWT77" s="193"/>
      <c r="TWU77" s="193"/>
      <c r="TWV77" s="193"/>
      <c r="TWW77" s="193"/>
      <c r="TWX77" s="193"/>
      <c r="TWY77" s="193"/>
      <c r="TWZ77" s="193"/>
      <c r="TXA77" s="193"/>
      <c r="TXB77" s="193"/>
      <c r="TXC77" s="193"/>
      <c r="TXD77" s="193"/>
      <c r="TXE77" s="193"/>
      <c r="TXF77" s="193"/>
      <c r="TXG77" s="193"/>
      <c r="TXH77" s="193"/>
      <c r="TXI77" s="193"/>
      <c r="TXJ77" s="193"/>
      <c r="TXK77" s="193"/>
      <c r="TXL77" s="193"/>
      <c r="TXM77" s="193"/>
      <c r="TXN77" s="193"/>
      <c r="TXO77" s="193"/>
      <c r="TXP77" s="193"/>
      <c r="TXQ77" s="193"/>
      <c r="TXR77" s="193"/>
      <c r="TXS77" s="193"/>
      <c r="TXT77" s="193"/>
      <c r="TXU77" s="193"/>
      <c r="TXV77" s="193"/>
      <c r="TXW77" s="193"/>
      <c r="TXX77" s="193"/>
      <c r="TXY77" s="193"/>
      <c r="TXZ77" s="193"/>
      <c r="TYA77" s="193"/>
      <c r="TYB77" s="193"/>
      <c r="TYC77" s="193"/>
      <c r="TYD77" s="193"/>
      <c r="TYE77" s="193"/>
      <c r="TYF77" s="193"/>
      <c r="TYG77" s="193"/>
      <c r="TYH77" s="193"/>
      <c r="TYI77" s="193"/>
      <c r="TYJ77" s="193"/>
      <c r="TYK77" s="193"/>
      <c r="TYL77" s="193"/>
      <c r="TYM77" s="193"/>
      <c r="TYN77" s="193"/>
      <c r="TYO77" s="193"/>
      <c r="TYP77" s="193"/>
      <c r="TYQ77" s="193"/>
      <c r="TYR77" s="193"/>
      <c r="TYS77" s="193"/>
      <c r="TYT77" s="193"/>
      <c r="TYU77" s="193"/>
      <c r="TYV77" s="193"/>
      <c r="TYW77" s="193"/>
      <c r="TYX77" s="193"/>
      <c r="TYY77" s="193"/>
      <c r="TYZ77" s="193"/>
      <c r="TZA77" s="193"/>
      <c r="TZB77" s="193"/>
      <c r="TZC77" s="193"/>
      <c r="TZD77" s="193"/>
      <c r="TZE77" s="193"/>
      <c r="TZF77" s="193"/>
      <c r="TZG77" s="193"/>
      <c r="TZH77" s="193"/>
      <c r="TZI77" s="193"/>
      <c r="TZJ77" s="193"/>
      <c r="TZK77" s="193"/>
      <c r="TZL77" s="193"/>
      <c r="TZM77" s="193"/>
      <c r="TZN77" s="193"/>
      <c r="TZO77" s="193"/>
      <c r="TZP77" s="193"/>
      <c r="TZQ77" s="193"/>
      <c r="TZR77" s="193"/>
      <c r="TZS77" s="193"/>
      <c r="TZT77" s="193"/>
      <c r="TZU77" s="193"/>
      <c r="TZV77" s="193"/>
      <c r="TZW77" s="193"/>
      <c r="TZX77" s="193"/>
      <c r="TZY77" s="193"/>
      <c r="TZZ77" s="193"/>
      <c r="UAA77" s="193"/>
      <c r="UAB77" s="193"/>
      <c r="UAC77" s="193"/>
      <c r="UAD77" s="193"/>
      <c r="UAE77" s="193"/>
      <c r="UAF77" s="193"/>
      <c r="UAG77" s="193"/>
      <c r="UAH77" s="193"/>
      <c r="UAI77" s="193"/>
      <c r="UAJ77" s="193"/>
      <c r="UAK77" s="193"/>
      <c r="UAL77" s="193"/>
      <c r="UAM77" s="193"/>
      <c r="UAN77" s="193"/>
      <c r="UAO77" s="193"/>
      <c r="UAP77" s="193"/>
      <c r="UAQ77" s="193"/>
      <c r="UAR77" s="193"/>
      <c r="UAS77" s="193"/>
      <c r="UAT77" s="193"/>
      <c r="UAU77" s="193"/>
      <c r="UAV77" s="193"/>
      <c r="UAW77" s="193"/>
      <c r="UAX77" s="193"/>
      <c r="UAY77" s="193"/>
      <c r="UAZ77" s="193"/>
      <c r="UBA77" s="193"/>
      <c r="UBB77" s="193"/>
      <c r="UBC77" s="193"/>
      <c r="UBD77" s="193"/>
      <c r="UBE77" s="193"/>
      <c r="UBF77" s="193"/>
      <c r="UBG77" s="193"/>
      <c r="UBH77" s="193"/>
      <c r="UBI77" s="193"/>
      <c r="UBJ77" s="193"/>
      <c r="UBK77" s="193"/>
      <c r="UBL77" s="193"/>
      <c r="UBM77" s="193"/>
      <c r="UBN77" s="193"/>
      <c r="UBO77" s="193"/>
      <c r="UBP77" s="193"/>
      <c r="UBQ77" s="193"/>
      <c r="UBR77" s="193"/>
      <c r="UBS77" s="193"/>
      <c r="UBT77" s="193"/>
      <c r="UBU77" s="193"/>
      <c r="UBV77" s="193"/>
      <c r="UBW77" s="193"/>
      <c r="UBX77" s="193"/>
      <c r="UBY77" s="193"/>
      <c r="UBZ77" s="193"/>
      <c r="UCA77" s="193"/>
      <c r="UCB77" s="193"/>
      <c r="UCC77" s="193"/>
      <c r="UCD77" s="193"/>
      <c r="UCE77" s="193"/>
      <c r="UCF77" s="193"/>
      <c r="UCG77" s="193"/>
      <c r="UCH77" s="193"/>
      <c r="UCI77" s="193"/>
      <c r="UCJ77" s="193"/>
      <c r="UCK77" s="193"/>
      <c r="UCL77" s="193"/>
      <c r="UCM77" s="193"/>
      <c r="UCN77" s="193"/>
      <c r="UCO77" s="193"/>
      <c r="UCP77" s="193"/>
      <c r="UCQ77" s="193"/>
      <c r="UCR77" s="193"/>
      <c r="UCS77" s="193"/>
      <c r="UCT77" s="193"/>
      <c r="UCU77" s="193"/>
      <c r="UCV77" s="193"/>
      <c r="UCW77" s="193"/>
      <c r="UCX77" s="193"/>
      <c r="UCY77" s="193"/>
      <c r="UCZ77" s="193"/>
      <c r="UDA77" s="193"/>
      <c r="UDB77" s="193"/>
      <c r="UDC77" s="193"/>
      <c r="UDD77" s="193"/>
      <c r="UDE77" s="193"/>
      <c r="UDF77" s="193"/>
      <c r="UDG77" s="193"/>
      <c r="UDH77" s="193"/>
      <c r="UDI77" s="193"/>
      <c r="UDJ77" s="193"/>
      <c r="UDK77" s="193"/>
      <c r="UDL77" s="193"/>
      <c r="UDM77" s="193"/>
      <c r="UDN77" s="193"/>
      <c r="UDO77" s="193"/>
      <c r="UDP77" s="193"/>
      <c r="UDQ77" s="193"/>
      <c r="UDR77" s="193"/>
      <c r="UDS77" s="193"/>
      <c r="UDT77" s="193"/>
      <c r="UDU77" s="193"/>
      <c r="UDV77" s="193"/>
      <c r="UDW77" s="193"/>
      <c r="UDX77" s="193"/>
      <c r="UDY77" s="193"/>
      <c r="UDZ77" s="193"/>
      <c r="UEA77" s="193"/>
      <c r="UEB77" s="193"/>
      <c r="UEC77" s="193"/>
      <c r="UED77" s="193"/>
      <c r="UEE77" s="193"/>
      <c r="UEF77" s="193"/>
      <c r="UEG77" s="193"/>
      <c r="UEH77" s="193"/>
      <c r="UEI77" s="193"/>
      <c r="UEJ77" s="193"/>
      <c r="UEK77" s="193"/>
      <c r="UEL77" s="193"/>
      <c r="UEM77" s="193"/>
      <c r="UEN77" s="193"/>
      <c r="UEO77" s="193"/>
      <c r="UEP77" s="193"/>
      <c r="UEQ77" s="193"/>
      <c r="UER77" s="193"/>
      <c r="UES77" s="193"/>
      <c r="UET77" s="193"/>
      <c r="UEU77" s="193"/>
      <c r="UEV77" s="193"/>
      <c r="UEW77" s="193"/>
      <c r="UEX77" s="193"/>
      <c r="UEY77" s="193"/>
      <c r="UEZ77" s="193"/>
      <c r="UFA77" s="193"/>
      <c r="UFB77" s="193"/>
      <c r="UFC77" s="193"/>
      <c r="UFD77" s="193"/>
      <c r="UFE77" s="193"/>
      <c r="UFF77" s="193"/>
      <c r="UFG77" s="193"/>
      <c r="UFH77" s="193"/>
      <c r="UFI77" s="193"/>
      <c r="UFJ77" s="193"/>
      <c r="UFK77" s="193"/>
      <c r="UFL77" s="193"/>
      <c r="UFM77" s="193"/>
      <c r="UFN77" s="193"/>
      <c r="UFO77" s="193"/>
      <c r="UFP77" s="193"/>
      <c r="UFQ77" s="193"/>
      <c r="UFR77" s="193"/>
      <c r="UFS77" s="193"/>
      <c r="UFT77" s="193"/>
      <c r="UFU77" s="193"/>
      <c r="UFV77" s="193"/>
      <c r="UFW77" s="193"/>
      <c r="UFX77" s="193"/>
      <c r="UFY77" s="193"/>
      <c r="UFZ77" s="193"/>
      <c r="UGA77" s="193"/>
      <c r="UGB77" s="193"/>
      <c r="UGC77" s="193"/>
      <c r="UGD77" s="193"/>
      <c r="UGE77" s="193"/>
      <c r="UGF77" s="193"/>
      <c r="UGG77" s="193"/>
      <c r="UGH77" s="193"/>
      <c r="UGI77" s="193"/>
      <c r="UGJ77" s="193"/>
      <c r="UGK77" s="193"/>
      <c r="UGL77" s="193"/>
      <c r="UGM77" s="193"/>
      <c r="UGN77" s="193"/>
      <c r="UGO77" s="193"/>
      <c r="UGP77" s="193"/>
      <c r="UGQ77" s="193"/>
      <c r="UGR77" s="193"/>
      <c r="UGS77" s="193"/>
      <c r="UGT77" s="193"/>
      <c r="UGU77" s="193"/>
      <c r="UGV77" s="193"/>
      <c r="UGW77" s="193"/>
      <c r="UGX77" s="193"/>
      <c r="UGY77" s="193"/>
      <c r="UGZ77" s="193"/>
      <c r="UHA77" s="193"/>
      <c r="UHB77" s="193"/>
      <c r="UHC77" s="193"/>
      <c r="UHD77" s="193"/>
      <c r="UHE77" s="193"/>
      <c r="UHF77" s="193"/>
      <c r="UHG77" s="193"/>
      <c r="UHH77" s="193"/>
      <c r="UHI77" s="193"/>
      <c r="UHJ77" s="193"/>
      <c r="UHK77" s="193"/>
      <c r="UHL77" s="193"/>
      <c r="UHM77" s="193"/>
      <c r="UHN77" s="193"/>
      <c r="UHO77" s="193"/>
      <c r="UHP77" s="193"/>
      <c r="UHQ77" s="193"/>
      <c r="UHR77" s="193"/>
      <c r="UHS77" s="193"/>
      <c r="UHT77" s="193"/>
      <c r="UHU77" s="193"/>
      <c r="UHV77" s="193"/>
      <c r="UHW77" s="193"/>
      <c r="UHX77" s="193"/>
      <c r="UHY77" s="193"/>
      <c r="UHZ77" s="193"/>
      <c r="UIA77" s="193"/>
      <c r="UIB77" s="193"/>
      <c r="UIC77" s="193"/>
      <c r="UID77" s="193"/>
      <c r="UIE77" s="193"/>
      <c r="UIF77" s="193"/>
      <c r="UIG77" s="193"/>
      <c r="UIH77" s="193"/>
      <c r="UII77" s="193"/>
      <c r="UIJ77" s="193"/>
      <c r="UIK77" s="193"/>
      <c r="UIL77" s="193"/>
      <c r="UIM77" s="193"/>
      <c r="UIN77" s="193"/>
      <c r="UIO77" s="193"/>
      <c r="UIP77" s="193"/>
      <c r="UIQ77" s="193"/>
      <c r="UIR77" s="193"/>
      <c r="UIS77" s="193"/>
      <c r="UIT77" s="193"/>
      <c r="UIU77" s="193"/>
      <c r="UIV77" s="193"/>
      <c r="UIW77" s="193"/>
      <c r="UIX77" s="193"/>
      <c r="UIY77" s="193"/>
      <c r="UIZ77" s="193"/>
      <c r="UJA77" s="193"/>
      <c r="UJB77" s="193"/>
      <c r="UJC77" s="193"/>
      <c r="UJD77" s="193"/>
      <c r="UJE77" s="193"/>
      <c r="UJF77" s="193"/>
      <c r="UJG77" s="193"/>
      <c r="UJH77" s="193"/>
      <c r="UJI77" s="193"/>
      <c r="UJJ77" s="193"/>
      <c r="UJK77" s="193"/>
      <c r="UJL77" s="193"/>
      <c r="UJM77" s="193"/>
      <c r="UJN77" s="193"/>
      <c r="UJO77" s="193"/>
      <c r="UJP77" s="193"/>
      <c r="UJQ77" s="193"/>
      <c r="UJR77" s="193"/>
      <c r="UJS77" s="193"/>
      <c r="UJT77" s="193"/>
      <c r="UJU77" s="193"/>
      <c r="UJV77" s="193"/>
      <c r="UJW77" s="193"/>
      <c r="UJX77" s="193"/>
      <c r="UJY77" s="193"/>
      <c r="UJZ77" s="193"/>
      <c r="UKA77" s="193"/>
      <c r="UKB77" s="193"/>
      <c r="UKC77" s="193"/>
      <c r="UKD77" s="193"/>
      <c r="UKE77" s="193"/>
      <c r="UKF77" s="193"/>
      <c r="UKG77" s="193"/>
      <c r="UKH77" s="193"/>
      <c r="UKI77" s="193"/>
      <c r="UKJ77" s="193"/>
      <c r="UKK77" s="193"/>
      <c r="UKL77" s="193"/>
      <c r="UKM77" s="193"/>
      <c r="UKN77" s="193"/>
      <c r="UKO77" s="193"/>
      <c r="UKP77" s="193"/>
      <c r="UKQ77" s="193"/>
      <c r="UKR77" s="193"/>
      <c r="UKS77" s="193"/>
      <c r="UKT77" s="193"/>
      <c r="UKU77" s="193"/>
      <c r="UKV77" s="193"/>
      <c r="UKW77" s="193"/>
      <c r="UKX77" s="193"/>
      <c r="UKY77" s="193"/>
      <c r="UKZ77" s="193"/>
      <c r="ULA77" s="193"/>
      <c r="ULB77" s="193"/>
      <c r="ULC77" s="193"/>
      <c r="ULD77" s="193"/>
      <c r="ULE77" s="193"/>
      <c r="ULF77" s="193"/>
      <c r="ULG77" s="193"/>
      <c r="ULH77" s="193"/>
      <c r="ULI77" s="193"/>
      <c r="ULJ77" s="193"/>
      <c r="ULK77" s="193"/>
      <c r="ULL77" s="193"/>
      <c r="ULM77" s="193"/>
      <c r="ULN77" s="193"/>
      <c r="ULO77" s="193"/>
      <c r="ULP77" s="193"/>
      <c r="ULQ77" s="193"/>
      <c r="ULR77" s="193"/>
      <c r="ULS77" s="193"/>
      <c r="ULT77" s="193"/>
      <c r="ULU77" s="193"/>
      <c r="ULV77" s="193"/>
      <c r="ULW77" s="193"/>
      <c r="ULX77" s="193"/>
      <c r="ULY77" s="193"/>
      <c r="ULZ77" s="193"/>
      <c r="UMA77" s="193"/>
      <c r="UMB77" s="193"/>
      <c r="UMC77" s="193"/>
      <c r="UMD77" s="193"/>
      <c r="UME77" s="193"/>
      <c r="UMF77" s="193"/>
      <c r="UMG77" s="193"/>
      <c r="UMH77" s="193"/>
      <c r="UMI77" s="193"/>
      <c r="UMJ77" s="193"/>
      <c r="UMK77" s="193"/>
      <c r="UML77" s="193"/>
      <c r="UMM77" s="193"/>
      <c r="UMN77" s="193"/>
      <c r="UMO77" s="193"/>
      <c r="UMP77" s="193"/>
      <c r="UMQ77" s="193"/>
      <c r="UMR77" s="193"/>
      <c r="UMS77" s="193"/>
      <c r="UMT77" s="193"/>
      <c r="UMU77" s="193"/>
      <c r="UMV77" s="193"/>
      <c r="UMW77" s="193"/>
      <c r="UMX77" s="193"/>
      <c r="UMY77" s="193"/>
      <c r="UMZ77" s="193"/>
      <c r="UNA77" s="193"/>
      <c r="UNB77" s="193"/>
      <c r="UNC77" s="193"/>
      <c r="UND77" s="193"/>
      <c r="UNE77" s="193"/>
      <c r="UNF77" s="193"/>
      <c r="UNG77" s="193"/>
      <c r="UNH77" s="193"/>
      <c r="UNI77" s="193"/>
      <c r="UNJ77" s="193"/>
      <c r="UNK77" s="193"/>
      <c r="UNL77" s="193"/>
      <c r="UNM77" s="193"/>
      <c r="UNN77" s="193"/>
      <c r="UNO77" s="193"/>
      <c r="UNP77" s="193"/>
      <c r="UNQ77" s="193"/>
      <c r="UNR77" s="193"/>
      <c r="UNS77" s="193"/>
      <c r="UNT77" s="193"/>
      <c r="UNU77" s="193"/>
      <c r="UNV77" s="193"/>
      <c r="UNW77" s="193"/>
      <c r="UNX77" s="193"/>
      <c r="UNY77" s="193"/>
      <c r="UNZ77" s="193"/>
      <c r="UOA77" s="193"/>
      <c r="UOB77" s="193"/>
      <c r="UOC77" s="193"/>
      <c r="UOD77" s="193"/>
      <c r="UOE77" s="193"/>
      <c r="UOF77" s="193"/>
      <c r="UOG77" s="193"/>
      <c r="UOH77" s="193"/>
      <c r="UOI77" s="193"/>
      <c r="UOJ77" s="193"/>
      <c r="UOK77" s="193"/>
      <c r="UOL77" s="193"/>
      <c r="UOM77" s="193"/>
      <c r="UON77" s="193"/>
      <c r="UOO77" s="193"/>
      <c r="UOP77" s="193"/>
      <c r="UOQ77" s="193"/>
      <c r="UOR77" s="193"/>
      <c r="UOS77" s="193"/>
      <c r="UOT77" s="193"/>
      <c r="UOU77" s="193"/>
      <c r="UOV77" s="193"/>
      <c r="UOW77" s="193"/>
      <c r="UOX77" s="193"/>
      <c r="UOY77" s="193"/>
      <c r="UOZ77" s="193"/>
      <c r="UPA77" s="193"/>
      <c r="UPB77" s="193"/>
      <c r="UPC77" s="193"/>
      <c r="UPD77" s="193"/>
      <c r="UPE77" s="193"/>
      <c r="UPF77" s="193"/>
      <c r="UPG77" s="193"/>
      <c r="UPH77" s="193"/>
      <c r="UPI77" s="193"/>
      <c r="UPJ77" s="193"/>
      <c r="UPK77" s="193"/>
      <c r="UPL77" s="193"/>
      <c r="UPM77" s="193"/>
      <c r="UPN77" s="193"/>
      <c r="UPO77" s="193"/>
      <c r="UPP77" s="193"/>
      <c r="UPQ77" s="193"/>
      <c r="UPR77" s="193"/>
      <c r="UPS77" s="193"/>
      <c r="UPT77" s="193"/>
      <c r="UPU77" s="193"/>
      <c r="UPV77" s="193"/>
      <c r="UPW77" s="193"/>
      <c r="UPX77" s="193"/>
      <c r="UPY77" s="193"/>
      <c r="UPZ77" s="193"/>
      <c r="UQA77" s="193"/>
      <c r="UQB77" s="193"/>
      <c r="UQC77" s="193"/>
      <c r="UQD77" s="193"/>
      <c r="UQE77" s="193"/>
      <c r="UQF77" s="193"/>
      <c r="UQG77" s="193"/>
      <c r="UQH77" s="193"/>
      <c r="UQI77" s="193"/>
      <c r="UQJ77" s="193"/>
      <c r="UQK77" s="193"/>
      <c r="UQL77" s="193"/>
      <c r="UQM77" s="193"/>
      <c r="UQN77" s="193"/>
      <c r="UQO77" s="193"/>
      <c r="UQP77" s="193"/>
      <c r="UQQ77" s="193"/>
      <c r="UQR77" s="193"/>
      <c r="UQS77" s="193"/>
      <c r="UQT77" s="193"/>
      <c r="UQU77" s="193"/>
      <c r="UQV77" s="193"/>
      <c r="UQW77" s="193"/>
      <c r="UQX77" s="193"/>
      <c r="UQY77" s="193"/>
      <c r="UQZ77" s="193"/>
      <c r="URA77" s="193"/>
      <c r="URB77" s="193"/>
      <c r="URC77" s="193"/>
      <c r="URD77" s="193"/>
      <c r="URE77" s="193"/>
      <c r="URF77" s="193"/>
      <c r="URG77" s="193"/>
      <c r="URH77" s="193"/>
      <c r="URI77" s="193"/>
      <c r="URJ77" s="193"/>
      <c r="URK77" s="193"/>
      <c r="URL77" s="193"/>
      <c r="URM77" s="193"/>
      <c r="URN77" s="193"/>
      <c r="URO77" s="193"/>
      <c r="URP77" s="193"/>
      <c r="URQ77" s="193"/>
      <c r="URR77" s="193"/>
      <c r="URS77" s="193"/>
      <c r="URT77" s="193"/>
      <c r="URU77" s="193"/>
      <c r="URV77" s="193"/>
      <c r="URW77" s="193"/>
      <c r="URX77" s="193"/>
      <c r="URY77" s="193"/>
      <c r="URZ77" s="193"/>
      <c r="USA77" s="193"/>
      <c r="USB77" s="193"/>
      <c r="USC77" s="193"/>
      <c r="USD77" s="193"/>
      <c r="USE77" s="193"/>
      <c r="USF77" s="193"/>
      <c r="USG77" s="193"/>
      <c r="USH77" s="193"/>
      <c r="USI77" s="193"/>
      <c r="USJ77" s="193"/>
      <c r="USK77" s="193"/>
      <c r="USL77" s="193"/>
      <c r="USM77" s="193"/>
      <c r="USN77" s="193"/>
      <c r="USO77" s="193"/>
      <c r="USP77" s="193"/>
      <c r="USQ77" s="193"/>
      <c r="USR77" s="193"/>
      <c r="USS77" s="193"/>
      <c r="UST77" s="193"/>
      <c r="USU77" s="193"/>
      <c r="USV77" s="193"/>
      <c r="USW77" s="193"/>
      <c r="USX77" s="193"/>
      <c r="USY77" s="193"/>
      <c r="USZ77" s="193"/>
      <c r="UTA77" s="193"/>
      <c r="UTB77" s="193"/>
      <c r="UTC77" s="193"/>
      <c r="UTD77" s="193"/>
      <c r="UTE77" s="193"/>
      <c r="UTF77" s="193"/>
      <c r="UTG77" s="193"/>
      <c r="UTH77" s="193"/>
      <c r="UTI77" s="193"/>
      <c r="UTJ77" s="193"/>
      <c r="UTK77" s="193"/>
      <c r="UTL77" s="193"/>
      <c r="UTM77" s="193"/>
      <c r="UTN77" s="193"/>
      <c r="UTO77" s="193"/>
      <c r="UTP77" s="193"/>
      <c r="UTQ77" s="193"/>
      <c r="UTR77" s="193"/>
      <c r="UTS77" s="193"/>
      <c r="UTT77" s="193"/>
      <c r="UTU77" s="193"/>
      <c r="UTV77" s="193"/>
      <c r="UTW77" s="193"/>
      <c r="UTX77" s="193"/>
      <c r="UTY77" s="193"/>
      <c r="UTZ77" s="193"/>
      <c r="UUA77" s="193"/>
      <c r="UUB77" s="193"/>
      <c r="UUC77" s="193"/>
      <c r="UUD77" s="193"/>
      <c r="UUE77" s="193"/>
      <c r="UUF77" s="193"/>
      <c r="UUG77" s="193"/>
      <c r="UUH77" s="193"/>
      <c r="UUI77" s="193"/>
      <c r="UUJ77" s="193"/>
      <c r="UUK77" s="193"/>
      <c r="UUL77" s="193"/>
      <c r="UUM77" s="193"/>
      <c r="UUN77" s="193"/>
      <c r="UUO77" s="193"/>
      <c r="UUP77" s="193"/>
      <c r="UUQ77" s="193"/>
      <c r="UUR77" s="193"/>
      <c r="UUS77" s="193"/>
      <c r="UUT77" s="193"/>
      <c r="UUU77" s="193"/>
      <c r="UUV77" s="193"/>
      <c r="UUW77" s="193"/>
      <c r="UUX77" s="193"/>
      <c r="UUY77" s="193"/>
      <c r="UUZ77" s="193"/>
      <c r="UVA77" s="193"/>
      <c r="UVB77" s="193"/>
      <c r="UVC77" s="193"/>
      <c r="UVD77" s="193"/>
      <c r="UVE77" s="193"/>
      <c r="UVF77" s="193"/>
      <c r="UVG77" s="193"/>
      <c r="UVH77" s="193"/>
      <c r="UVI77" s="193"/>
      <c r="UVJ77" s="193"/>
      <c r="UVK77" s="193"/>
      <c r="UVL77" s="193"/>
      <c r="UVM77" s="193"/>
      <c r="UVN77" s="193"/>
      <c r="UVO77" s="193"/>
      <c r="UVP77" s="193"/>
      <c r="UVQ77" s="193"/>
      <c r="UVR77" s="193"/>
      <c r="UVS77" s="193"/>
      <c r="UVT77" s="193"/>
      <c r="UVU77" s="193"/>
      <c r="UVV77" s="193"/>
      <c r="UVW77" s="193"/>
      <c r="UVX77" s="193"/>
      <c r="UVY77" s="193"/>
      <c r="UVZ77" s="193"/>
      <c r="UWA77" s="193"/>
      <c r="UWB77" s="193"/>
      <c r="UWC77" s="193"/>
      <c r="UWD77" s="193"/>
      <c r="UWE77" s="193"/>
      <c r="UWF77" s="193"/>
      <c r="UWG77" s="193"/>
      <c r="UWH77" s="193"/>
      <c r="UWI77" s="193"/>
      <c r="UWJ77" s="193"/>
      <c r="UWK77" s="193"/>
      <c r="UWL77" s="193"/>
      <c r="UWM77" s="193"/>
      <c r="UWN77" s="193"/>
      <c r="UWO77" s="193"/>
      <c r="UWP77" s="193"/>
      <c r="UWQ77" s="193"/>
      <c r="UWR77" s="193"/>
      <c r="UWS77" s="193"/>
      <c r="UWT77" s="193"/>
      <c r="UWU77" s="193"/>
      <c r="UWV77" s="193"/>
      <c r="UWW77" s="193"/>
      <c r="UWX77" s="193"/>
      <c r="UWY77" s="193"/>
      <c r="UWZ77" s="193"/>
      <c r="UXA77" s="193"/>
      <c r="UXB77" s="193"/>
      <c r="UXC77" s="193"/>
      <c r="UXD77" s="193"/>
      <c r="UXE77" s="193"/>
      <c r="UXF77" s="193"/>
      <c r="UXG77" s="193"/>
      <c r="UXH77" s="193"/>
      <c r="UXI77" s="193"/>
      <c r="UXJ77" s="193"/>
      <c r="UXK77" s="193"/>
      <c r="UXL77" s="193"/>
      <c r="UXM77" s="193"/>
      <c r="UXN77" s="193"/>
      <c r="UXO77" s="193"/>
      <c r="UXP77" s="193"/>
      <c r="UXQ77" s="193"/>
      <c r="UXR77" s="193"/>
      <c r="UXS77" s="193"/>
      <c r="UXT77" s="193"/>
      <c r="UXU77" s="193"/>
      <c r="UXV77" s="193"/>
      <c r="UXW77" s="193"/>
      <c r="UXX77" s="193"/>
      <c r="UXY77" s="193"/>
      <c r="UXZ77" s="193"/>
      <c r="UYA77" s="193"/>
      <c r="UYB77" s="193"/>
      <c r="UYC77" s="193"/>
      <c r="UYD77" s="193"/>
      <c r="UYE77" s="193"/>
      <c r="UYF77" s="193"/>
      <c r="UYG77" s="193"/>
      <c r="UYH77" s="193"/>
      <c r="UYI77" s="193"/>
      <c r="UYJ77" s="193"/>
      <c r="UYK77" s="193"/>
      <c r="UYL77" s="193"/>
      <c r="UYM77" s="193"/>
      <c r="UYN77" s="193"/>
      <c r="UYO77" s="193"/>
      <c r="UYP77" s="193"/>
      <c r="UYQ77" s="193"/>
      <c r="UYR77" s="193"/>
      <c r="UYS77" s="193"/>
      <c r="UYT77" s="193"/>
      <c r="UYU77" s="193"/>
      <c r="UYV77" s="193"/>
      <c r="UYW77" s="193"/>
      <c r="UYX77" s="193"/>
      <c r="UYY77" s="193"/>
      <c r="UYZ77" s="193"/>
      <c r="UZA77" s="193"/>
      <c r="UZB77" s="193"/>
      <c r="UZC77" s="193"/>
      <c r="UZD77" s="193"/>
      <c r="UZE77" s="193"/>
      <c r="UZF77" s="193"/>
      <c r="UZG77" s="193"/>
      <c r="UZH77" s="193"/>
      <c r="UZI77" s="193"/>
      <c r="UZJ77" s="193"/>
      <c r="UZK77" s="193"/>
      <c r="UZL77" s="193"/>
      <c r="UZM77" s="193"/>
      <c r="UZN77" s="193"/>
      <c r="UZO77" s="193"/>
      <c r="UZP77" s="193"/>
      <c r="UZQ77" s="193"/>
      <c r="UZR77" s="193"/>
      <c r="UZS77" s="193"/>
      <c r="UZT77" s="193"/>
      <c r="UZU77" s="193"/>
      <c r="UZV77" s="193"/>
      <c r="UZW77" s="193"/>
      <c r="UZX77" s="193"/>
      <c r="UZY77" s="193"/>
      <c r="UZZ77" s="193"/>
      <c r="VAA77" s="193"/>
      <c r="VAB77" s="193"/>
      <c r="VAC77" s="193"/>
      <c r="VAD77" s="193"/>
      <c r="VAE77" s="193"/>
      <c r="VAF77" s="193"/>
      <c r="VAG77" s="193"/>
      <c r="VAH77" s="193"/>
      <c r="VAI77" s="193"/>
      <c r="VAJ77" s="193"/>
      <c r="VAK77" s="193"/>
      <c r="VAL77" s="193"/>
      <c r="VAM77" s="193"/>
      <c r="VAN77" s="193"/>
      <c r="VAO77" s="193"/>
      <c r="VAP77" s="193"/>
      <c r="VAQ77" s="193"/>
      <c r="VAR77" s="193"/>
      <c r="VAS77" s="193"/>
      <c r="VAT77" s="193"/>
      <c r="VAU77" s="193"/>
      <c r="VAV77" s="193"/>
      <c r="VAW77" s="193"/>
      <c r="VAX77" s="193"/>
      <c r="VAY77" s="193"/>
      <c r="VAZ77" s="193"/>
      <c r="VBA77" s="193"/>
      <c r="VBB77" s="193"/>
      <c r="VBC77" s="193"/>
      <c r="VBD77" s="193"/>
      <c r="VBE77" s="193"/>
      <c r="VBF77" s="193"/>
      <c r="VBG77" s="193"/>
      <c r="VBH77" s="193"/>
      <c r="VBI77" s="193"/>
      <c r="VBJ77" s="193"/>
      <c r="VBK77" s="193"/>
      <c r="VBL77" s="193"/>
      <c r="VBM77" s="193"/>
      <c r="VBN77" s="193"/>
      <c r="VBO77" s="193"/>
      <c r="VBP77" s="193"/>
      <c r="VBQ77" s="193"/>
      <c r="VBR77" s="193"/>
      <c r="VBS77" s="193"/>
      <c r="VBT77" s="193"/>
      <c r="VBU77" s="193"/>
      <c r="VBV77" s="193"/>
      <c r="VBW77" s="193"/>
      <c r="VBX77" s="193"/>
      <c r="VBY77" s="193"/>
      <c r="VBZ77" s="193"/>
      <c r="VCA77" s="193"/>
      <c r="VCB77" s="193"/>
      <c r="VCC77" s="193"/>
      <c r="VCD77" s="193"/>
      <c r="VCE77" s="193"/>
      <c r="VCF77" s="193"/>
      <c r="VCG77" s="193"/>
      <c r="VCH77" s="193"/>
      <c r="VCI77" s="193"/>
      <c r="VCJ77" s="193"/>
      <c r="VCK77" s="193"/>
      <c r="VCL77" s="193"/>
      <c r="VCM77" s="193"/>
      <c r="VCN77" s="193"/>
      <c r="VCO77" s="193"/>
      <c r="VCP77" s="193"/>
      <c r="VCQ77" s="193"/>
      <c r="VCR77" s="193"/>
      <c r="VCS77" s="193"/>
      <c r="VCT77" s="193"/>
      <c r="VCU77" s="193"/>
      <c r="VCV77" s="193"/>
      <c r="VCW77" s="193"/>
      <c r="VCX77" s="193"/>
      <c r="VCY77" s="193"/>
      <c r="VCZ77" s="193"/>
      <c r="VDA77" s="193"/>
      <c r="VDB77" s="193"/>
      <c r="VDC77" s="193"/>
      <c r="VDD77" s="193"/>
      <c r="VDE77" s="193"/>
      <c r="VDF77" s="193"/>
      <c r="VDG77" s="193"/>
      <c r="VDH77" s="193"/>
      <c r="VDI77" s="193"/>
      <c r="VDJ77" s="193"/>
      <c r="VDK77" s="193"/>
      <c r="VDL77" s="193"/>
      <c r="VDM77" s="193"/>
      <c r="VDN77" s="193"/>
      <c r="VDO77" s="193"/>
      <c r="VDP77" s="193"/>
      <c r="VDQ77" s="193"/>
      <c r="VDR77" s="193"/>
      <c r="VDS77" s="193"/>
      <c r="VDT77" s="193"/>
      <c r="VDU77" s="193"/>
      <c r="VDV77" s="193"/>
      <c r="VDW77" s="193"/>
      <c r="VDX77" s="193"/>
      <c r="VDY77" s="193"/>
      <c r="VDZ77" s="193"/>
      <c r="VEA77" s="193"/>
      <c r="VEB77" s="193"/>
      <c r="VEC77" s="193"/>
      <c r="VED77" s="193"/>
      <c r="VEE77" s="193"/>
      <c r="VEF77" s="193"/>
      <c r="VEG77" s="193"/>
      <c r="VEH77" s="193"/>
      <c r="VEI77" s="193"/>
      <c r="VEJ77" s="193"/>
      <c r="VEK77" s="193"/>
      <c r="VEL77" s="193"/>
      <c r="VEM77" s="193"/>
      <c r="VEN77" s="193"/>
      <c r="VEO77" s="193"/>
      <c r="VEP77" s="193"/>
      <c r="VEQ77" s="193"/>
      <c r="VER77" s="193"/>
      <c r="VES77" s="193"/>
      <c r="VET77" s="193"/>
      <c r="VEU77" s="193"/>
      <c r="VEV77" s="193"/>
      <c r="VEW77" s="193"/>
      <c r="VEX77" s="193"/>
      <c r="VEY77" s="193"/>
      <c r="VEZ77" s="193"/>
      <c r="VFA77" s="193"/>
      <c r="VFB77" s="193"/>
      <c r="VFC77" s="193"/>
      <c r="VFD77" s="193"/>
      <c r="VFE77" s="193"/>
      <c r="VFF77" s="193"/>
      <c r="VFG77" s="193"/>
      <c r="VFH77" s="193"/>
      <c r="VFI77" s="193"/>
      <c r="VFJ77" s="193"/>
      <c r="VFK77" s="193"/>
      <c r="VFL77" s="193"/>
      <c r="VFM77" s="193"/>
      <c r="VFN77" s="193"/>
      <c r="VFO77" s="193"/>
      <c r="VFP77" s="193"/>
      <c r="VFQ77" s="193"/>
      <c r="VFR77" s="193"/>
      <c r="VFS77" s="193"/>
      <c r="VFT77" s="193"/>
      <c r="VFU77" s="193"/>
      <c r="VFV77" s="193"/>
      <c r="VFW77" s="193"/>
      <c r="VFX77" s="193"/>
      <c r="VFY77" s="193"/>
      <c r="VFZ77" s="193"/>
      <c r="VGA77" s="193"/>
      <c r="VGB77" s="193"/>
      <c r="VGC77" s="193"/>
      <c r="VGD77" s="193"/>
      <c r="VGE77" s="193"/>
      <c r="VGF77" s="193"/>
      <c r="VGG77" s="193"/>
      <c r="VGH77" s="193"/>
      <c r="VGI77" s="193"/>
      <c r="VGJ77" s="193"/>
      <c r="VGK77" s="193"/>
      <c r="VGL77" s="193"/>
      <c r="VGM77" s="193"/>
      <c r="VGN77" s="193"/>
      <c r="VGO77" s="193"/>
      <c r="VGP77" s="193"/>
      <c r="VGQ77" s="193"/>
      <c r="VGR77" s="193"/>
      <c r="VGS77" s="193"/>
      <c r="VGT77" s="193"/>
      <c r="VGU77" s="193"/>
      <c r="VGV77" s="193"/>
      <c r="VGW77" s="193"/>
      <c r="VGX77" s="193"/>
      <c r="VGY77" s="193"/>
      <c r="VGZ77" s="193"/>
      <c r="VHA77" s="193"/>
      <c r="VHB77" s="193"/>
      <c r="VHC77" s="193"/>
      <c r="VHD77" s="193"/>
      <c r="VHE77" s="193"/>
      <c r="VHF77" s="193"/>
      <c r="VHG77" s="193"/>
      <c r="VHH77" s="193"/>
      <c r="VHI77" s="193"/>
      <c r="VHJ77" s="193"/>
      <c r="VHK77" s="193"/>
      <c r="VHL77" s="193"/>
      <c r="VHM77" s="193"/>
      <c r="VHN77" s="193"/>
      <c r="VHO77" s="193"/>
      <c r="VHP77" s="193"/>
      <c r="VHQ77" s="193"/>
      <c r="VHR77" s="193"/>
      <c r="VHS77" s="193"/>
      <c r="VHT77" s="193"/>
      <c r="VHU77" s="193"/>
      <c r="VHV77" s="193"/>
      <c r="VHW77" s="193"/>
      <c r="VHX77" s="193"/>
      <c r="VHY77" s="193"/>
      <c r="VHZ77" s="193"/>
      <c r="VIA77" s="193"/>
      <c r="VIB77" s="193"/>
      <c r="VIC77" s="193"/>
      <c r="VID77" s="193"/>
      <c r="VIE77" s="193"/>
      <c r="VIF77" s="193"/>
      <c r="VIG77" s="193"/>
      <c r="VIH77" s="193"/>
      <c r="VII77" s="193"/>
      <c r="VIJ77" s="193"/>
      <c r="VIK77" s="193"/>
      <c r="VIL77" s="193"/>
      <c r="VIM77" s="193"/>
      <c r="VIN77" s="193"/>
      <c r="VIO77" s="193"/>
      <c r="VIP77" s="193"/>
      <c r="VIQ77" s="193"/>
      <c r="VIR77" s="193"/>
      <c r="VIS77" s="193"/>
      <c r="VIT77" s="193"/>
      <c r="VIU77" s="193"/>
      <c r="VIV77" s="193"/>
      <c r="VIW77" s="193"/>
      <c r="VIX77" s="193"/>
      <c r="VIY77" s="193"/>
      <c r="VIZ77" s="193"/>
      <c r="VJA77" s="193"/>
      <c r="VJB77" s="193"/>
      <c r="VJC77" s="193"/>
      <c r="VJD77" s="193"/>
      <c r="VJE77" s="193"/>
      <c r="VJF77" s="193"/>
      <c r="VJG77" s="193"/>
      <c r="VJH77" s="193"/>
      <c r="VJI77" s="193"/>
      <c r="VJJ77" s="193"/>
      <c r="VJK77" s="193"/>
      <c r="VJL77" s="193"/>
      <c r="VJM77" s="193"/>
      <c r="VJN77" s="193"/>
      <c r="VJO77" s="193"/>
      <c r="VJP77" s="193"/>
      <c r="VJQ77" s="193"/>
      <c r="VJR77" s="193"/>
      <c r="VJS77" s="193"/>
      <c r="VJT77" s="193"/>
      <c r="VJU77" s="193"/>
      <c r="VJV77" s="193"/>
      <c r="VJW77" s="193"/>
      <c r="VJX77" s="193"/>
      <c r="VJY77" s="193"/>
      <c r="VJZ77" s="193"/>
      <c r="VKA77" s="193"/>
      <c r="VKB77" s="193"/>
      <c r="VKC77" s="193"/>
      <c r="VKD77" s="193"/>
      <c r="VKE77" s="193"/>
      <c r="VKF77" s="193"/>
      <c r="VKG77" s="193"/>
      <c r="VKH77" s="193"/>
      <c r="VKI77" s="193"/>
      <c r="VKJ77" s="193"/>
      <c r="VKK77" s="193"/>
      <c r="VKL77" s="193"/>
      <c r="VKM77" s="193"/>
      <c r="VKN77" s="193"/>
      <c r="VKO77" s="193"/>
      <c r="VKP77" s="193"/>
      <c r="VKQ77" s="193"/>
      <c r="VKR77" s="193"/>
      <c r="VKS77" s="193"/>
      <c r="VKT77" s="193"/>
      <c r="VKU77" s="193"/>
      <c r="VKV77" s="193"/>
      <c r="VKW77" s="193"/>
      <c r="VKX77" s="193"/>
      <c r="VKY77" s="193"/>
      <c r="VKZ77" s="193"/>
      <c r="VLA77" s="193"/>
      <c r="VLB77" s="193"/>
      <c r="VLC77" s="193"/>
      <c r="VLD77" s="193"/>
      <c r="VLE77" s="193"/>
      <c r="VLF77" s="193"/>
      <c r="VLG77" s="193"/>
      <c r="VLH77" s="193"/>
      <c r="VLI77" s="193"/>
      <c r="VLJ77" s="193"/>
      <c r="VLK77" s="193"/>
      <c r="VLL77" s="193"/>
      <c r="VLM77" s="193"/>
      <c r="VLN77" s="193"/>
      <c r="VLO77" s="193"/>
      <c r="VLP77" s="193"/>
      <c r="VLQ77" s="193"/>
      <c r="VLR77" s="193"/>
      <c r="VLS77" s="193"/>
      <c r="VLT77" s="193"/>
      <c r="VLU77" s="193"/>
      <c r="VLV77" s="193"/>
      <c r="VLW77" s="193"/>
      <c r="VLX77" s="193"/>
      <c r="VLY77" s="193"/>
      <c r="VLZ77" s="193"/>
      <c r="VMA77" s="193"/>
      <c r="VMB77" s="193"/>
      <c r="VMC77" s="193"/>
      <c r="VMD77" s="193"/>
      <c r="VME77" s="193"/>
      <c r="VMF77" s="193"/>
      <c r="VMG77" s="193"/>
      <c r="VMH77" s="193"/>
      <c r="VMI77" s="193"/>
      <c r="VMJ77" s="193"/>
      <c r="VMK77" s="193"/>
      <c r="VML77" s="193"/>
      <c r="VMM77" s="193"/>
      <c r="VMN77" s="193"/>
      <c r="VMO77" s="193"/>
      <c r="VMP77" s="193"/>
      <c r="VMQ77" s="193"/>
      <c r="VMR77" s="193"/>
      <c r="VMS77" s="193"/>
      <c r="VMT77" s="193"/>
      <c r="VMU77" s="193"/>
      <c r="VMV77" s="193"/>
      <c r="VMW77" s="193"/>
      <c r="VMX77" s="193"/>
      <c r="VMY77" s="193"/>
      <c r="VMZ77" s="193"/>
      <c r="VNA77" s="193"/>
      <c r="VNB77" s="193"/>
      <c r="VNC77" s="193"/>
      <c r="VND77" s="193"/>
      <c r="VNE77" s="193"/>
      <c r="VNF77" s="193"/>
      <c r="VNG77" s="193"/>
      <c r="VNH77" s="193"/>
      <c r="VNI77" s="193"/>
      <c r="VNJ77" s="193"/>
      <c r="VNK77" s="193"/>
      <c r="VNL77" s="193"/>
      <c r="VNM77" s="193"/>
      <c r="VNN77" s="193"/>
      <c r="VNO77" s="193"/>
      <c r="VNP77" s="193"/>
      <c r="VNQ77" s="193"/>
      <c r="VNR77" s="193"/>
      <c r="VNS77" s="193"/>
      <c r="VNT77" s="193"/>
      <c r="VNU77" s="193"/>
      <c r="VNV77" s="193"/>
      <c r="VNW77" s="193"/>
      <c r="VNX77" s="193"/>
      <c r="VNY77" s="193"/>
      <c r="VNZ77" s="193"/>
      <c r="VOA77" s="193"/>
      <c r="VOB77" s="193"/>
      <c r="VOC77" s="193"/>
      <c r="VOD77" s="193"/>
      <c r="VOE77" s="193"/>
      <c r="VOF77" s="193"/>
      <c r="VOG77" s="193"/>
      <c r="VOH77" s="193"/>
      <c r="VOI77" s="193"/>
      <c r="VOJ77" s="193"/>
      <c r="VOK77" s="193"/>
      <c r="VOL77" s="193"/>
      <c r="VOM77" s="193"/>
      <c r="VON77" s="193"/>
      <c r="VOO77" s="193"/>
      <c r="VOP77" s="193"/>
      <c r="VOQ77" s="193"/>
      <c r="VOR77" s="193"/>
      <c r="VOS77" s="193"/>
      <c r="VOT77" s="193"/>
      <c r="VOU77" s="193"/>
      <c r="VOV77" s="193"/>
      <c r="VOW77" s="193"/>
      <c r="VOX77" s="193"/>
      <c r="VOY77" s="193"/>
      <c r="VOZ77" s="193"/>
      <c r="VPA77" s="193"/>
      <c r="VPB77" s="193"/>
      <c r="VPC77" s="193"/>
      <c r="VPD77" s="193"/>
      <c r="VPE77" s="193"/>
      <c r="VPF77" s="193"/>
      <c r="VPG77" s="193"/>
      <c r="VPH77" s="193"/>
      <c r="VPI77" s="193"/>
      <c r="VPJ77" s="193"/>
      <c r="VPK77" s="193"/>
      <c r="VPL77" s="193"/>
      <c r="VPM77" s="193"/>
      <c r="VPN77" s="193"/>
      <c r="VPO77" s="193"/>
      <c r="VPP77" s="193"/>
      <c r="VPQ77" s="193"/>
      <c r="VPR77" s="193"/>
      <c r="VPS77" s="193"/>
      <c r="VPT77" s="193"/>
      <c r="VPU77" s="193"/>
      <c r="VPV77" s="193"/>
      <c r="VPW77" s="193"/>
      <c r="VPX77" s="193"/>
      <c r="VPY77" s="193"/>
      <c r="VPZ77" s="193"/>
      <c r="VQA77" s="193"/>
      <c r="VQB77" s="193"/>
      <c r="VQC77" s="193"/>
      <c r="VQD77" s="193"/>
      <c r="VQE77" s="193"/>
      <c r="VQF77" s="193"/>
      <c r="VQG77" s="193"/>
      <c r="VQH77" s="193"/>
      <c r="VQI77" s="193"/>
      <c r="VQJ77" s="193"/>
      <c r="VQK77" s="193"/>
      <c r="VQL77" s="193"/>
      <c r="VQM77" s="193"/>
      <c r="VQN77" s="193"/>
      <c r="VQO77" s="193"/>
      <c r="VQP77" s="193"/>
      <c r="VQQ77" s="193"/>
      <c r="VQR77" s="193"/>
      <c r="VQS77" s="193"/>
      <c r="VQT77" s="193"/>
      <c r="VQU77" s="193"/>
      <c r="VQV77" s="193"/>
      <c r="VQW77" s="193"/>
      <c r="VQX77" s="193"/>
      <c r="VQY77" s="193"/>
      <c r="VQZ77" s="193"/>
      <c r="VRA77" s="193"/>
      <c r="VRB77" s="193"/>
      <c r="VRC77" s="193"/>
      <c r="VRD77" s="193"/>
      <c r="VRE77" s="193"/>
      <c r="VRF77" s="193"/>
      <c r="VRG77" s="193"/>
      <c r="VRH77" s="193"/>
      <c r="VRI77" s="193"/>
      <c r="VRJ77" s="193"/>
      <c r="VRK77" s="193"/>
      <c r="VRL77" s="193"/>
      <c r="VRM77" s="193"/>
      <c r="VRN77" s="193"/>
      <c r="VRO77" s="193"/>
      <c r="VRP77" s="193"/>
      <c r="VRQ77" s="193"/>
      <c r="VRR77" s="193"/>
      <c r="VRS77" s="193"/>
      <c r="VRT77" s="193"/>
      <c r="VRU77" s="193"/>
      <c r="VRV77" s="193"/>
      <c r="VRW77" s="193"/>
      <c r="VRX77" s="193"/>
      <c r="VRY77" s="193"/>
      <c r="VRZ77" s="193"/>
      <c r="VSA77" s="193"/>
      <c r="VSB77" s="193"/>
      <c r="VSC77" s="193"/>
      <c r="VSD77" s="193"/>
      <c r="VSE77" s="193"/>
      <c r="VSF77" s="193"/>
      <c r="VSG77" s="193"/>
      <c r="VSH77" s="193"/>
      <c r="VSI77" s="193"/>
      <c r="VSJ77" s="193"/>
      <c r="VSK77" s="193"/>
      <c r="VSL77" s="193"/>
      <c r="VSM77" s="193"/>
      <c r="VSN77" s="193"/>
      <c r="VSO77" s="193"/>
      <c r="VSP77" s="193"/>
      <c r="VSQ77" s="193"/>
      <c r="VSR77" s="193"/>
      <c r="VSS77" s="193"/>
      <c r="VST77" s="193"/>
      <c r="VSU77" s="193"/>
      <c r="VSV77" s="193"/>
      <c r="VSW77" s="193"/>
      <c r="VSX77" s="193"/>
      <c r="VSY77" s="193"/>
      <c r="VSZ77" s="193"/>
      <c r="VTA77" s="193"/>
      <c r="VTB77" s="193"/>
      <c r="VTC77" s="193"/>
      <c r="VTD77" s="193"/>
      <c r="VTE77" s="193"/>
      <c r="VTF77" s="193"/>
      <c r="VTG77" s="193"/>
      <c r="VTH77" s="193"/>
      <c r="VTI77" s="193"/>
      <c r="VTJ77" s="193"/>
      <c r="VTK77" s="193"/>
      <c r="VTL77" s="193"/>
      <c r="VTM77" s="193"/>
      <c r="VTN77" s="193"/>
      <c r="VTO77" s="193"/>
      <c r="VTP77" s="193"/>
      <c r="VTQ77" s="193"/>
      <c r="VTR77" s="193"/>
      <c r="VTS77" s="193"/>
      <c r="VTT77" s="193"/>
      <c r="VTU77" s="193"/>
      <c r="VTV77" s="193"/>
      <c r="VTW77" s="193"/>
      <c r="VTX77" s="193"/>
      <c r="VTY77" s="193"/>
      <c r="VTZ77" s="193"/>
      <c r="VUA77" s="193"/>
      <c r="VUB77" s="193"/>
      <c r="VUC77" s="193"/>
      <c r="VUD77" s="193"/>
      <c r="VUE77" s="193"/>
      <c r="VUF77" s="193"/>
      <c r="VUG77" s="193"/>
      <c r="VUH77" s="193"/>
      <c r="VUI77" s="193"/>
      <c r="VUJ77" s="193"/>
      <c r="VUK77" s="193"/>
      <c r="VUL77" s="193"/>
      <c r="VUM77" s="193"/>
      <c r="VUN77" s="193"/>
      <c r="VUO77" s="193"/>
      <c r="VUP77" s="193"/>
      <c r="VUQ77" s="193"/>
      <c r="VUR77" s="193"/>
      <c r="VUS77" s="193"/>
      <c r="VUT77" s="193"/>
      <c r="VUU77" s="193"/>
      <c r="VUV77" s="193"/>
      <c r="VUW77" s="193"/>
      <c r="VUX77" s="193"/>
      <c r="VUY77" s="193"/>
      <c r="VUZ77" s="193"/>
      <c r="VVA77" s="193"/>
      <c r="VVB77" s="193"/>
      <c r="VVC77" s="193"/>
      <c r="VVD77" s="193"/>
      <c r="VVE77" s="193"/>
      <c r="VVF77" s="193"/>
      <c r="VVG77" s="193"/>
      <c r="VVH77" s="193"/>
      <c r="VVI77" s="193"/>
      <c r="VVJ77" s="193"/>
      <c r="VVK77" s="193"/>
      <c r="VVL77" s="193"/>
      <c r="VVM77" s="193"/>
      <c r="VVN77" s="193"/>
      <c r="VVO77" s="193"/>
      <c r="VVP77" s="193"/>
      <c r="VVQ77" s="193"/>
      <c r="VVR77" s="193"/>
      <c r="VVS77" s="193"/>
      <c r="VVT77" s="193"/>
      <c r="VVU77" s="193"/>
      <c r="VVV77" s="193"/>
      <c r="VVW77" s="193"/>
      <c r="VVX77" s="193"/>
      <c r="VVY77" s="193"/>
      <c r="VVZ77" s="193"/>
      <c r="VWA77" s="193"/>
      <c r="VWB77" s="193"/>
      <c r="VWC77" s="193"/>
      <c r="VWD77" s="193"/>
      <c r="VWE77" s="193"/>
      <c r="VWF77" s="193"/>
      <c r="VWG77" s="193"/>
      <c r="VWH77" s="193"/>
      <c r="VWI77" s="193"/>
      <c r="VWJ77" s="193"/>
      <c r="VWK77" s="193"/>
      <c r="VWL77" s="193"/>
      <c r="VWM77" s="193"/>
      <c r="VWN77" s="193"/>
      <c r="VWO77" s="193"/>
      <c r="VWP77" s="193"/>
      <c r="VWQ77" s="193"/>
      <c r="VWR77" s="193"/>
      <c r="VWS77" s="193"/>
      <c r="VWT77" s="193"/>
      <c r="VWU77" s="193"/>
      <c r="VWV77" s="193"/>
      <c r="VWW77" s="193"/>
      <c r="VWX77" s="193"/>
      <c r="VWY77" s="193"/>
      <c r="VWZ77" s="193"/>
      <c r="VXA77" s="193"/>
      <c r="VXB77" s="193"/>
      <c r="VXC77" s="193"/>
      <c r="VXD77" s="193"/>
      <c r="VXE77" s="193"/>
      <c r="VXF77" s="193"/>
      <c r="VXG77" s="193"/>
      <c r="VXH77" s="193"/>
      <c r="VXI77" s="193"/>
      <c r="VXJ77" s="193"/>
      <c r="VXK77" s="193"/>
      <c r="VXL77" s="193"/>
      <c r="VXM77" s="193"/>
      <c r="VXN77" s="193"/>
      <c r="VXO77" s="193"/>
      <c r="VXP77" s="193"/>
      <c r="VXQ77" s="193"/>
      <c r="VXR77" s="193"/>
      <c r="VXS77" s="193"/>
      <c r="VXT77" s="193"/>
      <c r="VXU77" s="193"/>
      <c r="VXV77" s="193"/>
      <c r="VXW77" s="193"/>
      <c r="VXX77" s="193"/>
      <c r="VXY77" s="193"/>
      <c r="VXZ77" s="193"/>
      <c r="VYA77" s="193"/>
      <c r="VYB77" s="193"/>
      <c r="VYC77" s="193"/>
      <c r="VYD77" s="193"/>
      <c r="VYE77" s="193"/>
      <c r="VYF77" s="193"/>
      <c r="VYG77" s="193"/>
      <c r="VYH77" s="193"/>
      <c r="VYI77" s="193"/>
      <c r="VYJ77" s="193"/>
      <c r="VYK77" s="193"/>
      <c r="VYL77" s="193"/>
      <c r="VYM77" s="193"/>
      <c r="VYN77" s="193"/>
      <c r="VYO77" s="193"/>
      <c r="VYP77" s="193"/>
      <c r="VYQ77" s="193"/>
      <c r="VYR77" s="193"/>
      <c r="VYS77" s="193"/>
      <c r="VYT77" s="193"/>
      <c r="VYU77" s="193"/>
      <c r="VYV77" s="193"/>
      <c r="VYW77" s="193"/>
      <c r="VYX77" s="193"/>
      <c r="VYY77" s="193"/>
      <c r="VYZ77" s="193"/>
      <c r="VZA77" s="193"/>
      <c r="VZB77" s="193"/>
      <c r="VZC77" s="193"/>
      <c r="VZD77" s="193"/>
      <c r="VZE77" s="193"/>
      <c r="VZF77" s="193"/>
      <c r="VZG77" s="193"/>
      <c r="VZH77" s="193"/>
      <c r="VZI77" s="193"/>
      <c r="VZJ77" s="193"/>
      <c r="VZK77" s="193"/>
      <c r="VZL77" s="193"/>
      <c r="VZM77" s="193"/>
      <c r="VZN77" s="193"/>
      <c r="VZO77" s="193"/>
      <c r="VZP77" s="193"/>
      <c r="VZQ77" s="193"/>
      <c r="VZR77" s="193"/>
      <c r="VZS77" s="193"/>
      <c r="VZT77" s="193"/>
      <c r="VZU77" s="193"/>
      <c r="VZV77" s="193"/>
      <c r="VZW77" s="193"/>
      <c r="VZX77" s="193"/>
      <c r="VZY77" s="193"/>
      <c r="VZZ77" s="193"/>
      <c r="WAA77" s="193"/>
      <c r="WAB77" s="193"/>
      <c r="WAC77" s="193"/>
      <c r="WAD77" s="193"/>
      <c r="WAE77" s="193"/>
      <c r="WAF77" s="193"/>
      <c r="WAG77" s="193"/>
      <c r="WAH77" s="193"/>
      <c r="WAI77" s="193"/>
      <c r="WAJ77" s="193"/>
      <c r="WAK77" s="193"/>
      <c r="WAL77" s="193"/>
      <c r="WAM77" s="193"/>
      <c r="WAN77" s="193"/>
      <c r="WAO77" s="193"/>
      <c r="WAP77" s="193"/>
      <c r="WAQ77" s="193"/>
      <c r="WAR77" s="193"/>
      <c r="WAS77" s="193"/>
      <c r="WAT77" s="193"/>
      <c r="WAU77" s="193"/>
      <c r="WAV77" s="193"/>
      <c r="WAW77" s="193"/>
      <c r="WAX77" s="193"/>
      <c r="WAY77" s="193"/>
      <c r="WAZ77" s="193"/>
      <c r="WBA77" s="193"/>
      <c r="WBB77" s="193"/>
      <c r="WBC77" s="193"/>
      <c r="WBD77" s="193"/>
      <c r="WBE77" s="193"/>
      <c r="WBF77" s="193"/>
      <c r="WBG77" s="193"/>
      <c r="WBH77" s="193"/>
      <c r="WBI77" s="193"/>
      <c r="WBJ77" s="193"/>
      <c r="WBK77" s="193"/>
      <c r="WBL77" s="193"/>
      <c r="WBM77" s="193"/>
      <c r="WBN77" s="193"/>
      <c r="WBO77" s="193"/>
      <c r="WBP77" s="193"/>
      <c r="WBQ77" s="193"/>
      <c r="WBR77" s="193"/>
      <c r="WBS77" s="193"/>
      <c r="WBT77" s="193"/>
      <c r="WBU77" s="193"/>
      <c r="WBV77" s="193"/>
      <c r="WBW77" s="193"/>
      <c r="WBX77" s="193"/>
      <c r="WBY77" s="193"/>
      <c r="WBZ77" s="193"/>
      <c r="WCA77" s="193"/>
      <c r="WCB77" s="193"/>
      <c r="WCC77" s="193"/>
      <c r="WCD77" s="193"/>
      <c r="WCE77" s="193"/>
      <c r="WCF77" s="193"/>
      <c r="WCG77" s="193"/>
      <c r="WCH77" s="193"/>
      <c r="WCI77" s="193"/>
      <c r="WCJ77" s="193"/>
      <c r="WCK77" s="193"/>
      <c r="WCL77" s="193"/>
      <c r="WCM77" s="193"/>
      <c r="WCN77" s="193"/>
      <c r="WCO77" s="193"/>
      <c r="WCP77" s="193"/>
      <c r="WCQ77" s="193"/>
      <c r="WCR77" s="193"/>
      <c r="WCS77" s="193"/>
      <c r="WCT77" s="193"/>
      <c r="WCU77" s="193"/>
      <c r="WCV77" s="193"/>
      <c r="WCW77" s="193"/>
      <c r="WCX77" s="193"/>
      <c r="WCY77" s="193"/>
      <c r="WCZ77" s="193"/>
      <c r="WDA77" s="193"/>
      <c r="WDB77" s="193"/>
      <c r="WDC77" s="193"/>
      <c r="WDD77" s="193"/>
      <c r="WDE77" s="193"/>
      <c r="WDF77" s="193"/>
      <c r="WDG77" s="193"/>
      <c r="WDH77" s="193"/>
      <c r="WDI77" s="193"/>
      <c r="WDJ77" s="193"/>
      <c r="WDK77" s="193"/>
      <c r="WDL77" s="193"/>
      <c r="WDM77" s="193"/>
      <c r="WDN77" s="193"/>
      <c r="WDO77" s="193"/>
      <c r="WDP77" s="193"/>
      <c r="WDQ77" s="193"/>
      <c r="WDR77" s="193"/>
      <c r="WDS77" s="193"/>
      <c r="WDT77" s="193"/>
      <c r="WDU77" s="193"/>
      <c r="WDV77" s="193"/>
      <c r="WDW77" s="193"/>
      <c r="WDX77" s="193"/>
      <c r="WDY77" s="193"/>
      <c r="WDZ77" s="193"/>
      <c r="WEA77" s="193"/>
      <c r="WEB77" s="193"/>
      <c r="WEC77" s="193"/>
      <c r="WED77" s="193"/>
      <c r="WEE77" s="193"/>
      <c r="WEF77" s="193"/>
      <c r="WEG77" s="193"/>
      <c r="WEH77" s="193"/>
      <c r="WEI77" s="193"/>
      <c r="WEJ77" s="193"/>
      <c r="WEK77" s="193"/>
      <c r="WEL77" s="193"/>
      <c r="WEM77" s="193"/>
      <c r="WEN77" s="193"/>
      <c r="WEO77" s="193"/>
      <c r="WEP77" s="193"/>
      <c r="WEQ77" s="193"/>
      <c r="WER77" s="193"/>
      <c r="WES77" s="193"/>
      <c r="WET77" s="193"/>
      <c r="WEU77" s="193"/>
      <c r="WEV77" s="193"/>
      <c r="WEW77" s="193"/>
      <c r="WEX77" s="193"/>
      <c r="WEY77" s="193"/>
      <c r="WEZ77" s="193"/>
      <c r="WFA77" s="193"/>
      <c r="WFB77" s="193"/>
      <c r="WFC77" s="193"/>
      <c r="WFD77" s="193"/>
      <c r="WFE77" s="193"/>
      <c r="WFF77" s="193"/>
      <c r="WFG77" s="193"/>
      <c r="WFH77" s="193"/>
      <c r="WFI77" s="193"/>
      <c r="WFJ77" s="193"/>
      <c r="WFK77" s="193"/>
      <c r="WFL77" s="193"/>
      <c r="WFM77" s="193"/>
      <c r="WFN77" s="193"/>
      <c r="WFO77" s="193"/>
      <c r="WFP77" s="193"/>
      <c r="WFQ77" s="193"/>
      <c r="WFR77" s="193"/>
      <c r="WFS77" s="193"/>
      <c r="WFT77" s="193"/>
      <c r="WFU77" s="193"/>
      <c r="WFV77" s="193"/>
      <c r="WFW77" s="193"/>
      <c r="WFX77" s="193"/>
      <c r="WFY77" s="193"/>
      <c r="WFZ77" s="193"/>
      <c r="WGA77" s="193"/>
      <c r="WGB77" s="193"/>
      <c r="WGC77" s="193"/>
      <c r="WGD77" s="193"/>
      <c r="WGE77" s="193"/>
      <c r="WGF77" s="193"/>
      <c r="WGG77" s="193"/>
      <c r="WGH77" s="193"/>
      <c r="WGI77" s="193"/>
      <c r="WGJ77" s="193"/>
      <c r="WGK77" s="193"/>
      <c r="WGL77" s="193"/>
      <c r="WGM77" s="193"/>
      <c r="WGN77" s="193"/>
      <c r="WGO77" s="193"/>
      <c r="WGP77" s="193"/>
      <c r="WGQ77" s="193"/>
      <c r="WGR77" s="193"/>
      <c r="WGS77" s="193"/>
      <c r="WGT77" s="193"/>
      <c r="WGU77" s="193"/>
      <c r="WGV77" s="193"/>
      <c r="WGW77" s="193"/>
      <c r="WGX77" s="193"/>
      <c r="WGY77" s="193"/>
      <c r="WGZ77" s="193"/>
      <c r="WHA77" s="193"/>
      <c r="WHB77" s="193"/>
      <c r="WHC77" s="193"/>
      <c r="WHD77" s="193"/>
      <c r="WHE77" s="193"/>
      <c r="WHF77" s="193"/>
      <c r="WHG77" s="193"/>
      <c r="WHH77" s="193"/>
      <c r="WHI77" s="193"/>
      <c r="WHJ77" s="193"/>
      <c r="WHK77" s="193"/>
      <c r="WHL77" s="193"/>
      <c r="WHM77" s="193"/>
      <c r="WHN77" s="193"/>
      <c r="WHO77" s="193"/>
      <c r="WHP77" s="193"/>
      <c r="WHQ77" s="193"/>
      <c r="WHR77" s="193"/>
      <c r="WHS77" s="193"/>
      <c r="WHT77" s="193"/>
      <c r="WHU77" s="193"/>
      <c r="WHV77" s="193"/>
      <c r="WHW77" s="193"/>
      <c r="WHX77" s="193"/>
      <c r="WHY77" s="193"/>
      <c r="WHZ77" s="193"/>
      <c r="WIA77" s="193"/>
      <c r="WIB77" s="193"/>
      <c r="WIC77" s="193"/>
      <c r="WID77" s="193"/>
      <c r="WIE77" s="193"/>
      <c r="WIF77" s="193"/>
      <c r="WIG77" s="193"/>
      <c r="WIH77" s="193"/>
      <c r="WII77" s="193"/>
      <c r="WIJ77" s="193"/>
      <c r="WIK77" s="193"/>
      <c r="WIL77" s="193"/>
      <c r="WIM77" s="193"/>
      <c r="WIN77" s="193"/>
      <c r="WIO77" s="193"/>
      <c r="WIP77" s="193"/>
      <c r="WIQ77" s="193"/>
      <c r="WIR77" s="193"/>
      <c r="WIS77" s="193"/>
      <c r="WIT77" s="193"/>
      <c r="WIU77" s="193"/>
      <c r="WIV77" s="193"/>
      <c r="WIW77" s="193"/>
      <c r="WIX77" s="193"/>
      <c r="WIY77" s="193"/>
      <c r="WIZ77" s="193"/>
      <c r="WJA77" s="193"/>
      <c r="WJB77" s="193"/>
      <c r="WJC77" s="193"/>
      <c r="WJD77" s="193"/>
      <c r="WJE77" s="193"/>
      <c r="WJF77" s="193"/>
      <c r="WJG77" s="193"/>
      <c r="WJH77" s="193"/>
      <c r="WJI77" s="193"/>
      <c r="WJJ77" s="193"/>
      <c r="WJK77" s="193"/>
      <c r="WJL77" s="193"/>
      <c r="WJM77" s="193"/>
      <c r="WJN77" s="193"/>
      <c r="WJO77" s="193"/>
      <c r="WJP77" s="193"/>
      <c r="WJQ77" s="193"/>
      <c r="WJR77" s="193"/>
      <c r="WJS77" s="193"/>
      <c r="WJT77" s="193"/>
      <c r="WJU77" s="193"/>
      <c r="WJV77" s="193"/>
      <c r="WJW77" s="193"/>
      <c r="WJX77" s="193"/>
      <c r="WJY77" s="193"/>
      <c r="WJZ77" s="193"/>
      <c r="WKA77" s="193"/>
      <c r="WKB77" s="193"/>
      <c r="WKC77" s="193"/>
      <c r="WKD77" s="193"/>
      <c r="WKE77" s="193"/>
      <c r="WKF77" s="193"/>
      <c r="WKG77" s="193"/>
      <c r="WKH77" s="193"/>
      <c r="WKI77" s="193"/>
      <c r="WKJ77" s="193"/>
      <c r="WKK77" s="193"/>
      <c r="WKL77" s="193"/>
      <c r="WKM77" s="193"/>
      <c r="WKN77" s="193"/>
      <c r="WKO77" s="193"/>
      <c r="WKP77" s="193"/>
      <c r="WKQ77" s="193"/>
      <c r="WKR77" s="193"/>
      <c r="WKS77" s="193"/>
      <c r="WKT77" s="193"/>
      <c r="WKU77" s="193"/>
      <c r="WKV77" s="193"/>
      <c r="WKW77" s="193"/>
      <c r="WKX77" s="193"/>
      <c r="WKY77" s="193"/>
      <c r="WKZ77" s="193"/>
      <c r="WLA77" s="193"/>
      <c r="WLB77" s="193"/>
      <c r="WLC77" s="193"/>
      <c r="WLD77" s="193"/>
      <c r="WLE77" s="193"/>
      <c r="WLF77" s="193"/>
      <c r="WLG77" s="193"/>
      <c r="WLH77" s="193"/>
      <c r="WLI77" s="193"/>
      <c r="WLJ77" s="193"/>
      <c r="WLK77" s="193"/>
      <c r="WLL77" s="193"/>
      <c r="WLM77" s="193"/>
      <c r="WLN77" s="193"/>
      <c r="WLO77" s="193"/>
      <c r="WLP77" s="193"/>
      <c r="WLQ77" s="193"/>
      <c r="WLR77" s="193"/>
      <c r="WLS77" s="193"/>
      <c r="WLT77" s="193"/>
      <c r="WLU77" s="193"/>
      <c r="WLV77" s="193"/>
      <c r="WLW77" s="193"/>
      <c r="WLX77" s="193"/>
      <c r="WLY77" s="193"/>
      <c r="WLZ77" s="193"/>
      <c r="WMA77" s="193"/>
      <c r="WMB77" s="193"/>
      <c r="WMC77" s="193"/>
      <c r="WMD77" s="193"/>
      <c r="WME77" s="193"/>
      <c r="WMF77" s="193"/>
      <c r="WMG77" s="193"/>
      <c r="WMH77" s="193"/>
      <c r="WMI77" s="193"/>
      <c r="WMJ77" s="193"/>
      <c r="WMK77" s="193"/>
      <c r="WML77" s="193"/>
      <c r="WMM77" s="193"/>
      <c r="WMN77" s="193"/>
      <c r="WMO77" s="193"/>
      <c r="WMP77" s="193"/>
      <c r="WMQ77" s="193"/>
      <c r="WMR77" s="193"/>
      <c r="WMS77" s="193"/>
      <c r="WMT77" s="193"/>
      <c r="WMU77" s="193"/>
      <c r="WMV77" s="193"/>
      <c r="WMW77" s="193"/>
      <c r="WMX77" s="193"/>
      <c r="WMY77" s="193"/>
      <c r="WMZ77" s="193"/>
      <c r="WNA77" s="193"/>
      <c r="WNB77" s="193"/>
      <c r="WNC77" s="193"/>
      <c r="WND77" s="193"/>
      <c r="WNE77" s="193"/>
      <c r="WNF77" s="193"/>
      <c r="WNG77" s="193"/>
      <c r="WNH77" s="193"/>
      <c r="WNI77" s="193"/>
      <c r="WNJ77" s="193"/>
      <c r="WNK77" s="193"/>
      <c r="WNL77" s="193"/>
      <c r="WNM77" s="193"/>
      <c r="WNN77" s="193"/>
      <c r="WNO77" s="193"/>
      <c r="WNP77" s="193"/>
      <c r="WNQ77" s="193"/>
      <c r="WNR77" s="193"/>
      <c r="WNS77" s="193"/>
      <c r="WNT77" s="193"/>
      <c r="WNU77" s="193"/>
      <c r="WNV77" s="193"/>
      <c r="WNW77" s="193"/>
      <c r="WNX77" s="193"/>
      <c r="WNY77" s="193"/>
      <c r="WNZ77" s="193"/>
      <c r="WOA77" s="193"/>
      <c r="WOB77" s="193"/>
      <c r="WOC77" s="193"/>
      <c r="WOD77" s="193"/>
      <c r="WOE77" s="193"/>
      <c r="WOF77" s="193"/>
      <c r="WOG77" s="193"/>
      <c r="WOH77" s="193"/>
      <c r="WOI77" s="193"/>
      <c r="WOJ77" s="193"/>
      <c r="WOK77" s="193"/>
      <c r="WOL77" s="193"/>
      <c r="WOM77" s="193"/>
      <c r="WON77" s="193"/>
      <c r="WOO77" s="193"/>
      <c r="WOP77" s="193"/>
      <c r="WOQ77" s="193"/>
      <c r="WOR77" s="193"/>
      <c r="WOS77" s="193"/>
      <c r="WOT77" s="193"/>
      <c r="WOU77" s="193"/>
      <c r="WOV77" s="193"/>
      <c r="WOW77" s="193"/>
      <c r="WOX77" s="193"/>
      <c r="WOY77" s="193"/>
      <c r="WOZ77" s="193"/>
      <c r="WPA77" s="193"/>
      <c r="WPB77" s="193"/>
      <c r="WPC77" s="193"/>
      <c r="WPD77" s="193"/>
      <c r="WPE77" s="193"/>
      <c r="WPF77" s="193"/>
      <c r="WPG77" s="193"/>
      <c r="WPH77" s="193"/>
      <c r="WPI77" s="193"/>
      <c r="WPJ77" s="193"/>
      <c r="WPK77" s="193"/>
      <c r="WPL77" s="193"/>
      <c r="WPM77" s="193"/>
      <c r="WPN77" s="193"/>
      <c r="WPO77" s="193"/>
      <c r="WPP77" s="193"/>
      <c r="WPQ77" s="193"/>
      <c r="WPR77" s="193"/>
      <c r="WPS77" s="193"/>
      <c r="WPT77" s="193"/>
      <c r="WPU77" s="193"/>
      <c r="WPV77" s="193"/>
      <c r="WPW77" s="193"/>
      <c r="WPX77" s="193"/>
      <c r="WPY77" s="193"/>
      <c r="WPZ77" s="193"/>
      <c r="WQA77" s="193"/>
      <c r="WQB77" s="193"/>
      <c r="WQC77" s="193"/>
      <c r="WQD77" s="193"/>
      <c r="WQE77" s="193"/>
      <c r="WQF77" s="193"/>
      <c r="WQG77" s="193"/>
      <c r="WQH77" s="193"/>
      <c r="WQI77" s="193"/>
      <c r="WQJ77" s="193"/>
      <c r="WQK77" s="193"/>
      <c r="WQL77" s="193"/>
      <c r="WQM77" s="193"/>
      <c r="WQN77" s="193"/>
      <c r="WQO77" s="193"/>
      <c r="WQP77" s="193"/>
      <c r="WQQ77" s="193"/>
      <c r="WQR77" s="193"/>
      <c r="WQS77" s="193"/>
      <c r="WQT77" s="193"/>
      <c r="WQU77" s="193"/>
      <c r="WQV77" s="193"/>
      <c r="WQW77" s="193"/>
      <c r="WQX77" s="193"/>
      <c r="WQY77" s="193"/>
      <c r="WQZ77" s="193"/>
      <c r="WRA77" s="193"/>
      <c r="WRB77" s="193"/>
      <c r="WRC77" s="193"/>
      <c r="WRD77" s="193"/>
      <c r="WRE77" s="193"/>
      <c r="WRF77" s="193"/>
      <c r="WRG77" s="193"/>
      <c r="WRH77" s="193"/>
      <c r="WRI77" s="193"/>
      <c r="WRJ77" s="193"/>
      <c r="WRK77" s="193"/>
      <c r="WRL77" s="193"/>
      <c r="WRM77" s="193"/>
      <c r="WRN77" s="193"/>
      <c r="WRO77" s="193"/>
      <c r="WRP77" s="193"/>
      <c r="WRQ77" s="193"/>
      <c r="WRR77" s="193"/>
      <c r="WRS77" s="193"/>
      <c r="WRT77" s="193"/>
      <c r="WRU77" s="193"/>
      <c r="WRV77" s="193"/>
      <c r="WRW77" s="193"/>
      <c r="WRX77" s="193"/>
      <c r="WRY77" s="193"/>
      <c r="WRZ77" s="193"/>
      <c r="WSA77" s="193"/>
      <c r="WSB77" s="193"/>
      <c r="WSC77" s="193"/>
      <c r="WSD77" s="193"/>
      <c r="WSE77" s="193"/>
      <c r="WSF77" s="193"/>
      <c r="WSG77" s="193"/>
      <c r="WSH77" s="193"/>
      <c r="WSI77" s="193"/>
      <c r="WSJ77" s="193"/>
      <c r="WSK77" s="193"/>
      <c r="WSL77" s="193"/>
      <c r="WSM77" s="193"/>
      <c r="WSN77" s="193"/>
      <c r="WSO77" s="193"/>
      <c r="WSP77" s="193"/>
      <c r="WSQ77" s="193"/>
      <c r="WSR77" s="193"/>
      <c r="WSS77" s="193"/>
      <c r="WST77" s="193"/>
      <c r="WSU77" s="193"/>
      <c r="WSV77" s="193"/>
      <c r="WSW77" s="193"/>
      <c r="WSX77" s="193"/>
      <c r="WSY77" s="193"/>
      <c r="WSZ77" s="193"/>
      <c r="WTA77" s="193"/>
      <c r="WTB77" s="193"/>
      <c r="WTC77" s="193"/>
      <c r="WTD77" s="193"/>
      <c r="WTE77" s="193"/>
      <c r="WTF77" s="193"/>
      <c r="WTG77" s="193"/>
      <c r="WTH77" s="193"/>
      <c r="WTI77" s="193"/>
      <c r="WTJ77" s="193"/>
      <c r="WTK77" s="193"/>
      <c r="WTL77" s="193"/>
      <c r="WTM77" s="193"/>
      <c r="WTN77" s="193"/>
      <c r="WTO77" s="193"/>
      <c r="WTP77" s="193"/>
      <c r="WTQ77" s="193"/>
      <c r="WTR77" s="193"/>
      <c r="WTS77" s="193"/>
      <c r="WTT77" s="193"/>
      <c r="WTU77" s="193"/>
      <c r="WTV77" s="193"/>
      <c r="WTW77" s="193"/>
      <c r="WTX77" s="193"/>
      <c r="WTY77" s="193"/>
      <c r="WTZ77" s="193"/>
    </row>
    <row r="78" spans="1:16094" s="254" customFormat="1">
      <c r="I78" s="193"/>
      <c r="J78" s="193"/>
      <c r="K78" s="193"/>
      <c r="L78" s="193"/>
      <c r="M78" s="193"/>
      <c r="N78" s="193"/>
      <c r="O78" s="193"/>
      <c r="P78" s="193"/>
      <c r="Q78" s="193"/>
      <c r="R78" s="193"/>
      <c r="S78" s="193"/>
      <c r="T78" s="193"/>
      <c r="U78" s="193"/>
      <c r="V78" s="193"/>
      <c r="W78" s="193"/>
      <c r="X78" s="193"/>
      <c r="Y78" s="193"/>
      <c r="Z78" s="193"/>
      <c r="AA78" s="193"/>
      <c r="AB78" s="193"/>
      <c r="AC78" s="193"/>
      <c r="AD78" s="193"/>
      <c r="AE78" s="193"/>
      <c r="AF78" s="193"/>
      <c r="AG78" s="193"/>
      <c r="AH78" s="193"/>
      <c r="AI78" s="193"/>
      <c r="AJ78" s="193"/>
      <c r="AK78" s="193"/>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193"/>
      <c r="BO78" s="193"/>
      <c r="BP78" s="193"/>
      <c r="BQ78" s="193"/>
      <c r="BR78" s="193"/>
      <c r="BS78" s="193"/>
      <c r="BT78" s="193"/>
      <c r="BU78" s="193"/>
      <c r="BV78" s="193"/>
      <c r="BW78" s="193"/>
      <c r="BX78" s="193"/>
      <c r="BY78" s="193"/>
      <c r="BZ78" s="193"/>
      <c r="CA78" s="193"/>
      <c r="CB78" s="193"/>
      <c r="CC78" s="193"/>
      <c r="CD78" s="193"/>
      <c r="CE78" s="193"/>
      <c r="CF78" s="193"/>
      <c r="CG78" s="193"/>
      <c r="CH78" s="193"/>
      <c r="CI78" s="193"/>
      <c r="CJ78" s="193"/>
      <c r="CK78" s="193"/>
      <c r="CL78" s="193"/>
      <c r="CM78" s="193"/>
      <c r="CN78" s="193"/>
      <c r="CO78" s="193"/>
      <c r="CP78" s="193"/>
      <c r="CQ78" s="193"/>
      <c r="CR78" s="193"/>
      <c r="CS78" s="193"/>
      <c r="CT78" s="193"/>
      <c r="CU78" s="193"/>
      <c r="CV78" s="193"/>
      <c r="CW78" s="193"/>
      <c r="CX78" s="193"/>
      <c r="CY78" s="193"/>
      <c r="CZ78" s="193"/>
      <c r="DA78" s="193"/>
      <c r="DB78" s="193"/>
      <c r="DC78" s="193"/>
      <c r="DD78" s="193"/>
      <c r="DE78" s="193"/>
      <c r="DF78" s="193"/>
      <c r="DG78" s="193"/>
      <c r="DH78" s="193"/>
      <c r="DI78" s="193"/>
      <c r="DJ78" s="193"/>
      <c r="DK78" s="193"/>
      <c r="DL78" s="193"/>
      <c r="DM78" s="193"/>
      <c r="DN78" s="193"/>
      <c r="DO78" s="193"/>
      <c r="DP78" s="193"/>
      <c r="DQ78" s="193"/>
      <c r="DR78" s="193"/>
      <c r="DS78" s="193"/>
      <c r="DT78" s="193"/>
      <c r="DU78" s="193"/>
      <c r="DV78" s="193"/>
      <c r="DW78" s="193"/>
      <c r="DX78" s="193"/>
      <c r="DY78" s="193"/>
      <c r="DZ78" s="193"/>
      <c r="EA78" s="193"/>
      <c r="EB78" s="193"/>
      <c r="EC78" s="193"/>
      <c r="ED78" s="193"/>
      <c r="EE78" s="193"/>
      <c r="EF78" s="193"/>
      <c r="EG78" s="193"/>
      <c r="EH78" s="193"/>
      <c r="EI78" s="193"/>
      <c r="EJ78" s="193"/>
      <c r="EK78" s="193"/>
      <c r="EL78" s="193"/>
      <c r="EM78" s="193"/>
      <c r="EN78" s="193"/>
      <c r="EO78" s="193"/>
      <c r="EP78" s="193"/>
      <c r="EQ78" s="193"/>
      <c r="ER78" s="193"/>
      <c r="ES78" s="193"/>
      <c r="ET78" s="193"/>
      <c r="EU78" s="193"/>
      <c r="EV78" s="193"/>
      <c r="EW78" s="193"/>
      <c r="EX78" s="193"/>
      <c r="EY78" s="193"/>
      <c r="EZ78" s="193"/>
      <c r="FA78" s="193"/>
      <c r="FB78" s="193"/>
      <c r="FC78" s="193"/>
      <c r="FD78" s="193"/>
      <c r="FE78" s="193"/>
      <c r="FF78" s="193"/>
      <c r="FG78" s="193"/>
      <c r="FH78" s="193"/>
      <c r="FI78" s="193"/>
      <c r="FJ78" s="193"/>
      <c r="FK78" s="193"/>
      <c r="FL78" s="193"/>
      <c r="FM78" s="193"/>
      <c r="FN78" s="193"/>
      <c r="FO78" s="193"/>
      <c r="FP78" s="193"/>
      <c r="FQ78" s="193"/>
      <c r="FR78" s="193"/>
      <c r="FS78" s="193"/>
      <c r="FT78" s="193"/>
      <c r="FU78" s="193"/>
      <c r="FV78" s="193"/>
      <c r="FW78" s="193"/>
      <c r="FX78" s="193"/>
      <c r="FY78" s="193"/>
      <c r="FZ78" s="193"/>
      <c r="GA78" s="193"/>
      <c r="GB78" s="193"/>
      <c r="GC78" s="193"/>
      <c r="GD78" s="193"/>
      <c r="GE78" s="193"/>
      <c r="GF78" s="193"/>
      <c r="GG78" s="193"/>
      <c r="GH78" s="193"/>
      <c r="GI78" s="193"/>
      <c r="GJ78" s="193"/>
      <c r="GK78" s="193"/>
      <c r="GL78" s="193"/>
      <c r="GM78" s="193"/>
      <c r="GN78" s="193"/>
      <c r="GO78" s="193"/>
      <c r="GP78" s="193"/>
      <c r="GQ78" s="193"/>
      <c r="GR78" s="193"/>
      <c r="GS78" s="193"/>
      <c r="GT78" s="193"/>
      <c r="GU78" s="193"/>
      <c r="GV78" s="193"/>
      <c r="GW78" s="193"/>
      <c r="GX78" s="193"/>
      <c r="GY78" s="193"/>
      <c r="GZ78" s="193"/>
      <c r="HA78" s="193"/>
      <c r="HB78" s="193"/>
      <c r="HC78" s="193"/>
      <c r="HD78" s="193"/>
      <c r="HE78" s="193"/>
      <c r="HF78" s="193"/>
      <c r="HG78" s="193"/>
      <c r="HH78" s="193"/>
      <c r="HI78" s="193"/>
      <c r="HJ78" s="193"/>
      <c r="HK78" s="193"/>
      <c r="HL78" s="193"/>
      <c r="HM78" s="193"/>
      <c r="HN78" s="193"/>
      <c r="HO78" s="193"/>
      <c r="HP78" s="193"/>
      <c r="HQ78" s="193"/>
      <c r="HR78" s="193"/>
      <c r="HS78" s="193"/>
      <c r="HT78" s="193"/>
      <c r="HU78" s="193"/>
      <c r="HV78" s="193"/>
      <c r="HW78" s="193"/>
      <c r="HX78" s="193"/>
      <c r="HY78" s="193"/>
      <c r="HZ78" s="193"/>
      <c r="IA78" s="193"/>
      <c r="IB78" s="193"/>
      <c r="IC78" s="193"/>
      <c r="ID78" s="193"/>
      <c r="IE78" s="193"/>
      <c r="IF78" s="193"/>
      <c r="IG78" s="193"/>
      <c r="IH78" s="193"/>
      <c r="II78" s="193"/>
      <c r="IJ78" s="193"/>
      <c r="IK78" s="193"/>
      <c r="IL78" s="193"/>
      <c r="IM78" s="193"/>
      <c r="IN78" s="193"/>
      <c r="IO78" s="193"/>
      <c r="IP78" s="193"/>
      <c r="IQ78" s="193"/>
      <c r="IR78" s="193"/>
      <c r="IS78" s="193"/>
      <c r="IT78" s="193"/>
      <c r="IU78" s="193"/>
      <c r="IV78" s="193"/>
      <c r="IW78" s="193"/>
      <c r="IX78" s="193"/>
      <c r="IY78" s="193"/>
      <c r="IZ78" s="193"/>
      <c r="JA78" s="193"/>
      <c r="JB78" s="193"/>
      <c r="JC78" s="193"/>
      <c r="JD78" s="193"/>
      <c r="JE78" s="193"/>
      <c r="JF78" s="193"/>
      <c r="JG78" s="193"/>
      <c r="JH78" s="193"/>
      <c r="JI78" s="193"/>
      <c r="JJ78" s="193"/>
      <c r="JK78" s="193"/>
      <c r="JL78" s="193"/>
      <c r="JM78" s="193"/>
      <c r="JN78" s="193"/>
      <c r="JO78" s="193"/>
      <c r="JP78" s="193"/>
      <c r="JQ78" s="193"/>
      <c r="JR78" s="193"/>
      <c r="JS78" s="193"/>
      <c r="JT78" s="193"/>
      <c r="JU78" s="193"/>
      <c r="JV78" s="193"/>
      <c r="JW78" s="193"/>
      <c r="JX78" s="193"/>
      <c r="JY78" s="193"/>
      <c r="JZ78" s="193"/>
      <c r="KA78" s="193"/>
      <c r="KB78" s="193"/>
      <c r="KC78" s="193"/>
      <c r="KD78" s="193"/>
      <c r="KE78" s="193"/>
      <c r="KF78" s="193"/>
      <c r="KG78" s="193"/>
      <c r="KH78" s="193"/>
      <c r="KI78" s="193"/>
      <c r="KJ78" s="193"/>
      <c r="KK78" s="193"/>
      <c r="KL78" s="193"/>
      <c r="KM78" s="193"/>
      <c r="KN78" s="193"/>
      <c r="KO78" s="193"/>
      <c r="KP78" s="193"/>
      <c r="KQ78" s="193"/>
      <c r="KR78" s="193"/>
      <c r="KS78" s="193"/>
      <c r="KT78" s="193"/>
      <c r="KU78" s="193"/>
      <c r="KV78" s="193"/>
      <c r="KW78" s="193"/>
      <c r="KX78" s="193"/>
      <c r="KY78" s="193"/>
      <c r="KZ78" s="193"/>
      <c r="LA78" s="193"/>
      <c r="LB78" s="193"/>
      <c r="LC78" s="193"/>
      <c r="LD78" s="193"/>
      <c r="LE78" s="193"/>
      <c r="LF78" s="193"/>
      <c r="LG78" s="193"/>
      <c r="LH78" s="193"/>
      <c r="LI78" s="193"/>
      <c r="LJ78" s="193"/>
      <c r="LK78" s="193"/>
      <c r="LL78" s="193"/>
      <c r="LM78" s="193"/>
      <c r="LN78" s="193"/>
      <c r="LO78" s="193"/>
      <c r="LP78" s="193"/>
      <c r="LQ78" s="193"/>
      <c r="LR78" s="193"/>
      <c r="LS78" s="193"/>
      <c r="LT78" s="193"/>
      <c r="LU78" s="193"/>
      <c r="LV78" s="193"/>
      <c r="LW78" s="193"/>
      <c r="LX78" s="193"/>
      <c r="LY78" s="193"/>
      <c r="LZ78" s="193"/>
      <c r="MA78" s="193"/>
      <c r="MB78" s="193"/>
      <c r="MC78" s="193"/>
      <c r="MD78" s="193"/>
      <c r="ME78" s="193"/>
      <c r="MF78" s="193"/>
      <c r="MG78" s="193"/>
      <c r="MH78" s="193"/>
      <c r="MI78" s="193"/>
      <c r="MJ78" s="193"/>
      <c r="MK78" s="193"/>
      <c r="ML78" s="193"/>
      <c r="MM78" s="193"/>
      <c r="MN78" s="193"/>
      <c r="MO78" s="193"/>
      <c r="MP78" s="193"/>
      <c r="MQ78" s="193"/>
      <c r="MR78" s="193"/>
      <c r="MS78" s="193"/>
      <c r="MT78" s="193"/>
      <c r="MU78" s="193"/>
      <c r="MV78" s="193"/>
      <c r="MW78" s="193"/>
      <c r="MX78" s="193"/>
      <c r="MY78" s="193"/>
      <c r="MZ78" s="193"/>
      <c r="NA78" s="193"/>
      <c r="NB78" s="193"/>
      <c r="NC78" s="193"/>
      <c r="ND78" s="193"/>
      <c r="NE78" s="193"/>
      <c r="NF78" s="193"/>
      <c r="NG78" s="193"/>
      <c r="NH78" s="193"/>
      <c r="NI78" s="193"/>
      <c r="NJ78" s="193"/>
      <c r="NK78" s="193"/>
      <c r="NL78" s="193"/>
      <c r="NM78" s="193"/>
      <c r="NN78" s="193"/>
      <c r="NO78" s="193"/>
      <c r="NP78" s="193"/>
      <c r="NQ78" s="193"/>
      <c r="NR78" s="193"/>
      <c r="NS78" s="193"/>
      <c r="NT78" s="193"/>
      <c r="NU78" s="193"/>
      <c r="NV78" s="193"/>
      <c r="NW78" s="193"/>
      <c r="NX78" s="193"/>
      <c r="NY78" s="193"/>
      <c r="NZ78" s="193"/>
      <c r="OA78" s="193"/>
      <c r="OB78" s="193"/>
      <c r="OC78" s="193"/>
      <c r="OD78" s="193"/>
      <c r="OE78" s="193"/>
      <c r="OF78" s="193"/>
      <c r="OG78" s="193"/>
      <c r="OH78" s="193"/>
      <c r="OI78" s="193"/>
      <c r="OJ78" s="193"/>
      <c r="OK78" s="193"/>
      <c r="OL78" s="193"/>
      <c r="OM78" s="193"/>
      <c r="ON78" s="193"/>
      <c r="OO78" s="193"/>
      <c r="OP78" s="193"/>
      <c r="OQ78" s="193"/>
      <c r="OR78" s="193"/>
      <c r="OS78" s="193"/>
      <c r="OT78" s="193"/>
      <c r="OU78" s="193"/>
      <c r="OV78" s="193"/>
      <c r="OW78" s="193"/>
      <c r="OX78" s="193"/>
      <c r="OY78" s="193"/>
      <c r="OZ78" s="193"/>
      <c r="PA78" s="193"/>
      <c r="PB78" s="193"/>
      <c r="PC78" s="193"/>
      <c r="PD78" s="193"/>
      <c r="PE78" s="193"/>
      <c r="PF78" s="193"/>
      <c r="PG78" s="193"/>
      <c r="PH78" s="193"/>
      <c r="PI78" s="193"/>
      <c r="PJ78" s="193"/>
      <c r="PK78" s="193"/>
      <c r="PL78" s="193"/>
      <c r="PM78" s="193"/>
      <c r="PN78" s="193"/>
      <c r="PO78" s="193"/>
      <c r="PP78" s="193"/>
      <c r="PQ78" s="193"/>
      <c r="PR78" s="193"/>
      <c r="PS78" s="193"/>
      <c r="PT78" s="193"/>
      <c r="PU78" s="193"/>
      <c r="PV78" s="193"/>
      <c r="PW78" s="193"/>
      <c r="PX78" s="193"/>
      <c r="PY78" s="193"/>
      <c r="PZ78" s="193"/>
      <c r="QA78" s="193"/>
      <c r="QB78" s="193"/>
      <c r="QC78" s="193"/>
      <c r="QD78" s="193"/>
      <c r="QE78" s="193"/>
      <c r="QF78" s="193"/>
      <c r="QG78" s="193"/>
      <c r="QH78" s="193"/>
      <c r="QI78" s="193"/>
      <c r="QJ78" s="193"/>
      <c r="QK78" s="193"/>
      <c r="QL78" s="193"/>
      <c r="QM78" s="193"/>
      <c r="QN78" s="193"/>
      <c r="QO78" s="193"/>
      <c r="QP78" s="193"/>
      <c r="QQ78" s="193"/>
      <c r="QR78" s="193"/>
      <c r="QS78" s="193"/>
      <c r="QT78" s="193"/>
      <c r="QU78" s="193"/>
      <c r="QV78" s="193"/>
      <c r="QW78" s="193"/>
      <c r="QX78" s="193"/>
      <c r="QY78" s="193"/>
      <c r="QZ78" s="193"/>
      <c r="RA78" s="193"/>
      <c r="RB78" s="193"/>
      <c r="RC78" s="193"/>
      <c r="RD78" s="193"/>
      <c r="RE78" s="193"/>
      <c r="RF78" s="193"/>
      <c r="RG78" s="193"/>
      <c r="RH78" s="193"/>
      <c r="RI78" s="193"/>
      <c r="RJ78" s="193"/>
      <c r="RK78" s="193"/>
      <c r="RL78" s="193"/>
      <c r="RM78" s="193"/>
      <c r="RN78" s="193"/>
      <c r="RO78" s="193"/>
      <c r="RP78" s="193"/>
      <c r="RQ78" s="193"/>
      <c r="RR78" s="193"/>
      <c r="RS78" s="193"/>
      <c r="RT78" s="193"/>
      <c r="RU78" s="193"/>
      <c r="RV78" s="193"/>
      <c r="RW78" s="193"/>
      <c r="RX78" s="193"/>
      <c r="RY78" s="193"/>
      <c r="RZ78" s="193"/>
      <c r="SA78" s="193"/>
      <c r="SB78" s="193"/>
      <c r="SC78" s="193"/>
      <c r="SD78" s="193"/>
      <c r="SE78" s="193"/>
      <c r="SF78" s="193"/>
      <c r="SG78" s="193"/>
      <c r="SH78" s="193"/>
      <c r="SI78" s="193"/>
      <c r="SJ78" s="193"/>
      <c r="SK78" s="193"/>
      <c r="SL78" s="193"/>
      <c r="SM78" s="193"/>
      <c r="SN78" s="193"/>
      <c r="SO78" s="193"/>
      <c r="SP78" s="193"/>
      <c r="SQ78" s="193"/>
      <c r="SR78" s="193"/>
      <c r="SS78" s="193"/>
      <c r="ST78" s="193"/>
      <c r="SU78" s="193"/>
      <c r="SV78" s="193"/>
      <c r="SW78" s="193"/>
      <c r="SX78" s="193"/>
      <c r="SY78" s="193"/>
      <c r="SZ78" s="193"/>
      <c r="TA78" s="193"/>
      <c r="TB78" s="193"/>
      <c r="TC78" s="193"/>
      <c r="TD78" s="193"/>
      <c r="TE78" s="193"/>
      <c r="TF78" s="193"/>
      <c r="TG78" s="193"/>
      <c r="TH78" s="193"/>
      <c r="TI78" s="193"/>
      <c r="TJ78" s="193"/>
      <c r="TK78" s="193"/>
      <c r="TL78" s="193"/>
      <c r="TM78" s="193"/>
      <c r="TN78" s="193"/>
      <c r="TO78" s="193"/>
      <c r="TP78" s="193"/>
      <c r="TQ78" s="193"/>
      <c r="TR78" s="193"/>
      <c r="TS78" s="193"/>
      <c r="TT78" s="193"/>
      <c r="TU78" s="193"/>
      <c r="TV78" s="193"/>
      <c r="TW78" s="193"/>
      <c r="TX78" s="193"/>
      <c r="TY78" s="193"/>
      <c r="TZ78" s="193"/>
      <c r="UA78" s="193"/>
      <c r="UB78" s="193"/>
      <c r="UC78" s="193"/>
      <c r="UD78" s="193"/>
      <c r="UE78" s="193"/>
      <c r="UF78" s="193"/>
      <c r="UG78" s="193"/>
      <c r="UH78" s="193"/>
      <c r="UI78" s="193"/>
      <c r="UJ78" s="193"/>
      <c r="UK78" s="193"/>
      <c r="UL78" s="193"/>
      <c r="UM78" s="193"/>
      <c r="UN78" s="193"/>
      <c r="UO78" s="193"/>
      <c r="UP78" s="193"/>
      <c r="UQ78" s="193"/>
      <c r="UR78" s="193"/>
      <c r="US78" s="193"/>
      <c r="UT78" s="193"/>
      <c r="UU78" s="193"/>
      <c r="UV78" s="193"/>
      <c r="UW78" s="193"/>
      <c r="UX78" s="193"/>
      <c r="UY78" s="193"/>
      <c r="UZ78" s="193"/>
      <c r="VA78" s="193"/>
      <c r="VB78" s="193"/>
      <c r="VC78" s="193"/>
      <c r="VD78" s="193"/>
      <c r="VE78" s="193"/>
      <c r="VF78" s="193"/>
      <c r="VG78" s="193"/>
      <c r="VH78" s="193"/>
      <c r="VI78" s="193"/>
      <c r="VJ78" s="193"/>
      <c r="VK78" s="193"/>
      <c r="VL78" s="193"/>
      <c r="VM78" s="193"/>
      <c r="VN78" s="193"/>
      <c r="VO78" s="193"/>
      <c r="VP78" s="193"/>
      <c r="VQ78" s="193"/>
      <c r="VR78" s="193"/>
      <c r="VS78" s="193"/>
      <c r="VT78" s="193"/>
      <c r="VU78" s="193"/>
      <c r="VV78" s="193"/>
      <c r="VW78" s="193"/>
      <c r="VX78" s="193"/>
      <c r="VY78" s="193"/>
      <c r="VZ78" s="193"/>
      <c r="WA78" s="193"/>
      <c r="WB78" s="193"/>
      <c r="WC78" s="193"/>
      <c r="WD78" s="193"/>
      <c r="WE78" s="193"/>
      <c r="WF78" s="193"/>
      <c r="WG78" s="193"/>
      <c r="WH78" s="193"/>
      <c r="WI78" s="193"/>
      <c r="WJ78" s="193"/>
      <c r="WK78" s="193"/>
      <c r="WL78" s="193"/>
      <c r="WM78" s="193"/>
      <c r="WN78" s="193"/>
      <c r="WO78" s="193"/>
      <c r="WP78" s="193"/>
      <c r="WQ78" s="193"/>
      <c r="WR78" s="193"/>
      <c r="WS78" s="193"/>
      <c r="WT78" s="193"/>
      <c r="WU78" s="193"/>
      <c r="WV78" s="193"/>
      <c r="WW78" s="193"/>
      <c r="WX78" s="193"/>
      <c r="WY78" s="193"/>
      <c r="WZ78" s="193"/>
      <c r="XA78" s="193"/>
      <c r="XB78" s="193"/>
      <c r="XC78" s="193"/>
      <c r="XD78" s="193"/>
      <c r="XE78" s="193"/>
      <c r="XF78" s="193"/>
      <c r="XG78" s="193"/>
      <c r="XH78" s="193"/>
      <c r="XI78" s="193"/>
      <c r="XJ78" s="193"/>
      <c r="XK78" s="193"/>
      <c r="XL78" s="193"/>
      <c r="XM78" s="193"/>
      <c r="XN78" s="193"/>
      <c r="XO78" s="193"/>
      <c r="XP78" s="193"/>
      <c r="XQ78" s="193"/>
      <c r="XR78" s="193"/>
      <c r="XS78" s="193"/>
      <c r="XT78" s="193"/>
      <c r="XU78" s="193"/>
      <c r="XV78" s="193"/>
      <c r="XW78" s="193"/>
      <c r="XX78" s="193"/>
      <c r="XY78" s="193"/>
      <c r="XZ78" s="193"/>
      <c r="YA78" s="193"/>
      <c r="YB78" s="193"/>
      <c r="YC78" s="193"/>
      <c r="YD78" s="193"/>
      <c r="YE78" s="193"/>
      <c r="YF78" s="193"/>
      <c r="YG78" s="193"/>
      <c r="YH78" s="193"/>
      <c r="YI78" s="193"/>
      <c r="YJ78" s="193"/>
      <c r="YK78" s="193"/>
      <c r="YL78" s="193"/>
      <c r="YM78" s="193"/>
      <c r="YN78" s="193"/>
      <c r="YO78" s="193"/>
      <c r="YP78" s="193"/>
      <c r="YQ78" s="193"/>
      <c r="YR78" s="193"/>
      <c r="YS78" s="193"/>
      <c r="YT78" s="193"/>
      <c r="YU78" s="193"/>
      <c r="YV78" s="193"/>
      <c r="YW78" s="193"/>
      <c r="YX78" s="193"/>
      <c r="YY78" s="193"/>
      <c r="YZ78" s="193"/>
      <c r="ZA78" s="193"/>
      <c r="ZB78" s="193"/>
      <c r="ZC78" s="193"/>
      <c r="ZD78" s="193"/>
      <c r="ZE78" s="193"/>
      <c r="ZF78" s="193"/>
      <c r="ZG78" s="193"/>
      <c r="ZH78" s="193"/>
      <c r="ZI78" s="193"/>
      <c r="ZJ78" s="193"/>
      <c r="ZK78" s="193"/>
      <c r="ZL78" s="193"/>
      <c r="ZM78" s="193"/>
      <c r="ZN78" s="193"/>
      <c r="ZO78" s="193"/>
      <c r="ZP78" s="193"/>
      <c r="ZQ78" s="193"/>
      <c r="ZR78" s="193"/>
      <c r="ZS78" s="193"/>
      <c r="ZT78" s="193"/>
      <c r="ZU78" s="193"/>
      <c r="ZV78" s="193"/>
      <c r="ZW78" s="193"/>
      <c r="ZX78" s="193"/>
      <c r="ZY78" s="193"/>
      <c r="ZZ78" s="193"/>
      <c r="AAA78" s="193"/>
      <c r="AAB78" s="193"/>
      <c r="AAC78" s="193"/>
      <c r="AAD78" s="193"/>
      <c r="AAE78" s="193"/>
      <c r="AAF78" s="193"/>
      <c r="AAG78" s="193"/>
      <c r="AAH78" s="193"/>
      <c r="AAI78" s="193"/>
      <c r="AAJ78" s="193"/>
      <c r="AAK78" s="193"/>
      <c r="AAL78" s="193"/>
      <c r="AAM78" s="193"/>
      <c r="AAN78" s="193"/>
      <c r="AAO78" s="193"/>
      <c r="AAP78" s="193"/>
      <c r="AAQ78" s="193"/>
      <c r="AAR78" s="193"/>
      <c r="AAS78" s="193"/>
      <c r="AAT78" s="193"/>
      <c r="AAU78" s="193"/>
      <c r="AAV78" s="193"/>
      <c r="AAW78" s="193"/>
      <c r="AAX78" s="193"/>
      <c r="AAY78" s="193"/>
      <c r="AAZ78" s="193"/>
      <c r="ABA78" s="193"/>
      <c r="ABB78" s="193"/>
      <c r="ABC78" s="193"/>
      <c r="ABD78" s="193"/>
      <c r="ABE78" s="193"/>
      <c r="ABF78" s="193"/>
      <c r="ABG78" s="193"/>
      <c r="ABH78" s="193"/>
      <c r="ABI78" s="193"/>
      <c r="ABJ78" s="193"/>
      <c r="ABK78" s="193"/>
      <c r="ABL78" s="193"/>
      <c r="ABM78" s="193"/>
      <c r="ABN78" s="193"/>
      <c r="ABO78" s="193"/>
      <c r="ABP78" s="193"/>
      <c r="ABQ78" s="193"/>
      <c r="ABR78" s="193"/>
      <c r="ABS78" s="193"/>
      <c r="ABT78" s="193"/>
      <c r="ABU78" s="193"/>
      <c r="ABV78" s="193"/>
      <c r="ABW78" s="193"/>
      <c r="ABX78" s="193"/>
      <c r="ABY78" s="193"/>
      <c r="ABZ78" s="193"/>
      <c r="ACA78" s="193"/>
      <c r="ACB78" s="193"/>
      <c r="ACC78" s="193"/>
      <c r="ACD78" s="193"/>
      <c r="ACE78" s="193"/>
      <c r="ACF78" s="193"/>
      <c r="ACG78" s="193"/>
      <c r="ACH78" s="193"/>
      <c r="ACI78" s="193"/>
      <c r="ACJ78" s="193"/>
      <c r="ACK78" s="193"/>
      <c r="ACL78" s="193"/>
      <c r="ACM78" s="193"/>
      <c r="ACN78" s="193"/>
      <c r="ACO78" s="193"/>
      <c r="ACP78" s="193"/>
      <c r="ACQ78" s="193"/>
      <c r="ACR78" s="193"/>
      <c r="ACS78" s="193"/>
      <c r="ACT78" s="193"/>
      <c r="ACU78" s="193"/>
      <c r="ACV78" s="193"/>
      <c r="ACW78" s="193"/>
      <c r="ACX78" s="193"/>
      <c r="ACY78" s="193"/>
      <c r="ACZ78" s="193"/>
      <c r="ADA78" s="193"/>
      <c r="ADB78" s="193"/>
      <c r="ADC78" s="193"/>
      <c r="ADD78" s="193"/>
      <c r="ADE78" s="193"/>
      <c r="ADF78" s="193"/>
      <c r="ADG78" s="193"/>
      <c r="ADH78" s="193"/>
      <c r="ADI78" s="193"/>
      <c r="ADJ78" s="193"/>
      <c r="ADK78" s="193"/>
      <c r="ADL78" s="193"/>
      <c r="ADM78" s="193"/>
      <c r="ADN78" s="193"/>
      <c r="ADO78" s="193"/>
      <c r="ADP78" s="193"/>
      <c r="ADQ78" s="193"/>
      <c r="ADR78" s="193"/>
      <c r="ADS78" s="193"/>
      <c r="ADT78" s="193"/>
      <c r="ADU78" s="193"/>
      <c r="ADV78" s="193"/>
      <c r="ADW78" s="193"/>
      <c r="ADX78" s="193"/>
      <c r="ADY78" s="193"/>
      <c r="ADZ78" s="193"/>
      <c r="AEA78" s="193"/>
      <c r="AEB78" s="193"/>
      <c r="AEC78" s="193"/>
      <c r="AED78" s="193"/>
      <c r="AEE78" s="193"/>
      <c r="AEF78" s="193"/>
      <c r="AEG78" s="193"/>
      <c r="AEH78" s="193"/>
      <c r="AEI78" s="193"/>
      <c r="AEJ78" s="193"/>
      <c r="AEK78" s="193"/>
      <c r="AEL78" s="193"/>
      <c r="AEM78" s="193"/>
      <c r="AEN78" s="193"/>
      <c r="AEO78" s="193"/>
      <c r="AEP78" s="193"/>
      <c r="AEQ78" s="193"/>
      <c r="AER78" s="193"/>
      <c r="AES78" s="193"/>
      <c r="AET78" s="193"/>
      <c r="AEU78" s="193"/>
      <c r="AEV78" s="193"/>
      <c r="AEW78" s="193"/>
      <c r="AEX78" s="193"/>
      <c r="AEY78" s="193"/>
      <c r="AEZ78" s="193"/>
      <c r="AFA78" s="193"/>
      <c r="AFB78" s="193"/>
      <c r="AFC78" s="193"/>
      <c r="AFD78" s="193"/>
      <c r="AFE78" s="193"/>
      <c r="AFF78" s="193"/>
      <c r="AFG78" s="193"/>
      <c r="AFH78" s="193"/>
      <c r="AFI78" s="193"/>
      <c r="AFJ78" s="193"/>
      <c r="AFK78" s="193"/>
      <c r="AFL78" s="193"/>
      <c r="AFM78" s="193"/>
      <c r="AFN78" s="193"/>
      <c r="AFO78" s="193"/>
      <c r="AFP78" s="193"/>
      <c r="AFQ78" s="193"/>
      <c r="AFR78" s="193"/>
      <c r="AFS78" s="193"/>
      <c r="AFT78" s="193"/>
      <c r="AFU78" s="193"/>
      <c r="AFV78" s="193"/>
      <c r="AFW78" s="193"/>
      <c r="AFX78" s="193"/>
      <c r="AFY78" s="193"/>
      <c r="AFZ78" s="193"/>
      <c r="AGA78" s="193"/>
      <c r="AGB78" s="193"/>
      <c r="AGC78" s="193"/>
      <c r="AGD78" s="193"/>
      <c r="AGE78" s="193"/>
      <c r="AGF78" s="193"/>
      <c r="AGG78" s="193"/>
      <c r="AGH78" s="193"/>
      <c r="AGI78" s="193"/>
      <c r="AGJ78" s="193"/>
      <c r="AGK78" s="193"/>
      <c r="AGL78" s="193"/>
      <c r="AGM78" s="193"/>
      <c r="AGN78" s="193"/>
      <c r="AGO78" s="193"/>
      <c r="AGP78" s="193"/>
      <c r="AGQ78" s="193"/>
      <c r="AGR78" s="193"/>
      <c r="AGS78" s="193"/>
      <c r="AGT78" s="193"/>
      <c r="AGU78" s="193"/>
      <c r="AGV78" s="193"/>
      <c r="AGW78" s="193"/>
      <c r="AGX78" s="193"/>
      <c r="AGY78" s="193"/>
      <c r="AGZ78" s="193"/>
      <c r="AHA78" s="193"/>
      <c r="AHB78" s="193"/>
      <c r="AHC78" s="193"/>
      <c r="AHD78" s="193"/>
      <c r="AHE78" s="193"/>
      <c r="AHF78" s="193"/>
      <c r="AHG78" s="193"/>
      <c r="AHH78" s="193"/>
      <c r="AHI78" s="193"/>
      <c r="AHJ78" s="193"/>
      <c r="AHK78" s="193"/>
      <c r="AHL78" s="193"/>
      <c r="AHM78" s="193"/>
      <c r="AHN78" s="193"/>
      <c r="AHO78" s="193"/>
      <c r="AHP78" s="193"/>
      <c r="AHQ78" s="193"/>
      <c r="AHR78" s="193"/>
      <c r="AHS78" s="193"/>
      <c r="AHT78" s="193"/>
      <c r="AHU78" s="193"/>
      <c r="AHV78" s="193"/>
      <c r="AHW78" s="193"/>
      <c r="AHX78" s="193"/>
      <c r="AHY78" s="193"/>
      <c r="AHZ78" s="193"/>
      <c r="AIA78" s="193"/>
      <c r="AIB78" s="193"/>
      <c r="AIC78" s="193"/>
      <c r="AID78" s="193"/>
      <c r="AIE78" s="193"/>
      <c r="AIF78" s="193"/>
      <c r="AIG78" s="193"/>
      <c r="AIH78" s="193"/>
      <c r="AII78" s="193"/>
      <c r="AIJ78" s="193"/>
      <c r="AIK78" s="193"/>
      <c r="AIL78" s="193"/>
      <c r="AIM78" s="193"/>
      <c r="AIN78" s="193"/>
      <c r="AIO78" s="193"/>
      <c r="AIP78" s="193"/>
      <c r="AIQ78" s="193"/>
      <c r="AIR78" s="193"/>
      <c r="AIS78" s="193"/>
      <c r="AIT78" s="193"/>
      <c r="AIU78" s="193"/>
      <c r="AIV78" s="193"/>
      <c r="AIW78" s="193"/>
      <c r="AIX78" s="193"/>
      <c r="AIY78" s="193"/>
      <c r="AIZ78" s="193"/>
      <c r="AJA78" s="193"/>
      <c r="AJB78" s="193"/>
      <c r="AJC78" s="193"/>
      <c r="AJD78" s="193"/>
      <c r="AJE78" s="193"/>
      <c r="AJF78" s="193"/>
      <c r="AJG78" s="193"/>
      <c r="AJH78" s="193"/>
      <c r="AJI78" s="193"/>
      <c r="AJJ78" s="193"/>
      <c r="AJK78" s="193"/>
      <c r="AJL78" s="193"/>
      <c r="AJM78" s="193"/>
      <c r="AJN78" s="193"/>
      <c r="AJO78" s="193"/>
      <c r="AJP78" s="193"/>
      <c r="AJQ78" s="193"/>
      <c r="AJR78" s="193"/>
      <c r="AJS78" s="193"/>
      <c r="AJT78" s="193"/>
      <c r="AJU78" s="193"/>
      <c r="AJV78" s="193"/>
      <c r="AJW78" s="193"/>
      <c r="AJX78" s="193"/>
      <c r="AJY78" s="193"/>
      <c r="AJZ78" s="193"/>
      <c r="AKA78" s="193"/>
      <c r="AKB78" s="193"/>
      <c r="AKC78" s="193"/>
      <c r="AKD78" s="193"/>
      <c r="AKE78" s="193"/>
      <c r="AKF78" s="193"/>
      <c r="AKG78" s="193"/>
      <c r="AKH78" s="193"/>
      <c r="AKI78" s="193"/>
      <c r="AKJ78" s="193"/>
      <c r="AKK78" s="193"/>
      <c r="AKL78" s="193"/>
      <c r="AKM78" s="193"/>
      <c r="AKN78" s="193"/>
      <c r="AKO78" s="193"/>
      <c r="AKP78" s="193"/>
      <c r="AKQ78" s="193"/>
      <c r="AKR78" s="193"/>
      <c r="AKS78" s="193"/>
      <c r="AKT78" s="193"/>
      <c r="AKU78" s="193"/>
      <c r="AKV78" s="193"/>
      <c r="AKW78" s="193"/>
      <c r="AKX78" s="193"/>
      <c r="AKY78" s="193"/>
      <c r="AKZ78" s="193"/>
      <c r="ALA78" s="193"/>
      <c r="ALB78" s="193"/>
      <c r="ALC78" s="193"/>
      <c r="ALD78" s="193"/>
      <c r="ALE78" s="193"/>
      <c r="ALF78" s="193"/>
      <c r="ALG78" s="193"/>
      <c r="ALH78" s="193"/>
      <c r="ALI78" s="193"/>
      <c r="ALJ78" s="193"/>
      <c r="ALK78" s="193"/>
      <c r="ALL78" s="193"/>
      <c r="ALM78" s="193"/>
      <c r="ALN78" s="193"/>
      <c r="ALO78" s="193"/>
      <c r="ALP78" s="193"/>
      <c r="ALQ78" s="193"/>
      <c r="ALR78" s="193"/>
      <c r="ALS78" s="193"/>
      <c r="ALT78" s="193"/>
      <c r="ALU78" s="193"/>
      <c r="ALV78" s="193"/>
      <c r="ALW78" s="193"/>
      <c r="ALX78" s="193"/>
      <c r="ALY78" s="193"/>
      <c r="ALZ78" s="193"/>
      <c r="AMA78" s="193"/>
      <c r="AMB78" s="193"/>
      <c r="AMC78" s="193"/>
      <c r="AMD78" s="193"/>
      <c r="AME78" s="193"/>
      <c r="AMF78" s="193"/>
      <c r="AMG78" s="193"/>
      <c r="AMH78" s="193"/>
      <c r="AMI78" s="193"/>
      <c r="AMJ78" s="193"/>
      <c r="AMK78" s="193"/>
      <c r="AML78" s="193"/>
      <c r="AMM78" s="193"/>
      <c r="AMN78" s="193"/>
      <c r="AMO78" s="193"/>
      <c r="AMP78" s="193"/>
      <c r="AMQ78" s="193"/>
      <c r="AMR78" s="193"/>
      <c r="AMS78" s="193"/>
      <c r="AMT78" s="193"/>
      <c r="AMU78" s="193"/>
      <c r="AMV78" s="193"/>
      <c r="AMW78" s="193"/>
      <c r="AMX78" s="193"/>
      <c r="AMY78" s="193"/>
      <c r="AMZ78" s="193"/>
      <c r="ANA78" s="193"/>
      <c r="ANB78" s="193"/>
      <c r="ANC78" s="193"/>
      <c r="AND78" s="193"/>
      <c r="ANE78" s="193"/>
      <c r="ANF78" s="193"/>
      <c r="ANG78" s="193"/>
      <c r="ANH78" s="193"/>
      <c r="ANI78" s="193"/>
      <c r="ANJ78" s="193"/>
      <c r="ANK78" s="193"/>
      <c r="ANL78" s="193"/>
      <c r="ANM78" s="193"/>
      <c r="ANN78" s="193"/>
      <c r="ANO78" s="193"/>
      <c r="ANP78" s="193"/>
      <c r="ANQ78" s="193"/>
      <c r="ANR78" s="193"/>
      <c r="ANS78" s="193"/>
      <c r="ANT78" s="193"/>
      <c r="ANU78" s="193"/>
      <c r="ANV78" s="193"/>
      <c r="ANW78" s="193"/>
      <c r="ANX78" s="193"/>
      <c r="ANY78" s="193"/>
      <c r="ANZ78" s="193"/>
      <c r="AOA78" s="193"/>
      <c r="AOB78" s="193"/>
      <c r="AOC78" s="193"/>
      <c r="AOD78" s="193"/>
      <c r="AOE78" s="193"/>
      <c r="AOF78" s="193"/>
      <c r="AOG78" s="193"/>
      <c r="AOH78" s="193"/>
      <c r="AOI78" s="193"/>
      <c r="AOJ78" s="193"/>
      <c r="AOK78" s="193"/>
      <c r="AOL78" s="193"/>
      <c r="AOM78" s="193"/>
      <c r="AON78" s="193"/>
      <c r="AOO78" s="193"/>
      <c r="AOP78" s="193"/>
      <c r="AOQ78" s="193"/>
      <c r="AOR78" s="193"/>
      <c r="AOS78" s="193"/>
      <c r="AOT78" s="193"/>
      <c r="AOU78" s="193"/>
      <c r="AOV78" s="193"/>
      <c r="AOW78" s="193"/>
      <c r="AOX78" s="193"/>
      <c r="AOY78" s="193"/>
      <c r="AOZ78" s="193"/>
      <c r="APA78" s="193"/>
      <c r="APB78" s="193"/>
      <c r="APC78" s="193"/>
      <c r="APD78" s="193"/>
      <c r="APE78" s="193"/>
      <c r="APF78" s="193"/>
      <c r="APG78" s="193"/>
      <c r="APH78" s="193"/>
      <c r="API78" s="193"/>
      <c r="APJ78" s="193"/>
      <c r="APK78" s="193"/>
      <c r="APL78" s="193"/>
      <c r="APM78" s="193"/>
      <c r="APN78" s="193"/>
      <c r="APO78" s="193"/>
      <c r="APP78" s="193"/>
      <c r="APQ78" s="193"/>
      <c r="APR78" s="193"/>
      <c r="APS78" s="193"/>
      <c r="APT78" s="193"/>
      <c r="APU78" s="193"/>
      <c r="APV78" s="193"/>
      <c r="APW78" s="193"/>
      <c r="APX78" s="193"/>
      <c r="APY78" s="193"/>
      <c r="APZ78" s="193"/>
      <c r="AQA78" s="193"/>
      <c r="AQB78" s="193"/>
      <c r="AQC78" s="193"/>
      <c r="AQD78" s="193"/>
      <c r="AQE78" s="193"/>
      <c r="AQF78" s="193"/>
      <c r="AQG78" s="193"/>
      <c r="AQH78" s="193"/>
      <c r="AQI78" s="193"/>
      <c r="AQJ78" s="193"/>
      <c r="AQK78" s="193"/>
      <c r="AQL78" s="193"/>
      <c r="AQM78" s="193"/>
      <c r="AQN78" s="193"/>
      <c r="AQO78" s="193"/>
      <c r="AQP78" s="193"/>
      <c r="AQQ78" s="193"/>
      <c r="AQR78" s="193"/>
      <c r="AQS78" s="193"/>
      <c r="AQT78" s="193"/>
      <c r="AQU78" s="193"/>
      <c r="AQV78" s="193"/>
      <c r="AQW78" s="193"/>
      <c r="AQX78" s="193"/>
      <c r="AQY78" s="193"/>
      <c r="AQZ78" s="193"/>
      <c r="ARA78" s="193"/>
      <c r="ARB78" s="193"/>
      <c r="ARC78" s="193"/>
      <c r="ARD78" s="193"/>
      <c r="ARE78" s="193"/>
      <c r="ARF78" s="193"/>
      <c r="ARG78" s="193"/>
      <c r="ARH78" s="193"/>
      <c r="ARI78" s="193"/>
      <c r="ARJ78" s="193"/>
      <c r="ARK78" s="193"/>
      <c r="ARL78" s="193"/>
      <c r="ARM78" s="193"/>
      <c r="ARN78" s="193"/>
      <c r="ARO78" s="193"/>
      <c r="ARP78" s="193"/>
      <c r="ARQ78" s="193"/>
      <c r="ARR78" s="193"/>
      <c r="ARS78" s="193"/>
      <c r="ART78" s="193"/>
      <c r="ARU78" s="193"/>
      <c r="ARV78" s="193"/>
      <c r="ARW78" s="193"/>
      <c r="ARX78" s="193"/>
      <c r="ARY78" s="193"/>
      <c r="ARZ78" s="193"/>
      <c r="ASA78" s="193"/>
      <c r="ASB78" s="193"/>
      <c r="ASC78" s="193"/>
      <c r="ASD78" s="193"/>
      <c r="ASE78" s="193"/>
      <c r="ASF78" s="193"/>
      <c r="ASG78" s="193"/>
      <c r="ASH78" s="193"/>
      <c r="ASI78" s="193"/>
      <c r="ASJ78" s="193"/>
      <c r="ASK78" s="193"/>
      <c r="ASL78" s="193"/>
      <c r="ASM78" s="193"/>
      <c r="ASN78" s="193"/>
      <c r="ASO78" s="193"/>
      <c r="ASP78" s="193"/>
      <c r="ASQ78" s="193"/>
      <c r="ASR78" s="193"/>
      <c r="ASS78" s="193"/>
      <c r="AST78" s="193"/>
      <c r="ASU78" s="193"/>
      <c r="ASV78" s="193"/>
      <c r="ASW78" s="193"/>
      <c r="ASX78" s="193"/>
      <c r="ASY78" s="193"/>
      <c r="ASZ78" s="193"/>
      <c r="ATA78" s="193"/>
      <c r="ATB78" s="193"/>
      <c r="ATC78" s="193"/>
      <c r="ATD78" s="193"/>
      <c r="ATE78" s="193"/>
      <c r="ATF78" s="193"/>
      <c r="ATG78" s="193"/>
      <c r="ATH78" s="193"/>
      <c r="ATI78" s="193"/>
      <c r="ATJ78" s="193"/>
      <c r="ATK78" s="193"/>
      <c r="ATL78" s="193"/>
      <c r="ATM78" s="193"/>
      <c r="ATN78" s="193"/>
      <c r="ATO78" s="193"/>
      <c r="ATP78" s="193"/>
      <c r="ATQ78" s="193"/>
      <c r="ATR78" s="193"/>
      <c r="ATS78" s="193"/>
      <c r="ATT78" s="193"/>
      <c r="ATU78" s="193"/>
      <c r="ATV78" s="193"/>
      <c r="ATW78" s="193"/>
      <c r="ATX78" s="193"/>
      <c r="ATY78" s="193"/>
      <c r="ATZ78" s="193"/>
      <c r="AUA78" s="193"/>
      <c r="AUB78" s="193"/>
      <c r="AUC78" s="193"/>
      <c r="AUD78" s="193"/>
      <c r="AUE78" s="193"/>
      <c r="AUF78" s="193"/>
      <c r="AUG78" s="193"/>
      <c r="AUH78" s="193"/>
      <c r="AUI78" s="193"/>
      <c r="AUJ78" s="193"/>
      <c r="AUK78" s="193"/>
      <c r="AUL78" s="193"/>
      <c r="AUM78" s="193"/>
      <c r="AUN78" s="193"/>
      <c r="AUO78" s="193"/>
      <c r="AUP78" s="193"/>
      <c r="AUQ78" s="193"/>
      <c r="AUR78" s="193"/>
      <c r="AUS78" s="193"/>
      <c r="AUT78" s="193"/>
      <c r="AUU78" s="193"/>
      <c r="AUV78" s="193"/>
      <c r="AUW78" s="193"/>
      <c r="AUX78" s="193"/>
      <c r="AUY78" s="193"/>
      <c r="AUZ78" s="193"/>
      <c r="AVA78" s="193"/>
      <c r="AVB78" s="193"/>
      <c r="AVC78" s="193"/>
      <c r="AVD78" s="193"/>
      <c r="AVE78" s="193"/>
      <c r="AVF78" s="193"/>
      <c r="AVG78" s="193"/>
      <c r="AVH78" s="193"/>
      <c r="AVI78" s="193"/>
      <c r="AVJ78" s="193"/>
      <c r="AVK78" s="193"/>
      <c r="AVL78" s="193"/>
      <c r="AVM78" s="193"/>
      <c r="AVN78" s="193"/>
      <c r="AVO78" s="193"/>
      <c r="AVP78" s="193"/>
      <c r="AVQ78" s="193"/>
      <c r="AVR78" s="193"/>
      <c r="AVS78" s="193"/>
      <c r="AVT78" s="193"/>
      <c r="AVU78" s="193"/>
      <c r="AVV78" s="193"/>
      <c r="AVW78" s="193"/>
      <c r="AVX78" s="193"/>
      <c r="AVY78" s="193"/>
      <c r="AVZ78" s="193"/>
      <c r="AWA78" s="193"/>
      <c r="AWB78" s="193"/>
      <c r="AWC78" s="193"/>
      <c r="AWD78" s="193"/>
      <c r="AWE78" s="193"/>
      <c r="AWF78" s="193"/>
      <c r="AWG78" s="193"/>
      <c r="AWH78" s="193"/>
      <c r="AWI78" s="193"/>
      <c r="AWJ78" s="193"/>
      <c r="AWK78" s="193"/>
      <c r="AWL78" s="193"/>
      <c r="AWM78" s="193"/>
      <c r="AWN78" s="193"/>
      <c r="AWO78" s="193"/>
      <c r="AWP78" s="193"/>
      <c r="AWQ78" s="193"/>
      <c r="AWR78" s="193"/>
      <c r="AWS78" s="193"/>
      <c r="AWT78" s="193"/>
      <c r="AWU78" s="193"/>
      <c r="AWV78" s="193"/>
      <c r="AWW78" s="193"/>
      <c r="AWX78" s="193"/>
      <c r="AWY78" s="193"/>
      <c r="AWZ78" s="193"/>
      <c r="AXA78" s="193"/>
      <c r="AXB78" s="193"/>
      <c r="AXC78" s="193"/>
      <c r="AXD78" s="193"/>
      <c r="AXE78" s="193"/>
      <c r="AXF78" s="193"/>
      <c r="AXG78" s="193"/>
      <c r="AXH78" s="193"/>
      <c r="AXI78" s="193"/>
      <c r="AXJ78" s="193"/>
      <c r="AXK78" s="193"/>
      <c r="AXL78" s="193"/>
      <c r="AXM78" s="193"/>
      <c r="AXN78" s="193"/>
      <c r="AXO78" s="193"/>
      <c r="AXP78" s="193"/>
      <c r="AXQ78" s="193"/>
      <c r="AXR78" s="193"/>
      <c r="AXS78" s="193"/>
      <c r="AXT78" s="193"/>
      <c r="AXU78" s="193"/>
      <c r="AXV78" s="193"/>
      <c r="AXW78" s="193"/>
      <c r="AXX78" s="193"/>
      <c r="AXY78" s="193"/>
      <c r="AXZ78" s="193"/>
      <c r="AYA78" s="193"/>
      <c r="AYB78" s="193"/>
      <c r="AYC78" s="193"/>
      <c r="AYD78" s="193"/>
      <c r="AYE78" s="193"/>
      <c r="AYF78" s="193"/>
      <c r="AYG78" s="193"/>
      <c r="AYH78" s="193"/>
      <c r="AYI78" s="193"/>
      <c r="AYJ78" s="193"/>
      <c r="AYK78" s="193"/>
      <c r="AYL78" s="193"/>
      <c r="AYM78" s="193"/>
      <c r="AYN78" s="193"/>
      <c r="AYO78" s="193"/>
      <c r="AYP78" s="193"/>
      <c r="AYQ78" s="193"/>
      <c r="AYR78" s="193"/>
      <c r="AYS78" s="193"/>
      <c r="AYT78" s="193"/>
      <c r="AYU78" s="193"/>
      <c r="AYV78" s="193"/>
      <c r="AYW78" s="193"/>
      <c r="AYX78" s="193"/>
      <c r="AYY78" s="193"/>
      <c r="AYZ78" s="193"/>
      <c r="AZA78" s="193"/>
      <c r="AZB78" s="193"/>
      <c r="AZC78" s="193"/>
      <c r="AZD78" s="193"/>
      <c r="AZE78" s="193"/>
      <c r="AZF78" s="193"/>
      <c r="AZG78" s="193"/>
      <c r="AZH78" s="193"/>
      <c r="AZI78" s="193"/>
      <c r="AZJ78" s="193"/>
      <c r="AZK78" s="193"/>
      <c r="AZL78" s="193"/>
      <c r="AZM78" s="193"/>
      <c r="AZN78" s="193"/>
      <c r="AZO78" s="193"/>
      <c r="AZP78" s="193"/>
      <c r="AZQ78" s="193"/>
      <c r="AZR78" s="193"/>
      <c r="AZS78" s="193"/>
      <c r="AZT78" s="193"/>
      <c r="AZU78" s="193"/>
      <c r="AZV78" s="193"/>
      <c r="AZW78" s="193"/>
      <c r="AZX78" s="193"/>
      <c r="AZY78" s="193"/>
      <c r="AZZ78" s="193"/>
      <c r="BAA78" s="193"/>
      <c r="BAB78" s="193"/>
      <c r="BAC78" s="193"/>
      <c r="BAD78" s="193"/>
      <c r="BAE78" s="193"/>
      <c r="BAF78" s="193"/>
      <c r="BAG78" s="193"/>
      <c r="BAH78" s="193"/>
      <c r="BAI78" s="193"/>
      <c r="BAJ78" s="193"/>
      <c r="BAK78" s="193"/>
      <c r="BAL78" s="193"/>
      <c r="BAM78" s="193"/>
      <c r="BAN78" s="193"/>
      <c r="BAO78" s="193"/>
      <c r="BAP78" s="193"/>
      <c r="BAQ78" s="193"/>
      <c r="BAR78" s="193"/>
      <c r="BAS78" s="193"/>
      <c r="BAT78" s="193"/>
      <c r="BAU78" s="193"/>
      <c r="BAV78" s="193"/>
      <c r="BAW78" s="193"/>
      <c r="BAX78" s="193"/>
      <c r="BAY78" s="193"/>
      <c r="BAZ78" s="193"/>
      <c r="BBA78" s="193"/>
      <c r="BBB78" s="193"/>
      <c r="BBC78" s="193"/>
      <c r="BBD78" s="193"/>
      <c r="BBE78" s="193"/>
      <c r="BBF78" s="193"/>
      <c r="BBG78" s="193"/>
      <c r="BBH78" s="193"/>
      <c r="BBI78" s="193"/>
      <c r="BBJ78" s="193"/>
      <c r="BBK78" s="193"/>
      <c r="BBL78" s="193"/>
      <c r="BBM78" s="193"/>
      <c r="BBN78" s="193"/>
      <c r="BBO78" s="193"/>
      <c r="BBP78" s="193"/>
      <c r="BBQ78" s="193"/>
      <c r="BBR78" s="193"/>
      <c r="BBS78" s="193"/>
      <c r="BBT78" s="193"/>
      <c r="BBU78" s="193"/>
      <c r="BBV78" s="193"/>
      <c r="BBW78" s="193"/>
      <c r="BBX78" s="193"/>
      <c r="BBY78" s="193"/>
      <c r="BBZ78" s="193"/>
      <c r="BCA78" s="193"/>
      <c r="BCB78" s="193"/>
      <c r="BCC78" s="193"/>
      <c r="BCD78" s="193"/>
      <c r="BCE78" s="193"/>
      <c r="BCF78" s="193"/>
      <c r="BCG78" s="193"/>
      <c r="BCH78" s="193"/>
      <c r="BCI78" s="193"/>
      <c r="BCJ78" s="193"/>
      <c r="BCK78" s="193"/>
      <c r="BCL78" s="193"/>
      <c r="BCM78" s="193"/>
      <c r="BCN78" s="193"/>
      <c r="BCO78" s="193"/>
      <c r="BCP78" s="193"/>
      <c r="BCQ78" s="193"/>
      <c r="BCR78" s="193"/>
      <c r="BCS78" s="193"/>
      <c r="BCT78" s="193"/>
      <c r="BCU78" s="193"/>
      <c r="BCV78" s="193"/>
      <c r="BCW78" s="193"/>
      <c r="BCX78" s="193"/>
      <c r="BCY78" s="193"/>
      <c r="BCZ78" s="193"/>
      <c r="BDA78" s="193"/>
      <c r="BDB78" s="193"/>
      <c r="BDC78" s="193"/>
      <c r="BDD78" s="193"/>
      <c r="BDE78" s="193"/>
      <c r="BDF78" s="193"/>
      <c r="BDG78" s="193"/>
      <c r="BDH78" s="193"/>
      <c r="BDI78" s="193"/>
      <c r="BDJ78" s="193"/>
      <c r="BDK78" s="193"/>
      <c r="BDL78" s="193"/>
      <c r="BDM78" s="193"/>
      <c r="BDN78" s="193"/>
      <c r="BDO78" s="193"/>
      <c r="BDP78" s="193"/>
      <c r="BDQ78" s="193"/>
      <c r="BDR78" s="193"/>
      <c r="BDS78" s="193"/>
      <c r="BDT78" s="193"/>
      <c r="BDU78" s="193"/>
      <c r="BDV78" s="193"/>
      <c r="BDW78" s="193"/>
      <c r="BDX78" s="193"/>
      <c r="BDY78" s="193"/>
      <c r="BDZ78" s="193"/>
      <c r="BEA78" s="193"/>
      <c r="BEB78" s="193"/>
      <c r="BEC78" s="193"/>
      <c r="BED78" s="193"/>
      <c r="BEE78" s="193"/>
      <c r="BEF78" s="193"/>
      <c r="BEG78" s="193"/>
      <c r="BEH78" s="193"/>
      <c r="BEI78" s="193"/>
      <c r="BEJ78" s="193"/>
      <c r="BEK78" s="193"/>
      <c r="BEL78" s="193"/>
      <c r="BEM78" s="193"/>
      <c r="BEN78" s="193"/>
      <c r="BEO78" s="193"/>
      <c r="BEP78" s="193"/>
      <c r="BEQ78" s="193"/>
      <c r="BER78" s="193"/>
      <c r="BES78" s="193"/>
      <c r="BET78" s="193"/>
      <c r="BEU78" s="193"/>
      <c r="BEV78" s="193"/>
      <c r="BEW78" s="193"/>
      <c r="BEX78" s="193"/>
      <c r="BEY78" s="193"/>
      <c r="BEZ78" s="193"/>
      <c r="BFA78" s="193"/>
      <c r="BFB78" s="193"/>
      <c r="BFC78" s="193"/>
      <c r="BFD78" s="193"/>
      <c r="BFE78" s="193"/>
      <c r="BFF78" s="193"/>
      <c r="BFG78" s="193"/>
      <c r="BFH78" s="193"/>
      <c r="BFI78" s="193"/>
      <c r="BFJ78" s="193"/>
      <c r="BFK78" s="193"/>
      <c r="BFL78" s="193"/>
      <c r="BFM78" s="193"/>
      <c r="BFN78" s="193"/>
      <c r="BFO78" s="193"/>
      <c r="BFP78" s="193"/>
      <c r="BFQ78" s="193"/>
      <c r="BFR78" s="193"/>
      <c r="BFS78" s="193"/>
      <c r="BFT78" s="193"/>
      <c r="BFU78" s="193"/>
      <c r="BFV78" s="193"/>
      <c r="BFW78" s="193"/>
      <c r="BFX78" s="193"/>
      <c r="BFY78" s="193"/>
      <c r="BFZ78" s="193"/>
      <c r="BGA78" s="193"/>
      <c r="BGB78" s="193"/>
      <c r="BGC78" s="193"/>
      <c r="BGD78" s="193"/>
      <c r="BGE78" s="193"/>
      <c r="BGF78" s="193"/>
      <c r="BGG78" s="193"/>
      <c r="BGH78" s="193"/>
      <c r="BGI78" s="193"/>
      <c r="BGJ78" s="193"/>
      <c r="BGK78" s="193"/>
      <c r="BGL78" s="193"/>
      <c r="BGM78" s="193"/>
      <c r="BGN78" s="193"/>
      <c r="BGO78" s="193"/>
      <c r="BGP78" s="193"/>
      <c r="BGQ78" s="193"/>
      <c r="BGR78" s="193"/>
      <c r="BGS78" s="193"/>
      <c r="BGT78" s="193"/>
      <c r="BGU78" s="193"/>
      <c r="BGV78" s="193"/>
      <c r="BGW78" s="193"/>
      <c r="BGX78" s="193"/>
      <c r="BGY78" s="193"/>
      <c r="BGZ78" s="193"/>
      <c r="BHA78" s="193"/>
      <c r="BHB78" s="193"/>
      <c r="BHC78" s="193"/>
      <c r="BHD78" s="193"/>
      <c r="BHE78" s="193"/>
      <c r="BHF78" s="193"/>
      <c r="BHG78" s="193"/>
      <c r="BHH78" s="193"/>
      <c r="BHI78" s="193"/>
      <c r="BHJ78" s="193"/>
      <c r="BHK78" s="193"/>
      <c r="BHL78" s="193"/>
      <c r="BHM78" s="193"/>
      <c r="BHN78" s="193"/>
      <c r="BHO78" s="193"/>
      <c r="BHP78" s="193"/>
      <c r="BHQ78" s="193"/>
      <c r="BHR78" s="193"/>
      <c r="BHS78" s="193"/>
      <c r="BHT78" s="193"/>
      <c r="BHU78" s="193"/>
      <c r="BHV78" s="193"/>
      <c r="BHW78" s="193"/>
      <c r="BHX78" s="193"/>
      <c r="BHY78" s="193"/>
      <c r="BHZ78" s="193"/>
      <c r="BIA78" s="193"/>
      <c r="BIB78" s="193"/>
      <c r="BIC78" s="193"/>
      <c r="BID78" s="193"/>
      <c r="BIE78" s="193"/>
      <c r="BIF78" s="193"/>
      <c r="BIG78" s="193"/>
      <c r="BIH78" s="193"/>
      <c r="BII78" s="193"/>
      <c r="BIJ78" s="193"/>
      <c r="BIK78" s="193"/>
      <c r="BIL78" s="193"/>
      <c r="BIM78" s="193"/>
      <c r="BIN78" s="193"/>
      <c r="BIO78" s="193"/>
      <c r="BIP78" s="193"/>
      <c r="BIQ78" s="193"/>
      <c r="BIR78" s="193"/>
      <c r="BIS78" s="193"/>
      <c r="BIT78" s="193"/>
      <c r="BIU78" s="193"/>
      <c r="BIV78" s="193"/>
      <c r="BIW78" s="193"/>
      <c r="BIX78" s="193"/>
      <c r="BIY78" s="193"/>
      <c r="BIZ78" s="193"/>
      <c r="BJA78" s="193"/>
      <c r="BJB78" s="193"/>
      <c r="BJC78" s="193"/>
      <c r="BJD78" s="193"/>
      <c r="BJE78" s="193"/>
      <c r="BJF78" s="193"/>
      <c r="BJG78" s="193"/>
      <c r="BJH78" s="193"/>
      <c r="BJI78" s="193"/>
      <c r="BJJ78" s="193"/>
      <c r="BJK78" s="193"/>
      <c r="BJL78" s="193"/>
      <c r="BJM78" s="193"/>
      <c r="BJN78" s="193"/>
      <c r="BJO78" s="193"/>
      <c r="BJP78" s="193"/>
      <c r="BJQ78" s="193"/>
      <c r="BJR78" s="193"/>
      <c r="BJS78" s="193"/>
      <c r="BJT78" s="193"/>
      <c r="BJU78" s="193"/>
      <c r="BJV78" s="193"/>
      <c r="BJW78" s="193"/>
      <c r="BJX78" s="193"/>
      <c r="BJY78" s="193"/>
      <c r="BJZ78" s="193"/>
      <c r="BKA78" s="193"/>
      <c r="BKB78" s="193"/>
      <c r="BKC78" s="193"/>
      <c r="BKD78" s="193"/>
      <c r="BKE78" s="193"/>
      <c r="BKF78" s="193"/>
      <c r="BKG78" s="193"/>
      <c r="BKH78" s="193"/>
      <c r="BKI78" s="193"/>
      <c r="BKJ78" s="193"/>
      <c r="BKK78" s="193"/>
      <c r="BKL78" s="193"/>
      <c r="BKM78" s="193"/>
      <c r="BKN78" s="193"/>
      <c r="BKO78" s="193"/>
      <c r="BKP78" s="193"/>
      <c r="BKQ78" s="193"/>
      <c r="BKR78" s="193"/>
      <c r="BKS78" s="193"/>
      <c r="BKT78" s="193"/>
      <c r="BKU78" s="193"/>
      <c r="BKV78" s="193"/>
      <c r="BKW78" s="193"/>
      <c r="BKX78" s="193"/>
      <c r="BKY78" s="193"/>
      <c r="BKZ78" s="193"/>
      <c r="BLA78" s="193"/>
      <c r="BLB78" s="193"/>
      <c r="BLC78" s="193"/>
      <c r="BLD78" s="193"/>
      <c r="BLE78" s="193"/>
      <c r="BLF78" s="193"/>
      <c r="BLG78" s="193"/>
      <c r="BLH78" s="193"/>
      <c r="BLI78" s="193"/>
      <c r="BLJ78" s="193"/>
      <c r="BLK78" s="193"/>
      <c r="BLL78" s="193"/>
      <c r="BLM78" s="193"/>
      <c r="BLN78" s="193"/>
      <c r="BLO78" s="193"/>
      <c r="BLP78" s="193"/>
      <c r="BLQ78" s="193"/>
      <c r="BLR78" s="193"/>
      <c r="BLS78" s="193"/>
      <c r="BLT78" s="193"/>
      <c r="BLU78" s="193"/>
      <c r="BLV78" s="193"/>
      <c r="BLW78" s="193"/>
      <c r="BLX78" s="193"/>
      <c r="BLY78" s="193"/>
      <c r="BLZ78" s="193"/>
      <c r="BMA78" s="193"/>
      <c r="BMB78" s="193"/>
      <c r="BMC78" s="193"/>
      <c r="BMD78" s="193"/>
      <c r="BME78" s="193"/>
      <c r="BMF78" s="193"/>
      <c r="BMG78" s="193"/>
      <c r="BMH78" s="193"/>
      <c r="BMI78" s="193"/>
      <c r="BMJ78" s="193"/>
      <c r="BMK78" s="193"/>
      <c r="BML78" s="193"/>
      <c r="BMM78" s="193"/>
      <c r="BMN78" s="193"/>
      <c r="BMO78" s="193"/>
      <c r="BMP78" s="193"/>
      <c r="BMQ78" s="193"/>
      <c r="BMR78" s="193"/>
      <c r="BMS78" s="193"/>
      <c r="BMT78" s="193"/>
      <c r="BMU78" s="193"/>
      <c r="BMV78" s="193"/>
      <c r="BMW78" s="193"/>
      <c r="BMX78" s="193"/>
      <c r="BMY78" s="193"/>
      <c r="BMZ78" s="193"/>
      <c r="BNA78" s="193"/>
      <c r="BNB78" s="193"/>
      <c r="BNC78" s="193"/>
      <c r="BND78" s="193"/>
      <c r="BNE78" s="193"/>
      <c r="BNF78" s="193"/>
      <c r="BNG78" s="193"/>
      <c r="BNH78" s="193"/>
      <c r="BNI78" s="193"/>
      <c r="BNJ78" s="193"/>
      <c r="BNK78" s="193"/>
      <c r="BNL78" s="193"/>
      <c r="BNM78" s="193"/>
      <c r="BNN78" s="193"/>
      <c r="BNO78" s="193"/>
      <c r="BNP78" s="193"/>
      <c r="BNQ78" s="193"/>
      <c r="BNR78" s="193"/>
      <c r="BNS78" s="193"/>
      <c r="BNT78" s="193"/>
      <c r="BNU78" s="193"/>
      <c r="BNV78" s="193"/>
      <c r="BNW78" s="193"/>
      <c r="BNX78" s="193"/>
      <c r="BNY78" s="193"/>
      <c r="BNZ78" s="193"/>
      <c r="BOA78" s="193"/>
      <c r="BOB78" s="193"/>
      <c r="BOC78" s="193"/>
      <c r="BOD78" s="193"/>
      <c r="BOE78" s="193"/>
      <c r="BOF78" s="193"/>
      <c r="BOG78" s="193"/>
      <c r="BOH78" s="193"/>
      <c r="BOI78" s="193"/>
      <c r="BOJ78" s="193"/>
      <c r="BOK78" s="193"/>
      <c r="BOL78" s="193"/>
      <c r="BOM78" s="193"/>
      <c r="BON78" s="193"/>
      <c r="BOO78" s="193"/>
      <c r="BOP78" s="193"/>
      <c r="BOQ78" s="193"/>
      <c r="BOR78" s="193"/>
      <c r="BOS78" s="193"/>
      <c r="BOT78" s="193"/>
      <c r="BOU78" s="193"/>
      <c r="BOV78" s="193"/>
      <c r="BOW78" s="193"/>
      <c r="BOX78" s="193"/>
      <c r="BOY78" s="193"/>
      <c r="BOZ78" s="193"/>
      <c r="BPA78" s="193"/>
      <c r="BPB78" s="193"/>
      <c r="BPC78" s="193"/>
      <c r="BPD78" s="193"/>
      <c r="BPE78" s="193"/>
      <c r="BPF78" s="193"/>
      <c r="BPG78" s="193"/>
      <c r="BPH78" s="193"/>
      <c r="BPI78" s="193"/>
      <c r="BPJ78" s="193"/>
      <c r="BPK78" s="193"/>
      <c r="BPL78" s="193"/>
      <c r="BPM78" s="193"/>
      <c r="BPN78" s="193"/>
      <c r="BPO78" s="193"/>
      <c r="BPP78" s="193"/>
      <c r="BPQ78" s="193"/>
      <c r="BPR78" s="193"/>
      <c r="BPS78" s="193"/>
      <c r="BPT78" s="193"/>
      <c r="BPU78" s="193"/>
      <c r="BPV78" s="193"/>
      <c r="BPW78" s="193"/>
      <c r="BPX78" s="193"/>
      <c r="BPY78" s="193"/>
      <c r="BPZ78" s="193"/>
      <c r="BQA78" s="193"/>
      <c r="BQB78" s="193"/>
      <c r="BQC78" s="193"/>
      <c r="BQD78" s="193"/>
      <c r="BQE78" s="193"/>
      <c r="BQF78" s="193"/>
      <c r="BQG78" s="193"/>
      <c r="BQH78" s="193"/>
      <c r="BQI78" s="193"/>
      <c r="BQJ78" s="193"/>
      <c r="BQK78" s="193"/>
      <c r="BQL78" s="193"/>
      <c r="BQM78" s="193"/>
      <c r="BQN78" s="193"/>
      <c r="BQO78" s="193"/>
      <c r="BQP78" s="193"/>
      <c r="BQQ78" s="193"/>
      <c r="BQR78" s="193"/>
      <c r="BQS78" s="193"/>
      <c r="BQT78" s="193"/>
      <c r="BQU78" s="193"/>
      <c r="BQV78" s="193"/>
      <c r="BQW78" s="193"/>
      <c r="BQX78" s="193"/>
      <c r="BQY78" s="193"/>
      <c r="BQZ78" s="193"/>
      <c r="BRA78" s="193"/>
      <c r="BRB78" s="193"/>
      <c r="BRC78" s="193"/>
      <c r="BRD78" s="193"/>
      <c r="BRE78" s="193"/>
      <c r="BRF78" s="193"/>
      <c r="BRG78" s="193"/>
      <c r="BRH78" s="193"/>
      <c r="BRI78" s="193"/>
      <c r="BRJ78" s="193"/>
      <c r="BRK78" s="193"/>
      <c r="BRL78" s="193"/>
      <c r="BRM78" s="193"/>
      <c r="BRN78" s="193"/>
      <c r="BRO78" s="193"/>
      <c r="BRP78" s="193"/>
      <c r="BRQ78" s="193"/>
      <c r="BRR78" s="193"/>
      <c r="BRS78" s="193"/>
      <c r="BRT78" s="193"/>
      <c r="BRU78" s="193"/>
      <c r="BRV78" s="193"/>
      <c r="BRW78" s="193"/>
      <c r="BRX78" s="193"/>
      <c r="BRY78" s="193"/>
      <c r="BRZ78" s="193"/>
      <c r="BSA78" s="193"/>
      <c r="BSB78" s="193"/>
      <c r="BSC78" s="193"/>
      <c r="BSD78" s="193"/>
      <c r="BSE78" s="193"/>
      <c r="BSF78" s="193"/>
      <c r="BSG78" s="193"/>
      <c r="BSH78" s="193"/>
      <c r="BSI78" s="193"/>
      <c r="BSJ78" s="193"/>
      <c r="BSK78" s="193"/>
      <c r="BSL78" s="193"/>
      <c r="BSM78" s="193"/>
      <c r="BSN78" s="193"/>
      <c r="BSO78" s="193"/>
      <c r="BSP78" s="193"/>
      <c r="BSQ78" s="193"/>
      <c r="BSR78" s="193"/>
      <c r="BSS78" s="193"/>
      <c r="BST78" s="193"/>
      <c r="BSU78" s="193"/>
      <c r="BSV78" s="193"/>
      <c r="BSW78" s="193"/>
      <c r="BSX78" s="193"/>
      <c r="BSY78" s="193"/>
      <c r="BSZ78" s="193"/>
      <c r="BTA78" s="193"/>
      <c r="BTB78" s="193"/>
      <c r="BTC78" s="193"/>
      <c r="BTD78" s="193"/>
      <c r="BTE78" s="193"/>
      <c r="BTF78" s="193"/>
      <c r="BTG78" s="193"/>
      <c r="BTH78" s="193"/>
      <c r="BTI78" s="193"/>
      <c r="BTJ78" s="193"/>
      <c r="BTK78" s="193"/>
      <c r="BTL78" s="193"/>
      <c r="BTM78" s="193"/>
      <c r="BTN78" s="193"/>
      <c r="BTO78" s="193"/>
      <c r="BTP78" s="193"/>
      <c r="BTQ78" s="193"/>
      <c r="BTR78" s="193"/>
      <c r="BTS78" s="193"/>
      <c r="BTT78" s="193"/>
      <c r="BTU78" s="193"/>
      <c r="BTV78" s="193"/>
      <c r="BTW78" s="193"/>
      <c r="BTX78" s="193"/>
      <c r="BTY78" s="193"/>
      <c r="BTZ78" s="193"/>
      <c r="BUA78" s="193"/>
      <c r="BUB78" s="193"/>
      <c r="BUC78" s="193"/>
      <c r="BUD78" s="193"/>
      <c r="BUE78" s="193"/>
      <c r="BUF78" s="193"/>
      <c r="BUG78" s="193"/>
      <c r="BUH78" s="193"/>
      <c r="BUI78" s="193"/>
      <c r="BUJ78" s="193"/>
      <c r="BUK78" s="193"/>
      <c r="BUL78" s="193"/>
      <c r="BUM78" s="193"/>
      <c r="BUN78" s="193"/>
      <c r="BUO78" s="193"/>
      <c r="BUP78" s="193"/>
      <c r="BUQ78" s="193"/>
      <c r="BUR78" s="193"/>
      <c r="BUS78" s="193"/>
      <c r="BUT78" s="193"/>
      <c r="BUU78" s="193"/>
      <c r="BUV78" s="193"/>
      <c r="BUW78" s="193"/>
      <c r="BUX78" s="193"/>
      <c r="BUY78" s="193"/>
      <c r="BUZ78" s="193"/>
      <c r="BVA78" s="193"/>
      <c r="BVB78" s="193"/>
      <c r="BVC78" s="193"/>
      <c r="BVD78" s="193"/>
      <c r="BVE78" s="193"/>
      <c r="BVF78" s="193"/>
      <c r="BVG78" s="193"/>
      <c r="BVH78" s="193"/>
      <c r="BVI78" s="193"/>
      <c r="BVJ78" s="193"/>
      <c r="BVK78" s="193"/>
      <c r="BVL78" s="193"/>
      <c r="BVM78" s="193"/>
      <c r="BVN78" s="193"/>
      <c r="BVO78" s="193"/>
      <c r="BVP78" s="193"/>
      <c r="BVQ78" s="193"/>
      <c r="BVR78" s="193"/>
      <c r="BVS78" s="193"/>
      <c r="BVT78" s="193"/>
      <c r="BVU78" s="193"/>
      <c r="BVV78" s="193"/>
      <c r="BVW78" s="193"/>
      <c r="BVX78" s="193"/>
      <c r="BVY78" s="193"/>
      <c r="BVZ78" s="193"/>
      <c r="BWA78" s="193"/>
      <c r="BWB78" s="193"/>
      <c r="BWC78" s="193"/>
      <c r="BWD78" s="193"/>
      <c r="BWE78" s="193"/>
      <c r="BWF78" s="193"/>
      <c r="BWG78" s="193"/>
      <c r="BWH78" s="193"/>
      <c r="BWI78" s="193"/>
      <c r="BWJ78" s="193"/>
      <c r="BWK78" s="193"/>
      <c r="BWL78" s="193"/>
      <c r="BWM78" s="193"/>
      <c r="BWN78" s="193"/>
      <c r="BWO78" s="193"/>
      <c r="BWP78" s="193"/>
      <c r="BWQ78" s="193"/>
      <c r="BWR78" s="193"/>
      <c r="BWS78" s="193"/>
      <c r="BWT78" s="193"/>
      <c r="BWU78" s="193"/>
      <c r="BWV78" s="193"/>
      <c r="BWW78" s="193"/>
      <c r="BWX78" s="193"/>
      <c r="BWY78" s="193"/>
      <c r="BWZ78" s="193"/>
      <c r="BXA78" s="193"/>
      <c r="BXB78" s="193"/>
      <c r="BXC78" s="193"/>
      <c r="BXD78" s="193"/>
      <c r="BXE78" s="193"/>
      <c r="BXF78" s="193"/>
      <c r="BXG78" s="193"/>
      <c r="BXH78" s="193"/>
      <c r="BXI78" s="193"/>
      <c r="BXJ78" s="193"/>
      <c r="BXK78" s="193"/>
      <c r="BXL78" s="193"/>
      <c r="BXM78" s="193"/>
      <c r="BXN78" s="193"/>
      <c r="BXO78" s="193"/>
      <c r="BXP78" s="193"/>
      <c r="BXQ78" s="193"/>
      <c r="BXR78" s="193"/>
      <c r="BXS78" s="193"/>
      <c r="BXT78" s="193"/>
      <c r="BXU78" s="193"/>
      <c r="BXV78" s="193"/>
      <c r="BXW78" s="193"/>
      <c r="BXX78" s="193"/>
      <c r="BXY78" s="193"/>
      <c r="BXZ78" s="193"/>
      <c r="BYA78" s="193"/>
      <c r="BYB78" s="193"/>
      <c r="BYC78" s="193"/>
      <c r="BYD78" s="193"/>
      <c r="BYE78" s="193"/>
      <c r="BYF78" s="193"/>
      <c r="BYG78" s="193"/>
      <c r="BYH78" s="193"/>
      <c r="BYI78" s="193"/>
      <c r="BYJ78" s="193"/>
      <c r="BYK78" s="193"/>
      <c r="BYL78" s="193"/>
      <c r="BYM78" s="193"/>
      <c r="BYN78" s="193"/>
      <c r="BYO78" s="193"/>
      <c r="BYP78" s="193"/>
      <c r="BYQ78" s="193"/>
      <c r="BYR78" s="193"/>
      <c r="BYS78" s="193"/>
      <c r="BYT78" s="193"/>
      <c r="BYU78" s="193"/>
      <c r="BYV78" s="193"/>
      <c r="BYW78" s="193"/>
      <c r="BYX78" s="193"/>
      <c r="BYY78" s="193"/>
      <c r="BYZ78" s="193"/>
      <c r="BZA78" s="193"/>
      <c r="BZB78" s="193"/>
      <c r="BZC78" s="193"/>
      <c r="BZD78" s="193"/>
      <c r="BZE78" s="193"/>
      <c r="BZF78" s="193"/>
      <c r="BZG78" s="193"/>
      <c r="BZH78" s="193"/>
      <c r="BZI78" s="193"/>
      <c r="BZJ78" s="193"/>
      <c r="BZK78" s="193"/>
      <c r="BZL78" s="193"/>
      <c r="BZM78" s="193"/>
      <c r="BZN78" s="193"/>
      <c r="BZO78" s="193"/>
      <c r="BZP78" s="193"/>
      <c r="BZQ78" s="193"/>
      <c r="BZR78" s="193"/>
      <c r="BZS78" s="193"/>
      <c r="BZT78" s="193"/>
      <c r="BZU78" s="193"/>
      <c r="BZV78" s="193"/>
      <c r="BZW78" s="193"/>
      <c r="BZX78" s="193"/>
      <c r="BZY78" s="193"/>
      <c r="BZZ78" s="193"/>
      <c r="CAA78" s="193"/>
      <c r="CAB78" s="193"/>
      <c r="CAC78" s="193"/>
      <c r="CAD78" s="193"/>
      <c r="CAE78" s="193"/>
      <c r="CAF78" s="193"/>
      <c r="CAG78" s="193"/>
      <c r="CAH78" s="193"/>
      <c r="CAI78" s="193"/>
      <c r="CAJ78" s="193"/>
      <c r="CAK78" s="193"/>
      <c r="CAL78" s="193"/>
      <c r="CAM78" s="193"/>
      <c r="CAN78" s="193"/>
      <c r="CAO78" s="193"/>
      <c r="CAP78" s="193"/>
      <c r="CAQ78" s="193"/>
      <c r="CAR78" s="193"/>
      <c r="CAS78" s="193"/>
      <c r="CAT78" s="193"/>
      <c r="CAU78" s="193"/>
      <c r="CAV78" s="193"/>
      <c r="CAW78" s="193"/>
      <c r="CAX78" s="193"/>
      <c r="CAY78" s="193"/>
      <c r="CAZ78" s="193"/>
      <c r="CBA78" s="193"/>
      <c r="CBB78" s="193"/>
      <c r="CBC78" s="193"/>
      <c r="CBD78" s="193"/>
      <c r="CBE78" s="193"/>
      <c r="CBF78" s="193"/>
      <c r="CBG78" s="193"/>
      <c r="CBH78" s="193"/>
      <c r="CBI78" s="193"/>
      <c r="CBJ78" s="193"/>
      <c r="CBK78" s="193"/>
      <c r="CBL78" s="193"/>
      <c r="CBM78" s="193"/>
      <c r="CBN78" s="193"/>
      <c r="CBO78" s="193"/>
      <c r="CBP78" s="193"/>
      <c r="CBQ78" s="193"/>
      <c r="CBR78" s="193"/>
      <c r="CBS78" s="193"/>
      <c r="CBT78" s="193"/>
      <c r="CBU78" s="193"/>
      <c r="CBV78" s="193"/>
      <c r="CBW78" s="193"/>
      <c r="CBX78" s="193"/>
      <c r="CBY78" s="193"/>
      <c r="CBZ78" s="193"/>
      <c r="CCA78" s="193"/>
      <c r="CCB78" s="193"/>
      <c r="CCC78" s="193"/>
      <c r="CCD78" s="193"/>
      <c r="CCE78" s="193"/>
      <c r="CCF78" s="193"/>
      <c r="CCG78" s="193"/>
      <c r="CCH78" s="193"/>
      <c r="CCI78" s="193"/>
      <c r="CCJ78" s="193"/>
      <c r="CCK78" s="193"/>
      <c r="CCL78" s="193"/>
      <c r="CCM78" s="193"/>
      <c r="CCN78" s="193"/>
      <c r="CCO78" s="193"/>
      <c r="CCP78" s="193"/>
      <c r="CCQ78" s="193"/>
      <c r="CCR78" s="193"/>
      <c r="CCS78" s="193"/>
      <c r="CCT78" s="193"/>
      <c r="CCU78" s="193"/>
      <c r="CCV78" s="193"/>
      <c r="CCW78" s="193"/>
      <c r="CCX78" s="193"/>
      <c r="CCY78" s="193"/>
      <c r="CCZ78" s="193"/>
      <c r="CDA78" s="193"/>
      <c r="CDB78" s="193"/>
      <c r="CDC78" s="193"/>
      <c r="CDD78" s="193"/>
      <c r="CDE78" s="193"/>
      <c r="CDF78" s="193"/>
      <c r="CDG78" s="193"/>
      <c r="CDH78" s="193"/>
      <c r="CDI78" s="193"/>
      <c r="CDJ78" s="193"/>
      <c r="CDK78" s="193"/>
      <c r="CDL78" s="193"/>
      <c r="CDM78" s="193"/>
      <c r="CDN78" s="193"/>
      <c r="CDO78" s="193"/>
      <c r="CDP78" s="193"/>
      <c r="CDQ78" s="193"/>
      <c r="CDR78" s="193"/>
      <c r="CDS78" s="193"/>
      <c r="CDT78" s="193"/>
      <c r="CDU78" s="193"/>
      <c r="CDV78" s="193"/>
      <c r="CDW78" s="193"/>
      <c r="CDX78" s="193"/>
      <c r="CDY78" s="193"/>
      <c r="CDZ78" s="193"/>
      <c r="CEA78" s="193"/>
      <c r="CEB78" s="193"/>
      <c r="CEC78" s="193"/>
      <c r="CED78" s="193"/>
      <c r="CEE78" s="193"/>
      <c r="CEF78" s="193"/>
      <c r="CEG78" s="193"/>
      <c r="CEH78" s="193"/>
      <c r="CEI78" s="193"/>
      <c r="CEJ78" s="193"/>
      <c r="CEK78" s="193"/>
      <c r="CEL78" s="193"/>
      <c r="CEM78" s="193"/>
      <c r="CEN78" s="193"/>
      <c r="CEO78" s="193"/>
      <c r="CEP78" s="193"/>
      <c r="CEQ78" s="193"/>
      <c r="CER78" s="193"/>
      <c r="CES78" s="193"/>
      <c r="CET78" s="193"/>
      <c r="CEU78" s="193"/>
      <c r="CEV78" s="193"/>
      <c r="CEW78" s="193"/>
      <c r="CEX78" s="193"/>
      <c r="CEY78" s="193"/>
      <c r="CEZ78" s="193"/>
      <c r="CFA78" s="193"/>
      <c r="CFB78" s="193"/>
      <c r="CFC78" s="193"/>
      <c r="CFD78" s="193"/>
      <c r="CFE78" s="193"/>
      <c r="CFF78" s="193"/>
      <c r="CFG78" s="193"/>
      <c r="CFH78" s="193"/>
      <c r="CFI78" s="193"/>
      <c r="CFJ78" s="193"/>
      <c r="CFK78" s="193"/>
      <c r="CFL78" s="193"/>
      <c r="CFM78" s="193"/>
      <c r="CFN78" s="193"/>
      <c r="CFO78" s="193"/>
      <c r="CFP78" s="193"/>
      <c r="CFQ78" s="193"/>
      <c r="CFR78" s="193"/>
      <c r="CFS78" s="193"/>
      <c r="CFT78" s="193"/>
      <c r="CFU78" s="193"/>
      <c r="CFV78" s="193"/>
      <c r="CFW78" s="193"/>
      <c r="CFX78" s="193"/>
      <c r="CFY78" s="193"/>
      <c r="CFZ78" s="193"/>
      <c r="CGA78" s="193"/>
      <c r="CGB78" s="193"/>
      <c r="CGC78" s="193"/>
      <c r="CGD78" s="193"/>
      <c r="CGE78" s="193"/>
      <c r="CGF78" s="193"/>
      <c r="CGG78" s="193"/>
      <c r="CGH78" s="193"/>
      <c r="CGI78" s="193"/>
      <c r="CGJ78" s="193"/>
      <c r="CGK78" s="193"/>
      <c r="CGL78" s="193"/>
      <c r="CGM78" s="193"/>
      <c r="CGN78" s="193"/>
      <c r="CGO78" s="193"/>
      <c r="CGP78" s="193"/>
      <c r="CGQ78" s="193"/>
      <c r="CGR78" s="193"/>
      <c r="CGS78" s="193"/>
      <c r="CGT78" s="193"/>
      <c r="CGU78" s="193"/>
      <c r="CGV78" s="193"/>
      <c r="CGW78" s="193"/>
      <c r="CGX78" s="193"/>
      <c r="CGY78" s="193"/>
      <c r="CGZ78" s="193"/>
      <c r="CHA78" s="193"/>
      <c r="CHB78" s="193"/>
      <c r="CHC78" s="193"/>
      <c r="CHD78" s="193"/>
      <c r="CHE78" s="193"/>
      <c r="CHF78" s="193"/>
      <c r="CHG78" s="193"/>
      <c r="CHH78" s="193"/>
      <c r="CHI78" s="193"/>
      <c r="CHJ78" s="193"/>
      <c r="CHK78" s="193"/>
      <c r="CHL78" s="193"/>
      <c r="CHM78" s="193"/>
      <c r="CHN78" s="193"/>
      <c r="CHO78" s="193"/>
      <c r="CHP78" s="193"/>
      <c r="CHQ78" s="193"/>
      <c r="CHR78" s="193"/>
      <c r="CHS78" s="193"/>
      <c r="CHT78" s="193"/>
      <c r="CHU78" s="193"/>
      <c r="CHV78" s="193"/>
      <c r="CHW78" s="193"/>
      <c r="CHX78" s="193"/>
      <c r="CHY78" s="193"/>
      <c r="CHZ78" s="193"/>
      <c r="CIA78" s="193"/>
      <c r="CIB78" s="193"/>
      <c r="CIC78" s="193"/>
      <c r="CID78" s="193"/>
      <c r="CIE78" s="193"/>
      <c r="CIF78" s="193"/>
      <c r="CIG78" s="193"/>
      <c r="CIH78" s="193"/>
      <c r="CII78" s="193"/>
      <c r="CIJ78" s="193"/>
      <c r="CIK78" s="193"/>
      <c r="CIL78" s="193"/>
      <c r="CIM78" s="193"/>
      <c r="CIN78" s="193"/>
      <c r="CIO78" s="193"/>
      <c r="CIP78" s="193"/>
      <c r="CIQ78" s="193"/>
      <c r="CIR78" s="193"/>
      <c r="CIS78" s="193"/>
      <c r="CIT78" s="193"/>
      <c r="CIU78" s="193"/>
      <c r="CIV78" s="193"/>
      <c r="CIW78" s="193"/>
      <c r="CIX78" s="193"/>
      <c r="CIY78" s="193"/>
      <c r="CIZ78" s="193"/>
      <c r="CJA78" s="193"/>
      <c r="CJB78" s="193"/>
      <c r="CJC78" s="193"/>
      <c r="CJD78" s="193"/>
      <c r="CJE78" s="193"/>
      <c r="CJF78" s="193"/>
      <c r="CJG78" s="193"/>
      <c r="CJH78" s="193"/>
      <c r="CJI78" s="193"/>
      <c r="CJJ78" s="193"/>
      <c r="CJK78" s="193"/>
      <c r="CJL78" s="193"/>
      <c r="CJM78" s="193"/>
      <c r="CJN78" s="193"/>
      <c r="CJO78" s="193"/>
      <c r="CJP78" s="193"/>
      <c r="CJQ78" s="193"/>
      <c r="CJR78" s="193"/>
      <c r="CJS78" s="193"/>
      <c r="CJT78" s="193"/>
      <c r="CJU78" s="193"/>
      <c r="CJV78" s="193"/>
      <c r="CJW78" s="193"/>
      <c r="CJX78" s="193"/>
      <c r="CJY78" s="193"/>
      <c r="CJZ78" s="193"/>
      <c r="CKA78" s="193"/>
      <c r="CKB78" s="193"/>
      <c r="CKC78" s="193"/>
      <c r="CKD78" s="193"/>
      <c r="CKE78" s="193"/>
      <c r="CKF78" s="193"/>
      <c r="CKG78" s="193"/>
      <c r="CKH78" s="193"/>
      <c r="CKI78" s="193"/>
      <c r="CKJ78" s="193"/>
      <c r="CKK78" s="193"/>
      <c r="CKL78" s="193"/>
      <c r="CKM78" s="193"/>
      <c r="CKN78" s="193"/>
      <c r="CKO78" s="193"/>
      <c r="CKP78" s="193"/>
      <c r="CKQ78" s="193"/>
      <c r="CKR78" s="193"/>
      <c r="CKS78" s="193"/>
      <c r="CKT78" s="193"/>
      <c r="CKU78" s="193"/>
      <c r="CKV78" s="193"/>
      <c r="CKW78" s="193"/>
      <c r="CKX78" s="193"/>
      <c r="CKY78" s="193"/>
      <c r="CKZ78" s="193"/>
      <c r="CLA78" s="193"/>
      <c r="CLB78" s="193"/>
      <c r="CLC78" s="193"/>
      <c r="CLD78" s="193"/>
      <c r="CLE78" s="193"/>
      <c r="CLF78" s="193"/>
      <c r="CLG78" s="193"/>
      <c r="CLH78" s="193"/>
      <c r="CLI78" s="193"/>
      <c r="CLJ78" s="193"/>
      <c r="CLK78" s="193"/>
      <c r="CLL78" s="193"/>
      <c r="CLM78" s="193"/>
      <c r="CLN78" s="193"/>
      <c r="CLO78" s="193"/>
      <c r="CLP78" s="193"/>
      <c r="CLQ78" s="193"/>
      <c r="CLR78" s="193"/>
      <c r="CLS78" s="193"/>
      <c r="CLT78" s="193"/>
      <c r="CLU78" s="193"/>
      <c r="CLV78" s="193"/>
      <c r="CLW78" s="193"/>
      <c r="CLX78" s="193"/>
      <c r="CLY78" s="193"/>
      <c r="CLZ78" s="193"/>
      <c r="CMA78" s="193"/>
      <c r="CMB78" s="193"/>
      <c r="CMC78" s="193"/>
      <c r="CMD78" s="193"/>
      <c r="CME78" s="193"/>
      <c r="CMF78" s="193"/>
      <c r="CMG78" s="193"/>
      <c r="CMH78" s="193"/>
      <c r="CMI78" s="193"/>
      <c r="CMJ78" s="193"/>
      <c r="CMK78" s="193"/>
      <c r="CML78" s="193"/>
      <c r="CMM78" s="193"/>
      <c r="CMN78" s="193"/>
      <c r="CMO78" s="193"/>
      <c r="CMP78" s="193"/>
      <c r="CMQ78" s="193"/>
      <c r="CMR78" s="193"/>
      <c r="CMS78" s="193"/>
      <c r="CMT78" s="193"/>
      <c r="CMU78" s="193"/>
      <c r="CMV78" s="193"/>
      <c r="CMW78" s="193"/>
      <c r="CMX78" s="193"/>
      <c r="CMY78" s="193"/>
      <c r="CMZ78" s="193"/>
      <c r="CNA78" s="193"/>
      <c r="CNB78" s="193"/>
      <c r="CNC78" s="193"/>
      <c r="CND78" s="193"/>
      <c r="CNE78" s="193"/>
      <c r="CNF78" s="193"/>
      <c r="CNG78" s="193"/>
      <c r="CNH78" s="193"/>
      <c r="CNI78" s="193"/>
      <c r="CNJ78" s="193"/>
      <c r="CNK78" s="193"/>
      <c r="CNL78" s="193"/>
      <c r="CNM78" s="193"/>
      <c r="CNN78" s="193"/>
      <c r="CNO78" s="193"/>
      <c r="CNP78" s="193"/>
      <c r="CNQ78" s="193"/>
      <c r="CNR78" s="193"/>
      <c r="CNS78" s="193"/>
      <c r="CNT78" s="193"/>
      <c r="CNU78" s="193"/>
      <c r="CNV78" s="193"/>
      <c r="CNW78" s="193"/>
      <c r="CNX78" s="193"/>
      <c r="CNY78" s="193"/>
      <c r="CNZ78" s="193"/>
      <c r="COA78" s="193"/>
      <c r="COB78" s="193"/>
      <c r="COC78" s="193"/>
      <c r="COD78" s="193"/>
      <c r="COE78" s="193"/>
      <c r="COF78" s="193"/>
      <c r="COG78" s="193"/>
      <c r="COH78" s="193"/>
      <c r="COI78" s="193"/>
      <c r="COJ78" s="193"/>
      <c r="COK78" s="193"/>
      <c r="COL78" s="193"/>
      <c r="COM78" s="193"/>
      <c r="CON78" s="193"/>
      <c r="COO78" s="193"/>
      <c r="COP78" s="193"/>
      <c r="COQ78" s="193"/>
      <c r="COR78" s="193"/>
      <c r="COS78" s="193"/>
      <c r="COT78" s="193"/>
      <c r="COU78" s="193"/>
      <c r="COV78" s="193"/>
      <c r="COW78" s="193"/>
      <c r="COX78" s="193"/>
      <c r="COY78" s="193"/>
      <c r="COZ78" s="193"/>
      <c r="CPA78" s="193"/>
      <c r="CPB78" s="193"/>
      <c r="CPC78" s="193"/>
      <c r="CPD78" s="193"/>
      <c r="CPE78" s="193"/>
      <c r="CPF78" s="193"/>
      <c r="CPG78" s="193"/>
      <c r="CPH78" s="193"/>
      <c r="CPI78" s="193"/>
      <c r="CPJ78" s="193"/>
      <c r="CPK78" s="193"/>
      <c r="CPL78" s="193"/>
      <c r="CPM78" s="193"/>
      <c r="CPN78" s="193"/>
      <c r="CPO78" s="193"/>
      <c r="CPP78" s="193"/>
      <c r="CPQ78" s="193"/>
      <c r="CPR78" s="193"/>
      <c r="CPS78" s="193"/>
      <c r="CPT78" s="193"/>
      <c r="CPU78" s="193"/>
      <c r="CPV78" s="193"/>
      <c r="CPW78" s="193"/>
      <c r="CPX78" s="193"/>
      <c r="CPY78" s="193"/>
      <c r="CPZ78" s="193"/>
      <c r="CQA78" s="193"/>
      <c r="CQB78" s="193"/>
      <c r="CQC78" s="193"/>
      <c r="CQD78" s="193"/>
      <c r="CQE78" s="193"/>
      <c r="CQF78" s="193"/>
      <c r="CQG78" s="193"/>
      <c r="CQH78" s="193"/>
      <c r="CQI78" s="193"/>
      <c r="CQJ78" s="193"/>
      <c r="CQK78" s="193"/>
      <c r="CQL78" s="193"/>
      <c r="CQM78" s="193"/>
      <c r="CQN78" s="193"/>
      <c r="CQO78" s="193"/>
      <c r="CQP78" s="193"/>
      <c r="CQQ78" s="193"/>
      <c r="CQR78" s="193"/>
      <c r="CQS78" s="193"/>
      <c r="CQT78" s="193"/>
      <c r="CQU78" s="193"/>
      <c r="CQV78" s="193"/>
      <c r="CQW78" s="193"/>
      <c r="CQX78" s="193"/>
      <c r="CQY78" s="193"/>
      <c r="CQZ78" s="193"/>
      <c r="CRA78" s="193"/>
      <c r="CRB78" s="193"/>
      <c r="CRC78" s="193"/>
      <c r="CRD78" s="193"/>
      <c r="CRE78" s="193"/>
      <c r="CRF78" s="193"/>
      <c r="CRG78" s="193"/>
      <c r="CRH78" s="193"/>
      <c r="CRI78" s="193"/>
      <c r="CRJ78" s="193"/>
      <c r="CRK78" s="193"/>
      <c r="CRL78" s="193"/>
      <c r="CRM78" s="193"/>
      <c r="CRN78" s="193"/>
      <c r="CRO78" s="193"/>
      <c r="CRP78" s="193"/>
      <c r="CRQ78" s="193"/>
      <c r="CRR78" s="193"/>
      <c r="CRS78" s="193"/>
      <c r="CRT78" s="193"/>
      <c r="CRU78" s="193"/>
      <c r="CRV78" s="193"/>
      <c r="CRW78" s="193"/>
      <c r="CRX78" s="193"/>
      <c r="CRY78" s="193"/>
      <c r="CRZ78" s="193"/>
      <c r="CSA78" s="193"/>
      <c r="CSB78" s="193"/>
      <c r="CSC78" s="193"/>
      <c r="CSD78" s="193"/>
      <c r="CSE78" s="193"/>
      <c r="CSF78" s="193"/>
      <c r="CSG78" s="193"/>
      <c r="CSH78" s="193"/>
      <c r="CSI78" s="193"/>
      <c r="CSJ78" s="193"/>
      <c r="CSK78" s="193"/>
      <c r="CSL78" s="193"/>
      <c r="CSM78" s="193"/>
      <c r="CSN78" s="193"/>
      <c r="CSO78" s="193"/>
      <c r="CSP78" s="193"/>
      <c r="CSQ78" s="193"/>
      <c r="CSR78" s="193"/>
      <c r="CSS78" s="193"/>
      <c r="CST78" s="193"/>
      <c r="CSU78" s="193"/>
      <c r="CSV78" s="193"/>
      <c r="CSW78" s="193"/>
      <c r="CSX78" s="193"/>
      <c r="CSY78" s="193"/>
      <c r="CSZ78" s="193"/>
      <c r="CTA78" s="193"/>
      <c r="CTB78" s="193"/>
      <c r="CTC78" s="193"/>
      <c r="CTD78" s="193"/>
      <c r="CTE78" s="193"/>
      <c r="CTF78" s="193"/>
      <c r="CTG78" s="193"/>
      <c r="CTH78" s="193"/>
      <c r="CTI78" s="193"/>
      <c r="CTJ78" s="193"/>
      <c r="CTK78" s="193"/>
      <c r="CTL78" s="193"/>
      <c r="CTM78" s="193"/>
      <c r="CTN78" s="193"/>
      <c r="CTO78" s="193"/>
      <c r="CTP78" s="193"/>
      <c r="CTQ78" s="193"/>
      <c r="CTR78" s="193"/>
      <c r="CTS78" s="193"/>
      <c r="CTT78" s="193"/>
      <c r="CTU78" s="193"/>
      <c r="CTV78" s="193"/>
      <c r="CTW78" s="193"/>
      <c r="CTX78" s="193"/>
      <c r="CTY78" s="193"/>
      <c r="CTZ78" s="193"/>
      <c r="CUA78" s="193"/>
      <c r="CUB78" s="193"/>
      <c r="CUC78" s="193"/>
      <c r="CUD78" s="193"/>
      <c r="CUE78" s="193"/>
      <c r="CUF78" s="193"/>
      <c r="CUG78" s="193"/>
      <c r="CUH78" s="193"/>
      <c r="CUI78" s="193"/>
      <c r="CUJ78" s="193"/>
      <c r="CUK78" s="193"/>
      <c r="CUL78" s="193"/>
      <c r="CUM78" s="193"/>
      <c r="CUN78" s="193"/>
      <c r="CUO78" s="193"/>
      <c r="CUP78" s="193"/>
      <c r="CUQ78" s="193"/>
      <c r="CUR78" s="193"/>
      <c r="CUS78" s="193"/>
      <c r="CUT78" s="193"/>
      <c r="CUU78" s="193"/>
      <c r="CUV78" s="193"/>
      <c r="CUW78" s="193"/>
      <c r="CUX78" s="193"/>
      <c r="CUY78" s="193"/>
      <c r="CUZ78" s="193"/>
      <c r="CVA78" s="193"/>
      <c r="CVB78" s="193"/>
      <c r="CVC78" s="193"/>
      <c r="CVD78" s="193"/>
      <c r="CVE78" s="193"/>
      <c r="CVF78" s="193"/>
      <c r="CVG78" s="193"/>
      <c r="CVH78" s="193"/>
      <c r="CVI78" s="193"/>
      <c r="CVJ78" s="193"/>
      <c r="CVK78" s="193"/>
      <c r="CVL78" s="193"/>
      <c r="CVM78" s="193"/>
      <c r="CVN78" s="193"/>
      <c r="CVO78" s="193"/>
      <c r="CVP78" s="193"/>
      <c r="CVQ78" s="193"/>
      <c r="CVR78" s="193"/>
      <c r="CVS78" s="193"/>
      <c r="CVT78" s="193"/>
      <c r="CVU78" s="193"/>
      <c r="CVV78" s="193"/>
      <c r="CVW78" s="193"/>
      <c r="CVX78" s="193"/>
      <c r="CVY78" s="193"/>
      <c r="CVZ78" s="193"/>
      <c r="CWA78" s="193"/>
      <c r="CWB78" s="193"/>
      <c r="CWC78" s="193"/>
      <c r="CWD78" s="193"/>
      <c r="CWE78" s="193"/>
      <c r="CWF78" s="193"/>
      <c r="CWG78" s="193"/>
      <c r="CWH78" s="193"/>
      <c r="CWI78" s="193"/>
      <c r="CWJ78" s="193"/>
      <c r="CWK78" s="193"/>
      <c r="CWL78" s="193"/>
      <c r="CWM78" s="193"/>
      <c r="CWN78" s="193"/>
      <c r="CWO78" s="193"/>
      <c r="CWP78" s="193"/>
      <c r="CWQ78" s="193"/>
      <c r="CWR78" s="193"/>
      <c r="CWS78" s="193"/>
      <c r="CWT78" s="193"/>
      <c r="CWU78" s="193"/>
      <c r="CWV78" s="193"/>
      <c r="CWW78" s="193"/>
      <c r="CWX78" s="193"/>
      <c r="CWY78" s="193"/>
      <c r="CWZ78" s="193"/>
      <c r="CXA78" s="193"/>
      <c r="CXB78" s="193"/>
      <c r="CXC78" s="193"/>
      <c r="CXD78" s="193"/>
      <c r="CXE78" s="193"/>
      <c r="CXF78" s="193"/>
      <c r="CXG78" s="193"/>
      <c r="CXH78" s="193"/>
      <c r="CXI78" s="193"/>
      <c r="CXJ78" s="193"/>
      <c r="CXK78" s="193"/>
      <c r="CXL78" s="193"/>
      <c r="CXM78" s="193"/>
      <c r="CXN78" s="193"/>
      <c r="CXO78" s="193"/>
      <c r="CXP78" s="193"/>
      <c r="CXQ78" s="193"/>
      <c r="CXR78" s="193"/>
      <c r="CXS78" s="193"/>
      <c r="CXT78" s="193"/>
      <c r="CXU78" s="193"/>
      <c r="CXV78" s="193"/>
      <c r="CXW78" s="193"/>
      <c r="CXX78" s="193"/>
      <c r="CXY78" s="193"/>
      <c r="CXZ78" s="193"/>
      <c r="CYA78" s="193"/>
      <c r="CYB78" s="193"/>
      <c r="CYC78" s="193"/>
      <c r="CYD78" s="193"/>
      <c r="CYE78" s="193"/>
      <c r="CYF78" s="193"/>
      <c r="CYG78" s="193"/>
      <c r="CYH78" s="193"/>
      <c r="CYI78" s="193"/>
      <c r="CYJ78" s="193"/>
      <c r="CYK78" s="193"/>
      <c r="CYL78" s="193"/>
      <c r="CYM78" s="193"/>
      <c r="CYN78" s="193"/>
      <c r="CYO78" s="193"/>
      <c r="CYP78" s="193"/>
      <c r="CYQ78" s="193"/>
      <c r="CYR78" s="193"/>
      <c r="CYS78" s="193"/>
      <c r="CYT78" s="193"/>
      <c r="CYU78" s="193"/>
      <c r="CYV78" s="193"/>
      <c r="CYW78" s="193"/>
      <c r="CYX78" s="193"/>
      <c r="CYY78" s="193"/>
      <c r="CYZ78" s="193"/>
      <c r="CZA78" s="193"/>
      <c r="CZB78" s="193"/>
      <c r="CZC78" s="193"/>
      <c r="CZD78" s="193"/>
      <c r="CZE78" s="193"/>
      <c r="CZF78" s="193"/>
      <c r="CZG78" s="193"/>
      <c r="CZH78" s="193"/>
      <c r="CZI78" s="193"/>
      <c r="CZJ78" s="193"/>
      <c r="CZK78" s="193"/>
      <c r="CZL78" s="193"/>
      <c r="CZM78" s="193"/>
      <c r="CZN78" s="193"/>
      <c r="CZO78" s="193"/>
      <c r="CZP78" s="193"/>
      <c r="CZQ78" s="193"/>
      <c r="CZR78" s="193"/>
      <c r="CZS78" s="193"/>
      <c r="CZT78" s="193"/>
      <c r="CZU78" s="193"/>
      <c r="CZV78" s="193"/>
      <c r="CZW78" s="193"/>
      <c r="CZX78" s="193"/>
      <c r="CZY78" s="193"/>
      <c r="CZZ78" s="193"/>
      <c r="DAA78" s="193"/>
      <c r="DAB78" s="193"/>
      <c r="DAC78" s="193"/>
      <c r="DAD78" s="193"/>
      <c r="DAE78" s="193"/>
      <c r="DAF78" s="193"/>
      <c r="DAG78" s="193"/>
      <c r="DAH78" s="193"/>
      <c r="DAI78" s="193"/>
      <c r="DAJ78" s="193"/>
      <c r="DAK78" s="193"/>
      <c r="DAL78" s="193"/>
      <c r="DAM78" s="193"/>
      <c r="DAN78" s="193"/>
      <c r="DAO78" s="193"/>
      <c r="DAP78" s="193"/>
      <c r="DAQ78" s="193"/>
      <c r="DAR78" s="193"/>
      <c r="DAS78" s="193"/>
      <c r="DAT78" s="193"/>
      <c r="DAU78" s="193"/>
      <c r="DAV78" s="193"/>
      <c r="DAW78" s="193"/>
      <c r="DAX78" s="193"/>
      <c r="DAY78" s="193"/>
      <c r="DAZ78" s="193"/>
      <c r="DBA78" s="193"/>
      <c r="DBB78" s="193"/>
      <c r="DBC78" s="193"/>
      <c r="DBD78" s="193"/>
      <c r="DBE78" s="193"/>
      <c r="DBF78" s="193"/>
      <c r="DBG78" s="193"/>
      <c r="DBH78" s="193"/>
      <c r="DBI78" s="193"/>
      <c r="DBJ78" s="193"/>
      <c r="DBK78" s="193"/>
      <c r="DBL78" s="193"/>
      <c r="DBM78" s="193"/>
      <c r="DBN78" s="193"/>
      <c r="DBO78" s="193"/>
      <c r="DBP78" s="193"/>
      <c r="DBQ78" s="193"/>
      <c r="DBR78" s="193"/>
      <c r="DBS78" s="193"/>
      <c r="DBT78" s="193"/>
      <c r="DBU78" s="193"/>
      <c r="DBV78" s="193"/>
      <c r="DBW78" s="193"/>
      <c r="DBX78" s="193"/>
      <c r="DBY78" s="193"/>
      <c r="DBZ78" s="193"/>
      <c r="DCA78" s="193"/>
      <c r="DCB78" s="193"/>
      <c r="DCC78" s="193"/>
      <c r="DCD78" s="193"/>
      <c r="DCE78" s="193"/>
      <c r="DCF78" s="193"/>
      <c r="DCG78" s="193"/>
      <c r="DCH78" s="193"/>
      <c r="DCI78" s="193"/>
      <c r="DCJ78" s="193"/>
      <c r="DCK78" s="193"/>
      <c r="DCL78" s="193"/>
      <c r="DCM78" s="193"/>
      <c r="DCN78" s="193"/>
      <c r="DCO78" s="193"/>
      <c r="DCP78" s="193"/>
      <c r="DCQ78" s="193"/>
      <c r="DCR78" s="193"/>
      <c r="DCS78" s="193"/>
      <c r="DCT78" s="193"/>
      <c r="DCU78" s="193"/>
      <c r="DCV78" s="193"/>
      <c r="DCW78" s="193"/>
      <c r="DCX78" s="193"/>
      <c r="DCY78" s="193"/>
      <c r="DCZ78" s="193"/>
      <c r="DDA78" s="193"/>
      <c r="DDB78" s="193"/>
      <c r="DDC78" s="193"/>
      <c r="DDD78" s="193"/>
      <c r="DDE78" s="193"/>
      <c r="DDF78" s="193"/>
      <c r="DDG78" s="193"/>
      <c r="DDH78" s="193"/>
      <c r="DDI78" s="193"/>
      <c r="DDJ78" s="193"/>
      <c r="DDK78" s="193"/>
      <c r="DDL78" s="193"/>
      <c r="DDM78" s="193"/>
      <c r="DDN78" s="193"/>
      <c r="DDO78" s="193"/>
      <c r="DDP78" s="193"/>
      <c r="DDQ78" s="193"/>
      <c r="DDR78" s="193"/>
      <c r="DDS78" s="193"/>
      <c r="DDT78" s="193"/>
      <c r="DDU78" s="193"/>
      <c r="DDV78" s="193"/>
      <c r="DDW78" s="193"/>
      <c r="DDX78" s="193"/>
      <c r="DDY78" s="193"/>
      <c r="DDZ78" s="193"/>
      <c r="DEA78" s="193"/>
      <c r="DEB78" s="193"/>
      <c r="DEC78" s="193"/>
      <c r="DED78" s="193"/>
      <c r="DEE78" s="193"/>
      <c r="DEF78" s="193"/>
      <c r="DEG78" s="193"/>
      <c r="DEH78" s="193"/>
      <c r="DEI78" s="193"/>
      <c r="DEJ78" s="193"/>
      <c r="DEK78" s="193"/>
      <c r="DEL78" s="193"/>
      <c r="DEM78" s="193"/>
      <c r="DEN78" s="193"/>
      <c r="DEO78" s="193"/>
      <c r="DEP78" s="193"/>
      <c r="DEQ78" s="193"/>
      <c r="DER78" s="193"/>
      <c r="DES78" s="193"/>
      <c r="DET78" s="193"/>
      <c r="DEU78" s="193"/>
      <c r="DEV78" s="193"/>
      <c r="DEW78" s="193"/>
      <c r="DEX78" s="193"/>
      <c r="DEY78" s="193"/>
      <c r="DEZ78" s="193"/>
      <c r="DFA78" s="193"/>
      <c r="DFB78" s="193"/>
      <c r="DFC78" s="193"/>
      <c r="DFD78" s="193"/>
      <c r="DFE78" s="193"/>
      <c r="DFF78" s="193"/>
      <c r="DFG78" s="193"/>
      <c r="DFH78" s="193"/>
      <c r="DFI78" s="193"/>
      <c r="DFJ78" s="193"/>
      <c r="DFK78" s="193"/>
      <c r="DFL78" s="193"/>
      <c r="DFM78" s="193"/>
      <c r="DFN78" s="193"/>
      <c r="DFO78" s="193"/>
      <c r="DFP78" s="193"/>
      <c r="DFQ78" s="193"/>
      <c r="DFR78" s="193"/>
      <c r="DFS78" s="193"/>
      <c r="DFT78" s="193"/>
      <c r="DFU78" s="193"/>
      <c r="DFV78" s="193"/>
      <c r="DFW78" s="193"/>
      <c r="DFX78" s="193"/>
      <c r="DFY78" s="193"/>
      <c r="DFZ78" s="193"/>
      <c r="DGA78" s="193"/>
      <c r="DGB78" s="193"/>
      <c r="DGC78" s="193"/>
      <c r="DGD78" s="193"/>
      <c r="DGE78" s="193"/>
      <c r="DGF78" s="193"/>
      <c r="DGG78" s="193"/>
      <c r="DGH78" s="193"/>
      <c r="DGI78" s="193"/>
      <c r="DGJ78" s="193"/>
      <c r="DGK78" s="193"/>
      <c r="DGL78" s="193"/>
      <c r="DGM78" s="193"/>
      <c r="DGN78" s="193"/>
      <c r="DGO78" s="193"/>
      <c r="DGP78" s="193"/>
      <c r="DGQ78" s="193"/>
      <c r="DGR78" s="193"/>
      <c r="DGS78" s="193"/>
      <c r="DGT78" s="193"/>
      <c r="DGU78" s="193"/>
      <c r="DGV78" s="193"/>
      <c r="DGW78" s="193"/>
      <c r="DGX78" s="193"/>
      <c r="DGY78" s="193"/>
      <c r="DGZ78" s="193"/>
      <c r="DHA78" s="193"/>
      <c r="DHB78" s="193"/>
      <c r="DHC78" s="193"/>
      <c r="DHD78" s="193"/>
      <c r="DHE78" s="193"/>
      <c r="DHF78" s="193"/>
      <c r="DHG78" s="193"/>
      <c r="DHH78" s="193"/>
      <c r="DHI78" s="193"/>
      <c r="DHJ78" s="193"/>
      <c r="DHK78" s="193"/>
      <c r="DHL78" s="193"/>
      <c r="DHM78" s="193"/>
      <c r="DHN78" s="193"/>
      <c r="DHO78" s="193"/>
      <c r="DHP78" s="193"/>
      <c r="DHQ78" s="193"/>
      <c r="DHR78" s="193"/>
      <c r="DHS78" s="193"/>
      <c r="DHT78" s="193"/>
      <c r="DHU78" s="193"/>
      <c r="DHV78" s="193"/>
      <c r="DHW78" s="193"/>
      <c r="DHX78" s="193"/>
      <c r="DHY78" s="193"/>
      <c r="DHZ78" s="193"/>
      <c r="DIA78" s="193"/>
      <c r="DIB78" s="193"/>
      <c r="DIC78" s="193"/>
      <c r="DID78" s="193"/>
      <c r="DIE78" s="193"/>
      <c r="DIF78" s="193"/>
      <c r="DIG78" s="193"/>
      <c r="DIH78" s="193"/>
      <c r="DII78" s="193"/>
      <c r="DIJ78" s="193"/>
      <c r="DIK78" s="193"/>
      <c r="DIL78" s="193"/>
      <c r="DIM78" s="193"/>
      <c r="DIN78" s="193"/>
      <c r="DIO78" s="193"/>
      <c r="DIP78" s="193"/>
      <c r="DIQ78" s="193"/>
      <c r="DIR78" s="193"/>
      <c r="DIS78" s="193"/>
      <c r="DIT78" s="193"/>
      <c r="DIU78" s="193"/>
      <c r="DIV78" s="193"/>
      <c r="DIW78" s="193"/>
      <c r="DIX78" s="193"/>
      <c r="DIY78" s="193"/>
      <c r="DIZ78" s="193"/>
      <c r="DJA78" s="193"/>
      <c r="DJB78" s="193"/>
      <c r="DJC78" s="193"/>
      <c r="DJD78" s="193"/>
      <c r="DJE78" s="193"/>
      <c r="DJF78" s="193"/>
      <c r="DJG78" s="193"/>
      <c r="DJH78" s="193"/>
      <c r="DJI78" s="193"/>
      <c r="DJJ78" s="193"/>
      <c r="DJK78" s="193"/>
      <c r="DJL78" s="193"/>
      <c r="DJM78" s="193"/>
      <c r="DJN78" s="193"/>
      <c r="DJO78" s="193"/>
      <c r="DJP78" s="193"/>
      <c r="DJQ78" s="193"/>
      <c r="DJR78" s="193"/>
      <c r="DJS78" s="193"/>
      <c r="DJT78" s="193"/>
      <c r="DJU78" s="193"/>
      <c r="DJV78" s="193"/>
      <c r="DJW78" s="193"/>
      <c r="DJX78" s="193"/>
      <c r="DJY78" s="193"/>
      <c r="DJZ78" s="193"/>
      <c r="DKA78" s="193"/>
      <c r="DKB78" s="193"/>
      <c r="DKC78" s="193"/>
      <c r="DKD78" s="193"/>
      <c r="DKE78" s="193"/>
      <c r="DKF78" s="193"/>
      <c r="DKG78" s="193"/>
      <c r="DKH78" s="193"/>
      <c r="DKI78" s="193"/>
      <c r="DKJ78" s="193"/>
      <c r="DKK78" s="193"/>
      <c r="DKL78" s="193"/>
      <c r="DKM78" s="193"/>
      <c r="DKN78" s="193"/>
      <c r="DKO78" s="193"/>
      <c r="DKP78" s="193"/>
      <c r="DKQ78" s="193"/>
      <c r="DKR78" s="193"/>
      <c r="DKS78" s="193"/>
      <c r="DKT78" s="193"/>
      <c r="DKU78" s="193"/>
      <c r="DKV78" s="193"/>
      <c r="DKW78" s="193"/>
      <c r="DKX78" s="193"/>
      <c r="DKY78" s="193"/>
      <c r="DKZ78" s="193"/>
      <c r="DLA78" s="193"/>
      <c r="DLB78" s="193"/>
      <c r="DLC78" s="193"/>
      <c r="DLD78" s="193"/>
      <c r="DLE78" s="193"/>
      <c r="DLF78" s="193"/>
      <c r="DLG78" s="193"/>
      <c r="DLH78" s="193"/>
      <c r="DLI78" s="193"/>
      <c r="DLJ78" s="193"/>
      <c r="DLK78" s="193"/>
      <c r="DLL78" s="193"/>
      <c r="DLM78" s="193"/>
      <c r="DLN78" s="193"/>
      <c r="DLO78" s="193"/>
      <c r="DLP78" s="193"/>
      <c r="DLQ78" s="193"/>
      <c r="DLR78" s="193"/>
      <c r="DLS78" s="193"/>
      <c r="DLT78" s="193"/>
      <c r="DLU78" s="193"/>
      <c r="DLV78" s="193"/>
      <c r="DLW78" s="193"/>
      <c r="DLX78" s="193"/>
      <c r="DLY78" s="193"/>
      <c r="DLZ78" s="193"/>
      <c r="DMA78" s="193"/>
      <c r="DMB78" s="193"/>
      <c r="DMC78" s="193"/>
      <c r="DMD78" s="193"/>
      <c r="DME78" s="193"/>
      <c r="DMF78" s="193"/>
      <c r="DMG78" s="193"/>
      <c r="DMH78" s="193"/>
      <c r="DMI78" s="193"/>
      <c r="DMJ78" s="193"/>
      <c r="DMK78" s="193"/>
      <c r="DML78" s="193"/>
      <c r="DMM78" s="193"/>
      <c r="DMN78" s="193"/>
      <c r="DMO78" s="193"/>
      <c r="DMP78" s="193"/>
      <c r="DMQ78" s="193"/>
      <c r="DMR78" s="193"/>
      <c r="DMS78" s="193"/>
      <c r="DMT78" s="193"/>
      <c r="DMU78" s="193"/>
      <c r="DMV78" s="193"/>
      <c r="DMW78" s="193"/>
      <c r="DMX78" s="193"/>
      <c r="DMY78" s="193"/>
      <c r="DMZ78" s="193"/>
      <c r="DNA78" s="193"/>
      <c r="DNB78" s="193"/>
      <c r="DNC78" s="193"/>
      <c r="DND78" s="193"/>
      <c r="DNE78" s="193"/>
      <c r="DNF78" s="193"/>
      <c r="DNG78" s="193"/>
      <c r="DNH78" s="193"/>
      <c r="DNI78" s="193"/>
      <c r="DNJ78" s="193"/>
      <c r="DNK78" s="193"/>
      <c r="DNL78" s="193"/>
      <c r="DNM78" s="193"/>
      <c r="DNN78" s="193"/>
      <c r="DNO78" s="193"/>
      <c r="DNP78" s="193"/>
      <c r="DNQ78" s="193"/>
      <c r="DNR78" s="193"/>
      <c r="DNS78" s="193"/>
      <c r="DNT78" s="193"/>
      <c r="DNU78" s="193"/>
      <c r="DNV78" s="193"/>
      <c r="DNW78" s="193"/>
      <c r="DNX78" s="193"/>
      <c r="DNY78" s="193"/>
      <c r="DNZ78" s="193"/>
      <c r="DOA78" s="193"/>
      <c r="DOB78" s="193"/>
      <c r="DOC78" s="193"/>
      <c r="DOD78" s="193"/>
      <c r="DOE78" s="193"/>
      <c r="DOF78" s="193"/>
      <c r="DOG78" s="193"/>
      <c r="DOH78" s="193"/>
      <c r="DOI78" s="193"/>
      <c r="DOJ78" s="193"/>
      <c r="DOK78" s="193"/>
      <c r="DOL78" s="193"/>
      <c r="DOM78" s="193"/>
      <c r="DON78" s="193"/>
      <c r="DOO78" s="193"/>
      <c r="DOP78" s="193"/>
      <c r="DOQ78" s="193"/>
      <c r="DOR78" s="193"/>
      <c r="DOS78" s="193"/>
      <c r="DOT78" s="193"/>
      <c r="DOU78" s="193"/>
      <c r="DOV78" s="193"/>
      <c r="DOW78" s="193"/>
      <c r="DOX78" s="193"/>
      <c r="DOY78" s="193"/>
      <c r="DOZ78" s="193"/>
      <c r="DPA78" s="193"/>
      <c r="DPB78" s="193"/>
      <c r="DPC78" s="193"/>
      <c r="DPD78" s="193"/>
      <c r="DPE78" s="193"/>
      <c r="DPF78" s="193"/>
      <c r="DPG78" s="193"/>
      <c r="DPH78" s="193"/>
      <c r="DPI78" s="193"/>
      <c r="DPJ78" s="193"/>
      <c r="DPK78" s="193"/>
      <c r="DPL78" s="193"/>
      <c r="DPM78" s="193"/>
      <c r="DPN78" s="193"/>
      <c r="DPO78" s="193"/>
      <c r="DPP78" s="193"/>
      <c r="DPQ78" s="193"/>
      <c r="DPR78" s="193"/>
      <c r="DPS78" s="193"/>
      <c r="DPT78" s="193"/>
      <c r="DPU78" s="193"/>
      <c r="DPV78" s="193"/>
      <c r="DPW78" s="193"/>
      <c r="DPX78" s="193"/>
      <c r="DPY78" s="193"/>
      <c r="DPZ78" s="193"/>
      <c r="DQA78" s="193"/>
      <c r="DQB78" s="193"/>
      <c r="DQC78" s="193"/>
      <c r="DQD78" s="193"/>
      <c r="DQE78" s="193"/>
      <c r="DQF78" s="193"/>
      <c r="DQG78" s="193"/>
      <c r="DQH78" s="193"/>
      <c r="DQI78" s="193"/>
      <c r="DQJ78" s="193"/>
      <c r="DQK78" s="193"/>
      <c r="DQL78" s="193"/>
      <c r="DQM78" s="193"/>
      <c r="DQN78" s="193"/>
      <c r="DQO78" s="193"/>
      <c r="DQP78" s="193"/>
      <c r="DQQ78" s="193"/>
      <c r="DQR78" s="193"/>
      <c r="DQS78" s="193"/>
      <c r="DQT78" s="193"/>
      <c r="DQU78" s="193"/>
      <c r="DQV78" s="193"/>
      <c r="DQW78" s="193"/>
      <c r="DQX78" s="193"/>
      <c r="DQY78" s="193"/>
      <c r="DQZ78" s="193"/>
      <c r="DRA78" s="193"/>
      <c r="DRB78" s="193"/>
      <c r="DRC78" s="193"/>
      <c r="DRD78" s="193"/>
      <c r="DRE78" s="193"/>
      <c r="DRF78" s="193"/>
      <c r="DRG78" s="193"/>
      <c r="DRH78" s="193"/>
      <c r="DRI78" s="193"/>
      <c r="DRJ78" s="193"/>
      <c r="DRK78" s="193"/>
      <c r="DRL78" s="193"/>
      <c r="DRM78" s="193"/>
      <c r="DRN78" s="193"/>
      <c r="DRO78" s="193"/>
      <c r="DRP78" s="193"/>
      <c r="DRQ78" s="193"/>
      <c r="DRR78" s="193"/>
      <c r="DRS78" s="193"/>
      <c r="DRT78" s="193"/>
      <c r="DRU78" s="193"/>
      <c r="DRV78" s="193"/>
      <c r="DRW78" s="193"/>
      <c r="DRX78" s="193"/>
      <c r="DRY78" s="193"/>
      <c r="DRZ78" s="193"/>
      <c r="DSA78" s="193"/>
      <c r="DSB78" s="193"/>
      <c r="DSC78" s="193"/>
      <c r="DSD78" s="193"/>
      <c r="DSE78" s="193"/>
      <c r="DSF78" s="193"/>
      <c r="DSG78" s="193"/>
      <c r="DSH78" s="193"/>
      <c r="DSI78" s="193"/>
      <c r="DSJ78" s="193"/>
      <c r="DSK78" s="193"/>
      <c r="DSL78" s="193"/>
      <c r="DSM78" s="193"/>
      <c r="DSN78" s="193"/>
      <c r="DSO78" s="193"/>
      <c r="DSP78" s="193"/>
      <c r="DSQ78" s="193"/>
      <c r="DSR78" s="193"/>
      <c r="DSS78" s="193"/>
      <c r="DST78" s="193"/>
      <c r="DSU78" s="193"/>
      <c r="DSV78" s="193"/>
      <c r="DSW78" s="193"/>
      <c r="DSX78" s="193"/>
      <c r="DSY78" s="193"/>
      <c r="DSZ78" s="193"/>
      <c r="DTA78" s="193"/>
      <c r="DTB78" s="193"/>
      <c r="DTC78" s="193"/>
      <c r="DTD78" s="193"/>
      <c r="DTE78" s="193"/>
      <c r="DTF78" s="193"/>
      <c r="DTG78" s="193"/>
      <c r="DTH78" s="193"/>
      <c r="DTI78" s="193"/>
      <c r="DTJ78" s="193"/>
      <c r="DTK78" s="193"/>
      <c r="DTL78" s="193"/>
      <c r="DTM78" s="193"/>
      <c r="DTN78" s="193"/>
      <c r="DTO78" s="193"/>
      <c r="DTP78" s="193"/>
      <c r="DTQ78" s="193"/>
      <c r="DTR78" s="193"/>
      <c r="DTS78" s="193"/>
      <c r="DTT78" s="193"/>
      <c r="DTU78" s="193"/>
      <c r="DTV78" s="193"/>
      <c r="DTW78" s="193"/>
      <c r="DTX78" s="193"/>
      <c r="DTY78" s="193"/>
      <c r="DTZ78" s="193"/>
      <c r="DUA78" s="193"/>
      <c r="DUB78" s="193"/>
      <c r="DUC78" s="193"/>
      <c r="DUD78" s="193"/>
      <c r="DUE78" s="193"/>
      <c r="DUF78" s="193"/>
      <c r="DUG78" s="193"/>
      <c r="DUH78" s="193"/>
      <c r="DUI78" s="193"/>
      <c r="DUJ78" s="193"/>
      <c r="DUK78" s="193"/>
      <c r="DUL78" s="193"/>
      <c r="DUM78" s="193"/>
      <c r="DUN78" s="193"/>
      <c r="DUO78" s="193"/>
      <c r="DUP78" s="193"/>
      <c r="DUQ78" s="193"/>
      <c r="DUR78" s="193"/>
      <c r="DUS78" s="193"/>
      <c r="DUT78" s="193"/>
      <c r="DUU78" s="193"/>
      <c r="DUV78" s="193"/>
      <c r="DUW78" s="193"/>
      <c r="DUX78" s="193"/>
      <c r="DUY78" s="193"/>
      <c r="DUZ78" s="193"/>
      <c r="DVA78" s="193"/>
      <c r="DVB78" s="193"/>
      <c r="DVC78" s="193"/>
      <c r="DVD78" s="193"/>
      <c r="DVE78" s="193"/>
      <c r="DVF78" s="193"/>
      <c r="DVG78" s="193"/>
      <c r="DVH78" s="193"/>
      <c r="DVI78" s="193"/>
      <c r="DVJ78" s="193"/>
      <c r="DVK78" s="193"/>
      <c r="DVL78" s="193"/>
      <c r="DVM78" s="193"/>
      <c r="DVN78" s="193"/>
      <c r="DVO78" s="193"/>
      <c r="DVP78" s="193"/>
      <c r="DVQ78" s="193"/>
      <c r="DVR78" s="193"/>
      <c r="DVS78" s="193"/>
      <c r="DVT78" s="193"/>
      <c r="DVU78" s="193"/>
      <c r="DVV78" s="193"/>
      <c r="DVW78" s="193"/>
      <c r="DVX78" s="193"/>
      <c r="DVY78" s="193"/>
      <c r="DVZ78" s="193"/>
      <c r="DWA78" s="193"/>
      <c r="DWB78" s="193"/>
      <c r="DWC78" s="193"/>
      <c r="DWD78" s="193"/>
      <c r="DWE78" s="193"/>
      <c r="DWF78" s="193"/>
      <c r="DWG78" s="193"/>
      <c r="DWH78" s="193"/>
      <c r="DWI78" s="193"/>
      <c r="DWJ78" s="193"/>
      <c r="DWK78" s="193"/>
      <c r="DWL78" s="193"/>
      <c r="DWM78" s="193"/>
      <c r="DWN78" s="193"/>
      <c r="DWO78" s="193"/>
      <c r="DWP78" s="193"/>
      <c r="DWQ78" s="193"/>
      <c r="DWR78" s="193"/>
      <c r="DWS78" s="193"/>
      <c r="DWT78" s="193"/>
      <c r="DWU78" s="193"/>
      <c r="DWV78" s="193"/>
      <c r="DWW78" s="193"/>
      <c r="DWX78" s="193"/>
      <c r="DWY78" s="193"/>
      <c r="DWZ78" s="193"/>
      <c r="DXA78" s="193"/>
      <c r="DXB78" s="193"/>
      <c r="DXC78" s="193"/>
      <c r="DXD78" s="193"/>
      <c r="DXE78" s="193"/>
      <c r="DXF78" s="193"/>
      <c r="DXG78" s="193"/>
      <c r="DXH78" s="193"/>
      <c r="DXI78" s="193"/>
      <c r="DXJ78" s="193"/>
      <c r="DXK78" s="193"/>
      <c r="DXL78" s="193"/>
      <c r="DXM78" s="193"/>
      <c r="DXN78" s="193"/>
      <c r="DXO78" s="193"/>
      <c r="DXP78" s="193"/>
      <c r="DXQ78" s="193"/>
      <c r="DXR78" s="193"/>
      <c r="DXS78" s="193"/>
      <c r="DXT78" s="193"/>
      <c r="DXU78" s="193"/>
      <c r="DXV78" s="193"/>
      <c r="DXW78" s="193"/>
      <c r="DXX78" s="193"/>
      <c r="DXY78" s="193"/>
      <c r="DXZ78" s="193"/>
      <c r="DYA78" s="193"/>
      <c r="DYB78" s="193"/>
      <c r="DYC78" s="193"/>
      <c r="DYD78" s="193"/>
      <c r="DYE78" s="193"/>
      <c r="DYF78" s="193"/>
      <c r="DYG78" s="193"/>
      <c r="DYH78" s="193"/>
      <c r="DYI78" s="193"/>
      <c r="DYJ78" s="193"/>
      <c r="DYK78" s="193"/>
      <c r="DYL78" s="193"/>
      <c r="DYM78" s="193"/>
      <c r="DYN78" s="193"/>
      <c r="DYO78" s="193"/>
      <c r="DYP78" s="193"/>
      <c r="DYQ78" s="193"/>
      <c r="DYR78" s="193"/>
      <c r="DYS78" s="193"/>
      <c r="DYT78" s="193"/>
      <c r="DYU78" s="193"/>
      <c r="DYV78" s="193"/>
      <c r="DYW78" s="193"/>
      <c r="DYX78" s="193"/>
      <c r="DYY78" s="193"/>
      <c r="DYZ78" s="193"/>
      <c r="DZA78" s="193"/>
      <c r="DZB78" s="193"/>
      <c r="DZC78" s="193"/>
      <c r="DZD78" s="193"/>
      <c r="DZE78" s="193"/>
      <c r="DZF78" s="193"/>
      <c r="DZG78" s="193"/>
      <c r="DZH78" s="193"/>
      <c r="DZI78" s="193"/>
      <c r="DZJ78" s="193"/>
      <c r="DZK78" s="193"/>
      <c r="DZL78" s="193"/>
      <c r="DZM78" s="193"/>
      <c r="DZN78" s="193"/>
      <c r="DZO78" s="193"/>
      <c r="DZP78" s="193"/>
      <c r="DZQ78" s="193"/>
      <c r="DZR78" s="193"/>
      <c r="DZS78" s="193"/>
      <c r="DZT78" s="193"/>
      <c r="DZU78" s="193"/>
      <c r="DZV78" s="193"/>
      <c r="DZW78" s="193"/>
      <c r="DZX78" s="193"/>
      <c r="DZY78" s="193"/>
      <c r="DZZ78" s="193"/>
      <c r="EAA78" s="193"/>
      <c r="EAB78" s="193"/>
      <c r="EAC78" s="193"/>
      <c r="EAD78" s="193"/>
      <c r="EAE78" s="193"/>
      <c r="EAF78" s="193"/>
      <c r="EAG78" s="193"/>
      <c r="EAH78" s="193"/>
      <c r="EAI78" s="193"/>
      <c r="EAJ78" s="193"/>
      <c r="EAK78" s="193"/>
      <c r="EAL78" s="193"/>
      <c r="EAM78" s="193"/>
      <c r="EAN78" s="193"/>
      <c r="EAO78" s="193"/>
      <c r="EAP78" s="193"/>
      <c r="EAQ78" s="193"/>
      <c r="EAR78" s="193"/>
      <c r="EAS78" s="193"/>
      <c r="EAT78" s="193"/>
      <c r="EAU78" s="193"/>
      <c r="EAV78" s="193"/>
      <c r="EAW78" s="193"/>
      <c r="EAX78" s="193"/>
      <c r="EAY78" s="193"/>
      <c r="EAZ78" s="193"/>
      <c r="EBA78" s="193"/>
      <c r="EBB78" s="193"/>
      <c r="EBC78" s="193"/>
      <c r="EBD78" s="193"/>
      <c r="EBE78" s="193"/>
      <c r="EBF78" s="193"/>
      <c r="EBG78" s="193"/>
      <c r="EBH78" s="193"/>
      <c r="EBI78" s="193"/>
      <c r="EBJ78" s="193"/>
      <c r="EBK78" s="193"/>
      <c r="EBL78" s="193"/>
      <c r="EBM78" s="193"/>
      <c r="EBN78" s="193"/>
      <c r="EBO78" s="193"/>
      <c r="EBP78" s="193"/>
      <c r="EBQ78" s="193"/>
      <c r="EBR78" s="193"/>
      <c r="EBS78" s="193"/>
      <c r="EBT78" s="193"/>
      <c r="EBU78" s="193"/>
      <c r="EBV78" s="193"/>
      <c r="EBW78" s="193"/>
      <c r="EBX78" s="193"/>
      <c r="EBY78" s="193"/>
      <c r="EBZ78" s="193"/>
      <c r="ECA78" s="193"/>
      <c r="ECB78" s="193"/>
      <c r="ECC78" s="193"/>
      <c r="ECD78" s="193"/>
      <c r="ECE78" s="193"/>
      <c r="ECF78" s="193"/>
      <c r="ECG78" s="193"/>
      <c r="ECH78" s="193"/>
      <c r="ECI78" s="193"/>
      <c r="ECJ78" s="193"/>
      <c r="ECK78" s="193"/>
      <c r="ECL78" s="193"/>
      <c r="ECM78" s="193"/>
      <c r="ECN78" s="193"/>
      <c r="ECO78" s="193"/>
      <c r="ECP78" s="193"/>
      <c r="ECQ78" s="193"/>
      <c r="ECR78" s="193"/>
      <c r="ECS78" s="193"/>
      <c r="ECT78" s="193"/>
      <c r="ECU78" s="193"/>
      <c r="ECV78" s="193"/>
      <c r="ECW78" s="193"/>
      <c r="ECX78" s="193"/>
      <c r="ECY78" s="193"/>
      <c r="ECZ78" s="193"/>
      <c r="EDA78" s="193"/>
      <c r="EDB78" s="193"/>
      <c r="EDC78" s="193"/>
      <c r="EDD78" s="193"/>
      <c r="EDE78" s="193"/>
      <c r="EDF78" s="193"/>
      <c r="EDG78" s="193"/>
      <c r="EDH78" s="193"/>
      <c r="EDI78" s="193"/>
      <c r="EDJ78" s="193"/>
      <c r="EDK78" s="193"/>
      <c r="EDL78" s="193"/>
      <c r="EDM78" s="193"/>
      <c r="EDN78" s="193"/>
      <c r="EDO78" s="193"/>
      <c r="EDP78" s="193"/>
      <c r="EDQ78" s="193"/>
      <c r="EDR78" s="193"/>
      <c r="EDS78" s="193"/>
      <c r="EDT78" s="193"/>
      <c r="EDU78" s="193"/>
      <c r="EDV78" s="193"/>
      <c r="EDW78" s="193"/>
      <c r="EDX78" s="193"/>
      <c r="EDY78" s="193"/>
      <c r="EDZ78" s="193"/>
      <c r="EEA78" s="193"/>
      <c r="EEB78" s="193"/>
      <c r="EEC78" s="193"/>
      <c r="EED78" s="193"/>
      <c r="EEE78" s="193"/>
      <c r="EEF78" s="193"/>
      <c r="EEG78" s="193"/>
      <c r="EEH78" s="193"/>
      <c r="EEI78" s="193"/>
      <c r="EEJ78" s="193"/>
      <c r="EEK78" s="193"/>
      <c r="EEL78" s="193"/>
      <c r="EEM78" s="193"/>
      <c r="EEN78" s="193"/>
      <c r="EEO78" s="193"/>
      <c r="EEP78" s="193"/>
      <c r="EEQ78" s="193"/>
      <c r="EER78" s="193"/>
      <c r="EES78" s="193"/>
      <c r="EET78" s="193"/>
      <c r="EEU78" s="193"/>
      <c r="EEV78" s="193"/>
      <c r="EEW78" s="193"/>
      <c r="EEX78" s="193"/>
      <c r="EEY78" s="193"/>
      <c r="EEZ78" s="193"/>
      <c r="EFA78" s="193"/>
      <c r="EFB78" s="193"/>
      <c r="EFC78" s="193"/>
      <c r="EFD78" s="193"/>
      <c r="EFE78" s="193"/>
      <c r="EFF78" s="193"/>
      <c r="EFG78" s="193"/>
      <c r="EFH78" s="193"/>
      <c r="EFI78" s="193"/>
      <c r="EFJ78" s="193"/>
      <c r="EFK78" s="193"/>
      <c r="EFL78" s="193"/>
      <c r="EFM78" s="193"/>
      <c r="EFN78" s="193"/>
      <c r="EFO78" s="193"/>
      <c r="EFP78" s="193"/>
      <c r="EFQ78" s="193"/>
      <c r="EFR78" s="193"/>
      <c r="EFS78" s="193"/>
      <c r="EFT78" s="193"/>
      <c r="EFU78" s="193"/>
      <c r="EFV78" s="193"/>
      <c r="EFW78" s="193"/>
      <c r="EFX78" s="193"/>
      <c r="EFY78" s="193"/>
      <c r="EFZ78" s="193"/>
      <c r="EGA78" s="193"/>
      <c r="EGB78" s="193"/>
      <c r="EGC78" s="193"/>
      <c r="EGD78" s="193"/>
      <c r="EGE78" s="193"/>
      <c r="EGF78" s="193"/>
      <c r="EGG78" s="193"/>
      <c r="EGH78" s="193"/>
      <c r="EGI78" s="193"/>
      <c r="EGJ78" s="193"/>
      <c r="EGK78" s="193"/>
      <c r="EGL78" s="193"/>
      <c r="EGM78" s="193"/>
      <c r="EGN78" s="193"/>
      <c r="EGO78" s="193"/>
      <c r="EGP78" s="193"/>
      <c r="EGQ78" s="193"/>
      <c r="EGR78" s="193"/>
      <c r="EGS78" s="193"/>
      <c r="EGT78" s="193"/>
      <c r="EGU78" s="193"/>
      <c r="EGV78" s="193"/>
      <c r="EGW78" s="193"/>
      <c r="EGX78" s="193"/>
      <c r="EGY78" s="193"/>
      <c r="EGZ78" s="193"/>
      <c r="EHA78" s="193"/>
      <c r="EHB78" s="193"/>
      <c r="EHC78" s="193"/>
      <c r="EHD78" s="193"/>
      <c r="EHE78" s="193"/>
      <c r="EHF78" s="193"/>
      <c r="EHG78" s="193"/>
      <c r="EHH78" s="193"/>
      <c r="EHI78" s="193"/>
      <c r="EHJ78" s="193"/>
      <c r="EHK78" s="193"/>
      <c r="EHL78" s="193"/>
      <c r="EHM78" s="193"/>
      <c r="EHN78" s="193"/>
      <c r="EHO78" s="193"/>
      <c r="EHP78" s="193"/>
      <c r="EHQ78" s="193"/>
      <c r="EHR78" s="193"/>
      <c r="EHS78" s="193"/>
      <c r="EHT78" s="193"/>
      <c r="EHU78" s="193"/>
      <c r="EHV78" s="193"/>
      <c r="EHW78" s="193"/>
      <c r="EHX78" s="193"/>
      <c r="EHY78" s="193"/>
      <c r="EHZ78" s="193"/>
      <c r="EIA78" s="193"/>
      <c r="EIB78" s="193"/>
      <c r="EIC78" s="193"/>
      <c r="EID78" s="193"/>
      <c r="EIE78" s="193"/>
      <c r="EIF78" s="193"/>
      <c r="EIG78" s="193"/>
      <c r="EIH78" s="193"/>
      <c r="EII78" s="193"/>
      <c r="EIJ78" s="193"/>
      <c r="EIK78" s="193"/>
      <c r="EIL78" s="193"/>
      <c r="EIM78" s="193"/>
      <c r="EIN78" s="193"/>
      <c r="EIO78" s="193"/>
      <c r="EIP78" s="193"/>
      <c r="EIQ78" s="193"/>
      <c r="EIR78" s="193"/>
      <c r="EIS78" s="193"/>
      <c r="EIT78" s="193"/>
      <c r="EIU78" s="193"/>
      <c r="EIV78" s="193"/>
      <c r="EIW78" s="193"/>
      <c r="EIX78" s="193"/>
      <c r="EIY78" s="193"/>
      <c r="EIZ78" s="193"/>
      <c r="EJA78" s="193"/>
      <c r="EJB78" s="193"/>
      <c r="EJC78" s="193"/>
      <c r="EJD78" s="193"/>
      <c r="EJE78" s="193"/>
      <c r="EJF78" s="193"/>
      <c r="EJG78" s="193"/>
      <c r="EJH78" s="193"/>
      <c r="EJI78" s="193"/>
      <c r="EJJ78" s="193"/>
      <c r="EJK78" s="193"/>
      <c r="EJL78" s="193"/>
      <c r="EJM78" s="193"/>
      <c r="EJN78" s="193"/>
      <c r="EJO78" s="193"/>
      <c r="EJP78" s="193"/>
      <c r="EJQ78" s="193"/>
      <c r="EJR78" s="193"/>
      <c r="EJS78" s="193"/>
      <c r="EJT78" s="193"/>
      <c r="EJU78" s="193"/>
      <c r="EJV78" s="193"/>
      <c r="EJW78" s="193"/>
      <c r="EJX78" s="193"/>
      <c r="EJY78" s="193"/>
      <c r="EJZ78" s="193"/>
      <c r="EKA78" s="193"/>
      <c r="EKB78" s="193"/>
      <c r="EKC78" s="193"/>
      <c r="EKD78" s="193"/>
      <c r="EKE78" s="193"/>
      <c r="EKF78" s="193"/>
      <c r="EKG78" s="193"/>
      <c r="EKH78" s="193"/>
      <c r="EKI78" s="193"/>
      <c r="EKJ78" s="193"/>
      <c r="EKK78" s="193"/>
      <c r="EKL78" s="193"/>
      <c r="EKM78" s="193"/>
      <c r="EKN78" s="193"/>
      <c r="EKO78" s="193"/>
      <c r="EKP78" s="193"/>
      <c r="EKQ78" s="193"/>
      <c r="EKR78" s="193"/>
      <c r="EKS78" s="193"/>
      <c r="EKT78" s="193"/>
      <c r="EKU78" s="193"/>
      <c r="EKV78" s="193"/>
      <c r="EKW78" s="193"/>
      <c r="EKX78" s="193"/>
      <c r="EKY78" s="193"/>
      <c r="EKZ78" s="193"/>
      <c r="ELA78" s="193"/>
      <c r="ELB78" s="193"/>
      <c r="ELC78" s="193"/>
      <c r="ELD78" s="193"/>
      <c r="ELE78" s="193"/>
      <c r="ELF78" s="193"/>
      <c r="ELG78" s="193"/>
      <c r="ELH78" s="193"/>
      <c r="ELI78" s="193"/>
      <c r="ELJ78" s="193"/>
      <c r="ELK78" s="193"/>
      <c r="ELL78" s="193"/>
      <c r="ELM78" s="193"/>
      <c r="ELN78" s="193"/>
      <c r="ELO78" s="193"/>
      <c r="ELP78" s="193"/>
      <c r="ELQ78" s="193"/>
      <c r="ELR78" s="193"/>
      <c r="ELS78" s="193"/>
      <c r="ELT78" s="193"/>
      <c r="ELU78" s="193"/>
      <c r="ELV78" s="193"/>
      <c r="ELW78" s="193"/>
      <c r="ELX78" s="193"/>
      <c r="ELY78" s="193"/>
      <c r="ELZ78" s="193"/>
      <c r="EMA78" s="193"/>
      <c r="EMB78" s="193"/>
      <c r="EMC78" s="193"/>
      <c r="EMD78" s="193"/>
      <c r="EME78" s="193"/>
      <c r="EMF78" s="193"/>
      <c r="EMG78" s="193"/>
      <c r="EMH78" s="193"/>
      <c r="EMI78" s="193"/>
      <c r="EMJ78" s="193"/>
      <c r="EMK78" s="193"/>
      <c r="EML78" s="193"/>
      <c r="EMM78" s="193"/>
      <c r="EMN78" s="193"/>
      <c r="EMO78" s="193"/>
      <c r="EMP78" s="193"/>
      <c r="EMQ78" s="193"/>
      <c r="EMR78" s="193"/>
      <c r="EMS78" s="193"/>
      <c r="EMT78" s="193"/>
      <c r="EMU78" s="193"/>
      <c r="EMV78" s="193"/>
      <c r="EMW78" s="193"/>
      <c r="EMX78" s="193"/>
      <c r="EMY78" s="193"/>
      <c r="EMZ78" s="193"/>
      <c r="ENA78" s="193"/>
      <c r="ENB78" s="193"/>
      <c r="ENC78" s="193"/>
      <c r="END78" s="193"/>
      <c r="ENE78" s="193"/>
      <c r="ENF78" s="193"/>
      <c r="ENG78" s="193"/>
      <c r="ENH78" s="193"/>
      <c r="ENI78" s="193"/>
      <c r="ENJ78" s="193"/>
      <c r="ENK78" s="193"/>
      <c r="ENL78" s="193"/>
      <c r="ENM78" s="193"/>
      <c r="ENN78" s="193"/>
      <c r="ENO78" s="193"/>
      <c r="ENP78" s="193"/>
      <c r="ENQ78" s="193"/>
      <c r="ENR78" s="193"/>
      <c r="ENS78" s="193"/>
      <c r="ENT78" s="193"/>
      <c r="ENU78" s="193"/>
      <c r="ENV78" s="193"/>
      <c r="ENW78" s="193"/>
      <c r="ENX78" s="193"/>
      <c r="ENY78" s="193"/>
      <c r="ENZ78" s="193"/>
      <c r="EOA78" s="193"/>
      <c r="EOB78" s="193"/>
      <c r="EOC78" s="193"/>
      <c r="EOD78" s="193"/>
      <c r="EOE78" s="193"/>
      <c r="EOF78" s="193"/>
      <c r="EOG78" s="193"/>
      <c r="EOH78" s="193"/>
      <c r="EOI78" s="193"/>
      <c r="EOJ78" s="193"/>
      <c r="EOK78" s="193"/>
      <c r="EOL78" s="193"/>
      <c r="EOM78" s="193"/>
      <c r="EON78" s="193"/>
      <c r="EOO78" s="193"/>
      <c r="EOP78" s="193"/>
      <c r="EOQ78" s="193"/>
      <c r="EOR78" s="193"/>
      <c r="EOS78" s="193"/>
      <c r="EOT78" s="193"/>
      <c r="EOU78" s="193"/>
      <c r="EOV78" s="193"/>
      <c r="EOW78" s="193"/>
      <c r="EOX78" s="193"/>
      <c r="EOY78" s="193"/>
      <c r="EOZ78" s="193"/>
      <c r="EPA78" s="193"/>
      <c r="EPB78" s="193"/>
      <c r="EPC78" s="193"/>
      <c r="EPD78" s="193"/>
      <c r="EPE78" s="193"/>
      <c r="EPF78" s="193"/>
      <c r="EPG78" s="193"/>
      <c r="EPH78" s="193"/>
      <c r="EPI78" s="193"/>
      <c r="EPJ78" s="193"/>
      <c r="EPK78" s="193"/>
      <c r="EPL78" s="193"/>
      <c r="EPM78" s="193"/>
      <c r="EPN78" s="193"/>
      <c r="EPO78" s="193"/>
      <c r="EPP78" s="193"/>
      <c r="EPQ78" s="193"/>
      <c r="EPR78" s="193"/>
      <c r="EPS78" s="193"/>
      <c r="EPT78" s="193"/>
      <c r="EPU78" s="193"/>
      <c r="EPV78" s="193"/>
      <c r="EPW78" s="193"/>
      <c r="EPX78" s="193"/>
      <c r="EPY78" s="193"/>
      <c r="EPZ78" s="193"/>
      <c r="EQA78" s="193"/>
      <c r="EQB78" s="193"/>
      <c r="EQC78" s="193"/>
      <c r="EQD78" s="193"/>
      <c r="EQE78" s="193"/>
      <c r="EQF78" s="193"/>
      <c r="EQG78" s="193"/>
      <c r="EQH78" s="193"/>
      <c r="EQI78" s="193"/>
      <c r="EQJ78" s="193"/>
      <c r="EQK78" s="193"/>
      <c r="EQL78" s="193"/>
      <c r="EQM78" s="193"/>
      <c r="EQN78" s="193"/>
      <c r="EQO78" s="193"/>
      <c r="EQP78" s="193"/>
      <c r="EQQ78" s="193"/>
      <c r="EQR78" s="193"/>
      <c r="EQS78" s="193"/>
      <c r="EQT78" s="193"/>
      <c r="EQU78" s="193"/>
      <c r="EQV78" s="193"/>
      <c r="EQW78" s="193"/>
      <c r="EQX78" s="193"/>
      <c r="EQY78" s="193"/>
      <c r="EQZ78" s="193"/>
      <c r="ERA78" s="193"/>
      <c r="ERB78" s="193"/>
      <c r="ERC78" s="193"/>
      <c r="ERD78" s="193"/>
      <c r="ERE78" s="193"/>
      <c r="ERF78" s="193"/>
      <c r="ERG78" s="193"/>
      <c r="ERH78" s="193"/>
      <c r="ERI78" s="193"/>
      <c r="ERJ78" s="193"/>
      <c r="ERK78" s="193"/>
      <c r="ERL78" s="193"/>
      <c r="ERM78" s="193"/>
      <c r="ERN78" s="193"/>
      <c r="ERO78" s="193"/>
      <c r="ERP78" s="193"/>
      <c r="ERQ78" s="193"/>
      <c r="ERR78" s="193"/>
      <c r="ERS78" s="193"/>
      <c r="ERT78" s="193"/>
      <c r="ERU78" s="193"/>
      <c r="ERV78" s="193"/>
      <c r="ERW78" s="193"/>
      <c r="ERX78" s="193"/>
      <c r="ERY78" s="193"/>
      <c r="ERZ78" s="193"/>
      <c r="ESA78" s="193"/>
      <c r="ESB78" s="193"/>
      <c r="ESC78" s="193"/>
      <c r="ESD78" s="193"/>
      <c r="ESE78" s="193"/>
      <c r="ESF78" s="193"/>
      <c r="ESG78" s="193"/>
      <c r="ESH78" s="193"/>
      <c r="ESI78" s="193"/>
      <c r="ESJ78" s="193"/>
      <c r="ESK78" s="193"/>
      <c r="ESL78" s="193"/>
      <c r="ESM78" s="193"/>
      <c r="ESN78" s="193"/>
      <c r="ESO78" s="193"/>
      <c r="ESP78" s="193"/>
      <c r="ESQ78" s="193"/>
      <c r="ESR78" s="193"/>
      <c r="ESS78" s="193"/>
      <c r="EST78" s="193"/>
      <c r="ESU78" s="193"/>
      <c r="ESV78" s="193"/>
      <c r="ESW78" s="193"/>
      <c r="ESX78" s="193"/>
      <c r="ESY78" s="193"/>
      <c r="ESZ78" s="193"/>
      <c r="ETA78" s="193"/>
      <c r="ETB78" s="193"/>
      <c r="ETC78" s="193"/>
      <c r="ETD78" s="193"/>
      <c r="ETE78" s="193"/>
      <c r="ETF78" s="193"/>
      <c r="ETG78" s="193"/>
      <c r="ETH78" s="193"/>
      <c r="ETI78" s="193"/>
      <c r="ETJ78" s="193"/>
      <c r="ETK78" s="193"/>
      <c r="ETL78" s="193"/>
      <c r="ETM78" s="193"/>
      <c r="ETN78" s="193"/>
      <c r="ETO78" s="193"/>
      <c r="ETP78" s="193"/>
      <c r="ETQ78" s="193"/>
      <c r="ETR78" s="193"/>
      <c r="ETS78" s="193"/>
      <c r="ETT78" s="193"/>
      <c r="ETU78" s="193"/>
      <c r="ETV78" s="193"/>
      <c r="ETW78" s="193"/>
      <c r="ETX78" s="193"/>
      <c r="ETY78" s="193"/>
      <c r="ETZ78" s="193"/>
      <c r="EUA78" s="193"/>
      <c r="EUB78" s="193"/>
      <c r="EUC78" s="193"/>
      <c r="EUD78" s="193"/>
      <c r="EUE78" s="193"/>
      <c r="EUF78" s="193"/>
      <c r="EUG78" s="193"/>
      <c r="EUH78" s="193"/>
      <c r="EUI78" s="193"/>
      <c r="EUJ78" s="193"/>
      <c r="EUK78" s="193"/>
      <c r="EUL78" s="193"/>
      <c r="EUM78" s="193"/>
      <c r="EUN78" s="193"/>
      <c r="EUO78" s="193"/>
      <c r="EUP78" s="193"/>
      <c r="EUQ78" s="193"/>
      <c r="EUR78" s="193"/>
      <c r="EUS78" s="193"/>
      <c r="EUT78" s="193"/>
      <c r="EUU78" s="193"/>
      <c r="EUV78" s="193"/>
      <c r="EUW78" s="193"/>
      <c r="EUX78" s="193"/>
      <c r="EUY78" s="193"/>
      <c r="EUZ78" s="193"/>
      <c r="EVA78" s="193"/>
      <c r="EVB78" s="193"/>
      <c r="EVC78" s="193"/>
      <c r="EVD78" s="193"/>
      <c r="EVE78" s="193"/>
      <c r="EVF78" s="193"/>
      <c r="EVG78" s="193"/>
      <c r="EVH78" s="193"/>
      <c r="EVI78" s="193"/>
      <c r="EVJ78" s="193"/>
      <c r="EVK78" s="193"/>
      <c r="EVL78" s="193"/>
      <c r="EVM78" s="193"/>
      <c r="EVN78" s="193"/>
      <c r="EVO78" s="193"/>
      <c r="EVP78" s="193"/>
      <c r="EVQ78" s="193"/>
      <c r="EVR78" s="193"/>
      <c r="EVS78" s="193"/>
      <c r="EVT78" s="193"/>
      <c r="EVU78" s="193"/>
      <c r="EVV78" s="193"/>
      <c r="EVW78" s="193"/>
      <c r="EVX78" s="193"/>
      <c r="EVY78" s="193"/>
      <c r="EVZ78" s="193"/>
      <c r="EWA78" s="193"/>
      <c r="EWB78" s="193"/>
      <c r="EWC78" s="193"/>
      <c r="EWD78" s="193"/>
      <c r="EWE78" s="193"/>
      <c r="EWF78" s="193"/>
      <c r="EWG78" s="193"/>
      <c r="EWH78" s="193"/>
      <c r="EWI78" s="193"/>
      <c r="EWJ78" s="193"/>
      <c r="EWK78" s="193"/>
      <c r="EWL78" s="193"/>
      <c r="EWM78" s="193"/>
      <c r="EWN78" s="193"/>
      <c r="EWO78" s="193"/>
      <c r="EWP78" s="193"/>
      <c r="EWQ78" s="193"/>
      <c r="EWR78" s="193"/>
      <c r="EWS78" s="193"/>
      <c r="EWT78" s="193"/>
      <c r="EWU78" s="193"/>
      <c r="EWV78" s="193"/>
      <c r="EWW78" s="193"/>
      <c r="EWX78" s="193"/>
      <c r="EWY78" s="193"/>
      <c r="EWZ78" s="193"/>
      <c r="EXA78" s="193"/>
      <c r="EXB78" s="193"/>
      <c r="EXC78" s="193"/>
      <c r="EXD78" s="193"/>
      <c r="EXE78" s="193"/>
      <c r="EXF78" s="193"/>
      <c r="EXG78" s="193"/>
      <c r="EXH78" s="193"/>
      <c r="EXI78" s="193"/>
      <c r="EXJ78" s="193"/>
      <c r="EXK78" s="193"/>
      <c r="EXL78" s="193"/>
      <c r="EXM78" s="193"/>
      <c r="EXN78" s="193"/>
      <c r="EXO78" s="193"/>
      <c r="EXP78" s="193"/>
      <c r="EXQ78" s="193"/>
      <c r="EXR78" s="193"/>
      <c r="EXS78" s="193"/>
      <c r="EXT78" s="193"/>
      <c r="EXU78" s="193"/>
      <c r="EXV78" s="193"/>
      <c r="EXW78" s="193"/>
      <c r="EXX78" s="193"/>
      <c r="EXY78" s="193"/>
      <c r="EXZ78" s="193"/>
      <c r="EYA78" s="193"/>
      <c r="EYB78" s="193"/>
      <c r="EYC78" s="193"/>
      <c r="EYD78" s="193"/>
      <c r="EYE78" s="193"/>
      <c r="EYF78" s="193"/>
      <c r="EYG78" s="193"/>
      <c r="EYH78" s="193"/>
      <c r="EYI78" s="193"/>
      <c r="EYJ78" s="193"/>
      <c r="EYK78" s="193"/>
      <c r="EYL78" s="193"/>
      <c r="EYM78" s="193"/>
      <c r="EYN78" s="193"/>
      <c r="EYO78" s="193"/>
      <c r="EYP78" s="193"/>
      <c r="EYQ78" s="193"/>
      <c r="EYR78" s="193"/>
      <c r="EYS78" s="193"/>
      <c r="EYT78" s="193"/>
      <c r="EYU78" s="193"/>
      <c r="EYV78" s="193"/>
      <c r="EYW78" s="193"/>
      <c r="EYX78" s="193"/>
      <c r="EYY78" s="193"/>
      <c r="EYZ78" s="193"/>
      <c r="EZA78" s="193"/>
      <c r="EZB78" s="193"/>
      <c r="EZC78" s="193"/>
      <c r="EZD78" s="193"/>
      <c r="EZE78" s="193"/>
      <c r="EZF78" s="193"/>
      <c r="EZG78" s="193"/>
      <c r="EZH78" s="193"/>
      <c r="EZI78" s="193"/>
      <c r="EZJ78" s="193"/>
      <c r="EZK78" s="193"/>
      <c r="EZL78" s="193"/>
      <c r="EZM78" s="193"/>
      <c r="EZN78" s="193"/>
      <c r="EZO78" s="193"/>
      <c r="EZP78" s="193"/>
      <c r="EZQ78" s="193"/>
      <c r="EZR78" s="193"/>
      <c r="EZS78" s="193"/>
      <c r="EZT78" s="193"/>
      <c r="EZU78" s="193"/>
      <c r="EZV78" s="193"/>
      <c r="EZW78" s="193"/>
      <c r="EZX78" s="193"/>
      <c r="EZY78" s="193"/>
      <c r="EZZ78" s="193"/>
      <c r="FAA78" s="193"/>
      <c r="FAB78" s="193"/>
      <c r="FAC78" s="193"/>
      <c r="FAD78" s="193"/>
      <c r="FAE78" s="193"/>
      <c r="FAF78" s="193"/>
      <c r="FAG78" s="193"/>
      <c r="FAH78" s="193"/>
      <c r="FAI78" s="193"/>
      <c r="FAJ78" s="193"/>
      <c r="FAK78" s="193"/>
      <c r="FAL78" s="193"/>
      <c r="FAM78" s="193"/>
      <c r="FAN78" s="193"/>
      <c r="FAO78" s="193"/>
      <c r="FAP78" s="193"/>
      <c r="FAQ78" s="193"/>
      <c r="FAR78" s="193"/>
      <c r="FAS78" s="193"/>
      <c r="FAT78" s="193"/>
      <c r="FAU78" s="193"/>
      <c r="FAV78" s="193"/>
      <c r="FAW78" s="193"/>
      <c r="FAX78" s="193"/>
      <c r="FAY78" s="193"/>
      <c r="FAZ78" s="193"/>
      <c r="FBA78" s="193"/>
      <c r="FBB78" s="193"/>
      <c r="FBC78" s="193"/>
      <c r="FBD78" s="193"/>
      <c r="FBE78" s="193"/>
      <c r="FBF78" s="193"/>
      <c r="FBG78" s="193"/>
      <c r="FBH78" s="193"/>
      <c r="FBI78" s="193"/>
      <c r="FBJ78" s="193"/>
      <c r="FBK78" s="193"/>
      <c r="FBL78" s="193"/>
      <c r="FBM78" s="193"/>
      <c r="FBN78" s="193"/>
      <c r="FBO78" s="193"/>
      <c r="FBP78" s="193"/>
      <c r="FBQ78" s="193"/>
      <c r="FBR78" s="193"/>
      <c r="FBS78" s="193"/>
      <c r="FBT78" s="193"/>
      <c r="FBU78" s="193"/>
      <c r="FBV78" s="193"/>
      <c r="FBW78" s="193"/>
      <c r="FBX78" s="193"/>
      <c r="FBY78" s="193"/>
      <c r="FBZ78" s="193"/>
      <c r="FCA78" s="193"/>
      <c r="FCB78" s="193"/>
      <c r="FCC78" s="193"/>
      <c r="FCD78" s="193"/>
      <c r="FCE78" s="193"/>
      <c r="FCF78" s="193"/>
      <c r="FCG78" s="193"/>
      <c r="FCH78" s="193"/>
      <c r="FCI78" s="193"/>
      <c r="FCJ78" s="193"/>
      <c r="FCK78" s="193"/>
      <c r="FCL78" s="193"/>
      <c r="FCM78" s="193"/>
      <c r="FCN78" s="193"/>
      <c r="FCO78" s="193"/>
      <c r="FCP78" s="193"/>
      <c r="FCQ78" s="193"/>
      <c r="FCR78" s="193"/>
      <c r="FCS78" s="193"/>
      <c r="FCT78" s="193"/>
      <c r="FCU78" s="193"/>
      <c r="FCV78" s="193"/>
      <c r="FCW78" s="193"/>
      <c r="FCX78" s="193"/>
      <c r="FCY78" s="193"/>
      <c r="FCZ78" s="193"/>
      <c r="FDA78" s="193"/>
      <c r="FDB78" s="193"/>
      <c r="FDC78" s="193"/>
      <c r="FDD78" s="193"/>
      <c r="FDE78" s="193"/>
      <c r="FDF78" s="193"/>
      <c r="FDG78" s="193"/>
      <c r="FDH78" s="193"/>
      <c r="FDI78" s="193"/>
      <c r="FDJ78" s="193"/>
      <c r="FDK78" s="193"/>
      <c r="FDL78" s="193"/>
      <c r="FDM78" s="193"/>
      <c r="FDN78" s="193"/>
      <c r="FDO78" s="193"/>
      <c r="FDP78" s="193"/>
      <c r="FDQ78" s="193"/>
      <c r="FDR78" s="193"/>
      <c r="FDS78" s="193"/>
      <c r="FDT78" s="193"/>
      <c r="FDU78" s="193"/>
      <c r="FDV78" s="193"/>
      <c r="FDW78" s="193"/>
      <c r="FDX78" s="193"/>
      <c r="FDY78" s="193"/>
      <c r="FDZ78" s="193"/>
      <c r="FEA78" s="193"/>
      <c r="FEB78" s="193"/>
      <c r="FEC78" s="193"/>
      <c r="FED78" s="193"/>
      <c r="FEE78" s="193"/>
      <c r="FEF78" s="193"/>
      <c r="FEG78" s="193"/>
      <c r="FEH78" s="193"/>
      <c r="FEI78" s="193"/>
      <c r="FEJ78" s="193"/>
      <c r="FEK78" s="193"/>
      <c r="FEL78" s="193"/>
      <c r="FEM78" s="193"/>
      <c r="FEN78" s="193"/>
      <c r="FEO78" s="193"/>
      <c r="FEP78" s="193"/>
      <c r="FEQ78" s="193"/>
      <c r="FER78" s="193"/>
      <c r="FES78" s="193"/>
      <c r="FET78" s="193"/>
      <c r="FEU78" s="193"/>
      <c r="FEV78" s="193"/>
      <c r="FEW78" s="193"/>
      <c r="FEX78" s="193"/>
      <c r="FEY78" s="193"/>
      <c r="FEZ78" s="193"/>
      <c r="FFA78" s="193"/>
      <c r="FFB78" s="193"/>
      <c r="FFC78" s="193"/>
      <c r="FFD78" s="193"/>
      <c r="FFE78" s="193"/>
      <c r="FFF78" s="193"/>
      <c r="FFG78" s="193"/>
      <c r="FFH78" s="193"/>
      <c r="FFI78" s="193"/>
      <c r="FFJ78" s="193"/>
      <c r="FFK78" s="193"/>
      <c r="FFL78" s="193"/>
      <c r="FFM78" s="193"/>
      <c r="FFN78" s="193"/>
      <c r="FFO78" s="193"/>
      <c r="FFP78" s="193"/>
      <c r="FFQ78" s="193"/>
      <c r="FFR78" s="193"/>
      <c r="FFS78" s="193"/>
      <c r="FFT78" s="193"/>
      <c r="FFU78" s="193"/>
      <c r="FFV78" s="193"/>
      <c r="FFW78" s="193"/>
      <c r="FFX78" s="193"/>
      <c r="FFY78" s="193"/>
      <c r="FFZ78" s="193"/>
      <c r="FGA78" s="193"/>
      <c r="FGB78" s="193"/>
      <c r="FGC78" s="193"/>
      <c r="FGD78" s="193"/>
      <c r="FGE78" s="193"/>
      <c r="FGF78" s="193"/>
      <c r="FGG78" s="193"/>
      <c r="FGH78" s="193"/>
      <c r="FGI78" s="193"/>
      <c r="FGJ78" s="193"/>
      <c r="FGK78" s="193"/>
      <c r="FGL78" s="193"/>
      <c r="FGM78" s="193"/>
      <c r="FGN78" s="193"/>
      <c r="FGO78" s="193"/>
      <c r="FGP78" s="193"/>
      <c r="FGQ78" s="193"/>
      <c r="FGR78" s="193"/>
      <c r="FGS78" s="193"/>
      <c r="FGT78" s="193"/>
      <c r="FGU78" s="193"/>
      <c r="FGV78" s="193"/>
      <c r="FGW78" s="193"/>
      <c r="FGX78" s="193"/>
      <c r="FGY78" s="193"/>
      <c r="FGZ78" s="193"/>
      <c r="FHA78" s="193"/>
      <c r="FHB78" s="193"/>
      <c r="FHC78" s="193"/>
      <c r="FHD78" s="193"/>
      <c r="FHE78" s="193"/>
      <c r="FHF78" s="193"/>
      <c r="FHG78" s="193"/>
      <c r="FHH78" s="193"/>
      <c r="FHI78" s="193"/>
      <c r="FHJ78" s="193"/>
      <c r="FHK78" s="193"/>
      <c r="FHL78" s="193"/>
      <c r="FHM78" s="193"/>
      <c r="FHN78" s="193"/>
      <c r="FHO78" s="193"/>
      <c r="FHP78" s="193"/>
      <c r="FHQ78" s="193"/>
      <c r="FHR78" s="193"/>
      <c r="FHS78" s="193"/>
      <c r="FHT78" s="193"/>
      <c r="FHU78" s="193"/>
      <c r="FHV78" s="193"/>
      <c r="FHW78" s="193"/>
      <c r="FHX78" s="193"/>
      <c r="FHY78" s="193"/>
      <c r="FHZ78" s="193"/>
      <c r="FIA78" s="193"/>
      <c r="FIB78" s="193"/>
      <c r="FIC78" s="193"/>
      <c r="FID78" s="193"/>
      <c r="FIE78" s="193"/>
      <c r="FIF78" s="193"/>
      <c r="FIG78" s="193"/>
      <c r="FIH78" s="193"/>
      <c r="FII78" s="193"/>
      <c r="FIJ78" s="193"/>
      <c r="FIK78" s="193"/>
      <c r="FIL78" s="193"/>
      <c r="FIM78" s="193"/>
      <c r="FIN78" s="193"/>
      <c r="FIO78" s="193"/>
      <c r="FIP78" s="193"/>
      <c r="FIQ78" s="193"/>
      <c r="FIR78" s="193"/>
      <c r="FIS78" s="193"/>
      <c r="FIT78" s="193"/>
      <c r="FIU78" s="193"/>
      <c r="FIV78" s="193"/>
      <c r="FIW78" s="193"/>
      <c r="FIX78" s="193"/>
      <c r="FIY78" s="193"/>
      <c r="FIZ78" s="193"/>
      <c r="FJA78" s="193"/>
      <c r="FJB78" s="193"/>
      <c r="FJC78" s="193"/>
      <c r="FJD78" s="193"/>
      <c r="FJE78" s="193"/>
      <c r="FJF78" s="193"/>
      <c r="FJG78" s="193"/>
      <c r="FJH78" s="193"/>
      <c r="FJI78" s="193"/>
      <c r="FJJ78" s="193"/>
      <c r="FJK78" s="193"/>
      <c r="FJL78" s="193"/>
      <c r="FJM78" s="193"/>
      <c r="FJN78" s="193"/>
      <c r="FJO78" s="193"/>
      <c r="FJP78" s="193"/>
      <c r="FJQ78" s="193"/>
      <c r="FJR78" s="193"/>
      <c r="FJS78" s="193"/>
      <c r="FJT78" s="193"/>
      <c r="FJU78" s="193"/>
      <c r="FJV78" s="193"/>
      <c r="FJW78" s="193"/>
      <c r="FJX78" s="193"/>
      <c r="FJY78" s="193"/>
      <c r="FJZ78" s="193"/>
      <c r="FKA78" s="193"/>
      <c r="FKB78" s="193"/>
      <c r="FKC78" s="193"/>
      <c r="FKD78" s="193"/>
      <c r="FKE78" s="193"/>
      <c r="FKF78" s="193"/>
      <c r="FKG78" s="193"/>
      <c r="FKH78" s="193"/>
      <c r="FKI78" s="193"/>
      <c r="FKJ78" s="193"/>
      <c r="FKK78" s="193"/>
      <c r="FKL78" s="193"/>
      <c r="FKM78" s="193"/>
      <c r="FKN78" s="193"/>
      <c r="FKO78" s="193"/>
      <c r="FKP78" s="193"/>
      <c r="FKQ78" s="193"/>
      <c r="FKR78" s="193"/>
      <c r="FKS78" s="193"/>
      <c r="FKT78" s="193"/>
      <c r="FKU78" s="193"/>
      <c r="FKV78" s="193"/>
      <c r="FKW78" s="193"/>
      <c r="FKX78" s="193"/>
      <c r="FKY78" s="193"/>
      <c r="FKZ78" s="193"/>
      <c r="FLA78" s="193"/>
      <c r="FLB78" s="193"/>
      <c r="FLC78" s="193"/>
      <c r="FLD78" s="193"/>
      <c r="FLE78" s="193"/>
      <c r="FLF78" s="193"/>
      <c r="FLG78" s="193"/>
      <c r="FLH78" s="193"/>
      <c r="FLI78" s="193"/>
      <c r="FLJ78" s="193"/>
      <c r="FLK78" s="193"/>
      <c r="FLL78" s="193"/>
      <c r="FLM78" s="193"/>
      <c r="FLN78" s="193"/>
      <c r="FLO78" s="193"/>
      <c r="FLP78" s="193"/>
      <c r="FLQ78" s="193"/>
      <c r="FLR78" s="193"/>
      <c r="FLS78" s="193"/>
      <c r="FLT78" s="193"/>
      <c r="FLU78" s="193"/>
      <c r="FLV78" s="193"/>
      <c r="FLW78" s="193"/>
      <c r="FLX78" s="193"/>
      <c r="FLY78" s="193"/>
      <c r="FLZ78" s="193"/>
      <c r="FMA78" s="193"/>
      <c r="FMB78" s="193"/>
      <c r="FMC78" s="193"/>
      <c r="FMD78" s="193"/>
      <c r="FME78" s="193"/>
      <c r="FMF78" s="193"/>
      <c r="FMG78" s="193"/>
      <c r="FMH78" s="193"/>
      <c r="FMI78" s="193"/>
      <c r="FMJ78" s="193"/>
      <c r="FMK78" s="193"/>
      <c r="FML78" s="193"/>
      <c r="FMM78" s="193"/>
      <c r="FMN78" s="193"/>
      <c r="FMO78" s="193"/>
      <c r="FMP78" s="193"/>
      <c r="FMQ78" s="193"/>
      <c r="FMR78" s="193"/>
      <c r="FMS78" s="193"/>
      <c r="FMT78" s="193"/>
      <c r="FMU78" s="193"/>
      <c r="FMV78" s="193"/>
      <c r="FMW78" s="193"/>
      <c r="FMX78" s="193"/>
      <c r="FMY78" s="193"/>
      <c r="FMZ78" s="193"/>
      <c r="FNA78" s="193"/>
      <c r="FNB78" s="193"/>
      <c r="FNC78" s="193"/>
      <c r="FND78" s="193"/>
      <c r="FNE78" s="193"/>
      <c r="FNF78" s="193"/>
      <c r="FNG78" s="193"/>
      <c r="FNH78" s="193"/>
      <c r="FNI78" s="193"/>
      <c r="FNJ78" s="193"/>
      <c r="FNK78" s="193"/>
      <c r="FNL78" s="193"/>
      <c r="FNM78" s="193"/>
      <c r="FNN78" s="193"/>
      <c r="FNO78" s="193"/>
      <c r="FNP78" s="193"/>
      <c r="FNQ78" s="193"/>
      <c r="FNR78" s="193"/>
      <c r="FNS78" s="193"/>
      <c r="FNT78" s="193"/>
      <c r="FNU78" s="193"/>
      <c r="FNV78" s="193"/>
      <c r="FNW78" s="193"/>
      <c r="FNX78" s="193"/>
      <c r="FNY78" s="193"/>
      <c r="FNZ78" s="193"/>
      <c r="FOA78" s="193"/>
      <c r="FOB78" s="193"/>
      <c r="FOC78" s="193"/>
      <c r="FOD78" s="193"/>
      <c r="FOE78" s="193"/>
      <c r="FOF78" s="193"/>
      <c r="FOG78" s="193"/>
      <c r="FOH78" s="193"/>
      <c r="FOI78" s="193"/>
      <c r="FOJ78" s="193"/>
      <c r="FOK78" s="193"/>
      <c r="FOL78" s="193"/>
      <c r="FOM78" s="193"/>
      <c r="FON78" s="193"/>
      <c r="FOO78" s="193"/>
      <c r="FOP78" s="193"/>
      <c r="FOQ78" s="193"/>
      <c r="FOR78" s="193"/>
      <c r="FOS78" s="193"/>
      <c r="FOT78" s="193"/>
      <c r="FOU78" s="193"/>
      <c r="FOV78" s="193"/>
      <c r="FOW78" s="193"/>
      <c r="FOX78" s="193"/>
      <c r="FOY78" s="193"/>
      <c r="FOZ78" s="193"/>
      <c r="FPA78" s="193"/>
      <c r="FPB78" s="193"/>
      <c r="FPC78" s="193"/>
      <c r="FPD78" s="193"/>
      <c r="FPE78" s="193"/>
      <c r="FPF78" s="193"/>
      <c r="FPG78" s="193"/>
      <c r="FPH78" s="193"/>
      <c r="FPI78" s="193"/>
      <c r="FPJ78" s="193"/>
      <c r="FPK78" s="193"/>
      <c r="FPL78" s="193"/>
      <c r="FPM78" s="193"/>
      <c r="FPN78" s="193"/>
      <c r="FPO78" s="193"/>
      <c r="FPP78" s="193"/>
      <c r="FPQ78" s="193"/>
      <c r="FPR78" s="193"/>
      <c r="FPS78" s="193"/>
      <c r="FPT78" s="193"/>
      <c r="FPU78" s="193"/>
      <c r="FPV78" s="193"/>
      <c r="FPW78" s="193"/>
      <c r="FPX78" s="193"/>
      <c r="FPY78" s="193"/>
      <c r="FPZ78" s="193"/>
      <c r="FQA78" s="193"/>
      <c r="FQB78" s="193"/>
      <c r="FQC78" s="193"/>
      <c r="FQD78" s="193"/>
      <c r="FQE78" s="193"/>
      <c r="FQF78" s="193"/>
      <c r="FQG78" s="193"/>
      <c r="FQH78" s="193"/>
      <c r="FQI78" s="193"/>
      <c r="FQJ78" s="193"/>
      <c r="FQK78" s="193"/>
      <c r="FQL78" s="193"/>
      <c r="FQM78" s="193"/>
      <c r="FQN78" s="193"/>
      <c r="FQO78" s="193"/>
      <c r="FQP78" s="193"/>
      <c r="FQQ78" s="193"/>
      <c r="FQR78" s="193"/>
      <c r="FQS78" s="193"/>
      <c r="FQT78" s="193"/>
      <c r="FQU78" s="193"/>
      <c r="FQV78" s="193"/>
      <c r="FQW78" s="193"/>
      <c r="FQX78" s="193"/>
      <c r="FQY78" s="193"/>
      <c r="FQZ78" s="193"/>
      <c r="FRA78" s="193"/>
      <c r="FRB78" s="193"/>
      <c r="FRC78" s="193"/>
      <c r="FRD78" s="193"/>
      <c r="FRE78" s="193"/>
      <c r="FRF78" s="193"/>
      <c r="FRG78" s="193"/>
      <c r="FRH78" s="193"/>
      <c r="FRI78" s="193"/>
      <c r="FRJ78" s="193"/>
      <c r="FRK78" s="193"/>
      <c r="FRL78" s="193"/>
      <c r="FRM78" s="193"/>
      <c r="FRN78" s="193"/>
      <c r="FRO78" s="193"/>
      <c r="FRP78" s="193"/>
      <c r="FRQ78" s="193"/>
      <c r="FRR78" s="193"/>
      <c r="FRS78" s="193"/>
      <c r="FRT78" s="193"/>
      <c r="FRU78" s="193"/>
      <c r="FRV78" s="193"/>
      <c r="FRW78" s="193"/>
      <c r="FRX78" s="193"/>
      <c r="FRY78" s="193"/>
      <c r="FRZ78" s="193"/>
      <c r="FSA78" s="193"/>
      <c r="FSB78" s="193"/>
      <c r="FSC78" s="193"/>
      <c r="FSD78" s="193"/>
      <c r="FSE78" s="193"/>
      <c r="FSF78" s="193"/>
      <c r="FSG78" s="193"/>
      <c r="FSH78" s="193"/>
      <c r="FSI78" s="193"/>
      <c r="FSJ78" s="193"/>
      <c r="FSK78" s="193"/>
      <c r="FSL78" s="193"/>
      <c r="FSM78" s="193"/>
      <c r="FSN78" s="193"/>
      <c r="FSO78" s="193"/>
      <c r="FSP78" s="193"/>
      <c r="FSQ78" s="193"/>
      <c r="FSR78" s="193"/>
      <c r="FSS78" s="193"/>
      <c r="FST78" s="193"/>
      <c r="FSU78" s="193"/>
      <c r="FSV78" s="193"/>
      <c r="FSW78" s="193"/>
      <c r="FSX78" s="193"/>
      <c r="FSY78" s="193"/>
      <c r="FSZ78" s="193"/>
      <c r="FTA78" s="193"/>
      <c r="FTB78" s="193"/>
      <c r="FTC78" s="193"/>
      <c r="FTD78" s="193"/>
      <c r="FTE78" s="193"/>
      <c r="FTF78" s="193"/>
      <c r="FTG78" s="193"/>
      <c r="FTH78" s="193"/>
      <c r="FTI78" s="193"/>
      <c r="FTJ78" s="193"/>
      <c r="FTK78" s="193"/>
      <c r="FTL78" s="193"/>
      <c r="FTM78" s="193"/>
      <c r="FTN78" s="193"/>
      <c r="FTO78" s="193"/>
      <c r="FTP78" s="193"/>
      <c r="FTQ78" s="193"/>
      <c r="FTR78" s="193"/>
      <c r="FTS78" s="193"/>
      <c r="FTT78" s="193"/>
      <c r="FTU78" s="193"/>
      <c r="FTV78" s="193"/>
      <c r="FTW78" s="193"/>
      <c r="FTX78" s="193"/>
      <c r="FTY78" s="193"/>
      <c r="FTZ78" s="193"/>
      <c r="FUA78" s="193"/>
      <c r="FUB78" s="193"/>
      <c r="FUC78" s="193"/>
      <c r="FUD78" s="193"/>
      <c r="FUE78" s="193"/>
      <c r="FUF78" s="193"/>
      <c r="FUG78" s="193"/>
      <c r="FUH78" s="193"/>
      <c r="FUI78" s="193"/>
      <c r="FUJ78" s="193"/>
      <c r="FUK78" s="193"/>
      <c r="FUL78" s="193"/>
      <c r="FUM78" s="193"/>
      <c r="FUN78" s="193"/>
      <c r="FUO78" s="193"/>
      <c r="FUP78" s="193"/>
      <c r="FUQ78" s="193"/>
      <c r="FUR78" s="193"/>
      <c r="FUS78" s="193"/>
      <c r="FUT78" s="193"/>
      <c r="FUU78" s="193"/>
      <c r="FUV78" s="193"/>
      <c r="FUW78" s="193"/>
      <c r="FUX78" s="193"/>
      <c r="FUY78" s="193"/>
      <c r="FUZ78" s="193"/>
      <c r="FVA78" s="193"/>
      <c r="FVB78" s="193"/>
      <c r="FVC78" s="193"/>
      <c r="FVD78" s="193"/>
      <c r="FVE78" s="193"/>
      <c r="FVF78" s="193"/>
      <c r="FVG78" s="193"/>
      <c r="FVH78" s="193"/>
      <c r="FVI78" s="193"/>
      <c r="FVJ78" s="193"/>
      <c r="FVK78" s="193"/>
      <c r="FVL78" s="193"/>
      <c r="FVM78" s="193"/>
      <c r="FVN78" s="193"/>
      <c r="FVO78" s="193"/>
      <c r="FVP78" s="193"/>
      <c r="FVQ78" s="193"/>
      <c r="FVR78" s="193"/>
      <c r="FVS78" s="193"/>
      <c r="FVT78" s="193"/>
      <c r="FVU78" s="193"/>
      <c r="FVV78" s="193"/>
      <c r="FVW78" s="193"/>
      <c r="FVX78" s="193"/>
      <c r="FVY78" s="193"/>
      <c r="FVZ78" s="193"/>
      <c r="FWA78" s="193"/>
      <c r="FWB78" s="193"/>
      <c r="FWC78" s="193"/>
      <c r="FWD78" s="193"/>
      <c r="FWE78" s="193"/>
      <c r="FWF78" s="193"/>
      <c r="FWG78" s="193"/>
      <c r="FWH78" s="193"/>
      <c r="FWI78" s="193"/>
      <c r="FWJ78" s="193"/>
      <c r="FWK78" s="193"/>
      <c r="FWL78" s="193"/>
      <c r="FWM78" s="193"/>
      <c r="FWN78" s="193"/>
      <c r="FWO78" s="193"/>
      <c r="FWP78" s="193"/>
      <c r="FWQ78" s="193"/>
      <c r="FWR78" s="193"/>
      <c r="FWS78" s="193"/>
      <c r="FWT78" s="193"/>
      <c r="FWU78" s="193"/>
      <c r="FWV78" s="193"/>
      <c r="FWW78" s="193"/>
      <c r="FWX78" s="193"/>
      <c r="FWY78" s="193"/>
      <c r="FWZ78" s="193"/>
      <c r="FXA78" s="193"/>
      <c r="FXB78" s="193"/>
      <c r="FXC78" s="193"/>
      <c r="FXD78" s="193"/>
      <c r="FXE78" s="193"/>
      <c r="FXF78" s="193"/>
      <c r="FXG78" s="193"/>
      <c r="FXH78" s="193"/>
      <c r="FXI78" s="193"/>
      <c r="FXJ78" s="193"/>
      <c r="FXK78" s="193"/>
      <c r="FXL78" s="193"/>
      <c r="FXM78" s="193"/>
      <c r="FXN78" s="193"/>
      <c r="FXO78" s="193"/>
      <c r="FXP78" s="193"/>
      <c r="FXQ78" s="193"/>
      <c r="FXR78" s="193"/>
      <c r="FXS78" s="193"/>
      <c r="FXT78" s="193"/>
      <c r="FXU78" s="193"/>
      <c r="FXV78" s="193"/>
      <c r="FXW78" s="193"/>
      <c r="FXX78" s="193"/>
      <c r="FXY78" s="193"/>
      <c r="FXZ78" s="193"/>
      <c r="FYA78" s="193"/>
      <c r="FYB78" s="193"/>
      <c r="FYC78" s="193"/>
      <c r="FYD78" s="193"/>
      <c r="FYE78" s="193"/>
      <c r="FYF78" s="193"/>
      <c r="FYG78" s="193"/>
      <c r="FYH78" s="193"/>
      <c r="FYI78" s="193"/>
      <c r="FYJ78" s="193"/>
      <c r="FYK78" s="193"/>
      <c r="FYL78" s="193"/>
      <c r="FYM78" s="193"/>
      <c r="FYN78" s="193"/>
      <c r="FYO78" s="193"/>
      <c r="FYP78" s="193"/>
      <c r="FYQ78" s="193"/>
      <c r="FYR78" s="193"/>
      <c r="FYS78" s="193"/>
      <c r="FYT78" s="193"/>
      <c r="FYU78" s="193"/>
      <c r="FYV78" s="193"/>
      <c r="FYW78" s="193"/>
      <c r="FYX78" s="193"/>
      <c r="FYY78" s="193"/>
      <c r="FYZ78" s="193"/>
      <c r="FZA78" s="193"/>
      <c r="FZB78" s="193"/>
      <c r="FZC78" s="193"/>
      <c r="FZD78" s="193"/>
      <c r="FZE78" s="193"/>
      <c r="FZF78" s="193"/>
      <c r="FZG78" s="193"/>
      <c r="FZH78" s="193"/>
      <c r="FZI78" s="193"/>
      <c r="FZJ78" s="193"/>
      <c r="FZK78" s="193"/>
      <c r="FZL78" s="193"/>
      <c r="FZM78" s="193"/>
      <c r="FZN78" s="193"/>
      <c r="FZO78" s="193"/>
      <c r="FZP78" s="193"/>
      <c r="FZQ78" s="193"/>
      <c r="FZR78" s="193"/>
      <c r="FZS78" s="193"/>
      <c r="FZT78" s="193"/>
      <c r="FZU78" s="193"/>
      <c r="FZV78" s="193"/>
      <c r="FZW78" s="193"/>
      <c r="FZX78" s="193"/>
      <c r="FZY78" s="193"/>
      <c r="FZZ78" s="193"/>
      <c r="GAA78" s="193"/>
      <c r="GAB78" s="193"/>
      <c r="GAC78" s="193"/>
      <c r="GAD78" s="193"/>
      <c r="GAE78" s="193"/>
      <c r="GAF78" s="193"/>
      <c r="GAG78" s="193"/>
      <c r="GAH78" s="193"/>
      <c r="GAI78" s="193"/>
      <c r="GAJ78" s="193"/>
      <c r="GAK78" s="193"/>
      <c r="GAL78" s="193"/>
      <c r="GAM78" s="193"/>
      <c r="GAN78" s="193"/>
      <c r="GAO78" s="193"/>
      <c r="GAP78" s="193"/>
      <c r="GAQ78" s="193"/>
      <c r="GAR78" s="193"/>
      <c r="GAS78" s="193"/>
      <c r="GAT78" s="193"/>
      <c r="GAU78" s="193"/>
      <c r="GAV78" s="193"/>
      <c r="GAW78" s="193"/>
      <c r="GAX78" s="193"/>
      <c r="GAY78" s="193"/>
      <c r="GAZ78" s="193"/>
      <c r="GBA78" s="193"/>
      <c r="GBB78" s="193"/>
      <c r="GBC78" s="193"/>
      <c r="GBD78" s="193"/>
      <c r="GBE78" s="193"/>
      <c r="GBF78" s="193"/>
      <c r="GBG78" s="193"/>
      <c r="GBH78" s="193"/>
      <c r="GBI78" s="193"/>
      <c r="GBJ78" s="193"/>
      <c r="GBK78" s="193"/>
      <c r="GBL78" s="193"/>
      <c r="GBM78" s="193"/>
      <c r="GBN78" s="193"/>
      <c r="GBO78" s="193"/>
      <c r="GBP78" s="193"/>
      <c r="GBQ78" s="193"/>
      <c r="GBR78" s="193"/>
      <c r="GBS78" s="193"/>
      <c r="GBT78" s="193"/>
      <c r="GBU78" s="193"/>
      <c r="GBV78" s="193"/>
      <c r="GBW78" s="193"/>
      <c r="GBX78" s="193"/>
      <c r="GBY78" s="193"/>
      <c r="GBZ78" s="193"/>
      <c r="GCA78" s="193"/>
      <c r="GCB78" s="193"/>
      <c r="GCC78" s="193"/>
      <c r="GCD78" s="193"/>
      <c r="GCE78" s="193"/>
      <c r="GCF78" s="193"/>
      <c r="GCG78" s="193"/>
      <c r="GCH78" s="193"/>
      <c r="GCI78" s="193"/>
      <c r="GCJ78" s="193"/>
      <c r="GCK78" s="193"/>
      <c r="GCL78" s="193"/>
      <c r="GCM78" s="193"/>
      <c r="GCN78" s="193"/>
      <c r="GCO78" s="193"/>
      <c r="GCP78" s="193"/>
      <c r="GCQ78" s="193"/>
      <c r="GCR78" s="193"/>
      <c r="GCS78" s="193"/>
      <c r="GCT78" s="193"/>
      <c r="GCU78" s="193"/>
      <c r="GCV78" s="193"/>
      <c r="GCW78" s="193"/>
      <c r="GCX78" s="193"/>
      <c r="GCY78" s="193"/>
      <c r="GCZ78" s="193"/>
      <c r="GDA78" s="193"/>
      <c r="GDB78" s="193"/>
      <c r="GDC78" s="193"/>
      <c r="GDD78" s="193"/>
      <c r="GDE78" s="193"/>
      <c r="GDF78" s="193"/>
      <c r="GDG78" s="193"/>
      <c r="GDH78" s="193"/>
      <c r="GDI78" s="193"/>
      <c r="GDJ78" s="193"/>
      <c r="GDK78" s="193"/>
      <c r="GDL78" s="193"/>
      <c r="GDM78" s="193"/>
      <c r="GDN78" s="193"/>
      <c r="GDO78" s="193"/>
      <c r="GDP78" s="193"/>
      <c r="GDQ78" s="193"/>
      <c r="GDR78" s="193"/>
      <c r="GDS78" s="193"/>
      <c r="GDT78" s="193"/>
      <c r="GDU78" s="193"/>
      <c r="GDV78" s="193"/>
      <c r="GDW78" s="193"/>
      <c r="GDX78" s="193"/>
      <c r="GDY78" s="193"/>
      <c r="GDZ78" s="193"/>
      <c r="GEA78" s="193"/>
      <c r="GEB78" s="193"/>
      <c r="GEC78" s="193"/>
      <c r="GED78" s="193"/>
      <c r="GEE78" s="193"/>
      <c r="GEF78" s="193"/>
      <c r="GEG78" s="193"/>
      <c r="GEH78" s="193"/>
      <c r="GEI78" s="193"/>
      <c r="GEJ78" s="193"/>
      <c r="GEK78" s="193"/>
      <c r="GEL78" s="193"/>
      <c r="GEM78" s="193"/>
      <c r="GEN78" s="193"/>
      <c r="GEO78" s="193"/>
      <c r="GEP78" s="193"/>
      <c r="GEQ78" s="193"/>
      <c r="GER78" s="193"/>
      <c r="GES78" s="193"/>
      <c r="GET78" s="193"/>
      <c r="GEU78" s="193"/>
      <c r="GEV78" s="193"/>
      <c r="GEW78" s="193"/>
      <c r="GEX78" s="193"/>
      <c r="GEY78" s="193"/>
      <c r="GEZ78" s="193"/>
      <c r="GFA78" s="193"/>
      <c r="GFB78" s="193"/>
      <c r="GFC78" s="193"/>
      <c r="GFD78" s="193"/>
      <c r="GFE78" s="193"/>
      <c r="GFF78" s="193"/>
      <c r="GFG78" s="193"/>
      <c r="GFH78" s="193"/>
      <c r="GFI78" s="193"/>
      <c r="GFJ78" s="193"/>
      <c r="GFK78" s="193"/>
      <c r="GFL78" s="193"/>
      <c r="GFM78" s="193"/>
      <c r="GFN78" s="193"/>
      <c r="GFO78" s="193"/>
      <c r="GFP78" s="193"/>
      <c r="GFQ78" s="193"/>
      <c r="GFR78" s="193"/>
      <c r="GFS78" s="193"/>
      <c r="GFT78" s="193"/>
      <c r="GFU78" s="193"/>
      <c r="GFV78" s="193"/>
      <c r="GFW78" s="193"/>
      <c r="GFX78" s="193"/>
      <c r="GFY78" s="193"/>
      <c r="GFZ78" s="193"/>
      <c r="GGA78" s="193"/>
      <c r="GGB78" s="193"/>
      <c r="GGC78" s="193"/>
      <c r="GGD78" s="193"/>
      <c r="GGE78" s="193"/>
      <c r="GGF78" s="193"/>
      <c r="GGG78" s="193"/>
      <c r="GGH78" s="193"/>
      <c r="GGI78" s="193"/>
      <c r="GGJ78" s="193"/>
      <c r="GGK78" s="193"/>
      <c r="GGL78" s="193"/>
      <c r="GGM78" s="193"/>
      <c r="GGN78" s="193"/>
      <c r="GGO78" s="193"/>
      <c r="GGP78" s="193"/>
      <c r="GGQ78" s="193"/>
      <c r="GGR78" s="193"/>
      <c r="GGS78" s="193"/>
      <c r="GGT78" s="193"/>
      <c r="GGU78" s="193"/>
      <c r="GGV78" s="193"/>
      <c r="GGW78" s="193"/>
      <c r="GGX78" s="193"/>
      <c r="GGY78" s="193"/>
      <c r="GGZ78" s="193"/>
      <c r="GHA78" s="193"/>
      <c r="GHB78" s="193"/>
      <c r="GHC78" s="193"/>
      <c r="GHD78" s="193"/>
      <c r="GHE78" s="193"/>
      <c r="GHF78" s="193"/>
      <c r="GHG78" s="193"/>
      <c r="GHH78" s="193"/>
      <c r="GHI78" s="193"/>
      <c r="GHJ78" s="193"/>
      <c r="GHK78" s="193"/>
      <c r="GHL78" s="193"/>
      <c r="GHM78" s="193"/>
      <c r="GHN78" s="193"/>
      <c r="GHO78" s="193"/>
      <c r="GHP78" s="193"/>
      <c r="GHQ78" s="193"/>
      <c r="GHR78" s="193"/>
      <c r="GHS78" s="193"/>
      <c r="GHT78" s="193"/>
      <c r="GHU78" s="193"/>
      <c r="GHV78" s="193"/>
      <c r="GHW78" s="193"/>
      <c r="GHX78" s="193"/>
      <c r="GHY78" s="193"/>
      <c r="GHZ78" s="193"/>
      <c r="GIA78" s="193"/>
      <c r="GIB78" s="193"/>
      <c r="GIC78" s="193"/>
      <c r="GID78" s="193"/>
      <c r="GIE78" s="193"/>
      <c r="GIF78" s="193"/>
      <c r="GIG78" s="193"/>
      <c r="GIH78" s="193"/>
      <c r="GII78" s="193"/>
      <c r="GIJ78" s="193"/>
      <c r="GIK78" s="193"/>
      <c r="GIL78" s="193"/>
      <c r="GIM78" s="193"/>
      <c r="GIN78" s="193"/>
      <c r="GIO78" s="193"/>
      <c r="GIP78" s="193"/>
      <c r="GIQ78" s="193"/>
      <c r="GIR78" s="193"/>
      <c r="GIS78" s="193"/>
      <c r="GIT78" s="193"/>
      <c r="GIU78" s="193"/>
      <c r="GIV78" s="193"/>
      <c r="GIW78" s="193"/>
      <c r="GIX78" s="193"/>
      <c r="GIY78" s="193"/>
      <c r="GIZ78" s="193"/>
      <c r="GJA78" s="193"/>
      <c r="GJB78" s="193"/>
      <c r="GJC78" s="193"/>
      <c r="GJD78" s="193"/>
      <c r="GJE78" s="193"/>
      <c r="GJF78" s="193"/>
      <c r="GJG78" s="193"/>
      <c r="GJH78" s="193"/>
      <c r="GJI78" s="193"/>
      <c r="GJJ78" s="193"/>
      <c r="GJK78" s="193"/>
      <c r="GJL78" s="193"/>
      <c r="GJM78" s="193"/>
      <c r="GJN78" s="193"/>
      <c r="GJO78" s="193"/>
      <c r="GJP78" s="193"/>
      <c r="GJQ78" s="193"/>
      <c r="GJR78" s="193"/>
      <c r="GJS78" s="193"/>
      <c r="GJT78" s="193"/>
      <c r="GJU78" s="193"/>
      <c r="GJV78" s="193"/>
      <c r="GJW78" s="193"/>
      <c r="GJX78" s="193"/>
      <c r="GJY78" s="193"/>
      <c r="GJZ78" s="193"/>
      <c r="GKA78" s="193"/>
      <c r="GKB78" s="193"/>
      <c r="GKC78" s="193"/>
      <c r="GKD78" s="193"/>
      <c r="GKE78" s="193"/>
      <c r="GKF78" s="193"/>
      <c r="GKG78" s="193"/>
      <c r="GKH78" s="193"/>
      <c r="GKI78" s="193"/>
      <c r="GKJ78" s="193"/>
      <c r="GKK78" s="193"/>
      <c r="GKL78" s="193"/>
      <c r="GKM78" s="193"/>
      <c r="GKN78" s="193"/>
      <c r="GKO78" s="193"/>
      <c r="GKP78" s="193"/>
      <c r="GKQ78" s="193"/>
      <c r="GKR78" s="193"/>
      <c r="GKS78" s="193"/>
      <c r="GKT78" s="193"/>
      <c r="GKU78" s="193"/>
      <c r="GKV78" s="193"/>
      <c r="GKW78" s="193"/>
      <c r="GKX78" s="193"/>
      <c r="GKY78" s="193"/>
      <c r="GKZ78" s="193"/>
      <c r="GLA78" s="193"/>
      <c r="GLB78" s="193"/>
      <c r="GLC78" s="193"/>
      <c r="GLD78" s="193"/>
      <c r="GLE78" s="193"/>
      <c r="GLF78" s="193"/>
      <c r="GLG78" s="193"/>
      <c r="GLH78" s="193"/>
      <c r="GLI78" s="193"/>
      <c r="GLJ78" s="193"/>
      <c r="GLK78" s="193"/>
      <c r="GLL78" s="193"/>
      <c r="GLM78" s="193"/>
      <c r="GLN78" s="193"/>
      <c r="GLO78" s="193"/>
      <c r="GLP78" s="193"/>
      <c r="GLQ78" s="193"/>
      <c r="GLR78" s="193"/>
      <c r="GLS78" s="193"/>
      <c r="GLT78" s="193"/>
      <c r="GLU78" s="193"/>
      <c r="GLV78" s="193"/>
      <c r="GLW78" s="193"/>
      <c r="GLX78" s="193"/>
      <c r="GLY78" s="193"/>
      <c r="GLZ78" s="193"/>
      <c r="GMA78" s="193"/>
      <c r="GMB78" s="193"/>
      <c r="GMC78" s="193"/>
      <c r="GMD78" s="193"/>
      <c r="GME78" s="193"/>
      <c r="GMF78" s="193"/>
      <c r="GMG78" s="193"/>
      <c r="GMH78" s="193"/>
      <c r="GMI78" s="193"/>
      <c r="GMJ78" s="193"/>
      <c r="GMK78" s="193"/>
      <c r="GML78" s="193"/>
      <c r="GMM78" s="193"/>
      <c r="GMN78" s="193"/>
      <c r="GMO78" s="193"/>
      <c r="GMP78" s="193"/>
      <c r="GMQ78" s="193"/>
      <c r="GMR78" s="193"/>
      <c r="GMS78" s="193"/>
      <c r="GMT78" s="193"/>
      <c r="GMU78" s="193"/>
      <c r="GMV78" s="193"/>
      <c r="GMW78" s="193"/>
      <c r="GMX78" s="193"/>
      <c r="GMY78" s="193"/>
      <c r="GMZ78" s="193"/>
      <c r="GNA78" s="193"/>
      <c r="GNB78" s="193"/>
      <c r="GNC78" s="193"/>
      <c r="GND78" s="193"/>
      <c r="GNE78" s="193"/>
      <c r="GNF78" s="193"/>
      <c r="GNG78" s="193"/>
      <c r="GNH78" s="193"/>
      <c r="GNI78" s="193"/>
      <c r="GNJ78" s="193"/>
      <c r="GNK78" s="193"/>
      <c r="GNL78" s="193"/>
      <c r="GNM78" s="193"/>
      <c r="GNN78" s="193"/>
      <c r="GNO78" s="193"/>
      <c r="GNP78" s="193"/>
      <c r="GNQ78" s="193"/>
      <c r="GNR78" s="193"/>
      <c r="GNS78" s="193"/>
      <c r="GNT78" s="193"/>
      <c r="GNU78" s="193"/>
      <c r="GNV78" s="193"/>
      <c r="GNW78" s="193"/>
      <c r="GNX78" s="193"/>
      <c r="GNY78" s="193"/>
      <c r="GNZ78" s="193"/>
      <c r="GOA78" s="193"/>
      <c r="GOB78" s="193"/>
      <c r="GOC78" s="193"/>
      <c r="GOD78" s="193"/>
      <c r="GOE78" s="193"/>
      <c r="GOF78" s="193"/>
      <c r="GOG78" s="193"/>
      <c r="GOH78" s="193"/>
      <c r="GOI78" s="193"/>
      <c r="GOJ78" s="193"/>
      <c r="GOK78" s="193"/>
      <c r="GOL78" s="193"/>
      <c r="GOM78" s="193"/>
      <c r="GON78" s="193"/>
      <c r="GOO78" s="193"/>
      <c r="GOP78" s="193"/>
      <c r="GOQ78" s="193"/>
      <c r="GOR78" s="193"/>
      <c r="GOS78" s="193"/>
      <c r="GOT78" s="193"/>
      <c r="GOU78" s="193"/>
      <c r="GOV78" s="193"/>
      <c r="GOW78" s="193"/>
      <c r="GOX78" s="193"/>
      <c r="GOY78" s="193"/>
      <c r="GOZ78" s="193"/>
      <c r="GPA78" s="193"/>
      <c r="GPB78" s="193"/>
      <c r="GPC78" s="193"/>
      <c r="GPD78" s="193"/>
      <c r="GPE78" s="193"/>
      <c r="GPF78" s="193"/>
      <c r="GPG78" s="193"/>
      <c r="GPH78" s="193"/>
      <c r="GPI78" s="193"/>
      <c r="GPJ78" s="193"/>
      <c r="GPK78" s="193"/>
      <c r="GPL78" s="193"/>
      <c r="GPM78" s="193"/>
      <c r="GPN78" s="193"/>
      <c r="GPO78" s="193"/>
      <c r="GPP78" s="193"/>
      <c r="GPQ78" s="193"/>
      <c r="GPR78" s="193"/>
      <c r="GPS78" s="193"/>
      <c r="GPT78" s="193"/>
      <c r="GPU78" s="193"/>
      <c r="GPV78" s="193"/>
      <c r="GPW78" s="193"/>
      <c r="GPX78" s="193"/>
      <c r="GPY78" s="193"/>
      <c r="GPZ78" s="193"/>
      <c r="GQA78" s="193"/>
      <c r="GQB78" s="193"/>
      <c r="GQC78" s="193"/>
      <c r="GQD78" s="193"/>
      <c r="GQE78" s="193"/>
      <c r="GQF78" s="193"/>
      <c r="GQG78" s="193"/>
      <c r="GQH78" s="193"/>
      <c r="GQI78" s="193"/>
      <c r="GQJ78" s="193"/>
      <c r="GQK78" s="193"/>
      <c r="GQL78" s="193"/>
      <c r="GQM78" s="193"/>
      <c r="GQN78" s="193"/>
      <c r="GQO78" s="193"/>
      <c r="GQP78" s="193"/>
      <c r="GQQ78" s="193"/>
      <c r="GQR78" s="193"/>
      <c r="GQS78" s="193"/>
      <c r="GQT78" s="193"/>
      <c r="GQU78" s="193"/>
      <c r="GQV78" s="193"/>
      <c r="GQW78" s="193"/>
      <c r="GQX78" s="193"/>
      <c r="GQY78" s="193"/>
      <c r="GQZ78" s="193"/>
      <c r="GRA78" s="193"/>
      <c r="GRB78" s="193"/>
      <c r="GRC78" s="193"/>
      <c r="GRD78" s="193"/>
      <c r="GRE78" s="193"/>
      <c r="GRF78" s="193"/>
      <c r="GRG78" s="193"/>
      <c r="GRH78" s="193"/>
      <c r="GRI78" s="193"/>
      <c r="GRJ78" s="193"/>
      <c r="GRK78" s="193"/>
      <c r="GRL78" s="193"/>
      <c r="GRM78" s="193"/>
      <c r="GRN78" s="193"/>
      <c r="GRO78" s="193"/>
      <c r="GRP78" s="193"/>
      <c r="GRQ78" s="193"/>
      <c r="GRR78" s="193"/>
      <c r="GRS78" s="193"/>
      <c r="GRT78" s="193"/>
      <c r="GRU78" s="193"/>
      <c r="GRV78" s="193"/>
      <c r="GRW78" s="193"/>
      <c r="GRX78" s="193"/>
      <c r="GRY78" s="193"/>
      <c r="GRZ78" s="193"/>
      <c r="GSA78" s="193"/>
      <c r="GSB78" s="193"/>
      <c r="GSC78" s="193"/>
      <c r="GSD78" s="193"/>
      <c r="GSE78" s="193"/>
      <c r="GSF78" s="193"/>
      <c r="GSG78" s="193"/>
      <c r="GSH78" s="193"/>
      <c r="GSI78" s="193"/>
      <c r="GSJ78" s="193"/>
      <c r="GSK78" s="193"/>
      <c r="GSL78" s="193"/>
      <c r="GSM78" s="193"/>
      <c r="GSN78" s="193"/>
      <c r="GSO78" s="193"/>
      <c r="GSP78" s="193"/>
      <c r="GSQ78" s="193"/>
      <c r="GSR78" s="193"/>
      <c r="GSS78" s="193"/>
      <c r="GST78" s="193"/>
      <c r="GSU78" s="193"/>
      <c r="GSV78" s="193"/>
      <c r="GSW78" s="193"/>
      <c r="GSX78" s="193"/>
      <c r="GSY78" s="193"/>
      <c r="GSZ78" s="193"/>
      <c r="GTA78" s="193"/>
      <c r="GTB78" s="193"/>
      <c r="GTC78" s="193"/>
      <c r="GTD78" s="193"/>
      <c r="GTE78" s="193"/>
      <c r="GTF78" s="193"/>
      <c r="GTG78" s="193"/>
      <c r="GTH78" s="193"/>
      <c r="GTI78" s="193"/>
      <c r="GTJ78" s="193"/>
      <c r="GTK78" s="193"/>
      <c r="GTL78" s="193"/>
      <c r="GTM78" s="193"/>
      <c r="GTN78" s="193"/>
      <c r="GTO78" s="193"/>
      <c r="GTP78" s="193"/>
      <c r="GTQ78" s="193"/>
      <c r="GTR78" s="193"/>
      <c r="GTS78" s="193"/>
      <c r="GTT78" s="193"/>
      <c r="GTU78" s="193"/>
      <c r="GTV78" s="193"/>
      <c r="GTW78" s="193"/>
      <c r="GTX78" s="193"/>
      <c r="GTY78" s="193"/>
      <c r="GTZ78" s="193"/>
      <c r="GUA78" s="193"/>
      <c r="GUB78" s="193"/>
      <c r="GUC78" s="193"/>
      <c r="GUD78" s="193"/>
      <c r="GUE78" s="193"/>
      <c r="GUF78" s="193"/>
      <c r="GUG78" s="193"/>
      <c r="GUH78" s="193"/>
      <c r="GUI78" s="193"/>
      <c r="GUJ78" s="193"/>
      <c r="GUK78" s="193"/>
      <c r="GUL78" s="193"/>
      <c r="GUM78" s="193"/>
      <c r="GUN78" s="193"/>
      <c r="GUO78" s="193"/>
      <c r="GUP78" s="193"/>
      <c r="GUQ78" s="193"/>
      <c r="GUR78" s="193"/>
      <c r="GUS78" s="193"/>
      <c r="GUT78" s="193"/>
      <c r="GUU78" s="193"/>
      <c r="GUV78" s="193"/>
      <c r="GUW78" s="193"/>
      <c r="GUX78" s="193"/>
      <c r="GUY78" s="193"/>
      <c r="GUZ78" s="193"/>
      <c r="GVA78" s="193"/>
      <c r="GVB78" s="193"/>
      <c r="GVC78" s="193"/>
      <c r="GVD78" s="193"/>
      <c r="GVE78" s="193"/>
      <c r="GVF78" s="193"/>
      <c r="GVG78" s="193"/>
      <c r="GVH78" s="193"/>
      <c r="GVI78" s="193"/>
      <c r="GVJ78" s="193"/>
      <c r="GVK78" s="193"/>
      <c r="GVL78" s="193"/>
      <c r="GVM78" s="193"/>
      <c r="GVN78" s="193"/>
      <c r="GVO78" s="193"/>
      <c r="GVP78" s="193"/>
      <c r="GVQ78" s="193"/>
      <c r="GVR78" s="193"/>
      <c r="GVS78" s="193"/>
      <c r="GVT78" s="193"/>
      <c r="GVU78" s="193"/>
      <c r="GVV78" s="193"/>
      <c r="GVW78" s="193"/>
      <c r="GVX78" s="193"/>
      <c r="GVY78" s="193"/>
      <c r="GVZ78" s="193"/>
      <c r="GWA78" s="193"/>
      <c r="GWB78" s="193"/>
      <c r="GWC78" s="193"/>
      <c r="GWD78" s="193"/>
      <c r="GWE78" s="193"/>
      <c r="GWF78" s="193"/>
      <c r="GWG78" s="193"/>
      <c r="GWH78" s="193"/>
      <c r="GWI78" s="193"/>
      <c r="GWJ78" s="193"/>
      <c r="GWK78" s="193"/>
      <c r="GWL78" s="193"/>
      <c r="GWM78" s="193"/>
      <c r="GWN78" s="193"/>
      <c r="GWO78" s="193"/>
      <c r="GWP78" s="193"/>
      <c r="GWQ78" s="193"/>
      <c r="GWR78" s="193"/>
      <c r="GWS78" s="193"/>
      <c r="GWT78" s="193"/>
      <c r="GWU78" s="193"/>
      <c r="GWV78" s="193"/>
      <c r="GWW78" s="193"/>
      <c r="GWX78" s="193"/>
      <c r="GWY78" s="193"/>
      <c r="GWZ78" s="193"/>
      <c r="GXA78" s="193"/>
      <c r="GXB78" s="193"/>
      <c r="GXC78" s="193"/>
      <c r="GXD78" s="193"/>
      <c r="GXE78" s="193"/>
      <c r="GXF78" s="193"/>
      <c r="GXG78" s="193"/>
      <c r="GXH78" s="193"/>
      <c r="GXI78" s="193"/>
      <c r="GXJ78" s="193"/>
      <c r="GXK78" s="193"/>
      <c r="GXL78" s="193"/>
      <c r="GXM78" s="193"/>
      <c r="GXN78" s="193"/>
      <c r="GXO78" s="193"/>
      <c r="GXP78" s="193"/>
      <c r="GXQ78" s="193"/>
      <c r="GXR78" s="193"/>
      <c r="GXS78" s="193"/>
      <c r="GXT78" s="193"/>
      <c r="GXU78" s="193"/>
      <c r="GXV78" s="193"/>
      <c r="GXW78" s="193"/>
      <c r="GXX78" s="193"/>
      <c r="GXY78" s="193"/>
      <c r="GXZ78" s="193"/>
      <c r="GYA78" s="193"/>
      <c r="GYB78" s="193"/>
      <c r="GYC78" s="193"/>
      <c r="GYD78" s="193"/>
      <c r="GYE78" s="193"/>
      <c r="GYF78" s="193"/>
      <c r="GYG78" s="193"/>
      <c r="GYH78" s="193"/>
      <c r="GYI78" s="193"/>
      <c r="GYJ78" s="193"/>
      <c r="GYK78" s="193"/>
      <c r="GYL78" s="193"/>
      <c r="GYM78" s="193"/>
      <c r="GYN78" s="193"/>
      <c r="GYO78" s="193"/>
      <c r="GYP78" s="193"/>
      <c r="GYQ78" s="193"/>
      <c r="GYR78" s="193"/>
      <c r="GYS78" s="193"/>
      <c r="GYT78" s="193"/>
      <c r="GYU78" s="193"/>
      <c r="GYV78" s="193"/>
      <c r="GYW78" s="193"/>
      <c r="GYX78" s="193"/>
      <c r="GYY78" s="193"/>
      <c r="GYZ78" s="193"/>
      <c r="GZA78" s="193"/>
      <c r="GZB78" s="193"/>
      <c r="GZC78" s="193"/>
      <c r="GZD78" s="193"/>
      <c r="GZE78" s="193"/>
      <c r="GZF78" s="193"/>
      <c r="GZG78" s="193"/>
      <c r="GZH78" s="193"/>
      <c r="GZI78" s="193"/>
      <c r="GZJ78" s="193"/>
      <c r="GZK78" s="193"/>
      <c r="GZL78" s="193"/>
      <c r="GZM78" s="193"/>
      <c r="GZN78" s="193"/>
      <c r="GZO78" s="193"/>
      <c r="GZP78" s="193"/>
      <c r="GZQ78" s="193"/>
      <c r="GZR78" s="193"/>
      <c r="GZS78" s="193"/>
      <c r="GZT78" s="193"/>
      <c r="GZU78" s="193"/>
      <c r="GZV78" s="193"/>
      <c r="GZW78" s="193"/>
      <c r="GZX78" s="193"/>
      <c r="GZY78" s="193"/>
      <c r="GZZ78" s="193"/>
      <c r="HAA78" s="193"/>
      <c r="HAB78" s="193"/>
      <c r="HAC78" s="193"/>
      <c r="HAD78" s="193"/>
      <c r="HAE78" s="193"/>
      <c r="HAF78" s="193"/>
      <c r="HAG78" s="193"/>
      <c r="HAH78" s="193"/>
      <c r="HAI78" s="193"/>
      <c r="HAJ78" s="193"/>
      <c r="HAK78" s="193"/>
      <c r="HAL78" s="193"/>
      <c r="HAM78" s="193"/>
      <c r="HAN78" s="193"/>
      <c r="HAO78" s="193"/>
      <c r="HAP78" s="193"/>
      <c r="HAQ78" s="193"/>
      <c r="HAR78" s="193"/>
      <c r="HAS78" s="193"/>
      <c r="HAT78" s="193"/>
      <c r="HAU78" s="193"/>
      <c r="HAV78" s="193"/>
      <c r="HAW78" s="193"/>
      <c r="HAX78" s="193"/>
      <c r="HAY78" s="193"/>
      <c r="HAZ78" s="193"/>
      <c r="HBA78" s="193"/>
      <c r="HBB78" s="193"/>
      <c r="HBC78" s="193"/>
      <c r="HBD78" s="193"/>
      <c r="HBE78" s="193"/>
      <c r="HBF78" s="193"/>
      <c r="HBG78" s="193"/>
      <c r="HBH78" s="193"/>
      <c r="HBI78" s="193"/>
      <c r="HBJ78" s="193"/>
      <c r="HBK78" s="193"/>
      <c r="HBL78" s="193"/>
      <c r="HBM78" s="193"/>
      <c r="HBN78" s="193"/>
      <c r="HBO78" s="193"/>
      <c r="HBP78" s="193"/>
      <c r="HBQ78" s="193"/>
      <c r="HBR78" s="193"/>
      <c r="HBS78" s="193"/>
      <c r="HBT78" s="193"/>
      <c r="HBU78" s="193"/>
      <c r="HBV78" s="193"/>
      <c r="HBW78" s="193"/>
      <c r="HBX78" s="193"/>
      <c r="HBY78" s="193"/>
      <c r="HBZ78" s="193"/>
      <c r="HCA78" s="193"/>
      <c r="HCB78" s="193"/>
      <c r="HCC78" s="193"/>
      <c r="HCD78" s="193"/>
      <c r="HCE78" s="193"/>
      <c r="HCF78" s="193"/>
      <c r="HCG78" s="193"/>
      <c r="HCH78" s="193"/>
      <c r="HCI78" s="193"/>
      <c r="HCJ78" s="193"/>
      <c r="HCK78" s="193"/>
      <c r="HCL78" s="193"/>
      <c r="HCM78" s="193"/>
      <c r="HCN78" s="193"/>
      <c r="HCO78" s="193"/>
      <c r="HCP78" s="193"/>
      <c r="HCQ78" s="193"/>
      <c r="HCR78" s="193"/>
      <c r="HCS78" s="193"/>
      <c r="HCT78" s="193"/>
      <c r="HCU78" s="193"/>
      <c r="HCV78" s="193"/>
      <c r="HCW78" s="193"/>
      <c r="HCX78" s="193"/>
      <c r="HCY78" s="193"/>
      <c r="HCZ78" s="193"/>
      <c r="HDA78" s="193"/>
      <c r="HDB78" s="193"/>
      <c r="HDC78" s="193"/>
      <c r="HDD78" s="193"/>
      <c r="HDE78" s="193"/>
      <c r="HDF78" s="193"/>
      <c r="HDG78" s="193"/>
      <c r="HDH78" s="193"/>
      <c r="HDI78" s="193"/>
      <c r="HDJ78" s="193"/>
      <c r="HDK78" s="193"/>
      <c r="HDL78" s="193"/>
      <c r="HDM78" s="193"/>
      <c r="HDN78" s="193"/>
      <c r="HDO78" s="193"/>
      <c r="HDP78" s="193"/>
      <c r="HDQ78" s="193"/>
      <c r="HDR78" s="193"/>
      <c r="HDS78" s="193"/>
      <c r="HDT78" s="193"/>
      <c r="HDU78" s="193"/>
      <c r="HDV78" s="193"/>
      <c r="HDW78" s="193"/>
      <c r="HDX78" s="193"/>
      <c r="HDY78" s="193"/>
      <c r="HDZ78" s="193"/>
      <c r="HEA78" s="193"/>
      <c r="HEB78" s="193"/>
      <c r="HEC78" s="193"/>
      <c r="HED78" s="193"/>
      <c r="HEE78" s="193"/>
      <c r="HEF78" s="193"/>
      <c r="HEG78" s="193"/>
      <c r="HEH78" s="193"/>
      <c r="HEI78" s="193"/>
      <c r="HEJ78" s="193"/>
      <c r="HEK78" s="193"/>
      <c r="HEL78" s="193"/>
      <c r="HEM78" s="193"/>
      <c r="HEN78" s="193"/>
      <c r="HEO78" s="193"/>
      <c r="HEP78" s="193"/>
      <c r="HEQ78" s="193"/>
      <c r="HER78" s="193"/>
      <c r="HES78" s="193"/>
      <c r="HET78" s="193"/>
      <c r="HEU78" s="193"/>
      <c r="HEV78" s="193"/>
      <c r="HEW78" s="193"/>
      <c r="HEX78" s="193"/>
      <c r="HEY78" s="193"/>
      <c r="HEZ78" s="193"/>
      <c r="HFA78" s="193"/>
      <c r="HFB78" s="193"/>
      <c r="HFC78" s="193"/>
      <c r="HFD78" s="193"/>
      <c r="HFE78" s="193"/>
      <c r="HFF78" s="193"/>
      <c r="HFG78" s="193"/>
      <c r="HFH78" s="193"/>
      <c r="HFI78" s="193"/>
      <c r="HFJ78" s="193"/>
      <c r="HFK78" s="193"/>
      <c r="HFL78" s="193"/>
      <c r="HFM78" s="193"/>
      <c r="HFN78" s="193"/>
      <c r="HFO78" s="193"/>
      <c r="HFP78" s="193"/>
      <c r="HFQ78" s="193"/>
      <c r="HFR78" s="193"/>
      <c r="HFS78" s="193"/>
      <c r="HFT78" s="193"/>
      <c r="HFU78" s="193"/>
      <c r="HFV78" s="193"/>
      <c r="HFW78" s="193"/>
      <c r="HFX78" s="193"/>
      <c r="HFY78" s="193"/>
      <c r="HFZ78" s="193"/>
      <c r="HGA78" s="193"/>
      <c r="HGB78" s="193"/>
      <c r="HGC78" s="193"/>
      <c r="HGD78" s="193"/>
      <c r="HGE78" s="193"/>
      <c r="HGF78" s="193"/>
      <c r="HGG78" s="193"/>
      <c r="HGH78" s="193"/>
      <c r="HGI78" s="193"/>
      <c r="HGJ78" s="193"/>
      <c r="HGK78" s="193"/>
      <c r="HGL78" s="193"/>
      <c r="HGM78" s="193"/>
      <c r="HGN78" s="193"/>
      <c r="HGO78" s="193"/>
      <c r="HGP78" s="193"/>
      <c r="HGQ78" s="193"/>
      <c r="HGR78" s="193"/>
      <c r="HGS78" s="193"/>
      <c r="HGT78" s="193"/>
      <c r="HGU78" s="193"/>
      <c r="HGV78" s="193"/>
      <c r="HGW78" s="193"/>
      <c r="HGX78" s="193"/>
      <c r="HGY78" s="193"/>
      <c r="HGZ78" s="193"/>
      <c r="HHA78" s="193"/>
      <c r="HHB78" s="193"/>
      <c r="HHC78" s="193"/>
      <c r="HHD78" s="193"/>
      <c r="HHE78" s="193"/>
      <c r="HHF78" s="193"/>
      <c r="HHG78" s="193"/>
      <c r="HHH78" s="193"/>
      <c r="HHI78" s="193"/>
      <c r="HHJ78" s="193"/>
      <c r="HHK78" s="193"/>
      <c r="HHL78" s="193"/>
      <c r="HHM78" s="193"/>
      <c r="HHN78" s="193"/>
      <c r="HHO78" s="193"/>
      <c r="HHP78" s="193"/>
      <c r="HHQ78" s="193"/>
      <c r="HHR78" s="193"/>
      <c r="HHS78" s="193"/>
      <c r="HHT78" s="193"/>
      <c r="HHU78" s="193"/>
      <c r="HHV78" s="193"/>
      <c r="HHW78" s="193"/>
      <c r="HHX78" s="193"/>
      <c r="HHY78" s="193"/>
      <c r="HHZ78" s="193"/>
      <c r="HIA78" s="193"/>
      <c r="HIB78" s="193"/>
      <c r="HIC78" s="193"/>
      <c r="HID78" s="193"/>
      <c r="HIE78" s="193"/>
      <c r="HIF78" s="193"/>
      <c r="HIG78" s="193"/>
      <c r="HIH78" s="193"/>
      <c r="HII78" s="193"/>
      <c r="HIJ78" s="193"/>
      <c r="HIK78" s="193"/>
      <c r="HIL78" s="193"/>
      <c r="HIM78" s="193"/>
      <c r="HIN78" s="193"/>
      <c r="HIO78" s="193"/>
      <c r="HIP78" s="193"/>
      <c r="HIQ78" s="193"/>
      <c r="HIR78" s="193"/>
      <c r="HIS78" s="193"/>
      <c r="HIT78" s="193"/>
      <c r="HIU78" s="193"/>
      <c r="HIV78" s="193"/>
      <c r="HIW78" s="193"/>
      <c r="HIX78" s="193"/>
      <c r="HIY78" s="193"/>
      <c r="HIZ78" s="193"/>
      <c r="HJA78" s="193"/>
      <c r="HJB78" s="193"/>
      <c r="HJC78" s="193"/>
      <c r="HJD78" s="193"/>
      <c r="HJE78" s="193"/>
      <c r="HJF78" s="193"/>
      <c r="HJG78" s="193"/>
      <c r="HJH78" s="193"/>
      <c r="HJI78" s="193"/>
      <c r="HJJ78" s="193"/>
      <c r="HJK78" s="193"/>
      <c r="HJL78" s="193"/>
      <c r="HJM78" s="193"/>
      <c r="HJN78" s="193"/>
      <c r="HJO78" s="193"/>
      <c r="HJP78" s="193"/>
      <c r="HJQ78" s="193"/>
      <c r="HJR78" s="193"/>
      <c r="HJS78" s="193"/>
      <c r="HJT78" s="193"/>
      <c r="HJU78" s="193"/>
      <c r="HJV78" s="193"/>
      <c r="HJW78" s="193"/>
      <c r="HJX78" s="193"/>
      <c r="HJY78" s="193"/>
      <c r="HJZ78" s="193"/>
      <c r="HKA78" s="193"/>
      <c r="HKB78" s="193"/>
      <c r="HKC78" s="193"/>
      <c r="HKD78" s="193"/>
      <c r="HKE78" s="193"/>
      <c r="HKF78" s="193"/>
      <c r="HKG78" s="193"/>
      <c r="HKH78" s="193"/>
      <c r="HKI78" s="193"/>
      <c r="HKJ78" s="193"/>
      <c r="HKK78" s="193"/>
      <c r="HKL78" s="193"/>
      <c r="HKM78" s="193"/>
      <c r="HKN78" s="193"/>
      <c r="HKO78" s="193"/>
      <c r="HKP78" s="193"/>
      <c r="HKQ78" s="193"/>
      <c r="HKR78" s="193"/>
      <c r="HKS78" s="193"/>
      <c r="HKT78" s="193"/>
      <c r="HKU78" s="193"/>
      <c r="HKV78" s="193"/>
      <c r="HKW78" s="193"/>
      <c r="HKX78" s="193"/>
      <c r="HKY78" s="193"/>
      <c r="HKZ78" s="193"/>
      <c r="HLA78" s="193"/>
      <c r="HLB78" s="193"/>
      <c r="HLC78" s="193"/>
      <c r="HLD78" s="193"/>
      <c r="HLE78" s="193"/>
      <c r="HLF78" s="193"/>
      <c r="HLG78" s="193"/>
      <c r="HLH78" s="193"/>
      <c r="HLI78" s="193"/>
      <c r="HLJ78" s="193"/>
      <c r="HLK78" s="193"/>
      <c r="HLL78" s="193"/>
      <c r="HLM78" s="193"/>
      <c r="HLN78" s="193"/>
      <c r="HLO78" s="193"/>
      <c r="HLP78" s="193"/>
      <c r="HLQ78" s="193"/>
      <c r="HLR78" s="193"/>
      <c r="HLS78" s="193"/>
      <c r="HLT78" s="193"/>
      <c r="HLU78" s="193"/>
      <c r="HLV78" s="193"/>
      <c r="HLW78" s="193"/>
      <c r="HLX78" s="193"/>
      <c r="HLY78" s="193"/>
      <c r="HLZ78" s="193"/>
      <c r="HMA78" s="193"/>
      <c r="HMB78" s="193"/>
      <c r="HMC78" s="193"/>
      <c r="HMD78" s="193"/>
      <c r="HME78" s="193"/>
      <c r="HMF78" s="193"/>
      <c r="HMG78" s="193"/>
      <c r="HMH78" s="193"/>
      <c r="HMI78" s="193"/>
      <c r="HMJ78" s="193"/>
      <c r="HMK78" s="193"/>
      <c r="HML78" s="193"/>
      <c r="HMM78" s="193"/>
      <c r="HMN78" s="193"/>
      <c r="HMO78" s="193"/>
      <c r="HMP78" s="193"/>
      <c r="HMQ78" s="193"/>
      <c r="HMR78" s="193"/>
      <c r="HMS78" s="193"/>
      <c r="HMT78" s="193"/>
      <c r="HMU78" s="193"/>
      <c r="HMV78" s="193"/>
      <c r="HMW78" s="193"/>
      <c r="HMX78" s="193"/>
      <c r="HMY78" s="193"/>
      <c r="HMZ78" s="193"/>
      <c r="HNA78" s="193"/>
      <c r="HNB78" s="193"/>
      <c r="HNC78" s="193"/>
      <c r="HND78" s="193"/>
      <c r="HNE78" s="193"/>
      <c r="HNF78" s="193"/>
      <c r="HNG78" s="193"/>
      <c r="HNH78" s="193"/>
      <c r="HNI78" s="193"/>
      <c r="HNJ78" s="193"/>
      <c r="HNK78" s="193"/>
      <c r="HNL78" s="193"/>
      <c r="HNM78" s="193"/>
      <c r="HNN78" s="193"/>
      <c r="HNO78" s="193"/>
      <c r="HNP78" s="193"/>
      <c r="HNQ78" s="193"/>
      <c r="HNR78" s="193"/>
      <c r="HNS78" s="193"/>
      <c r="HNT78" s="193"/>
      <c r="HNU78" s="193"/>
      <c r="HNV78" s="193"/>
      <c r="HNW78" s="193"/>
      <c r="HNX78" s="193"/>
      <c r="HNY78" s="193"/>
      <c r="HNZ78" s="193"/>
      <c r="HOA78" s="193"/>
      <c r="HOB78" s="193"/>
      <c r="HOC78" s="193"/>
      <c r="HOD78" s="193"/>
      <c r="HOE78" s="193"/>
      <c r="HOF78" s="193"/>
      <c r="HOG78" s="193"/>
      <c r="HOH78" s="193"/>
      <c r="HOI78" s="193"/>
      <c r="HOJ78" s="193"/>
      <c r="HOK78" s="193"/>
      <c r="HOL78" s="193"/>
      <c r="HOM78" s="193"/>
      <c r="HON78" s="193"/>
      <c r="HOO78" s="193"/>
      <c r="HOP78" s="193"/>
      <c r="HOQ78" s="193"/>
      <c r="HOR78" s="193"/>
      <c r="HOS78" s="193"/>
      <c r="HOT78" s="193"/>
      <c r="HOU78" s="193"/>
      <c r="HOV78" s="193"/>
      <c r="HOW78" s="193"/>
      <c r="HOX78" s="193"/>
      <c r="HOY78" s="193"/>
      <c r="HOZ78" s="193"/>
      <c r="HPA78" s="193"/>
      <c r="HPB78" s="193"/>
      <c r="HPC78" s="193"/>
      <c r="HPD78" s="193"/>
      <c r="HPE78" s="193"/>
      <c r="HPF78" s="193"/>
      <c r="HPG78" s="193"/>
      <c r="HPH78" s="193"/>
      <c r="HPI78" s="193"/>
      <c r="HPJ78" s="193"/>
      <c r="HPK78" s="193"/>
      <c r="HPL78" s="193"/>
      <c r="HPM78" s="193"/>
      <c r="HPN78" s="193"/>
      <c r="HPO78" s="193"/>
      <c r="HPP78" s="193"/>
      <c r="HPQ78" s="193"/>
      <c r="HPR78" s="193"/>
      <c r="HPS78" s="193"/>
      <c r="HPT78" s="193"/>
      <c r="HPU78" s="193"/>
      <c r="HPV78" s="193"/>
      <c r="HPW78" s="193"/>
      <c r="HPX78" s="193"/>
      <c r="HPY78" s="193"/>
      <c r="HPZ78" s="193"/>
      <c r="HQA78" s="193"/>
      <c r="HQB78" s="193"/>
      <c r="HQC78" s="193"/>
      <c r="HQD78" s="193"/>
      <c r="HQE78" s="193"/>
      <c r="HQF78" s="193"/>
      <c r="HQG78" s="193"/>
      <c r="HQH78" s="193"/>
      <c r="HQI78" s="193"/>
      <c r="HQJ78" s="193"/>
      <c r="HQK78" s="193"/>
      <c r="HQL78" s="193"/>
      <c r="HQM78" s="193"/>
      <c r="HQN78" s="193"/>
      <c r="HQO78" s="193"/>
      <c r="HQP78" s="193"/>
      <c r="HQQ78" s="193"/>
      <c r="HQR78" s="193"/>
      <c r="HQS78" s="193"/>
      <c r="HQT78" s="193"/>
      <c r="HQU78" s="193"/>
      <c r="HQV78" s="193"/>
      <c r="HQW78" s="193"/>
      <c r="HQX78" s="193"/>
      <c r="HQY78" s="193"/>
      <c r="HQZ78" s="193"/>
      <c r="HRA78" s="193"/>
      <c r="HRB78" s="193"/>
      <c r="HRC78" s="193"/>
      <c r="HRD78" s="193"/>
      <c r="HRE78" s="193"/>
      <c r="HRF78" s="193"/>
      <c r="HRG78" s="193"/>
      <c r="HRH78" s="193"/>
      <c r="HRI78" s="193"/>
      <c r="HRJ78" s="193"/>
      <c r="HRK78" s="193"/>
      <c r="HRL78" s="193"/>
      <c r="HRM78" s="193"/>
      <c r="HRN78" s="193"/>
      <c r="HRO78" s="193"/>
      <c r="HRP78" s="193"/>
      <c r="HRQ78" s="193"/>
      <c r="HRR78" s="193"/>
      <c r="HRS78" s="193"/>
      <c r="HRT78" s="193"/>
      <c r="HRU78" s="193"/>
      <c r="HRV78" s="193"/>
      <c r="HRW78" s="193"/>
      <c r="HRX78" s="193"/>
      <c r="HRY78" s="193"/>
      <c r="HRZ78" s="193"/>
      <c r="HSA78" s="193"/>
      <c r="HSB78" s="193"/>
      <c r="HSC78" s="193"/>
      <c r="HSD78" s="193"/>
      <c r="HSE78" s="193"/>
      <c r="HSF78" s="193"/>
      <c r="HSG78" s="193"/>
      <c r="HSH78" s="193"/>
      <c r="HSI78" s="193"/>
      <c r="HSJ78" s="193"/>
      <c r="HSK78" s="193"/>
      <c r="HSL78" s="193"/>
      <c r="HSM78" s="193"/>
      <c r="HSN78" s="193"/>
      <c r="HSO78" s="193"/>
      <c r="HSP78" s="193"/>
      <c r="HSQ78" s="193"/>
      <c r="HSR78" s="193"/>
      <c r="HSS78" s="193"/>
      <c r="HST78" s="193"/>
      <c r="HSU78" s="193"/>
      <c r="HSV78" s="193"/>
      <c r="HSW78" s="193"/>
      <c r="HSX78" s="193"/>
      <c r="HSY78" s="193"/>
      <c r="HSZ78" s="193"/>
      <c r="HTA78" s="193"/>
      <c r="HTB78" s="193"/>
      <c r="HTC78" s="193"/>
      <c r="HTD78" s="193"/>
      <c r="HTE78" s="193"/>
      <c r="HTF78" s="193"/>
      <c r="HTG78" s="193"/>
      <c r="HTH78" s="193"/>
      <c r="HTI78" s="193"/>
      <c r="HTJ78" s="193"/>
      <c r="HTK78" s="193"/>
      <c r="HTL78" s="193"/>
      <c r="HTM78" s="193"/>
      <c r="HTN78" s="193"/>
      <c r="HTO78" s="193"/>
      <c r="HTP78" s="193"/>
      <c r="HTQ78" s="193"/>
      <c r="HTR78" s="193"/>
      <c r="HTS78" s="193"/>
      <c r="HTT78" s="193"/>
      <c r="HTU78" s="193"/>
      <c r="HTV78" s="193"/>
      <c r="HTW78" s="193"/>
      <c r="HTX78" s="193"/>
      <c r="HTY78" s="193"/>
      <c r="HTZ78" s="193"/>
      <c r="HUA78" s="193"/>
      <c r="HUB78" s="193"/>
      <c r="HUC78" s="193"/>
      <c r="HUD78" s="193"/>
      <c r="HUE78" s="193"/>
      <c r="HUF78" s="193"/>
      <c r="HUG78" s="193"/>
      <c r="HUH78" s="193"/>
      <c r="HUI78" s="193"/>
      <c r="HUJ78" s="193"/>
      <c r="HUK78" s="193"/>
      <c r="HUL78" s="193"/>
      <c r="HUM78" s="193"/>
      <c r="HUN78" s="193"/>
      <c r="HUO78" s="193"/>
      <c r="HUP78" s="193"/>
      <c r="HUQ78" s="193"/>
      <c r="HUR78" s="193"/>
      <c r="HUS78" s="193"/>
      <c r="HUT78" s="193"/>
      <c r="HUU78" s="193"/>
      <c r="HUV78" s="193"/>
      <c r="HUW78" s="193"/>
      <c r="HUX78" s="193"/>
      <c r="HUY78" s="193"/>
      <c r="HUZ78" s="193"/>
      <c r="HVA78" s="193"/>
      <c r="HVB78" s="193"/>
      <c r="HVC78" s="193"/>
      <c r="HVD78" s="193"/>
      <c r="HVE78" s="193"/>
      <c r="HVF78" s="193"/>
      <c r="HVG78" s="193"/>
      <c r="HVH78" s="193"/>
      <c r="HVI78" s="193"/>
      <c r="HVJ78" s="193"/>
      <c r="HVK78" s="193"/>
      <c r="HVL78" s="193"/>
      <c r="HVM78" s="193"/>
      <c r="HVN78" s="193"/>
      <c r="HVO78" s="193"/>
      <c r="HVP78" s="193"/>
      <c r="HVQ78" s="193"/>
      <c r="HVR78" s="193"/>
      <c r="HVS78" s="193"/>
      <c r="HVT78" s="193"/>
      <c r="HVU78" s="193"/>
      <c r="HVV78" s="193"/>
      <c r="HVW78" s="193"/>
      <c r="HVX78" s="193"/>
      <c r="HVY78" s="193"/>
      <c r="HVZ78" s="193"/>
      <c r="HWA78" s="193"/>
      <c r="HWB78" s="193"/>
      <c r="HWC78" s="193"/>
      <c r="HWD78" s="193"/>
      <c r="HWE78" s="193"/>
      <c r="HWF78" s="193"/>
      <c r="HWG78" s="193"/>
      <c r="HWH78" s="193"/>
      <c r="HWI78" s="193"/>
      <c r="HWJ78" s="193"/>
      <c r="HWK78" s="193"/>
      <c r="HWL78" s="193"/>
      <c r="HWM78" s="193"/>
      <c r="HWN78" s="193"/>
      <c r="HWO78" s="193"/>
      <c r="HWP78" s="193"/>
      <c r="HWQ78" s="193"/>
      <c r="HWR78" s="193"/>
      <c r="HWS78" s="193"/>
      <c r="HWT78" s="193"/>
      <c r="HWU78" s="193"/>
      <c r="HWV78" s="193"/>
      <c r="HWW78" s="193"/>
      <c r="HWX78" s="193"/>
      <c r="HWY78" s="193"/>
      <c r="HWZ78" s="193"/>
      <c r="HXA78" s="193"/>
      <c r="HXB78" s="193"/>
      <c r="HXC78" s="193"/>
      <c r="HXD78" s="193"/>
      <c r="HXE78" s="193"/>
      <c r="HXF78" s="193"/>
      <c r="HXG78" s="193"/>
      <c r="HXH78" s="193"/>
      <c r="HXI78" s="193"/>
      <c r="HXJ78" s="193"/>
      <c r="HXK78" s="193"/>
      <c r="HXL78" s="193"/>
      <c r="HXM78" s="193"/>
      <c r="HXN78" s="193"/>
      <c r="HXO78" s="193"/>
      <c r="HXP78" s="193"/>
      <c r="HXQ78" s="193"/>
      <c r="HXR78" s="193"/>
      <c r="HXS78" s="193"/>
      <c r="HXT78" s="193"/>
      <c r="HXU78" s="193"/>
      <c r="HXV78" s="193"/>
      <c r="HXW78" s="193"/>
      <c r="HXX78" s="193"/>
      <c r="HXY78" s="193"/>
      <c r="HXZ78" s="193"/>
      <c r="HYA78" s="193"/>
      <c r="HYB78" s="193"/>
      <c r="HYC78" s="193"/>
      <c r="HYD78" s="193"/>
      <c r="HYE78" s="193"/>
      <c r="HYF78" s="193"/>
      <c r="HYG78" s="193"/>
      <c r="HYH78" s="193"/>
      <c r="HYI78" s="193"/>
      <c r="HYJ78" s="193"/>
      <c r="HYK78" s="193"/>
      <c r="HYL78" s="193"/>
      <c r="HYM78" s="193"/>
      <c r="HYN78" s="193"/>
      <c r="HYO78" s="193"/>
      <c r="HYP78" s="193"/>
      <c r="HYQ78" s="193"/>
      <c r="HYR78" s="193"/>
      <c r="HYS78" s="193"/>
      <c r="HYT78" s="193"/>
      <c r="HYU78" s="193"/>
      <c r="HYV78" s="193"/>
      <c r="HYW78" s="193"/>
      <c r="HYX78" s="193"/>
      <c r="HYY78" s="193"/>
      <c r="HYZ78" s="193"/>
      <c r="HZA78" s="193"/>
      <c r="HZB78" s="193"/>
      <c r="HZC78" s="193"/>
      <c r="HZD78" s="193"/>
      <c r="HZE78" s="193"/>
      <c r="HZF78" s="193"/>
      <c r="HZG78" s="193"/>
      <c r="HZH78" s="193"/>
      <c r="HZI78" s="193"/>
      <c r="HZJ78" s="193"/>
      <c r="HZK78" s="193"/>
      <c r="HZL78" s="193"/>
      <c r="HZM78" s="193"/>
      <c r="HZN78" s="193"/>
      <c r="HZO78" s="193"/>
      <c r="HZP78" s="193"/>
      <c r="HZQ78" s="193"/>
      <c r="HZR78" s="193"/>
      <c r="HZS78" s="193"/>
      <c r="HZT78" s="193"/>
      <c r="HZU78" s="193"/>
      <c r="HZV78" s="193"/>
      <c r="HZW78" s="193"/>
      <c r="HZX78" s="193"/>
      <c r="HZY78" s="193"/>
      <c r="HZZ78" s="193"/>
      <c r="IAA78" s="193"/>
      <c r="IAB78" s="193"/>
      <c r="IAC78" s="193"/>
      <c r="IAD78" s="193"/>
      <c r="IAE78" s="193"/>
      <c r="IAF78" s="193"/>
      <c r="IAG78" s="193"/>
      <c r="IAH78" s="193"/>
      <c r="IAI78" s="193"/>
      <c r="IAJ78" s="193"/>
      <c r="IAK78" s="193"/>
      <c r="IAL78" s="193"/>
      <c r="IAM78" s="193"/>
      <c r="IAN78" s="193"/>
      <c r="IAO78" s="193"/>
      <c r="IAP78" s="193"/>
      <c r="IAQ78" s="193"/>
      <c r="IAR78" s="193"/>
      <c r="IAS78" s="193"/>
      <c r="IAT78" s="193"/>
      <c r="IAU78" s="193"/>
      <c r="IAV78" s="193"/>
      <c r="IAW78" s="193"/>
      <c r="IAX78" s="193"/>
      <c r="IAY78" s="193"/>
      <c r="IAZ78" s="193"/>
      <c r="IBA78" s="193"/>
      <c r="IBB78" s="193"/>
      <c r="IBC78" s="193"/>
      <c r="IBD78" s="193"/>
      <c r="IBE78" s="193"/>
      <c r="IBF78" s="193"/>
      <c r="IBG78" s="193"/>
      <c r="IBH78" s="193"/>
      <c r="IBI78" s="193"/>
      <c r="IBJ78" s="193"/>
      <c r="IBK78" s="193"/>
      <c r="IBL78" s="193"/>
      <c r="IBM78" s="193"/>
      <c r="IBN78" s="193"/>
      <c r="IBO78" s="193"/>
      <c r="IBP78" s="193"/>
      <c r="IBQ78" s="193"/>
      <c r="IBR78" s="193"/>
      <c r="IBS78" s="193"/>
      <c r="IBT78" s="193"/>
      <c r="IBU78" s="193"/>
      <c r="IBV78" s="193"/>
      <c r="IBW78" s="193"/>
      <c r="IBX78" s="193"/>
      <c r="IBY78" s="193"/>
      <c r="IBZ78" s="193"/>
      <c r="ICA78" s="193"/>
      <c r="ICB78" s="193"/>
      <c r="ICC78" s="193"/>
      <c r="ICD78" s="193"/>
      <c r="ICE78" s="193"/>
      <c r="ICF78" s="193"/>
      <c r="ICG78" s="193"/>
      <c r="ICH78" s="193"/>
      <c r="ICI78" s="193"/>
      <c r="ICJ78" s="193"/>
      <c r="ICK78" s="193"/>
      <c r="ICL78" s="193"/>
      <c r="ICM78" s="193"/>
      <c r="ICN78" s="193"/>
      <c r="ICO78" s="193"/>
      <c r="ICP78" s="193"/>
      <c r="ICQ78" s="193"/>
      <c r="ICR78" s="193"/>
      <c r="ICS78" s="193"/>
      <c r="ICT78" s="193"/>
      <c r="ICU78" s="193"/>
      <c r="ICV78" s="193"/>
      <c r="ICW78" s="193"/>
      <c r="ICX78" s="193"/>
      <c r="ICY78" s="193"/>
      <c r="ICZ78" s="193"/>
      <c r="IDA78" s="193"/>
      <c r="IDB78" s="193"/>
      <c r="IDC78" s="193"/>
      <c r="IDD78" s="193"/>
      <c r="IDE78" s="193"/>
      <c r="IDF78" s="193"/>
      <c r="IDG78" s="193"/>
      <c r="IDH78" s="193"/>
      <c r="IDI78" s="193"/>
      <c r="IDJ78" s="193"/>
      <c r="IDK78" s="193"/>
      <c r="IDL78" s="193"/>
      <c r="IDM78" s="193"/>
      <c r="IDN78" s="193"/>
      <c r="IDO78" s="193"/>
      <c r="IDP78" s="193"/>
      <c r="IDQ78" s="193"/>
      <c r="IDR78" s="193"/>
      <c r="IDS78" s="193"/>
      <c r="IDT78" s="193"/>
      <c r="IDU78" s="193"/>
      <c r="IDV78" s="193"/>
      <c r="IDW78" s="193"/>
      <c r="IDX78" s="193"/>
      <c r="IDY78" s="193"/>
      <c r="IDZ78" s="193"/>
      <c r="IEA78" s="193"/>
      <c r="IEB78" s="193"/>
      <c r="IEC78" s="193"/>
      <c r="IED78" s="193"/>
      <c r="IEE78" s="193"/>
      <c r="IEF78" s="193"/>
      <c r="IEG78" s="193"/>
      <c r="IEH78" s="193"/>
      <c r="IEI78" s="193"/>
      <c r="IEJ78" s="193"/>
      <c r="IEK78" s="193"/>
      <c r="IEL78" s="193"/>
      <c r="IEM78" s="193"/>
      <c r="IEN78" s="193"/>
      <c r="IEO78" s="193"/>
      <c r="IEP78" s="193"/>
      <c r="IEQ78" s="193"/>
      <c r="IER78" s="193"/>
      <c r="IES78" s="193"/>
      <c r="IET78" s="193"/>
      <c r="IEU78" s="193"/>
      <c r="IEV78" s="193"/>
      <c r="IEW78" s="193"/>
      <c r="IEX78" s="193"/>
      <c r="IEY78" s="193"/>
      <c r="IEZ78" s="193"/>
      <c r="IFA78" s="193"/>
      <c r="IFB78" s="193"/>
      <c r="IFC78" s="193"/>
      <c r="IFD78" s="193"/>
      <c r="IFE78" s="193"/>
      <c r="IFF78" s="193"/>
      <c r="IFG78" s="193"/>
      <c r="IFH78" s="193"/>
      <c r="IFI78" s="193"/>
      <c r="IFJ78" s="193"/>
      <c r="IFK78" s="193"/>
      <c r="IFL78" s="193"/>
      <c r="IFM78" s="193"/>
      <c r="IFN78" s="193"/>
      <c r="IFO78" s="193"/>
      <c r="IFP78" s="193"/>
      <c r="IFQ78" s="193"/>
      <c r="IFR78" s="193"/>
      <c r="IFS78" s="193"/>
      <c r="IFT78" s="193"/>
      <c r="IFU78" s="193"/>
      <c r="IFV78" s="193"/>
      <c r="IFW78" s="193"/>
      <c r="IFX78" s="193"/>
      <c r="IFY78" s="193"/>
      <c r="IFZ78" s="193"/>
      <c r="IGA78" s="193"/>
      <c r="IGB78" s="193"/>
      <c r="IGC78" s="193"/>
      <c r="IGD78" s="193"/>
      <c r="IGE78" s="193"/>
      <c r="IGF78" s="193"/>
      <c r="IGG78" s="193"/>
      <c r="IGH78" s="193"/>
      <c r="IGI78" s="193"/>
      <c r="IGJ78" s="193"/>
      <c r="IGK78" s="193"/>
      <c r="IGL78" s="193"/>
      <c r="IGM78" s="193"/>
      <c r="IGN78" s="193"/>
      <c r="IGO78" s="193"/>
      <c r="IGP78" s="193"/>
      <c r="IGQ78" s="193"/>
      <c r="IGR78" s="193"/>
      <c r="IGS78" s="193"/>
      <c r="IGT78" s="193"/>
      <c r="IGU78" s="193"/>
      <c r="IGV78" s="193"/>
      <c r="IGW78" s="193"/>
      <c r="IGX78" s="193"/>
      <c r="IGY78" s="193"/>
      <c r="IGZ78" s="193"/>
      <c r="IHA78" s="193"/>
      <c r="IHB78" s="193"/>
      <c r="IHC78" s="193"/>
      <c r="IHD78" s="193"/>
      <c r="IHE78" s="193"/>
      <c r="IHF78" s="193"/>
      <c r="IHG78" s="193"/>
      <c r="IHH78" s="193"/>
      <c r="IHI78" s="193"/>
      <c r="IHJ78" s="193"/>
      <c r="IHK78" s="193"/>
      <c r="IHL78" s="193"/>
      <c r="IHM78" s="193"/>
      <c r="IHN78" s="193"/>
      <c r="IHO78" s="193"/>
      <c r="IHP78" s="193"/>
      <c r="IHQ78" s="193"/>
      <c r="IHR78" s="193"/>
      <c r="IHS78" s="193"/>
      <c r="IHT78" s="193"/>
      <c r="IHU78" s="193"/>
      <c r="IHV78" s="193"/>
      <c r="IHW78" s="193"/>
      <c r="IHX78" s="193"/>
      <c r="IHY78" s="193"/>
      <c r="IHZ78" s="193"/>
      <c r="IIA78" s="193"/>
      <c r="IIB78" s="193"/>
      <c r="IIC78" s="193"/>
      <c r="IID78" s="193"/>
      <c r="IIE78" s="193"/>
      <c r="IIF78" s="193"/>
      <c r="IIG78" s="193"/>
      <c r="IIH78" s="193"/>
      <c r="III78" s="193"/>
      <c r="IIJ78" s="193"/>
      <c r="IIK78" s="193"/>
      <c r="IIL78" s="193"/>
      <c r="IIM78" s="193"/>
      <c r="IIN78" s="193"/>
      <c r="IIO78" s="193"/>
      <c r="IIP78" s="193"/>
      <c r="IIQ78" s="193"/>
      <c r="IIR78" s="193"/>
      <c r="IIS78" s="193"/>
      <c r="IIT78" s="193"/>
      <c r="IIU78" s="193"/>
      <c r="IIV78" s="193"/>
      <c r="IIW78" s="193"/>
      <c r="IIX78" s="193"/>
      <c r="IIY78" s="193"/>
      <c r="IIZ78" s="193"/>
      <c r="IJA78" s="193"/>
      <c r="IJB78" s="193"/>
      <c r="IJC78" s="193"/>
      <c r="IJD78" s="193"/>
      <c r="IJE78" s="193"/>
      <c r="IJF78" s="193"/>
      <c r="IJG78" s="193"/>
      <c r="IJH78" s="193"/>
      <c r="IJI78" s="193"/>
      <c r="IJJ78" s="193"/>
      <c r="IJK78" s="193"/>
      <c r="IJL78" s="193"/>
      <c r="IJM78" s="193"/>
      <c r="IJN78" s="193"/>
      <c r="IJO78" s="193"/>
      <c r="IJP78" s="193"/>
      <c r="IJQ78" s="193"/>
      <c r="IJR78" s="193"/>
      <c r="IJS78" s="193"/>
      <c r="IJT78" s="193"/>
      <c r="IJU78" s="193"/>
      <c r="IJV78" s="193"/>
      <c r="IJW78" s="193"/>
      <c r="IJX78" s="193"/>
      <c r="IJY78" s="193"/>
      <c r="IJZ78" s="193"/>
      <c r="IKA78" s="193"/>
      <c r="IKB78" s="193"/>
      <c r="IKC78" s="193"/>
      <c r="IKD78" s="193"/>
      <c r="IKE78" s="193"/>
      <c r="IKF78" s="193"/>
      <c r="IKG78" s="193"/>
      <c r="IKH78" s="193"/>
      <c r="IKI78" s="193"/>
      <c r="IKJ78" s="193"/>
      <c r="IKK78" s="193"/>
      <c r="IKL78" s="193"/>
      <c r="IKM78" s="193"/>
      <c r="IKN78" s="193"/>
      <c r="IKO78" s="193"/>
      <c r="IKP78" s="193"/>
      <c r="IKQ78" s="193"/>
      <c r="IKR78" s="193"/>
      <c r="IKS78" s="193"/>
      <c r="IKT78" s="193"/>
      <c r="IKU78" s="193"/>
      <c r="IKV78" s="193"/>
      <c r="IKW78" s="193"/>
      <c r="IKX78" s="193"/>
      <c r="IKY78" s="193"/>
      <c r="IKZ78" s="193"/>
      <c r="ILA78" s="193"/>
      <c r="ILB78" s="193"/>
      <c r="ILC78" s="193"/>
      <c r="ILD78" s="193"/>
      <c r="ILE78" s="193"/>
      <c r="ILF78" s="193"/>
      <c r="ILG78" s="193"/>
      <c r="ILH78" s="193"/>
      <c r="ILI78" s="193"/>
      <c r="ILJ78" s="193"/>
      <c r="ILK78" s="193"/>
      <c r="ILL78" s="193"/>
      <c r="ILM78" s="193"/>
      <c r="ILN78" s="193"/>
      <c r="ILO78" s="193"/>
      <c r="ILP78" s="193"/>
      <c r="ILQ78" s="193"/>
      <c r="ILR78" s="193"/>
      <c r="ILS78" s="193"/>
      <c r="ILT78" s="193"/>
      <c r="ILU78" s="193"/>
      <c r="ILV78" s="193"/>
      <c r="ILW78" s="193"/>
      <c r="ILX78" s="193"/>
      <c r="ILY78" s="193"/>
      <c r="ILZ78" s="193"/>
      <c r="IMA78" s="193"/>
      <c r="IMB78" s="193"/>
      <c r="IMC78" s="193"/>
      <c r="IMD78" s="193"/>
      <c r="IME78" s="193"/>
      <c r="IMF78" s="193"/>
      <c r="IMG78" s="193"/>
      <c r="IMH78" s="193"/>
      <c r="IMI78" s="193"/>
      <c r="IMJ78" s="193"/>
      <c r="IMK78" s="193"/>
      <c r="IML78" s="193"/>
      <c r="IMM78" s="193"/>
      <c r="IMN78" s="193"/>
      <c r="IMO78" s="193"/>
      <c r="IMP78" s="193"/>
      <c r="IMQ78" s="193"/>
      <c r="IMR78" s="193"/>
      <c r="IMS78" s="193"/>
      <c r="IMT78" s="193"/>
      <c r="IMU78" s="193"/>
      <c r="IMV78" s="193"/>
      <c r="IMW78" s="193"/>
      <c r="IMX78" s="193"/>
      <c r="IMY78" s="193"/>
      <c r="IMZ78" s="193"/>
      <c r="INA78" s="193"/>
      <c r="INB78" s="193"/>
      <c r="INC78" s="193"/>
      <c r="IND78" s="193"/>
      <c r="INE78" s="193"/>
      <c r="INF78" s="193"/>
      <c r="ING78" s="193"/>
      <c r="INH78" s="193"/>
      <c r="INI78" s="193"/>
      <c r="INJ78" s="193"/>
      <c r="INK78" s="193"/>
      <c r="INL78" s="193"/>
      <c r="INM78" s="193"/>
      <c r="INN78" s="193"/>
      <c r="INO78" s="193"/>
      <c r="INP78" s="193"/>
      <c r="INQ78" s="193"/>
      <c r="INR78" s="193"/>
      <c r="INS78" s="193"/>
      <c r="INT78" s="193"/>
      <c r="INU78" s="193"/>
      <c r="INV78" s="193"/>
      <c r="INW78" s="193"/>
      <c r="INX78" s="193"/>
      <c r="INY78" s="193"/>
      <c r="INZ78" s="193"/>
      <c r="IOA78" s="193"/>
      <c r="IOB78" s="193"/>
      <c r="IOC78" s="193"/>
      <c r="IOD78" s="193"/>
      <c r="IOE78" s="193"/>
      <c r="IOF78" s="193"/>
      <c r="IOG78" s="193"/>
      <c r="IOH78" s="193"/>
      <c r="IOI78" s="193"/>
      <c r="IOJ78" s="193"/>
      <c r="IOK78" s="193"/>
      <c r="IOL78" s="193"/>
      <c r="IOM78" s="193"/>
      <c r="ION78" s="193"/>
      <c r="IOO78" s="193"/>
      <c r="IOP78" s="193"/>
      <c r="IOQ78" s="193"/>
      <c r="IOR78" s="193"/>
      <c r="IOS78" s="193"/>
      <c r="IOT78" s="193"/>
      <c r="IOU78" s="193"/>
      <c r="IOV78" s="193"/>
      <c r="IOW78" s="193"/>
      <c r="IOX78" s="193"/>
      <c r="IOY78" s="193"/>
      <c r="IOZ78" s="193"/>
      <c r="IPA78" s="193"/>
      <c r="IPB78" s="193"/>
      <c r="IPC78" s="193"/>
      <c r="IPD78" s="193"/>
      <c r="IPE78" s="193"/>
      <c r="IPF78" s="193"/>
      <c r="IPG78" s="193"/>
      <c r="IPH78" s="193"/>
      <c r="IPI78" s="193"/>
      <c r="IPJ78" s="193"/>
      <c r="IPK78" s="193"/>
      <c r="IPL78" s="193"/>
      <c r="IPM78" s="193"/>
      <c r="IPN78" s="193"/>
      <c r="IPO78" s="193"/>
      <c r="IPP78" s="193"/>
      <c r="IPQ78" s="193"/>
      <c r="IPR78" s="193"/>
      <c r="IPS78" s="193"/>
      <c r="IPT78" s="193"/>
      <c r="IPU78" s="193"/>
      <c r="IPV78" s="193"/>
      <c r="IPW78" s="193"/>
      <c r="IPX78" s="193"/>
      <c r="IPY78" s="193"/>
      <c r="IPZ78" s="193"/>
      <c r="IQA78" s="193"/>
      <c r="IQB78" s="193"/>
      <c r="IQC78" s="193"/>
      <c r="IQD78" s="193"/>
      <c r="IQE78" s="193"/>
      <c r="IQF78" s="193"/>
      <c r="IQG78" s="193"/>
      <c r="IQH78" s="193"/>
      <c r="IQI78" s="193"/>
      <c r="IQJ78" s="193"/>
      <c r="IQK78" s="193"/>
      <c r="IQL78" s="193"/>
      <c r="IQM78" s="193"/>
      <c r="IQN78" s="193"/>
      <c r="IQO78" s="193"/>
      <c r="IQP78" s="193"/>
      <c r="IQQ78" s="193"/>
      <c r="IQR78" s="193"/>
      <c r="IQS78" s="193"/>
      <c r="IQT78" s="193"/>
      <c r="IQU78" s="193"/>
      <c r="IQV78" s="193"/>
      <c r="IQW78" s="193"/>
      <c r="IQX78" s="193"/>
      <c r="IQY78" s="193"/>
      <c r="IQZ78" s="193"/>
      <c r="IRA78" s="193"/>
      <c r="IRB78" s="193"/>
      <c r="IRC78" s="193"/>
      <c r="IRD78" s="193"/>
      <c r="IRE78" s="193"/>
      <c r="IRF78" s="193"/>
      <c r="IRG78" s="193"/>
      <c r="IRH78" s="193"/>
      <c r="IRI78" s="193"/>
      <c r="IRJ78" s="193"/>
      <c r="IRK78" s="193"/>
      <c r="IRL78" s="193"/>
      <c r="IRM78" s="193"/>
      <c r="IRN78" s="193"/>
      <c r="IRO78" s="193"/>
      <c r="IRP78" s="193"/>
      <c r="IRQ78" s="193"/>
      <c r="IRR78" s="193"/>
      <c r="IRS78" s="193"/>
      <c r="IRT78" s="193"/>
      <c r="IRU78" s="193"/>
      <c r="IRV78" s="193"/>
      <c r="IRW78" s="193"/>
      <c r="IRX78" s="193"/>
      <c r="IRY78" s="193"/>
      <c r="IRZ78" s="193"/>
      <c r="ISA78" s="193"/>
      <c r="ISB78" s="193"/>
      <c r="ISC78" s="193"/>
      <c r="ISD78" s="193"/>
      <c r="ISE78" s="193"/>
      <c r="ISF78" s="193"/>
      <c r="ISG78" s="193"/>
      <c r="ISH78" s="193"/>
      <c r="ISI78" s="193"/>
      <c r="ISJ78" s="193"/>
      <c r="ISK78" s="193"/>
      <c r="ISL78" s="193"/>
      <c r="ISM78" s="193"/>
      <c r="ISN78" s="193"/>
      <c r="ISO78" s="193"/>
      <c r="ISP78" s="193"/>
      <c r="ISQ78" s="193"/>
      <c r="ISR78" s="193"/>
      <c r="ISS78" s="193"/>
      <c r="IST78" s="193"/>
      <c r="ISU78" s="193"/>
      <c r="ISV78" s="193"/>
      <c r="ISW78" s="193"/>
      <c r="ISX78" s="193"/>
      <c r="ISY78" s="193"/>
      <c r="ISZ78" s="193"/>
      <c r="ITA78" s="193"/>
      <c r="ITB78" s="193"/>
      <c r="ITC78" s="193"/>
      <c r="ITD78" s="193"/>
      <c r="ITE78" s="193"/>
      <c r="ITF78" s="193"/>
      <c r="ITG78" s="193"/>
      <c r="ITH78" s="193"/>
      <c r="ITI78" s="193"/>
      <c r="ITJ78" s="193"/>
      <c r="ITK78" s="193"/>
      <c r="ITL78" s="193"/>
      <c r="ITM78" s="193"/>
      <c r="ITN78" s="193"/>
      <c r="ITO78" s="193"/>
      <c r="ITP78" s="193"/>
      <c r="ITQ78" s="193"/>
      <c r="ITR78" s="193"/>
      <c r="ITS78" s="193"/>
      <c r="ITT78" s="193"/>
      <c r="ITU78" s="193"/>
      <c r="ITV78" s="193"/>
      <c r="ITW78" s="193"/>
      <c r="ITX78" s="193"/>
      <c r="ITY78" s="193"/>
      <c r="ITZ78" s="193"/>
      <c r="IUA78" s="193"/>
      <c r="IUB78" s="193"/>
      <c r="IUC78" s="193"/>
      <c r="IUD78" s="193"/>
      <c r="IUE78" s="193"/>
      <c r="IUF78" s="193"/>
      <c r="IUG78" s="193"/>
      <c r="IUH78" s="193"/>
      <c r="IUI78" s="193"/>
      <c r="IUJ78" s="193"/>
      <c r="IUK78" s="193"/>
      <c r="IUL78" s="193"/>
      <c r="IUM78" s="193"/>
      <c r="IUN78" s="193"/>
      <c r="IUO78" s="193"/>
      <c r="IUP78" s="193"/>
      <c r="IUQ78" s="193"/>
      <c r="IUR78" s="193"/>
      <c r="IUS78" s="193"/>
      <c r="IUT78" s="193"/>
      <c r="IUU78" s="193"/>
      <c r="IUV78" s="193"/>
      <c r="IUW78" s="193"/>
      <c r="IUX78" s="193"/>
      <c r="IUY78" s="193"/>
      <c r="IUZ78" s="193"/>
      <c r="IVA78" s="193"/>
      <c r="IVB78" s="193"/>
      <c r="IVC78" s="193"/>
      <c r="IVD78" s="193"/>
      <c r="IVE78" s="193"/>
      <c r="IVF78" s="193"/>
      <c r="IVG78" s="193"/>
      <c r="IVH78" s="193"/>
      <c r="IVI78" s="193"/>
      <c r="IVJ78" s="193"/>
      <c r="IVK78" s="193"/>
      <c r="IVL78" s="193"/>
      <c r="IVM78" s="193"/>
      <c r="IVN78" s="193"/>
      <c r="IVO78" s="193"/>
      <c r="IVP78" s="193"/>
      <c r="IVQ78" s="193"/>
      <c r="IVR78" s="193"/>
      <c r="IVS78" s="193"/>
      <c r="IVT78" s="193"/>
      <c r="IVU78" s="193"/>
      <c r="IVV78" s="193"/>
      <c r="IVW78" s="193"/>
      <c r="IVX78" s="193"/>
      <c r="IVY78" s="193"/>
      <c r="IVZ78" s="193"/>
      <c r="IWA78" s="193"/>
      <c r="IWB78" s="193"/>
      <c r="IWC78" s="193"/>
      <c r="IWD78" s="193"/>
      <c r="IWE78" s="193"/>
      <c r="IWF78" s="193"/>
      <c r="IWG78" s="193"/>
      <c r="IWH78" s="193"/>
      <c r="IWI78" s="193"/>
      <c r="IWJ78" s="193"/>
      <c r="IWK78" s="193"/>
      <c r="IWL78" s="193"/>
      <c r="IWM78" s="193"/>
      <c r="IWN78" s="193"/>
      <c r="IWO78" s="193"/>
      <c r="IWP78" s="193"/>
      <c r="IWQ78" s="193"/>
      <c r="IWR78" s="193"/>
      <c r="IWS78" s="193"/>
      <c r="IWT78" s="193"/>
      <c r="IWU78" s="193"/>
      <c r="IWV78" s="193"/>
      <c r="IWW78" s="193"/>
      <c r="IWX78" s="193"/>
      <c r="IWY78" s="193"/>
      <c r="IWZ78" s="193"/>
      <c r="IXA78" s="193"/>
      <c r="IXB78" s="193"/>
      <c r="IXC78" s="193"/>
      <c r="IXD78" s="193"/>
      <c r="IXE78" s="193"/>
      <c r="IXF78" s="193"/>
      <c r="IXG78" s="193"/>
      <c r="IXH78" s="193"/>
      <c r="IXI78" s="193"/>
      <c r="IXJ78" s="193"/>
      <c r="IXK78" s="193"/>
      <c r="IXL78" s="193"/>
      <c r="IXM78" s="193"/>
      <c r="IXN78" s="193"/>
      <c r="IXO78" s="193"/>
      <c r="IXP78" s="193"/>
      <c r="IXQ78" s="193"/>
      <c r="IXR78" s="193"/>
      <c r="IXS78" s="193"/>
      <c r="IXT78" s="193"/>
      <c r="IXU78" s="193"/>
      <c r="IXV78" s="193"/>
      <c r="IXW78" s="193"/>
      <c r="IXX78" s="193"/>
      <c r="IXY78" s="193"/>
      <c r="IXZ78" s="193"/>
      <c r="IYA78" s="193"/>
      <c r="IYB78" s="193"/>
      <c r="IYC78" s="193"/>
      <c r="IYD78" s="193"/>
      <c r="IYE78" s="193"/>
      <c r="IYF78" s="193"/>
      <c r="IYG78" s="193"/>
      <c r="IYH78" s="193"/>
      <c r="IYI78" s="193"/>
      <c r="IYJ78" s="193"/>
      <c r="IYK78" s="193"/>
      <c r="IYL78" s="193"/>
      <c r="IYM78" s="193"/>
      <c r="IYN78" s="193"/>
      <c r="IYO78" s="193"/>
      <c r="IYP78" s="193"/>
      <c r="IYQ78" s="193"/>
      <c r="IYR78" s="193"/>
      <c r="IYS78" s="193"/>
      <c r="IYT78" s="193"/>
      <c r="IYU78" s="193"/>
      <c r="IYV78" s="193"/>
      <c r="IYW78" s="193"/>
      <c r="IYX78" s="193"/>
      <c r="IYY78" s="193"/>
      <c r="IYZ78" s="193"/>
      <c r="IZA78" s="193"/>
      <c r="IZB78" s="193"/>
      <c r="IZC78" s="193"/>
      <c r="IZD78" s="193"/>
      <c r="IZE78" s="193"/>
      <c r="IZF78" s="193"/>
      <c r="IZG78" s="193"/>
      <c r="IZH78" s="193"/>
      <c r="IZI78" s="193"/>
      <c r="IZJ78" s="193"/>
      <c r="IZK78" s="193"/>
      <c r="IZL78" s="193"/>
      <c r="IZM78" s="193"/>
      <c r="IZN78" s="193"/>
      <c r="IZO78" s="193"/>
      <c r="IZP78" s="193"/>
      <c r="IZQ78" s="193"/>
      <c r="IZR78" s="193"/>
      <c r="IZS78" s="193"/>
      <c r="IZT78" s="193"/>
      <c r="IZU78" s="193"/>
      <c r="IZV78" s="193"/>
      <c r="IZW78" s="193"/>
      <c r="IZX78" s="193"/>
      <c r="IZY78" s="193"/>
      <c r="IZZ78" s="193"/>
      <c r="JAA78" s="193"/>
      <c r="JAB78" s="193"/>
      <c r="JAC78" s="193"/>
      <c r="JAD78" s="193"/>
      <c r="JAE78" s="193"/>
      <c r="JAF78" s="193"/>
      <c r="JAG78" s="193"/>
      <c r="JAH78" s="193"/>
      <c r="JAI78" s="193"/>
      <c r="JAJ78" s="193"/>
      <c r="JAK78" s="193"/>
      <c r="JAL78" s="193"/>
      <c r="JAM78" s="193"/>
      <c r="JAN78" s="193"/>
      <c r="JAO78" s="193"/>
      <c r="JAP78" s="193"/>
      <c r="JAQ78" s="193"/>
      <c r="JAR78" s="193"/>
      <c r="JAS78" s="193"/>
      <c r="JAT78" s="193"/>
      <c r="JAU78" s="193"/>
      <c r="JAV78" s="193"/>
      <c r="JAW78" s="193"/>
      <c r="JAX78" s="193"/>
      <c r="JAY78" s="193"/>
      <c r="JAZ78" s="193"/>
      <c r="JBA78" s="193"/>
      <c r="JBB78" s="193"/>
      <c r="JBC78" s="193"/>
      <c r="JBD78" s="193"/>
      <c r="JBE78" s="193"/>
      <c r="JBF78" s="193"/>
      <c r="JBG78" s="193"/>
      <c r="JBH78" s="193"/>
      <c r="JBI78" s="193"/>
      <c r="JBJ78" s="193"/>
      <c r="JBK78" s="193"/>
      <c r="JBL78" s="193"/>
      <c r="JBM78" s="193"/>
      <c r="JBN78" s="193"/>
      <c r="JBO78" s="193"/>
      <c r="JBP78" s="193"/>
      <c r="JBQ78" s="193"/>
      <c r="JBR78" s="193"/>
      <c r="JBS78" s="193"/>
      <c r="JBT78" s="193"/>
      <c r="JBU78" s="193"/>
      <c r="JBV78" s="193"/>
      <c r="JBW78" s="193"/>
      <c r="JBX78" s="193"/>
      <c r="JBY78" s="193"/>
      <c r="JBZ78" s="193"/>
      <c r="JCA78" s="193"/>
      <c r="JCB78" s="193"/>
      <c r="JCC78" s="193"/>
      <c r="JCD78" s="193"/>
      <c r="JCE78" s="193"/>
      <c r="JCF78" s="193"/>
      <c r="JCG78" s="193"/>
      <c r="JCH78" s="193"/>
      <c r="JCI78" s="193"/>
      <c r="JCJ78" s="193"/>
      <c r="JCK78" s="193"/>
      <c r="JCL78" s="193"/>
      <c r="JCM78" s="193"/>
      <c r="JCN78" s="193"/>
      <c r="JCO78" s="193"/>
      <c r="JCP78" s="193"/>
      <c r="JCQ78" s="193"/>
      <c r="JCR78" s="193"/>
      <c r="JCS78" s="193"/>
      <c r="JCT78" s="193"/>
      <c r="JCU78" s="193"/>
      <c r="JCV78" s="193"/>
      <c r="JCW78" s="193"/>
      <c r="JCX78" s="193"/>
      <c r="JCY78" s="193"/>
      <c r="JCZ78" s="193"/>
      <c r="JDA78" s="193"/>
      <c r="JDB78" s="193"/>
      <c r="JDC78" s="193"/>
      <c r="JDD78" s="193"/>
      <c r="JDE78" s="193"/>
      <c r="JDF78" s="193"/>
      <c r="JDG78" s="193"/>
      <c r="JDH78" s="193"/>
      <c r="JDI78" s="193"/>
      <c r="JDJ78" s="193"/>
      <c r="JDK78" s="193"/>
      <c r="JDL78" s="193"/>
      <c r="JDM78" s="193"/>
      <c r="JDN78" s="193"/>
      <c r="JDO78" s="193"/>
      <c r="JDP78" s="193"/>
      <c r="JDQ78" s="193"/>
      <c r="JDR78" s="193"/>
      <c r="JDS78" s="193"/>
      <c r="JDT78" s="193"/>
      <c r="JDU78" s="193"/>
      <c r="JDV78" s="193"/>
      <c r="JDW78" s="193"/>
      <c r="JDX78" s="193"/>
      <c r="JDY78" s="193"/>
      <c r="JDZ78" s="193"/>
      <c r="JEA78" s="193"/>
      <c r="JEB78" s="193"/>
      <c r="JEC78" s="193"/>
      <c r="JED78" s="193"/>
      <c r="JEE78" s="193"/>
      <c r="JEF78" s="193"/>
      <c r="JEG78" s="193"/>
      <c r="JEH78" s="193"/>
      <c r="JEI78" s="193"/>
      <c r="JEJ78" s="193"/>
      <c r="JEK78" s="193"/>
      <c r="JEL78" s="193"/>
      <c r="JEM78" s="193"/>
      <c r="JEN78" s="193"/>
      <c r="JEO78" s="193"/>
      <c r="JEP78" s="193"/>
      <c r="JEQ78" s="193"/>
      <c r="JER78" s="193"/>
      <c r="JES78" s="193"/>
      <c r="JET78" s="193"/>
      <c r="JEU78" s="193"/>
      <c r="JEV78" s="193"/>
      <c r="JEW78" s="193"/>
      <c r="JEX78" s="193"/>
      <c r="JEY78" s="193"/>
      <c r="JEZ78" s="193"/>
      <c r="JFA78" s="193"/>
      <c r="JFB78" s="193"/>
      <c r="JFC78" s="193"/>
      <c r="JFD78" s="193"/>
      <c r="JFE78" s="193"/>
      <c r="JFF78" s="193"/>
      <c r="JFG78" s="193"/>
      <c r="JFH78" s="193"/>
      <c r="JFI78" s="193"/>
      <c r="JFJ78" s="193"/>
      <c r="JFK78" s="193"/>
      <c r="JFL78" s="193"/>
      <c r="JFM78" s="193"/>
      <c r="JFN78" s="193"/>
      <c r="JFO78" s="193"/>
      <c r="JFP78" s="193"/>
      <c r="JFQ78" s="193"/>
      <c r="JFR78" s="193"/>
      <c r="JFS78" s="193"/>
      <c r="JFT78" s="193"/>
      <c r="JFU78" s="193"/>
      <c r="JFV78" s="193"/>
      <c r="JFW78" s="193"/>
      <c r="JFX78" s="193"/>
      <c r="JFY78" s="193"/>
      <c r="JFZ78" s="193"/>
      <c r="JGA78" s="193"/>
      <c r="JGB78" s="193"/>
      <c r="JGC78" s="193"/>
      <c r="JGD78" s="193"/>
      <c r="JGE78" s="193"/>
      <c r="JGF78" s="193"/>
      <c r="JGG78" s="193"/>
      <c r="JGH78" s="193"/>
      <c r="JGI78" s="193"/>
      <c r="JGJ78" s="193"/>
      <c r="JGK78" s="193"/>
      <c r="JGL78" s="193"/>
      <c r="JGM78" s="193"/>
      <c r="JGN78" s="193"/>
      <c r="JGO78" s="193"/>
      <c r="JGP78" s="193"/>
      <c r="JGQ78" s="193"/>
      <c r="JGR78" s="193"/>
      <c r="JGS78" s="193"/>
      <c r="JGT78" s="193"/>
      <c r="JGU78" s="193"/>
      <c r="JGV78" s="193"/>
      <c r="JGW78" s="193"/>
      <c r="JGX78" s="193"/>
      <c r="JGY78" s="193"/>
      <c r="JGZ78" s="193"/>
      <c r="JHA78" s="193"/>
      <c r="JHB78" s="193"/>
      <c r="JHC78" s="193"/>
      <c r="JHD78" s="193"/>
      <c r="JHE78" s="193"/>
      <c r="JHF78" s="193"/>
      <c r="JHG78" s="193"/>
      <c r="JHH78" s="193"/>
      <c r="JHI78" s="193"/>
      <c r="JHJ78" s="193"/>
      <c r="JHK78" s="193"/>
      <c r="JHL78" s="193"/>
      <c r="JHM78" s="193"/>
      <c r="JHN78" s="193"/>
      <c r="JHO78" s="193"/>
      <c r="JHP78" s="193"/>
      <c r="JHQ78" s="193"/>
      <c r="JHR78" s="193"/>
      <c r="JHS78" s="193"/>
      <c r="JHT78" s="193"/>
      <c r="JHU78" s="193"/>
      <c r="JHV78" s="193"/>
      <c r="JHW78" s="193"/>
      <c r="JHX78" s="193"/>
      <c r="JHY78" s="193"/>
      <c r="JHZ78" s="193"/>
      <c r="JIA78" s="193"/>
      <c r="JIB78" s="193"/>
      <c r="JIC78" s="193"/>
      <c r="JID78" s="193"/>
      <c r="JIE78" s="193"/>
      <c r="JIF78" s="193"/>
      <c r="JIG78" s="193"/>
      <c r="JIH78" s="193"/>
      <c r="JII78" s="193"/>
      <c r="JIJ78" s="193"/>
      <c r="JIK78" s="193"/>
      <c r="JIL78" s="193"/>
      <c r="JIM78" s="193"/>
      <c r="JIN78" s="193"/>
      <c r="JIO78" s="193"/>
      <c r="JIP78" s="193"/>
      <c r="JIQ78" s="193"/>
      <c r="JIR78" s="193"/>
      <c r="JIS78" s="193"/>
      <c r="JIT78" s="193"/>
      <c r="JIU78" s="193"/>
      <c r="JIV78" s="193"/>
      <c r="JIW78" s="193"/>
      <c r="JIX78" s="193"/>
      <c r="JIY78" s="193"/>
      <c r="JIZ78" s="193"/>
      <c r="JJA78" s="193"/>
      <c r="JJB78" s="193"/>
      <c r="JJC78" s="193"/>
      <c r="JJD78" s="193"/>
      <c r="JJE78" s="193"/>
      <c r="JJF78" s="193"/>
      <c r="JJG78" s="193"/>
      <c r="JJH78" s="193"/>
      <c r="JJI78" s="193"/>
      <c r="JJJ78" s="193"/>
      <c r="JJK78" s="193"/>
      <c r="JJL78" s="193"/>
      <c r="JJM78" s="193"/>
      <c r="JJN78" s="193"/>
      <c r="JJO78" s="193"/>
      <c r="JJP78" s="193"/>
      <c r="JJQ78" s="193"/>
      <c r="JJR78" s="193"/>
      <c r="JJS78" s="193"/>
      <c r="JJT78" s="193"/>
      <c r="JJU78" s="193"/>
      <c r="JJV78" s="193"/>
      <c r="JJW78" s="193"/>
      <c r="JJX78" s="193"/>
      <c r="JJY78" s="193"/>
      <c r="JJZ78" s="193"/>
      <c r="JKA78" s="193"/>
      <c r="JKB78" s="193"/>
      <c r="JKC78" s="193"/>
      <c r="JKD78" s="193"/>
      <c r="JKE78" s="193"/>
      <c r="JKF78" s="193"/>
      <c r="JKG78" s="193"/>
      <c r="JKH78" s="193"/>
      <c r="JKI78" s="193"/>
      <c r="JKJ78" s="193"/>
      <c r="JKK78" s="193"/>
      <c r="JKL78" s="193"/>
      <c r="JKM78" s="193"/>
      <c r="JKN78" s="193"/>
      <c r="JKO78" s="193"/>
      <c r="JKP78" s="193"/>
      <c r="JKQ78" s="193"/>
      <c r="JKR78" s="193"/>
      <c r="JKS78" s="193"/>
      <c r="JKT78" s="193"/>
      <c r="JKU78" s="193"/>
      <c r="JKV78" s="193"/>
      <c r="JKW78" s="193"/>
      <c r="JKX78" s="193"/>
      <c r="JKY78" s="193"/>
      <c r="JKZ78" s="193"/>
      <c r="JLA78" s="193"/>
      <c r="JLB78" s="193"/>
      <c r="JLC78" s="193"/>
      <c r="JLD78" s="193"/>
      <c r="JLE78" s="193"/>
      <c r="JLF78" s="193"/>
      <c r="JLG78" s="193"/>
      <c r="JLH78" s="193"/>
      <c r="JLI78" s="193"/>
      <c r="JLJ78" s="193"/>
      <c r="JLK78" s="193"/>
      <c r="JLL78" s="193"/>
      <c r="JLM78" s="193"/>
      <c r="JLN78" s="193"/>
      <c r="JLO78" s="193"/>
      <c r="JLP78" s="193"/>
      <c r="JLQ78" s="193"/>
      <c r="JLR78" s="193"/>
      <c r="JLS78" s="193"/>
      <c r="JLT78" s="193"/>
      <c r="JLU78" s="193"/>
      <c r="JLV78" s="193"/>
      <c r="JLW78" s="193"/>
      <c r="JLX78" s="193"/>
      <c r="JLY78" s="193"/>
      <c r="JLZ78" s="193"/>
      <c r="JMA78" s="193"/>
      <c r="JMB78" s="193"/>
      <c r="JMC78" s="193"/>
      <c r="JMD78" s="193"/>
      <c r="JME78" s="193"/>
      <c r="JMF78" s="193"/>
      <c r="JMG78" s="193"/>
      <c r="JMH78" s="193"/>
      <c r="JMI78" s="193"/>
      <c r="JMJ78" s="193"/>
      <c r="JMK78" s="193"/>
      <c r="JML78" s="193"/>
      <c r="JMM78" s="193"/>
      <c r="JMN78" s="193"/>
      <c r="JMO78" s="193"/>
      <c r="JMP78" s="193"/>
      <c r="JMQ78" s="193"/>
      <c r="JMR78" s="193"/>
      <c r="JMS78" s="193"/>
      <c r="JMT78" s="193"/>
      <c r="JMU78" s="193"/>
      <c r="JMV78" s="193"/>
      <c r="JMW78" s="193"/>
      <c r="JMX78" s="193"/>
      <c r="JMY78" s="193"/>
      <c r="JMZ78" s="193"/>
      <c r="JNA78" s="193"/>
      <c r="JNB78" s="193"/>
      <c r="JNC78" s="193"/>
      <c r="JND78" s="193"/>
      <c r="JNE78" s="193"/>
      <c r="JNF78" s="193"/>
      <c r="JNG78" s="193"/>
      <c r="JNH78" s="193"/>
      <c r="JNI78" s="193"/>
      <c r="JNJ78" s="193"/>
      <c r="JNK78" s="193"/>
      <c r="JNL78" s="193"/>
      <c r="JNM78" s="193"/>
      <c r="JNN78" s="193"/>
      <c r="JNO78" s="193"/>
      <c r="JNP78" s="193"/>
      <c r="JNQ78" s="193"/>
      <c r="JNR78" s="193"/>
      <c r="JNS78" s="193"/>
      <c r="JNT78" s="193"/>
      <c r="JNU78" s="193"/>
      <c r="JNV78" s="193"/>
      <c r="JNW78" s="193"/>
      <c r="JNX78" s="193"/>
      <c r="JNY78" s="193"/>
      <c r="JNZ78" s="193"/>
      <c r="JOA78" s="193"/>
      <c r="JOB78" s="193"/>
      <c r="JOC78" s="193"/>
      <c r="JOD78" s="193"/>
      <c r="JOE78" s="193"/>
      <c r="JOF78" s="193"/>
      <c r="JOG78" s="193"/>
      <c r="JOH78" s="193"/>
      <c r="JOI78" s="193"/>
      <c r="JOJ78" s="193"/>
      <c r="JOK78" s="193"/>
      <c r="JOL78" s="193"/>
      <c r="JOM78" s="193"/>
      <c r="JON78" s="193"/>
      <c r="JOO78" s="193"/>
      <c r="JOP78" s="193"/>
      <c r="JOQ78" s="193"/>
      <c r="JOR78" s="193"/>
      <c r="JOS78" s="193"/>
      <c r="JOT78" s="193"/>
      <c r="JOU78" s="193"/>
      <c r="JOV78" s="193"/>
      <c r="JOW78" s="193"/>
      <c r="JOX78" s="193"/>
      <c r="JOY78" s="193"/>
      <c r="JOZ78" s="193"/>
      <c r="JPA78" s="193"/>
      <c r="JPB78" s="193"/>
      <c r="JPC78" s="193"/>
      <c r="JPD78" s="193"/>
      <c r="JPE78" s="193"/>
      <c r="JPF78" s="193"/>
      <c r="JPG78" s="193"/>
      <c r="JPH78" s="193"/>
      <c r="JPI78" s="193"/>
      <c r="JPJ78" s="193"/>
      <c r="JPK78" s="193"/>
      <c r="JPL78" s="193"/>
      <c r="JPM78" s="193"/>
      <c r="JPN78" s="193"/>
      <c r="JPO78" s="193"/>
      <c r="JPP78" s="193"/>
      <c r="JPQ78" s="193"/>
      <c r="JPR78" s="193"/>
      <c r="JPS78" s="193"/>
      <c r="JPT78" s="193"/>
      <c r="JPU78" s="193"/>
      <c r="JPV78" s="193"/>
      <c r="JPW78" s="193"/>
      <c r="JPX78" s="193"/>
      <c r="JPY78" s="193"/>
      <c r="JPZ78" s="193"/>
      <c r="JQA78" s="193"/>
      <c r="JQB78" s="193"/>
      <c r="JQC78" s="193"/>
      <c r="JQD78" s="193"/>
      <c r="JQE78" s="193"/>
      <c r="JQF78" s="193"/>
      <c r="JQG78" s="193"/>
      <c r="JQH78" s="193"/>
      <c r="JQI78" s="193"/>
      <c r="JQJ78" s="193"/>
      <c r="JQK78" s="193"/>
      <c r="JQL78" s="193"/>
      <c r="JQM78" s="193"/>
      <c r="JQN78" s="193"/>
      <c r="JQO78" s="193"/>
      <c r="JQP78" s="193"/>
      <c r="JQQ78" s="193"/>
      <c r="JQR78" s="193"/>
      <c r="JQS78" s="193"/>
      <c r="JQT78" s="193"/>
      <c r="JQU78" s="193"/>
      <c r="JQV78" s="193"/>
      <c r="JQW78" s="193"/>
      <c r="JQX78" s="193"/>
      <c r="JQY78" s="193"/>
      <c r="JQZ78" s="193"/>
      <c r="JRA78" s="193"/>
      <c r="JRB78" s="193"/>
      <c r="JRC78" s="193"/>
      <c r="JRD78" s="193"/>
      <c r="JRE78" s="193"/>
      <c r="JRF78" s="193"/>
      <c r="JRG78" s="193"/>
      <c r="JRH78" s="193"/>
      <c r="JRI78" s="193"/>
      <c r="JRJ78" s="193"/>
      <c r="JRK78" s="193"/>
      <c r="JRL78" s="193"/>
      <c r="JRM78" s="193"/>
      <c r="JRN78" s="193"/>
      <c r="JRO78" s="193"/>
      <c r="JRP78" s="193"/>
      <c r="JRQ78" s="193"/>
      <c r="JRR78" s="193"/>
      <c r="JRS78" s="193"/>
      <c r="JRT78" s="193"/>
      <c r="JRU78" s="193"/>
      <c r="JRV78" s="193"/>
      <c r="JRW78" s="193"/>
      <c r="JRX78" s="193"/>
      <c r="JRY78" s="193"/>
      <c r="JRZ78" s="193"/>
      <c r="JSA78" s="193"/>
      <c r="JSB78" s="193"/>
      <c r="JSC78" s="193"/>
      <c r="JSD78" s="193"/>
      <c r="JSE78" s="193"/>
      <c r="JSF78" s="193"/>
      <c r="JSG78" s="193"/>
      <c r="JSH78" s="193"/>
      <c r="JSI78" s="193"/>
      <c r="JSJ78" s="193"/>
      <c r="JSK78" s="193"/>
      <c r="JSL78" s="193"/>
      <c r="JSM78" s="193"/>
      <c r="JSN78" s="193"/>
      <c r="JSO78" s="193"/>
      <c r="JSP78" s="193"/>
      <c r="JSQ78" s="193"/>
      <c r="JSR78" s="193"/>
      <c r="JSS78" s="193"/>
      <c r="JST78" s="193"/>
      <c r="JSU78" s="193"/>
      <c r="JSV78" s="193"/>
      <c r="JSW78" s="193"/>
      <c r="JSX78" s="193"/>
      <c r="JSY78" s="193"/>
      <c r="JSZ78" s="193"/>
      <c r="JTA78" s="193"/>
      <c r="JTB78" s="193"/>
      <c r="JTC78" s="193"/>
      <c r="JTD78" s="193"/>
      <c r="JTE78" s="193"/>
      <c r="JTF78" s="193"/>
      <c r="JTG78" s="193"/>
      <c r="JTH78" s="193"/>
      <c r="JTI78" s="193"/>
      <c r="JTJ78" s="193"/>
      <c r="JTK78" s="193"/>
      <c r="JTL78" s="193"/>
      <c r="JTM78" s="193"/>
      <c r="JTN78" s="193"/>
      <c r="JTO78" s="193"/>
      <c r="JTP78" s="193"/>
      <c r="JTQ78" s="193"/>
      <c r="JTR78" s="193"/>
      <c r="JTS78" s="193"/>
      <c r="JTT78" s="193"/>
      <c r="JTU78" s="193"/>
      <c r="JTV78" s="193"/>
      <c r="JTW78" s="193"/>
      <c r="JTX78" s="193"/>
      <c r="JTY78" s="193"/>
      <c r="JTZ78" s="193"/>
      <c r="JUA78" s="193"/>
      <c r="JUB78" s="193"/>
      <c r="JUC78" s="193"/>
      <c r="JUD78" s="193"/>
      <c r="JUE78" s="193"/>
      <c r="JUF78" s="193"/>
      <c r="JUG78" s="193"/>
      <c r="JUH78" s="193"/>
      <c r="JUI78" s="193"/>
      <c r="JUJ78" s="193"/>
      <c r="JUK78" s="193"/>
      <c r="JUL78" s="193"/>
      <c r="JUM78" s="193"/>
      <c r="JUN78" s="193"/>
      <c r="JUO78" s="193"/>
      <c r="JUP78" s="193"/>
      <c r="JUQ78" s="193"/>
      <c r="JUR78" s="193"/>
      <c r="JUS78" s="193"/>
      <c r="JUT78" s="193"/>
      <c r="JUU78" s="193"/>
      <c r="JUV78" s="193"/>
      <c r="JUW78" s="193"/>
      <c r="JUX78" s="193"/>
      <c r="JUY78" s="193"/>
      <c r="JUZ78" s="193"/>
      <c r="JVA78" s="193"/>
      <c r="JVB78" s="193"/>
      <c r="JVC78" s="193"/>
      <c r="JVD78" s="193"/>
      <c r="JVE78" s="193"/>
      <c r="JVF78" s="193"/>
      <c r="JVG78" s="193"/>
      <c r="JVH78" s="193"/>
      <c r="JVI78" s="193"/>
      <c r="JVJ78" s="193"/>
      <c r="JVK78" s="193"/>
      <c r="JVL78" s="193"/>
      <c r="JVM78" s="193"/>
      <c r="JVN78" s="193"/>
      <c r="JVO78" s="193"/>
      <c r="JVP78" s="193"/>
      <c r="JVQ78" s="193"/>
      <c r="JVR78" s="193"/>
      <c r="JVS78" s="193"/>
      <c r="JVT78" s="193"/>
      <c r="JVU78" s="193"/>
      <c r="JVV78" s="193"/>
      <c r="JVW78" s="193"/>
      <c r="JVX78" s="193"/>
      <c r="JVY78" s="193"/>
      <c r="JVZ78" s="193"/>
      <c r="JWA78" s="193"/>
      <c r="JWB78" s="193"/>
      <c r="JWC78" s="193"/>
      <c r="JWD78" s="193"/>
      <c r="JWE78" s="193"/>
      <c r="JWF78" s="193"/>
      <c r="JWG78" s="193"/>
      <c r="JWH78" s="193"/>
      <c r="JWI78" s="193"/>
      <c r="JWJ78" s="193"/>
      <c r="JWK78" s="193"/>
      <c r="JWL78" s="193"/>
      <c r="JWM78" s="193"/>
      <c r="JWN78" s="193"/>
      <c r="JWO78" s="193"/>
      <c r="JWP78" s="193"/>
      <c r="JWQ78" s="193"/>
      <c r="JWR78" s="193"/>
      <c r="JWS78" s="193"/>
      <c r="JWT78" s="193"/>
      <c r="JWU78" s="193"/>
      <c r="JWV78" s="193"/>
      <c r="JWW78" s="193"/>
      <c r="JWX78" s="193"/>
      <c r="JWY78" s="193"/>
      <c r="JWZ78" s="193"/>
      <c r="JXA78" s="193"/>
      <c r="JXB78" s="193"/>
      <c r="JXC78" s="193"/>
      <c r="JXD78" s="193"/>
      <c r="JXE78" s="193"/>
      <c r="JXF78" s="193"/>
      <c r="JXG78" s="193"/>
      <c r="JXH78" s="193"/>
      <c r="JXI78" s="193"/>
      <c r="JXJ78" s="193"/>
      <c r="JXK78" s="193"/>
      <c r="JXL78" s="193"/>
      <c r="JXM78" s="193"/>
      <c r="JXN78" s="193"/>
      <c r="JXO78" s="193"/>
      <c r="JXP78" s="193"/>
      <c r="JXQ78" s="193"/>
      <c r="JXR78" s="193"/>
      <c r="JXS78" s="193"/>
      <c r="JXT78" s="193"/>
      <c r="JXU78" s="193"/>
      <c r="JXV78" s="193"/>
      <c r="JXW78" s="193"/>
      <c r="JXX78" s="193"/>
      <c r="JXY78" s="193"/>
      <c r="JXZ78" s="193"/>
      <c r="JYA78" s="193"/>
      <c r="JYB78" s="193"/>
      <c r="JYC78" s="193"/>
      <c r="JYD78" s="193"/>
      <c r="JYE78" s="193"/>
      <c r="JYF78" s="193"/>
      <c r="JYG78" s="193"/>
      <c r="JYH78" s="193"/>
      <c r="JYI78" s="193"/>
      <c r="JYJ78" s="193"/>
      <c r="JYK78" s="193"/>
      <c r="JYL78" s="193"/>
      <c r="JYM78" s="193"/>
      <c r="JYN78" s="193"/>
      <c r="JYO78" s="193"/>
      <c r="JYP78" s="193"/>
      <c r="JYQ78" s="193"/>
      <c r="JYR78" s="193"/>
      <c r="JYS78" s="193"/>
      <c r="JYT78" s="193"/>
      <c r="JYU78" s="193"/>
      <c r="JYV78" s="193"/>
      <c r="JYW78" s="193"/>
      <c r="JYX78" s="193"/>
      <c r="JYY78" s="193"/>
      <c r="JYZ78" s="193"/>
      <c r="JZA78" s="193"/>
      <c r="JZB78" s="193"/>
      <c r="JZC78" s="193"/>
      <c r="JZD78" s="193"/>
      <c r="JZE78" s="193"/>
      <c r="JZF78" s="193"/>
      <c r="JZG78" s="193"/>
      <c r="JZH78" s="193"/>
      <c r="JZI78" s="193"/>
      <c r="JZJ78" s="193"/>
      <c r="JZK78" s="193"/>
      <c r="JZL78" s="193"/>
      <c r="JZM78" s="193"/>
      <c r="JZN78" s="193"/>
      <c r="JZO78" s="193"/>
      <c r="JZP78" s="193"/>
      <c r="JZQ78" s="193"/>
      <c r="JZR78" s="193"/>
      <c r="JZS78" s="193"/>
      <c r="JZT78" s="193"/>
      <c r="JZU78" s="193"/>
      <c r="JZV78" s="193"/>
      <c r="JZW78" s="193"/>
      <c r="JZX78" s="193"/>
      <c r="JZY78" s="193"/>
      <c r="JZZ78" s="193"/>
      <c r="KAA78" s="193"/>
      <c r="KAB78" s="193"/>
      <c r="KAC78" s="193"/>
      <c r="KAD78" s="193"/>
      <c r="KAE78" s="193"/>
      <c r="KAF78" s="193"/>
      <c r="KAG78" s="193"/>
      <c r="KAH78" s="193"/>
      <c r="KAI78" s="193"/>
      <c r="KAJ78" s="193"/>
      <c r="KAK78" s="193"/>
      <c r="KAL78" s="193"/>
      <c r="KAM78" s="193"/>
      <c r="KAN78" s="193"/>
      <c r="KAO78" s="193"/>
      <c r="KAP78" s="193"/>
      <c r="KAQ78" s="193"/>
      <c r="KAR78" s="193"/>
      <c r="KAS78" s="193"/>
      <c r="KAT78" s="193"/>
      <c r="KAU78" s="193"/>
      <c r="KAV78" s="193"/>
      <c r="KAW78" s="193"/>
      <c r="KAX78" s="193"/>
      <c r="KAY78" s="193"/>
      <c r="KAZ78" s="193"/>
      <c r="KBA78" s="193"/>
      <c r="KBB78" s="193"/>
      <c r="KBC78" s="193"/>
      <c r="KBD78" s="193"/>
      <c r="KBE78" s="193"/>
      <c r="KBF78" s="193"/>
      <c r="KBG78" s="193"/>
      <c r="KBH78" s="193"/>
      <c r="KBI78" s="193"/>
      <c r="KBJ78" s="193"/>
      <c r="KBK78" s="193"/>
      <c r="KBL78" s="193"/>
      <c r="KBM78" s="193"/>
      <c r="KBN78" s="193"/>
      <c r="KBO78" s="193"/>
      <c r="KBP78" s="193"/>
      <c r="KBQ78" s="193"/>
      <c r="KBR78" s="193"/>
      <c r="KBS78" s="193"/>
      <c r="KBT78" s="193"/>
      <c r="KBU78" s="193"/>
      <c r="KBV78" s="193"/>
      <c r="KBW78" s="193"/>
      <c r="KBX78" s="193"/>
      <c r="KBY78" s="193"/>
      <c r="KBZ78" s="193"/>
      <c r="KCA78" s="193"/>
      <c r="KCB78" s="193"/>
      <c r="KCC78" s="193"/>
      <c r="KCD78" s="193"/>
      <c r="KCE78" s="193"/>
      <c r="KCF78" s="193"/>
      <c r="KCG78" s="193"/>
      <c r="KCH78" s="193"/>
      <c r="KCI78" s="193"/>
      <c r="KCJ78" s="193"/>
      <c r="KCK78" s="193"/>
      <c r="KCL78" s="193"/>
      <c r="KCM78" s="193"/>
      <c r="KCN78" s="193"/>
      <c r="KCO78" s="193"/>
      <c r="KCP78" s="193"/>
      <c r="KCQ78" s="193"/>
      <c r="KCR78" s="193"/>
      <c r="KCS78" s="193"/>
      <c r="KCT78" s="193"/>
      <c r="KCU78" s="193"/>
      <c r="KCV78" s="193"/>
      <c r="KCW78" s="193"/>
      <c r="KCX78" s="193"/>
      <c r="KCY78" s="193"/>
      <c r="KCZ78" s="193"/>
      <c r="KDA78" s="193"/>
      <c r="KDB78" s="193"/>
      <c r="KDC78" s="193"/>
      <c r="KDD78" s="193"/>
      <c r="KDE78" s="193"/>
      <c r="KDF78" s="193"/>
      <c r="KDG78" s="193"/>
      <c r="KDH78" s="193"/>
      <c r="KDI78" s="193"/>
      <c r="KDJ78" s="193"/>
      <c r="KDK78" s="193"/>
      <c r="KDL78" s="193"/>
      <c r="KDM78" s="193"/>
      <c r="KDN78" s="193"/>
      <c r="KDO78" s="193"/>
      <c r="KDP78" s="193"/>
      <c r="KDQ78" s="193"/>
      <c r="KDR78" s="193"/>
      <c r="KDS78" s="193"/>
      <c r="KDT78" s="193"/>
      <c r="KDU78" s="193"/>
      <c r="KDV78" s="193"/>
      <c r="KDW78" s="193"/>
      <c r="KDX78" s="193"/>
      <c r="KDY78" s="193"/>
      <c r="KDZ78" s="193"/>
      <c r="KEA78" s="193"/>
      <c r="KEB78" s="193"/>
      <c r="KEC78" s="193"/>
      <c r="KED78" s="193"/>
      <c r="KEE78" s="193"/>
      <c r="KEF78" s="193"/>
      <c r="KEG78" s="193"/>
      <c r="KEH78" s="193"/>
      <c r="KEI78" s="193"/>
      <c r="KEJ78" s="193"/>
      <c r="KEK78" s="193"/>
      <c r="KEL78" s="193"/>
      <c r="KEM78" s="193"/>
      <c r="KEN78" s="193"/>
      <c r="KEO78" s="193"/>
      <c r="KEP78" s="193"/>
      <c r="KEQ78" s="193"/>
      <c r="KER78" s="193"/>
      <c r="KES78" s="193"/>
      <c r="KET78" s="193"/>
      <c r="KEU78" s="193"/>
      <c r="KEV78" s="193"/>
      <c r="KEW78" s="193"/>
      <c r="KEX78" s="193"/>
      <c r="KEY78" s="193"/>
      <c r="KEZ78" s="193"/>
      <c r="KFA78" s="193"/>
      <c r="KFB78" s="193"/>
      <c r="KFC78" s="193"/>
      <c r="KFD78" s="193"/>
      <c r="KFE78" s="193"/>
      <c r="KFF78" s="193"/>
      <c r="KFG78" s="193"/>
      <c r="KFH78" s="193"/>
      <c r="KFI78" s="193"/>
      <c r="KFJ78" s="193"/>
      <c r="KFK78" s="193"/>
      <c r="KFL78" s="193"/>
      <c r="KFM78" s="193"/>
      <c r="KFN78" s="193"/>
      <c r="KFO78" s="193"/>
      <c r="KFP78" s="193"/>
      <c r="KFQ78" s="193"/>
      <c r="KFR78" s="193"/>
      <c r="KFS78" s="193"/>
      <c r="KFT78" s="193"/>
      <c r="KFU78" s="193"/>
      <c r="KFV78" s="193"/>
      <c r="KFW78" s="193"/>
      <c r="KFX78" s="193"/>
      <c r="KFY78" s="193"/>
      <c r="KFZ78" s="193"/>
      <c r="KGA78" s="193"/>
      <c r="KGB78" s="193"/>
      <c r="KGC78" s="193"/>
      <c r="KGD78" s="193"/>
      <c r="KGE78" s="193"/>
      <c r="KGF78" s="193"/>
      <c r="KGG78" s="193"/>
      <c r="KGH78" s="193"/>
      <c r="KGI78" s="193"/>
      <c r="KGJ78" s="193"/>
      <c r="KGK78" s="193"/>
      <c r="KGL78" s="193"/>
      <c r="KGM78" s="193"/>
      <c r="KGN78" s="193"/>
      <c r="KGO78" s="193"/>
      <c r="KGP78" s="193"/>
      <c r="KGQ78" s="193"/>
      <c r="KGR78" s="193"/>
      <c r="KGS78" s="193"/>
      <c r="KGT78" s="193"/>
      <c r="KGU78" s="193"/>
      <c r="KGV78" s="193"/>
      <c r="KGW78" s="193"/>
      <c r="KGX78" s="193"/>
      <c r="KGY78" s="193"/>
      <c r="KGZ78" s="193"/>
      <c r="KHA78" s="193"/>
      <c r="KHB78" s="193"/>
      <c r="KHC78" s="193"/>
      <c r="KHD78" s="193"/>
      <c r="KHE78" s="193"/>
      <c r="KHF78" s="193"/>
      <c r="KHG78" s="193"/>
      <c r="KHH78" s="193"/>
      <c r="KHI78" s="193"/>
      <c r="KHJ78" s="193"/>
      <c r="KHK78" s="193"/>
      <c r="KHL78" s="193"/>
      <c r="KHM78" s="193"/>
      <c r="KHN78" s="193"/>
      <c r="KHO78" s="193"/>
      <c r="KHP78" s="193"/>
      <c r="KHQ78" s="193"/>
      <c r="KHR78" s="193"/>
      <c r="KHS78" s="193"/>
      <c r="KHT78" s="193"/>
      <c r="KHU78" s="193"/>
      <c r="KHV78" s="193"/>
      <c r="KHW78" s="193"/>
      <c r="KHX78" s="193"/>
      <c r="KHY78" s="193"/>
      <c r="KHZ78" s="193"/>
      <c r="KIA78" s="193"/>
      <c r="KIB78" s="193"/>
      <c r="KIC78" s="193"/>
      <c r="KID78" s="193"/>
      <c r="KIE78" s="193"/>
      <c r="KIF78" s="193"/>
      <c r="KIG78" s="193"/>
      <c r="KIH78" s="193"/>
      <c r="KII78" s="193"/>
      <c r="KIJ78" s="193"/>
      <c r="KIK78" s="193"/>
      <c r="KIL78" s="193"/>
      <c r="KIM78" s="193"/>
      <c r="KIN78" s="193"/>
      <c r="KIO78" s="193"/>
      <c r="KIP78" s="193"/>
      <c r="KIQ78" s="193"/>
      <c r="KIR78" s="193"/>
      <c r="KIS78" s="193"/>
      <c r="KIT78" s="193"/>
      <c r="KIU78" s="193"/>
      <c r="KIV78" s="193"/>
      <c r="KIW78" s="193"/>
      <c r="KIX78" s="193"/>
      <c r="KIY78" s="193"/>
      <c r="KIZ78" s="193"/>
      <c r="KJA78" s="193"/>
      <c r="KJB78" s="193"/>
      <c r="KJC78" s="193"/>
      <c r="KJD78" s="193"/>
      <c r="KJE78" s="193"/>
      <c r="KJF78" s="193"/>
      <c r="KJG78" s="193"/>
      <c r="KJH78" s="193"/>
      <c r="KJI78" s="193"/>
      <c r="KJJ78" s="193"/>
      <c r="KJK78" s="193"/>
      <c r="KJL78" s="193"/>
      <c r="KJM78" s="193"/>
      <c r="KJN78" s="193"/>
      <c r="KJO78" s="193"/>
      <c r="KJP78" s="193"/>
      <c r="KJQ78" s="193"/>
      <c r="KJR78" s="193"/>
      <c r="KJS78" s="193"/>
      <c r="KJT78" s="193"/>
      <c r="KJU78" s="193"/>
      <c r="KJV78" s="193"/>
      <c r="KJW78" s="193"/>
      <c r="KJX78" s="193"/>
      <c r="KJY78" s="193"/>
      <c r="KJZ78" s="193"/>
      <c r="KKA78" s="193"/>
      <c r="KKB78" s="193"/>
      <c r="KKC78" s="193"/>
      <c r="KKD78" s="193"/>
      <c r="KKE78" s="193"/>
      <c r="KKF78" s="193"/>
      <c r="KKG78" s="193"/>
      <c r="KKH78" s="193"/>
      <c r="KKI78" s="193"/>
      <c r="KKJ78" s="193"/>
      <c r="KKK78" s="193"/>
      <c r="KKL78" s="193"/>
      <c r="KKM78" s="193"/>
      <c r="KKN78" s="193"/>
      <c r="KKO78" s="193"/>
      <c r="KKP78" s="193"/>
      <c r="KKQ78" s="193"/>
      <c r="KKR78" s="193"/>
      <c r="KKS78" s="193"/>
      <c r="KKT78" s="193"/>
      <c r="KKU78" s="193"/>
      <c r="KKV78" s="193"/>
      <c r="KKW78" s="193"/>
      <c r="KKX78" s="193"/>
      <c r="KKY78" s="193"/>
      <c r="KKZ78" s="193"/>
      <c r="KLA78" s="193"/>
      <c r="KLB78" s="193"/>
      <c r="KLC78" s="193"/>
      <c r="KLD78" s="193"/>
      <c r="KLE78" s="193"/>
      <c r="KLF78" s="193"/>
      <c r="KLG78" s="193"/>
      <c r="KLH78" s="193"/>
      <c r="KLI78" s="193"/>
      <c r="KLJ78" s="193"/>
      <c r="KLK78" s="193"/>
      <c r="KLL78" s="193"/>
      <c r="KLM78" s="193"/>
      <c r="KLN78" s="193"/>
      <c r="KLO78" s="193"/>
      <c r="KLP78" s="193"/>
      <c r="KLQ78" s="193"/>
      <c r="KLR78" s="193"/>
      <c r="KLS78" s="193"/>
      <c r="KLT78" s="193"/>
      <c r="KLU78" s="193"/>
      <c r="KLV78" s="193"/>
      <c r="KLW78" s="193"/>
      <c r="KLX78" s="193"/>
      <c r="KLY78" s="193"/>
      <c r="KLZ78" s="193"/>
      <c r="KMA78" s="193"/>
      <c r="KMB78" s="193"/>
      <c r="KMC78" s="193"/>
      <c r="KMD78" s="193"/>
      <c r="KME78" s="193"/>
      <c r="KMF78" s="193"/>
      <c r="KMG78" s="193"/>
      <c r="KMH78" s="193"/>
      <c r="KMI78" s="193"/>
      <c r="KMJ78" s="193"/>
      <c r="KMK78" s="193"/>
      <c r="KML78" s="193"/>
      <c r="KMM78" s="193"/>
      <c r="KMN78" s="193"/>
      <c r="KMO78" s="193"/>
      <c r="KMP78" s="193"/>
      <c r="KMQ78" s="193"/>
      <c r="KMR78" s="193"/>
      <c r="KMS78" s="193"/>
      <c r="KMT78" s="193"/>
      <c r="KMU78" s="193"/>
      <c r="KMV78" s="193"/>
      <c r="KMW78" s="193"/>
      <c r="KMX78" s="193"/>
      <c r="KMY78" s="193"/>
      <c r="KMZ78" s="193"/>
      <c r="KNA78" s="193"/>
      <c r="KNB78" s="193"/>
      <c r="KNC78" s="193"/>
      <c r="KND78" s="193"/>
      <c r="KNE78" s="193"/>
      <c r="KNF78" s="193"/>
      <c r="KNG78" s="193"/>
      <c r="KNH78" s="193"/>
      <c r="KNI78" s="193"/>
      <c r="KNJ78" s="193"/>
      <c r="KNK78" s="193"/>
      <c r="KNL78" s="193"/>
      <c r="KNM78" s="193"/>
      <c r="KNN78" s="193"/>
      <c r="KNO78" s="193"/>
      <c r="KNP78" s="193"/>
      <c r="KNQ78" s="193"/>
      <c r="KNR78" s="193"/>
      <c r="KNS78" s="193"/>
      <c r="KNT78" s="193"/>
      <c r="KNU78" s="193"/>
      <c r="KNV78" s="193"/>
      <c r="KNW78" s="193"/>
      <c r="KNX78" s="193"/>
      <c r="KNY78" s="193"/>
      <c r="KNZ78" s="193"/>
      <c r="KOA78" s="193"/>
      <c r="KOB78" s="193"/>
      <c r="KOC78" s="193"/>
      <c r="KOD78" s="193"/>
      <c r="KOE78" s="193"/>
      <c r="KOF78" s="193"/>
      <c r="KOG78" s="193"/>
      <c r="KOH78" s="193"/>
      <c r="KOI78" s="193"/>
      <c r="KOJ78" s="193"/>
      <c r="KOK78" s="193"/>
      <c r="KOL78" s="193"/>
      <c r="KOM78" s="193"/>
      <c r="KON78" s="193"/>
      <c r="KOO78" s="193"/>
      <c r="KOP78" s="193"/>
      <c r="KOQ78" s="193"/>
      <c r="KOR78" s="193"/>
      <c r="KOS78" s="193"/>
      <c r="KOT78" s="193"/>
      <c r="KOU78" s="193"/>
      <c r="KOV78" s="193"/>
      <c r="KOW78" s="193"/>
      <c r="KOX78" s="193"/>
      <c r="KOY78" s="193"/>
      <c r="KOZ78" s="193"/>
      <c r="KPA78" s="193"/>
      <c r="KPB78" s="193"/>
      <c r="KPC78" s="193"/>
      <c r="KPD78" s="193"/>
      <c r="KPE78" s="193"/>
      <c r="KPF78" s="193"/>
      <c r="KPG78" s="193"/>
      <c r="KPH78" s="193"/>
      <c r="KPI78" s="193"/>
      <c r="KPJ78" s="193"/>
      <c r="KPK78" s="193"/>
      <c r="KPL78" s="193"/>
      <c r="KPM78" s="193"/>
      <c r="KPN78" s="193"/>
      <c r="KPO78" s="193"/>
      <c r="KPP78" s="193"/>
      <c r="KPQ78" s="193"/>
      <c r="KPR78" s="193"/>
      <c r="KPS78" s="193"/>
      <c r="KPT78" s="193"/>
      <c r="KPU78" s="193"/>
      <c r="KPV78" s="193"/>
      <c r="KPW78" s="193"/>
      <c r="KPX78" s="193"/>
      <c r="KPY78" s="193"/>
      <c r="KPZ78" s="193"/>
      <c r="KQA78" s="193"/>
      <c r="KQB78" s="193"/>
      <c r="KQC78" s="193"/>
      <c r="KQD78" s="193"/>
      <c r="KQE78" s="193"/>
      <c r="KQF78" s="193"/>
      <c r="KQG78" s="193"/>
      <c r="KQH78" s="193"/>
      <c r="KQI78" s="193"/>
      <c r="KQJ78" s="193"/>
      <c r="KQK78" s="193"/>
      <c r="KQL78" s="193"/>
      <c r="KQM78" s="193"/>
      <c r="KQN78" s="193"/>
      <c r="KQO78" s="193"/>
      <c r="KQP78" s="193"/>
      <c r="KQQ78" s="193"/>
      <c r="KQR78" s="193"/>
      <c r="KQS78" s="193"/>
      <c r="KQT78" s="193"/>
      <c r="KQU78" s="193"/>
      <c r="KQV78" s="193"/>
      <c r="KQW78" s="193"/>
      <c r="KQX78" s="193"/>
      <c r="KQY78" s="193"/>
      <c r="KQZ78" s="193"/>
      <c r="KRA78" s="193"/>
      <c r="KRB78" s="193"/>
      <c r="KRC78" s="193"/>
      <c r="KRD78" s="193"/>
      <c r="KRE78" s="193"/>
      <c r="KRF78" s="193"/>
      <c r="KRG78" s="193"/>
      <c r="KRH78" s="193"/>
      <c r="KRI78" s="193"/>
      <c r="KRJ78" s="193"/>
      <c r="KRK78" s="193"/>
      <c r="KRL78" s="193"/>
      <c r="KRM78" s="193"/>
      <c r="KRN78" s="193"/>
      <c r="KRO78" s="193"/>
      <c r="KRP78" s="193"/>
      <c r="KRQ78" s="193"/>
      <c r="KRR78" s="193"/>
      <c r="KRS78" s="193"/>
      <c r="KRT78" s="193"/>
      <c r="KRU78" s="193"/>
      <c r="KRV78" s="193"/>
      <c r="KRW78" s="193"/>
      <c r="KRX78" s="193"/>
      <c r="KRY78" s="193"/>
      <c r="KRZ78" s="193"/>
      <c r="KSA78" s="193"/>
      <c r="KSB78" s="193"/>
      <c r="KSC78" s="193"/>
      <c r="KSD78" s="193"/>
      <c r="KSE78" s="193"/>
      <c r="KSF78" s="193"/>
      <c r="KSG78" s="193"/>
      <c r="KSH78" s="193"/>
      <c r="KSI78" s="193"/>
      <c r="KSJ78" s="193"/>
      <c r="KSK78" s="193"/>
      <c r="KSL78" s="193"/>
      <c r="KSM78" s="193"/>
      <c r="KSN78" s="193"/>
      <c r="KSO78" s="193"/>
      <c r="KSP78" s="193"/>
      <c r="KSQ78" s="193"/>
      <c r="KSR78" s="193"/>
      <c r="KSS78" s="193"/>
      <c r="KST78" s="193"/>
      <c r="KSU78" s="193"/>
      <c r="KSV78" s="193"/>
      <c r="KSW78" s="193"/>
      <c r="KSX78" s="193"/>
      <c r="KSY78" s="193"/>
      <c r="KSZ78" s="193"/>
      <c r="KTA78" s="193"/>
      <c r="KTB78" s="193"/>
      <c r="KTC78" s="193"/>
      <c r="KTD78" s="193"/>
      <c r="KTE78" s="193"/>
      <c r="KTF78" s="193"/>
      <c r="KTG78" s="193"/>
      <c r="KTH78" s="193"/>
      <c r="KTI78" s="193"/>
      <c r="KTJ78" s="193"/>
      <c r="KTK78" s="193"/>
      <c r="KTL78" s="193"/>
      <c r="KTM78" s="193"/>
      <c r="KTN78" s="193"/>
      <c r="KTO78" s="193"/>
      <c r="KTP78" s="193"/>
      <c r="KTQ78" s="193"/>
      <c r="KTR78" s="193"/>
      <c r="KTS78" s="193"/>
      <c r="KTT78" s="193"/>
      <c r="KTU78" s="193"/>
      <c r="KTV78" s="193"/>
      <c r="KTW78" s="193"/>
      <c r="KTX78" s="193"/>
      <c r="KTY78" s="193"/>
      <c r="KTZ78" s="193"/>
      <c r="KUA78" s="193"/>
      <c r="KUB78" s="193"/>
      <c r="KUC78" s="193"/>
      <c r="KUD78" s="193"/>
      <c r="KUE78" s="193"/>
      <c r="KUF78" s="193"/>
      <c r="KUG78" s="193"/>
      <c r="KUH78" s="193"/>
      <c r="KUI78" s="193"/>
      <c r="KUJ78" s="193"/>
      <c r="KUK78" s="193"/>
      <c r="KUL78" s="193"/>
      <c r="KUM78" s="193"/>
      <c r="KUN78" s="193"/>
      <c r="KUO78" s="193"/>
      <c r="KUP78" s="193"/>
      <c r="KUQ78" s="193"/>
      <c r="KUR78" s="193"/>
      <c r="KUS78" s="193"/>
      <c r="KUT78" s="193"/>
      <c r="KUU78" s="193"/>
      <c r="KUV78" s="193"/>
      <c r="KUW78" s="193"/>
      <c r="KUX78" s="193"/>
      <c r="KUY78" s="193"/>
      <c r="KUZ78" s="193"/>
      <c r="KVA78" s="193"/>
      <c r="KVB78" s="193"/>
      <c r="KVC78" s="193"/>
      <c r="KVD78" s="193"/>
      <c r="KVE78" s="193"/>
      <c r="KVF78" s="193"/>
      <c r="KVG78" s="193"/>
      <c r="KVH78" s="193"/>
      <c r="KVI78" s="193"/>
      <c r="KVJ78" s="193"/>
      <c r="KVK78" s="193"/>
      <c r="KVL78" s="193"/>
      <c r="KVM78" s="193"/>
      <c r="KVN78" s="193"/>
      <c r="KVO78" s="193"/>
      <c r="KVP78" s="193"/>
      <c r="KVQ78" s="193"/>
      <c r="KVR78" s="193"/>
      <c r="KVS78" s="193"/>
      <c r="KVT78" s="193"/>
      <c r="KVU78" s="193"/>
      <c r="KVV78" s="193"/>
      <c r="KVW78" s="193"/>
      <c r="KVX78" s="193"/>
      <c r="KVY78" s="193"/>
      <c r="KVZ78" s="193"/>
      <c r="KWA78" s="193"/>
      <c r="KWB78" s="193"/>
      <c r="KWC78" s="193"/>
      <c r="KWD78" s="193"/>
      <c r="KWE78" s="193"/>
      <c r="KWF78" s="193"/>
      <c r="KWG78" s="193"/>
      <c r="KWH78" s="193"/>
      <c r="KWI78" s="193"/>
      <c r="KWJ78" s="193"/>
      <c r="KWK78" s="193"/>
      <c r="KWL78" s="193"/>
      <c r="KWM78" s="193"/>
      <c r="KWN78" s="193"/>
      <c r="KWO78" s="193"/>
      <c r="KWP78" s="193"/>
      <c r="KWQ78" s="193"/>
      <c r="KWR78" s="193"/>
      <c r="KWS78" s="193"/>
      <c r="KWT78" s="193"/>
      <c r="KWU78" s="193"/>
      <c r="KWV78" s="193"/>
      <c r="KWW78" s="193"/>
      <c r="KWX78" s="193"/>
      <c r="KWY78" s="193"/>
      <c r="KWZ78" s="193"/>
      <c r="KXA78" s="193"/>
      <c r="KXB78" s="193"/>
      <c r="KXC78" s="193"/>
      <c r="KXD78" s="193"/>
      <c r="KXE78" s="193"/>
      <c r="KXF78" s="193"/>
      <c r="KXG78" s="193"/>
      <c r="KXH78" s="193"/>
      <c r="KXI78" s="193"/>
      <c r="KXJ78" s="193"/>
      <c r="KXK78" s="193"/>
      <c r="KXL78" s="193"/>
      <c r="KXM78" s="193"/>
      <c r="KXN78" s="193"/>
      <c r="KXO78" s="193"/>
      <c r="KXP78" s="193"/>
      <c r="KXQ78" s="193"/>
      <c r="KXR78" s="193"/>
      <c r="KXS78" s="193"/>
      <c r="KXT78" s="193"/>
      <c r="KXU78" s="193"/>
      <c r="KXV78" s="193"/>
      <c r="KXW78" s="193"/>
      <c r="KXX78" s="193"/>
      <c r="KXY78" s="193"/>
      <c r="KXZ78" s="193"/>
      <c r="KYA78" s="193"/>
      <c r="KYB78" s="193"/>
      <c r="KYC78" s="193"/>
      <c r="KYD78" s="193"/>
      <c r="KYE78" s="193"/>
      <c r="KYF78" s="193"/>
      <c r="KYG78" s="193"/>
      <c r="KYH78" s="193"/>
      <c r="KYI78" s="193"/>
      <c r="KYJ78" s="193"/>
      <c r="KYK78" s="193"/>
      <c r="KYL78" s="193"/>
      <c r="KYM78" s="193"/>
      <c r="KYN78" s="193"/>
      <c r="KYO78" s="193"/>
      <c r="KYP78" s="193"/>
      <c r="KYQ78" s="193"/>
      <c r="KYR78" s="193"/>
      <c r="KYS78" s="193"/>
      <c r="KYT78" s="193"/>
      <c r="KYU78" s="193"/>
      <c r="KYV78" s="193"/>
      <c r="KYW78" s="193"/>
      <c r="KYX78" s="193"/>
      <c r="KYY78" s="193"/>
      <c r="KYZ78" s="193"/>
      <c r="KZA78" s="193"/>
      <c r="KZB78" s="193"/>
      <c r="KZC78" s="193"/>
      <c r="KZD78" s="193"/>
      <c r="KZE78" s="193"/>
      <c r="KZF78" s="193"/>
      <c r="KZG78" s="193"/>
      <c r="KZH78" s="193"/>
      <c r="KZI78" s="193"/>
      <c r="KZJ78" s="193"/>
      <c r="KZK78" s="193"/>
      <c r="KZL78" s="193"/>
      <c r="KZM78" s="193"/>
      <c r="KZN78" s="193"/>
      <c r="KZO78" s="193"/>
      <c r="KZP78" s="193"/>
      <c r="KZQ78" s="193"/>
      <c r="KZR78" s="193"/>
      <c r="KZS78" s="193"/>
      <c r="KZT78" s="193"/>
      <c r="KZU78" s="193"/>
      <c r="KZV78" s="193"/>
      <c r="KZW78" s="193"/>
      <c r="KZX78" s="193"/>
      <c r="KZY78" s="193"/>
      <c r="KZZ78" s="193"/>
      <c r="LAA78" s="193"/>
      <c r="LAB78" s="193"/>
      <c r="LAC78" s="193"/>
      <c r="LAD78" s="193"/>
      <c r="LAE78" s="193"/>
      <c r="LAF78" s="193"/>
      <c r="LAG78" s="193"/>
      <c r="LAH78" s="193"/>
      <c r="LAI78" s="193"/>
      <c r="LAJ78" s="193"/>
      <c r="LAK78" s="193"/>
      <c r="LAL78" s="193"/>
      <c r="LAM78" s="193"/>
      <c r="LAN78" s="193"/>
      <c r="LAO78" s="193"/>
      <c r="LAP78" s="193"/>
      <c r="LAQ78" s="193"/>
      <c r="LAR78" s="193"/>
      <c r="LAS78" s="193"/>
      <c r="LAT78" s="193"/>
      <c r="LAU78" s="193"/>
      <c r="LAV78" s="193"/>
      <c r="LAW78" s="193"/>
      <c r="LAX78" s="193"/>
      <c r="LAY78" s="193"/>
      <c r="LAZ78" s="193"/>
      <c r="LBA78" s="193"/>
      <c r="LBB78" s="193"/>
      <c r="LBC78" s="193"/>
      <c r="LBD78" s="193"/>
      <c r="LBE78" s="193"/>
      <c r="LBF78" s="193"/>
      <c r="LBG78" s="193"/>
      <c r="LBH78" s="193"/>
      <c r="LBI78" s="193"/>
      <c r="LBJ78" s="193"/>
      <c r="LBK78" s="193"/>
      <c r="LBL78" s="193"/>
      <c r="LBM78" s="193"/>
      <c r="LBN78" s="193"/>
      <c r="LBO78" s="193"/>
      <c r="LBP78" s="193"/>
      <c r="LBQ78" s="193"/>
      <c r="LBR78" s="193"/>
      <c r="LBS78" s="193"/>
      <c r="LBT78" s="193"/>
      <c r="LBU78" s="193"/>
      <c r="LBV78" s="193"/>
      <c r="LBW78" s="193"/>
      <c r="LBX78" s="193"/>
      <c r="LBY78" s="193"/>
      <c r="LBZ78" s="193"/>
      <c r="LCA78" s="193"/>
      <c r="LCB78" s="193"/>
      <c r="LCC78" s="193"/>
      <c r="LCD78" s="193"/>
      <c r="LCE78" s="193"/>
      <c r="LCF78" s="193"/>
      <c r="LCG78" s="193"/>
      <c r="LCH78" s="193"/>
      <c r="LCI78" s="193"/>
      <c r="LCJ78" s="193"/>
      <c r="LCK78" s="193"/>
      <c r="LCL78" s="193"/>
      <c r="LCM78" s="193"/>
      <c r="LCN78" s="193"/>
      <c r="LCO78" s="193"/>
      <c r="LCP78" s="193"/>
      <c r="LCQ78" s="193"/>
      <c r="LCR78" s="193"/>
      <c r="LCS78" s="193"/>
      <c r="LCT78" s="193"/>
      <c r="LCU78" s="193"/>
      <c r="LCV78" s="193"/>
      <c r="LCW78" s="193"/>
      <c r="LCX78" s="193"/>
      <c r="LCY78" s="193"/>
      <c r="LCZ78" s="193"/>
      <c r="LDA78" s="193"/>
      <c r="LDB78" s="193"/>
      <c r="LDC78" s="193"/>
      <c r="LDD78" s="193"/>
      <c r="LDE78" s="193"/>
      <c r="LDF78" s="193"/>
      <c r="LDG78" s="193"/>
      <c r="LDH78" s="193"/>
      <c r="LDI78" s="193"/>
      <c r="LDJ78" s="193"/>
      <c r="LDK78" s="193"/>
      <c r="LDL78" s="193"/>
      <c r="LDM78" s="193"/>
      <c r="LDN78" s="193"/>
      <c r="LDO78" s="193"/>
      <c r="LDP78" s="193"/>
      <c r="LDQ78" s="193"/>
      <c r="LDR78" s="193"/>
      <c r="LDS78" s="193"/>
      <c r="LDT78" s="193"/>
      <c r="LDU78" s="193"/>
      <c r="LDV78" s="193"/>
      <c r="LDW78" s="193"/>
      <c r="LDX78" s="193"/>
      <c r="LDY78" s="193"/>
      <c r="LDZ78" s="193"/>
      <c r="LEA78" s="193"/>
      <c r="LEB78" s="193"/>
      <c r="LEC78" s="193"/>
      <c r="LED78" s="193"/>
      <c r="LEE78" s="193"/>
      <c r="LEF78" s="193"/>
      <c r="LEG78" s="193"/>
      <c r="LEH78" s="193"/>
      <c r="LEI78" s="193"/>
      <c r="LEJ78" s="193"/>
      <c r="LEK78" s="193"/>
      <c r="LEL78" s="193"/>
      <c r="LEM78" s="193"/>
      <c r="LEN78" s="193"/>
      <c r="LEO78" s="193"/>
      <c r="LEP78" s="193"/>
      <c r="LEQ78" s="193"/>
      <c r="LER78" s="193"/>
      <c r="LES78" s="193"/>
      <c r="LET78" s="193"/>
      <c r="LEU78" s="193"/>
      <c r="LEV78" s="193"/>
      <c r="LEW78" s="193"/>
      <c r="LEX78" s="193"/>
      <c r="LEY78" s="193"/>
      <c r="LEZ78" s="193"/>
      <c r="LFA78" s="193"/>
      <c r="LFB78" s="193"/>
      <c r="LFC78" s="193"/>
      <c r="LFD78" s="193"/>
      <c r="LFE78" s="193"/>
      <c r="LFF78" s="193"/>
      <c r="LFG78" s="193"/>
      <c r="LFH78" s="193"/>
      <c r="LFI78" s="193"/>
      <c r="LFJ78" s="193"/>
      <c r="LFK78" s="193"/>
      <c r="LFL78" s="193"/>
      <c r="LFM78" s="193"/>
      <c r="LFN78" s="193"/>
      <c r="LFO78" s="193"/>
      <c r="LFP78" s="193"/>
      <c r="LFQ78" s="193"/>
      <c r="LFR78" s="193"/>
      <c r="LFS78" s="193"/>
      <c r="LFT78" s="193"/>
      <c r="LFU78" s="193"/>
      <c r="LFV78" s="193"/>
      <c r="LFW78" s="193"/>
      <c r="LFX78" s="193"/>
      <c r="LFY78" s="193"/>
      <c r="LFZ78" s="193"/>
      <c r="LGA78" s="193"/>
      <c r="LGB78" s="193"/>
      <c r="LGC78" s="193"/>
      <c r="LGD78" s="193"/>
      <c r="LGE78" s="193"/>
      <c r="LGF78" s="193"/>
      <c r="LGG78" s="193"/>
      <c r="LGH78" s="193"/>
      <c r="LGI78" s="193"/>
      <c r="LGJ78" s="193"/>
      <c r="LGK78" s="193"/>
      <c r="LGL78" s="193"/>
      <c r="LGM78" s="193"/>
      <c r="LGN78" s="193"/>
      <c r="LGO78" s="193"/>
      <c r="LGP78" s="193"/>
      <c r="LGQ78" s="193"/>
      <c r="LGR78" s="193"/>
      <c r="LGS78" s="193"/>
      <c r="LGT78" s="193"/>
      <c r="LGU78" s="193"/>
      <c r="LGV78" s="193"/>
      <c r="LGW78" s="193"/>
      <c r="LGX78" s="193"/>
      <c r="LGY78" s="193"/>
      <c r="LGZ78" s="193"/>
      <c r="LHA78" s="193"/>
      <c r="LHB78" s="193"/>
      <c r="LHC78" s="193"/>
      <c r="LHD78" s="193"/>
      <c r="LHE78" s="193"/>
      <c r="LHF78" s="193"/>
      <c r="LHG78" s="193"/>
      <c r="LHH78" s="193"/>
      <c r="LHI78" s="193"/>
      <c r="LHJ78" s="193"/>
      <c r="LHK78" s="193"/>
      <c r="LHL78" s="193"/>
      <c r="LHM78" s="193"/>
      <c r="LHN78" s="193"/>
      <c r="LHO78" s="193"/>
      <c r="LHP78" s="193"/>
      <c r="LHQ78" s="193"/>
      <c r="LHR78" s="193"/>
      <c r="LHS78" s="193"/>
      <c r="LHT78" s="193"/>
      <c r="LHU78" s="193"/>
      <c r="LHV78" s="193"/>
      <c r="LHW78" s="193"/>
      <c r="LHX78" s="193"/>
      <c r="LHY78" s="193"/>
      <c r="LHZ78" s="193"/>
      <c r="LIA78" s="193"/>
      <c r="LIB78" s="193"/>
      <c r="LIC78" s="193"/>
      <c r="LID78" s="193"/>
      <c r="LIE78" s="193"/>
      <c r="LIF78" s="193"/>
      <c r="LIG78" s="193"/>
      <c r="LIH78" s="193"/>
      <c r="LII78" s="193"/>
      <c r="LIJ78" s="193"/>
      <c r="LIK78" s="193"/>
      <c r="LIL78" s="193"/>
      <c r="LIM78" s="193"/>
      <c r="LIN78" s="193"/>
      <c r="LIO78" s="193"/>
      <c r="LIP78" s="193"/>
      <c r="LIQ78" s="193"/>
      <c r="LIR78" s="193"/>
      <c r="LIS78" s="193"/>
      <c r="LIT78" s="193"/>
      <c r="LIU78" s="193"/>
      <c r="LIV78" s="193"/>
      <c r="LIW78" s="193"/>
      <c r="LIX78" s="193"/>
      <c r="LIY78" s="193"/>
      <c r="LIZ78" s="193"/>
      <c r="LJA78" s="193"/>
      <c r="LJB78" s="193"/>
      <c r="LJC78" s="193"/>
      <c r="LJD78" s="193"/>
      <c r="LJE78" s="193"/>
      <c r="LJF78" s="193"/>
      <c r="LJG78" s="193"/>
      <c r="LJH78" s="193"/>
      <c r="LJI78" s="193"/>
      <c r="LJJ78" s="193"/>
      <c r="LJK78" s="193"/>
      <c r="LJL78" s="193"/>
      <c r="LJM78" s="193"/>
      <c r="LJN78" s="193"/>
      <c r="LJO78" s="193"/>
      <c r="LJP78" s="193"/>
      <c r="LJQ78" s="193"/>
      <c r="LJR78" s="193"/>
      <c r="LJS78" s="193"/>
      <c r="LJT78" s="193"/>
      <c r="LJU78" s="193"/>
      <c r="LJV78" s="193"/>
      <c r="LJW78" s="193"/>
      <c r="LJX78" s="193"/>
      <c r="LJY78" s="193"/>
      <c r="LJZ78" s="193"/>
      <c r="LKA78" s="193"/>
      <c r="LKB78" s="193"/>
      <c r="LKC78" s="193"/>
      <c r="LKD78" s="193"/>
      <c r="LKE78" s="193"/>
      <c r="LKF78" s="193"/>
      <c r="LKG78" s="193"/>
      <c r="LKH78" s="193"/>
      <c r="LKI78" s="193"/>
      <c r="LKJ78" s="193"/>
      <c r="LKK78" s="193"/>
      <c r="LKL78" s="193"/>
      <c r="LKM78" s="193"/>
      <c r="LKN78" s="193"/>
      <c r="LKO78" s="193"/>
      <c r="LKP78" s="193"/>
      <c r="LKQ78" s="193"/>
      <c r="LKR78" s="193"/>
      <c r="LKS78" s="193"/>
      <c r="LKT78" s="193"/>
      <c r="LKU78" s="193"/>
      <c r="LKV78" s="193"/>
      <c r="LKW78" s="193"/>
      <c r="LKX78" s="193"/>
      <c r="LKY78" s="193"/>
      <c r="LKZ78" s="193"/>
      <c r="LLA78" s="193"/>
      <c r="LLB78" s="193"/>
      <c r="LLC78" s="193"/>
      <c r="LLD78" s="193"/>
      <c r="LLE78" s="193"/>
      <c r="LLF78" s="193"/>
      <c r="LLG78" s="193"/>
      <c r="LLH78" s="193"/>
      <c r="LLI78" s="193"/>
      <c r="LLJ78" s="193"/>
      <c r="LLK78" s="193"/>
      <c r="LLL78" s="193"/>
      <c r="LLM78" s="193"/>
      <c r="LLN78" s="193"/>
      <c r="LLO78" s="193"/>
      <c r="LLP78" s="193"/>
      <c r="LLQ78" s="193"/>
      <c r="LLR78" s="193"/>
      <c r="LLS78" s="193"/>
      <c r="LLT78" s="193"/>
      <c r="LLU78" s="193"/>
      <c r="LLV78" s="193"/>
      <c r="LLW78" s="193"/>
      <c r="LLX78" s="193"/>
      <c r="LLY78" s="193"/>
      <c r="LLZ78" s="193"/>
      <c r="LMA78" s="193"/>
      <c r="LMB78" s="193"/>
      <c r="LMC78" s="193"/>
      <c r="LMD78" s="193"/>
      <c r="LME78" s="193"/>
      <c r="LMF78" s="193"/>
      <c r="LMG78" s="193"/>
      <c r="LMH78" s="193"/>
      <c r="LMI78" s="193"/>
      <c r="LMJ78" s="193"/>
      <c r="LMK78" s="193"/>
      <c r="LML78" s="193"/>
      <c r="LMM78" s="193"/>
      <c r="LMN78" s="193"/>
      <c r="LMO78" s="193"/>
      <c r="LMP78" s="193"/>
      <c r="LMQ78" s="193"/>
      <c r="LMR78" s="193"/>
      <c r="LMS78" s="193"/>
      <c r="LMT78" s="193"/>
      <c r="LMU78" s="193"/>
      <c r="LMV78" s="193"/>
      <c r="LMW78" s="193"/>
      <c r="LMX78" s="193"/>
      <c r="LMY78" s="193"/>
      <c r="LMZ78" s="193"/>
      <c r="LNA78" s="193"/>
      <c r="LNB78" s="193"/>
      <c r="LNC78" s="193"/>
      <c r="LND78" s="193"/>
      <c r="LNE78" s="193"/>
      <c r="LNF78" s="193"/>
      <c r="LNG78" s="193"/>
      <c r="LNH78" s="193"/>
      <c r="LNI78" s="193"/>
      <c r="LNJ78" s="193"/>
      <c r="LNK78" s="193"/>
      <c r="LNL78" s="193"/>
      <c r="LNM78" s="193"/>
      <c r="LNN78" s="193"/>
      <c r="LNO78" s="193"/>
      <c r="LNP78" s="193"/>
      <c r="LNQ78" s="193"/>
      <c r="LNR78" s="193"/>
      <c r="LNS78" s="193"/>
      <c r="LNT78" s="193"/>
      <c r="LNU78" s="193"/>
      <c r="LNV78" s="193"/>
      <c r="LNW78" s="193"/>
      <c r="LNX78" s="193"/>
      <c r="LNY78" s="193"/>
      <c r="LNZ78" s="193"/>
      <c r="LOA78" s="193"/>
      <c r="LOB78" s="193"/>
      <c r="LOC78" s="193"/>
      <c r="LOD78" s="193"/>
      <c r="LOE78" s="193"/>
      <c r="LOF78" s="193"/>
      <c r="LOG78" s="193"/>
      <c r="LOH78" s="193"/>
      <c r="LOI78" s="193"/>
      <c r="LOJ78" s="193"/>
      <c r="LOK78" s="193"/>
      <c r="LOL78" s="193"/>
      <c r="LOM78" s="193"/>
      <c r="LON78" s="193"/>
      <c r="LOO78" s="193"/>
      <c r="LOP78" s="193"/>
      <c r="LOQ78" s="193"/>
      <c r="LOR78" s="193"/>
      <c r="LOS78" s="193"/>
      <c r="LOT78" s="193"/>
      <c r="LOU78" s="193"/>
      <c r="LOV78" s="193"/>
      <c r="LOW78" s="193"/>
      <c r="LOX78" s="193"/>
      <c r="LOY78" s="193"/>
      <c r="LOZ78" s="193"/>
      <c r="LPA78" s="193"/>
      <c r="LPB78" s="193"/>
      <c r="LPC78" s="193"/>
      <c r="LPD78" s="193"/>
      <c r="LPE78" s="193"/>
      <c r="LPF78" s="193"/>
      <c r="LPG78" s="193"/>
      <c r="LPH78" s="193"/>
      <c r="LPI78" s="193"/>
      <c r="LPJ78" s="193"/>
      <c r="LPK78" s="193"/>
      <c r="LPL78" s="193"/>
      <c r="LPM78" s="193"/>
      <c r="LPN78" s="193"/>
      <c r="LPO78" s="193"/>
      <c r="LPP78" s="193"/>
      <c r="LPQ78" s="193"/>
      <c r="LPR78" s="193"/>
      <c r="LPS78" s="193"/>
      <c r="LPT78" s="193"/>
      <c r="LPU78" s="193"/>
      <c r="LPV78" s="193"/>
      <c r="LPW78" s="193"/>
      <c r="LPX78" s="193"/>
      <c r="LPY78" s="193"/>
      <c r="LPZ78" s="193"/>
      <c r="LQA78" s="193"/>
      <c r="LQB78" s="193"/>
      <c r="LQC78" s="193"/>
      <c r="LQD78" s="193"/>
      <c r="LQE78" s="193"/>
      <c r="LQF78" s="193"/>
      <c r="LQG78" s="193"/>
      <c r="LQH78" s="193"/>
      <c r="LQI78" s="193"/>
      <c r="LQJ78" s="193"/>
      <c r="LQK78" s="193"/>
      <c r="LQL78" s="193"/>
      <c r="LQM78" s="193"/>
      <c r="LQN78" s="193"/>
      <c r="LQO78" s="193"/>
      <c r="LQP78" s="193"/>
      <c r="LQQ78" s="193"/>
      <c r="LQR78" s="193"/>
      <c r="LQS78" s="193"/>
      <c r="LQT78" s="193"/>
      <c r="LQU78" s="193"/>
      <c r="LQV78" s="193"/>
      <c r="LQW78" s="193"/>
      <c r="LQX78" s="193"/>
      <c r="LQY78" s="193"/>
      <c r="LQZ78" s="193"/>
      <c r="LRA78" s="193"/>
      <c r="LRB78" s="193"/>
      <c r="LRC78" s="193"/>
      <c r="LRD78" s="193"/>
      <c r="LRE78" s="193"/>
      <c r="LRF78" s="193"/>
      <c r="LRG78" s="193"/>
      <c r="LRH78" s="193"/>
      <c r="LRI78" s="193"/>
      <c r="LRJ78" s="193"/>
      <c r="LRK78" s="193"/>
      <c r="LRL78" s="193"/>
      <c r="LRM78" s="193"/>
      <c r="LRN78" s="193"/>
      <c r="LRO78" s="193"/>
      <c r="LRP78" s="193"/>
      <c r="LRQ78" s="193"/>
      <c r="LRR78" s="193"/>
      <c r="LRS78" s="193"/>
      <c r="LRT78" s="193"/>
      <c r="LRU78" s="193"/>
      <c r="LRV78" s="193"/>
      <c r="LRW78" s="193"/>
      <c r="LRX78" s="193"/>
      <c r="LRY78" s="193"/>
      <c r="LRZ78" s="193"/>
      <c r="LSA78" s="193"/>
      <c r="LSB78" s="193"/>
      <c r="LSC78" s="193"/>
      <c r="LSD78" s="193"/>
      <c r="LSE78" s="193"/>
      <c r="LSF78" s="193"/>
      <c r="LSG78" s="193"/>
      <c r="LSH78" s="193"/>
      <c r="LSI78" s="193"/>
      <c r="LSJ78" s="193"/>
      <c r="LSK78" s="193"/>
      <c r="LSL78" s="193"/>
      <c r="LSM78" s="193"/>
      <c r="LSN78" s="193"/>
      <c r="LSO78" s="193"/>
      <c r="LSP78" s="193"/>
      <c r="LSQ78" s="193"/>
      <c r="LSR78" s="193"/>
      <c r="LSS78" s="193"/>
      <c r="LST78" s="193"/>
      <c r="LSU78" s="193"/>
      <c r="LSV78" s="193"/>
      <c r="LSW78" s="193"/>
      <c r="LSX78" s="193"/>
      <c r="LSY78" s="193"/>
      <c r="LSZ78" s="193"/>
      <c r="LTA78" s="193"/>
      <c r="LTB78" s="193"/>
      <c r="LTC78" s="193"/>
      <c r="LTD78" s="193"/>
      <c r="LTE78" s="193"/>
      <c r="LTF78" s="193"/>
      <c r="LTG78" s="193"/>
      <c r="LTH78" s="193"/>
      <c r="LTI78" s="193"/>
      <c r="LTJ78" s="193"/>
      <c r="LTK78" s="193"/>
      <c r="LTL78" s="193"/>
      <c r="LTM78" s="193"/>
      <c r="LTN78" s="193"/>
      <c r="LTO78" s="193"/>
      <c r="LTP78" s="193"/>
      <c r="LTQ78" s="193"/>
      <c r="LTR78" s="193"/>
      <c r="LTS78" s="193"/>
      <c r="LTT78" s="193"/>
      <c r="LTU78" s="193"/>
      <c r="LTV78" s="193"/>
      <c r="LTW78" s="193"/>
      <c r="LTX78" s="193"/>
      <c r="LTY78" s="193"/>
      <c r="LTZ78" s="193"/>
      <c r="LUA78" s="193"/>
      <c r="LUB78" s="193"/>
      <c r="LUC78" s="193"/>
      <c r="LUD78" s="193"/>
      <c r="LUE78" s="193"/>
      <c r="LUF78" s="193"/>
      <c r="LUG78" s="193"/>
      <c r="LUH78" s="193"/>
      <c r="LUI78" s="193"/>
      <c r="LUJ78" s="193"/>
      <c r="LUK78" s="193"/>
      <c r="LUL78" s="193"/>
      <c r="LUM78" s="193"/>
      <c r="LUN78" s="193"/>
      <c r="LUO78" s="193"/>
      <c r="LUP78" s="193"/>
      <c r="LUQ78" s="193"/>
      <c r="LUR78" s="193"/>
      <c r="LUS78" s="193"/>
      <c r="LUT78" s="193"/>
      <c r="LUU78" s="193"/>
      <c r="LUV78" s="193"/>
      <c r="LUW78" s="193"/>
      <c r="LUX78" s="193"/>
      <c r="LUY78" s="193"/>
      <c r="LUZ78" s="193"/>
      <c r="LVA78" s="193"/>
      <c r="LVB78" s="193"/>
      <c r="LVC78" s="193"/>
      <c r="LVD78" s="193"/>
      <c r="LVE78" s="193"/>
      <c r="LVF78" s="193"/>
      <c r="LVG78" s="193"/>
      <c r="LVH78" s="193"/>
      <c r="LVI78" s="193"/>
      <c r="LVJ78" s="193"/>
      <c r="LVK78" s="193"/>
      <c r="LVL78" s="193"/>
      <c r="LVM78" s="193"/>
      <c r="LVN78" s="193"/>
      <c r="LVO78" s="193"/>
      <c r="LVP78" s="193"/>
      <c r="LVQ78" s="193"/>
      <c r="LVR78" s="193"/>
      <c r="LVS78" s="193"/>
      <c r="LVT78" s="193"/>
      <c r="LVU78" s="193"/>
      <c r="LVV78" s="193"/>
      <c r="LVW78" s="193"/>
      <c r="LVX78" s="193"/>
      <c r="LVY78" s="193"/>
      <c r="LVZ78" s="193"/>
      <c r="LWA78" s="193"/>
      <c r="LWB78" s="193"/>
      <c r="LWC78" s="193"/>
      <c r="LWD78" s="193"/>
      <c r="LWE78" s="193"/>
      <c r="LWF78" s="193"/>
      <c r="LWG78" s="193"/>
      <c r="LWH78" s="193"/>
      <c r="LWI78" s="193"/>
      <c r="LWJ78" s="193"/>
      <c r="LWK78" s="193"/>
      <c r="LWL78" s="193"/>
      <c r="LWM78" s="193"/>
      <c r="LWN78" s="193"/>
      <c r="LWO78" s="193"/>
      <c r="LWP78" s="193"/>
      <c r="LWQ78" s="193"/>
      <c r="LWR78" s="193"/>
      <c r="LWS78" s="193"/>
      <c r="LWT78" s="193"/>
      <c r="LWU78" s="193"/>
      <c r="LWV78" s="193"/>
      <c r="LWW78" s="193"/>
      <c r="LWX78" s="193"/>
      <c r="LWY78" s="193"/>
      <c r="LWZ78" s="193"/>
      <c r="LXA78" s="193"/>
      <c r="LXB78" s="193"/>
      <c r="LXC78" s="193"/>
      <c r="LXD78" s="193"/>
      <c r="LXE78" s="193"/>
      <c r="LXF78" s="193"/>
      <c r="LXG78" s="193"/>
      <c r="LXH78" s="193"/>
      <c r="LXI78" s="193"/>
      <c r="LXJ78" s="193"/>
      <c r="LXK78" s="193"/>
      <c r="LXL78" s="193"/>
      <c r="LXM78" s="193"/>
      <c r="LXN78" s="193"/>
      <c r="LXO78" s="193"/>
      <c r="LXP78" s="193"/>
      <c r="LXQ78" s="193"/>
      <c r="LXR78" s="193"/>
      <c r="LXS78" s="193"/>
      <c r="LXT78" s="193"/>
      <c r="LXU78" s="193"/>
      <c r="LXV78" s="193"/>
      <c r="LXW78" s="193"/>
      <c r="LXX78" s="193"/>
      <c r="LXY78" s="193"/>
      <c r="LXZ78" s="193"/>
      <c r="LYA78" s="193"/>
      <c r="LYB78" s="193"/>
      <c r="LYC78" s="193"/>
      <c r="LYD78" s="193"/>
      <c r="LYE78" s="193"/>
      <c r="LYF78" s="193"/>
      <c r="LYG78" s="193"/>
      <c r="LYH78" s="193"/>
      <c r="LYI78" s="193"/>
      <c r="LYJ78" s="193"/>
      <c r="LYK78" s="193"/>
      <c r="LYL78" s="193"/>
      <c r="LYM78" s="193"/>
      <c r="LYN78" s="193"/>
      <c r="LYO78" s="193"/>
      <c r="LYP78" s="193"/>
      <c r="LYQ78" s="193"/>
      <c r="LYR78" s="193"/>
      <c r="LYS78" s="193"/>
      <c r="LYT78" s="193"/>
      <c r="LYU78" s="193"/>
      <c r="LYV78" s="193"/>
      <c r="LYW78" s="193"/>
      <c r="LYX78" s="193"/>
      <c r="LYY78" s="193"/>
      <c r="LYZ78" s="193"/>
      <c r="LZA78" s="193"/>
      <c r="LZB78" s="193"/>
      <c r="LZC78" s="193"/>
      <c r="LZD78" s="193"/>
      <c r="LZE78" s="193"/>
      <c r="LZF78" s="193"/>
      <c r="LZG78" s="193"/>
      <c r="LZH78" s="193"/>
      <c r="LZI78" s="193"/>
      <c r="LZJ78" s="193"/>
      <c r="LZK78" s="193"/>
      <c r="LZL78" s="193"/>
      <c r="LZM78" s="193"/>
      <c r="LZN78" s="193"/>
      <c r="LZO78" s="193"/>
      <c r="LZP78" s="193"/>
      <c r="LZQ78" s="193"/>
      <c r="LZR78" s="193"/>
      <c r="LZS78" s="193"/>
      <c r="LZT78" s="193"/>
      <c r="LZU78" s="193"/>
      <c r="LZV78" s="193"/>
      <c r="LZW78" s="193"/>
      <c r="LZX78" s="193"/>
      <c r="LZY78" s="193"/>
      <c r="LZZ78" s="193"/>
      <c r="MAA78" s="193"/>
      <c r="MAB78" s="193"/>
      <c r="MAC78" s="193"/>
      <c r="MAD78" s="193"/>
      <c r="MAE78" s="193"/>
      <c r="MAF78" s="193"/>
      <c r="MAG78" s="193"/>
      <c r="MAH78" s="193"/>
      <c r="MAI78" s="193"/>
      <c r="MAJ78" s="193"/>
      <c r="MAK78" s="193"/>
      <c r="MAL78" s="193"/>
      <c r="MAM78" s="193"/>
      <c r="MAN78" s="193"/>
      <c r="MAO78" s="193"/>
      <c r="MAP78" s="193"/>
      <c r="MAQ78" s="193"/>
      <c r="MAR78" s="193"/>
      <c r="MAS78" s="193"/>
      <c r="MAT78" s="193"/>
      <c r="MAU78" s="193"/>
      <c r="MAV78" s="193"/>
      <c r="MAW78" s="193"/>
      <c r="MAX78" s="193"/>
      <c r="MAY78" s="193"/>
      <c r="MAZ78" s="193"/>
      <c r="MBA78" s="193"/>
      <c r="MBB78" s="193"/>
      <c r="MBC78" s="193"/>
      <c r="MBD78" s="193"/>
      <c r="MBE78" s="193"/>
      <c r="MBF78" s="193"/>
      <c r="MBG78" s="193"/>
      <c r="MBH78" s="193"/>
      <c r="MBI78" s="193"/>
      <c r="MBJ78" s="193"/>
      <c r="MBK78" s="193"/>
      <c r="MBL78" s="193"/>
      <c r="MBM78" s="193"/>
      <c r="MBN78" s="193"/>
      <c r="MBO78" s="193"/>
      <c r="MBP78" s="193"/>
      <c r="MBQ78" s="193"/>
      <c r="MBR78" s="193"/>
      <c r="MBS78" s="193"/>
      <c r="MBT78" s="193"/>
      <c r="MBU78" s="193"/>
      <c r="MBV78" s="193"/>
      <c r="MBW78" s="193"/>
      <c r="MBX78" s="193"/>
      <c r="MBY78" s="193"/>
      <c r="MBZ78" s="193"/>
      <c r="MCA78" s="193"/>
      <c r="MCB78" s="193"/>
      <c r="MCC78" s="193"/>
      <c r="MCD78" s="193"/>
      <c r="MCE78" s="193"/>
      <c r="MCF78" s="193"/>
      <c r="MCG78" s="193"/>
      <c r="MCH78" s="193"/>
      <c r="MCI78" s="193"/>
      <c r="MCJ78" s="193"/>
      <c r="MCK78" s="193"/>
      <c r="MCL78" s="193"/>
      <c r="MCM78" s="193"/>
      <c r="MCN78" s="193"/>
      <c r="MCO78" s="193"/>
      <c r="MCP78" s="193"/>
      <c r="MCQ78" s="193"/>
      <c r="MCR78" s="193"/>
      <c r="MCS78" s="193"/>
      <c r="MCT78" s="193"/>
      <c r="MCU78" s="193"/>
      <c r="MCV78" s="193"/>
      <c r="MCW78" s="193"/>
      <c r="MCX78" s="193"/>
      <c r="MCY78" s="193"/>
      <c r="MCZ78" s="193"/>
      <c r="MDA78" s="193"/>
      <c r="MDB78" s="193"/>
      <c r="MDC78" s="193"/>
      <c r="MDD78" s="193"/>
      <c r="MDE78" s="193"/>
      <c r="MDF78" s="193"/>
      <c r="MDG78" s="193"/>
      <c r="MDH78" s="193"/>
      <c r="MDI78" s="193"/>
      <c r="MDJ78" s="193"/>
      <c r="MDK78" s="193"/>
      <c r="MDL78" s="193"/>
      <c r="MDM78" s="193"/>
      <c r="MDN78" s="193"/>
      <c r="MDO78" s="193"/>
      <c r="MDP78" s="193"/>
      <c r="MDQ78" s="193"/>
      <c r="MDR78" s="193"/>
      <c r="MDS78" s="193"/>
      <c r="MDT78" s="193"/>
      <c r="MDU78" s="193"/>
      <c r="MDV78" s="193"/>
      <c r="MDW78" s="193"/>
      <c r="MDX78" s="193"/>
      <c r="MDY78" s="193"/>
      <c r="MDZ78" s="193"/>
      <c r="MEA78" s="193"/>
      <c r="MEB78" s="193"/>
      <c r="MEC78" s="193"/>
      <c r="MED78" s="193"/>
      <c r="MEE78" s="193"/>
      <c r="MEF78" s="193"/>
      <c r="MEG78" s="193"/>
      <c r="MEH78" s="193"/>
      <c r="MEI78" s="193"/>
      <c r="MEJ78" s="193"/>
      <c r="MEK78" s="193"/>
      <c r="MEL78" s="193"/>
      <c r="MEM78" s="193"/>
      <c r="MEN78" s="193"/>
      <c r="MEO78" s="193"/>
      <c r="MEP78" s="193"/>
      <c r="MEQ78" s="193"/>
      <c r="MER78" s="193"/>
      <c r="MES78" s="193"/>
      <c r="MET78" s="193"/>
      <c r="MEU78" s="193"/>
      <c r="MEV78" s="193"/>
      <c r="MEW78" s="193"/>
      <c r="MEX78" s="193"/>
      <c r="MEY78" s="193"/>
      <c r="MEZ78" s="193"/>
      <c r="MFA78" s="193"/>
      <c r="MFB78" s="193"/>
      <c r="MFC78" s="193"/>
      <c r="MFD78" s="193"/>
      <c r="MFE78" s="193"/>
      <c r="MFF78" s="193"/>
      <c r="MFG78" s="193"/>
      <c r="MFH78" s="193"/>
      <c r="MFI78" s="193"/>
      <c r="MFJ78" s="193"/>
      <c r="MFK78" s="193"/>
      <c r="MFL78" s="193"/>
      <c r="MFM78" s="193"/>
      <c r="MFN78" s="193"/>
      <c r="MFO78" s="193"/>
      <c r="MFP78" s="193"/>
      <c r="MFQ78" s="193"/>
      <c r="MFR78" s="193"/>
      <c r="MFS78" s="193"/>
      <c r="MFT78" s="193"/>
      <c r="MFU78" s="193"/>
      <c r="MFV78" s="193"/>
      <c r="MFW78" s="193"/>
      <c r="MFX78" s="193"/>
      <c r="MFY78" s="193"/>
      <c r="MFZ78" s="193"/>
      <c r="MGA78" s="193"/>
      <c r="MGB78" s="193"/>
      <c r="MGC78" s="193"/>
      <c r="MGD78" s="193"/>
      <c r="MGE78" s="193"/>
      <c r="MGF78" s="193"/>
      <c r="MGG78" s="193"/>
      <c r="MGH78" s="193"/>
      <c r="MGI78" s="193"/>
      <c r="MGJ78" s="193"/>
      <c r="MGK78" s="193"/>
      <c r="MGL78" s="193"/>
      <c r="MGM78" s="193"/>
      <c r="MGN78" s="193"/>
      <c r="MGO78" s="193"/>
      <c r="MGP78" s="193"/>
      <c r="MGQ78" s="193"/>
      <c r="MGR78" s="193"/>
      <c r="MGS78" s="193"/>
      <c r="MGT78" s="193"/>
      <c r="MGU78" s="193"/>
      <c r="MGV78" s="193"/>
      <c r="MGW78" s="193"/>
      <c r="MGX78" s="193"/>
      <c r="MGY78" s="193"/>
      <c r="MGZ78" s="193"/>
      <c r="MHA78" s="193"/>
      <c r="MHB78" s="193"/>
      <c r="MHC78" s="193"/>
      <c r="MHD78" s="193"/>
      <c r="MHE78" s="193"/>
      <c r="MHF78" s="193"/>
      <c r="MHG78" s="193"/>
      <c r="MHH78" s="193"/>
      <c r="MHI78" s="193"/>
      <c r="MHJ78" s="193"/>
      <c r="MHK78" s="193"/>
      <c r="MHL78" s="193"/>
      <c r="MHM78" s="193"/>
      <c r="MHN78" s="193"/>
      <c r="MHO78" s="193"/>
      <c r="MHP78" s="193"/>
      <c r="MHQ78" s="193"/>
      <c r="MHR78" s="193"/>
      <c r="MHS78" s="193"/>
      <c r="MHT78" s="193"/>
      <c r="MHU78" s="193"/>
      <c r="MHV78" s="193"/>
      <c r="MHW78" s="193"/>
      <c r="MHX78" s="193"/>
      <c r="MHY78" s="193"/>
      <c r="MHZ78" s="193"/>
      <c r="MIA78" s="193"/>
      <c r="MIB78" s="193"/>
      <c r="MIC78" s="193"/>
      <c r="MID78" s="193"/>
      <c r="MIE78" s="193"/>
      <c r="MIF78" s="193"/>
      <c r="MIG78" s="193"/>
      <c r="MIH78" s="193"/>
      <c r="MII78" s="193"/>
      <c r="MIJ78" s="193"/>
      <c r="MIK78" s="193"/>
      <c r="MIL78" s="193"/>
      <c r="MIM78" s="193"/>
      <c r="MIN78" s="193"/>
      <c r="MIO78" s="193"/>
      <c r="MIP78" s="193"/>
      <c r="MIQ78" s="193"/>
      <c r="MIR78" s="193"/>
      <c r="MIS78" s="193"/>
      <c r="MIT78" s="193"/>
      <c r="MIU78" s="193"/>
      <c r="MIV78" s="193"/>
      <c r="MIW78" s="193"/>
      <c r="MIX78" s="193"/>
      <c r="MIY78" s="193"/>
      <c r="MIZ78" s="193"/>
      <c r="MJA78" s="193"/>
      <c r="MJB78" s="193"/>
      <c r="MJC78" s="193"/>
      <c r="MJD78" s="193"/>
      <c r="MJE78" s="193"/>
      <c r="MJF78" s="193"/>
      <c r="MJG78" s="193"/>
      <c r="MJH78" s="193"/>
      <c r="MJI78" s="193"/>
      <c r="MJJ78" s="193"/>
      <c r="MJK78" s="193"/>
      <c r="MJL78" s="193"/>
      <c r="MJM78" s="193"/>
      <c r="MJN78" s="193"/>
      <c r="MJO78" s="193"/>
      <c r="MJP78" s="193"/>
      <c r="MJQ78" s="193"/>
      <c r="MJR78" s="193"/>
      <c r="MJS78" s="193"/>
      <c r="MJT78" s="193"/>
      <c r="MJU78" s="193"/>
      <c r="MJV78" s="193"/>
      <c r="MJW78" s="193"/>
      <c r="MJX78" s="193"/>
      <c r="MJY78" s="193"/>
      <c r="MJZ78" s="193"/>
      <c r="MKA78" s="193"/>
      <c r="MKB78" s="193"/>
      <c r="MKC78" s="193"/>
      <c r="MKD78" s="193"/>
      <c r="MKE78" s="193"/>
      <c r="MKF78" s="193"/>
      <c r="MKG78" s="193"/>
      <c r="MKH78" s="193"/>
      <c r="MKI78" s="193"/>
      <c r="MKJ78" s="193"/>
      <c r="MKK78" s="193"/>
      <c r="MKL78" s="193"/>
      <c r="MKM78" s="193"/>
      <c r="MKN78" s="193"/>
      <c r="MKO78" s="193"/>
      <c r="MKP78" s="193"/>
      <c r="MKQ78" s="193"/>
      <c r="MKR78" s="193"/>
      <c r="MKS78" s="193"/>
      <c r="MKT78" s="193"/>
      <c r="MKU78" s="193"/>
      <c r="MKV78" s="193"/>
      <c r="MKW78" s="193"/>
      <c r="MKX78" s="193"/>
      <c r="MKY78" s="193"/>
      <c r="MKZ78" s="193"/>
      <c r="MLA78" s="193"/>
      <c r="MLB78" s="193"/>
      <c r="MLC78" s="193"/>
      <c r="MLD78" s="193"/>
      <c r="MLE78" s="193"/>
      <c r="MLF78" s="193"/>
      <c r="MLG78" s="193"/>
      <c r="MLH78" s="193"/>
      <c r="MLI78" s="193"/>
      <c r="MLJ78" s="193"/>
      <c r="MLK78" s="193"/>
      <c r="MLL78" s="193"/>
      <c r="MLM78" s="193"/>
      <c r="MLN78" s="193"/>
      <c r="MLO78" s="193"/>
      <c r="MLP78" s="193"/>
      <c r="MLQ78" s="193"/>
      <c r="MLR78" s="193"/>
      <c r="MLS78" s="193"/>
      <c r="MLT78" s="193"/>
      <c r="MLU78" s="193"/>
      <c r="MLV78" s="193"/>
      <c r="MLW78" s="193"/>
      <c r="MLX78" s="193"/>
      <c r="MLY78" s="193"/>
      <c r="MLZ78" s="193"/>
      <c r="MMA78" s="193"/>
      <c r="MMB78" s="193"/>
      <c r="MMC78" s="193"/>
      <c r="MMD78" s="193"/>
      <c r="MME78" s="193"/>
      <c r="MMF78" s="193"/>
      <c r="MMG78" s="193"/>
      <c r="MMH78" s="193"/>
      <c r="MMI78" s="193"/>
      <c r="MMJ78" s="193"/>
      <c r="MMK78" s="193"/>
      <c r="MML78" s="193"/>
      <c r="MMM78" s="193"/>
      <c r="MMN78" s="193"/>
      <c r="MMO78" s="193"/>
      <c r="MMP78" s="193"/>
      <c r="MMQ78" s="193"/>
      <c r="MMR78" s="193"/>
      <c r="MMS78" s="193"/>
      <c r="MMT78" s="193"/>
      <c r="MMU78" s="193"/>
      <c r="MMV78" s="193"/>
      <c r="MMW78" s="193"/>
      <c r="MMX78" s="193"/>
      <c r="MMY78" s="193"/>
      <c r="MMZ78" s="193"/>
      <c r="MNA78" s="193"/>
      <c r="MNB78" s="193"/>
      <c r="MNC78" s="193"/>
      <c r="MND78" s="193"/>
      <c r="MNE78" s="193"/>
      <c r="MNF78" s="193"/>
      <c r="MNG78" s="193"/>
      <c r="MNH78" s="193"/>
      <c r="MNI78" s="193"/>
      <c r="MNJ78" s="193"/>
      <c r="MNK78" s="193"/>
      <c r="MNL78" s="193"/>
      <c r="MNM78" s="193"/>
      <c r="MNN78" s="193"/>
      <c r="MNO78" s="193"/>
      <c r="MNP78" s="193"/>
      <c r="MNQ78" s="193"/>
      <c r="MNR78" s="193"/>
      <c r="MNS78" s="193"/>
      <c r="MNT78" s="193"/>
      <c r="MNU78" s="193"/>
      <c r="MNV78" s="193"/>
      <c r="MNW78" s="193"/>
      <c r="MNX78" s="193"/>
      <c r="MNY78" s="193"/>
      <c r="MNZ78" s="193"/>
      <c r="MOA78" s="193"/>
      <c r="MOB78" s="193"/>
      <c r="MOC78" s="193"/>
      <c r="MOD78" s="193"/>
      <c r="MOE78" s="193"/>
      <c r="MOF78" s="193"/>
      <c r="MOG78" s="193"/>
      <c r="MOH78" s="193"/>
      <c r="MOI78" s="193"/>
      <c r="MOJ78" s="193"/>
      <c r="MOK78" s="193"/>
      <c r="MOL78" s="193"/>
      <c r="MOM78" s="193"/>
      <c r="MON78" s="193"/>
      <c r="MOO78" s="193"/>
      <c r="MOP78" s="193"/>
      <c r="MOQ78" s="193"/>
      <c r="MOR78" s="193"/>
      <c r="MOS78" s="193"/>
      <c r="MOT78" s="193"/>
      <c r="MOU78" s="193"/>
      <c r="MOV78" s="193"/>
      <c r="MOW78" s="193"/>
      <c r="MOX78" s="193"/>
      <c r="MOY78" s="193"/>
      <c r="MOZ78" s="193"/>
      <c r="MPA78" s="193"/>
      <c r="MPB78" s="193"/>
      <c r="MPC78" s="193"/>
      <c r="MPD78" s="193"/>
      <c r="MPE78" s="193"/>
      <c r="MPF78" s="193"/>
      <c r="MPG78" s="193"/>
      <c r="MPH78" s="193"/>
      <c r="MPI78" s="193"/>
      <c r="MPJ78" s="193"/>
      <c r="MPK78" s="193"/>
      <c r="MPL78" s="193"/>
      <c r="MPM78" s="193"/>
      <c r="MPN78" s="193"/>
      <c r="MPO78" s="193"/>
      <c r="MPP78" s="193"/>
      <c r="MPQ78" s="193"/>
      <c r="MPR78" s="193"/>
      <c r="MPS78" s="193"/>
      <c r="MPT78" s="193"/>
      <c r="MPU78" s="193"/>
      <c r="MPV78" s="193"/>
      <c r="MPW78" s="193"/>
      <c r="MPX78" s="193"/>
      <c r="MPY78" s="193"/>
      <c r="MPZ78" s="193"/>
      <c r="MQA78" s="193"/>
      <c r="MQB78" s="193"/>
      <c r="MQC78" s="193"/>
      <c r="MQD78" s="193"/>
      <c r="MQE78" s="193"/>
      <c r="MQF78" s="193"/>
      <c r="MQG78" s="193"/>
      <c r="MQH78" s="193"/>
      <c r="MQI78" s="193"/>
      <c r="MQJ78" s="193"/>
      <c r="MQK78" s="193"/>
      <c r="MQL78" s="193"/>
      <c r="MQM78" s="193"/>
      <c r="MQN78" s="193"/>
      <c r="MQO78" s="193"/>
      <c r="MQP78" s="193"/>
      <c r="MQQ78" s="193"/>
      <c r="MQR78" s="193"/>
      <c r="MQS78" s="193"/>
      <c r="MQT78" s="193"/>
      <c r="MQU78" s="193"/>
      <c r="MQV78" s="193"/>
      <c r="MQW78" s="193"/>
      <c r="MQX78" s="193"/>
      <c r="MQY78" s="193"/>
      <c r="MQZ78" s="193"/>
      <c r="MRA78" s="193"/>
      <c r="MRB78" s="193"/>
      <c r="MRC78" s="193"/>
      <c r="MRD78" s="193"/>
      <c r="MRE78" s="193"/>
      <c r="MRF78" s="193"/>
      <c r="MRG78" s="193"/>
      <c r="MRH78" s="193"/>
      <c r="MRI78" s="193"/>
      <c r="MRJ78" s="193"/>
      <c r="MRK78" s="193"/>
      <c r="MRL78" s="193"/>
      <c r="MRM78" s="193"/>
      <c r="MRN78" s="193"/>
      <c r="MRO78" s="193"/>
      <c r="MRP78" s="193"/>
      <c r="MRQ78" s="193"/>
      <c r="MRR78" s="193"/>
      <c r="MRS78" s="193"/>
      <c r="MRT78" s="193"/>
      <c r="MRU78" s="193"/>
      <c r="MRV78" s="193"/>
      <c r="MRW78" s="193"/>
      <c r="MRX78" s="193"/>
      <c r="MRY78" s="193"/>
      <c r="MRZ78" s="193"/>
      <c r="MSA78" s="193"/>
      <c r="MSB78" s="193"/>
      <c r="MSC78" s="193"/>
      <c r="MSD78" s="193"/>
      <c r="MSE78" s="193"/>
      <c r="MSF78" s="193"/>
      <c r="MSG78" s="193"/>
      <c r="MSH78" s="193"/>
      <c r="MSI78" s="193"/>
      <c r="MSJ78" s="193"/>
      <c r="MSK78" s="193"/>
      <c r="MSL78" s="193"/>
      <c r="MSM78" s="193"/>
      <c r="MSN78" s="193"/>
      <c r="MSO78" s="193"/>
      <c r="MSP78" s="193"/>
      <c r="MSQ78" s="193"/>
      <c r="MSR78" s="193"/>
      <c r="MSS78" s="193"/>
      <c r="MST78" s="193"/>
      <c r="MSU78" s="193"/>
      <c r="MSV78" s="193"/>
      <c r="MSW78" s="193"/>
      <c r="MSX78" s="193"/>
      <c r="MSY78" s="193"/>
      <c r="MSZ78" s="193"/>
      <c r="MTA78" s="193"/>
      <c r="MTB78" s="193"/>
      <c r="MTC78" s="193"/>
      <c r="MTD78" s="193"/>
      <c r="MTE78" s="193"/>
      <c r="MTF78" s="193"/>
      <c r="MTG78" s="193"/>
      <c r="MTH78" s="193"/>
      <c r="MTI78" s="193"/>
      <c r="MTJ78" s="193"/>
      <c r="MTK78" s="193"/>
      <c r="MTL78" s="193"/>
      <c r="MTM78" s="193"/>
      <c r="MTN78" s="193"/>
      <c r="MTO78" s="193"/>
      <c r="MTP78" s="193"/>
      <c r="MTQ78" s="193"/>
      <c r="MTR78" s="193"/>
      <c r="MTS78" s="193"/>
      <c r="MTT78" s="193"/>
      <c r="MTU78" s="193"/>
      <c r="MTV78" s="193"/>
      <c r="MTW78" s="193"/>
      <c r="MTX78" s="193"/>
      <c r="MTY78" s="193"/>
      <c r="MTZ78" s="193"/>
      <c r="MUA78" s="193"/>
      <c r="MUB78" s="193"/>
      <c r="MUC78" s="193"/>
      <c r="MUD78" s="193"/>
      <c r="MUE78" s="193"/>
      <c r="MUF78" s="193"/>
      <c r="MUG78" s="193"/>
      <c r="MUH78" s="193"/>
      <c r="MUI78" s="193"/>
      <c r="MUJ78" s="193"/>
      <c r="MUK78" s="193"/>
      <c r="MUL78" s="193"/>
      <c r="MUM78" s="193"/>
      <c r="MUN78" s="193"/>
      <c r="MUO78" s="193"/>
      <c r="MUP78" s="193"/>
      <c r="MUQ78" s="193"/>
      <c r="MUR78" s="193"/>
      <c r="MUS78" s="193"/>
      <c r="MUT78" s="193"/>
      <c r="MUU78" s="193"/>
      <c r="MUV78" s="193"/>
      <c r="MUW78" s="193"/>
      <c r="MUX78" s="193"/>
      <c r="MUY78" s="193"/>
      <c r="MUZ78" s="193"/>
      <c r="MVA78" s="193"/>
      <c r="MVB78" s="193"/>
      <c r="MVC78" s="193"/>
      <c r="MVD78" s="193"/>
      <c r="MVE78" s="193"/>
      <c r="MVF78" s="193"/>
      <c r="MVG78" s="193"/>
      <c r="MVH78" s="193"/>
      <c r="MVI78" s="193"/>
      <c r="MVJ78" s="193"/>
      <c r="MVK78" s="193"/>
      <c r="MVL78" s="193"/>
      <c r="MVM78" s="193"/>
      <c r="MVN78" s="193"/>
      <c r="MVO78" s="193"/>
      <c r="MVP78" s="193"/>
      <c r="MVQ78" s="193"/>
      <c r="MVR78" s="193"/>
      <c r="MVS78" s="193"/>
      <c r="MVT78" s="193"/>
      <c r="MVU78" s="193"/>
      <c r="MVV78" s="193"/>
      <c r="MVW78" s="193"/>
      <c r="MVX78" s="193"/>
      <c r="MVY78" s="193"/>
      <c r="MVZ78" s="193"/>
      <c r="MWA78" s="193"/>
      <c r="MWB78" s="193"/>
      <c r="MWC78" s="193"/>
      <c r="MWD78" s="193"/>
      <c r="MWE78" s="193"/>
      <c r="MWF78" s="193"/>
      <c r="MWG78" s="193"/>
      <c r="MWH78" s="193"/>
      <c r="MWI78" s="193"/>
      <c r="MWJ78" s="193"/>
      <c r="MWK78" s="193"/>
      <c r="MWL78" s="193"/>
      <c r="MWM78" s="193"/>
      <c r="MWN78" s="193"/>
      <c r="MWO78" s="193"/>
      <c r="MWP78" s="193"/>
      <c r="MWQ78" s="193"/>
      <c r="MWR78" s="193"/>
      <c r="MWS78" s="193"/>
      <c r="MWT78" s="193"/>
      <c r="MWU78" s="193"/>
      <c r="MWV78" s="193"/>
      <c r="MWW78" s="193"/>
      <c r="MWX78" s="193"/>
      <c r="MWY78" s="193"/>
      <c r="MWZ78" s="193"/>
      <c r="MXA78" s="193"/>
      <c r="MXB78" s="193"/>
      <c r="MXC78" s="193"/>
      <c r="MXD78" s="193"/>
      <c r="MXE78" s="193"/>
      <c r="MXF78" s="193"/>
      <c r="MXG78" s="193"/>
      <c r="MXH78" s="193"/>
      <c r="MXI78" s="193"/>
      <c r="MXJ78" s="193"/>
      <c r="MXK78" s="193"/>
      <c r="MXL78" s="193"/>
      <c r="MXM78" s="193"/>
      <c r="MXN78" s="193"/>
      <c r="MXO78" s="193"/>
      <c r="MXP78" s="193"/>
      <c r="MXQ78" s="193"/>
      <c r="MXR78" s="193"/>
      <c r="MXS78" s="193"/>
      <c r="MXT78" s="193"/>
      <c r="MXU78" s="193"/>
      <c r="MXV78" s="193"/>
      <c r="MXW78" s="193"/>
      <c r="MXX78" s="193"/>
      <c r="MXY78" s="193"/>
      <c r="MXZ78" s="193"/>
      <c r="MYA78" s="193"/>
      <c r="MYB78" s="193"/>
      <c r="MYC78" s="193"/>
      <c r="MYD78" s="193"/>
      <c r="MYE78" s="193"/>
      <c r="MYF78" s="193"/>
      <c r="MYG78" s="193"/>
      <c r="MYH78" s="193"/>
      <c r="MYI78" s="193"/>
      <c r="MYJ78" s="193"/>
      <c r="MYK78" s="193"/>
      <c r="MYL78" s="193"/>
      <c r="MYM78" s="193"/>
      <c r="MYN78" s="193"/>
      <c r="MYO78" s="193"/>
      <c r="MYP78" s="193"/>
      <c r="MYQ78" s="193"/>
      <c r="MYR78" s="193"/>
      <c r="MYS78" s="193"/>
      <c r="MYT78" s="193"/>
      <c r="MYU78" s="193"/>
      <c r="MYV78" s="193"/>
      <c r="MYW78" s="193"/>
      <c r="MYX78" s="193"/>
      <c r="MYY78" s="193"/>
      <c r="MYZ78" s="193"/>
      <c r="MZA78" s="193"/>
      <c r="MZB78" s="193"/>
      <c r="MZC78" s="193"/>
      <c r="MZD78" s="193"/>
      <c r="MZE78" s="193"/>
      <c r="MZF78" s="193"/>
      <c r="MZG78" s="193"/>
      <c r="MZH78" s="193"/>
      <c r="MZI78" s="193"/>
      <c r="MZJ78" s="193"/>
      <c r="MZK78" s="193"/>
      <c r="MZL78" s="193"/>
      <c r="MZM78" s="193"/>
      <c r="MZN78" s="193"/>
      <c r="MZO78" s="193"/>
      <c r="MZP78" s="193"/>
      <c r="MZQ78" s="193"/>
      <c r="MZR78" s="193"/>
      <c r="MZS78" s="193"/>
      <c r="MZT78" s="193"/>
      <c r="MZU78" s="193"/>
      <c r="MZV78" s="193"/>
      <c r="MZW78" s="193"/>
      <c r="MZX78" s="193"/>
      <c r="MZY78" s="193"/>
      <c r="MZZ78" s="193"/>
      <c r="NAA78" s="193"/>
      <c r="NAB78" s="193"/>
      <c r="NAC78" s="193"/>
      <c r="NAD78" s="193"/>
      <c r="NAE78" s="193"/>
      <c r="NAF78" s="193"/>
      <c r="NAG78" s="193"/>
      <c r="NAH78" s="193"/>
      <c r="NAI78" s="193"/>
      <c r="NAJ78" s="193"/>
      <c r="NAK78" s="193"/>
      <c r="NAL78" s="193"/>
      <c r="NAM78" s="193"/>
      <c r="NAN78" s="193"/>
      <c r="NAO78" s="193"/>
      <c r="NAP78" s="193"/>
      <c r="NAQ78" s="193"/>
      <c r="NAR78" s="193"/>
      <c r="NAS78" s="193"/>
      <c r="NAT78" s="193"/>
      <c r="NAU78" s="193"/>
      <c r="NAV78" s="193"/>
      <c r="NAW78" s="193"/>
      <c r="NAX78" s="193"/>
      <c r="NAY78" s="193"/>
      <c r="NAZ78" s="193"/>
      <c r="NBA78" s="193"/>
      <c r="NBB78" s="193"/>
      <c r="NBC78" s="193"/>
      <c r="NBD78" s="193"/>
      <c r="NBE78" s="193"/>
      <c r="NBF78" s="193"/>
      <c r="NBG78" s="193"/>
      <c r="NBH78" s="193"/>
      <c r="NBI78" s="193"/>
      <c r="NBJ78" s="193"/>
      <c r="NBK78" s="193"/>
      <c r="NBL78" s="193"/>
      <c r="NBM78" s="193"/>
      <c r="NBN78" s="193"/>
      <c r="NBO78" s="193"/>
      <c r="NBP78" s="193"/>
      <c r="NBQ78" s="193"/>
      <c r="NBR78" s="193"/>
      <c r="NBS78" s="193"/>
      <c r="NBT78" s="193"/>
      <c r="NBU78" s="193"/>
      <c r="NBV78" s="193"/>
      <c r="NBW78" s="193"/>
      <c r="NBX78" s="193"/>
      <c r="NBY78" s="193"/>
      <c r="NBZ78" s="193"/>
      <c r="NCA78" s="193"/>
      <c r="NCB78" s="193"/>
      <c r="NCC78" s="193"/>
      <c r="NCD78" s="193"/>
      <c r="NCE78" s="193"/>
      <c r="NCF78" s="193"/>
      <c r="NCG78" s="193"/>
      <c r="NCH78" s="193"/>
      <c r="NCI78" s="193"/>
      <c r="NCJ78" s="193"/>
      <c r="NCK78" s="193"/>
      <c r="NCL78" s="193"/>
      <c r="NCM78" s="193"/>
      <c r="NCN78" s="193"/>
      <c r="NCO78" s="193"/>
      <c r="NCP78" s="193"/>
      <c r="NCQ78" s="193"/>
      <c r="NCR78" s="193"/>
      <c r="NCS78" s="193"/>
      <c r="NCT78" s="193"/>
      <c r="NCU78" s="193"/>
      <c r="NCV78" s="193"/>
      <c r="NCW78" s="193"/>
      <c r="NCX78" s="193"/>
      <c r="NCY78" s="193"/>
      <c r="NCZ78" s="193"/>
      <c r="NDA78" s="193"/>
      <c r="NDB78" s="193"/>
      <c r="NDC78" s="193"/>
      <c r="NDD78" s="193"/>
      <c r="NDE78" s="193"/>
      <c r="NDF78" s="193"/>
      <c r="NDG78" s="193"/>
      <c r="NDH78" s="193"/>
      <c r="NDI78" s="193"/>
      <c r="NDJ78" s="193"/>
      <c r="NDK78" s="193"/>
      <c r="NDL78" s="193"/>
      <c r="NDM78" s="193"/>
      <c r="NDN78" s="193"/>
      <c r="NDO78" s="193"/>
      <c r="NDP78" s="193"/>
      <c r="NDQ78" s="193"/>
      <c r="NDR78" s="193"/>
      <c r="NDS78" s="193"/>
      <c r="NDT78" s="193"/>
      <c r="NDU78" s="193"/>
      <c r="NDV78" s="193"/>
      <c r="NDW78" s="193"/>
      <c r="NDX78" s="193"/>
      <c r="NDY78" s="193"/>
      <c r="NDZ78" s="193"/>
      <c r="NEA78" s="193"/>
      <c r="NEB78" s="193"/>
      <c r="NEC78" s="193"/>
      <c r="NED78" s="193"/>
      <c r="NEE78" s="193"/>
      <c r="NEF78" s="193"/>
      <c r="NEG78" s="193"/>
      <c r="NEH78" s="193"/>
      <c r="NEI78" s="193"/>
      <c r="NEJ78" s="193"/>
      <c r="NEK78" s="193"/>
      <c r="NEL78" s="193"/>
      <c r="NEM78" s="193"/>
      <c r="NEN78" s="193"/>
      <c r="NEO78" s="193"/>
      <c r="NEP78" s="193"/>
      <c r="NEQ78" s="193"/>
      <c r="NER78" s="193"/>
      <c r="NES78" s="193"/>
      <c r="NET78" s="193"/>
      <c r="NEU78" s="193"/>
      <c r="NEV78" s="193"/>
      <c r="NEW78" s="193"/>
      <c r="NEX78" s="193"/>
      <c r="NEY78" s="193"/>
      <c r="NEZ78" s="193"/>
      <c r="NFA78" s="193"/>
      <c r="NFB78" s="193"/>
      <c r="NFC78" s="193"/>
      <c r="NFD78" s="193"/>
      <c r="NFE78" s="193"/>
      <c r="NFF78" s="193"/>
      <c r="NFG78" s="193"/>
      <c r="NFH78" s="193"/>
      <c r="NFI78" s="193"/>
      <c r="NFJ78" s="193"/>
      <c r="NFK78" s="193"/>
      <c r="NFL78" s="193"/>
      <c r="NFM78" s="193"/>
      <c r="NFN78" s="193"/>
      <c r="NFO78" s="193"/>
      <c r="NFP78" s="193"/>
      <c r="NFQ78" s="193"/>
      <c r="NFR78" s="193"/>
      <c r="NFS78" s="193"/>
      <c r="NFT78" s="193"/>
      <c r="NFU78" s="193"/>
      <c r="NFV78" s="193"/>
      <c r="NFW78" s="193"/>
      <c r="NFX78" s="193"/>
      <c r="NFY78" s="193"/>
      <c r="NFZ78" s="193"/>
      <c r="NGA78" s="193"/>
      <c r="NGB78" s="193"/>
      <c r="NGC78" s="193"/>
      <c r="NGD78" s="193"/>
      <c r="NGE78" s="193"/>
      <c r="NGF78" s="193"/>
      <c r="NGG78" s="193"/>
      <c r="NGH78" s="193"/>
      <c r="NGI78" s="193"/>
      <c r="NGJ78" s="193"/>
      <c r="NGK78" s="193"/>
      <c r="NGL78" s="193"/>
      <c r="NGM78" s="193"/>
      <c r="NGN78" s="193"/>
      <c r="NGO78" s="193"/>
      <c r="NGP78" s="193"/>
      <c r="NGQ78" s="193"/>
      <c r="NGR78" s="193"/>
      <c r="NGS78" s="193"/>
      <c r="NGT78" s="193"/>
      <c r="NGU78" s="193"/>
      <c r="NGV78" s="193"/>
      <c r="NGW78" s="193"/>
      <c r="NGX78" s="193"/>
      <c r="NGY78" s="193"/>
      <c r="NGZ78" s="193"/>
      <c r="NHA78" s="193"/>
      <c r="NHB78" s="193"/>
      <c r="NHC78" s="193"/>
      <c r="NHD78" s="193"/>
      <c r="NHE78" s="193"/>
      <c r="NHF78" s="193"/>
      <c r="NHG78" s="193"/>
      <c r="NHH78" s="193"/>
      <c r="NHI78" s="193"/>
      <c r="NHJ78" s="193"/>
      <c r="NHK78" s="193"/>
      <c r="NHL78" s="193"/>
      <c r="NHM78" s="193"/>
      <c r="NHN78" s="193"/>
      <c r="NHO78" s="193"/>
      <c r="NHP78" s="193"/>
      <c r="NHQ78" s="193"/>
      <c r="NHR78" s="193"/>
      <c r="NHS78" s="193"/>
      <c r="NHT78" s="193"/>
      <c r="NHU78" s="193"/>
      <c r="NHV78" s="193"/>
      <c r="NHW78" s="193"/>
      <c r="NHX78" s="193"/>
      <c r="NHY78" s="193"/>
      <c r="NHZ78" s="193"/>
      <c r="NIA78" s="193"/>
      <c r="NIB78" s="193"/>
      <c r="NIC78" s="193"/>
      <c r="NID78" s="193"/>
      <c r="NIE78" s="193"/>
      <c r="NIF78" s="193"/>
      <c r="NIG78" s="193"/>
      <c r="NIH78" s="193"/>
      <c r="NII78" s="193"/>
      <c r="NIJ78" s="193"/>
      <c r="NIK78" s="193"/>
      <c r="NIL78" s="193"/>
      <c r="NIM78" s="193"/>
      <c r="NIN78" s="193"/>
      <c r="NIO78" s="193"/>
      <c r="NIP78" s="193"/>
      <c r="NIQ78" s="193"/>
      <c r="NIR78" s="193"/>
      <c r="NIS78" s="193"/>
      <c r="NIT78" s="193"/>
      <c r="NIU78" s="193"/>
      <c r="NIV78" s="193"/>
      <c r="NIW78" s="193"/>
      <c r="NIX78" s="193"/>
      <c r="NIY78" s="193"/>
      <c r="NIZ78" s="193"/>
      <c r="NJA78" s="193"/>
      <c r="NJB78" s="193"/>
      <c r="NJC78" s="193"/>
      <c r="NJD78" s="193"/>
      <c r="NJE78" s="193"/>
      <c r="NJF78" s="193"/>
      <c r="NJG78" s="193"/>
      <c r="NJH78" s="193"/>
      <c r="NJI78" s="193"/>
      <c r="NJJ78" s="193"/>
      <c r="NJK78" s="193"/>
      <c r="NJL78" s="193"/>
      <c r="NJM78" s="193"/>
      <c r="NJN78" s="193"/>
      <c r="NJO78" s="193"/>
      <c r="NJP78" s="193"/>
      <c r="NJQ78" s="193"/>
      <c r="NJR78" s="193"/>
      <c r="NJS78" s="193"/>
      <c r="NJT78" s="193"/>
      <c r="NJU78" s="193"/>
      <c r="NJV78" s="193"/>
      <c r="NJW78" s="193"/>
      <c r="NJX78" s="193"/>
      <c r="NJY78" s="193"/>
      <c r="NJZ78" s="193"/>
      <c r="NKA78" s="193"/>
      <c r="NKB78" s="193"/>
      <c r="NKC78" s="193"/>
      <c r="NKD78" s="193"/>
      <c r="NKE78" s="193"/>
      <c r="NKF78" s="193"/>
      <c r="NKG78" s="193"/>
      <c r="NKH78" s="193"/>
      <c r="NKI78" s="193"/>
      <c r="NKJ78" s="193"/>
      <c r="NKK78" s="193"/>
      <c r="NKL78" s="193"/>
      <c r="NKM78" s="193"/>
      <c r="NKN78" s="193"/>
      <c r="NKO78" s="193"/>
      <c r="NKP78" s="193"/>
      <c r="NKQ78" s="193"/>
      <c r="NKR78" s="193"/>
      <c r="NKS78" s="193"/>
      <c r="NKT78" s="193"/>
      <c r="NKU78" s="193"/>
      <c r="NKV78" s="193"/>
      <c r="NKW78" s="193"/>
      <c r="NKX78" s="193"/>
      <c r="NKY78" s="193"/>
      <c r="NKZ78" s="193"/>
      <c r="NLA78" s="193"/>
      <c r="NLB78" s="193"/>
      <c r="NLC78" s="193"/>
      <c r="NLD78" s="193"/>
      <c r="NLE78" s="193"/>
      <c r="NLF78" s="193"/>
      <c r="NLG78" s="193"/>
      <c r="NLH78" s="193"/>
      <c r="NLI78" s="193"/>
      <c r="NLJ78" s="193"/>
      <c r="NLK78" s="193"/>
      <c r="NLL78" s="193"/>
      <c r="NLM78" s="193"/>
      <c r="NLN78" s="193"/>
      <c r="NLO78" s="193"/>
      <c r="NLP78" s="193"/>
      <c r="NLQ78" s="193"/>
      <c r="NLR78" s="193"/>
      <c r="NLS78" s="193"/>
      <c r="NLT78" s="193"/>
      <c r="NLU78" s="193"/>
      <c r="NLV78" s="193"/>
      <c r="NLW78" s="193"/>
      <c r="NLX78" s="193"/>
      <c r="NLY78" s="193"/>
      <c r="NLZ78" s="193"/>
      <c r="NMA78" s="193"/>
      <c r="NMB78" s="193"/>
      <c r="NMC78" s="193"/>
      <c r="NMD78" s="193"/>
      <c r="NME78" s="193"/>
      <c r="NMF78" s="193"/>
      <c r="NMG78" s="193"/>
      <c r="NMH78" s="193"/>
      <c r="NMI78" s="193"/>
      <c r="NMJ78" s="193"/>
      <c r="NMK78" s="193"/>
      <c r="NML78" s="193"/>
      <c r="NMM78" s="193"/>
      <c r="NMN78" s="193"/>
      <c r="NMO78" s="193"/>
      <c r="NMP78" s="193"/>
      <c r="NMQ78" s="193"/>
      <c r="NMR78" s="193"/>
      <c r="NMS78" s="193"/>
      <c r="NMT78" s="193"/>
      <c r="NMU78" s="193"/>
      <c r="NMV78" s="193"/>
      <c r="NMW78" s="193"/>
      <c r="NMX78" s="193"/>
      <c r="NMY78" s="193"/>
      <c r="NMZ78" s="193"/>
      <c r="NNA78" s="193"/>
      <c r="NNB78" s="193"/>
      <c r="NNC78" s="193"/>
      <c r="NND78" s="193"/>
      <c r="NNE78" s="193"/>
      <c r="NNF78" s="193"/>
      <c r="NNG78" s="193"/>
      <c r="NNH78" s="193"/>
      <c r="NNI78" s="193"/>
      <c r="NNJ78" s="193"/>
      <c r="NNK78" s="193"/>
      <c r="NNL78" s="193"/>
      <c r="NNM78" s="193"/>
      <c r="NNN78" s="193"/>
      <c r="NNO78" s="193"/>
      <c r="NNP78" s="193"/>
      <c r="NNQ78" s="193"/>
      <c r="NNR78" s="193"/>
      <c r="NNS78" s="193"/>
      <c r="NNT78" s="193"/>
      <c r="NNU78" s="193"/>
      <c r="NNV78" s="193"/>
      <c r="NNW78" s="193"/>
      <c r="NNX78" s="193"/>
      <c r="NNY78" s="193"/>
      <c r="NNZ78" s="193"/>
      <c r="NOA78" s="193"/>
      <c r="NOB78" s="193"/>
      <c r="NOC78" s="193"/>
      <c r="NOD78" s="193"/>
      <c r="NOE78" s="193"/>
      <c r="NOF78" s="193"/>
      <c r="NOG78" s="193"/>
      <c r="NOH78" s="193"/>
      <c r="NOI78" s="193"/>
      <c r="NOJ78" s="193"/>
      <c r="NOK78" s="193"/>
      <c r="NOL78" s="193"/>
      <c r="NOM78" s="193"/>
      <c r="NON78" s="193"/>
      <c r="NOO78" s="193"/>
      <c r="NOP78" s="193"/>
      <c r="NOQ78" s="193"/>
      <c r="NOR78" s="193"/>
      <c r="NOS78" s="193"/>
      <c r="NOT78" s="193"/>
      <c r="NOU78" s="193"/>
      <c r="NOV78" s="193"/>
      <c r="NOW78" s="193"/>
      <c r="NOX78" s="193"/>
      <c r="NOY78" s="193"/>
      <c r="NOZ78" s="193"/>
      <c r="NPA78" s="193"/>
      <c r="NPB78" s="193"/>
      <c r="NPC78" s="193"/>
      <c r="NPD78" s="193"/>
      <c r="NPE78" s="193"/>
      <c r="NPF78" s="193"/>
      <c r="NPG78" s="193"/>
      <c r="NPH78" s="193"/>
      <c r="NPI78" s="193"/>
      <c r="NPJ78" s="193"/>
      <c r="NPK78" s="193"/>
      <c r="NPL78" s="193"/>
      <c r="NPM78" s="193"/>
      <c r="NPN78" s="193"/>
      <c r="NPO78" s="193"/>
      <c r="NPP78" s="193"/>
      <c r="NPQ78" s="193"/>
      <c r="NPR78" s="193"/>
      <c r="NPS78" s="193"/>
      <c r="NPT78" s="193"/>
      <c r="NPU78" s="193"/>
      <c r="NPV78" s="193"/>
      <c r="NPW78" s="193"/>
      <c r="NPX78" s="193"/>
      <c r="NPY78" s="193"/>
      <c r="NPZ78" s="193"/>
      <c r="NQA78" s="193"/>
      <c r="NQB78" s="193"/>
      <c r="NQC78" s="193"/>
      <c r="NQD78" s="193"/>
      <c r="NQE78" s="193"/>
      <c r="NQF78" s="193"/>
      <c r="NQG78" s="193"/>
      <c r="NQH78" s="193"/>
      <c r="NQI78" s="193"/>
      <c r="NQJ78" s="193"/>
      <c r="NQK78" s="193"/>
      <c r="NQL78" s="193"/>
      <c r="NQM78" s="193"/>
      <c r="NQN78" s="193"/>
      <c r="NQO78" s="193"/>
      <c r="NQP78" s="193"/>
      <c r="NQQ78" s="193"/>
      <c r="NQR78" s="193"/>
      <c r="NQS78" s="193"/>
      <c r="NQT78" s="193"/>
      <c r="NQU78" s="193"/>
      <c r="NQV78" s="193"/>
      <c r="NQW78" s="193"/>
      <c r="NQX78" s="193"/>
      <c r="NQY78" s="193"/>
      <c r="NQZ78" s="193"/>
      <c r="NRA78" s="193"/>
      <c r="NRB78" s="193"/>
      <c r="NRC78" s="193"/>
      <c r="NRD78" s="193"/>
      <c r="NRE78" s="193"/>
      <c r="NRF78" s="193"/>
      <c r="NRG78" s="193"/>
      <c r="NRH78" s="193"/>
      <c r="NRI78" s="193"/>
      <c r="NRJ78" s="193"/>
      <c r="NRK78" s="193"/>
      <c r="NRL78" s="193"/>
      <c r="NRM78" s="193"/>
      <c r="NRN78" s="193"/>
      <c r="NRO78" s="193"/>
      <c r="NRP78" s="193"/>
      <c r="NRQ78" s="193"/>
      <c r="NRR78" s="193"/>
      <c r="NRS78" s="193"/>
      <c r="NRT78" s="193"/>
      <c r="NRU78" s="193"/>
      <c r="NRV78" s="193"/>
      <c r="NRW78" s="193"/>
      <c r="NRX78" s="193"/>
      <c r="NRY78" s="193"/>
      <c r="NRZ78" s="193"/>
      <c r="NSA78" s="193"/>
      <c r="NSB78" s="193"/>
      <c r="NSC78" s="193"/>
      <c r="NSD78" s="193"/>
      <c r="NSE78" s="193"/>
      <c r="NSF78" s="193"/>
      <c r="NSG78" s="193"/>
      <c r="NSH78" s="193"/>
      <c r="NSI78" s="193"/>
      <c r="NSJ78" s="193"/>
      <c r="NSK78" s="193"/>
      <c r="NSL78" s="193"/>
      <c r="NSM78" s="193"/>
      <c r="NSN78" s="193"/>
      <c r="NSO78" s="193"/>
      <c r="NSP78" s="193"/>
      <c r="NSQ78" s="193"/>
      <c r="NSR78" s="193"/>
      <c r="NSS78" s="193"/>
      <c r="NST78" s="193"/>
      <c r="NSU78" s="193"/>
      <c r="NSV78" s="193"/>
      <c r="NSW78" s="193"/>
      <c r="NSX78" s="193"/>
      <c r="NSY78" s="193"/>
      <c r="NSZ78" s="193"/>
      <c r="NTA78" s="193"/>
      <c r="NTB78" s="193"/>
      <c r="NTC78" s="193"/>
      <c r="NTD78" s="193"/>
      <c r="NTE78" s="193"/>
      <c r="NTF78" s="193"/>
      <c r="NTG78" s="193"/>
      <c r="NTH78" s="193"/>
      <c r="NTI78" s="193"/>
      <c r="NTJ78" s="193"/>
      <c r="NTK78" s="193"/>
      <c r="NTL78" s="193"/>
      <c r="NTM78" s="193"/>
      <c r="NTN78" s="193"/>
      <c r="NTO78" s="193"/>
      <c r="NTP78" s="193"/>
      <c r="NTQ78" s="193"/>
      <c r="NTR78" s="193"/>
      <c r="NTS78" s="193"/>
      <c r="NTT78" s="193"/>
      <c r="NTU78" s="193"/>
      <c r="NTV78" s="193"/>
      <c r="NTW78" s="193"/>
      <c r="NTX78" s="193"/>
      <c r="NTY78" s="193"/>
      <c r="NTZ78" s="193"/>
      <c r="NUA78" s="193"/>
      <c r="NUB78" s="193"/>
      <c r="NUC78" s="193"/>
      <c r="NUD78" s="193"/>
      <c r="NUE78" s="193"/>
      <c r="NUF78" s="193"/>
      <c r="NUG78" s="193"/>
      <c r="NUH78" s="193"/>
      <c r="NUI78" s="193"/>
      <c r="NUJ78" s="193"/>
      <c r="NUK78" s="193"/>
      <c r="NUL78" s="193"/>
      <c r="NUM78" s="193"/>
      <c r="NUN78" s="193"/>
      <c r="NUO78" s="193"/>
      <c r="NUP78" s="193"/>
      <c r="NUQ78" s="193"/>
      <c r="NUR78" s="193"/>
      <c r="NUS78" s="193"/>
      <c r="NUT78" s="193"/>
      <c r="NUU78" s="193"/>
      <c r="NUV78" s="193"/>
      <c r="NUW78" s="193"/>
      <c r="NUX78" s="193"/>
      <c r="NUY78" s="193"/>
      <c r="NUZ78" s="193"/>
      <c r="NVA78" s="193"/>
      <c r="NVB78" s="193"/>
      <c r="NVC78" s="193"/>
      <c r="NVD78" s="193"/>
      <c r="NVE78" s="193"/>
      <c r="NVF78" s="193"/>
      <c r="NVG78" s="193"/>
      <c r="NVH78" s="193"/>
      <c r="NVI78" s="193"/>
      <c r="NVJ78" s="193"/>
      <c r="NVK78" s="193"/>
      <c r="NVL78" s="193"/>
      <c r="NVM78" s="193"/>
      <c r="NVN78" s="193"/>
      <c r="NVO78" s="193"/>
      <c r="NVP78" s="193"/>
      <c r="NVQ78" s="193"/>
      <c r="NVR78" s="193"/>
      <c r="NVS78" s="193"/>
      <c r="NVT78" s="193"/>
      <c r="NVU78" s="193"/>
      <c r="NVV78" s="193"/>
      <c r="NVW78" s="193"/>
      <c r="NVX78" s="193"/>
      <c r="NVY78" s="193"/>
      <c r="NVZ78" s="193"/>
      <c r="NWA78" s="193"/>
      <c r="NWB78" s="193"/>
      <c r="NWC78" s="193"/>
      <c r="NWD78" s="193"/>
      <c r="NWE78" s="193"/>
      <c r="NWF78" s="193"/>
      <c r="NWG78" s="193"/>
      <c r="NWH78" s="193"/>
      <c r="NWI78" s="193"/>
      <c r="NWJ78" s="193"/>
      <c r="NWK78" s="193"/>
      <c r="NWL78" s="193"/>
      <c r="NWM78" s="193"/>
      <c r="NWN78" s="193"/>
      <c r="NWO78" s="193"/>
      <c r="NWP78" s="193"/>
      <c r="NWQ78" s="193"/>
      <c r="NWR78" s="193"/>
      <c r="NWS78" s="193"/>
      <c r="NWT78" s="193"/>
      <c r="NWU78" s="193"/>
      <c r="NWV78" s="193"/>
      <c r="NWW78" s="193"/>
      <c r="NWX78" s="193"/>
      <c r="NWY78" s="193"/>
      <c r="NWZ78" s="193"/>
      <c r="NXA78" s="193"/>
      <c r="NXB78" s="193"/>
      <c r="NXC78" s="193"/>
      <c r="NXD78" s="193"/>
      <c r="NXE78" s="193"/>
      <c r="NXF78" s="193"/>
      <c r="NXG78" s="193"/>
      <c r="NXH78" s="193"/>
      <c r="NXI78" s="193"/>
      <c r="NXJ78" s="193"/>
      <c r="NXK78" s="193"/>
      <c r="NXL78" s="193"/>
      <c r="NXM78" s="193"/>
      <c r="NXN78" s="193"/>
      <c r="NXO78" s="193"/>
      <c r="NXP78" s="193"/>
      <c r="NXQ78" s="193"/>
      <c r="NXR78" s="193"/>
      <c r="NXS78" s="193"/>
      <c r="NXT78" s="193"/>
      <c r="NXU78" s="193"/>
      <c r="NXV78" s="193"/>
      <c r="NXW78" s="193"/>
      <c r="NXX78" s="193"/>
      <c r="NXY78" s="193"/>
      <c r="NXZ78" s="193"/>
      <c r="NYA78" s="193"/>
      <c r="NYB78" s="193"/>
      <c r="NYC78" s="193"/>
      <c r="NYD78" s="193"/>
      <c r="NYE78" s="193"/>
      <c r="NYF78" s="193"/>
      <c r="NYG78" s="193"/>
      <c r="NYH78" s="193"/>
      <c r="NYI78" s="193"/>
      <c r="NYJ78" s="193"/>
      <c r="NYK78" s="193"/>
      <c r="NYL78" s="193"/>
      <c r="NYM78" s="193"/>
      <c r="NYN78" s="193"/>
      <c r="NYO78" s="193"/>
      <c r="NYP78" s="193"/>
      <c r="NYQ78" s="193"/>
      <c r="NYR78" s="193"/>
      <c r="NYS78" s="193"/>
      <c r="NYT78" s="193"/>
      <c r="NYU78" s="193"/>
      <c r="NYV78" s="193"/>
      <c r="NYW78" s="193"/>
      <c r="NYX78" s="193"/>
      <c r="NYY78" s="193"/>
      <c r="NYZ78" s="193"/>
      <c r="NZA78" s="193"/>
      <c r="NZB78" s="193"/>
      <c r="NZC78" s="193"/>
      <c r="NZD78" s="193"/>
      <c r="NZE78" s="193"/>
      <c r="NZF78" s="193"/>
      <c r="NZG78" s="193"/>
      <c r="NZH78" s="193"/>
      <c r="NZI78" s="193"/>
      <c r="NZJ78" s="193"/>
      <c r="NZK78" s="193"/>
      <c r="NZL78" s="193"/>
      <c r="NZM78" s="193"/>
      <c r="NZN78" s="193"/>
      <c r="NZO78" s="193"/>
      <c r="NZP78" s="193"/>
      <c r="NZQ78" s="193"/>
      <c r="NZR78" s="193"/>
      <c r="NZS78" s="193"/>
      <c r="NZT78" s="193"/>
      <c r="NZU78" s="193"/>
      <c r="NZV78" s="193"/>
      <c r="NZW78" s="193"/>
      <c r="NZX78" s="193"/>
      <c r="NZY78" s="193"/>
      <c r="NZZ78" s="193"/>
      <c r="OAA78" s="193"/>
      <c r="OAB78" s="193"/>
      <c r="OAC78" s="193"/>
      <c r="OAD78" s="193"/>
      <c r="OAE78" s="193"/>
      <c r="OAF78" s="193"/>
      <c r="OAG78" s="193"/>
      <c r="OAH78" s="193"/>
      <c r="OAI78" s="193"/>
      <c r="OAJ78" s="193"/>
      <c r="OAK78" s="193"/>
      <c r="OAL78" s="193"/>
      <c r="OAM78" s="193"/>
      <c r="OAN78" s="193"/>
      <c r="OAO78" s="193"/>
      <c r="OAP78" s="193"/>
      <c r="OAQ78" s="193"/>
      <c r="OAR78" s="193"/>
      <c r="OAS78" s="193"/>
      <c r="OAT78" s="193"/>
      <c r="OAU78" s="193"/>
      <c r="OAV78" s="193"/>
      <c r="OAW78" s="193"/>
      <c r="OAX78" s="193"/>
      <c r="OAY78" s="193"/>
      <c r="OAZ78" s="193"/>
      <c r="OBA78" s="193"/>
      <c r="OBB78" s="193"/>
      <c r="OBC78" s="193"/>
      <c r="OBD78" s="193"/>
      <c r="OBE78" s="193"/>
      <c r="OBF78" s="193"/>
      <c r="OBG78" s="193"/>
      <c r="OBH78" s="193"/>
      <c r="OBI78" s="193"/>
      <c r="OBJ78" s="193"/>
      <c r="OBK78" s="193"/>
      <c r="OBL78" s="193"/>
      <c r="OBM78" s="193"/>
      <c r="OBN78" s="193"/>
      <c r="OBO78" s="193"/>
      <c r="OBP78" s="193"/>
      <c r="OBQ78" s="193"/>
      <c r="OBR78" s="193"/>
      <c r="OBS78" s="193"/>
      <c r="OBT78" s="193"/>
      <c r="OBU78" s="193"/>
      <c r="OBV78" s="193"/>
      <c r="OBW78" s="193"/>
      <c r="OBX78" s="193"/>
      <c r="OBY78" s="193"/>
      <c r="OBZ78" s="193"/>
      <c r="OCA78" s="193"/>
      <c r="OCB78" s="193"/>
      <c r="OCC78" s="193"/>
      <c r="OCD78" s="193"/>
      <c r="OCE78" s="193"/>
      <c r="OCF78" s="193"/>
      <c r="OCG78" s="193"/>
      <c r="OCH78" s="193"/>
      <c r="OCI78" s="193"/>
      <c r="OCJ78" s="193"/>
      <c r="OCK78" s="193"/>
      <c r="OCL78" s="193"/>
      <c r="OCM78" s="193"/>
      <c r="OCN78" s="193"/>
      <c r="OCO78" s="193"/>
      <c r="OCP78" s="193"/>
      <c r="OCQ78" s="193"/>
      <c r="OCR78" s="193"/>
      <c r="OCS78" s="193"/>
      <c r="OCT78" s="193"/>
      <c r="OCU78" s="193"/>
      <c r="OCV78" s="193"/>
      <c r="OCW78" s="193"/>
      <c r="OCX78" s="193"/>
      <c r="OCY78" s="193"/>
      <c r="OCZ78" s="193"/>
      <c r="ODA78" s="193"/>
      <c r="ODB78" s="193"/>
      <c r="ODC78" s="193"/>
      <c r="ODD78" s="193"/>
      <c r="ODE78" s="193"/>
      <c r="ODF78" s="193"/>
      <c r="ODG78" s="193"/>
      <c r="ODH78" s="193"/>
      <c r="ODI78" s="193"/>
      <c r="ODJ78" s="193"/>
      <c r="ODK78" s="193"/>
      <c r="ODL78" s="193"/>
      <c r="ODM78" s="193"/>
      <c r="ODN78" s="193"/>
      <c r="ODO78" s="193"/>
      <c r="ODP78" s="193"/>
      <c r="ODQ78" s="193"/>
      <c r="ODR78" s="193"/>
      <c r="ODS78" s="193"/>
      <c r="ODT78" s="193"/>
      <c r="ODU78" s="193"/>
      <c r="ODV78" s="193"/>
      <c r="ODW78" s="193"/>
      <c r="ODX78" s="193"/>
      <c r="ODY78" s="193"/>
      <c r="ODZ78" s="193"/>
      <c r="OEA78" s="193"/>
      <c r="OEB78" s="193"/>
      <c r="OEC78" s="193"/>
      <c r="OED78" s="193"/>
      <c r="OEE78" s="193"/>
      <c r="OEF78" s="193"/>
      <c r="OEG78" s="193"/>
      <c r="OEH78" s="193"/>
      <c r="OEI78" s="193"/>
      <c r="OEJ78" s="193"/>
      <c r="OEK78" s="193"/>
      <c r="OEL78" s="193"/>
      <c r="OEM78" s="193"/>
      <c r="OEN78" s="193"/>
      <c r="OEO78" s="193"/>
      <c r="OEP78" s="193"/>
      <c r="OEQ78" s="193"/>
      <c r="OER78" s="193"/>
      <c r="OES78" s="193"/>
      <c r="OET78" s="193"/>
      <c r="OEU78" s="193"/>
      <c r="OEV78" s="193"/>
      <c r="OEW78" s="193"/>
      <c r="OEX78" s="193"/>
      <c r="OEY78" s="193"/>
      <c r="OEZ78" s="193"/>
      <c r="OFA78" s="193"/>
      <c r="OFB78" s="193"/>
      <c r="OFC78" s="193"/>
      <c r="OFD78" s="193"/>
      <c r="OFE78" s="193"/>
      <c r="OFF78" s="193"/>
      <c r="OFG78" s="193"/>
      <c r="OFH78" s="193"/>
      <c r="OFI78" s="193"/>
      <c r="OFJ78" s="193"/>
      <c r="OFK78" s="193"/>
      <c r="OFL78" s="193"/>
      <c r="OFM78" s="193"/>
      <c r="OFN78" s="193"/>
      <c r="OFO78" s="193"/>
      <c r="OFP78" s="193"/>
      <c r="OFQ78" s="193"/>
      <c r="OFR78" s="193"/>
      <c r="OFS78" s="193"/>
      <c r="OFT78" s="193"/>
      <c r="OFU78" s="193"/>
      <c r="OFV78" s="193"/>
      <c r="OFW78" s="193"/>
      <c r="OFX78" s="193"/>
      <c r="OFY78" s="193"/>
      <c r="OFZ78" s="193"/>
      <c r="OGA78" s="193"/>
      <c r="OGB78" s="193"/>
      <c r="OGC78" s="193"/>
      <c r="OGD78" s="193"/>
      <c r="OGE78" s="193"/>
      <c r="OGF78" s="193"/>
      <c r="OGG78" s="193"/>
      <c r="OGH78" s="193"/>
      <c r="OGI78" s="193"/>
      <c r="OGJ78" s="193"/>
      <c r="OGK78" s="193"/>
      <c r="OGL78" s="193"/>
      <c r="OGM78" s="193"/>
      <c r="OGN78" s="193"/>
      <c r="OGO78" s="193"/>
      <c r="OGP78" s="193"/>
      <c r="OGQ78" s="193"/>
      <c r="OGR78" s="193"/>
      <c r="OGS78" s="193"/>
      <c r="OGT78" s="193"/>
      <c r="OGU78" s="193"/>
      <c r="OGV78" s="193"/>
      <c r="OGW78" s="193"/>
      <c r="OGX78" s="193"/>
      <c r="OGY78" s="193"/>
      <c r="OGZ78" s="193"/>
      <c r="OHA78" s="193"/>
      <c r="OHB78" s="193"/>
      <c r="OHC78" s="193"/>
      <c r="OHD78" s="193"/>
      <c r="OHE78" s="193"/>
      <c r="OHF78" s="193"/>
      <c r="OHG78" s="193"/>
      <c r="OHH78" s="193"/>
      <c r="OHI78" s="193"/>
      <c r="OHJ78" s="193"/>
      <c r="OHK78" s="193"/>
      <c r="OHL78" s="193"/>
      <c r="OHM78" s="193"/>
      <c r="OHN78" s="193"/>
      <c r="OHO78" s="193"/>
      <c r="OHP78" s="193"/>
      <c r="OHQ78" s="193"/>
      <c r="OHR78" s="193"/>
      <c r="OHS78" s="193"/>
      <c r="OHT78" s="193"/>
      <c r="OHU78" s="193"/>
      <c r="OHV78" s="193"/>
      <c r="OHW78" s="193"/>
      <c r="OHX78" s="193"/>
      <c r="OHY78" s="193"/>
      <c r="OHZ78" s="193"/>
      <c r="OIA78" s="193"/>
      <c r="OIB78" s="193"/>
      <c r="OIC78" s="193"/>
      <c r="OID78" s="193"/>
      <c r="OIE78" s="193"/>
      <c r="OIF78" s="193"/>
      <c r="OIG78" s="193"/>
      <c r="OIH78" s="193"/>
      <c r="OII78" s="193"/>
      <c r="OIJ78" s="193"/>
      <c r="OIK78" s="193"/>
      <c r="OIL78" s="193"/>
      <c r="OIM78" s="193"/>
      <c r="OIN78" s="193"/>
      <c r="OIO78" s="193"/>
      <c r="OIP78" s="193"/>
      <c r="OIQ78" s="193"/>
      <c r="OIR78" s="193"/>
      <c r="OIS78" s="193"/>
      <c r="OIT78" s="193"/>
      <c r="OIU78" s="193"/>
      <c r="OIV78" s="193"/>
      <c r="OIW78" s="193"/>
      <c r="OIX78" s="193"/>
      <c r="OIY78" s="193"/>
      <c r="OIZ78" s="193"/>
      <c r="OJA78" s="193"/>
      <c r="OJB78" s="193"/>
      <c r="OJC78" s="193"/>
      <c r="OJD78" s="193"/>
      <c r="OJE78" s="193"/>
      <c r="OJF78" s="193"/>
      <c r="OJG78" s="193"/>
      <c r="OJH78" s="193"/>
      <c r="OJI78" s="193"/>
      <c r="OJJ78" s="193"/>
      <c r="OJK78" s="193"/>
      <c r="OJL78" s="193"/>
      <c r="OJM78" s="193"/>
      <c r="OJN78" s="193"/>
      <c r="OJO78" s="193"/>
      <c r="OJP78" s="193"/>
      <c r="OJQ78" s="193"/>
      <c r="OJR78" s="193"/>
      <c r="OJS78" s="193"/>
      <c r="OJT78" s="193"/>
      <c r="OJU78" s="193"/>
      <c r="OJV78" s="193"/>
      <c r="OJW78" s="193"/>
      <c r="OJX78" s="193"/>
      <c r="OJY78" s="193"/>
      <c r="OJZ78" s="193"/>
      <c r="OKA78" s="193"/>
      <c r="OKB78" s="193"/>
      <c r="OKC78" s="193"/>
      <c r="OKD78" s="193"/>
      <c r="OKE78" s="193"/>
      <c r="OKF78" s="193"/>
      <c r="OKG78" s="193"/>
      <c r="OKH78" s="193"/>
      <c r="OKI78" s="193"/>
      <c r="OKJ78" s="193"/>
      <c r="OKK78" s="193"/>
      <c r="OKL78" s="193"/>
      <c r="OKM78" s="193"/>
      <c r="OKN78" s="193"/>
      <c r="OKO78" s="193"/>
      <c r="OKP78" s="193"/>
      <c r="OKQ78" s="193"/>
      <c r="OKR78" s="193"/>
      <c r="OKS78" s="193"/>
      <c r="OKT78" s="193"/>
      <c r="OKU78" s="193"/>
      <c r="OKV78" s="193"/>
      <c r="OKW78" s="193"/>
      <c r="OKX78" s="193"/>
      <c r="OKY78" s="193"/>
      <c r="OKZ78" s="193"/>
      <c r="OLA78" s="193"/>
      <c r="OLB78" s="193"/>
      <c r="OLC78" s="193"/>
      <c r="OLD78" s="193"/>
      <c r="OLE78" s="193"/>
      <c r="OLF78" s="193"/>
      <c r="OLG78" s="193"/>
      <c r="OLH78" s="193"/>
      <c r="OLI78" s="193"/>
      <c r="OLJ78" s="193"/>
      <c r="OLK78" s="193"/>
      <c r="OLL78" s="193"/>
      <c r="OLM78" s="193"/>
      <c r="OLN78" s="193"/>
      <c r="OLO78" s="193"/>
      <c r="OLP78" s="193"/>
      <c r="OLQ78" s="193"/>
      <c r="OLR78" s="193"/>
      <c r="OLS78" s="193"/>
      <c r="OLT78" s="193"/>
      <c r="OLU78" s="193"/>
      <c r="OLV78" s="193"/>
      <c r="OLW78" s="193"/>
      <c r="OLX78" s="193"/>
      <c r="OLY78" s="193"/>
      <c r="OLZ78" s="193"/>
      <c r="OMA78" s="193"/>
      <c r="OMB78" s="193"/>
      <c r="OMC78" s="193"/>
      <c r="OMD78" s="193"/>
      <c r="OME78" s="193"/>
      <c r="OMF78" s="193"/>
      <c r="OMG78" s="193"/>
      <c r="OMH78" s="193"/>
      <c r="OMI78" s="193"/>
      <c r="OMJ78" s="193"/>
      <c r="OMK78" s="193"/>
      <c r="OML78" s="193"/>
      <c r="OMM78" s="193"/>
      <c r="OMN78" s="193"/>
      <c r="OMO78" s="193"/>
      <c r="OMP78" s="193"/>
      <c r="OMQ78" s="193"/>
      <c r="OMR78" s="193"/>
      <c r="OMS78" s="193"/>
      <c r="OMT78" s="193"/>
      <c r="OMU78" s="193"/>
      <c r="OMV78" s="193"/>
      <c r="OMW78" s="193"/>
      <c r="OMX78" s="193"/>
      <c r="OMY78" s="193"/>
      <c r="OMZ78" s="193"/>
      <c r="ONA78" s="193"/>
      <c r="ONB78" s="193"/>
      <c r="ONC78" s="193"/>
      <c r="OND78" s="193"/>
      <c r="ONE78" s="193"/>
      <c r="ONF78" s="193"/>
      <c r="ONG78" s="193"/>
      <c r="ONH78" s="193"/>
      <c r="ONI78" s="193"/>
      <c r="ONJ78" s="193"/>
      <c r="ONK78" s="193"/>
      <c r="ONL78" s="193"/>
      <c r="ONM78" s="193"/>
      <c r="ONN78" s="193"/>
      <c r="ONO78" s="193"/>
      <c r="ONP78" s="193"/>
      <c r="ONQ78" s="193"/>
      <c r="ONR78" s="193"/>
      <c r="ONS78" s="193"/>
      <c r="ONT78" s="193"/>
      <c r="ONU78" s="193"/>
      <c r="ONV78" s="193"/>
      <c r="ONW78" s="193"/>
      <c r="ONX78" s="193"/>
      <c r="ONY78" s="193"/>
      <c r="ONZ78" s="193"/>
      <c r="OOA78" s="193"/>
      <c r="OOB78" s="193"/>
      <c r="OOC78" s="193"/>
      <c r="OOD78" s="193"/>
      <c r="OOE78" s="193"/>
      <c r="OOF78" s="193"/>
      <c r="OOG78" s="193"/>
      <c r="OOH78" s="193"/>
      <c r="OOI78" s="193"/>
      <c r="OOJ78" s="193"/>
      <c r="OOK78" s="193"/>
      <c r="OOL78" s="193"/>
      <c r="OOM78" s="193"/>
      <c r="OON78" s="193"/>
      <c r="OOO78" s="193"/>
      <c r="OOP78" s="193"/>
      <c r="OOQ78" s="193"/>
      <c r="OOR78" s="193"/>
      <c r="OOS78" s="193"/>
      <c r="OOT78" s="193"/>
      <c r="OOU78" s="193"/>
      <c r="OOV78" s="193"/>
      <c r="OOW78" s="193"/>
      <c r="OOX78" s="193"/>
      <c r="OOY78" s="193"/>
      <c r="OOZ78" s="193"/>
      <c r="OPA78" s="193"/>
      <c r="OPB78" s="193"/>
      <c r="OPC78" s="193"/>
      <c r="OPD78" s="193"/>
      <c r="OPE78" s="193"/>
      <c r="OPF78" s="193"/>
      <c r="OPG78" s="193"/>
      <c r="OPH78" s="193"/>
      <c r="OPI78" s="193"/>
      <c r="OPJ78" s="193"/>
      <c r="OPK78" s="193"/>
      <c r="OPL78" s="193"/>
      <c r="OPM78" s="193"/>
      <c r="OPN78" s="193"/>
      <c r="OPO78" s="193"/>
      <c r="OPP78" s="193"/>
      <c r="OPQ78" s="193"/>
      <c r="OPR78" s="193"/>
      <c r="OPS78" s="193"/>
      <c r="OPT78" s="193"/>
      <c r="OPU78" s="193"/>
      <c r="OPV78" s="193"/>
      <c r="OPW78" s="193"/>
      <c r="OPX78" s="193"/>
      <c r="OPY78" s="193"/>
      <c r="OPZ78" s="193"/>
      <c r="OQA78" s="193"/>
      <c r="OQB78" s="193"/>
      <c r="OQC78" s="193"/>
      <c r="OQD78" s="193"/>
      <c r="OQE78" s="193"/>
      <c r="OQF78" s="193"/>
      <c r="OQG78" s="193"/>
      <c r="OQH78" s="193"/>
      <c r="OQI78" s="193"/>
      <c r="OQJ78" s="193"/>
      <c r="OQK78" s="193"/>
      <c r="OQL78" s="193"/>
      <c r="OQM78" s="193"/>
      <c r="OQN78" s="193"/>
      <c r="OQO78" s="193"/>
      <c r="OQP78" s="193"/>
      <c r="OQQ78" s="193"/>
      <c r="OQR78" s="193"/>
      <c r="OQS78" s="193"/>
      <c r="OQT78" s="193"/>
      <c r="OQU78" s="193"/>
      <c r="OQV78" s="193"/>
      <c r="OQW78" s="193"/>
      <c r="OQX78" s="193"/>
      <c r="OQY78" s="193"/>
      <c r="OQZ78" s="193"/>
      <c r="ORA78" s="193"/>
      <c r="ORB78" s="193"/>
      <c r="ORC78" s="193"/>
      <c r="ORD78" s="193"/>
      <c r="ORE78" s="193"/>
      <c r="ORF78" s="193"/>
      <c r="ORG78" s="193"/>
      <c r="ORH78" s="193"/>
      <c r="ORI78" s="193"/>
      <c r="ORJ78" s="193"/>
      <c r="ORK78" s="193"/>
      <c r="ORL78" s="193"/>
      <c r="ORM78" s="193"/>
      <c r="ORN78" s="193"/>
      <c r="ORO78" s="193"/>
      <c r="ORP78" s="193"/>
      <c r="ORQ78" s="193"/>
      <c r="ORR78" s="193"/>
      <c r="ORS78" s="193"/>
      <c r="ORT78" s="193"/>
      <c r="ORU78" s="193"/>
      <c r="ORV78" s="193"/>
      <c r="ORW78" s="193"/>
      <c r="ORX78" s="193"/>
      <c r="ORY78" s="193"/>
      <c r="ORZ78" s="193"/>
      <c r="OSA78" s="193"/>
      <c r="OSB78" s="193"/>
      <c r="OSC78" s="193"/>
      <c r="OSD78" s="193"/>
      <c r="OSE78" s="193"/>
      <c r="OSF78" s="193"/>
      <c r="OSG78" s="193"/>
      <c r="OSH78" s="193"/>
      <c r="OSI78" s="193"/>
      <c r="OSJ78" s="193"/>
      <c r="OSK78" s="193"/>
      <c r="OSL78" s="193"/>
      <c r="OSM78" s="193"/>
      <c r="OSN78" s="193"/>
      <c r="OSO78" s="193"/>
      <c r="OSP78" s="193"/>
      <c r="OSQ78" s="193"/>
      <c r="OSR78" s="193"/>
      <c r="OSS78" s="193"/>
      <c r="OST78" s="193"/>
      <c r="OSU78" s="193"/>
      <c r="OSV78" s="193"/>
      <c r="OSW78" s="193"/>
      <c r="OSX78" s="193"/>
      <c r="OSY78" s="193"/>
      <c r="OSZ78" s="193"/>
      <c r="OTA78" s="193"/>
      <c r="OTB78" s="193"/>
      <c r="OTC78" s="193"/>
      <c r="OTD78" s="193"/>
      <c r="OTE78" s="193"/>
      <c r="OTF78" s="193"/>
      <c r="OTG78" s="193"/>
      <c r="OTH78" s="193"/>
      <c r="OTI78" s="193"/>
      <c r="OTJ78" s="193"/>
      <c r="OTK78" s="193"/>
      <c r="OTL78" s="193"/>
      <c r="OTM78" s="193"/>
      <c r="OTN78" s="193"/>
      <c r="OTO78" s="193"/>
      <c r="OTP78" s="193"/>
      <c r="OTQ78" s="193"/>
      <c r="OTR78" s="193"/>
      <c r="OTS78" s="193"/>
      <c r="OTT78" s="193"/>
      <c r="OTU78" s="193"/>
      <c r="OTV78" s="193"/>
      <c r="OTW78" s="193"/>
      <c r="OTX78" s="193"/>
      <c r="OTY78" s="193"/>
      <c r="OTZ78" s="193"/>
      <c r="OUA78" s="193"/>
      <c r="OUB78" s="193"/>
      <c r="OUC78" s="193"/>
      <c r="OUD78" s="193"/>
      <c r="OUE78" s="193"/>
      <c r="OUF78" s="193"/>
      <c r="OUG78" s="193"/>
      <c r="OUH78" s="193"/>
      <c r="OUI78" s="193"/>
      <c r="OUJ78" s="193"/>
      <c r="OUK78" s="193"/>
      <c r="OUL78" s="193"/>
      <c r="OUM78" s="193"/>
      <c r="OUN78" s="193"/>
      <c r="OUO78" s="193"/>
      <c r="OUP78" s="193"/>
      <c r="OUQ78" s="193"/>
      <c r="OUR78" s="193"/>
      <c r="OUS78" s="193"/>
      <c r="OUT78" s="193"/>
      <c r="OUU78" s="193"/>
      <c r="OUV78" s="193"/>
      <c r="OUW78" s="193"/>
      <c r="OUX78" s="193"/>
      <c r="OUY78" s="193"/>
      <c r="OUZ78" s="193"/>
      <c r="OVA78" s="193"/>
      <c r="OVB78" s="193"/>
      <c r="OVC78" s="193"/>
      <c r="OVD78" s="193"/>
      <c r="OVE78" s="193"/>
      <c r="OVF78" s="193"/>
      <c r="OVG78" s="193"/>
      <c r="OVH78" s="193"/>
      <c r="OVI78" s="193"/>
      <c r="OVJ78" s="193"/>
      <c r="OVK78" s="193"/>
      <c r="OVL78" s="193"/>
      <c r="OVM78" s="193"/>
      <c r="OVN78" s="193"/>
      <c r="OVO78" s="193"/>
      <c r="OVP78" s="193"/>
      <c r="OVQ78" s="193"/>
      <c r="OVR78" s="193"/>
      <c r="OVS78" s="193"/>
      <c r="OVT78" s="193"/>
      <c r="OVU78" s="193"/>
      <c r="OVV78" s="193"/>
      <c r="OVW78" s="193"/>
      <c r="OVX78" s="193"/>
      <c r="OVY78" s="193"/>
      <c r="OVZ78" s="193"/>
      <c r="OWA78" s="193"/>
      <c r="OWB78" s="193"/>
      <c r="OWC78" s="193"/>
      <c r="OWD78" s="193"/>
      <c r="OWE78" s="193"/>
      <c r="OWF78" s="193"/>
      <c r="OWG78" s="193"/>
      <c r="OWH78" s="193"/>
      <c r="OWI78" s="193"/>
      <c r="OWJ78" s="193"/>
      <c r="OWK78" s="193"/>
      <c r="OWL78" s="193"/>
      <c r="OWM78" s="193"/>
      <c r="OWN78" s="193"/>
      <c r="OWO78" s="193"/>
      <c r="OWP78" s="193"/>
      <c r="OWQ78" s="193"/>
      <c r="OWR78" s="193"/>
      <c r="OWS78" s="193"/>
      <c r="OWT78" s="193"/>
      <c r="OWU78" s="193"/>
      <c r="OWV78" s="193"/>
      <c r="OWW78" s="193"/>
      <c r="OWX78" s="193"/>
      <c r="OWY78" s="193"/>
      <c r="OWZ78" s="193"/>
      <c r="OXA78" s="193"/>
      <c r="OXB78" s="193"/>
      <c r="OXC78" s="193"/>
      <c r="OXD78" s="193"/>
      <c r="OXE78" s="193"/>
      <c r="OXF78" s="193"/>
      <c r="OXG78" s="193"/>
      <c r="OXH78" s="193"/>
      <c r="OXI78" s="193"/>
      <c r="OXJ78" s="193"/>
      <c r="OXK78" s="193"/>
      <c r="OXL78" s="193"/>
      <c r="OXM78" s="193"/>
      <c r="OXN78" s="193"/>
      <c r="OXO78" s="193"/>
      <c r="OXP78" s="193"/>
      <c r="OXQ78" s="193"/>
      <c r="OXR78" s="193"/>
      <c r="OXS78" s="193"/>
      <c r="OXT78" s="193"/>
      <c r="OXU78" s="193"/>
      <c r="OXV78" s="193"/>
      <c r="OXW78" s="193"/>
      <c r="OXX78" s="193"/>
      <c r="OXY78" s="193"/>
      <c r="OXZ78" s="193"/>
      <c r="OYA78" s="193"/>
      <c r="OYB78" s="193"/>
      <c r="OYC78" s="193"/>
      <c r="OYD78" s="193"/>
      <c r="OYE78" s="193"/>
      <c r="OYF78" s="193"/>
      <c r="OYG78" s="193"/>
      <c r="OYH78" s="193"/>
      <c r="OYI78" s="193"/>
      <c r="OYJ78" s="193"/>
      <c r="OYK78" s="193"/>
      <c r="OYL78" s="193"/>
      <c r="OYM78" s="193"/>
      <c r="OYN78" s="193"/>
      <c r="OYO78" s="193"/>
      <c r="OYP78" s="193"/>
      <c r="OYQ78" s="193"/>
      <c r="OYR78" s="193"/>
      <c r="OYS78" s="193"/>
      <c r="OYT78" s="193"/>
      <c r="OYU78" s="193"/>
      <c r="OYV78" s="193"/>
      <c r="OYW78" s="193"/>
      <c r="OYX78" s="193"/>
      <c r="OYY78" s="193"/>
      <c r="OYZ78" s="193"/>
      <c r="OZA78" s="193"/>
      <c r="OZB78" s="193"/>
      <c r="OZC78" s="193"/>
      <c r="OZD78" s="193"/>
      <c r="OZE78" s="193"/>
      <c r="OZF78" s="193"/>
      <c r="OZG78" s="193"/>
      <c r="OZH78" s="193"/>
      <c r="OZI78" s="193"/>
      <c r="OZJ78" s="193"/>
      <c r="OZK78" s="193"/>
      <c r="OZL78" s="193"/>
      <c r="OZM78" s="193"/>
      <c r="OZN78" s="193"/>
      <c r="OZO78" s="193"/>
      <c r="OZP78" s="193"/>
      <c r="OZQ78" s="193"/>
      <c r="OZR78" s="193"/>
      <c r="OZS78" s="193"/>
      <c r="OZT78" s="193"/>
      <c r="OZU78" s="193"/>
      <c r="OZV78" s="193"/>
      <c r="OZW78" s="193"/>
      <c r="OZX78" s="193"/>
      <c r="OZY78" s="193"/>
      <c r="OZZ78" s="193"/>
      <c r="PAA78" s="193"/>
      <c r="PAB78" s="193"/>
      <c r="PAC78" s="193"/>
      <c r="PAD78" s="193"/>
      <c r="PAE78" s="193"/>
      <c r="PAF78" s="193"/>
      <c r="PAG78" s="193"/>
      <c r="PAH78" s="193"/>
      <c r="PAI78" s="193"/>
      <c r="PAJ78" s="193"/>
      <c r="PAK78" s="193"/>
      <c r="PAL78" s="193"/>
      <c r="PAM78" s="193"/>
      <c r="PAN78" s="193"/>
      <c r="PAO78" s="193"/>
      <c r="PAP78" s="193"/>
      <c r="PAQ78" s="193"/>
      <c r="PAR78" s="193"/>
      <c r="PAS78" s="193"/>
      <c r="PAT78" s="193"/>
      <c r="PAU78" s="193"/>
      <c r="PAV78" s="193"/>
      <c r="PAW78" s="193"/>
      <c r="PAX78" s="193"/>
      <c r="PAY78" s="193"/>
      <c r="PAZ78" s="193"/>
      <c r="PBA78" s="193"/>
      <c r="PBB78" s="193"/>
      <c r="PBC78" s="193"/>
      <c r="PBD78" s="193"/>
      <c r="PBE78" s="193"/>
      <c r="PBF78" s="193"/>
      <c r="PBG78" s="193"/>
      <c r="PBH78" s="193"/>
      <c r="PBI78" s="193"/>
      <c r="PBJ78" s="193"/>
      <c r="PBK78" s="193"/>
      <c r="PBL78" s="193"/>
      <c r="PBM78" s="193"/>
      <c r="PBN78" s="193"/>
      <c r="PBO78" s="193"/>
      <c r="PBP78" s="193"/>
      <c r="PBQ78" s="193"/>
      <c r="PBR78" s="193"/>
      <c r="PBS78" s="193"/>
      <c r="PBT78" s="193"/>
      <c r="PBU78" s="193"/>
      <c r="PBV78" s="193"/>
      <c r="PBW78" s="193"/>
      <c r="PBX78" s="193"/>
      <c r="PBY78" s="193"/>
      <c r="PBZ78" s="193"/>
      <c r="PCA78" s="193"/>
      <c r="PCB78" s="193"/>
      <c r="PCC78" s="193"/>
      <c r="PCD78" s="193"/>
      <c r="PCE78" s="193"/>
      <c r="PCF78" s="193"/>
      <c r="PCG78" s="193"/>
      <c r="PCH78" s="193"/>
      <c r="PCI78" s="193"/>
      <c r="PCJ78" s="193"/>
      <c r="PCK78" s="193"/>
      <c r="PCL78" s="193"/>
      <c r="PCM78" s="193"/>
      <c r="PCN78" s="193"/>
      <c r="PCO78" s="193"/>
      <c r="PCP78" s="193"/>
      <c r="PCQ78" s="193"/>
      <c r="PCR78" s="193"/>
      <c r="PCS78" s="193"/>
      <c r="PCT78" s="193"/>
      <c r="PCU78" s="193"/>
      <c r="PCV78" s="193"/>
      <c r="PCW78" s="193"/>
      <c r="PCX78" s="193"/>
      <c r="PCY78" s="193"/>
      <c r="PCZ78" s="193"/>
      <c r="PDA78" s="193"/>
      <c r="PDB78" s="193"/>
      <c r="PDC78" s="193"/>
      <c r="PDD78" s="193"/>
      <c r="PDE78" s="193"/>
      <c r="PDF78" s="193"/>
      <c r="PDG78" s="193"/>
      <c r="PDH78" s="193"/>
      <c r="PDI78" s="193"/>
      <c r="PDJ78" s="193"/>
      <c r="PDK78" s="193"/>
      <c r="PDL78" s="193"/>
      <c r="PDM78" s="193"/>
      <c r="PDN78" s="193"/>
      <c r="PDO78" s="193"/>
      <c r="PDP78" s="193"/>
      <c r="PDQ78" s="193"/>
      <c r="PDR78" s="193"/>
      <c r="PDS78" s="193"/>
      <c r="PDT78" s="193"/>
      <c r="PDU78" s="193"/>
      <c r="PDV78" s="193"/>
      <c r="PDW78" s="193"/>
      <c r="PDX78" s="193"/>
      <c r="PDY78" s="193"/>
      <c r="PDZ78" s="193"/>
      <c r="PEA78" s="193"/>
      <c r="PEB78" s="193"/>
      <c r="PEC78" s="193"/>
      <c r="PED78" s="193"/>
      <c r="PEE78" s="193"/>
      <c r="PEF78" s="193"/>
      <c r="PEG78" s="193"/>
      <c r="PEH78" s="193"/>
      <c r="PEI78" s="193"/>
      <c r="PEJ78" s="193"/>
      <c r="PEK78" s="193"/>
      <c r="PEL78" s="193"/>
      <c r="PEM78" s="193"/>
      <c r="PEN78" s="193"/>
      <c r="PEO78" s="193"/>
      <c r="PEP78" s="193"/>
      <c r="PEQ78" s="193"/>
      <c r="PER78" s="193"/>
      <c r="PES78" s="193"/>
      <c r="PET78" s="193"/>
      <c r="PEU78" s="193"/>
      <c r="PEV78" s="193"/>
      <c r="PEW78" s="193"/>
      <c r="PEX78" s="193"/>
      <c r="PEY78" s="193"/>
      <c r="PEZ78" s="193"/>
      <c r="PFA78" s="193"/>
      <c r="PFB78" s="193"/>
      <c r="PFC78" s="193"/>
      <c r="PFD78" s="193"/>
      <c r="PFE78" s="193"/>
      <c r="PFF78" s="193"/>
      <c r="PFG78" s="193"/>
      <c r="PFH78" s="193"/>
      <c r="PFI78" s="193"/>
      <c r="PFJ78" s="193"/>
      <c r="PFK78" s="193"/>
      <c r="PFL78" s="193"/>
      <c r="PFM78" s="193"/>
      <c r="PFN78" s="193"/>
      <c r="PFO78" s="193"/>
      <c r="PFP78" s="193"/>
      <c r="PFQ78" s="193"/>
      <c r="PFR78" s="193"/>
      <c r="PFS78" s="193"/>
      <c r="PFT78" s="193"/>
      <c r="PFU78" s="193"/>
      <c r="PFV78" s="193"/>
      <c r="PFW78" s="193"/>
      <c r="PFX78" s="193"/>
      <c r="PFY78" s="193"/>
      <c r="PFZ78" s="193"/>
      <c r="PGA78" s="193"/>
      <c r="PGB78" s="193"/>
      <c r="PGC78" s="193"/>
      <c r="PGD78" s="193"/>
      <c r="PGE78" s="193"/>
      <c r="PGF78" s="193"/>
      <c r="PGG78" s="193"/>
      <c r="PGH78" s="193"/>
      <c r="PGI78" s="193"/>
      <c r="PGJ78" s="193"/>
      <c r="PGK78" s="193"/>
      <c r="PGL78" s="193"/>
      <c r="PGM78" s="193"/>
      <c r="PGN78" s="193"/>
      <c r="PGO78" s="193"/>
      <c r="PGP78" s="193"/>
      <c r="PGQ78" s="193"/>
      <c r="PGR78" s="193"/>
      <c r="PGS78" s="193"/>
      <c r="PGT78" s="193"/>
      <c r="PGU78" s="193"/>
      <c r="PGV78" s="193"/>
      <c r="PGW78" s="193"/>
      <c r="PGX78" s="193"/>
      <c r="PGY78" s="193"/>
      <c r="PGZ78" s="193"/>
      <c r="PHA78" s="193"/>
      <c r="PHB78" s="193"/>
      <c r="PHC78" s="193"/>
      <c r="PHD78" s="193"/>
      <c r="PHE78" s="193"/>
      <c r="PHF78" s="193"/>
      <c r="PHG78" s="193"/>
      <c r="PHH78" s="193"/>
      <c r="PHI78" s="193"/>
      <c r="PHJ78" s="193"/>
      <c r="PHK78" s="193"/>
      <c r="PHL78" s="193"/>
      <c r="PHM78" s="193"/>
      <c r="PHN78" s="193"/>
      <c r="PHO78" s="193"/>
      <c r="PHP78" s="193"/>
      <c r="PHQ78" s="193"/>
      <c r="PHR78" s="193"/>
      <c r="PHS78" s="193"/>
      <c r="PHT78" s="193"/>
      <c r="PHU78" s="193"/>
      <c r="PHV78" s="193"/>
      <c r="PHW78" s="193"/>
      <c r="PHX78" s="193"/>
      <c r="PHY78" s="193"/>
      <c r="PHZ78" s="193"/>
      <c r="PIA78" s="193"/>
      <c r="PIB78" s="193"/>
      <c r="PIC78" s="193"/>
      <c r="PID78" s="193"/>
      <c r="PIE78" s="193"/>
      <c r="PIF78" s="193"/>
      <c r="PIG78" s="193"/>
      <c r="PIH78" s="193"/>
      <c r="PII78" s="193"/>
      <c r="PIJ78" s="193"/>
      <c r="PIK78" s="193"/>
      <c r="PIL78" s="193"/>
      <c r="PIM78" s="193"/>
      <c r="PIN78" s="193"/>
      <c r="PIO78" s="193"/>
      <c r="PIP78" s="193"/>
      <c r="PIQ78" s="193"/>
      <c r="PIR78" s="193"/>
      <c r="PIS78" s="193"/>
      <c r="PIT78" s="193"/>
      <c r="PIU78" s="193"/>
      <c r="PIV78" s="193"/>
      <c r="PIW78" s="193"/>
      <c r="PIX78" s="193"/>
      <c r="PIY78" s="193"/>
      <c r="PIZ78" s="193"/>
      <c r="PJA78" s="193"/>
      <c r="PJB78" s="193"/>
      <c r="PJC78" s="193"/>
      <c r="PJD78" s="193"/>
      <c r="PJE78" s="193"/>
      <c r="PJF78" s="193"/>
      <c r="PJG78" s="193"/>
      <c r="PJH78" s="193"/>
      <c r="PJI78" s="193"/>
      <c r="PJJ78" s="193"/>
      <c r="PJK78" s="193"/>
      <c r="PJL78" s="193"/>
      <c r="PJM78" s="193"/>
      <c r="PJN78" s="193"/>
      <c r="PJO78" s="193"/>
      <c r="PJP78" s="193"/>
      <c r="PJQ78" s="193"/>
      <c r="PJR78" s="193"/>
      <c r="PJS78" s="193"/>
      <c r="PJT78" s="193"/>
      <c r="PJU78" s="193"/>
      <c r="PJV78" s="193"/>
      <c r="PJW78" s="193"/>
      <c r="PJX78" s="193"/>
      <c r="PJY78" s="193"/>
      <c r="PJZ78" s="193"/>
      <c r="PKA78" s="193"/>
      <c r="PKB78" s="193"/>
      <c r="PKC78" s="193"/>
      <c r="PKD78" s="193"/>
      <c r="PKE78" s="193"/>
      <c r="PKF78" s="193"/>
      <c r="PKG78" s="193"/>
      <c r="PKH78" s="193"/>
      <c r="PKI78" s="193"/>
      <c r="PKJ78" s="193"/>
      <c r="PKK78" s="193"/>
      <c r="PKL78" s="193"/>
      <c r="PKM78" s="193"/>
      <c r="PKN78" s="193"/>
      <c r="PKO78" s="193"/>
      <c r="PKP78" s="193"/>
      <c r="PKQ78" s="193"/>
      <c r="PKR78" s="193"/>
      <c r="PKS78" s="193"/>
      <c r="PKT78" s="193"/>
      <c r="PKU78" s="193"/>
      <c r="PKV78" s="193"/>
      <c r="PKW78" s="193"/>
      <c r="PKX78" s="193"/>
      <c r="PKY78" s="193"/>
      <c r="PKZ78" s="193"/>
      <c r="PLA78" s="193"/>
      <c r="PLB78" s="193"/>
      <c r="PLC78" s="193"/>
      <c r="PLD78" s="193"/>
      <c r="PLE78" s="193"/>
      <c r="PLF78" s="193"/>
      <c r="PLG78" s="193"/>
      <c r="PLH78" s="193"/>
      <c r="PLI78" s="193"/>
      <c r="PLJ78" s="193"/>
      <c r="PLK78" s="193"/>
      <c r="PLL78" s="193"/>
      <c r="PLM78" s="193"/>
      <c r="PLN78" s="193"/>
      <c r="PLO78" s="193"/>
      <c r="PLP78" s="193"/>
      <c r="PLQ78" s="193"/>
      <c r="PLR78" s="193"/>
      <c r="PLS78" s="193"/>
      <c r="PLT78" s="193"/>
      <c r="PLU78" s="193"/>
      <c r="PLV78" s="193"/>
      <c r="PLW78" s="193"/>
      <c r="PLX78" s="193"/>
      <c r="PLY78" s="193"/>
      <c r="PLZ78" s="193"/>
      <c r="PMA78" s="193"/>
      <c r="PMB78" s="193"/>
      <c r="PMC78" s="193"/>
      <c r="PMD78" s="193"/>
      <c r="PME78" s="193"/>
      <c r="PMF78" s="193"/>
      <c r="PMG78" s="193"/>
      <c r="PMH78" s="193"/>
      <c r="PMI78" s="193"/>
      <c r="PMJ78" s="193"/>
      <c r="PMK78" s="193"/>
      <c r="PML78" s="193"/>
      <c r="PMM78" s="193"/>
      <c r="PMN78" s="193"/>
      <c r="PMO78" s="193"/>
      <c r="PMP78" s="193"/>
      <c r="PMQ78" s="193"/>
      <c r="PMR78" s="193"/>
      <c r="PMS78" s="193"/>
      <c r="PMT78" s="193"/>
      <c r="PMU78" s="193"/>
      <c r="PMV78" s="193"/>
      <c r="PMW78" s="193"/>
      <c r="PMX78" s="193"/>
      <c r="PMY78" s="193"/>
      <c r="PMZ78" s="193"/>
      <c r="PNA78" s="193"/>
      <c r="PNB78" s="193"/>
      <c r="PNC78" s="193"/>
      <c r="PND78" s="193"/>
      <c r="PNE78" s="193"/>
      <c r="PNF78" s="193"/>
      <c r="PNG78" s="193"/>
      <c r="PNH78" s="193"/>
      <c r="PNI78" s="193"/>
      <c r="PNJ78" s="193"/>
      <c r="PNK78" s="193"/>
      <c r="PNL78" s="193"/>
      <c r="PNM78" s="193"/>
      <c r="PNN78" s="193"/>
      <c r="PNO78" s="193"/>
      <c r="PNP78" s="193"/>
      <c r="PNQ78" s="193"/>
      <c r="PNR78" s="193"/>
      <c r="PNS78" s="193"/>
      <c r="PNT78" s="193"/>
      <c r="PNU78" s="193"/>
      <c r="PNV78" s="193"/>
      <c r="PNW78" s="193"/>
      <c r="PNX78" s="193"/>
      <c r="PNY78" s="193"/>
      <c r="PNZ78" s="193"/>
      <c r="POA78" s="193"/>
      <c r="POB78" s="193"/>
      <c r="POC78" s="193"/>
      <c r="POD78" s="193"/>
      <c r="POE78" s="193"/>
      <c r="POF78" s="193"/>
      <c r="POG78" s="193"/>
      <c r="POH78" s="193"/>
      <c r="POI78" s="193"/>
      <c r="POJ78" s="193"/>
      <c r="POK78" s="193"/>
      <c r="POL78" s="193"/>
      <c r="POM78" s="193"/>
      <c r="PON78" s="193"/>
      <c r="POO78" s="193"/>
      <c r="POP78" s="193"/>
      <c r="POQ78" s="193"/>
      <c r="POR78" s="193"/>
      <c r="POS78" s="193"/>
      <c r="POT78" s="193"/>
      <c r="POU78" s="193"/>
      <c r="POV78" s="193"/>
      <c r="POW78" s="193"/>
      <c r="POX78" s="193"/>
      <c r="POY78" s="193"/>
      <c r="POZ78" s="193"/>
      <c r="PPA78" s="193"/>
      <c r="PPB78" s="193"/>
      <c r="PPC78" s="193"/>
      <c r="PPD78" s="193"/>
      <c r="PPE78" s="193"/>
      <c r="PPF78" s="193"/>
      <c r="PPG78" s="193"/>
      <c r="PPH78" s="193"/>
      <c r="PPI78" s="193"/>
      <c r="PPJ78" s="193"/>
      <c r="PPK78" s="193"/>
      <c r="PPL78" s="193"/>
      <c r="PPM78" s="193"/>
      <c r="PPN78" s="193"/>
      <c r="PPO78" s="193"/>
      <c r="PPP78" s="193"/>
      <c r="PPQ78" s="193"/>
      <c r="PPR78" s="193"/>
      <c r="PPS78" s="193"/>
      <c r="PPT78" s="193"/>
      <c r="PPU78" s="193"/>
      <c r="PPV78" s="193"/>
      <c r="PPW78" s="193"/>
      <c r="PPX78" s="193"/>
      <c r="PPY78" s="193"/>
      <c r="PPZ78" s="193"/>
      <c r="PQA78" s="193"/>
      <c r="PQB78" s="193"/>
      <c r="PQC78" s="193"/>
      <c r="PQD78" s="193"/>
      <c r="PQE78" s="193"/>
      <c r="PQF78" s="193"/>
      <c r="PQG78" s="193"/>
      <c r="PQH78" s="193"/>
      <c r="PQI78" s="193"/>
      <c r="PQJ78" s="193"/>
      <c r="PQK78" s="193"/>
      <c r="PQL78" s="193"/>
      <c r="PQM78" s="193"/>
      <c r="PQN78" s="193"/>
      <c r="PQO78" s="193"/>
      <c r="PQP78" s="193"/>
      <c r="PQQ78" s="193"/>
      <c r="PQR78" s="193"/>
      <c r="PQS78" s="193"/>
      <c r="PQT78" s="193"/>
      <c r="PQU78" s="193"/>
      <c r="PQV78" s="193"/>
      <c r="PQW78" s="193"/>
      <c r="PQX78" s="193"/>
      <c r="PQY78" s="193"/>
      <c r="PQZ78" s="193"/>
      <c r="PRA78" s="193"/>
      <c r="PRB78" s="193"/>
      <c r="PRC78" s="193"/>
      <c r="PRD78" s="193"/>
      <c r="PRE78" s="193"/>
      <c r="PRF78" s="193"/>
      <c r="PRG78" s="193"/>
      <c r="PRH78" s="193"/>
      <c r="PRI78" s="193"/>
      <c r="PRJ78" s="193"/>
      <c r="PRK78" s="193"/>
      <c r="PRL78" s="193"/>
      <c r="PRM78" s="193"/>
      <c r="PRN78" s="193"/>
      <c r="PRO78" s="193"/>
      <c r="PRP78" s="193"/>
      <c r="PRQ78" s="193"/>
      <c r="PRR78" s="193"/>
      <c r="PRS78" s="193"/>
      <c r="PRT78" s="193"/>
      <c r="PRU78" s="193"/>
      <c r="PRV78" s="193"/>
      <c r="PRW78" s="193"/>
      <c r="PRX78" s="193"/>
      <c r="PRY78" s="193"/>
      <c r="PRZ78" s="193"/>
      <c r="PSA78" s="193"/>
      <c r="PSB78" s="193"/>
      <c r="PSC78" s="193"/>
      <c r="PSD78" s="193"/>
      <c r="PSE78" s="193"/>
      <c r="PSF78" s="193"/>
      <c r="PSG78" s="193"/>
      <c r="PSH78" s="193"/>
      <c r="PSI78" s="193"/>
      <c r="PSJ78" s="193"/>
      <c r="PSK78" s="193"/>
      <c r="PSL78" s="193"/>
      <c r="PSM78" s="193"/>
      <c r="PSN78" s="193"/>
      <c r="PSO78" s="193"/>
      <c r="PSP78" s="193"/>
      <c r="PSQ78" s="193"/>
      <c r="PSR78" s="193"/>
      <c r="PSS78" s="193"/>
      <c r="PST78" s="193"/>
      <c r="PSU78" s="193"/>
      <c r="PSV78" s="193"/>
      <c r="PSW78" s="193"/>
      <c r="PSX78" s="193"/>
      <c r="PSY78" s="193"/>
      <c r="PSZ78" s="193"/>
      <c r="PTA78" s="193"/>
      <c r="PTB78" s="193"/>
      <c r="PTC78" s="193"/>
      <c r="PTD78" s="193"/>
      <c r="PTE78" s="193"/>
      <c r="PTF78" s="193"/>
      <c r="PTG78" s="193"/>
      <c r="PTH78" s="193"/>
      <c r="PTI78" s="193"/>
      <c r="PTJ78" s="193"/>
      <c r="PTK78" s="193"/>
      <c r="PTL78" s="193"/>
      <c r="PTM78" s="193"/>
      <c r="PTN78" s="193"/>
      <c r="PTO78" s="193"/>
      <c r="PTP78" s="193"/>
      <c r="PTQ78" s="193"/>
      <c r="PTR78" s="193"/>
      <c r="PTS78" s="193"/>
      <c r="PTT78" s="193"/>
      <c r="PTU78" s="193"/>
      <c r="PTV78" s="193"/>
      <c r="PTW78" s="193"/>
      <c r="PTX78" s="193"/>
      <c r="PTY78" s="193"/>
      <c r="PTZ78" s="193"/>
      <c r="PUA78" s="193"/>
      <c r="PUB78" s="193"/>
      <c r="PUC78" s="193"/>
      <c r="PUD78" s="193"/>
      <c r="PUE78" s="193"/>
      <c r="PUF78" s="193"/>
      <c r="PUG78" s="193"/>
      <c r="PUH78" s="193"/>
      <c r="PUI78" s="193"/>
      <c r="PUJ78" s="193"/>
      <c r="PUK78" s="193"/>
      <c r="PUL78" s="193"/>
      <c r="PUM78" s="193"/>
      <c r="PUN78" s="193"/>
      <c r="PUO78" s="193"/>
      <c r="PUP78" s="193"/>
      <c r="PUQ78" s="193"/>
      <c r="PUR78" s="193"/>
      <c r="PUS78" s="193"/>
      <c r="PUT78" s="193"/>
      <c r="PUU78" s="193"/>
      <c r="PUV78" s="193"/>
      <c r="PUW78" s="193"/>
      <c r="PUX78" s="193"/>
      <c r="PUY78" s="193"/>
      <c r="PUZ78" s="193"/>
      <c r="PVA78" s="193"/>
      <c r="PVB78" s="193"/>
      <c r="PVC78" s="193"/>
      <c r="PVD78" s="193"/>
      <c r="PVE78" s="193"/>
      <c r="PVF78" s="193"/>
      <c r="PVG78" s="193"/>
      <c r="PVH78" s="193"/>
      <c r="PVI78" s="193"/>
      <c r="PVJ78" s="193"/>
      <c r="PVK78" s="193"/>
      <c r="PVL78" s="193"/>
      <c r="PVM78" s="193"/>
      <c r="PVN78" s="193"/>
      <c r="PVO78" s="193"/>
      <c r="PVP78" s="193"/>
      <c r="PVQ78" s="193"/>
      <c r="PVR78" s="193"/>
      <c r="PVS78" s="193"/>
      <c r="PVT78" s="193"/>
      <c r="PVU78" s="193"/>
      <c r="PVV78" s="193"/>
      <c r="PVW78" s="193"/>
      <c r="PVX78" s="193"/>
      <c r="PVY78" s="193"/>
      <c r="PVZ78" s="193"/>
      <c r="PWA78" s="193"/>
      <c r="PWB78" s="193"/>
      <c r="PWC78" s="193"/>
      <c r="PWD78" s="193"/>
      <c r="PWE78" s="193"/>
      <c r="PWF78" s="193"/>
      <c r="PWG78" s="193"/>
      <c r="PWH78" s="193"/>
      <c r="PWI78" s="193"/>
      <c r="PWJ78" s="193"/>
      <c r="PWK78" s="193"/>
      <c r="PWL78" s="193"/>
      <c r="PWM78" s="193"/>
      <c r="PWN78" s="193"/>
      <c r="PWO78" s="193"/>
      <c r="PWP78" s="193"/>
      <c r="PWQ78" s="193"/>
      <c r="PWR78" s="193"/>
      <c r="PWS78" s="193"/>
      <c r="PWT78" s="193"/>
      <c r="PWU78" s="193"/>
      <c r="PWV78" s="193"/>
      <c r="PWW78" s="193"/>
      <c r="PWX78" s="193"/>
      <c r="PWY78" s="193"/>
      <c r="PWZ78" s="193"/>
      <c r="PXA78" s="193"/>
      <c r="PXB78" s="193"/>
      <c r="PXC78" s="193"/>
      <c r="PXD78" s="193"/>
      <c r="PXE78" s="193"/>
      <c r="PXF78" s="193"/>
      <c r="PXG78" s="193"/>
      <c r="PXH78" s="193"/>
      <c r="PXI78" s="193"/>
      <c r="PXJ78" s="193"/>
      <c r="PXK78" s="193"/>
      <c r="PXL78" s="193"/>
      <c r="PXM78" s="193"/>
      <c r="PXN78" s="193"/>
      <c r="PXO78" s="193"/>
      <c r="PXP78" s="193"/>
      <c r="PXQ78" s="193"/>
      <c r="PXR78" s="193"/>
      <c r="PXS78" s="193"/>
      <c r="PXT78" s="193"/>
      <c r="PXU78" s="193"/>
      <c r="PXV78" s="193"/>
      <c r="PXW78" s="193"/>
      <c r="PXX78" s="193"/>
      <c r="PXY78" s="193"/>
      <c r="PXZ78" s="193"/>
      <c r="PYA78" s="193"/>
      <c r="PYB78" s="193"/>
      <c r="PYC78" s="193"/>
      <c r="PYD78" s="193"/>
      <c r="PYE78" s="193"/>
      <c r="PYF78" s="193"/>
      <c r="PYG78" s="193"/>
      <c r="PYH78" s="193"/>
      <c r="PYI78" s="193"/>
      <c r="PYJ78" s="193"/>
      <c r="PYK78" s="193"/>
      <c r="PYL78" s="193"/>
      <c r="PYM78" s="193"/>
      <c r="PYN78" s="193"/>
      <c r="PYO78" s="193"/>
      <c r="PYP78" s="193"/>
      <c r="PYQ78" s="193"/>
      <c r="PYR78" s="193"/>
      <c r="PYS78" s="193"/>
      <c r="PYT78" s="193"/>
      <c r="PYU78" s="193"/>
      <c r="PYV78" s="193"/>
      <c r="PYW78" s="193"/>
      <c r="PYX78" s="193"/>
      <c r="PYY78" s="193"/>
      <c r="PYZ78" s="193"/>
      <c r="PZA78" s="193"/>
      <c r="PZB78" s="193"/>
      <c r="PZC78" s="193"/>
      <c r="PZD78" s="193"/>
      <c r="PZE78" s="193"/>
      <c r="PZF78" s="193"/>
      <c r="PZG78" s="193"/>
      <c r="PZH78" s="193"/>
      <c r="PZI78" s="193"/>
      <c r="PZJ78" s="193"/>
      <c r="PZK78" s="193"/>
      <c r="PZL78" s="193"/>
      <c r="PZM78" s="193"/>
      <c r="PZN78" s="193"/>
      <c r="PZO78" s="193"/>
      <c r="PZP78" s="193"/>
      <c r="PZQ78" s="193"/>
      <c r="PZR78" s="193"/>
      <c r="PZS78" s="193"/>
      <c r="PZT78" s="193"/>
      <c r="PZU78" s="193"/>
      <c r="PZV78" s="193"/>
      <c r="PZW78" s="193"/>
      <c r="PZX78" s="193"/>
      <c r="PZY78" s="193"/>
      <c r="PZZ78" s="193"/>
      <c r="QAA78" s="193"/>
      <c r="QAB78" s="193"/>
      <c r="QAC78" s="193"/>
      <c r="QAD78" s="193"/>
      <c r="QAE78" s="193"/>
      <c r="QAF78" s="193"/>
      <c r="QAG78" s="193"/>
      <c r="QAH78" s="193"/>
      <c r="QAI78" s="193"/>
      <c r="QAJ78" s="193"/>
      <c r="QAK78" s="193"/>
      <c r="QAL78" s="193"/>
      <c r="QAM78" s="193"/>
      <c r="QAN78" s="193"/>
      <c r="QAO78" s="193"/>
      <c r="QAP78" s="193"/>
      <c r="QAQ78" s="193"/>
      <c r="QAR78" s="193"/>
      <c r="QAS78" s="193"/>
      <c r="QAT78" s="193"/>
      <c r="QAU78" s="193"/>
      <c r="QAV78" s="193"/>
      <c r="QAW78" s="193"/>
      <c r="QAX78" s="193"/>
      <c r="QAY78" s="193"/>
      <c r="QAZ78" s="193"/>
      <c r="QBA78" s="193"/>
      <c r="QBB78" s="193"/>
      <c r="QBC78" s="193"/>
      <c r="QBD78" s="193"/>
      <c r="QBE78" s="193"/>
      <c r="QBF78" s="193"/>
      <c r="QBG78" s="193"/>
      <c r="QBH78" s="193"/>
      <c r="QBI78" s="193"/>
      <c r="QBJ78" s="193"/>
      <c r="QBK78" s="193"/>
      <c r="QBL78" s="193"/>
      <c r="QBM78" s="193"/>
      <c r="QBN78" s="193"/>
      <c r="QBO78" s="193"/>
      <c r="QBP78" s="193"/>
      <c r="QBQ78" s="193"/>
      <c r="QBR78" s="193"/>
      <c r="QBS78" s="193"/>
      <c r="QBT78" s="193"/>
      <c r="QBU78" s="193"/>
      <c r="QBV78" s="193"/>
      <c r="QBW78" s="193"/>
      <c r="QBX78" s="193"/>
      <c r="QBY78" s="193"/>
      <c r="QBZ78" s="193"/>
      <c r="QCA78" s="193"/>
      <c r="QCB78" s="193"/>
      <c r="QCC78" s="193"/>
      <c r="QCD78" s="193"/>
      <c r="QCE78" s="193"/>
      <c r="QCF78" s="193"/>
      <c r="QCG78" s="193"/>
      <c r="QCH78" s="193"/>
      <c r="QCI78" s="193"/>
      <c r="QCJ78" s="193"/>
      <c r="QCK78" s="193"/>
      <c r="QCL78" s="193"/>
      <c r="QCM78" s="193"/>
      <c r="QCN78" s="193"/>
      <c r="QCO78" s="193"/>
      <c r="QCP78" s="193"/>
      <c r="QCQ78" s="193"/>
      <c r="QCR78" s="193"/>
      <c r="QCS78" s="193"/>
      <c r="QCT78" s="193"/>
      <c r="QCU78" s="193"/>
      <c r="QCV78" s="193"/>
      <c r="QCW78" s="193"/>
      <c r="QCX78" s="193"/>
      <c r="QCY78" s="193"/>
      <c r="QCZ78" s="193"/>
      <c r="QDA78" s="193"/>
      <c r="QDB78" s="193"/>
      <c r="QDC78" s="193"/>
      <c r="QDD78" s="193"/>
      <c r="QDE78" s="193"/>
      <c r="QDF78" s="193"/>
      <c r="QDG78" s="193"/>
      <c r="QDH78" s="193"/>
      <c r="QDI78" s="193"/>
      <c r="QDJ78" s="193"/>
      <c r="QDK78" s="193"/>
      <c r="QDL78" s="193"/>
      <c r="QDM78" s="193"/>
      <c r="QDN78" s="193"/>
      <c r="QDO78" s="193"/>
      <c r="QDP78" s="193"/>
      <c r="QDQ78" s="193"/>
      <c r="QDR78" s="193"/>
      <c r="QDS78" s="193"/>
      <c r="QDT78" s="193"/>
      <c r="QDU78" s="193"/>
      <c r="QDV78" s="193"/>
      <c r="QDW78" s="193"/>
      <c r="QDX78" s="193"/>
      <c r="QDY78" s="193"/>
      <c r="QDZ78" s="193"/>
      <c r="QEA78" s="193"/>
      <c r="QEB78" s="193"/>
      <c r="QEC78" s="193"/>
      <c r="QED78" s="193"/>
      <c r="QEE78" s="193"/>
      <c r="QEF78" s="193"/>
      <c r="QEG78" s="193"/>
      <c r="QEH78" s="193"/>
      <c r="QEI78" s="193"/>
      <c r="QEJ78" s="193"/>
      <c r="QEK78" s="193"/>
      <c r="QEL78" s="193"/>
      <c r="QEM78" s="193"/>
      <c r="QEN78" s="193"/>
      <c r="QEO78" s="193"/>
      <c r="QEP78" s="193"/>
      <c r="QEQ78" s="193"/>
      <c r="QER78" s="193"/>
      <c r="QES78" s="193"/>
      <c r="QET78" s="193"/>
      <c r="QEU78" s="193"/>
      <c r="QEV78" s="193"/>
      <c r="QEW78" s="193"/>
      <c r="QEX78" s="193"/>
      <c r="QEY78" s="193"/>
      <c r="QEZ78" s="193"/>
      <c r="QFA78" s="193"/>
      <c r="QFB78" s="193"/>
      <c r="QFC78" s="193"/>
      <c r="QFD78" s="193"/>
      <c r="QFE78" s="193"/>
      <c r="QFF78" s="193"/>
      <c r="QFG78" s="193"/>
      <c r="QFH78" s="193"/>
      <c r="QFI78" s="193"/>
      <c r="QFJ78" s="193"/>
      <c r="QFK78" s="193"/>
      <c r="QFL78" s="193"/>
      <c r="QFM78" s="193"/>
      <c r="QFN78" s="193"/>
      <c r="QFO78" s="193"/>
      <c r="QFP78" s="193"/>
      <c r="QFQ78" s="193"/>
      <c r="QFR78" s="193"/>
      <c r="QFS78" s="193"/>
      <c r="QFT78" s="193"/>
      <c r="QFU78" s="193"/>
      <c r="QFV78" s="193"/>
      <c r="QFW78" s="193"/>
      <c r="QFX78" s="193"/>
      <c r="QFY78" s="193"/>
      <c r="QFZ78" s="193"/>
      <c r="QGA78" s="193"/>
      <c r="QGB78" s="193"/>
      <c r="QGC78" s="193"/>
      <c r="QGD78" s="193"/>
      <c r="QGE78" s="193"/>
      <c r="QGF78" s="193"/>
      <c r="QGG78" s="193"/>
      <c r="QGH78" s="193"/>
      <c r="QGI78" s="193"/>
      <c r="QGJ78" s="193"/>
      <c r="QGK78" s="193"/>
      <c r="QGL78" s="193"/>
      <c r="QGM78" s="193"/>
      <c r="QGN78" s="193"/>
      <c r="QGO78" s="193"/>
      <c r="QGP78" s="193"/>
      <c r="QGQ78" s="193"/>
      <c r="QGR78" s="193"/>
      <c r="QGS78" s="193"/>
      <c r="QGT78" s="193"/>
      <c r="QGU78" s="193"/>
      <c r="QGV78" s="193"/>
      <c r="QGW78" s="193"/>
      <c r="QGX78" s="193"/>
      <c r="QGY78" s="193"/>
      <c r="QGZ78" s="193"/>
      <c r="QHA78" s="193"/>
      <c r="QHB78" s="193"/>
      <c r="QHC78" s="193"/>
      <c r="QHD78" s="193"/>
      <c r="QHE78" s="193"/>
      <c r="QHF78" s="193"/>
      <c r="QHG78" s="193"/>
      <c r="QHH78" s="193"/>
      <c r="QHI78" s="193"/>
      <c r="QHJ78" s="193"/>
      <c r="QHK78" s="193"/>
      <c r="QHL78" s="193"/>
      <c r="QHM78" s="193"/>
      <c r="QHN78" s="193"/>
      <c r="QHO78" s="193"/>
      <c r="QHP78" s="193"/>
      <c r="QHQ78" s="193"/>
      <c r="QHR78" s="193"/>
      <c r="QHS78" s="193"/>
      <c r="QHT78" s="193"/>
      <c r="QHU78" s="193"/>
      <c r="QHV78" s="193"/>
      <c r="QHW78" s="193"/>
      <c r="QHX78" s="193"/>
      <c r="QHY78" s="193"/>
      <c r="QHZ78" s="193"/>
      <c r="QIA78" s="193"/>
      <c r="QIB78" s="193"/>
      <c r="QIC78" s="193"/>
      <c r="QID78" s="193"/>
      <c r="QIE78" s="193"/>
      <c r="QIF78" s="193"/>
      <c r="QIG78" s="193"/>
      <c r="QIH78" s="193"/>
      <c r="QII78" s="193"/>
      <c r="QIJ78" s="193"/>
      <c r="QIK78" s="193"/>
      <c r="QIL78" s="193"/>
      <c r="QIM78" s="193"/>
      <c r="QIN78" s="193"/>
      <c r="QIO78" s="193"/>
      <c r="QIP78" s="193"/>
      <c r="QIQ78" s="193"/>
      <c r="QIR78" s="193"/>
      <c r="QIS78" s="193"/>
      <c r="QIT78" s="193"/>
      <c r="QIU78" s="193"/>
      <c r="QIV78" s="193"/>
      <c r="QIW78" s="193"/>
      <c r="QIX78" s="193"/>
      <c r="QIY78" s="193"/>
      <c r="QIZ78" s="193"/>
      <c r="QJA78" s="193"/>
      <c r="QJB78" s="193"/>
      <c r="QJC78" s="193"/>
      <c r="QJD78" s="193"/>
      <c r="QJE78" s="193"/>
      <c r="QJF78" s="193"/>
      <c r="QJG78" s="193"/>
      <c r="QJH78" s="193"/>
      <c r="QJI78" s="193"/>
      <c r="QJJ78" s="193"/>
      <c r="QJK78" s="193"/>
      <c r="QJL78" s="193"/>
      <c r="QJM78" s="193"/>
      <c r="QJN78" s="193"/>
      <c r="QJO78" s="193"/>
      <c r="QJP78" s="193"/>
      <c r="QJQ78" s="193"/>
      <c r="QJR78" s="193"/>
      <c r="QJS78" s="193"/>
      <c r="QJT78" s="193"/>
      <c r="QJU78" s="193"/>
      <c r="QJV78" s="193"/>
      <c r="QJW78" s="193"/>
      <c r="QJX78" s="193"/>
      <c r="QJY78" s="193"/>
      <c r="QJZ78" s="193"/>
      <c r="QKA78" s="193"/>
      <c r="QKB78" s="193"/>
      <c r="QKC78" s="193"/>
      <c r="QKD78" s="193"/>
      <c r="QKE78" s="193"/>
      <c r="QKF78" s="193"/>
      <c r="QKG78" s="193"/>
      <c r="QKH78" s="193"/>
      <c r="QKI78" s="193"/>
      <c r="QKJ78" s="193"/>
      <c r="QKK78" s="193"/>
      <c r="QKL78" s="193"/>
      <c r="QKM78" s="193"/>
      <c r="QKN78" s="193"/>
      <c r="QKO78" s="193"/>
      <c r="QKP78" s="193"/>
      <c r="QKQ78" s="193"/>
      <c r="QKR78" s="193"/>
      <c r="QKS78" s="193"/>
      <c r="QKT78" s="193"/>
      <c r="QKU78" s="193"/>
      <c r="QKV78" s="193"/>
      <c r="QKW78" s="193"/>
      <c r="QKX78" s="193"/>
      <c r="QKY78" s="193"/>
      <c r="QKZ78" s="193"/>
      <c r="QLA78" s="193"/>
      <c r="QLB78" s="193"/>
      <c r="QLC78" s="193"/>
      <c r="QLD78" s="193"/>
      <c r="QLE78" s="193"/>
      <c r="QLF78" s="193"/>
      <c r="QLG78" s="193"/>
      <c r="QLH78" s="193"/>
      <c r="QLI78" s="193"/>
      <c r="QLJ78" s="193"/>
      <c r="QLK78" s="193"/>
      <c r="QLL78" s="193"/>
      <c r="QLM78" s="193"/>
      <c r="QLN78" s="193"/>
      <c r="QLO78" s="193"/>
      <c r="QLP78" s="193"/>
      <c r="QLQ78" s="193"/>
      <c r="QLR78" s="193"/>
      <c r="QLS78" s="193"/>
      <c r="QLT78" s="193"/>
      <c r="QLU78" s="193"/>
      <c r="QLV78" s="193"/>
      <c r="QLW78" s="193"/>
      <c r="QLX78" s="193"/>
      <c r="QLY78" s="193"/>
      <c r="QLZ78" s="193"/>
      <c r="QMA78" s="193"/>
      <c r="QMB78" s="193"/>
      <c r="QMC78" s="193"/>
      <c r="QMD78" s="193"/>
      <c r="QME78" s="193"/>
      <c r="QMF78" s="193"/>
      <c r="QMG78" s="193"/>
      <c r="QMH78" s="193"/>
      <c r="QMI78" s="193"/>
      <c r="QMJ78" s="193"/>
      <c r="QMK78" s="193"/>
      <c r="QML78" s="193"/>
      <c r="QMM78" s="193"/>
      <c r="QMN78" s="193"/>
      <c r="QMO78" s="193"/>
      <c r="QMP78" s="193"/>
      <c r="QMQ78" s="193"/>
      <c r="QMR78" s="193"/>
      <c r="QMS78" s="193"/>
      <c r="QMT78" s="193"/>
      <c r="QMU78" s="193"/>
      <c r="QMV78" s="193"/>
      <c r="QMW78" s="193"/>
      <c r="QMX78" s="193"/>
      <c r="QMY78" s="193"/>
      <c r="QMZ78" s="193"/>
      <c r="QNA78" s="193"/>
      <c r="QNB78" s="193"/>
      <c r="QNC78" s="193"/>
      <c r="QND78" s="193"/>
      <c r="QNE78" s="193"/>
      <c r="QNF78" s="193"/>
      <c r="QNG78" s="193"/>
      <c r="QNH78" s="193"/>
      <c r="QNI78" s="193"/>
      <c r="QNJ78" s="193"/>
      <c r="QNK78" s="193"/>
      <c r="QNL78" s="193"/>
      <c r="QNM78" s="193"/>
      <c r="QNN78" s="193"/>
      <c r="QNO78" s="193"/>
      <c r="QNP78" s="193"/>
      <c r="QNQ78" s="193"/>
      <c r="QNR78" s="193"/>
      <c r="QNS78" s="193"/>
      <c r="QNT78" s="193"/>
      <c r="QNU78" s="193"/>
      <c r="QNV78" s="193"/>
      <c r="QNW78" s="193"/>
      <c r="QNX78" s="193"/>
      <c r="QNY78" s="193"/>
      <c r="QNZ78" s="193"/>
      <c r="QOA78" s="193"/>
      <c r="QOB78" s="193"/>
      <c r="QOC78" s="193"/>
      <c r="QOD78" s="193"/>
      <c r="QOE78" s="193"/>
      <c r="QOF78" s="193"/>
      <c r="QOG78" s="193"/>
      <c r="QOH78" s="193"/>
      <c r="QOI78" s="193"/>
      <c r="QOJ78" s="193"/>
      <c r="QOK78" s="193"/>
      <c r="QOL78" s="193"/>
      <c r="QOM78" s="193"/>
      <c r="QON78" s="193"/>
      <c r="QOO78" s="193"/>
      <c r="QOP78" s="193"/>
      <c r="QOQ78" s="193"/>
      <c r="QOR78" s="193"/>
      <c r="QOS78" s="193"/>
      <c r="QOT78" s="193"/>
      <c r="QOU78" s="193"/>
      <c r="QOV78" s="193"/>
      <c r="QOW78" s="193"/>
      <c r="QOX78" s="193"/>
      <c r="QOY78" s="193"/>
      <c r="QOZ78" s="193"/>
      <c r="QPA78" s="193"/>
      <c r="QPB78" s="193"/>
      <c r="QPC78" s="193"/>
      <c r="QPD78" s="193"/>
      <c r="QPE78" s="193"/>
      <c r="QPF78" s="193"/>
      <c r="QPG78" s="193"/>
      <c r="QPH78" s="193"/>
      <c r="QPI78" s="193"/>
      <c r="QPJ78" s="193"/>
      <c r="QPK78" s="193"/>
      <c r="QPL78" s="193"/>
      <c r="QPM78" s="193"/>
      <c r="QPN78" s="193"/>
      <c r="QPO78" s="193"/>
      <c r="QPP78" s="193"/>
      <c r="QPQ78" s="193"/>
      <c r="QPR78" s="193"/>
      <c r="QPS78" s="193"/>
      <c r="QPT78" s="193"/>
      <c r="QPU78" s="193"/>
      <c r="QPV78" s="193"/>
      <c r="QPW78" s="193"/>
      <c r="QPX78" s="193"/>
      <c r="QPY78" s="193"/>
      <c r="QPZ78" s="193"/>
      <c r="QQA78" s="193"/>
      <c r="QQB78" s="193"/>
      <c r="QQC78" s="193"/>
      <c r="QQD78" s="193"/>
      <c r="QQE78" s="193"/>
      <c r="QQF78" s="193"/>
      <c r="QQG78" s="193"/>
      <c r="QQH78" s="193"/>
      <c r="QQI78" s="193"/>
      <c r="QQJ78" s="193"/>
      <c r="QQK78" s="193"/>
      <c r="QQL78" s="193"/>
      <c r="QQM78" s="193"/>
      <c r="QQN78" s="193"/>
      <c r="QQO78" s="193"/>
      <c r="QQP78" s="193"/>
      <c r="QQQ78" s="193"/>
      <c r="QQR78" s="193"/>
      <c r="QQS78" s="193"/>
      <c r="QQT78" s="193"/>
      <c r="QQU78" s="193"/>
      <c r="QQV78" s="193"/>
      <c r="QQW78" s="193"/>
      <c r="QQX78" s="193"/>
      <c r="QQY78" s="193"/>
      <c r="QQZ78" s="193"/>
      <c r="QRA78" s="193"/>
      <c r="QRB78" s="193"/>
      <c r="QRC78" s="193"/>
      <c r="QRD78" s="193"/>
      <c r="QRE78" s="193"/>
      <c r="QRF78" s="193"/>
      <c r="QRG78" s="193"/>
      <c r="QRH78" s="193"/>
      <c r="QRI78" s="193"/>
      <c r="QRJ78" s="193"/>
      <c r="QRK78" s="193"/>
      <c r="QRL78" s="193"/>
      <c r="QRM78" s="193"/>
      <c r="QRN78" s="193"/>
      <c r="QRO78" s="193"/>
      <c r="QRP78" s="193"/>
      <c r="QRQ78" s="193"/>
      <c r="QRR78" s="193"/>
      <c r="QRS78" s="193"/>
      <c r="QRT78" s="193"/>
      <c r="QRU78" s="193"/>
      <c r="QRV78" s="193"/>
      <c r="QRW78" s="193"/>
      <c r="QRX78" s="193"/>
      <c r="QRY78" s="193"/>
      <c r="QRZ78" s="193"/>
      <c r="QSA78" s="193"/>
      <c r="QSB78" s="193"/>
      <c r="QSC78" s="193"/>
      <c r="QSD78" s="193"/>
      <c r="QSE78" s="193"/>
      <c r="QSF78" s="193"/>
      <c r="QSG78" s="193"/>
      <c r="QSH78" s="193"/>
      <c r="QSI78" s="193"/>
      <c r="QSJ78" s="193"/>
      <c r="QSK78" s="193"/>
      <c r="QSL78" s="193"/>
      <c r="QSM78" s="193"/>
      <c r="QSN78" s="193"/>
      <c r="QSO78" s="193"/>
      <c r="QSP78" s="193"/>
      <c r="QSQ78" s="193"/>
      <c r="QSR78" s="193"/>
      <c r="QSS78" s="193"/>
      <c r="QST78" s="193"/>
      <c r="QSU78" s="193"/>
      <c r="QSV78" s="193"/>
      <c r="QSW78" s="193"/>
      <c r="QSX78" s="193"/>
      <c r="QSY78" s="193"/>
      <c r="QSZ78" s="193"/>
      <c r="QTA78" s="193"/>
      <c r="QTB78" s="193"/>
      <c r="QTC78" s="193"/>
      <c r="QTD78" s="193"/>
      <c r="QTE78" s="193"/>
      <c r="QTF78" s="193"/>
      <c r="QTG78" s="193"/>
      <c r="QTH78" s="193"/>
      <c r="QTI78" s="193"/>
      <c r="QTJ78" s="193"/>
      <c r="QTK78" s="193"/>
      <c r="QTL78" s="193"/>
      <c r="QTM78" s="193"/>
      <c r="QTN78" s="193"/>
      <c r="QTO78" s="193"/>
      <c r="QTP78" s="193"/>
      <c r="QTQ78" s="193"/>
      <c r="QTR78" s="193"/>
      <c r="QTS78" s="193"/>
      <c r="QTT78" s="193"/>
      <c r="QTU78" s="193"/>
      <c r="QTV78" s="193"/>
      <c r="QTW78" s="193"/>
      <c r="QTX78" s="193"/>
      <c r="QTY78" s="193"/>
      <c r="QTZ78" s="193"/>
      <c r="QUA78" s="193"/>
      <c r="QUB78" s="193"/>
      <c r="QUC78" s="193"/>
      <c r="QUD78" s="193"/>
      <c r="QUE78" s="193"/>
      <c r="QUF78" s="193"/>
      <c r="QUG78" s="193"/>
      <c r="QUH78" s="193"/>
      <c r="QUI78" s="193"/>
      <c r="QUJ78" s="193"/>
      <c r="QUK78" s="193"/>
      <c r="QUL78" s="193"/>
      <c r="QUM78" s="193"/>
      <c r="QUN78" s="193"/>
      <c r="QUO78" s="193"/>
      <c r="QUP78" s="193"/>
      <c r="QUQ78" s="193"/>
      <c r="QUR78" s="193"/>
      <c r="QUS78" s="193"/>
      <c r="QUT78" s="193"/>
      <c r="QUU78" s="193"/>
      <c r="QUV78" s="193"/>
      <c r="QUW78" s="193"/>
      <c r="QUX78" s="193"/>
      <c r="QUY78" s="193"/>
      <c r="QUZ78" s="193"/>
      <c r="QVA78" s="193"/>
      <c r="QVB78" s="193"/>
      <c r="QVC78" s="193"/>
      <c r="QVD78" s="193"/>
      <c r="QVE78" s="193"/>
      <c r="QVF78" s="193"/>
      <c r="QVG78" s="193"/>
      <c r="QVH78" s="193"/>
      <c r="QVI78" s="193"/>
      <c r="QVJ78" s="193"/>
      <c r="QVK78" s="193"/>
      <c r="QVL78" s="193"/>
      <c r="QVM78" s="193"/>
      <c r="QVN78" s="193"/>
      <c r="QVO78" s="193"/>
      <c r="QVP78" s="193"/>
      <c r="QVQ78" s="193"/>
      <c r="QVR78" s="193"/>
      <c r="QVS78" s="193"/>
      <c r="QVT78" s="193"/>
      <c r="QVU78" s="193"/>
      <c r="QVV78" s="193"/>
      <c r="QVW78" s="193"/>
      <c r="QVX78" s="193"/>
      <c r="QVY78" s="193"/>
      <c r="QVZ78" s="193"/>
      <c r="QWA78" s="193"/>
      <c r="QWB78" s="193"/>
      <c r="QWC78" s="193"/>
      <c r="QWD78" s="193"/>
      <c r="QWE78" s="193"/>
      <c r="QWF78" s="193"/>
      <c r="QWG78" s="193"/>
      <c r="QWH78" s="193"/>
      <c r="QWI78" s="193"/>
      <c r="QWJ78" s="193"/>
      <c r="QWK78" s="193"/>
      <c r="QWL78" s="193"/>
      <c r="QWM78" s="193"/>
      <c r="QWN78" s="193"/>
      <c r="QWO78" s="193"/>
      <c r="QWP78" s="193"/>
      <c r="QWQ78" s="193"/>
      <c r="QWR78" s="193"/>
      <c r="QWS78" s="193"/>
      <c r="QWT78" s="193"/>
      <c r="QWU78" s="193"/>
      <c r="QWV78" s="193"/>
      <c r="QWW78" s="193"/>
      <c r="QWX78" s="193"/>
      <c r="QWY78" s="193"/>
      <c r="QWZ78" s="193"/>
      <c r="QXA78" s="193"/>
      <c r="QXB78" s="193"/>
      <c r="QXC78" s="193"/>
      <c r="QXD78" s="193"/>
      <c r="QXE78" s="193"/>
      <c r="QXF78" s="193"/>
      <c r="QXG78" s="193"/>
      <c r="QXH78" s="193"/>
      <c r="QXI78" s="193"/>
      <c r="QXJ78" s="193"/>
      <c r="QXK78" s="193"/>
      <c r="QXL78" s="193"/>
      <c r="QXM78" s="193"/>
      <c r="QXN78" s="193"/>
      <c r="QXO78" s="193"/>
      <c r="QXP78" s="193"/>
      <c r="QXQ78" s="193"/>
      <c r="QXR78" s="193"/>
      <c r="QXS78" s="193"/>
      <c r="QXT78" s="193"/>
      <c r="QXU78" s="193"/>
      <c r="QXV78" s="193"/>
      <c r="QXW78" s="193"/>
      <c r="QXX78" s="193"/>
      <c r="QXY78" s="193"/>
      <c r="QXZ78" s="193"/>
      <c r="QYA78" s="193"/>
      <c r="QYB78" s="193"/>
      <c r="QYC78" s="193"/>
      <c r="QYD78" s="193"/>
      <c r="QYE78" s="193"/>
      <c r="QYF78" s="193"/>
      <c r="QYG78" s="193"/>
      <c r="QYH78" s="193"/>
      <c r="QYI78" s="193"/>
      <c r="QYJ78" s="193"/>
      <c r="QYK78" s="193"/>
      <c r="QYL78" s="193"/>
      <c r="QYM78" s="193"/>
      <c r="QYN78" s="193"/>
      <c r="QYO78" s="193"/>
      <c r="QYP78" s="193"/>
      <c r="QYQ78" s="193"/>
      <c r="QYR78" s="193"/>
      <c r="QYS78" s="193"/>
      <c r="QYT78" s="193"/>
      <c r="QYU78" s="193"/>
      <c r="QYV78" s="193"/>
      <c r="QYW78" s="193"/>
      <c r="QYX78" s="193"/>
      <c r="QYY78" s="193"/>
      <c r="QYZ78" s="193"/>
      <c r="QZA78" s="193"/>
      <c r="QZB78" s="193"/>
      <c r="QZC78" s="193"/>
      <c r="QZD78" s="193"/>
      <c r="QZE78" s="193"/>
      <c r="QZF78" s="193"/>
      <c r="QZG78" s="193"/>
      <c r="QZH78" s="193"/>
      <c r="QZI78" s="193"/>
      <c r="QZJ78" s="193"/>
      <c r="QZK78" s="193"/>
      <c r="QZL78" s="193"/>
      <c r="QZM78" s="193"/>
      <c r="QZN78" s="193"/>
      <c r="QZO78" s="193"/>
      <c r="QZP78" s="193"/>
      <c r="QZQ78" s="193"/>
      <c r="QZR78" s="193"/>
      <c r="QZS78" s="193"/>
      <c r="QZT78" s="193"/>
      <c r="QZU78" s="193"/>
      <c r="QZV78" s="193"/>
      <c r="QZW78" s="193"/>
      <c r="QZX78" s="193"/>
      <c r="QZY78" s="193"/>
      <c r="QZZ78" s="193"/>
      <c r="RAA78" s="193"/>
      <c r="RAB78" s="193"/>
      <c r="RAC78" s="193"/>
      <c r="RAD78" s="193"/>
      <c r="RAE78" s="193"/>
      <c r="RAF78" s="193"/>
      <c r="RAG78" s="193"/>
      <c r="RAH78" s="193"/>
      <c r="RAI78" s="193"/>
      <c r="RAJ78" s="193"/>
      <c r="RAK78" s="193"/>
      <c r="RAL78" s="193"/>
      <c r="RAM78" s="193"/>
      <c r="RAN78" s="193"/>
      <c r="RAO78" s="193"/>
      <c r="RAP78" s="193"/>
      <c r="RAQ78" s="193"/>
      <c r="RAR78" s="193"/>
      <c r="RAS78" s="193"/>
      <c r="RAT78" s="193"/>
      <c r="RAU78" s="193"/>
      <c r="RAV78" s="193"/>
      <c r="RAW78" s="193"/>
      <c r="RAX78" s="193"/>
      <c r="RAY78" s="193"/>
      <c r="RAZ78" s="193"/>
      <c r="RBA78" s="193"/>
      <c r="RBB78" s="193"/>
      <c r="RBC78" s="193"/>
      <c r="RBD78" s="193"/>
      <c r="RBE78" s="193"/>
      <c r="RBF78" s="193"/>
      <c r="RBG78" s="193"/>
      <c r="RBH78" s="193"/>
      <c r="RBI78" s="193"/>
      <c r="RBJ78" s="193"/>
      <c r="RBK78" s="193"/>
      <c r="RBL78" s="193"/>
      <c r="RBM78" s="193"/>
      <c r="RBN78" s="193"/>
      <c r="RBO78" s="193"/>
      <c r="RBP78" s="193"/>
      <c r="RBQ78" s="193"/>
      <c r="RBR78" s="193"/>
      <c r="RBS78" s="193"/>
      <c r="RBT78" s="193"/>
      <c r="RBU78" s="193"/>
      <c r="RBV78" s="193"/>
      <c r="RBW78" s="193"/>
      <c r="RBX78" s="193"/>
      <c r="RBY78" s="193"/>
      <c r="RBZ78" s="193"/>
      <c r="RCA78" s="193"/>
      <c r="RCB78" s="193"/>
      <c r="RCC78" s="193"/>
      <c r="RCD78" s="193"/>
      <c r="RCE78" s="193"/>
      <c r="RCF78" s="193"/>
      <c r="RCG78" s="193"/>
      <c r="RCH78" s="193"/>
      <c r="RCI78" s="193"/>
      <c r="RCJ78" s="193"/>
      <c r="RCK78" s="193"/>
      <c r="RCL78" s="193"/>
      <c r="RCM78" s="193"/>
      <c r="RCN78" s="193"/>
      <c r="RCO78" s="193"/>
      <c r="RCP78" s="193"/>
      <c r="RCQ78" s="193"/>
      <c r="RCR78" s="193"/>
      <c r="RCS78" s="193"/>
      <c r="RCT78" s="193"/>
      <c r="RCU78" s="193"/>
      <c r="RCV78" s="193"/>
      <c r="RCW78" s="193"/>
      <c r="RCX78" s="193"/>
      <c r="RCY78" s="193"/>
      <c r="RCZ78" s="193"/>
      <c r="RDA78" s="193"/>
      <c r="RDB78" s="193"/>
      <c r="RDC78" s="193"/>
      <c r="RDD78" s="193"/>
      <c r="RDE78" s="193"/>
      <c r="RDF78" s="193"/>
      <c r="RDG78" s="193"/>
      <c r="RDH78" s="193"/>
      <c r="RDI78" s="193"/>
      <c r="RDJ78" s="193"/>
      <c r="RDK78" s="193"/>
      <c r="RDL78" s="193"/>
      <c r="RDM78" s="193"/>
      <c r="RDN78" s="193"/>
      <c r="RDO78" s="193"/>
      <c r="RDP78" s="193"/>
      <c r="RDQ78" s="193"/>
      <c r="RDR78" s="193"/>
      <c r="RDS78" s="193"/>
      <c r="RDT78" s="193"/>
      <c r="RDU78" s="193"/>
      <c r="RDV78" s="193"/>
      <c r="RDW78" s="193"/>
      <c r="RDX78" s="193"/>
      <c r="RDY78" s="193"/>
      <c r="RDZ78" s="193"/>
      <c r="REA78" s="193"/>
      <c r="REB78" s="193"/>
      <c r="REC78" s="193"/>
      <c r="RED78" s="193"/>
      <c r="REE78" s="193"/>
      <c r="REF78" s="193"/>
      <c r="REG78" s="193"/>
      <c r="REH78" s="193"/>
      <c r="REI78" s="193"/>
      <c r="REJ78" s="193"/>
      <c r="REK78" s="193"/>
      <c r="REL78" s="193"/>
      <c r="REM78" s="193"/>
      <c r="REN78" s="193"/>
      <c r="REO78" s="193"/>
      <c r="REP78" s="193"/>
      <c r="REQ78" s="193"/>
      <c r="RER78" s="193"/>
      <c r="RES78" s="193"/>
      <c r="RET78" s="193"/>
      <c r="REU78" s="193"/>
      <c r="REV78" s="193"/>
      <c r="REW78" s="193"/>
      <c r="REX78" s="193"/>
      <c r="REY78" s="193"/>
      <c r="REZ78" s="193"/>
      <c r="RFA78" s="193"/>
      <c r="RFB78" s="193"/>
      <c r="RFC78" s="193"/>
      <c r="RFD78" s="193"/>
      <c r="RFE78" s="193"/>
      <c r="RFF78" s="193"/>
      <c r="RFG78" s="193"/>
      <c r="RFH78" s="193"/>
      <c r="RFI78" s="193"/>
      <c r="RFJ78" s="193"/>
      <c r="RFK78" s="193"/>
      <c r="RFL78" s="193"/>
      <c r="RFM78" s="193"/>
      <c r="RFN78" s="193"/>
      <c r="RFO78" s="193"/>
      <c r="RFP78" s="193"/>
      <c r="RFQ78" s="193"/>
      <c r="RFR78" s="193"/>
      <c r="RFS78" s="193"/>
      <c r="RFT78" s="193"/>
      <c r="RFU78" s="193"/>
      <c r="RFV78" s="193"/>
      <c r="RFW78" s="193"/>
      <c r="RFX78" s="193"/>
      <c r="RFY78" s="193"/>
      <c r="RFZ78" s="193"/>
      <c r="RGA78" s="193"/>
      <c r="RGB78" s="193"/>
      <c r="RGC78" s="193"/>
      <c r="RGD78" s="193"/>
      <c r="RGE78" s="193"/>
      <c r="RGF78" s="193"/>
      <c r="RGG78" s="193"/>
      <c r="RGH78" s="193"/>
      <c r="RGI78" s="193"/>
      <c r="RGJ78" s="193"/>
      <c r="RGK78" s="193"/>
      <c r="RGL78" s="193"/>
      <c r="RGM78" s="193"/>
      <c r="RGN78" s="193"/>
      <c r="RGO78" s="193"/>
      <c r="RGP78" s="193"/>
      <c r="RGQ78" s="193"/>
      <c r="RGR78" s="193"/>
      <c r="RGS78" s="193"/>
      <c r="RGT78" s="193"/>
      <c r="RGU78" s="193"/>
      <c r="RGV78" s="193"/>
      <c r="RGW78" s="193"/>
      <c r="RGX78" s="193"/>
      <c r="RGY78" s="193"/>
      <c r="RGZ78" s="193"/>
      <c r="RHA78" s="193"/>
      <c r="RHB78" s="193"/>
      <c r="RHC78" s="193"/>
      <c r="RHD78" s="193"/>
      <c r="RHE78" s="193"/>
      <c r="RHF78" s="193"/>
      <c r="RHG78" s="193"/>
      <c r="RHH78" s="193"/>
      <c r="RHI78" s="193"/>
      <c r="RHJ78" s="193"/>
      <c r="RHK78" s="193"/>
      <c r="RHL78" s="193"/>
      <c r="RHM78" s="193"/>
      <c r="RHN78" s="193"/>
      <c r="RHO78" s="193"/>
      <c r="RHP78" s="193"/>
      <c r="RHQ78" s="193"/>
      <c r="RHR78" s="193"/>
      <c r="RHS78" s="193"/>
      <c r="RHT78" s="193"/>
      <c r="RHU78" s="193"/>
      <c r="RHV78" s="193"/>
      <c r="RHW78" s="193"/>
      <c r="RHX78" s="193"/>
      <c r="RHY78" s="193"/>
      <c r="RHZ78" s="193"/>
      <c r="RIA78" s="193"/>
      <c r="RIB78" s="193"/>
      <c r="RIC78" s="193"/>
      <c r="RID78" s="193"/>
      <c r="RIE78" s="193"/>
      <c r="RIF78" s="193"/>
      <c r="RIG78" s="193"/>
      <c r="RIH78" s="193"/>
      <c r="RII78" s="193"/>
      <c r="RIJ78" s="193"/>
      <c r="RIK78" s="193"/>
      <c r="RIL78" s="193"/>
      <c r="RIM78" s="193"/>
      <c r="RIN78" s="193"/>
      <c r="RIO78" s="193"/>
      <c r="RIP78" s="193"/>
      <c r="RIQ78" s="193"/>
      <c r="RIR78" s="193"/>
      <c r="RIS78" s="193"/>
      <c r="RIT78" s="193"/>
      <c r="RIU78" s="193"/>
      <c r="RIV78" s="193"/>
      <c r="RIW78" s="193"/>
      <c r="RIX78" s="193"/>
      <c r="RIY78" s="193"/>
      <c r="RIZ78" s="193"/>
      <c r="RJA78" s="193"/>
      <c r="RJB78" s="193"/>
      <c r="RJC78" s="193"/>
      <c r="RJD78" s="193"/>
      <c r="RJE78" s="193"/>
      <c r="RJF78" s="193"/>
      <c r="RJG78" s="193"/>
      <c r="RJH78" s="193"/>
      <c r="RJI78" s="193"/>
      <c r="RJJ78" s="193"/>
      <c r="RJK78" s="193"/>
      <c r="RJL78" s="193"/>
      <c r="RJM78" s="193"/>
      <c r="RJN78" s="193"/>
      <c r="RJO78" s="193"/>
      <c r="RJP78" s="193"/>
      <c r="RJQ78" s="193"/>
      <c r="RJR78" s="193"/>
      <c r="RJS78" s="193"/>
      <c r="RJT78" s="193"/>
      <c r="RJU78" s="193"/>
      <c r="RJV78" s="193"/>
      <c r="RJW78" s="193"/>
      <c r="RJX78" s="193"/>
      <c r="RJY78" s="193"/>
      <c r="RJZ78" s="193"/>
      <c r="RKA78" s="193"/>
      <c r="RKB78" s="193"/>
      <c r="RKC78" s="193"/>
      <c r="RKD78" s="193"/>
      <c r="RKE78" s="193"/>
      <c r="RKF78" s="193"/>
      <c r="RKG78" s="193"/>
      <c r="RKH78" s="193"/>
      <c r="RKI78" s="193"/>
      <c r="RKJ78" s="193"/>
      <c r="RKK78" s="193"/>
      <c r="RKL78" s="193"/>
      <c r="RKM78" s="193"/>
      <c r="RKN78" s="193"/>
      <c r="RKO78" s="193"/>
      <c r="RKP78" s="193"/>
      <c r="RKQ78" s="193"/>
      <c r="RKR78" s="193"/>
      <c r="RKS78" s="193"/>
      <c r="RKT78" s="193"/>
      <c r="RKU78" s="193"/>
      <c r="RKV78" s="193"/>
      <c r="RKW78" s="193"/>
      <c r="RKX78" s="193"/>
      <c r="RKY78" s="193"/>
      <c r="RKZ78" s="193"/>
      <c r="RLA78" s="193"/>
      <c r="RLB78" s="193"/>
      <c r="RLC78" s="193"/>
      <c r="RLD78" s="193"/>
      <c r="RLE78" s="193"/>
      <c r="RLF78" s="193"/>
      <c r="RLG78" s="193"/>
      <c r="RLH78" s="193"/>
      <c r="RLI78" s="193"/>
      <c r="RLJ78" s="193"/>
      <c r="RLK78" s="193"/>
      <c r="RLL78" s="193"/>
      <c r="RLM78" s="193"/>
      <c r="RLN78" s="193"/>
      <c r="RLO78" s="193"/>
      <c r="RLP78" s="193"/>
      <c r="RLQ78" s="193"/>
      <c r="RLR78" s="193"/>
      <c r="RLS78" s="193"/>
      <c r="RLT78" s="193"/>
      <c r="RLU78" s="193"/>
      <c r="RLV78" s="193"/>
      <c r="RLW78" s="193"/>
      <c r="RLX78" s="193"/>
      <c r="RLY78" s="193"/>
      <c r="RLZ78" s="193"/>
      <c r="RMA78" s="193"/>
      <c r="RMB78" s="193"/>
      <c r="RMC78" s="193"/>
      <c r="RMD78" s="193"/>
      <c r="RME78" s="193"/>
      <c r="RMF78" s="193"/>
      <c r="RMG78" s="193"/>
      <c r="RMH78" s="193"/>
      <c r="RMI78" s="193"/>
      <c r="RMJ78" s="193"/>
      <c r="RMK78" s="193"/>
      <c r="RML78" s="193"/>
      <c r="RMM78" s="193"/>
      <c r="RMN78" s="193"/>
      <c r="RMO78" s="193"/>
      <c r="RMP78" s="193"/>
      <c r="RMQ78" s="193"/>
      <c r="RMR78" s="193"/>
      <c r="RMS78" s="193"/>
      <c r="RMT78" s="193"/>
      <c r="RMU78" s="193"/>
      <c r="RMV78" s="193"/>
      <c r="RMW78" s="193"/>
      <c r="RMX78" s="193"/>
      <c r="RMY78" s="193"/>
      <c r="RMZ78" s="193"/>
      <c r="RNA78" s="193"/>
      <c r="RNB78" s="193"/>
      <c r="RNC78" s="193"/>
      <c r="RND78" s="193"/>
      <c r="RNE78" s="193"/>
      <c r="RNF78" s="193"/>
      <c r="RNG78" s="193"/>
      <c r="RNH78" s="193"/>
      <c r="RNI78" s="193"/>
      <c r="RNJ78" s="193"/>
      <c r="RNK78" s="193"/>
      <c r="RNL78" s="193"/>
      <c r="RNM78" s="193"/>
      <c r="RNN78" s="193"/>
      <c r="RNO78" s="193"/>
      <c r="RNP78" s="193"/>
      <c r="RNQ78" s="193"/>
      <c r="RNR78" s="193"/>
      <c r="RNS78" s="193"/>
      <c r="RNT78" s="193"/>
      <c r="RNU78" s="193"/>
      <c r="RNV78" s="193"/>
      <c r="RNW78" s="193"/>
      <c r="RNX78" s="193"/>
      <c r="RNY78" s="193"/>
      <c r="RNZ78" s="193"/>
      <c r="ROA78" s="193"/>
      <c r="ROB78" s="193"/>
      <c r="ROC78" s="193"/>
      <c r="ROD78" s="193"/>
      <c r="ROE78" s="193"/>
      <c r="ROF78" s="193"/>
      <c r="ROG78" s="193"/>
      <c r="ROH78" s="193"/>
      <c r="ROI78" s="193"/>
      <c r="ROJ78" s="193"/>
      <c r="ROK78" s="193"/>
      <c r="ROL78" s="193"/>
      <c r="ROM78" s="193"/>
      <c r="RON78" s="193"/>
      <c r="ROO78" s="193"/>
      <c r="ROP78" s="193"/>
      <c r="ROQ78" s="193"/>
      <c r="ROR78" s="193"/>
      <c r="ROS78" s="193"/>
      <c r="ROT78" s="193"/>
      <c r="ROU78" s="193"/>
      <c r="ROV78" s="193"/>
      <c r="ROW78" s="193"/>
      <c r="ROX78" s="193"/>
      <c r="ROY78" s="193"/>
      <c r="ROZ78" s="193"/>
      <c r="RPA78" s="193"/>
      <c r="RPB78" s="193"/>
      <c r="RPC78" s="193"/>
      <c r="RPD78" s="193"/>
      <c r="RPE78" s="193"/>
      <c r="RPF78" s="193"/>
      <c r="RPG78" s="193"/>
      <c r="RPH78" s="193"/>
      <c r="RPI78" s="193"/>
      <c r="RPJ78" s="193"/>
      <c r="RPK78" s="193"/>
      <c r="RPL78" s="193"/>
      <c r="RPM78" s="193"/>
      <c r="RPN78" s="193"/>
      <c r="RPO78" s="193"/>
      <c r="RPP78" s="193"/>
      <c r="RPQ78" s="193"/>
      <c r="RPR78" s="193"/>
      <c r="RPS78" s="193"/>
      <c r="RPT78" s="193"/>
      <c r="RPU78" s="193"/>
      <c r="RPV78" s="193"/>
      <c r="RPW78" s="193"/>
      <c r="RPX78" s="193"/>
      <c r="RPY78" s="193"/>
      <c r="RPZ78" s="193"/>
      <c r="RQA78" s="193"/>
      <c r="RQB78" s="193"/>
      <c r="RQC78" s="193"/>
      <c r="RQD78" s="193"/>
      <c r="RQE78" s="193"/>
      <c r="RQF78" s="193"/>
      <c r="RQG78" s="193"/>
      <c r="RQH78" s="193"/>
      <c r="RQI78" s="193"/>
      <c r="RQJ78" s="193"/>
      <c r="RQK78" s="193"/>
      <c r="RQL78" s="193"/>
      <c r="RQM78" s="193"/>
      <c r="RQN78" s="193"/>
      <c r="RQO78" s="193"/>
      <c r="RQP78" s="193"/>
      <c r="RQQ78" s="193"/>
      <c r="RQR78" s="193"/>
      <c r="RQS78" s="193"/>
      <c r="RQT78" s="193"/>
      <c r="RQU78" s="193"/>
      <c r="RQV78" s="193"/>
      <c r="RQW78" s="193"/>
      <c r="RQX78" s="193"/>
      <c r="RQY78" s="193"/>
      <c r="RQZ78" s="193"/>
      <c r="RRA78" s="193"/>
      <c r="RRB78" s="193"/>
      <c r="RRC78" s="193"/>
      <c r="RRD78" s="193"/>
      <c r="RRE78" s="193"/>
      <c r="RRF78" s="193"/>
      <c r="RRG78" s="193"/>
      <c r="RRH78" s="193"/>
      <c r="RRI78" s="193"/>
      <c r="RRJ78" s="193"/>
      <c r="RRK78" s="193"/>
      <c r="RRL78" s="193"/>
      <c r="RRM78" s="193"/>
      <c r="RRN78" s="193"/>
      <c r="RRO78" s="193"/>
      <c r="RRP78" s="193"/>
      <c r="RRQ78" s="193"/>
      <c r="RRR78" s="193"/>
      <c r="RRS78" s="193"/>
      <c r="RRT78" s="193"/>
      <c r="RRU78" s="193"/>
      <c r="RRV78" s="193"/>
      <c r="RRW78" s="193"/>
      <c r="RRX78" s="193"/>
      <c r="RRY78" s="193"/>
      <c r="RRZ78" s="193"/>
      <c r="RSA78" s="193"/>
      <c r="RSB78" s="193"/>
      <c r="RSC78" s="193"/>
      <c r="RSD78" s="193"/>
      <c r="RSE78" s="193"/>
      <c r="RSF78" s="193"/>
      <c r="RSG78" s="193"/>
      <c r="RSH78" s="193"/>
      <c r="RSI78" s="193"/>
      <c r="RSJ78" s="193"/>
      <c r="RSK78" s="193"/>
      <c r="RSL78" s="193"/>
      <c r="RSM78" s="193"/>
      <c r="RSN78" s="193"/>
      <c r="RSO78" s="193"/>
      <c r="RSP78" s="193"/>
      <c r="RSQ78" s="193"/>
      <c r="RSR78" s="193"/>
      <c r="RSS78" s="193"/>
      <c r="RST78" s="193"/>
      <c r="RSU78" s="193"/>
      <c r="RSV78" s="193"/>
      <c r="RSW78" s="193"/>
      <c r="RSX78" s="193"/>
      <c r="RSY78" s="193"/>
      <c r="RSZ78" s="193"/>
      <c r="RTA78" s="193"/>
      <c r="RTB78" s="193"/>
      <c r="RTC78" s="193"/>
      <c r="RTD78" s="193"/>
      <c r="RTE78" s="193"/>
      <c r="RTF78" s="193"/>
      <c r="RTG78" s="193"/>
      <c r="RTH78" s="193"/>
      <c r="RTI78" s="193"/>
      <c r="RTJ78" s="193"/>
      <c r="RTK78" s="193"/>
      <c r="RTL78" s="193"/>
      <c r="RTM78" s="193"/>
      <c r="RTN78" s="193"/>
      <c r="RTO78" s="193"/>
      <c r="RTP78" s="193"/>
      <c r="RTQ78" s="193"/>
      <c r="RTR78" s="193"/>
      <c r="RTS78" s="193"/>
      <c r="RTT78" s="193"/>
      <c r="RTU78" s="193"/>
      <c r="RTV78" s="193"/>
      <c r="RTW78" s="193"/>
      <c r="RTX78" s="193"/>
      <c r="RTY78" s="193"/>
      <c r="RTZ78" s="193"/>
      <c r="RUA78" s="193"/>
      <c r="RUB78" s="193"/>
      <c r="RUC78" s="193"/>
      <c r="RUD78" s="193"/>
      <c r="RUE78" s="193"/>
      <c r="RUF78" s="193"/>
      <c r="RUG78" s="193"/>
      <c r="RUH78" s="193"/>
      <c r="RUI78" s="193"/>
      <c r="RUJ78" s="193"/>
      <c r="RUK78" s="193"/>
      <c r="RUL78" s="193"/>
      <c r="RUM78" s="193"/>
      <c r="RUN78" s="193"/>
      <c r="RUO78" s="193"/>
      <c r="RUP78" s="193"/>
      <c r="RUQ78" s="193"/>
      <c r="RUR78" s="193"/>
      <c r="RUS78" s="193"/>
      <c r="RUT78" s="193"/>
      <c r="RUU78" s="193"/>
      <c r="RUV78" s="193"/>
      <c r="RUW78" s="193"/>
      <c r="RUX78" s="193"/>
      <c r="RUY78" s="193"/>
      <c r="RUZ78" s="193"/>
      <c r="RVA78" s="193"/>
      <c r="RVB78" s="193"/>
      <c r="RVC78" s="193"/>
      <c r="RVD78" s="193"/>
      <c r="RVE78" s="193"/>
      <c r="RVF78" s="193"/>
      <c r="RVG78" s="193"/>
      <c r="RVH78" s="193"/>
      <c r="RVI78" s="193"/>
      <c r="RVJ78" s="193"/>
      <c r="RVK78" s="193"/>
      <c r="RVL78" s="193"/>
      <c r="RVM78" s="193"/>
      <c r="RVN78" s="193"/>
      <c r="RVO78" s="193"/>
      <c r="RVP78" s="193"/>
      <c r="RVQ78" s="193"/>
      <c r="RVR78" s="193"/>
      <c r="RVS78" s="193"/>
      <c r="RVT78" s="193"/>
      <c r="RVU78" s="193"/>
      <c r="RVV78" s="193"/>
      <c r="RVW78" s="193"/>
      <c r="RVX78" s="193"/>
      <c r="RVY78" s="193"/>
      <c r="RVZ78" s="193"/>
      <c r="RWA78" s="193"/>
      <c r="RWB78" s="193"/>
      <c r="RWC78" s="193"/>
      <c r="RWD78" s="193"/>
      <c r="RWE78" s="193"/>
      <c r="RWF78" s="193"/>
      <c r="RWG78" s="193"/>
      <c r="RWH78" s="193"/>
      <c r="RWI78" s="193"/>
      <c r="RWJ78" s="193"/>
      <c r="RWK78" s="193"/>
      <c r="RWL78" s="193"/>
      <c r="RWM78" s="193"/>
      <c r="RWN78" s="193"/>
      <c r="RWO78" s="193"/>
      <c r="RWP78" s="193"/>
      <c r="RWQ78" s="193"/>
      <c r="RWR78" s="193"/>
      <c r="RWS78" s="193"/>
      <c r="RWT78" s="193"/>
      <c r="RWU78" s="193"/>
      <c r="RWV78" s="193"/>
      <c r="RWW78" s="193"/>
      <c r="RWX78" s="193"/>
      <c r="RWY78" s="193"/>
      <c r="RWZ78" s="193"/>
      <c r="RXA78" s="193"/>
      <c r="RXB78" s="193"/>
      <c r="RXC78" s="193"/>
      <c r="RXD78" s="193"/>
      <c r="RXE78" s="193"/>
      <c r="RXF78" s="193"/>
      <c r="RXG78" s="193"/>
      <c r="RXH78" s="193"/>
      <c r="RXI78" s="193"/>
      <c r="RXJ78" s="193"/>
      <c r="RXK78" s="193"/>
      <c r="RXL78" s="193"/>
      <c r="RXM78" s="193"/>
      <c r="RXN78" s="193"/>
      <c r="RXO78" s="193"/>
      <c r="RXP78" s="193"/>
      <c r="RXQ78" s="193"/>
      <c r="RXR78" s="193"/>
      <c r="RXS78" s="193"/>
      <c r="RXT78" s="193"/>
      <c r="RXU78" s="193"/>
      <c r="RXV78" s="193"/>
      <c r="RXW78" s="193"/>
      <c r="RXX78" s="193"/>
      <c r="RXY78" s="193"/>
      <c r="RXZ78" s="193"/>
      <c r="RYA78" s="193"/>
      <c r="RYB78" s="193"/>
      <c r="RYC78" s="193"/>
      <c r="RYD78" s="193"/>
      <c r="RYE78" s="193"/>
      <c r="RYF78" s="193"/>
      <c r="RYG78" s="193"/>
      <c r="RYH78" s="193"/>
      <c r="RYI78" s="193"/>
      <c r="RYJ78" s="193"/>
      <c r="RYK78" s="193"/>
      <c r="RYL78" s="193"/>
      <c r="RYM78" s="193"/>
      <c r="RYN78" s="193"/>
      <c r="RYO78" s="193"/>
      <c r="RYP78" s="193"/>
      <c r="RYQ78" s="193"/>
      <c r="RYR78" s="193"/>
      <c r="RYS78" s="193"/>
      <c r="RYT78" s="193"/>
      <c r="RYU78" s="193"/>
      <c r="RYV78" s="193"/>
      <c r="RYW78" s="193"/>
      <c r="RYX78" s="193"/>
      <c r="RYY78" s="193"/>
      <c r="RYZ78" s="193"/>
      <c r="RZA78" s="193"/>
      <c r="RZB78" s="193"/>
      <c r="RZC78" s="193"/>
      <c r="RZD78" s="193"/>
      <c r="RZE78" s="193"/>
      <c r="RZF78" s="193"/>
      <c r="RZG78" s="193"/>
      <c r="RZH78" s="193"/>
      <c r="RZI78" s="193"/>
      <c r="RZJ78" s="193"/>
      <c r="RZK78" s="193"/>
      <c r="RZL78" s="193"/>
      <c r="RZM78" s="193"/>
      <c r="RZN78" s="193"/>
      <c r="RZO78" s="193"/>
      <c r="RZP78" s="193"/>
      <c r="RZQ78" s="193"/>
      <c r="RZR78" s="193"/>
      <c r="RZS78" s="193"/>
      <c r="RZT78" s="193"/>
      <c r="RZU78" s="193"/>
      <c r="RZV78" s="193"/>
      <c r="RZW78" s="193"/>
      <c r="RZX78" s="193"/>
      <c r="RZY78" s="193"/>
      <c r="RZZ78" s="193"/>
      <c r="SAA78" s="193"/>
      <c r="SAB78" s="193"/>
      <c r="SAC78" s="193"/>
      <c r="SAD78" s="193"/>
      <c r="SAE78" s="193"/>
      <c r="SAF78" s="193"/>
      <c r="SAG78" s="193"/>
      <c r="SAH78" s="193"/>
      <c r="SAI78" s="193"/>
      <c r="SAJ78" s="193"/>
      <c r="SAK78" s="193"/>
      <c r="SAL78" s="193"/>
      <c r="SAM78" s="193"/>
      <c r="SAN78" s="193"/>
      <c r="SAO78" s="193"/>
      <c r="SAP78" s="193"/>
      <c r="SAQ78" s="193"/>
      <c r="SAR78" s="193"/>
      <c r="SAS78" s="193"/>
      <c r="SAT78" s="193"/>
      <c r="SAU78" s="193"/>
      <c r="SAV78" s="193"/>
      <c r="SAW78" s="193"/>
      <c r="SAX78" s="193"/>
      <c r="SAY78" s="193"/>
      <c r="SAZ78" s="193"/>
      <c r="SBA78" s="193"/>
      <c r="SBB78" s="193"/>
      <c r="SBC78" s="193"/>
      <c r="SBD78" s="193"/>
      <c r="SBE78" s="193"/>
      <c r="SBF78" s="193"/>
      <c r="SBG78" s="193"/>
      <c r="SBH78" s="193"/>
      <c r="SBI78" s="193"/>
      <c r="SBJ78" s="193"/>
      <c r="SBK78" s="193"/>
      <c r="SBL78" s="193"/>
      <c r="SBM78" s="193"/>
      <c r="SBN78" s="193"/>
      <c r="SBO78" s="193"/>
      <c r="SBP78" s="193"/>
      <c r="SBQ78" s="193"/>
      <c r="SBR78" s="193"/>
      <c r="SBS78" s="193"/>
      <c r="SBT78" s="193"/>
      <c r="SBU78" s="193"/>
      <c r="SBV78" s="193"/>
      <c r="SBW78" s="193"/>
      <c r="SBX78" s="193"/>
      <c r="SBY78" s="193"/>
      <c r="SBZ78" s="193"/>
      <c r="SCA78" s="193"/>
      <c r="SCB78" s="193"/>
      <c r="SCC78" s="193"/>
      <c r="SCD78" s="193"/>
      <c r="SCE78" s="193"/>
      <c r="SCF78" s="193"/>
      <c r="SCG78" s="193"/>
      <c r="SCH78" s="193"/>
      <c r="SCI78" s="193"/>
      <c r="SCJ78" s="193"/>
      <c r="SCK78" s="193"/>
      <c r="SCL78" s="193"/>
      <c r="SCM78" s="193"/>
      <c r="SCN78" s="193"/>
      <c r="SCO78" s="193"/>
      <c r="SCP78" s="193"/>
      <c r="SCQ78" s="193"/>
      <c r="SCR78" s="193"/>
      <c r="SCS78" s="193"/>
      <c r="SCT78" s="193"/>
      <c r="SCU78" s="193"/>
      <c r="SCV78" s="193"/>
      <c r="SCW78" s="193"/>
      <c r="SCX78" s="193"/>
      <c r="SCY78" s="193"/>
      <c r="SCZ78" s="193"/>
      <c r="SDA78" s="193"/>
      <c r="SDB78" s="193"/>
      <c r="SDC78" s="193"/>
      <c r="SDD78" s="193"/>
      <c r="SDE78" s="193"/>
      <c r="SDF78" s="193"/>
      <c r="SDG78" s="193"/>
      <c r="SDH78" s="193"/>
      <c r="SDI78" s="193"/>
      <c r="SDJ78" s="193"/>
      <c r="SDK78" s="193"/>
      <c r="SDL78" s="193"/>
      <c r="SDM78" s="193"/>
      <c r="SDN78" s="193"/>
      <c r="SDO78" s="193"/>
      <c r="SDP78" s="193"/>
      <c r="SDQ78" s="193"/>
      <c r="SDR78" s="193"/>
      <c r="SDS78" s="193"/>
      <c r="SDT78" s="193"/>
      <c r="SDU78" s="193"/>
      <c r="SDV78" s="193"/>
      <c r="SDW78" s="193"/>
      <c r="SDX78" s="193"/>
      <c r="SDY78" s="193"/>
      <c r="SDZ78" s="193"/>
      <c r="SEA78" s="193"/>
      <c r="SEB78" s="193"/>
      <c r="SEC78" s="193"/>
      <c r="SED78" s="193"/>
      <c r="SEE78" s="193"/>
      <c r="SEF78" s="193"/>
      <c r="SEG78" s="193"/>
      <c r="SEH78" s="193"/>
      <c r="SEI78" s="193"/>
      <c r="SEJ78" s="193"/>
      <c r="SEK78" s="193"/>
      <c r="SEL78" s="193"/>
      <c r="SEM78" s="193"/>
      <c r="SEN78" s="193"/>
      <c r="SEO78" s="193"/>
      <c r="SEP78" s="193"/>
      <c r="SEQ78" s="193"/>
      <c r="SER78" s="193"/>
      <c r="SES78" s="193"/>
      <c r="SET78" s="193"/>
      <c r="SEU78" s="193"/>
      <c r="SEV78" s="193"/>
      <c r="SEW78" s="193"/>
      <c r="SEX78" s="193"/>
      <c r="SEY78" s="193"/>
      <c r="SEZ78" s="193"/>
      <c r="SFA78" s="193"/>
      <c r="SFB78" s="193"/>
      <c r="SFC78" s="193"/>
      <c r="SFD78" s="193"/>
      <c r="SFE78" s="193"/>
      <c r="SFF78" s="193"/>
      <c r="SFG78" s="193"/>
      <c r="SFH78" s="193"/>
      <c r="SFI78" s="193"/>
      <c r="SFJ78" s="193"/>
      <c r="SFK78" s="193"/>
      <c r="SFL78" s="193"/>
      <c r="SFM78" s="193"/>
      <c r="SFN78" s="193"/>
      <c r="SFO78" s="193"/>
      <c r="SFP78" s="193"/>
      <c r="SFQ78" s="193"/>
      <c r="SFR78" s="193"/>
      <c r="SFS78" s="193"/>
      <c r="SFT78" s="193"/>
      <c r="SFU78" s="193"/>
      <c r="SFV78" s="193"/>
      <c r="SFW78" s="193"/>
      <c r="SFX78" s="193"/>
      <c r="SFY78" s="193"/>
      <c r="SFZ78" s="193"/>
      <c r="SGA78" s="193"/>
      <c r="SGB78" s="193"/>
      <c r="SGC78" s="193"/>
      <c r="SGD78" s="193"/>
      <c r="SGE78" s="193"/>
      <c r="SGF78" s="193"/>
      <c r="SGG78" s="193"/>
      <c r="SGH78" s="193"/>
      <c r="SGI78" s="193"/>
      <c r="SGJ78" s="193"/>
      <c r="SGK78" s="193"/>
      <c r="SGL78" s="193"/>
      <c r="SGM78" s="193"/>
      <c r="SGN78" s="193"/>
      <c r="SGO78" s="193"/>
      <c r="SGP78" s="193"/>
      <c r="SGQ78" s="193"/>
      <c r="SGR78" s="193"/>
      <c r="SGS78" s="193"/>
      <c r="SGT78" s="193"/>
      <c r="SGU78" s="193"/>
      <c r="SGV78" s="193"/>
      <c r="SGW78" s="193"/>
      <c r="SGX78" s="193"/>
      <c r="SGY78" s="193"/>
      <c r="SGZ78" s="193"/>
      <c r="SHA78" s="193"/>
      <c r="SHB78" s="193"/>
      <c r="SHC78" s="193"/>
      <c r="SHD78" s="193"/>
      <c r="SHE78" s="193"/>
      <c r="SHF78" s="193"/>
      <c r="SHG78" s="193"/>
      <c r="SHH78" s="193"/>
      <c r="SHI78" s="193"/>
      <c r="SHJ78" s="193"/>
      <c r="SHK78" s="193"/>
      <c r="SHL78" s="193"/>
      <c r="SHM78" s="193"/>
      <c r="SHN78" s="193"/>
      <c r="SHO78" s="193"/>
      <c r="SHP78" s="193"/>
      <c r="SHQ78" s="193"/>
      <c r="SHR78" s="193"/>
      <c r="SHS78" s="193"/>
      <c r="SHT78" s="193"/>
      <c r="SHU78" s="193"/>
      <c r="SHV78" s="193"/>
      <c r="SHW78" s="193"/>
      <c r="SHX78" s="193"/>
      <c r="SHY78" s="193"/>
      <c r="SHZ78" s="193"/>
      <c r="SIA78" s="193"/>
      <c r="SIB78" s="193"/>
      <c r="SIC78" s="193"/>
      <c r="SID78" s="193"/>
      <c r="SIE78" s="193"/>
      <c r="SIF78" s="193"/>
      <c r="SIG78" s="193"/>
      <c r="SIH78" s="193"/>
      <c r="SII78" s="193"/>
      <c r="SIJ78" s="193"/>
      <c r="SIK78" s="193"/>
      <c r="SIL78" s="193"/>
      <c r="SIM78" s="193"/>
      <c r="SIN78" s="193"/>
      <c r="SIO78" s="193"/>
      <c r="SIP78" s="193"/>
      <c r="SIQ78" s="193"/>
      <c r="SIR78" s="193"/>
      <c r="SIS78" s="193"/>
      <c r="SIT78" s="193"/>
      <c r="SIU78" s="193"/>
      <c r="SIV78" s="193"/>
      <c r="SIW78" s="193"/>
      <c r="SIX78" s="193"/>
      <c r="SIY78" s="193"/>
      <c r="SIZ78" s="193"/>
      <c r="SJA78" s="193"/>
      <c r="SJB78" s="193"/>
      <c r="SJC78" s="193"/>
      <c r="SJD78" s="193"/>
      <c r="SJE78" s="193"/>
      <c r="SJF78" s="193"/>
      <c r="SJG78" s="193"/>
      <c r="SJH78" s="193"/>
      <c r="SJI78" s="193"/>
      <c r="SJJ78" s="193"/>
      <c r="SJK78" s="193"/>
      <c r="SJL78" s="193"/>
      <c r="SJM78" s="193"/>
      <c r="SJN78" s="193"/>
      <c r="SJO78" s="193"/>
      <c r="SJP78" s="193"/>
      <c r="SJQ78" s="193"/>
      <c r="SJR78" s="193"/>
      <c r="SJS78" s="193"/>
      <c r="SJT78" s="193"/>
      <c r="SJU78" s="193"/>
      <c r="SJV78" s="193"/>
      <c r="SJW78" s="193"/>
      <c r="SJX78" s="193"/>
      <c r="SJY78" s="193"/>
      <c r="SJZ78" s="193"/>
      <c r="SKA78" s="193"/>
      <c r="SKB78" s="193"/>
      <c r="SKC78" s="193"/>
      <c r="SKD78" s="193"/>
      <c r="SKE78" s="193"/>
      <c r="SKF78" s="193"/>
      <c r="SKG78" s="193"/>
      <c r="SKH78" s="193"/>
      <c r="SKI78" s="193"/>
      <c r="SKJ78" s="193"/>
      <c r="SKK78" s="193"/>
      <c r="SKL78" s="193"/>
      <c r="SKM78" s="193"/>
      <c r="SKN78" s="193"/>
      <c r="SKO78" s="193"/>
      <c r="SKP78" s="193"/>
      <c r="SKQ78" s="193"/>
      <c r="SKR78" s="193"/>
      <c r="SKS78" s="193"/>
      <c r="SKT78" s="193"/>
      <c r="SKU78" s="193"/>
      <c r="SKV78" s="193"/>
      <c r="SKW78" s="193"/>
      <c r="SKX78" s="193"/>
      <c r="SKY78" s="193"/>
      <c r="SKZ78" s="193"/>
      <c r="SLA78" s="193"/>
      <c r="SLB78" s="193"/>
      <c r="SLC78" s="193"/>
      <c r="SLD78" s="193"/>
      <c r="SLE78" s="193"/>
      <c r="SLF78" s="193"/>
      <c r="SLG78" s="193"/>
      <c r="SLH78" s="193"/>
      <c r="SLI78" s="193"/>
      <c r="SLJ78" s="193"/>
      <c r="SLK78" s="193"/>
      <c r="SLL78" s="193"/>
      <c r="SLM78" s="193"/>
      <c r="SLN78" s="193"/>
      <c r="SLO78" s="193"/>
      <c r="SLP78" s="193"/>
      <c r="SLQ78" s="193"/>
      <c r="SLR78" s="193"/>
      <c r="SLS78" s="193"/>
      <c r="SLT78" s="193"/>
      <c r="SLU78" s="193"/>
      <c r="SLV78" s="193"/>
      <c r="SLW78" s="193"/>
      <c r="SLX78" s="193"/>
      <c r="SLY78" s="193"/>
      <c r="SLZ78" s="193"/>
      <c r="SMA78" s="193"/>
      <c r="SMB78" s="193"/>
      <c r="SMC78" s="193"/>
      <c r="SMD78" s="193"/>
      <c r="SME78" s="193"/>
      <c r="SMF78" s="193"/>
      <c r="SMG78" s="193"/>
      <c r="SMH78" s="193"/>
      <c r="SMI78" s="193"/>
      <c r="SMJ78" s="193"/>
      <c r="SMK78" s="193"/>
      <c r="SML78" s="193"/>
      <c r="SMM78" s="193"/>
      <c r="SMN78" s="193"/>
      <c r="SMO78" s="193"/>
      <c r="SMP78" s="193"/>
      <c r="SMQ78" s="193"/>
      <c r="SMR78" s="193"/>
      <c r="SMS78" s="193"/>
      <c r="SMT78" s="193"/>
      <c r="SMU78" s="193"/>
      <c r="SMV78" s="193"/>
      <c r="SMW78" s="193"/>
      <c r="SMX78" s="193"/>
      <c r="SMY78" s="193"/>
      <c r="SMZ78" s="193"/>
      <c r="SNA78" s="193"/>
      <c r="SNB78" s="193"/>
      <c r="SNC78" s="193"/>
      <c r="SND78" s="193"/>
      <c r="SNE78" s="193"/>
      <c r="SNF78" s="193"/>
      <c r="SNG78" s="193"/>
      <c r="SNH78" s="193"/>
      <c r="SNI78" s="193"/>
      <c r="SNJ78" s="193"/>
      <c r="SNK78" s="193"/>
      <c r="SNL78" s="193"/>
      <c r="SNM78" s="193"/>
      <c r="SNN78" s="193"/>
      <c r="SNO78" s="193"/>
      <c r="SNP78" s="193"/>
      <c r="SNQ78" s="193"/>
      <c r="SNR78" s="193"/>
      <c r="SNS78" s="193"/>
      <c r="SNT78" s="193"/>
      <c r="SNU78" s="193"/>
      <c r="SNV78" s="193"/>
      <c r="SNW78" s="193"/>
      <c r="SNX78" s="193"/>
      <c r="SNY78" s="193"/>
      <c r="SNZ78" s="193"/>
      <c r="SOA78" s="193"/>
      <c r="SOB78" s="193"/>
      <c r="SOC78" s="193"/>
      <c r="SOD78" s="193"/>
      <c r="SOE78" s="193"/>
      <c r="SOF78" s="193"/>
      <c r="SOG78" s="193"/>
      <c r="SOH78" s="193"/>
      <c r="SOI78" s="193"/>
      <c r="SOJ78" s="193"/>
      <c r="SOK78" s="193"/>
      <c r="SOL78" s="193"/>
      <c r="SOM78" s="193"/>
      <c r="SON78" s="193"/>
      <c r="SOO78" s="193"/>
      <c r="SOP78" s="193"/>
      <c r="SOQ78" s="193"/>
      <c r="SOR78" s="193"/>
      <c r="SOS78" s="193"/>
      <c r="SOT78" s="193"/>
      <c r="SOU78" s="193"/>
      <c r="SOV78" s="193"/>
      <c r="SOW78" s="193"/>
      <c r="SOX78" s="193"/>
      <c r="SOY78" s="193"/>
      <c r="SOZ78" s="193"/>
      <c r="SPA78" s="193"/>
      <c r="SPB78" s="193"/>
      <c r="SPC78" s="193"/>
      <c r="SPD78" s="193"/>
      <c r="SPE78" s="193"/>
      <c r="SPF78" s="193"/>
      <c r="SPG78" s="193"/>
      <c r="SPH78" s="193"/>
      <c r="SPI78" s="193"/>
      <c r="SPJ78" s="193"/>
      <c r="SPK78" s="193"/>
      <c r="SPL78" s="193"/>
      <c r="SPM78" s="193"/>
      <c r="SPN78" s="193"/>
      <c r="SPO78" s="193"/>
      <c r="SPP78" s="193"/>
      <c r="SPQ78" s="193"/>
      <c r="SPR78" s="193"/>
      <c r="SPS78" s="193"/>
      <c r="SPT78" s="193"/>
      <c r="SPU78" s="193"/>
      <c r="SPV78" s="193"/>
      <c r="SPW78" s="193"/>
      <c r="SPX78" s="193"/>
      <c r="SPY78" s="193"/>
      <c r="SPZ78" s="193"/>
      <c r="SQA78" s="193"/>
      <c r="SQB78" s="193"/>
      <c r="SQC78" s="193"/>
      <c r="SQD78" s="193"/>
      <c r="SQE78" s="193"/>
      <c r="SQF78" s="193"/>
      <c r="SQG78" s="193"/>
      <c r="SQH78" s="193"/>
      <c r="SQI78" s="193"/>
      <c r="SQJ78" s="193"/>
      <c r="SQK78" s="193"/>
      <c r="SQL78" s="193"/>
      <c r="SQM78" s="193"/>
      <c r="SQN78" s="193"/>
      <c r="SQO78" s="193"/>
      <c r="SQP78" s="193"/>
      <c r="SQQ78" s="193"/>
      <c r="SQR78" s="193"/>
      <c r="SQS78" s="193"/>
      <c r="SQT78" s="193"/>
      <c r="SQU78" s="193"/>
      <c r="SQV78" s="193"/>
      <c r="SQW78" s="193"/>
      <c r="SQX78" s="193"/>
      <c r="SQY78" s="193"/>
      <c r="SQZ78" s="193"/>
      <c r="SRA78" s="193"/>
      <c r="SRB78" s="193"/>
      <c r="SRC78" s="193"/>
      <c r="SRD78" s="193"/>
      <c r="SRE78" s="193"/>
      <c r="SRF78" s="193"/>
      <c r="SRG78" s="193"/>
      <c r="SRH78" s="193"/>
      <c r="SRI78" s="193"/>
      <c r="SRJ78" s="193"/>
      <c r="SRK78" s="193"/>
      <c r="SRL78" s="193"/>
      <c r="SRM78" s="193"/>
      <c r="SRN78" s="193"/>
      <c r="SRO78" s="193"/>
      <c r="SRP78" s="193"/>
      <c r="SRQ78" s="193"/>
      <c r="SRR78" s="193"/>
      <c r="SRS78" s="193"/>
      <c r="SRT78" s="193"/>
      <c r="SRU78" s="193"/>
      <c r="SRV78" s="193"/>
      <c r="SRW78" s="193"/>
      <c r="SRX78" s="193"/>
      <c r="SRY78" s="193"/>
      <c r="SRZ78" s="193"/>
      <c r="SSA78" s="193"/>
      <c r="SSB78" s="193"/>
      <c r="SSC78" s="193"/>
      <c r="SSD78" s="193"/>
      <c r="SSE78" s="193"/>
      <c r="SSF78" s="193"/>
      <c r="SSG78" s="193"/>
      <c r="SSH78" s="193"/>
      <c r="SSI78" s="193"/>
      <c r="SSJ78" s="193"/>
      <c r="SSK78" s="193"/>
      <c r="SSL78" s="193"/>
      <c r="SSM78" s="193"/>
      <c r="SSN78" s="193"/>
      <c r="SSO78" s="193"/>
      <c r="SSP78" s="193"/>
      <c r="SSQ78" s="193"/>
      <c r="SSR78" s="193"/>
      <c r="SSS78" s="193"/>
      <c r="SST78" s="193"/>
      <c r="SSU78" s="193"/>
      <c r="SSV78" s="193"/>
      <c r="SSW78" s="193"/>
      <c r="SSX78" s="193"/>
      <c r="SSY78" s="193"/>
      <c r="SSZ78" s="193"/>
      <c r="STA78" s="193"/>
      <c r="STB78" s="193"/>
      <c r="STC78" s="193"/>
      <c r="STD78" s="193"/>
      <c r="STE78" s="193"/>
      <c r="STF78" s="193"/>
      <c r="STG78" s="193"/>
      <c r="STH78" s="193"/>
      <c r="STI78" s="193"/>
      <c r="STJ78" s="193"/>
      <c r="STK78" s="193"/>
      <c r="STL78" s="193"/>
      <c r="STM78" s="193"/>
      <c r="STN78" s="193"/>
      <c r="STO78" s="193"/>
      <c r="STP78" s="193"/>
      <c r="STQ78" s="193"/>
      <c r="STR78" s="193"/>
      <c r="STS78" s="193"/>
      <c r="STT78" s="193"/>
      <c r="STU78" s="193"/>
      <c r="STV78" s="193"/>
      <c r="STW78" s="193"/>
      <c r="STX78" s="193"/>
      <c r="STY78" s="193"/>
      <c r="STZ78" s="193"/>
      <c r="SUA78" s="193"/>
      <c r="SUB78" s="193"/>
      <c r="SUC78" s="193"/>
      <c r="SUD78" s="193"/>
      <c r="SUE78" s="193"/>
      <c r="SUF78" s="193"/>
      <c r="SUG78" s="193"/>
      <c r="SUH78" s="193"/>
      <c r="SUI78" s="193"/>
      <c r="SUJ78" s="193"/>
      <c r="SUK78" s="193"/>
      <c r="SUL78" s="193"/>
      <c r="SUM78" s="193"/>
      <c r="SUN78" s="193"/>
      <c r="SUO78" s="193"/>
      <c r="SUP78" s="193"/>
      <c r="SUQ78" s="193"/>
      <c r="SUR78" s="193"/>
      <c r="SUS78" s="193"/>
      <c r="SUT78" s="193"/>
      <c r="SUU78" s="193"/>
      <c r="SUV78" s="193"/>
      <c r="SUW78" s="193"/>
      <c r="SUX78" s="193"/>
      <c r="SUY78" s="193"/>
      <c r="SUZ78" s="193"/>
      <c r="SVA78" s="193"/>
      <c r="SVB78" s="193"/>
      <c r="SVC78" s="193"/>
      <c r="SVD78" s="193"/>
      <c r="SVE78" s="193"/>
      <c r="SVF78" s="193"/>
      <c r="SVG78" s="193"/>
      <c r="SVH78" s="193"/>
      <c r="SVI78" s="193"/>
      <c r="SVJ78" s="193"/>
      <c r="SVK78" s="193"/>
      <c r="SVL78" s="193"/>
      <c r="SVM78" s="193"/>
      <c r="SVN78" s="193"/>
      <c r="SVO78" s="193"/>
      <c r="SVP78" s="193"/>
      <c r="SVQ78" s="193"/>
      <c r="SVR78" s="193"/>
      <c r="SVS78" s="193"/>
      <c r="SVT78" s="193"/>
      <c r="SVU78" s="193"/>
      <c r="SVV78" s="193"/>
      <c r="SVW78" s="193"/>
      <c r="SVX78" s="193"/>
      <c r="SVY78" s="193"/>
      <c r="SVZ78" s="193"/>
      <c r="SWA78" s="193"/>
      <c r="SWB78" s="193"/>
      <c r="SWC78" s="193"/>
      <c r="SWD78" s="193"/>
      <c r="SWE78" s="193"/>
      <c r="SWF78" s="193"/>
      <c r="SWG78" s="193"/>
      <c r="SWH78" s="193"/>
      <c r="SWI78" s="193"/>
      <c r="SWJ78" s="193"/>
      <c r="SWK78" s="193"/>
      <c r="SWL78" s="193"/>
      <c r="SWM78" s="193"/>
      <c r="SWN78" s="193"/>
      <c r="SWO78" s="193"/>
      <c r="SWP78" s="193"/>
      <c r="SWQ78" s="193"/>
      <c r="SWR78" s="193"/>
      <c r="SWS78" s="193"/>
      <c r="SWT78" s="193"/>
      <c r="SWU78" s="193"/>
      <c r="SWV78" s="193"/>
      <c r="SWW78" s="193"/>
      <c r="SWX78" s="193"/>
      <c r="SWY78" s="193"/>
      <c r="SWZ78" s="193"/>
      <c r="SXA78" s="193"/>
      <c r="SXB78" s="193"/>
      <c r="SXC78" s="193"/>
      <c r="SXD78" s="193"/>
      <c r="SXE78" s="193"/>
      <c r="SXF78" s="193"/>
      <c r="SXG78" s="193"/>
      <c r="SXH78" s="193"/>
      <c r="SXI78" s="193"/>
      <c r="SXJ78" s="193"/>
      <c r="SXK78" s="193"/>
      <c r="SXL78" s="193"/>
      <c r="SXM78" s="193"/>
      <c r="SXN78" s="193"/>
      <c r="SXO78" s="193"/>
      <c r="SXP78" s="193"/>
      <c r="SXQ78" s="193"/>
      <c r="SXR78" s="193"/>
      <c r="SXS78" s="193"/>
      <c r="SXT78" s="193"/>
      <c r="SXU78" s="193"/>
      <c r="SXV78" s="193"/>
      <c r="SXW78" s="193"/>
      <c r="SXX78" s="193"/>
      <c r="SXY78" s="193"/>
      <c r="SXZ78" s="193"/>
      <c r="SYA78" s="193"/>
      <c r="SYB78" s="193"/>
      <c r="SYC78" s="193"/>
      <c r="SYD78" s="193"/>
      <c r="SYE78" s="193"/>
      <c r="SYF78" s="193"/>
      <c r="SYG78" s="193"/>
      <c r="SYH78" s="193"/>
      <c r="SYI78" s="193"/>
      <c r="SYJ78" s="193"/>
      <c r="SYK78" s="193"/>
      <c r="SYL78" s="193"/>
      <c r="SYM78" s="193"/>
      <c r="SYN78" s="193"/>
      <c r="SYO78" s="193"/>
      <c r="SYP78" s="193"/>
      <c r="SYQ78" s="193"/>
      <c r="SYR78" s="193"/>
      <c r="SYS78" s="193"/>
      <c r="SYT78" s="193"/>
      <c r="SYU78" s="193"/>
      <c r="SYV78" s="193"/>
      <c r="SYW78" s="193"/>
      <c r="SYX78" s="193"/>
      <c r="SYY78" s="193"/>
      <c r="SYZ78" s="193"/>
      <c r="SZA78" s="193"/>
      <c r="SZB78" s="193"/>
      <c r="SZC78" s="193"/>
      <c r="SZD78" s="193"/>
      <c r="SZE78" s="193"/>
      <c r="SZF78" s="193"/>
      <c r="SZG78" s="193"/>
      <c r="SZH78" s="193"/>
      <c r="SZI78" s="193"/>
      <c r="SZJ78" s="193"/>
      <c r="SZK78" s="193"/>
      <c r="SZL78" s="193"/>
      <c r="SZM78" s="193"/>
      <c r="SZN78" s="193"/>
      <c r="SZO78" s="193"/>
      <c r="SZP78" s="193"/>
      <c r="SZQ78" s="193"/>
      <c r="SZR78" s="193"/>
      <c r="SZS78" s="193"/>
      <c r="SZT78" s="193"/>
      <c r="SZU78" s="193"/>
      <c r="SZV78" s="193"/>
      <c r="SZW78" s="193"/>
      <c r="SZX78" s="193"/>
      <c r="SZY78" s="193"/>
      <c r="SZZ78" s="193"/>
      <c r="TAA78" s="193"/>
      <c r="TAB78" s="193"/>
      <c r="TAC78" s="193"/>
      <c r="TAD78" s="193"/>
      <c r="TAE78" s="193"/>
      <c r="TAF78" s="193"/>
      <c r="TAG78" s="193"/>
      <c r="TAH78" s="193"/>
      <c r="TAI78" s="193"/>
      <c r="TAJ78" s="193"/>
      <c r="TAK78" s="193"/>
      <c r="TAL78" s="193"/>
      <c r="TAM78" s="193"/>
      <c r="TAN78" s="193"/>
      <c r="TAO78" s="193"/>
      <c r="TAP78" s="193"/>
      <c r="TAQ78" s="193"/>
      <c r="TAR78" s="193"/>
      <c r="TAS78" s="193"/>
      <c r="TAT78" s="193"/>
      <c r="TAU78" s="193"/>
      <c r="TAV78" s="193"/>
      <c r="TAW78" s="193"/>
      <c r="TAX78" s="193"/>
      <c r="TAY78" s="193"/>
      <c r="TAZ78" s="193"/>
      <c r="TBA78" s="193"/>
      <c r="TBB78" s="193"/>
      <c r="TBC78" s="193"/>
      <c r="TBD78" s="193"/>
      <c r="TBE78" s="193"/>
      <c r="TBF78" s="193"/>
      <c r="TBG78" s="193"/>
      <c r="TBH78" s="193"/>
      <c r="TBI78" s="193"/>
      <c r="TBJ78" s="193"/>
      <c r="TBK78" s="193"/>
      <c r="TBL78" s="193"/>
      <c r="TBM78" s="193"/>
      <c r="TBN78" s="193"/>
      <c r="TBO78" s="193"/>
      <c r="TBP78" s="193"/>
      <c r="TBQ78" s="193"/>
      <c r="TBR78" s="193"/>
      <c r="TBS78" s="193"/>
      <c r="TBT78" s="193"/>
      <c r="TBU78" s="193"/>
      <c r="TBV78" s="193"/>
      <c r="TBW78" s="193"/>
      <c r="TBX78" s="193"/>
      <c r="TBY78" s="193"/>
      <c r="TBZ78" s="193"/>
      <c r="TCA78" s="193"/>
      <c r="TCB78" s="193"/>
      <c r="TCC78" s="193"/>
      <c r="TCD78" s="193"/>
      <c r="TCE78" s="193"/>
      <c r="TCF78" s="193"/>
      <c r="TCG78" s="193"/>
      <c r="TCH78" s="193"/>
      <c r="TCI78" s="193"/>
      <c r="TCJ78" s="193"/>
      <c r="TCK78" s="193"/>
      <c r="TCL78" s="193"/>
      <c r="TCM78" s="193"/>
      <c r="TCN78" s="193"/>
      <c r="TCO78" s="193"/>
      <c r="TCP78" s="193"/>
      <c r="TCQ78" s="193"/>
      <c r="TCR78" s="193"/>
      <c r="TCS78" s="193"/>
      <c r="TCT78" s="193"/>
      <c r="TCU78" s="193"/>
      <c r="TCV78" s="193"/>
      <c r="TCW78" s="193"/>
      <c r="TCX78" s="193"/>
      <c r="TCY78" s="193"/>
      <c r="TCZ78" s="193"/>
      <c r="TDA78" s="193"/>
      <c r="TDB78" s="193"/>
      <c r="TDC78" s="193"/>
      <c r="TDD78" s="193"/>
      <c r="TDE78" s="193"/>
      <c r="TDF78" s="193"/>
      <c r="TDG78" s="193"/>
      <c r="TDH78" s="193"/>
      <c r="TDI78" s="193"/>
      <c r="TDJ78" s="193"/>
      <c r="TDK78" s="193"/>
      <c r="TDL78" s="193"/>
      <c r="TDM78" s="193"/>
      <c r="TDN78" s="193"/>
      <c r="TDO78" s="193"/>
      <c r="TDP78" s="193"/>
      <c r="TDQ78" s="193"/>
      <c r="TDR78" s="193"/>
      <c r="TDS78" s="193"/>
      <c r="TDT78" s="193"/>
      <c r="TDU78" s="193"/>
      <c r="TDV78" s="193"/>
      <c r="TDW78" s="193"/>
      <c r="TDX78" s="193"/>
      <c r="TDY78" s="193"/>
      <c r="TDZ78" s="193"/>
      <c r="TEA78" s="193"/>
      <c r="TEB78" s="193"/>
      <c r="TEC78" s="193"/>
      <c r="TED78" s="193"/>
      <c r="TEE78" s="193"/>
      <c r="TEF78" s="193"/>
      <c r="TEG78" s="193"/>
      <c r="TEH78" s="193"/>
      <c r="TEI78" s="193"/>
      <c r="TEJ78" s="193"/>
      <c r="TEK78" s="193"/>
      <c r="TEL78" s="193"/>
      <c r="TEM78" s="193"/>
      <c r="TEN78" s="193"/>
      <c r="TEO78" s="193"/>
      <c r="TEP78" s="193"/>
      <c r="TEQ78" s="193"/>
      <c r="TER78" s="193"/>
      <c r="TES78" s="193"/>
      <c r="TET78" s="193"/>
      <c r="TEU78" s="193"/>
      <c r="TEV78" s="193"/>
      <c r="TEW78" s="193"/>
      <c r="TEX78" s="193"/>
      <c r="TEY78" s="193"/>
      <c r="TEZ78" s="193"/>
      <c r="TFA78" s="193"/>
      <c r="TFB78" s="193"/>
      <c r="TFC78" s="193"/>
      <c r="TFD78" s="193"/>
      <c r="TFE78" s="193"/>
      <c r="TFF78" s="193"/>
      <c r="TFG78" s="193"/>
      <c r="TFH78" s="193"/>
      <c r="TFI78" s="193"/>
      <c r="TFJ78" s="193"/>
      <c r="TFK78" s="193"/>
      <c r="TFL78" s="193"/>
      <c r="TFM78" s="193"/>
      <c r="TFN78" s="193"/>
      <c r="TFO78" s="193"/>
      <c r="TFP78" s="193"/>
      <c r="TFQ78" s="193"/>
      <c r="TFR78" s="193"/>
      <c r="TFS78" s="193"/>
      <c r="TFT78" s="193"/>
      <c r="TFU78" s="193"/>
      <c r="TFV78" s="193"/>
      <c r="TFW78" s="193"/>
      <c r="TFX78" s="193"/>
      <c r="TFY78" s="193"/>
      <c r="TFZ78" s="193"/>
      <c r="TGA78" s="193"/>
      <c r="TGB78" s="193"/>
      <c r="TGC78" s="193"/>
      <c r="TGD78" s="193"/>
      <c r="TGE78" s="193"/>
      <c r="TGF78" s="193"/>
      <c r="TGG78" s="193"/>
      <c r="TGH78" s="193"/>
      <c r="TGI78" s="193"/>
      <c r="TGJ78" s="193"/>
      <c r="TGK78" s="193"/>
      <c r="TGL78" s="193"/>
      <c r="TGM78" s="193"/>
      <c r="TGN78" s="193"/>
      <c r="TGO78" s="193"/>
      <c r="TGP78" s="193"/>
      <c r="TGQ78" s="193"/>
      <c r="TGR78" s="193"/>
      <c r="TGS78" s="193"/>
      <c r="TGT78" s="193"/>
      <c r="TGU78" s="193"/>
      <c r="TGV78" s="193"/>
      <c r="TGW78" s="193"/>
      <c r="TGX78" s="193"/>
      <c r="TGY78" s="193"/>
      <c r="TGZ78" s="193"/>
      <c r="THA78" s="193"/>
      <c r="THB78" s="193"/>
      <c r="THC78" s="193"/>
      <c r="THD78" s="193"/>
      <c r="THE78" s="193"/>
      <c r="THF78" s="193"/>
      <c r="THG78" s="193"/>
      <c r="THH78" s="193"/>
      <c r="THI78" s="193"/>
      <c r="THJ78" s="193"/>
      <c r="THK78" s="193"/>
      <c r="THL78" s="193"/>
      <c r="THM78" s="193"/>
      <c r="THN78" s="193"/>
      <c r="THO78" s="193"/>
      <c r="THP78" s="193"/>
      <c r="THQ78" s="193"/>
      <c r="THR78" s="193"/>
      <c r="THS78" s="193"/>
      <c r="THT78" s="193"/>
      <c r="THU78" s="193"/>
      <c r="THV78" s="193"/>
      <c r="THW78" s="193"/>
      <c r="THX78" s="193"/>
      <c r="THY78" s="193"/>
      <c r="THZ78" s="193"/>
      <c r="TIA78" s="193"/>
      <c r="TIB78" s="193"/>
      <c r="TIC78" s="193"/>
      <c r="TID78" s="193"/>
      <c r="TIE78" s="193"/>
      <c r="TIF78" s="193"/>
      <c r="TIG78" s="193"/>
      <c r="TIH78" s="193"/>
      <c r="TII78" s="193"/>
      <c r="TIJ78" s="193"/>
      <c r="TIK78" s="193"/>
      <c r="TIL78" s="193"/>
      <c r="TIM78" s="193"/>
      <c r="TIN78" s="193"/>
      <c r="TIO78" s="193"/>
      <c r="TIP78" s="193"/>
      <c r="TIQ78" s="193"/>
      <c r="TIR78" s="193"/>
      <c r="TIS78" s="193"/>
      <c r="TIT78" s="193"/>
      <c r="TIU78" s="193"/>
      <c r="TIV78" s="193"/>
      <c r="TIW78" s="193"/>
      <c r="TIX78" s="193"/>
      <c r="TIY78" s="193"/>
      <c r="TIZ78" s="193"/>
      <c r="TJA78" s="193"/>
      <c r="TJB78" s="193"/>
      <c r="TJC78" s="193"/>
      <c r="TJD78" s="193"/>
      <c r="TJE78" s="193"/>
      <c r="TJF78" s="193"/>
      <c r="TJG78" s="193"/>
      <c r="TJH78" s="193"/>
      <c r="TJI78" s="193"/>
      <c r="TJJ78" s="193"/>
      <c r="TJK78" s="193"/>
      <c r="TJL78" s="193"/>
      <c r="TJM78" s="193"/>
      <c r="TJN78" s="193"/>
      <c r="TJO78" s="193"/>
      <c r="TJP78" s="193"/>
      <c r="TJQ78" s="193"/>
      <c r="TJR78" s="193"/>
      <c r="TJS78" s="193"/>
      <c r="TJT78" s="193"/>
      <c r="TJU78" s="193"/>
      <c r="TJV78" s="193"/>
      <c r="TJW78" s="193"/>
      <c r="TJX78" s="193"/>
      <c r="TJY78" s="193"/>
      <c r="TJZ78" s="193"/>
      <c r="TKA78" s="193"/>
      <c r="TKB78" s="193"/>
      <c r="TKC78" s="193"/>
      <c r="TKD78" s="193"/>
      <c r="TKE78" s="193"/>
      <c r="TKF78" s="193"/>
      <c r="TKG78" s="193"/>
      <c r="TKH78" s="193"/>
      <c r="TKI78" s="193"/>
      <c r="TKJ78" s="193"/>
      <c r="TKK78" s="193"/>
      <c r="TKL78" s="193"/>
      <c r="TKM78" s="193"/>
      <c r="TKN78" s="193"/>
      <c r="TKO78" s="193"/>
      <c r="TKP78" s="193"/>
      <c r="TKQ78" s="193"/>
      <c r="TKR78" s="193"/>
      <c r="TKS78" s="193"/>
      <c r="TKT78" s="193"/>
      <c r="TKU78" s="193"/>
      <c r="TKV78" s="193"/>
      <c r="TKW78" s="193"/>
      <c r="TKX78" s="193"/>
      <c r="TKY78" s="193"/>
      <c r="TKZ78" s="193"/>
      <c r="TLA78" s="193"/>
      <c r="TLB78" s="193"/>
      <c r="TLC78" s="193"/>
      <c r="TLD78" s="193"/>
      <c r="TLE78" s="193"/>
      <c r="TLF78" s="193"/>
      <c r="TLG78" s="193"/>
      <c r="TLH78" s="193"/>
      <c r="TLI78" s="193"/>
      <c r="TLJ78" s="193"/>
      <c r="TLK78" s="193"/>
      <c r="TLL78" s="193"/>
      <c r="TLM78" s="193"/>
      <c r="TLN78" s="193"/>
      <c r="TLO78" s="193"/>
      <c r="TLP78" s="193"/>
      <c r="TLQ78" s="193"/>
      <c r="TLR78" s="193"/>
      <c r="TLS78" s="193"/>
      <c r="TLT78" s="193"/>
      <c r="TLU78" s="193"/>
      <c r="TLV78" s="193"/>
      <c r="TLW78" s="193"/>
      <c r="TLX78" s="193"/>
      <c r="TLY78" s="193"/>
      <c r="TLZ78" s="193"/>
      <c r="TMA78" s="193"/>
      <c r="TMB78" s="193"/>
      <c r="TMC78" s="193"/>
      <c r="TMD78" s="193"/>
      <c r="TME78" s="193"/>
      <c r="TMF78" s="193"/>
      <c r="TMG78" s="193"/>
      <c r="TMH78" s="193"/>
      <c r="TMI78" s="193"/>
      <c r="TMJ78" s="193"/>
      <c r="TMK78" s="193"/>
      <c r="TML78" s="193"/>
      <c r="TMM78" s="193"/>
      <c r="TMN78" s="193"/>
      <c r="TMO78" s="193"/>
      <c r="TMP78" s="193"/>
      <c r="TMQ78" s="193"/>
      <c r="TMR78" s="193"/>
      <c r="TMS78" s="193"/>
      <c r="TMT78" s="193"/>
      <c r="TMU78" s="193"/>
      <c r="TMV78" s="193"/>
      <c r="TMW78" s="193"/>
      <c r="TMX78" s="193"/>
      <c r="TMY78" s="193"/>
      <c r="TMZ78" s="193"/>
      <c r="TNA78" s="193"/>
      <c r="TNB78" s="193"/>
      <c r="TNC78" s="193"/>
      <c r="TND78" s="193"/>
      <c r="TNE78" s="193"/>
      <c r="TNF78" s="193"/>
      <c r="TNG78" s="193"/>
      <c r="TNH78" s="193"/>
      <c r="TNI78" s="193"/>
      <c r="TNJ78" s="193"/>
      <c r="TNK78" s="193"/>
      <c r="TNL78" s="193"/>
      <c r="TNM78" s="193"/>
      <c r="TNN78" s="193"/>
      <c r="TNO78" s="193"/>
      <c r="TNP78" s="193"/>
      <c r="TNQ78" s="193"/>
      <c r="TNR78" s="193"/>
      <c r="TNS78" s="193"/>
      <c r="TNT78" s="193"/>
      <c r="TNU78" s="193"/>
      <c r="TNV78" s="193"/>
      <c r="TNW78" s="193"/>
      <c r="TNX78" s="193"/>
      <c r="TNY78" s="193"/>
      <c r="TNZ78" s="193"/>
      <c r="TOA78" s="193"/>
      <c r="TOB78" s="193"/>
      <c r="TOC78" s="193"/>
      <c r="TOD78" s="193"/>
      <c r="TOE78" s="193"/>
      <c r="TOF78" s="193"/>
      <c r="TOG78" s="193"/>
      <c r="TOH78" s="193"/>
      <c r="TOI78" s="193"/>
      <c r="TOJ78" s="193"/>
      <c r="TOK78" s="193"/>
      <c r="TOL78" s="193"/>
      <c r="TOM78" s="193"/>
      <c r="TON78" s="193"/>
      <c r="TOO78" s="193"/>
      <c r="TOP78" s="193"/>
      <c r="TOQ78" s="193"/>
      <c r="TOR78" s="193"/>
      <c r="TOS78" s="193"/>
      <c r="TOT78" s="193"/>
      <c r="TOU78" s="193"/>
      <c r="TOV78" s="193"/>
      <c r="TOW78" s="193"/>
      <c r="TOX78" s="193"/>
      <c r="TOY78" s="193"/>
      <c r="TOZ78" s="193"/>
      <c r="TPA78" s="193"/>
      <c r="TPB78" s="193"/>
      <c r="TPC78" s="193"/>
      <c r="TPD78" s="193"/>
      <c r="TPE78" s="193"/>
      <c r="TPF78" s="193"/>
      <c r="TPG78" s="193"/>
      <c r="TPH78" s="193"/>
      <c r="TPI78" s="193"/>
      <c r="TPJ78" s="193"/>
      <c r="TPK78" s="193"/>
      <c r="TPL78" s="193"/>
      <c r="TPM78" s="193"/>
      <c r="TPN78" s="193"/>
      <c r="TPO78" s="193"/>
      <c r="TPP78" s="193"/>
      <c r="TPQ78" s="193"/>
      <c r="TPR78" s="193"/>
      <c r="TPS78" s="193"/>
      <c r="TPT78" s="193"/>
      <c r="TPU78" s="193"/>
      <c r="TPV78" s="193"/>
      <c r="TPW78" s="193"/>
      <c r="TPX78" s="193"/>
      <c r="TPY78" s="193"/>
      <c r="TPZ78" s="193"/>
      <c r="TQA78" s="193"/>
      <c r="TQB78" s="193"/>
      <c r="TQC78" s="193"/>
      <c r="TQD78" s="193"/>
      <c r="TQE78" s="193"/>
      <c r="TQF78" s="193"/>
      <c r="TQG78" s="193"/>
      <c r="TQH78" s="193"/>
      <c r="TQI78" s="193"/>
      <c r="TQJ78" s="193"/>
      <c r="TQK78" s="193"/>
      <c r="TQL78" s="193"/>
      <c r="TQM78" s="193"/>
      <c r="TQN78" s="193"/>
      <c r="TQO78" s="193"/>
      <c r="TQP78" s="193"/>
      <c r="TQQ78" s="193"/>
      <c r="TQR78" s="193"/>
      <c r="TQS78" s="193"/>
      <c r="TQT78" s="193"/>
      <c r="TQU78" s="193"/>
      <c r="TQV78" s="193"/>
      <c r="TQW78" s="193"/>
      <c r="TQX78" s="193"/>
      <c r="TQY78" s="193"/>
      <c r="TQZ78" s="193"/>
      <c r="TRA78" s="193"/>
      <c r="TRB78" s="193"/>
      <c r="TRC78" s="193"/>
      <c r="TRD78" s="193"/>
      <c r="TRE78" s="193"/>
      <c r="TRF78" s="193"/>
      <c r="TRG78" s="193"/>
      <c r="TRH78" s="193"/>
      <c r="TRI78" s="193"/>
      <c r="TRJ78" s="193"/>
      <c r="TRK78" s="193"/>
      <c r="TRL78" s="193"/>
      <c r="TRM78" s="193"/>
      <c r="TRN78" s="193"/>
      <c r="TRO78" s="193"/>
      <c r="TRP78" s="193"/>
      <c r="TRQ78" s="193"/>
      <c r="TRR78" s="193"/>
      <c r="TRS78" s="193"/>
      <c r="TRT78" s="193"/>
      <c r="TRU78" s="193"/>
      <c r="TRV78" s="193"/>
      <c r="TRW78" s="193"/>
      <c r="TRX78" s="193"/>
      <c r="TRY78" s="193"/>
      <c r="TRZ78" s="193"/>
      <c r="TSA78" s="193"/>
      <c r="TSB78" s="193"/>
      <c r="TSC78" s="193"/>
      <c r="TSD78" s="193"/>
      <c r="TSE78" s="193"/>
      <c r="TSF78" s="193"/>
      <c r="TSG78" s="193"/>
      <c r="TSH78" s="193"/>
      <c r="TSI78" s="193"/>
      <c r="TSJ78" s="193"/>
      <c r="TSK78" s="193"/>
      <c r="TSL78" s="193"/>
      <c r="TSM78" s="193"/>
      <c r="TSN78" s="193"/>
      <c r="TSO78" s="193"/>
      <c r="TSP78" s="193"/>
      <c r="TSQ78" s="193"/>
      <c r="TSR78" s="193"/>
      <c r="TSS78" s="193"/>
      <c r="TST78" s="193"/>
      <c r="TSU78" s="193"/>
      <c r="TSV78" s="193"/>
      <c r="TSW78" s="193"/>
      <c r="TSX78" s="193"/>
      <c r="TSY78" s="193"/>
      <c r="TSZ78" s="193"/>
      <c r="TTA78" s="193"/>
      <c r="TTB78" s="193"/>
      <c r="TTC78" s="193"/>
      <c r="TTD78" s="193"/>
      <c r="TTE78" s="193"/>
      <c r="TTF78" s="193"/>
      <c r="TTG78" s="193"/>
      <c r="TTH78" s="193"/>
      <c r="TTI78" s="193"/>
      <c r="TTJ78" s="193"/>
      <c r="TTK78" s="193"/>
      <c r="TTL78" s="193"/>
      <c r="TTM78" s="193"/>
      <c r="TTN78" s="193"/>
      <c r="TTO78" s="193"/>
      <c r="TTP78" s="193"/>
      <c r="TTQ78" s="193"/>
      <c r="TTR78" s="193"/>
      <c r="TTS78" s="193"/>
      <c r="TTT78" s="193"/>
      <c r="TTU78" s="193"/>
      <c r="TTV78" s="193"/>
      <c r="TTW78" s="193"/>
      <c r="TTX78" s="193"/>
      <c r="TTY78" s="193"/>
      <c r="TTZ78" s="193"/>
      <c r="TUA78" s="193"/>
      <c r="TUB78" s="193"/>
      <c r="TUC78" s="193"/>
      <c r="TUD78" s="193"/>
      <c r="TUE78" s="193"/>
      <c r="TUF78" s="193"/>
      <c r="TUG78" s="193"/>
      <c r="TUH78" s="193"/>
      <c r="TUI78" s="193"/>
      <c r="TUJ78" s="193"/>
      <c r="TUK78" s="193"/>
      <c r="TUL78" s="193"/>
      <c r="TUM78" s="193"/>
      <c r="TUN78" s="193"/>
      <c r="TUO78" s="193"/>
      <c r="TUP78" s="193"/>
      <c r="TUQ78" s="193"/>
      <c r="TUR78" s="193"/>
      <c r="TUS78" s="193"/>
      <c r="TUT78" s="193"/>
      <c r="TUU78" s="193"/>
      <c r="TUV78" s="193"/>
      <c r="TUW78" s="193"/>
      <c r="TUX78" s="193"/>
      <c r="TUY78" s="193"/>
      <c r="TUZ78" s="193"/>
      <c r="TVA78" s="193"/>
      <c r="TVB78" s="193"/>
      <c r="TVC78" s="193"/>
      <c r="TVD78" s="193"/>
      <c r="TVE78" s="193"/>
      <c r="TVF78" s="193"/>
      <c r="TVG78" s="193"/>
      <c r="TVH78" s="193"/>
      <c r="TVI78" s="193"/>
      <c r="TVJ78" s="193"/>
      <c r="TVK78" s="193"/>
      <c r="TVL78" s="193"/>
      <c r="TVM78" s="193"/>
      <c r="TVN78" s="193"/>
      <c r="TVO78" s="193"/>
      <c r="TVP78" s="193"/>
      <c r="TVQ78" s="193"/>
      <c r="TVR78" s="193"/>
      <c r="TVS78" s="193"/>
      <c r="TVT78" s="193"/>
      <c r="TVU78" s="193"/>
      <c r="TVV78" s="193"/>
      <c r="TVW78" s="193"/>
      <c r="TVX78" s="193"/>
      <c r="TVY78" s="193"/>
      <c r="TVZ78" s="193"/>
      <c r="TWA78" s="193"/>
      <c r="TWB78" s="193"/>
      <c r="TWC78" s="193"/>
      <c r="TWD78" s="193"/>
      <c r="TWE78" s="193"/>
      <c r="TWF78" s="193"/>
      <c r="TWG78" s="193"/>
      <c r="TWH78" s="193"/>
      <c r="TWI78" s="193"/>
      <c r="TWJ78" s="193"/>
      <c r="TWK78" s="193"/>
      <c r="TWL78" s="193"/>
      <c r="TWM78" s="193"/>
      <c r="TWN78" s="193"/>
      <c r="TWO78" s="193"/>
      <c r="TWP78" s="193"/>
      <c r="TWQ78" s="193"/>
      <c r="TWR78" s="193"/>
      <c r="TWS78" s="193"/>
      <c r="TWT78" s="193"/>
      <c r="TWU78" s="193"/>
      <c r="TWV78" s="193"/>
      <c r="TWW78" s="193"/>
      <c r="TWX78" s="193"/>
      <c r="TWY78" s="193"/>
      <c r="TWZ78" s="193"/>
      <c r="TXA78" s="193"/>
      <c r="TXB78" s="193"/>
      <c r="TXC78" s="193"/>
      <c r="TXD78" s="193"/>
      <c r="TXE78" s="193"/>
      <c r="TXF78" s="193"/>
      <c r="TXG78" s="193"/>
      <c r="TXH78" s="193"/>
      <c r="TXI78" s="193"/>
      <c r="TXJ78" s="193"/>
      <c r="TXK78" s="193"/>
      <c r="TXL78" s="193"/>
      <c r="TXM78" s="193"/>
      <c r="TXN78" s="193"/>
      <c r="TXO78" s="193"/>
      <c r="TXP78" s="193"/>
      <c r="TXQ78" s="193"/>
      <c r="TXR78" s="193"/>
      <c r="TXS78" s="193"/>
      <c r="TXT78" s="193"/>
      <c r="TXU78" s="193"/>
      <c r="TXV78" s="193"/>
      <c r="TXW78" s="193"/>
      <c r="TXX78" s="193"/>
      <c r="TXY78" s="193"/>
      <c r="TXZ78" s="193"/>
      <c r="TYA78" s="193"/>
      <c r="TYB78" s="193"/>
      <c r="TYC78" s="193"/>
      <c r="TYD78" s="193"/>
      <c r="TYE78" s="193"/>
      <c r="TYF78" s="193"/>
      <c r="TYG78" s="193"/>
      <c r="TYH78" s="193"/>
      <c r="TYI78" s="193"/>
      <c r="TYJ78" s="193"/>
      <c r="TYK78" s="193"/>
      <c r="TYL78" s="193"/>
      <c r="TYM78" s="193"/>
      <c r="TYN78" s="193"/>
      <c r="TYO78" s="193"/>
      <c r="TYP78" s="193"/>
      <c r="TYQ78" s="193"/>
      <c r="TYR78" s="193"/>
      <c r="TYS78" s="193"/>
      <c r="TYT78" s="193"/>
      <c r="TYU78" s="193"/>
      <c r="TYV78" s="193"/>
      <c r="TYW78" s="193"/>
      <c r="TYX78" s="193"/>
      <c r="TYY78" s="193"/>
      <c r="TYZ78" s="193"/>
      <c r="TZA78" s="193"/>
      <c r="TZB78" s="193"/>
      <c r="TZC78" s="193"/>
      <c r="TZD78" s="193"/>
      <c r="TZE78" s="193"/>
      <c r="TZF78" s="193"/>
      <c r="TZG78" s="193"/>
      <c r="TZH78" s="193"/>
      <c r="TZI78" s="193"/>
      <c r="TZJ78" s="193"/>
      <c r="TZK78" s="193"/>
      <c r="TZL78" s="193"/>
      <c r="TZM78" s="193"/>
      <c r="TZN78" s="193"/>
      <c r="TZO78" s="193"/>
      <c r="TZP78" s="193"/>
      <c r="TZQ78" s="193"/>
      <c r="TZR78" s="193"/>
      <c r="TZS78" s="193"/>
      <c r="TZT78" s="193"/>
      <c r="TZU78" s="193"/>
      <c r="TZV78" s="193"/>
      <c r="TZW78" s="193"/>
      <c r="TZX78" s="193"/>
      <c r="TZY78" s="193"/>
      <c r="TZZ78" s="193"/>
      <c r="UAA78" s="193"/>
      <c r="UAB78" s="193"/>
      <c r="UAC78" s="193"/>
      <c r="UAD78" s="193"/>
      <c r="UAE78" s="193"/>
      <c r="UAF78" s="193"/>
      <c r="UAG78" s="193"/>
      <c r="UAH78" s="193"/>
      <c r="UAI78" s="193"/>
      <c r="UAJ78" s="193"/>
      <c r="UAK78" s="193"/>
      <c r="UAL78" s="193"/>
      <c r="UAM78" s="193"/>
      <c r="UAN78" s="193"/>
      <c r="UAO78" s="193"/>
      <c r="UAP78" s="193"/>
      <c r="UAQ78" s="193"/>
      <c r="UAR78" s="193"/>
      <c r="UAS78" s="193"/>
      <c r="UAT78" s="193"/>
      <c r="UAU78" s="193"/>
      <c r="UAV78" s="193"/>
      <c r="UAW78" s="193"/>
      <c r="UAX78" s="193"/>
      <c r="UAY78" s="193"/>
      <c r="UAZ78" s="193"/>
      <c r="UBA78" s="193"/>
      <c r="UBB78" s="193"/>
      <c r="UBC78" s="193"/>
      <c r="UBD78" s="193"/>
      <c r="UBE78" s="193"/>
      <c r="UBF78" s="193"/>
      <c r="UBG78" s="193"/>
      <c r="UBH78" s="193"/>
      <c r="UBI78" s="193"/>
      <c r="UBJ78" s="193"/>
      <c r="UBK78" s="193"/>
      <c r="UBL78" s="193"/>
      <c r="UBM78" s="193"/>
      <c r="UBN78" s="193"/>
      <c r="UBO78" s="193"/>
      <c r="UBP78" s="193"/>
      <c r="UBQ78" s="193"/>
      <c r="UBR78" s="193"/>
      <c r="UBS78" s="193"/>
      <c r="UBT78" s="193"/>
      <c r="UBU78" s="193"/>
      <c r="UBV78" s="193"/>
      <c r="UBW78" s="193"/>
      <c r="UBX78" s="193"/>
      <c r="UBY78" s="193"/>
      <c r="UBZ78" s="193"/>
      <c r="UCA78" s="193"/>
      <c r="UCB78" s="193"/>
      <c r="UCC78" s="193"/>
      <c r="UCD78" s="193"/>
      <c r="UCE78" s="193"/>
      <c r="UCF78" s="193"/>
      <c r="UCG78" s="193"/>
      <c r="UCH78" s="193"/>
      <c r="UCI78" s="193"/>
      <c r="UCJ78" s="193"/>
      <c r="UCK78" s="193"/>
      <c r="UCL78" s="193"/>
      <c r="UCM78" s="193"/>
      <c r="UCN78" s="193"/>
      <c r="UCO78" s="193"/>
      <c r="UCP78" s="193"/>
      <c r="UCQ78" s="193"/>
      <c r="UCR78" s="193"/>
      <c r="UCS78" s="193"/>
      <c r="UCT78" s="193"/>
      <c r="UCU78" s="193"/>
      <c r="UCV78" s="193"/>
      <c r="UCW78" s="193"/>
      <c r="UCX78" s="193"/>
      <c r="UCY78" s="193"/>
      <c r="UCZ78" s="193"/>
      <c r="UDA78" s="193"/>
      <c r="UDB78" s="193"/>
      <c r="UDC78" s="193"/>
      <c r="UDD78" s="193"/>
      <c r="UDE78" s="193"/>
      <c r="UDF78" s="193"/>
      <c r="UDG78" s="193"/>
      <c r="UDH78" s="193"/>
      <c r="UDI78" s="193"/>
      <c r="UDJ78" s="193"/>
      <c r="UDK78" s="193"/>
      <c r="UDL78" s="193"/>
      <c r="UDM78" s="193"/>
      <c r="UDN78" s="193"/>
      <c r="UDO78" s="193"/>
      <c r="UDP78" s="193"/>
      <c r="UDQ78" s="193"/>
      <c r="UDR78" s="193"/>
      <c r="UDS78" s="193"/>
      <c r="UDT78" s="193"/>
      <c r="UDU78" s="193"/>
      <c r="UDV78" s="193"/>
      <c r="UDW78" s="193"/>
      <c r="UDX78" s="193"/>
      <c r="UDY78" s="193"/>
      <c r="UDZ78" s="193"/>
      <c r="UEA78" s="193"/>
      <c r="UEB78" s="193"/>
      <c r="UEC78" s="193"/>
      <c r="UED78" s="193"/>
      <c r="UEE78" s="193"/>
      <c r="UEF78" s="193"/>
      <c r="UEG78" s="193"/>
      <c r="UEH78" s="193"/>
      <c r="UEI78" s="193"/>
      <c r="UEJ78" s="193"/>
      <c r="UEK78" s="193"/>
      <c r="UEL78" s="193"/>
      <c r="UEM78" s="193"/>
      <c r="UEN78" s="193"/>
      <c r="UEO78" s="193"/>
      <c r="UEP78" s="193"/>
      <c r="UEQ78" s="193"/>
      <c r="UER78" s="193"/>
      <c r="UES78" s="193"/>
      <c r="UET78" s="193"/>
      <c r="UEU78" s="193"/>
      <c r="UEV78" s="193"/>
      <c r="UEW78" s="193"/>
      <c r="UEX78" s="193"/>
      <c r="UEY78" s="193"/>
      <c r="UEZ78" s="193"/>
      <c r="UFA78" s="193"/>
      <c r="UFB78" s="193"/>
      <c r="UFC78" s="193"/>
      <c r="UFD78" s="193"/>
      <c r="UFE78" s="193"/>
      <c r="UFF78" s="193"/>
      <c r="UFG78" s="193"/>
      <c r="UFH78" s="193"/>
      <c r="UFI78" s="193"/>
      <c r="UFJ78" s="193"/>
      <c r="UFK78" s="193"/>
      <c r="UFL78" s="193"/>
      <c r="UFM78" s="193"/>
      <c r="UFN78" s="193"/>
      <c r="UFO78" s="193"/>
      <c r="UFP78" s="193"/>
      <c r="UFQ78" s="193"/>
      <c r="UFR78" s="193"/>
      <c r="UFS78" s="193"/>
      <c r="UFT78" s="193"/>
      <c r="UFU78" s="193"/>
      <c r="UFV78" s="193"/>
      <c r="UFW78" s="193"/>
      <c r="UFX78" s="193"/>
      <c r="UFY78" s="193"/>
      <c r="UFZ78" s="193"/>
      <c r="UGA78" s="193"/>
      <c r="UGB78" s="193"/>
      <c r="UGC78" s="193"/>
      <c r="UGD78" s="193"/>
      <c r="UGE78" s="193"/>
      <c r="UGF78" s="193"/>
      <c r="UGG78" s="193"/>
      <c r="UGH78" s="193"/>
      <c r="UGI78" s="193"/>
      <c r="UGJ78" s="193"/>
      <c r="UGK78" s="193"/>
      <c r="UGL78" s="193"/>
      <c r="UGM78" s="193"/>
      <c r="UGN78" s="193"/>
      <c r="UGO78" s="193"/>
      <c r="UGP78" s="193"/>
      <c r="UGQ78" s="193"/>
      <c r="UGR78" s="193"/>
      <c r="UGS78" s="193"/>
      <c r="UGT78" s="193"/>
      <c r="UGU78" s="193"/>
      <c r="UGV78" s="193"/>
      <c r="UGW78" s="193"/>
      <c r="UGX78" s="193"/>
      <c r="UGY78" s="193"/>
      <c r="UGZ78" s="193"/>
      <c r="UHA78" s="193"/>
      <c r="UHB78" s="193"/>
      <c r="UHC78" s="193"/>
      <c r="UHD78" s="193"/>
      <c r="UHE78" s="193"/>
      <c r="UHF78" s="193"/>
      <c r="UHG78" s="193"/>
      <c r="UHH78" s="193"/>
      <c r="UHI78" s="193"/>
      <c r="UHJ78" s="193"/>
      <c r="UHK78" s="193"/>
      <c r="UHL78" s="193"/>
      <c r="UHM78" s="193"/>
      <c r="UHN78" s="193"/>
      <c r="UHO78" s="193"/>
      <c r="UHP78" s="193"/>
      <c r="UHQ78" s="193"/>
      <c r="UHR78" s="193"/>
      <c r="UHS78" s="193"/>
      <c r="UHT78" s="193"/>
      <c r="UHU78" s="193"/>
      <c r="UHV78" s="193"/>
      <c r="UHW78" s="193"/>
      <c r="UHX78" s="193"/>
      <c r="UHY78" s="193"/>
      <c r="UHZ78" s="193"/>
      <c r="UIA78" s="193"/>
      <c r="UIB78" s="193"/>
      <c r="UIC78" s="193"/>
      <c r="UID78" s="193"/>
      <c r="UIE78" s="193"/>
      <c r="UIF78" s="193"/>
      <c r="UIG78" s="193"/>
      <c r="UIH78" s="193"/>
      <c r="UII78" s="193"/>
      <c r="UIJ78" s="193"/>
      <c r="UIK78" s="193"/>
      <c r="UIL78" s="193"/>
      <c r="UIM78" s="193"/>
      <c r="UIN78" s="193"/>
      <c r="UIO78" s="193"/>
      <c r="UIP78" s="193"/>
      <c r="UIQ78" s="193"/>
      <c r="UIR78" s="193"/>
      <c r="UIS78" s="193"/>
      <c r="UIT78" s="193"/>
      <c r="UIU78" s="193"/>
      <c r="UIV78" s="193"/>
      <c r="UIW78" s="193"/>
      <c r="UIX78" s="193"/>
      <c r="UIY78" s="193"/>
      <c r="UIZ78" s="193"/>
      <c r="UJA78" s="193"/>
      <c r="UJB78" s="193"/>
      <c r="UJC78" s="193"/>
      <c r="UJD78" s="193"/>
      <c r="UJE78" s="193"/>
      <c r="UJF78" s="193"/>
      <c r="UJG78" s="193"/>
      <c r="UJH78" s="193"/>
      <c r="UJI78" s="193"/>
      <c r="UJJ78" s="193"/>
      <c r="UJK78" s="193"/>
      <c r="UJL78" s="193"/>
      <c r="UJM78" s="193"/>
      <c r="UJN78" s="193"/>
      <c r="UJO78" s="193"/>
      <c r="UJP78" s="193"/>
      <c r="UJQ78" s="193"/>
      <c r="UJR78" s="193"/>
      <c r="UJS78" s="193"/>
      <c r="UJT78" s="193"/>
      <c r="UJU78" s="193"/>
      <c r="UJV78" s="193"/>
      <c r="UJW78" s="193"/>
      <c r="UJX78" s="193"/>
      <c r="UJY78" s="193"/>
      <c r="UJZ78" s="193"/>
      <c r="UKA78" s="193"/>
      <c r="UKB78" s="193"/>
      <c r="UKC78" s="193"/>
      <c r="UKD78" s="193"/>
      <c r="UKE78" s="193"/>
      <c r="UKF78" s="193"/>
      <c r="UKG78" s="193"/>
      <c r="UKH78" s="193"/>
      <c r="UKI78" s="193"/>
      <c r="UKJ78" s="193"/>
      <c r="UKK78" s="193"/>
      <c r="UKL78" s="193"/>
      <c r="UKM78" s="193"/>
      <c r="UKN78" s="193"/>
      <c r="UKO78" s="193"/>
      <c r="UKP78" s="193"/>
      <c r="UKQ78" s="193"/>
      <c r="UKR78" s="193"/>
      <c r="UKS78" s="193"/>
      <c r="UKT78" s="193"/>
      <c r="UKU78" s="193"/>
      <c r="UKV78" s="193"/>
      <c r="UKW78" s="193"/>
      <c r="UKX78" s="193"/>
      <c r="UKY78" s="193"/>
      <c r="UKZ78" s="193"/>
      <c r="ULA78" s="193"/>
      <c r="ULB78" s="193"/>
      <c r="ULC78" s="193"/>
      <c r="ULD78" s="193"/>
      <c r="ULE78" s="193"/>
      <c r="ULF78" s="193"/>
      <c r="ULG78" s="193"/>
      <c r="ULH78" s="193"/>
      <c r="ULI78" s="193"/>
      <c r="ULJ78" s="193"/>
      <c r="ULK78" s="193"/>
      <c r="ULL78" s="193"/>
      <c r="ULM78" s="193"/>
      <c r="ULN78" s="193"/>
      <c r="ULO78" s="193"/>
      <c r="ULP78" s="193"/>
      <c r="ULQ78" s="193"/>
      <c r="ULR78" s="193"/>
      <c r="ULS78" s="193"/>
      <c r="ULT78" s="193"/>
      <c r="ULU78" s="193"/>
      <c r="ULV78" s="193"/>
      <c r="ULW78" s="193"/>
      <c r="ULX78" s="193"/>
      <c r="ULY78" s="193"/>
      <c r="ULZ78" s="193"/>
      <c r="UMA78" s="193"/>
      <c r="UMB78" s="193"/>
      <c r="UMC78" s="193"/>
      <c r="UMD78" s="193"/>
      <c r="UME78" s="193"/>
      <c r="UMF78" s="193"/>
      <c r="UMG78" s="193"/>
      <c r="UMH78" s="193"/>
      <c r="UMI78" s="193"/>
      <c r="UMJ78" s="193"/>
      <c r="UMK78" s="193"/>
      <c r="UML78" s="193"/>
      <c r="UMM78" s="193"/>
      <c r="UMN78" s="193"/>
      <c r="UMO78" s="193"/>
      <c r="UMP78" s="193"/>
      <c r="UMQ78" s="193"/>
      <c r="UMR78" s="193"/>
      <c r="UMS78" s="193"/>
      <c r="UMT78" s="193"/>
      <c r="UMU78" s="193"/>
      <c r="UMV78" s="193"/>
      <c r="UMW78" s="193"/>
      <c r="UMX78" s="193"/>
      <c r="UMY78" s="193"/>
      <c r="UMZ78" s="193"/>
      <c r="UNA78" s="193"/>
      <c r="UNB78" s="193"/>
      <c r="UNC78" s="193"/>
      <c r="UND78" s="193"/>
      <c r="UNE78" s="193"/>
      <c r="UNF78" s="193"/>
      <c r="UNG78" s="193"/>
      <c r="UNH78" s="193"/>
      <c r="UNI78" s="193"/>
      <c r="UNJ78" s="193"/>
      <c r="UNK78" s="193"/>
      <c r="UNL78" s="193"/>
      <c r="UNM78" s="193"/>
      <c r="UNN78" s="193"/>
      <c r="UNO78" s="193"/>
      <c r="UNP78" s="193"/>
      <c r="UNQ78" s="193"/>
      <c r="UNR78" s="193"/>
      <c r="UNS78" s="193"/>
      <c r="UNT78" s="193"/>
      <c r="UNU78" s="193"/>
      <c r="UNV78" s="193"/>
      <c r="UNW78" s="193"/>
      <c r="UNX78" s="193"/>
      <c r="UNY78" s="193"/>
      <c r="UNZ78" s="193"/>
      <c r="UOA78" s="193"/>
      <c r="UOB78" s="193"/>
      <c r="UOC78" s="193"/>
      <c r="UOD78" s="193"/>
      <c r="UOE78" s="193"/>
      <c r="UOF78" s="193"/>
      <c r="UOG78" s="193"/>
      <c r="UOH78" s="193"/>
      <c r="UOI78" s="193"/>
      <c r="UOJ78" s="193"/>
      <c r="UOK78" s="193"/>
      <c r="UOL78" s="193"/>
      <c r="UOM78" s="193"/>
      <c r="UON78" s="193"/>
      <c r="UOO78" s="193"/>
      <c r="UOP78" s="193"/>
      <c r="UOQ78" s="193"/>
      <c r="UOR78" s="193"/>
      <c r="UOS78" s="193"/>
      <c r="UOT78" s="193"/>
      <c r="UOU78" s="193"/>
      <c r="UOV78" s="193"/>
      <c r="UOW78" s="193"/>
      <c r="UOX78" s="193"/>
      <c r="UOY78" s="193"/>
      <c r="UOZ78" s="193"/>
      <c r="UPA78" s="193"/>
      <c r="UPB78" s="193"/>
      <c r="UPC78" s="193"/>
      <c r="UPD78" s="193"/>
      <c r="UPE78" s="193"/>
      <c r="UPF78" s="193"/>
      <c r="UPG78" s="193"/>
      <c r="UPH78" s="193"/>
      <c r="UPI78" s="193"/>
      <c r="UPJ78" s="193"/>
      <c r="UPK78" s="193"/>
      <c r="UPL78" s="193"/>
      <c r="UPM78" s="193"/>
      <c r="UPN78" s="193"/>
      <c r="UPO78" s="193"/>
      <c r="UPP78" s="193"/>
      <c r="UPQ78" s="193"/>
      <c r="UPR78" s="193"/>
      <c r="UPS78" s="193"/>
      <c r="UPT78" s="193"/>
      <c r="UPU78" s="193"/>
      <c r="UPV78" s="193"/>
      <c r="UPW78" s="193"/>
      <c r="UPX78" s="193"/>
      <c r="UPY78" s="193"/>
      <c r="UPZ78" s="193"/>
      <c r="UQA78" s="193"/>
      <c r="UQB78" s="193"/>
      <c r="UQC78" s="193"/>
      <c r="UQD78" s="193"/>
      <c r="UQE78" s="193"/>
      <c r="UQF78" s="193"/>
      <c r="UQG78" s="193"/>
      <c r="UQH78" s="193"/>
      <c r="UQI78" s="193"/>
      <c r="UQJ78" s="193"/>
      <c r="UQK78" s="193"/>
      <c r="UQL78" s="193"/>
      <c r="UQM78" s="193"/>
      <c r="UQN78" s="193"/>
      <c r="UQO78" s="193"/>
      <c r="UQP78" s="193"/>
      <c r="UQQ78" s="193"/>
      <c r="UQR78" s="193"/>
      <c r="UQS78" s="193"/>
      <c r="UQT78" s="193"/>
      <c r="UQU78" s="193"/>
      <c r="UQV78" s="193"/>
      <c r="UQW78" s="193"/>
      <c r="UQX78" s="193"/>
      <c r="UQY78" s="193"/>
      <c r="UQZ78" s="193"/>
      <c r="URA78" s="193"/>
      <c r="URB78" s="193"/>
      <c r="URC78" s="193"/>
      <c r="URD78" s="193"/>
      <c r="URE78" s="193"/>
      <c r="URF78" s="193"/>
      <c r="URG78" s="193"/>
      <c r="URH78" s="193"/>
      <c r="URI78" s="193"/>
      <c r="URJ78" s="193"/>
      <c r="URK78" s="193"/>
      <c r="URL78" s="193"/>
      <c r="URM78" s="193"/>
      <c r="URN78" s="193"/>
      <c r="URO78" s="193"/>
      <c r="URP78" s="193"/>
      <c r="URQ78" s="193"/>
      <c r="URR78" s="193"/>
      <c r="URS78" s="193"/>
      <c r="URT78" s="193"/>
      <c r="URU78" s="193"/>
      <c r="URV78" s="193"/>
      <c r="URW78" s="193"/>
      <c r="URX78" s="193"/>
      <c r="URY78" s="193"/>
      <c r="URZ78" s="193"/>
      <c r="USA78" s="193"/>
      <c r="USB78" s="193"/>
      <c r="USC78" s="193"/>
      <c r="USD78" s="193"/>
      <c r="USE78" s="193"/>
      <c r="USF78" s="193"/>
      <c r="USG78" s="193"/>
      <c r="USH78" s="193"/>
      <c r="USI78" s="193"/>
      <c r="USJ78" s="193"/>
      <c r="USK78" s="193"/>
      <c r="USL78" s="193"/>
      <c r="USM78" s="193"/>
      <c r="USN78" s="193"/>
      <c r="USO78" s="193"/>
      <c r="USP78" s="193"/>
      <c r="USQ78" s="193"/>
      <c r="USR78" s="193"/>
      <c r="USS78" s="193"/>
      <c r="UST78" s="193"/>
      <c r="USU78" s="193"/>
      <c r="USV78" s="193"/>
      <c r="USW78" s="193"/>
      <c r="USX78" s="193"/>
      <c r="USY78" s="193"/>
      <c r="USZ78" s="193"/>
      <c r="UTA78" s="193"/>
      <c r="UTB78" s="193"/>
      <c r="UTC78" s="193"/>
      <c r="UTD78" s="193"/>
      <c r="UTE78" s="193"/>
      <c r="UTF78" s="193"/>
      <c r="UTG78" s="193"/>
      <c r="UTH78" s="193"/>
      <c r="UTI78" s="193"/>
      <c r="UTJ78" s="193"/>
      <c r="UTK78" s="193"/>
      <c r="UTL78" s="193"/>
      <c r="UTM78" s="193"/>
      <c r="UTN78" s="193"/>
      <c r="UTO78" s="193"/>
      <c r="UTP78" s="193"/>
      <c r="UTQ78" s="193"/>
      <c r="UTR78" s="193"/>
      <c r="UTS78" s="193"/>
      <c r="UTT78" s="193"/>
      <c r="UTU78" s="193"/>
      <c r="UTV78" s="193"/>
      <c r="UTW78" s="193"/>
      <c r="UTX78" s="193"/>
      <c r="UTY78" s="193"/>
      <c r="UTZ78" s="193"/>
      <c r="UUA78" s="193"/>
      <c r="UUB78" s="193"/>
      <c r="UUC78" s="193"/>
      <c r="UUD78" s="193"/>
      <c r="UUE78" s="193"/>
      <c r="UUF78" s="193"/>
      <c r="UUG78" s="193"/>
      <c r="UUH78" s="193"/>
      <c r="UUI78" s="193"/>
      <c r="UUJ78" s="193"/>
      <c r="UUK78" s="193"/>
      <c r="UUL78" s="193"/>
      <c r="UUM78" s="193"/>
      <c r="UUN78" s="193"/>
      <c r="UUO78" s="193"/>
      <c r="UUP78" s="193"/>
      <c r="UUQ78" s="193"/>
      <c r="UUR78" s="193"/>
      <c r="UUS78" s="193"/>
      <c r="UUT78" s="193"/>
      <c r="UUU78" s="193"/>
      <c r="UUV78" s="193"/>
      <c r="UUW78" s="193"/>
      <c r="UUX78" s="193"/>
      <c r="UUY78" s="193"/>
      <c r="UUZ78" s="193"/>
      <c r="UVA78" s="193"/>
      <c r="UVB78" s="193"/>
      <c r="UVC78" s="193"/>
      <c r="UVD78" s="193"/>
      <c r="UVE78" s="193"/>
      <c r="UVF78" s="193"/>
      <c r="UVG78" s="193"/>
      <c r="UVH78" s="193"/>
      <c r="UVI78" s="193"/>
      <c r="UVJ78" s="193"/>
      <c r="UVK78" s="193"/>
      <c r="UVL78" s="193"/>
      <c r="UVM78" s="193"/>
      <c r="UVN78" s="193"/>
      <c r="UVO78" s="193"/>
      <c r="UVP78" s="193"/>
      <c r="UVQ78" s="193"/>
      <c r="UVR78" s="193"/>
      <c r="UVS78" s="193"/>
      <c r="UVT78" s="193"/>
      <c r="UVU78" s="193"/>
      <c r="UVV78" s="193"/>
      <c r="UVW78" s="193"/>
      <c r="UVX78" s="193"/>
      <c r="UVY78" s="193"/>
      <c r="UVZ78" s="193"/>
      <c r="UWA78" s="193"/>
      <c r="UWB78" s="193"/>
      <c r="UWC78" s="193"/>
      <c r="UWD78" s="193"/>
      <c r="UWE78" s="193"/>
      <c r="UWF78" s="193"/>
      <c r="UWG78" s="193"/>
      <c r="UWH78" s="193"/>
      <c r="UWI78" s="193"/>
      <c r="UWJ78" s="193"/>
      <c r="UWK78" s="193"/>
      <c r="UWL78" s="193"/>
      <c r="UWM78" s="193"/>
      <c r="UWN78" s="193"/>
      <c r="UWO78" s="193"/>
      <c r="UWP78" s="193"/>
      <c r="UWQ78" s="193"/>
      <c r="UWR78" s="193"/>
      <c r="UWS78" s="193"/>
      <c r="UWT78" s="193"/>
      <c r="UWU78" s="193"/>
      <c r="UWV78" s="193"/>
      <c r="UWW78" s="193"/>
      <c r="UWX78" s="193"/>
      <c r="UWY78" s="193"/>
      <c r="UWZ78" s="193"/>
      <c r="UXA78" s="193"/>
      <c r="UXB78" s="193"/>
      <c r="UXC78" s="193"/>
      <c r="UXD78" s="193"/>
      <c r="UXE78" s="193"/>
      <c r="UXF78" s="193"/>
      <c r="UXG78" s="193"/>
      <c r="UXH78" s="193"/>
      <c r="UXI78" s="193"/>
      <c r="UXJ78" s="193"/>
      <c r="UXK78" s="193"/>
      <c r="UXL78" s="193"/>
      <c r="UXM78" s="193"/>
      <c r="UXN78" s="193"/>
      <c r="UXO78" s="193"/>
      <c r="UXP78" s="193"/>
      <c r="UXQ78" s="193"/>
      <c r="UXR78" s="193"/>
      <c r="UXS78" s="193"/>
      <c r="UXT78" s="193"/>
      <c r="UXU78" s="193"/>
      <c r="UXV78" s="193"/>
      <c r="UXW78" s="193"/>
      <c r="UXX78" s="193"/>
      <c r="UXY78" s="193"/>
      <c r="UXZ78" s="193"/>
      <c r="UYA78" s="193"/>
      <c r="UYB78" s="193"/>
      <c r="UYC78" s="193"/>
      <c r="UYD78" s="193"/>
      <c r="UYE78" s="193"/>
      <c r="UYF78" s="193"/>
      <c r="UYG78" s="193"/>
      <c r="UYH78" s="193"/>
      <c r="UYI78" s="193"/>
      <c r="UYJ78" s="193"/>
      <c r="UYK78" s="193"/>
      <c r="UYL78" s="193"/>
      <c r="UYM78" s="193"/>
      <c r="UYN78" s="193"/>
      <c r="UYO78" s="193"/>
      <c r="UYP78" s="193"/>
      <c r="UYQ78" s="193"/>
      <c r="UYR78" s="193"/>
      <c r="UYS78" s="193"/>
      <c r="UYT78" s="193"/>
      <c r="UYU78" s="193"/>
      <c r="UYV78" s="193"/>
      <c r="UYW78" s="193"/>
      <c r="UYX78" s="193"/>
      <c r="UYY78" s="193"/>
      <c r="UYZ78" s="193"/>
      <c r="UZA78" s="193"/>
      <c r="UZB78" s="193"/>
      <c r="UZC78" s="193"/>
      <c r="UZD78" s="193"/>
      <c r="UZE78" s="193"/>
      <c r="UZF78" s="193"/>
      <c r="UZG78" s="193"/>
      <c r="UZH78" s="193"/>
      <c r="UZI78" s="193"/>
      <c r="UZJ78" s="193"/>
      <c r="UZK78" s="193"/>
      <c r="UZL78" s="193"/>
      <c r="UZM78" s="193"/>
      <c r="UZN78" s="193"/>
      <c r="UZO78" s="193"/>
      <c r="UZP78" s="193"/>
      <c r="UZQ78" s="193"/>
      <c r="UZR78" s="193"/>
      <c r="UZS78" s="193"/>
      <c r="UZT78" s="193"/>
      <c r="UZU78" s="193"/>
      <c r="UZV78" s="193"/>
      <c r="UZW78" s="193"/>
      <c r="UZX78" s="193"/>
      <c r="UZY78" s="193"/>
      <c r="UZZ78" s="193"/>
      <c r="VAA78" s="193"/>
      <c r="VAB78" s="193"/>
      <c r="VAC78" s="193"/>
      <c r="VAD78" s="193"/>
      <c r="VAE78" s="193"/>
      <c r="VAF78" s="193"/>
      <c r="VAG78" s="193"/>
      <c r="VAH78" s="193"/>
      <c r="VAI78" s="193"/>
      <c r="VAJ78" s="193"/>
      <c r="VAK78" s="193"/>
      <c r="VAL78" s="193"/>
      <c r="VAM78" s="193"/>
      <c r="VAN78" s="193"/>
      <c r="VAO78" s="193"/>
      <c r="VAP78" s="193"/>
      <c r="VAQ78" s="193"/>
      <c r="VAR78" s="193"/>
      <c r="VAS78" s="193"/>
      <c r="VAT78" s="193"/>
      <c r="VAU78" s="193"/>
      <c r="VAV78" s="193"/>
      <c r="VAW78" s="193"/>
      <c r="VAX78" s="193"/>
      <c r="VAY78" s="193"/>
      <c r="VAZ78" s="193"/>
      <c r="VBA78" s="193"/>
      <c r="VBB78" s="193"/>
      <c r="VBC78" s="193"/>
      <c r="VBD78" s="193"/>
      <c r="VBE78" s="193"/>
      <c r="VBF78" s="193"/>
      <c r="VBG78" s="193"/>
      <c r="VBH78" s="193"/>
      <c r="VBI78" s="193"/>
      <c r="VBJ78" s="193"/>
      <c r="VBK78" s="193"/>
      <c r="VBL78" s="193"/>
      <c r="VBM78" s="193"/>
      <c r="VBN78" s="193"/>
      <c r="VBO78" s="193"/>
      <c r="VBP78" s="193"/>
      <c r="VBQ78" s="193"/>
      <c r="VBR78" s="193"/>
      <c r="VBS78" s="193"/>
      <c r="VBT78" s="193"/>
      <c r="VBU78" s="193"/>
      <c r="VBV78" s="193"/>
      <c r="VBW78" s="193"/>
      <c r="VBX78" s="193"/>
      <c r="VBY78" s="193"/>
      <c r="VBZ78" s="193"/>
      <c r="VCA78" s="193"/>
      <c r="VCB78" s="193"/>
      <c r="VCC78" s="193"/>
      <c r="VCD78" s="193"/>
      <c r="VCE78" s="193"/>
      <c r="VCF78" s="193"/>
      <c r="VCG78" s="193"/>
      <c r="VCH78" s="193"/>
      <c r="VCI78" s="193"/>
      <c r="VCJ78" s="193"/>
      <c r="VCK78" s="193"/>
      <c r="VCL78" s="193"/>
      <c r="VCM78" s="193"/>
      <c r="VCN78" s="193"/>
      <c r="VCO78" s="193"/>
      <c r="VCP78" s="193"/>
      <c r="VCQ78" s="193"/>
      <c r="VCR78" s="193"/>
      <c r="VCS78" s="193"/>
      <c r="VCT78" s="193"/>
      <c r="VCU78" s="193"/>
      <c r="VCV78" s="193"/>
      <c r="VCW78" s="193"/>
      <c r="VCX78" s="193"/>
      <c r="VCY78" s="193"/>
      <c r="VCZ78" s="193"/>
      <c r="VDA78" s="193"/>
      <c r="VDB78" s="193"/>
      <c r="VDC78" s="193"/>
      <c r="VDD78" s="193"/>
      <c r="VDE78" s="193"/>
      <c r="VDF78" s="193"/>
      <c r="VDG78" s="193"/>
      <c r="VDH78" s="193"/>
      <c r="VDI78" s="193"/>
      <c r="VDJ78" s="193"/>
      <c r="VDK78" s="193"/>
      <c r="VDL78" s="193"/>
      <c r="VDM78" s="193"/>
      <c r="VDN78" s="193"/>
      <c r="VDO78" s="193"/>
      <c r="VDP78" s="193"/>
      <c r="VDQ78" s="193"/>
      <c r="VDR78" s="193"/>
      <c r="VDS78" s="193"/>
      <c r="VDT78" s="193"/>
      <c r="VDU78" s="193"/>
      <c r="VDV78" s="193"/>
      <c r="VDW78" s="193"/>
      <c r="VDX78" s="193"/>
      <c r="VDY78" s="193"/>
      <c r="VDZ78" s="193"/>
      <c r="VEA78" s="193"/>
      <c r="VEB78" s="193"/>
      <c r="VEC78" s="193"/>
      <c r="VED78" s="193"/>
      <c r="VEE78" s="193"/>
      <c r="VEF78" s="193"/>
      <c r="VEG78" s="193"/>
      <c r="VEH78" s="193"/>
      <c r="VEI78" s="193"/>
      <c r="VEJ78" s="193"/>
      <c r="VEK78" s="193"/>
      <c r="VEL78" s="193"/>
      <c r="VEM78" s="193"/>
      <c r="VEN78" s="193"/>
      <c r="VEO78" s="193"/>
      <c r="VEP78" s="193"/>
      <c r="VEQ78" s="193"/>
      <c r="VER78" s="193"/>
      <c r="VES78" s="193"/>
      <c r="VET78" s="193"/>
      <c r="VEU78" s="193"/>
      <c r="VEV78" s="193"/>
      <c r="VEW78" s="193"/>
      <c r="VEX78" s="193"/>
      <c r="VEY78" s="193"/>
      <c r="VEZ78" s="193"/>
      <c r="VFA78" s="193"/>
      <c r="VFB78" s="193"/>
      <c r="VFC78" s="193"/>
      <c r="VFD78" s="193"/>
      <c r="VFE78" s="193"/>
      <c r="VFF78" s="193"/>
      <c r="VFG78" s="193"/>
      <c r="VFH78" s="193"/>
      <c r="VFI78" s="193"/>
      <c r="VFJ78" s="193"/>
      <c r="VFK78" s="193"/>
      <c r="VFL78" s="193"/>
      <c r="VFM78" s="193"/>
      <c r="VFN78" s="193"/>
      <c r="VFO78" s="193"/>
      <c r="VFP78" s="193"/>
      <c r="VFQ78" s="193"/>
      <c r="VFR78" s="193"/>
      <c r="VFS78" s="193"/>
      <c r="VFT78" s="193"/>
      <c r="VFU78" s="193"/>
      <c r="VFV78" s="193"/>
      <c r="VFW78" s="193"/>
      <c r="VFX78" s="193"/>
      <c r="VFY78" s="193"/>
      <c r="VFZ78" s="193"/>
      <c r="VGA78" s="193"/>
      <c r="VGB78" s="193"/>
      <c r="VGC78" s="193"/>
      <c r="VGD78" s="193"/>
      <c r="VGE78" s="193"/>
      <c r="VGF78" s="193"/>
      <c r="VGG78" s="193"/>
      <c r="VGH78" s="193"/>
      <c r="VGI78" s="193"/>
      <c r="VGJ78" s="193"/>
      <c r="VGK78" s="193"/>
      <c r="VGL78" s="193"/>
      <c r="VGM78" s="193"/>
      <c r="VGN78" s="193"/>
      <c r="VGO78" s="193"/>
      <c r="VGP78" s="193"/>
      <c r="VGQ78" s="193"/>
      <c r="VGR78" s="193"/>
      <c r="VGS78" s="193"/>
      <c r="VGT78" s="193"/>
      <c r="VGU78" s="193"/>
      <c r="VGV78" s="193"/>
      <c r="VGW78" s="193"/>
      <c r="VGX78" s="193"/>
      <c r="VGY78" s="193"/>
      <c r="VGZ78" s="193"/>
      <c r="VHA78" s="193"/>
      <c r="VHB78" s="193"/>
      <c r="VHC78" s="193"/>
      <c r="VHD78" s="193"/>
      <c r="VHE78" s="193"/>
      <c r="VHF78" s="193"/>
      <c r="VHG78" s="193"/>
      <c r="VHH78" s="193"/>
      <c r="VHI78" s="193"/>
      <c r="VHJ78" s="193"/>
      <c r="VHK78" s="193"/>
      <c r="VHL78" s="193"/>
      <c r="VHM78" s="193"/>
      <c r="VHN78" s="193"/>
      <c r="VHO78" s="193"/>
      <c r="VHP78" s="193"/>
      <c r="VHQ78" s="193"/>
      <c r="VHR78" s="193"/>
      <c r="VHS78" s="193"/>
      <c r="VHT78" s="193"/>
      <c r="VHU78" s="193"/>
      <c r="VHV78" s="193"/>
      <c r="VHW78" s="193"/>
      <c r="VHX78" s="193"/>
      <c r="VHY78" s="193"/>
      <c r="VHZ78" s="193"/>
      <c r="VIA78" s="193"/>
      <c r="VIB78" s="193"/>
      <c r="VIC78" s="193"/>
      <c r="VID78" s="193"/>
      <c r="VIE78" s="193"/>
      <c r="VIF78" s="193"/>
      <c r="VIG78" s="193"/>
      <c r="VIH78" s="193"/>
      <c r="VII78" s="193"/>
      <c r="VIJ78" s="193"/>
      <c r="VIK78" s="193"/>
      <c r="VIL78" s="193"/>
      <c r="VIM78" s="193"/>
      <c r="VIN78" s="193"/>
      <c r="VIO78" s="193"/>
      <c r="VIP78" s="193"/>
      <c r="VIQ78" s="193"/>
      <c r="VIR78" s="193"/>
      <c r="VIS78" s="193"/>
      <c r="VIT78" s="193"/>
      <c r="VIU78" s="193"/>
      <c r="VIV78" s="193"/>
      <c r="VIW78" s="193"/>
      <c r="VIX78" s="193"/>
      <c r="VIY78" s="193"/>
      <c r="VIZ78" s="193"/>
      <c r="VJA78" s="193"/>
      <c r="VJB78" s="193"/>
      <c r="VJC78" s="193"/>
      <c r="VJD78" s="193"/>
      <c r="VJE78" s="193"/>
      <c r="VJF78" s="193"/>
      <c r="VJG78" s="193"/>
      <c r="VJH78" s="193"/>
      <c r="VJI78" s="193"/>
      <c r="VJJ78" s="193"/>
      <c r="VJK78" s="193"/>
      <c r="VJL78" s="193"/>
      <c r="VJM78" s="193"/>
      <c r="VJN78" s="193"/>
      <c r="VJO78" s="193"/>
      <c r="VJP78" s="193"/>
      <c r="VJQ78" s="193"/>
      <c r="VJR78" s="193"/>
      <c r="VJS78" s="193"/>
      <c r="VJT78" s="193"/>
      <c r="VJU78" s="193"/>
      <c r="VJV78" s="193"/>
      <c r="VJW78" s="193"/>
      <c r="VJX78" s="193"/>
      <c r="VJY78" s="193"/>
      <c r="VJZ78" s="193"/>
      <c r="VKA78" s="193"/>
      <c r="VKB78" s="193"/>
      <c r="VKC78" s="193"/>
      <c r="VKD78" s="193"/>
      <c r="VKE78" s="193"/>
      <c r="VKF78" s="193"/>
      <c r="VKG78" s="193"/>
      <c r="VKH78" s="193"/>
      <c r="VKI78" s="193"/>
      <c r="VKJ78" s="193"/>
      <c r="VKK78" s="193"/>
      <c r="VKL78" s="193"/>
      <c r="VKM78" s="193"/>
      <c r="VKN78" s="193"/>
      <c r="VKO78" s="193"/>
      <c r="VKP78" s="193"/>
      <c r="VKQ78" s="193"/>
      <c r="VKR78" s="193"/>
      <c r="VKS78" s="193"/>
      <c r="VKT78" s="193"/>
      <c r="VKU78" s="193"/>
      <c r="VKV78" s="193"/>
      <c r="VKW78" s="193"/>
      <c r="VKX78" s="193"/>
      <c r="VKY78" s="193"/>
      <c r="VKZ78" s="193"/>
      <c r="VLA78" s="193"/>
      <c r="VLB78" s="193"/>
      <c r="VLC78" s="193"/>
      <c r="VLD78" s="193"/>
      <c r="VLE78" s="193"/>
      <c r="VLF78" s="193"/>
      <c r="VLG78" s="193"/>
      <c r="VLH78" s="193"/>
      <c r="VLI78" s="193"/>
      <c r="VLJ78" s="193"/>
      <c r="VLK78" s="193"/>
      <c r="VLL78" s="193"/>
      <c r="VLM78" s="193"/>
      <c r="VLN78" s="193"/>
      <c r="VLO78" s="193"/>
      <c r="VLP78" s="193"/>
      <c r="VLQ78" s="193"/>
      <c r="VLR78" s="193"/>
      <c r="VLS78" s="193"/>
      <c r="VLT78" s="193"/>
      <c r="VLU78" s="193"/>
      <c r="VLV78" s="193"/>
      <c r="VLW78" s="193"/>
      <c r="VLX78" s="193"/>
      <c r="VLY78" s="193"/>
      <c r="VLZ78" s="193"/>
      <c r="VMA78" s="193"/>
      <c r="VMB78" s="193"/>
      <c r="VMC78" s="193"/>
      <c r="VMD78" s="193"/>
      <c r="VME78" s="193"/>
      <c r="VMF78" s="193"/>
      <c r="VMG78" s="193"/>
      <c r="VMH78" s="193"/>
      <c r="VMI78" s="193"/>
      <c r="VMJ78" s="193"/>
      <c r="VMK78" s="193"/>
      <c r="VML78" s="193"/>
      <c r="VMM78" s="193"/>
      <c r="VMN78" s="193"/>
      <c r="VMO78" s="193"/>
      <c r="VMP78" s="193"/>
      <c r="VMQ78" s="193"/>
      <c r="VMR78" s="193"/>
      <c r="VMS78" s="193"/>
      <c r="VMT78" s="193"/>
      <c r="VMU78" s="193"/>
      <c r="VMV78" s="193"/>
      <c r="VMW78" s="193"/>
      <c r="VMX78" s="193"/>
      <c r="VMY78" s="193"/>
      <c r="VMZ78" s="193"/>
      <c r="VNA78" s="193"/>
      <c r="VNB78" s="193"/>
      <c r="VNC78" s="193"/>
      <c r="VND78" s="193"/>
      <c r="VNE78" s="193"/>
      <c r="VNF78" s="193"/>
      <c r="VNG78" s="193"/>
      <c r="VNH78" s="193"/>
      <c r="VNI78" s="193"/>
      <c r="VNJ78" s="193"/>
      <c r="VNK78" s="193"/>
      <c r="VNL78" s="193"/>
      <c r="VNM78" s="193"/>
      <c r="VNN78" s="193"/>
      <c r="VNO78" s="193"/>
      <c r="VNP78" s="193"/>
      <c r="VNQ78" s="193"/>
      <c r="VNR78" s="193"/>
      <c r="VNS78" s="193"/>
      <c r="VNT78" s="193"/>
      <c r="VNU78" s="193"/>
      <c r="VNV78" s="193"/>
      <c r="VNW78" s="193"/>
      <c r="VNX78" s="193"/>
      <c r="VNY78" s="193"/>
      <c r="VNZ78" s="193"/>
      <c r="VOA78" s="193"/>
      <c r="VOB78" s="193"/>
      <c r="VOC78" s="193"/>
      <c r="VOD78" s="193"/>
      <c r="VOE78" s="193"/>
      <c r="VOF78" s="193"/>
      <c r="VOG78" s="193"/>
      <c r="VOH78" s="193"/>
      <c r="VOI78" s="193"/>
      <c r="VOJ78" s="193"/>
      <c r="VOK78" s="193"/>
      <c r="VOL78" s="193"/>
      <c r="VOM78" s="193"/>
      <c r="VON78" s="193"/>
      <c r="VOO78" s="193"/>
      <c r="VOP78" s="193"/>
      <c r="VOQ78" s="193"/>
      <c r="VOR78" s="193"/>
      <c r="VOS78" s="193"/>
      <c r="VOT78" s="193"/>
      <c r="VOU78" s="193"/>
      <c r="VOV78" s="193"/>
      <c r="VOW78" s="193"/>
      <c r="VOX78" s="193"/>
      <c r="VOY78" s="193"/>
      <c r="VOZ78" s="193"/>
      <c r="VPA78" s="193"/>
      <c r="VPB78" s="193"/>
      <c r="VPC78" s="193"/>
      <c r="VPD78" s="193"/>
      <c r="VPE78" s="193"/>
      <c r="VPF78" s="193"/>
      <c r="VPG78" s="193"/>
      <c r="VPH78" s="193"/>
      <c r="VPI78" s="193"/>
      <c r="VPJ78" s="193"/>
      <c r="VPK78" s="193"/>
      <c r="VPL78" s="193"/>
      <c r="VPM78" s="193"/>
      <c r="VPN78" s="193"/>
      <c r="VPO78" s="193"/>
      <c r="VPP78" s="193"/>
      <c r="VPQ78" s="193"/>
      <c r="VPR78" s="193"/>
      <c r="VPS78" s="193"/>
      <c r="VPT78" s="193"/>
      <c r="VPU78" s="193"/>
      <c r="VPV78" s="193"/>
      <c r="VPW78" s="193"/>
      <c r="VPX78" s="193"/>
      <c r="VPY78" s="193"/>
      <c r="VPZ78" s="193"/>
      <c r="VQA78" s="193"/>
      <c r="VQB78" s="193"/>
      <c r="VQC78" s="193"/>
      <c r="VQD78" s="193"/>
      <c r="VQE78" s="193"/>
      <c r="VQF78" s="193"/>
      <c r="VQG78" s="193"/>
      <c r="VQH78" s="193"/>
      <c r="VQI78" s="193"/>
      <c r="VQJ78" s="193"/>
      <c r="VQK78" s="193"/>
      <c r="VQL78" s="193"/>
      <c r="VQM78" s="193"/>
      <c r="VQN78" s="193"/>
      <c r="VQO78" s="193"/>
      <c r="VQP78" s="193"/>
      <c r="VQQ78" s="193"/>
      <c r="VQR78" s="193"/>
      <c r="VQS78" s="193"/>
      <c r="VQT78" s="193"/>
      <c r="VQU78" s="193"/>
      <c r="VQV78" s="193"/>
      <c r="VQW78" s="193"/>
      <c r="VQX78" s="193"/>
      <c r="VQY78" s="193"/>
      <c r="VQZ78" s="193"/>
      <c r="VRA78" s="193"/>
      <c r="VRB78" s="193"/>
      <c r="VRC78" s="193"/>
      <c r="VRD78" s="193"/>
      <c r="VRE78" s="193"/>
      <c r="VRF78" s="193"/>
      <c r="VRG78" s="193"/>
      <c r="VRH78" s="193"/>
      <c r="VRI78" s="193"/>
      <c r="VRJ78" s="193"/>
      <c r="VRK78" s="193"/>
      <c r="VRL78" s="193"/>
      <c r="VRM78" s="193"/>
      <c r="VRN78" s="193"/>
      <c r="VRO78" s="193"/>
      <c r="VRP78" s="193"/>
      <c r="VRQ78" s="193"/>
      <c r="VRR78" s="193"/>
      <c r="VRS78" s="193"/>
      <c r="VRT78" s="193"/>
      <c r="VRU78" s="193"/>
      <c r="VRV78" s="193"/>
      <c r="VRW78" s="193"/>
      <c r="VRX78" s="193"/>
      <c r="VRY78" s="193"/>
      <c r="VRZ78" s="193"/>
      <c r="VSA78" s="193"/>
      <c r="VSB78" s="193"/>
      <c r="VSC78" s="193"/>
      <c r="VSD78" s="193"/>
      <c r="VSE78" s="193"/>
      <c r="VSF78" s="193"/>
      <c r="VSG78" s="193"/>
      <c r="VSH78" s="193"/>
      <c r="VSI78" s="193"/>
      <c r="VSJ78" s="193"/>
      <c r="VSK78" s="193"/>
      <c r="VSL78" s="193"/>
      <c r="VSM78" s="193"/>
      <c r="VSN78" s="193"/>
      <c r="VSO78" s="193"/>
      <c r="VSP78" s="193"/>
      <c r="VSQ78" s="193"/>
      <c r="VSR78" s="193"/>
      <c r="VSS78" s="193"/>
      <c r="VST78" s="193"/>
      <c r="VSU78" s="193"/>
      <c r="VSV78" s="193"/>
      <c r="VSW78" s="193"/>
      <c r="VSX78" s="193"/>
      <c r="VSY78" s="193"/>
      <c r="VSZ78" s="193"/>
      <c r="VTA78" s="193"/>
      <c r="VTB78" s="193"/>
      <c r="VTC78" s="193"/>
      <c r="VTD78" s="193"/>
      <c r="VTE78" s="193"/>
      <c r="VTF78" s="193"/>
      <c r="VTG78" s="193"/>
      <c r="VTH78" s="193"/>
      <c r="VTI78" s="193"/>
      <c r="VTJ78" s="193"/>
      <c r="VTK78" s="193"/>
      <c r="VTL78" s="193"/>
      <c r="VTM78" s="193"/>
      <c r="VTN78" s="193"/>
      <c r="VTO78" s="193"/>
      <c r="VTP78" s="193"/>
      <c r="VTQ78" s="193"/>
      <c r="VTR78" s="193"/>
      <c r="VTS78" s="193"/>
      <c r="VTT78" s="193"/>
      <c r="VTU78" s="193"/>
      <c r="VTV78" s="193"/>
      <c r="VTW78" s="193"/>
      <c r="VTX78" s="193"/>
      <c r="VTY78" s="193"/>
      <c r="VTZ78" s="193"/>
      <c r="VUA78" s="193"/>
      <c r="VUB78" s="193"/>
      <c r="VUC78" s="193"/>
      <c r="VUD78" s="193"/>
      <c r="VUE78" s="193"/>
      <c r="VUF78" s="193"/>
      <c r="VUG78" s="193"/>
      <c r="VUH78" s="193"/>
      <c r="VUI78" s="193"/>
      <c r="VUJ78" s="193"/>
      <c r="VUK78" s="193"/>
      <c r="VUL78" s="193"/>
      <c r="VUM78" s="193"/>
      <c r="VUN78" s="193"/>
      <c r="VUO78" s="193"/>
      <c r="VUP78" s="193"/>
      <c r="VUQ78" s="193"/>
      <c r="VUR78" s="193"/>
      <c r="VUS78" s="193"/>
      <c r="VUT78" s="193"/>
      <c r="VUU78" s="193"/>
      <c r="VUV78" s="193"/>
      <c r="VUW78" s="193"/>
      <c r="VUX78" s="193"/>
      <c r="VUY78" s="193"/>
      <c r="VUZ78" s="193"/>
      <c r="VVA78" s="193"/>
      <c r="VVB78" s="193"/>
      <c r="VVC78" s="193"/>
      <c r="VVD78" s="193"/>
      <c r="VVE78" s="193"/>
      <c r="VVF78" s="193"/>
      <c r="VVG78" s="193"/>
      <c r="VVH78" s="193"/>
      <c r="VVI78" s="193"/>
      <c r="VVJ78" s="193"/>
      <c r="VVK78" s="193"/>
      <c r="VVL78" s="193"/>
      <c r="VVM78" s="193"/>
      <c r="VVN78" s="193"/>
      <c r="VVO78" s="193"/>
      <c r="VVP78" s="193"/>
      <c r="VVQ78" s="193"/>
      <c r="VVR78" s="193"/>
      <c r="VVS78" s="193"/>
      <c r="VVT78" s="193"/>
      <c r="VVU78" s="193"/>
      <c r="VVV78" s="193"/>
      <c r="VVW78" s="193"/>
      <c r="VVX78" s="193"/>
      <c r="VVY78" s="193"/>
      <c r="VVZ78" s="193"/>
      <c r="VWA78" s="193"/>
      <c r="VWB78" s="193"/>
      <c r="VWC78" s="193"/>
      <c r="VWD78" s="193"/>
      <c r="VWE78" s="193"/>
      <c r="VWF78" s="193"/>
      <c r="VWG78" s="193"/>
      <c r="VWH78" s="193"/>
      <c r="VWI78" s="193"/>
      <c r="VWJ78" s="193"/>
      <c r="VWK78" s="193"/>
      <c r="VWL78" s="193"/>
      <c r="VWM78" s="193"/>
      <c r="VWN78" s="193"/>
      <c r="VWO78" s="193"/>
      <c r="VWP78" s="193"/>
      <c r="VWQ78" s="193"/>
      <c r="VWR78" s="193"/>
      <c r="VWS78" s="193"/>
      <c r="VWT78" s="193"/>
      <c r="VWU78" s="193"/>
      <c r="VWV78" s="193"/>
      <c r="VWW78" s="193"/>
      <c r="VWX78" s="193"/>
      <c r="VWY78" s="193"/>
      <c r="VWZ78" s="193"/>
      <c r="VXA78" s="193"/>
      <c r="VXB78" s="193"/>
      <c r="VXC78" s="193"/>
      <c r="VXD78" s="193"/>
      <c r="VXE78" s="193"/>
      <c r="VXF78" s="193"/>
      <c r="VXG78" s="193"/>
      <c r="VXH78" s="193"/>
      <c r="VXI78" s="193"/>
      <c r="VXJ78" s="193"/>
      <c r="VXK78" s="193"/>
      <c r="VXL78" s="193"/>
      <c r="VXM78" s="193"/>
      <c r="VXN78" s="193"/>
      <c r="VXO78" s="193"/>
      <c r="VXP78" s="193"/>
      <c r="VXQ78" s="193"/>
      <c r="VXR78" s="193"/>
      <c r="VXS78" s="193"/>
      <c r="VXT78" s="193"/>
      <c r="VXU78" s="193"/>
      <c r="VXV78" s="193"/>
      <c r="VXW78" s="193"/>
      <c r="VXX78" s="193"/>
      <c r="VXY78" s="193"/>
      <c r="VXZ78" s="193"/>
      <c r="VYA78" s="193"/>
      <c r="VYB78" s="193"/>
      <c r="VYC78" s="193"/>
      <c r="VYD78" s="193"/>
      <c r="VYE78" s="193"/>
      <c r="VYF78" s="193"/>
      <c r="VYG78" s="193"/>
      <c r="VYH78" s="193"/>
      <c r="VYI78" s="193"/>
      <c r="VYJ78" s="193"/>
      <c r="VYK78" s="193"/>
      <c r="VYL78" s="193"/>
      <c r="VYM78" s="193"/>
      <c r="VYN78" s="193"/>
      <c r="VYO78" s="193"/>
      <c r="VYP78" s="193"/>
      <c r="VYQ78" s="193"/>
      <c r="VYR78" s="193"/>
      <c r="VYS78" s="193"/>
      <c r="VYT78" s="193"/>
      <c r="VYU78" s="193"/>
      <c r="VYV78" s="193"/>
      <c r="VYW78" s="193"/>
      <c r="VYX78" s="193"/>
      <c r="VYY78" s="193"/>
      <c r="VYZ78" s="193"/>
      <c r="VZA78" s="193"/>
      <c r="VZB78" s="193"/>
      <c r="VZC78" s="193"/>
      <c r="VZD78" s="193"/>
      <c r="VZE78" s="193"/>
      <c r="VZF78" s="193"/>
      <c r="VZG78" s="193"/>
      <c r="VZH78" s="193"/>
      <c r="VZI78" s="193"/>
      <c r="VZJ78" s="193"/>
      <c r="VZK78" s="193"/>
      <c r="VZL78" s="193"/>
      <c r="VZM78" s="193"/>
      <c r="VZN78" s="193"/>
      <c r="VZO78" s="193"/>
      <c r="VZP78" s="193"/>
      <c r="VZQ78" s="193"/>
      <c r="VZR78" s="193"/>
      <c r="VZS78" s="193"/>
      <c r="VZT78" s="193"/>
      <c r="VZU78" s="193"/>
      <c r="VZV78" s="193"/>
      <c r="VZW78" s="193"/>
      <c r="VZX78" s="193"/>
      <c r="VZY78" s="193"/>
      <c r="VZZ78" s="193"/>
      <c r="WAA78" s="193"/>
      <c r="WAB78" s="193"/>
      <c r="WAC78" s="193"/>
      <c r="WAD78" s="193"/>
      <c r="WAE78" s="193"/>
      <c r="WAF78" s="193"/>
      <c r="WAG78" s="193"/>
      <c r="WAH78" s="193"/>
      <c r="WAI78" s="193"/>
      <c r="WAJ78" s="193"/>
      <c r="WAK78" s="193"/>
      <c r="WAL78" s="193"/>
      <c r="WAM78" s="193"/>
      <c r="WAN78" s="193"/>
      <c r="WAO78" s="193"/>
      <c r="WAP78" s="193"/>
      <c r="WAQ78" s="193"/>
      <c r="WAR78" s="193"/>
      <c r="WAS78" s="193"/>
      <c r="WAT78" s="193"/>
      <c r="WAU78" s="193"/>
      <c r="WAV78" s="193"/>
      <c r="WAW78" s="193"/>
      <c r="WAX78" s="193"/>
      <c r="WAY78" s="193"/>
      <c r="WAZ78" s="193"/>
      <c r="WBA78" s="193"/>
      <c r="WBB78" s="193"/>
      <c r="WBC78" s="193"/>
      <c r="WBD78" s="193"/>
      <c r="WBE78" s="193"/>
      <c r="WBF78" s="193"/>
      <c r="WBG78" s="193"/>
      <c r="WBH78" s="193"/>
      <c r="WBI78" s="193"/>
      <c r="WBJ78" s="193"/>
      <c r="WBK78" s="193"/>
      <c r="WBL78" s="193"/>
      <c r="WBM78" s="193"/>
      <c r="WBN78" s="193"/>
      <c r="WBO78" s="193"/>
      <c r="WBP78" s="193"/>
      <c r="WBQ78" s="193"/>
      <c r="WBR78" s="193"/>
      <c r="WBS78" s="193"/>
      <c r="WBT78" s="193"/>
      <c r="WBU78" s="193"/>
      <c r="WBV78" s="193"/>
      <c r="WBW78" s="193"/>
      <c r="WBX78" s="193"/>
      <c r="WBY78" s="193"/>
      <c r="WBZ78" s="193"/>
      <c r="WCA78" s="193"/>
      <c r="WCB78" s="193"/>
      <c r="WCC78" s="193"/>
      <c r="WCD78" s="193"/>
      <c r="WCE78" s="193"/>
      <c r="WCF78" s="193"/>
      <c r="WCG78" s="193"/>
      <c r="WCH78" s="193"/>
      <c r="WCI78" s="193"/>
      <c r="WCJ78" s="193"/>
      <c r="WCK78" s="193"/>
      <c r="WCL78" s="193"/>
      <c r="WCM78" s="193"/>
      <c r="WCN78" s="193"/>
      <c r="WCO78" s="193"/>
      <c r="WCP78" s="193"/>
      <c r="WCQ78" s="193"/>
      <c r="WCR78" s="193"/>
      <c r="WCS78" s="193"/>
      <c r="WCT78" s="193"/>
      <c r="WCU78" s="193"/>
      <c r="WCV78" s="193"/>
      <c r="WCW78" s="193"/>
      <c r="WCX78" s="193"/>
      <c r="WCY78" s="193"/>
      <c r="WCZ78" s="193"/>
      <c r="WDA78" s="193"/>
      <c r="WDB78" s="193"/>
      <c r="WDC78" s="193"/>
      <c r="WDD78" s="193"/>
      <c r="WDE78" s="193"/>
      <c r="WDF78" s="193"/>
      <c r="WDG78" s="193"/>
      <c r="WDH78" s="193"/>
      <c r="WDI78" s="193"/>
      <c r="WDJ78" s="193"/>
      <c r="WDK78" s="193"/>
      <c r="WDL78" s="193"/>
      <c r="WDM78" s="193"/>
      <c r="WDN78" s="193"/>
      <c r="WDO78" s="193"/>
      <c r="WDP78" s="193"/>
      <c r="WDQ78" s="193"/>
      <c r="WDR78" s="193"/>
      <c r="WDS78" s="193"/>
      <c r="WDT78" s="193"/>
      <c r="WDU78" s="193"/>
      <c r="WDV78" s="193"/>
      <c r="WDW78" s="193"/>
      <c r="WDX78" s="193"/>
      <c r="WDY78" s="193"/>
      <c r="WDZ78" s="193"/>
      <c r="WEA78" s="193"/>
      <c r="WEB78" s="193"/>
      <c r="WEC78" s="193"/>
      <c r="WED78" s="193"/>
      <c r="WEE78" s="193"/>
      <c r="WEF78" s="193"/>
      <c r="WEG78" s="193"/>
      <c r="WEH78" s="193"/>
      <c r="WEI78" s="193"/>
      <c r="WEJ78" s="193"/>
      <c r="WEK78" s="193"/>
      <c r="WEL78" s="193"/>
      <c r="WEM78" s="193"/>
      <c r="WEN78" s="193"/>
      <c r="WEO78" s="193"/>
      <c r="WEP78" s="193"/>
      <c r="WEQ78" s="193"/>
      <c r="WER78" s="193"/>
      <c r="WES78" s="193"/>
      <c r="WET78" s="193"/>
      <c r="WEU78" s="193"/>
      <c r="WEV78" s="193"/>
      <c r="WEW78" s="193"/>
      <c r="WEX78" s="193"/>
      <c r="WEY78" s="193"/>
      <c r="WEZ78" s="193"/>
      <c r="WFA78" s="193"/>
      <c r="WFB78" s="193"/>
      <c r="WFC78" s="193"/>
      <c r="WFD78" s="193"/>
      <c r="WFE78" s="193"/>
      <c r="WFF78" s="193"/>
      <c r="WFG78" s="193"/>
      <c r="WFH78" s="193"/>
      <c r="WFI78" s="193"/>
      <c r="WFJ78" s="193"/>
      <c r="WFK78" s="193"/>
      <c r="WFL78" s="193"/>
      <c r="WFM78" s="193"/>
      <c r="WFN78" s="193"/>
      <c r="WFO78" s="193"/>
      <c r="WFP78" s="193"/>
      <c r="WFQ78" s="193"/>
      <c r="WFR78" s="193"/>
      <c r="WFS78" s="193"/>
      <c r="WFT78" s="193"/>
      <c r="WFU78" s="193"/>
      <c r="WFV78" s="193"/>
      <c r="WFW78" s="193"/>
      <c r="WFX78" s="193"/>
      <c r="WFY78" s="193"/>
      <c r="WFZ78" s="193"/>
      <c r="WGA78" s="193"/>
      <c r="WGB78" s="193"/>
      <c r="WGC78" s="193"/>
      <c r="WGD78" s="193"/>
      <c r="WGE78" s="193"/>
      <c r="WGF78" s="193"/>
      <c r="WGG78" s="193"/>
      <c r="WGH78" s="193"/>
      <c r="WGI78" s="193"/>
      <c r="WGJ78" s="193"/>
      <c r="WGK78" s="193"/>
      <c r="WGL78" s="193"/>
      <c r="WGM78" s="193"/>
      <c r="WGN78" s="193"/>
      <c r="WGO78" s="193"/>
      <c r="WGP78" s="193"/>
      <c r="WGQ78" s="193"/>
      <c r="WGR78" s="193"/>
      <c r="WGS78" s="193"/>
      <c r="WGT78" s="193"/>
      <c r="WGU78" s="193"/>
      <c r="WGV78" s="193"/>
      <c r="WGW78" s="193"/>
      <c r="WGX78" s="193"/>
      <c r="WGY78" s="193"/>
      <c r="WGZ78" s="193"/>
      <c r="WHA78" s="193"/>
      <c r="WHB78" s="193"/>
      <c r="WHC78" s="193"/>
      <c r="WHD78" s="193"/>
      <c r="WHE78" s="193"/>
      <c r="WHF78" s="193"/>
      <c r="WHG78" s="193"/>
      <c r="WHH78" s="193"/>
      <c r="WHI78" s="193"/>
      <c r="WHJ78" s="193"/>
      <c r="WHK78" s="193"/>
      <c r="WHL78" s="193"/>
      <c r="WHM78" s="193"/>
      <c r="WHN78" s="193"/>
      <c r="WHO78" s="193"/>
      <c r="WHP78" s="193"/>
      <c r="WHQ78" s="193"/>
      <c r="WHR78" s="193"/>
      <c r="WHS78" s="193"/>
      <c r="WHT78" s="193"/>
      <c r="WHU78" s="193"/>
      <c r="WHV78" s="193"/>
      <c r="WHW78" s="193"/>
      <c r="WHX78" s="193"/>
      <c r="WHY78" s="193"/>
      <c r="WHZ78" s="193"/>
      <c r="WIA78" s="193"/>
      <c r="WIB78" s="193"/>
      <c r="WIC78" s="193"/>
      <c r="WID78" s="193"/>
      <c r="WIE78" s="193"/>
      <c r="WIF78" s="193"/>
      <c r="WIG78" s="193"/>
      <c r="WIH78" s="193"/>
      <c r="WII78" s="193"/>
      <c r="WIJ78" s="193"/>
      <c r="WIK78" s="193"/>
      <c r="WIL78" s="193"/>
      <c r="WIM78" s="193"/>
      <c r="WIN78" s="193"/>
      <c r="WIO78" s="193"/>
      <c r="WIP78" s="193"/>
      <c r="WIQ78" s="193"/>
      <c r="WIR78" s="193"/>
      <c r="WIS78" s="193"/>
      <c r="WIT78" s="193"/>
      <c r="WIU78" s="193"/>
      <c r="WIV78" s="193"/>
      <c r="WIW78" s="193"/>
      <c r="WIX78" s="193"/>
      <c r="WIY78" s="193"/>
      <c r="WIZ78" s="193"/>
      <c r="WJA78" s="193"/>
      <c r="WJB78" s="193"/>
      <c r="WJC78" s="193"/>
      <c r="WJD78" s="193"/>
      <c r="WJE78" s="193"/>
      <c r="WJF78" s="193"/>
      <c r="WJG78" s="193"/>
      <c r="WJH78" s="193"/>
      <c r="WJI78" s="193"/>
      <c r="WJJ78" s="193"/>
      <c r="WJK78" s="193"/>
      <c r="WJL78" s="193"/>
      <c r="WJM78" s="193"/>
      <c r="WJN78" s="193"/>
      <c r="WJO78" s="193"/>
      <c r="WJP78" s="193"/>
      <c r="WJQ78" s="193"/>
      <c r="WJR78" s="193"/>
      <c r="WJS78" s="193"/>
      <c r="WJT78" s="193"/>
      <c r="WJU78" s="193"/>
      <c r="WJV78" s="193"/>
      <c r="WJW78" s="193"/>
      <c r="WJX78" s="193"/>
      <c r="WJY78" s="193"/>
      <c r="WJZ78" s="193"/>
      <c r="WKA78" s="193"/>
      <c r="WKB78" s="193"/>
      <c r="WKC78" s="193"/>
      <c r="WKD78" s="193"/>
      <c r="WKE78" s="193"/>
      <c r="WKF78" s="193"/>
      <c r="WKG78" s="193"/>
      <c r="WKH78" s="193"/>
      <c r="WKI78" s="193"/>
      <c r="WKJ78" s="193"/>
      <c r="WKK78" s="193"/>
      <c r="WKL78" s="193"/>
      <c r="WKM78" s="193"/>
      <c r="WKN78" s="193"/>
      <c r="WKO78" s="193"/>
      <c r="WKP78" s="193"/>
      <c r="WKQ78" s="193"/>
      <c r="WKR78" s="193"/>
      <c r="WKS78" s="193"/>
      <c r="WKT78" s="193"/>
      <c r="WKU78" s="193"/>
      <c r="WKV78" s="193"/>
      <c r="WKW78" s="193"/>
      <c r="WKX78" s="193"/>
      <c r="WKY78" s="193"/>
      <c r="WKZ78" s="193"/>
      <c r="WLA78" s="193"/>
      <c r="WLB78" s="193"/>
      <c r="WLC78" s="193"/>
      <c r="WLD78" s="193"/>
      <c r="WLE78" s="193"/>
      <c r="WLF78" s="193"/>
      <c r="WLG78" s="193"/>
      <c r="WLH78" s="193"/>
      <c r="WLI78" s="193"/>
      <c r="WLJ78" s="193"/>
      <c r="WLK78" s="193"/>
      <c r="WLL78" s="193"/>
      <c r="WLM78" s="193"/>
      <c r="WLN78" s="193"/>
      <c r="WLO78" s="193"/>
      <c r="WLP78" s="193"/>
      <c r="WLQ78" s="193"/>
      <c r="WLR78" s="193"/>
      <c r="WLS78" s="193"/>
      <c r="WLT78" s="193"/>
      <c r="WLU78" s="193"/>
      <c r="WLV78" s="193"/>
      <c r="WLW78" s="193"/>
      <c r="WLX78" s="193"/>
      <c r="WLY78" s="193"/>
      <c r="WLZ78" s="193"/>
      <c r="WMA78" s="193"/>
      <c r="WMB78" s="193"/>
      <c r="WMC78" s="193"/>
      <c r="WMD78" s="193"/>
      <c r="WME78" s="193"/>
      <c r="WMF78" s="193"/>
      <c r="WMG78" s="193"/>
      <c r="WMH78" s="193"/>
      <c r="WMI78" s="193"/>
      <c r="WMJ78" s="193"/>
      <c r="WMK78" s="193"/>
      <c r="WML78" s="193"/>
      <c r="WMM78" s="193"/>
      <c r="WMN78" s="193"/>
      <c r="WMO78" s="193"/>
      <c r="WMP78" s="193"/>
      <c r="WMQ78" s="193"/>
      <c r="WMR78" s="193"/>
      <c r="WMS78" s="193"/>
      <c r="WMT78" s="193"/>
      <c r="WMU78" s="193"/>
      <c r="WMV78" s="193"/>
      <c r="WMW78" s="193"/>
      <c r="WMX78" s="193"/>
      <c r="WMY78" s="193"/>
      <c r="WMZ78" s="193"/>
      <c r="WNA78" s="193"/>
      <c r="WNB78" s="193"/>
      <c r="WNC78" s="193"/>
      <c r="WND78" s="193"/>
      <c r="WNE78" s="193"/>
      <c r="WNF78" s="193"/>
      <c r="WNG78" s="193"/>
      <c r="WNH78" s="193"/>
      <c r="WNI78" s="193"/>
      <c r="WNJ78" s="193"/>
      <c r="WNK78" s="193"/>
      <c r="WNL78" s="193"/>
      <c r="WNM78" s="193"/>
      <c r="WNN78" s="193"/>
      <c r="WNO78" s="193"/>
      <c r="WNP78" s="193"/>
      <c r="WNQ78" s="193"/>
      <c r="WNR78" s="193"/>
      <c r="WNS78" s="193"/>
      <c r="WNT78" s="193"/>
      <c r="WNU78" s="193"/>
      <c r="WNV78" s="193"/>
      <c r="WNW78" s="193"/>
      <c r="WNX78" s="193"/>
      <c r="WNY78" s="193"/>
      <c r="WNZ78" s="193"/>
      <c r="WOA78" s="193"/>
      <c r="WOB78" s="193"/>
      <c r="WOC78" s="193"/>
      <c r="WOD78" s="193"/>
      <c r="WOE78" s="193"/>
      <c r="WOF78" s="193"/>
      <c r="WOG78" s="193"/>
      <c r="WOH78" s="193"/>
      <c r="WOI78" s="193"/>
      <c r="WOJ78" s="193"/>
      <c r="WOK78" s="193"/>
      <c r="WOL78" s="193"/>
      <c r="WOM78" s="193"/>
      <c r="WON78" s="193"/>
      <c r="WOO78" s="193"/>
      <c r="WOP78" s="193"/>
      <c r="WOQ78" s="193"/>
      <c r="WOR78" s="193"/>
      <c r="WOS78" s="193"/>
      <c r="WOT78" s="193"/>
      <c r="WOU78" s="193"/>
      <c r="WOV78" s="193"/>
      <c r="WOW78" s="193"/>
      <c r="WOX78" s="193"/>
      <c r="WOY78" s="193"/>
      <c r="WOZ78" s="193"/>
      <c r="WPA78" s="193"/>
      <c r="WPB78" s="193"/>
      <c r="WPC78" s="193"/>
      <c r="WPD78" s="193"/>
      <c r="WPE78" s="193"/>
      <c r="WPF78" s="193"/>
      <c r="WPG78" s="193"/>
      <c r="WPH78" s="193"/>
      <c r="WPI78" s="193"/>
      <c r="WPJ78" s="193"/>
      <c r="WPK78" s="193"/>
      <c r="WPL78" s="193"/>
      <c r="WPM78" s="193"/>
      <c r="WPN78" s="193"/>
      <c r="WPO78" s="193"/>
      <c r="WPP78" s="193"/>
      <c r="WPQ78" s="193"/>
      <c r="WPR78" s="193"/>
      <c r="WPS78" s="193"/>
      <c r="WPT78" s="193"/>
      <c r="WPU78" s="193"/>
      <c r="WPV78" s="193"/>
      <c r="WPW78" s="193"/>
      <c r="WPX78" s="193"/>
      <c r="WPY78" s="193"/>
      <c r="WPZ78" s="193"/>
      <c r="WQA78" s="193"/>
      <c r="WQB78" s="193"/>
      <c r="WQC78" s="193"/>
      <c r="WQD78" s="193"/>
      <c r="WQE78" s="193"/>
      <c r="WQF78" s="193"/>
      <c r="WQG78" s="193"/>
      <c r="WQH78" s="193"/>
      <c r="WQI78" s="193"/>
      <c r="WQJ78" s="193"/>
      <c r="WQK78" s="193"/>
      <c r="WQL78" s="193"/>
      <c r="WQM78" s="193"/>
      <c r="WQN78" s="193"/>
      <c r="WQO78" s="193"/>
      <c r="WQP78" s="193"/>
      <c r="WQQ78" s="193"/>
      <c r="WQR78" s="193"/>
      <c r="WQS78" s="193"/>
      <c r="WQT78" s="193"/>
      <c r="WQU78" s="193"/>
      <c r="WQV78" s="193"/>
      <c r="WQW78" s="193"/>
      <c r="WQX78" s="193"/>
      <c r="WQY78" s="193"/>
      <c r="WQZ78" s="193"/>
      <c r="WRA78" s="193"/>
      <c r="WRB78" s="193"/>
      <c r="WRC78" s="193"/>
      <c r="WRD78" s="193"/>
      <c r="WRE78" s="193"/>
      <c r="WRF78" s="193"/>
      <c r="WRG78" s="193"/>
      <c r="WRH78" s="193"/>
      <c r="WRI78" s="193"/>
      <c r="WRJ78" s="193"/>
      <c r="WRK78" s="193"/>
      <c r="WRL78" s="193"/>
      <c r="WRM78" s="193"/>
      <c r="WRN78" s="193"/>
      <c r="WRO78" s="193"/>
      <c r="WRP78" s="193"/>
      <c r="WRQ78" s="193"/>
      <c r="WRR78" s="193"/>
      <c r="WRS78" s="193"/>
      <c r="WRT78" s="193"/>
      <c r="WRU78" s="193"/>
      <c r="WRV78" s="193"/>
      <c r="WRW78" s="193"/>
      <c r="WRX78" s="193"/>
      <c r="WRY78" s="193"/>
      <c r="WRZ78" s="193"/>
      <c r="WSA78" s="193"/>
      <c r="WSB78" s="193"/>
      <c r="WSC78" s="193"/>
      <c r="WSD78" s="193"/>
      <c r="WSE78" s="193"/>
      <c r="WSF78" s="193"/>
      <c r="WSG78" s="193"/>
      <c r="WSH78" s="193"/>
      <c r="WSI78" s="193"/>
      <c r="WSJ78" s="193"/>
      <c r="WSK78" s="193"/>
      <c r="WSL78" s="193"/>
      <c r="WSM78" s="193"/>
      <c r="WSN78" s="193"/>
      <c r="WSO78" s="193"/>
      <c r="WSP78" s="193"/>
      <c r="WSQ78" s="193"/>
      <c r="WSR78" s="193"/>
      <c r="WSS78" s="193"/>
      <c r="WST78" s="193"/>
      <c r="WSU78" s="193"/>
      <c r="WSV78" s="193"/>
      <c r="WSW78" s="193"/>
      <c r="WSX78" s="193"/>
      <c r="WSY78" s="193"/>
      <c r="WSZ78" s="193"/>
      <c r="WTA78" s="193"/>
      <c r="WTB78" s="193"/>
      <c r="WTC78" s="193"/>
      <c r="WTD78" s="193"/>
      <c r="WTE78" s="193"/>
      <c r="WTF78" s="193"/>
      <c r="WTG78" s="193"/>
      <c r="WTH78" s="193"/>
      <c r="WTI78" s="193"/>
      <c r="WTJ78" s="193"/>
      <c r="WTK78" s="193"/>
      <c r="WTL78" s="193"/>
      <c r="WTM78" s="193"/>
      <c r="WTN78" s="193"/>
      <c r="WTO78" s="193"/>
      <c r="WTP78" s="193"/>
      <c r="WTQ78" s="193"/>
      <c r="WTR78" s="193"/>
      <c r="WTS78" s="193"/>
      <c r="WTT78" s="193"/>
      <c r="WTU78" s="193"/>
      <c r="WTV78" s="193"/>
      <c r="WTW78" s="193"/>
      <c r="WTX78" s="193"/>
      <c r="WTY78" s="193"/>
      <c r="WTZ78" s="193"/>
    </row>
    <row r="79" spans="1:16094" s="254" customFormat="1">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c r="AY79" s="193"/>
      <c r="AZ79" s="193"/>
      <c r="BA79" s="193"/>
      <c r="BB79" s="193"/>
      <c r="BC79" s="193"/>
      <c r="BD79" s="193"/>
      <c r="BE79" s="193"/>
      <c r="BF79" s="193"/>
      <c r="BG79" s="193"/>
      <c r="BH79" s="193"/>
      <c r="BI79" s="193"/>
      <c r="BJ79" s="193"/>
      <c r="BK79" s="193"/>
      <c r="BL79" s="193"/>
      <c r="BM79" s="193"/>
      <c r="BN79" s="193"/>
      <c r="BO79" s="193"/>
      <c r="BP79" s="193"/>
      <c r="BQ79" s="193"/>
      <c r="BR79" s="193"/>
      <c r="BS79" s="193"/>
      <c r="BT79" s="193"/>
      <c r="BU79" s="193"/>
      <c r="BV79" s="193"/>
      <c r="BW79" s="193"/>
      <c r="BX79" s="193"/>
      <c r="BY79" s="193"/>
      <c r="BZ79" s="193"/>
      <c r="CA79" s="193"/>
      <c r="CB79" s="193"/>
      <c r="CC79" s="193"/>
      <c r="CD79" s="193"/>
      <c r="CE79" s="193"/>
      <c r="CF79" s="193"/>
      <c r="CG79" s="193"/>
      <c r="CH79" s="193"/>
      <c r="CI79" s="193"/>
      <c r="CJ79" s="193"/>
      <c r="CK79" s="193"/>
      <c r="CL79" s="193"/>
      <c r="CM79" s="193"/>
      <c r="CN79" s="193"/>
      <c r="CO79" s="193"/>
      <c r="CP79" s="193"/>
      <c r="CQ79" s="193"/>
      <c r="CR79" s="193"/>
      <c r="CS79" s="193"/>
      <c r="CT79" s="193"/>
      <c r="CU79" s="193"/>
      <c r="CV79" s="193"/>
      <c r="CW79" s="193"/>
      <c r="CX79" s="193"/>
      <c r="CY79" s="193"/>
      <c r="CZ79" s="193"/>
      <c r="DA79" s="193"/>
      <c r="DB79" s="193"/>
      <c r="DC79" s="193"/>
      <c r="DD79" s="193"/>
      <c r="DE79" s="193"/>
      <c r="DF79" s="193"/>
      <c r="DG79" s="193"/>
      <c r="DH79" s="193"/>
      <c r="DI79" s="193"/>
      <c r="DJ79" s="193"/>
      <c r="DK79" s="193"/>
      <c r="DL79" s="193"/>
      <c r="DM79" s="193"/>
      <c r="DN79" s="193"/>
      <c r="DO79" s="193"/>
      <c r="DP79" s="193"/>
      <c r="DQ79" s="193"/>
      <c r="DR79" s="193"/>
      <c r="DS79" s="193"/>
      <c r="DT79" s="193"/>
      <c r="DU79" s="193"/>
      <c r="DV79" s="193"/>
      <c r="DW79" s="193"/>
      <c r="DX79" s="193"/>
      <c r="DY79" s="193"/>
      <c r="DZ79" s="193"/>
      <c r="EA79" s="193"/>
      <c r="EB79" s="193"/>
      <c r="EC79" s="193"/>
      <c r="ED79" s="193"/>
      <c r="EE79" s="193"/>
      <c r="EF79" s="193"/>
      <c r="EG79" s="193"/>
      <c r="EH79" s="193"/>
      <c r="EI79" s="193"/>
      <c r="EJ79" s="193"/>
      <c r="EK79" s="193"/>
      <c r="EL79" s="193"/>
      <c r="EM79" s="193"/>
      <c r="EN79" s="193"/>
      <c r="EO79" s="193"/>
      <c r="EP79" s="193"/>
      <c r="EQ79" s="193"/>
      <c r="ER79" s="193"/>
      <c r="ES79" s="193"/>
      <c r="ET79" s="193"/>
      <c r="EU79" s="193"/>
      <c r="EV79" s="193"/>
      <c r="EW79" s="193"/>
      <c r="EX79" s="193"/>
      <c r="EY79" s="193"/>
      <c r="EZ79" s="193"/>
      <c r="FA79" s="193"/>
      <c r="FB79" s="193"/>
      <c r="FC79" s="193"/>
      <c r="FD79" s="193"/>
      <c r="FE79" s="193"/>
      <c r="FF79" s="193"/>
      <c r="FG79" s="193"/>
      <c r="FH79" s="193"/>
      <c r="FI79" s="193"/>
      <c r="FJ79" s="193"/>
      <c r="FK79" s="193"/>
      <c r="FL79" s="193"/>
      <c r="FM79" s="193"/>
      <c r="FN79" s="193"/>
      <c r="FO79" s="193"/>
      <c r="FP79" s="193"/>
      <c r="FQ79" s="193"/>
      <c r="FR79" s="193"/>
      <c r="FS79" s="193"/>
      <c r="FT79" s="193"/>
      <c r="FU79" s="193"/>
      <c r="FV79" s="193"/>
      <c r="FW79" s="193"/>
      <c r="FX79" s="193"/>
      <c r="FY79" s="193"/>
      <c r="FZ79" s="193"/>
      <c r="GA79" s="193"/>
      <c r="GB79" s="193"/>
      <c r="GC79" s="193"/>
      <c r="GD79" s="193"/>
      <c r="GE79" s="193"/>
      <c r="GF79" s="193"/>
      <c r="GG79" s="193"/>
      <c r="GH79" s="193"/>
      <c r="GI79" s="193"/>
      <c r="GJ79" s="193"/>
      <c r="GK79" s="193"/>
      <c r="GL79" s="193"/>
      <c r="GM79" s="193"/>
      <c r="GN79" s="193"/>
      <c r="GO79" s="193"/>
      <c r="GP79" s="193"/>
      <c r="GQ79" s="193"/>
      <c r="GR79" s="193"/>
      <c r="GS79" s="193"/>
      <c r="GT79" s="193"/>
      <c r="GU79" s="193"/>
      <c r="GV79" s="193"/>
      <c r="GW79" s="193"/>
      <c r="GX79" s="193"/>
      <c r="GY79" s="193"/>
      <c r="GZ79" s="193"/>
      <c r="HA79" s="193"/>
      <c r="HB79" s="193"/>
      <c r="HC79" s="193"/>
      <c r="HD79" s="193"/>
      <c r="HE79" s="193"/>
      <c r="HF79" s="193"/>
      <c r="HG79" s="193"/>
      <c r="HH79" s="193"/>
      <c r="HI79" s="193"/>
      <c r="HJ79" s="193"/>
      <c r="HK79" s="193"/>
      <c r="HL79" s="193"/>
      <c r="HM79" s="193"/>
      <c r="HN79" s="193"/>
      <c r="HO79" s="193"/>
      <c r="HP79" s="193"/>
      <c r="HQ79" s="193"/>
      <c r="HR79" s="193"/>
      <c r="HS79" s="193"/>
      <c r="HT79" s="193"/>
      <c r="HU79" s="193"/>
      <c r="HV79" s="193"/>
      <c r="HW79" s="193"/>
      <c r="HX79" s="193"/>
      <c r="HY79" s="193"/>
      <c r="HZ79" s="193"/>
      <c r="IA79" s="193"/>
      <c r="IB79" s="193"/>
      <c r="IC79" s="193"/>
      <c r="ID79" s="193"/>
      <c r="IE79" s="193"/>
      <c r="IF79" s="193"/>
      <c r="IG79" s="193"/>
      <c r="IH79" s="193"/>
      <c r="II79" s="193"/>
      <c r="IJ79" s="193"/>
      <c r="IK79" s="193"/>
      <c r="IL79" s="193"/>
      <c r="IM79" s="193"/>
      <c r="IN79" s="193"/>
      <c r="IO79" s="193"/>
      <c r="IP79" s="193"/>
      <c r="IQ79" s="193"/>
      <c r="IR79" s="193"/>
      <c r="IS79" s="193"/>
      <c r="IT79" s="193"/>
      <c r="IU79" s="193"/>
      <c r="IV79" s="193"/>
      <c r="IW79" s="193"/>
      <c r="IX79" s="193"/>
      <c r="IY79" s="193"/>
      <c r="IZ79" s="193"/>
      <c r="JA79" s="193"/>
      <c r="JB79" s="193"/>
      <c r="JC79" s="193"/>
      <c r="JD79" s="193"/>
      <c r="JE79" s="193"/>
      <c r="JF79" s="193"/>
      <c r="JG79" s="193"/>
      <c r="JH79" s="193"/>
      <c r="JI79" s="193"/>
      <c r="JJ79" s="193"/>
      <c r="JK79" s="193"/>
      <c r="JL79" s="193"/>
      <c r="JM79" s="193"/>
      <c r="JN79" s="193"/>
      <c r="JO79" s="193"/>
      <c r="JP79" s="193"/>
      <c r="JQ79" s="193"/>
      <c r="JR79" s="193"/>
      <c r="JS79" s="193"/>
      <c r="JT79" s="193"/>
      <c r="JU79" s="193"/>
      <c r="JV79" s="193"/>
      <c r="JW79" s="193"/>
      <c r="JX79" s="193"/>
      <c r="JY79" s="193"/>
      <c r="JZ79" s="193"/>
      <c r="KA79" s="193"/>
      <c r="KB79" s="193"/>
      <c r="KC79" s="193"/>
      <c r="KD79" s="193"/>
      <c r="KE79" s="193"/>
      <c r="KF79" s="193"/>
      <c r="KG79" s="193"/>
      <c r="KH79" s="193"/>
      <c r="KI79" s="193"/>
      <c r="KJ79" s="193"/>
      <c r="KK79" s="193"/>
      <c r="KL79" s="193"/>
      <c r="KM79" s="193"/>
      <c r="KN79" s="193"/>
      <c r="KO79" s="193"/>
      <c r="KP79" s="193"/>
      <c r="KQ79" s="193"/>
      <c r="KR79" s="193"/>
      <c r="KS79" s="193"/>
      <c r="KT79" s="193"/>
      <c r="KU79" s="193"/>
      <c r="KV79" s="193"/>
      <c r="KW79" s="193"/>
      <c r="KX79" s="193"/>
      <c r="KY79" s="193"/>
      <c r="KZ79" s="193"/>
      <c r="LA79" s="193"/>
      <c r="LB79" s="193"/>
      <c r="LC79" s="193"/>
      <c r="LD79" s="193"/>
      <c r="LE79" s="193"/>
      <c r="LF79" s="193"/>
      <c r="LG79" s="193"/>
      <c r="LH79" s="193"/>
      <c r="LI79" s="193"/>
      <c r="LJ79" s="193"/>
      <c r="LK79" s="193"/>
      <c r="LL79" s="193"/>
      <c r="LM79" s="193"/>
      <c r="LN79" s="193"/>
      <c r="LO79" s="193"/>
      <c r="LP79" s="193"/>
      <c r="LQ79" s="193"/>
      <c r="LR79" s="193"/>
      <c r="LS79" s="193"/>
      <c r="LT79" s="193"/>
      <c r="LU79" s="193"/>
      <c r="LV79" s="193"/>
      <c r="LW79" s="193"/>
      <c r="LX79" s="193"/>
      <c r="LY79" s="193"/>
      <c r="LZ79" s="193"/>
      <c r="MA79" s="193"/>
      <c r="MB79" s="193"/>
      <c r="MC79" s="193"/>
      <c r="MD79" s="193"/>
      <c r="ME79" s="193"/>
      <c r="MF79" s="193"/>
      <c r="MG79" s="193"/>
      <c r="MH79" s="193"/>
      <c r="MI79" s="193"/>
      <c r="MJ79" s="193"/>
      <c r="MK79" s="193"/>
      <c r="ML79" s="193"/>
      <c r="MM79" s="193"/>
      <c r="MN79" s="193"/>
      <c r="MO79" s="193"/>
      <c r="MP79" s="193"/>
      <c r="MQ79" s="193"/>
      <c r="MR79" s="193"/>
      <c r="MS79" s="193"/>
      <c r="MT79" s="193"/>
      <c r="MU79" s="193"/>
      <c r="MV79" s="193"/>
      <c r="MW79" s="193"/>
      <c r="MX79" s="193"/>
      <c r="MY79" s="193"/>
      <c r="MZ79" s="193"/>
      <c r="NA79" s="193"/>
      <c r="NB79" s="193"/>
      <c r="NC79" s="193"/>
      <c r="ND79" s="193"/>
      <c r="NE79" s="193"/>
      <c r="NF79" s="193"/>
      <c r="NG79" s="193"/>
      <c r="NH79" s="193"/>
      <c r="NI79" s="193"/>
      <c r="NJ79" s="193"/>
      <c r="NK79" s="193"/>
      <c r="NL79" s="193"/>
      <c r="NM79" s="193"/>
      <c r="NN79" s="193"/>
      <c r="NO79" s="193"/>
      <c r="NP79" s="193"/>
      <c r="NQ79" s="193"/>
      <c r="NR79" s="193"/>
      <c r="NS79" s="193"/>
      <c r="NT79" s="193"/>
      <c r="NU79" s="193"/>
      <c r="NV79" s="193"/>
      <c r="NW79" s="193"/>
      <c r="NX79" s="193"/>
      <c r="NY79" s="193"/>
      <c r="NZ79" s="193"/>
      <c r="OA79" s="193"/>
      <c r="OB79" s="193"/>
      <c r="OC79" s="193"/>
      <c r="OD79" s="193"/>
      <c r="OE79" s="193"/>
      <c r="OF79" s="193"/>
      <c r="OG79" s="193"/>
      <c r="OH79" s="193"/>
      <c r="OI79" s="193"/>
      <c r="OJ79" s="193"/>
      <c r="OK79" s="193"/>
      <c r="OL79" s="193"/>
      <c r="OM79" s="193"/>
      <c r="ON79" s="193"/>
      <c r="OO79" s="193"/>
      <c r="OP79" s="193"/>
      <c r="OQ79" s="193"/>
      <c r="OR79" s="193"/>
      <c r="OS79" s="193"/>
      <c r="OT79" s="193"/>
      <c r="OU79" s="193"/>
      <c r="OV79" s="193"/>
      <c r="OW79" s="193"/>
      <c r="OX79" s="193"/>
      <c r="OY79" s="193"/>
      <c r="OZ79" s="193"/>
      <c r="PA79" s="193"/>
      <c r="PB79" s="193"/>
      <c r="PC79" s="193"/>
      <c r="PD79" s="193"/>
      <c r="PE79" s="193"/>
      <c r="PF79" s="193"/>
      <c r="PG79" s="193"/>
      <c r="PH79" s="193"/>
      <c r="PI79" s="193"/>
      <c r="PJ79" s="193"/>
      <c r="PK79" s="193"/>
      <c r="PL79" s="193"/>
      <c r="PM79" s="193"/>
      <c r="PN79" s="193"/>
      <c r="PO79" s="193"/>
      <c r="PP79" s="193"/>
      <c r="PQ79" s="193"/>
      <c r="PR79" s="193"/>
      <c r="PS79" s="193"/>
      <c r="PT79" s="193"/>
      <c r="PU79" s="193"/>
      <c r="PV79" s="193"/>
      <c r="PW79" s="193"/>
      <c r="PX79" s="193"/>
      <c r="PY79" s="193"/>
      <c r="PZ79" s="193"/>
      <c r="QA79" s="193"/>
      <c r="QB79" s="193"/>
      <c r="QC79" s="193"/>
      <c r="QD79" s="193"/>
      <c r="QE79" s="193"/>
      <c r="QF79" s="193"/>
      <c r="QG79" s="193"/>
      <c r="QH79" s="193"/>
      <c r="QI79" s="193"/>
      <c r="QJ79" s="193"/>
      <c r="QK79" s="193"/>
      <c r="QL79" s="193"/>
      <c r="QM79" s="193"/>
      <c r="QN79" s="193"/>
      <c r="QO79" s="193"/>
      <c r="QP79" s="193"/>
      <c r="QQ79" s="193"/>
      <c r="QR79" s="193"/>
      <c r="QS79" s="193"/>
      <c r="QT79" s="193"/>
      <c r="QU79" s="193"/>
      <c r="QV79" s="193"/>
      <c r="QW79" s="193"/>
      <c r="QX79" s="193"/>
      <c r="QY79" s="193"/>
      <c r="QZ79" s="193"/>
      <c r="RA79" s="193"/>
      <c r="RB79" s="193"/>
      <c r="RC79" s="193"/>
      <c r="RD79" s="193"/>
      <c r="RE79" s="193"/>
      <c r="RF79" s="193"/>
      <c r="RG79" s="193"/>
      <c r="RH79" s="193"/>
      <c r="RI79" s="193"/>
      <c r="RJ79" s="193"/>
      <c r="RK79" s="193"/>
      <c r="RL79" s="193"/>
      <c r="RM79" s="193"/>
      <c r="RN79" s="193"/>
      <c r="RO79" s="193"/>
      <c r="RP79" s="193"/>
      <c r="RQ79" s="193"/>
      <c r="RR79" s="193"/>
      <c r="RS79" s="193"/>
      <c r="RT79" s="193"/>
      <c r="RU79" s="193"/>
      <c r="RV79" s="193"/>
      <c r="RW79" s="193"/>
      <c r="RX79" s="193"/>
      <c r="RY79" s="193"/>
      <c r="RZ79" s="193"/>
      <c r="SA79" s="193"/>
      <c r="SB79" s="193"/>
      <c r="SC79" s="193"/>
      <c r="SD79" s="193"/>
      <c r="SE79" s="193"/>
      <c r="SF79" s="193"/>
      <c r="SG79" s="193"/>
      <c r="SH79" s="193"/>
      <c r="SI79" s="193"/>
      <c r="SJ79" s="193"/>
      <c r="SK79" s="193"/>
      <c r="SL79" s="193"/>
      <c r="SM79" s="193"/>
      <c r="SN79" s="193"/>
      <c r="SO79" s="193"/>
      <c r="SP79" s="193"/>
      <c r="SQ79" s="193"/>
      <c r="SR79" s="193"/>
      <c r="SS79" s="193"/>
      <c r="ST79" s="193"/>
      <c r="SU79" s="193"/>
      <c r="SV79" s="193"/>
      <c r="SW79" s="193"/>
      <c r="SX79" s="193"/>
      <c r="SY79" s="193"/>
      <c r="SZ79" s="193"/>
      <c r="TA79" s="193"/>
      <c r="TB79" s="193"/>
      <c r="TC79" s="193"/>
      <c r="TD79" s="193"/>
      <c r="TE79" s="193"/>
      <c r="TF79" s="193"/>
      <c r="TG79" s="193"/>
      <c r="TH79" s="193"/>
      <c r="TI79" s="193"/>
      <c r="TJ79" s="193"/>
      <c r="TK79" s="193"/>
      <c r="TL79" s="193"/>
      <c r="TM79" s="193"/>
      <c r="TN79" s="193"/>
      <c r="TO79" s="193"/>
      <c r="TP79" s="193"/>
      <c r="TQ79" s="193"/>
      <c r="TR79" s="193"/>
      <c r="TS79" s="193"/>
      <c r="TT79" s="193"/>
      <c r="TU79" s="193"/>
      <c r="TV79" s="193"/>
      <c r="TW79" s="193"/>
      <c r="TX79" s="193"/>
      <c r="TY79" s="193"/>
      <c r="TZ79" s="193"/>
      <c r="UA79" s="193"/>
      <c r="UB79" s="193"/>
      <c r="UC79" s="193"/>
      <c r="UD79" s="193"/>
      <c r="UE79" s="193"/>
      <c r="UF79" s="193"/>
      <c r="UG79" s="193"/>
      <c r="UH79" s="193"/>
      <c r="UI79" s="193"/>
      <c r="UJ79" s="193"/>
      <c r="UK79" s="193"/>
      <c r="UL79" s="193"/>
      <c r="UM79" s="193"/>
      <c r="UN79" s="193"/>
      <c r="UO79" s="193"/>
      <c r="UP79" s="193"/>
      <c r="UQ79" s="193"/>
      <c r="UR79" s="193"/>
      <c r="US79" s="193"/>
      <c r="UT79" s="193"/>
      <c r="UU79" s="193"/>
      <c r="UV79" s="193"/>
      <c r="UW79" s="193"/>
      <c r="UX79" s="193"/>
      <c r="UY79" s="193"/>
      <c r="UZ79" s="193"/>
      <c r="VA79" s="193"/>
      <c r="VB79" s="193"/>
      <c r="VC79" s="193"/>
      <c r="VD79" s="193"/>
      <c r="VE79" s="193"/>
      <c r="VF79" s="193"/>
      <c r="VG79" s="193"/>
      <c r="VH79" s="193"/>
      <c r="VI79" s="193"/>
      <c r="VJ79" s="193"/>
      <c r="VK79" s="193"/>
      <c r="VL79" s="193"/>
      <c r="VM79" s="193"/>
      <c r="VN79" s="193"/>
      <c r="VO79" s="193"/>
      <c r="VP79" s="193"/>
      <c r="VQ79" s="193"/>
      <c r="VR79" s="193"/>
      <c r="VS79" s="193"/>
      <c r="VT79" s="193"/>
      <c r="VU79" s="193"/>
      <c r="VV79" s="193"/>
      <c r="VW79" s="193"/>
      <c r="VX79" s="193"/>
      <c r="VY79" s="193"/>
      <c r="VZ79" s="193"/>
      <c r="WA79" s="193"/>
      <c r="WB79" s="193"/>
      <c r="WC79" s="193"/>
      <c r="WD79" s="193"/>
      <c r="WE79" s="193"/>
      <c r="WF79" s="193"/>
      <c r="WG79" s="193"/>
      <c r="WH79" s="193"/>
      <c r="WI79" s="193"/>
      <c r="WJ79" s="193"/>
      <c r="WK79" s="193"/>
      <c r="WL79" s="193"/>
      <c r="WM79" s="193"/>
      <c r="WN79" s="193"/>
      <c r="WO79" s="193"/>
      <c r="WP79" s="193"/>
      <c r="WQ79" s="193"/>
      <c r="WR79" s="193"/>
      <c r="WS79" s="193"/>
      <c r="WT79" s="193"/>
      <c r="WU79" s="193"/>
      <c r="WV79" s="193"/>
      <c r="WW79" s="193"/>
      <c r="WX79" s="193"/>
      <c r="WY79" s="193"/>
      <c r="WZ79" s="193"/>
      <c r="XA79" s="193"/>
      <c r="XB79" s="193"/>
      <c r="XC79" s="193"/>
      <c r="XD79" s="193"/>
      <c r="XE79" s="193"/>
      <c r="XF79" s="193"/>
      <c r="XG79" s="193"/>
      <c r="XH79" s="193"/>
      <c r="XI79" s="193"/>
      <c r="XJ79" s="193"/>
      <c r="XK79" s="193"/>
      <c r="XL79" s="193"/>
      <c r="XM79" s="193"/>
      <c r="XN79" s="193"/>
      <c r="XO79" s="193"/>
      <c r="XP79" s="193"/>
      <c r="XQ79" s="193"/>
      <c r="XR79" s="193"/>
      <c r="XS79" s="193"/>
      <c r="XT79" s="193"/>
      <c r="XU79" s="193"/>
      <c r="XV79" s="193"/>
      <c r="XW79" s="193"/>
      <c r="XX79" s="193"/>
      <c r="XY79" s="193"/>
      <c r="XZ79" s="193"/>
      <c r="YA79" s="193"/>
      <c r="YB79" s="193"/>
      <c r="YC79" s="193"/>
      <c r="YD79" s="193"/>
      <c r="YE79" s="193"/>
      <c r="YF79" s="193"/>
      <c r="YG79" s="193"/>
      <c r="YH79" s="193"/>
      <c r="YI79" s="193"/>
      <c r="YJ79" s="193"/>
      <c r="YK79" s="193"/>
      <c r="YL79" s="193"/>
      <c r="YM79" s="193"/>
      <c r="YN79" s="193"/>
      <c r="YO79" s="193"/>
      <c r="YP79" s="193"/>
      <c r="YQ79" s="193"/>
      <c r="YR79" s="193"/>
      <c r="YS79" s="193"/>
      <c r="YT79" s="193"/>
      <c r="YU79" s="193"/>
      <c r="YV79" s="193"/>
      <c r="YW79" s="193"/>
      <c r="YX79" s="193"/>
      <c r="YY79" s="193"/>
      <c r="YZ79" s="193"/>
      <c r="ZA79" s="193"/>
      <c r="ZB79" s="193"/>
      <c r="ZC79" s="193"/>
      <c r="ZD79" s="193"/>
      <c r="ZE79" s="193"/>
      <c r="ZF79" s="193"/>
      <c r="ZG79" s="193"/>
      <c r="ZH79" s="193"/>
      <c r="ZI79" s="193"/>
      <c r="ZJ79" s="193"/>
      <c r="ZK79" s="193"/>
      <c r="ZL79" s="193"/>
      <c r="ZM79" s="193"/>
      <c r="ZN79" s="193"/>
      <c r="ZO79" s="193"/>
      <c r="ZP79" s="193"/>
      <c r="ZQ79" s="193"/>
      <c r="ZR79" s="193"/>
      <c r="ZS79" s="193"/>
      <c r="ZT79" s="193"/>
      <c r="ZU79" s="193"/>
      <c r="ZV79" s="193"/>
      <c r="ZW79" s="193"/>
      <c r="ZX79" s="193"/>
      <c r="ZY79" s="193"/>
      <c r="ZZ79" s="193"/>
      <c r="AAA79" s="193"/>
      <c r="AAB79" s="193"/>
      <c r="AAC79" s="193"/>
      <c r="AAD79" s="193"/>
      <c r="AAE79" s="193"/>
      <c r="AAF79" s="193"/>
      <c r="AAG79" s="193"/>
      <c r="AAH79" s="193"/>
      <c r="AAI79" s="193"/>
      <c r="AAJ79" s="193"/>
      <c r="AAK79" s="193"/>
      <c r="AAL79" s="193"/>
      <c r="AAM79" s="193"/>
      <c r="AAN79" s="193"/>
      <c r="AAO79" s="193"/>
      <c r="AAP79" s="193"/>
      <c r="AAQ79" s="193"/>
      <c r="AAR79" s="193"/>
      <c r="AAS79" s="193"/>
      <c r="AAT79" s="193"/>
      <c r="AAU79" s="193"/>
      <c r="AAV79" s="193"/>
      <c r="AAW79" s="193"/>
      <c r="AAX79" s="193"/>
      <c r="AAY79" s="193"/>
      <c r="AAZ79" s="193"/>
      <c r="ABA79" s="193"/>
      <c r="ABB79" s="193"/>
      <c r="ABC79" s="193"/>
      <c r="ABD79" s="193"/>
      <c r="ABE79" s="193"/>
      <c r="ABF79" s="193"/>
      <c r="ABG79" s="193"/>
      <c r="ABH79" s="193"/>
      <c r="ABI79" s="193"/>
      <c r="ABJ79" s="193"/>
      <c r="ABK79" s="193"/>
      <c r="ABL79" s="193"/>
      <c r="ABM79" s="193"/>
      <c r="ABN79" s="193"/>
      <c r="ABO79" s="193"/>
      <c r="ABP79" s="193"/>
      <c r="ABQ79" s="193"/>
      <c r="ABR79" s="193"/>
      <c r="ABS79" s="193"/>
      <c r="ABT79" s="193"/>
      <c r="ABU79" s="193"/>
      <c r="ABV79" s="193"/>
      <c r="ABW79" s="193"/>
      <c r="ABX79" s="193"/>
      <c r="ABY79" s="193"/>
      <c r="ABZ79" s="193"/>
      <c r="ACA79" s="193"/>
      <c r="ACB79" s="193"/>
      <c r="ACC79" s="193"/>
      <c r="ACD79" s="193"/>
      <c r="ACE79" s="193"/>
      <c r="ACF79" s="193"/>
      <c r="ACG79" s="193"/>
      <c r="ACH79" s="193"/>
      <c r="ACI79" s="193"/>
      <c r="ACJ79" s="193"/>
      <c r="ACK79" s="193"/>
      <c r="ACL79" s="193"/>
      <c r="ACM79" s="193"/>
      <c r="ACN79" s="193"/>
      <c r="ACO79" s="193"/>
      <c r="ACP79" s="193"/>
      <c r="ACQ79" s="193"/>
      <c r="ACR79" s="193"/>
      <c r="ACS79" s="193"/>
      <c r="ACT79" s="193"/>
      <c r="ACU79" s="193"/>
      <c r="ACV79" s="193"/>
      <c r="ACW79" s="193"/>
      <c r="ACX79" s="193"/>
      <c r="ACY79" s="193"/>
      <c r="ACZ79" s="193"/>
      <c r="ADA79" s="193"/>
      <c r="ADB79" s="193"/>
      <c r="ADC79" s="193"/>
      <c r="ADD79" s="193"/>
      <c r="ADE79" s="193"/>
      <c r="ADF79" s="193"/>
      <c r="ADG79" s="193"/>
      <c r="ADH79" s="193"/>
      <c r="ADI79" s="193"/>
      <c r="ADJ79" s="193"/>
      <c r="ADK79" s="193"/>
      <c r="ADL79" s="193"/>
      <c r="ADM79" s="193"/>
      <c r="ADN79" s="193"/>
      <c r="ADO79" s="193"/>
      <c r="ADP79" s="193"/>
      <c r="ADQ79" s="193"/>
      <c r="ADR79" s="193"/>
      <c r="ADS79" s="193"/>
      <c r="ADT79" s="193"/>
      <c r="ADU79" s="193"/>
      <c r="ADV79" s="193"/>
      <c r="ADW79" s="193"/>
      <c r="ADX79" s="193"/>
      <c r="ADY79" s="193"/>
      <c r="ADZ79" s="193"/>
      <c r="AEA79" s="193"/>
      <c r="AEB79" s="193"/>
      <c r="AEC79" s="193"/>
      <c r="AED79" s="193"/>
      <c r="AEE79" s="193"/>
      <c r="AEF79" s="193"/>
      <c r="AEG79" s="193"/>
      <c r="AEH79" s="193"/>
      <c r="AEI79" s="193"/>
      <c r="AEJ79" s="193"/>
      <c r="AEK79" s="193"/>
      <c r="AEL79" s="193"/>
      <c r="AEM79" s="193"/>
      <c r="AEN79" s="193"/>
      <c r="AEO79" s="193"/>
      <c r="AEP79" s="193"/>
      <c r="AEQ79" s="193"/>
      <c r="AER79" s="193"/>
      <c r="AES79" s="193"/>
      <c r="AET79" s="193"/>
      <c r="AEU79" s="193"/>
      <c r="AEV79" s="193"/>
      <c r="AEW79" s="193"/>
      <c r="AEX79" s="193"/>
      <c r="AEY79" s="193"/>
      <c r="AEZ79" s="193"/>
      <c r="AFA79" s="193"/>
      <c r="AFB79" s="193"/>
      <c r="AFC79" s="193"/>
      <c r="AFD79" s="193"/>
      <c r="AFE79" s="193"/>
      <c r="AFF79" s="193"/>
      <c r="AFG79" s="193"/>
      <c r="AFH79" s="193"/>
      <c r="AFI79" s="193"/>
      <c r="AFJ79" s="193"/>
      <c r="AFK79" s="193"/>
      <c r="AFL79" s="193"/>
      <c r="AFM79" s="193"/>
      <c r="AFN79" s="193"/>
      <c r="AFO79" s="193"/>
      <c r="AFP79" s="193"/>
      <c r="AFQ79" s="193"/>
      <c r="AFR79" s="193"/>
      <c r="AFS79" s="193"/>
      <c r="AFT79" s="193"/>
      <c r="AFU79" s="193"/>
      <c r="AFV79" s="193"/>
      <c r="AFW79" s="193"/>
      <c r="AFX79" s="193"/>
      <c r="AFY79" s="193"/>
      <c r="AFZ79" s="193"/>
      <c r="AGA79" s="193"/>
      <c r="AGB79" s="193"/>
      <c r="AGC79" s="193"/>
      <c r="AGD79" s="193"/>
      <c r="AGE79" s="193"/>
      <c r="AGF79" s="193"/>
      <c r="AGG79" s="193"/>
      <c r="AGH79" s="193"/>
      <c r="AGI79" s="193"/>
      <c r="AGJ79" s="193"/>
      <c r="AGK79" s="193"/>
      <c r="AGL79" s="193"/>
      <c r="AGM79" s="193"/>
      <c r="AGN79" s="193"/>
      <c r="AGO79" s="193"/>
      <c r="AGP79" s="193"/>
      <c r="AGQ79" s="193"/>
      <c r="AGR79" s="193"/>
      <c r="AGS79" s="193"/>
      <c r="AGT79" s="193"/>
      <c r="AGU79" s="193"/>
      <c r="AGV79" s="193"/>
      <c r="AGW79" s="193"/>
      <c r="AGX79" s="193"/>
      <c r="AGY79" s="193"/>
      <c r="AGZ79" s="193"/>
      <c r="AHA79" s="193"/>
      <c r="AHB79" s="193"/>
      <c r="AHC79" s="193"/>
      <c r="AHD79" s="193"/>
      <c r="AHE79" s="193"/>
      <c r="AHF79" s="193"/>
      <c r="AHG79" s="193"/>
      <c r="AHH79" s="193"/>
      <c r="AHI79" s="193"/>
      <c r="AHJ79" s="193"/>
      <c r="AHK79" s="193"/>
      <c r="AHL79" s="193"/>
      <c r="AHM79" s="193"/>
      <c r="AHN79" s="193"/>
      <c r="AHO79" s="193"/>
      <c r="AHP79" s="193"/>
      <c r="AHQ79" s="193"/>
      <c r="AHR79" s="193"/>
      <c r="AHS79" s="193"/>
      <c r="AHT79" s="193"/>
      <c r="AHU79" s="193"/>
      <c r="AHV79" s="193"/>
      <c r="AHW79" s="193"/>
      <c r="AHX79" s="193"/>
      <c r="AHY79" s="193"/>
      <c r="AHZ79" s="193"/>
      <c r="AIA79" s="193"/>
      <c r="AIB79" s="193"/>
      <c r="AIC79" s="193"/>
      <c r="AID79" s="193"/>
      <c r="AIE79" s="193"/>
      <c r="AIF79" s="193"/>
      <c r="AIG79" s="193"/>
      <c r="AIH79" s="193"/>
      <c r="AII79" s="193"/>
      <c r="AIJ79" s="193"/>
      <c r="AIK79" s="193"/>
      <c r="AIL79" s="193"/>
      <c r="AIM79" s="193"/>
      <c r="AIN79" s="193"/>
      <c r="AIO79" s="193"/>
      <c r="AIP79" s="193"/>
      <c r="AIQ79" s="193"/>
      <c r="AIR79" s="193"/>
      <c r="AIS79" s="193"/>
      <c r="AIT79" s="193"/>
      <c r="AIU79" s="193"/>
      <c r="AIV79" s="193"/>
      <c r="AIW79" s="193"/>
      <c r="AIX79" s="193"/>
      <c r="AIY79" s="193"/>
      <c r="AIZ79" s="193"/>
      <c r="AJA79" s="193"/>
      <c r="AJB79" s="193"/>
      <c r="AJC79" s="193"/>
      <c r="AJD79" s="193"/>
      <c r="AJE79" s="193"/>
      <c r="AJF79" s="193"/>
      <c r="AJG79" s="193"/>
      <c r="AJH79" s="193"/>
      <c r="AJI79" s="193"/>
      <c r="AJJ79" s="193"/>
      <c r="AJK79" s="193"/>
      <c r="AJL79" s="193"/>
      <c r="AJM79" s="193"/>
      <c r="AJN79" s="193"/>
      <c r="AJO79" s="193"/>
      <c r="AJP79" s="193"/>
      <c r="AJQ79" s="193"/>
      <c r="AJR79" s="193"/>
      <c r="AJS79" s="193"/>
      <c r="AJT79" s="193"/>
      <c r="AJU79" s="193"/>
      <c r="AJV79" s="193"/>
      <c r="AJW79" s="193"/>
      <c r="AJX79" s="193"/>
      <c r="AJY79" s="193"/>
      <c r="AJZ79" s="193"/>
      <c r="AKA79" s="193"/>
      <c r="AKB79" s="193"/>
      <c r="AKC79" s="193"/>
      <c r="AKD79" s="193"/>
      <c r="AKE79" s="193"/>
      <c r="AKF79" s="193"/>
      <c r="AKG79" s="193"/>
      <c r="AKH79" s="193"/>
      <c r="AKI79" s="193"/>
      <c r="AKJ79" s="193"/>
      <c r="AKK79" s="193"/>
      <c r="AKL79" s="193"/>
      <c r="AKM79" s="193"/>
      <c r="AKN79" s="193"/>
      <c r="AKO79" s="193"/>
      <c r="AKP79" s="193"/>
      <c r="AKQ79" s="193"/>
      <c r="AKR79" s="193"/>
      <c r="AKS79" s="193"/>
      <c r="AKT79" s="193"/>
      <c r="AKU79" s="193"/>
      <c r="AKV79" s="193"/>
      <c r="AKW79" s="193"/>
      <c r="AKX79" s="193"/>
      <c r="AKY79" s="193"/>
      <c r="AKZ79" s="193"/>
      <c r="ALA79" s="193"/>
      <c r="ALB79" s="193"/>
      <c r="ALC79" s="193"/>
      <c r="ALD79" s="193"/>
      <c r="ALE79" s="193"/>
      <c r="ALF79" s="193"/>
      <c r="ALG79" s="193"/>
      <c r="ALH79" s="193"/>
      <c r="ALI79" s="193"/>
      <c r="ALJ79" s="193"/>
      <c r="ALK79" s="193"/>
      <c r="ALL79" s="193"/>
      <c r="ALM79" s="193"/>
      <c r="ALN79" s="193"/>
      <c r="ALO79" s="193"/>
      <c r="ALP79" s="193"/>
      <c r="ALQ79" s="193"/>
      <c r="ALR79" s="193"/>
      <c r="ALS79" s="193"/>
      <c r="ALT79" s="193"/>
      <c r="ALU79" s="193"/>
      <c r="ALV79" s="193"/>
      <c r="ALW79" s="193"/>
      <c r="ALX79" s="193"/>
      <c r="ALY79" s="193"/>
      <c r="ALZ79" s="193"/>
      <c r="AMA79" s="193"/>
      <c r="AMB79" s="193"/>
      <c r="AMC79" s="193"/>
      <c r="AMD79" s="193"/>
      <c r="AME79" s="193"/>
      <c r="AMF79" s="193"/>
      <c r="AMG79" s="193"/>
      <c r="AMH79" s="193"/>
      <c r="AMI79" s="193"/>
      <c r="AMJ79" s="193"/>
      <c r="AMK79" s="193"/>
      <c r="AML79" s="193"/>
      <c r="AMM79" s="193"/>
      <c r="AMN79" s="193"/>
      <c r="AMO79" s="193"/>
      <c r="AMP79" s="193"/>
      <c r="AMQ79" s="193"/>
      <c r="AMR79" s="193"/>
      <c r="AMS79" s="193"/>
      <c r="AMT79" s="193"/>
      <c r="AMU79" s="193"/>
      <c r="AMV79" s="193"/>
      <c r="AMW79" s="193"/>
      <c r="AMX79" s="193"/>
      <c r="AMY79" s="193"/>
      <c r="AMZ79" s="193"/>
      <c r="ANA79" s="193"/>
      <c r="ANB79" s="193"/>
      <c r="ANC79" s="193"/>
      <c r="AND79" s="193"/>
      <c r="ANE79" s="193"/>
      <c r="ANF79" s="193"/>
      <c r="ANG79" s="193"/>
      <c r="ANH79" s="193"/>
      <c r="ANI79" s="193"/>
      <c r="ANJ79" s="193"/>
      <c r="ANK79" s="193"/>
      <c r="ANL79" s="193"/>
      <c r="ANM79" s="193"/>
      <c r="ANN79" s="193"/>
      <c r="ANO79" s="193"/>
      <c r="ANP79" s="193"/>
      <c r="ANQ79" s="193"/>
      <c r="ANR79" s="193"/>
      <c r="ANS79" s="193"/>
      <c r="ANT79" s="193"/>
      <c r="ANU79" s="193"/>
      <c r="ANV79" s="193"/>
      <c r="ANW79" s="193"/>
      <c r="ANX79" s="193"/>
      <c r="ANY79" s="193"/>
      <c r="ANZ79" s="193"/>
      <c r="AOA79" s="193"/>
      <c r="AOB79" s="193"/>
      <c r="AOC79" s="193"/>
      <c r="AOD79" s="193"/>
      <c r="AOE79" s="193"/>
      <c r="AOF79" s="193"/>
      <c r="AOG79" s="193"/>
      <c r="AOH79" s="193"/>
      <c r="AOI79" s="193"/>
      <c r="AOJ79" s="193"/>
      <c r="AOK79" s="193"/>
      <c r="AOL79" s="193"/>
      <c r="AOM79" s="193"/>
      <c r="AON79" s="193"/>
      <c r="AOO79" s="193"/>
      <c r="AOP79" s="193"/>
      <c r="AOQ79" s="193"/>
      <c r="AOR79" s="193"/>
      <c r="AOS79" s="193"/>
      <c r="AOT79" s="193"/>
      <c r="AOU79" s="193"/>
      <c r="AOV79" s="193"/>
      <c r="AOW79" s="193"/>
      <c r="AOX79" s="193"/>
      <c r="AOY79" s="193"/>
      <c r="AOZ79" s="193"/>
      <c r="APA79" s="193"/>
      <c r="APB79" s="193"/>
      <c r="APC79" s="193"/>
      <c r="APD79" s="193"/>
      <c r="APE79" s="193"/>
      <c r="APF79" s="193"/>
      <c r="APG79" s="193"/>
      <c r="APH79" s="193"/>
      <c r="API79" s="193"/>
      <c r="APJ79" s="193"/>
      <c r="APK79" s="193"/>
      <c r="APL79" s="193"/>
      <c r="APM79" s="193"/>
      <c r="APN79" s="193"/>
      <c r="APO79" s="193"/>
      <c r="APP79" s="193"/>
      <c r="APQ79" s="193"/>
      <c r="APR79" s="193"/>
      <c r="APS79" s="193"/>
      <c r="APT79" s="193"/>
      <c r="APU79" s="193"/>
      <c r="APV79" s="193"/>
      <c r="APW79" s="193"/>
      <c r="APX79" s="193"/>
      <c r="APY79" s="193"/>
      <c r="APZ79" s="193"/>
      <c r="AQA79" s="193"/>
      <c r="AQB79" s="193"/>
      <c r="AQC79" s="193"/>
      <c r="AQD79" s="193"/>
      <c r="AQE79" s="193"/>
      <c r="AQF79" s="193"/>
      <c r="AQG79" s="193"/>
      <c r="AQH79" s="193"/>
      <c r="AQI79" s="193"/>
      <c r="AQJ79" s="193"/>
      <c r="AQK79" s="193"/>
      <c r="AQL79" s="193"/>
      <c r="AQM79" s="193"/>
      <c r="AQN79" s="193"/>
      <c r="AQO79" s="193"/>
      <c r="AQP79" s="193"/>
      <c r="AQQ79" s="193"/>
      <c r="AQR79" s="193"/>
      <c r="AQS79" s="193"/>
      <c r="AQT79" s="193"/>
      <c r="AQU79" s="193"/>
      <c r="AQV79" s="193"/>
      <c r="AQW79" s="193"/>
      <c r="AQX79" s="193"/>
      <c r="AQY79" s="193"/>
      <c r="AQZ79" s="193"/>
      <c r="ARA79" s="193"/>
      <c r="ARB79" s="193"/>
      <c r="ARC79" s="193"/>
      <c r="ARD79" s="193"/>
      <c r="ARE79" s="193"/>
      <c r="ARF79" s="193"/>
      <c r="ARG79" s="193"/>
      <c r="ARH79" s="193"/>
      <c r="ARI79" s="193"/>
      <c r="ARJ79" s="193"/>
      <c r="ARK79" s="193"/>
      <c r="ARL79" s="193"/>
      <c r="ARM79" s="193"/>
      <c r="ARN79" s="193"/>
      <c r="ARO79" s="193"/>
      <c r="ARP79" s="193"/>
      <c r="ARQ79" s="193"/>
      <c r="ARR79" s="193"/>
      <c r="ARS79" s="193"/>
      <c r="ART79" s="193"/>
      <c r="ARU79" s="193"/>
      <c r="ARV79" s="193"/>
      <c r="ARW79" s="193"/>
      <c r="ARX79" s="193"/>
      <c r="ARY79" s="193"/>
      <c r="ARZ79" s="193"/>
      <c r="ASA79" s="193"/>
      <c r="ASB79" s="193"/>
      <c r="ASC79" s="193"/>
      <c r="ASD79" s="193"/>
      <c r="ASE79" s="193"/>
      <c r="ASF79" s="193"/>
      <c r="ASG79" s="193"/>
      <c r="ASH79" s="193"/>
      <c r="ASI79" s="193"/>
      <c r="ASJ79" s="193"/>
      <c r="ASK79" s="193"/>
      <c r="ASL79" s="193"/>
      <c r="ASM79" s="193"/>
      <c r="ASN79" s="193"/>
      <c r="ASO79" s="193"/>
      <c r="ASP79" s="193"/>
      <c r="ASQ79" s="193"/>
      <c r="ASR79" s="193"/>
      <c r="ASS79" s="193"/>
      <c r="AST79" s="193"/>
      <c r="ASU79" s="193"/>
      <c r="ASV79" s="193"/>
      <c r="ASW79" s="193"/>
      <c r="ASX79" s="193"/>
      <c r="ASY79" s="193"/>
      <c r="ASZ79" s="193"/>
      <c r="ATA79" s="193"/>
      <c r="ATB79" s="193"/>
      <c r="ATC79" s="193"/>
      <c r="ATD79" s="193"/>
      <c r="ATE79" s="193"/>
      <c r="ATF79" s="193"/>
      <c r="ATG79" s="193"/>
      <c r="ATH79" s="193"/>
      <c r="ATI79" s="193"/>
      <c r="ATJ79" s="193"/>
      <c r="ATK79" s="193"/>
      <c r="ATL79" s="193"/>
      <c r="ATM79" s="193"/>
      <c r="ATN79" s="193"/>
      <c r="ATO79" s="193"/>
      <c r="ATP79" s="193"/>
      <c r="ATQ79" s="193"/>
      <c r="ATR79" s="193"/>
      <c r="ATS79" s="193"/>
      <c r="ATT79" s="193"/>
      <c r="ATU79" s="193"/>
      <c r="ATV79" s="193"/>
      <c r="ATW79" s="193"/>
      <c r="ATX79" s="193"/>
      <c r="ATY79" s="193"/>
      <c r="ATZ79" s="193"/>
      <c r="AUA79" s="193"/>
      <c r="AUB79" s="193"/>
      <c r="AUC79" s="193"/>
      <c r="AUD79" s="193"/>
      <c r="AUE79" s="193"/>
      <c r="AUF79" s="193"/>
      <c r="AUG79" s="193"/>
      <c r="AUH79" s="193"/>
      <c r="AUI79" s="193"/>
      <c r="AUJ79" s="193"/>
      <c r="AUK79" s="193"/>
      <c r="AUL79" s="193"/>
      <c r="AUM79" s="193"/>
      <c r="AUN79" s="193"/>
      <c r="AUO79" s="193"/>
      <c r="AUP79" s="193"/>
      <c r="AUQ79" s="193"/>
      <c r="AUR79" s="193"/>
      <c r="AUS79" s="193"/>
      <c r="AUT79" s="193"/>
      <c r="AUU79" s="193"/>
      <c r="AUV79" s="193"/>
      <c r="AUW79" s="193"/>
      <c r="AUX79" s="193"/>
      <c r="AUY79" s="193"/>
      <c r="AUZ79" s="193"/>
      <c r="AVA79" s="193"/>
      <c r="AVB79" s="193"/>
      <c r="AVC79" s="193"/>
      <c r="AVD79" s="193"/>
      <c r="AVE79" s="193"/>
      <c r="AVF79" s="193"/>
      <c r="AVG79" s="193"/>
      <c r="AVH79" s="193"/>
      <c r="AVI79" s="193"/>
      <c r="AVJ79" s="193"/>
      <c r="AVK79" s="193"/>
      <c r="AVL79" s="193"/>
      <c r="AVM79" s="193"/>
      <c r="AVN79" s="193"/>
      <c r="AVO79" s="193"/>
      <c r="AVP79" s="193"/>
      <c r="AVQ79" s="193"/>
      <c r="AVR79" s="193"/>
      <c r="AVS79" s="193"/>
      <c r="AVT79" s="193"/>
      <c r="AVU79" s="193"/>
      <c r="AVV79" s="193"/>
      <c r="AVW79" s="193"/>
      <c r="AVX79" s="193"/>
      <c r="AVY79" s="193"/>
      <c r="AVZ79" s="193"/>
      <c r="AWA79" s="193"/>
      <c r="AWB79" s="193"/>
      <c r="AWC79" s="193"/>
      <c r="AWD79" s="193"/>
      <c r="AWE79" s="193"/>
      <c r="AWF79" s="193"/>
      <c r="AWG79" s="193"/>
      <c r="AWH79" s="193"/>
      <c r="AWI79" s="193"/>
      <c r="AWJ79" s="193"/>
      <c r="AWK79" s="193"/>
      <c r="AWL79" s="193"/>
      <c r="AWM79" s="193"/>
      <c r="AWN79" s="193"/>
      <c r="AWO79" s="193"/>
      <c r="AWP79" s="193"/>
      <c r="AWQ79" s="193"/>
      <c r="AWR79" s="193"/>
      <c r="AWS79" s="193"/>
      <c r="AWT79" s="193"/>
      <c r="AWU79" s="193"/>
      <c r="AWV79" s="193"/>
      <c r="AWW79" s="193"/>
      <c r="AWX79" s="193"/>
      <c r="AWY79" s="193"/>
      <c r="AWZ79" s="193"/>
      <c r="AXA79" s="193"/>
      <c r="AXB79" s="193"/>
      <c r="AXC79" s="193"/>
      <c r="AXD79" s="193"/>
      <c r="AXE79" s="193"/>
      <c r="AXF79" s="193"/>
      <c r="AXG79" s="193"/>
      <c r="AXH79" s="193"/>
      <c r="AXI79" s="193"/>
      <c r="AXJ79" s="193"/>
      <c r="AXK79" s="193"/>
      <c r="AXL79" s="193"/>
      <c r="AXM79" s="193"/>
      <c r="AXN79" s="193"/>
      <c r="AXO79" s="193"/>
      <c r="AXP79" s="193"/>
      <c r="AXQ79" s="193"/>
      <c r="AXR79" s="193"/>
      <c r="AXS79" s="193"/>
      <c r="AXT79" s="193"/>
      <c r="AXU79" s="193"/>
      <c r="AXV79" s="193"/>
      <c r="AXW79" s="193"/>
      <c r="AXX79" s="193"/>
      <c r="AXY79" s="193"/>
      <c r="AXZ79" s="193"/>
      <c r="AYA79" s="193"/>
      <c r="AYB79" s="193"/>
      <c r="AYC79" s="193"/>
      <c r="AYD79" s="193"/>
      <c r="AYE79" s="193"/>
      <c r="AYF79" s="193"/>
      <c r="AYG79" s="193"/>
      <c r="AYH79" s="193"/>
      <c r="AYI79" s="193"/>
      <c r="AYJ79" s="193"/>
      <c r="AYK79" s="193"/>
      <c r="AYL79" s="193"/>
      <c r="AYM79" s="193"/>
      <c r="AYN79" s="193"/>
      <c r="AYO79" s="193"/>
      <c r="AYP79" s="193"/>
      <c r="AYQ79" s="193"/>
      <c r="AYR79" s="193"/>
      <c r="AYS79" s="193"/>
      <c r="AYT79" s="193"/>
      <c r="AYU79" s="193"/>
      <c r="AYV79" s="193"/>
      <c r="AYW79" s="193"/>
      <c r="AYX79" s="193"/>
      <c r="AYY79" s="193"/>
      <c r="AYZ79" s="193"/>
      <c r="AZA79" s="193"/>
      <c r="AZB79" s="193"/>
      <c r="AZC79" s="193"/>
      <c r="AZD79" s="193"/>
      <c r="AZE79" s="193"/>
      <c r="AZF79" s="193"/>
      <c r="AZG79" s="193"/>
      <c r="AZH79" s="193"/>
      <c r="AZI79" s="193"/>
      <c r="AZJ79" s="193"/>
      <c r="AZK79" s="193"/>
      <c r="AZL79" s="193"/>
      <c r="AZM79" s="193"/>
      <c r="AZN79" s="193"/>
      <c r="AZO79" s="193"/>
      <c r="AZP79" s="193"/>
      <c r="AZQ79" s="193"/>
      <c r="AZR79" s="193"/>
      <c r="AZS79" s="193"/>
      <c r="AZT79" s="193"/>
      <c r="AZU79" s="193"/>
      <c r="AZV79" s="193"/>
      <c r="AZW79" s="193"/>
      <c r="AZX79" s="193"/>
      <c r="AZY79" s="193"/>
      <c r="AZZ79" s="193"/>
      <c r="BAA79" s="193"/>
      <c r="BAB79" s="193"/>
      <c r="BAC79" s="193"/>
      <c r="BAD79" s="193"/>
      <c r="BAE79" s="193"/>
      <c r="BAF79" s="193"/>
      <c r="BAG79" s="193"/>
      <c r="BAH79" s="193"/>
      <c r="BAI79" s="193"/>
      <c r="BAJ79" s="193"/>
      <c r="BAK79" s="193"/>
      <c r="BAL79" s="193"/>
      <c r="BAM79" s="193"/>
      <c r="BAN79" s="193"/>
      <c r="BAO79" s="193"/>
      <c r="BAP79" s="193"/>
      <c r="BAQ79" s="193"/>
      <c r="BAR79" s="193"/>
      <c r="BAS79" s="193"/>
      <c r="BAT79" s="193"/>
      <c r="BAU79" s="193"/>
      <c r="BAV79" s="193"/>
      <c r="BAW79" s="193"/>
      <c r="BAX79" s="193"/>
      <c r="BAY79" s="193"/>
      <c r="BAZ79" s="193"/>
      <c r="BBA79" s="193"/>
      <c r="BBB79" s="193"/>
      <c r="BBC79" s="193"/>
      <c r="BBD79" s="193"/>
      <c r="BBE79" s="193"/>
      <c r="BBF79" s="193"/>
      <c r="BBG79" s="193"/>
      <c r="BBH79" s="193"/>
      <c r="BBI79" s="193"/>
      <c r="BBJ79" s="193"/>
      <c r="BBK79" s="193"/>
      <c r="BBL79" s="193"/>
      <c r="BBM79" s="193"/>
      <c r="BBN79" s="193"/>
      <c r="BBO79" s="193"/>
      <c r="BBP79" s="193"/>
      <c r="BBQ79" s="193"/>
      <c r="BBR79" s="193"/>
      <c r="BBS79" s="193"/>
      <c r="BBT79" s="193"/>
      <c r="BBU79" s="193"/>
      <c r="BBV79" s="193"/>
      <c r="BBW79" s="193"/>
      <c r="BBX79" s="193"/>
      <c r="BBY79" s="193"/>
      <c r="BBZ79" s="193"/>
      <c r="BCA79" s="193"/>
      <c r="BCB79" s="193"/>
      <c r="BCC79" s="193"/>
      <c r="BCD79" s="193"/>
      <c r="BCE79" s="193"/>
      <c r="BCF79" s="193"/>
      <c r="BCG79" s="193"/>
      <c r="BCH79" s="193"/>
      <c r="BCI79" s="193"/>
      <c r="BCJ79" s="193"/>
      <c r="BCK79" s="193"/>
      <c r="BCL79" s="193"/>
      <c r="BCM79" s="193"/>
      <c r="BCN79" s="193"/>
      <c r="BCO79" s="193"/>
      <c r="BCP79" s="193"/>
      <c r="BCQ79" s="193"/>
      <c r="BCR79" s="193"/>
      <c r="BCS79" s="193"/>
      <c r="BCT79" s="193"/>
      <c r="BCU79" s="193"/>
      <c r="BCV79" s="193"/>
      <c r="BCW79" s="193"/>
      <c r="BCX79" s="193"/>
      <c r="BCY79" s="193"/>
      <c r="BCZ79" s="193"/>
      <c r="BDA79" s="193"/>
      <c r="BDB79" s="193"/>
      <c r="BDC79" s="193"/>
      <c r="BDD79" s="193"/>
      <c r="BDE79" s="193"/>
      <c r="BDF79" s="193"/>
      <c r="BDG79" s="193"/>
      <c r="BDH79" s="193"/>
      <c r="BDI79" s="193"/>
      <c r="BDJ79" s="193"/>
      <c r="BDK79" s="193"/>
      <c r="BDL79" s="193"/>
      <c r="BDM79" s="193"/>
      <c r="BDN79" s="193"/>
      <c r="BDO79" s="193"/>
      <c r="BDP79" s="193"/>
      <c r="BDQ79" s="193"/>
      <c r="BDR79" s="193"/>
      <c r="BDS79" s="193"/>
      <c r="BDT79" s="193"/>
      <c r="BDU79" s="193"/>
      <c r="BDV79" s="193"/>
      <c r="BDW79" s="193"/>
      <c r="BDX79" s="193"/>
      <c r="BDY79" s="193"/>
      <c r="BDZ79" s="193"/>
      <c r="BEA79" s="193"/>
      <c r="BEB79" s="193"/>
      <c r="BEC79" s="193"/>
      <c r="BED79" s="193"/>
      <c r="BEE79" s="193"/>
      <c r="BEF79" s="193"/>
      <c r="BEG79" s="193"/>
      <c r="BEH79" s="193"/>
      <c r="BEI79" s="193"/>
      <c r="BEJ79" s="193"/>
      <c r="BEK79" s="193"/>
      <c r="BEL79" s="193"/>
      <c r="BEM79" s="193"/>
      <c r="BEN79" s="193"/>
      <c r="BEO79" s="193"/>
      <c r="BEP79" s="193"/>
      <c r="BEQ79" s="193"/>
      <c r="BER79" s="193"/>
      <c r="BES79" s="193"/>
      <c r="BET79" s="193"/>
      <c r="BEU79" s="193"/>
      <c r="BEV79" s="193"/>
      <c r="BEW79" s="193"/>
      <c r="BEX79" s="193"/>
      <c r="BEY79" s="193"/>
      <c r="BEZ79" s="193"/>
      <c r="BFA79" s="193"/>
      <c r="BFB79" s="193"/>
      <c r="BFC79" s="193"/>
      <c r="BFD79" s="193"/>
      <c r="BFE79" s="193"/>
      <c r="BFF79" s="193"/>
      <c r="BFG79" s="193"/>
      <c r="BFH79" s="193"/>
      <c r="BFI79" s="193"/>
      <c r="BFJ79" s="193"/>
      <c r="BFK79" s="193"/>
      <c r="BFL79" s="193"/>
      <c r="BFM79" s="193"/>
      <c r="BFN79" s="193"/>
      <c r="BFO79" s="193"/>
      <c r="BFP79" s="193"/>
      <c r="BFQ79" s="193"/>
      <c r="BFR79" s="193"/>
      <c r="BFS79" s="193"/>
      <c r="BFT79" s="193"/>
      <c r="BFU79" s="193"/>
      <c r="BFV79" s="193"/>
      <c r="BFW79" s="193"/>
      <c r="BFX79" s="193"/>
      <c r="BFY79" s="193"/>
      <c r="BFZ79" s="193"/>
      <c r="BGA79" s="193"/>
      <c r="BGB79" s="193"/>
      <c r="BGC79" s="193"/>
      <c r="BGD79" s="193"/>
      <c r="BGE79" s="193"/>
      <c r="BGF79" s="193"/>
      <c r="BGG79" s="193"/>
      <c r="BGH79" s="193"/>
      <c r="BGI79" s="193"/>
      <c r="BGJ79" s="193"/>
      <c r="BGK79" s="193"/>
      <c r="BGL79" s="193"/>
      <c r="BGM79" s="193"/>
      <c r="BGN79" s="193"/>
      <c r="BGO79" s="193"/>
      <c r="BGP79" s="193"/>
      <c r="BGQ79" s="193"/>
      <c r="BGR79" s="193"/>
      <c r="BGS79" s="193"/>
      <c r="BGT79" s="193"/>
      <c r="BGU79" s="193"/>
      <c r="BGV79" s="193"/>
      <c r="BGW79" s="193"/>
      <c r="BGX79" s="193"/>
      <c r="BGY79" s="193"/>
      <c r="BGZ79" s="193"/>
      <c r="BHA79" s="193"/>
      <c r="BHB79" s="193"/>
      <c r="BHC79" s="193"/>
      <c r="BHD79" s="193"/>
      <c r="BHE79" s="193"/>
      <c r="BHF79" s="193"/>
      <c r="BHG79" s="193"/>
      <c r="BHH79" s="193"/>
      <c r="BHI79" s="193"/>
      <c r="BHJ79" s="193"/>
      <c r="BHK79" s="193"/>
      <c r="BHL79" s="193"/>
      <c r="BHM79" s="193"/>
      <c r="BHN79" s="193"/>
      <c r="BHO79" s="193"/>
      <c r="BHP79" s="193"/>
      <c r="BHQ79" s="193"/>
      <c r="BHR79" s="193"/>
      <c r="BHS79" s="193"/>
      <c r="BHT79" s="193"/>
      <c r="BHU79" s="193"/>
      <c r="BHV79" s="193"/>
      <c r="BHW79" s="193"/>
      <c r="BHX79" s="193"/>
      <c r="BHY79" s="193"/>
      <c r="BHZ79" s="193"/>
      <c r="BIA79" s="193"/>
      <c r="BIB79" s="193"/>
      <c r="BIC79" s="193"/>
      <c r="BID79" s="193"/>
      <c r="BIE79" s="193"/>
      <c r="BIF79" s="193"/>
      <c r="BIG79" s="193"/>
      <c r="BIH79" s="193"/>
      <c r="BII79" s="193"/>
      <c r="BIJ79" s="193"/>
      <c r="BIK79" s="193"/>
      <c r="BIL79" s="193"/>
      <c r="BIM79" s="193"/>
      <c r="BIN79" s="193"/>
      <c r="BIO79" s="193"/>
      <c r="BIP79" s="193"/>
      <c r="BIQ79" s="193"/>
      <c r="BIR79" s="193"/>
      <c r="BIS79" s="193"/>
      <c r="BIT79" s="193"/>
      <c r="BIU79" s="193"/>
      <c r="BIV79" s="193"/>
      <c r="BIW79" s="193"/>
      <c r="BIX79" s="193"/>
      <c r="BIY79" s="193"/>
      <c r="BIZ79" s="193"/>
      <c r="BJA79" s="193"/>
      <c r="BJB79" s="193"/>
      <c r="BJC79" s="193"/>
      <c r="BJD79" s="193"/>
      <c r="BJE79" s="193"/>
      <c r="BJF79" s="193"/>
      <c r="BJG79" s="193"/>
      <c r="BJH79" s="193"/>
      <c r="BJI79" s="193"/>
      <c r="BJJ79" s="193"/>
      <c r="BJK79" s="193"/>
      <c r="BJL79" s="193"/>
      <c r="BJM79" s="193"/>
      <c r="BJN79" s="193"/>
      <c r="BJO79" s="193"/>
      <c r="BJP79" s="193"/>
      <c r="BJQ79" s="193"/>
      <c r="BJR79" s="193"/>
      <c r="BJS79" s="193"/>
      <c r="BJT79" s="193"/>
      <c r="BJU79" s="193"/>
      <c r="BJV79" s="193"/>
      <c r="BJW79" s="193"/>
      <c r="BJX79" s="193"/>
      <c r="BJY79" s="193"/>
      <c r="BJZ79" s="193"/>
      <c r="BKA79" s="193"/>
      <c r="BKB79" s="193"/>
      <c r="BKC79" s="193"/>
      <c r="BKD79" s="193"/>
      <c r="BKE79" s="193"/>
      <c r="BKF79" s="193"/>
      <c r="BKG79" s="193"/>
      <c r="BKH79" s="193"/>
      <c r="BKI79" s="193"/>
      <c r="BKJ79" s="193"/>
      <c r="BKK79" s="193"/>
      <c r="BKL79" s="193"/>
      <c r="BKM79" s="193"/>
      <c r="BKN79" s="193"/>
      <c r="BKO79" s="193"/>
      <c r="BKP79" s="193"/>
      <c r="BKQ79" s="193"/>
      <c r="BKR79" s="193"/>
      <c r="BKS79" s="193"/>
      <c r="BKT79" s="193"/>
      <c r="BKU79" s="193"/>
      <c r="BKV79" s="193"/>
      <c r="BKW79" s="193"/>
      <c r="BKX79" s="193"/>
      <c r="BKY79" s="193"/>
      <c r="BKZ79" s="193"/>
      <c r="BLA79" s="193"/>
      <c r="BLB79" s="193"/>
      <c r="BLC79" s="193"/>
      <c r="BLD79" s="193"/>
      <c r="BLE79" s="193"/>
      <c r="BLF79" s="193"/>
      <c r="BLG79" s="193"/>
      <c r="BLH79" s="193"/>
      <c r="BLI79" s="193"/>
      <c r="BLJ79" s="193"/>
      <c r="BLK79" s="193"/>
      <c r="BLL79" s="193"/>
      <c r="BLM79" s="193"/>
      <c r="BLN79" s="193"/>
      <c r="BLO79" s="193"/>
      <c r="BLP79" s="193"/>
      <c r="BLQ79" s="193"/>
      <c r="BLR79" s="193"/>
      <c r="BLS79" s="193"/>
      <c r="BLT79" s="193"/>
      <c r="BLU79" s="193"/>
      <c r="BLV79" s="193"/>
      <c r="BLW79" s="193"/>
      <c r="BLX79" s="193"/>
      <c r="BLY79" s="193"/>
      <c r="BLZ79" s="193"/>
      <c r="BMA79" s="193"/>
      <c r="BMB79" s="193"/>
      <c r="BMC79" s="193"/>
      <c r="BMD79" s="193"/>
      <c r="BME79" s="193"/>
      <c r="BMF79" s="193"/>
      <c r="BMG79" s="193"/>
      <c r="BMH79" s="193"/>
      <c r="BMI79" s="193"/>
      <c r="BMJ79" s="193"/>
      <c r="BMK79" s="193"/>
      <c r="BML79" s="193"/>
      <c r="BMM79" s="193"/>
      <c r="BMN79" s="193"/>
      <c r="BMO79" s="193"/>
      <c r="BMP79" s="193"/>
      <c r="BMQ79" s="193"/>
      <c r="BMR79" s="193"/>
      <c r="BMS79" s="193"/>
      <c r="BMT79" s="193"/>
      <c r="BMU79" s="193"/>
      <c r="BMV79" s="193"/>
      <c r="BMW79" s="193"/>
      <c r="BMX79" s="193"/>
      <c r="BMY79" s="193"/>
      <c r="BMZ79" s="193"/>
      <c r="BNA79" s="193"/>
      <c r="BNB79" s="193"/>
      <c r="BNC79" s="193"/>
      <c r="BND79" s="193"/>
      <c r="BNE79" s="193"/>
      <c r="BNF79" s="193"/>
      <c r="BNG79" s="193"/>
      <c r="BNH79" s="193"/>
      <c r="BNI79" s="193"/>
      <c r="BNJ79" s="193"/>
      <c r="BNK79" s="193"/>
      <c r="BNL79" s="193"/>
      <c r="BNM79" s="193"/>
      <c r="BNN79" s="193"/>
      <c r="BNO79" s="193"/>
      <c r="BNP79" s="193"/>
      <c r="BNQ79" s="193"/>
      <c r="BNR79" s="193"/>
      <c r="BNS79" s="193"/>
      <c r="BNT79" s="193"/>
      <c r="BNU79" s="193"/>
      <c r="BNV79" s="193"/>
      <c r="BNW79" s="193"/>
      <c r="BNX79" s="193"/>
      <c r="BNY79" s="193"/>
      <c r="BNZ79" s="193"/>
      <c r="BOA79" s="193"/>
      <c r="BOB79" s="193"/>
      <c r="BOC79" s="193"/>
      <c r="BOD79" s="193"/>
      <c r="BOE79" s="193"/>
      <c r="BOF79" s="193"/>
      <c r="BOG79" s="193"/>
      <c r="BOH79" s="193"/>
      <c r="BOI79" s="193"/>
      <c r="BOJ79" s="193"/>
      <c r="BOK79" s="193"/>
      <c r="BOL79" s="193"/>
      <c r="BOM79" s="193"/>
      <c r="BON79" s="193"/>
      <c r="BOO79" s="193"/>
      <c r="BOP79" s="193"/>
      <c r="BOQ79" s="193"/>
      <c r="BOR79" s="193"/>
      <c r="BOS79" s="193"/>
      <c r="BOT79" s="193"/>
      <c r="BOU79" s="193"/>
      <c r="BOV79" s="193"/>
      <c r="BOW79" s="193"/>
      <c r="BOX79" s="193"/>
      <c r="BOY79" s="193"/>
      <c r="BOZ79" s="193"/>
      <c r="BPA79" s="193"/>
      <c r="BPB79" s="193"/>
      <c r="BPC79" s="193"/>
      <c r="BPD79" s="193"/>
      <c r="BPE79" s="193"/>
      <c r="BPF79" s="193"/>
      <c r="BPG79" s="193"/>
      <c r="BPH79" s="193"/>
      <c r="BPI79" s="193"/>
      <c r="BPJ79" s="193"/>
      <c r="BPK79" s="193"/>
      <c r="BPL79" s="193"/>
      <c r="BPM79" s="193"/>
      <c r="BPN79" s="193"/>
      <c r="BPO79" s="193"/>
      <c r="BPP79" s="193"/>
      <c r="BPQ79" s="193"/>
      <c r="BPR79" s="193"/>
      <c r="BPS79" s="193"/>
      <c r="BPT79" s="193"/>
      <c r="BPU79" s="193"/>
      <c r="BPV79" s="193"/>
      <c r="BPW79" s="193"/>
      <c r="BPX79" s="193"/>
      <c r="BPY79" s="193"/>
      <c r="BPZ79" s="193"/>
      <c r="BQA79" s="193"/>
      <c r="BQB79" s="193"/>
      <c r="BQC79" s="193"/>
      <c r="BQD79" s="193"/>
      <c r="BQE79" s="193"/>
      <c r="BQF79" s="193"/>
      <c r="BQG79" s="193"/>
      <c r="BQH79" s="193"/>
      <c r="BQI79" s="193"/>
      <c r="BQJ79" s="193"/>
      <c r="BQK79" s="193"/>
      <c r="BQL79" s="193"/>
      <c r="BQM79" s="193"/>
      <c r="BQN79" s="193"/>
      <c r="BQO79" s="193"/>
      <c r="BQP79" s="193"/>
      <c r="BQQ79" s="193"/>
      <c r="BQR79" s="193"/>
      <c r="BQS79" s="193"/>
      <c r="BQT79" s="193"/>
      <c r="BQU79" s="193"/>
      <c r="BQV79" s="193"/>
      <c r="BQW79" s="193"/>
      <c r="BQX79" s="193"/>
      <c r="BQY79" s="193"/>
      <c r="BQZ79" s="193"/>
      <c r="BRA79" s="193"/>
      <c r="BRB79" s="193"/>
      <c r="BRC79" s="193"/>
      <c r="BRD79" s="193"/>
      <c r="BRE79" s="193"/>
      <c r="BRF79" s="193"/>
      <c r="BRG79" s="193"/>
      <c r="BRH79" s="193"/>
      <c r="BRI79" s="193"/>
      <c r="BRJ79" s="193"/>
      <c r="BRK79" s="193"/>
      <c r="BRL79" s="193"/>
      <c r="BRM79" s="193"/>
      <c r="BRN79" s="193"/>
      <c r="BRO79" s="193"/>
      <c r="BRP79" s="193"/>
      <c r="BRQ79" s="193"/>
      <c r="BRR79" s="193"/>
      <c r="BRS79" s="193"/>
      <c r="BRT79" s="193"/>
      <c r="BRU79" s="193"/>
      <c r="BRV79" s="193"/>
      <c r="BRW79" s="193"/>
      <c r="BRX79" s="193"/>
      <c r="BRY79" s="193"/>
      <c r="BRZ79" s="193"/>
      <c r="BSA79" s="193"/>
      <c r="BSB79" s="193"/>
      <c r="BSC79" s="193"/>
      <c r="BSD79" s="193"/>
      <c r="BSE79" s="193"/>
      <c r="BSF79" s="193"/>
      <c r="BSG79" s="193"/>
      <c r="BSH79" s="193"/>
      <c r="BSI79" s="193"/>
      <c r="BSJ79" s="193"/>
      <c r="BSK79" s="193"/>
      <c r="BSL79" s="193"/>
      <c r="BSM79" s="193"/>
      <c r="BSN79" s="193"/>
      <c r="BSO79" s="193"/>
      <c r="BSP79" s="193"/>
      <c r="BSQ79" s="193"/>
      <c r="BSR79" s="193"/>
      <c r="BSS79" s="193"/>
      <c r="BST79" s="193"/>
      <c r="BSU79" s="193"/>
      <c r="BSV79" s="193"/>
      <c r="BSW79" s="193"/>
      <c r="BSX79" s="193"/>
      <c r="BSY79" s="193"/>
      <c r="BSZ79" s="193"/>
      <c r="BTA79" s="193"/>
      <c r="BTB79" s="193"/>
      <c r="BTC79" s="193"/>
      <c r="BTD79" s="193"/>
      <c r="BTE79" s="193"/>
      <c r="BTF79" s="193"/>
      <c r="BTG79" s="193"/>
      <c r="BTH79" s="193"/>
      <c r="BTI79" s="193"/>
      <c r="BTJ79" s="193"/>
      <c r="BTK79" s="193"/>
      <c r="BTL79" s="193"/>
      <c r="BTM79" s="193"/>
      <c r="BTN79" s="193"/>
      <c r="BTO79" s="193"/>
      <c r="BTP79" s="193"/>
      <c r="BTQ79" s="193"/>
      <c r="BTR79" s="193"/>
      <c r="BTS79" s="193"/>
      <c r="BTT79" s="193"/>
      <c r="BTU79" s="193"/>
      <c r="BTV79" s="193"/>
      <c r="BTW79" s="193"/>
      <c r="BTX79" s="193"/>
      <c r="BTY79" s="193"/>
      <c r="BTZ79" s="193"/>
      <c r="BUA79" s="193"/>
      <c r="BUB79" s="193"/>
      <c r="BUC79" s="193"/>
      <c r="BUD79" s="193"/>
      <c r="BUE79" s="193"/>
      <c r="BUF79" s="193"/>
      <c r="BUG79" s="193"/>
      <c r="BUH79" s="193"/>
      <c r="BUI79" s="193"/>
      <c r="BUJ79" s="193"/>
      <c r="BUK79" s="193"/>
      <c r="BUL79" s="193"/>
      <c r="BUM79" s="193"/>
      <c r="BUN79" s="193"/>
      <c r="BUO79" s="193"/>
      <c r="BUP79" s="193"/>
      <c r="BUQ79" s="193"/>
      <c r="BUR79" s="193"/>
      <c r="BUS79" s="193"/>
      <c r="BUT79" s="193"/>
      <c r="BUU79" s="193"/>
      <c r="BUV79" s="193"/>
      <c r="BUW79" s="193"/>
      <c r="BUX79" s="193"/>
      <c r="BUY79" s="193"/>
      <c r="BUZ79" s="193"/>
      <c r="BVA79" s="193"/>
      <c r="BVB79" s="193"/>
      <c r="BVC79" s="193"/>
      <c r="BVD79" s="193"/>
      <c r="BVE79" s="193"/>
      <c r="BVF79" s="193"/>
      <c r="BVG79" s="193"/>
      <c r="BVH79" s="193"/>
      <c r="BVI79" s="193"/>
      <c r="BVJ79" s="193"/>
      <c r="BVK79" s="193"/>
      <c r="BVL79" s="193"/>
      <c r="BVM79" s="193"/>
      <c r="BVN79" s="193"/>
      <c r="BVO79" s="193"/>
      <c r="BVP79" s="193"/>
      <c r="BVQ79" s="193"/>
      <c r="BVR79" s="193"/>
      <c r="BVS79" s="193"/>
      <c r="BVT79" s="193"/>
      <c r="BVU79" s="193"/>
      <c r="BVV79" s="193"/>
      <c r="BVW79" s="193"/>
      <c r="BVX79" s="193"/>
      <c r="BVY79" s="193"/>
      <c r="BVZ79" s="193"/>
      <c r="BWA79" s="193"/>
      <c r="BWB79" s="193"/>
      <c r="BWC79" s="193"/>
      <c r="BWD79" s="193"/>
      <c r="BWE79" s="193"/>
      <c r="BWF79" s="193"/>
      <c r="BWG79" s="193"/>
      <c r="BWH79" s="193"/>
      <c r="BWI79" s="193"/>
      <c r="BWJ79" s="193"/>
      <c r="BWK79" s="193"/>
      <c r="BWL79" s="193"/>
      <c r="BWM79" s="193"/>
      <c r="BWN79" s="193"/>
      <c r="BWO79" s="193"/>
      <c r="BWP79" s="193"/>
      <c r="BWQ79" s="193"/>
      <c r="BWR79" s="193"/>
      <c r="BWS79" s="193"/>
      <c r="BWT79" s="193"/>
      <c r="BWU79" s="193"/>
      <c r="BWV79" s="193"/>
      <c r="BWW79" s="193"/>
      <c r="BWX79" s="193"/>
      <c r="BWY79" s="193"/>
      <c r="BWZ79" s="193"/>
      <c r="BXA79" s="193"/>
      <c r="BXB79" s="193"/>
      <c r="BXC79" s="193"/>
      <c r="BXD79" s="193"/>
      <c r="BXE79" s="193"/>
      <c r="BXF79" s="193"/>
      <c r="BXG79" s="193"/>
      <c r="BXH79" s="193"/>
      <c r="BXI79" s="193"/>
      <c r="BXJ79" s="193"/>
      <c r="BXK79" s="193"/>
      <c r="BXL79" s="193"/>
      <c r="BXM79" s="193"/>
      <c r="BXN79" s="193"/>
      <c r="BXO79" s="193"/>
      <c r="BXP79" s="193"/>
      <c r="BXQ79" s="193"/>
      <c r="BXR79" s="193"/>
      <c r="BXS79" s="193"/>
      <c r="BXT79" s="193"/>
      <c r="BXU79" s="193"/>
      <c r="BXV79" s="193"/>
      <c r="BXW79" s="193"/>
      <c r="BXX79" s="193"/>
      <c r="BXY79" s="193"/>
      <c r="BXZ79" s="193"/>
      <c r="BYA79" s="193"/>
      <c r="BYB79" s="193"/>
      <c r="BYC79" s="193"/>
      <c r="BYD79" s="193"/>
      <c r="BYE79" s="193"/>
      <c r="BYF79" s="193"/>
      <c r="BYG79" s="193"/>
      <c r="BYH79" s="193"/>
      <c r="BYI79" s="193"/>
      <c r="BYJ79" s="193"/>
      <c r="BYK79" s="193"/>
      <c r="BYL79" s="193"/>
      <c r="BYM79" s="193"/>
      <c r="BYN79" s="193"/>
      <c r="BYO79" s="193"/>
      <c r="BYP79" s="193"/>
      <c r="BYQ79" s="193"/>
      <c r="BYR79" s="193"/>
      <c r="BYS79" s="193"/>
      <c r="BYT79" s="193"/>
      <c r="BYU79" s="193"/>
      <c r="BYV79" s="193"/>
      <c r="BYW79" s="193"/>
      <c r="BYX79" s="193"/>
      <c r="BYY79" s="193"/>
      <c r="BYZ79" s="193"/>
      <c r="BZA79" s="193"/>
      <c r="BZB79" s="193"/>
      <c r="BZC79" s="193"/>
      <c r="BZD79" s="193"/>
      <c r="BZE79" s="193"/>
      <c r="BZF79" s="193"/>
      <c r="BZG79" s="193"/>
      <c r="BZH79" s="193"/>
      <c r="BZI79" s="193"/>
      <c r="BZJ79" s="193"/>
      <c r="BZK79" s="193"/>
      <c r="BZL79" s="193"/>
      <c r="BZM79" s="193"/>
      <c r="BZN79" s="193"/>
      <c r="BZO79" s="193"/>
      <c r="BZP79" s="193"/>
      <c r="BZQ79" s="193"/>
      <c r="BZR79" s="193"/>
      <c r="BZS79" s="193"/>
      <c r="BZT79" s="193"/>
      <c r="BZU79" s="193"/>
      <c r="BZV79" s="193"/>
      <c r="BZW79" s="193"/>
      <c r="BZX79" s="193"/>
      <c r="BZY79" s="193"/>
      <c r="BZZ79" s="193"/>
      <c r="CAA79" s="193"/>
      <c r="CAB79" s="193"/>
      <c r="CAC79" s="193"/>
      <c r="CAD79" s="193"/>
      <c r="CAE79" s="193"/>
      <c r="CAF79" s="193"/>
      <c r="CAG79" s="193"/>
      <c r="CAH79" s="193"/>
      <c r="CAI79" s="193"/>
      <c r="CAJ79" s="193"/>
      <c r="CAK79" s="193"/>
      <c r="CAL79" s="193"/>
      <c r="CAM79" s="193"/>
      <c r="CAN79" s="193"/>
      <c r="CAO79" s="193"/>
      <c r="CAP79" s="193"/>
      <c r="CAQ79" s="193"/>
      <c r="CAR79" s="193"/>
      <c r="CAS79" s="193"/>
      <c r="CAT79" s="193"/>
      <c r="CAU79" s="193"/>
      <c r="CAV79" s="193"/>
      <c r="CAW79" s="193"/>
      <c r="CAX79" s="193"/>
      <c r="CAY79" s="193"/>
      <c r="CAZ79" s="193"/>
      <c r="CBA79" s="193"/>
      <c r="CBB79" s="193"/>
      <c r="CBC79" s="193"/>
      <c r="CBD79" s="193"/>
      <c r="CBE79" s="193"/>
      <c r="CBF79" s="193"/>
      <c r="CBG79" s="193"/>
      <c r="CBH79" s="193"/>
      <c r="CBI79" s="193"/>
      <c r="CBJ79" s="193"/>
      <c r="CBK79" s="193"/>
      <c r="CBL79" s="193"/>
      <c r="CBM79" s="193"/>
      <c r="CBN79" s="193"/>
      <c r="CBO79" s="193"/>
      <c r="CBP79" s="193"/>
      <c r="CBQ79" s="193"/>
      <c r="CBR79" s="193"/>
      <c r="CBS79" s="193"/>
      <c r="CBT79" s="193"/>
      <c r="CBU79" s="193"/>
      <c r="CBV79" s="193"/>
      <c r="CBW79" s="193"/>
      <c r="CBX79" s="193"/>
      <c r="CBY79" s="193"/>
      <c r="CBZ79" s="193"/>
      <c r="CCA79" s="193"/>
      <c r="CCB79" s="193"/>
      <c r="CCC79" s="193"/>
      <c r="CCD79" s="193"/>
      <c r="CCE79" s="193"/>
      <c r="CCF79" s="193"/>
      <c r="CCG79" s="193"/>
      <c r="CCH79" s="193"/>
      <c r="CCI79" s="193"/>
      <c r="CCJ79" s="193"/>
      <c r="CCK79" s="193"/>
      <c r="CCL79" s="193"/>
      <c r="CCM79" s="193"/>
      <c r="CCN79" s="193"/>
      <c r="CCO79" s="193"/>
      <c r="CCP79" s="193"/>
      <c r="CCQ79" s="193"/>
      <c r="CCR79" s="193"/>
      <c r="CCS79" s="193"/>
      <c r="CCT79" s="193"/>
      <c r="CCU79" s="193"/>
      <c r="CCV79" s="193"/>
      <c r="CCW79" s="193"/>
      <c r="CCX79" s="193"/>
      <c r="CCY79" s="193"/>
      <c r="CCZ79" s="193"/>
      <c r="CDA79" s="193"/>
      <c r="CDB79" s="193"/>
      <c r="CDC79" s="193"/>
      <c r="CDD79" s="193"/>
      <c r="CDE79" s="193"/>
      <c r="CDF79" s="193"/>
      <c r="CDG79" s="193"/>
      <c r="CDH79" s="193"/>
      <c r="CDI79" s="193"/>
      <c r="CDJ79" s="193"/>
      <c r="CDK79" s="193"/>
      <c r="CDL79" s="193"/>
      <c r="CDM79" s="193"/>
      <c r="CDN79" s="193"/>
      <c r="CDO79" s="193"/>
      <c r="CDP79" s="193"/>
      <c r="CDQ79" s="193"/>
      <c r="CDR79" s="193"/>
      <c r="CDS79" s="193"/>
      <c r="CDT79" s="193"/>
      <c r="CDU79" s="193"/>
      <c r="CDV79" s="193"/>
      <c r="CDW79" s="193"/>
      <c r="CDX79" s="193"/>
      <c r="CDY79" s="193"/>
      <c r="CDZ79" s="193"/>
      <c r="CEA79" s="193"/>
      <c r="CEB79" s="193"/>
      <c r="CEC79" s="193"/>
      <c r="CED79" s="193"/>
      <c r="CEE79" s="193"/>
      <c r="CEF79" s="193"/>
      <c r="CEG79" s="193"/>
      <c r="CEH79" s="193"/>
      <c r="CEI79" s="193"/>
      <c r="CEJ79" s="193"/>
      <c r="CEK79" s="193"/>
      <c r="CEL79" s="193"/>
      <c r="CEM79" s="193"/>
      <c r="CEN79" s="193"/>
      <c r="CEO79" s="193"/>
      <c r="CEP79" s="193"/>
      <c r="CEQ79" s="193"/>
      <c r="CER79" s="193"/>
      <c r="CES79" s="193"/>
      <c r="CET79" s="193"/>
      <c r="CEU79" s="193"/>
      <c r="CEV79" s="193"/>
      <c r="CEW79" s="193"/>
      <c r="CEX79" s="193"/>
      <c r="CEY79" s="193"/>
      <c r="CEZ79" s="193"/>
      <c r="CFA79" s="193"/>
      <c r="CFB79" s="193"/>
      <c r="CFC79" s="193"/>
      <c r="CFD79" s="193"/>
      <c r="CFE79" s="193"/>
      <c r="CFF79" s="193"/>
      <c r="CFG79" s="193"/>
      <c r="CFH79" s="193"/>
      <c r="CFI79" s="193"/>
      <c r="CFJ79" s="193"/>
      <c r="CFK79" s="193"/>
      <c r="CFL79" s="193"/>
      <c r="CFM79" s="193"/>
      <c r="CFN79" s="193"/>
      <c r="CFO79" s="193"/>
      <c r="CFP79" s="193"/>
      <c r="CFQ79" s="193"/>
      <c r="CFR79" s="193"/>
      <c r="CFS79" s="193"/>
      <c r="CFT79" s="193"/>
      <c r="CFU79" s="193"/>
      <c r="CFV79" s="193"/>
      <c r="CFW79" s="193"/>
      <c r="CFX79" s="193"/>
      <c r="CFY79" s="193"/>
      <c r="CFZ79" s="193"/>
      <c r="CGA79" s="193"/>
      <c r="CGB79" s="193"/>
      <c r="CGC79" s="193"/>
      <c r="CGD79" s="193"/>
      <c r="CGE79" s="193"/>
      <c r="CGF79" s="193"/>
      <c r="CGG79" s="193"/>
      <c r="CGH79" s="193"/>
      <c r="CGI79" s="193"/>
      <c r="CGJ79" s="193"/>
      <c r="CGK79" s="193"/>
      <c r="CGL79" s="193"/>
      <c r="CGM79" s="193"/>
      <c r="CGN79" s="193"/>
      <c r="CGO79" s="193"/>
      <c r="CGP79" s="193"/>
      <c r="CGQ79" s="193"/>
      <c r="CGR79" s="193"/>
      <c r="CGS79" s="193"/>
      <c r="CGT79" s="193"/>
      <c r="CGU79" s="193"/>
      <c r="CGV79" s="193"/>
      <c r="CGW79" s="193"/>
      <c r="CGX79" s="193"/>
      <c r="CGY79" s="193"/>
      <c r="CGZ79" s="193"/>
      <c r="CHA79" s="193"/>
      <c r="CHB79" s="193"/>
      <c r="CHC79" s="193"/>
      <c r="CHD79" s="193"/>
      <c r="CHE79" s="193"/>
      <c r="CHF79" s="193"/>
      <c r="CHG79" s="193"/>
      <c r="CHH79" s="193"/>
      <c r="CHI79" s="193"/>
      <c r="CHJ79" s="193"/>
      <c r="CHK79" s="193"/>
      <c r="CHL79" s="193"/>
      <c r="CHM79" s="193"/>
      <c r="CHN79" s="193"/>
      <c r="CHO79" s="193"/>
      <c r="CHP79" s="193"/>
      <c r="CHQ79" s="193"/>
      <c r="CHR79" s="193"/>
      <c r="CHS79" s="193"/>
      <c r="CHT79" s="193"/>
      <c r="CHU79" s="193"/>
      <c r="CHV79" s="193"/>
      <c r="CHW79" s="193"/>
      <c r="CHX79" s="193"/>
      <c r="CHY79" s="193"/>
      <c r="CHZ79" s="193"/>
      <c r="CIA79" s="193"/>
      <c r="CIB79" s="193"/>
      <c r="CIC79" s="193"/>
      <c r="CID79" s="193"/>
      <c r="CIE79" s="193"/>
      <c r="CIF79" s="193"/>
      <c r="CIG79" s="193"/>
      <c r="CIH79" s="193"/>
      <c r="CII79" s="193"/>
      <c r="CIJ79" s="193"/>
      <c r="CIK79" s="193"/>
      <c r="CIL79" s="193"/>
      <c r="CIM79" s="193"/>
      <c r="CIN79" s="193"/>
      <c r="CIO79" s="193"/>
      <c r="CIP79" s="193"/>
      <c r="CIQ79" s="193"/>
      <c r="CIR79" s="193"/>
      <c r="CIS79" s="193"/>
      <c r="CIT79" s="193"/>
      <c r="CIU79" s="193"/>
      <c r="CIV79" s="193"/>
      <c r="CIW79" s="193"/>
      <c r="CIX79" s="193"/>
      <c r="CIY79" s="193"/>
      <c r="CIZ79" s="193"/>
      <c r="CJA79" s="193"/>
      <c r="CJB79" s="193"/>
      <c r="CJC79" s="193"/>
      <c r="CJD79" s="193"/>
      <c r="CJE79" s="193"/>
      <c r="CJF79" s="193"/>
      <c r="CJG79" s="193"/>
      <c r="CJH79" s="193"/>
      <c r="CJI79" s="193"/>
      <c r="CJJ79" s="193"/>
      <c r="CJK79" s="193"/>
      <c r="CJL79" s="193"/>
      <c r="CJM79" s="193"/>
      <c r="CJN79" s="193"/>
      <c r="CJO79" s="193"/>
      <c r="CJP79" s="193"/>
      <c r="CJQ79" s="193"/>
      <c r="CJR79" s="193"/>
      <c r="CJS79" s="193"/>
      <c r="CJT79" s="193"/>
      <c r="CJU79" s="193"/>
      <c r="CJV79" s="193"/>
      <c r="CJW79" s="193"/>
      <c r="CJX79" s="193"/>
      <c r="CJY79" s="193"/>
      <c r="CJZ79" s="193"/>
      <c r="CKA79" s="193"/>
      <c r="CKB79" s="193"/>
      <c r="CKC79" s="193"/>
      <c r="CKD79" s="193"/>
      <c r="CKE79" s="193"/>
      <c r="CKF79" s="193"/>
      <c r="CKG79" s="193"/>
      <c r="CKH79" s="193"/>
      <c r="CKI79" s="193"/>
      <c r="CKJ79" s="193"/>
      <c r="CKK79" s="193"/>
      <c r="CKL79" s="193"/>
      <c r="CKM79" s="193"/>
      <c r="CKN79" s="193"/>
      <c r="CKO79" s="193"/>
      <c r="CKP79" s="193"/>
      <c r="CKQ79" s="193"/>
      <c r="CKR79" s="193"/>
      <c r="CKS79" s="193"/>
      <c r="CKT79" s="193"/>
      <c r="CKU79" s="193"/>
      <c r="CKV79" s="193"/>
      <c r="CKW79" s="193"/>
      <c r="CKX79" s="193"/>
      <c r="CKY79" s="193"/>
      <c r="CKZ79" s="193"/>
      <c r="CLA79" s="193"/>
      <c r="CLB79" s="193"/>
      <c r="CLC79" s="193"/>
      <c r="CLD79" s="193"/>
      <c r="CLE79" s="193"/>
      <c r="CLF79" s="193"/>
      <c r="CLG79" s="193"/>
      <c r="CLH79" s="193"/>
      <c r="CLI79" s="193"/>
      <c r="CLJ79" s="193"/>
      <c r="CLK79" s="193"/>
      <c r="CLL79" s="193"/>
      <c r="CLM79" s="193"/>
      <c r="CLN79" s="193"/>
      <c r="CLO79" s="193"/>
      <c r="CLP79" s="193"/>
      <c r="CLQ79" s="193"/>
      <c r="CLR79" s="193"/>
      <c r="CLS79" s="193"/>
      <c r="CLT79" s="193"/>
      <c r="CLU79" s="193"/>
      <c r="CLV79" s="193"/>
      <c r="CLW79" s="193"/>
      <c r="CLX79" s="193"/>
      <c r="CLY79" s="193"/>
      <c r="CLZ79" s="193"/>
      <c r="CMA79" s="193"/>
      <c r="CMB79" s="193"/>
      <c r="CMC79" s="193"/>
      <c r="CMD79" s="193"/>
      <c r="CME79" s="193"/>
      <c r="CMF79" s="193"/>
      <c r="CMG79" s="193"/>
      <c r="CMH79" s="193"/>
      <c r="CMI79" s="193"/>
      <c r="CMJ79" s="193"/>
      <c r="CMK79" s="193"/>
      <c r="CML79" s="193"/>
      <c r="CMM79" s="193"/>
      <c r="CMN79" s="193"/>
      <c r="CMO79" s="193"/>
      <c r="CMP79" s="193"/>
      <c r="CMQ79" s="193"/>
      <c r="CMR79" s="193"/>
      <c r="CMS79" s="193"/>
      <c r="CMT79" s="193"/>
      <c r="CMU79" s="193"/>
      <c r="CMV79" s="193"/>
      <c r="CMW79" s="193"/>
      <c r="CMX79" s="193"/>
      <c r="CMY79" s="193"/>
      <c r="CMZ79" s="193"/>
      <c r="CNA79" s="193"/>
      <c r="CNB79" s="193"/>
      <c r="CNC79" s="193"/>
      <c r="CND79" s="193"/>
      <c r="CNE79" s="193"/>
      <c r="CNF79" s="193"/>
      <c r="CNG79" s="193"/>
      <c r="CNH79" s="193"/>
      <c r="CNI79" s="193"/>
      <c r="CNJ79" s="193"/>
      <c r="CNK79" s="193"/>
      <c r="CNL79" s="193"/>
      <c r="CNM79" s="193"/>
      <c r="CNN79" s="193"/>
      <c r="CNO79" s="193"/>
      <c r="CNP79" s="193"/>
      <c r="CNQ79" s="193"/>
      <c r="CNR79" s="193"/>
      <c r="CNS79" s="193"/>
      <c r="CNT79" s="193"/>
      <c r="CNU79" s="193"/>
      <c r="CNV79" s="193"/>
      <c r="CNW79" s="193"/>
      <c r="CNX79" s="193"/>
      <c r="CNY79" s="193"/>
      <c r="CNZ79" s="193"/>
      <c r="COA79" s="193"/>
      <c r="COB79" s="193"/>
      <c r="COC79" s="193"/>
      <c r="COD79" s="193"/>
      <c r="COE79" s="193"/>
      <c r="COF79" s="193"/>
      <c r="COG79" s="193"/>
      <c r="COH79" s="193"/>
      <c r="COI79" s="193"/>
      <c r="COJ79" s="193"/>
      <c r="COK79" s="193"/>
      <c r="COL79" s="193"/>
      <c r="COM79" s="193"/>
      <c r="CON79" s="193"/>
      <c r="COO79" s="193"/>
      <c r="COP79" s="193"/>
      <c r="COQ79" s="193"/>
      <c r="COR79" s="193"/>
      <c r="COS79" s="193"/>
      <c r="COT79" s="193"/>
      <c r="COU79" s="193"/>
      <c r="COV79" s="193"/>
      <c r="COW79" s="193"/>
      <c r="COX79" s="193"/>
      <c r="COY79" s="193"/>
      <c r="COZ79" s="193"/>
      <c r="CPA79" s="193"/>
      <c r="CPB79" s="193"/>
      <c r="CPC79" s="193"/>
      <c r="CPD79" s="193"/>
      <c r="CPE79" s="193"/>
      <c r="CPF79" s="193"/>
      <c r="CPG79" s="193"/>
      <c r="CPH79" s="193"/>
      <c r="CPI79" s="193"/>
      <c r="CPJ79" s="193"/>
      <c r="CPK79" s="193"/>
      <c r="CPL79" s="193"/>
      <c r="CPM79" s="193"/>
      <c r="CPN79" s="193"/>
      <c r="CPO79" s="193"/>
      <c r="CPP79" s="193"/>
      <c r="CPQ79" s="193"/>
      <c r="CPR79" s="193"/>
      <c r="CPS79" s="193"/>
      <c r="CPT79" s="193"/>
      <c r="CPU79" s="193"/>
      <c r="CPV79" s="193"/>
      <c r="CPW79" s="193"/>
      <c r="CPX79" s="193"/>
      <c r="CPY79" s="193"/>
      <c r="CPZ79" s="193"/>
      <c r="CQA79" s="193"/>
      <c r="CQB79" s="193"/>
      <c r="CQC79" s="193"/>
      <c r="CQD79" s="193"/>
      <c r="CQE79" s="193"/>
      <c r="CQF79" s="193"/>
      <c r="CQG79" s="193"/>
      <c r="CQH79" s="193"/>
      <c r="CQI79" s="193"/>
      <c r="CQJ79" s="193"/>
      <c r="CQK79" s="193"/>
      <c r="CQL79" s="193"/>
      <c r="CQM79" s="193"/>
      <c r="CQN79" s="193"/>
      <c r="CQO79" s="193"/>
      <c r="CQP79" s="193"/>
      <c r="CQQ79" s="193"/>
      <c r="CQR79" s="193"/>
      <c r="CQS79" s="193"/>
      <c r="CQT79" s="193"/>
      <c r="CQU79" s="193"/>
      <c r="CQV79" s="193"/>
      <c r="CQW79" s="193"/>
      <c r="CQX79" s="193"/>
      <c r="CQY79" s="193"/>
      <c r="CQZ79" s="193"/>
      <c r="CRA79" s="193"/>
      <c r="CRB79" s="193"/>
      <c r="CRC79" s="193"/>
      <c r="CRD79" s="193"/>
      <c r="CRE79" s="193"/>
      <c r="CRF79" s="193"/>
      <c r="CRG79" s="193"/>
      <c r="CRH79" s="193"/>
      <c r="CRI79" s="193"/>
      <c r="CRJ79" s="193"/>
      <c r="CRK79" s="193"/>
      <c r="CRL79" s="193"/>
      <c r="CRM79" s="193"/>
      <c r="CRN79" s="193"/>
      <c r="CRO79" s="193"/>
      <c r="CRP79" s="193"/>
      <c r="CRQ79" s="193"/>
      <c r="CRR79" s="193"/>
      <c r="CRS79" s="193"/>
      <c r="CRT79" s="193"/>
      <c r="CRU79" s="193"/>
      <c r="CRV79" s="193"/>
      <c r="CRW79" s="193"/>
      <c r="CRX79" s="193"/>
      <c r="CRY79" s="193"/>
      <c r="CRZ79" s="193"/>
      <c r="CSA79" s="193"/>
      <c r="CSB79" s="193"/>
      <c r="CSC79" s="193"/>
      <c r="CSD79" s="193"/>
      <c r="CSE79" s="193"/>
      <c r="CSF79" s="193"/>
      <c r="CSG79" s="193"/>
      <c r="CSH79" s="193"/>
      <c r="CSI79" s="193"/>
      <c r="CSJ79" s="193"/>
      <c r="CSK79" s="193"/>
      <c r="CSL79" s="193"/>
      <c r="CSM79" s="193"/>
      <c r="CSN79" s="193"/>
      <c r="CSO79" s="193"/>
      <c r="CSP79" s="193"/>
      <c r="CSQ79" s="193"/>
      <c r="CSR79" s="193"/>
      <c r="CSS79" s="193"/>
      <c r="CST79" s="193"/>
      <c r="CSU79" s="193"/>
      <c r="CSV79" s="193"/>
      <c r="CSW79" s="193"/>
      <c r="CSX79" s="193"/>
      <c r="CSY79" s="193"/>
      <c r="CSZ79" s="193"/>
      <c r="CTA79" s="193"/>
      <c r="CTB79" s="193"/>
      <c r="CTC79" s="193"/>
      <c r="CTD79" s="193"/>
      <c r="CTE79" s="193"/>
      <c r="CTF79" s="193"/>
      <c r="CTG79" s="193"/>
      <c r="CTH79" s="193"/>
      <c r="CTI79" s="193"/>
      <c r="CTJ79" s="193"/>
      <c r="CTK79" s="193"/>
      <c r="CTL79" s="193"/>
      <c r="CTM79" s="193"/>
      <c r="CTN79" s="193"/>
      <c r="CTO79" s="193"/>
      <c r="CTP79" s="193"/>
      <c r="CTQ79" s="193"/>
      <c r="CTR79" s="193"/>
      <c r="CTS79" s="193"/>
      <c r="CTT79" s="193"/>
      <c r="CTU79" s="193"/>
      <c r="CTV79" s="193"/>
      <c r="CTW79" s="193"/>
      <c r="CTX79" s="193"/>
      <c r="CTY79" s="193"/>
      <c r="CTZ79" s="193"/>
      <c r="CUA79" s="193"/>
      <c r="CUB79" s="193"/>
      <c r="CUC79" s="193"/>
      <c r="CUD79" s="193"/>
      <c r="CUE79" s="193"/>
      <c r="CUF79" s="193"/>
      <c r="CUG79" s="193"/>
      <c r="CUH79" s="193"/>
      <c r="CUI79" s="193"/>
      <c r="CUJ79" s="193"/>
      <c r="CUK79" s="193"/>
      <c r="CUL79" s="193"/>
      <c r="CUM79" s="193"/>
      <c r="CUN79" s="193"/>
      <c r="CUO79" s="193"/>
      <c r="CUP79" s="193"/>
      <c r="CUQ79" s="193"/>
      <c r="CUR79" s="193"/>
      <c r="CUS79" s="193"/>
      <c r="CUT79" s="193"/>
      <c r="CUU79" s="193"/>
      <c r="CUV79" s="193"/>
      <c r="CUW79" s="193"/>
      <c r="CUX79" s="193"/>
      <c r="CUY79" s="193"/>
      <c r="CUZ79" s="193"/>
      <c r="CVA79" s="193"/>
      <c r="CVB79" s="193"/>
      <c r="CVC79" s="193"/>
      <c r="CVD79" s="193"/>
      <c r="CVE79" s="193"/>
      <c r="CVF79" s="193"/>
      <c r="CVG79" s="193"/>
      <c r="CVH79" s="193"/>
      <c r="CVI79" s="193"/>
      <c r="CVJ79" s="193"/>
      <c r="CVK79" s="193"/>
      <c r="CVL79" s="193"/>
      <c r="CVM79" s="193"/>
      <c r="CVN79" s="193"/>
      <c r="CVO79" s="193"/>
      <c r="CVP79" s="193"/>
      <c r="CVQ79" s="193"/>
      <c r="CVR79" s="193"/>
      <c r="CVS79" s="193"/>
      <c r="CVT79" s="193"/>
      <c r="CVU79" s="193"/>
      <c r="CVV79" s="193"/>
      <c r="CVW79" s="193"/>
      <c r="CVX79" s="193"/>
      <c r="CVY79" s="193"/>
      <c r="CVZ79" s="193"/>
      <c r="CWA79" s="193"/>
      <c r="CWB79" s="193"/>
      <c r="CWC79" s="193"/>
      <c r="CWD79" s="193"/>
      <c r="CWE79" s="193"/>
      <c r="CWF79" s="193"/>
      <c r="CWG79" s="193"/>
      <c r="CWH79" s="193"/>
      <c r="CWI79" s="193"/>
      <c r="CWJ79" s="193"/>
      <c r="CWK79" s="193"/>
      <c r="CWL79" s="193"/>
      <c r="CWM79" s="193"/>
      <c r="CWN79" s="193"/>
      <c r="CWO79" s="193"/>
      <c r="CWP79" s="193"/>
      <c r="CWQ79" s="193"/>
      <c r="CWR79" s="193"/>
      <c r="CWS79" s="193"/>
      <c r="CWT79" s="193"/>
      <c r="CWU79" s="193"/>
      <c r="CWV79" s="193"/>
      <c r="CWW79" s="193"/>
      <c r="CWX79" s="193"/>
      <c r="CWY79" s="193"/>
      <c r="CWZ79" s="193"/>
      <c r="CXA79" s="193"/>
      <c r="CXB79" s="193"/>
      <c r="CXC79" s="193"/>
      <c r="CXD79" s="193"/>
      <c r="CXE79" s="193"/>
      <c r="CXF79" s="193"/>
      <c r="CXG79" s="193"/>
      <c r="CXH79" s="193"/>
      <c r="CXI79" s="193"/>
      <c r="CXJ79" s="193"/>
      <c r="CXK79" s="193"/>
      <c r="CXL79" s="193"/>
      <c r="CXM79" s="193"/>
      <c r="CXN79" s="193"/>
      <c r="CXO79" s="193"/>
      <c r="CXP79" s="193"/>
      <c r="CXQ79" s="193"/>
      <c r="CXR79" s="193"/>
      <c r="CXS79" s="193"/>
      <c r="CXT79" s="193"/>
      <c r="CXU79" s="193"/>
      <c r="CXV79" s="193"/>
      <c r="CXW79" s="193"/>
      <c r="CXX79" s="193"/>
      <c r="CXY79" s="193"/>
      <c r="CXZ79" s="193"/>
      <c r="CYA79" s="193"/>
      <c r="CYB79" s="193"/>
      <c r="CYC79" s="193"/>
      <c r="CYD79" s="193"/>
      <c r="CYE79" s="193"/>
      <c r="CYF79" s="193"/>
      <c r="CYG79" s="193"/>
      <c r="CYH79" s="193"/>
      <c r="CYI79" s="193"/>
      <c r="CYJ79" s="193"/>
      <c r="CYK79" s="193"/>
      <c r="CYL79" s="193"/>
      <c r="CYM79" s="193"/>
      <c r="CYN79" s="193"/>
      <c r="CYO79" s="193"/>
      <c r="CYP79" s="193"/>
      <c r="CYQ79" s="193"/>
      <c r="CYR79" s="193"/>
      <c r="CYS79" s="193"/>
      <c r="CYT79" s="193"/>
      <c r="CYU79" s="193"/>
      <c r="CYV79" s="193"/>
      <c r="CYW79" s="193"/>
      <c r="CYX79" s="193"/>
      <c r="CYY79" s="193"/>
      <c r="CYZ79" s="193"/>
      <c r="CZA79" s="193"/>
      <c r="CZB79" s="193"/>
      <c r="CZC79" s="193"/>
      <c r="CZD79" s="193"/>
      <c r="CZE79" s="193"/>
      <c r="CZF79" s="193"/>
      <c r="CZG79" s="193"/>
      <c r="CZH79" s="193"/>
      <c r="CZI79" s="193"/>
      <c r="CZJ79" s="193"/>
      <c r="CZK79" s="193"/>
      <c r="CZL79" s="193"/>
      <c r="CZM79" s="193"/>
      <c r="CZN79" s="193"/>
      <c r="CZO79" s="193"/>
      <c r="CZP79" s="193"/>
      <c r="CZQ79" s="193"/>
      <c r="CZR79" s="193"/>
      <c r="CZS79" s="193"/>
      <c r="CZT79" s="193"/>
      <c r="CZU79" s="193"/>
      <c r="CZV79" s="193"/>
      <c r="CZW79" s="193"/>
      <c r="CZX79" s="193"/>
      <c r="CZY79" s="193"/>
      <c r="CZZ79" s="193"/>
      <c r="DAA79" s="193"/>
      <c r="DAB79" s="193"/>
      <c r="DAC79" s="193"/>
      <c r="DAD79" s="193"/>
      <c r="DAE79" s="193"/>
      <c r="DAF79" s="193"/>
      <c r="DAG79" s="193"/>
      <c r="DAH79" s="193"/>
      <c r="DAI79" s="193"/>
      <c r="DAJ79" s="193"/>
      <c r="DAK79" s="193"/>
      <c r="DAL79" s="193"/>
      <c r="DAM79" s="193"/>
      <c r="DAN79" s="193"/>
      <c r="DAO79" s="193"/>
      <c r="DAP79" s="193"/>
      <c r="DAQ79" s="193"/>
      <c r="DAR79" s="193"/>
      <c r="DAS79" s="193"/>
      <c r="DAT79" s="193"/>
      <c r="DAU79" s="193"/>
      <c r="DAV79" s="193"/>
      <c r="DAW79" s="193"/>
      <c r="DAX79" s="193"/>
      <c r="DAY79" s="193"/>
      <c r="DAZ79" s="193"/>
      <c r="DBA79" s="193"/>
      <c r="DBB79" s="193"/>
      <c r="DBC79" s="193"/>
      <c r="DBD79" s="193"/>
      <c r="DBE79" s="193"/>
      <c r="DBF79" s="193"/>
      <c r="DBG79" s="193"/>
      <c r="DBH79" s="193"/>
      <c r="DBI79" s="193"/>
      <c r="DBJ79" s="193"/>
      <c r="DBK79" s="193"/>
      <c r="DBL79" s="193"/>
      <c r="DBM79" s="193"/>
      <c r="DBN79" s="193"/>
      <c r="DBO79" s="193"/>
      <c r="DBP79" s="193"/>
      <c r="DBQ79" s="193"/>
      <c r="DBR79" s="193"/>
      <c r="DBS79" s="193"/>
      <c r="DBT79" s="193"/>
      <c r="DBU79" s="193"/>
      <c r="DBV79" s="193"/>
      <c r="DBW79" s="193"/>
      <c r="DBX79" s="193"/>
      <c r="DBY79" s="193"/>
      <c r="DBZ79" s="193"/>
      <c r="DCA79" s="193"/>
      <c r="DCB79" s="193"/>
      <c r="DCC79" s="193"/>
      <c r="DCD79" s="193"/>
      <c r="DCE79" s="193"/>
      <c r="DCF79" s="193"/>
      <c r="DCG79" s="193"/>
      <c r="DCH79" s="193"/>
      <c r="DCI79" s="193"/>
      <c r="DCJ79" s="193"/>
      <c r="DCK79" s="193"/>
      <c r="DCL79" s="193"/>
      <c r="DCM79" s="193"/>
      <c r="DCN79" s="193"/>
      <c r="DCO79" s="193"/>
      <c r="DCP79" s="193"/>
      <c r="DCQ79" s="193"/>
      <c r="DCR79" s="193"/>
      <c r="DCS79" s="193"/>
      <c r="DCT79" s="193"/>
      <c r="DCU79" s="193"/>
      <c r="DCV79" s="193"/>
      <c r="DCW79" s="193"/>
      <c r="DCX79" s="193"/>
      <c r="DCY79" s="193"/>
      <c r="DCZ79" s="193"/>
      <c r="DDA79" s="193"/>
      <c r="DDB79" s="193"/>
      <c r="DDC79" s="193"/>
      <c r="DDD79" s="193"/>
      <c r="DDE79" s="193"/>
      <c r="DDF79" s="193"/>
      <c r="DDG79" s="193"/>
      <c r="DDH79" s="193"/>
      <c r="DDI79" s="193"/>
      <c r="DDJ79" s="193"/>
      <c r="DDK79" s="193"/>
      <c r="DDL79" s="193"/>
      <c r="DDM79" s="193"/>
      <c r="DDN79" s="193"/>
      <c r="DDO79" s="193"/>
      <c r="DDP79" s="193"/>
      <c r="DDQ79" s="193"/>
      <c r="DDR79" s="193"/>
      <c r="DDS79" s="193"/>
      <c r="DDT79" s="193"/>
      <c r="DDU79" s="193"/>
      <c r="DDV79" s="193"/>
      <c r="DDW79" s="193"/>
      <c r="DDX79" s="193"/>
      <c r="DDY79" s="193"/>
      <c r="DDZ79" s="193"/>
      <c r="DEA79" s="193"/>
      <c r="DEB79" s="193"/>
      <c r="DEC79" s="193"/>
      <c r="DED79" s="193"/>
      <c r="DEE79" s="193"/>
      <c r="DEF79" s="193"/>
      <c r="DEG79" s="193"/>
      <c r="DEH79" s="193"/>
      <c r="DEI79" s="193"/>
      <c r="DEJ79" s="193"/>
      <c r="DEK79" s="193"/>
      <c r="DEL79" s="193"/>
      <c r="DEM79" s="193"/>
      <c r="DEN79" s="193"/>
      <c r="DEO79" s="193"/>
      <c r="DEP79" s="193"/>
      <c r="DEQ79" s="193"/>
      <c r="DER79" s="193"/>
      <c r="DES79" s="193"/>
      <c r="DET79" s="193"/>
      <c r="DEU79" s="193"/>
      <c r="DEV79" s="193"/>
      <c r="DEW79" s="193"/>
      <c r="DEX79" s="193"/>
      <c r="DEY79" s="193"/>
      <c r="DEZ79" s="193"/>
      <c r="DFA79" s="193"/>
      <c r="DFB79" s="193"/>
      <c r="DFC79" s="193"/>
      <c r="DFD79" s="193"/>
      <c r="DFE79" s="193"/>
      <c r="DFF79" s="193"/>
      <c r="DFG79" s="193"/>
      <c r="DFH79" s="193"/>
      <c r="DFI79" s="193"/>
      <c r="DFJ79" s="193"/>
      <c r="DFK79" s="193"/>
      <c r="DFL79" s="193"/>
      <c r="DFM79" s="193"/>
      <c r="DFN79" s="193"/>
      <c r="DFO79" s="193"/>
      <c r="DFP79" s="193"/>
      <c r="DFQ79" s="193"/>
      <c r="DFR79" s="193"/>
      <c r="DFS79" s="193"/>
      <c r="DFT79" s="193"/>
      <c r="DFU79" s="193"/>
      <c r="DFV79" s="193"/>
      <c r="DFW79" s="193"/>
      <c r="DFX79" s="193"/>
      <c r="DFY79" s="193"/>
      <c r="DFZ79" s="193"/>
      <c r="DGA79" s="193"/>
      <c r="DGB79" s="193"/>
      <c r="DGC79" s="193"/>
      <c r="DGD79" s="193"/>
      <c r="DGE79" s="193"/>
      <c r="DGF79" s="193"/>
      <c r="DGG79" s="193"/>
      <c r="DGH79" s="193"/>
      <c r="DGI79" s="193"/>
      <c r="DGJ79" s="193"/>
      <c r="DGK79" s="193"/>
      <c r="DGL79" s="193"/>
      <c r="DGM79" s="193"/>
      <c r="DGN79" s="193"/>
      <c r="DGO79" s="193"/>
      <c r="DGP79" s="193"/>
      <c r="DGQ79" s="193"/>
      <c r="DGR79" s="193"/>
      <c r="DGS79" s="193"/>
      <c r="DGT79" s="193"/>
      <c r="DGU79" s="193"/>
      <c r="DGV79" s="193"/>
      <c r="DGW79" s="193"/>
      <c r="DGX79" s="193"/>
      <c r="DGY79" s="193"/>
      <c r="DGZ79" s="193"/>
      <c r="DHA79" s="193"/>
      <c r="DHB79" s="193"/>
      <c r="DHC79" s="193"/>
      <c r="DHD79" s="193"/>
      <c r="DHE79" s="193"/>
      <c r="DHF79" s="193"/>
      <c r="DHG79" s="193"/>
      <c r="DHH79" s="193"/>
      <c r="DHI79" s="193"/>
      <c r="DHJ79" s="193"/>
      <c r="DHK79" s="193"/>
      <c r="DHL79" s="193"/>
      <c r="DHM79" s="193"/>
      <c r="DHN79" s="193"/>
      <c r="DHO79" s="193"/>
      <c r="DHP79" s="193"/>
      <c r="DHQ79" s="193"/>
      <c r="DHR79" s="193"/>
      <c r="DHS79" s="193"/>
      <c r="DHT79" s="193"/>
      <c r="DHU79" s="193"/>
      <c r="DHV79" s="193"/>
      <c r="DHW79" s="193"/>
      <c r="DHX79" s="193"/>
      <c r="DHY79" s="193"/>
      <c r="DHZ79" s="193"/>
      <c r="DIA79" s="193"/>
      <c r="DIB79" s="193"/>
      <c r="DIC79" s="193"/>
      <c r="DID79" s="193"/>
      <c r="DIE79" s="193"/>
      <c r="DIF79" s="193"/>
      <c r="DIG79" s="193"/>
      <c r="DIH79" s="193"/>
      <c r="DII79" s="193"/>
      <c r="DIJ79" s="193"/>
      <c r="DIK79" s="193"/>
      <c r="DIL79" s="193"/>
      <c r="DIM79" s="193"/>
      <c r="DIN79" s="193"/>
      <c r="DIO79" s="193"/>
      <c r="DIP79" s="193"/>
      <c r="DIQ79" s="193"/>
      <c r="DIR79" s="193"/>
      <c r="DIS79" s="193"/>
      <c r="DIT79" s="193"/>
      <c r="DIU79" s="193"/>
      <c r="DIV79" s="193"/>
      <c r="DIW79" s="193"/>
      <c r="DIX79" s="193"/>
      <c r="DIY79" s="193"/>
      <c r="DIZ79" s="193"/>
      <c r="DJA79" s="193"/>
      <c r="DJB79" s="193"/>
      <c r="DJC79" s="193"/>
      <c r="DJD79" s="193"/>
      <c r="DJE79" s="193"/>
      <c r="DJF79" s="193"/>
      <c r="DJG79" s="193"/>
      <c r="DJH79" s="193"/>
      <c r="DJI79" s="193"/>
      <c r="DJJ79" s="193"/>
      <c r="DJK79" s="193"/>
      <c r="DJL79" s="193"/>
      <c r="DJM79" s="193"/>
      <c r="DJN79" s="193"/>
      <c r="DJO79" s="193"/>
      <c r="DJP79" s="193"/>
      <c r="DJQ79" s="193"/>
      <c r="DJR79" s="193"/>
      <c r="DJS79" s="193"/>
      <c r="DJT79" s="193"/>
      <c r="DJU79" s="193"/>
      <c r="DJV79" s="193"/>
      <c r="DJW79" s="193"/>
      <c r="DJX79" s="193"/>
      <c r="DJY79" s="193"/>
      <c r="DJZ79" s="193"/>
      <c r="DKA79" s="193"/>
      <c r="DKB79" s="193"/>
      <c r="DKC79" s="193"/>
      <c r="DKD79" s="193"/>
      <c r="DKE79" s="193"/>
      <c r="DKF79" s="193"/>
      <c r="DKG79" s="193"/>
      <c r="DKH79" s="193"/>
      <c r="DKI79" s="193"/>
      <c r="DKJ79" s="193"/>
      <c r="DKK79" s="193"/>
      <c r="DKL79" s="193"/>
      <c r="DKM79" s="193"/>
      <c r="DKN79" s="193"/>
      <c r="DKO79" s="193"/>
      <c r="DKP79" s="193"/>
      <c r="DKQ79" s="193"/>
      <c r="DKR79" s="193"/>
      <c r="DKS79" s="193"/>
      <c r="DKT79" s="193"/>
      <c r="DKU79" s="193"/>
      <c r="DKV79" s="193"/>
      <c r="DKW79" s="193"/>
      <c r="DKX79" s="193"/>
      <c r="DKY79" s="193"/>
      <c r="DKZ79" s="193"/>
      <c r="DLA79" s="193"/>
      <c r="DLB79" s="193"/>
      <c r="DLC79" s="193"/>
      <c r="DLD79" s="193"/>
      <c r="DLE79" s="193"/>
      <c r="DLF79" s="193"/>
      <c r="DLG79" s="193"/>
      <c r="DLH79" s="193"/>
      <c r="DLI79" s="193"/>
      <c r="DLJ79" s="193"/>
      <c r="DLK79" s="193"/>
      <c r="DLL79" s="193"/>
      <c r="DLM79" s="193"/>
      <c r="DLN79" s="193"/>
      <c r="DLO79" s="193"/>
      <c r="DLP79" s="193"/>
      <c r="DLQ79" s="193"/>
      <c r="DLR79" s="193"/>
      <c r="DLS79" s="193"/>
      <c r="DLT79" s="193"/>
      <c r="DLU79" s="193"/>
      <c r="DLV79" s="193"/>
      <c r="DLW79" s="193"/>
      <c r="DLX79" s="193"/>
      <c r="DLY79" s="193"/>
      <c r="DLZ79" s="193"/>
      <c r="DMA79" s="193"/>
      <c r="DMB79" s="193"/>
      <c r="DMC79" s="193"/>
      <c r="DMD79" s="193"/>
      <c r="DME79" s="193"/>
      <c r="DMF79" s="193"/>
      <c r="DMG79" s="193"/>
      <c r="DMH79" s="193"/>
      <c r="DMI79" s="193"/>
      <c r="DMJ79" s="193"/>
      <c r="DMK79" s="193"/>
      <c r="DML79" s="193"/>
      <c r="DMM79" s="193"/>
      <c r="DMN79" s="193"/>
      <c r="DMO79" s="193"/>
      <c r="DMP79" s="193"/>
      <c r="DMQ79" s="193"/>
      <c r="DMR79" s="193"/>
      <c r="DMS79" s="193"/>
      <c r="DMT79" s="193"/>
      <c r="DMU79" s="193"/>
      <c r="DMV79" s="193"/>
      <c r="DMW79" s="193"/>
      <c r="DMX79" s="193"/>
      <c r="DMY79" s="193"/>
      <c r="DMZ79" s="193"/>
      <c r="DNA79" s="193"/>
      <c r="DNB79" s="193"/>
      <c r="DNC79" s="193"/>
      <c r="DND79" s="193"/>
      <c r="DNE79" s="193"/>
      <c r="DNF79" s="193"/>
      <c r="DNG79" s="193"/>
      <c r="DNH79" s="193"/>
      <c r="DNI79" s="193"/>
      <c r="DNJ79" s="193"/>
      <c r="DNK79" s="193"/>
      <c r="DNL79" s="193"/>
      <c r="DNM79" s="193"/>
      <c r="DNN79" s="193"/>
      <c r="DNO79" s="193"/>
      <c r="DNP79" s="193"/>
      <c r="DNQ79" s="193"/>
      <c r="DNR79" s="193"/>
      <c r="DNS79" s="193"/>
      <c r="DNT79" s="193"/>
      <c r="DNU79" s="193"/>
      <c r="DNV79" s="193"/>
      <c r="DNW79" s="193"/>
      <c r="DNX79" s="193"/>
      <c r="DNY79" s="193"/>
      <c r="DNZ79" s="193"/>
      <c r="DOA79" s="193"/>
      <c r="DOB79" s="193"/>
      <c r="DOC79" s="193"/>
      <c r="DOD79" s="193"/>
      <c r="DOE79" s="193"/>
      <c r="DOF79" s="193"/>
      <c r="DOG79" s="193"/>
      <c r="DOH79" s="193"/>
      <c r="DOI79" s="193"/>
      <c r="DOJ79" s="193"/>
      <c r="DOK79" s="193"/>
      <c r="DOL79" s="193"/>
      <c r="DOM79" s="193"/>
      <c r="DON79" s="193"/>
      <c r="DOO79" s="193"/>
      <c r="DOP79" s="193"/>
      <c r="DOQ79" s="193"/>
      <c r="DOR79" s="193"/>
      <c r="DOS79" s="193"/>
      <c r="DOT79" s="193"/>
      <c r="DOU79" s="193"/>
      <c r="DOV79" s="193"/>
      <c r="DOW79" s="193"/>
      <c r="DOX79" s="193"/>
      <c r="DOY79" s="193"/>
      <c r="DOZ79" s="193"/>
      <c r="DPA79" s="193"/>
      <c r="DPB79" s="193"/>
      <c r="DPC79" s="193"/>
      <c r="DPD79" s="193"/>
      <c r="DPE79" s="193"/>
      <c r="DPF79" s="193"/>
      <c r="DPG79" s="193"/>
      <c r="DPH79" s="193"/>
      <c r="DPI79" s="193"/>
      <c r="DPJ79" s="193"/>
      <c r="DPK79" s="193"/>
      <c r="DPL79" s="193"/>
      <c r="DPM79" s="193"/>
      <c r="DPN79" s="193"/>
      <c r="DPO79" s="193"/>
      <c r="DPP79" s="193"/>
      <c r="DPQ79" s="193"/>
      <c r="DPR79" s="193"/>
      <c r="DPS79" s="193"/>
      <c r="DPT79" s="193"/>
      <c r="DPU79" s="193"/>
      <c r="DPV79" s="193"/>
      <c r="DPW79" s="193"/>
      <c r="DPX79" s="193"/>
      <c r="DPY79" s="193"/>
      <c r="DPZ79" s="193"/>
      <c r="DQA79" s="193"/>
      <c r="DQB79" s="193"/>
      <c r="DQC79" s="193"/>
      <c r="DQD79" s="193"/>
      <c r="DQE79" s="193"/>
      <c r="DQF79" s="193"/>
      <c r="DQG79" s="193"/>
      <c r="DQH79" s="193"/>
      <c r="DQI79" s="193"/>
      <c r="DQJ79" s="193"/>
      <c r="DQK79" s="193"/>
      <c r="DQL79" s="193"/>
      <c r="DQM79" s="193"/>
      <c r="DQN79" s="193"/>
      <c r="DQO79" s="193"/>
      <c r="DQP79" s="193"/>
      <c r="DQQ79" s="193"/>
      <c r="DQR79" s="193"/>
      <c r="DQS79" s="193"/>
      <c r="DQT79" s="193"/>
      <c r="DQU79" s="193"/>
      <c r="DQV79" s="193"/>
      <c r="DQW79" s="193"/>
      <c r="DQX79" s="193"/>
      <c r="DQY79" s="193"/>
      <c r="DQZ79" s="193"/>
      <c r="DRA79" s="193"/>
      <c r="DRB79" s="193"/>
      <c r="DRC79" s="193"/>
      <c r="DRD79" s="193"/>
      <c r="DRE79" s="193"/>
      <c r="DRF79" s="193"/>
      <c r="DRG79" s="193"/>
      <c r="DRH79" s="193"/>
      <c r="DRI79" s="193"/>
      <c r="DRJ79" s="193"/>
      <c r="DRK79" s="193"/>
      <c r="DRL79" s="193"/>
      <c r="DRM79" s="193"/>
      <c r="DRN79" s="193"/>
      <c r="DRO79" s="193"/>
      <c r="DRP79" s="193"/>
      <c r="DRQ79" s="193"/>
      <c r="DRR79" s="193"/>
      <c r="DRS79" s="193"/>
      <c r="DRT79" s="193"/>
      <c r="DRU79" s="193"/>
      <c r="DRV79" s="193"/>
      <c r="DRW79" s="193"/>
      <c r="DRX79" s="193"/>
      <c r="DRY79" s="193"/>
      <c r="DRZ79" s="193"/>
      <c r="DSA79" s="193"/>
      <c r="DSB79" s="193"/>
      <c r="DSC79" s="193"/>
      <c r="DSD79" s="193"/>
      <c r="DSE79" s="193"/>
      <c r="DSF79" s="193"/>
      <c r="DSG79" s="193"/>
      <c r="DSH79" s="193"/>
      <c r="DSI79" s="193"/>
      <c r="DSJ79" s="193"/>
      <c r="DSK79" s="193"/>
      <c r="DSL79" s="193"/>
      <c r="DSM79" s="193"/>
      <c r="DSN79" s="193"/>
      <c r="DSO79" s="193"/>
      <c r="DSP79" s="193"/>
      <c r="DSQ79" s="193"/>
      <c r="DSR79" s="193"/>
      <c r="DSS79" s="193"/>
      <c r="DST79" s="193"/>
      <c r="DSU79" s="193"/>
      <c r="DSV79" s="193"/>
      <c r="DSW79" s="193"/>
      <c r="DSX79" s="193"/>
      <c r="DSY79" s="193"/>
      <c r="DSZ79" s="193"/>
      <c r="DTA79" s="193"/>
      <c r="DTB79" s="193"/>
      <c r="DTC79" s="193"/>
      <c r="DTD79" s="193"/>
      <c r="DTE79" s="193"/>
      <c r="DTF79" s="193"/>
      <c r="DTG79" s="193"/>
      <c r="DTH79" s="193"/>
      <c r="DTI79" s="193"/>
      <c r="DTJ79" s="193"/>
      <c r="DTK79" s="193"/>
      <c r="DTL79" s="193"/>
      <c r="DTM79" s="193"/>
      <c r="DTN79" s="193"/>
      <c r="DTO79" s="193"/>
      <c r="DTP79" s="193"/>
      <c r="DTQ79" s="193"/>
      <c r="DTR79" s="193"/>
      <c r="DTS79" s="193"/>
      <c r="DTT79" s="193"/>
      <c r="DTU79" s="193"/>
      <c r="DTV79" s="193"/>
      <c r="DTW79" s="193"/>
      <c r="DTX79" s="193"/>
      <c r="DTY79" s="193"/>
      <c r="DTZ79" s="193"/>
      <c r="DUA79" s="193"/>
      <c r="DUB79" s="193"/>
      <c r="DUC79" s="193"/>
      <c r="DUD79" s="193"/>
      <c r="DUE79" s="193"/>
      <c r="DUF79" s="193"/>
      <c r="DUG79" s="193"/>
      <c r="DUH79" s="193"/>
      <c r="DUI79" s="193"/>
      <c r="DUJ79" s="193"/>
      <c r="DUK79" s="193"/>
      <c r="DUL79" s="193"/>
      <c r="DUM79" s="193"/>
      <c r="DUN79" s="193"/>
      <c r="DUO79" s="193"/>
      <c r="DUP79" s="193"/>
      <c r="DUQ79" s="193"/>
      <c r="DUR79" s="193"/>
      <c r="DUS79" s="193"/>
      <c r="DUT79" s="193"/>
      <c r="DUU79" s="193"/>
      <c r="DUV79" s="193"/>
      <c r="DUW79" s="193"/>
      <c r="DUX79" s="193"/>
      <c r="DUY79" s="193"/>
      <c r="DUZ79" s="193"/>
      <c r="DVA79" s="193"/>
      <c r="DVB79" s="193"/>
      <c r="DVC79" s="193"/>
      <c r="DVD79" s="193"/>
      <c r="DVE79" s="193"/>
      <c r="DVF79" s="193"/>
      <c r="DVG79" s="193"/>
      <c r="DVH79" s="193"/>
      <c r="DVI79" s="193"/>
      <c r="DVJ79" s="193"/>
      <c r="DVK79" s="193"/>
      <c r="DVL79" s="193"/>
      <c r="DVM79" s="193"/>
      <c r="DVN79" s="193"/>
      <c r="DVO79" s="193"/>
      <c r="DVP79" s="193"/>
      <c r="DVQ79" s="193"/>
      <c r="DVR79" s="193"/>
      <c r="DVS79" s="193"/>
      <c r="DVT79" s="193"/>
      <c r="DVU79" s="193"/>
      <c r="DVV79" s="193"/>
      <c r="DVW79" s="193"/>
      <c r="DVX79" s="193"/>
      <c r="DVY79" s="193"/>
      <c r="DVZ79" s="193"/>
      <c r="DWA79" s="193"/>
      <c r="DWB79" s="193"/>
      <c r="DWC79" s="193"/>
      <c r="DWD79" s="193"/>
      <c r="DWE79" s="193"/>
      <c r="DWF79" s="193"/>
      <c r="DWG79" s="193"/>
      <c r="DWH79" s="193"/>
      <c r="DWI79" s="193"/>
      <c r="DWJ79" s="193"/>
      <c r="DWK79" s="193"/>
      <c r="DWL79" s="193"/>
      <c r="DWM79" s="193"/>
      <c r="DWN79" s="193"/>
      <c r="DWO79" s="193"/>
      <c r="DWP79" s="193"/>
      <c r="DWQ79" s="193"/>
      <c r="DWR79" s="193"/>
      <c r="DWS79" s="193"/>
      <c r="DWT79" s="193"/>
      <c r="DWU79" s="193"/>
      <c r="DWV79" s="193"/>
      <c r="DWW79" s="193"/>
      <c r="DWX79" s="193"/>
      <c r="DWY79" s="193"/>
      <c r="DWZ79" s="193"/>
      <c r="DXA79" s="193"/>
      <c r="DXB79" s="193"/>
      <c r="DXC79" s="193"/>
      <c r="DXD79" s="193"/>
      <c r="DXE79" s="193"/>
      <c r="DXF79" s="193"/>
      <c r="DXG79" s="193"/>
      <c r="DXH79" s="193"/>
      <c r="DXI79" s="193"/>
      <c r="DXJ79" s="193"/>
      <c r="DXK79" s="193"/>
      <c r="DXL79" s="193"/>
      <c r="DXM79" s="193"/>
      <c r="DXN79" s="193"/>
      <c r="DXO79" s="193"/>
      <c r="DXP79" s="193"/>
      <c r="DXQ79" s="193"/>
      <c r="DXR79" s="193"/>
      <c r="DXS79" s="193"/>
      <c r="DXT79" s="193"/>
      <c r="DXU79" s="193"/>
      <c r="DXV79" s="193"/>
      <c r="DXW79" s="193"/>
      <c r="DXX79" s="193"/>
      <c r="DXY79" s="193"/>
      <c r="DXZ79" s="193"/>
      <c r="DYA79" s="193"/>
      <c r="DYB79" s="193"/>
      <c r="DYC79" s="193"/>
      <c r="DYD79" s="193"/>
      <c r="DYE79" s="193"/>
      <c r="DYF79" s="193"/>
      <c r="DYG79" s="193"/>
      <c r="DYH79" s="193"/>
      <c r="DYI79" s="193"/>
      <c r="DYJ79" s="193"/>
      <c r="DYK79" s="193"/>
      <c r="DYL79" s="193"/>
      <c r="DYM79" s="193"/>
      <c r="DYN79" s="193"/>
      <c r="DYO79" s="193"/>
      <c r="DYP79" s="193"/>
      <c r="DYQ79" s="193"/>
      <c r="DYR79" s="193"/>
      <c r="DYS79" s="193"/>
      <c r="DYT79" s="193"/>
      <c r="DYU79" s="193"/>
      <c r="DYV79" s="193"/>
      <c r="DYW79" s="193"/>
      <c r="DYX79" s="193"/>
      <c r="DYY79" s="193"/>
      <c r="DYZ79" s="193"/>
      <c r="DZA79" s="193"/>
      <c r="DZB79" s="193"/>
      <c r="DZC79" s="193"/>
      <c r="DZD79" s="193"/>
      <c r="DZE79" s="193"/>
      <c r="DZF79" s="193"/>
      <c r="DZG79" s="193"/>
      <c r="DZH79" s="193"/>
      <c r="DZI79" s="193"/>
      <c r="DZJ79" s="193"/>
      <c r="DZK79" s="193"/>
      <c r="DZL79" s="193"/>
      <c r="DZM79" s="193"/>
      <c r="DZN79" s="193"/>
      <c r="DZO79" s="193"/>
      <c r="DZP79" s="193"/>
      <c r="DZQ79" s="193"/>
      <c r="DZR79" s="193"/>
      <c r="DZS79" s="193"/>
      <c r="DZT79" s="193"/>
      <c r="DZU79" s="193"/>
      <c r="DZV79" s="193"/>
      <c r="DZW79" s="193"/>
      <c r="DZX79" s="193"/>
      <c r="DZY79" s="193"/>
      <c r="DZZ79" s="193"/>
      <c r="EAA79" s="193"/>
      <c r="EAB79" s="193"/>
      <c r="EAC79" s="193"/>
      <c r="EAD79" s="193"/>
      <c r="EAE79" s="193"/>
      <c r="EAF79" s="193"/>
      <c r="EAG79" s="193"/>
      <c r="EAH79" s="193"/>
      <c r="EAI79" s="193"/>
      <c r="EAJ79" s="193"/>
      <c r="EAK79" s="193"/>
      <c r="EAL79" s="193"/>
      <c r="EAM79" s="193"/>
      <c r="EAN79" s="193"/>
      <c r="EAO79" s="193"/>
      <c r="EAP79" s="193"/>
      <c r="EAQ79" s="193"/>
      <c r="EAR79" s="193"/>
      <c r="EAS79" s="193"/>
      <c r="EAT79" s="193"/>
      <c r="EAU79" s="193"/>
      <c r="EAV79" s="193"/>
      <c r="EAW79" s="193"/>
      <c r="EAX79" s="193"/>
      <c r="EAY79" s="193"/>
      <c r="EAZ79" s="193"/>
      <c r="EBA79" s="193"/>
      <c r="EBB79" s="193"/>
      <c r="EBC79" s="193"/>
      <c r="EBD79" s="193"/>
      <c r="EBE79" s="193"/>
      <c r="EBF79" s="193"/>
      <c r="EBG79" s="193"/>
      <c r="EBH79" s="193"/>
      <c r="EBI79" s="193"/>
      <c r="EBJ79" s="193"/>
      <c r="EBK79" s="193"/>
      <c r="EBL79" s="193"/>
      <c r="EBM79" s="193"/>
      <c r="EBN79" s="193"/>
      <c r="EBO79" s="193"/>
      <c r="EBP79" s="193"/>
      <c r="EBQ79" s="193"/>
      <c r="EBR79" s="193"/>
      <c r="EBS79" s="193"/>
      <c r="EBT79" s="193"/>
      <c r="EBU79" s="193"/>
      <c r="EBV79" s="193"/>
      <c r="EBW79" s="193"/>
      <c r="EBX79" s="193"/>
      <c r="EBY79" s="193"/>
      <c r="EBZ79" s="193"/>
      <c r="ECA79" s="193"/>
      <c r="ECB79" s="193"/>
      <c r="ECC79" s="193"/>
      <c r="ECD79" s="193"/>
      <c r="ECE79" s="193"/>
      <c r="ECF79" s="193"/>
      <c r="ECG79" s="193"/>
      <c r="ECH79" s="193"/>
      <c r="ECI79" s="193"/>
      <c r="ECJ79" s="193"/>
      <c r="ECK79" s="193"/>
      <c r="ECL79" s="193"/>
      <c r="ECM79" s="193"/>
      <c r="ECN79" s="193"/>
      <c r="ECO79" s="193"/>
      <c r="ECP79" s="193"/>
      <c r="ECQ79" s="193"/>
      <c r="ECR79" s="193"/>
      <c r="ECS79" s="193"/>
      <c r="ECT79" s="193"/>
      <c r="ECU79" s="193"/>
      <c r="ECV79" s="193"/>
      <c r="ECW79" s="193"/>
      <c r="ECX79" s="193"/>
      <c r="ECY79" s="193"/>
      <c r="ECZ79" s="193"/>
      <c r="EDA79" s="193"/>
      <c r="EDB79" s="193"/>
      <c r="EDC79" s="193"/>
      <c r="EDD79" s="193"/>
      <c r="EDE79" s="193"/>
      <c r="EDF79" s="193"/>
      <c r="EDG79" s="193"/>
      <c r="EDH79" s="193"/>
      <c r="EDI79" s="193"/>
      <c r="EDJ79" s="193"/>
      <c r="EDK79" s="193"/>
      <c r="EDL79" s="193"/>
      <c r="EDM79" s="193"/>
      <c r="EDN79" s="193"/>
      <c r="EDO79" s="193"/>
      <c r="EDP79" s="193"/>
      <c r="EDQ79" s="193"/>
      <c r="EDR79" s="193"/>
      <c r="EDS79" s="193"/>
      <c r="EDT79" s="193"/>
      <c r="EDU79" s="193"/>
      <c r="EDV79" s="193"/>
      <c r="EDW79" s="193"/>
      <c r="EDX79" s="193"/>
      <c r="EDY79" s="193"/>
      <c r="EDZ79" s="193"/>
      <c r="EEA79" s="193"/>
      <c r="EEB79" s="193"/>
      <c r="EEC79" s="193"/>
      <c r="EED79" s="193"/>
      <c r="EEE79" s="193"/>
      <c r="EEF79" s="193"/>
      <c r="EEG79" s="193"/>
      <c r="EEH79" s="193"/>
      <c r="EEI79" s="193"/>
      <c r="EEJ79" s="193"/>
      <c r="EEK79" s="193"/>
      <c r="EEL79" s="193"/>
      <c r="EEM79" s="193"/>
      <c r="EEN79" s="193"/>
      <c r="EEO79" s="193"/>
      <c r="EEP79" s="193"/>
      <c r="EEQ79" s="193"/>
      <c r="EER79" s="193"/>
      <c r="EES79" s="193"/>
      <c r="EET79" s="193"/>
      <c r="EEU79" s="193"/>
      <c r="EEV79" s="193"/>
      <c r="EEW79" s="193"/>
      <c r="EEX79" s="193"/>
      <c r="EEY79" s="193"/>
      <c r="EEZ79" s="193"/>
      <c r="EFA79" s="193"/>
      <c r="EFB79" s="193"/>
      <c r="EFC79" s="193"/>
      <c r="EFD79" s="193"/>
      <c r="EFE79" s="193"/>
      <c r="EFF79" s="193"/>
      <c r="EFG79" s="193"/>
      <c r="EFH79" s="193"/>
      <c r="EFI79" s="193"/>
      <c r="EFJ79" s="193"/>
      <c r="EFK79" s="193"/>
      <c r="EFL79" s="193"/>
      <c r="EFM79" s="193"/>
      <c r="EFN79" s="193"/>
      <c r="EFO79" s="193"/>
      <c r="EFP79" s="193"/>
      <c r="EFQ79" s="193"/>
      <c r="EFR79" s="193"/>
      <c r="EFS79" s="193"/>
      <c r="EFT79" s="193"/>
      <c r="EFU79" s="193"/>
      <c r="EFV79" s="193"/>
      <c r="EFW79" s="193"/>
      <c r="EFX79" s="193"/>
      <c r="EFY79" s="193"/>
      <c r="EFZ79" s="193"/>
      <c r="EGA79" s="193"/>
      <c r="EGB79" s="193"/>
      <c r="EGC79" s="193"/>
      <c r="EGD79" s="193"/>
      <c r="EGE79" s="193"/>
      <c r="EGF79" s="193"/>
      <c r="EGG79" s="193"/>
      <c r="EGH79" s="193"/>
      <c r="EGI79" s="193"/>
      <c r="EGJ79" s="193"/>
      <c r="EGK79" s="193"/>
      <c r="EGL79" s="193"/>
      <c r="EGM79" s="193"/>
      <c r="EGN79" s="193"/>
      <c r="EGO79" s="193"/>
      <c r="EGP79" s="193"/>
      <c r="EGQ79" s="193"/>
      <c r="EGR79" s="193"/>
      <c r="EGS79" s="193"/>
      <c r="EGT79" s="193"/>
      <c r="EGU79" s="193"/>
      <c r="EGV79" s="193"/>
      <c r="EGW79" s="193"/>
      <c r="EGX79" s="193"/>
      <c r="EGY79" s="193"/>
      <c r="EGZ79" s="193"/>
      <c r="EHA79" s="193"/>
      <c r="EHB79" s="193"/>
      <c r="EHC79" s="193"/>
      <c r="EHD79" s="193"/>
      <c r="EHE79" s="193"/>
      <c r="EHF79" s="193"/>
      <c r="EHG79" s="193"/>
      <c r="EHH79" s="193"/>
      <c r="EHI79" s="193"/>
      <c r="EHJ79" s="193"/>
      <c r="EHK79" s="193"/>
      <c r="EHL79" s="193"/>
      <c r="EHM79" s="193"/>
      <c r="EHN79" s="193"/>
      <c r="EHO79" s="193"/>
      <c r="EHP79" s="193"/>
      <c r="EHQ79" s="193"/>
      <c r="EHR79" s="193"/>
      <c r="EHS79" s="193"/>
      <c r="EHT79" s="193"/>
      <c r="EHU79" s="193"/>
      <c r="EHV79" s="193"/>
      <c r="EHW79" s="193"/>
      <c r="EHX79" s="193"/>
      <c r="EHY79" s="193"/>
      <c r="EHZ79" s="193"/>
      <c r="EIA79" s="193"/>
      <c r="EIB79" s="193"/>
      <c r="EIC79" s="193"/>
      <c r="EID79" s="193"/>
      <c r="EIE79" s="193"/>
      <c r="EIF79" s="193"/>
      <c r="EIG79" s="193"/>
      <c r="EIH79" s="193"/>
      <c r="EII79" s="193"/>
      <c r="EIJ79" s="193"/>
      <c r="EIK79" s="193"/>
      <c r="EIL79" s="193"/>
      <c r="EIM79" s="193"/>
      <c r="EIN79" s="193"/>
      <c r="EIO79" s="193"/>
      <c r="EIP79" s="193"/>
      <c r="EIQ79" s="193"/>
      <c r="EIR79" s="193"/>
      <c r="EIS79" s="193"/>
      <c r="EIT79" s="193"/>
      <c r="EIU79" s="193"/>
      <c r="EIV79" s="193"/>
      <c r="EIW79" s="193"/>
      <c r="EIX79" s="193"/>
      <c r="EIY79" s="193"/>
      <c r="EIZ79" s="193"/>
      <c r="EJA79" s="193"/>
      <c r="EJB79" s="193"/>
      <c r="EJC79" s="193"/>
      <c r="EJD79" s="193"/>
      <c r="EJE79" s="193"/>
      <c r="EJF79" s="193"/>
      <c r="EJG79" s="193"/>
      <c r="EJH79" s="193"/>
      <c r="EJI79" s="193"/>
      <c r="EJJ79" s="193"/>
      <c r="EJK79" s="193"/>
      <c r="EJL79" s="193"/>
      <c r="EJM79" s="193"/>
      <c r="EJN79" s="193"/>
      <c r="EJO79" s="193"/>
      <c r="EJP79" s="193"/>
      <c r="EJQ79" s="193"/>
      <c r="EJR79" s="193"/>
      <c r="EJS79" s="193"/>
      <c r="EJT79" s="193"/>
      <c r="EJU79" s="193"/>
      <c r="EJV79" s="193"/>
      <c r="EJW79" s="193"/>
      <c r="EJX79" s="193"/>
      <c r="EJY79" s="193"/>
      <c r="EJZ79" s="193"/>
      <c r="EKA79" s="193"/>
      <c r="EKB79" s="193"/>
      <c r="EKC79" s="193"/>
      <c r="EKD79" s="193"/>
      <c r="EKE79" s="193"/>
      <c r="EKF79" s="193"/>
      <c r="EKG79" s="193"/>
      <c r="EKH79" s="193"/>
      <c r="EKI79" s="193"/>
      <c r="EKJ79" s="193"/>
      <c r="EKK79" s="193"/>
      <c r="EKL79" s="193"/>
      <c r="EKM79" s="193"/>
      <c r="EKN79" s="193"/>
      <c r="EKO79" s="193"/>
      <c r="EKP79" s="193"/>
      <c r="EKQ79" s="193"/>
      <c r="EKR79" s="193"/>
      <c r="EKS79" s="193"/>
      <c r="EKT79" s="193"/>
      <c r="EKU79" s="193"/>
      <c r="EKV79" s="193"/>
      <c r="EKW79" s="193"/>
      <c r="EKX79" s="193"/>
      <c r="EKY79" s="193"/>
      <c r="EKZ79" s="193"/>
      <c r="ELA79" s="193"/>
      <c r="ELB79" s="193"/>
      <c r="ELC79" s="193"/>
      <c r="ELD79" s="193"/>
      <c r="ELE79" s="193"/>
      <c r="ELF79" s="193"/>
      <c r="ELG79" s="193"/>
      <c r="ELH79" s="193"/>
      <c r="ELI79" s="193"/>
      <c r="ELJ79" s="193"/>
      <c r="ELK79" s="193"/>
      <c r="ELL79" s="193"/>
      <c r="ELM79" s="193"/>
      <c r="ELN79" s="193"/>
      <c r="ELO79" s="193"/>
      <c r="ELP79" s="193"/>
      <c r="ELQ79" s="193"/>
      <c r="ELR79" s="193"/>
      <c r="ELS79" s="193"/>
      <c r="ELT79" s="193"/>
      <c r="ELU79" s="193"/>
      <c r="ELV79" s="193"/>
      <c r="ELW79" s="193"/>
      <c r="ELX79" s="193"/>
      <c r="ELY79" s="193"/>
      <c r="ELZ79" s="193"/>
      <c r="EMA79" s="193"/>
      <c r="EMB79" s="193"/>
      <c r="EMC79" s="193"/>
      <c r="EMD79" s="193"/>
      <c r="EME79" s="193"/>
      <c r="EMF79" s="193"/>
      <c r="EMG79" s="193"/>
      <c r="EMH79" s="193"/>
      <c r="EMI79" s="193"/>
      <c r="EMJ79" s="193"/>
      <c r="EMK79" s="193"/>
      <c r="EML79" s="193"/>
      <c r="EMM79" s="193"/>
      <c r="EMN79" s="193"/>
      <c r="EMO79" s="193"/>
      <c r="EMP79" s="193"/>
      <c r="EMQ79" s="193"/>
      <c r="EMR79" s="193"/>
      <c r="EMS79" s="193"/>
      <c r="EMT79" s="193"/>
      <c r="EMU79" s="193"/>
      <c r="EMV79" s="193"/>
      <c r="EMW79" s="193"/>
      <c r="EMX79" s="193"/>
      <c r="EMY79" s="193"/>
      <c r="EMZ79" s="193"/>
      <c r="ENA79" s="193"/>
      <c r="ENB79" s="193"/>
      <c r="ENC79" s="193"/>
      <c r="END79" s="193"/>
      <c r="ENE79" s="193"/>
      <c r="ENF79" s="193"/>
      <c r="ENG79" s="193"/>
      <c r="ENH79" s="193"/>
      <c r="ENI79" s="193"/>
      <c r="ENJ79" s="193"/>
      <c r="ENK79" s="193"/>
      <c r="ENL79" s="193"/>
      <c r="ENM79" s="193"/>
      <c r="ENN79" s="193"/>
      <c r="ENO79" s="193"/>
      <c r="ENP79" s="193"/>
      <c r="ENQ79" s="193"/>
      <c r="ENR79" s="193"/>
      <c r="ENS79" s="193"/>
      <c r="ENT79" s="193"/>
      <c r="ENU79" s="193"/>
      <c r="ENV79" s="193"/>
      <c r="ENW79" s="193"/>
      <c r="ENX79" s="193"/>
      <c r="ENY79" s="193"/>
      <c r="ENZ79" s="193"/>
      <c r="EOA79" s="193"/>
      <c r="EOB79" s="193"/>
      <c r="EOC79" s="193"/>
      <c r="EOD79" s="193"/>
      <c r="EOE79" s="193"/>
      <c r="EOF79" s="193"/>
      <c r="EOG79" s="193"/>
      <c r="EOH79" s="193"/>
      <c r="EOI79" s="193"/>
      <c r="EOJ79" s="193"/>
      <c r="EOK79" s="193"/>
      <c r="EOL79" s="193"/>
      <c r="EOM79" s="193"/>
      <c r="EON79" s="193"/>
      <c r="EOO79" s="193"/>
      <c r="EOP79" s="193"/>
      <c r="EOQ79" s="193"/>
      <c r="EOR79" s="193"/>
      <c r="EOS79" s="193"/>
      <c r="EOT79" s="193"/>
      <c r="EOU79" s="193"/>
      <c r="EOV79" s="193"/>
      <c r="EOW79" s="193"/>
      <c r="EOX79" s="193"/>
      <c r="EOY79" s="193"/>
      <c r="EOZ79" s="193"/>
      <c r="EPA79" s="193"/>
      <c r="EPB79" s="193"/>
      <c r="EPC79" s="193"/>
      <c r="EPD79" s="193"/>
      <c r="EPE79" s="193"/>
      <c r="EPF79" s="193"/>
      <c r="EPG79" s="193"/>
      <c r="EPH79" s="193"/>
      <c r="EPI79" s="193"/>
      <c r="EPJ79" s="193"/>
      <c r="EPK79" s="193"/>
      <c r="EPL79" s="193"/>
      <c r="EPM79" s="193"/>
      <c r="EPN79" s="193"/>
      <c r="EPO79" s="193"/>
      <c r="EPP79" s="193"/>
      <c r="EPQ79" s="193"/>
      <c r="EPR79" s="193"/>
      <c r="EPS79" s="193"/>
      <c r="EPT79" s="193"/>
      <c r="EPU79" s="193"/>
      <c r="EPV79" s="193"/>
      <c r="EPW79" s="193"/>
      <c r="EPX79" s="193"/>
      <c r="EPY79" s="193"/>
      <c r="EPZ79" s="193"/>
      <c r="EQA79" s="193"/>
      <c r="EQB79" s="193"/>
      <c r="EQC79" s="193"/>
      <c r="EQD79" s="193"/>
      <c r="EQE79" s="193"/>
      <c r="EQF79" s="193"/>
      <c r="EQG79" s="193"/>
      <c r="EQH79" s="193"/>
      <c r="EQI79" s="193"/>
      <c r="EQJ79" s="193"/>
      <c r="EQK79" s="193"/>
      <c r="EQL79" s="193"/>
      <c r="EQM79" s="193"/>
      <c r="EQN79" s="193"/>
      <c r="EQO79" s="193"/>
      <c r="EQP79" s="193"/>
      <c r="EQQ79" s="193"/>
      <c r="EQR79" s="193"/>
      <c r="EQS79" s="193"/>
      <c r="EQT79" s="193"/>
      <c r="EQU79" s="193"/>
      <c r="EQV79" s="193"/>
      <c r="EQW79" s="193"/>
      <c r="EQX79" s="193"/>
      <c r="EQY79" s="193"/>
      <c r="EQZ79" s="193"/>
      <c r="ERA79" s="193"/>
      <c r="ERB79" s="193"/>
      <c r="ERC79" s="193"/>
      <c r="ERD79" s="193"/>
      <c r="ERE79" s="193"/>
      <c r="ERF79" s="193"/>
      <c r="ERG79" s="193"/>
      <c r="ERH79" s="193"/>
      <c r="ERI79" s="193"/>
      <c r="ERJ79" s="193"/>
      <c r="ERK79" s="193"/>
      <c r="ERL79" s="193"/>
      <c r="ERM79" s="193"/>
      <c r="ERN79" s="193"/>
      <c r="ERO79" s="193"/>
      <c r="ERP79" s="193"/>
      <c r="ERQ79" s="193"/>
      <c r="ERR79" s="193"/>
      <c r="ERS79" s="193"/>
      <c r="ERT79" s="193"/>
      <c r="ERU79" s="193"/>
      <c r="ERV79" s="193"/>
      <c r="ERW79" s="193"/>
      <c r="ERX79" s="193"/>
      <c r="ERY79" s="193"/>
      <c r="ERZ79" s="193"/>
      <c r="ESA79" s="193"/>
      <c r="ESB79" s="193"/>
      <c r="ESC79" s="193"/>
      <c r="ESD79" s="193"/>
      <c r="ESE79" s="193"/>
      <c r="ESF79" s="193"/>
      <c r="ESG79" s="193"/>
      <c r="ESH79" s="193"/>
      <c r="ESI79" s="193"/>
      <c r="ESJ79" s="193"/>
      <c r="ESK79" s="193"/>
      <c r="ESL79" s="193"/>
      <c r="ESM79" s="193"/>
      <c r="ESN79" s="193"/>
      <c r="ESO79" s="193"/>
      <c r="ESP79" s="193"/>
      <c r="ESQ79" s="193"/>
      <c r="ESR79" s="193"/>
      <c r="ESS79" s="193"/>
      <c r="EST79" s="193"/>
      <c r="ESU79" s="193"/>
      <c r="ESV79" s="193"/>
      <c r="ESW79" s="193"/>
      <c r="ESX79" s="193"/>
      <c r="ESY79" s="193"/>
      <c r="ESZ79" s="193"/>
      <c r="ETA79" s="193"/>
      <c r="ETB79" s="193"/>
      <c r="ETC79" s="193"/>
      <c r="ETD79" s="193"/>
      <c r="ETE79" s="193"/>
      <c r="ETF79" s="193"/>
      <c r="ETG79" s="193"/>
      <c r="ETH79" s="193"/>
      <c r="ETI79" s="193"/>
      <c r="ETJ79" s="193"/>
      <c r="ETK79" s="193"/>
      <c r="ETL79" s="193"/>
      <c r="ETM79" s="193"/>
      <c r="ETN79" s="193"/>
      <c r="ETO79" s="193"/>
      <c r="ETP79" s="193"/>
      <c r="ETQ79" s="193"/>
      <c r="ETR79" s="193"/>
      <c r="ETS79" s="193"/>
      <c r="ETT79" s="193"/>
      <c r="ETU79" s="193"/>
      <c r="ETV79" s="193"/>
      <c r="ETW79" s="193"/>
      <c r="ETX79" s="193"/>
      <c r="ETY79" s="193"/>
      <c r="ETZ79" s="193"/>
      <c r="EUA79" s="193"/>
      <c r="EUB79" s="193"/>
      <c r="EUC79" s="193"/>
      <c r="EUD79" s="193"/>
      <c r="EUE79" s="193"/>
      <c r="EUF79" s="193"/>
      <c r="EUG79" s="193"/>
      <c r="EUH79" s="193"/>
      <c r="EUI79" s="193"/>
      <c r="EUJ79" s="193"/>
      <c r="EUK79" s="193"/>
      <c r="EUL79" s="193"/>
      <c r="EUM79" s="193"/>
      <c r="EUN79" s="193"/>
      <c r="EUO79" s="193"/>
      <c r="EUP79" s="193"/>
      <c r="EUQ79" s="193"/>
      <c r="EUR79" s="193"/>
      <c r="EUS79" s="193"/>
      <c r="EUT79" s="193"/>
      <c r="EUU79" s="193"/>
      <c r="EUV79" s="193"/>
      <c r="EUW79" s="193"/>
      <c r="EUX79" s="193"/>
      <c r="EUY79" s="193"/>
      <c r="EUZ79" s="193"/>
      <c r="EVA79" s="193"/>
      <c r="EVB79" s="193"/>
      <c r="EVC79" s="193"/>
      <c r="EVD79" s="193"/>
      <c r="EVE79" s="193"/>
      <c r="EVF79" s="193"/>
      <c r="EVG79" s="193"/>
      <c r="EVH79" s="193"/>
      <c r="EVI79" s="193"/>
      <c r="EVJ79" s="193"/>
      <c r="EVK79" s="193"/>
      <c r="EVL79" s="193"/>
      <c r="EVM79" s="193"/>
      <c r="EVN79" s="193"/>
      <c r="EVO79" s="193"/>
      <c r="EVP79" s="193"/>
      <c r="EVQ79" s="193"/>
      <c r="EVR79" s="193"/>
      <c r="EVS79" s="193"/>
      <c r="EVT79" s="193"/>
      <c r="EVU79" s="193"/>
      <c r="EVV79" s="193"/>
      <c r="EVW79" s="193"/>
      <c r="EVX79" s="193"/>
      <c r="EVY79" s="193"/>
      <c r="EVZ79" s="193"/>
      <c r="EWA79" s="193"/>
      <c r="EWB79" s="193"/>
      <c r="EWC79" s="193"/>
      <c r="EWD79" s="193"/>
      <c r="EWE79" s="193"/>
      <c r="EWF79" s="193"/>
      <c r="EWG79" s="193"/>
      <c r="EWH79" s="193"/>
      <c r="EWI79" s="193"/>
      <c r="EWJ79" s="193"/>
      <c r="EWK79" s="193"/>
      <c r="EWL79" s="193"/>
      <c r="EWM79" s="193"/>
      <c r="EWN79" s="193"/>
      <c r="EWO79" s="193"/>
      <c r="EWP79" s="193"/>
      <c r="EWQ79" s="193"/>
      <c r="EWR79" s="193"/>
      <c r="EWS79" s="193"/>
      <c r="EWT79" s="193"/>
      <c r="EWU79" s="193"/>
      <c r="EWV79" s="193"/>
      <c r="EWW79" s="193"/>
      <c r="EWX79" s="193"/>
      <c r="EWY79" s="193"/>
      <c r="EWZ79" s="193"/>
      <c r="EXA79" s="193"/>
      <c r="EXB79" s="193"/>
      <c r="EXC79" s="193"/>
      <c r="EXD79" s="193"/>
      <c r="EXE79" s="193"/>
      <c r="EXF79" s="193"/>
      <c r="EXG79" s="193"/>
      <c r="EXH79" s="193"/>
      <c r="EXI79" s="193"/>
      <c r="EXJ79" s="193"/>
      <c r="EXK79" s="193"/>
      <c r="EXL79" s="193"/>
      <c r="EXM79" s="193"/>
      <c r="EXN79" s="193"/>
      <c r="EXO79" s="193"/>
      <c r="EXP79" s="193"/>
      <c r="EXQ79" s="193"/>
      <c r="EXR79" s="193"/>
      <c r="EXS79" s="193"/>
      <c r="EXT79" s="193"/>
      <c r="EXU79" s="193"/>
      <c r="EXV79" s="193"/>
      <c r="EXW79" s="193"/>
      <c r="EXX79" s="193"/>
      <c r="EXY79" s="193"/>
      <c r="EXZ79" s="193"/>
      <c r="EYA79" s="193"/>
      <c r="EYB79" s="193"/>
      <c r="EYC79" s="193"/>
      <c r="EYD79" s="193"/>
      <c r="EYE79" s="193"/>
      <c r="EYF79" s="193"/>
      <c r="EYG79" s="193"/>
      <c r="EYH79" s="193"/>
      <c r="EYI79" s="193"/>
      <c r="EYJ79" s="193"/>
      <c r="EYK79" s="193"/>
      <c r="EYL79" s="193"/>
      <c r="EYM79" s="193"/>
      <c r="EYN79" s="193"/>
      <c r="EYO79" s="193"/>
      <c r="EYP79" s="193"/>
      <c r="EYQ79" s="193"/>
      <c r="EYR79" s="193"/>
      <c r="EYS79" s="193"/>
      <c r="EYT79" s="193"/>
      <c r="EYU79" s="193"/>
      <c r="EYV79" s="193"/>
      <c r="EYW79" s="193"/>
      <c r="EYX79" s="193"/>
      <c r="EYY79" s="193"/>
      <c r="EYZ79" s="193"/>
      <c r="EZA79" s="193"/>
      <c r="EZB79" s="193"/>
      <c r="EZC79" s="193"/>
      <c r="EZD79" s="193"/>
      <c r="EZE79" s="193"/>
      <c r="EZF79" s="193"/>
      <c r="EZG79" s="193"/>
      <c r="EZH79" s="193"/>
      <c r="EZI79" s="193"/>
      <c r="EZJ79" s="193"/>
      <c r="EZK79" s="193"/>
      <c r="EZL79" s="193"/>
      <c r="EZM79" s="193"/>
      <c r="EZN79" s="193"/>
      <c r="EZO79" s="193"/>
      <c r="EZP79" s="193"/>
      <c r="EZQ79" s="193"/>
      <c r="EZR79" s="193"/>
      <c r="EZS79" s="193"/>
      <c r="EZT79" s="193"/>
      <c r="EZU79" s="193"/>
      <c r="EZV79" s="193"/>
      <c r="EZW79" s="193"/>
      <c r="EZX79" s="193"/>
      <c r="EZY79" s="193"/>
      <c r="EZZ79" s="193"/>
      <c r="FAA79" s="193"/>
      <c r="FAB79" s="193"/>
      <c r="FAC79" s="193"/>
      <c r="FAD79" s="193"/>
      <c r="FAE79" s="193"/>
      <c r="FAF79" s="193"/>
      <c r="FAG79" s="193"/>
      <c r="FAH79" s="193"/>
      <c r="FAI79" s="193"/>
      <c r="FAJ79" s="193"/>
      <c r="FAK79" s="193"/>
      <c r="FAL79" s="193"/>
      <c r="FAM79" s="193"/>
      <c r="FAN79" s="193"/>
      <c r="FAO79" s="193"/>
      <c r="FAP79" s="193"/>
      <c r="FAQ79" s="193"/>
      <c r="FAR79" s="193"/>
      <c r="FAS79" s="193"/>
      <c r="FAT79" s="193"/>
      <c r="FAU79" s="193"/>
      <c r="FAV79" s="193"/>
      <c r="FAW79" s="193"/>
      <c r="FAX79" s="193"/>
      <c r="FAY79" s="193"/>
      <c r="FAZ79" s="193"/>
      <c r="FBA79" s="193"/>
      <c r="FBB79" s="193"/>
      <c r="FBC79" s="193"/>
      <c r="FBD79" s="193"/>
      <c r="FBE79" s="193"/>
      <c r="FBF79" s="193"/>
      <c r="FBG79" s="193"/>
      <c r="FBH79" s="193"/>
      <c r="FBI79" s="193"/>
      <c r="FBJ79" s="193"/>
      <c r="FBK79" s="193"/>
      <c r="FBL79" s="193"/>
      <c r="FBM79" s="193"/>
      <c r="FBN79" s="193"/>
      <c r="FBO79" s="193"/>
      <c r="FBP79" s="193"/>
      <c r="FBQ79" s="193"/>
      <c r="FBR79" s="193"/>
      <c r="FBS79" s="193"/>
      <c r="FBT79" s="193"/>
      <c r="FBU79" s="193"/>
      <c r="FBV79" s="193"/>
      <c r="FBW79" s="193"/>
      <c r="FBX79" s="193"/>
      <c r="FBY79" s="193"/>
      <c r="FBZ79" s="193"/>
      <c r="FCA79" s="193"/>
      <c r="FCB79" s="193"/>
      <c r="FCC79" s="193"/>
      <c r="FCD79" s="193"/>
      <c r="FCE79" s="193"/>
      <c r="FCF79" s="193"/>
      <c r="FCG79" s="193"/>
      <c r="FCH79" s="193"/>
      <c r="FCI79" s="193"/>
      <c r="FCJ79" s="193"/>
      <c r="FCK79" s="193"/>
      <c r="FCL79" s="193"/>
      <c r="FCM79" s="193"/>
      <c r="FCN79" s="193"/>
      <c r="FCO79" s="193"/>
      <c r="FCP79" s="193"/>
      <c r="FCQ79" s="193"/>
      <c r="FCR79" s="193"/>
      <c r="FCS79" s="193"/>
      <c r="FCT79" s="193"/>
      <c r="FCU79" s="193"/>
      <c r="FCV79" s="193"/>
      <c r="FCW79" s="193"/>
      <c r="FCX79" s="193"/>
      <c r="FCY79" s="193"/>
      <c r="FCZ79" s="193"/>
      <c r="FDA79" s="193"/>
      <c r="FDB79" s="193"/>
      <c r="FDC79" s="193"/>
      <c r="FDD79" s="193"/>
      <c r="FDE79" s="193"/>
      <c r="FDF79" s="193"/>
      <c r="FDG79" s="193"/>
      <c r="FDH79" s="193"/>
      <c r="FDI79" s="193"/>
      <c r="FDJ79" s="193"/>
      <c r="FDK79" s="193"/>
      <c r="FDL79" s="193"/>
      <c r="FDM79" s="193"/>
      <c r="FDN79" s="193"/>
      <c r="FDO79" s="193"/>
      <c r="FDP79" s="193"/>
      <c r="FDQ79" s="193"/>
      <c r="FDR79" s="193"/>
      <c r="FDS79" s="193"/>
      <c r="FDT79" s="193"/>
      <c r="FDU79" s="193"/>
      <c r="FDV79" s="193"/>
      <c r="FDW79" s="193"/>
      <c r="FDX79" s="193"/>
      <c r="FDY79" s="193"/>
      <c r="FDZ79" s="193"/>
      <c r="FEA79" s="193"/>
      <c r="FEB79" s="193"/>
      <c r="FEC79" s="193"/>
      <c r="FED79" s="193"/>
      <c r="FEE79" s="193"/>
      <c r="FEF79" s="193"/>
      <c r="FEG79" s="193"/>
      <c r="FEH79" s="193"/>
      <c r="FEI79" s="193"/>
      <c r="FEJ79" s="193"/>
      <c r="FEK79" s="193"/>
      <c r="FEL79" s="193"/>
      <c r="FEM79" s="193"/>
      <c r="FEN79" s="193"/>
      <c r="FEO79" s="193"/>
      <c r="FEP79" s="193"/>
      <c r="FEQ79" s="193"/>
      <c r="FER79" s="193"/>
      <c r="FES79" s="193"/>
      <c r="FET79" s="193"/>
      <c r="FEU79" s="193"/>
      <c r="FEV79" s="193"/>
      <c r="FEW79" s="193"/>
      <c r="FEX79" s="193"/>
      <c r="FEY79" s="193"/>
      <c r="FEZ79" s="193"/>
      <c r="FFA79" s="193"/>
      <c r="FFB79" s="193"/>
      <c r="FFC79" s="193"/>
      <c r="FFD79" s="193"/>
      <c r="FFE79" s="193"/>
      <c r="FFF79" s="193"/>
      <c r="FFG79" s="193"/>
      <c r="FFH79" s="193"/>
      <c r="FFI79" s="193"/>
      <c r="FFJ79" s="193"/>
      <c r="FFK79" s="193"/>
      <c r="FFL79" s="193"/>
      <c r="FFM79" s="193"/>
      <c r="FFN79" s="193"/>
      <c r="FFO79" s="193"/>
      <c r="FFP79" s="193"/>
      <c r="FFQ79" s="193"/>
      <c r="FFR79" s="193"/>
      <c r="FFS79" s="193"/>
      <c r="FFT79" s="193"/>
      <c r="FFU79" s="193"/>
      <c r="FFV79" s="193"/>
      <c r="FFW79" s="193"/>
      <c r="FFX79" s="193"/>
      <c r="FFY79" s="193"/>
      <c r="FFZ79" s="193"/>
      <c r="FGA79" s="193"/>
      <c r="FGB79" s="193"/>
      <c r="FGC79" s="193"/>
      <c r="FGD79" s="193"/>
      <c r="FGE79" s="193"/>
      <c r="FGF79" s="193"/>
      <c r="FGG79" s="193"/>
      <c r="FGH79" s="193"/>
      <c r="FGI79" s="193"/>
      <c r="FGJ79" s="193"/>
      <c r="FGK79" s="193"/>
      <c r="FGL79" s="193"/>
      <c r="FGM79" s="193"/>
      <c r="FGN79" s="193"/>
      <c r="FGO79" s="193"/>
      <c r="FGP79" s="193"/>
      <c r="FGQ79" s="193"/>
      <c r="FGR79" s="193"/>
      <c r="FGS79" s="193"/>
      <c r="FGT79" s="193"/>
      <c r="FGU79" s="193"/>
      <c r="FGV79" s="193"/>
      <c r="FGW79" s="193"/>
      <c r="FGX79" s="193"/>
      <c r="FGY79" s="193"/>
      <c r="FGZ79" s="193"/>
      <c r="FHA79" s="193"/>
      <c r="FHB79" s="193"/>
      <c r="FHC79" s="193"/>
      <c r="FHD79" s="193"/>
      <c r="FHE79" s="193"/>
      <c r="FHF79" s="193"/>
      <c r="FHG79" s="193"/>
      <c r="FHH79" s="193"/>
      <c r="FHI79" s="193"/>
      <c r="FHJ79" s="193"/>
      <c r="FHK79" s="193"/>
      <c r="FHL79" s="193"/>
      <c r="FHM79" s="193"/>
      <c r="FHN79" s="193"/>
      <c r="FHO79" s="193"/>
      <c r="FHP79" s="193"/>
      <c r="FHQ79" s="193"/>
      <c r="FHR79" s="193"/>
      <c r="FHS79" s="193"/>
      <c r="FHT79" s="193"/>
      <c r="FHU79" s="193"/>
      <c r="FHV79" s="193"/>
      <c r="FHW79" s="193"/>
      <c r="FHX79" s="193"/>
      <c r="FHY79" s="193"/>
      <c r="FHZ79" s="193"/>
      <c r="FIA79" s="193"/>
      <c r="FIB79" s="193"/>
      <c r="FIC79" s="193"/>
      <c r="FID79" s="193"/>
      <c r="FIE79" s="193"/>
      <c r="FIF79" s="193"/>
      <c r="FIG79" s="193"/>
      <c r="FIH79" s="193"/>
      <c r="FII79" s="193"/>
      <c r="FIJ79" s="193"/>
      <c r="FIK79" s="193"/>
      <c r="FIL79" s="193"/>
      <c r="FIM79" s="193"/>
      <c r="FIN79" s="193"/>
      <c r="FIO79" s="193"/>
      <c r="FIP79" s="193"/>
      <c r="FIQ79" s="193"/>
      <c r="FIR79" s="193"/>
      <c r="FIS79" s="193"/>
      <c r="FIT79" s="193"/>
      <c r="FIU79" s="193"/>
      <c r="FIV79" s="193"/>
      <c r="FIW79" s="193"/>
      <c r="FIX79" s="193"/>
      <c r="FIY79" s="193"/>
      <c r="FIZ79" s="193"/>
      <c r="FJA79" s="193"/>
      <c r="FJB79" s="193"/>
      <c r="FJC79" s="193"/>
      <c r="FJD79" s="193"/>
      <c r="FJE79" s="193"/>
      <c r="FJF79" s="193"/>
      <c r="FJG79" s="193"/>
      <c r="FJH79" s="193"/>
      <c r="FJI79" s="193"/>
      <c r="FJJ79" s="193"/>
      <c r="FJK79" s="193"/>
      <c r="FJL79" s="193"/>
      <c r="FJM79" s="193"/>
      <c r="FJN79" s="193"/>
      <c r="FJO79" s="193"/>
      <c r="FJP79" s="193"/>
      <c r="FJQ79" s="193"/>
      <c r="FJR79" s="193"/>
      <c r="FJS79" s="193"/>
      <c r="FJT79" s="193"/>
      <c r="FJU79" s="193"/>
      <c r="FJV79" s="193"/>
      <c r="FJW79" s="193"/>
      <c r="FJX79" s="193"/>
      <c r="FJY79" s="193"/>
      <c r="FJZ79" s="193"/>
      <c r="FKA79" s="193"/>
      <c r="FKB79" s="193"/>
      <c r="FKC79" s="193"/>
      <c r="FKD79" s="193"/>
      <c r="FKE79" s="193"/>
      <c r="FKF79" s="193"/>
      <c r="FKG79" s="193"/>
      <c r="FKH79" s="193"/>
      <c r="FKI79" s="193"/>
      <c r="FKJ79" s="193"/>
      <c r="FKK79" s="193"/>
      <c r="FKL79" s="193"/>
      <c r="FKM79" s="193"/>
      <c r="FKN79" s="193"/>
      <c r="FKO79" s="193"/>
      <c r="FKP79" s="193"/>
      <c r="FKQ79" s="193"/>
      <c r="FKR79" s="193"/>
      <c r="FKS79" s="193"/>
      <c r="FKT79" s="193"/>
      <c r="FKU79" s="193"/>
      <c r="FKV79" s="193"/>
      <c r="FKW79" s="193"/>
      <c r="FKX79" s="193"/>
      <c r="FKY79" s="193"/>
      <c r="FKZ79" s="193"/>
      <c r="FLA79" s="193"/>
      <c r="FLB79" s="193"/>
      <c r="FLC79" s="193"/>
      <c r="FLD79" s="193"/>
      <c r="FLE79" s="193"/>
      <c r="FLF79" s="193"/>
      <c r="FLG79" s="193"/>
      <c r="FLH79" s="193"/>
      <c r="FLI79" s="193"/>
      <c r="FLJ79" s="193"/>
      <c r="FLK79" s="193"/>
      <c r="FLL79" s="193"/>
      <c r="FLM79" s="193"/>
      <c r="FLN79" s="193"/>
      <c r="FLO79" s="193"/>
      <c r="FLP79" s="193"/>
      <c r="FLQ79" s="193"/>
      <c r="FLR79" s="193"/>
      <c r="FLS79" s="193"/>
      <c r="FLT79" s="193"/>
      <c r="FLU79" s="193"/>
      <c r="FLV79" s="193"/>
      <c r="FLW79" s="193"/>
      <c r="FLX79" s="193"/>
      <c r="FLY79" s="193"/>
      <c r="FLZ79" s="193"/>
      <c r="FMA79" s="193"/>
      <c r="FMB79" s="193"/>
      <c r="FMC79" s="193"/>
      <c r="FMD79" s="193"/>
      <c r="FME79" s="193"/>
      <c r="FMF79" s="193"/>
      <c r="FMG79" s="193"/>
      <c r="FMH79" s="193"/>
      <c r="FMI79" s="193"/>
      <c r="FMJ79" s="193"/>
      <c r="FMK79" s="193"/>
      <c r="FML79" s="193"/>
      <c r="FMM79" s="193"/>
      <c r="FMN79" s="193"/>
      <c r="FMO79" s="193"/>
      <c r="FMP79" s="193"/>
      <c r="FMQ79" s="193"/>
      <c r="FMR79" s="193"/>
      <c r="FMS79" s="193"/>
      <c r="FMT79" s="193"/>
      <c r="FMU79" s="193"/>
      <c r="FMV79" s="193"/>
      <c r="FMW79" s="193"/>
      <c r="FMX79" s="193"/>
      <c r="FMY79" s="193"/>
      <c r="FMZ79" s="193"/>
      <c r="FNA79" s="193"/>
      <c r="FNB79" s="193"/>
      <c r="FNC79" s="193"/>
      <c r="FND79" s="193"/>
      <c r="FNE79" s="193"/>
      <c r="FNF79" s="193"/>
      <c r="FNG79" s="193"/>
      <c r="FNH79" s="193"/>
      <c r="FNI79" s="193"/>
      <c r="FNJ79" s="193"/>
      <c r="FNK79" s="193"/>
      <c r="FNL79" s="193"/>
      <c r="FNM79" s="193"/>
      <c r="FNN79" s="193"/>
      <c r="FNO79" s="193"/>
      <c r="FNP79" s="193"/>
      <c r="FNQ79" s="193"/>
      <c r="FNR79" s="193"/>
      <c r="FNS79" s="193"/>
      <c r="FNT79" s="193"/>
      <c r="FNU79" s="193"/>
      <c r="FNV79" s="193"/>
      <c r="FNW79" s="193"/>
      <c r="FNX79" s="193"/>
      <c r="FNY79" s="193"/>
      <c r="FNZ79" s="193"/>
      <c r="FOA79" s="193"/>
      <c r="FOB79" s="193"/>
      <c r="FOC79" s="193"/>
      <c r="FOD79" s="193"/>
      <c r="FOE79" s="193"/>
      <c r="FOF79" s="193"/>
      <c r="FOG79" s="193"/>
      <c r="FOH79" s="193"/>
      <c r="FOI79" s="193"/>
      <c r="FOJ79" s="193"/>
      <c r="FOK79" s="193"/>
      <c r="FOL79" s="193"/>
      <c r="FOM79" s="193"/>
      <c r="FON79" s="193"/>
      <c r="FOO79" s="193"/>
      <c r="FOP79" s="193"/>
      <c r="FOQ79" s="193"/>
      <c r="FOR79" s="193"/>
      <c r="FOS79" s="193"/>
      <c r="FOT79" s="193"/>
      <c r="FOU79" s="193"/>
      <c r="FOV79" s="193"/>
      <c r="FOW79" s="193"/>
      <c r="FOX79" s="193"/>
      <c r="FOY79" s="193"/>
      <c r="FOZ79" s="193"/>
      <c r="FPA79" s="193"/>
      <c r="FPB79" s="193"/>
      <c r="FPC79" s="193"/>
      <c r="FPD79" s="193"/>
      <c r="FPE79" s="193"/>
      <c r="FPF79" s="193"/>
      <c r="FPG79" s="193"/>
      <c r="FPH79" s="193"/>
      <c r="FPI79" s="193"/>
      <c r="FPJ79" s="193"/>
      <c r="FPK79" s="193"/>
      <c r="FPL79" s="193"/>
      <c r="FPM79" s="193"/>
      <c r="FPN79" s="193"/>
      <c r="FPO79" s="193"/>
      <c r="FPP79" s="193"/>
      <c r="FPQ79" s="193"/>
      <c r="FPR79" s="193"/>
      <c r="FPS79" s="193"/>
      <c r="FPT79" s="193"/>
      <c r="FPU79" s="193"/>
      <c r="FPV79" s="193"/>
      <c r="FPW79" s="193"/>
      <c r="FPX79" s="193"/>
      <c r="FPY79" s="193"/>
      <c r="FPZ79" s="193"/>
      <c r="FQA79" s="193"/>
      <c r="FQB79" s="193"/>
      <c r="FQC79" s="193"/>
      <c r="FQD79" s="193"/>
      <c r="FQE79" s="193"/>
      <c r="FQF79" s="193"/>
      <c r="FQG79" s="193"/>
      <c r="FQH79" s="193"/>
      <c r="FQI79" s="193"/>
      <c r="FQJ79" s="193"/>
      <c r="FQK79" s="193"/>
      <c r="FQL79" s="193"/>
      <c r="FQM79" s="193"/>
      <c r="FQN79" s="193"/>
      <c r="FQO79" s="193"/>
      <c r="FQP79" s="193"/>
      <c r="FQQ79" s="193"/>
      <c r="FQR79" s="193"/>
      <c r="FQS79" s="193"/>
      <c r="FQT79" s="193"/>
      <c r="FQU79" s="193"/>
      <c r="FQV79" s="193"/>
      <c r="FQW79" s="193"/>
      <c r="FQX79" s="193"/>
      <c r="FQY79" s="193"/>
      <c r="FQZ79" s="193"/>
      <c r="FRA79" s="193"/>
      <c r="FRB79" s="193"/>
      <c r="FRC79" s="193"/>
      <c r="FRD79" s="193"/>
      <c r="FRE79" s="193"/>
      <c r="FRF79" s="193"/>
      <c r="FRG79" s="193"/>
      <c r="FRH79" s="193"/>
      <c r="FRI79" s="193"/>
      <c r="FRJ79" s="193"/>
      <c r="FRK79" s="193"/>
      <c r="FRL79" s="193"/>
      <c r="FRM79" s="193"/>
      <c r="FRN79" s="193"/>
      <c r="FRO79" s="193"/>
      <c r="FRP79" s="193"/>
      <c r="FRQ79" s="193"/>
      <c r="FRR79" s="193"/>
      <c r="FRS79" s="193"/>
      <c r="FRT79" s="193"/>
      <c r="FRU79" s="193"/>
      <c r="FRV79" s="193"/>
      <c r="FRW79" s="193"/>
      <c r="FRX79" s="193"/>
      <c r="FRY79" s="193"/>
      <c r="FRZ79" s="193"/>
      <c r="FSA79" s="193"/>
      <c r="FSB79" s="193"/>
      <c r="FSC79" s="193"/>
      <c r="FSD79" s="193"/>
      <c r="FSE79" s="193"/>
      <c r="FSF79" s="193"/>
      <c r="FSG79" s="193"/>
      <c r="FSH79" s="193"/>
      <c r="FSI79" s="193"/>
      <c r="FSJ79" s="193"/>
      <c r="FSK79" s="193"/>
      <c r="FSL79" s="193"/>
      <c r="FSM79" s="193"/>
      <c r="FSN79" s="193"/>
      <c r="FSO79" s="193"/>
      <c r="FSP79" s="193"/>
      <c r="FSQ79" s="193"/>
      <c r="FSR79" s="193"/>
      <c r="FSS79" s="193"/>
      <c r="FST79" s="193"/>
      <c r="FSU79" s="193"/>
      <c r="FSV79" s="193"/>
      <c r="FSW79" s="193"/>
      <c r="FSX79" s="193"/>
      <c r="FSY79" s="193"/>
      <c r="FSZ79" s="193"/>
      <c r="FTA79" s="193"/>
      <c r="FTB79" s="193"/>
      <c r="FTC79" s="193"/>
      <c r="FTD79" s="193"/>
      <c r="FTE79" s="193"/>
      <c r="FTF79" s="193"/>
      <c r="FTG79" s="193"/>
      <c r="FTH79" s="193"/>
      <c r="FTI79" s="193"/>
      <c r="FTJ79" s="193"/>
      <c r="FTK79" s="193"/>
      <c r="FTL79" s="193"/>
      <c r="FTM79" s="193"/>
      <c r="FTN79" s="193"/>
      <c r="FTO79" s="193"/>
      <c r="FTP79" s="193"/>
      <c r="FTQ79" s="193"/>
      <c r="FTR79" s="193"/>
      <c r="FTS79" s="193"/>
      <c r="FTT79" s="193"/>
      <c r="FTU79" s="193"/>
      <c r="FTV79" s="193"/>
      <c r="FTW79" s="193"/>
      <c r="FTX79" s="193"/>
      <c r="FTY79" s="193"/>
      <c r="FTZ79" s="193"/>
      <c r="FUA79" s="193"/>
      <c r="FUB79" s="193"/>
      <c r="FUC79" s="193"/>
      <c r="FUD79" s="193"/>
      <c r="FUE79" s="193"/>
      <c r="FUF79" s="193"/>
      <c r="FUG79" s="193"/>
      <c r="FUH79" s="193"/>
      <c r="FUI79" s="193"/>
      <c r="FUJ79" s="193"/>
      <c r="FUK79" s="193"/>
      <c r="FUL79" s="193"/>
      <c r="FUM79" s="193"/>
      <c r="FUN79" s="193"/>
      <c r="FUO79" s="193"/>
      <c r="FUP79" s="193"/>
      <c r="FUQ79" s="193"/>
      <c r="FUR79" s="193"/>
      <c r="FUS79" s="193"/>
      <c r="FUT79" s="193"/>
      <c r="FUU79" s="193"/>
      <c r="FUV79" s="193"/>
      <c r="FUW79" s="193"/>
      <c r="FUX79" s="193"/>
      <c r="FUY79" s="193"/>
      <c r="FUZ79" s="193"/>
      <c r="FVA79" s="193"/>
      <c r="FVB79" s="193"/>
      <c r="FVC79" s="193"/>
      <c r="FVD79" s="193"/>
      <c r="FVE79" s="193"/>
      <c r="FVF79" s="193"/>
      <c r="FVG79" s="193"/>
      <c r="FVH79" s="193"/>
      <c r="FVI79" s="193"/>
      <c r="FVJ79" s="193"/>
      <c r="FVK79" s="193"/>
      <c r="FVL79" s="193"/>
      <c r="FVM79" s="193"/>
      <c r="FVN79" s="193"/>
      <c r="FVO79" s="193"/>
      <c r="FVP79" s="193"/>
      <c r="FVQ79" s="193"/>
      <c r="FVR79" s="193"/>
      <c r="FVS79" s="193"/>
      <c r="FVT79" s="193"/>
      <c r="FVU79" s="193"/>
      <c r="FVV79" s="193"/>
      <c r="FVW79" s="193"/>
      <c r="FVX79" s="193"/>
      <c r="FVY79" s="193"/>
      <c r="FVZ79" s="193"/>
      <c r="FWA79" s="193"/>
      <c r="FWB79" s="193"/>
      <c r="FWC79" s="193"/>
      <c r="FWD79" s="193"/>
      <c r="FWE79" s="193"/>
      <c r="FWF79" s="193"/>
      <c r="FWG79" s="193"/>
      <c r="FWH79" s="193"/>
      <c r="FWI79" s="193"/>
      <c r="FWJ79" s="193"/>
      <c r="FWK79" s="193"/>
      <c r="FWL79" s="193"/>
      <c r="FWM79" s="193"/>
      <c r="FWN79" s="193"/>
      <c r="FWO79" s="193"/>
      <c r="FWP79" s="193"/>
      <c r="FWQ79" s="193"/>
      <c r="FWR79" s="193"/>
      <c r="FWS79" s="193"/>
      <c r="FWT79" s="193"/>
      <c r="FWU79" s="193"/>
      <c r="FWV79" s="193"/>
      <c r="FWW79" s="193"/>
      <c r="FWX79" s="193"/>
      <c r="FWY79" s="193"/>
      <c r="FWZ79" s="193"/>
      <c r="FXA79" s="193"/>
      <c r="FXB79" s="193"/>
      <c r="FXC79" s="193"/>
      <c r="FXD79" s="193"/>
      <c r="FXE79" s="193"/>
      <c r="FXF79" s="193"/>
      <c r="FXG79" s="193"/>
      <c r="FXH79" s="193"/>
      <c r="FXI79" s="193"/>
      <c r="FXJ79" s="193"/>
      <c r="FXK79" s="193"/>
      <c r="FXL79" s="193"/>
      <c r="FXM79" s="193"/>
      <c r="FXN79" s="193"/>
      <c r="FXO79" s="193"/>
      <c r="FXP79" s="193"/>
      <c r="FXQ79" s="193"/>
      <c r="FXR79" s="193"/>
      <c r="FXS79" s="193"/>
      <c r="FXT79" s="193"/>
      <c r="FXU79" s="193"/>
      <c r="FXV79" s="193"/>
      <c r="FXW79" s="193"/>
      <c r="FXX79" s="193"/>
      <c r="FXY79" s="193"/>
      <c r="FXZ79" s="193"/>
      <c r="FYA79" s="193"/>
      <c r="FYB79" s="193"/>
      <c r="FYC79" s="193"/>
      <c r="FYD79" s="193"/>
      <c r="FYE79" s="193"/>
      <c r="FYF79" s="193"/>
      <c r="FYG79" s="193"/>
      <c r="FYH79" s="193"/>
      <c r="FYI79" s="193"/>
      <c r="FYJ79" s="193"/>
      <c r="FYK79" s="193"/>
      <c r="FYL79" s="193"/>
      <c r="FYM79" s="193"/>
      <c r="FYN79" s="193"/>
      <c r="FYO79" s="193"/>
      <c r="FYP79" s="193"/>
      <c r="FYQ79" s="193"/>
      <c r="FYR79" s="193"/>
      <c r="FYS79" s="193"/>
      <c r="FYT79" s="193"/>
      <c r="FYU79" s="193"/>
      <c r="FYV79" s="193"/>
      <c r="FYW79" s="193"/>
      <c r="FYX79" s="193"/>
      <c r="FYY79" s="193"/>
      <c r="FYZ79" s="193"/>
      <c r="FZA79" s="193"/>
      <c r="FZB79" s="193"/>
      <c r="FZC79" s="193"/>
      <c r="FZD79" s="193"/>
      <c r="FZE79" s="193"/>
      <c r="FZF79" s="193"/>
      <c r="FZG79" s="193"/>
      <c r="FZH79" s="193"/>
      <c r="FZI79" s="193"/>
      <c r="FZJ79" s="193"/>
      <c r="FZK79" s="193"/>
      <c r="FZL79" s="193"/>
      <c r="FZM79" s="193"/>
      <c r="FZN79" s="193"/>
      <c r="FZO79" s="193"/>
      <c r="FZP79" s="193"/>
      <c r="FZQ79" s="193"/>
      <c r="FZR79" s="193"/>
      <c r="FZS79" s="193"/>
      <c r="FZT79" s="193"/>
      <c r="FZU79" s="193"/>
      <c r="FZV79" s="193"/>
      <c r="FZW79" s="193"/>
      <c r="FZX79" s="193"/>
      <c r="FZY79" s="193"/>
      <c r="FZZ79" s="193"/>
      <c r="GAA79" s="193"/>
      <c r="GAB79" s="193"/>
      <c r="GAC79" s="193"/>
      <c r="GAD79" s="193"/>
      <c r="GAE79" s="193"/>
      <c r="GAF79" s="193"/>
      <c r="GAG79" s="193"/>
      <c r="GAH79" s="193"/>
      <c r="GAI79" s="193"/>
      <c r="GAJ79" s="193"/>
      <c r="GAK79" s="193"/>
      <c r="GAL79" s="193"/>
      <c r="GAM79" s="193"/>
      <c r="GAN79" s="193"/>
      <c r="GAO79" s="193"/>
      <c r="GAP79" s="193"/>
      <c r="GAQ79" s="193"/>
      <c r="GAR79" s="193"/>
      <c r="GAS79" s="193"/>
      <c r="GAT79" s="193"/>
      <c r="GAU79" s="193"/>
      <c r="GAV79" s="193"/>
      <c r="GAW79" s="193"/>
      <c r="GAX79" s="193"/>
      <c r="GAY79" s="193"/>
      <c r="GAZ79" s="193"/>
      <c r="GBA79" s="193"/>
      <c r="GBB79" s="193"/>
      <c r="GBC79" s="193"/>
      <c r="GBD79" s="193"/>
      <c r="GBE79" s="193"/>
      <c r="GBF79" s="193"/>
      <c r="GBG79" s="193"/>
      <c r="GBH79" s="193"/>
      <c r="GBI79" s="193"/>
      <c r="GBJ79" s="193"/>
      <c r="GBK79" s="193"/>
      <c r="GBL79" s="193"/>
      <c r="GBM79" s="193"/>
      <c r="GBN79" s="193"/>
      <c r="GBO79" s="193"/>
      <c r="GBP79" s="193"/>
      <c r="GBQ79" s="193"/>
      <c r="GBR79" s="193"/>
      <c r="GBS79" s="193"/>
      <c r="GBT79" s="193"/>
      <c r="GBU79" s="193"/>
      <c r="GBV79" s="193"/>
      <c r="GBW79" s="193"/>
      <c r="GBX79" s="193"/>
      <c r="GBY79" s="193"/>
      <c r="GBZ79" s="193"/>
      <c r="GCA79" s="193"/>
      <c r="GCB79" s="193"/>
      <c r="GCC79" s="193"/>
      <c r="GCD79" s="193"/>
      <c r="GCE79" s="193"/>
      <c r="GCF79" s="193"/>
      <c r="GCG79" s="193"/>
      <c r="GCH79" s="193"/>
      <c r="GCI79" s="193"/>
      <c r="GCJ79" s="193"/>
      <c r="GCK79" s="193"/>
      <c r="GCL79" s="193"/>
      <c r="GCM79" s="193"/>
      <c r="GCN79" s="193"/>
      <c r="GCO79" s="193"/>
      <c r="GCP79" s="193"/>
      <c r="GCQ79" s="193"/>
      <c r="GCR79" s="193"/>
      <c r="GCS79" s="193"/>
      <c r="GCT79" s="193"/>
      <c r="GCU79" s="193"/>
      <c r="GCV79" s="193"/>
      <c r="GCW79" s="193"/>
      <c r="GCX79" s="193"/>
      <c r="GCY79" s="193"/>
      <c r="GCZ79" s="193"/>
      <c r="GDA79" s="193"/>
      <c r="GDB79" s="193"/>
      <c r="GDC79" s="193"/>
      <c r="GDD79" s="193"/>
      <c r="GDE79" s="193"/>
      <c r="GDF79" s="193"/>
      <c r="GDG79" s="193"/>
      <c r="GDH79" s="193"/>
      <c r="GDI79" s="193"/>
      <c r="GDJ79" s="193"/>
      <c r="GDK79" s="193"/>
      <c r="GDL79" s="193"/>
      <c r="GDM79" s="193"/>
      <c r="GDN79" s="193"/>
      <c r="GDO79" s="193"/>
      <c r="GDP79" s="193"/>
      <c r="GDQ79" s="193"/>
      <c r="GDR79" s="193"/>
      <c r="GDS79" s="193"/>
      <c r="GDT79" s="193"/>
      <c r="GDU79" s="193"/>
      <c r="GDV79" s="193"/>
      <c r="GDW79" s="193"/>
      <c r="GDX79" s="193"/>
      <c r="GDY79" s="193"/>
      <c r="GDZ79" s="193"/>
      <c r="GEA79" s="193"/>
      <c r="GEB79" s="193"/>
      <c r="GEC79" s="193"/>
      <c r="GED79" s="193"/>
      <c r="GEE79" s="193"/>
      <c r="GEF79" s="193"/>
      <c r="GEG79" s="193"/>
      <c r="GEH79" s="193"/>
      <c r="GEI79" s="193"/>
      <c r="GEJ79" s="193"/>
      <c r="GEK79" s="193"/>
      <c r="GEL79" s="193"/>
      <c r="GEM79" s="193"/>
      <c r="GEN79" s="193"/>
      <c r="GEO79" s="193"/>
      <c r="GEP79" s="193"/>
      <c r="GEQ79" s="193"/>
      <c r="GER79" s="193"/>
      <c r="GES79" s="193"/>
      <c r="GET79" s="193"/>
      <c r="GEU79" s="193"/>
      <c r="GEV79" s="193"/>
      <c r="GEW79" s="193"/>
      <c r="GEX79" s="193"/>
      <c r="GEY79" s="193"/>
      <c r="GEZ79" s="193"/>
      <c r="GFA79" s="193"/>
      <c r="GFB79" s="193"/>
      <c r="GFC79" s="193"/>
      <c r="GFD79" s="193"/>
      <c r="GFE79" s="193"/>
      <c r="GFF79" s="193"/>
      <c r="GFG79" s="193"/>
      <c r="GFH79" s="193"/>
      <c r="GFI79" s="193"/>
      <c r="GFJ79" s="193"/>
      <c r="GFK79" s="193"/>
      <c r="GFL79" s="193"/>
      <c r="GFM79" s="193"/>
      <c r="GFN79" s="193"/>
      <c r="GFO79" s="193"/>
      <c r="GFP79" s="193"/>
      <c r="GFQ79" s="193"/>
      <c r="GFR79" s="193"/>
      <c r="GFS79" s="193"/>
      <c r="GFT79" s="193"/>
      <c r="GFU79" s="193"/>
      <c r="GFV79" s="193"/>
      <c r="GFW79" s="193"/>
      <c r="GFX79" s="193"/>
      <c r="GFY79" s="193"/>
      <c r="GFZ79" s="193"/>
      <c r="GGA79" s="193"/>
      <c r="GGB79" s="193"/>
      <c r="GGC79" s="193"/>
      <c r="GGD79" s="193"/>
      <c r="GGE79" s="193"/>
      <c r="GGF79" s="193"/>
      <c r="GGG79" s="193"/>
      <c r="GGH79" s="193"/>
      <c r="GGI79" s="193"/>
      <c r="GGJ79" s="193"/>
      <c r="GGK79" s="193"/>
      <c r="GGL79" s="193"/>
      <c r="GGM79" s="193"/>
      <c r="GGN79" s="193"/>
      <c r="GGO79" s="193"/>
      <c r="GGP79" s="193"/>
      <c r="GGQ79" s="193"/>
      <c r="GGR79" s="193"/>
      <c r="GGS79" s="193"/>
      <c r="GGT79" s="193"/>
      <c r="GGU79" s="193"/>
      <c r="GGV79" s="193"/>
      <c r="GGW79" s="193"/>
      <c r="GGX79" s="193"/>
      <c r="GGY79" s="193"/>
      <c r="GGZ79" s="193"/>
      <c r="GHA79" s="193"/>
      <c r="GHB79" s="193"/>
      <c r="GHC79" s="193"/>
      <c r="GHD79" s="193"/>
      <c r="GHE79" s="193"/>
      <c r="GHF79" s="193"/>
      <c r="GHG79" s="193"/>
      <c r="GHH79" s="193"/>
      <c r="GHI79" s="193"/>
      <c r="GHJ79" s="193"/>
      <c r="GHK79" s="193"/>
      <c r="GHL79" s="193"/>
      <c r="GHM79" s="193"/>
      <c r="GHN79" s="193"/>
      <c r="GHO79" s="193"/>
      <c r="GHP79" s="193"/>
      <c r="GHQ79" s="193"/>
      <c r="GHR79" s="193"/>
      <c r="GHS79" s="193"/>
      <c r="GHT79" s="193"/>
      <c r="GHU79" s="193"/>
      <c r="GHV79" s="193"/>
      <c r="GHW79" s="193"/>
      <c r="GHX79" s="193"/>
      <c r="GHY79" s="193"/>
      <c r="GHZ79" s="193"/>
      <c r="GIA79" s="193"/>
      <c r="GIB79" s="193"/>
      <c r="GIC79" s="193"/>
      <c r="GID79" s="193"/>
      <c r="GIE79" s="193"/>
      <c r="GIF79" s="193"/>
      <c r="GIG79" s="193"/>
      <c r="GIH79" s="193"/>
      <c r="GII79" s="193"/>
      <c r="GIJ79" s="193"/>
      <c r="GIK79" s="193"/>
      <c r="GIL79" s="193"/>
      <c r="GIM79" s="193"/>
      <c r="GIN79" s="193"/>
      <c r="GIO79" s="193"/>
      <c r="GIP79" s="193"/>
      <c r="GIQ79" s="193"/>
      <c r="GIR79" s="193"/>
      <c r="GIS79" s="193"/>
      <c r="GIT79" s="193"/>
      <c r="GIU79" s="193"/>
      <c r="GIV79" s="193"/>
      <c r="GIW79" s="193"/>
      <c r="GIX79" s="193"/>
      <c r="GIY79" s="193"/>
      <c r="GIZ79" s="193"/>
      <c r="GJA79" s="193"/>
      <c r="GJB79" s="193"/>
      <c r="GJC79" s="193"/>
      <c r="GJD79" s="193"/>
      <c r="GJE79" s="193"/>
      <c r="GJF79" s="193"/>
      <c r="GJG79" s="193"/>
      <c r="GJH79" s="193"/>
      <c r="GJI79" s="193"/>
      <c r="GJJ79" s="193"/>
      <c r="GJK79" s="193"/>
      <c r="GJL79" s="193"/>
      <c r="GJM79" s="193"/>
      <c r="GJN79" s="193"/>
      <c r="GJO79" s="193"/>
      <c r="GJP79" s="193"/>
      <c r="GJQ79" s="193"/>
      <c r="GJR79" s="193"/>
      <c r="GJS79" s="193"/>
      <c r="GJT79" s="193"/>
      <c r="GJU79" s="193"/>
      <c r="GJV79" s="193"/>
      <c r="GJW79" s="193"/>
      <c r="GJX79" s="193"/>
      <c r="GJY79" s="193"/>
      <c r="GJZ79" s="193"/>
      <c r="GKA79" s="193"/>
      <c r="GKB79" s="193"/>
      <c r="GKC79" s="193"/>
      <c r="GKD79" s="193"/>
      <c r="GKE79" s="193"/>
      <c r="GKF79" s="193"/>
      <c r="GKG79" s="193"/>
      <c r="GKH79" s="193"/>
      <c r="GKI79" s="193"/>
      <c r="GKJ79" s="193"/>
      <c r="GKK79" s="193"/>
      <c r="GKL79" s="193"/>
      <c r="GKM79" s="193"/>
      <c r="GKN79" s="193"/>
      <c r="GKO79" s="193"/>
      <c r="GKP79" s="193"/>
      <c r="GKQ79" s="193"/>
      <c r="GKR79" s="193"/>
      <c r="GKS79" s="193"/>
      <c r="GKT79" s="193"/>
      <c r="GKU79" s="193"/>
      <c r="GKV79" s="193"/>
      <c r="GKW79" s="193"/>
      <c r="GKX79" s="193"/>
      <c r="GKY79" s="193"/>
      <c r="GKZ79" s="193"/>
      <c r="GLA79" s="193"/>
      <c r="GLB79" s="193"/>
      <c r="GLC79" s="193"/>
      <c r="GLD79" s="193"/>
      <c r="GLE79" s="193"/>
      <c r="GLF79" s="193"/>
      <c r="GLG79" s="193"/>
      <c r="GLH79" s="193"/>
      <c r="GLI79" s="193"/>
      <c r="GLJ79" s="193"/>
      <c r="GLK79" s="193"/>
      <c r="GLL79" s="193"/>
      <c r="GLM79" s="193"/>
      <c r="GLN79" s="193"/>
      <c r="GLO79" s="193"/>
      <c r="GLP79" s="193"/>
      <c r="GLQ79" s="193"/>
      <c r="GLR79" s="193"/>
      <c r="GLS79" s="193"/>
      <c r="GLT79" s="193"/>
      <c r="GLU79" s="193"/>
      <c r="GLV79" s="193"/>
      <c r="GLW79" s="193"/>
      <c r="GLX79" s="193"/>
      <c r="GLY79" s="193"/>
      <c r="GLZ79" s="193"/>
      <c r="GMA79" s="193"/>
      <c r="GMB79" s="193"/>
      <c r="GMC79" s="193"/>
      <c r="GMD79" s="193"/>
      <c r="GME79" s="193"/>
      <c r="GMF79" s="193"/>
      <c r="GMG79" s="193"/>
      <c r="GMH79" s="193"/>
      <c r="GMI79" s="193"/>
      <c r="GMJ79" s="193"/>
      <c r="GMK79" s="193"/>
      <c r="GML79" s="193"/>
      <c r="GMM79" s="193"/>
      <c r="GMN79" s="193"/>
      <c r="GMO79" s="193"/>
      <c r="GMP79" s="193"/>
      <c r="GMQ79" s="193"/>
      <c r="GMR79" s="193"/>
      <c r="GMS79" s="193"/>
      <c r="GMT79" s="193"/>
      <c r="GMU79" s="193"/>
      <c r="GMV79" s="193"/>
      <c r="GMW79" s="193"/>
      <c r="GMX79" s="193"/>
      <c r="GMY79" s="193"/>
      <c r="GMZ79" s="193"/>
      <c r="GNA79" s="193"/>
      <c r="GNB79" s="193"/>
      <c r="GNC79" s="193"/>
      <c r="GND79" s="193"/>
      <c r="GNE79" s="193"/>
      <c r="GNF79" s="193"/>
      <c r="GNG79" s="193"/>
      <c r="GNH79" s="193"/>
      <c r="GNI79" s="193"/>
      <c r="GNJ79" s="193"/>
      <c r="GNK79" s="193"/>
      <c r="GNL79" s="193"/>
      <c r="GNM79" s="193"/>
      <c r="GNN79" s="193"/>
      <c r="GNO79" s="193"/>
      <c r="GNP79" s="193"/>
      <c r="GNQ79" s="193"/>
      <c r="GNR79" s="193"/>
      <c r="GNS79" s="193"/>
      <c r="GNT79" s="193"/>
      <c r="GNU79" s="193"/>
      <c r="GNV79" s="193"/>
      <c r="GNW79" s="193"/>
      <c r="GNX79" s="193"/>
      <c r="GNY79" s="193"/>
      <c r="GNZ79" s="193"/>
      <c r="GOA79" s="193"/>
      <c r="GOB79" s="193"/>
      <c r="GOC79" s="193"/>
      <c r="GOD79" s="193"/>
      <c r="GOE79" s="193"/>
      <c r="GOF79" s="193"/>
      <c r="GOG79" s="193"/>
      <c r="GOH79" s="193"/>
      <c r="GOI79" s="193"/>
      <c r="GOJ79" s="193"/>
      <c r="GOK79" s="193"/>
      <c r="GOL79" s="193"/>
      <c r="GOM79" s="193"/>
      <c r="GON79" s="193"/>
      <c r="GOO79" s="193"/>
      <c r="GOP79" s="193"/>
      <c r="GOQ79" s="193"/>
      <c r="GOR79" s="193"/>
      <c r="GOS79" s="193"/>
      <c r="GOT79" s="193"/>
      <c r="GOU79" s="193"/>
      <c r="GOV79" s="193"/>
      <c r="GOW79" s="193"/>
      <c r="GOX79" s="193"/>
      <c r="GOY79" s="193"/>
      <c r="GOZ79" s="193"/>
      <c r="GPA79" s="193"/>
      <c r="GPB79" s="193"/>
      <c r="GPC79" s="193"/>
      <c r="GPD79" s="193"/>
      <c r="GPE79" s="193"/>
      <c r="GPF79" s="193"/>
      <c r="GPG79" s="193"/>
      <c r="GPH79" s="193"/>
      <c r="GPI79" s="193"/>
      <c r="GPJ79" s="193"/>
      <c r="GPK79" s="193"/>
      <c r="GPL79" s="193"/>
      <c r="GPM79" s="193"/>
      <c r="GPN79" s="193"/>
      <c r="GPO79" s="193"/>
      <c r="GPP79" s="193"/>
      <c r="GPQ79" s="193"/>
      <c r="GPR79" s="193"/>
      <c r="GPS79" s="193"/>
      <c r="GPT79" s="193"/>
      <c r="GPU79" s="193"/>
      <c r="GPV79" s="193"/>
      <c r="GPW79" s="193"/>
      <c r="GPX79" s="193"/>
      <c r="GPY79" s="193"/>
      <c r="GPZ79" s="193"/>
      <c r="GQA79" s="193"/>
      <c r="GQB79" s="193"/>
      <c r="GQC79" s="193"/>
      <c r="GQD79" s="193"/>
      <c r="GQE79" s="193"/>
      <c r="GQF79" s="193"/>
      <c r="GQG79" s="193"/>
      <c r="GQH79" s="193"/>
      <c r="GQI79" s="193"/>
      <c r="GQJ79" s="193"/>
      <c r="GQK79" s="193"/>
      <c r="GQL79" s="193"/>
      <c r="GQM79" s="193"/>
      <c r="GQN79" s="193"/>
      <c r="GQO79" s="193"/>
      <c r="GQP79" s="193"/>
      <c r="GQQ79" s="193"/>
      <c r="GQR79" s="193"/>
      <c r="GQS79" s="193"/>
      <c r="GQT79" s="193"/>
      <c r="GQU79" s="193"/>
      <c r="GQV79" s="193"/>
      <c r="GQW79" s="193"/>
      <c r="GQX79" s="193"/>
      <c r="GQY79" s="193"/>
      <c r="GQZ79" s="193"/>
      <c r="GRA79" s="193"/>
      <c r="GRB79" s="193"/>
      <c r="GRC79" s="193"/>
      <c r="GRD79" s="193"/>
      <c r="GRE79" s="193"/>
      <c r="GRF79" s="193"/>
      <c r="GRG79" s="193"/>
      <c r="GRH79" s="193"/>
      <c r="GRI79" s="193"/>
      <c r="GRJ79" s="193"/>
      <c r="GRK79" s="193"/>
      <c r="GRL79" s="193"/>
      <c r="GRM79" s="193"/>
      <c r="GRN79" s="193"/>
      <c r="GRO79" s="193"/>
      <c r="GRP79" s="193"/>
      <c r="GRQ79" s="193"/>
      <c r="GRR79" s="193"/>
      <c r="GRS79" s="193"/>
      <c r="GRT79" s="193"/>
      <c r="GRU79" s="193"/>
      <c r="GRV79" s="193"/>
      <c r="GRW79" s="193"/>
      <c r="GRX79" s="193"/>
      <c r="GRY79" s="193"/>
      <c r="GRZ79" s="193"/>
      <c r="GSA79" s="193"/>
      <c r="GSB79" s="193"/>
      <c r="GSC79" s="193"/>
      <c r="GSD79" s="193"/>
      <c r="GSE79" s="193"/>
      <c r="GSF79" s="193"/>
      <c r="GSG79" s="193"/>
      <c r="GSH79" s="193"/>
      <c r="GSI79" s="193"/>
      <c r="GSJ79" s="193"/>
      <c r="GSK79" s="193"/>
      <c r="GSL79" s="193"/>
      <c r="GSM79" s="193"/>
      <c r="GSN79" s="193"/>
      <c r="GSO79" s="193"/>
      <c r="GSP79" s="193"/>
      <c r="GSQ79" s="193"/>
      <c r="GSR79" s="193"/>
      <c r="GSS79" s="193"/>
      <c r="GST79" s="193"/>
      <c r="GSU79" s="193"/>
      <c r="GSV79" s="193"/>
      <c r="GSW79" s="193"/>
      <c r="GSX79" s="193"/>
      <c r="GSY79" s="193"/>
      <c r="GSZ79" s="193"/>
      <c r="GTA79" s="193"/>
      <c r="GTB79" s="193"/>
      <c r="GTC79" s="193"/>
      <c r="GTD79" s="193"/>
      <c r="GTE79" s="193"/>
      <c r="GTF79" s="193"/>
      <c r="GTG79" s="193"/>
      <c r="GTH79" s="193"/>
      <c r="GTI79" s="193"/>
      <c r="GTJ79" s="193"/>
      <c r="GTK79" s="193"/>
      <c r="GTL79" s="193"/>
      <c r="GTM79" s="193"/>
      <c r="GTN79" s="193"/>
      <c r="GTO79" s="193"/>
      <c r="GTP79" s="193"/>
      <c r="GTQ79" s="193"/>
      <c r="GTR79" s="193"/>
      <c r="GTS79" s="193"/>
      <c r="GTT79" s="193"/>
      <c r="GTU79" s="193"/>
      <c r="GTV79" s="193"/>
      <c r="GTW79" s="193"/>
      <c r="GTX79" s="193"/>
      <c r="GTY79" s="193"/>
      <c r="GTZ79" s="193"/>
      <c r="GUA79" s="193"/>
      <c r="GUB79" s="193"/>
      <c r="GUC79" s="193"/>
      <c r="GUD79" s="193"/>
      <c r="GUE79" s="193"/>
      <c r="GUF79" s="193"/>
      <c r="GUG79" s="193"/>
      <c r="GUH79" s="193"/>
      <c r="GUI79" s="193"/>
      <c r="GUJ79" s="193"/>
      <c r="GUK79" s="193"/>
      <c r="GUL79" s="193"/>
      <c r="GUM79" s="193"/>
      <c r="GUN79" s="193"/>
      <c r="GUO79" s="193"/>
      <c r="GUP79" s="193"/>
      <c r="GUQ79" s="193"/>
      <c r="GUR79" s="193"/>
      <c r="GUS79" s="193"/>
      <c r="GUT79" s="193"/>
      <c r="GUU79" s="193"/>
      <c r="GUV79" s="193"/>
      <c r="GUW79" s="193"/>
      <c r="GUX79" s="193"/>
      <c r="GUY79" s="193"/>
      <c r="GUZ79" s="193"/>
      <c r="GVA79" s="193"/>
      <c r="GVB79" s="193"/>
      <c r="GVC79" s="193"/>
      <c r="GVD79" s="193"/>
      <c r="GVE79" s="193"/>
      <c r="GVF79" s="193"/>
      <c r="GVG79" s="193"/>
      <c r="GVH79" s="193"/>
      <c r="GVI79" s="193"/>
      <c r="GVJ79" s="193"/>
      <c r="GVK79" s="193"/>
      <c r="GVL79" s="193"/>
      <c r="GVM79" s="193"/>
      <c r="GVN79" s="193"/>
      <c r="GVO79" s="193"/>
      <c r="GVP79" s="193"/>
      <c r="GVQ79" s="193"/>
      <c r="GVR79" s="193"/>
      <c r="GVS79" s="193"/>
      <c r="GVT79" s="193"/>
      <c r="GVU79" s="193"/>
      <c r="GVV79" s="193"/>
      <c r="GVW79" s="193"/>
      <c r="GVX79" s="193"/>
      <c r="GVY79" s="193"/>
      <c r="GVZ79" s="193"/>
      <c r="GWA79" s="193"/>
      <c r="GWB79" s="193"/>
      <c r="GWC79" s="193"/>
      <c r="GWD79" s="193"/>
      <c r="GWE79" s="193"/>
      <c r="GWF79" s="193"/>
      <c r="GWG79" s="193"/>
      <c r="GWH79" s="193"/>
      <c r="GWI79" s="193"/>
      <c r="GWJ79" s="193"/>
      <c r="GWK79" s="193"/>
      <c r="GWL79" s="193"/>
      <c r="GWM79" s="193"/>
      <c r="GWN79" s="193"/>
      <c r="GWO79" s="193"/>
      <c r="GWP79" s="193"/>
      <c r="GWQ79" s="193"/>
      <c r="GWR79" s="193"/>
      <c r="GWS79" s="193"/>
      <c r="GWT79" s="193"/>
      <c r="GWU79" s="193"/>
      <c r="GWV79" s="193"/>
      <c r="GWW79" s="193"/>
      <c r="GWX79" s="193"/>
      <c r="GWY79" s="193"/>
      <c r="GWZ79" s="193"/>
      <c r="GXA79" s="193"/>
      <c r="GXB79" s="193"/>
      <c r="GXC79" s="193"/>
      <c r="GXD79" s="193"/>
      <c r="GXE79" s="193"/>
      <c r="GXF79" s="193"/>
      <c r="GXG79" s="193"/>
      <c r="GXH79" s="193"/>
      <c r="GXI79" s="193"/>
      <c r="GXJ79" s="193"/>
      <c r="GXK79" s="193"/>
      <c r="GXL79" s="193"/>
      <c r="GXM79" s="193"/>
      <c r="GXN79" s="193"/>
      <c r="GXO79" s="193"/>
      <c r="GXP79" s="193"/>
      <c r="GXQ79" s="193"/>
      <c r="GXR79" s="193"/>
      <c r="GXS79" s="193"/>
      <c r="GXT79" s="193"/>
      <c r="GXU79" s="193"/>
      <c r="GXV79" s="193"/>
      <c r="GXW79" s="193"/>
      <c r="GXX79" s="193"/>
      <c r="GXY79" s="193"/>
      <c r="GXZ79" s="193"/>
      <c r="GYA79" s="193"/>
      <c r="GYB79" s="193"/>
      <c r="GYC79" s="193"/>
      <c r="GYD79" s="193"/>
      <c r="GYE79" s="193"/>
      <c r="GYF79" s="193"/>
      <c r="GYG79" s="193"/>
      <c r="GYH79" s="193"/>
      <c r="GYI79" s="193"/>
      <c r="GYJ79" s="193"/>
      <c r="GYK79" s="193"/>
      <c r="GYL79" s="193"/>
      <c r="GYM79" s="193"/>
      <c r="GYN79" s="193"/>
      <c r="GYO79" s="193"/>
      <c r="GYP79" s="193"/>
      <c r="GYQ79" s="193"/>
      <c r="GYR79" s="193"/>
      <c r="GYS79" s="193"/>
      <c r="GYT79" s="193"/>
      <c r="GYU79" s="193"/>
      <c r="GYV79" s="193"/>
      <c r="GYW79" s="193"/>
      <c r="GYX79" s="193"/>
      <c r="GYY79" s="193"/>
      <c r="GYZ79" s="193"/>
      <c r="GZA79" s="193"/>
      <c r="GZB79" s="193"/>
      <c r="GZC79" s="193"/>
      <c r="GZD79" s="193"/>
      <c r="GZE79" s="193"/>
      <c r="GZF79" s="193"/>
      <c r="GZG79" s="193"/>
      <c r="GZH79" s="193"/>
      <c r="GZI79" s="193"/>
      <c r="GZJ79" s="193"/>
      <c r="GZK79" s="193"/>
      <c r="GZL79" s="193"/>
      <c r="GZM79" s="193"/>
      <c r="GZN79" s="193"/>
      <c r="GZO79" s="193"/>
      <c r="GZP79" s="193"/>
      <c r="GZQ79" s="193"/>
      <c r="GZR79" s="193"/>
      <c r="GZS79" s="193"/>
      <c r="GZT79" s="193"/>
      <c r="GZU79" s="193"/>
      <c r="GZV79" s="193"/>
      <c r="GZW79" s="193"/>
      <c r="GZX79" s="193"/>
      <c r="GZY79" s="193"/>
      <c r="GZZ79" s="193"/>
      <c r="HAA79" s="193"/>
      <c r="HAB79" s="193"/>
      <c r="HAC79" s="193"/>
      <c r="HAD79" s="193"/>
      <c r="HAE79" s="193"/>
      <c r="HAF79" s="193"/>
      <c r="HAG79" s="193"/>
      <c r="HAH79" s="193"/>
      <c r="HAI79" s="193"/>
      <c r="HAJ79" s="193"/>
      <c r="HAK79" s="193"/>
      <c r="HAL79" s="193"/>
      <c r="HAM79" s="193"/>
      <c r="HAN79" s="193"/>
      <c r="HAO79" s="193"/>
      <c r="HAP79" s="193"/>
      <c r="HAQ79" s="193"/>
      <c r="HAR79" s="193"/>
      <c r="HAS79" s="193"/>
      <c r="HAT79" s="193"/>
      <c r="HAU79" s="193"/>
      <c r="HAV79" s="193"/>
      <c r="HAW79" s="193"/>
      <c r="HAX79" s="193"/>
      <c r="HAY79" s="193"/>
      <c r="HAZ79" s="193"/>
      <c r="HBA79" s="193"/>
      <c r="HBB79" s="193"/>
      <c r="HBC79" s="193"/>
      <c r="HBD79" s="193"/>
      <c r="HBE79" s="193"/>
      <c r="HBF79" s="193"/>
      <c r="HBG79" s="193"/>
      <c r="HBH79" s="193"/>
      <c r="HBI79" s="193"/>
      <c r="HBJ79" s="193"/>
      <c r="HBK79" s="193"/>
      <c r="HBL79" s="193"/>
      <c r="HBM79" s="193"/>
      <c r="HBN79" s="193"/>
      <c r="HBO79" s="193"/>
      <c r="HBP79" s="193"/>
      <c r="HBQ79" s="193"/>
      <c r="HBR79" s="193"/>
      <c r="HBS79" s="193"/>
      <c r="HBT79" s="193"/>
      <c r="HBU79" s="193"/>
      <c r="HBV79" s="193"/>
      <c r="HBW79" s="193"/>
      <c r="HBX79" s="193"/>
      <c r="HBY79" s="193"/>
      <c r="HBZ79" s="193"/>
      <c r="HCA79" s="193"/>
      <c r="HCB79" s="193"/>
      <c r="HCC79" s="193"/>
      <c r="HCD79" s="193"/>
      <c r="HCE79" s="193"/>
      <c r="HCF79" s="193"/>
      <c r="HCG79" s="193"/>
      <c r="HCH79" s="193"/>
      <c r="HCI79" s="193"/>
      <c r="HCJ79" s="193"/>
      <c r="HCK79" s="193"/>
      <c r="HCL79" s="193"/>
      <c r="HCM79" s="193"/>
      <c r="HCN79" s="193"/>
      <c r="HCO79" s="193"/>
      <c r="HCP79" s="193"/>
      <c r="HCQ79" s="193"/>
      <c r="HCR79" s="193"/>
      <c r="HCS79" s="193"/>
      <c r="HCT79" s="193"/>
      <c r="HCU79" s="193"/>
      <c r="HCV79" s="193"/>
      <c r="HCW79" s="193"/>
      <c r="HCX79" s="193"/>
      <c r="HCY79" s="193"/>
      <c r="HCZ79" s="193"/>
      <c r="HDA79" s="193"/>
      <c r="HDB79" s="193"/>
      <c r="HDC79" s="193"/>
      <c r="HDD79" s="193"/>
      <c r="HDE79" s="193"/>
      <c r="HDF79" s="193"/>
      <c r="HDG79" s="193"/>
      <c r="HDH79" s="193"/>
      <c r="HDI79" s="193"/>
      <c r="HDJ79" s="193"/>
      <c r="HDK79" s="193"/>
      <c r="HDL79" s="193"/>
      <c r="HDM79" s="193"/>
      <c r="HDN79" s="193"/>
      <c r="HDO79" s="193"/>
      <c r="HDP79" s="193"/>
      <c r="HDQ79" s="193"/>
      <c r="HDR79" s="193"/>
      <c r="HDS79" s="193"/>
      <c r="HDT79" s="193"/>
      <c r="HDU79" s="193"/>
      <c r="HDV79" s="193"/>
      <c r="HDW79" s="193"/>
      <c r="HDX79" s="193"/>
      <c r="HDY79" s="193"/>
      <c r="HDZ79" s="193"/>
      <c r="HEA79" s="193"/>
      <c r="HEB79" s="193"/>
      <c r="HEC79" s="193"/>
      <c r="HED79" s="193"/>
      <c r="HEE79" s="193"/>
      <c r="HEF79" s="193"/>
      <c r="HEG79" s="193"/>
      <c r="HEH79" s="193"/>
      <c r="HEI79" s="193"/>
      <c r="HEJ79" s="193"/>
      <c r="HEK79" s="193"/>
      <c r="HEL79" s="193"/>
      <c r="HEM79" s="193"/>
      <c r="HEN79" s="193"/>
      <c r="HEO79" s="193"/>
      <c r="HEP79" s="193"/>
      <c r="HEQ79" s="193"/>
      <c r="HER79" s="193"/>
      <c r="HES79" s="193"/>
      <c r="HET79" s="193"/>
      <c r="HEU79" s="193"/>
      <c r="HEV79" s="193"/>
      <c r="HEW79" s="193"/>
      <c r="HEX79" s="193"/>
      <c r="HEY79" s="193"/>
      <c r="HEZ79" s="193"/>
      <c r="HFA79" s="193"/>
      <c r="HFB79" s="193"/>
      <c r="HFC79" s="193"/>
      <c r="HFD79" s="193"/>
      <c r="HFE79" s="193"/>
      <c r="HFF79" s="193"/>
      <c r="HFG79" s="193"/>
      <c r="HFH79" s="193"/>
      <c r="HFI79" s="193"/>
      <c r="HFJ79" s="193"/>
      <c r="HFK79" s="193"/>
      <c r="HFL79" s="193"/>
      <c r="HFM79" s="193"/>
      <c r="HFN79" s="193"/>
      <c r="HFO79" s="193"/>
      <c r="HFP79" s="193"/>
      <c r="HFQ79" s="193"/>
      <c r="HFR79" s="193"/>
      <c r="HFS79" s="193"/>
      <c r="HFT79" s="193"/>
      <c r="HFU79" s="193"/>
      <c r="HFV79" s="193"/>
      <c r="HFW79" s="193"/>
      <c r="HFX79" s="193"/>
      <c r="HFY79" s="193"/>
      <c r="HFZ79" s="193"/>
      <c r="HGA79" s="193"/>
      <c r="HGB79" s="193"/>
      <c r="HGC79" s="193"/>
      <c r="HGD79" s="193"/>
      <c r="HGE79" s="193"/>
      <c r="HGF79" s="193"/>
      <c r="HGG79" s="193"/>
      <c r="HGH79" s="193"/>
      <c r="HGI79" s="193"/>
      <c r="HGJ79" s="193"/>
      <c r="HGK79" s="193"/>
      <c r="HGL79" s="193"/>
      <c r="HGM79" s="193"/>
      <c r="HGN79" s="193"/>
      <c r="HGO79" s="193"/>
      <c r="HGP79" s="193"/>
      <c r="HGQ79" s="193"/>
      <c r="HGR79" s="193"/>
      <c r="HGS79" s="193"/>
      <c r="HGT79" s="193"/>
      <c r="HGU79" s="193"/>
      <c r="HGV79" s="193"/>
      <c r="HGW79" s="193"/>
      <c r="HGX79" s="193"/>
      <c r="HGY79" s="193"/>
      <c r="HGZ79" s="193"/>
      <c r="HHA79" s="193"/>
      <c r="HHB79" s="193"/>
      <c r="HHC79" s="193"/>
      <c r="HHD79" s="193"/>
      <c r="HHE79" s="193"/>
      <c r="HHF79" s="193"/>
      <c r="HHG79" s="193"/>
      <c r="HHH79" s="193"/>
      <c r="HHI79" s="193"/>
      <c r="HHJ79" s="193"/>
      <c r="HHK79" s="193"/>
      <c r="HHL79" s="193"/>
      <c r="HHM79" s="193"/>
      <c r="HHN79" s="193"/>
      <c r="HHO79" s="193"/>
      <c r="HHP79" s="193"/>
      <c r="HHQ79" s="193"/>
      <c r="HHR79" s="193"/>
      <c r="HHS79" s="193"/>
      <c r="HHT79" s="193"/>
      <c r="HHU79" s="193"/>
      <c r="HHV79" s="193"/>
      <c r="HHW79" s="193"/>
      <c r="HHX79" s="193"/>
      <c r="HHY79" s="193"/>
      <c r="HHZ79" s="193"/>
      <c r="HIA79" s="193"/>
      <c r="HIB79" s="193"/>
      <c r="HIC79" s="193"/>
      <c r="HID79" s="193"/>
      <c r="HIE79" s="193"/>
      <c r="HIF79" s="193"/>
      <c r="HIG79" s="193"/>
      <c r="HIH79" s="193"/>
      <c r="HII79" s="193"/>
      <c r="HIJ79" s="193"/>
      <c r="HIK79" s="193"/>
      <c r="HIL79" s="193"/>
      <c r="HIM79" s="193"/>
      <c r="HIN79" s="193"/>
      <c r="HIO79" s="193"/>
      <c r="HIP79" s="193"/>
      <c r="HIQ79" s="193"/>
      <c r="HIR79" s="193"/>
      <c r="HIS79" s="193"/>
      <c r="HIT79" s="193"/>
      <c r="HIU79" s="193"/>
      <c r="HIV79" s="193"/>
      <c r="HIW79" s="193"/>
      <c r="HIX79" s="193"/>
      <c r="HIY79" s="193"/>
      <c r="HIZ79" s="193"/>
      <c r="HJA79" s="193"/>
      <c r="HJB79" s="193"/>
      <c r="HJC79" s="193"/>
      <c r="HJD79" s="193"/>
      <c r="HJE79" s="193"/>
      <c r="HJF79" s="193"/>
      <c r="HJG79" s="193"/>
      <c r="HJH79" s="193"/>
      <c r="HJI79" s="193"/>
      <c r="HJJ79" s="193"/>
      <c r="HJK79" s="193"/>
      <c r="HJL79" s="193"/>
      <c r="HJM79" s="193"/>
      <c r="HJN79" s="193"/>
      <c r="HJO79" s="193"/>
      <c r="HJP79" s="193"/>
      <c r="HJQ79" s="193"/>
      <c r="HJR79" s="193"/>
      <c r="HJS79" s="193"/>
      <c r="HJT79" s="193"/>
      <c r="HJU79" s="193"/>
      <c r="HJV79" s="193"/>
      <c r="HJW79" s="193"/>
      <c r="HJX79" s="193"/>
      <c r="HJY79" s="193"/>
      <c r="HJZ79" s="193"/>
      <c r="HKA79" s="193"/>
      <c r="HKB79" s="193"/>
      <c r="HKC79" s="193"/>
      <c r="HKD79" s="193"/>
      <c r="HKE79" s="193"/>
      <c r="HKF79" s="193"/>
      <c r="HKG79" s="193"/>
      <c r="HKH79" s="193"/>
      <c r="HKI79" s="193"/>
      <c r="HKJ79" s="193"/>
      <c r="HKK79" s="193"/>
      <c r="HKL79" s="193"/>
      <c r="HKM79" s="193"/>
      <c r="HKN79" s="193"/>
      <c r="HKO79" s="193"/>
      <c r="HKP79" s="193"/>
      <c r="HKQ79" s="193"/>
      <c r="HKR79" s="193"/>
      <c r="HKS79" s="193"/>
      <c r="HKT79" s="193"/>
      <c r="HKU79" s="193"/>
      <c r="HKV79" s="193"/>
      <c r="HKW79" s="193"/>
      <c r="HKX79" s="193"/>
      <c r="HKY79" s="193"/>
      <c r="HKZ79" s="193"/>
      <c r="HLA79" s="193"/>
      <c r="HLB79" s="193"/>
      <c r="HLC79" s="193"/>
      <c r="HLD79" s="193"/>
      <c r="HLE79" s="193"/>
      <c r="HLF79" s="193"/>
      <c r="HLG79" s="193"/>
      <c r="HLH79" s="193"/>
      <c r="HLI79" s="193"/>
      <c r="HLJ79" s="193"/>
      <c r="HLK79" s="193"/>
      <c r="HLL79" s="193"/>
      <c r="HLM79" s="193"/>
      <c r="HLN79" s="193"/>
      <c r="HLO79" s="193"/>
      <c r="HLP79" s="193"/>
      <c r="HLQ79" s="193"/>
      <c r="HLR79" s="193"/>
      <c r="HLS79" s="193"/>
      <c r="HLT79" s="193"/>
      <c r="HLU79" s="193"/>
      <c r="HLV79" s="193"/>
      <c r="HLW79" s="193"/>
      <c r="HLX79" s="193"/>
      <c r="HLY79" s="193"/>
      <c r="HLZ79" s="193"/>
      <c r="HMA79" s="193"/>
      <c r="HMB79" s="193"/>
      <c r="HMC79" s="193"/>
      <c r="HMD79" s="193"/>
      <c r="HME79" s="193"/>
      <c r="HMF79" s="193"/>
      <c r="HMG79" s="193"/>
      <c r="HMH79" s="193"/>
      <c r="HMI79" s="193"/>
      <c r="HMJ79" s="193"/>
      <c r="HMK79" s="193"/>
      <c r="HML79" s="193"/>
      <c r="HMM79" s="193"/>
      <c r="HMN79" s="193"/>
      <c r="HMO79" s="193"/>
      <c r="HMP79" s="193"/>
      <c r="HMQ79" s="193"/>
      <c r="HMR79" s="193"/>
      <c r="HMS79" s="193"/>
      <c r="HMT79" s="193"/>
      <c r="HMU79" s="193"/>
      <c r="HMV79" s="193"/>
      <c r="HMW79" s="193"/>
      <c r="HMX79" s="193"/>
      <c r="HMY79" s="193"/>
      <c r="HMZ79" s="193"/>
      <c r="HNA79" s="193"/>
      <c r="HNB79" s="193"/>
      <c r="HNC79" s="193"/>
      <c r="HND79" s="193"/>
      <c r="HNE79" s="193"/>
      <c r="HNF79" s="193"/>
      <c r="HNG79" s="193"/>
      <c r="HNH79" s="193"/>
      <c r="HNI79" s="193"/>
      <c r="HNJ79" s="193"/>
      <c r="HNK79" s="193"/>
      <c r="HNL79" s="193"/>
      <c r="HNM79" s="193"/>
      <c r="HNN79" s="193"/>
      <c r="HNO79" s="193"/>
      <c r="HNP79" s="193"/>
      <c r="HNQ79" s="193"/>
      <c r="HNR79" s="193"/>
      <c r="HNS79" s="193"/>
      <c r="HNT79" s="193"/>
      <c r="HNU79" s="193"/>
      <c r="HNV79" s="193"/>
      <c r="HNW79" s="193"/>
      <c r="HNX79" s="193"/>
      <c r="HNY79" s="193"/>
      <c r="HNZ79" s="193"/>
      <c r="HOA79" s="193"/>
      <c r="HOB79" s="193"/>
      <c r="HOC79" s="193"/>
      <c r="HOD79" s="193"/>
      <c r="HOE79" s="193"/>
      <c r="HOF79" s="193"/>
      <c r="HOG79" s="193"/>
      <c r="HOH79" s="193"/>
      <c r="HOI79" s="193"/>
      <c r="HOJ79" s="193"/>
      <c r="HOK79" s="193"/>
      <c r="HOL79" s="193"/>
      <c r="HOM79" s="193"/>
      <c r="HON79" s="193"/>
      <c r="HOO79" s="193"/>
      <c r="HOP79" s="193"/>
      <c r="HOQ79" s="193"/>
      <c r="HOR79" s="193"/>
      <c r="HOS79" s="193"/>
      <c r="HOT79" s="193"/>
      <c r="HOU79" s="193"/>
      <c r="HOV79" s="193"/>
      <c r="HOW79" s="193"/>
      <c r="HOX79" s="193"/>
      <c r="HOY79" s="193"/>
      <c r="HOZ79" s="193"/>
      <c r="HPA79" s="193"/>
      <c r="HPB79" s="193"/>
      <c r="HPC79" s="193"/>
      <c r="HPD79" s="193"/>
      <c r="HPE79" s="193"/>
      <c r="HPF79" s="193"/>
      <c r="HPG79" s="193"/>
      <c r="HPH79" s="193"/>
      <c r="HPI79" s="193"/>
      <c r="HPJ79" s="193"/>
      <c r="HPK79" s="193"/>
      <c r="HPL79" s="193"/>
      <c r="HPM79" s="193"/>
      <c r="HPN79" s="193"/>
      <c r="HPO79" s="193"/>
      <c r="HPP79" s="193"/>
      <c r="HPQ79" s="193"/>
      <c r="HPR79" s="193"/>
      <c r="HPS79" s="193"/>
      <c r="HPT79" s="193"/>
      <c r="HPU79" s="193"/>
      <c r="HPV79" s="193"/>
      <c r="HPW79" s="193"/>
      <c r="HPX79" s="193"/>
      <c r="HPY79" s="193"/>
      <c r="HPZ79" s="193"/>
      <c r="HQA79" s="193"/>
      <c r="HQB79" s="193"/>
      <c r="HQC79" s="193"/>
      <c r="HQD79" s="193"/>
      <c r="HQE79" s="193"/>
      <c r="HQF79" s="193"/>
      <c r="HQG79" s="193"/>
      <c r="HQH79" s="193"/>
      <c r="HQI79" s="193"/>
      <c r="HQJ79" s="193"/>
      <c r="HQK79" s="193"/>
      <c r="HQL79" s="193"/>
      <c r="HQM79" s="193"/>
      <c r="HQN79" s="193"/>
      <c r="HQO79" s="193"/>
      <c r="HQP79" s="193"/>
      <c r="HQQ79" s="193"/>
      <c r="HQR79" s="193"/>
      <c r="HQS79" s="193"/>
      <c r="HQT79" s="193"/>
      <c r="HQU79" s="193"/>
      <c r="HQV79" s="193"/>
      <c r="HQW79" s="193"/>
      <c r="HQX79" s="193"/>
      <c r="HQY79" s="193"/>
      <c r="HQZ79" s="193"/>
      <c r="HRA79" s="193"/>
      <c r="HRB79" s="193"/>
      <c r="HRC79" s="193"/>
      <c r="HRD79" s="193"/>
      <c r="HRE79" s="193"/>
      <c r="HRF79" s="193"/>
      <c r="HRG79" s="193"/>
      <c r="HRH79" s="193"/>
      <c r="HRI79" s="193"/>
      <c r="HRJ79" s="193"/>
      <c r="HRK79" s="193"/>
      <c r="HRL79" s="193"/>
      <c r="HRM79" s="193"/>
      <c r="HRN79" s="193"/>
      <c r="HRO79" s="193"/>
      <c r="HRP79" s="193"/>
      <c r="HRQ79" s="193"/>
      <c r="HRR79" s="193"/>
      <c r="HRS79" s="193"/>
      <c r="HRT79" s="193"/>
      <c r="HRU79" s="193"/>
      <c r="HRV79" s="193"/>
      <c r="HRW79" s="193"/>
      <c r="HRX79" s="193"/>
      <c r="HRY79" s="193"/>
      <c r="HRZ79" s="193"/>
      <c r="HSA79" s="193"/>
      <c r="HSB79" s="193"/>
      <c r="HSC79" s="193"/>
      <c r="HSD79" s="193"/>
      <c r="HSE79" s="193"/>
      <c r="HSF79" s="193"/>
      <c r="HSG79" s="193"/>
      <c r="HSH79" s="193"/>
      <c r="HSI79" s="193"/>
      <c r="HSJ79" s="193"/>
      <c r="HSK79" s="193"/>
      <c r="HSL79" s="193"/>
      <c r="HSM79" s="193"/>
      <c r="HSN79" s="193"/>
      <c r="HSO79" s="193"/>
      <c r="HSP79" s="193"/>
      <c r="HSQ79" s="193"/>
      <c r="HSR79" s="193"/>
      <c r="HSS79" s="193"/>
      <c r="HST79" s="193"/>
      <c r="HSU79" s="193"/>
      <c r="HSV79" s="193"/>
      <c r="HSW79" s="193"/>
      <c r="HSX79" s="193"/>
      <c r="HSY79" s="193"/>
      <c r="HSZ79" s="193"/>
      <c r="HTA79" s="193"/>
      <c r="HTB79" s="193"/>
      <c r="HTC79" s="193"/>
      <c r="HTD79" s="193"/>
      <c r="HTE79" s="193"/>
      <c r="HTF79" s="193"/>
      <c r="HTG79" s="193"/>
      <c r="HTH79" s="193"/>
      <c r="HTI79" s="193"/>
      <c r="HTJ79" s="193"/>
      <c r="HTK79" s="193"/>
      <c r="HTL79" s="193"/>
      <c r="HTM79" s="193"/>
      <c r="HTN79" s="193"/>
      <c r="HTO79" s="193"/>
      <c r="HTP79" s="193"/>
      <c r="HTQ79" s="193"/>
      <c r="HTR79" s="193"/>
      <c r="HTS79" s="193"/>
      <c r="HTT79" s="193"/>
      <c r="HTU79" s="193"/>
      <c r="HTV79" s="193"/>
      <c r="HTW79" s="193"/>
      <c r="HTX79" s="193"/>
      <c r="HTY79" s="193"/>
      <c r="HTZ79" s="193"/>
      <c r="HUA79" s="193"/>
      <c r="HUB79" s="193"/>
      <c r="HUC79" s="193"/>
      <c r="HUD79" s="193"/>
      <c r="HUE79" s="193"/>
      <c r="HUF79" s="193"/>
      <c r="HUG79" s="193"/>
      <c r="HUH79" s="193"/>
      <c r="HUI79" s="193"/>
      <c r="HUJ79" s="193"/>
      <c r="HUK79" s="193"/>
      <c r="HUL79" s="193"/>
      <c r="HUM79" s="193"/>
      <c r="HUN79" s="193"/>
      <c r="HUO79" s="193"/>
      <c r="HUP79" s="193"/>
      <c r="HUQ79" s="193"/>
      <c r="HUR79" s="193"/>
      <c r="HUS79" s="193"/>
      <c r="HUT79" s="193"/>
      <c r="HUU79" s="193"/>
      <c r="HUV79" s="193"/>
      <c r="HUW79" s="193"/>
      <c r="HUX79" s="193"/>
      <c r="HUY79" s="193"/>
      <c r="HUZ79" s="193"/>
      <c r="HVA79" s="193"/>
      <c r="HVB79" s="193"/>
      <c r="HVC79" s="193"/>
      <c r="HVD79" s="193"/>
      <c r="HVE79" s="193"/>
      <c r="HVF79" s="193"/>
      <c r="HVG79" s="193"/>
      <c r="HVH79" s="193"/>
      <c r="HVI79" s="193"/>
      <c r="HVJ79" s="193"/>
      <c r="HVK79" s="193"/>
      <c r="HVL79" s="193"/>
      <c r="HVM79" s="193"/>
      <c r="HVN79" s="193"/>
      <c r="HVO79" s="193"/>
      <c r="HVP79" s="193"/>
      <c r="HVQ79" s="193"/>
      <c r="HVR79" s="193"/>
      <c r="HVS79" s="193"/>
      <c r="HVT79" s="193"/>
      <c r="HVU79" s="193"/>
      <c r="HVV79" s="193"/>
      <c r="HVW79" s="193"/>
      <c r="HVX79" s="193"/>
      <c r="HVY79" s="193"/>
      <c r="HVZ79" s="193"/>
      <c r="HWA79" s="193"/>
      <c r="HWB79" s="193"/>
      <c r="HWC79" s="193"/>
      <c r="HWD79" s="193"/>
      <c r="HWE79" s="193"/>
      <c r="HWF79" s="193"/>
      <c r="HWG79" s="193"/>
      <c r="HWH79" s="193"/>
      <c r="HWI79" s="193"/>
      <c r="HWJ79" s="193"/>
      <c r="HWK79" s="193"/>
      <c r="HWL79" s="193"/>
      <c r="HWM79" s="193"/>
      <c r="HWN79" s="193"/>
      <c r="HWO79" s="193"/>
      <c r="HWP79" s="193"/>
      <c r="HWQ79" s="193"/>
      <c r="HWR79" s="193"/>
      <c r="HWS79" s="193"/>
      <c r="HWT79" s="193"/>
      <c r="HWU79" s="193"/>
      <c r="HWV79" s="193"/>
      <c r="HWW79" s="193"/>
      <c r="HWX79" s="193"/>
      <c r="HWY79" s="193"/>
      <c r="HWZ79" s="193"/>
      <c r="HXA79" s="193"/>
      <c r="HXB79" s="193"/>
      <c r="HXC79" s="193"/>
      <c r="HXD79" s="193"/>
      <c r="HXE79" s="193"/>
      <c r="HXF79" s="193"/>
      <c r="HXG79" s="193"/>
      <c r="HXH79" s="193"/>
      <c r="HXI79" s="193"/>
      <c r="HXJ79" s="193"/>
      <c r="HXK79" s="193"/>
      <c r="HXL79" s="193"/>
      <c r="HXM79" s="193"/>
      <c r="HXN79" s="193"/>
      <c r="HXO79" s="193"/>
      <c r="HXP79" s="193"/>
      <c r="HXQ79" s="193"/>
      <c r="HXR79" s="193"/>
      <c r="HXS79" s="193"/>
      <c r="HXT79" s="193"/>
      <c r="HXU79" s="193"/>
      <c r="HXV79" s="193"/>
      <c r="HXW79" s="193"/>
      <c r="HXX79" s="193"/>
      <c r="HXY79" s="193"/>
      <c r="HXZ79" s="193"/>
      <c r="HYA79" s="193"/>
      <c r="HYB79" s="193"/>
      <c r="HYC79" s="193"/>
      <c r="HYD79" s="193"/>
      <c r="HYE79" s="193"/>
      <c r="HYF79" s="193"/>
      <c r="HYG79" s="193"/>
      <c r="HYH79" s="193"/>
      <c r="HYI79" s="193"/>
      <c r="HYJ79" s="193"/>
      <c r="HYK79" s="193"/>
      <c r="HYL79" s="193"/>
      <c r="HYM79" s="193"/>
      <c r="HYN79" s="193"/>
      <c r="HYO79" s="193"/>
      <c r="HYP79" s="193"/>
      <c r="HYQ79" s="193"/>
      <c r="HYR79" s="193"/>
      <c r="HYS79" s="193"/>
      <c r="HYT79" s="193"/>
      <c r="HYU79" s="193"/>
      <c r="HYV79" s="193"/>
      <c r="HYW79" s="193"/>
      <c r="HYX79" s="193"/>
      <c r="HYY79" s="193"/>
      <c r="HYZ79" s="193"/>
      <c r="HZA79" s="193"/>
      <c r="HZB79" s="193"/>
      <c r="HZC79" s="193"/>
      <c r="HZD79" s="193"/>
      <c r="HZE79" s="193"/>
      <c r="HZF79" s="193"/>
      <c r="HZG79" s="193"/>
      <c r="HZH79" s="193"/>
      <c r="HZI79" s="193"/>
      <c r="HZJ79" s="193"/>
      <c r="HZK79" s="193"/>
      <c r="HZL79" s="193"/>
      <c r="HZM79" s="193"/>
      <c r="HZN79" s="193"/>
      <c r="HZO79" s="193"/>
      <c r="HZP79" s="193"/>
      <c r="HZQ79" s="193"/>
      <c r="HZR79" s="193"/>
      <c r="HZS79" s="193"/>
      <c r="HZT79" s="193"/>
      <c r="HZU79" s="193"/>
      <c r="HZV79" s="193"/>
      <c r="HZW79" s="193"/>
      <c r="HZX79" s="193"/>
      <c r="HZY79" s="193"/>
      <c r="HZZ79" s="193"/>
      <c r="IAA79" s="193"/>
      <c r="IAB79" s="193"/>
      <c r="IAC79" s="193"/>
      <c r="IAD79" s="193"/>
      <c r="IAE79" s="193"/>
      <c r="IAF79" s="193"/>
      <c r="IAG79" s="193"/>
      <c r="IAH79" s="193"/>
      <c r="IAI79" s="193"/>
      <c r="IAJ79" s="193"/>
      <c r="IAK79" s="193"/>
      <c r="IAL79" s="193"/>
      <c r="IAM79" s="193"/>
      <c r="IAN79" s="193"/>
      <c r="IAO79" s="193"/>
      <c r="IAP79" s="193"/>
      <c r="IAQ79" s="193"/>
      <c r="IAR79" s="193"/>
      <c r="IAS79" s="193"/>
      <c r="IAT79" s="193"/>
      <c r="IAU79" s="193"/>
      <c r="IAV79" s="193"/>
      <c r="IAW79" s="193"/>
      <c r="IAX79" s="193"/>
      <c r="IAY79" s="193"/>
      <c r="IAZ79" s="193"/>
      <c r="IBA79" s="193"/>
      <c r="IBB79" s="193"/>
      <c r="IBC79" s="193"/>
      <c r="IBD79" s="193"/>
      <c r="IBE79" s="193"/>
      <c r="IBF79" s="193"/>
      <c r="IBG79" s="193"/>
      <c r="IBH79" s="193"/>
      <c r="IBI79" s="193"/>
      <c r="IBJ79" s="193"/>
      <c r="IBK79" s="193"/>
      <c r="IBL79" s="193"/>
      <c r="IBM79" s="193"/>
      <c r="IBN79" s="193"/>
      <c r="IBO79" s="193"/>
      <c r="IBP79" s="193"/>
      <c r="IBQ79" s="193"/>
      <c r="IBR79" s="193"/>
      <c r="IBS79" s="193"/>
      <c r="IBT79" s="193"/>
      <c r="IBU79" s="193"/>
      <c r="IBV79" s="193"/>
      <c r="IBW79" s="193"/>
      <c r="IBX79" s="193"/>
      <c r="IBY79" s="193"/>
      <c r="IBZ79" s="193"/>
      <c r="ICA79" s="193"/>
      <c r="ICB79" s="193"/>
      <c r="ICC79" s="193"/>
      <c r="ICD79" s="193"/>
      <c r="ICE79" s="193"/>
      <c r="ICF79" s="193"/>
      <c r="ICG79" s="193"/>
      <c r="ICH79" s="193"/>
      <c r="ICI79" s="193"/>
      <c r="ICJ79" s="193"/>
      <c r="ICK79" s="193"/>
      <c r="ICL79" s="193"/>
      <c r="ICM79" s="193"/>
      <c r="ICN79" s="193"/>
      <c r="ICO79" s="193"/>
      <c r="ICP79" s="193"/>
      <c r="ICQ79" s="193"/>
      <c r="ICR79" s="193"/>
      <c r="ICS79" s="193"/>
      <c r="ICT79" s="193"/>
      <c r="ICU79" s="193"/>
      <c r="ICV79" s="193"/>
      <c r="ICW79" s="193"/>
      <c r="ICX79" s="193"/>
      <c r="ICY79" s="193"/>
      <c r="ICZ79" s="193"/>
      <c r="IDA79" s="193"/>
      <c r="IDB79" s="193"/>
      <c r="IDC79" s="193"/>
      <c r="IDD79" s="193"/>
      <c r="IDE79" s="193"/>
      <c r="IDF79" s="193"/>
      <c r="IDG79" s="193"/>
      <c r="IDH79" s="193"/>
      <c r="IDI79" s="193"/>
      <c r="IDJ79" s="193"/>
      <c r="IDK79" s="193"/>
      <c r="IDL79" s="193"/>
      <c r="IDM79" s="193"/>
      <c r="IDN79" s="193"/>
      <c r="IDO79" s="193"/>
      <c r="IDP79" s="193"/>
      <c r="IDQ79" s="193"/>
      <c r="IDR79" s="193"/>
      <c r="IDS79" s="193"/>
      <c r="IDT79" s="193"/>
      <c r="IDU79" s="193"/>
      <c r="IDV79" s="193"/>
      <c r="IDW79" s="193"/>
      <c r="IDX79" s="193"/>
      <c r="IDY79" s="193"/>
      <c r="IDZ79" s="193"/>
      <c r="IEA79" s="193"/>
      <c r="IEB79" s="193"/>
      <c r="IEC79" s="193"/>
      <c r="IED79" s="193"/>
      <c r="IEE79" s="193"/>
      <c r="IEF79" s="193"/>
      <c r="IEG79" s="193"/>
      <c r="IEH79" s="193"/>
      <c r="IEI79" s="193"/>
      <c r="IEJ79" s="193"/>
      <c r="IEK79" s="193"/>
      <c r="IEL79" s="193"/>
      <c r="IEM79" s="193"/>
      <c r="IEN79" s="193"/>
      <c r="IEO79" s="193"/>
      <c r="IEP79" s="193"/>
      <c r="IEQ79" s="193"/>
      <c r="IER79" s="193"/>
      <c r="IES79" s="193"/>
      <c r="IET79" s="193"/>
      <c r="IEU79" s="193"/>
      <c r="IEV79" s="193"/>
      <c r="IEW79" s="193"/>
      <c r="IEX79" s="193"/>
      <c r="IEY79" s="193"/>
      <c r="IEZ79" s="193"/>
      <c r="IFA79" s="193"/>
      <c r="IFB79" s="193"/>
      <c r="IFC79" s="193"/>
      <c r="IFD79" s="193"/>
      <c r="IFE79" s="193"/>
      <c r="IFF79" s="193"/>
      <c r="IFG79" s="193"/>
      <c r="IFH79" s="193"/>
      <c r="IFI79" s="193"/>
      <c r="IFJ79" s="193"/>
      <c r="IFK79" s="193"/>
      <c r="IFL79" s="193"/>
      <c r="IFM79" s="193"/>
      <c r="IFN79" s="193"/>
      <c r="IFO79" s="193"/>
      <c r="IFP79" s="193"/>
      <c r="IFQ79" s="193"/>
      <c r="IFR79" s="193"/>
      <c r="IFS79" s="193"/>
      <c r="IFT79" s="193"/>
      <c r="IFU79" s="193"/>
      <c r="IFV79" s="193"/>
      <c r="IFW79" s="193"/>
      <c r="IFX79" s="193"/>
      <c r="IFY79" s="193"/>
      <c r="IFZ79" s="193"/>
      <c r="IGA79" s="193"/>
      <c r="IGB79" s="193"/>
      <c r="IGC79" s="193"/>
      <c r="IGD79" s="193"/>
      <c r="IGE79" s="193"/>
      <c r="IGF79" s="193"/>
      <c r="IGG79" s="193"/>
      <c r="IGH79" s="193"/>
      <c r="IGI79" s="193"/>
      <c r="IGJ79" s="193"/>
      <c r="IGK79" s="193"/>
      <c r="IGL79" s="193"/>
      <c r="IGM79" s="193"/>
      <c r="IGN79" s="193"/>
      <c r="IGO79" s="193"/>
      <c r="IGP79" s="193"/>
      <c r="IGQ79" s="193"/>
      <c r="IGR79" s="193"/>
      <c r="IGS79" s="193"/>
      <c r="IGT79" s="193"/>
      <c r="IGU79" s="193"/>
      <c r="IGV79" s="193"/>
      <c r="IGW79" s="193"/>
      <c r="IGX79" s="193"/>
      <c r="IGY79" s="193"/>
      <c r="IGZ79" s="193"/>
      <c r="IHA79" s="193"/>
      <c r="IHB79" s="193"/>
      <c r="IHC79" s="193"/>
      <c r="IHD79" s="193"/>
      <c r="IHE79" s="193"/>
      <c r="IHF79" s="193"/>
      <c r="IHG79" s="193"/>
      <c r="IHH79" s="193"/>
      <c r="IHI79" s="193"/>
      <c r="IHJ79" s="193"/>
      <c r="IHK79" s="193"/>
      <c r="IHL79" s="193"/>
      <c r="IHM79" s="193"/>
      <c r="IHN79" s="193"/>
      <c r="IHO79" s="193"/>
      <c r="IHP79" s="193"/>
      <c r="IHQ79" s="193"/>
      <c r="IHR79" s="193"/>
      <c r="IHS79" s="193"/>
      <c r="IHT79" s="193"/>
      <c r="IHU79" s="193"/>
      <c r="IHV79" s="193"/>
      <c r="IHW79" s="193"/>
      <c r="IHX79" s="193"/>
      <c r="IHY79" s="193"/>
      <c r="IHZ79" s="193"/>
      <c r="IIA79" s="193"/>
      <c r="IIB79" s="193"/>
      <c r="IIC79" s="193"/>
      <c r="IID79" s="193"/>
      <c r="IIE79" s="193"/>
      <c r="IIF79" s="193"/>
      <c r="IIG79" s="193"/>
      <c r="IIH79" s="193"/>
      <c r="III79" s="193"/>
      <c r="IIJ79" s="193"/>
      <c r="IIK79" s="193"/>
      <c r="IIL79" s="193"/>
      <c r="IIM79" s="193"/>
      <c r="IIN79" s="193"/>
      <c r="IIO79" s="193"/>
      <c r="IIP79" s="193"/>
      <c r="IIQ79" s="193"/>
      <c r="IIR79" s="193"/>
      <c r="IIS79" s="193"/>
      <c r="IIT79" s="193"/>
      <c r="IIU79" s="193"/>
      <c r="IIV79" s="193"/>
      <c r="IIW79" s="193"/>
      <c r="IIX79" s="193"/>
      <c r="IIY79" s="193"/>
      <c r="IIZ79" s="193"/>
      <c r="IJA79" s="193"/>
      <c r="IJB79" s="193"/>
      <c r="IJC79" s="193"/>
      <c r="IJD79" s="193"/>
      <c r="IJE79" s="193"/>
      <c r="IJF79" s="193"/>
      <c r="IJG79" s="193"/>
      <c r="IJH79" s="193"/>
      <c r="IJI79" s="193"/>
      <c r="IJJ79" s="193"/>
      <c r="IJK79" s="193"/>
      <c r="IJL79" s="193"/>
      <c r="IJM79" s="193"/>
      <c r="IJN79" s="193"/>
      <c r="IJO79" s="193"/>
      <c r="IJP79" s="193"/>
      <c r="IJQ79" s="193"/>
      <c r="IJR79" s="193"/>
      <c r="IJS79" s="193"/>
      <c r="IJT79" s="193"/>
      <c r="IJU79" s="193"/>
      <c r="IJV79" s="193"/>
      <c r="IJW79" s="193"/>
      <c r="IJX79" s="193"/>
      <c r="IJY79" s="193"/>
      <c r="IJZ79" s="193"/>
      <c r="IKA79" s="193"/>
      <c r="IKB79" s="193"/>
      <c r="IKC79" s="193"/>
      <c r="IKD79" s="193"/>
      <c r="IKE79" s="193"/>
      <c r="IKF79" s="193"/>
      <c r="IKG79" s="193"/>
      <c r="IKH79" s="193"/>
      <c r="IKI79" s="193"/>
      <c r="IKJ79" s="193"/>
      <c r="IKK79" s="193"/>
      <c r="IKL79" s="193"/>
      <c r="IKM79" s="193"/>
      <c r="IKN79" s="193"/>
      <c r="IKO79" s="193"/>
      <c r="IKP79" s="193"/>
      <c r="IKQ79" s="193"/>
      <c r="IKR79" s="193"/>
      <c r="IKS79" s="193"/>
      <c r="IKT79" s="193"/>
      <c r="IKU79" s="193"/>
      <c r="IKV79" s="193"/>
      <c r="IKW79" s="193"/>
      <c r="IKX79" s="193"/>
      <c r="IKY79" s="193"/>
      <c r="IKZ79" s="193"/>
      <c r="ILA79" s="193"/>
      <c r="ILB79" s="193"/>
      <c r="ILC79" s="193"/>
      <c r="ILD79" s="193"/>
      <c r="ILE79" s="193"/>
      <c r="ILF79" s="193"/>
      <c r="ILG79" s="193"/>
      <c r="ILH79" s="193"/>
      <c r="ILI79" s="193"/>
      <c r="ILJ79" s="193"/>
      <c r="ILK79" s="193"/>
      <c r="ILL79" s="193"/>
      <c r="ILM79" s="193"/>
      <c r="ILN79" s="193"/>
      <c r="ILO79" s="193"/>
      <c r="ILP79" s="193"/>
      <c r="ILQ79" s="193"/>
      <c r="ILR79" s="193"/>
      <c r="ILS79" s="193"/>
      <c r="ILT79" s="193"/>
      <c r="ILU79" s="193"/>
      <c r="ILV79" s="193"/>
      <c r="ILW79" s="193"/>
      <c r="ILX79" s="193"/>
      <c r="ILY79" s="193"/>
      <c r="ILZ79" s="193"/>
      <c r="IMA79" s="193"/>
      <c r="IMB79" s="193"/>
      <c r="IMC79" s="193"/>
      <c r="IMD79" s="193"/>
      <c r="IME79" s="193"/>
      <c r="IMF79" s="193"/>
      <c r="IMG79" s="193"/>
      <c r="IMH79" s="193"/>
      <c r="IMI79" s="193"/>
      <c r="IMJ79" s="193"/>
      <c r="IMK79" s="193"/>
      <c r="IML79" s="193"/>
      <c r="IMM79" s="193"/>
      <c r="IMN79" s="193"/>
      <c r="IMO79" s="193"/>
      <c r="IMP79" s="193"/>
      <c r="IMQ79" s="193"/>
      <c r="IMR79" s="193"/>
      <c r="IMS79" s="193"/>
      <c r="IMT79" s="193"/>
      <c r="IMU79" s="193"/>
      <c r="IMV79" s="193"/>
      <c r="IMW79" s="193"/>
      <c r="IMX79" s="193"/>
      <c r="IMY79" s="193"/>
      <c r="IMZ79" s="193"/>
      <c r="INA79" s="193"/>
      <c r="INB79" s="193"/>
      <c r="INC79" s="193"/>
      <c r="IND79" s="193"/>
      <c r="INE79" s="193"/>
      <c r="INF79" s="193"/>
      <c r="ING79" s="193"/>
      <c r="INH79" s="193"/>
      <c r="INI79" s="193"/>
      <c r="INJ79" s="193"/>
      <c r="INK79" s="193"/>
      <c r="INL79" s="193"/>
      <c r="INM79" s="193"/>
      <c r="INN79" s="193"/>
      <c r="INO79" s="193"/>
      <c r="INP79" s="193"/>
      <c r="INQ79" s="193"/>
      <c r="INR79" s="193"/>
      <c r="INS79" s="193"/>
      <c r="INT79" s="193"/>
      <c r="INU79" s="193"/>
      <c r="INV79" s="193"/>
      <c r="INW79" s="193"/>
      <c r="INX79" s="193"/>
      <c r="INY79" s="193"/>
      <c r="INZ79" s="193"/>
      <c r="IOA79" s="193"/>
      <c r="IOB79" s="193"/>
      <c r="IOC79" s="193"/>
      <c r="IOD79" s="193"/>
      <c r="IOE79" s="193"/>
      <c r="IOF79" s="193"/>
      <c r="IOG79" s="193"/>
      <c r="IOH79" s="193"/>
      <c r="IOI79" s="193"/>
      <c r="IOJ79" s="193"/>
      <c r="IOK79" s="193"/>
      <c r="IOL79" s="193"/>
      <c r="IOM79" s="193"/>
      <c r="ION79" s="193"/>
      <c r="IOO79" s="193"/>
      <c r="IOP79" s="193"/>
      <c r="IOQ79" s="193"/>
      <c r="IOR79" s="193"/>
      <c r="IOS79" s="193"/>
      <c r="IOT79" s="193"/>
      <c r="IOU79" s="193"/>
      <c r="IOV79" s="193"/>
      <c r="IOW79" s="193"/>
      <c r="IOX79" s="193"/>
      <c r="IOY79" s="193"/>
      <c r="IOZ79" s="193"/>
      <c r="IPA79" s="193"/>
      <c r="IPB79" s="193"/>
      <c r="IPC79" s="193"/>
      <c r="IPD79" s="193"/>
      <c r="IPE79" s="193"/>
      <c r="IPF79" s="193"/>
      <c r="IPG79" s="193"/>
      <c r="IPH79" s="193"/>
      <c r="IPI79" s="193"/>
      <c r="IPJ79" s="193"/>
      <c r="IPK79" s="193"/>
      <c r="IPL79" s="193"/>
      <c r="IPM79" s="193"/>
      <c r="IPN79" s="193"/>
      <c r="IPO79" s="193"/>
      <c r="IPP79" s="193"/>
      <c r="IPQ79" s="193"/>
      <c r="IPR79" s="193"/>
      <c r="IPS79" s="193"/>
      <c r="IPT79" s="193"/>
      <c r="IPU79" s="193"/>
      <c r="IPV79" s="193"/>
      <c r="IPW79" s="193"/>
      <c r="IPX79" s="193"/>
      <c r="IPY79" s="193"/>
      <c r="IPZ79" s="193"/>
      <c r="IQA79" s="193"/>
      <c r="IQB79" s="193"/>
      <c r="IQC79" s="193"/>
      <c r="IQD79" s="193"/>
      <c r="IQE79" s="193"/>
      <c r="IQF79" s="193"/>
      <c r="IQG79" s="193"/>
      <c r="IQH79" s="193"/>
      <c r="IQI79" s="193"/>
      <c r="IQJ79" s="193"/>
      <c r="IQK79" s="193"/>
      <c r="IQL79" s="193"/>
      <c r="IQM79" s="193"/>
      <c r="IQN79" s="193"/>
      <c r="IQO79" s="193"/>
      <c r="IQP79" s="193"/>
      <c r="IQQ79" s="193"/>
      <c r="IQR79" s="193"/>
      <c r="IQS79" s="193"/>
      <c r="IQT79" s="193"/>
      <c r="IQU79" s="193"/>
      <c r="IQV79" s="193"/>
      <c r="IQW79" s="193"/>
      <c r="IQX79" s="193"/>
      <c r="IQY79" s="193"/>
      <c r="IQZ79" s="193"/>
      <c r="IRA79" s="193"/>
      <c r="IRB79" s="193"/>
      <c r="IRC79" s="193"/>
      <c r="IRD79" s="193"/>
      <c r="IRE79" s="193"/>
      <c r="IRF79" s="193"/>
      <c r="IRG79" s="193"/>
      <c r="IRH79" s="193"/>
      <c r="IRI79" s="193"/>
      <c r="IRJ79" s="193"/>
      <c r="IRK79" s="193"/>
      <c r="IRL79" s="193"/>
      <c r="IRM79" s="193"/>
      <c r="IRN79" s="193"/>
      <c r="IRO79" s="193"/>
      <c r="IRP79" s="193"/>
      <c r="IRQ79" s="193"/>
      <c r="IRR79" s="193"/>
      <c r="IRS79" s="193"/>
      <c r="IRT79" s="193"/>
      <c r="IRU79" s="193"/>
      <c r="IRV79" s="193"/>
      <c r="IRW79" s="193"/>
      <c r="IRX79" s="193"/>
      <c r="IRY79" s="193"/>
      <c r="IRZ79" s="193"/>
      <c r="ISA79" s="193"/>
      <c r="ISB79" s="193"/>
      <c r="ISC79" s="193"/>
      <c r="ISD79" s="193"/>
      <c r="ISE79" s="193"/>
      <c r="ISF79" s="193"/>
      <c r="ISG79" s="193"/>
      <c r="ISH79" s="193"/>
      <c r="ISI79" s="193"/>
      <c r="ISJ79" s="193"/>
      <c r="ISK79" s="193"/>
      <c r="ISL79" s="193"/>
      <c r="ISM79" s="193"/>
      <c r="ISN79" s="193"/>
      <c r="ISO79" s="193"/>
      <c r="ISP79" s="193"/>
      <c r="ISQ79" s="193"/>
      <c r="ISR79" s="193"/>
      <c r="ISS79" s="193"/>
      <c r="IST79" s="193"/>
      <c r="ISU79" s="193"/>
      <c r="ISV79" s="193"/>
      <c r="ISW79" s="193"/>
      <c r="ISX79" s="193"/>
      <c r="ISY79" s="193"/>
      <c r="ISZ79" s="193"/>
      <c r="ITA79" s="193"/>
      <c r="ITB79" s="193"/>
      <c r="ITC79" s="193"/>
      <c r="ITD79" s="193"/>
      <c r="ITE79" s="193"/>
      <c r="ITF79" s="193"/>
      <c r="ITG79" s="193"/>
      <c r="ITH79" s="193"/>
      <c r="ITI79" s="193"/>
      <c r="ITJ79" s="193"/>
      <c r="ITK79" s="193"/>
      <c r="ITL79" s="193"/>
      <c r="ITM79" s="193"/>
      <c r="ITN79" s="193"/>
      <c r="ITO79" s="193"/>
      <c r="ITP79" s="193"/>
      <c r="ITQ79" s="193"/>
      <c r="ITR79" s="193"/>
      <c r="ITS79" s="193"/>
      <c r="ITT79" s="193"/>
      <c r="ITU79" s="193"/>
      <c r="ITV79" s="193"/>
      <c r="ITW79" s="193"/>
      <c r="ITX79" s="193"/>
      <c r="ITY79" s="193"/>
      <c r="ITZ79" s="193"/>
      <c r="IUA79" s="193"/>
      <c r="IUB79" s="193"/>
      <c r="IUC79" s="193"/>
      <c r="IUD79" s="193"/>
      <c r="IUE79" s="193"/>
      <c r="IUF79" s="193"/>
      <c r="IUG79" s="193"/>
      <c r="IUH79" s="193"/>
      <c r="IUI79" s="193"/>
      <c r="IUJ79" s="193"/>
      <c r="IUK79" s="193"/>
      <c r="IUL79" s="193"/>
      <c r="IUM79" s="193"/>
      <c r="IUN79" s="193"/>
      <c r="IUO79" s="193"/>
      <c r="IUP79" s="193"/>
      <c r="IUQ79" s="193"/>
      <c r="IUR79" s="193"/>
      <c r="IUS79" s="193"/>
      <c r="IUT79" s="193"/>
      <c r="IUU79" s="193"/>
      <c r="IUV79" s="193"/>
      <c r="IUW79" s="193"/>
      <c r="IUX79" s="193"/>
      <c r="IUY79" s="193"/>
      <c r="IUZ79" s="193"/>
      <c r="IVA79" s="193"/>
      <c r="IVB79" s="193"/>
      <c r="IVC79" s="193"/>
      <c r="IVD79" s="193"/>
      <c r="IVE79" s="193"/>
      <c r="IVF79" s="193"/>
      <c r="IVG79" s="193"/>
      <c r="IVH79" s="193"/>
      <c r="IVI79" s="193"/>
      <c r="IVJ79" s="193"/>
      <c r="IVK79" s="193"/>
      <c r="IVL79" s="193"/>
      <c r="IVM79" s="193"/>
      <c r="IVN79" s="193"/>
      <c r="IVO79" s="193"/>
      <c r="IVP79" s="193"/>
      <c r="IVQ79" s="193"/>
      <c r="IVR79" s="193"/>
      <c r="IVS79" s="193"/>
      <c r="IVT79" s="193"/>
      <c r="IVU79" s="193"/>
      <c r="IVV79" s="193"/>
      <c r="IVW79" s="193"/>
      <c r="IVX79" s="193"/>
      <c r="IVY79" s="193"/>
      <c r="IVZ79" s="193"/>
      <c r="IWA79" s="193"/>
      <c r="IWB79" s="193"/>
      <c r="IWC79" s="193"/>
      <c r="IWD79" s="193"/>
      <c r="IWE79" s="193"/>
      <c r="IWF79" s="193"/>
      <c r="IWG79" s="193"/>
      <c r="IWH79" s="193"/>
      <c r="IWI79" s="193"/>
      <c r="IWJ79" s="193"/>
      <c r="IWK79" s="193"/>
      <c r="IWL79" s="193"/>
      <c r="IWM79" s="193"/>
      <c r="IWN79" s="193"/>
      <c r="IWO79" s="193"/>
      <c r="IWP79" s="193"/>
      <c r="IWQ79" s="193"/>
      <c r="IWR79" s="193"/>
      <c r="IWS79" s="193"/>
      <c r="IWT79" s="193"/>
      <c r="IWU79" s="193"/>
      <c r="IWV79" s="193"/>
      <c r="IWW79" s="193"/>
      <c r="IWX79" s="193"/>
      <c r="IWY79" s="193"/>
      <c r="IWZ79" s="193"/>
      <c r="IXA79" s="193"/>
      <c r="IXB79" s="193"/>
      <c r="IXC79" s="193"/>
      <c r="IXD79" s="193"/>
      <c r="IXE79" s="193"/>
      <c r="IXF79" s="193"/>
      <c r="IXG79" s="193"/>
      <c r="IXH79" s="193"/>
      <c r="IXI79" s="193"/>
      <c r="IXJ79" s="193"/>
      <c r="IXK79" s="193"/>
      <c r="IXL79" s="193"/>
      <c r="IXM79" s="193"/>
      <c r="IXN79" s="193"/>
      <c r="IXO79" s="193"/>
      <c r="IXP79" s="193"/>
      <c r="IXQ79" s="193"/>
      <c r="IXR79" s="193"/>
      <c r="IXS79" s="193"/>
      <c r="IXT79" s="193"/>
      <c r="IXU79" s="193"/>
      <c r="IXV79" s="193"/>
      <c r="IXW79" s="193"/>
      <c r="IXX79" s="193"/>
      <c r="IXY79" s="193"/>
      <c r="IXZ79" s="193"/>
      <c r="IYA79" s="193"/>
      <c r="IYB79" s="193"/>
      <c r="IYC79" s="193"/>
      <c r="IYD79" s="193"/>
      <c r="IYE79" s="193"/>
      <c r="IYF79" s="193"/>
      <c r="IYG79" s="193"/>
      <c r="IYH79" s="193"/>
      <c r="IYI79" s="193"/>
      <c r="IYJ79" s="193"/>
      <c r="IYK79" s="193"/>
      <c r="IYL79" s="193"/>
      <c r="IYM79" s="193"/>
      <c r="IYN79" s="193"/>
      <c r="IYO79" s="193"/>
      <c r="IYP79" s="193"/>
      <c r="IYQ79" s="193"/>
      <c r="IYR79" s="193"/>
      <c r="IYS79" s="193"/>
      <c r="IYT79" s="193"/>
      <c r="IYU79" s="193"/>
      <c r="IYV79" s="193"/>
      <c r="IYW79" s="193"/>
      <c r="IYX79" s="193"/>
      <c r="IYY79" s="193"/>
      <c r="IYZ79" s="193"/>
      <c r="IZA79" s="193"/>
      <c r="IZB79" s="193"/>
      <c r="IZC79" s="193"/>
      <c r="IZD79" s="193"/>
      <c r="IZE79" s="193"/>
      <c r="IZF79" s="193"/>
      <c r="IZG79" s="193"/>
      <c r="IZH79" s="193"/>
      <c r="IZI79" s="193"/>
      <c r="IZJ79" s="193"/>
      <c r="IZK79" s="193"/>
      <c r="IZL79" s="193"/>
      <c r="IZM79" s="193"/>
      <c r="IZN79" s="193"/>
      <c r="IZO79" s="193"/>
      <c r="IZP79" s="193"/>
      <c r="IZQ79" s="193"/>
      <c r="IZR79" s="193"/>
      <c r="IZS79" s="193"/>
      <c r="IZT79" s="193"/>
      <c r="IZU79" s="193"/>
      <c r="IZV79" s="193"/>
      <c r="IZW79" s="193"/>
      <c r="IZX79" s="193"/>
      <c r="IZY79" s="193"/>
      <c r="IZZ79" s="193"/>
      <c r="JAA79" s="193"/>
      <c r="JAB79" s="193"/>
      <c r="JAC79" s="193"/>
      <c r="JAD79" s="193"/>
      <c r="JAE79" s="193"/>
      <c r="JAF79" s="193"/>
      <c r="JAG79" s="193"/>
      <c r="JAH79" s="193"/>
      <c r="JAI79" s="193"/>
      <c r="JAJ79" s="193"/>
      <c r="JAK79" s="193"/>
      <c r="JAL79" s="193"/>
      <c r="JAM79" s="193"/>
      <c r="JAN79" s="193"/>
      <c r="JAO79" s="193"/>
      <c r="JAP79" s="193"/>
      <c r="JAQ79" s="193"/>
      <c r="JAR79" s="193"/>
      <c r="JAS79" s="193"/>
      <c r="JAT79" s="193"/>
      <c r="JAU79" s="193"/>
      <c r="JAV79" s="193"/>
      <c r="JAW79" s="193"/>
      <c r="JAX79" s="193"/>
      <c r="JAY79" s="193"/>
      <c r="JAZ79" s="193"/>
      <c r="JBA79" s="193"/>
      <c r="JBB79" s="193"/>
      <c r="JBC79" s="193"/>
      <c r="JBD79" s="193"/>
      <c r="JBE79" s="193"/>
      <c r="JBF79" s="193"/>
      <c r="JBG79" s="193"/>
      <c r="JBH79" s="193"/>
      <c r="JBI79" s="193"/>
      <c r="JBJ79" s="193"/>
      <c r="JBK79" s="193"/>
      <c r="JBL79" s="193"/>
      <c r="JBM79" s="193"/>
      <c r="JBN79" s="193"/>
      <c r="JBO79" s="193"/>
      <c r="JBP79" s="193"/>
      <c r="JBQ79" s="193"/>
      <c r="JBR79" s="193"/>
      <c r="JBS79" s="193"/>
      <c r="JBT79" s="193"/>
      <c r="JBU79" s="193"/>
      <c r="JBV79" s="193"/>
      <c r="JBW79" s="193"/>
      <c r="JBX79" s="193"/>
      <c r="JBY79" s="193"/>
      <c r="JBZ79" s="193"/>
      <c r="JCA79" s="193"/>
      <c r="JCB79" s="193"/>
      <c r="JCC79" s="193"/>
      <c r="JCD79" s="193"/>
      <c r="JCE79" s="193"/>
      <c r="JCF79" s="193"/>
      <c r="JCG79" s="193"/>
      <c r="JCH79" s="193"/>
      <c r="JCI79" s="193"/>
      <c r="JCJ79" s="193"/>
      <c r="JCK79" s="193"/>
      <c r="JCL79" s="193"/>
      <c r="JCM79" s="193"/>
      <c r="JCN79" s="193"/>
      <c r="JCO79" s="193"/>
      <c r="JCP79" s="193"/>
      <c r="JCQ79" s="193"/>
      <c r="JCR79" s="193"/>
      <c r="JCS79" s="193"/>
      <c r="JCT79" s="193"/>
      <c r="JCU79" s="193"/>
      <c r="JCV79" s="193"/>
      <c r="JCW79" s="193"/>
      <c r="JCX79" s="193"/>
      <c r="JCY79" s="193"/>
      <c r="JCZ79" s="193"/>
      <c r="JDA79" s="193"/>
      <c r="JDB79" s="193"/>
      <c r="JDC79" s="193"/>
      <c r="JDD79" s="193"/>
      <c r="JDE79" s="193"/>
      <c r="JDF79" s="193"/>
      <c r="JDG79" s="193"/>
      <c r="JDH79" s="193"/>
      <c r="JDI79" s="193"/>
      <c r="JDJ79" s="193"/>
      <c r="JDK79" s="193"/>
      <c r="JDL79" s="193"/>
      <c r="JDM79" s="193"/>
      <c r="JDN79" s="193"/>
      <c r="JDO79" s="193"/>
      <c r="JDP79" s="193"/>
      <c r="JDQ79" s="193"/>
      <c r="JDR79" s="193"/>
      <c r="JDS79" s="193"/>
      <c r="JDT79" s="193"/>
      <c r="JDU79" s="193"/>
      <c r="JDV79" s="193"/>
      <c r="JDW79" s="193"/>
      <c r="JDX79" s="193"/>
      <c r="JDY79" s="193"/>
      <c r="JDZ79" s="193"/>
      <c r="JEA79" s="193"/>
      <c r="JEB79" s="193"/>
      <c r="JEC79" s="193"/>
      <c r="JED79" s="193"/>
      <c r="JEE79" s="193"/>
      <c r="JEF79" s="193"/>
      <c r="JEG79" s="193"/>
      <c r="JEH79" s="193"/>
      <c r="JEI79" s="193"/>
      <c r="JEJ79" s="193"/>
      <c r="JEK79" s="193"/>
      <c r="JEL79" s="193"/>
      <c r="JEM79" s="193"/>
      <c r="JEN79" s="193"/>
      <c r="JEO79" s="193"/>
      <c r="JEP79" s="193"/>
      <c r="JEQ79" s="193"/>
      <c r="JER79" s="193"/>
      <c r="JES79" s="193"/>
      <c r="JET79" s="193"/>
      <c r="JEU79" s="193"/>
      <c r="JEV79" s="193"/>
      <c r="JEW79" s="193"/>
      <c r="JEX79" s="193"/>
      <c r="JEY79" s="193"/>
      <c r="JEZ79" s="193"/>
      <c r="JFA79" s="193"/>
      <c r="JFB79" s="193"/>
      <c r="JFC79" s="193"/>
      <c r="JFD79" s="193"/>
      <c r="JFE79" s="193"/>
      <c r="JFF79" s="193"/>
      <c r="JFG79" s="193"/>
      <c r="JFH79" s="193"/>
      <c r="JFI79" s="193"/>
      <c r="JFJ79" s="193"/>
      <c r="JFK79" s="193"/>
      <c r="JFL79" s="193"/>
      <c r="JFM79" s="193"/>
      <c r="JFN79" s="193"/>
      <c r="JFO79" s="193"/>
      <c r="JFP79" s="193"/>
      <c r="JFQ79" s="193"/>
      <c r="JFR79" s="193"/>
      <c r="JFS79" s="193"/>
      <c r="JFT79" s="193"/>
      <c r="JFU79" s="193"/>
      <c r="JFV79" s="193"/>
      <c r="JFW79" s="193"/>
      <c r="JFX79" s="193"/>
      <c r="JFY79" s="193"/>
      <c r="JFZ79" s="193"/>
      <c r="JGA79" s="193"/>
      <c r="JGB79" s="193"/>
      <c r="JGC79" s="193"/>
      <c r="JGD79" s="193"/>
      <c r="JGE79" s="193"/>
      <c r="JGF79" s="193"/>
      <c r="JGG79" s="193"/>
      <c r="JGH79" s="193"/>
      <c r="JGI79" s="193"/>
      <c r="JGJ79" s="193"/>
      <c r="JGK79" s="193"/>
      <c r="JGL79" s="193"/>
      <c r="JGM79" s="193"/>
      <c r="JGN79" s="193"/>
      <c r="JGO79" s="193"/>
      <c r="JGP79" s="193"/>
      <c r="JGQ79" s="193"/>
      <c r="JGR79" s="193"/>
      <c r="JGS79" s="193"/>
      <c r="JGT79" s="193"/>
      <c r="JGU79" s="193"/>
      <c r="JGV79" s="193"/>
      <c r="JGW79" s="193"/>
      <c r="JGX79" s="193"/>
      <c r="JGY79" s="193"/>
      <c r="JGZ79" s="193"/>
      <c r="JHA79" s="193"/>
      <c r="JHB79" s="193"/>
      <c r="JHC79" s="193"/>
      <c r="JHD79" s="193"/>
      <c r="JHE79" s="193"/>
      <c r="JHF79" s="193"/>
      <c r="JHG79" s="193"/>
      <c r="JHH79" s="193"/>
      <c r="JHI79" s="193"/>
      <c r="JHJ79" s="193"/>
      <c r="JHK79" s="193"/>
      <c r="JHL79" s="193"/>
      <c r="JHM79" s="193"/>
      <c r="JHN79" s="193"/>
      <c r="JHO79" s="193"/>
      <c r="JHP79" s="193"/>
      <c r="JHQ79" s="193"/>
      <c r="JHR79" s="193"/>
      <c r="JHS79" s="193"/>
      <c r="JHT79" s="193"/>
      <c r="JHU79" s="193"/>
      <c r="JHV79" s="193"/>
      <c r="JHW79" s="193"/>
      <c r="JHX79" s="193"/>
      <c r="JHY79" s="193"/>
      <c r="JHZ79" s="193"/>
      <c r="JIA79" s="193"/>
      <c r="JIB79" s="193"/>
      <c r="JIC79" s="193"/>
      <c r="JID79" s="193"/>
      <c r="JIE79" s="193"/>
      <c r="JIF79" s="193"/>
      <c r="JIG79" s="193"/>
      <c r="JIH79" s="193"/>
      <c r="JII79" s="193"/>
      <c r="JIJ79" s="193"/>
      <c r="JIK79" s="193"/>
      <c r="JIL79" s="193"/>
      <c r="JIM79" s="193"/>
      <c r="JIN79" s="193"/>
      <c r="JIO79" s="193"/>
      <c r="JIP79" s="193"/>
      <c r="JIQ79" s="193"/>
      <c r="JIR79" s="193"/>
      <c r="JIS79" s="193"/>
      <c r="JIT79" s="193"/>
      <c r="JIU79" s="193"/>
      <c r="JIV79" s="193"/>
      <c r="JIW79" s="193"/>
      <c r="JIX79" s="193"/>
      <c r="JIY79" s="193"/>
      <c r="JIZ79" s="193"/>
      <c r="JJA79" s="193"/>
      <c r="JJB79" s="193"/>
      <c r="JJC79" s="193"/>
      <c r="JJD79" s="193"/>
      <c r="JJE79" s="193"/>
      <c r="JJF79" s="193"/>
      <c r="JJG79" s="193"/>
      <c r="JJH79" s="193"/>
      <c r="JJI79" s="193"/>
      <c r="JJJ79" s="193"/>
      <c r="JJK79" s="193"/>
      <c r="JJL79" s="193"/>
      <c r="JJM79" s="193"/>
      <c r="JJN79" s="193"/>
      <c r="JJO79" s="193"/>
      <c r="JJP79" s="193"/>
      <c r="JJQ79" s="193"/>
      <c r="JJR79" s="193"/>
      <c r="JJS79" s="193"/>
      <c r="JJT79" s="193"/>
      <c r="JJU79" s="193"/>
      <c r="JJV79" s="193"/>
      <c r="JJW79" s="193"/>
      <c r="JJX79" s="193"/>
      <c r="JJY79" s="193"/>
      <c r="JJZ79" s="193"/>
      <c r="JKA79" s="193"/>
      <c r="JKB79" s="193"/>
      <c r="JKC79" s="193"/>
      <c r="JKD79" s="193"/>
      <c r="JKE79" s="193"/>
      <c r="JKF79" s="193"/>
      <c r="JKG79" s="193"/>
      <c r="JKH79" s="193"/>
      <c r="JKI79" s="193"/>
      <c r="JKJ79" s="193"/>
      <c r="JKK79" s="193"/>
      <c r="JKL79" s="193"/>
      <c r="JKM79" s="193"/>
      <c r="JKN79" s="193"/>
      <c r="JKO79" s="193"/>
      <c r="JKP79" s="193"/>
      <c r="JKQ79" s="193"/>
      <c r="JKR79" s="193"/>
      <c r="JKS79" s="193"/>
      <c r="JKT79" s="193"/>
      <c r="JKU79" s="193"/>
      <c r="JKV79" s="193"/>
      <c r="JKW79" s="193"/>
      <c r="JKX79" s="193"/>
      <c r="JKY79" s="193"/>
      <c r="JKZ79" s="193"/>
      <c r="JLA79" s="193"/>
      <c r="JLB79" s="193"/>
      <c r="JLC79" s="193"/>
      <c r="JLD79" s="193"/>
      <c r="JLE79" s="193"/>
      <c r="JLF79" s="193"/>
      <c r="JLG79" s="193"/>
      <c r="JLH79" s="193"/>
      <c r="JLI79" s="193"/>
      <c r="JLJ79" s="193"/>
      <c r="JLK79" s="193"/>
      <c r="JLL79" s="193"/>
      <c r="JLM79" s="193"/>
      <c r="JLN79" s="193"/>
      <c r="JLO79" s="193"/>
      <c r="JLP79" s="193"/>
      <c r="JLQ79" s="193"/>
      <c r="JLR79" s="193"/>
      <c r="JLS79" s="193"/>
      <c r="JLT79" s="193"/>
      <c r="JLU79" s="193"/>
      <c r="JLV79" s="193"/>
      <c r="JLW79" s="193"/>
      <c r="JLX79" s="193"/>
      <c r="JLY79" s="193"/>
      <c r="JLZ79" s="193"/>
      <c r="JMA79" s="193"/>
      <c r="JMB79" s="193"/>
      <c r="JMC79" s="193"/>
      <c r="JMD79" s="193"/>
      <c r="JME79" s="193"/>
      <c r="JMF79" s="193"/>
      <c r="JMG79" s="193"/>
      <c r="JMH79" s="193"/>
      <c r="JMI79" s="193"/>
      <c r="JMJ79" s="193"/>
      <c r="JMK79" s="193"/>
      <c r="JML79" s="193"/>
      <c r="JMM79" s="193"/>
      <c r="JMN79" s="193"/>
      <c r="JMO79" s="193"/>
      <c r="JMP79" s="193"/>
      <c r="JMQ79" s="193"/>
      <c r="JMR79" s="193"/>
      <c r="JMS79" s="193"/>
      <c r="JMT79" s="193"/>
      <c r="JMU79" s="193"/>
      <c r="JMV79" s="193"/>
      <c r="JMW79" s="193"/>
      <c r="JMX79" s="193"/>
      <c r="JMY79" s="193"/>
      <c r="JMZ79" s="193"/>
      <c r="JNA79" s="193"/>
      <c r="JNB79" s="193"/>
      <c r="JNC79" s="193"/>
      <c r="JND79" s="193"/>
      <c r="JNE79" s="193"/>
      <c r="JNF79" s="193"/>
      <c r="JNG79" s="193"/>
      <c r="JNH79" s="193"/>
      <c r="JNI79" s="193"/>
      <c r="JNJ79" s="193"/>
      <c r="JNK79" s="193"/>
      <c r="JNL79" s="193"/>
      <c r="JNM79" s="193"/>
      <c r="JNN79" s="193"/>
      <c r="JNO79" s="193"/>
      <c r="JNP79" s="193"/>
      <c r="JNQ79" s="193"/>
      <c r="JNR79" s="193"/>
      <c r="JNS79" s="193"/>
      <c r="JNT79" s="193"/>
      <c r="JNU79" s="193"/>
      <c r="JNV79" s="193"/>
      <c r="JNW79" s="193"/>
      <c r="JNX79" s="193"/>
      <c r="JNY79" s="193"/>
      <c r="JNZ79" s="193"/>
      <c r="JOA79" s="193"/>
      <c r="JOB79" s="193"/>
      <c r="JOC79" s="193"/>
      <c r="JOD79" s="193"/>
      <c r="JOE79" s="193"/>
      <c r="JOF79" s="193"/>
      <c r="JOG79" s="193"/>
      <c r="JOH79" s="193"/>
      <c r="JOI79" s="193"/>
      <c r="JOJ79" s="193"/>
      <c r="JOK79" s="193"/>
      <c r="JOL79" s="193"/>
      <c r="JOM79" s="193"/>
      <c r="JON79" s="193"/>
      <c r="JOO79" s="193"/>
      <c r="JOP79" s="193"/>
      <c r="JOQ79" s="193"/>
      <c r="JOR79" s="193"/>
      <c r="JOS79" s="193"/>
      <c r="JOT79" s="193"/>
      <c r="JOU79" s="193"/>
      <c r="JOV79" s="193"/>
      <c r="JOW79" s="193"/>
      <c r="JOX79" s="193"/>
      <c r="JOY79" s="193"/>
      <c r="JOZ79" s="193"/>
      <c r="JPA79" s="193"/>
      <c r="JPB79" s="193"/>
      <c r="JPC79" s="193"/>
      <c r="JPD79" s="193"/>
      <c r="JPE79" s="193"/>
      <c r="JPF79" s="193"/>
      <c r="JPG79" s="193"/>
      <c r="JPH79" s="193"/>
      <c r="JPI79" s="193"/>
      <c r="JPJ79" s="193"/>
      <c r="JPK79" s="193"/>
      <c r="JPL79" s="193"/>
      <c r="JPM79" s="193"/>
      <c r="JPN79" s="193"/>
      <c r="JPO79" s="193"/>
      <c r="JPP79" s="193"/>
      <c r="JPQ79" s="193"/>
      <c r="JPR79" s="193"/>
      <c r="JPS79" s="193"/>
      <c r="JPT79" s="193"/>
      <c r="JPU79" s="193"/>
      <c r="JPV79" s="193"/>
      <c r="JPW79" s="193"/>
      <c r="JPX79" s="193"/>
      <c r="JPY79" s="193"/>
      <c r="JPZ79" s="193"/>
      <c r="JQA79" s="193"/>
      <c r="JQB79" s="193"/>
      <c r="JQC79" s="193"/>
      <c r="JQD79" s="193"/>
      <c r="JQE79" s="193"/>
      <c r="JQF79" s="193"/>
      <c r="JQG79" s="193"/>
      <c r="JQH79" s="193"/>
      <c r="JQI79" s="193"/>
      <c r="JQJ79" s="193"/>
      <c r="JQK79" s="193"/>
      <c r="JQL79" s="193"/>
      <c r="JQM79" s="193"/>
      <c r="JQN79" s="193"/>
      <c r="JQO79" s="193"/>
      <c r="JQP79" s="193"/>
      <c r="JQQ79" s="193"/>
      <c r="JQR79" s="193"/>
      <c r="JQS79" s="193"/>
      <c r="JQT79" s="193"/>
      <c r="JQU79" s="193"/>
      <c r="JQV79" s="193"/>
      <c r="JQW79" s="193"/>
      <c r="JQX79" s="193"/>
      <c r="JQY79" s="193"/>
      <c r="JQZ79" s="193"/>
      <c r="JRA79" s="193"/>
      <c r="JRB79" s="193"/>
      <c r="JRC79" s="193"/>
      <c r="JRD79" s="193"/>
      <c r="JRE79" s="193"/>
      <c r="JRF79" s="193"/>
      <c r="JRG79" s="193"/>
      <c r="JRH79" s="193"/>
      <c r="JRI79" s="193"/>
      <c r="JRJ79" s="193"/>
      <c r="JRK79" s="193"/>
      <c r="JRL79" s="193"/>
      <c r="JRM79" s="193"/>
      <c r="JRN79" s="193"/>
      <c r="JRO79" s="193"/>
      <c r="JRP79" s="193"/>
      <c r="JRQ79" s="193"/>
      <c r="JRR79" s="193"/>
      <c r="JRS79" s="193"/>
      <c r="JRT79" s="193"/>
      <c r="JRU79" s="193"/>
      <c r="JRV79" s="193"/>
      <c r="JRW79" s="193"/>
      <c r="JRX79" s="193"/>
      <c r="JRY79" s="193"/>
      <c r="JRZ79" s="193"/>
      <c r="JSA79" s="193"/>
      <c r="JSB79" s="193"/>
      <c r="JSC79" s="193"/>
      <c r="JSD79" s="193"/>
      <c r="JSE79" s="193"/>
      <c r="JSF79" s="193"/>
      <c r="JSG79" s="193"/>
      <c r="JSH79" s="193"/>
      <c r="JSI79" s="193"/>
      <c r="JSJ79" s="193"/>
      <c r="JSK79" s="193"/>
      <c r="JSL79" s="193"/>
      <c r="JSM79" s="193"/>
      <c r="JSN79" s="193"/>
      <c r="JSO79" s="193"/>
      <c r="JSP79" s="193"/>
      <c r="JSQ79" s="193"/>
      <c r="JSR79" s="193"/>
      <c r="JSS79" s="193"/>
      <c r="JST79" s="193"/>
      <c r="JSU79" s="193"/>
      <c r="JSV79" s="193"/>
      <c r="JSW79" s="193"/>
      <c r="JSX79" s="193"/>
      <c r="JSY79" s="193"/>
      <c r="JSZ79" s="193"/>
      <c r="JTA79" s="193"/>
      <c r="JTB79" s="193"/>
      <c r="JTC79" s="193"/>
      <c r="JTD79" s="193"/>
      <c r="JTE79" s="193"/>
      <c r="JTF79" s="193"/>
      <c r="JTG79" s="193"/>
      <c r="JTH79" s="193"/>
      <c r="JTI79" s="193"/>
      <c r="JTJ79" s="193"/>
      <c r="JTK79" s="193"/>
      <c r="JTL79" s="193"/>
      <c r="JTM79" s="193"/>
      <c r="JTN79" s="193"/>
      <c r="JTO79" s="193"/>
      <c r="JTP79" s="193"/>
      <c r="JTQ79" s="193"/>
      <c r="JTR79" s="193"/>
      <c r="JTS79" s="193"/>
      <c r="JTT79" s="193"/>
      <c r="JTU79" s="193"/>
      <c r="JTV79" s="193"/>
      <c r="JTW79" s="193"/>
      <c r="JTX79" s="193"/>
      <c r="JTY79" s="193"/>
      <c r="JTZ79" s="193"/>
      <c r="JUA79" s="193"/>
      <c r="JUB79" s="193"/>
      <c r="JUC79" s="193"/>
      <c r="JUD79" s="193"/>
      <c r="JUE79" s="193"/>
      <c r="JUF79" s="193"/>
      <c r="JUG79" s="193"/>
      <c r="JUH79" s="193"/>
      <c r="JUI79" s="193"/>
      <c r="JUJ79" s="193"/>
      <c r="JUK79" s="193"/>
      <c r="JUL79" s="193"/>
      <c r="JUM79" s="193"/>
      <c r="JUN79" s="193"/>
      <c r="JUO79" s="193"/>
      <c r="JUP79" s="193"/>
      <c r="JUQ79" s="193"/>
      <c r="JUR79" s="193"/>
      <c r="JUS79" s="193"/>
      <c r="JUT79" s="193"/>
      <c r="JUU79" s="193"/>
      <c r="JUV79" s="193"/>
      <c r="JUW79" s="193"/>
      <c r="JUX79" s="193"/>
      <c r="JUY79" s="193"/>
      <c r="JUZ79" s="193"/>
      <c r="JVA79" s="193"/>
      <c r="JVB79" s="193"/>
      <c r="JVC79" s="193"/>
      <c r="JVD79" s="193"/>
      <c r="JVE79" s="193"/>
      <c r="JVF79" s="193"/>
      <c r="JVG79" s="193"/>
      <c r="JVH79" s="193"/>
      <c r="JVI79" s="193"/>
      <c r="JVJ79" s="193"/>
      <c r="JVK79" s="193"/>
      <c r="JVL79" s="193"/>
      <c r="JVM79" s="193"/>
      <c r="JVN79" s="193"/>
      <c r="JVO79" s="193"/>
      <c r="JVP79" s="193"/>
      <c r="JVQ79" s="193"/>
      <c r="JVR79" s="193"/>
      <c r="JVS79" s="193"/>
      <c r="JVT79" s="193"/>
      <c r="JVU79" s="193"/>
      <c r="JVV79" s="193"/>
      <c r="JVW79" s="193"/>
      <c r="JVX79" s="193"/>
      <c r="JVY79" s="193"/>
      <c r="JVZ79" s="193"/>
      <c r="JWA79" s="193"/>
      <c r="JWB79" s="193"/>
      <c r="JWC79" s="193"/>
      <c r="JWD79" s="193"/>
      <c r="JWE79" s="193"/>
      <c r="JWF79" s="193"/>
      <c r="JWG79" s="193"/>
      <c r="JWH79" s="193"/>
      <c r="JWI79" s="193"/>
      <c r="JWJ79" s="193"/>
      <c r="JWK79" s="193"/>
      <c r="JWL79" s="193"/>
      <c r="JWM79" s="193"/>
      <c r="JWN79" s="193"/>
      <c r="JWO79" s="193"/>
      <c r="JWP79" s="193"/>
      <c r="JWQ79" s="193"/>
      <c r="JWR79" s="193"/>
      <c r="JWS79" s="193"/>
      <c r="JWT79" s="193"/>
      <c r="JWU79" s="193"/>
      <c r="JWV79" s="193"/>
      <c r="JWW79" s="193"/>
      <c r="JWX79" s="193"/>
      <c r="JWY79" s="193"/>
      <c r="JWZ79" s="193"/>
      <c r="JXA79" s="193"/>
      <c r="JXB79" s="193"/>
      <c r="JXC79" s="193"/>
      <c r="JXD79" s="193"/>
      <c r="JXE79" s="193"/>
      <c r="JXF79" s="193"/>
      <c r="JXG79" s="193"/>
      <c r="JXH79" s="193"/>
      <c r="JXI79" s="193"/>
      <c r="JXJ79" s="193"/>
      <c r="JXK79" s="193"/>
      <c r="JXL79" s="193"/>
      <c r="JXM79" s="193"/>
      <c r="JXN79" s="193"/>
      <c r="JXO79" s="193"/>
      <c r="JXP79" s="193"/>
      <c r="JXQ79" s="193"/>
      <c r="JXR79" s="193"/>
      <c r="JXS79" s="193"/>
      <c r="JXT79" s="193"/>
      <c r="JXU79" s="193"/>
      <c r="JXV79" s="193"/>
      <c r="JXW79" s="193"/>
      <c r="JXX79" s="193"/>
      <c r="JXY79" s="193"/>
      <c r="JXZ79" s="193"/>
      <c r="JYA79" s="193"/>
      <c r="JYB79" s="193"/>
      <c r="JYC79" s="193"/>
      <c r="JYD79" s="193"/>
      <c r="JYE79" s="193"/>
      <c r="JYF79" s="193"/>
      <c r="JYG79" s="193"/>
      <c r="JYH79" s="193"/>
      <c r="JYI79" s="193"/>
      <c r="JYJ79" s="193"/>
      <c r="JYK79" s="193"/>
      <c r="JYL79" s="193"/>
      <c r="JYM79" s="193"/>
      <c r="JYN79" s="193"/>
      <c r="JYO79" s="193"/>
      <c r="JYP79" s="193"/>
      <c r="JYQ79" s="193"/>
      <c r="JYR79" s="193"/>
      <c r="JYS79" s="193"/>
      <c r="JYT79" s="193"/>
      <c r="JYU79" s="193"/>
      <c r="JYV79" s="193"/>
      <c r="JYW79" s="193"/>
      <c r="JYX79" s="193"/>
      <c r="JYY79" s="193"/>
      <c r="JYZ79" s="193"/>
      <c r="JZA79" s="193"/>
      <c r="JZB79" s="193"/>
      <c r="JZC79" s="193"/>
      <c r="JZD79" s="193"/>
      <c r="JZE79" s="193"/>
      <c r="JZF79" s="193"/>
      <c r="JZG79" s="193"/>
      <c r="JZH79" s="193"/>
      <c r="JZI79" s="193"/>
      <c r="JZJ79" s="193"/>
      <c r="JZK79" s="193"/>
      <c r="JZL79" s="193"/>
      <c r="JZM79" s="193"/>
      <c r="JZN79" s="193"/>
      <c r="JZO79" s="193"/>
      <c r="JZP79" s="193"/>
      <c r="JZQ79" s="193"/>
      <c r="JZR79" s="193"/>
      <c r="JZS79" s="193"/>
      <c r="JZT79" s="193"/>
      <c r="JZU79" s="193"/>
      <c r="JZV79" s="193"/>
      <c r="JZW79" s="193"/>
      <c r="JZX79" s="193"/>
      <c r="JZY79" s="193"/>
      <c r="JZZ79" s="193"/>
      <c r="KAA79" s="193"/>
      <c r="KAB79" s="193"/>
      <c r="KAC79" s="193"/>
      <c r="KAD79" s="193"/>
      <c r="KAE79" s="193"/>
      <c r="KAF79" s="193"/>
      <c r="KAG79" s="193"/>
      <c r="KAH79" s="193"/>
      <c r="KAI79" s="193"/>
      <c r="KAJ79" s="193"/>
      <c r="KAK79" s="193"/>
      <c r="KAL79" s="193"/>
      <c r="KAM79" s="193"/>
      <c r="KAN79" s="193"/>
      <c r="KAO79" s="193"/>
      <c r="KAP79" s="193"/>
      <c r="KAQ79" s="193"/>
      <c r="KAR79" s="193"/>
      <c r="KAS79" s="193"/>
      <c r="KAT79" s="193"/>
      <c r="KAU79" s="193"/>
      <c r="KAV79" s="193"/>
      <c r="KAW79" s="193"/>
      <c r="KAX79" s="193"/>
      <c r="KAY79" s="193"/>
      <c r="KAZ79" s="193"/>
      <c r="KBA79" s="193"/>
      <c r="KBB79" s="193"/>
      <c r="KBC79" s="193"/>
      <c r="KBD79" s="193"/>
      <c r="KBE79" s="193"/>
      <c r="KBF79" s="193"/>
      <c r="KBG79" s="193"/>
      <c r="KBH79" s="193"/>
      <c r="KBI79" s="193"/>
      <c r="KBJ79" s="193"/>
      <c r="KBK79" s="193"/>
      <c r="KBL79" s="193"/>
      <c r="KBM79" s="193"/>
      <c r="KBN79" s="193"/>
      <c r="KBO79" s="193"/>
      <c r="KBP79" s="193"/>
      <c r="KBQ79" s="193"/>
      <c r="KBR79" s="193"/>
      <c r="KBS79" s="193"/>
      <c r="KBT79" s="193"/>
      <c r="KBU79" s="193"/>
      <c r="KBV79" s="193"/>
      <c r="KBW79" s="193"/>
      <c r="KBX79" s="193"/>
      <c r="KBY79" s="193"/>
      <c r="KBZ79" s="193"/>
      <c r="KCA79" s="193"/>
      <c r="KCB79" s="193"/>
      <c r="KCC79" s="193"/>
      <c r="KCD79" s="193"/>
      <c r="KCE79" s="193"/>
      <c r="KCF79" s="193"/>
      <c r="KCG79" s="193"/>
      <c r="KCH79" s="193"/>
      <c r="KCI79" s="193"/>
      <c r="KCJ79" s="193"/>
      <c r="KCK79" s="193"/>
      <c r="KCL79" s="193"/>
      <c r="KCM79" s="193"/>
      <c r="KCN79" s="193"/>
      <c r="KCO79" s="193"/>
      <c r="KCP79" s="193"/>
      <c r="KCQ79" s="193"/>
      <c r="KCR79" s="193"/>
      <c r="KCS79" s="193"/>
      <c r="KCT79" s="193"/>
      <c r="KCU79" s="193"/>
      <c r="KCV79" s="193"/>
      <c r="KCW79" s="193"/>
      <c r="KCX79" s="193"/>
      <c r="KCY79" s="193"/>
      <c r="KCZ79" s="193"/>
      <c r="KDA79" s="193"/>
      <c r="KDB79" s="193"/>
      <c r="KDC79" s="193"/>
      <c r="KDD79" s="193"/>
      <c r="KDE79" s="193"/>
      <c r="KDF79" s="193"/>
      <c r="KDG79" s="193"/>
      <c r="KDH79" s="193"/>
      <c r="KDI79" s="193"/>
      <c r="KDJ79" s="193"/>
      <c r="KDK79" s="193"/>
      <c r="KDL79" s="193"/>
      <c r="KDM79" s="193"/>
      <c r="KDN79" s="193"/>
      <c r="KDO79" s="193"/>
      <c r="KDP79" s="193"/>
      <c r="KDQ79" s="193"/>
      <c r="KDR79" s="193"/>
      <c r="KDS79" s="193"/>
      <c r="KDT79" s="193"/>
      <c r="KDU79" s="193"/>
      <c r="KDV79" s="193"/>
      <c r="KDW79" s="193"/>
      <c r="KDX79" s="193"/>
      <c r="KDY79" s="193"/>
      <c r="KDZ79" s="193"/>
      <c r="KEA79" s="193"/>
      <c r="KEB79" s="193"/>
      <c r="KEC79" s="193"/>
      <c r="KED79" s="193"/>
      <c r="KEE79" s="193"/>
      <c r="KEF79" s="193"/>
      <c r="KEG79" s="193"/>
      <c r="KEH79" s="193"/>
      <c r="KEI79" s="193"/>
      <c r="KEJ79" s="193"/>
      <c r="KEK79" s="193"/>
      <c r="KEL79" s="193"/>
      <c r="KEM79" s="193"/>
      <c r="KEN79" s="193"/>
      <c r="KEO79" s="193"/>
      <c r="KEP79" s="193"/>
      <c r="KEQ79" s="193"/>
      <c r="KER79" s="193"/>
      <c r="KES79" s="193"/>
      <c r="KET79" s="193"/>
      <c r="KEU79" s="193"/>
      <c r="KEV79" s="193"/>
      <c r="KEW79" s="193"/>
      <c r="KEX79" s="193"/>
      <c r="KEY79" s="193"/>
      <c r="KEZ79" s="193"/>
      <c r="KFA79" s="193"/>
      <c r="KFB79" s="193"/>
      <c r="KFC79" s="193"/>
      <c r="KFD79" s="193"/>
      <c r="KFE79" s="193"/>
      <c r="KFF79" s="193"/>
      <c r="KFG79" s="193"/>
      <c r="KFH79" s="193"/>
      <c r="KFI79" s="193"/>
      <c r="KFJ79" s="193"/>
      <c r="KFK79" s="193"/>
      <c r="KFL79" s="193"/>
      <c r="KFM79" s="193"/>
      <c r="KFN79" s="193"/>
      <c r="KFO79" s="193"/>
      <c r="KFP79" s="193"/>
      <c r="KFQ79" s="193"/>
      <c r="KFR79" s="193"/>
      <c r="KFS79" s="193"/>
      <c r="KFT79" s="193"/>
      <c r="KFU79" s="193"/>
      <c r="KFV79" s="193"/>
      <c r="KFW79" s="193"/>
      <c r="KFX79" s="193"/>
      <c r="KFY79" s="193"/>
      <c r="KFZ79" s="193"/>
      <c r="KGA79" s="193"/>
      <c r="KGB79" s="193"/>
      <c r="KGC79" s="193"/>
      <c r="KGD79" s="193"/>
      <c r="KGE79" s="193"/>
      <c r="KGF79" s="193"/>
      <c r="KGG79" s="193"/>
      <c r="KGH79" s="193"/>
      <c r="KGI79" s="193"/>
      <c r="KGJ79" s="193"/>
      <c r="KGK79" s="193"/>
      <c r="KGL79" s="193"/>
      <c r="KGM79" s="193"/>
      <c r="KGN79" s="193"/>
      <c r="KGO79" s="193"/>
      <c r="KGP79" s="193"/>
      <c r="KGQ79" s="193"/>
      <c r="KGR79" s="193"/>
      <c r="KGS79" s="193"/>
      <c r="KGT79" s="193"/>
      <c r="KGU79" s="193"/>
      <c r="KGV79" s="193"/>
      <c r="KGW79" s="193"/>
      <c r="KGX79" s="193"/>
      <c r="KGY79" s="193"/>
      <c r="KGZ79" s="193"/>
      <c r="KHA79" s="193"/>
      <c r="KHB79" s="193"/>
      <c r="KHC79" s="193"/>
      <c r="KHD79" s="193"/>
      <c r="KHE79" s="193"/>
      <c r="KHF79" s="193"/>
      <c r="KHG79" s="193"/>
      <c r="KHH79" s="193"/>
      <c r="KHI79" s="193"/>
      <c r="KHJ79" s="193"/>
      <c r="KHK79" s="193"/>
      <c r="KHL79" s="193"/>
      <c r="KHM79" s="193"/>
      <c r="KHN79" s="193"/>
      <c r="KHO79" s="193"/>
      <c r="KHP79" s="193"/>
      <c r="KHQ79" s="193"/>
      <c r="KHR79" s="193"/>
      <c r="KHS79" s="193"/>
      <c r="KHT79" s="193"/>
      <c r="KHU79" s="193"/>
      <c r="KHV79" s="193"/>
      <c r="KHW79" s="193"/>
      <c r="KHX79" s="193"/>
      <c r="KHY79" s="193"/>
      <c r="KHZ79" s="193"/>
      <c r="KIA79" s="193"/>
      <c r="KIB79" s="193"/>
      <c r="KIC79" s="193"/>
      <c r="KID79" s="193"/>
      <c r="KIE79" s="193"/>
      <c r="KIF79" s="193"/>
      <c r="KIG79" s="193"/>
      <c r="KIH79" s="193"/>
      <c r="KII79" s="193"/>
      <c r="KIJ79" s="193"/>
      <c r="KIK79" s="193"/>
      <c r="KIL79" s="193"/>
      <c r="KIM79" s="193"/>
      <c r="KIN79" s="193"/>
      <c r="KIO79" s="193"/>
      <c r="KIP79" s="193"/>
      <c r="KIQ79" s="193"/>
      <c r="KIR79" s="193"/>
      <c r="KIS79" s="193"/>
      <c r="KIT79" s="193"/>
      <c r="KIU79" s="193"/>
      <c r="KIV79" s="193"/>
      <c r="KIW79" s="193"/>
      <c r="KIX79" s="193"/>
      <c r="KIY79" s="193"/>
      <c r="KIZ79" s="193"/>
      <c r="KJA79" s="193"/>
      <c r="KJB79" s="193"/>
      <c r="KJC79" s="193"/>
      <c r="KJD79" s="193"/>
      <c r="KJE79" s="193"/>
      <c r="KJF79" s="193"/>
      <c r="KJG79" s="193"/>
      <c r="KJH79" s="193"/>
      <c r="KJI79" s="193"/>
      <c r="KJJ79" s="193"/>
      <c r="KJK79" s="193"/>
      <c r="KJL79" s="193"/>
      <c r="KJM79" s="193"/>
      <c r="KJN79" s="193"/>
      <c r="KJO79" s="193"/>
      <c r="KJP79" s="193"/>
      <c r="KJQ79" s="193"/>
      <c r="KJR79" s="193"/>
      <c r="KJS79" s="193"/>
      <c r="KJT79" s="193"/>
      <c r="KJU79" s="193"/>
      <c r="KJV79" s="193"/>
      <c r="KJW79" s="193"/>
      <c r="KJX79" s="193"/>
      <c r="KJY79" s="193"/>
      <c r="KJZ79" s="193"/>
      <c r="KKA79" s="193"/>
      <c r="KKB79" s="193"/>
      <c r="KKC79" s="193"/>
      <c r="KKD79" s="193"/>
      <c r="KKE79" s="193"/>
      <c r="KKF79" s="193"/>
      <c r="KKG79" s="193"/>
      <c r="KKH79" s="193"/>
      <c r="KKI79" s="193"/>
      <c r="KKJ79" s="193"/>
      <c r="KKK79" s="193"/>
      <c r="KKL79" s="193"/>
      <c r="KKM79" s="193"/>
      <c r="KKN79" s="193"/>
      <c r="KKO79" s="193"/>
      <c r="KKP79" s="193"/>
      <c r="KKQ79" s="193"/>
      <c r="KKR79" s="193"/>
      <c r="KKS79" s="193"/>
      <c r="KKT79" s="193"/>
      <c r="KKU79" s="193"/>
      <c r="KKV79" s="193"/>
      <c r="KKW79" s="193"/>
      <c r="KKX79" s="193"/>
      <c r="KKY79" s="193"/>
      <c r="KKZ79" s="193"/>
      <c r="KLA79" s="193"/>
      <c r="KLB79" s="193"/>
      <c r="KLC79" s="193"/>
      <c r="KLD79" s="193"/>
      <c r="KLE79" s="193"/>
      <c r="KLF79" s="193"/>
      <c r="KLG79" s="193"/>
      <c r="KLH79" s="193"/>
      <c r="KLI79" s="193"/>
      <c r="KLJ79" s="193"/>
      <c r="KLK79" s="193"/>
      <c r="KLL79" s="193"/>
      <c r="KLM79" s="193"/>
      <c r="KLN79" s="193"/>
      <c r="KLO79" s="193"/>
      <c r="KLP79" s="193"/>
      <c r="KLQ79" s="193"/>
      <c r="KLR79" s="193"/>
      <c r="KLS79" s="193"/>
      <c r="KLT79" s="193"/>
      <c r="KLU79" s="193"/>
      <c r="KLV79" s="193"/>
      <c r="KLW79" s="193"/>
      <c r="KLX79" s="193"/>
      <c r="KLY79" s="193"/>
      <c r="KLZ79" s="193"/>
      <c r="KMA79" s="193"/>
      <c r="KMB79" s="193"/>
      <c r="KMC79" s="193"/>
      <c r="KMD79" s="193"/>
      <c r="KME79" s="193"/>
      <c r="KMF79" s="193"/>
      <c r="KMG79" s="193"/>
      <c r="KMH79" s="193"/>
      <c r="KMI79" s="193"/>
      <c r="KMJ79" s="193"/>
      <c r="KMK79" s="193"/>
      <c r="KML79" s="193"/>
      <c r="KMM79" s="193"/>
      <c r="KMN79" s="193"/>
      <c r="KMO79" s="193"/>
      <c r="KMP79" s="193"/>
      <c r="KMQ79" s="193"/>
      <c r="KMR79" s="193"/>
      <c r="KMS79" s="193"/>
      <c r="KMT79" s="193"/>
      <c r="KMU79" s="193"/>
      <c r="KMV79" s="193"/>
      <c r="KMW79" s="193"/>
      <c r="KMX79" s="193"/>
      <c r="KMY79" s="193"/>
      <c r="KMZ79" s="193"/>
      <c r="KNA79" s="193"/>
      <c r="KNB79" s="193"/>
      <c r="KNC79" s="193"/>
      <c r="KND79" s="193"/>
      <c r="KNE79" s="193"/>
      <c r="KNF79" s="193"/>
      <c r="KNG79" s="193"/>
      <c r="KNH79" s="193"/>
      <c r="KNI79" s="193"/>
      <c r="KNJ79" s="193"/>
      <c r="KNK79" s="193"/>
      <c r="KNL79" s="193"/>
      <c r="KNM79" s="193"/>
      <c r="KNN79" s="193"/>
      <c r="KNO79" s="193"/>
      <c r="KNP79" s="193"/>
      <c r="KNQ79" s="193"/>
      <c r="KNR79" s="193"/>
      <c r="KNS79" s="193"/>
      <c r="KNT79" s="193"/>
      <c r="KNU79" s="193"/>
      <c r="KNV79" s="193"/>
      <c r="KNW79" s="193"/>
      <c r="KNX79" s="193"/>
      <c r="KNY79" s="193"/>
      <c r="KNZ79" s="193"/>
      <c r="KOA79" s="193"/>
      <c r="KOB79" s="193"/>
      <c r="KOC79" s="193"/>
      <c r="KOD79" s="193"/>
      <c r="KOE79" s="193"/>
      <c r="KOF79" s="193"/>
      <c r="KOG79" s="193"/>
      <c r="KOH79" s="193"/>
      <c r="KOI79" s="193"/>
      <c r="KOJ79" s="193"/>
      <c r="KOK79" s="193"/>
      <c r="KOL79" s="193"/>
      <c r="KOM79" s="193"/>
      <c r="KON79" s="193"/>
      <c r="KOO79" s="193"/>
      <c r="KOP79" s="193"/>
      <c r="KOQ79" s="193"/>
      <c r="KOR79" s="193"/>
      <c r="KOS79" s="193"/>
      <c r="KOT79" s="193"/>
      <c r="KOU79" s="193"/>
      <c r="KOV79" s="193"/>
      <c r="KOW79" s="193"/>
      <c r="KOX79" s="193"/>
      <c r="KOY79" s="193"/>
      <c r="KOZ79" s="193"/>
      <c r="KPA79" s="193"/>
      <c r="KPB79" s="193"/>
      <c r="KPC79" s="193"/>
      <c r="KPD79" s="193"/>
      <c r="KPE79" s="193"/>
      <c r="KPF79" s="193"/>
      <c r="KPG79" s="193"/>
      <c r="KPH79" s="193"/>
      <c r="KPI79" s="193"/>
      <c r="KPJ79" s="193"/>
      <c r="KPK79" s="193"/>
      <c r="KPL79" s="193"/>
      <c r="KPM79" s="193"/>
      <c r="KPN79" s="193"/>
      <c r="KPO79" s="193"/>
      <c r="KPP79" s="193"/>
      <c r="KPQ79" s="193"/>
      <c r="KPR79" s="193"/>
      <c r="KPS79" s="193"/>
      <c r="KPT79" s="193"/>
      <c r="KPU79" s="193"/>
      <c r="KPV79" s="193"/>
      <c r="KPW79" s="193"/>
      <c r="KPX79" s="193"/>
      <c r="KPY79" s="193"/>
      <c r="KPZ79" s="193"/>
      <c r="KQA79" s="193"/>
      <c r="KQB79" s="193"/>
      <c r="KQC79" s="193"/>
      <c r="KQD79" s="193"/>
      <c r="KQE79" s="193"/>
      <c r="KQF79" s="193"/>
      <c r="KQG79" s="193"/>
      <c r="KQH79" s="193"/>
      <c r="KQI79" s="193"/>
      <c r="KQJ79" s="193"/>
      <c r="KQK79" s="193"/>
      <c r="KQL79" s="193"/>
      <c r="KQM79" s="193"/>
      <c r="KQN79" s="193"/>
      <c r="KQO79" s="193"/>
      <c r="KQP79" s="193"/>
      <c r="KQQ79" s="193"/>
      <c r="KQR79" s="193"/>
      <c r="KQS79" s="193"/>
      <c r="KQT79" s="193"/>
      <c r="KQU79" s="193"/>
      <c r="KQV79" s="193"/>
      <c r="KQW79" s="193"/>
      <c r="KQX79" s="193"/>
      <c r="KQY79" s="193"/>
      <c r="KQZ79" s="193"/>
      <c r="KRA79" s="193"/>
      <c r="KRB79" s="193"/>
      <c r="KRC79" s="193"/>
      <c r="KRD79" s="193"/>
      <c r="KRE79" s="193"/>
      <c r="KRF79" s="193"/>
      <c r="KRG79" s="193"/>
      <c r="KRH79" s="193"/>
      <c r="KRI79" s="193"/>
      <c r="KRJ79" s="193"/>
      <c r="KRK79" s="193"/>
      <c r="KRL79" s="193"/>
      <c r="KRM79" s="193"/>
      <c r="KRN79" s="193"/>
      <c r="KRO79" s="193"/>
      <c r="KRP79" s="193"/>
      <c r="KRQ79" s="193"/>
      <c r="KRR79" s="193"/>
      <c r="KRS79" s="193"/>
      <c r="KRT79" s="193"/>
      <c r="KRU79" s="193"/>
      <c r="KRV79" s="193"/>
      <c r="KRW79" s="193"/>
      <c r="KRX79" s="193"/>
      <c r="KRY79" s="193"/>
      <c r="KRZ79" s="193"/>
      <c r="KSA79" s="193"/>
      <c r="KSB79" s="193"/>
      <c r="KSC79" s="193"/>
      <c r="KSD79" s="193"/>
      <c r="KSE79" s="193"/>
      <c r="KSF79" s="193"/>
      <c r="KSG79" s="193"/>
      <c r="KSH79" s="193"/>
      <c r="KSI79" s="193"/>
      <c r="KSJ79" s="193"/>
      <c r="KSK79" s="193"/>
      <c r="KSL79" s="193"/>
      <c r="KSM79" s="193"/>
      <c r="KSN79" s="193"/>
      <c r="KSO79" s="193"/>
      <c r="KSP79" s="193"/>
      <c r="KSQ79" s="193"/>
      <c r="KSR79" s="193"/>
      <c r="KSS79" s="193"/>
      <c r="KST79" s="193"/>
      <c r="KSU79" s="193"/>
      <c r="KSV79" s="193"/>
      <c r="KSW79" s="193"/>
      <c r="KSX79" s="193"/>
      <c r="KSY79" s="193"/>
      <c r="KSZ79" s="193"/>
      <c r="KTA79" s="193"/>
      <c r="KTB79" s="193"/>
      <c r="KTC79" s="193"/>
      <c r="KTD79" s="193"/>
      <c r="KTE79" s="193"/>
      <c r="KTF79" s="193"/>
      <c r="KTG79" s="193"/>
      <c r="KTH79" s="193"/>
      <c r="KTI79" s="193"/>
      <c r="KTJ79" s="193"/>
      <c r="KTK79" s="193"/>
      <c r="KTL79" s="193"/>
      <c r="KTM79" s="193"/>
      <c r="KTN79" s="193"/>
      <c r="KTO79" s="193"/>
      <c r="KTP79" s="193"/>
      <c r="KTQ79" s="193"/>
      <c r="KTR79" s="193"/>
      <c r="KTS79" s="193"/>
      <c r="KTT79" s="193"/>
      <c r="KTU79" s="193"/>
      <c r="KTV79" s="193"/>
      <c r="KTW79" s="193"/>
      <c r="KTX79" s="193"/>
      <c r="KTY79" s="193"/>
      <c r="KTZ79" s="193"/>
      <c r="KUA79" s="193"/>
      <c r="KUB79" s="193"/>
      <c r="KUC79" s="193"/>
      <c r="KUD79" s="193"/>
      <c r="KUE79" s="193"/>
      <c r="KUF79" s="193"/>
      <c r="KUG79" s="193"/>
      <c r="KUH79" s="193"/>
      <c r="KUI79" s="193"/>
      <c r="KUJ79" s="193"/>
      <c r="KUK79" s="193"/>
      <c r="KUL79" s="193"/>
      <c r="KUM79" s="193"/>
      <c r="KUN79" s="193"/>
      <c r="KUO79" s="193"/>
      <c r="KUP79" s="193"/>
      <c r="KUQ79" s="193"/>
      <c r="KUR79" s="193"/>
      <c r="KUS79" s="193"/>
      <c r="KUT79" s="193"/>
      <c r="KUU79" s="193"/>
      <c r="KUV79" s="193"/>
      <c r="KUW79" s="193"/>
      <c r="KUX79" s="193"/>
      <c r="KUY79" s="193"/>
      <c r="KUZ79" s="193"/>
      <c r="KVA79" s="193"/>
      <c r="KVB79" s="193"/>
      <c r="KVC79" s="193"/>
      <c r="KVD79" s="193"/>
      <c r="KVE79" s="193"/>
      <c r="KVF79" s="193"/>
      <c r="KVG79" s="193"/>
      <c r="KVH79" s="193"/>
      <c r="KVI79" s="193"/>
      <c r="KVJ79" s="193"/>
      <c r="KVK79" s="193"/>
      <c r="KVL79" s="193"/>
      <c r="KVM79" s="193"/>
      <c r="KVN79" s="193"/>
      <c r="KVO79" s="193"/>
      <c r="KVP79" s="193"/>
      <c r="KVQ79" s="193"/>
      <c r="KVR79" s="193"/>
      <c r="KVS79" s="193"/>
      <c r="KVT79" s="193"/>
      <c r="KVU79" s="193"/>
      <c r="KVV79" s="193"/>
      <c r="KVW79" s="193"/>
      <c r="KVX79" s="193"/>
      <c r="KVY79" s="193"/>
      <c r="KVZ79" s="193"/>
      <c r="KWA79" s="193"/>
      <c r="KWB79" s="193"/>
      <c r="KWC79" s="193"/>
      <c r="KWD79" s="193"/>
      <c r="KWE79" s="193"/>
      <c r="KWF79" s="193"/>
      <c r="KWG79" s="193"/>
      <c r="KWH79" s="193"/>
      <c r="KWI79" s="193"/>
      <c r="KWJ79" s="193"/>
      <c r="KWK79" s="193"/>
      <c r="KWL79" s="193"/>
      <c r="KWM79" s="193"/>
      <c r="KWN79" s="193"/>
      <c r="KWO79" s="193"/>
      <c r="KWP79" s="193"/>
      <c r="KWQ79" s="193"/>
      <c r="KWR79" s="193"/>
      <c r="KWS79" s="193"/>
      <c r="KWT79" s="193"/>
      <c r="KWU79" s="193"/>
      <c r="KWV79" s="193"/>
      <c r="KWW79" s="193"/>
      <c r="KWX79" s="193"/>
      <c r="KWY79" s="193"/>
      <c r="KWZ79" s="193"/>
      <c r="KXA79" s="193"/>
      <c r="KXB79" s="193"/>
      <c r="KXC79" s="193"/>
      <c r="KXD79" s="193"/>
      <c r="KXE79" s="193"/>
      <c r="KXF79" s="193"/>
      <c r="KXG79" s="193"/>
      <c r="KXH79" s="193"/>
      <c r="KXI79" s="193"/>
      <c r="KXJ79" s="193"/>
      <c r="KXK79" s="193"/>
      <c r="KXL79" s="193"/>
      <c r="KXM79" s="193"/>
      <c r="KXN79" s="193"/>
      <c r="KXO79" s="193"/>
      <c r="KXP79" s="193"/>
      <c r="KXQ79" s="193"/>
      <c r="KXR79" s="193"/>
      <c r="KXS79" s="193"/>
      <c r="KXT79" s="193"/>
      <c r="KXU79" s="193"/>
      <c r="KXV79" s="193"/>
      <c r="KXW79" s="193"/>
      <c r="KXX79" s="193"/>
      <c r="KXY79" s="193"/>
      <c r="KXZ79" s="193"/>
      <c r="KYA79" s="193"/>
      <c r="KYB79" s="193"/>
      <c r="KYC79" s="193"/>
      <c r="KYD79" s="193"/>
      <c r="KYE79" s="193"/>
      <c r="KYF79" s="193"/>
      <c r="KYG79" s="193"/>
      <c r="KYH79" s="193"/>
      <c r="KYI79" s="193"/>
      <c r="KYJ79" s="193"/>
      <c r="KYK79" s="193"/>
      <c r="KYL79" s="193"/>
      <c r="KYM79" s="193"/>
      <c r="KYN79" s="193"/>
      <c r="KYO79" s="193"/>
      <c r="KYP79" s="193"/>
      <c r="KYQ79" s="193"/>
      <c r="KYR79" s="193"/>
      <c r="KYS79" s="193"/>
      <c r="KYT79" s="193"/>
      <c r="KYU79" s="193"/>
      <c r="KYV79" s="193"/>
      <c r="KYW79" s="193"/>
      <c r="KYX79" s="193"/>
      <c r="KYY79" s="193"/>
      <c r="KYZ79" s="193"/>
      <c r="KZA79" s="193"/>
      <c r="KZB79" s="193"/>
      <c r="KZC79" s="193"/>
      <c r="KZD79" s="193"/>
      <c r="KZE79" s="193"/>
      <c r="KZF79" s="193"/>
      <c r="KZG79" s="193"/>
      <c r="KZH79" s="193"/>
      <c r="KZI79" s="193"/>
      <c r="KZJ79" s="193"/>
      <c r="KZK79" s="193"/>
      <c r="KZL79" s="193"/>
      <c r="KZM79" s="193"/>
      <c r="KZN79" s="193"/>
      <c r="KZO79" s="193"/>
      <c r="KZP79" s="193"/>
      <c r="KZQ79" s="193"/>
      <c r="KZR79" s="193"/>
      <c r="KZS79" s="193"/>
      <c r="KZT79" s="193"/>
      <c r="KZU79" s="193"/>
      <c r="KZV79" s="193"/>
      <c r="KZW79" s="193"/>
      <c r="KZX79" s="193"/>
      <c r="KZY79" s="193"/>
      <c r="KZZ79" s="193"/>
      <c r="LAA79" s="193"/>
      <c r="LAB79" s="193"/>
      <c r="LAC79" s="193"/>
      <c r="LAD79" s="193"/>
      <c r="LAE79" s="193"/>
      <c r="LAF79" s="193"/>
      <c r="LAG79" s="193"/>
      <c r="LAH79" s="193"/>
      <c r="LAI79" s="193"/>
      <c r="LAJ79" s="193"/>
      <c r="LAK79" s="193"/>
      <c r="LAL79" s="193"/>
      <c r="LAM79" s="193"/>
      <c r="LAN79" s="193"/>
      <c r="LAO79" s="193"/>
      <c r="LAP79" s="193"/>
      <c r="LAQ79" s="193"/>
      <c r="LAR79" s="193"/>
      <c r="LAS79" s="193"/>
      <c r="LAT79" s="193"/>
      <c r="LAU79" s="193"/>
      <c r="LAV79" s="193"/>
      <c r="LAW79" s="193"/>
      <c r="LAX79" s="193"/>
      <c r="LAY79" s="193"/>
      <c r="LAZ79" s="193"/>
      <c r="LBA79" s="193"/>
      <c r="LBB79" s="193"/>
      <c r="LBC79" s="193"/>
      <c r="LBD79" s="193"/>
      <c r="LBE79" s="193"/>
      <c r="LBF79" s="193"/>
      <c r="LBG79" s="193"/>
      <c r="LBH79" s="193"/>
      <c r="LBI79" s="193"/>
      <c r="LBJ79" s="193"/>
      <c r="LBK79" s="193"/>
      <c r="LBL79" s="193"/>
      <c r="LBM79" s="193"/>
      <c r="LBN79" s="193"/>
      <c r="LBO79" s="193"/>
      <c r="LBP79" s="193"/>
      <c r="LBQ79" s="193"/>
      <c r="LBR79" s="193"/>
      <c r="LBS79" s="193"/>
      <c r="LBT79" s="193"/>
      <c r="LBU79" s="193"/>
      <c r="LBV79" s="193"/>
      <c r="LBW79" s="193"/>
      <c r="LBX79" s="193"/>
      <c r="LBY79" s="193"/>
      <c r="LBZ79" s="193"/>
      <c r="LCA79" s="193"/>
      <c r="LCB79" s="193"/>
      <c r="LCC79" s="193"/>
      <c r="LCD79" s="193"/>
      <c r="LCE79" s="193"/>
      <c r="LCF79" s="193"/>
      <c r="LCG79" s="193"/>
      <c r="LCH79" s="193"/>
      <c r="LCI79" s="193"/>
      <c r="LCJ79" s="193"/>
      <c r="LCK79" s="193"/>
      <c r="LCL79" s="193"/>
      <c r="LCM79" s="193"/>
      <c r="LCN79" s="193"/>
      <c r="LCO79" s="193"/>
      <c r="LCP79" s="193"/>
      <c r="LCQ79" s="193"/>
      <c r="LCR79" s="193"/>
      <c r="LCS79" s="193"/>
      <c r="LCT79" s="193"/>
      <c r="LCU79" s="193"/>
      <c r="LCV79" s="193"/>
      <c r="LCW79" s="193"/>
      <c r="LCX79" s="193"/>
      <c r="LCY79" s="193"/>
      <c r="LCZ79" s="193"/>
      <c r="LDA79" s="193"/>
      <c r="LDB79" s="193"/>
      <c r="LDC79" s="193"/>
      <c r="LDD79" s="193"/>
      <c r="LDE79" s="193"/>
      <c r="LDF79" s="193"/>
      <c r="LDG79" s="193"/>
      <c r="LDH79" s="193"/>
      <c r="LDI79" s="193"/>
      <c r="LDJ79" s="193"/>
      <c r="LDK79" s="193"/>
      <c r="LDL79" s="193"/>
      <c r="LDM79" s="193"/>
      <c r="LDN79" s="193"/>
      <c r="LDO79" s="193"/>
      <c r="LDP79" s="193"/>
      <c r="LDQ79" s="193"/>
      <c r="LDR79" s="193"/>
      <c r="LDS79" s="193"/>
      <c r="LDT79" s="193"/>
      <c r="LDU79" s="193"/>
      <c r="LDV79" s="193"/>
      <c r="LDW79" s="193"/>
      <c r="LDX79" s="193"/>
      <c r="LDY79" s="193"/>
      <c r="LDZ79" s="193"/>
      <c r="LEA79" s="193"/>
      <c r="LEB79" s="193"/>
      <c r="LEC79" s="193"/>
      <c r="LED79" s="193"/>
      <c r="LEE79" s="193"/>
      <c r="LEF79" s="193"/>
      <c r="LEG79" s="193"/>
      <c r="LEH79" s="193"/>
      <c r="LEI79" s="193"/>
      <c r="LEJ79" s="193"/>
      <c r="LEK79" s="193"/>
      <c r="LEL79" s="193"/>
      <c r="LEM79" s="193"/>
      <c r="LEN79" s="193"/>
      <c r="LEO79" s="193"/>
      <c r="LEP79" s="193"/>
      <c r="LEQ79" s="193"/>
      <c r="LER79" s="193"/>
      <c r="LES79" s="193"/>
      <c r="LET79" s="193"/>
      <c r="LEU79" s="193"/>
      <c r="LEV79" s="193"/>
      <c r="LEW79" s="193"/>
      <c r="LEX79" s="193"/>
      <c r="LEY79" s="193"/>
      <c r="LEZ79" s="193"/>
      <c r="LFA79" s="193"/>
      <c r="LFB79" s="193"/>
      <c r="LFC79" s="193"/>
      <c r="LFD79" s="193"/>
      <c r="LFE79" s="193"/>
      <c r="LFF79" s="193"/>
      <c r="LFG79" s="193"/>
      <c r="LFH79" s="193"/>
      <c r="LFI79" s="193"/>
      <c r="LFJ79" s="193"/>
      <c r="LFK79" s="193"/>
      <c r="LFL79" s="193"/>
      <c r="LFM79" s="193"/>
      <c r="LFN79" s="193"/>
      <c r="LFO79" s="193"/>
      <c r="LFP79" s="193"/>
      <c r="LFQ79" s="193"/>
      <c r="LFR79" s="193"/>
      <c r="LFS79" s="193"/>
      <c r="LFT79" s="193"/>
      <c r="LFU79" s="193"/>
      <c r="LFV79" s="193"/>
      <c r="LFW79" s="193"/>
      <c r="LFX79" s="193"/>
      <c r="LFY79" s="193"/>
      <c r="LFZ79" s="193"/>
      <c r="LGA79" s="193"/>
      <c r="LGB79" s="193"/>
      <c r="LGC79" s="193"/>
      <c r="LGD79" s="193"/>
      <c r="LGE79" s="193"/>
      <c r="LGF79" s="193"/>
      <c r="LGG79" s="193"/>
      <c r="LGH79" s="193"/>
      <c r="LGI79" s="193"/>
      <c r="LGJ79" s="193"/>
      <c r="LGK79" s="193"/>
      <c r="LGL79" s="193"/>
      <c r="LGM79" s="193"/>
      <c r="LGN79" s="193"/>
      <c r="LGO79" s="193"/>
      <c r="LGP79" s="193"/>
      <c r="LGQ79" s="193"/>
      <c r="LGR79" s="193"/>
      <c r="LGS79" s="193"/>
      <c r="LGT79" s="193"/>
      <c r="LGU79" s="193"/>
      <c r="LGV79" s="193"/>
      <c r="LGW79" s="193"/>
      <c r="LGX79" s="193"/>
      <c r="LGY79" s="193"/>
      <c r="LGZ79" s="193"/>
      <c r="LHA79" s="193"/>
      <c r="LHB79" s="193"/>
      <c r="LHC79" s="193"/>
      <c r="LHD79" s="193"/>
      <c r="LHE79" s="193"/>
      <c r="LHF79" s="193"/>
      <c r="LHG79" s="193"/>
      <c r="LHH79" s="193"/>
      <c r="LHI79" s="193"/>
      <c r="LHJ79" s="193"/>
      <c r="LHK79" s="193"/>
      <c r="LHL79" s="193"/>
      <c r="LHM79" s="193"/>
      <c r="LHN79" s="193"/>
      <c r="LHO79" s="193"/>
      <c r="LHP79" s="193"/>
      <c r="LHQ79" s="193"/>
      <c r="LHR79" s="193"/>
      <c r="LHS79" s="193"/>
      <c r="LHT79" s="193"/>
      <c r="LHU79" s="193"/>
      <c r="LHV79" s="193"/>
      <c r="LHW79" s="193"/>
      <c r="LHX79" s="193"/>
      <c r="LHY79" s="193"/>
      <c r="LHZ79" s="193"/>
      <c r="LIA79" s="193"/>
      <c r="LIB79" s="193"/>
      <c r="LIC79" s="193"/>
      <c r="LID79" s="193"/>
      <c r="LIE79" s="193"/>
      <c r="LIF79" s="193"/>
      <c r="LIG79" s="193"/>
      <c r="LIH79" s="193"/>
      <c r="LII79" s="193"/>
      <c r="LIJ79" s="193"/>
      <c r="LIK79" s="193"/>
      <c r="LIL79" s="193"/>
      <c r="LIM79" s="193"/>
      <c r="LIN79" s="193"/>
      <c r="LIO79" s="193"/>
      <c r="LIP79" s="193"/>
      <c r="LIQ79" s="193"/>
      <c r="LIR79" s="193"/>
      <c r="LIS79" s="193"/>
      <c r="LIT79" s="193"/>
      <c r="LIU79" s="193"/>
      <c r="LIV79" s="193"/>
      <c r="LIW79" s="193"/>
      <c r="LIX79" s="193"/>
      <c r="LIY79" s="193"/>
      <c r="LIZ79" s="193"/>
      <c r="LJA79" s="193"/>
      <c r="LJB79" s="193"/>
      <c r="LJC79" s="193"/>
      <c r="LJD79" s="193"/>
      <c r="LJE79" s="193"/>
      <c r="LJF79" s="193"/>
      <c r="LJG79" s="193"/>
      <c r="LJH79" s="193"/>
      <c r="LJI79" s="193"/>
      <c r="LJJ79" s="193"/>
      <c r="LJK79" s="193"/>
      <c r="LJL79" s="193"/>
      <c r="LJM79" s="193"/>
      <c r="LJN79" s="193"/>
      <c r="LJO79" s="193"/>
      <c r="LJP79" s="193"/>
      <c r="LJQ79" s="193"/>
      <c r="LJR79" s="193"/>
      <c r="LJS79" s="193"/>
      <c r="LJT79" s="193"/>
      <c r="LJU79" s="193"/>
      <c r="LJV79" s="193"/>
      <c r="LJW79" s="193"/>
      <c r="LJX79" s="193"/>
      <c r="LJY79" s="193"/>
      <c r="LJZ79" s="193"/>
      <c r="LKA79" s="193"/>
      <c r="LKB79" s="193"/>
      <c r="LKC79" s="193"/>
      <c r="LKD79" s="193"/>
      <c r="LKE79" s="193"/>
      <c r="LKF79" s="193"/>
      <c r="LKG79" s="193"/>
      <c r="LKH79" s="193"/>
      <c r="LKI79" s="193"/>
      <c r="LKJ79" s="193"/>
      <c r="LKK79" s="193"/>
      <c r="LKL79" s="193"/>
      <c r="LKM79" s="193"/>
      <c r="LKN79" s="193"/>
      <c r="LKO79" s="193"/>
      <c r="LKP79" s="193"/>
      <c r="LKQ79" s="193"/>
      <c r="LKR79" s="193"/>
      <c r="LKS79" s="193"/>
      <c r="LKT79" s="193"/>
      <c r="LKU79" s="193"/>
      <c r="LKV79" s="193"/>
      <c r="LKW79" s="193"/>
      <c r="LKX79" s="193"/>
      <c r="LKY79" s="193"/>
      <c r="LKZ79" s="193"/>
      <c r="LLA79" s="193"/>
      <c r="LLB79" s="193"/>
      <c r="LLC79" s="193"/>
      <c r="LLD79" s="193"/>
      <c r="LLE79" s="193"/>
      <c r="LLF79" s="193"/>
      <c r="LLG79" s="193"/>
      <c r="LLH79" s="193"/>
      <c r="LLI79" s="193"/>
      <c r="LLJ79" s="193"/>
      <c r="LLK79" s="193"/>
      <c r="LLL79" s="193"/>
      <c r="LLM79" s="193"/>
      <c r="LLN79" s="193"/>
      <c r="LLO79" s="193"/>
      <c r="LLP79" s="193"/>
      <c r="LLQ79" s="193"/>
      <c r="LLR79" s="193"/>
      <c r="LLS79" s="193"/>
      <c r="LLT79" s="193"/>
      <c r="LLU79" s="193"/>
      <c r="LLV79" s="193"/>
      <c r="LLW79" s="193"/>
      <c r="LLX79" s="193"/>
      <c r="LLY79" s="193"/>
      <c r="LLZ79" s="193"/>
      <c r="LMA79" s="193"/>
      <c r="LMB79" s="193"/>
      <c r="LMC79" s="193"/>
      <c r="LMD79" s="193"/>
      <c r="LME79" s="193"/>
      <c r="LMF79" s="193"/>
      <c r="LMG79" s="193"/>
      <c r="LMH79" s="193"/>
      <c r="LMI79" s="193"/>
      <c r="LMJ79" s="193"/>
      <c r="LMK79" s="193"/>
      <c r="LML79" s="193"/>
      <c r="LMM79" s="193"/>
      <c r="LMN79" s="193"/>
      <c r="LMO79" s="193"/>
      <c r="LMP79" s="193"/>
      <c r="LMQ79" s="193"/>
      <c r="LMR79" s="193"/>
      <c r="LMS79" s="193"/>
      <c r="LMT79" s="193"/>
      <c r="LMU79" s="193"/>
      <c r="LMV79" s="193"/>
      <c r="LMW79" s="193"/>
      <c r="LMX79" s="193"/>
      <c r="LMY79" s="193"/>
      <c r="LMZ79" s="193"/>
      <c r="LNA79" s="193"/>
      <c r="LNB79" s="193"/>
      <c r="LNC79" s="193"/>
      <c r="LND79" s="193"/>
      <c r="LNE79" s="193"/>
      <c r="LNF79" s="193"/>
      <c r="LNG79" s="193"/>
      <c r="LNH79" s="193"/>
      <c r="LNI79" s="193"/>
      <c r="LNJ79" s="193"/>
      <c r="LNK79" s="193"/>
      <c r="LNL79" s="193"/>
      <c r="LNM79" s="193"/>
      <c r="LNN79" s="193"/>
      <c r="LNO79" s="193"/>
      <c r="LNP79" s="193"/>
      <c r="LNQ79" s="193"/>
      <c r="LNR79" s="193"/>
      <c r="LNS79" s="193"/>
      <c r="LNT79" s="193"/>
      <c r="LNU79" s="193"/>
      <c r="LNV79" s="193"/>
      <c r="LNW79" s="193"/>
      <c r="LNX79" s="193"/>
      <c r="LNY79" s="193"/>
      <c r="LNZ79" s="193"/>
      <c r="LOA79" s="193"/>
      <c r="LOB79" s="193"/>
      <c r="LOC79" s="193"/>
      <c r="LOD79" s="193"/>
      <c r="LOE79" s="193"/>
      <c r="LOF79" s="193"/>
      <c r="LOG79" s="193"/>
      <c r="LOH79" s="193"/>
      <c r="LOI79" s="193"/>
      <c r="LOJ79" s="193"/>
      <c r="LOK79" s="193"/>
      <c r="LOL79" s="193"/>
      <c r="LOM79" s="193"/>
      <c r="LON79" s="193"/>
      <c r="LOO79" s="193"/>
      <c r="LOP79" s="193"/>
      <c r="LOQ79" s="193"/>
      <c r="LOR79" s="193"/>
      <c r="LOS79" s="193"/>
      <c r="LOT79" s="193"/>
      <c r="LOU79" s="193"/>
      <c r="LOV79" s="193"/>
      <c r="LOW79" s="193"/>
      <c r="LOX79" s="193"/>
      <c r="LOY79" s="193"/>
      <c r="LOZ79" s="193"/>
      <c r="LPA79" s="193"/>
      <c r="LPB79" s="193"/>
      <c r="LPC79" s="193"/>
      <c r="LPD79" s="193"/>
      <c r="LPE79" s="193"/>
      <c r="LPF79" s="193"/>
      <c r="LPG79" s="193"/>
      <c r="LPH79" s="193"/>
      <c r="LPI79" s="193"/>
      <c r="LPJ79" s="193"/>
      <c r="LPK79" s="193"/>
      <c r="LPL79" s="193"/>
      <c r="LPM79" s="193"/>
      <c r="LPN79" s="193"/>
      <c r="LPO79" s="193"/>
      <c r="LPP79" s="193"/>
      <c r="LPQ79" s="193"/>
      <c r="LPR79" s="193"/>
      <c r="LPS79" s="193"/>
      <c r="LPT79" s="193"/>
      <c r="LPU79" s="193"/>
      <c r="LPV79" s="193"/>
      <c r="LPW79" s="193"/>
      <c r="LPX79" s="193"/>
      <c r="LPY79" s="193"/>
      <c r="LPZ79" s="193"/>
      <c r="LQA79" s="193"/>
      <c r="LQB79" s="193"/>
      <c r="LQC79" s="193"/>
      <c r="LQD79" s="193"/>
      <c r="LQE79" s="193"/>
      <c r="LQF79" s="193"/>
      <c r="LQG79" s="193"/>
      <c r="LQH79" s="193"/>
      <c r="LQI79" s="193"/>
      <c r="LQJ79" s="193"/>
      <c r="LQK79" s="193"/>
      <c r="LQL79" s="193"/>
      <c r="LQM79" s="193"/>
      <c r="LQN79" s="193"/>
      <c r="LQO79" s="193"/>
      <c r="LQP79" s="193"/>
      <c r="LQQ79" s="193"/>
      <c r="LQR79" s="193"/>
      <c r="LQS79" s="193"/>
      <c r="LQT79" s="193"/>
      <c r="LQU79" s="193"/>
      <c r="LQV79" s="193"/>
      <c r="LQW79" s="193"/>
      <c r="LQX79" s="193"/>
      <c r="LQY79" s="193"/>
      <c r="LQZ79" s="193"/>
      <c r="LRA79" s="193"/>
      <c r="LRB79" s="193"/>
      <c r="LRC79" s="193"/>
      <c r="LRD79" s="193"/>
      <c r="LRE79" s="193"/>
      <c r="LRF79" s="193"/>
      <c r="LRG79" s="193"/>
      <c r="LRH79" s="193"/>
      <c r="LRI79" s="193"/>
      <c r="LRJ79" s="193"/>
      <c r="LRK79" s="193"/>
      <c r="LRL79" s="193"/>
      <c r="LRM79" s="193"/>
      <c r="LRN79" s="193"/>
      <c r="LRO79" s="193"/>
      <c r="LRP79" s="193"/>
      <c r="LRQ79" s="193"/>
      <c r="LRR79" s="193"/>
      <c r="LRS79" s="193"/>
      <c r="LRT79" s="193"/>
      <c r="LRU79" s="193"/>
      <c r="LRV79" s="193"/>
      <c r="LRW79" s="193"/>
      <c r="LRX79" s="193"/>
      <c r="LRY79" s="193"/>
      <c r="LRZ79" s="193"/>
      <c r="LSA79" s="193"/>
      <c r="LSB79" s="193"/>
      <c r="LSC79" s="193"/>
      <c r="LSD79" s="193"/>
      <c r="LSE79" s="193"/>
      <c r="LSF79" s="193"/>
      <c r="LSG79" s="193"/>
      <c r="LSH79" s="193"/>
      <c r="LSI79" s="193"/>
      <c r="LSJ79" s="193"/>
      <c r="LSK79" s="193"/>
      <c r="LSL79" s="193"/>
      <c r="LSM79" s="193"/>
      <c r="LSN79" s="193"/>
      <c r="LSO79" s="193"/>
      <c r="LSP79" s="193"/>
      <c r="LSQ79" s="193"/>
      <c r="LSR79" s="193"/>
      <c r="LSS79" s="193"/>
      <c r="LST79" s="193"/>
      <c r="LSU79" s="193"/>
      <c r="LSV79" s="193"/>
      <c r="LSW79" s="193"/>
      <c r="LSX79" s="193"/>
      <c r="LSY79" s="193"/>
      <c r="LSZ79" s="193"/>
      <c r="LTA79" s="193"/>
      <c r="LTB79" s="193"/>
      <c r="LTC79" s="193"/>
      <c r="LTD79" s="193"/>
      <c r="LTE79" s="193"/>
      <c r="LTF79" s="193"/>
      <c r="LTG79" s="193"/>
      <c r="LTH79" s="193"/>
      <c r="LTI79" s="193"/>
      <c r="LTJ79" s="193"/>
      <c r="LTK79" s="193"/>
      <c r="LTL79" s="193"/>
      <c r="LTM79" s="193"/>
      <c r="LTN79" s="193"/>
      <c r="LTO79" s="193"/>
      <c r="LTP79" s="193"/>
      <c r="LTQ79" s="193"/>
      <c r="LTR79" s="193"/>
      <c r="LTS79" s="193"/>
      <c r="LTT79" s="193"/>
      <c r="LTU79" s="193"/>
      <c r="LTV79" s="193"/>
      <c r="LTW79" s="193"/>
      <c r="LTX79" s="193"/>
      <c r="LTY79" s="193"/>
      <c r="LTZ79" s="193"/>
      <c r="LUA79" s="193"/>
      <c r="LUB79" s="193"/>
      <c r="LUC79" s="193"/>
      <c r="LUD79" s="193"/>
      <c r="LUE79" s="193"/>
      <c r="LUF79" s="193"/>
      <c r="LUG79" s="193"/>
      <c r="LUH79" s="193"/>
      <c r="LUI79" s="193"/>
      <c r="LUJ79" s="193"/>
      <c r="LUK79" s="193"/>
      <c r="LUL79" s="193"/>
      <c r="LUM79" s="193"/>
      <c r="LUN79" s="193"/>
      <c r="LUO79" s="193"/>
      <c r="LUP79" s="193"/>
      <c r="LUQ79" s="193"/>
      <c r="LUR79" s="193"/>
      <c r="LUS79" s="193"/>
      <c r="LUT79" s="193"/>
      <c r="LUU79" s="193"/>
      <c r="LUV79" s="193"/>
      <c r="LUW79" s="193"/>
      <c r="LUX79" s="193"/>
      <c r="LUY79" s="193"/>
      <c r="LUZ79" s="193"/>
      <c r="LVA79" s="193"/>
      <c r="LVB79" s="193"/>
      <c r="LVC79" s="193"/>
      <c r="LVD79" s="193"/>
      <c r="LVE79" s="193"/>
      <c r="LVF79" s="193"/>
      <c r="LVG79" s="193"/>
      <c r="LVH79" s="193"/>
      <c r="LVI79" s="193"/>
      <c r="LVJ79" s="193"/>
      <c r="LVK79" s="193"/>
      <c r="LVL79" s="193"/>
      <c r="LVM79" s="193"/>
      <c r="LVN79" s="193"/>
      <c r="LVO79" s="193"/>
      <c r="LVP79" s="193"/>
      <c r="LVQ79" s="193"/>
      <c r="LVR79" s="193"/>
      <c r="LVS79" s="193"/>
      <c r="LVT79" s="193"/>
      <c r="LVU79" s="193"/>
      <c r="LVV79" s="193"/>
      <c r="LVW79" s="193"/>
      <c r="LVX79" s="193"/>
      <c r="LVY79" s="193"/>
      <c r="LVZ79" s="193"/>
      <c r="LWA79" s="193"/>
      <c r="LWB79" s="193"/>
      <c r="LWC79" s="193"/>
      <c r="LWD79" s="193"/>
      <c r="LWE79" s="193"/>
      <c r="LWF79" s="193"/>
      <c r="LWG79" s="193"/>
      <c r="LWH79" s="193"/>
      <c r="LWI79" s="193"/>
      <c r="LWJ79" s="193"/>
      <c r="LWK79" s="193"/>
      <c r="LWL79" s="193"/>
      <c r="LWM79" s="193"/>
      <c r="LWN79" s="193"/>
      <c r="LWO79" s="193"/>
      <c r="LWP79" s="193"/>
      <c r="LWQ79" s="193"/>
      <c r="LWR79" s="193"/>
      <c r="LWS79" s="193"/>
      <c r="LWT79" s="193"/>
      <c r="LWU79" s="193"/>
      <c r="LWV79" s="193"/>
      <c r="LWW79" s="193"/>
      <c r="LWX79" s="193"/>
      <c r="LWY79" s="193"/>
      <c r="LWZ79" s="193"/>
      <c r="LXA79" s="193"/>
      <c r="LXB79" s="193"/>
      <c r="LXC79" s="193"/>
      <c r="LXD79" s="193"/>
      <c r="LXE79" s="193"/>
      <c r="LXF79" s="193"/>
      <c r="LXG79" s="193"/>
      <c r="LXH79" s="193"/>
      <c r="LXI79" s="193"/>
      <c r="LXJ79" s="193"/>
      <c r="LXK79" s="193"/>
      <c r="LXL79" s="193"/>
      <c r="LXM79" s="193"/>
      <c r="LXN79" s="193"/>
      <c r="LXO79" s="193"/>
      <c r="LXP79" s="193"/>
      <c r="LXQ79" s="193"/>
      <c r="LXR79" s="193"/>
      <c r="LXS79" s="193"/>
      <c r="LXT79" s="193"/>
      <c r="LXU79" s="193"/>
      <c r="LXV79" s="193"/>
      <c r="LXW79" s="193"/>
      <c r="LXX79" s="193"/>
      <c r="LXY79" s="193"/>
      <c r="LXZ79" s="193"/>
      <c r="LYA79" s="193"/>
      <c r="LYB79" s="193"/>
      <c r="LYC79" s="193"/>
      <c r="LYD79" s="193"/>
      <c r="LYE79" s="193"/>
      <c r="LYF79" s="193"/>
      <c r="LYG79" s="193"/>
      <c r="LYH79" s="193"/>
      <c r="LYI79" s="193"/>
      <c r="LYJ79" s="193"/>
      <c r="LYK79" s="193"/>
      <c r="LYL79" s="193"/>
      <c r="LYM79" s="193"/>
      <c r="LYN79" s="193"/>
      <c r="LYO79" s="193"/>
      <c r="LYP79" s="193"/>
      <c r="LYQ79" s="193"/>
      <c r="LYR79" s="193"/>
      <c r="LYS79" s="193"/>
      <c r="LYT79" s="193"/>
      <c r="LYU79" s="193"/>
      <c r="LYV79" s="193"/>
      <c r="LYW79" s="193"/>
      <c r="LYX79" s="193"/>
      <c r="LYY79" s="193"/>
      <c r="LYZ79" s="193"/>
      <c r="LZA79" s="193"/>
      <c r="LZB79" s="193"/>
      <c r="LZC79" s="193"/>
      <c r="LZD79" s="193"/>
      <c r="LZE79" s="193"/>
      <c r="LZF79" s="193"/>
      <c r="LZG79" s="193"/>
      <c r="LZH79" s="193"/>
      <c r="LZI79" s="193"/>
      <c r="LZJ79" s="193"/>
      <c r="LZK79" s="193"/>
      <c r="LZL79" s="193"/>
      <c r="LZM79" s="193"/>
      <c r="LZN79" s="193"/>
      <c r="LZO79" s="193"/>
      <c r="LZP79" s="193"/>
      <c r="LZQ79" s="193"/>
      <c r="LZR79" s="193"/>
      <c r="LZS79" s="193"/>
      <c r="LZT79" s="193"/>
      <c r="LZU79" s="193"/>
      <c r="LZV79" s="193"/>
      <c r="LZW79" s="193"/>
      <c r="LZX79" s="193"/>
      <c r="LZY79" s="193"/>
      <c r="LZZ79" s="193"/>
      <c r="MAA79" s="193"/>
      <c r="MAB79" s="193"/>
      <c r="MAC79" s="193"/>
      <c r="MAD79" s="193"/>
      <c r="MAE79" s="193"/>
      <c r="MAF79" s="193"/>
      <c r="MAG79" s="193"/>
      <c r="MAH79" s="193"/>
      <c r="MAI79" s="193"/>
      <c r="MAJ79" s="193"/>
      <c r="MAK79" s="193"/>
      <c r="MAL79" s="193"/>
      <c r="MAM79" s="193"/>
      <c r="MAN79" s="193"/>
      <c r="MAO79" s="193"/>
      <c r="MAP79" s="193"/>
      <c r="MAQ79" s="193"/>
      <c r="MAR79" s="193"/>
      <c r="MAS79" s="193"/>
      <c r="MAT79" s="193"/>
      <c r="MAU79" s="193"/>
      <c r="MAV79" s="193"/>
      <c r="MAW79" s="193"/>
      <c r="MAX79" s="193"/>
      <c r="MAY79" s="193"/>
      <c r="MAZ79" s="193"/>
      <c r="MBA79" s="193"/>
      <c r="MBB79" s="193"/>
      <c r="MBC79" s="193"/>
      <c r="MBD79" s="193"/>
      <c r="MBE79" s="193"/>
      <c r="MBF79" s="193"/>
      <c r="MBG79" s="193"/>
      <c r="MBH79" s="193"/>
      <c r="MBI79" s="193"/>
      <c r="MBJ79" s="193"/>
      <c r="MBK79" s="193"/>
      <c r="MBL79" s="193"/>
      <c r="MBM79" s="193"/>
      <c r="MBN79" s="193"/>
      <c r="MBO79" s="193"/>
      <c r="MBP79" s="193"/>
      <c r="MBQ79" s="193"/>
      <c r="MBR79" s="193"/>
      <c r="MBS79" s="193"/>
      <c r="MBT79" s="193"/>
      <c r="MBU79" s="193"/>
      <c r="MBV79" s="193"/>
      <c r="MBW79" s="193"/>
      <c r="MBX79" s="193"/>
      <c r="MBY79" s="193"/>
      <c r="MBZ79" s="193"/>
      <c r="MCA79" s="193"/>
      <c r="MCB79" s="193"/>
      <c r="MCC79" s="193"/>
      <c r="MCD79" s="193"/>
      <c r="MCE79" s="193"/>
      <c r="MCF79" s="193"/>
      <c r="MCG79" s="193"/>
      <c r="MCH79" s="193"/>
      <c r="MCI79" s="193"/>
      <c r="MCJ79" s="193"/>
      <c r="MCK79" s="193"/>
      <c r="MCL79" s="193"/>
      <c r="MCM79" s="193"/>
      <c r="MCN79" s="193"/>
      <c r="MCO79" s="193"/>
      <c r="MCP79" s="193"/>
      <c r="MCQ79" s="193"/>
      <c r="MCR79" s="193"/>
      <c r="MCS79" s="193"/>
      <c r="MCT79" s="193"/>
      <c r="MCU79" s="193"/>
      <c r="MCV79" s="193"/>
      <c r="MCW79" s="193"/>
      <c r="MCX79" s="193"/>
      <c r="MCY79" s="193"/>
      <c r="MCZ79" s="193"/>
      <c r="MDA79" s="193"/>
      <c r="MDB79" s="193"/>
      <c r="MDC79" s="193"/>
      <c r="MDD79" s="193"/>
      <c r="MDE79" s="193"/>
      <c r="MDF79" s="193"/>
      <c r="MDG79" s="193"/>
      <c r="MDH79" s="193"/>
      <c r="MDI79" s="193"/>
      <c r="MDJ79" s="193"/>
      <c r="MDK79" s="193"/>
      <c r="MDL79" s="193"/>
      <c r="MDM79" s="193"/>
      <c r="MDN79" s="193"/>
      <c r="MDO79" s="193"/>
      <c r="MDP79" s="193"/>
      <c r="MDQ79" s="193"/>
      <c r="MDR79" s="193"/>
      <c r="MDS79" s="193"/>
      <c r="MDT79" s="193"/>
      <c r="MDU79" s="193"/>
      <c r="MDV79" s="193"/>
      <c r="MDW79" s="193"/>
      <c r="MDX79" s="193"/>
      <c r="MDY79" s="193"/>
      <c r="MDZ79" s="193"/>
      <c r="MEA79" s="193"/>
      <c r="MEB79" s="193"/>
      <c r="MEC79" s="193"/>
      <c r="MED79" s="193"/>
      <c r="MEE79" s="193"/>
      <c r="MEF79" s="193"/>
      <c r="MEG79" s="193"/>
      <c r="MEH79" s="193"/>
      <c r="MEI79" s="193"/>
      <c r="MEJ79" s="193"/>
      <c r="MEK79" s="193"/>
      <c r="MEL79" s="193"/>
      <c r="MEM79" s="193"/>
      <c r="MEN79" s="193"/>
      <c r="MEO79" s="193"/>
      <c r="MEP79" s="193"/>
      <c r="MEQ79" s="193"/>
      <c r="MER79" s="193"/>
      <c r="MES79" s="193"/>
      <c r="MET79" s="193"/>
      <c r="MEU79" s="193"/>
      <c r="MEV79" s="193"/>
      <c r="MEW79" s="193"/>
      <c r="MEX79" s="193"/>
      <c r="MEY79" s="193"/>
      <c r="MEZ79" s="193"/>
      <c r="MFA79" s="193"/>
      <c r="MFB79" s="193"/>
      <c r="MFC79" s="193"/>
      <c r="MFD79" s="193"/>
      <c r="MFE79" s="193"/>
      <c r="MFF79" s="193"/>
      <c r="MFG79" s="193"/>
      <c r="MFH79" s="193"/>
      <c r="MFI79" s="193"/>
      <c r="MFJ79" s="193"/>
      <c r="MFK79" s="193"/>
      <c r="MFL79" s="193"/>
      <c r="MFM79" s="193"/>
      <c r="MFN79" s="193"/>
      <c r="MFO79" s="193"/>
      <c r="MFP79" s="193"/>
      <c r="MFQ79" s="193"/>
      <c r="MFR79" s="193"/>
      <c r="MFS79" s="193"/>
      <c r="MFT79" s="193"/>
      <c r="MFU79" s="193"/>
      <c r="MFV79" s="193"/>
      <c r="MFW79" s="193"/>
      <c r="MFX79" s="193"/>
      <c r="MFY79" s="193"/>
      <c r="MFZ79" s="193"/>
      <c r="MGA79" s="193"/>
      <c r="MGB79" s="193"/>
      <c r="MGC79" s="193"/>
      <c r="MGD79" s="193"/>
      <c r="MGE79" s="193"/>
      <c r="MGF79" s="193"/>
      <c r="MGG79" s="193"/>
      <c r="MGH79" s="193"/>
      <c r="MGI79" s="193"/>
      <c r="MGJ79" s="193"/>
      <c r="MGK79" s="193"/>
      <c r="MGL79" s="193"/>
      <c r="MGM79" s="193"/>
      <c r="MGN79" s="193"/>
      <c r="MGO79" s="193"/>
      <c r="MGP79" s="193"/>
      <c r="MGQ79" s="193"/>
      <c r="MGR79" s="193"/>
      <c r="MGS79" s="193"/>
      <c r="MGT79" s="193"/>
      <c r="MGU79" s="193"/>
      <c r="MGV79" s="193"/>
      <c r="MGW79" s="193"/>
      <c r="MGX79" s="193"/>
      <c r="MGY79" s="193"/>
      <c r="MGZ79" s="193"/>
      <c r="MHA79" s="193"/>
      <c r="MHB79" s="193"/>
      <c r="MHC79" s="193"/>
      <c r="MHD79" s="193"/>
      <c r="MHE79" s="193"/>
      <c r="MHF79" s="193"/>
      <c r="MHG79" s="193"/>
      <c r="MHH79" s="193"/>
      <c r="MHI79" s="193"/>
      <c r="MHJ79" s="193"/>
      <c r="MHK79" s="193"/>
      <c r="MHL79" s="193"/>
      <c r="MHM79" s="193"/>
      <c r="MHN79" s="193"/>
      <c r="MHO79" s="193"/>
      <c r="MHP79" s="193"/>
      <c r="MHQ79" s="193"/>
      <c r="MHR79" s="193"/>
      <c r="MHS79" s="193"/>
      <c r="MHT79" s="193"/>
      <c r="MHU79" s="193"/>
      <c r="MHV79" s="193"/>
      <c r="MHW79" s="193"/>
      <c r="MHX79" s="193"/>
      <c r="MHY79" s="193"/>
      <c r="MHZ79" s="193"/>
      <c r="MIA79" s="193"/>
      <c r="MIB79" s="193"/>
      <c r="MIC79" s="193"/>
      <c r="MID79" s="193"/>
      <c r="MIE79" s="193"/>
      <c r="MIF79" s="193"/>
      <c r="MIG79" s="193"/>
      <c r="MIH79" s="193"/>
      <c r="MII79" s="193"/>
      <c r="MIJ79" s="193"/>
      <c r="MIK79" s="193"/>
      <c r="MIL79" s="193"/>
      <c r="MIM79" s="193"/>
      <c r="MIN79" s="193"/>
      <c r="MIO79" s="193"/>
      <c r="MIP79" s="193"/>
      <c r="MIQ79" s="193"/>
      <c r="MIR79" s="193"/>
      <c r="MIS79" s="193"/>
      <c r="MIT79" s="193"/>
      <c r="MIU79" s="193"/>
      <c r="MIV79" s="193"/>
      <c r="MIW79" s="193"/>
      <c r="MIX79" s="193"/>
      <c r="MIY79" s="193"/>
      <c r="MIZ79" s="193"/>
      <c r="MJA79" s="193"/>
      <c r="MJB79" s="193"/>
      <c r="MJC79" s="193"/>
      <c r="MJD79" s="193"/>
      <c r="MJE79" s="193"/>
      <c r="MJF79" s="193"/>
      <c r="MJG79" s="193"/>
      <c r="MJH79" s="193"/>
      <c r="MJI79" s="193"/>
      <c r="MJJ79" s="193"/>
      <c r="MJK79" s="193"/>
      <c r="MJL79" s="193"/>
      <c r="MJM79" s="193"/>
      <c r="MJN79" s="193"/>
      <c r="MJO79" s="193"/>
      <c r="MJP79" s="193"/>
      <c r="MJQ79" s="193"/>
      <c r="MJR79" s="193"/>
      <c r="MJS79" s="193"/>
      <c r="MJT79" s="193"/>
      <c r="MJU79" s="193"/>
      <c r="MJV79" s="193"/>
      <c r="MJW79" s="193"/>
      <c r="MJX79" s="193"/>
      <c r="MJY79" s="193"/>
      <c r="MJZ79" s="193"/>
      <c r="MKA79" s="193"/>
      <c r="MKB79" s="193"/>
      <c r="MKC79" s="193"/>
      <c r="MKD79" s="193"/>
      <c r="MKE79" s="193"/>
      <c r="MKF79" s="193"/>
      <c r="MKG79" s="193"/>
      <c r="MKH79" s="193"/>
      <c r="MKI79" s="193"/>
      <c r="MKJ79" s="193"/>
      <c r="MKK79" s="193"/>
      <c r="MKL79" s="193"/>
      <c r="MKM79" s="193"/>
      <c r="MKN79" s="193"/>
      <c r="MKO79" s="193"/>
      <c r="MKP79" s="193"/>
      <c r="MKQ79" s="193"/>
      <c r="MKR79" s="193"/>
      <c r="MKS79" s="193"/>
      <c r="MKT79" s="193"/>
      <c r="MKU79" s="193"/>
      <c r="MKV79" s="193"/>
      <c r="MKW79" s="193"/>
      <c r="MKX79" s="193"/>
      <c r="MKY79" s="193"/>
      <c r="MKZ79" s="193"/>
      <c r="MLA79" s="193"/>
      <c r="MLB79" s="193"/>
      <c r="MLC79" s="193"/>
      <c r="MLD79" s="193"/>
      <c r="MLE79" s="193"/>
      <c r="MLF79" s="193"/>
      <c r="MLG79" s="193"/>
      <c r="MLH79" s="193"/>
      <c r="MLI79" s="193"/>
      <c r="MLJ79" s="193"/>
      <c r="MLK79" s="193"/>
      <c r="MLL79" s="193"/>
      <c r="MLM79" s="193"/>
      <c r="MLN79" s="193"/>
      <c r="MLO79" s="193"/>
      <c r="MLP79" s="193"/>
      <c r="MLQ79" s="193"/>
      <c r="MLR79" s="193"/>
      <c r="MLS79" s="193"/>
      <c r="MLT79" s="193"/>
      <c r="MLU79" s="193"/>
      <c r="MLV79" s="193"/>
      <c r="MLW79" s="193"/>
      <c r="MLX79" s="193"/>
      <c r="MLY79" s="193"/>
      <c r="MLZ79" s="193"/>
      <c r="MMA79" s="193"/>
      <c r="MMB79" s="193"/>
      <c r="MMC79" s="193"/>
      <c r="MMD79" s="193"/>
      <c r="MME79" s="193"/>
      <c r="MMF79" s="193"/>
      <c r="MMG79" s="193"/>
      <c r="MMH79" s="193"/>
      <c r="MMI79" s="193"/>
      <c r="MMJ79" s="193"/>
      <c r="MMK79" s="193"/>
      <c r="MML79" s="193"/>
      <c r="MMM79" s="193"/>
      <c r="MMN79" s="193"/>
      <c r="MMO79" s="193"/>
      <c r="MMP79" s="193"/>
      <c r="MMQ79" s="193"/>
      <c r="MMR79" s="193"/>
      <c r="MMS79" s="193"/>
      <c r="MMT79" s="193"/>
      <c r="MMU79" s="193"/>
      <c r="MMV79" s="193"/>
      <c r="MMW79" s="193"/>
      <c r="MMX79" s="193"/>
      <c r="MMY79" s="193"/>
      <c r="MMZ79" s="193"/>
      <c r="MNA79" s="193"/>
      <c r="MNB79" s="193"/>
      <c r="MNC79" s="193"/>
      <c r="MND79" s="193"/>
      <c r="MNE79" s="193"/>
      <c r="MNF79" s="193"/>
      <c r="MNG79" s="193"/>
      <c r="MNH79" s="193"/>
      <c r="MNI79" s="193"/>
      <c r="MNJ79" s="193"/>
      <c r="MNK79" s="193"/>
      <c r="MNL79" s="193"/>
      <c r="MNM79" s="193"/>
      <c r="MNN79" s="193"/>
      <c r="MNO79" s="193"/>
      <c r="MNP79" s="193"/>
      <c r="MNQ79" s="193"/>
      <c r="MNR79" s="193"/>
      <c r="MNS79" s="193"/>
      <c r="MNT79" s="193"/>
      <c r="MNU79" s="193"/>
      <c r="MNV79" s="193"/>
      <c r="MNW79" s="193"/>
      <c r="MNX79" s="193"/>
      <c r="MNY79" s="193"/>
      <c r="MNZ79" s="193"/>
      <c r="MOA79" s="193"/>
      <c r="MOB79" s="193"/>
      <c r="MOC79" s="193"/>
      <c r="MOD79" s="193"/>
      <c r="MOE79" s="193"/>
      <c r="MOF79" s="193"/>
      <c r="MOG79" s="193"/>
      <c r="MOH79" s="193"/>
      <c r="MOI79" s="193"/>
      <c r="MOJ79" s="193"/>
      <c r="MOK79" s="193"/>
      <c r="MOL79" s="193"/>
      <c r="MOM79" s="193"/>
      <c r="MON79" s="193"/>
      <c r="MOO79" s="193"/>
      <c r="MOP79" s="193"/>
      <c r="MOQ79" s="193"/>
      <c r="MOR79" s="193"/>
      <c r="MOS79" s="193"/>
      <c r="MOT79" s="193"/>
      <c r="MOU79" s="193"/>
      <c r="MOV79" s="193"/>
      <c r="MOW79" s="193"/>
      <c r="MOX79" s="193"/>
      <c r="MOY79" s="193"/>
      <c r="MOZ79" s="193"/>
      <c r="MPA79" s="193"/>
      <c r="MPB79" s="193"/>
      <c r="MPC79" s="193"/>
      <c r="MPD79" s="193"/>
      <c r="MPE79" s="193"/>
      <c r="MPF79" s="193"/>
      <c r="MPG79" s="193"/>
      <c r="MPH79" s="193"/>
      <c r="MPI79" s="193"/>
      <c r="MPJ79" s="193"/>
      <c r="MPK79" s="193"/>
      <c r="MPL79" s="193"/>
      <c r="MPM79" s="193"/>
      <c r="MPN79" s="193"/>
      <c r="MPO79" s="193"/>
      <c r="MPP79" s="193"/>
      <c r="MPQ79" s="193"/>
      <c r="MPR79" s="193"/>
      <c r="MPS79" s="193"/>
      <c r="MPT79" s="193"/>
      <c r="MPU79" s="193"/>
      <c r="MPV79" s="193"/>
      <c r="MPW79" s="193"/>
      <c r="MPX79" s="193"/>
      <c r="MPY79" s="193"/>
      <c r="MPZ79" s="193"/>
      <c r="MQA79" s="193"/>
      <c r="MQB79" s="193"/>
      <c r="MQC79" s="193"/>
      <c r="MQD79" s="193"/>
      <c r="MQE79" s="193"/>
      <c r="MQF79" s="193"/>
      <c r="MQG79" s="193"/>
      <c r="MQH79" s="193"/>
      <c r="MQI79" s="193"/>
      <c r="MQJ79" s="193"/>
      <c r="MQK79" s="193"/>
      <c r="MQL79" s="193"/>
      <c r="MQM79" s="193"/>
      <c r="MQN79" s="193"/>
      <c r="MQO79" s="193"/>
      <c r="MQP79" s="193"/>
      <c r="MQQ79" s="193"/>
      <c r="MQR79" s="193"/>
      <c r="MQS79" s="193"/>
      <c r="MQT79" s="193"/>
      <c r="MQU79" s="193"/>
      <c r="MQV79" s="193"/>
      <c r="MQW79" s="193"/>
      <c r="MQX79" s="193"/>
      <c r="MQY79" s="193"/>
      <c r="MQZ79" s="193"/>
      <c r="MRA79" s="193"/>
      <c r="MRB79" s="193"/>
      <c r="MRC79" s="193"/>
      <c r="MRD79" s="193"/>
      <c r="MRE79" s="193"/>
      <c r="MRF79" s="193"/>
      <c r="MRG79" s="193"/>
      <c r="MRH79" s="193"/>
      <c r="MRI79" s="193"/>
      <c r="MRJ79" s="193"/>
      <c r="MRK79" s="193"/>
      <c r="MRL79" s="193"/>
      <c r="MRM79" s="193"/>
      <c r="MRN79" s="193"/>
      <c r="MRO79" s="193"/>
      <c r="MRP79" s="193"/>
      <c r="MRQ79" s="193"/>
      <c r="MRR79" s="193"/>
      <c r="MRS79" s="193"/>
      <c r="MRT79" s="193"/>
      <c r="MRU79" s="193"/>
      <c r="MRV79" s="193"/>
      <c r="MRW79" s="193"/>
      <c r="MRX79" s="193"/>
      <c r="MRY79" s="193"/>
      <c r="MRZ79" s="193"/>
      <c r="MSA79" s="193"/>
      <c r="MSB79" s="193"/>
      <c r="MSC79" s="193"/>
      <c r="MSD79" s="193"/>
      <c r="MSE79" s="193"/>
      <c r="MSF79" s="193"/>
      <c r="MSG79" s="193"/>
      <c r="MSH79" s="193"/>
      <c r="MSI79" s="193"/>
      <c r="MSJ79" s="193"/>
      <c r="MSK79" s="193"/>
      <c r="MSL79" s="193"/>
      <c r="MSM79" s="193"/>
      <c r="MSN79" s="193"/>
      <c r="MSO79" s="193"/>
      <c r="MSP79" s="193"/>
      <c r="MSQ79" s="193"/>
      <c r="MSR79" s="193"/>
      <c r="MSS79" s="193"/>
      <c r="MST79" s="193"/>
      <c r="MSU79" s="193"/>
      <c r="MSV79" s="193"/>
      <c r="MSW79" s="193"/>
      <c r="MSX79" s="193"/>
      <c r="MSY79" s="193"/>
      <c r="MSZ79" s="193"/>
      <c r="MTA79" s="193"/>
      <c r="MTB79" s="193"/>
      <c r="MTC79" s="193"/>
      <c r="MTD79" s="193"/>
      <c r="MTE79" s="193"/>
      <c r="MTF79" s="193"/>
      <c r="MTG79" s="193"/>
      <c r="MTH79" s="193"/>
      <c r="MTI79" s="193"/>
      <c r="MTJ79" s="193"/>
      <c r="MTK79" s="193"/>
      <c r="MTL79" s="193"/>
      <c r="MTM79" s="193"/>
      <c r="MTN79" s="193"/>
      <c r="MTO79" s="193"/>
      <c r="MTP79" s="193"/>
      <c r="MTQ79" s="193"/>
      <c r="MTR79" s="193"/>
      <c r="MTS79" s="193"/>
      <c r="MTT79" s="193"/>
      <c r="MTU79" s="193"/>
      <c r="MTV79" s="193"/>
      <c r="MTW79" s="193"/>
      <c r="MTX79" s="193"/>
      <c r="MTY79" s="193"/>
      <c r="MTZ79" s="193"/>
      <c r="MUA79" s="193"/>
      <c r="MUB79" s="193"/>
      <c r="MUC79" s="193"/>
      <c r="MUD79" s="193"/>
      <c r="MUE79" s="193"/>
      <c r="MUF79" s="193"/>
      <c r="MUG79" s="193"/>
      <c r="MUH79" s="193"/>
      <c r="MUI79" s="193"/>
      <c r="MUJ79" s="193"/>
      <c r="MUK79" s="193"/>
      <c r="MUL79" s="193"/>
      <c r="MUM79" s="193"/>
      <c r="MUN79" s="193"/>
      <c r="MUO79" s="193"/>
      <c r="MUP79" s="193"/>
      <c r="MUQ79" s="193"/>
      <c r="MUR79" s="193"/>
      <c r="MUS79" s="193"/>
      <c r="MUT79" s="193"/>
      <c r="MUU79" s="193"/>
      <c r="MUV79" s="193"/>
      <c r="MUW79" s="193"/>
      <c r="MUX79" s="193"/>
      <c r="MUY79" s="193"/>
      <c r="MUZ79" s="193"/>
      <c r="MVA79" s="193"/>
      <c r="MVB79" s="193"/>
      <c r="MVC79" s="193"/>
      <c r="MVD79" s="193"/>
      <c r="MVE79" s="193"/>
      <c r="MVF79" s="193"/>
      <c r="MVG79" s="193"/>
      <c r="MVH79" s="193"/>
      <c r="MVI79" s="193"/>
      <c r="MVJ79" s="193"/>
      <c r="MVK79" s="193"/>
      <c r="MVL79" s="193"/>
      <c r="MVM79" s="193"/>
      <c r="MVN79" s="193"/>
      <c r="MVO79" s="193"/>
      <c r="MVP79" s="193"/>
      <c r="MVQ79" s="193"/>
      <c r="MVR79" s="193"/>
      <c r="MVS79" s="193"/>
      <c r="MVT79" s="193"/>
      <c r="MVU79" s="193"/>
      <c r="MVV79" s="193"/>
      <c r="MVW79" s="193"/>
      <c r="MVX79" s="193"/>
      <c r="MVY79" s="193"/>
      <c r="MVZ79" s="193"/>
      <c r="MWA79" s="193"/>
      <c r="MWB79" s="193"/>
      <c r="MWC79" s="193"/>
      <c r="MWD79" s="193"/>
      <c r="MWE79" s="193"/>
      <c r="MWF79" s="193"/>
      <c r="MWG79" s="193"/>
      <c r="MWH79" s="193"/>
      <c r="MWI79" s="193"/>
      <c r="MWJ79" s="193"/>
      <c r="MWK79" s="193"/>
      <c r="MWL79" s="193"/>
      <c r="MWM79" s="193"/>
      <c r="MWN79" s="193"/>
      <c r="MWO79" s="193"/>
      <c r="MWP79" s="193"/>
      <c r="MWQ79" s="193"/>
      <c r="MWR79" s="193"/>
      <c r="MWS79" s="193"/>
      <c r="MWT79" s="193"/>
      <c r="MWU79" s="193"/>
      <c r="MWV79" s="193"/>
      <c r="MWW79" s="193"/>
      <c r="MWX79" s="193"/>
      <c r="MWY79" s="193"/>
      <c r="MWZ79" s="193"/>
      <c r="MXA79" s="193"/>
      <c r="MXB79" s="193"/>
      <c r="MXC79" s="193"/>
      <c r="MXD79" s="193"/>
      <c r="MXE79" s="193"/>
      <c r="MXF79" s="193"/>
      <c r="MXG79" s="193"/>
      <c r="MXH79" s="193"/>
      <c r="MXI79" s="193"/>
      <c r="MXJ79" s="193"/>
      <c r="MXK79" s="193"/>
      <c r="MXL79" s="193"/>
      <c r="MXM79" s="193"/>
      <c r="MXN79" s="193"/>
      <c r="MXO79" s="193"/>
      <c r="MXP79" s="193"/>
      <c r="MXQ79" s="193"/>
      <c r="MXR79" s="193"/>
      <c r="MXS79" s="193"/>
      <c r="MXT79" s="193"/>
      <c r="MXU79" s="193"/>
      <c r="MXV79" s="193"/>
      <c r="MXW79" s="193"/>
      <c r="MXX79" s="193"/>
      <c r="MXY79" s="193"/>
      <c r="MXZ79" s="193"/>
      <c r="MYA79" s="193"/>
      <c r="MYB79" s="193"/>
      <c r="MYC79" s="193"/>
      <c r="MYD79" s="193"/>
      <c r="MYE79" s="193"/>
      <c r="MYF79" s="193"/>
      <c r="MYG79" s="193"/>
      <c r="MYH79" s="193"/>
      <c r="MYI79" s="193"/>
      <c r="MYJ79" s="193"/>
      <c r="MYK79" s="193"/>
      <c r="MYL79" s="193"/>
      <c r="MYM79" s="193"/>
      <c r="MYN79" s="193"/>
      <c r="MYO79" s="193"/>
      <c r="MYP79" s="193"/>
      <c r="MYQ79" s="193"/>
      <c r="MYR79" s="193"/>
      <c r="MYS79" s="193"/>
      <c r="MYT79" s="193"/>
      <c r="MYU79" s="193"/>
      <c r="MYV79" s="193"/>
      <c r="MYW79" s="193"/>
      <c r="MYX79" s="193"/>
      <c r="MYY79" s="193"/>
      <c r="MYZ79" s="193"/>
      <c r="MZA79" s="193"/>
      <c r="MZB79" s="193"/>
      <c r="MZC79" s="193"/>
      <c r="MZD79" s="193"/>
      <c r="MZE79" s="193"/>
      <c r="MZF79" s="193"/>
      <c r="MZG79" s="193"/>
      <c r="MZH79" s="193"/>
      <c r="MZI79" s="193"/>
      <c r="MZJ79" s="193"/>
      <c r="MZK79" s="193"/>
      <c r="MZL79" s="193"/>
      <c r="MZM79" s="193"/>
      <c r="MZN79" s="193"/>
      <c r="MZO79" s="193"/>
      <c r="MZP79" s="193"/>
      <c r="MZQ79" s="193"/>
      <c r="MZR79" s="193"/>
      <c r="MZS79" s="193"/>
      <c r="MZT79" s="193"/>
      <c r="MZU79" s="193"/>
      <c r="MZV79" s="193"/>
      <c r="MZW79" s="193"/>
      <c r="MZX79" s="193"/>
      <c r="MZY79" s="193"/>
      <c r="MZZ79" s="193"/>
      <c r="NAA79" s="193"/>
      <c r="NAB79" s="193"/>
      <c r="NAC79" s="193"/>
      <c r="NAD79" s="193"/>
      <c r="NAE79" s="193"/>
      <c r="NAF79" s="193"/>
      <c r="NAG79" s="193"/>
      <c r="NAH79" s="193"/>
      <c r="NAI79" s="193"/>
      <c r="NAJ79" s="193"/>
      <c r="NAK79" s="193"/>
      <c r="NAL79" s="193"/>
      <c r="NAM79" s="193"/>
      <c r="NAN79" s="193"/>
      <c r="NAO79" s="193"/>
      <c r="NAP79" s="193"/>
      <c r="NAQ79" s="193"/>
      <c r="NAR79" s="193"/>
      <c r="NAS79" s="193"/>
      <c r="NAT79" s="193"/>
      <c r="NAU79" s="193"/>
      <c r="NAV79" s="193"/>
      <c r="NAW79" s="193"/>
      <c r="NAX79" s="193"/>
      <c r="NAY79" s="193"/>
      <c r="NAZ79" s="193"/>
      <c r="NBA79" s="193"/>
      <c r="NBB79" s="193"/>
      <c r="NBC79" s="193"/>
      <c r="NBD79" s="193"/>
      <c r="NBE79" s="193"/>
      <c r="NBF79" s="193"/>
      <c r="NBG79" s="193"/>
      <c r="NBH79" s="193"/>
      <c r="NBI79" s="193"/>
      <c r="NBJ79" s="193"/>
      <c r="NBK79" s="193"/>
      <c r="NBL79" s="193"/>
      <c r="NBM79" s="193"/>
      <c r="NBN79" s="193"/>
      <c r="NBO79" s="193"/>
      <c r="NBP79" s="193"/>
      <c r="NBQ79" s="193"/>
      <c r="NBR79" s="193"/>
      <c r="NBS79" s="193"/>
      <c r="NBT79" s="193"/>
      <c r="NBU79" s="193"/>
      <c r="NBV79" s="193"/>
      <c r="NBW79" s="193"/>
      <c r="NBX79" s="193"/>
      <c r="NBY79" s="193"/>
      <c r="NBZ79" s="193"/>
      <c r="NCA79" s="193"/>
      <c r="NCB79" s="193"/>
      <c r="NCC79" s="193"/>
      <c r="NCD79" s="193"/>
      <c r="NCE79" s="193"/>
      <c r="NCF79" s="193"/>
      <c r="NCG79" s="193"/>
      <c r="NCH79" s="193"/>
      <c r="NCI79" s="193"/>
      <c r="NCJ79" s="193"/>
      <c r="NCK79" s="193"/>
      <c r="NCL79" s="193"/>
      <c r="NCM79" s="193"/>
      <c r="NCN79" s="193"/>
      <c r="NCO79" s="193"/>
      <c r="NCP79" s="193"/>
      <c r="NCQ79" s="193"/>
      <c r="NCR79" s="193"/>
      <c r="NCS79" s="193"/>
      <c r="NCT79" s="193"/>
      <c r="NCU79" s="193"/>
      <c r="NCV79" s="193"/>
      <c r="NCW79" s="193"/>
      <c r="NCX79" s="193"/>
      <c r="NCY79" s="193"/>
      <c r="NCZ79" s="193"/>
      <c r="NDA79" s="193"/>
      <c r="NDB79" s="193"/>
      <c r="NDC79" s="193"/>
      <c r="NDD79" s="193"/>
      <c r="NDE79" s="193"/>
      <c r="NDF79" s="193"/>
      <c r="NDG79" s="193"/>
      <c r="NDH79" s="193"/>
      <c r="NDI79" s="193"/>
      <c r="NDJ79" s="193"/>
      <c r="NDK79" s="193"/>
      <c r="NDL79" s="193"/>
      <c r="NDM79" s="193"/>
      <c r="NDN79" s="193"/>
      <c r="NDO79" s="193"/>
      <c r="NDP79" s="193"/>
      <c r="NDQ79" s="193"/>
      <c r="NDR79" s="193"/>
      <c r="NDS79" s="193"/>
      <c r="NDT79" s="193"/>
      <c r="NDU79" s="193"/>
      <c r="NDV79" s="193"/>
      <c r="NDW79" s="193"/>
      <c r="NDX79" s="193"/>
      <c r="NDY79" s="193"/>
      <c r="NDZ79" s="193"/>
      <c r="NEA79" s="193"/>
      <c r="NEB79" s="193"/>
      <c r="NEC79" s="193"/>
      <c r="NED79" s="193"/>
      <c r="NEE79" s="193"/>
      <c r="NEF79" s="193"/>
      <c r="NEG79" s="193"/>
      <c r="NEH79" s="193"/>
      <c r="NEI79" s="193"/>
      <c r="NEJ79" s="193"/>
      <c r="NEK79" s="193"/>
      <c r="NEL79" s="193"/>
      <c r="NEM79" s="193"/>
      <c r="NEN79" s="193"/>
      <c r="NEO79" s="193"/>
      <c r="NEP79" s="193"/>
      <c r="NEQ79" s="193"/>
      <c r="NER79" s="193"/>
      <c r="NES79" s="193"/>
      <c r="NET79" s="193"/>
      <c r="NEU79" s="193"/>
      <c r="NEV79" s="193"/>
      <c r="NEW79" s="193"/>
      <c r="NEX79" s="193"/>
      <c r="NEY79" s="193"/>
      <c r="NEZ79" s="193"/>
      <c r="NFA79" s="193"/>
      <c r="NFB79" s="193"/>
      <c r="NFC79" s="193"/>
      <c r="NFD79" s="193"/>
      <c r="NFE79" s="193"/>
      <c r="NFF79" s="193"/>
      <c r="NFG79" s="193"/>
      <c r="NFH79" s="193"/>
      <c r="NFI79" s="193"/>
      <c r="NFJ79" s="193"/>
      <c r="NFK79" s="193"/>
      <c r="NFL79" s="193"/>
      <c r="NFM79" s="193"/>
      <c r="NFN79" s="193"/>
      <c r="NFO79" s="193"/>
      <c r="NFP79" s="193"/>
      <c r="NFQ79" s="193"/>
      <c r="NFR79" s="193"/>
      <c r="NFS79" s="193"/>
      <c r="NFT79" s="193"/>
      <c r="NFU79" s="193"/>
      <c r="NFV79" s="193"/>
      <c r="NFW79" s="193"/>
      <c r="NFX79" s="193"/>
      <c r="NFY79" s="193"/>
      <c r="NFZ79" s="193"/>
      <c r="NGA79" s="193"/>
      <c r="NGB79" s="193"/>
      <c r="NGC79" s="193"/>
      <c r="NGD79" s="193"/>
      <c r="NGE79" s="193"/>
      <c r="NGF79" s="193"/>
      <c r="NGG79" s="193"/>
      <c r="NGH79" s="193"/>
      <c r="NGI79" s="193"/>
      <c r="NGJ79" s="193"/>
      <c r="NGK79" s="193"/>
      <c r="NGL79" s="193"/>
      <c r="NGM79" s="193"/>
      <c r="NGN79" s="193"/>
      <c r="NGO79" s="193"/>
      <c r="NGP79" s="193"/>
      <c r="NGQ79" s="193"/>
      <c r="NGR79" s="193"/>
      <c r="NGS79" s="193"/>
      <c r="NGT79" s="193"/>
      <c r="NGU79" s="193"/>
      <c r="NGV79" s="193"/>
      <c r="NGW79" s="193"/>
      <c r="NGX79" s="193"/>
      <c r="NGY79" s="193"/>
      <c r="NGZ79" s="193"/>
      <c r="NHA79" s="193"/>
      <c r="NHB79" s="193"/>
      <c r="NHC79" s="193"/>
      <c r="NHD79" s="193"/>
      <c r="NHE79" s="193"/>
      <c r="NHF79" s="193"/>
      <c r="NHG79" s="193"/>
      <c r="NHH79" s="193"/>
      <c r="NHI79" s="193"/>
      <c r="NHJ79" s="193"/>
      <c r="NHK79" s="193"/>
      <c r="NHL79" s="193"/>
      <c r="NHM79" s="193"/>
      <c r="NHN79" s="193"/>
      <c r="NHO79" s="193"/>
      <c r="NHP79" s="193"/>
      <c r="NHQ79" s="193"/>
      <c r="NHR79" s="193"/>
      <c r="NHS79" s="193"/>
      <c r="NHT79" s="193"/>
      <c r="NHU79" s="193"/>
      <c r="NHV79" s="193"/>
      <c r="NHW79" s="193"/>
      <c r="NHX79" s="193"/>
      <c r="NHY79" s="193"/>
      <c r="NHZ79" s="193"/>
      <c r="NIA79" s="193"/>
      <c r="NIB79" s="193"/>
      <c r="NIC79" s="193"/>
      <c r="NID79" s="193"/>
      <c r="NIE79" s="193"/>
      <c r="NIF79" s="193"/>
      <c r="NIG79" s="193"/>
      <c r="NIH79" s="193"/>
      <c r="NII79" s="193"/>
      <c r="NIJ79" s="193"/>
      <c r="NIK79" s="193"/>
      <c r="NIL79" s="193"/>
      <c r="NIM79" s="193"/>
      <c r="NIN79" s="193"/>
      <c r="NIO79" s="193"/>
      <c r="NIP79" s="193"/>
      <c r="NIQ79" s="193"/>
      <c r="NIR79" s="193"/>
      <c r="NIS79" s="193"/>
      <c r="NIT79" s="193"/>
      <c r="NIU79" s="193"/>
      <c r="NIV79" s="193"/>
      <c r="NIW79" s="193"/>
      <c r="NIX79" s="193"/>
      <c r="NIY79" s="193"/>
      <c r="NIZ79" s="193"/>
      <c r="NJA79" s="193"/>
      <c r="NJB79" s="193"/>
      <c r="NJC79" s="193"/>
      <c r="NJD79" s="193"/>
      <c r="NJE79" s="193"/>
      <c r="NJF79" s="193"/>
      <c r="NJG79" s="193"/>
      <c r="NJH79" s="193"/>
      <c r="NJI79" s="193"/>
      <c r="NJJ79" s="193"/>
      <c r="NJK79" s="193"/>
      <c r="NJL79" s="193"/>
      <c r="NJM79" s="193"/>
      <c r="NJN79" s="193"/>
      <c r="NJO79" s="193"/>
      <c r="NJP79" s="193"/>
      <c r="NJQ79" s="193"/>
      <c r="NJR79" s="193"/>
      <c r="NJS79" s="193"/>
      <c r="NJT79" s="193"/>
      <c r="NJU79" s="193"/>
      <c r="NJV79" s="193"/>
      <c r="NJW79" s="193"/>
      <c r="NJX79" s="193"/>
      <c r="NJY79" s="193"/>
      <c r="NJZ79" s="193"/>
      <c r="NKA79" s="193"/>
      <c r="NKB79" s="193"/>
      <c r="NKC79" s="193"/>
      <c r="NKD79" s="193"/>
      <c r="NKE79" s="193"/>
      <c r="NKF79" s="193"/>
      <c r="NKG79" s="193"/>
      <c r="NKH79" s="193"/>
      <c r="NKI79" s="193"/>
      <c r="NKJ79" s="193"/>
      <c r="NKK79" s="193"/>
      <c r="NKL79" s="193"/>
      <c r="NKM79" s="193"/>
      <c r="NKN79" s="193"/>
      <c r="NKO79" s="193"/>
      <c r="NKP79" s="193"/>
      <c r="NKQ79" s="193"/>
      <c r="NKR79" s="193"/>
      <c r="NKS79" s="193"/>
      <c r="NKT79" s="193"/>
      <c r="NKU79" s="193"/>
      <c r="NKV79" s="193"/>
      <c r="NKW79" s="193"/>
      <c r="NKX79" s="193"/>
      <c r="NKY79" s="193"/>
      <c r="NKZ79" s="193"/>
      <c r="NLA79" s="193"/>
      <c r="NLB79" s="193"/>
      <c r="NLC79" s="193"/>
      <c r="NLD79" s="193"/>
      <c r="NLE79" s="193"/>
      <c r="NLF79" s="193"/>
      <c r="NLG79" s="193"/>
      <c r="NLH79" s="193"/>
      <c r="NLI79" s="193"/>
      <c r="NLJ79" s="193"/>
      <c r="NLK79" s="193"/>
      <c r="NLL79" s="193"/>
      <c r="NLM79" s="193"/>
      <c r="NLN79" s="193"/>
      <c r="NLO79" s="193"/>
      <c r="NLP79" s="193"/>
      <c r="NLQ79" s="193"/>
      <c r="NLR79" s="193"/>
      <c r="NLS79" s="193"/>
      <c r="NLT79" s="193"/>
      <c r="NLU79" s="193"/>
      <c r="NLV79" s="193"/>
      <c r="NLW79" s="193"/>
      <c r="NLX79" s="193"/>
      <c r="NLY79" s="193"/>
      <c r="NLZ79" s="193"/>
      <c r="NMA79" s="193"/>
      <c r="NMB79" s="193"/>
      <c r="NMC79" s="193"/>
      <c r="NMD79" s="193"/>
      <c r="NME79" s="193"/>
      <c r="NMF79" s="193"/>
      <c r="NMG79" s="193"/>
      <c r="NMH79" s="193"/>
      <c r="NMI79" s="193"/>
      <c r="NMJ79" s="193"/>
      <c r="NMK79" s="193"/>
      <c r="NML79" s="193"/>
      <c r="NMM79" s="193"/>
      <c r="NMN79" s="193"/>
      <c r="NMO79" s="193"/>
      <c r="NMP79" s="193"/>
      <c r="NMQ79" s="193"/>
      <c r="NMR79" s="193"/>
      <c r="NMS79" s="193"/>
      <c r="NMT79" s="193"/>
      <c r="NMU79" s="193"/>
      <c r="NMV79" s="193"/>
      <c r="NMW79" s="193"/>
      <c r="NMX79" s="193"/>
      <c r="NMY79" s="193"/>
      <c r="NMZ79" s="193"/>
      <c r="NNA79" s="193"/>
      <c r="NNB79" s="193"/>
      <c r="NNC79" s="193"/>
      <c r="NND79" s="193"/>
      <c r="NNE79" s="193"/>
      <c r="NNF79" s="193"/>
      <c r="NNG79" s="193"/>
      <c r="NNH79" s="193"/>
      <c r="NNI79" s="193"/>
      <c r="NNJ79" s="193"/>
      <c r="NNK79" s="193"/>
      <c r="NNL79" s="193"/>
      <c r="NNM79" s="193"/>
      <c r="NNN79" s="193"/>
      <c r="NNO79" s="193"/>
      <c r="NNP79" s="193"/>
      <c r="NNQ79" s="193"/>
      <c r="NNR79" s="193"/>
      <c r="NNS79" s="193"/>
      <c r="NNT79" s="193"/>
      <c r="NNU79" s="193"/>
      <c r="NNV79" s="193"/>
      <c r="NNW79" s="193"/>
      <c r="NNX79" s="193"/>
      <c r="NNY79" s="193"/>
      <c r="NNZ79" s="193"/>
      <c r="NOA79" s="193"/>
      <c r="NOB79" s="193"/>
      <c r="NOC79" s="193"/>
      <c r="NOD79" s="193"/>
      <c r="NOE79" s="193"/>
      <c r="NOF79" s="193"/>
      <c r="NOG79" s="193"/>
      <c r="NOH79" s="193"/>
      <c r="NOI79" s="193"/>
      <c r="NOJ79" s="193"/>
      <c r="NOK79" s="193"/>
      <c r="NOL79" s="193"/>
      <c r="NOM79" s="193"/>
      <c r="NON79" s="193"/>
      <c r="NOO79" s="193"/>
      <c r="NOP79" s="193"/>
      <c r="NOQ79" s="193"/>
      <c r="NOR79" s="193"/>
      <c r="NOS79" s="193"/>
      <c r="NOT79" s="193"/>
      <c r="NOU79" s="193"/>
      <c r="NOV79" s="193"/>
      <c r="NOW79" s="193"/>
      <c r="NOX79" s="193"/>
      <c r="NOY79" s="193"/>
      <c r="NOZ79" s="193"/>
      <c r="NPA79" s="193"/>
      <c r="NPB79" s="193"/>
      <c r="NPC79" s="193"/>
      <c r="NPD79" s="193"/>
      <c r="NPE79" s="193"/>
      <c r="NPF79" s="193"/>
      <c r="NPG79" s="193"/>
      <c r="NPH79" s="193"/>
      <c r="NPI79" s="193"/>
      <c r="NPJ79" s="193"/>
      <c r="NPK79" s="193"/>
      <c r="NPL79" s="193"/>
      <c r="NPM79" s="193"/>
      <c r="NPN79" s="193"/>
      <c r="NPO79" s="193"/>
      <c r="NPP79" s="193"/>
      <c r="NPQ79" s="193"/>
      <c r="NPR79" s="193"/>
      <c r="NPS79" s="193"/>
      <c r="NPT79" s="193"/>
      <c r="NPU79" s="193"/>
      <c r="NPV79" s="193"/>
      <c r="NPW79" s="193"/>
      <c r="NPX79" s="193"/>
      <c r="NPY79" s="193"/>
      <c r="NPZ79" s="193"/>
      <c r="NQA79" s="193"/>
      <c r="NQB79" s="193"/>
      <c r="NQC79" s="193"/>
      <c r="NQD79" s="193"/>
      <c r="NQE79" s="193"/>
      <c r="NQF79" s="193"/>
      <c r="NQG79" s="193"/>
      <c r="NQH79" s="193"/>
      <c r="NQI79" s="193"/>
      <c r="NQJ79" s="193"/>
      <c r="NQK79" s="193"/>
      <c r="NQL79" s="193"/>
      <c r="NQM79" s="193"/>
      <c r="NQN79" s="193"/>
      <c r="NQO79" s="193"/>
      <c r="NQP79" s="193"/>
      <c r="NQQ79" s="193"/>
      <c r="NQR79" s="193"/>
      <c r="NQS79" s="193"/>
      <c r="NQT79" s="193"/>
      <c r="NQU79" s="193"/>
      <c r="NQV79" s="193"/>
      <c r="NQW79" s="193"/>
      <c r="NQX79" s="193"/>
      <c r="NQY79" s="193"/>
      <c r="NQZ79" s="193"/>
      <c r="NRA79" s="193"/>
      <c r="NRB79" s="193"/>
      <c r="NRC79" s="193"/>
      <c r="NRD79" s="193"/>
      <c r="NRE79" s="193"/>
      <c r="NRF79" s="193"/>
      <c r="NRG79" s="193"/>
      <c r="NRH79" s="193"/>
      <c r="NRI79" s="193"/>
      <c r="NRJ79" s="193"/>
      <c r="NRK79" s="193"/>
      <c r="NRL79" s="193"/>
      <c r="NRM79" s="193"/>
      <c r="NRN79" s="193"/>
      <c r="NRO79" s="193"/>
      <c r="NRP79" s="193"/>
      <c r="NRQ79" s="193"/>
      <c r="NRR79" s="193"/>
      <c r="NRS79" s="193"/>
      <c r="NRT79" s="193"/>
      <c r="NRU79" s="193"/>
      <c r="NRV79" s="193"/>
      <c r="NRW79" s="193"/>
      <c r="NRX79" s="193"/>
      <c r="NRY79" s="193"/>
      <c r="NRZ79" s="193"/>
      <c r="NSA79" s="193"/>
      <c r="NSB79" s="193"/>
      <c r="NSC79" s="193"/>
      <c r="NSD79" s="193"/>
      <c r="NSE79" s="193"/>
      <c r="NSF79" s="193"/>
      <c r="NSG79" s="193"/>
      <c r="NSH79" s="193"/>
      <c r="NSI79" s="193"/>
      <c r="NSJ79" s="193"/>
      <c r="NSK79" s="193"/>
      <c r="NSL79" s="193"/>
      <c r="NSM79" s="193"/>
      <c r="NSN79" s="193"/>
      <c r="NSO79" s="193"/>
      <c r="NSP79" s="193"/>
      <c r="NSQ79" s="193"/>
      <c r="NSR79" s="193"/>
      <c r="NSS79" s="193"/>
      <c r="NST79" s="193"/>
      <c r="NSU79" s="193"/>
      <c r="NSV79" s="193"/>
      <c r="NSW79" s="193"/>
      <c r="NSX79" s="193"/>
      <c r="NSY79" s="193"/>
      <c r="NSZ79" s="193"/>
      <c r="NTA79" s="193"/>
      <c r="NTB79" s="193"/>
      <c r="NTC79" s="193"/>
      <c r="NTD79" s="193"/>
      <c r="NTE79" s="193"/>
      <c r="NTF79" s="193"/>
      <c r="NTG79" s="193"/>
      <c r="NTH79" s="193"/>
      <c r="NTI79" s="193"/>
      <c r="NTJ79" s="193"/>
      <c r="NTK79" s="193"/>
      <c r="NTL79" s="193"/>
      <c r="NTM79" s="193"/>
      <c r="NTN79" s="193"/>
      <c r="NTO79" s="193"/>
      <c r="NTP79" s="193"/>
      <c r="NTQ79" s="193"/>
      <c r="NTR79" s="193"/>
      <c r="NTS79" s="193"/>
      <c r="NTT79" s="193"/>
      <c r="NTU79" s="193"/>
      <c r="NTV79" s="193"/>
      <c r="NTW79" s="193"/>
      <c r="NTX79" s="193"/>
      <c r="NTY79" s="193"/>
      <c r="NTZ79" s="193"/>
      <c r="NUA79" s="193"/>
      <c r="NUB79" s="193"/>
      <c r="NUC79" s="193"/>
      <c r="NUD79" s="193"/>
      <c r="NUE79" s="193"/>
      <c r="NUF79" s="193"/>
      <c r="NUG79" s="193"/>
      <c r="NUH79" s="193"/>
      <c r="NUI79" s="193"/>
      <c r="NUJ79" s="193"/>
      <c r="NUK79" s="193"/>
      <c r="NUL79" s="193"/>
      <c r="NUM79" s="193"/>
      <c r="NUN79" s="193"/>
      <c r="NUO79" s="193"/>
      <c r="NUP79" s="193"/>
      <c r="NUQ79" s="193"/>
      <c r="NUR79" s="193"/>
      <c r="NUS79" s="193"/>
      <c r="NUT79" s="193"/>
      <c r="NUU79" s="193"/>
      <c r="NUV79" s="193"/>
      <c r="NUW79" s="193"/>
      <c r="NUX79" s="193"/>
      <c r="NUY79" s="193"/>
      <c r="NUZ79" s="193"/>
      <c r="NVA79" s="193"/>
      <c r="NVB79" s="193"/>
      <c r="NVC79" s="193"/>
      <c r="NVD79" s="193"/>
      <c r="NVE79" s="193"/>
      <c r="NVF79" s="193"/>
      <c r="NVG79" s="193"/>
      <c r="NVH79" s="193"/>
      <c r="NVI79" s="193"/>
      <c r="NVJ79" s="193"/>
      <c r="NVK79" s="193"/>
      <c r="NVL79" s="193"/>
      <c r="NVM79" s="193"/>
      <c r="NVN79" s="193"/>
      <c r="NVO79" s="193"/>
      <c r="NVP79" s="193"/>
      <c r="NVQ79" s="193"/>
      <c r="NVR79" s="193"/>
      <c r="NVS79" s="193"/>
      <c r="NVT79" s="193"/>
      <c r="NVU79" s="193"/>
      <c r="NVV79" s="193"/>
      <c r="NVW79" s="193"/>
      <c r="NVX79" s="193"/>
      <c r="NVY79" s="193"/>
      <c r="NVZ79" s="193"/>
      <c r="NWA79" s="193"/>
      <c r="NWB79" s="193"/>
      <c r="NWC79" s="193"/>
      <c r="NWD79" s="193"/>
      <c r="NWE79" s="193"/>
      <c r="NWF79" s="193"/>
      <c r="NWG79" s="193"/>
      <c r="NWH79" s="193"/>
      <c r="NWI79" s="193"/>
      <c r="NWJ79" s="193"/>
      <c r="NWK79" s="193"/>
      <c r="NWL79" s="193"/>
      <c r="NWM79" s="193"/>
      <c r="NWN79" s="193"/>
      <c r="NWO79" s="193"/>
      <c r="NWP79" s="193"/>
      <c r="NWQ79" s="193"/>
      <c r="NWR79" s="193"/>
      <c r="NWS79" s="193"/>
      <c r="NWT79" s="193"/>
      <c r="NWU79" s="193"/>
      <c r="NWV79" s="193"/>
      <c r="NWW79" s="193"/>
      <c r="NWX79" s="193"/>
      <c r="NWY79" s="193"/>
      <c r="NWZ79" s="193"/>
      <c r="NXA79" s="193"/>
      <c r="NXB79" s="193"/>
      <c r="NXC79" s="193"/>
      <c r="NXD79" s="193"/>
      <c r="NXE79" s="193"/>
      <c r="NXF79" s="193"/>
      <c r="NXG79" s="193"/>
      <c r="NXH79" s="193"/>
      <c r="NXI79" s="193"/>
      <c r="NXJ79" s="193"/>
      <c r="NXK79" s="193"/>
      <c r="NXL79" s="193"/>
      <c r="NXM79" s="193"/>
      <c r="NXN79" s="193"/>
      <c r="NXO79" s="193"/>
      <c r="NXP79" s="193"/>
      <c r="NXQ79" s="193"/>
      <c r="NXR79" s="193"/>
      <c r="NXS79" s="193"/>
      <c r="NXT79" s="193"/>
      <c r="NXU79" s="193"/>
      <c r="NXV79" s="193"/>
      <c r="NXW79" s="193"/>
      <c r="NXX79" s="193"/>
      <c r="NXY79" s="193"/>
      <c r="NXZ79" s="193"/>
      <c r="NYA79" s="193"/>
      <c r="NYB79" s="193"/>
      <c r="NYC79" s="193"/>
      <c r="NYD79" s="193"/>
      <c r="NYE79" s="193"/>
      <c r="NYF79" s="193"/>
      <c r="NYG79" s="193"/>
      <c r="NYH79" s="193"/>
      <c r="NYI79" s="193"/>
      <c r="NYJ79" s="193"/>
      <c r="NYK79" s="193"/>
      <c r="NYL79" s="193"/>
      <c r="NYM79" s="193"/>
      <c r="NYN79" s="193"/>
      <c r="NYO79" s="193"/>
      <c r="NYP79" s="193"/>
      <c r="NYQ79" s="193"/>
      <c r="NYR79" s="193"/>
      <c r="NYS79" s="193"/>
      <c r="NYT79" s="193"/>
      <c r="NYU79" s="193"/>
      <c r="NYV79" s="193"/>
      <c r="NYW79" s="193"/>
      <c r="NYX79" s="193"/>
      <c r="NYY79" s="193"/>
      <c r="NYZ79" s="193"/>
      <c r="NZA79" s="193"/>
      <c r="NZB79" s="193"/>
      <c r="NZC79" s="193"/>
      <c r="NZD79" s="193"/>
      <c r="NZE79" s="193"/>
      <c r="NZF79" s="193"/>
      <c r="NZG79" s="193"/>
      <c r="NZH79" s="193"/>
      <c r="NZI79" s="193"/>
      <c r="NZJ79" s="193"/>
      <c r="NZK79" s="193"/>
      <c r="NZL79" s="193"/>
      <c r="NZM79" s="193"/>
      <c r="NZN79" s="193"/>
      <c r="NZO79" s="193"/>
      <c r="NZP79" s="193"/>
      <c r="NZQ79" s="193"/>
      <c r="NZR79" s="193"/>
      <c r="NZS79" s="193"/>
      <c r="NZT79" s="193"/>
      <c r="NZU79" s="193"/>
      <c r="NZV79" s="193"/>
      <c r="NZW79" s="193"/>
      <c r="NZX79" s="193"/>
      <c r="NZY79" s="193"/>
      <c r="NZZ79" s="193"/>
      <c r="OAA79" s="193"/>
      <c r="OAB79" s="193"/>
      <c r="OAC79" s="193"/>
      <c r="OAD79" s="193"/>
      <c r="OAE79" s="193"/>
      <c r="OAF79" s="193"/>
      <c r="OAG79" s="193"/>
      <c r="OAH79" s="193"/>
      <c r="OAI79" s="193"/>
      <c r="OAJ79" s="193"/>
      <c r="OAK79" s="193"/>
      <c r="OAL79" s="193"/>
      <c r="OAM79" s="193"/>
      <c r="OAN79" s="193"/>
      <c r="OAO79" s="193"/>
      <c r="OAP79" s="193"/>
      <c r="OAQ79" s="193"/>
      <c r="OAR79" s="193"/>
      <c r="OAS79" s="193"/>
      <c r="OAT79" s="193"/>
      <c r="OAU79" s="193"/>
      <c r="OAV79" s="193"/>
      <c r="OAW79" s="193"/>
      <c r="OAX79" s="193"/>
      <c r="OAY79" s="193"/>
      <c r="OAZ79" s="193"/>
      <c r="OBA79" s="193"/>
      <c r="OBB79" s="193"/>
      <c r="OBC79" s="193"/>
      <c r="OBD79" s="193"/>
      <c r="OBE79" s="193"/>
      <c r="OBF79" s="193"/>
      <c r="OBG79" s="193"/>
      <c r="OBH79" s="193"/>
      <c r="OBI79" s="193"/>
      <c r="OBJ79" s="193"/>
      <c r="OBK79" s="193"/>
      <c r="OBL79" s="193"/>
      <c r="OBM79" s="193"/>
      <c r="OBN79" s="193"/>
      <c r="OBO79" s="193"/>
      <c r="OBP79" s="193"/>
      <c r="OBQ79" s="193"/>
      <c r="OBR79" s="193"/>
      <c r="OBS79" s="193"/>
      <c r="OBT79" s="193"/>
      <c r="OBU79" s="193"/>
      <c r="OBV79" s="193"/>
      <c r="OBW79" s="193"/>
      <c r="OBX79" s="193"/>
      <c r="OBY79" s="193"/>
      <c r="OBZ79" s="193"/>
      <c r="OCA79" s="193"/>
      <c r="OCB79" s="193"/>
      <c r="OCC79" s="193"/>
      <c r="OCD79" s="193"/>
      <c r="OCE79" s="193"/>
      <c r="OCF79" s="193"/>
      <c r="OCG79" s="193"/>
      <c r="OCH79" s="193"/>
      <c r="OCI79" s="193"/>
      <c r="OCJ79" s="193"/>
      <c r="OCK79" s="193"/>
      <c r="OCL79" s="193"/>
      <c r="OCM79" s="193"/>
      <c r="OCN79" s="193"/>
      <c r="OCO79" s="193"/>
      <c r="OCP79" s="193"/>
      <c r="OCQ79" s="193"/>
      <c r="OCR79" s="193"/>
      <c r="OCS79" s="193"/>
      <c r="OCT79" s="193"/>
      <c r="OCU79" s="193"/>
      <c r="OCV79" s="193"/>
      <c r="OCW79" s="193"/>
      <c r="OCX79" s="193"/>
      <c r="OCY79" s="193"/>
      <c r="OCZ79" s="193"/>
      <c r="ODA79" s="193"/>
      <c r="ODB79" s="193"/>
      <c r="ODC79" s="193"/>
      <c r="ODD79" s="193"/>
      <c r="ODE79" s="193"/>
      <c r="ODF79" s="193"/>
      <c r="ODG79" s="193"/>
      <c r="ODH79" s="193"/>
      <c r="ODI79" s="193"/>
      <c r="ODJ79" s="193"/>
      <c r="ODK79" s="193"/>
      <c r="ODL79" s="193"/>
      <c r="ODM79" s="193"/>
      <c r="ODN79" s="193"/>
      <c r="ODO79" s="193"/>
      <c r="ODP79" s="193"/>
      <c r="ODQ79" s="193"/>
      <c r="ODR79" s="193"/>
      <c r="ODS79" s="193"/>
      <c r="ODT79" s="193"/>
      <c r="ODU79" s="193"/>
      <c r="ODV79" s="193"/>
      <c r="ODW79" s="193"/>
      <c r="ODX79" s="193"/>
      <c r="ODY79" s="193"/>
      <c r="ODZ79" s="193"/>
      <c r="OEA79" s="193"/>
      <c r="OEB79" s="193"/>
      <c r="OEC79" s="193"/>
      <c r="OED79" s="193"/>
      <c r="OEE79" s="193"/>
      <c r="OEF79" s="193"/>
      <c r="OEG79" s="193"/>
      <c r="OEH79" s="193"/>
      <c r="OEI79" s="193"/>
      <c r="OEJ79" s="193"/>
      <c r="OEK79" s="193"/>
      <c r="OEL79" s="193"/>
      <c r="OEM79" s="193"/>
      <c r="OEN79" s="193"/>
      <c r="OEO79" s="193"/>
      <c r="OEP79" s="193"/>
      <c r="OEQ79" s="193"/>
      <c r="OER79" s="193"/>
      <c r="OES79" s="193"/>
      <c r="OET79" s="193"/>
      <c r="OEU79" s="193"/>
      <c r="OEV79" s="193"/>
      <c r="OEW79" s="193"/>
      <c r="OEX79" s="193"/>
      <c r="OEY79" s="193"/>
      <c r="OEZ79" s="193"/>
      <c r="OFA79" s="193"/>
      <c r="OFB79" s="193"/>
      <c r="OFC79" s="193"/>
      <c r="OFD79" s="193"/>
      <c r="OFE79" s="193"/>
      <c r="OFF79" s="193"/>
      <c r="OFG79" s="193"/>
      <c r="OFH79" s="193"/>
      <c r="OFI79" s="193"/>
      <c r="OFJ79" s="193"/>
      <c r="OFK79" s="193"/>
      <c r="OFL79" s="193"/>
      <c r="OFM79" s="193"/>
      <c r="OFN79" s="193"/>
      <c r="OFO79" s="193"/>
      <c r="OFP79" s="193"/>
      <c r="OFQ79" s="193"/>
      <c r="OFR79" s="193"/>
      <c r="OFS79" s="193"/>
      <c r="OFT79" s="193"/>
      <c r="OFU79" s="193"/>
      <c r="OFV79" s="193"/>
      <c r="OFW79" s="193"/>
      <c r="OFX79" s="193"/>
      <c r="OFY79" s="193"/>
      <c r="OFZ79" s="193"/>
      <c r="OGA79" s="193"/>
      <c r="OGB79" s="193"/>
      <c r="OGC79" s="193"/>
      <c r="OGD79" s="193"/>
      <c r="OGE79" s="193"/>
      <c r="OGF79" s="193"/>
      <c r="OGG79" s="193"/>
      <c r="OGH79" s="193"/>
      <c r="OGI79" s="193"/>
      <c r="OGJ79" s="193"/>
      <c r="OGK79" s="193"/>
      <c r="OGL79" s="193"/>
      <c r="OGM79" s="193"/>
      <c r="OGN79" s="193"/>
      <c r="OGO79" s="193"/>
      <c r="OGP79" s="193"/>
      <c r="OGQ79" s="193"/>
      <c r="OGR79" s="193"/>
      <c r="OGS79" s="193"/>
      <c r="OGT79" s="193"/>
      <c r="OGU79" s="193"/>
      <c r="OGV79" s="193"/>
      <c r="OGW79" s="193"/>
      <c r="OGX79" s="193"/>
      <c r="OGY79" s="193"/>
      <c r="OGZ79" s="193"/>
      <c r="OHA79" s="193"/>
      <c r="OHB79" s="193"/>
      <c r="OHC79" s="193"/>
      <c r="OHD79" s="193"/>
      <c r="OHE79" s="193"/>
      <c r="OHF79" s="193"/>
      <c r="OHG79" s="193"/>
      <c r="OHH79" s="193"/>
      <c r="OHI79" s="193"/>
      <c r="OHJ79" s="193"/>
      <c r="OHK79" s="193"/>
      <c r="OHL79" s="193"/>
      <c r="OHM79" s="193"/>
      <c r="OHN79" s="193"/>
      <c r="OHO79" s="193"/>
      <c r="OHP79" s="193"/>
      <c r="OHQ79" s="193"/>
      <c r="OHR79" s="193"/>
      <c r="OHS79" s="193"/>
      <c r="OHT79" s="193"/>
      <c r="OHU79" s="193"/>
      <c r="OHV79" s="193"/>
      <c r="OHW79" s="193"/>
      <c r="OHX79" s="193"/>
      <c r="OHY79" s="193"/>
      <c r="OHZ79" s="193"/>
      <c r="OIA79" s="193"/>
      <c r="OIB79" s="193"/>
      <c r="OIC79" s="193"/>
      <c r="OID79" s="193"/>
      <c r="OIE79" s="193"/>
      <c r="OIF79" s="193"/>
      <c r="OIG79" s="193"/>
      <c r="OIH79" s="193"/>
      <c r="OII79" s="193"/>
      <c r="OIJ79" s="193"/>
      <c r="OIK79" s="193"/>
      <c r="OIL79" s="193"/>
      <c r="OIM79" s="193"/>
      <c r="OIN79" s="193"/>
      <c r="OIO79" s="193"/>
      <c r="OIP79" s="193"/>
      <c r="OIQ79" s="193"/>
      <c r="OIR79" s="193"/>
      <c r="OIS79" s="193"/>
      <c r="OIT79" s="193"/>
      <c r="OIU79" s="193"/>
      <c r="OIV79" s="193"/>
      <c r="OIW79" s="193"/>
      <c r="OIX79" s="193"/>
      <c r="OIY79" s="193"/>
      <c r="OIZ79" s="193"/>
      <c r="OJA79" s="193"/>
      <c r="OJB79" s="193"/>
      <c r="OJC79" s="193"/>
      <c r="OJD79" s="193"/>
      <c r="OJE79" s="193"/>
      <c r="OJF79" s="193"/>
      <c r="OJG79" s="193"/>
      <c r="OJH79" s="193"/>
      <c r="OJI79" s="193"/>
      <c r="OJJ79" s="193"/>
      <c r="OJK79" s="193"/>
      <c r="OJL79" s="193"/>
      <c r="OJM79" s="193"/>
      <c r="OJN79" s="193"/>
      <c r="OJO79" s="193"/>
      <c r="OJP79" s="193"/>
      <c r="OJQ79" s="193"/>
      <c r="OJR79" s="193"/>
      <c r="OJS79" s="193"/>
      <c r="OJT79" s="193"/>
      <c r="OJU79" s="193"/>
      <c r="OJV79" s="193"/>
      <c r="OJW79" s="193"/>
      <c r="OJX79" s="193"/>
      <c r="OJY79" s="193"/>
      <c r="OJZ79" s="193"/>
      <c r="OKA79" s="193"/>
      <c r="OKB79" s="193"/>
      <c r="OKC79" s="193"/>
      <c r="OKD79" s="193"/>
      <c r="OKE79" s="193"/>
      <c r="OKF79" s="193"/>
      <c r="OKG79" s="193"/>
      <c r="OKH79" s="193"/>
      <c r="OKI79" s="193"/>
      <c r="OKJ79" s="193"/>
      <c r="OKK79" s="193"/>
      <c r="OKL79" s="193"/>
      <c r="OKM79" s="193"/>
      <c r="OKN79" s="193"/>
      <c r="OKO79" s="193"/>
      <c r="OKP79" s="193"/>
      <c r="OKQ79" s="193"/>
      <c r="OKR79" s="193"/>
      <c r="OKS79" s="193"/>
      <c r="OKT79" s="193"/>
      <c r="OKU79" s="193"/>
      <c r="OKV79" s="193"/>
      <c r="OKW79" s="193"/>
      <c r="OKX79" s="193"/>
      <c r="OKY79" s="193"/>
      <c r="OKZ79" s="193"/>
      <c r="OLA79" s="193"/>
      <c r="OLB79" s="193"/>
      <c r="OLC79" s="193"/>
      <c r="OLD79" s="193"/>
      <c r="OLE79" s="193"/>
      <c r="OLF79" s="193"/>
      <c r="OLG79" s="193"/>
      <c r="OLH79" s="193"/>
      <c r="OLI79" s="193"/>
      <c r="OLJ79" s="193"/>
      <c r="OLK79" s="193"/>
      <c r="OLL79" s="193"/>
      <c r="OLM79" s="193"/>
      <c r="OLN79" s="193"/>
      <c r="OLO79" s="193"/>
      <c r="OLP79" s="193"/>
      <c r="OLQ79" s="193"/>
      <c r="OLR79" s="193"/>
      <c r="OLS79" s="193"/>
      <c r="OLT79" s="193"/>
      <c r="OLU79" s="193"/>
      <c r="OLV79" s="193"/>
      <c r="OLW79" s="193"/>
      <c r="OLX79" s="193"/>
      <c r="OLY79" s="193"/>
      <c r="OLZ79" s="193"/>
      <c r="OMA79" s="193"/>
      <c r="OMB79" s="193"/>
      <c r="OMC79" s="193"/>
      <c r="OMD79" s="193"/>
      <c r="OME79" s="193"/>
      <c r="OMF79" s="193"/>
      <c r="OMG79" s="193"/>
      <c r="OMH79" s="193"/>
      <c r="OMI79" s="193"/>
      <c r="OMJ79" s="193"/>
      <c r="OMK79" s="193"/>
      <c r="OML79" s="193"/>
      <c r="OMM79" s="193"/>
      <c r="OMN79" s="193"/>
      <c r="OMO79" s="193"/>
      <c r="OMP79" s="193"/>
      <c r="OMQ79" s="193"/>
      <c r="OMR79" s="193"/>
      <c r="OMS79" s="193"/>
      <c r="OMT79" s="193"/>
      <c r="OMU79" s="193"/>
      <c r="OMV79" s="193"/>
      <c r="OMW79" s="193"/>
      <c r="OMX79" s="193"/>
      <c r="OMY79" s="193"/>
      <c r="OMZ79" s="193"/>
      <c r="ONA79" s="193"/>
      <c r="ONB79" s="193"/>
      <c r="ONC79" s="193"/>
      <c r="OND79" s="193"/>
      <c r="ONE79" s="193"/>
      <c r="ONF79" s="193"/>
      <c r="ONG79" s="193"/>
      <c r="ONH79" s="193"/>
      <c r="ONI79" s="193"/>
      <c r="ONJ79" s="193"/>
      <c r="ONK79" s="193"/>
      <c r="ONL79" s="193"/>
      <c r="ONM79" s="193"/>
      <c r="ONN79" s="193"/>
      <c r="ONO79" s="193"/>
      <c r="ONP79" s="193"/>
      <c r="ONQ79" s="193"/>
      <c r="ONR79" s="193"/>
      <c r="ONS79" s="193"/>
      <c r="ONT79" s="193"/>
      <c r="ONU79" s="193"/>
      <c r="ONV79" s="193"/>
      <c r="ONW79" s="193"/>
      <c r="ONX79" s="193"/>
      <c r="ONY79" s="193"/>
      <c r="ONZ79" s="193"/>
      <c r="OOA79" s="193"/>
      <c r="OOB79" s="193"/>
      <c r="OOC79" s="193"/>
      <c r="OOD79" s="193"/>
      <c r="OOE79" s="193"/>
      <c r="OOF79" s="193"/>
      <c r="OOG79" s="193"/>
      <c r="OOH79" s="193"/>
      <c r="OOI79" s="193"/>
      <c r="OOJ79" s="193"/>
      <c r="OOK79" s="193"/>
      <c r="OOL79" s="193"/>
      <c r="OOM79" s="193"/>
      <c r="OON79" s="193"/>
      <c r="OOO79" s="193"/>
      <c r="OOP79" s="193"/>
      <c r="OOQ79" s="193"/>
      <c r="OOR79" s="193"/>
      <c r="OOS79" s="193"/>
      <c r="OOT79" s="193"/>
      <c r="OOU79" s="193"/>
      <c r="OOV79" s="193"/>
      <c r="OOW79" s="193"/>
      <c r="OOX79" s="193"/>
      <c r="OOY79" s="193"/>
      <c r="OOZ79" s="193"/>
      <c r="OPA79" s="193"/>
      <c r="OPB79" s="193"/>
      <c r="OPC79" s="193"/>
      <c r="OPD79" s="193"/>
      <c r="OPE79" s="193"/>
      <c r="OPF79" s="193"/>
      <c r="OPG79" s="193"/>
      <c r="OPH79" s="193"/>
      <c r="OPI79" s="193"/>
      <c r="OPJ79" s="193"/>
      <c r="OPK79" s="193"/>
      <c r="OPL79" s="193"/>
      <c r="OPM79" s="193"/>
      <c r="OPN79" s="193"/>
      <c r="OPO79" s="193"/>
      <c r="OPP79" s="193"/>
      <c r="OPQ79" s="193"/>
      <c r="OPR79" s="193"/>
      <c r="OPS79" s="193"/>
      <c r="OPT79" s="193"/>
      <c r="OPU79" s="193"/>
      <c r="OPV79" s="193"/>
      <c r="OPW79" s="193"/>
      <c r="OPX79" s="193"/>
      <c r="OPY79" s="193"/>
      <c r="OPZ79" s="193"/>
      <c r="OQA79" s="193"/>
      <c r="OQB79" s="193"/>
      <c r="OQC79" s="193"/>
      <c r="OQD79" s="193"/>
      <c r="OQE79" s="193"/>
      <c r="OQF79" s="193"/>
      <c r="OQG79" s="193"/>
      <c r="OQH79" s="193"/>
      <c r="OQI79" s="193"/>
      <c r="OQJ79" s="193"/>
      <c r="OQK79" s="193"/>
      <c r="OQL79" s="193"/>
      <c r="OQM79" s="193"/>
      <c r="OQN79" s="193"/>
      <c r="OQO79" s="193"/>
      <c r="OQP79" s="193"/>
      <c r="OQQ79" s="193"/>
      <c r="OQR79" s="193"/>
      <c r="OQS79" s="193"/>
      <c r="OQT79" s="193"/>
      <c r="OQU79" s="193"/>
      <c r="OQV79" s="193"/>
      <c r="OQW79" s="193"/>
      <c r="OQX79" s="193"/>
      <c r="OQY79" s="193"/>
      <c r="OQZ79" s="193"/>
      <c r="ORA79" s="193"/>
      <c r="ORB79" s="193"/>
      <c r="ORC79" s="193"/>
      <c r="ORD79" s="193"/>
      <c r="ORE79" s="193"/>
      <c r="ORF79" s="193"/>
      <c r="ORG79" s="193"/>
      <c r="ORH79" s="193"/>
      <c r="ORI79" s="193"/>
      <c r="ORJ79" s="193"/>
      <c r="ORK79" s="193"/>
      <c r="ORL79" s="193"/>
      <c r="ORM79" s="193"/>
      <c r="ORN79" s="193"/>
      <c r="ORO79" s="193"/>
      <c r="ORP79" s="193"/>
      <c r="ORQ79" s="193"/>
      <c r="ORR79" s="193"/>
      <c r="ORS79" s="193"/>
      <c r="ORT79" s="193"/>
      <c r="ORU79" s="193"/>
      <c r="ORV79" s="193"/>
      <c r="ORW79" s="193"/>
      <c r="ORX79" s="193"/>
      <c r="ORY79" s="193"/>
      <c r="ORZ79" s="193"/>
      <c r="OSA79" s="193"/>
      <c r="OSB79" s="193"/>
      <c r="OSC79" s="193"/>
      <c r="OSD79" s="193"/>
      <c r="OSE79" s="193"/>
      <c r="OSF79" s="193"/>
      <c r="OSG79" s="193"/>
      <c r="OSH79" s="193"/>
      <c r="OSI79" s="193"/>
      <c r="OSJ79" s="193"/>
      <c r="OSK79" s="193"/>
      <c r="OSL79" s="193"/>
      <c r="OSM79" s="193"/>
      <c r="OSN79" s="193"/>
      <c r="OSO79" s="193"/>
      <c r="OSP79" s="193"/>
      <c r="OSQ79" s="193"/>
      <c r="OSR79" s="193"/>
      <c r="OSS79" s="193"/>
      <c r="OST79" s="193"/>
      <c r="OSU79" s="193"/>
      <c r="OSV79" s="193"/>
      <c r="OSW79" s="193"/>
      <c r="OSX79" s="193"/>
      <c r="OSY79" s="193"/>
      <c r="OSZ79" s="193"/>
      <c r="OTA79" s="193"/>
      <c r="OTB79" s="193"/>
      <c r="OTC79" s="193"/>
      <c r="OTD79" s="193"/>
      <c r="OTE79" s="193"/>
      <c r="OTF79" s="193"/>
      <c r="OTG79" s="193"/>
      <c r="OTH79" s="193"/>
      <c r="OTI79" s="193"/>
      <c r="OTJ79" s="193"/>
      <c r="OTK79" s="193"/>
      <c r="OTL79" s="193"/>
      <c r="OTM79" s="193"/>
      <c r="OTN79" s="193"/>
      <c r="OTO79" s="193"/>
      <c r="OTP79" s="193"/>
      <c r="OTQ79" s="193"/>
      <c r="OTR79" s="193"/>
      <c r="OTS79" s="193"/>
      <c r="OTT79" s="193"/>
      <c r="OTU79" s="193"/>
      <c r="OTV79" s="193"/>
      <c r="OTW79" s="193"/>
      <c r="OTX79" s="193"/>
      <c r="OTY79" s="193"/>
      <c r="OTZ79" s="193"/>
      <c r="OUA79" s="193"/>
      <c r="OUB79" s="193"/>
      <c r="OUC79" s="193"/>
      <c r="OUD79" s="193"/>
      <c r="OUE79" s="193"/>
      <c r="OUF79" s="193"/>
      <c r="OUG79" s="193"/>
      <c r="OUH79" s="193"/>
      <c r="OUI79" s="193"/>
      <c r="OUJ79" s="193"/>
      <c r="OUK79" s="193"/>
      <c r="OUL79" s="193"/>
      <c r="OUM79" s="193"/>
      <c r="OUN79" s="193"/>
      <c r="OUO79" s="193"/>
      <c r="OUP79" s="193"/>
      <c r="OUQ79" s="193"/>
      <c r="OUR79" s="193"/>
      <c r="OUS79" s="193"/>
      <c r="OUT79" s="193"/>
      <c r="OUU79" s="193"/>
      <c r="OUV79" s="193"/>
      <c r="OUW79" s="193"/>
      <c r="OUX79" s="193"/>
      <c r="OUY79" s="193"/>
      <c r="OUZ79" s="193"/>
      <c r="OVA79" s="193"/>
      <c r="OVB79" s="193"/>
      <c r="OVC79" s="193"/>
      <c r="OVD79" s="193"/>
      <c r="OVE79" s="193"/>
      <c r="OVF79" s="193"/>
      <c r="OVG79" s="193"/>
      <c r="OVH79" s="193"/>
      <c r="OVI79" s="193"/>
      <c r="OVJ79" s="193"/>
      <c r="OVK79" s="193"/>
      <c r="OVL79" s="193"/>
      <c r="OVM79" s="193"/>
      <c r="OVN79" s="193"/>
      <c r="OVO79" s="193"/>
      <c r="OVP79" s="193"/>
      <c r="OVQ79" s="193"/>
      <c r="OVR79" s="193"/>
      <c r="OVS79" s="193"/>
      <c r="OVT79" s="193"/>
      <c r="OVU79" s="193"/>
      <c r="OVV79" s="193"/>
      <c r="OVW79" s="193"/>
      <c r="OVX79" s="193"/>
      <c r="OVY79" s="193"/>
      <c r="OVZ79" s="193"/>
      <c r="OWA79" s="193"/>
      <c r="OWB79" s="193"/>
      <c r="OWC79" s="193"/>
      <c r="OWD79" s="193"/>
      <c r="OWE79" s="193"/>
      <c r="OWF79" s="193"/>
      <c r="OWG79" s="193"/>
      <c r="OWH79" s="193"/>
      <c r="OWI79" s="193"/>
      <c r="OWJ79" s="193"/>
      <c r="OWK79" s="193"/>
      <c r="OWL79" s="193"/>
      <c r="OWM79" s="193"/>
      <c r="OWN79" s="193"/>
      <c r="OWO79" s="193"/>
      <c r="OWP79" s="193"/>
      <c r="OWQ79" s="193"/>
      <c r="OWR79" s="193"/>
      <c r="OWS79" s="193"/>
      <c r="OWT79" s="193"/>
      <c r="OWU79" s="193"/>
      <c r="OWV79" s="193"/>
      <c r="OWW79" s="193"/>
      <c r="OWX79" s="193"/>
      <c r="OWY79" s="193"/>
      <c r="OWZ79" s="193"/>
      <c r="OXA79" s="193"/>
      <c r="OXB79" s="193"/>
      <c r="OXC79" s="193"/>
      <c r="OXD79" s="193"/>
      <c r="OXE79" s="193"/>
      <c r="OXF79" s="193"/>
      <c r="OXG79" s="193"/>
      <c r="OXH79" s="193"/>
      <c r="OXI79" s="193"/>
      <c r="OXJ79" s="193"/>
      <c r="OXK79" s="193"/>
      <c r="OXL79" s="193"/>
      <c r="OXM79" s="193"/>
      <c r="OXN79" s="193"/>
      <c r="OXO79" s="193"/>
      <c r="OXP79" s="193"/>
      <c r="OXQ79" s="193"/>
      <c r="OXR79" s="193"/>
      <c r="OXS79" s="193"/>
      <c r="OXT79" s="193"/>
      <c r="OXU79" s="193"/>
      <c r="OXV79" s="193"/>
      <c r="OXW79" s="193"/>
      <c r="OXX79" s="193"/>
      <c r="OXY79" s="193"/>
      <c r="OXZ79" s="193"/>
      <c r="OYA79" s="193"/>
      <c r="OYB79" s="193"/>
      <c r="OYC79" s="193"/>
      <c r="OYD79" s="193"/>
      <c r="OYE79" s="193"/>
      <c r="OYF79" s="193"/>
      <c r="OYG79" s="193"/>
      <c r="OYH79" s="193"/>
      <c r="OYI79" s="193"/>
      <c r="OYJ79" s="193"/>
      <c r="OYK79" s="193"/>
      <c r="OYL79" s="193"/>
      <c r="OYM79" s="193"/>
      <c r="OYN79" s="193"/>
      <c r="OYO79" s="193"/>
      <c r="OYP79" s="193"/>
      <c r="OYQ79" s="193"/>
      <c r="OYR79" s="193"/>
      <c r="OYS79" s="193"/>
      <c r="OYT79" s="193"/>
      <c r="OYU79" s="193"/>
      <c r="OYV79" s="193"/>
      <c r="OYW79" s="193"/>
      <c r="OYX79" s="193"/>
      <c r="OYY79" s="193"/>
      <c r="OYZ79" s="193"/>
      <c r="OZA79" s="193"/>
      <c r="OZB79" s="193"/>
      <c r="OZC79" s="193"/>
      <c r="OZD79" s="193"/>
      <c r="OZE79" s="193"/>
      <c r="OZF79" s="193"/>
      <c r="OZG79" s="193"/>
      <c r="OZH79" s="193"/>
      <c r="OZI79" s="193"/>
      <c r="OZJ79" s="193"/>
      <c r="OZK79" s="193"/>
      <c r="OZL79" s="193"/>
      <c r="OZM79" s="193"/>
      <c r="OZN79" s="193"/>
      <c r="OZO79" s="193"/>
      <c r="OZP79" s="193"/>
      <c r="OZQ79" s="193"/>
      <c r="OZR79" s="193"/>
      <c r="OZS79" s="193"/>
      <c r="OZT79" s="193"/>
      <c r="OZU79" s="193"/>
      <c r="OZV79" s="193"/>
      <c r="OZW79" s="193"/>
      <c r="OZX79" s="193"/>
      <c r="OZY79" s="193"/>
      <c r="OZZ79" s="193"/>
      <c r="PAA79" s="193"/>
      <c r="PAB79" s="193"/>
      <c r="PAC79" s="193"/>
      <c r="PAD79" s="193"/>
      <c r="PAE79" s="193"/>
      <c r="PAF79" s="193"/>
      <c r="PAG79" s="193"/>
      <c r="PAH79" s="193"/>
      <c r="PAI79" s="193"/>
      <c r="PAJ79" s="193"/>
      <c r="PAK79" s="193"/>
      <c r="PAL79" s="193"/>
      <c r="PAM79" s="193"/>
      <c r="PAN79" s="193"/>
      <c r="PAO79" s="193"/>
      <c r="PAP79" s="193"/>
      <c r="PAQ79" s="193"/>
      <c r="PAR79" s="193"/>
      <c r="PAS79" s="193"/>
      <c r="PAT79" s="193"/>
      <c r="PAU79" s="193"/>
      <c r="PAV79" s="193"/>
      <c r="PAW79" s="193"/>
      <c r="PAX79" s="193"/>
      <c r="PAY79" s="193"/>
      <c r="PAZ79" s="193"/>
      <c r="PBA79" s="193"/>
      <c r="PBB79" s="193"/>
      <c r="PBC79" s="193"/>
      <c r="PBD79" s="193"/>
      <c r="PBE79" s="193"/>
      <c r="PBF79" s="193"/>
      <c r="PBG79" s="193"/>
      <c r="PBH79" s="193"/>
      <c r="PBI79" s="193"/>
      <c r="PBJ79" s="193"/>
      <c r="PBK79" s="193"/>
      <c r="PBL79" s="193"/>
      <c r="PBM79" s="193"/>
      <c r="PBN79" s="193"/>
      <c r="PBO79" s="193"/>
      <c r="PBP79" s="193"/>
      <c r="PBQ79" s="193"/>
      <c r="PBR79" s="193"/>
      <c r="PBS79" s="193"/>
      <c r="PBT79" s="193"/>
      <c r="PBU79" s="193"/>
      <c r="PBV79" s="193"/>
      <c r="PBW79" s="193"/>
      <c r="PBX79" s="193"/>
      <c r="PBY79" s="193"/>
      <c r="PBZ79" s="193"/>
      <c r="PCA79" s="193"/>
      <c r="PCB79" s="193"/>
      <c r="PCC79" s="193"/>
      <c r="PCD79" s="193"/>
      <c r="PCE79" s="193"/>
      <c r="PCF79" s="193"/>
      <c r="PCG79" s="193"/>
      <c r="PCH79" s="193"/>
      <c r="PCI79" s="193"/>
      <c r="PCJ79" s="193"/>
      <c r="PCK79" s="193"/>
      <c r="PCL79" s="193"/>
      <c r="PCM79" s="193"/>
      <c r="PCN79" s="193"/>
      <c r="PCO79" s="193"/>
      <c r="PCP79" s="193"/>
      <c r="PCQ79" s="193"/>
      <c r="PCR79" s="193"/>
      <c r="PCS79" s="193"/>
      <c r="PCT79" s="193"/>
      <c r="PCU79" s="193"/>
      <c r="PCV79" s="193"/>
      <c r="PCW79" s="193"/>
      <c r="PCX79" s="193"/>
      <c r="PCY79" s="193"/>
      <c r="PCZ79" s="193"/>
      <c r="PDA79" s="193"/>
      <c r="PDB79" s="193"/>
      <c r="PDC79" s="193"/>
      <c r="PDD79" s="193"/>
      <c r="PDE79" s="193"/>
      <c r="PDF79" s="193"/>
      <c r="PDG79" s="193"/>
      <c r="PDH79" s="193"/>
      <c r="PDI79" s="193"/>
      <c r="PDJ79" s="193"/>
      <c r="PDK79" s="193"/>
      <c r="PDL79" s="193"/>
      <c r="PDM79" s="193"/>
      <c r="PDN79" s="193"/>
      <c r="PDO79" s="193"/>
      <c r="PDP79" s="193"/>
      <c r="PDQ79" s="193"/>
      <c r="PDR79" s="193"/>
      <c r="PDS79" s="193"/>
      <c r="PDT79" s="193"/>
      <c r="PDU79" s="193"/>
      <c r="PDV79" s="193"/>
      <c r="PDW79" s="193"/>
      <c r="PDX79" s="193"/>
      <c r="PDY79" s="193"/>
      <c r="PDZ79" s="193"/>
      <c r="PEA79" s="193"/>
      <c r="PEB79" s="193"/>
      <c r="PEC79" s="193"/>
      <c r="PED79" s="193"/>
      <c r="PEE79" s="193"/>
      <c r="PEF79" s="193"/>
      <c r="PEG79" s="193"/>
      <c r="PEH79" s="193"/>
      <c r="PEI79" s="193"/>
      <c r="PEJ79" s="193"/>
      <c r="PEK79" s="193"/>
      <c r="PEL79" s="193"/>
      <c r="PEM79" s="193"/>
      <c r="PEN79" s="193"/>
      <c r="PEO79" s="193"/>
      <c r="PEP79" s="193"/>
      <c r="PEQ79" s="193"/>
      <c r="PER79" s="193"/>
      <c r="PES79" s="193"/>
      <c r="PET79" s="193"/>
      <c r="PEU79" s="193"/>
      <c r="PEV79" s="193"/>
      <c r="PEW79" s="193"/>
      <c r="PEX79" s="193"/>
      <c r="PEY79" s="193"/>
      <c r="PEZ79" s="193"/>
      <c r="PFA79" s="193"/>
      <c r="PFB79" s="193"/>
      <c r="PFC79" s="193"/>
      <c r="PFD79" s="193"/>
      <c r="PFE79" s="193"/>
      <c r="PFF79" s="193"/>
      <c r="PFG79" s="193"/>
      <c r="PFH79" s="193"/>
      <c r="PFI79" s="193"/>
      <c r="PFJ79" s="193"/>
      <c r="PFK79" s="193"/>
      <c r="PFL79" s="193"/>
      <c r="PFM79" s="193"/>
      <c r="PFN79" s="193"/>
      <c r="PFO79" s="193"/>
      <c r="PFP79" s="193"/>
      <c r="PFQ79" s="193"/>
      <c r="PFR79" s="193"/>
      <c r="PFS79" s="193"/>
      <c r="PFT79" s="193"/>
      <c r="PFU79" s="193"/>
      <c r="PFV79" s="193"/>
      <c r="PFW79" s="193"/>
      <c r="PFX79" s="193"/>
      <c r="PFY79" s="193"/>
      <c r="PFZ79" s="193"/>
      <c r="PGA79" s="193"/>
      <c r="PGB79" s="193"/>
      <c r="PGC79" s="193"/>
      <c r="PGD79" s="193"/>
      <c r="PGE79" s="193"/>
      <c r="PGF79" s="193"/>
      <c r="PGG79" s="193"/>
      <c r="PGH79" s="193"/>
      <c r="PGI79" s="193"/>
      <c r="PGJ79" s="193"/>
      <c r="PGK79" s="193"/>
      <c r="PGL79" s="193"/>
      <c r="PGM79" s="193"/>
      <c r="PGN79" s="193"/>
      <c r="PGO79" s="193"/>
      <c r="PGP79" s="193"/>
      <c r="PGQ79" s="193"/>
      <c r="PGR79" s="193"/>
      <c r="PGS79" s="193"/>
      <c r="PGT79" s="193"/>
      <c r="PGU79" s="193"/>
      <c r="PGV79" s="193"/>
      <c r="PGW79" s="193"/>
      <c r="PGX79" s="193"/>
      <c r="PGY79" s="193"/>
      <c r="PGZ79" s="193"/>
      <c r="PHA79" s="193"/>
      <c r="PHB79" s="193"/>
      <c r="PHC79" s="193"/>
      <c r="PHD79" s="193"/>
      <c r="PHE79" s="193"/>
      <c r="PHF79" s="193"/>
      <c r="PHG79" s="193"/>
      <c r="PHH79" s="193"/>
      <c r="PHI79" s="193"/>
      <c r="PHJ79" s="193"/>
      <c r="PHK79" s="193"/>
      <c r="PHL79" s="193"/>
      <c r="PHM79" s="193"/>
      <c r="PHN79" s="193"/>
      <c r="PHO79" s="193"/>
      <c r="PHP79" s="193"/>
      <c r="PHQ79" s="193"/>
      <c r="PHR79" s="193"/>
      <c r="PHS79" s="193"/>
      <c r="PHT79" s="193"/>
      <c r="PHU79" s="193"/>
      <c r="PHV79" s="193"/>
      <c r="PHW79" s="193"/>
      <c r="PHX79" s="193"/>
      <c r="PHY79" s="193"/>
      <c r="PHZ79" s="193"/>
      <c r="PIA79" s="193"/>
      <c r="PIB79" s="193"/>
      <c r="PIC79" s="193"/>
      <c r="PID79" s="193"/>
      <c r="PIE79" s="193"/>
      <c r="PIF79" s="193"/>
      <c r="PIG79" s="193"/>
      <c r="PIH79" s="193"/>
      <c r="PII79" s="193"/>
      <c r="PIJ79" s="193"/>
      <c r="PIK79" s="193"/>
      <c r="PIL79" s="193"/>
      <c r="PIM79" s="193"/>
      <c r="PIN79" s="193"/>
      <c r="PIO79" s="193"/>
      <c r="PIP79" s="193"/>
      <c r="PIQ79" s="193"/>
      <c r="PIR79" s="193"/>
      <c r="PIS79" s="193"/>
      <c r="PIT79" s="193"/>
      <c r="PIU79" s="193"/>
      <c r="PIV79" s="193"/>
      <c r="PIW79" s="193"/>
      <c r="PIX79" s="193"/>
      <c r="PIY79" s="193"/>
      <c r="PIZ79" s="193"/>
      <c r="PJA79" s="193"/>
      <c r="PJB79" s="193"/>
      <c r="PJC79" s="193"/>
      <c r="PJD79" s="193"/>
      <c r="PJE79" s="193"/>
      <c r="PJF79" s="193"/>
      <c r="PJG79" s="193"/>
      <c r="PJH79" s="193"/>
      <c r="PJI79" s="193"/>
      <c r="PJJ79" s="193"/>
      <c r="PJK79" s="193"/>
      <c r="PJL79" s="193"/>
      <c r="PJM79" s="193"/>
      <c r="PJN79" s="193"/>
      <c r="PJO79" s="193"/>
      <c r="PJP79" s="193"/>
      <c r="PJQ79" s="193"/>
      <c r="PJR79" s="193"/>
      <c r="PJS79" s="193"/>
      <c r="PJT79" s="193"/>
      <c r="PJU79" s="193"/>
      <c r="PJV79" s="193"/>
      <c r="PJW79" s="193"/>
      <c r="PJX79" s="193"/>
      <c r="PJY79" s="193"/>
      <c r="PJZ79" s="193"/>
      <c r="PKA79" s="193"/>
      <c r="PKB79" s="193"/>
      <c r="PKC79" s="193"/>
      <c r="PKD79" s="193"/>
      <c r="PKE79" s="193"/>
      <c r="PKF79" s="193"/>
      <c r="PKG79" s="193"/>
      <c r="PKH79" s="193"/>
      <c r="PKI79" s="193"/>
      <c r="PKJ79" s="193"/>
      <c r="PKK79" s="193"/>
      <c r="PKL79" s="193"/>
      <c r="PKM79" s="193"/>
      <c r="PKN79" s="193"/>
      <c r="PKO79" s="193"/>
      <c r="PKP79" s="193"/>
      <c r="PKQ79" s="193"/>
      <c r="PKR79" s="193"/>
      <c r="PKS79" s="193"/>
      <c r="PKT79" s="193"/>
      <c r="PKU79" s="193"/>
      <c r="PKV79" s="193"/>
      <c r="PKW79" s="193"/>
      <c r="PKX79" s="193"/>
      <c r="PKY79" s="193"/>
      <c r="PKZ79" s="193"/>
      <c r="PLA79" s="193"/>
      <c r="PLB79" s="193"/>
      <c r="PLC79" s="193"/>
      <c r="PLD79" s="193"/>
      <c r="PLE79" s="193"/>
      <c r="PLF79" s="193"/>
      <c r="PLG79" s="193"/>
      <c r="PLH79" s="193"/>
      <c r="PLI79" s="193"/>
      <c r="PLJ79" s="193"/>
      <c r="PLK79" s="193"/>
      <c r="PLL79" s="193"/>
      <c r="PLM79" s="193"/>
      <c r="PLN79" s="193"/>
      <c r="PLO79" s="193"/>
      <c r="PLP79" s="193"/>
      <c r="PLQ79" s="193"/>
      <c r="PLR79" s="193"/>
      <c r="PLS79" s="193"/>
      <c r="PLT79" s="193"/>
      <c r="PLU79" s="193"/>
      <c r="PLV79" s="193"/>
      <c r="PLW79" s="193"/>
      <c r="PLX79" s="193"/>
      <c r="PLY79" s="193"/>
      <c r="PLZ79" s="193"/>
      <c r="PMA79" s="193"/>
      <c r="PMB79" s="193"/>
      <c r="PMC79" s="193"/>
      <c r="PMD79" s="193"/>
      <c r="PME79" s="193"/>
      <c r="PMF79" s="193"/>
      <c r="PMG79" s="193"/>
      <c r="PMH79" s="193"/>
      <c r="PMI79" s="193"/>
      <c r="PMJ79" s="193"/>
      <c r="PMK79" s="193"/>
      <c r="PML79" s="193"/>
      <c r="PMM79" s="193"/>
      <c r="PMN79" s="193"/>
      <c r="PMO79" s="193"/>
      <c r="PMP79" s="193"/>
      <c r="PMQ79" s="193"/>
      <c r="PMR79" s="193"/>
      <c r="PMS79" s="193"/>
      <c r="PMT79" s="193"/>
      <c r="PMU79" s="193"/>
      <c r="PMV79" s="193"/>
      <c r="PMW79" s="193"/>
      <c r="PMX79" s="193"/>
      <c r="PMY79" s="193"/>
      <c r="PMZ79" s="193"/>
      <c r="PNA79" s="193"/>
      <c r="PNB79" s="193"/>
      <c r="PNC79" s="193"/>
      <c r="PND79" s="193"/>
      <c r="PNE79" s="193"/>
      <c r="PNF79" s="193"/>
      <c r="PNG79" s="193"/>
      <c r="PNH79" s="193"/>
      <c r="PNI79" s="193"/>
      <c r="PNJ79" s="193"/>
      <c r="PNK79" s="193"/>
      <c r="PNL79" s="193"/>
      <c r="PNM79" s="193"/>
      <c r="PNN79" s="193"/>
      <c r="PNO79" s="193"/>
      <c r="PNP79" s="193"/>
      <c r="PNQ79" s="193"/>
      <c r="PNR79" s="193"/>
      <c r="PNS79" s="193"/>
      <c r="PNT79" s="193"/>
      <c r="PNU79" s="193"/>
      <c r="PNV79" s="193"/>
      <c r="PNW79" s="193"/>
      <c r="PNX79" s="193"/>
      <c r="PNY79" s="193"/>
      <c r="PNZ79" s="193"/>
      <c r="POA79" s="193"/>
      <c r="POB79" s="193"/>
      <c r="POC79" s="193"/>
      <c r="POD79" s="193"/>
      <c r="POE79" s="193"/>
      <c r="POF79" s="193"/>
      <c r="POG79" s="193"/>
      <c r="POH79" s="193"/>
      <c r="POI79" s="193"/>
      <c r="POJ79" s="193"/>
      <c r="POK79" s="193"/>
      <c r="POL79" s="193"/>
      <c r="POM79" s="193"/>
      <c r="PON79" s="193"/>
      <c r="POO79" s="193"/>
      <c r="POP79" s="193"/>
      <c r="POQ79" s="193"/>
      <c r="POR79" s="193"/>
      <c r="POS79" s="193"/>
      <c r="POT79" s="193"/>
      <c r="POU79" s="193"/>
      <c r="POV79" s="193"/>
      <c r="POW79" s="193"/>
      <c r="POX79" s="193"/>
      <c r="POY79" s="193"/>
      <c r="POZ79" s="193"/>
      <c r="PPA79" s="193"/>
      <c r="PPB79" s="193"/>
      <c r="PPC79" s="193"/>
      <c r="PPD79" s="193"/>
      <c r="PPE79" s="193"/>
      <c r="PPF79" s="193"/>
      <c r="PPG79" s="193"/>
      <c r="PPH79" s="193"/>
      <c r="PPI79" s="193"/>
      <c r="PPJ79" s="193"/>
      <c r="PPK79" s="193"/>
      <c r="PPL79" s="193"/>
      <c r="PPM79" s="193"/>
      <c r="PPN79" s="193"/>
      <c r="PPO79" s="193"/>
      <c r="PPP79" s="193"/>
      <c r="PPQ79" s="193"/>
      <c r="PPR79" s="193"/>
      <c r="PPS79" s="193"/>
      <c r="PPT79" s="193"/>
      <c r="PPU79" s="193"/>
      <c r="PPV79" s="193"/>
      <c r="PPW79" s="193"/>
      <c r="PPX79" s="193"/>
      <c r="PPY79" s="193"/>
      <c r="PPZ79" s="193"/>
      <c r="PQA79" s="193"/>
      <c r="PQB79" s="193"/>
      <c r="PQC79" s="193"/>
      <c r="PQD79" s="193"/>
      <c r="PQE79" s="193"/>
      <c r="PQF79" s="193"/>
      <c r="PQG79" s="193"/>
      <c r="PQH79" s="193"/>
      <c r="PQI79" s="193"/>
      <c r="PQJ79" s="193"/>
      <c r="PQK79" s="193"/>
      <c r="PQL79" s="193"/>
      <c r="PQM79" s="193"/>
      <c r="PQN79" s="193"/>
      <c r="PQO79" s="193"/>
      <c r="PQP79" s="193"/>
      <c r="PQQ79" s="193"/>
      <c r="PQR79" s="193"/>
      <c r="PQS79" s="193"/>
      <c r="PQT79" s="193"/>
      <c r="PQU79" s="193"/>
      <c r="PQV79" s="193"/>
      <c r="PQW79" s="193"/>
      <c r="PQX79" s="193"/>
      <c r="PQY79" s="193"/>
      <c r="PQZ79" s="193"/>
      <c r="PRA79" s="193"/>
      <c r="PRB79" s="193"/>
      <c r="PRC79" s="193"/>
      <c r="PRD79" s="193"/>
      <c r="PRE79" s="193"/>
      <c r="PRF79" s="193"/>
      <c r="PRG79" s="193"/>
      <c r="PRH79" s="193"/>
      <c r="PRI79" s="193"/>
      <c r="PRJ79" s="193"/>
      <c r="PRK79" s="193"/>
      <c r="PRL79" s="193"/>
      <c r="PRM79" s="193"/>
      <c r="PRN79" s="193"/>
      <c r="PRO79" s="193"/>
      <c r="PRP79" s="193"/>
      <c r="PRQ79" s="193"/>
      <c r="PRR79" s="193"/>
      <c r="PRS79" s="193"/>
      <c r="PRT79" s="193"/>
      <c r="PRU79" s="193"/>
      <c r="PRV79" s="193"/>
      <c r="PRW79" s="193"/>
      <c r="PRX79" s="193"/>
      <c r="PRY79" s="193"/>
      <c r="PRZ79" s="193"/>
      <c r="PSA79" s="193"/>
      <c r="PSB79" s="193"/>
      <c r="PSC79" s="193"/>
      <c r="PSD79" s="193"/>
      <c r="PSE79" s="193"/>
      <c r="PSF79" s="193"/>
      <c r="PSG79" s="193"/>
      <c r="PSH79" s="193"/>
      <c r="PSI79" s="193"/>
      <c r="PSJ79" s="193"/>
      <c r="PSK79" s="193"/>
      <c r="PSL79" s="193"/>
      <c r="PSM79" s="193"/>
      <c r="PSN79" s="193"/>
      <c r="PSO79" s="193"/>
      <c r="PSP79" s="193"/>
      <c r="PSQ79" s="193"/>
      <c r="PSR79" s="193"/>
      <c r="PSS79" s="193"/>
      <c r="PST79" s="193"/>
      <c r="PSU79" s="193"/>
      <c r="PSV79" s="193"/>
      <c r="PSW79" s="193"/>
      <c r="PSX79" s="193"/>
      <c r="PSY79" s="193"/>
      <c r="PSZ79" s="193"/>
      <c r="PTA79" s="193"/>
      <c r="PTB79" s="193"/>
      <c r="PTC79" s="193"/>
      <c r="PTD79" s="193"/>
      <c r="PTE79" s="193"/>
      <c r="PTF79" s="193"/>
      <c r="PTG79" s="193"/>
      <c r="PTH79" s="193"/>
      <c r="PTI79" s="193"/>
      <c r="PTJ79" s="193"/>
      <c r="PTK79" s="193"/>
      <c r="PTL79" s="193"/>
      <c r="PTM79" s="193"/>
      <c r="PTN79" s="193"/>
      <c r="PTO79" s="193"/>
      <c r="PTP79" s="193"/>
      <c r="PTQ79" s="193"/>
      <c r="PTR79" s="193"/>
      <c r="PTS79" s="193"/>
      <c r="PTT79" s="193"/>
      <c r="PTU79" s="193"/>
      <c r="PTV79" s="193"/>
      <c r="PTW79" s="193"/>
      <c r="PTX79" s="193"/>
      <c r="PTY79" s="193"/>
      <c r="PTZ79" s="193"/>
      <c r="PUA79" s="193"/>
      <c r="PUB79" s="193"/>
      <c r="PUC79" s="193"/>
      <c r="PUD79" s="193"/>
      <c r="PUE79" s="193"/>
      <c r="PUF79" s="193"/>
      <c r="PUG79" s="193"/>
      <c r="PUH79" s="193"/>
      <c r="PUI79" s="193"/>
      <c r="PUJ79" s="193"/>
      <c r="PUK79" s="193"/>
      <c r="PUL79" s="193"/>
      <c r="PUM79" s="193"/>
      <c r="PUN79" s="193"/>
      <c r="PUO79" s="193"/>
      <c r="PUP79" s="193"/>
      <c r="PUQ79" s="193"/>
      <c r="PUR79" s="193"/>
      <c r="PUS79" s="193"/>
      <c r="PUT79" s="193"/>
      <c r="PUU79" s="193"/>
      <c r="PUV79" s="193"/>
      <c r="PUW79" s="193"/>
      <c r="PUX79" s="193"/>
      <c r="PUY79" s="193"/>
      <c r="PUZ79" s="193"/>
      <c r="PVA79" s="193"/>
      <c r="PVB79" s="193"/>
      <c r="PVC79" s="193"/>
      <c r="PVD79" s="193"/>
      <c r="PVE79" s="193"/>
      <c r="PVF79" s="193"/>
      <c r="PVG79" s="193"/>
      <c r="PVH79" s="193"/>
      <c r="PVI79" s="193"/>
      <c r="PVJ79" s="193"/>
      <c r="PVK79" s="193"/>
      <c r="PVL79" s="193"/>
      <c r="PVM79" s="193"/>
      <c r="PVN79" s="193"/>
      <c r="PVO79" s="193"/>
      <c r="PVP79" s="193"/>
      <c r="PVQ79" s="193"/>
      <c r="PVR79" s="193"/>
      <c r="PVS79" s="193"/>
      <c r="PVT79" s="193"/>
      <c r="PVU79" s="193"/>
      <c r="PVV79" s="193"/>
      <c r="PVW79" s="193"/>
      <c r="PVX79" s="193"/>
      <c r="PVY79" s="193"/>
      <c r="PVZ79" s="193"/>
      <c r="PWA79" s="193"/>
      <c r="PWB79" s="193"/>
      <c r="PWC79" s="193"/>
      <c r="PWD79" s="193"/>
      <c r="PWE79" s="193"/>
      <c r="PWF79" s="193"/>
      <c r="PWG79" s="193"/>
      <c r="PWH79" s="193"/>
      <c r="PWI79" s="193"/>
      <c r="PWJ79" s="193"/>
      <c r="PWK79" s="193"/>
      <c r="PWL79" s="193"/>
      <c r="PWM79" s="193"/>
      <c r="PWN79" s="193"/>
      <c r="PWO79" s="193"/>
      <c r="PWP79" s="193"/>
      <c r="PWQ79" s="193"/>
      <c r="PWR79" s="193"/>
      <c r="PWS79" s="193"/>
      <c r="PWT79" s="193"/>
      <c r="PWU79" s="193"/>
      <c r="PWV79" s="193"/>
      <c r="PWW79" s="193"/>
      <c r="PWX79" s="193"/>
      <c r="PWY79" s="193"/>
      <c r="PWZ79" s="193"/>
      <c r="PXA79" s="193"/>
      <c r="PXB79" s="193"/>
      <c r="PXC79" s="193"/>
      <c r="PXD79" s="193"/>
      <c r="PXE79" s="193"/>
      <c r="PXF79" s="193"/>
      <c r="PXG79" s="193"/>
      <c r="PXH79" s="193"/>
      <c r="PXI79" s="193"/>
      <c r="PXJ79" s="193"/>
      <c r="PXK79" s="193"/>
      <c r="PXL79" s="193"/>
      <c r="PXM79" s="193"/>
      <c r="PXN79" s="193"/>
      <c r="PXO79" s="193"/>
      <c r="PXP79" s="193"/>
      <c r="PXQ79" s="193"/>
      <c r="PXR79" s="193"/>
      <c r="PXS79" s="193"/>
      <c r="PXT79" s="193"/>
      <c r="PXU79" s="193"/>
      <c r="PXV79" s="193"/>
      <c r="PXW79" s="193"/>
      <c r="PXX79" s="193"/>
      <c r="PXY79" s="193"/>
      <c r="PXZ79" s="193"/>
      <c r="PYA79" s="193"/>
      <c r="PYB79" s="193"/>
      <c r="PYC79" s="193"/>
      <c r="PYD79" s="193"/>
      <c r="PYE79" s="193"/>
      <c r="PYF79" s="193"/>
      <c r="PYG79" s="193"/>
      <c r="PYH79" s="193"/>
      <c r="PYI79" s="193"/>
      <c r="PYJ79" s="193"/>
      <c r="PYK79" s="193"/>
      <c r="PYL79" s="193"/>
      <c r="PYM79" s="193"/>
      <c r="PYN79" s="193"/>
      <c r="PYO79" s="193"/>
      <c r="PYP79" s="193"/>
      <c r="PYQ79" s="193"/>
      <c r="PYR79" s="193"/>
      <c r="PYS79" s="193"/>
      <c r="PYT79" s="193"/>
      <c r="PYU79" s="193"/>
      <c r="PYV79" s="193"/>
      <c r="PYW79" s="193"/>
      <c r="PYX79" s="193"/>
      <c r="PYY79" s="193"/>
      <c r="PYZ79" s="193"/>
      <c r="PZA79" s="193"/>
      <c r="PZB79" s="193"/>
      <c r="PZC79" s="193"/>
      <c r="PZD79" s="193"/>
      <c r="PZE79" s="193"/>
      <c r="PZF79" s="193"/>
      <c r="PZG79" s="193"/>
      <c r="PZH79" s="193"/>
      <c r="PZI79" s="193"/>
      <c r="PZJ79" s="193"/>
      <c r="PZK79" s="193"/>
      <c r="PZL79" s="193"/>
      <c r="PZM79" s="193"/>
      <c r="PZN79" s="193"/>
      <c r="PZO79" s="193"/>
      <c r="PZP79" s="193"/>
      <c r="PZQ79" s="193"/>
      <c r="PZR79" s="193"/>
      <c r="PZS79" s="193"/>
      <c r="PZT79" s="193"/>
      <c r="PZU79" s="193"/>
      <c r="PZV79" s="193"/>
      <c r="PZW79" s="193"/>
      <c r="PZX79" s="193"/>
      <c r="PZY79" s="193"/>
      <c r="PZZ79" s="193"/>
      <c r="QAA79" s="193"/>
      <c r="QAB79" s="193"/>
      <c r="QAC79" s="193"/>
      <c r="QAD79" s="193"/>
      <c r="QAE79" s="193"/>
      <c r="QAF79" s="193"/>
      <c r="QAG79" s="193"/>
      <c r="QAH79" s="193"/>
      <c r="QAI79" s="193"/>
      <c r="QAJ79" s="193"/>
      <c r="QAK79" s="193"/>
      <c r="QAL79" s="193"/>
      <c r="QAM79" s="193"/>
      <c r="QAN79" s="193"/>
      <c r="QAO79" s="193"/>
      <c r="QAP79" s="193"/>
      <c r="QAQ79" s="193"/>
      <c r="QAR79" s="193"/>
      <c r="QAS79" s="193"/>
      <c r="QAT79" s="193"/>
      <c r="QAU79" s="193"/>
      <c r="QAV79" s="193"/>
      <c r="QAW79" s="193"/>
      <c r="QAX79" s="193"/>
      <c r="QAY79" s="193"/>
      <c r="QAZ79" s="193"/>
      <c r="QBA79" s="193"/>
      <c r="QBB79" s="193"/>
      <c r="QBC79" s="193"/>
      <c r="QBD79" s="193"/>
      <c r="QBE79" s="193"/>
      <c r="QBF79" s="193"/>
      <c r="QBG79" s="193"/>
      <c r="QBH79" s="193"/>
      <c r="QBI79" s="193"/>
      <c r="QBJ79" s="193"/>
      <c r="QBK79" s="193"/>
      <c r="QBL79" s="193"/>
      <c r="QBM79" s="193"/>
      <c r="QBN79" s="193"/>
      <c r="QBO79" s="193"/>
      <c r="QBP79" s="193"/>
      <c r="QBQ79" s="193"/>
      <c r="QBR79" s="193"/>
      <c r="QBS79" s="193"/>
      <c r="QBT79" s="193"/>
      <c r="QBU79" s="193"/>
      <c r="QBV79" s="193"/>
      <c r="QBW79" s="193"/>
      <c r="QBX79" s="193"/>
      <c r="QBY79" s="193"/>
      <c r="QBZ79" s="193"/>
      <c r="QCA79" s="193"/>
      <c r="QCB79" s="193"/>
      <c r="QCC79" s="193"/>
      <c r="QCD79" s="193"/>
      <c r="QCE79" s="193"/>
      <c r="QCF79" s="193"/>
      <c r="QCG79" s="193"/>
      <c r="QCH79" s="193"/>
      <c r="QCI79" s="193"/>
      <c r="QCJ79" s="193"/>
      <c r="QCK79" s="193"/>
      <c r="QCL79" s="193"/>
      <c r="QCM79" s="193"/>
      <c r="QCN79" s="193"/>
      <c r="QCO79" s="193"/>
      <c r="QCP79" s="193"/>
      <c r="QCQ79" s="193"/>
      <c r="QCR79" s="193"/>
      <c r="QCS79" s="193"/>
      <c r="QCT79" s="193"/>
      <c r="QCU79" s="193"/>
      <c r="QCV79" s="193"/>
      <c r="QCW79" s="193"/>
      <c r="QCX79" s="193"/>
      <c r="QCY79" s="193"/>
      <c r="QCZ79" s="193"/>
      <c r="QDA79" s="193"/>
      <c r="QDB79" s="193"/>
      <c r="QDC79" s="193"/>
      <c r="QDD79" s="193"/>
      <c r="QDE79" s="193"/>
      <c r="QDF79" s="193"/>
      <c r="QDG79" s="193"/>
      <c r="QDH79" s="193"/>
      <c r="QDI79" s="193"/>
      <c r="QDJ79" s="193"/>
      <c r="QDK79" s="193"/>
      <c r="QDL79" s="193"/>
      <c r="QDM79" s="193"/>
      <c r="QDN79" s="193"/>
      <c r="QDO79" s="193"/>
      <c r="QDP79" s="193"/>
      <c r="QDQ79" s="193"/>
      <c r="QDR79" s="193"/>
      <c r="QDS79" s="193"/>
      <c r="QDT79" s="193"/>
      <c r="QDU79" s="193"/>
      <c r="QDV79" s="193"/>
      <c r="QDW79" s="193"/>
      <c r="QDX79" s="193"/>
      <c r="QDY79" s="193"/>
      <c r="QDZ79" s="193"/>
      <c r="QEA79" s="193"/>
      <c r="QEB79" s="193"/>
      <c r="QEC79" s="193"/>
      <c r="QED79" s="193"/>
      <c r="QEE79" s="193"/>
      <c r="QEF79" s="193"/>
      <c r="QEG79" s="193"/>
      <c r="QEH79" s="193"/>
      <c r="QEI79" s="193"/>
      <c r="QEJ79" s="193"/>
      <c r="QEK79" s="193"/>
      <c r="QEL79" s="193"/>
      <c r="QEM79" s="193"/>
      <c r="QEN79" s="193"/>
      <c r="QEO79" s="193"/>
      <c r="QEP79" s="193"/>
      <c r="QEQ79" s="193"/>
      <c r="QER79" s="193"/>
      <c r="QES79" s="193"/>
      <c r="QET79" s="193"/>
      <c r="QEU79" s="193"/>
      <c r="QEV79" s="193"/>
      <c r="QEW79" s="193"/>
      <c r="QEX79" s="193"/>
      <c r="QEY79" s="193"/>
      <c r="QEZ79" s="193"/>
      <c r="QFA79" s="193"/>
      <c r="QFB79" s="193"/>
      <c r="QFC79" s="193"/>
      <c r="QFD79" s="193"/>
      <c r="QFE79" s="193"/>
      <c r="QFF79" s="193"/>
      <c r="QFG79" s="193"/>
      <c r="QFH79" s="193"/>
      <c r="QFI79" s="193"/>
      <c r="QFJ79" s="193"/>
      <c r="QFK79" s="193"/>
      <c r="QFL79" s="193"/>
      <c r="QFM79" s="193"/>
      <c r="QFN79" s="193"/>
      <c r="QFO79" s="193"/>
      <c r="QFP79" s="193"/>
      <c r="QFQ79" s="193"/>
      <c r="QFR79" s="193"/>
      <c r="QFS79" s="193"/>
      <c r="QFT79" s="193"/>
      <c r="QFU79" s="193"/>
      <c r="QFV79" s="193"/>
      <c r="QFW79" s="193"/>
      <c r="QFX79" s="193"/>
      <c r="QFY79" s="193"/>
      <c r="QFZ79" s="193"/>
      <c r="QGA79" s="193"/>
      <c r="QGB79" s="193"/>
      <c r="QGC79" s="193"/>
      <c r="QGD79" s="193"/>
      <c r="QGE79" s="193"/>
      <c r="QGF79" s="193"/>
      <c r="QGG79" s="193"/>
      <c r="QGH79" s="193"/>
      <c r="QGI79" s="193"/>
      <c r="QGJ79" s="193"/>
      <c r="QGK79" s="193"/>
      <c r="QGL79" s="193"/>
      <c r="QGM79" s="193"/>
      <c r="QGN79" s="193"/>
      <c r="QGO79" s="193"/>
      <c r="QGP79" s="193"/>
      <c r="QGQ79" s="193"/>
      <c r="QGR79" s="193"/>
      <c r="QGS79" s="193"/>
      <c r="QGT79" s="193"/>
      <c r="QGU79" s="193"/>
      <c r="QGV79" s="193"/>
      <c r="QGW79" s="193"/>
      <c r="QGX79" s="193"/>
      <c r="QGY79" s="193"/>
      <c r="QGZ79" s="193"/>
      <c r="QHA79" s="193"/>
      <c r="QHB79" s="193"/>
      <c r="QHC79" s="193"/>
      <c r="QHD79" s="193"/>
      <c r="QHE79" s="193"/>
      <c r="QHF79" s="193"/>
      <c r="QHG79" s="193"/>
      <c r="QHH79" s="193"/>
      <c r="QHI79" s="193"/>
      <c r="QHJ79" s="193"/>
      <c r="QHK79" s="193"/>
      <c r="QHL79" s="193"/>
      <c r="QHM79" s="193"/>
      <c r="QHN79" s="193"/>
      <c r="QHO79" s="193"/>
      <c r="QHP79" s="193"/>
      <c r="QHQ79" s="193"/>
      <c r="QHR79" s="193"/>
      <c r="QHS79" s="193"/>
      <c r="QHT79" s="193"/>
      <c r="QHU79" s="193"/>
      <c r="QHV79" s="193"/>
      <c r="QHW79" s="193"/>
      <c r="QHX79" s="193"/>
      <c r="QHY79" s="193"/>
      <c r="QHZ79" s="193"/>
      <c r="QIA79" s="193"/>
      <c r="QIB79" s="193"/>
      <c r="QIC79" s="193"/>
      <c r="QID79" s="193"/>
      <c r="QIE79" s="193"/>
      <c r="QIF79" s="193"/>
      <c r="QIG79" s="193"/>
      <c r="QIH79" s="193"/>
      <c r="QII79" s="193"/>
      <c r="QIJ79" s="193"/>
      <c r="QIK79" s="193"/>
      <c r="QIL79" s="193"/>
      <c r="QIM79" s="193"/>
      <c r="QIN79" s="193"/>
      <c r="QIO79" s="193"/>
      <c r="QIP79" s="193"/>
      <c r="QIQ79" s="193"/>
      <c r="QIR79" s="193"/>
      <c r="QIS79" s="193"/>
      <c r="QIT79" s="193"/>
      <c r="QIU79" s="193"/>
      <c r="QIV79" s="193"/>
      <c r="QIW79" s="193"/>
      <c r="QIX79" s="193"/>
      <c r="QIY79" s="193"/>
      <c r="QIZ79" s="193"/>
      <c r="QJA79" s="193"/>
      <c r="QJB79" s="193"/>
      <c r="QJC79" s="193"/>
      <c r="QJD79" s="193"/>
      <c r="QJE79" s="193"/>
      <c r="QJF79" s="193"/>
      <c r="QJG79" s="193"/>
      <c r="QJH79" s="193"/>
      <c r="QJI79" s="193"/>
      <c r="QJJ79" s="193"/>
      <c r="QJK79" s="193"/>
      <c r="QJL79" s="193"/>
      <c r="QJM79" s="193"/>
      <c r="QJN79" s="193"/>
      <c r="QJO79" s="193"/>
      <c r="QJP79" s="193"/>
      <c r="QJQ79" s="193"/>
      <c r="QJR79" s="193"/>
      <c r="QJS79" s="193"/>
      <c r="QJT79" s="193"/>
      <c r="QJU79" s="193"/>
      <c r="QJV79" s="193"/>
      <c r="QJW79" s="193"/>
      <c r="QJX79" s="193"/>
      <c r="QJY79" s="193"/>
      <c r="QJZ79" s="193"/>
      <c r="QKA79" s="193"/>
      <c r="QKB79" s="193"/>
      <c r="QKC79" s="193"/>
      <c r="QKD79" s="193"/>
      <c r="QKE79" s="193"/>
      <c r="QKF79" s="193"/>
      <c r="QKG79" s="193"/>
      <c r="QKH79" s="193"/>
      <c r="QKI79" s="193"/>
      <c r="QKJ79" s="193"/>
      <c r="QKK79" s="193"/>
      <c r="QKL79" s="193"/>
      <c r="QKM79" s="193"/>
      <c r="QKN79" s="193"/>
      <c r="QKO79" s="193"/>
      <c r="QKP79" s="193"/>
      <c r="QKQ79" s="193"/>
      <c r="QKR79" s="193"/>
      <c r="QKS79" s="193"/>
      <c r="QKT79" s="193"/>
      <c r="QKU79" s="193"/>
      <c r="QKV79" s="193"/>
      <c r="QKW79" s="193"/>
      <c r="QKX79" s="193"/>
      <c r="QKY79" s="193"/>
      <c r="QKZ79" s="193"/>
      <c r="QLA79" s="193"/>
      <c r="QLB79" s="193"/>
      <c r="QLC79" s="193"/>
      <c r="QLD79" s="193"/>
      <c r="QLE79" s="193"/>
      <c r="QLF79" s="193"/>
      <c r="QLG79" s="193"/>
      <c r="QLH79" s="193"/>
      <c r="QLI79" s="193"/>
      <c r="QLJ79" s="193"/>
      <c r="QLK79" s="193"/>
      <c r="QLL79" s="193"/>
      <c r="QLM79" s="193"/>
      <c r="QLN79" s="193"/>
      <c r="QLO79" s="193"/>
      <c r="QLP79" s="193"/>
      <c r="QLQ79" s="193"/>
      <c r="QLR79" s="193"/>
      <c r="QLS79" s="193"/>
      <c r="QLT79" s="193"/>
      <c r="QLU79" s="193"/>
      <c r="QLV79" s="193"/>
      <c r="QLW79" s="193"/>
      <c r="QLX79" s="193"/>
      <c r="QLY79" s="193"/>
      <c r="QLZ79" s="193"/>
      <c r="QMA79" s="193"/>
      <c r="QMB79" s="193"/>
      <c r="QMC79" s="193"/>
      <c r="QMD79" s="193"/>
      <c r="QME79" s="193"/>
      <c r="QMF79" s="193"/>
      <c r="QMG79" s="193"/>
      <c r="QMH79" s="193"/>
      <c r="QMI79" s="193"/>
      <c r="QMJ79" s="193"/>
      <c r="QMK79" s="193"/>
      <c r="QML79" s="193"/>
      <c r="QMM79" s="193"/>
      <c r="QMN79" s="193"/>
      <c r="QMO79" s="193"/>
      <c r="QMP79" s="193"/>
      <c r="QMQ79" s="193"/>
      <c r="QMR79" s="193"/>
      <c r="QMS79" s="193"/>
      <c r="QMT79" s="193"/>
      <c r="QMU79" s="193"/>
      <c r="QMV79" s="193"/>
      <c r="QMW79" s="193"/>
      <c r="QMX79" s="193"/>
      <c r="QMY79" s="193"/>
      <c r="QMZ79" s="193"/>
      <c r="QNA79" s="193"/>
      <c r="QNB79" s="193"/>
      <c r="QNC79" s="193"/>
      <c r="QND79" s="193"/>
      <c r="QNE79" s="193"/>
      <c r="QNF79" s="193"/>
      <c r="QNG79" s="193"/>
      <c r="QNH79" s="193"/>
      <c r="QNI79" s="193"/>
      <c r="QNJ79" s="193"/>
      <c r="QNK79" s="193"/>
      <c r="QNL79" s="193"/>
      <c r="QNM79" s="193"/>
      <c r="QNN79" s="193"/>
      <c r="QNO79" s="193"/>
      <c r="QNP79" s="193"/>
      <c r="QNQ79" s="193"/>
      <c r="QNR79" s="193"/>
      <c r="QNS79" s="193"/>
      <c r="QNT79" s="193"/>
      <c r="QNU79" s="193"/>
      <c r="QNV79" s="193"/>
      <c r="QNW79" s="193"/>
      <c r="QNX79" s="193"/>
      <c r="QNY79" s="193"/>
      <c r="QNZ79" s="193"/>
      <c r="QOA79" s="193"/>
      <c r="QOB79" s="193"/>
      <c r="QOC79" s="193"/>
      <c r="QOD79" s="193"/>
      <c r="QOE79" s="193"/>
      <c r="QOF79" s="193"/>
      <c r="QOG79" s="193"/>
      <c r="QOH79" s="193"/>
      <c r="QOI79" s="193"/>
      <c r="QOJ79" s="193"/>
      <c r="QOK79" s="193"/>
      <c r="QOL79" s="193"/>
      <c r="QOM79" s="193"/>
      <c r="QON79" s="193"/>
      <c r="QOO79" s="193"/>
      <c r="QOP79" s="193"/>
      <c r="QOQ79" s="193"/>
      <c r="QOR79" s="193"/>
      <c r="QOS79" s="193"/>
      <c r="QOT79" s="193"/>
      <c r="QOU79" s="193"/>
      <c r="QOV79" s="193"/>
      <c r="QOW79" s="193"/>
      <c r="QOX79" s="193"/>
      <c r="QOY79" s="193"/>
      <c r="QOZ79" s="193"/>
      <c r="QPA79" s="193"/>
      <c r="QPB79" s="193"/>
      <c r="QPC79" s="193"/>
      <c r="QPD79" s="193"/>
      <c r="QPE79" s="193"/>
      <c r="QPF79" s="193"/>
      <c r="QPG79" s="193"/>
      <c r="QPH79" s="193"/>
      <c r="QPI79" s="193"/>
      <c r="QPJ79" s="193"/>
      <c r="QPK79" s="193"/>
      <c r="QPL79" s="193"/>
      <c r="QPM79" s="193"/>
      <c r="QPN79" s="193"/>
      <c r="QPO79" s="193"/>
      <c r="QPP79" s="193"/>
      <c r="QPQ79" s="193"/>
      <c r="QPR79" s="193"/>
      <c r="QPS79" s="193"/>
      <c r="QPT79" s="193"/>
      <c r="QPU79" s="193"/>
      <c r="QPV79" s="193"/>
      <c r="QPW79" s="193"/>
      <c r="QPX79" s="193"/>
      <c r="QPY79" s="193"/>
      <c r="QPZ79" s="193"/>
      <c r="QQA79" s="193"/>
      <c r="QQB79" s="193"/>
      <c r="QQC79" s="193"/>
      <c r="QQD79" s="193"/>
      <c r="QQE79" s="193"/>
      <c r="QQF79" s="193"/>
      <c r="QQG79" s="193"/>
      <c r="QQH79" s="193"/>
      <c r="QQI79" s="193"/>
      <c r="QQJ79" s="193"/>
      <c r="QQK79" s="193"/>
      <c r="QQL79" s="193"/>
      <c r="QQM79" s="193"/>
      <c r="QQN79" s="193"/>
      <c r="QQO79" s="193"/>
      <c r="QQP79" s="193"/>
      <c r="QQQ79" s="193"/>
      <c r="QQR79" s="193"/>
      <c r="QQS79" s="193"/>
      <c r="QQT79" s="193"/>
      <c r="QQU79" s="193"/>
      <c r="QQV79" s="193"/>
      <c r="QQW79" s="193"/>
      <c r="QQX79" s="193"/>
      <c r="QQY79" s="193"/>
      <c r="QQZ79" s="193"/>
      <c r="QRA79" s="193"/>
      <c r="QRB79" s="193"/>
      <c r="QRC79" s="193"/>
      <c r="QRD79" s="193"/>
      <c r="QRE79" s="193"/>
      <c r="QRF79" s="193"/>
      <c r="QRG79" s="193"/>
      <c r="QRH79" s="193"/>
      <c r="QRI79" s="193"/>
      <c r="QRJ79" s="193"/>
      <c r="QRK79" s="193"/>
      <c r="QRL79" s="193"/>
      <c r="QRM79" s="193"/>
      <c r="QRN79" s="193"/>
      <c r="QRO79" s="193"/>
      <c r="QRP79" s="193"/>
      <c r="QRQ79" s="193"/>
      <c r="QRR79" s="193"/>
      <c r="QRS79" s="193"/>
      <c r="QRT79" s="193"/>
      <c r="QRU79" s="193"/>
      <c r="QRV79" s="193"/>
      <c r="QRW79" s="193"/>
      <c r="QRX79" s="193"/>
      <c r="QRY79" s="193"/>
      <c r="QRZ79" s="193"/>
      <c r="QSA79" s="193"/>
      <c r="QSB79" s="193"/>
      <c r="QSC79" s="193"/>
      <c r="QSD79" s="193"/>
      <c r="QSE79" s="193"/>
      <c r="QSF79" s="193"/>
      <c r="QSG79" s="193"/>
      <c r="QSH79" s="193"/>
      <c r="QSI79" s="193"/>
      <c r="QSJ79" s="193"/>
      <c r="QSK79" s="193"/>
      <c r="QSL79" s="193"/>
      <c r="QSM79" s="193"/>
      <c r="QSN79" s="193"/>
      <c r="QSO79" s="193"/>
      <c r="QSP79" s="193"/>
      <c r="QSQ79" s="193"/>
      <c r="QSR79" s="193"/>
      <c r="QSS79" s="193"/>
      <c r="QST79" s="193"/>
      <c r="QSU79" s="193"/>
      <c r="QSV79" s="193"/>
      <c r="QSW79" s="193"/>
      <c r="QSX79" s="193"/>
      <c r="QSY79" s="193"/>
      <c r="QSZ79" s="193"/>
      <c r="QTA79" s="193"/>
      <c r="QTB79" s="193"/>
      <c r="QTC79" s="193"/>
      <c r="QTD79" s="193"/>
      <c r="QTE79" s="193"/>
      <c r="QTF79" s="193"/>
      <c r="QTG79" s="193"/>
      <c r="QTH79" s="193"/>
      <c r="QTI79" s="193"/>
      <c r="QTJ79" s="193"/>
      <c r="QTK79" s="193"/>
      <c r="QTL79" s="193"/>
      <c r="QTM79" s="193"/>
      <c r="QTN79" s="193"/>
      <c r="QTO79" s="193"/>
      <c r="QTP79" s="193"/>
      <c r="QTQ79" s="193"/>
      <c r="QTR79" s="193"/>
      <c r="QTS79" s="193"/>
      <c r="QTT79" s="193"/>
      <c r="QTU79" s="193"/>
      <c r="QTV79" s="193"/>
      <c r="QTW79" s="193"/>
      <c r="QTX79" s="193"/>
      <c r="QTY79" s="193"/>
      <c r="QTZ79" s="193"/>
      <c r="QUA79" s="193"/>
      <c r="QUB79" s="193"/>
      <c r="QUC79" s="193"/>
      <c r="QUD79" s="193"/>
      <c r="QUE79" s="193"/>
      <c r="QUF79" s="193"/>
      <c r="QUG79" s="193"/>
      <c r="QUH79" s="193"/>
      <c r="QUI79" s="193"/>
      <c r="QUJ79" s="193"/>
      <c r="QUK79" s="193"/>
      <c r="QUL79" s="193"/>
      <c r="QUM79" s="193"/>
      <c r="QUN79" s="193"/>
      <c r="QUO79" s="193"/>
      <c r="QUP79" s="193"/>
      <c r="QUQ79" s="193"/>
      <c r="QUR79" s="193"/>
      <c r="QUS79" s="193"/>
      <c r="QUT79" s="193"/>
      <c r="QUU79" s="193"/>
      <c r="QUV79" s="193"/>
      <c r="QUW79" s="193"/>
      <c r="QUX79" s="193"/>
      <c r="QUY79" s="193"/>
      <c r="QUZ79" s="193"/>
      <c r="QVA79" s="193"/>
      <c r="QVB79" s="193"/>
      <c r="QVC79" s="193"/>
      <c r="QVD79" s="193"/>
      <c r="QVE79" s="193"/>
      <c r="QVF79" s="193"/>
      <c r="QVG79" s="193"/>
      <c r="QVH79" s="193"/>
      <c r="QVI79" s="193"/>
      <c r="QVJ79" s="193"/>
      <c r="QVK79" s="193"/>
      <c r="QVL79" s="193"/>
      <c r="QVM79" s="193"/>
      <c r="QVN79" s="193"/>
      <c r="QVO79" s="193"/>
      <c r="QVP79" s="193"/>
      <c r="QVQ79" s="193"/>
      <c r="QVR79" s="193"/>
      <c r="QVS79" s="193"/>
      <c r="QVT79" s="193"/>
      <c r="QVU79" s="193"/>
      <c r="QVV79" s="193"/>
      <c r="QVW79" s="193"/>
      <c r="QVX79" s="193"/>
      <c r="QVY79" s="193"/>
      <c r="QVZ79" s="193"/>
      <c r="QWA79" s="193"/>
      <c r="QWB79" s="193"/>
      <c r="QWC79" s="193"/>
      <c r="QWD79" s="193"/>
      <c r="QWE79" s="193"/>
      <c r="QWF79" s="193"/>
      <c r="QWG79" s="193"/>
      <c r="QWH79" s="193"/>
      <c r="QWI79" s="193"/>
      <c r="QWJ79" s="193"/>
      <c r="QWK79" s="193"/>
      <c r="QWL79" s="193"/>
      <c r="QWM79" s="193"/>
      <c r="QWN79" s="193"/>
      <c r="QWO79" s="193"/>
      <c r="QWP79" s="193"/>
      <c r="QWQ79" s="193"/>
      <c r="QWR79" s="193"/>
      <c r="QWS79" s="193"/>
      <c r="QWT79" s="193"/>
      <c r="QWU79" s="193"/>
      <c r="QWV79" s="193"/>
      <c r="QWW79" s="193"/>
      <c r="QWX79" s="193"/>
      <c r="QWY79" s="193"/>
      <c r="QWZ79" s="193"/>
      <c r="QXA79" s="193"/>
      <c r="QXB79" s="193"/>
      <c r="QXC79" s="193"/>
      <c r="QXD79" s="193"/>
      <c r="QXE79" s="193"/>
      <c r="QXF79" s="193"/>
      <c r="QXG79" s="193"/>
      <c r="QXH79" s="193"/>
      <c r="QXI79" s="193"/>
      <c r="QXJ79" s="193"/>
      <c r="QXK79" s="193"/>
      <c r="QXL79" s="193"/>
      <c r="QXM79" s="193"/>
      <c r="QXN79" s="193"/>
      <c r="QXO79" s="193"/>
      <c r="QXP79" s="193"/>
      <c r="QXQ79" s="193"/>
      <c r="QXR79" s="193"/>
      <c r="QXS79" s="193"/>
      <c r="QXT79" s="193"/>
      <c r="QXU79" s="193"/>
      <c r="QXV79" s="193"/>
      <c r="QXW79" s="193"/>
      <c r="QXX79" s="193"/>
      <c r="QXY79" s="193"/>
      <c r="QXZ79" s="193"/>
      <c r="QYA79" s="193"/>
      <c r="QYB79" s="193"/>
      <c r="QYC79" s="193"/>
      <c r="QYD79" s="193"/>
      <c r="QYE79" s="193"/>
      <c r="QYF79" s="193"/>
      <c r="QYG79" s="193"/>
      <c r="QYH79" s="193"/>
      <c r="QYI79" s="193"/>
      <c r="QYJ79" s="193"/>
      <c r="QYK79" s="193"/>
      <c r="QYL79" s="193"/>
      <c r="QYM79" s="193"/>
      <c r="QYN79" s="193"/>
      <c r="QYO79" s="193"/>
      <c r="QYP79" s="193"/>
      <c r="QYQ79" s="193"/>
      <c r="QYR79" s="193"/>
      <c r="QYS79" s="193"/>
      <c r="QYT79" s="193"/>
      <c r="QYU79" s="193"/>
      <c r="QYV79" s="193"/>
      <c r="QYW79" s="193"/>
      <c r="QYX79" s="193"/>
      <c r="QYY79" s="193"/>
      <c r="QYZ79" s="193"/>
      <c r="QZA79" s="193"/>
      <c r="QZB79" s="193"/>
      <c r="QZC79" s="193"/>
      <c r="QZD79" s="193"/>
      <c r="QZE79" s="193"/>
      <c r="QZF79" s="193"/>
      <c r="QZG79" s="193"/>
      <c r="QZH79" s="193"/>
      <c r="QZI79" s="193"/>
      <c r="QZJ79" s="193"/>
      <c r="QZK79" s="193"/>
      <c r="QZL79" s="193"/>
      <c r="QZM79" s="193"/>
      <c r="QZN79" s="193"/>
      <c r="QZO79" s="193"/>
      <c r="QZP79" s="193"/>
      <c r="QZQ79" s="193"/>
      <c r="QZR79" s="193"/>
      <c r="QZS79" s="193"/>
      <c r="QZT79" s="193"/>
      <c r="QZU79" s="193"/>
      <c r="QZV79" s="193"/>
      <c r="QZW79" s="193"/>
      <c r="QZX79" s="193"/>
      <c r="QZY79" s="193"/>
      <c r="QZZ79" s="193"/>
      <c r="RAA79" s="193"/>
      <c r="RAB79" s="193"/>
      <c r="RAC79" s="193"/>
      <c r="RAD79" s="193"/>
      <c r="RAE79" s="193"/>
      <c r="RAF79" s="193"/>
      <c r="RAG79" s="193"/>
      <c r="RAH79" s="193"/>
      <c r="RAI79" s="193"/>
      <c r="RAJ79" s="193"/>
      <c r="RAK79" s="193"/>
      <c r="RAL79" s="193"/>
      <c r="RAM79" s="193"/>
      <c r="RAN79" s="193"/>
      <c r="RAO79" s="193"/>
      <c r="RAP79" s="193"/>
      <c r="RAQ79" s="193"/>
      <c r="RAR79" s="193"/>
      <c r="RAS79" s="193"/>
      <c r="RAT79" s="193"/>
      <c r="RAU79" s="193"/>
      <c r="RAV79" s="193"/>
      <c r="RAW79" s="193"/>
      <c r="RAX79" s="193"/>
      <c r="RAY79" s="193"/>
      <c r="RAZ79" s="193"/>
      <c r="RBA79" s="193"/>
      <c r="RBB79" s="193"/>
      <c r="RBC79" s="193"/>
      <c r="RBD79" s="193"/>
      <c r="RBE79" s="193"/>
      <c r="RBF79" s="193"/>
      <c r="RBG79" s="193"/>
      <c r="RBH79" s="193"/>
      <c r="RBI79" s="193"/>
      <c r="RBJ79" s="193"/>
      <c r="RBK79" s="193"/>
      <c r="RBL79" s="193"/>
      <c r="RBM79" s="193"/>
      <c r="RBN79" s="193"/>
      <c r="RBO79" s="193"/>
      <c r="RBP79" s="193"/>
      <c r="RBQ79" s="193"/>
      <c r="RBR79" s="193"/>
      <c r="RBS79" s="193"/>
      <c r="RBT79" s="193"/>
      <c r="RBU79" s="193"/>
      <c r="RBV79" s="193"/>
      <c r="RBW79" s="193"/>
      <c r="RBX79" s="193"/>
      <c r="RBY79" s="193"/>
      <c r="RBZ79" s="193"/>
      <c r="RCA79" s="193"/>
      <c r="RCB79" s="193"/>
      <c r="RCC79" s="193"/>
      <c r="RCD79" s="193"/>
      <c r="RCE79" s="193"/>
      <c r="RCF79" s="193"/>
      <c r="RCG79" s="193"/>
      <c r="RCH79" s="193"/>
      <c r="RCI79" s="193"/>
      <c r="RCJ79" s="193"/>
      <c r="RCK79" s="193"/>
      <c r="RCL79" s="193"/>
      <c r="RCM79" s="193"/>
      <c r="RCN79" s="193"/>
      <c r="RCO79" s="193"/>
      <c r="RCP79" s="193"/>
      <c r="RCQ79" s="193"/>
      <c r="RCR79" s="193"/>
      <c r="RCS79" s="193"/>
      <c r="RCT79" s="193"/>
      <c r="RCU79" s="193"/>
      <c r="RCV79" s="193"/>
      <c r="RCW79" s="193"/>
      <c r="RCX79" s="193"/>
      <c r="RCY79" s="193"/>
      <c r="RCZ79" s="193"/>
      <c r="RDA79" s="193"/>
      <c r="RDB79" s="193"/>
      <c r="RDC79" s="193"/>
      <c r="RDD79" s="193"/>
      <c r="RDE79" s="193"/>
      <c r="RDF79" s="193"/>
      <c r="RDG79" s="193"/>
      <c r="RDH79" s="193"/>
      <c r="RDI79" s="193"/>
      <c r="RDJ79" s="193"/>
      <c r="RDK79" s="193"/>
      <c r="RDL79" s="193"/>
      <c r="RDM79" s="193"/>
      <c r="RDN79" s="193"/>
      <c r="RDO79" s="193"/>
      <c r="RDP79" s="193"/>
      <c r="RDQ79" s="193"/>
      <c r="RDR79" s="193"/>
      <c r="RDS79" s="193"/>
      <c r="RDT79" s="193"/>
      <c r="RDU79" s="193"/>
      <c r="RDV79" s="193"/>
      <c r="RDW79" s="193"/>
      <c r="RDX79" s="193"/>
      <c r="RDY79" s="193"/>
      <c r="RDZ79" s="193"/>
      <c r="REA79" s="193"/>
      <c r="REB79" s="193"/>
      <c r="REC79" s="193"/>
      <c r="RED79" s="193"/>
      <c r="REE79" s="193"/>
      <c r="REF79" s="193"/>
      <c r="REG79" s="193"/>
      <c r="REH79" s="193"/>
      <c r="REI79" s="193"/>
      <c r="REJ79" s="193"/>
      <c r="REK79" s="193"/>
      <c r="REL79" s="193"/>
      <c r="REM79" s="193"/>
      <c r="REN79" s="193"/>
      <c r="REO79" s="193"/>
      <c r="REP79" s="193"/>
      <c r="REQ79" s="193"/>
      <c r="RER79" s="193"/>
      <c r="RES79" s="193"/>
      <c r="RET79" s="193"/>
      <c r="REU79" s="193"/>
      <c r="REV79" s="193"/>
      <c r="REW79" s="193"/>
      <c r="REX79" s="193"/>
      <c r="REY79" s="193"/>
      <c r="REZ79" s="193"/>
      <c r="RFA79" s="193"/>
      <c r="RFB79" s="193"/>
      <c r="RFC79" s="193"/>
      <c r="RFD79" s="193"/>
      <c r="RFE79" s="193"/>
      <c r="RFF79" s="193"/>
      <c r="RFG79" s="193"/>
      <c r="RFH79" s="193"/>
      <c r="RFI79" s="193"/>
      <c r="RFJ79" s="193"/>
      <c r="RFK79" s="193"/>
      <c r="RFL79" s="193"/>
      <c r="RFM79" s="193"/>
      <c r="RFN79" s="193"/>
      <c r="RFO79" s="193"/>
      <c r="RFP79" s="193"/>
      <c r="RFQ79" s="193"/>
      <c r="RFR79" s="193"/>
      <c r="RFS79" s="193"/>
      <c r="RFT79" s="193"/>
      <c r="RFU79" s="193"/>
      <c r="RFV79" s="193"/>
      <c r="RFW79" s="193"/>
      <c r="RFX79" s="193"/>
      <c r="RFY79" s="193"/>
      <c r="RFZ79" s="193"/>
      <c r="RGA79" s="193"/>
      <c r="RGB79" s="193"/>
      <c r="RGC79" s="193"/>
      <c r="RGD79" s="193"/>
      <c r="RGE79" s="193"/>
      <c r="RGF79" s="193"/>
      <c r="RGG79" s="193"/>
      <c r="RGH79" s="193"/>
      <c r="RGI79" s="193"/>
      <c r="RGJ79" s="193"/>
      <c r="RGK79" s="193"/>
      <c r="RGL79" s="193"/>
      <c r="RGM79" s="193"/>
      <c r="RGN79" s="193"/>
      <c r="RGO79" s="193"/>
      <c r="RGP79" s="193"/>
      <c r="RGQ79" s="193"/>
      <c r="RGR79" s="193"/>
      <c r="RGS79" s="193"/>
      <c r="RGT79" s="193"/>
      <c r="RGU79" s="193"/>
      <c r="RGV79" s="193"/>
      <c r="RGW79" s="193"/>
      <c r="RGX79" s="193"/>
      <c r="RGY79" s="193"/>
      <c r="RGZ79" s="193"/>
      <c r="RHA79" s="193"/>
      <c r="RHB79" s="193"/>
      <c r="RHC79" s="193"/>
      <c r="RHD79" s="193"/>
      <c r="RHE79" s="193"/>
      <c r="RHF79" s="193"/>
      <c r="RHG79" s="193"/>
      <c r="RHH79" s="193"/>
      <c r="RHI79" s="193"/>
      <c r="RHJ79" s="193"/>
      <c r="RHK79" s="193"/>
      <c r="RHL79" s="193"/>
      <c r="RHM79" s="193"/>
      <c r="RHN79" s="193"/>
      <c r="RHO79" s="193"/>
      <c r="RHP79" s="193"/>
      <c r="RHQ79" s="193"/>
      <c r="RHR79" s="193"/>
      <c r="RHS79" s="193"/>
      <c r="RHT79" s="193"/>
      <c r="RHU79" s="193"/>
      <c r="RHV79" s="193"/>
      <c r="RHW79" s="193"/>
      <c r="RHX79" s="193"/>
      <c r="RHY79" s="193"/>
      <c r="RHZ79" s="193"/>
      <c r="RIA79" s="193"/>
      <c r="RIB79" s="193"/>
      <c r="RIC79" s="193"/>
      <c r="RID79" s="193"/>
      <c r="RIE79" s="193"/>
      <c r="RIF79" s="193"/>
      <c r="RIG79" s="193"/>
      <c r="RIH79" s="193"/>
      <c r="RII79" s="193"/>
      <c r="RIJ79" s="193"/>
      <c r="RIK79" s="193"/>
      <c r="RIL79" s="193"/>
      <c r="RIM79" s="193"/>
      <c r="RIN79" s="193"/>
      <c r="RIO79" s="193"/>
      <c r="RIP79" s="193"/>
      <c r="RIQ79" s="193"/>
      <c r="RIR79" s="193"/>
      <c r="RIS79" s="193"/>
      <c r="RIT79" s="193"/>
      <c r="RIU79" s="193"/>
      <c r="RIV79" s="193"/>
      <c r="RIW79" s="193"/>
      <c r="RIX79" s="193"/>
      <c r="RIY79" s="193"/>
      <c r="RIZ79" s="193"/>
      <c r="RJA79" s="193"/>
      <c r="RJB79" s="193"/>
      <c r="RJC79" s="193"/>
      <c r="RJD79" s="193"/>
      <c r="RJE79" s="193"/>
      <c r="RJF79" s="193"/>
      <c r="RJG79" s="193"/>
      <c r="RJH79" s="193"/>
      <c r="RJI79" s="193"/>
      <c r="RJJ79" s="193"/>
      <c r="RJK79" s="193"/>
      <c r="RJL79" s="193"/>
      <c r="RJM79" s="193"/>
      <c r="RJN79" s="193"/>
      <c r="RJO79" s="193"/>
      <c r="RJP79" s="193"/>
      <c r="RJQ79" s="193"/>
      <c r="RJR79" s="193"/>
      <c r="RJS79" s="193"/>
      <c r="RJT79" s="193"/>
      <c r="RJU79" s="193"/>
      <c r="RJV79" s="193"/>
      <c r="RJW79" s="193"/>
      <c r="RJX79" s="193"/>
      <c r="RJY79" s="193"/>
      <c r="RJZ79" s="193"/>
      <c r="RKA79" s="193"/>
      <c r="RKB79" s="193"/>
      <c r="RKC79" s="193"/>
      <c r="RKD79" s="193"/>
      <c r="RKE79" s="193"/>
      <c r="RKF79" s="193"/>
      <c r="RKG79" s="193"/>
      <c r="RKH79" s="193"/>
      <c r="RKI79" s="193"/>
      <c r="RKJ79" s="193"/>
      <c r="RKK79" s="193"/>
      <c r="RKL79" s="193"/>
      <c r="RKM79" s="193"/>
      <c r="RKN79" s="193"/>
      <c r="RKO79" s="193"/>
      <c r="RKP79" s="193"/>
      <c r="RKQ79" s="193"/>
      <c r="RKR79" s="193"/>
      <c r="RKS79" s="193"/>
      <c r="RKT79" s="193"/>
      <c r="RKU79" s="193"/>
      <c r="RKV79" s="193"/>
      <c r="RKW79" s="193"/>
      <c r="RKX79" s="193"/>
      <c r="RKY79" s="193"/>
      <c r="RKZ79" s="193"/>
      <c r="RLA79" s="193"/>
      <c r="RLB79" s="193"/>
      <c r="RLC79" s="193"/>
      <c r="RLD79" s="193"/>
      <c r="RLE79" s="193"/>
      <c r="RLF79" s="193"/>
      <c r="RLG79" s="193"/>
      <c r="RLH79" s="193"/>
      <c r="RLI79" s="193"/>
      <c r="RLJ79" s="193"/>
      <c r="RLK79" s="193"/>
      <c r="RLL79" s="193"/>
      <c r="RLM79" s="193"/>
      <c r="RLN79" s="193"/>
      <c r="RLO79" s="193"/>
      <c r="RLP79" s="193"/>
      <c r="RLQ79" s="193"/>
      <c r="RLR79" s="193"/>
      <c r="RLS79" s="193"/>
      <c r="RLT79" s="193"/>
      <c r="RLU79" s="193"/>
      <c r="RLV79" s="193"/>
      <c r="RLW79" s="193"/>
      <c r="RLX79" s="193"/>
      <c r="RLY79" s="193"/>
      <c r="RLZ79" s="193"/>
      <c r="RMA79" s="193"/>
      <c r="RMB79" s="193"/>
      <c r="RMC79" s="193"/>
      <c r="RMD79" s="193"/>
      <c r="RME79" s="193"/>
      <c r="RMF79" s="193"/>
      <c r="RMG79" s="193"/>
      <c r="RMH79" s="193"/>
      <c r="RMI79" s="193"/>
      <c r="RMJ79" s="193"/>
      <c r="RMK79" s="193"/>
      <c r="RML79" s="193"/>
      <c r="RMM79" s="193"/>
      <c r="RMN79" s="193"/>
      <c r="RMO79" s="193"/>
      <c r="RMP79" s="193"/>
      <c r="RMQ79" s="193"/>
      <c r="RMR79" s="193"/>
      <c r="RMS79" s="193"/>
      <c r="RMT79" s="193"/>
      <c r="RMU79" s="193"/>
      <c r="RMV79" s="193"/>
      <c r="RMW79" s="193"/>
      <c r="RMX79" s="193"/>
      <c r="RMY79" s="193"/>
      <c r="RMZ79" s="193"/>
      <c r="RNA79" s="193"/>
      <c r="RNB79" s="193"/>
      <c r="RNC79" s="193"/>
      <c r="RND79" s="193"/>
      <c r="RNE79" s="193"/>
      <c r="RNF79" s="193"/>
      <c r="RNG79" s="193"/>
      <c r="RNH79" s="193"/>
      <c r="RNI79" s="193"/>
      <c r="RNJ79" s="193"/>
      <c r="RNK79" s="193"/>
      <c r="RNL79" s="193"/>
      <c r="RNM79" s="193"/>
      <c r="RNN79" s="193"/>
      <c r="RNO79" s="193"/>
      <c r="RNP79" s="193"/>
      <c r="RNQ79" s="193"/>
      <c r="RNR79" s="193"/>
      <c r="RNS79" s="193"/>
      <c r="RNT79" s="193"/>
      <c r="RNU79" s="193"/>
      <c r="RNV79" s="193"/>
      <c r="RNW79" s="193"/>
      <c r="RNX79" s="193"/>
      <c r="RNY79" s="193"/>
      <c r="RNZ79" s="193"/>
      <c r="ROA79" s="193"/>
      <c r="ROB79" s="193"/>
      <c r="ROC79" s="193"/>
      <c r="ROD79" s="193"/>
      <c r="ROE79" s="193"/>
      <c r="ROF79" s="193"/>
      <c r="ROG79" s="193"/>
      <c r="ROH79" s="193"/>
      <c r="ROI79" s="193"/>
      <c r="ROJ79" s="193"/>
      <c r="ROK79" s="193"/>
      <c r="ROL79" s="193"/>
      <c r="ROM79" s="193"/>
      <c r="RON79" s="193"/>
      <c r="ROO79" s="193"/>
      <c r="ROP79" s="193"/>
      <c r="ROQ79" s="193"/>
      <c r="ROR79" s="193"/>
      <c r="ROS79" s="193"/>
      <c r="ROT79" s="193"/>
      <c r="ROU79" s="193"/>
      <c r="ROV79" s="193"/>
      <c r="ROW79" s="193"/>
      <c r="ROX79" s="193"/>
      <c r="ROY79" s="193"/>
      <c r="ROZ79" s="193"/>
      <c r="RPA79" s="193"/>
      <c r="RPB79" s="193"/>
      <c r="RPC79" s="193"/>
      <c r="RPD79" s="193"/>
      <c r="RPE79" s="193"/>
      <c r="RPF79" s="193"/>
      <c r="RPG79" s="193"/>
      <c r="RPH79" s="193"/>
      <c r="RPI79" s="193"/>
      <c r="RPJ79" s="193"/>
      <c r="RPK79" s="193"/>
      <c r="RPL79" s="193"/>
      <c r="RPM79" s="193"/>
      <c r="RPN79" s="193"/>
      <c r="RPO79" s="193"/>
      <c r="RPP79" s="193"/>
      <c r="RPQ79" s="193"/>
      <c r="RPR79" s="193"/>
      <c r="RPS79" s="193"/>
      <c r="RPT79" s="193"/>
      <c r="RPU79" s="193"/>
      <c r="RPV79" s="193"/>
      <c r="RPW79" s="193"/>
      <c r="RPX79" s="193"/>
      <c r="RPY79" s="193"/>
      <c r="RPZ79" s="193"/>
      <c r="RQA79" s="193"/>
      <c r="RQB79" s="193"/>
      <c r="RQC79" s="193"/>
      <c r="RQD79" s="193"/>
      <c r="RQE79" s="193"/>
      <c r="RQF79" s="193"/>
      <c r="RQG79" s="193"/>
      <c r="RQH79" s="193"/>
      <c r="RQI79" s="193"/>
      <c r="RQJ79" s="193"/>
      <c r="RQK79" s="193"/>
      <c r="RQL79" s="193"/>
      <c r="RQM79" s="193"/>
      <c r="RQN79" s="193"/>
      <c r="RQO79" s="193"/>
      <c r="RQP79" s="193"/>
      <c r="RQQ79" s="193"/>
      <c r="RQR79" s="193"/>
      <c r="RQS79" s="193"/>
      <c r="RQT79" s="193"/>
      <c r="RQU79" s="193"/>
      <c r="RQV79" s="193"/>
      <c r="RQW79" s="193"/>
      <c r="RQX79" s="193"/>
      <c r="RQY79" s="193"/>
      <c r="RQZ79" s="193"/>
      <c r="RRA79" s="193"/>
      <c r="RRB79" s="193"/>
      <c r="RRC79" s="193"/>
      <c r="RRD79" s="193"/>
      <c r="RRE79" s="193"/>
      <c r="RRF79" s="193"/>
      <c r="RRG79" s="193"/>
      <c r="RRH79" s="193"/>
      <c r="RRI79" s="193"/>
      <c r="RRJ79" s="193"/>
      <c r="RRK79" s="193"/>
      <c r="RRL79" s="193"/>
      <c r="RRM79" s="193"/>
      <c r="RRN79" s="193"/>
      <c r="RRO79" s="193"/>
      <c r="RRP79" s="193"/>
      <c r="RRQ79" s="193"/>
      <c r="RRR79" s="193"/>
      <c r="RRS79" s="193"/>
      <c r="RRT79" s="193"/>
      <c r="RRU79" s="193"/>
      <c r="RRV79" s="193"/>
      <c r="RRW79" s="193"/>
      <c r="RRX79" s="193"/>
      <c r="RRY79" s="193"/>
      <c r="RRZ79" s="193"/>
      <c r="RSA79" s="193"/>
      <c r="RSB79" s="193"/>
      <c r="RSC79" s="193"/>
      <c r="RSD79" s="193"/>
      <c r="RSE79" s="193"/>
      <c r="RSF79" s="193"/>
      <c r="RSG79" s="193"/>
      <c r="RSH79" s="193"/>
      <c r="RSI79" s="193"/>
      <c r="RSJ79" s="193"/>
      <c r="RSK79" s="193"/>
      <c r="RSL79" s="193"/>
      <c r="RSM79" s="193"/>
      <c r="RSN79" s="193"/>
      <c r="RSO79" s="193"/>
      <c r="RSP79" s="193"/>
      <c r="RSQ79" s="193"/>
      <c r="RSR79" s="193"/>
      <c r="RSS79" s="193"/>
      <c r="RST79" s="193"/>
      <c r="RSU79" s="193"/>
      <c r="RSV79" s="193"/>
      <c r="RSW79" s="193"/>
      <c r="RSX79" s="193"/>
      <c r="RSY79" s="193"/>
      <c r="RSZ79" s="193"/>
      <c r="RTA79" s="193"/>
      <c r="RTB79" s="193"/>
      <c r="RTC79" s="193"/>
      <c r="RTD79" s="193"/>
      <c r="RTE79" s="193"/>
      <c r="RTF79" s="193"/>
      <c r="RTG79" s="193"/>
      <c r="RTH79" s="193"/>
      <c r="RTI79" s="193"/>
      <c r="RTJ79" s="193"/>
      <c r="RTK79" s="193"/>
      <c r="RTL79" s="193"/>
      <c r="RTM79" s="193"/>
      <c r="RTN79" s="193"/>
      <c r="RTO79" s="193"/>
      <c r="RTP79" s="193"/>
      <c r="RTQ79" s="193"/>
      <c r="RTR79" s="193"/>
      <c r="RTS79" s="193"/>
      <c r="RTT79" s="193"/>
      <c r="RTU79" s="193"/>
      <c r="RTV79" s="193"/>
      <c r="RTW79" s="193"/>
      <c r="RTX79" s="193"/>
      <c r="RTY79" s="193"/>
      <c r="RTZ79" s="193"/>
      <c r="RUA79" s="193"/>
      <c r="RUB79" s="193"/>
      <c r="RUC79" s="193"/>
      <c r="RUD79" s="193"/>
      <c r="RUE79" s="193"/>
      <c r="RUF79" s="193"/>
      <c r="RUG79" s="193"/>
      <c r="RUH79" s="193"/>
      <c r="RUI79" s="193"/>
      <c r="RUJ79" s="193"/>
      <c r="RUK79" s="193"/>
      <c r="RUL79" s="193"/>
      <c r="RUM79" s="193"/>
      <c r="RUN79" s="193"/>
      <c r="RUO79" s="193"/>
      <c r="RUP79" s="193"/>
      <c r="RUQ79" s="193"/>
      <c r="RUR79" s="193"/>
      <c r="RUS79" s="193"/>
      <c r="RUT79" s="193"/>
      <c r="RUU79" s="193"/>
      <c r="RUV79" s="193"/>
      <c r="RUW79" s="193"/>
      <c r="RUX79" s="193"/>
      <c r="RUY79" s="193"/>
      <c r="RUZ79" s="193"/>
      <c r="RVA79" s="193"/>
      <c r="RVB79" s="193"/>
      <c r="RVC79" s="193"/>
      <c r="RVD79" s="193"/>
      <c r="RVE79" s="193"/>
      <c r="RVF79" s="193"/>
      <c r="RVG79" s="193"/>
      <c r="RVH79" s="193"/>
      <c r="RVI79" s="193"/>
      <c r="RVJ79" s="193"/>
      <c r="RVK79" s="193"/>
      <c r="RVL79" s="193"/>
      <c r="RVM79" s="193"/>
      <c r="RVN79" s="193"/>
      <c r="RVO79" s="193"/>
      <c r="RVP79" s="193"/>
      <c r="RVQ79" s="193"/>
      <c r="RVR79" s="193"/>
      <c r="RVS79" s="193"/>
      <c r="RVT79" s="193"/>
      <c r="RVU79" s="193"/>
      <c r="RVV79" s="193"/>
      <c r="RVW79" s="193"/>
      <c r="RVX79" s="193"/>
      <c r="RVY79" s="193"/>
      <c r="RVZ79" s="193"/>
      <c r="RWA79" s="193"/>
      <c r="RWB79" s="193"/>
      <c r="RWC79" s="193"/>
      <c r="RWD79" s="193"/>
      <c r="RWE79" s="193"/>
      <c r="RWF79" s="193"/>
      <c r="RWG79" s="193"/>
      <c r="RWH79" s="193"/>
      <c r="RWI79" s="193"/>
      <c r="RWJ79" s="193"/>
      <c r="RWK79" s="193"/>
      <c r="RWL79" s="193"/>
      <c r="RWM79" s="193"/>
      <c r="RWN79" s="193"/>
      <c r="RWO79" s="193"/>
      <c r="RWP79" s="193"/>
      <c r="RWQ79" s="193"/>
      <c r="RWR79" s="193"/>
      <c r="RWS79" s="193"/>
      <c r="RWT79" s="193"/>
      <c r="RWU79" s="193"/>
      <c r="RWV79" s="193"/>
      <c r="RWW79" s="193"/>
      <c r="RWX79" s="193"/>
      <c r="RWY79" s="193"/>
      <c r="RWZ79" s="193"/>
      <c r="RXA79" s="193"/>
      <c r="RXB79" s="193"/>
      <c r="RXC79" s="193"/>
      <c r="RXD79" s="193"/>
      <c r="RXE79" s="193"/>
      <c r="RXF79" s="193"/>
      <c r="RXG79" s="193"/>
      <c r="RXH79" s="193"/>
      <c r="RXI79" s="193"/>
      <c r="RXJ79" s="193"/>
      <c r="RXK79" s="193"/>
      <c r="RXL79" s="193"/>
      <c r="RXM79" s="193"/>
      <c r="RXN79" s="193"/>
      <c r="RXO79" s="193"/>
      <c r="RXP79" s="193"/>
      <c r="RXQ79" s="193"/>
      <c r="RXR79" s="193"/>
      <c r="RXS79" s="193"/>
      <c r="RXT79" s="193"/>
      <c r="RXU79" s="193"/>
      <c r="RXV79" s="193"/>
      <c r="RXW79" s="193"/>
      <c r="RXX79" s="193"/>
      <c r="RXY79" s="193"/>
      <c r="RXZ79" s="193"/>
      <c r="RYA79" s="193"/>
      <c r="RYB79" s="193"/>
      <c r="RYC79" s="193"/>
      <c r="RYD79" s="193"/>
      <c r="RYE79" s="193"/>
      <c r="RYF79" s="193"/>
      <c r="RYG79" s="193"/>
      <c r="RYH79" s="193"/>
      <c r="RYI79" s="193"/>
      <c r="RYJ79" s="193"/>
      <c r="RYK79" s="193"/>
      <c r="RYL79" s="193"/>
      <c r="RYM79" s="193"/>
      <c r="RYN79" s="193"/>
      <c r="RYO79" s="193"/>
      <c r="RYP79" s="193"/>
      <c r="RYQ79" s="193"/>
      <c r="RYR79" s="193"/>
      <c r="RYS79" s="193"/>
      <c r="RYT79" s="193"/>
      <c r="RYU79" s="193"/>
      <c r="RYV79" s="193"/>
      <c r="RYW79" s="193"/>
      <c r="RYX79" s="193"/>
      <c r="RYY79" s="193"/>
      <c r="RYZ79" s="193"/>
      <c r="RZA79" s="193"/>
      <c r="RZB79" s="193"/>
      <c r="RZC79" s="193"/>
      <c r="RZD79" s="193"/>
      <c r="RZE79" s="193"/>
      <c r="RZF79" s="193"/>
      <c r="RZG79" s="193"/>
      <c r="RZH79" s="193"/>
      <c r="RZI79" s="193"/>
      <c r="RZJ79" s="193"/>
      <c r="RZK79" s="193"/>
      <c r="RZL79" s="193"/>
      <c r="RZM79" s="193"/>
      <c r="RZN79" s="193"/>
      <c r="RZO79" s="193"/>
      <c r="RZP79" s="193"/>
      <c r="RZQ79" s="193"/>
      <c r="RZR79" s="193"/>
      <c r="RZS79" s="193"/>
      <c r="RZT79" s="193"/>
      <c r="RZU79" s="193"/>
      <c r="RZV79" s="193"/>
      <c r="RZW79" s="193"/>
      <c r="RZX79" s="193"/>
      <c r="RZY79" s="193"/>
      <c r="RZZ79" s="193"/>
      <c r="SAA79" s="193"/>
      <c r="SAB79" s="193"/>
      <c r="SAC79" s="193"/>
      <c r="SAD79" s="193"/>
      <c r="SAE79" s="193"/>
      <c r="SAF79" s="193"/>
      <c r="SAG79" s="193"/>
      <c r="SAH79" s="193"/>
      <c r="SAI79" s="193"/>
      <c r="SAJ79" s="193"/>
      <c r="SAK79" s="193"/>
      <c r="SAL79" s="193"/>
      <c r="SAM79" s="193"/>
      <c r="SAN79" s="193"/>
      <c r="SAO79" s="193"/>
      <c r="SAP79" s="193"/>
      <c r="SAQ79" s="193"/>
      <c r="SAR79" s="193"/>
      <c r="SAS79" s="193"/>
      <c r="SAT79" s="193"/>
      <c r="SAU79" s="193"/>
      <c r="SAV79" s="193"/>
      <c r="SAW79" s="193"/>
      <c r="SAX79" s="193"/>
      <c r="SAY79" s="193"/>
      <c r="SAZ79" s="193"/>
      <c r="SBA79" s="193"/>
      <c r="SBB79" s="193"/>
      <c r="SBC79" s="193"/>
      <c r="SBD79" s="193"/>
      <c r="SBE79" s="193"/>
      <c r="SBF79" s="193"/>
      <c r="SBG79" s="193"/>
      <c r="SBH79" s="193"/>
      <c r="SBI79" s="193"/>
      <c r="SBJ79" s="193"/>
      <c r="SBK79" s="193"/>
      <c r="SBL79" s="193"/>
      <c r="SBM79" s="193"/>
      <c r="SBN79" s="193"/>
      <c r="SBO79" s="193"/>
      <c r="SBP79" s="193"/>
      <c r="SBQ79" s="193"/>
      <c r="SBR79" s="193"/>
      <c r="SBS79" s="193"/>
      <c r="SBT79" s="193"/>
      <c r="SBU79" s="193"/>
      <c r="SBV79" s="193"/>
      <c r="SBW79" s="193"/>
      <c r="SBX79" s="193"/>
      <c r="SBY79" s="193"/>
      <c r="SBZ79" s="193"/>
      <c r="SCA79" s="193"/>
      <c r="SCB79" s="193"/>
      <c r="SCC79" s="193"/>
      <c r="SCD79" s="193"/>
      <c r="SCE79" s="193"/>
      <c r="SCF79" s="193"/>
      <c r="SCG79" s="193"/>
      <c r="SCH79" s="193"/>
      <c r="SCI79" s="193"/>
      <c r="SCJ79" s="193"/>
      <c r="SCK79" s="193"/>
      <c r="SCL79" s="193"/>
      <c r="SCM79" s="193"/>
      <c r="SCN79" s="193"/>
      <c r="SCO79" s="193"/>
      <c r="SCP79" s="193"/>
      <c r="SCQ79" s="193"/>
      <c r="SCR79" s="193"/>
      <c r="SCS79" s="193"/>
      <c r="SCT79" s="193"/>
      <c r="SCU79" s="193"/>
      <c r="SCV79" s="193"/>
      <c r="SCW79" s="193"/>
      <c r="SCX79" s="193"/>
      <c r="SCY79" s="193"/>
      <c r="SCZ79" s="193"/>
      <c r="SDA79" s="193"/>
      <c r="SDB79" s="193"/>
      <c r="SDC79" s="193"/>
      <c r="SDD79" s="193"/>
      <c r="SDE79" s="193"/>
      <c r="SDF79" s="193"/>
      <c r="SDG79" s="193"/>
      <c r="SDH79" s="193"/>
      <c r="SDI79" s="193"/>
      <c r="SDJ79" s="193"/>
      <c r="SDK79" s="193"/>
      <c r="SDL79" s="193"/>
      <c r="SDM79" s="193"/>
      <c r="SDN79" s="193"/>
      <c r="SDO79" s="193"/>
      <c r="SDP79" s="193"/>
      <c r="SDQ79" s="193"/>
      <c r="SDR79" s="193"/>
      <c r="SDS79" s="193"/>
      <c r="SDT79" s="193"/>
      <c r="SDU79" s="193"/>
      <c r="SDV79" s="193"/>
      <c r="SDW79" s="193"/>
      <c r="SDX79" s="193"/>
      <c r="SDY79" s="193"/>
      <c r="SDZ79" s="193"/>
      <c r="SEA79" s="193"/>
      <c r="SEB79" s="193"/>
      <c r="SEC79" s="193"/>
      <c r="SED79" s="193"/>
      <c r="SEE79" s="193"/>
      <c r="SEF79" s="193"/>
      <c r="SEG79" s="193"/>
      <c r="SEH79" s="193"/>
      <c r="SEI79" s="193"/>
      <c r="SEJ79" s="193"/>
      <c r="SEK79" s="193"/>
      <c r="SEL79" s="193"/>
      <c r="SEM79" s="193"/>
      <c r="SEN79" s="193"/>
      <c r="SEO79" s="193"/>
      <c r="SEP79" s="193"/>
      <c r="SEQ79" s="193"/>
      <c r="SER79" s="193"/>
      <c r="SES79" s="193"/>
      <c r="SET79" s="193"/>
      <c r="SEU79" s="193"/>
      <c r="SEV79" s="193"/>
      <c r="SEW79" s="193"/>
      <c r="SEX79" s="193"/>
      <c r="SEY79" s="193"/>
      <c r="SEZ79" s="193"/>
      <c r="SFA79" s="193"/>
      <c r="SFB79" s="193"/>
      <c r="SFC79" s="193"/>
      <c r="SFD79" s="193"/>
      <c r="SFE79" s="193"/>
      <c r="SFF79" s="193"/>
      <c r="SFG79" s="193"/>
      <c r="SFH79" s="193"/>
      <c r="SFI79" s="193"/>
      <c r="SFJ79" s="193"/>
      <c r="SFK79" s="193"/>
      <c r="SFL79" s="193"/>
      <c r="SFM79" s="193"/>
      <c r="SFN79" s="193"/>
      <c r="SFO79" s="193"/>
      <c r="SFP79" s="193"/>
      <c r="SFQ79" s="193"/>
      <c r="SFR79" s="193"/>
      <c r="SFS79" s="193"/>
      <c r="SFT79" s="193"/>
      <c r="SFU79" s="193"/>
      <c r="SFV79" s="193"/>
      <c r="SFW79" s="193"/>
      <c r="SFX79" s="193"/>
      <c r="SFY79" s="193"/>
      <c r="SFZ79" s="193"/>
      <c r="SGA79" s="193"/>
      <c r="SGB79" s="193"/>
      <c r="SGC79" s="193"/>
      <c r="SGD79" s="193"/>
      <c r="SGE79" s="193"/>
      <c r="SGF79" s="193"/>
      <c r="SGG79" s="193"/>
      <c r="SGH79" s="193"/>
      <c r="SGI79" s="193"/>
      <c r="SGJ79" s="193"/>
      <c r="SGK79" s="193"/>
      <c r="SGL79" s="193"/>
      <c r="SGM79" s="193"/>
      <c r="SGN79" s="193"/>
      <c r="SGO79" s="193"/>
      <c r="SGP79" s="193"/>
      <c r="SGQ79" s="193"/>
      <c r="SGR79" s="193"/>
      <c r="SGS79" s="193"/>
      <c r="SGT79" s="193"/>
      <c r="SGU79" s="193"/>
      <c r="SGV79" s="193"/>
      <c r="SGW79" s="193"/>
      <c r="SGX79" s="193"/>
      <c r="SGY79" s="193"/>
      <c r="SGZ79" s="193"/>
      <c r="SHA79" s="193"/>
      <c r="SHB79" s="193"/>
      <c r="SHC79" s="193"/>
      <c r="SHD79" s="193"/>
      <c r="SHE79" s="193"/>
      <c r="SHF79" s="193"/>
      <c r="SHG79" s="193"/>
      <c r="SHH79" s="193"/>
      <c r="SHI79" s="193"/>
      <c r="SHJ79" s="193"/>
      <c r="SHK79" s="193"/>
      <c r="SHL79" s="193"/>
      <c r="SHM79" s="193"/>
      <c r="SHN79" s="193"/>
      <c r="SHO79" s="193"/>
      <c r="SHP79" s="193"/>
      <c r="SHQ79" s="193"/>
      <c r="SHR79" s="193"/>
      <c r="SHS79" s="193"/>
      <c r="SHT79" s="193"/>
      <c r="SHU79" s="193"/>
      <c r="SHV79" s="193"/>
      <c r="SHW79" s="193"/>
      <c r="SHX79" s="193"/>
      <c r="SHY79" s="193"/>
      <c r="SHZ79" s="193"/>
      <c r="SIA79" s="193"/>
      <c r="SIB79" s="193"/>
      <c r="SIC79" s="193"/>
      <c r="SID79" s="193"/>
      <c r="SIE79" s="193"/>
      <c r="SIF79" s="193"/>
      <c r="SIG79" s="193"/>
      <c r="SIH79" s="193"/>
      <c r="SII79" s="193"/>
      <c r="SIJ79" s="193"/>
      <c r="SIK79" s="193"/>
      <c r="SIL79" s="193"/>
      <c r="SIM79" s="193"/>
      <c r="SIN79" s="193"/>
      <c r="SIO79" s="193"/>
      <c r="SIP79" s="193"/>
      <c r="SIQ79" s="193"/>
      <c r="SIR79" s="193"/>
      <c r="SIS79" s="193"/>
      <c r="SIT79" s="193"/>
      <c r="SIU79" s="193"/>
      <c r="SIV79" s="193"/>
      <c r="SIW79" s="193"/>
      <c r="SIX79" s="193"/>
      <c r="SIY79" s="193"/>
      <c r="SIZ79" s="193"/>
      <c r="SJA79" s="193"/>
      <c r="SJB79" s="193"/>
      <c r="SJC79" s="193"/>
      <c r="SJD79" s="193"/>
      <c r="SJE79" s="193"/>
      <c r="SJF79" s="193"/>
      <c r="SJG79" s="193"/>
      <c r="SJH79" s="193"/>
      <c r="SJI79" s="193"/>
      <c r="SJJ79" s="193"/>
      <c r="SJK79" s="193"/>
      <c r="SJL79" s="193"/>
      <c r="SJM79" s="193"/>
      <c r="SJN79" s="193"/>
      <c r="SJO79" s="193"/>
      <c r="SJP79" s="193"/>
      <c r="SJQ79" s="193"/>
      <c r="SJR79" s="193"/>
      <c r="SJS79" s="193"/>
      <c r="SJT79" s="193"/>
      <c r="SJU79" s="193"/>
      <c r="SJV79" s="193"/>
      <c r="SJW79" s="193"/>
      <c r="SJX79" s="193"/>
      <c r="SJY79" s="193"/>
      <c r="SJZ79" s="193"/>
      <c r="SKA79" s="193"/>
      <c r="SKB79" s="193"/>
      <c r="SKC79" s="193"/>
      <c r="SKD79" s="193"/>
      <c r="SKE79" s="193"/>
      <c r="SKF79" s="193"/>
      <c r="SKG79" s="193"/>
      <c r="SKH79" s="193"/>
      <c r="SKI79" s="193"/>
      <c r="SKJ79" s="193"/>
      <c r="SKK79" s="193"/>
      <c r="SKL79" s="193"/>
      <c r="SKM79" s="193"/>
      <c r="SKN79" s="193"/>
      <c r="SKO79" s="193"/>
      <c r="SKP79" s="193"/>
      <c r="SKQ79" s="193"/>
      <c r="SKR79" s="193"/>
      <c r="SKS79" s="193"/>
      <c r="SKT79" s="193"/>
      <c r="SKU79" s="193"/>
      <c r="SKV79" s="193"/>
      <c r="SKW79" s="193"/>
      <c r="SKX79" s="193"/>
      <c r="SKY79" s="193"/>
      <c r="SKZ79" s="193"/>
      <c r="SLA79" s="193"/>
      <c r="SLB79" s="193"/>
      <c r="SLC79" s="193"/>
      <c r="SLD79" s="193"/>
      <c r="SLE79" s="193"/>
      <c r="SLF79" s="193"/>
      <c r="SLG79" s="193"/>
      <c r="SLH79" s="193"/>
      <c r="SLI79" s="193"/>
      <c r="SLJ79" s="193"/>
      <c r="SLK79" s="193"/>
      <c r="SLL79" s="193"/>
      <c r="SLM79" s="193"/>
      <c r="SLN79" s="193"/>
      <c r="SLO79" s="193"/>
      <c r="SLP79" s="193"/>
      <c r="SLQ79" s="193"/>
      <c r="SLR79" s="193"/>
      <c r="SLS79" s="193"/>
      <c r="SLT79" s="193"/>
      <c r="SLU79" s="193"/>
      <c r="SLV79" s="193"/>
      <c r="SLW79" s="193"/>
      <c r="SLX79" s="193"/>
      <c r="SLY79" s="193"/>
      <c r="SLZ79" s="193"/>
      <c r="SMA79" s="193"/>
      <c r="SMB79" s="193"/>
      <c r="SMC79" s="193"/>
      <c r="SMD79" s="193"/>
      <c r="SME79" s="193"/>
      <c r="SMF79" s="193"/>
      <c r="SMG79" s="193"/>
      <c r="SMH79" s="193"/>
      <c r="SMI79" s="193"/>
      <c r="SMJ79" s="193"/>
      <c r="SMK79" s="193"/>
      <c r="SML79" s="193"/>
      <c r="SMM79" s="193"/>
      <c r="SMN79" s="193"/>
      <c r="SMO79" s="193"/>
      <c r="SMP79" s="193"/>
      <c r="SMQ79" s="193"/>
      <c r="SMR79" s="193"/>
      <c r="SMS79" s="193"/>
      <c r="SMT79" s="193"/>
      <c r="SMU79" s="193"/>
      <c r="SMV79" s="193"/>
      <c r="SMW79" s="193"/>
      <c r="SMX79" s="193"/>
      <c r="SMY79" s="193"/>
      <c r="SMZ79" s="193"/>
      <c r="SNA79" s="193"/>
      <c r="SNB79" s="193"/>
      <c r="SNC79" s="193"/>
      <c r="SND79" s="193"/>
      <c r="SNE79" s="193"/>
      <c r="SNF79" s="193"/>
      <c r="SNG79" s="193"/>
      <c r="SNH79" s="193"/>
      <c r="SNI79" s="193"/>
      <c r="SNJ79" s="193"/>
      <c r="SNK79" s="193"/>
      <c r="SNL79" s="193"/>
      <c r="SNM79" s="193"/>
      <c r="SNN79" s="193"/>
      <c r="SNO79" s="193"/>
      <c r="SNP79" s="193"/>
      <c r="SNQ79" s="193"/>
      <c r="SNR79" s="193"/>
      <c r="SNS79" s="193"/>
      <c r="SNT79" s="193"/>
      <c r="SNU79" s="193"/>
      <c r="SNV79" s="193"/>
      <c r="SNW79" s="193"/>
      <c r="SNX79" s="193"/>
      <c r="SNY79" s="193"/>
      <c r="SNZ79" s="193"/>
      <c r="SOA79" s="193"/>
      <c r="SOB79" s="193"/>
      <c r="SOC79" s="193"/>
      <c r="SOD79" s="193"/>
      <c r="SOE79" s="193"/>
      <c r="SOF79" s="193"/>
      <c r="SOG79" s="193"/>
      <c r="SOH79" s="193"/>
      <c r="SOI79" s="193"/>
      <c r="SOJ79" s="193"/>
      <c r="SOK79" s="193"/>
      <c r="SOL79" s="193"/>
      <c r="SOM79" s="193"/>
      <c r="SON79" s="193"/>
      <c r="SOO79" s="193"/>
      <c r="SOP79" s="193"/>
      <c r="SOQ79" s="193"/>
      <c r="SOR79" s="193"/>
      <c r="SOS79" s="193"/>
      <c r="SOT79" s="193"/>
      <c r="SOU79" s="193"/>
      <c r="SOV79" s="193"/>
      <c r="SOW79" s="193"/>
      <c r="SOX79" s="193"/>
      <c r="SOY79" s="193"/>
      <c r="SOZ79" s="193"/>
      <c r="SPA79" s="193"/>
      <c r="SPB79" s="193"/>
      <c r="SPC79" s="193"/>
      <c r="SPD79" s="193"/>
      <c r="SPE79" s="193"/>
      <c r="SPF79" s="193"/>
      <c r="SPG79" s="193"/>
      <c r="SPH79" s="193"/>
      <c r="SPI79" s="193"/>
      <c r="SPJ79" s="193"/>
      <c r="SPK79" s="193"/>
      <c r="SPL79" s="193"/>
      <c r="SPM79" s="193"/>
      <c r="SPN79" s="193"/>
      <c r="SPO79" s="193"/>
      <c r="SPP79" s="193"/>
      <c r="SPQ79" s="193"/>
      <c r="SPR79" s="193"/>
      <c r="SPS79" s="193"/>
      <c r="SPT79" s="193"/>
      <c r="SPU79" s="193"/>
      <c r="SPV79" s="193"/>
      <c r="SPW79" s="193"/>
      <c r="SPX79" s="193"/>
      <c r="SPY79" s="193"/>
      <c r="SPZ79" s="193"/>
      <c r="SQA79" s="193"/>
      <c r="SQB79" s="193"/>
      <c r="SQC79" s="193"/>
      <c r="SQD79" s="193"/>
      <c r="SQE79" s="193"/>
      <c r="SQF79" s="193"/>
      <c r="SQG79" s="193"/>
      <c r="SQH79" s="193"/>
      <c r="SQI79" s="193"/>
      <c r="SQJ79" s="193"/>
      <c r="SQK79" s="193"/>
      <c r="SQL79" s="193"/>
      <c r="SQM79" s="193"/>
      <c r="SQN79" s="193"/>
      <c r="SQO79" s="193"/>
      <c r="SQP79" s="193"/>
      <c r="SQQ79" s="193"/>
      <c r="SQR79" s="193"/>
      <c r="SQS79" s="193"/>
      <c r="SQT79" s="193"/>
      <c r="SQU79" s="193"/>
      <c r="SQV79" s="193"/>
      <c r="SQW79" s="193"/>
      <c r="SQX79" s="193"/>
      <c r="SQY79" s="193"/>
      <c r="SQZ79" s="193"/>
      <c r="SRA79" s="193"/>
      <c r="SRB79" s="193"/>
      <c r="SRC79" s="193"/>
      <c r="SRD79" s="193"/>
      <c r="SRE79" s="193"/>
      <c r="SRF79" s="193"/>
      <c r="SRG79" s="193"/>
      <c r="SRH79" s="193"/>
      <c r="SRI79" s="193"/>
      <c r="SRJ79" s="193"/>
      <c r="SRK79" s="193"/>
      <c r="SRL79" s="193"/>
      <c r="SRM79" s="193"/>
      <c r="SRN79" s="193"/>
      <c r="SRO79" s="193"/>
      <c r="SRP79" s="193"/>
      <c r="SRQ79" s="193"/>
      <c r="SRR79" s="193"/>
      <c r="SRS79" s="193"/>
      <c r="SRT79" s="193"/>
      <c r="SRU79" s="193"/>
      <c r="SRV79" s="193"/>
      <c r="SRW79" s="193"/>
      <c r="SRX79" s="193"/>
      <c r="SRY79" s="193"/>
      <c r="SRZ79" s="193"/>
      <c r="SSA79" s="193"/>
      <c r="SSB79" s="193"/>
      <c r="SSC79" s="193"/>
      <c r="SSD79" s="193"/>
      <c r="SSE79" s="193"/>
      <c r="SSF79" s="193"/>
      <c r="SSG79" s="193"/>
      <c r="SSH79" s="193"/>
      <c r="SSI79" s="193"/>
      <c r="SSJ79" s="193"/>
      <c r="SSK79" s="193"/>
      <c r="SSL79" s="193"/>
      <c r="SSM79" s="193"/>
      <c r="SSN79" s="193"/>
      <c r="SSO79" s="193"/>
      <c r="SSP79" s="193"/>
      <c r="SSQ79" s="193"/>
      <c r="SSR79" s="193"/>
      <c r="SSS79" s="193"/>
      <c r="SST79" s="193"/>
      <c r="SSU79" s="193"/>
      <c r="SSV79" s="193"/>
      <c r="SSW79" s="193"/>
      <c r="SSX79" s="193"/>
      <c r="SSY79" s="193"/>
      <c r="SSZ79" s="193"/>
      <c r="STA79" s="193"/>
      <c r="STB79" s="193"/>
      <c r="STC79" s="193"/>
      <c r="STD79" s="193"/>
      <c r="STE79" s="193"/>
      <c r="STF79" s="193"/>
      <c r="STG79" s="193"/>
      <c r="STH79" s="193"/>
      <c r="STI79" s="193"/>
      <c r="STJ79" s="193"/>
      <c r="STK79" s="193"/>
      <c r="STL79" s="193"/>
      <c r="STM79" s="193"/>
      <c r="STN79" s="193"/>
      <c r="STO79" s="193"/>
      <c r="STP79" s="193"/>
      <c r="STQ79" s="193"/>
      <c r="STR79" s="193"/>
      <c r="STS79" s="193"/>
      <c r="STT79" s="193"/>
      <c r="STU79" s="193"/>
      <c r="STV79" s="193"/>
      <c r="STW79" s="193"/>
      <c r="STX79" s="193"/>
      <c r="STY79" s="193"/>
      <c r="STZ79" s="193"/>
      <c r="SUA79" s="193"/>
      <c r="SUB79" s="193"/>
      <c r="SUC79" s="193"/>
      <c r="SUD79" s="193"/>
      <c r="SUE79" s="193"/>
      <c r="SUF79" s="193"/>
      <c r="SUG79" s="193"/>
      <c r="SUH79" s="193"/>
      <c r="SUI79" s="193"/>
      <c r="SUJ79" s="193"/>
      <c r="SUK79" s="193"/>
      <c r="SUL79" s="193"/>
      <c r="SUM79" s="193"/>
      <c r="SUN79" s="193"/>
      <c r="SUO79" s="193"/>
      <c r="SUP79" s="193"/>
      <c r="SUQ79" s="193"/>
      <c r="SUR79" s="193"/>
      <c r="SUS79" s="193"/>
      <c r="SUT79" s="193"/>
      <c r="SUU79" s="193"/>
      <c r="SUV79" s="193"/>
      <c r="SUW79" s="193"/>
      <c r="SUX79" s="193"/>
      <c r="SUY79" s="193"/>
      <c r="SUZ79" s="193"/>
      <c r="SVA79" s="193"/>
      <c r="SVB79" s="193"/>
      <c r="SVC79" s="193"/>
      <c r="SVD79" s="193"/>
      <c r="SVE79" s="193"/>
      <c r="SVF79" s="193"/>
      <c r="SVG79" s="193"/>
      <c r="SVH79" s="193"/>
      <c r="SVI79" s="193"/>
      <c r="SVJ79" s="193"/>
      <c r="SVK79" s="193"/>
      <c r="SVL79" s="193"/>
      <c r="SVM79" s="193"/>
      <c r="SVN79" s="193"/>
      <c r="SVO79" s="193"/>
      <c r="SVP79" s="193"/>
      <c r="SVQ79" s="193"/>
      <c r="SVR79" s="193"/>
      <c r="SVS79" s="193"/>
      <c r="SVT79" s="193"/>
      <c r="SVU79" s="193"/>
      <c r="SVV79" s="193"/>
      <c r="SVW79" s="193"/>
      <c r="SVX79" s="193"/>
      <c r="SVY79" s="193"/>
      <c r="SVZ79" s="193"/>
      <c r="SWA79" s="193"/>
      <c r="SWB79" s="193"/>
      <c r="SWC79" s="193"/>
      <c r="SWD79" s="193"/>
      <c r="SWE79" s="193"/>
      <c r="SWF79" s="193"/>
      <c r="SWG79" s="193"/>
      <c r="SWH79" s="193"/>
      <c r="SWI79" s="193"/>
      <c r="SWJ79" s="193"/>
      <c r="SWK79" s="193"/>
      <c r="SWL79" s="193"/>
      <c r="SWM79" s="193"/>
      <c r="SWN79" s="193"/>
      <c r="SWO79" s="193"/>
      <c r="SWP79" s="193"/>
      <c r="SWQ79" s="193"/>
      <c r="SWR79" s="193"/>
      <c r="SWS79" s="193"/>
      <c r="SWT79" s="193"/>
      <c r="SWU79" s="193"/>
      <c r="SWV79" s="193"/>
      <c r="SWW79" s="193"/>
      <c r="SWX79" s="193"/>
      <c r="SWY79" s="193"/>
      <c r="SWZ79" s="193"/>
      <c r="SXA79" s="193"/>
      <c r="SXB79" s="193"/>
      <c r="SXC79" s="193"/>
      <c r="SXD79" s="193"/>
      <c r="SXE79" s="193"/>
      <c r="SXF79" s="193"/>
      <c r="SXG79" s="193"/>
      <c r="SXH79" s="193"/>
      <c r="SXI79" s="193"/>
      <c r="SXJ79" s="193"/>
      <c r="SXK79" s="193"/>
      <c r="SXL79" s="193"/>
      <c r="SXM79" s="193"/>
      <c r="SXN79" s="193"/>
      <c r="SXO79" s="193"/>
      <c r="SXP79" s="193"/>
      <c r="SXQ79" s="193"/>
      <c r="SXR79" s="193"/>
      <c r="SXS79" s="193"/>
      <c r="SXT79" s="193"/>
      <c r="SXU79" s="193"/>
      <c r="SXV79" s="193"/>
      <c r="SXW79" s="193"/>
      <c r="SXX79" s="193"/>
      <c r="SXY79" s="193"/>
      <c r="SXZ79" s="193"/>
      <c r="SYA79" s="193"/>
      <c r="SYB79" s="193"/>
      <c r="SYC79" s="193"/>
      <c r="SYD79" s="193"/>
      <c r="SYE79" s="193"/>
      <c r="SYF79" s="193"/>
      <c r="SYG79" s="193"/>
      <c r="SYH79" s="193"/>
      <c r="SYI79" s="193"/>
      <c r="SYJ79" s="193"/>
      <c r="SYK79" s="193"/>
      <c r="SYL79" s="193"/>
      <c r="SYM79" s="193"/>
      <c r="SYN79" s="193"/>
      <c r="SYO79" s="193"/>
      <c r="SYP79" s="193"/>
      <c r="SYQ79" s="193"/>
      <c r="SYR79" s="193"/>
      <c r="SYS79" s="193"/>
      <c r="SYT79" s="193"/>
      <c r="SYU79" s="193"/>
      <c r="SYV79" s="193"/>
      <c r="SYW79" s="193"/>
      <c r="SYX79" s="193"/>
      <c r="SYY79" s="193"/>
      <c r="SYZ79" s="193"/>
      <c r="SZA79" s="193"/>
      <c r="SZB79" s="193"/>
      <c r="SZC79" s="193"/>
      <c r="SZD79" s="193"/>
      <c r="SZE79" s="193"/>
      <c r="SZF79" s="193"/>
      <c r="SZG79" s="193"/>
      <c r="SZH79" s="193"/>
      <c r="SZI79" s="193"/>
      <c r="SZJ79" s="193"/>
      <c r="SZK79" s="193"/>
      <c r="SZL79" s="193"/>
      <c r="SZM79" s="193"/>
      <c r="SZN79" s="193"/>
      <c r="SZO79" s="193"/>
      <c r="SZP79" s="193"/>
      <c r="SZQ79" s="193"/>
      <c r="SZR79" s="193"/>
      <c r="SZS79" s="193"/>
      <c r="SZT79" s="193"/>
      <c r="SZU79" s="193"/>
      <c r="SZV79" s="193"/>
      <c r="SZW79" s="193"/>
      <c r="SZX79" s="193"/>
      <c r="SZY79" s="193"/>
      <c r="SZZ79" s="193"/>
      <c r="TAA79" s="193"/>
      <c r="TAB79" s="193"/>
      <c r="TAC79" s="193"/>
      <c r="TAD79" s="193"/>
      <c r="TAE79" s="193"/>
      <c r="TAF79" s="193"/>
      <c r="TAG79" s="193"/>
      <c r="TAH79" s="193"/>
      <c r="TAI79" s="193"/>
      <c r="TAJ79" s="193"/>
      <c r="TAK79" s="193"/>
      <c r="TAL79" s="193"/>
      <c r="TAM79" s="193"/>
      <c r="TAN79" s="193"/>
      <c r="TAO79" s="193"/>
      <c r="TAP79" s="193"/>
      <c r="TAQ79" s="193"/>
      <c r="TAR79" s="193"/>
      <c r="TAS79" s="193"/>
      <c r="TAT79" s="193"/>
      <c r="TAU79" s="193"/>
      <c r="TAV79" s="193"/>
      <c r="TAW79" s="193"/>
      <c r="TAX79" s="193"/>
      <c r="TAY79" s="193"/>
      <c r="TAZ79" s="193"/>
      <c r="TBA79" s="193"/>
      <c r="TBB79" s="193"/>
      <c r="TBC79" s="193"/>
      <c r="TBD79" s="193"/>
      <c r="TBE79" s="193"/>
      <c r="TBF79" s="193"/>
      <c r="TBG79" s="193"/>
      <c r="TBH79" s="193"/>
      <c r="TBI79" s="193"/>
      <c r="TBJ79" s="193"/>
      <c r="TBK79" s="193"/>
      <c r="TBL79" s="193"/>
      <c r="TBM79" s="193"/>
      <c r="TBN79" s="193"/>
      <c r="TBO79" s="193"/>
      <c r="TBP79" s="193"/>
      <c r="TBQ79" s="193"/>
      <c r="TBR79" s="193"/>
      <c r="TBS79" s="193"/>
      <c r="TBT79" s="193"/>
      <c r="TBU79" s="193"/>
      <c r="TBV79" s="193"/>
      <c r="TBW79" s="193"/>
      <c r="TBX79" s="193"/>
      <c r="TBY79" s="193"/>
      <c r="TBZ79" s="193"/>
      <c r="TCA79" s="193"/>
      <c r="TCB79" s="193"/>
      <c r="TCC79" s="193"/>
      <c r="TCD79" s="193"/>
      <c r="TCE79" s="193"/>
      <c r="TCF79" s="193"/>
      <c r="TCG79" s="193"/>
      <c r="TCH79" s="193"/>
      <c r="TCI79" s="193"/>
      <c r="TCJ79" s="193"/>
      <c r="TCK79" s="193"/>
      <c r="TCL79" s="193"/>
      <c r="TCM79" s="193"/>
      <c r="TCN79" s="193"/>
      <c r="TCO79" s="193"/>
      <c r="TCP79" s="193"/>
      <c r="TCQ79" s="193"/>
      <c r="TCR79" s="193"/>
      <c r="TCS79" s="193"/>
      <c r="TCT79" s="193"/>
      <c r="TCU79" s="193"/>
      <c r="TCV79" s="193"/>
      <c r="TCW79" s="193"/>
      <c r="TCX79" s="193"/>
      <c r="TCY79" s="193"/>
      <c r="TCZ79" s="193"/>
      <c r="TDA79" s="193"/>
      <c r="TDB79" s="193"/>
      <c r="TDC79" s="193"/>
      <c r="TDD79" s="193"/>
      <c r="TDE79" s="193"/>
      <c r="TDF79" s="193"/>
      <c r="TDG79" s="193"/>
      <c r="TDH79" s="193"/>
      <c r="TDI79" s="193"/>
      <c r="TDJ79" s="193"/>
      <c r="TDK79" s="193"/>
      <c r="TDL79" s="193"/>
      <c r="TDM79" s="193"/>
      <c r="TDN79" s="193"/>
      <c r="TDO79" s="193"/>
      <c r="TDP79" s="193"/>
      <c r="TDQ79" s="193"/>
      <c r="TDR79" s="193"/>
      <c r="TDS79" s="193"/>
      <c r="TDT79" s="193"/>
      <c r="TDU79" s="193"/>
      <c r="TDV79" s="193"/>
      <c r="TDW79" s="193"/>
      <c r="TDX79" s="193"/>
      <c r="TDY79" s="193"/>
      <c r="TDZ79" s="193"/>
      <c r="TEA79" s="193"/>
      <c r="TEB79" s="193"/>
      <c r="TEC79" s="193"/>
      <c r="TED79" s="193"/>
      <c r="TEE79" s="193"/>
      <c r="TEF79" s="193"/>
      <c r="TEG79" s="193"/>
      <c r="TEH79" s="193"/>
      <c r="TEI79" s="193"/>
      <c r="TEJ79" s="193"/>
      <c r="TEK79" s="193"/>
      <c r="TEL79" s="193"/>
      <c r="TEM79" s="193"/>
      <c r="TEN79" s="193"/>
      <c r="TEO79" s="193"/>
      <c r="TEP79" s="193"/>
      <c r="TEQ79" s="193"/>
      <c r="TER79" s="193"/>
      <c r="TES79" s="193"/>
      <c r="TET79" s="193"/>
      <c r="TEU79" s="193"/>
      <c r="TEV79" s="193"/>
      <c r="TEW79" s="193"/>
      <c r="TEX79" s="193"/>
      <c r="TEY79" s="193"/>
      <c r="TEZ79" s="193"/>
      <c r="TFA79" s="193"/>
      <c r="TFB79" s="193"/>
      <c r="TFC79" s="193"/>
      <c r="TFD79" s="193"/>
      <c r="TFE79" s="193"/>
      <c r="TFF79" s="193"/>
      <c r="TFG79" s="193"/>
      <c r="TFH79" s="193"/>
      <c r="TFI79" s="193"/>
      <c r="TFJ79" s="193"/>
      <c r="TFK79" s="193"/>
      <c r="TFL79" s="193"/>
      <c r="TFM79" s="193"/>
      <c r="TFN79" s="193"/>
      <c r="TFO79" s="193"/>
      <c r="TFP79" s="193"/>
      <c r="TFQ79" s="193"/>
      <c r="TFR79" s="193"/>
      <c r="TFS79" s="193"/>
      <c r="TFT79" s="193"/>
      <c r="TFU79" s="193"/>
      <c r="TFV79" s="193"/>
      <c r="TFW79" s="193"/>
      <c r="TFX79" s="193"/>
      <c r="TFY79" s="193"/>
      <c r="TFZ79" s="193"/>
      <c r="TGA79" s="193"/>
      <c r="TGB79" s="193"/>
      <c r="TGC79" s="193"/>
      <c r="TGD79" s="193"/>
      <c r="TGE79" s="193"/>
      <c r="TGF79" s="193"/>
      <c r="TGG79" s="193"/>
      <c r="TGH79" s="193"/>
      <c r="TGI79" s="193"/>
      <c r="TGJ79" s="193"/>
      <c r="TGK79" s="193"/>
      <c r="TGL79" s="193"/>
      <c r="TGM79" s="193"/>
      <c r="TGN79" s="193"/>
      <c r="TGO79" s="193"/>
      <c r="TGP79" s="193"/>
      <c r="TGQ79" s="193"/>
      <c r="TGR79" s="193"/>
      <c r="TGS79" s="193"/>
      <c r="TGT79" s="193"/>
      <c r="TGU79" s="193"/>
      <c r="TGV79" s="193"/>
      <c r="TGW79" s="193"/>
      <c r="TGX79" s="193"/>
      <c r="TGY79" s="193"/>
      <c r="TGZ79" s="193"/>
      <c r="THA79" s="193"/>
      <c r="THB79" s="193"/>
      <c r="THC79" s="193"/>
      <c r="THD79" s="193"/>
      <c r="THE79" s="193"/>
      <c r="THF79" s="193"/>
      <c r="THG79" s="193"/>
      <c r="THH79" s="193"/>
      <c r="THI79" s="193"/>
      <c r="THJ79" s="193"/>
      <c r="THK79" s="193"/>
      <c r="THL79" s="193"/>
      <c r="THM79" s="193"/>
      <c r="THN79" s="193"/>
      <c r="THO79" s="193"/>
      <c r="THP79" s="193"/>
      <c r="THQ79" s="193"/>
      <c r="THR79" s="193"/>
      <c r="THS79" s="193"/>
      <c r="THT79" s="193"/>
      <c r="THU79" s="193"/>
      <c r="THV79" s="193"/>
      <c r="THW79" s="193"/>
      <c r="THX79" s="193"/>
      <c r="THY79" s="193"/>
      <c r="THZ79" s="193"/>
      <c r="TIA79" s="193"/>
      <c r="TIB79" s="193"/>
      <c r="TIC79" s="193"/>
      <c r="TID79" s="193"/>
      <c r="TIE79" s="193"/>
      <c r="TIF79" s="193"/>
      <c r="TIG79" s="193"/>
      <c r="TIH79" s="193"/>
      <c r="TII79" s="193"/>
      <c r="TIJ79" s="193"/>
      <c r="TIK79" s="193"/>
      <c r="TIL79" s="193"/>
      <c r="TIM79" s="193"/>
      <c r="TIN79" s="193"/>
      <c r="TIO79" s="193"/>
      <c r="TIP79" s="193"/>
      <c r="TIQ79" s="193"/>
      <c r="TIR79" s="193"/>
      <c r="TIS79" s="193"/>
      <c r="TIT79" s="193"/>
      <c r="TIU79" s="193"/>
      <c r="TIV79" s="193"/>
      <c r="TIW79" s="193"/>
      <c r="TIX79" s="193"/>
      <c r="TIY79" s="193"/>
      <c r="TIZ79" s="193"/>
      <c r="TJA79" s="193"/>
      <c r="TJB79" s="193"/>
      <c r="TJC79" s="193"/>
      <c r="TJD79" s="193"/>
      <c r="TJE79" s="193"/>
      <c r="TJF79" s="193"/>
      <c r="TJG79" s="193"/>
      <c r="TJH79" s="193"/>
      <c r="TJI79" s="193"/>
      <c r="TJJ79" s="193"/>
      <c r="TJK79" s="193"/>
      <c r="TJL79" s="193"/>
      <c r="TJM79" s="193"/>
      <c r="TJN79" s="193"/>
      <c r="TJO79" s="193"/>
      <c r="TJP79" s="193"/>
      <c r="TJQ79" s="193"/>
      <c r="TJR79" s="193"/>
      <c r="TJS79" s="193"/>
      <c r="TJT79" s="193"/>
      <c r="TJU79" s="193"/>
      <c r="TJV79" s="193"/>
      <c r="TJW79" s="193"/>
      <c r="TJX79" s="193"/>
      <c r="TJY79" s="193"/>
      <c r="TJZ79" s="193"/>
      <c r="TKA79" s="193"/>
      <c r="TKB79" s="193"/>
      <c r="TKC79" s="193"/>
      <c r="TKD79" s="193"/>
      <c r="TKE79" s="193"/>
      <c r="TKF79" s="193"/>
      <c r="TKG79" s="193"/>
      <c r="TKH79" s="193"/>
      <c r="TKI79" s="193"/>
      <c r="TKJ79" s="193"/>
      <c r="TKK79" s="193"/>
      <c r="TKL79" s="193"/>
      <c r="TKM79" s="193"/>
      <c r="TKN79" s="193"/>
      <c r="TKO79" s="193"/>
      <c r="TKP79" s="193"/>
      <c r="TKQ79" s="193"/>
      <c r="TKR79" s="193"/>
      <c r="TKS79" s="193"/>
      <c r="TKT79" s="193"/>
      <c r="TKU79" s="193"/>
      <c r="TKV79" s="193"/>
      <c r="TKW79" s="193"/>
      <c r="TKX79" s="193"/>
      <c r="TKY79" s="193"/>
      <c r="TKZ79" s="193"/>
      <c r="TLA79" s="193"/>
      <c r="TLB79" s="193"/>
      <c r="TLC79" s="193"/>
      <c r="TLD79" s="193"/>
      <c r="TLE79" s="193"/>
      <c r="TLF79" s="193"/>
      <c r="TLG79" s="193"/>
      <c r="TLH79" s="193"/>
      <c r="TLI79" s="193"/>
      <c r="TLJ79" s="193"/>
      <c r="TLK79" s="193"/>
      <c r="TLL79" s="193"/>
      <c r="TLM79" s="193"/>
      <c r="TLN79" s="193"/>
      <c r="TLO79" s="193"/>
      <c r="TLP79" s="193"/>
      <c r="TLQ79" s="193"/>
      <c r="TLR79" s="193"/>
      <c r="TLS79" s="193"/>
      <c r="TLT79" s="193"/>
      <c r="TLU79" s="193"/>
      <c r="TLV79" s="193"/>
      <c r="TLW79" s="193"/>
      <c r="TLX79" s="193"/>
      <c r="TLY79" s="193"/>
      <c r="TLZ79" s="193"/>
      <c r="TMA79" s="193"/>
      <c r="TMB79" s="193"/>
      <c r="TMC79" s="193"/>
      <c r="TMD79" s="193"/>
      <c r="TME79" s="193"/>
      <c r="TMF79" s="193"/>
      <c r="TMG79" s="193"/>
      <c r="TMH79" s="193"/>
      <c r="TMI79" s="193"/>
      <c r="TMJ79" s="193"/>
      <c r="TMK79" s="193"/>
      <c r="TML79" s="193"/>
      <c r="TMM79" s="193"/>
      <c r="TMN79" s="193"/>
      <c r="TMO79" s="193"/>
      <c r="TMP79" s="193"/>
      <c r="TMQ79" s="193"/>
      <c r="TMR79" s="193"/>
      <c r="TMS79" s="193"/>
      <c r="TMT79" s="193"/>
      <c r="TMU79" s="193"/>
      <c r="TMV79" s="193"/>
      <c r="TMW79" s="193"/>
      <c r="TMX79" s="193"/>
      <c r="TMY79" s="193"/>
      <c r="TMZ79" s="193"/>
      <c r="TNA79" s="193"/>
      <c r="TNB79" s="193"/>
      <c r="TNC79" s="193"/>
      <c r="TND79" s="193"/>
      <c r="TNE79" s="193"/>
      <c r="TNF79" s="193"/>
      <c r="TNG79" s="193"/>
      <c r="TNH79" s="193"/>
      <c r="TNI79" s="193"/>
      <c r="TNJ79" s="193"/>
      <c r="TNK79" s="193"/>
      <c r="TNL79" s="193"/>
      <c r="TNM79" s="193"/>
      <c r="TNN79" s="193"/>
      <c r="TNO79" s="193"/>
      <c r="TNP79" s="193"/>
      <c r="TNQ79" s="193"/>
      <c r="TNR79" s="193"/>
      <c r="TNS79" s="193"/>
      <c r="TNT79" s="193"/>
      <c r="TNU79" s="193"/>
      <c r="TNV79" s="193"/>
      <c r="TNW79" s="193"/>
      <c r="TNX79" s="193"/>
      <c r="TNY79" s="193"/>
      <c r="TNZ79" s="193"/>
      <c r="TOA79" s="193"/>
      <c r="TOB79" s="193"/>
      <c r="TOC79" s="193"/>
      <c r="TOD79" s="193"/>
      <c r="TOE79" s="193"/>
      <c r="TOF79" s="193"/>
      <c r="TOG79" s="193"/>
      <c r="TOH79" s="193"/>
      <c r="TOI79" s="193"/>
      <c r="TOJ79" s="193"/>
      <c r="TOK79" s="193"/>
      <c r="TOL79" s="193"/>
      <c r="TOM79" s="193"/>
      <c r="TON79" s="193"/>
      <c r="TOO79" s="193"/>
      <c r="TOP79" s="193"/>
      <c r="TOQ79" s="193"/>
      <c r="TOR79" s="193"/>
      <c r="TOS79" s="193"/>
      <c r="TOT79" s="193"/>
      <c r="TOU79" s="193"/>
      <c r="TOV79" s="193"/>
      <c r="TOW79" s="193"/>
      <c r="TOX79" s="193"/>
      <c r="TOY79" s="193"/>
      <c r="TOZ79" s="193"/>
      <c r="TPA79" s="193"/>
      <c r="TPB79" s="193"/>
      <c r="TPC79" s="193"/>
      <c r="TPD79" s="193"/>
      <c r="TPE79" s="193"/>
      <c r="TPF79" s="193"/>
      <c r="TPG79" s="193"/>
      <c r="TPH79" s="193"/>
      <c r="TPI79" s="193"/>
      <c r="TPJ79" s="193"/>
      <c r="TPK79" s="193"/>
      <c r="TPL79" s="193"/>
      <c r="TPM79" s="193"/>
      <c r="TPN79" s="193"/>
      <c r="TPO79" s="193"/>
      <c r="TPP79" s="193"/>
      <c r="TPQ79" s="193"/>
      <c r="TPR79" s="193"/>
      <c r="TPS79" s="193"/>
      <c r="TPT79" s="193"/>
      <c r="TPU79" s="193"/>
      <c r="TPV79" s="193"/>
      <c r="TPW79" s="193"/>
      <c r="TPX79" s="193"/>
      <c r="TPY79" s="193"/>
      <c r="TPZ79" s="193"/>
      <c r="TQA79" s="193"/>
      <c r="TQB79" s="193"/>
      <c r="TQC79" s="193"/>
      <c r="TQD79" s="193"/>
      <c r="TQE79" s="193"/>
      <c r="TQF79" s="193"/>
      <c r="TQG79" s="193"/>
      <c r="TQH79" s="193"/>
      <c r="TQI79" s="193"/>
      <c r="TQJ79" s="193"/>
      <c r="TQK79" s="193"/>
      <c r="TQL79" s="193"/>
      <c r="TQM79" s="193"/>
      <c r="TQN79" s="193"/>
      <c r="TQO79" s="193"/>
      <c r="TQP79" s="193"/>
      <c r="TQQ79" s="193"/>
      <c r="TQR79" s="193"/>
      <c r="TQS79" s="193"/>
      <c r="TQT79" s="193"/>
      <c r="TQU79" s="193"/>
      <c r="TQV79" s="193"/>
      <c r="TQW79" s="193"/>
      <c r="TQX79" s="193"/>
      <c r="TQY79" s="193"/>
      <c r="TQZ79" s="193"/>
      <c r="TRA79" s="193"/>
      <c r="TRB79" s="193"/>
      <c r="TRC79" s="193"/>
      <c r="TRD79" s="193"/>
      <c r="TRE79" s="193"/>
      <c r="TRF79" s="193"/>
      <c r="TRG79" s="193"/>
      <c r="TRH79" s="193"/>
      <c r="TRI79" s="193"/>
      <c r="TRJ79" s="193"/>
      <c r="TRK79" s="193"/>
      <c r="TRL79" s="193"/>
      <c r="TRM79" s="193"/>
      <c r="TRN79" s="193"/>
      <c r="TRO79" s="193"/>
      <c r="TRP79" s="193"/>
      <c r="TRQ79" s="193"/>
      <c r="TRR79" s="193"/>
      <c r="TRS79" s="193"/>
      <c r="TRT79" s="193"/>
      <c r="TRU79" s="193"/>
      <c r="TRV79" s="193"/>
      <c r="TRW79" s="193"/>
      <c r="TRX79" s="193"/>
      <c r="TRY79" s="193"/>
      <c r="TRZ79" s="193"/>
      <c r="TSA79" s="193"/>
      <c r="TSB79" s="193"/>
      <c r="TSC79" s="193"/>
      <c r="TSD79" s="193"/>
      <c r="TSE79" s="193"/>
      <c r="TSF79" s="193"/>
      <c r="TSG79" s="193"/>
      <c r="TSH79" s="193"/>
      <c r="TSI79" s="193"/>
      <c r="TSJ79" s="193"/>
      <c r="TSK79" s="193"/>
      <c r="TSL79" s="193"/>
      <c r="TSM79" s="193"/>
      <c r="TSN79" s="193"/>
      <c r="TSO79" s="193"/>
      <c r="TSP79" s="193"/>
      <c r="TSQ79" s="193"/>
      <c r="TSR79" s="193"/>
      <c r="TSS79" s="193"/>
      <c r="TST79" s="193"/>
      <c r="TSU79" s="193"/>
      <c r="TSV79" s="193"/>
      <c r="TSW79" s="193"/>
      <c r="TSX79" s="193"/>
      <c r="TSY79" s="193"/>
      <c r="TSZ79" s="193"/>
      <c r="TTA79" s="193"/>
      <c r="TTB79" s="193"/>
      <c r="TTC79" s="193"/>
      <c r="TTD79" s="193"/>
      <c r="TTE79" s="193"/>
      <c r="TTF79" s="193"/>
      <c r="TTG79" s="193"/>
      <c r="TTH79" s="193"/>
      <c r="TTI79" s="193"/>
      <c r="TTJ79" s="193"/>
      <c r="TTK79" s="193"/>
      <c r="TTL79" s="193"/>
      <c r="TTM79" s="193"/>
      <c r="TTN79" s="193"/>
      <c r="TTO79" s="193"/>
      <c r="TTP79" s="193"/>
      <c r="TTQ79" s="193"/>
      <c r="TTR79" s="193"/>
      <c r="TTS79" s="193"/>
      <c r="TTT79" s="193"/>
      <c r="TTU79" s="193"/>
      <c r="TTV79" s="193"/>
      <c r="TTW79" s="193"/>
      <c r="TTX79" s="193"/>
      <c r="TTY79" s="193"/>
      <c r="TTZ79" s="193"/>
      <c r="TUA79" s="193"/>
      <c r="TUB79" s="193"/>
      <c r="TUC79" s="193"/>
      <c r="TUD79" s="193"/>
      <c r="TUE79" s="193"/>
      <c r="TUF79" s="193"/>
      <c r="TUG79" s="193"/>
      <c r="TUH79" s="193"/>
      <c r="TUI79" s="193"/>
      <c r="TUJ79" s="193"/>
      <c r="TUK79" s="193"/>
      <c r="TUL79" s="193"/>
      <c r="TUM79" s="193"/>
      <c r="TUN79" s="193"/>
      <c r="TUO79" s="193"/>
      <c r="TUP79" s="193"/>
      <c r="TUQ79" s="193"/>
      <c r="TUR79" s="193"/>
      <c r="TUS79" s="193"/>
      <c r="TUT79" s="193"/>
      <c r="TUU79" s="193"/>
      <c r="TUV79" s="193"/>
      <c r="TUW79" s="193"/>
      <c r="TUX79" s="193"/>
      <c r="TUY79" s="193"/>
      <c r="TUZ79" s="193"/>
      <c r="TVA79" s="193"/>
      <c r="TVB79" s="193"/>
      <c r="TVC79" s="193"/>
      <c r="TVD79" s="193"/>
      <c r="TVE79" s="193"/>
      <c r="TVF79" s="193"/>
      <c r="TVG79" s="193"/>
      <c r="TVH79" s="193"/>
      <c r="TVI79" s="193"/>
      <c r="TVJ79" s="193"/>
      <c r="TVK79" s="193"/>
      <c r="TVL79" s="193"/>
      <c r="TVM79" s="193"/>
      <c r="TVN79" s="193"/>
      <c r="TVO79" s="193"/>
      <c r="TVP79" s="193"/>
      <c r="TVQ79" s="193"/>
      <c r="TVR79" s="193"/>
      <c r="TVS79" s="193"/>
      <c r="TVT79" s="193"/>
      <c r="TVU79" s="193"/>
      <c r="TVV79" s="193"/>
      <c r="TVW79" s="193"/>
      <c r="TVX79" s="193"/>
      <c r="TVY79" s="193"/>
      <c r="TVZ79" s="193"/>
      <c r="TWA79" s="193"/>
      <c r="TWB79" s="193"/>
      <c r="TWC79" s="193"/>
      <c r="TWD79" s="193"/>
      <c r="TWE79" s="193"/>
      <c r="TWF79" s="193"/>
      <c r="TWG79" s="193"/>
      <c r="TWH79" s="193"/>
      <c r="TWI79" s="193"/>
      <c r="TWJ79" s="193"/>
      <c r="TWK79" s="193"/>
      <c r="TWL79" s="193"/>
      <c r="TWM79" s="193"/>
      <c r="TWN79" s="193"/>
      <c r="TWO79" s="193"/>
      <c r="TWP79" s="193"/>
      <c r="TWQ79" s="193"/>
      <c r="TWR79" s="193"/>
      <c r="TWS79" s="193"/>
      <c r="TWT79" s="193"/>
      <c r="TWU79" s="193"/>
      <c r="TWV79" s="193"/>
      <c r="TWW79" s="193"/>
      <c r="TWX79" s="193"/>
      <c r="TWY79" s="193"/>
      <c r="TWZ79" s="193"/>
      <c r="TXA79" s="193"/>
      <c r="TXB79" s="193"/>
      <c r="TXC79" s="193"/>
      <c r="TXD79" s="193"/>
      <c r="TXE79" s="193"/>
      <c r="TXF79" s="193"/>
      <c r="TXG79" s="193"/>
      <c r="TXH79" s="193"/>
      <c r="TXI79" s="193"/>
      <c r="TXJ79" s="193"/>
      <c r="TXK79" s="193"/>
      <c r="TXL79" s="193"/>
      <c r="TXM79" s="193"/>
      <c r="TXN79" s="193"/>
      <c r="TXO79" s="193"/>
      <c r="TXP79" s="193"/>
      <c r="TXQ79" s="193"/>
      <c r="TXR79" s="193"/>
      <c r="TXS79" s="193"/>
      <c r="TXT79" s="193"/>
      <c r="TXU79" s="193"/>
      <c r="TXV79" s="193"/>
      <c r="TXW79" s="193"/>
      <c r="TXX79" s="193"/>
      <c r="TXY79" s="193"/>
      <c r="TXZ79" s="193"/>
      <c r="TYA79" s="193"/>
      <c r="TYB79" s="193"/>
      <c r="TYC79" s="193"/>
      <c r="TYD79" s="193"/>
      <c r="TYE79" s="193"/>
      <c r="TYF79" s="193"/>
      <c r="TYG79" s="193"/>
      <c r="TYH79" s="193"/>
      <c r="TYI79" s="193"/>
      <c r="TYJ79" s="193"/>
      <c r="TYK79" s="193"/>
      <c r="TYL79" s="193"/>
      <c r="TYM79" s="193"/>
      <c r="TYN79" s="193"/>
      <c r="TYO79" s="193"/>
      <c r="TYP79" s="193"/>
      <c r="TYQ79" s="193"/>
      <c r="TYR79" s="193"/>
      <c r="TYS79" s="193"/>
      <c r="TYT79" s="193"/>
      <c r="TYU79" s="193"/>
      <c r="TYV79" s="193"/>
      <c r="TYW79" s="193"/>
      <c r="TYX79" s="193"/>
      <c r="TYY79" s="193"/>
      <c r="TYZ79" s="193"/>
      <c r="TZA79" s="193"/>
      <c r="TZB79" s="193"/>
      <c r="TZC79" s="193"/>
      <c r="TZD79" s="193"/>
      <c r="TZE79" s="193"/>
      <c r="TZF79" s="193"/>
      <c r="TZG79" s="193"/>
      <c r="TZH79" s="193"/>
      <c r="TZI79" s="193"/>
      <c r="TZJ79" s="193"/>
      <c r="TZK79" s="193"/>
      <c r="TZL79" s="193"/>
      <c r="TZM79" s="193"/>
      <c r="TZN79" s="193"/>
      <c r="TZO79" s="193"/>
      <c r="TZP79" s="193"/>
      <c r="TZQ79" s="193"/>
      <c r="TZR79" s="193"/>
      <c r="TZS79" s="193"/>
      <c r="TZT79" s="193"/>
      <c r="TZU79" s="193"/>
      <c r="TZV79" s="193"/>
      <c r="TZW79" s="193"/>
      <c r="TZX79" s="193"/>
      <c r="TZY79" s="193"/>
      <c r="TZZ79" s="193"/>
      <c r="UAA79" s="193"/>
      <c r="UAB79" s="193"/>
      <c r="UAC79" s="193"/>
      <c r="UAD79" s="193"/>
      <c r="UAE79" s="193"/>
      <c r="UAF79" s="193"/>
      <c r="UAG79" s="193"/>
      <c r="UAH79" s="193"/>
      <c r="UAI79" s="193"/>
      <c r="UAJ79" s="193"/>
      <c r="UAK79" s="193"/>
      <c r="UAL79" s="193"/>
      <c r="UAM79" s="193"/>
      <c r="UAN79" s="193"/>
      <c r="UAO79" s="193"/>
      <c r="UAP79" s="193"/>
      <c r="UAQ79" s="193"/>
      <c r="UAR79" s="193"/>
      <c r="UAS79" s="193"/>
      <c r="UAT79" s="193"/>
      <c r="UAU79" s="193"/>
      <c r="UAV79" s="193"/>
      <c r="UAW79" s="193"/>
      <c r="UAX79" s="193"/>
      <c r="UAY79" s="193"/>
      <c r="UAZ79" s="193"/>
      <c r="UBA79" s="193"/>
      <c r="UBB79" s="193"/>
      <c r="UBC79" s="193"/>
      <c r="UBD79" s="193"/>
      <c r="UBE79" s="193"/>
      <c r="UBF79" s="193"/>
      <c r="UBG79" s="193"/>
      <c r="UBH79" s="193"/>
      <c r="UBI79" s="193"/>
      <c r="UBJ79" s="193"/>
      <c r="UBK79" s="193"/>
      <c r="UBL79" s="193"/>
      <c r="UBM79" s="193"/>
      <c r="UBN79" s="193"/>
      <c r="UBO79" s="193"/>
      <c r="UBP79" s="193"/>
      <c r="UBQ79" s="193"/>
      <c r="UBR79" s="193"/>
      <c r="UBS79" s="193"/>
      <c r="UBT79" s="193"/>
      <c r="UBU79" s="193"/>
      <c r="UBV79" s="193"/>
      <c r="UBW79" s="193"/>
      <c r="UBX79" s="193"/>
      <c r="UBY79" s="193"/>
      <c r="UBZ79" s="193"/>
      <c r="UCA79" s="193"/>
      <c r="UCB79" s="193"/>
      <c r="UCC79" s="193"/>
      <c r="UCD79" s="193"/>
      <c r="UCE79" s="193"/>
      <c r="UCF79" s="193"/>
      <c r="UCG79" s="193"/>
      <c r="UCH79" s="193"/>
      <c r="UCI79" s="193"/>
      <c r="UCJ79" s="193"/>
      <c r="UCK79" s="193"/>
      <c r="UCL79" s="193"/>
      <c r="UCM79" s="193"/>
      <c r="UCN79" s="193"/>
      <c r="UCO79" s="193"/>
      <c r="UCP79" s="193"/>
      <c r="UCQ79" s="193"/>
      <c r="UCR79" s="193"/>
      <c r="UCS79" s="193"/>
      <c r="UCT79" s="193"/>
      <c r="UCU79" s="193"/>
      <c r="UCV79" s="193"/>
      <c r="UCW79" s="193"/>
      <c r="UCX79" s="193"/>
      <c r="UCY79" s="193"/>
      <c r="UCZ79" s="193"/>
      <c r="UDA79" s="193"/>
      <c r="UDB79" s="193"/>
      <c r="UDC79" s="193"/>
      <c r="UDD79" s="193"/>
      <c r="UDE79" s="193"/>
      <c r="UDF79" s="193"/>
      <c r="UDG79" s="193"/>
      <c r="UDH79" s="193"/>
      <c r="UDI79" s="193"/>
      <c r="UDJ79" s="193"/>
      <c r="UDK79" s="193"/>
      <c r="UDL79" s="193"/>
      <c r="UDM79" s="193"/>
      <c r="UDN79" s="193"/>
      <c r="UDO79" s="193"/>
      <c r="UDP79" s="193"/>
      <c r="UDQ79" s="193"/>
      <c r="UDR79" s="193"/>
      <c r="UDS79" s="193"/>
      <c r="UDT79" s="193"/>
      <c r="UDU79" s="193"/>
      <c r="UDV79" s="193"/>
      <c r="UDW79" s="193"/>
      <c r="UDX79" s="193"/>
      <c r="UDY79" s="193"/>
      <c r="UDZ79" s="193"/>
      <c r="UEA79" s="193"/>
      <c r="UEB79" s="193"/>
      <c r="UEC79" s="193"/>
      <c r="UED79" s="193"/>
      <c r="UEE79" s="193"/>
      <c r="UEF79" s="193"/>
      <c r="UEG79" s="193"/>
      <c r="UEH79" s="193"/>
      <c r="UEI79" s="193"/>
      <c r="UEJ79" s="193"/>
      <c r="UEK79" s="193"/>
      <c r="UEL79" s="193"/>
      <c r="UEM79" s="193"/>
      <c r="UEN79" s="193"/>
      <c r="UEO79" s="193"/>
      <c r="UEP79" s="193"/>
      <c r="UEQ79" s="193"/>
      <c r="UER79" s="193"/>
      <c r="UES79" s="193"/>
      <c r="UET79" s="193"/>
      <c r="UEU79" s="193"/>
      <c r="UEV79" s="193"/>
      <c r="UEW79" s="193"/>
      <c r="UEX79" s="193"/>
      <c r="UEY79" s="193"/>
      <c r="UEZ79" s="193"/>
      <c r="UFA79" s="193"/>
      <c r="UFB79" s="193"/>
      <c r="UFC79" s="193"/>
      <c r="UFD79" s="193"/>
      <c r="UFE79" s="193"/>
      <c r="UFF79" s="193"/>
      <c r="UFG79" s="193"/>
      <c r="UFH79" s="193"/>
      <c r="UFI79" s="193"/>
      <c r="UFJ79" s="193"/>
      <c r="UFK79" s="193"/>
      <c r="UFL79" s="193"/>
      <c r="UFM79" s="193"/>
      <c r="UFN79" s="193"/>
      <c r="UFO79" s="193"/>
      <c r="UFP79" s="193"/>
      <c r="UFQ79" s="193"/>
      <c r="UFR79" s="193"/>
      <c r="UFS79" s="193"/>
      <c r="UFT79" s="193"/>
      <c r="UFU79" s="193"/>
      <c r="UFV79" s="193"/>
      <c r="UFW79" s="193"/>
      <c r="UFX79" s="193"/>
      <c r="UFY79" s="193"/>
      <c r="UFZ79" s="193"/>
      <c r="UGA79" s="193"/>
      <c r="UGB79" s="193"/>
      <c r="UGC79" s="193"/>
      <c r="UGD79" s="193"/>
      <c r="UGE79" s="193"/>
      <c r="UGF79" s="193"/>
      <c r="UGG79" s="193"/>
      <c r="UGH79" s="193"/>
      <c r="UGI79" s="193"/>
      <c r="UGJ79" s="193"/>
      <c r="UGK79" s="193"/>
      <c r="UGL79" s="193"/>
      <c r="UGM79" s="193"/>
      <c r="UGN79" s="193"/>
      <c r="UGO79" s="193"/>
      <c r="UGP79" s="193"/>
      <c r="UGQ79" s="193"/>
      <c r="UGR79" s="193"/>
      <c r="UGS79" s="193"/>
      <c r="UGT79" s="193"/>
      <c r="UGU79" s="193"/>
      <c r="UGV79" s="193"/>
      <c r="UGW79" s="193"/>
      <c r="UGX79" s="193"/>
      <c r="UGY79" s="193"/>
      <c r="UGZ79" s="193"/>
      <c r="UHA79" s="193"/>
      <c r="UHB79" s="193"/>
      <c r="UHC79" s="193"/>
      <c r="UHD79" s="193"/>
      <c r="UHE79" s="193"/>
      <c r="UHF79" s="193"/>
      <c r="UHG79" s="193"/>
      <c r="UHH79" s="193"/>
      <c r="UHI79" s="193"/>
      <c r="UHJ79" s="193"/>
      <c r="UHK79" s="193"/>
      <c r="UHL79" s="193"/>
      <c r="UHM79" s="193"/>
      <c r="UHN79" s="193"/>
      <c r="UHO79" s="193"/>
      <c r="UHP79" s="193"/>
      <c r="UHQ79" s="193"/>
      <c r="UHR79" s="193"/>
      <c r="UHS79" s="193"/>
      <c r="UHT79" s="193"/>
      <c r="UHU79" s="193"/>
      <c r="UHV79" s="193"/>
      <c r="UHW79" s="193"/>
      <c r="UHX79" s="193"/>
      <c r="UHY79" s="193"/>
      <c r="UHZ79" s="193"/>
      <c r="UIA79" s="193"/>
      <c r="UIB79" s="193"/>
      <c r="UIC79" s="193"/>
      <c r="UID79" s="193"/>
      <c r="UIE79" s="193"/>
      <c r="UIF79" s="193"/>
      <c r="UIG79" s="193"/>
      <c r="UIH79" s="193"/>
      <c r="UII79" s="193"/>
      <c r="UIJ79" s="193"/>
      <c r="UIK79" s="193"/>
      <c r="UIL79" s="193"/>
      <c r="UIM79" s="193"/>
      <c r="UIN79" s="193"/>
      <c r="UIO79" s="193"/>
      <c r="UIP79" s="193"/>
      <c r="UIQ79" s="193"/>
      <c r="UIR79" s="193"/>
      <c r="UIS79" s="193"/>
      <c r="UIT79" s="193"/>
      <c r="UIU79" s="193"/>
      <c r="UIV79" s="193"/>
      <c r="UIW79" s="193"/>
      <c r="UIX79" s="193"/>
      <c r="UIY79" s="193"/>
      <c r="UIZ79" s="193"/>
      <c r="UJA79" s="193"/>
      <c r="UJB79" s="193"/>
      <c r="UJC79" s="193"/>
      <c r="UJD79" s="193"/>
      <c r="UJE79" s="193"/>
      <c r="UJF79" s="193"/>
      <c r="UJG79" s="193"/>
      <c r="UJH79" s="193"/>
      <c r="UJI79" s="193"/>
      <c r="UJJ79" s="193"/>
      <c r="UJK79" s="193"/>
      <c r="UJL79" s="193"/>
      <c r="UJM79" s="193"/>
      <c r="UJN79" s="193"/>
      <c r="UJO79" s="193"/>
      <c r="UJP79" s="193"/>
      <c r="UJQ79" s="193"/>
      <c r="UJR79" s="193"/>
      <c r="UJS79" s="193"/>
      <c r="UJT79" s="193"/>
      <c r="UJU79" s="193"/>
      <c r="UJV79" s="193"/>
      <c r="UJW79" s="193"/>
      <c r="UJX79" s="193"/>
      <c r="UJY79" s="193"/>
      <c r="UJZ79" s="193"/>
      <c r="UKA79" s="193"/>
      <c r="UKB79" s="193"/>
      <c r="UKC79" s="193"/>
      <c r="UKD79" s="193"/>
      <c r="UKE79" s="193"/>
      <c r="UKF79" s="193"/>
      <c r="UKG79" s="193"/>
      <c r="UKH79" s="193"/>
      <c r="UKI79" s="193"/>
      <c r="UKJ79" s="193"/>
      <c r="UKK79" s="193"/>
      <c r="UKL79" s="193"/>
      <c r="UKM79" s="193"/>
      <c r="UKN79" s="193"/>
      <c r="UKO79" s="193"/>
      <c r="UKP79" s="193"/>
      <c r="UKQ79" s="193"/>
      <c r="UKR79" s="193"/>
      <c r="UKS79" s="193"/>
      <c r="UKT79" s="193"/>
      <c r="UKU79" s="193"/>
      <c r="UKV79" s="193"/>
      <c r="UKW79" s="193"/>
      <c r="UKX79" s="193"/>
      <c r="UKY79" s="193"/>
      <c r="UKZ79" s="193"/>
      <c r="ULA79" s="193"/>
      <c r="ULB79" s="193"/>
      <c r="ULC79" s="193"/>
      <c r="ULD79" s="193"/>
      <c r="ULE79" s="193"/>
      <c r="ULF79" s="193"/>
      <c r="ULG79" s="193"/>
      <c r="ULH79" s="193"/>
      <c r="ULI79" s="193"/>
      <c r="ULJ79" s="193"/>
      <c r="ULK79" s="193"/>
      <c r="ULL79" s="193"/>
      <c r="ULM79" s="193"/>
      <c r="ULN79" s="193"/>
      <c r="ULO79" s="193"/>
      <c r="ULP79" s="193"/>
      <c r="ULQ79" s="193"/>
      <c r="ULR79" s="193"/>
      <c r="ULS79" s="193"/>
      <c r="ULT79" s="193"/>
      <c r="ULU79" s="193"/>
      <c r="ULV79" s="193"/>
      <c r="ULW79" s="193"/>
      <c r="ULX79" s="193"/>
      <c r="ULY79" s="193"/>
      <c r="ULZ79" s="193"/>
      <c r="UMA79" s="193"/>
      <c r="UMB79" s="193"/>
      <c r="UMC79" s="193"/>
      <c r="UMD79" s="193"/>
      <c r="UME79" s="193"/>
      <c r="UMF79" s="193"/>
      <c r="UMG79" s="193"/>
      <c r="UMH79" s="193"/>
      <c r="UMI79" s="193"/>
      <c r="UMJ79" s="193"/>
      <c r="UMK79" s="193"/>
      <c r="UML79" s="193"/>
      <c r="UMM79" s="193"/>
      <c r="UMN79" s="193"/>
      <c r="UMO79" s="193"/>
      <c r="UMP79" s="193"/>
      <c r="UMQ79" s="193"/>
      <c r="UMR79" s="193"/>
      <c r="UMS79" s="193"/>
      <c r="UMT79" s="193"/>
      <c r="UMU79" s="193"/>
      <c r="UMV79" s="193"/>
      <c r="UMW79" s="193"/>
      <c r="UMX79" s="193"/>
      <c r="UMY79" s="193"/>
      <c r="UMZ79" s="193"/>
      <c r="UNA79" s="193"/>
      <c r="UNB79" s="193"/>
      <c r="UNC79" s="193"/>
      <c r="UND79" s="193"/>
      <c r="UNE79" s="193"/>
      <c r="UNF79" s="193"/>
      <c r="UNG79" s="193"/>
      <c r="UNH79" s="193"/>
      <c r="UNI79" s="193"/>
      <c r="UNJ79" s="193"/>
      <c r="UNK79" s="193"/>
      <c r="UNL79" s="193"/>
      <c r="UNM79" s="193"/>
      <c r="UNN79" s="193"/>
      <c r="UNO79" s="193"/>
      <c r="UNP79" s="193"/>
      <c r="UNQ79" s="193"/>
      <c r="UNR79" s="193"/>
      <c r="UNS79" s="193"/>
      <c r="UNT79" s="193"/>
      <c r="UNU79" s="193"/>
      <c r="UNV79" s="193"/>
      <c r="UNW79" s="193"/>
      <c r="UNX79" s="193"/>
      <c r="UNY79" s="193"/>
      <c r="UNZ79" s="193"/>
      <c r="UOA79" s="193"/>
      <c r="UOB79" s="193"/>
      <c r="UOC79" s="193"/>
      <c r="UOD79" s="193"/>
      <c r="UOE79" s="193"/>
      <c r="UOF79" s="193"/>
      <c r="UOG79" s="193"/>
      <c r="UOH79" s="193"/>
      <c r="UOI79" s="193"/>
      <c r="UOJ79" s="193"/>
      <c r="UOK79" s="193"/>
      <c r="UOL79" s="193"/>
      <c r="UOM79" s="193"/>
      <c r="UON79" s="193"/>
      <c r="UOO79" s="193"/>
      <c r="UOP79" s="193"/>
      <c r="UOQ79" s="193"/>
      <c r="UOR79" s="193"/>
      <c r="UOS79" s="193"/>
      <c r="UOT79" s="193"/>
      <c r="UOU79" s="193"/>
      <c r="UOV79" s="193"/>
      <c r="UOW79" s="193"/>
      <c r="UOX79" s="193"/>
      <c r="UOY79" s="193"/>
      <c r="UOZ79" s="193"/>
      <c r="UPA79" s="193"/>
      <c r="UPB79" s="193"/>
      <c r="UPC79" s="193"/>
      <c r="UPD79" s="193"/>
      <c r="UPE79" s="193"/>
      <c r="UPF79" s="193"/>
      <c r="UPG79" s="193"/>
      <c r="UPH79" s="193"/>
      <c r="UPI79" s="193"/>
      <c r="UPJ79" s="193"/>
      <c r="UPK79" s="193"/>
      <c r="UPL79" s="193"/>
      <c r="UPM79" s="193"/>
      <c r="UPN79" s="193"/>
      <c r="UPO79" s="193"/>
      <c r="UPP79" s="193"/>
      <c r="UPQ79" s="193"/>
      <c r="UPR79" s="193"/>
      <c r="UPS79" s="193"/>
      <c r="UPT79" s="193"/>
      <c r="UPU79" s="193"/>
      <c r="UPV79" s="193"/>
      <c r="UPW79" s="193"/>
      <c r="UPX79" s="193"/>
      <c r="UPY79" s="193"/>
      <c r="UPZ79" s="193"/>
      <c r="UQA79" s="193"/>
      <c r="UQB79" s="193"/>
      <c r="UQC79" s="193"/>
      <c r="UQD79" s="193"/>
      <c r="UQE79" s="193"/>
      <c r="UQF79" s="193"/>
      <c r="UQG79" s="193"/>
      <c r="UQH79" s="193"/>
      <c r="UQI79" s="193"/>
      <c r="UQJ79" s="193"/>
      <c r="UQK79" s="193"/>
      <c r="UQL79" s="193"/>
      <c r="UQM79" s="193"/>
      <c r="UQN79" s="193"/>
      <c r="UQO79" s="193"/>
      <c r="UQP79" s="193"/>
      <c r="UQQ79" s="193"/>
      <c r="UQR79" s="193"/>
      <c r="UQS79" s="193"/>
      <c r="UQT79" s="193"/>
      <c r="UQU79" s="193"/>
      <c r="UQV79" s="193"/>
      <c r="UQW79" s="193"/>
      <c r="UQX79" s="193"/>
      <c r="UQY79" s="193"/>
      <c r="UQZ79" s="193"/>
      <c r="URA79" s="193"/>
      <c r="URB79" s="193"/>
      <c r="URC79" s="193"/>
      <c r="URD79" s="193"/>
      <c r="URE79" s="193"/>
      <c r="URF79" s="193"/>
      <c r="URG79" s="193"/>
      <c r="URH79" s="193"/>
      <c r="URI79" s="193"/>
      <c r="URJ79" s="193"/>
      <c r="URK79" s="193"/>
      <c r="URL79" s="193"/>
      <c r="URM79" s="193"/>
      <c r="URN79" s="193"/>
      <c r="URO79" s="193"/>
      <c r="URP79" s="193"/>
      <c r="URQ79" s="193"/>
      <c r="URR79" s="193"/>
      <c r="URS79" s="193"/>
      <c r="URT79" s="193"/>
      <c r="URU79" s="193"/>
      <c r="URV79" s="193"/>
      <c r="URW79" s="193"/>
      <c r="URX79" s="193"/>
      <c r="URY79" s="193"/>
      <c r="URZ79" s="193"/>
      <c r="USA79" s="193"/>
      <c r="USB79" s="193"/>
      <c r="USC79" s="193"/>
      <c r="USD79" s="193"/>
      <c r="USE79" s="193"/>
      <c r="USF79" s="193"/>
      <c r="USG79" s="193"/>
      <c r="USH79" s="193"/>
      <c r="USI79" s="193"/>
      <c r="USJ79" s="193"/>
      <c r="USK79" s="193"/>
      <c r="USL79" s="193"/>
      <c r="USM79" s="193"/>
      <c r="USN79" s="193"/>
      <c r="USO79" s="193"/>
      <c r="USP79" s="193"/>
      <c r="USQ79" s="193"/>
      <c r="USR79" s="193"/>
      <c r="USS79" s="193"/>
      <c r="UST79" s="193"/>
      <c r="USU79" s="193"/>
      <c r="USV79" s="193"/>
      <c r="USW79" s="193"/>
      <c r="USX79" s="193"/>
      <c r="USY79" s="193"/>
      <c r="USZ79" s="193"/>
      <c r="UTA79" s="193"/>
      <c r="UTB79" s="193"/>
      <c r="UTC79" s="193"/>
      <c r="UTD79" s="193"/>
      <c r="UTE79" s="193"/>
      <c r="UTF79" s="193"/>
      <c r="UTG79" s="193"/>
      <c r="UTH79" s="193"/>
      <c r="UTI79" s="193"/>
      <c r="UTJ79" s="193"/>
      <c r="UTK79" s="193"/>
      <c r="UTL79" s="193"/>
      <c r="UTM79" s="193"/>
      <c r="UTN79" s="193"/>
      <c r="UTO79" s="193"/>
      <c r="UTP79" s="193"/>
      <c r="UTQ79" s="193"/>
      <c r="UTR79" s="193"/>
      <c r="UTS79" s="193"/>
      <c r="UTT79" s="193"/>
      <c r="UTU79" s="193"/>
      <c r="UTV79" s="193"/>
      <c r="UTW79" s="193"/>
      <c r="UTX79" s="193"/>
      <c r="UTY79" s="193"/>
      <c r="UTZ79" s="193"/>
      <c r="UUA79" s="193"/>
      <c r="UUB79" s="193"/>
      <c r="UUC79" s="193"/>
      <c r="UUD79" s="193"/>
      <c r="UUE79" s="193"/>
      <c r="UUF79" s="193"/>
      <c r="UUG79" s="193"/>
      <c r="UUH79" s="193"/>
      <c r="UUI79" s="193"/>
      <c r="UUJ79" s="193"/>
      <c r="UUK79" s="193"/>
      <c r="UUL79" s="193"/>
      <c r="UUM79" s="193"/>
      <c r="UUN79" s="193"/>
      <c r="UUO79" s="193"/>
      <c r="UUP79" s="193"/>
      <c r="UUQ79" s="193"/>
      <c r="UUR79" s="193"/>
      <c r="UUS79" s="193"/>
      <c r="UUT79" s="193"/>
      <c r="UUU79" s="193"/>
      <c r="UUV79" s="193"/>
      <c r="UUW79" s="193"/>
      <c r="UUX79" s="193"/>
      <c r="UUY79" s="193"/>
      <c r="UUZ79" s="193"/>
      <c r="UVA79" s="193"/>
      <c r="UVB79" s="193"/>
      <c r="UVC79" s="193"/>
      <c r="UVD79" s="193"/>
      <c r="UVE79" s="193"/>
      <c r="UVF79" s="193"/>
      <c r="UVG79" s="193"/>
      <c r="UVH79" s="193"/>
      <c r="UVI79" s="193"/>
      <c r="UVJ79" s="193"/>
      <c r="UVK79" s="193"/>
      <c r="UVL79" s="193"/>
      <c r="UVM79" s="193"/>
      <c r="UVN79" s="193"/>
      <c r="UVO79" s="193"/>
      <c r="UVP79" s="193"/>
      <c r="UVQ79" s="193"/>
      <c r="UVR79" s="193"/>
      <c r="UVS79" s="193"/>
      <c r="UVT79" s="193"/>
      <c r="UVU79" s="193"/>
      <c r="UVV79" s="193"/>
      <c r="UVW79" s="193"/>
      <c r="UVX79" s="193"/>
      <c r="UVY79" s="193"/>
      <c r="UVZ79" s="193"/>
      <c r="UWA79" s="193"/>
      <c r="UWB79" s="193"/>
      <c r="UWC79" s="193"/>
      <c r="UWD79" s="193"/>
      <c r="UWE79" s="193"/>
      <c r="UWF79" s="193"/>
      <c r="UWG79" s="193"/>
      <c r="UWH79" s="193"/>
      <c r="UWI79" s="193"/>
      <c r="UWJ79" s="193"/>
      <c r="UWK79" s="193"/>
      <c r="UWL79" s="193"/>
      <c r="UWM79" s="193"/>
      <c r="UWN79" s="193"/>
      <c r="UWO79" s="193"/>
      <c r="UWP79" s="193"/>
      <c r="UWQ79" s="193"/>
      <c r="UWR79" s="193"/>
      <c r="UWS79" s="193"/>
      <c r="UWT79" s="193"/>
      <c r="UWU79" s="193"/>
      <c r="UWV79" s="193"/>
      <c r="UWW79" s="193"/>
      <c r="UWX79" s="193"/>
      <c r="UWY79" s="193"/>
      <c r="UWZ79" s="193"/>
      <c r="UXA79" s="193"/>
      <c r="UXB79" s="193"/>
      <c r="UXC79" s="193"/>
      <c r="UXD79" s="193"/>
      <c r="UXE79" s="193"/>
      <c r="UXF79" s="193"/>
      <c r="UXG79" s="193"/>
      <c r="UXH79" s="193"/>
      <c r="UXI79" s="193"/>
      <c r="UXJ79" s="193"/>
      <c r="UXK79" s="193"/>
      <c r="UXL79" s="193"/>
      <c r="UXM79" s="193"/>
      <c r="UXN79" s="193"/>
      <c r="UXO79" s="193"/>
      <c r="UXP79" s="193"/>
      <c r="UXQ79" s="193"/>
      <c r="UXR79" s="193"/>
      <c r="UXS79" s="193"/>
      <c r="UXT79" s="193"/>
      <c r="UXU79" s="193"/>
      <c r="UXV79" s="193"/>
      <c r="UXW79" s="193"/>
      <c r="UXX79" s="193"/>
      <c r="UXY79" s="193"/>
      <c r="UXZ79" s="193"/>
      <c r="UYA79" s="193"/>
      <c r="UYB79" s="193"/>
      <c r="UYC79" s="193"/>
      <c r="UYD79" s="193"/>
      <c r="UYE79" s="193"/>
      <c r="UYF79" s="193"/>
      <c r="UYG79" s="193"/>
      <c r="UYH79" s="193"/>
      <c r="UYI79" s="193"/>
      <c r="UYJ79" s="193"/>
      <c r="UYK79" s="193"/>
      <c r="UYL79" s="193"/>
      <c r="UYM79" s="193"/>
      <c r="UYN79" s="193"/>
      <c r="UYO79" s="193"/>
      <c r="UYP79" s="193"/>
      <c r="UYQ79" s="193"/>
      <c r="UYR79" s="193"/>
      <c r="UYS79" s="193"/>
      <c r="UYT79" s="193"/>
      <c r="UYU79" s="193"/>
      <c r="UYV79" s="193"/>
      <c r="UYW79" s="193"/>
      <c r="UYX79" s="193"/>
      <c r="UYY79" s="193"/>
      <c r="UYZ79" s="193"/>
      <c r="UZA79" s="193"/>
      <c r="UZB79" s="193"/>
      <c r="UZC79" s="193"/>
      <c r="UZD79" s="193"/>
      <c r="UZE79" s="193"/>
      <c r="UZF79" s="193"/>
      <c r="UZG79" s="193"/>
      <c r="UZH79" s="193"/>
      <c r="UZI79" s="193"/>
      <c r="UZJ79" s="193"/>
      <c r="UZK79" s="193"/>
      <c r="UZL79" s="193"/>
      <c r="UZM79" s="193"/>
      <c r="UZN79" s="193"/>
      <c r="UZO79" s="193"/>
      <c r="UZP79" s="193"/>
      <c r="UZQ79" s="193"/>
      <c r="UZR79" s="193"/>
      <c r="UZS79" s="193"/>
      <c r="UZT79" s="193"/>
      <c r="UZU79" s="193"/>
      <c r="UZV79" s="193"/>
      <c r="UZW79" s="193"/>
      <c r="UZX79" s="193"/>
      <c r="UZY79" s="193"/>
      <c r="UZZ79" s="193"/>
      <c r="VAA79" s="193"/>
      <c r="VAB79" s="193"/>
      <c r="VAC79" s="193"/>
      <c r="VAD79" s="193"/>
      <c r="VAE79" s="193"/>
      <c r="VAF79" s="193"/>
      <c r="VAG79" s="193"/>
      <c r="VAH79" s="193"/>
      <c r="VAI79" s="193"/>
      <c r="VAJ79" s="193"/>
      <c r="VAK79" s="193"/>
      <c r="VAL79" s="193"/>
      <c r="VAM79" s="193"/>
      <c r="VAN79" s="193"/>
      <c r="VAO79" s="193"/>
      <c r="VAP79" s="193"/>
      <c r="VAQ79" s="193"/>
      <c r="VAR79" s="193"/>
      <c r="VAS79" s="193"/>
      <c r="VAT79" s="193"/>
      <c r="VAU79" s="193"/>
      <c r="VAV79" s="193"/>
      <c r="VAW79" s="193"/>
      <c r="VAX79" s="193"/>
      <c r="VAY79" s="193"/>
      <c r="VAZ79" s="193"/>
      <c r="VBA79" s="193"/>
      <c r="VBB79" s="193"/>
      <c r="VBC79" s="193"/>
      <c r="VBD79" s="193"/>
      <c r="VBE79" s="193"/>
      <c r="VBF79" s="193"/>
      <c r="VBG79" s="193"/>
      <c r="VBH79" s="193"/>
      <c r="VBI79" s="193"/>
      <c r="VBJ79" s="193"/>
      <c r="VBK79" s="193"/>
      <c r="VBL79" s="193"/>
      <c r="VBM79" s="193"/>
      <c r="VBN79" s="193"/>
      <c r="VBO79" s="193"/>
      <c r="VBP79" s="193"/>
      <c r="VBQ79" s="193"/>
      <c r="VBR79" s="193"/>
      <c r="VBS79" s="193"/>
      <c r="VBT79" s="193"/>
      <c r="VBU79" s="193"/>
      <c r="VBV79" s="193"/>
      <c r="VBW79" s="193"/>
      <c r="VBX79" s="193"/>
      <c r="VBY79" s="193"/>
      <c r="VBZ79" s="193"/>
      <c r="VCA79" s="193"/>
      <c r="VCB79" s="193"/>
      <c r="VCC79" s="193"/>
      <c r="VCD79" s="193"/>
      <c r="VCE79" s="193"/>
      <c r="VCF79" s="193"/>
      <c r="VCG79" s="193"/>
      <c r="VCH79" s="193"/>
      <c r="VCI79" s="193"/>
      <c r="VCJ79" s="193"/>
      <c r="VCK79" s="193"/>
      <c r="VCL79" s="193"/>
      <c r="VCM79" s="193"/>
      <c r="VCN79" s="193"/>
      <c r="VCO79" s="193"/>
      <c r="VCP79" s="193"/>
      <c r="VCQ79" s="193"/>
      <c r="VCR79" s="193"/>
      <c r="VCS79" s="193"/>
      <c r="VCT79" s="193"/>
      <c r="VCU79" s="193"/>
      <c r="VCV79" s="193"/>
      <c r="VCW79" s="193"/>
      <c r="VCX79" s="193"/>
      <c r="VCY79" s="193"/>
      <c r="VCZ79" s="193"/>
      <c r="VDA79" s="193"/>
      <c r="VDB79" s="193"/>
      <c r="VDC79" s="193"/>
      <c r="VDD79" s="193"/>
      <c r="VDE79" s="193"/>
      <c r="VDF79" s="193"/>
      <c r="VDG79" s="193"/>
      <c r="VDH79" s="193"/>
      <c r="VDI79" s="193"/>
      <c r="VDJ79" s="193"/>
      <c r="VDK79" s="193"/>
      <c r="VDL79" s="193"/>
      <c r="VDM79" s="193"/>
      <c r="VDN79" s="193"/>
      <c r="VDO79" s="193"/>
      <c r="VDP79" s="193"/>
      <c r="VDQ79" s="193"/>
      <c r="VDR79" s="193"/>
      <c r="VDS79" s="193"/>
      <c r="VDT79" s="193"/>
      <c r="VDU79" s="193"/>
      <c r="VDV79" s="193"/>
      <c r="VDW79" s="193"/>
      <c r="VDX79" s="193"/>
      <c r="VDY79" s="193"/>
      <c r="VDZ79" s="193"/>
      <c r="VEA79" s="193"/>
      <c r="VEB79" s="193"/>
      <c r="VEC79" s="193"/>
      <c r="VED79" s="193"/>
      <c r="VEE79" s="193"/>
      <c r="VEF79" s="193"/>
      <c r="VEG79" s="193"/>
      <c r="VEH79" s="193"/>
      <c r="VEI79" s="193"/>
      <c r="VEJ79" s="193"/>
      <c r="VEK79" s="193"/>
      <c r="VEL79" s="193"/>
      <c r="VEM79" s="193"/>
      <c r="VEN79" s="193"/>
      <c r="VEO79" s="193"/>
      <c r="VEP79" s="193"/>
      <c r="VEQ79" s="193"/>
      <c r="VER79" s="193"/>
      <c r="VES79" s="193"/>
      <c r="VET79" s="193"/>
      <c r="VEU79" s="193"/>
      <c r="VEV79" s="193"/>
      <c r="VEW79" s="193"/>
      <c r="VEX79" s="193"/>
      <c r="VEY79" s="193"/>
      <c r="VEZ79" s="193"/>
      <c r="VFA79" s="193"/>
      <c r="VFB79" s="193"/>
      <c r="VFC79" s="193"/>
      <c r="VFD79" s="193"/>
      <c r="VFE79" s="193"/>
      <c r="VFF79" s="193"/>
      <c r="VFG79" s="193"/>
      <c r="VFH79" s="193"/>
      <c r="VFI79" s="193"/>
      <c r="VFJ79" s="193"/>
      <c r="VFK79" s="193"/>
      <c r="VFL79" s="193"/>
      <c r="VFM79" s="193"/>
      <c r="VFN79" s="193"/>
      <c r="VFO79" s="193"/>
      <c r="VFP79" s="193"/>
      <c r="VFQ79" s="193"/>
      <c r="VFR79" s="193"/>
      <c r="VFS79" s="193"/>
      <c r="VFT79" s="193"/>
      <c r="VFU79" s="193"/>
      <c r="VFV79" s="193"/>
      <c r="VFW79" s="193"/>
      <c r="VFX79" s="193"/>
      <c r="VFY79" s="193"/>
      <c r="VFZ79" s="193"/>
      <c r="VGA79" s="193"/>
      <c r="VGB79" s="193"/>
      <c r="VGC79" s="193"/>
      <c r="VGD79" s="193"/>
      <c r="VGE79" s="193"/>
      <c r="VGF79" s="193"/>
      <c r="VGG79" s="193"/>
      <c r="VGH79" s="193"/>
      <c r="VGI79" s="193"/>
      <c r="VGJ79" s="193"/>
      <c r="VGK79" s="193"/>
      <c r="VGL79" s="193"/>
      <c r="VGM79" s="193"/>
      <c r="VGN79" s="193"/>
      <c r="VGO79" s="193"/>
      <c r="VGP79" s="193"/>
      <c r="VGQ79" s="193"/>
      <c r="VGR79" s="193"/>
      <c r="VGS79" s="193"/>
      <c r="VGT79" s="193"/>
      <c r="VGU79" s="193"/>
      <c r="VGV79" s="193"/>
      <c r="VGW79" s="193"/>
      <c r="VGX79" s="193"/>
      <c r="VGY79" s="193"/>
      <c r="VGZ79" s="193"/>
      <c r="VHA79" s="193"/>
      <c r="VHB79" s="193"/>
      <c r="VHC79" s="193"/>
      <c r="VHD79" s="193"/>
      <c r="VHE79" s="193"/>
      <c r="VHF79" s="193"/>
      <c r="VHG79" s="193"/>
      <c r="VHH79" s="193"/>
      <c r="VHI79" s="193"/>
      <c r="VHJ79" s="193"/>
      <c r="VHK79" s="193"/>
      <c r="VHL79" s="193"/>
      <c r="VHM79" s="193"/>
      <c r="VHN79" s="193"/>
      <c r="VHO79" s="193"/>
      <c r="VHP79" s="193"/>
      <c r="VHQ79" s="193"/>
      <c r="VHR79" s="193"/>
      <c r="VHS79" s="193"/>
      <c r="VHT79" s="193"/>
      <c r="VHU79" s="193"/>
      <c r="VHV79" s="193"/>
      <c r="VHW79" s="193"/>
      <c r="VHX79" s="193"/>
      <c r="VHY79" s="193"/>
      <c r="VHZ79" s="193"/>
      <c r="VIA79" s="193"/>
      <c r="VIB79" s="193"/>
      <c r="VIC79" s="193"/>
      <c r="VID79" s="193"/>
      <c r="VIE79" s="193"/>
      <c r="VIF79" s="193"/>
      <c r="VIG79" s="193"/>
      <c r="VIH79" s="193"/>
      <c r="VII79" s="193"/>
      <c r="VIJ79" s="193"/>
      <c r="VIK79" s="193"/>
      <c r="VIL79" s="193"/>
      <c r="VIM79" s="193"/>
      <c r="VIN79" s="193"/>
      <c r="VIO79" s="193"/>
      <c r="VIP79" s="193"/>
      <c r="VIQ79" s="193"/>
      <c r="VIR79" s="193"/>
      <c r="VIS79" s="193"/>
      <c r="VIT79" s="193"/>
      <c r="VIU79" s="193"/>
      <c r="VIV79" s="193"/>
      <c r="VIW79" s="193"/>
      <c r="VIX79" s="193"/>
      <c r="VIY79" s="193"/>
      <c r="VIZ79" s="193"/>
      <c r="VJA79" s="193"/>
      <c r="VJB79" s="193"/>
      <c r="VJC79" s="193"/>
      <c r="VJD79" s="193"/>
      <c r="VJE79" s="193"/>
      <c r="VJF79" s="193"/>
      <c r="VJG79" s="193"/>
      <c r="VJH79" s="193"/>
      <c r="VJI79" s="193"/>
      <c r="VJJ79" s="193"/>
      <c r="VJK79" s="193"/>
      <c r="VJL79" s="193"/>
      <c r="VJM79" s="193"/>
      <c r="VJN79" s="193"/>
      <c r="VJO79" s="193"/>
      <c r="VJP79" s="193"/>
      <c r="VJQ79" s="193"/>
      <c r="VJR79" s="193"/>
      <c r="VJS79" s="193"/>
      <c r="VJT79" s="193"/>
      <c r="VJU79" s="193"/>
      <c r="VJV79" s="193"/>
      <c r="VJW79" s="193"/>
      <c r="VJX79" s="193"/>
      <c r="VJY79" s="193"/>
      <c r="VJZ79" s="193"/>
      <c r="VKA79" s="193"/>
      <c r="VKB79" s="193"/>
      <c r="VKC79" s="193"/>
      <c r="VKD79" s="193"/>
      <c r="VKE79" s="193"/>
      <c r="VKF79" s="193"/>
      <c r="VKG79" s="193"/>
      <c r="VKH79" s="193"/>
      <c r="VKI79" s="193"/>
      <c r="VKJ79" s="193"/>
      <c r="VKK79" s="193"/>
      <c r="VKL79" s="193"/>
      <c r="VKM79" s="193"/>
      <c r="VKN79" s="193"/>
      <c r="VKO79" s="193"/>
      <c r="VKP79" s="193"/>
      <c r="VKQ79" s="193"/>
      <c r="VKR79" s="193"/>
      <c r="VKS79" s="193"/>
      <c r="VKT79" s="193"/>
      <c r="VKU79" s="193"/>
      <c r="VKV79" s="193"/>
      <c r="VKW79" s="193"/>
      <c r="VKX79" s="193"/>
      <c r="VKY79" s="193"/>
      <c r="VKZ79" s="193"/>
      <c r="VLA79" s="193"/>
      <c r="VLB79" s="193"/>
      <c r="VLC79" s="193"/>
      <c r="VLD79" s="193"/>
      <c r="VLE79" s="193"/>
      <c r="VLF79" s="193"/>
      <c r="VLG79" s="193"/>
      <c r="VLH79" s="193"/>
      <c r="VLI79" s="193"/>
      <c r="VLJ79" s="193"/>
      <c r="VLK79" s="193"/>
      <c r="VLL79" s="193"/>
      <c r="VLM79" s="193"/>
      <c r="VLN79" s="193"/>
      <c r="VLO79" s="193"/>
      <c r="VLP79" s="193"/>
      <c r="VLQ79" s="193"/>
      <c r="VLR79" s="193"/>
      <c r="VLS79" s="193"/>
      <c r="VLT79" s="193"/>
      <c r="VLU79" s="193"/>
      <c r="VLV79" s="193"/>
      <c r="VLW79" s="193"/>
      <c r="VLX79" s="193"/>
      <c r="VLY79" s="193"/>
      <c r="VLZ79" s="193"/>
      <c r="VMA79" s="193"/>
      <c r="VMB79" s="193"/>
      <c r="VMC79" s="193"/>
      <c r="VMD79" s="193"/>
      <c r="VME79" s="193"/>
      <c r="VMF79" s="193"/>
      <c r="VMG79" s="193"/>
      <c r="VMH79" s="193"/>
      <c r="VMI79" s="193"/>
      <c r="VMJ79" s="193"/>
      <c r="VMK79" s="193"/>
      <c r="VML79" s="193"/>
      <c r="VMM79" s="193"/>
      <c r="VMN79" s="193"/>
      <c r="VMO79" s="193"/>
      <c r="VMP79" s="193"/>
      <c r="VMQ79" s="193"/>
      <c r="VMR79" s="193"/>
      <c r="VMS79" s="193"/>
      <c r="VMT79" s="193"/>
      <c r="VMU79" s="193"/>
      <c r="VMV79" s="193"/>
      <c r="VMW79" s="193"/>
      <c r="VMX79" s="193"/>
      <c r="VMY79" s="193"/>
      <c r="VMZ79" s="193"/>
      <c r="VNA79" s="193"/>
      <c r="VNB79" s="193"/>
      <c r="VNC79" s="193"/>
      <c r="VND79" s="193"/>
      <c r="VNE79" s="193"/>
      <c r="VNF79" s="193"/>
      <c r="VNG79" s="193"/>
      <c r="VNH79" s="193"/>
      <c r="VNI79" s="193"/>
      <c r="VNJ79" s="193"/>
      <c r="VNK79" s="193"/>
      <c r="VNL79" s="193"/>
      <c r="VNM79" s="193"/>
      <c r="VNN79" s="193"/>
      <c r="VNO79" s="193"/>
      <c r="VNP79" s="193"/>
      <c r="VNQ79" s="193"/>
      <c r="VNR79" s="193"/>
      <c r="VNS79" s="193"/>
      <c r="VNT79" s="193"/>
      <c r="VNU79" s="193"/>
      <c r="VNV79" s="193"/>
      <c r="VNW79" s="193"/>
      <c r="VNX79" s="193"/>
      <c r="VNY79" s="193"/>
      <c r="VNZ79" s="193"/>
      <c r="VOA79" s="193"/>
      <c r="VOB79" s="193"/>
      <c r="VOC79" s="193"/>
      <c r="VOD79" s="193"/>
      <c r="VOE79" s="193"/>
      <c r="VOF79" s="193"/>
      <c r="VOG79" s="193"/>
      <c r="VOH79" s="193"/>
      <c r="VOI79" s="193"/>
      <c r="VOJ79" s="193"/>
      <c r="VOK79" s="193"/>
      <c r="VOL79" s="193"/>
      <c r="VOM79" s="193"/>
      <c r="VON79" s="193"/>
      <c r="VOO79" s="193"/>
      <c r="VOP79" s="193"/>
      <c r="VOQ79" s="193"/>
      <c r="VOR79" s="193"/>
      <c r="VOS79" s="193"/>
      <c r="VOT79" s="193"/>
      <c r="VOU79" s="193"/>
      <c r="VOV79" s="193"/>
      <c r="VOW79" s="193"/>
      <c r="VOX79" s="193"/>
      <c r="VOY79" s="193"/>
      <c r="VOZ79" s="193"/>
      <c r="VPA79" s="193"/>
      <c r="VPB79" s="193"/>
      <c r="VPC79" s="193"/>
      <c r="VPD79" s="193"/>
      <c r="VPE79" s="193"/>
      <c r="VPF79" s="193"/>
      <c r="VPG79" s="193"/>
      <c r="VPH79" s="193"/>
      <c r="VPI79" s="193"/>
      <c r="VPJ79" s="193"/>
      <c r="VPK79" s="193"/>
      <c r="VPL79" s="193"/>
      <c r="VPM79" s="193"/>
      <c r="VPN79" s="193"/>
      <c r="VPO79" s="193"/>
      <c r="VPP79" s="193"/>
      <c r="VPQ79" s="193"/>
      <c r="VPR79" s="193"/>
      <c r="VPS79" s="193"/>
      <c r="VPT79" s="193"/>
      <c r="VPU79" s="193"/>
      <c r="VPV79" s="193"/>
      <c r="VPW79" s="193"/>
      <c r="VPX79" s="193"/>
      <c r="VPY79" s="193"/>
      <c r="VPZ79" s="193"/>
      <c r="VQA79" s="193"/>
      <c r="VQB79" s="193"/>
      <c r="VQC79" s="193"/>
      <c r="VQD79" s="193"/>
      <c r="VQE79" s="193"/>
      <c r="VQF79" s="193"/>
      <c r="VQG79" s="193"/>
      <c r="VQH79" s="193"/>
      <c r="VQI79" s="193"/>
      <c r="VQJ79" s="193"/>
      <c r="VQK79" s="193"/>
      <c r="VQL79" s="193"/>
      <c r="VQM79" s="193"/>
      <c r="VQN79" s="193"/>
      <c r="VQO79" s="193"/>
      <c r="VQP79" s="193"/>
      <c r="VQQ79" s="193"/>
      <c r="VQR79" s="193"/>
      <c r="VQS79" s="193"/>
      <c r="VQT79" s="193"/>
      <c r="VQU79" s="193"/>
      <c r="VQV79" s="193"/>
      <c r="VQW79" s="193"/>
      <c r="VQX79" s="193"/>
      <c r="VQY79" s="193"/>
      <c r="VQZ79" s="193"/>
      <c r="VRA79" s="193"/>
      <c r="VRB79" s="193"/>
      <c r="VRC79" s="193"/>
      <c r="VRD79" s="193"/>
      <c r="VRE79" s="193"/>
      <c r="VRF79" s="193"/>
      <c r="VRG79" s="193"/>
      <c r="VRH79" s="193"/>
      <c r="VRI79" s="193"/>
      <c r="VRJ79" s="193"/>
      <c r="VRK79" s="193"/>
      <c r="VRL79" s="193"/>
      <c r="VRM79" s="193"/>
      <c r="VRN79" s="193"/>
      <c r="VRO79" s="193"/>
      <c r="VRP79" s="193"/>
      <c r="VRQ79" s="193"/>
      <c r="VRR79" s="193"/>
      <c r="VRS79" s="193"/>
      <c r="VRT79" s="193"/>
      <c r="VRU79" s="193"/>
      <c r="VRV79" s="193"/>
      <c r="VRW79" s="193"/>
      <c r="VRX79" s="193"/>
      <c r="VRY79" s="193"/>
      <c r="VRZ79" s="193"/>
      <c r="VSA79" s="193"/>
      <c r="VSB79" s="193"/>
      <c r="VSC79" s="193"/>
      <c r="VSD79" s="193"/>
      <c r="VSE79" s="193"/>
      <c r="VSF79" s="193"/>
      <c r="VSG79" s="193"/>
      <c r="VSH79" s="193"/>
      <c r="VSI79" s="193"/>
      <c r="VSJ79" s="193"/>
      <c r="VSK79" s="193"/>
      <c r="VSL79" s="193"/>
      <c r="VSM79" s="193"/>
      <c r="VSN79" s="193"/>
      <c r="VSO79" s="193"/>
      <c r="VSP79" s="193"/>
      <c r="VSQ79" s="193"/>
      <c r="VSR79" s="193"/>
      <c r="VSS79" s="193"/>
      <c r="VST79" s="193"/>
      <c r="VSU79" s="193"/>
      <c r="VSV79" s="193"/>
      <c r="VSW79" s="193"/>
      <c r="VSX79" s="193"/>
      <c r="VSY79" s="193"/>
      <c r="VSZ79" s="193"/>
      <c r="VTA79" s="193"/>
      <c r="VTB79" s="193"/>
      <c r="VTC79" s="193"/>
      <c r="VTD79" s="193"/>
      <c r="VTE79" s="193"/>
      <c r="VTF79" s="193"/>
      <c r="VTG79" s="193"/>
      <c r="VTH79" s="193"/>
      <c r="VTI79" s="193"/>
      <c r="VTJ79" s="193"/>
      <c r="VTK79" s="193"/>
      <c r="VTL79" s="193"/>
      <c r="VTM79" s="193"/>
      <c r="VTN79" s="193"/>
      <c r="VTO79" s="193"/>
      <c r="VTP79" s="193"/>
      <c r="VTQ79" s="193"/>
      <c r="VTR79" s="193"/>
      <c r="VTS79" s="193"/>
      <c r="VTT79" s="193"/>
      <c r="VTU79" s="193"/>
      <c r="VTV79" s="193"/>
      <c r="VTW79" s="193"/>
      <c r="VTX79" s="193"/>
      <c r="VTY79" s="193"/>
      <c r="VTZ79" s="193"/>
      <c r="VUA79" s="193"/>
      <c r="VUB79" s="193"/>
      <c r="VUC79" s="193"/>
      <c r="VUD79" s="193"/>
      <c r="VUE79" s="193"/>
      <c r="VUF79" s="193"/>
      <c r="VUG79" s="193"/>
      <c r="VUH79" s="193"/>
      <c r="VUI79" s="193"/>
      <c r="VUJ79" s="193"/>
      <c r="VUK79" s="193"/>
      <c r="VUL79" s="193"/>
      <c r="VUM79" s="193"/>
      <c r="VUN79" s="193"/>
      <c r="VUO79" s="193"/>
      <c r="VUP79" s="193"/>
      <c r="VUQ79" s="193"/>
      <c r="VUR79" s="193"/>
      <c r="VUS79" s="193"/>
      <c r="VUT79" s="193"/>
      <c r="VUU79" s="193"/>
      <c r="VUV79" s="193"/>
      <c r="VUW79" s="193"/>
      <c r="VUX79" s="193"/>
      <c r="VUY79" s="193"/>
      <c r="VUZ79" s="193"/>
      <c r="VVA79" s="193"/>
      <c r="VVB79" s="193"/>
      <c r="VVC79" s="193"/>
      <c r="VVD79" s="193"/>
      <c r="VVE79" s="193"/>
      <c r="VVF79" s="193"/>
      <c r="VVG79" s="193"/>
      <c r="VVH79" s="193"/>
      <c r="VVI79" s="193"/>
      <c r="VVJ79" s="193"/>
      <c r="VVK79" s="193"/>
      <c r="VVL79" s="193"/>
      <c r="VVM79" s="193"/>
      <c r="VVN79" s="193"/>
      <c r="VVO79" s="193"/>
      <c r="VVP79" s="193"/>
      <c r="VVQ79" s="193"/>
      <c r="VVR79" s="193"/>
      <c r="VVS79" s="193"/>
      <c r="VVT79" s="193"/>
      <c r="VVU79" s="193"/>
      <c r="VVV79" s="193"/>
      <c r="VVW79" s="193"/>
      <c r="VVX79" s="193"/>
      <c r="VVY79" s="193"/>
      <c r="VVZ79" s="193"/>
      <c r="VWA79" s="193"/>
      <c r="VWB79" s="193"/>
      <c r="VWC79" s="193"/>
      <c r="VWD79" s="193"/>
      <c r="VWE79" s="193"/>
      <c r="VWF79" s="193"/>
      <c r="VWG79" s="193"/>
      <c r="VWH79" s="193"/>
      <c r="VWI79" s="193"/>
      <c r="VWJ79" s="193"/>
      <c r="VWK79" s="193"/>
      <c r="VWL79" s="193"/>
      <c r="VWM79" s="193"/>
      <c r="VWN79" s="193"/>
      <c r="VWO79" s="193"/>
      <c r="VWP79" s="193"/>
      <c r="VWQ79" s="193"/>
      <c r="VWR79" s="193"/>
      <c r="VWS79" s="193"/>
      <c r="VWT79" s="193"/>
      <c r="VWU79" s="193"/>
      <c r="VWV79" s="193"/>
      <c r="VWW79" s="193"/>
      <c r="VWX79" s="193"/>
      <c r="VWY79" s="193"/>
      <c r="VWZ79" s="193"/>
      <c r="VXA79" s="193"/>
      <c r="VXB79" s="193"/>
      <c r="VXC79" s="193"/>
      <c r="VXD79" s="193"/>
      <c r="VXE79" s="193"/>
      <c r="VXF79" s="193"/>
      <c r="VXG79" s="193"/>
      <c r="VXH79" s="193"/>
      <c r="VXI79" s="193"/>
      <c r="VXJ79" s="193"/>
      <c r="VXK79" s="193"/>
      <c r="VXL79" s="193"/>
      <c r="VXM79" s="193"/>
      <c r="VXN79" s="193"/>
      <c r="VXO79" s="193"/>
      <c r="VXP79" s="193"/>
      <c r="VXQ79" s="193"/>
      <c r="VXR79" s="193"/>
      <c r="VXS79" s="193"/>
      <c r="VXT79" s="193"/>
      <c r="VXU79" s="193"/>
      <c r="VXV79" s="193"/>
      <c r="VXW79" s="193"/>
      <c r="VXX79" s="193"/>
      <c r="VXY79" s="193"/>
      <c r="VXZ79" s="193"/>
      <c r="VYA79" s="193"/>
      <c r="VYB79" s="193"/>
      <c r="VYC79" s="193"/>
      <c r="VYD79" s="193"/>
      <c r="VYE79" s="193"/>
      <c r="VYF79" s="193"/>
      <c r="VYG79" s="193"/>
      <c r="VYH79" s="193"/>
      <c r="VYI79" s="193"/>
      <c r="VYJ79" s="193"/>
      <c r="VYK79" s="193"/>
      <c r="VYL79" s="193"/>
      <c r="VYM79" s="193"/>
      <c r="VYN79" s="193"/>
      <c r="VYO79" s="193"/>
      <c r="VYP79" s="193"/>
      <c r="VYQ79" s="193"/>
      <c r="VYR79" s="193"/>
      <c r="VYS79" s="193"/>
      <c r="VYT79" s="193"/>
      <c r="VYU79" s="193"/>
      <c r="VYV79" s="193"/>
      <c r="VYW79" s="193"/>
      <c r="VYX79" s="193"/>
      <c r="VYY79" s="193"/>
      <c r="VYZ79" s="193"/>
      <c r="VZA79" s="193"/>
      <c r="VZB79" s="193"/>
      <c r="VZC79" s="193"/>
      <c r="VZD79" s="193"/>
      <c r="VZE79" s="193"/>
      <c r="VZF79" s="193"/>
      <c r="VZG79" s="193"/>
      <c r="VZH79" s="193"/>
      <c r="VZI79" s="193"/>
      <c r="VZJ79" s="193"/>
      <c r="VZK79" s="193"/>
      <c r="VZL79" s="193"/>
      <c r="VZM79" s="193"/>
      <c r="VZN79" s="193"/>
      <c r="VZO79" s="193"/>
      <c r="VZP79" s="193"/>
      <c r="VZQ79" s="193"/>
      <c r="VZR79" s="193"/>
      <c r="VZS79" s="193"/>
      <c r="VZT79" s="193"/>
      <c r="VZU79" s="193"/>
      <c r="VZV79" s="193"/>
      <c r="VZW79" s="193"/>
      <c r="VZX79" s="193"/>
      <c r="VZY79" s="193"/>
      <c r="VZZ79" s="193"/>
      <c r="WAA79" s="193"/>
      <c r="WAB79" s="193"/>
      <c r="WAC79" s="193"/>
      <c r="WAD79" s="193"/>
      <c r="WAE79" s="193"/>
      <c r="WAF79" s="193"/>
      <c r="WAG79" s="193"/>
      <c r="WAH79" s="193"/>
      <c r="WAI79" s="193"/>
      <c r="WAJ79" s="193"/>
      <c r="WAK79" s="193"/>
      <c r="WAL79" s="193"/>
      <c r="WAM79" s="193"/>
      <c r="WAN79" s="193"/>
      <c r="WAO79" s="193"/>
      <c r="WAP79" s="193"/>
      <c r="WAQ79" s="193"/>
      <c r="WAR79" s="193"/>
      <c r="WAS79" s="193"/>
      <c r="WAT79" s="193"/>
      <c r="WAU79" s="193"/>
      <c r="WAV79" s="193"/>
      <c r="WAW79" s="193"/>
      <c r="WAX79" s="193"/>
      <c r="WAY79" s="193"/>
      <c r="WAZ79" s="193"/>
      <c r="WBA79" s="193"/>
      <c r="WBB79" s="193"/>
      <c r="WBC79" s="193"/>
      <c r="WBD79" s="193"/>
      <c r="WBE79" s="193"/>
      <c r="WBF79" s="193"/>
      <c r="WBG79" s="193"/>
      <c r="WBH79" s="193"/>
      <c r="WBI79" s="193"/>
      <c r="WBJ79" s="193"/>
      <c r="WBK79" s="193"/>
      <c r="WBL79" s="193"/>
      <c r="WBM79" s="193"/>
      <c r="WBN79" s="193"/>
      <c r="WBO79" s="193"/>
      <c r="WBP79" s="193"/>
      <c r="WBQ79" s="193"/>
      <c r="WBR79" s="193"/>
      <c r="WBS79" s="193"/>
      <c r="WBT79" s="193"/>
      <c r="WBU79" s="193"/>
      <c r="WBV79" s="193"/>
      <c r="WBW79" s="193"/>
      <c r="WBX79" s="193"/>
      <c r="WBY79" s="193"/>
      <c r="WBZ79" s="193"/>
      <c r="WCA79" s="193"/>
      <c r="WCB79" s="193"/>
      <c r="WCC79" s="193"/>
      <c r="WCD79" s="193"/>
      <c r="WCE79" s="193"/>
      <c r="WCF79" s="193"/>
      <c r="WCG79" s="193"/>
      <c r="WCH79" s="193"/>
      <c r="WCI79" s="193"/>
      <c r="WCJ79" s="193"/>
      <c r="WCK79" s="193"/>
      <c r="WCL79" s="193"/>
      <c r="WCM79" s="193"/>
      <c r="WCN79" s="193"/>
      <c r="WCO79" s="193"/>
      <c r="WCP79" s="193"/>
      <c r="WCQ79" s="193"/>
      <c r="WCR79" s="193"/>
      <c r="WCS79" s="193"/>
      <c r="WCT79" s="193"/>
      <c r="WCU79" s="193"/>
      <c r="WCV79" s="193"/>
      <c r="WCW79" s="193"/>
      <c r="WCX79" s="193"/>
      <c r="WCY79" s="193"/>
      <c r="WCZ79" s="193"/>
      <c r="WDA79" s="193"/>
      <c r="WDB79" s="193"/>
      <c r="WDC79" s="193"/>
      <c r="WDD79" s="193"/>
      <c r="WDE79" s="193"/>
      <c r="WDF79" s="193"/>
      <c r="WDG79" s="193"/>
      <c r="WDH79" s="193"/>
      <c r="WDI79" s="193"/>
      <c r="WDJ79" s="193"/>
      <c r="WDK79" s="193"/>
      <c r="WDL79" s="193"/>
      <c r="WDM79" s="193"/>
      <c r="WDN79" s="193"/>
      <c r="WDO79" s="193"/>
      <c r="WDP79" s="193"/>
      <c r="WDQ79" s="193"/>
      <c r="WDR79" s="193"/>
      <c r="WDS79" s="193"/>
      <c r="WDT79" s="193"/>
      <c r="WDU79" s="193"/>
      <c r="WDV79" s="193"/>
      <c r="WDW79" s="193"/>
      <c r="WDX79" s="193"/>
      <c r="WDY79" s="193"/>
      <c r="WDZ79" s="193"/>
      <c r="WEA79" s="193"/>
      <c r="WEB79" s="193"/>
      <c r="WEC79" s="193"/>
      <c r="WED79" s="193"/>
      <c r="WEE79" s="193"/>
      <c r="WEF79" s="193"/>
      <c r="WEG79" s="193"/>
      <c r="WEH79" s="193"/>
      <c r="WEI79" s="193"/>
      <c r="WEJ79" s="193"/>
      <c r="WEK79" s="193"/>
      <c r="WEL79" s="193"/>
      <c r="WEM79" s="193"/>
      <c r="WEN79" s="193"/>
      <c r="WEO79" s="193"/>
      <c r="WEP79" s="193"/>
      <c r="WEQ79" s="193"/>
      <c r="WER79" s="193"/>
      <c r="WES79" s="193"/>
      <c r="WET79" s="193"/>
      <c r="WEU79" s="193"/>
      <c r="WEV79" s="193"/>
      <c r="WEW79" s="193"/>
      <c r="WEX79" s="193"/>
      <c r="WEY79" s="193"/>
      <c r="WEZ79" s="193"/>
      <c r="WFA79" s="193"/>
      <c r="WFB79" s="193"/>
      <c r="WFC79" s="193"/>
      <c r="WFD79" s="193"/>
      <c r="WFE79" s="193"/>
      <c r="WFF79" s="193"/>
      <c r="WFG79" s="193"/>
      <c r="WFH79" s="193"/>
      <c r="WFI79" s="193"/>
      <c r="WFJ79" s="193"/>
      <c r="WFK79" s="193"/>
      <c r="WFL79" s="193"/>
      <c r="WFM79" s="193"/>
      <c r="WFN79" s="193"/>
      <c r="WFO79" s="193"/>
      <c r="WFP79" s="193"/>
      <c r="WFQ79" s="193"/>
      <c r="WFR79" s="193"/>
      <c r="WFS79" s="193"/>
      <c r="WFT79" s="193"/>
      <c r="WFU79" s="193"/>
      <c r="WFV79" s="193"/>
      <c r="WFW79" s="193"/>
      <c r="WFX79" s="193"/>
      <c r="WFY79" s="193"/>
      <c r="WFZ79" s="193"/>
      <c r="WGA79" s="193"/>
      <c r="WGB79" s="193"/>
      <c r="WGC79" s="193"/>
      <c r="WGD79" s="193"/>
      <c r="WGE79" s="193"/>
      <c r="WGF79" s="193"/>
      <c r="WGG79" s="193"/>
      <c r="WGH79" s="193"/>
      <c r="WGI79" s="193"/>
      <c r="WGJ79" s="193"/>
      <c r="WGK79" s="193"/>
      <c r="WGL79" s="193"/>
      <c r="WGM79" s="193"/>
      <c r="WGN79" s="193"/>
      <c r="WGO79" s="193"/>
      <c r="WGP79" s="193"/>
      <c r="WGQ79" s="193"/>
      <c r="WGR79" s="193"/>
      <c r="WGS79" s="193"/>
      <c r="WGT79" s="193"/>
      <c r="WGU79" s="193"/>
      <c r="WGV79" s="193"/>
      <c r="WGW79" s="193"/>
      <c r="WGX79" s="193"/>
      <c r="WGY79" s="193"/>
      <c r="WGZ79" s="193"/>
      <c r="WHA79" s="193"/>
      <c r="WHB79" s="193"/>
      <c r="WHC79" s="193"/>
      <c r="WHD79" s="193"/>
      <c r="WHE79" s="193"/>
      <c r="WHF79" s="193"/>
      <c r="WHG79" s="193"/>
      <c r="WHH79" s="193"/>
      <c r="WHI79" s="193"/>
      <c r="WHJ79" s="193"/>
      <c r="WHK79" s="193"/>
      <c r="WHL79" s="193"/>
      <c r="WHM79" s="193"/>
      <c r="WHN79" s="193"/>
      <c r="WHO79" s="193"/>
      <c r="WHP79" s="193"/>
      <c r="WHQ79" s="193"/>
      <c r="WHR79" s="193"/>
      <c r="WHS79" s="193"/>
      <c r="WHT79" s="193"/>
      <c r="WHU79" s="193"/>
      <c r="WHV79" s="193"/>
      <c r="WHW79" s="193"/>
      <c r="WHX79" s="193"/>
      <c r="WHY79" s="193"/>
      <c r="WHZ79" s="193"/>
      <c r="WIA79" s="193"/>
      <c r="WIB79" s="193"/>
      <c r="WIC79" s="193"/>
      <c r="WID79" s="193"/>
      <c r="WIE79" s="193"/>
      <c r="WIF79" s="193"/>
      <c r="WIG79" s="193"/>
      <c r="WIH79" s="193"/>
      <c r="WII79" s="193"/>
      <c r="WIJ79" s="193"/>
      <c r="WIK79" s="193"/>
      <c r="WIL79" s="193"/>
      <c r="WIM79" s="193"/>
      <c r="WIN79" s="193"/>
      <c r="WIO79" s="193"/>
      <c r="WIP79" s="193"/>
      <c r="WIQ79" s="193"/>
      <c r="WIR79" s="193"/>
      <c r="WIS79" s="193"/>
      <c r="WIT79" s="193"/>
      <c r="WIU79" s="193"/>
      <c r="WIV79" s="193"/>
      <c r="WIW79" s="193"/>
      <c r="WIX79" s="193"/>
      <c r="WIY79" s="193"/>
      <c r="WIZ79" s="193"/>
      <c r="WJA79" s="193"/>
      <c r="WJB79" s="193"/>
      <c r="WJC79" s="193"/>
      <c r="WJD79" s="193"/>
      <c r="WJE79" s="193"/>
      <c r="WJF79" s="193"/>
      <c r="WJG79" s="193"/>
      <c r="WJH79" s="193"/>
      <c r="WJI79" s="193"/>
      <c r="WJJ79" s="193"/>
      <c r="WJK79" s="193"/>
      <c r="WJL79" s="193"/>
      <c r="WJM79" s="193"/>
      <c r="WJN79" s="193"/>
      <c r="WJO79" s="193"/>
      <c r="WJP79" s="193"/>
      <c r="WJQ79" s="193"/>
      <c r="WJR79" s="193"/>
      <c r="WJS79" s="193"/>
      <c r="WJT79" s="193"/>
      <c r="WJU79" s="193"/>
      <c r="WJV79" s="193"/>
      <c r="WJW79" s="193"/>
      <c r="WJX79" s="193"/>
      <c r="WJY79" s="193"/>
      <c r="WJZ79" s="193"/>
      <c r="WKA79" s="193"/>
      <c r="WKB79" s="193"/>
      <c r="WKC79" s="193"/>
      <c r="WKD79" s="193"/>
      <c r="WKE79" s="193"/>
      <c r="WKF79" s="193"/>
      <c r="WKG79" s="193"/>
      <c r="WKH79" s="193"/>
      <c r="WKI79" s="193"/>
      <c r="WKJ79" s="193"/>
      <c r="WKK79" s="193"/>
      <c r="WKL79" s="193"/>
      <c r="WKM79" s="193"/>
      <c r="WKN79" s="193"/>
      <c r="WKO79" s="193"/>
      <c r="WKP79" s="193"/>
      <c r="WKQ79" s="193"/>
      <c r="WKR79" s="193"/>
      <c r="WKS79" s="193"/>
      <c r="WKT79" s="193"/>
      <c r="WKU79" s="193"/>
      <c r="WKV79" s="193"/>
      <c r="WKW79" s="193"/>
      <c r="WKX79" s="193"/>
      <c r="WKY79" s="193"/>
      <c r="WKZ79" s="193"/>
      <c r="WLA79" s="193"/>
      <c r="WLB79" s="193"/>
      <c r="WLC79" s="193"/>
      <c r="WLD79" s="193"/>
      <c r="WLE79" s="193"/>
      <c r="WLF79" s="193"/>
      <c r="WLG79" s="193"/>
      <c r="WLH79" s="193"/>
      <c r="WLI79" s="193"/>
      <c r="WLJ79" s="193"/>
      <c r="WLK79" s="193"/>
      <c r="WLL79" s="193"/>
      <c r="WLM79" s="193"/>
      <c r="WLN79" s="193"/>
      <c r="WLO79" s="193"/>
      <c r="WLP79" s="193"/>
      <c r="WLQ79" s="193"/>
      <c r="WLR79" s="193"/>
      <c r="WLS79" s="193"/>
      <c r="WLT79" s="193"/>
      <c r="WLU79" s="193"/>
      <c r="WLV79" s="193"/>
      <c r="WLW79" s="193"/>
      <c r="WLX79" s="193"/>
      <c r="WLY79" s="193"/>
      <c r="WLZ79" s="193"/>
      <c r="WMA79" s="193"/>
      <c r="WMB79" s="193"/>
      <c r="WMC79" s="193"/>
      <c r="WMD79" s="193"/>
      <c r="WME79" s="193"/>
      <c r="WMF79" s="193"/>
      <c r="WMG79" s="193"/>
      <c r="WMH79" s="193"/>
      <c r="WMI79" s="193"/>
      <c r="WMJ79" s="193"/>
      <c r="WMK79" s="193"/>
      <c r="WML79" s="193"/>
      <c r="WMM79" s="193"/>
      <c r="WMN79" s="193"/>
      <c r="WMO79" s="193"/>
      <c r="WMP79" s="193"/>
      <c r="WMQ79" s="193"/>
      <c r="WMR79" s="193"/>
      <c r="WMS79" s="193"/>
      <c r="WMT79" s="193"/>
      <c r="WMU79" s="193"/>
      <c r="WMV79" s="193"/>
      <c r="WMW79" s="193"/>
      <c r="WMX79" s="193"/>
      <c r="WMY79" s="193"/>
      <c r="WMZ79" s="193"/>
      <c r="WNA79" s="193"/>
      <c r="WNB79" s="193"/>
      <c r="WNC79" s="193"/>
      <c r="WND79" s="193"/>
      <c r="WNE79" s="193"/>
      <c r="WNF79" s="193"/>
      <c r="WNG79" s="193"/>
      <c r="WNH79" s="193"/>
      <c r="WNI79" s="193"/>
      <c r="WNJ79" s="193"/>
      <c r="WNK79" s="193"/>
      <c r="WNL79" s="193"/>
      <c r="WNM79" s="193"/>
      <c r="WNN79" s="193"/>
      <c r="WNO79" s="193"/>
      <c r="WNP79" s="193"/>
      <c r="WNQ79" s="193"/>
      <c r="WNR79" s="193"/>
      <c r="WNS79" s="193"/>
      <c r="WNT79" s="193"/>
      <c r="WNU79" s="193"/>
      <c r="WNV79" s="193"/>
      <c r="WNW79" s="193"/>
      <c r="WNX79" s="193"/>
      <c r="WNY79" s="193"/>
      <c r="WNZ79" s="193"/>
      <c r="WOA79" s="193"/>
      <c r="WOB79" s="193"/>
      <c r="WOC79" s="193"/>
      <c r="WOD79" s="193"/>
      <c r="WOE79" s="193"/>
      <c r="WOF79" s="193"/>
      <c r="WOG79" s="193"/>
      <c r="WOH79" s="193"/>
      <c r="WOI79" s="193"/>
      <c r="WOJ79" s="193"/>
      <c r="WOK79" s="193"/>
      <c r="WOL79" s="193"/>
      <c r="WOM79" s="193"/>
      <c r="WON79" s="193"/>
      <c r="WOO79" s="193"/>
      <c r="WOP79" s="193"/>
      <c r="WOQ79" s="193"/>
      <c r="WOR79" s="193"/>
      <c r="WOS79" s="193"/>
      <c r="WOT79" s="193"/>
      <c r="WOU79" s="193"/>
      <c r="WOV79" s="193"/>
      <c r="WOW79" s="193"/>
      <c r="WOX79" s="193"/>
      <c r="WOY79" s="193"/>
      <c r="WOZ79" s="193"/>
      <c r="WPA79" s="193"/>
      <c r="WPB79" s="193"/>
      <c r="WPC79" s="193"/>
      <c r="WPD79" s="193"/>
      <c r="WPE79" s="193"/>
      <c r="WPF79" s="193"/>
      <c r="WPG79" s="193"/>
      <c r="WPH79" s="193"/>
      <c r="WPI79" s="193"/>
      <c r="WPJ79" s="193"/>
      <c r="WPK79" s="193"/>
      <c r="WPL79" s="193"/>
      <c r="WPM79" s="193"/>
      <c r="WPN79" s="193"/>
      <c r="WPO79" s="193"/>
      <c r="WPP79" s="193"/>
      <c r="WPQ79" s="193"/>
      <c r="WPR79" s="193"/>
      <c r="WPS79" s="193"/>
      <c r="WPT79" s="193"/>
      <c r="WPU79" s="193"/>
      <c r="WPV79" s="193"/>
      <c r="WPW79" s="193"/>
      <c r="WPX79" s="193"/>
      <c r="WPY79" s="193"/>
      <c r="WPZ79" s="193"/>
      <c r="WQA79" s="193"/>
      <c r="WQB79" s="193"/>
      <c r="WQC79" s="193"/>
      <c r="WQD79" s="193"/>
      <c r="WQE79" s="193"/>
      <c r="WQF79" s="193"/>
      <c r="WQG79" s="193"/>
      <c r="WQH79" s="193"/>
      <c r="WQI79" s="193"/>
      <c r="WQJ79" s="193"/>
      <c r="WQK79" s="193"/>
      <c r="WQL79" s="193"/>
      <c r="WQM79" s="193"/>
      <c r="WQN79" s="193"/>
      <c r="WQO79" s="193"/>
      <c r="WQP79" s="193"/>
      <c r="WQQ79" s="193"/>
      <c r="WQR79" s="193"/>
      <c r="WQS79" s="193"/>
      <c r="WQT79" s="193"/>
      <c r="WQU79" s="193"/>
      <c r="WQV79" s="193"/>
      <c r="WQW79" s="193"/>
      <c r="WQX79" s="193"/>
      <c r="WQY79" s="193"/>
      <c r="WQZ79" s="193"/>
      <c r="WRA79" s="193"/>
      <c r="WRB79" s="193"/>
      <c r="WRC79" s="193"/>
      <c r="WRD79" s="193"/>
      <c r="WRE79" s="193"/>
      <c r="WRF79" s="193"/>
      <c r="WRG79" s="193"/>
      <c r="WRH79" s="193"/>
      <c r="WRI79" s="193"/>
      <c r="WRJ79" s="193"/>
      <c r="WRK79" s="193"/>
      <c r="WRL79" s="193"/>
      <c r="WRM79" s="193"/>
      <c r="WRN79" s="193"/>
      <c r="WRO79" s="193"/>
      <c r="WRP79" s="193"/>
      <c r="WRQ79" s="193"/>
      <c r="WRR79" s="193"/>
      <c r="WRS79" s="193"/>
      <c r="WRT79" s="193"/>
      <c r="WRU79" s="193"/>
      <c r="WRV79" s="193"/>
      <c r="WRW79" s="193"/>
      <c r="WRX79" s="193"/>
      <c r="WRY79" s="193"/>
      <c r="WRZ79" s="193"/>
      <c r="WSA79" s="193"/>
      <c r="WSB79" s="193"/>
      <c r="WSC79" s="193"/>
      <c r="WSD79" s="193"/>
      <c r="WSE79" s="193"/>
      <c r="WSF79" s="193"/>
      <c r="WSG79" s="193"/>
      <c r="WSH79" s="193"/>
      <c r="WSI79" s="193"/>
      <c r="WSJ79" s="193"/>
      <c r="WSK79" s="193"/>
      <c r="WSL79" s="193"/>
      <c r="WSM79" s="193"/>
      <c r="WSN79" s="193"/>
      <c r="WSO79" s="193"/>
      <c r="WSP79" s="193"/>
      <c r="WSQ79" s="193"/>
      <c r="WSR79" s="193"/>
      <c r="WSS79" s="193"/>
      <c r="WST79" s="193"/>
      <c r="WSU79" s="193"/>
      <c r="WSV79" s="193"/>
      <c r="WSW79" s="193"/>
      <c r="WSX79" s="193"/>
      <c r="WSY79" s="193"/>
      <c r="WSZ79" s="193"/>
      <c r="WTA79" s="193"/>
      <c r="WTB79" s="193"/>
      <c r="WTC79" s="193"/>
      <c r="WTD79" s="193"/>
      <c r="WTE79" s="193"/>
      <c r="WTF79" s="193"/>
      <c r="WTG79" s="193"/>
      <c r="WTH79" s="193"/>
      <c r="WTI79" s="193"/>
      <c r="WTJ79" s="193"/>
      <c r="WTK79" s="193"/>
      <c r="WTL79" s="193"/>
      <c r="WTM79" s="193"/>
      <c r="WTN79" s="193"/>
      <c r="WTO79" s="193"/>
      <c r="WTP79" s="193"/>
      <c r="WTQ79" s="193"/>
      <c r="WTR79" s="193"/>
      <c r="WTS79" s="193"/>
      <c r="WTT79" s="193"/>
      <c r="WTU79" s="193"/>
      <c r="WTV79" s="193"/>
      <c r="WTW79" s="193"/>
      <c r="WTX79" s="193"/>
      <c r="WTY79" s="193"/>
      <c r="WTZ79" s="193"/>
    </row>
    <row r="80" spans="1:16094" s="254" customFormat="1">
      <c r="A80" s="193"/>
      <c r="B80" s="193"/>
      <c r="E80" s="193"/>
      <c r="I80" s="193"/>
      <c r="J80" s="193"/>
      <c r="K80" s="193"/>
      <c r="L80" s="193"/>
      <c r="M80" s="193"/>
      <c r="N80" s="193"/>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3"/>
      <c r="BF80" s="193"/>
      <c r="BG80" s="193"/>
      <c r="BH80" s="193"/>
      <c r="BI80" s="193"/>
      <c r="BJ80" s="193"/>
      <c r="BK80" s="193"/>
      <c r="BL80" s="193"/>
      <c r="BM80" s="193"/>
      <c r="BN80" s="193"/>
      <c r="BO80" s="193"/>
      <c r="BP80" s="193"/>
      <c r="BQ80" s="193"/>
      <c r="BR80" s="193"/>
      <c r="BS80" s="193"/>
      <c r="BT80" s="193"/>
      <c r="BU80" s="193"/>
      <c r="BV80" s="193"/>
      <c r="BW80" s="193"/>
      <c r="BX80" s="193"/>
      <c r="BY80" s="193"/>
      <c r="BZ80" s="193"/>
      <c r="CA80" s="193"/>
      <c r="CB80" s="193"/>
      <c r="CC80" s="193"/>
      <c r="CD80" s="193"/>
      <c r="CE80" s="193"/>
      <c r="CF80" s="193"/>
      <c r="CG80" s="193"/>
      <c r="CH80" s="193"/>
      <c r="CI80" s="193"/>
      <c r="CJ80" s="193"/>
      <c r="CK80" s="193"/>
      <c r="CL80" s="193"/>
      <c r="CM80" s="193"/>
      <c r="CN80" s="193"/>
      <c r="CO80" s="193"/>
      <c r="CP80" s="193"/>
      <c r="CQ80" s="193"/>
      <c r="CR80" s="193"/>
      <c r="CS80" s="193"/>
      <c r="CT80" s="193"/>
      <c r="CU80" s="193"/>
      <c r="CV80" s="193"/>
      <c r="CW80" s="193"/>
      <c r="CX80" s="193"/>
      <c r="CY80" s="193"/>
      <c r="CZ80" s="193"/>
      <c r="DA80" s="193"/>
      <c r="DB80" s="193"/>
      <c r="DC80" s="193"/>
      <c r="DD80" s="193"/>
      <c r="DE80" s="193"/>
      <c r="DF80" s="193"/>
      <c r="DG80" s="193"/>
      <c r="DH80" s="193"/>
      <c r="DI80" s="193"/>
      <c r="DJ80" s="193"/>
      <c r="DK80" s="193"/>
      <c r="DL80" s="193"/>
      <c r="DM80" s="193"/>
      <c r="DN80" s="193"/>
      <c r="DO80" s="193"/>
      <c r="DP80" s="193"/>
      <c r="DQ80" s="193"/>
      <c r="DR80" s="193"/>
      <c r="DS80" s="193"/>
      <c r="DT80" s="193"/>
      <c r="DU80" s="193"/>
      <c r="DV80" s="193"/>
      <c r="DW80" s="193"/>
      <c r="DX80" s="193"/>
      <c r="DY80" s="193"/>
      <c r="DZ80" s="193"/>
      <c r="EA80" s="193"/>
      <c r="EB80" s="193"/>
      <c r="EC80" s="193"/>
      <c r="ED80" s="193"/>
      <c r="EE80" s="193"/>
      <c r="EF80" s="193"/>
      <c r="EG80" s="193"/>
      <c r="EH80" s="193"/>
      <c r="EI80" s="193"/>
      <c r="EJ80" s="193"/>
      <c r="EK80" s="193"/>
      <c r="EL80" s="193"/>
      <c r="EM80" s="193"/>
      <c r="EN80" s="193"/>
      <c r="EO80" s="193"/>
      <c r="EP80" s="193"/>
      <c r="EQ80" s="193"/>
      <c r="ER80" s="193"/>
      <c r="ES80" s="193"/>
      <c r="ET80" s="193"/>
      <c r="EU80" s="193"/>
      <c r="EV80" s="193"/>
      <c r="EW80" s="193"/>
      <c r="EX80" s="193"/>
      <c r="EY80" s="193"/>
      <c r="EZ80" s="193"/>
      <c r="FA80" s="193"/>
      <c r="FB80" s="193"/>
      <c r="FC80" s="193"/>
      <c r="FD80" s="193"/>
      <c r="FE80" s="193"/>
      <c r="FF80" s="193"/>
      <c r="FG80" s="193"/>
      <c r="FH80" s="193"/>
      <c r="FI80" s="193"/>
      <c r="FJ80" s="193"/>
      <c r="FK80" s="193"/>
      <c r="FL80" s="193"/>
      <c r="FM80" s="193"/>
      <c r="FN80" s="193"/>
      <c r="FO80" s="193"/>
      <c r="FP80" s="193"/>
      <c r="FQ80" s="193"/>
      <c r="FR80" s="193"/>
      <c r="FS80" s="193"/>
      <c r="FT80" s="193"/>
      <c r="FU80" s="193"/>
      <c r="FV80" s="193"/>
      <c r="FW80" s="193"/>
      <c r="FX80" s="193"/>
      <c r="FY80" s="193"/>
      <c r="FZ80" s="193"/>
      <c r="GA80" s="193"/>
      <c r="GB80" s="193"/>
      <c r="GC80" s="193"/>
      <c r="GD80" s="193"/>
      <c r="GE80" s="193"/>
      <c r="GF80" s="193"/>
      <c r="GG80" s="193"/>
      <c r="GH80" s="193"/>
      <c r="GI80" s="193"/>
      <c r="GJ80" s="193"/>
      <c r="GK80" s="193"/>
      <c r="GL80" s="193"/>
      <c r="GM80" s="193"/>
      <c r="GN80" s="193"/>
      <c r="GO80" s="193"/>
      <c r="GP80" s="193"/>
      <c r="GQ80" s="193"/>
      <c r="GR80" s="193"/>
      <c r="GS80" s="193"/>
      <c r="GT80" s="193"/>
      <c r="GU80" s="193"/>
      <c r="GV80" s="193"/>
      <c r="GW80" s="193"/>
      <c r="GX80" s="193"/>
      <c r="GY80" s="193"/>
      <c r="GZ80" s="193"/>
      <c r="HA80" s="193"/>
      <c r="HB80" s="193"/>
      <c r="HC80" s="193"/>
      <c r="HD80" s="193"/>
      <c r="HE80" s="193"/>
      <c r="HF80" s="193"/>
      <c r="HG80" s="193"/>
      <c r="HH80" s="193"/>
      <c r="HI80" s="193"/>
      <c r="HJ80" s="193"/>
      <c r="HK80" s="193"/>
      <c r="HL80" s="193"/>
      <c r="HM80" s="193"/>
      <c r="HN80" s="193"/>
      <c r="HO80" s="193"/>
      <c r="HP80" s="193"/>
      <c r="HQ80" s="193"/>
      <c r="HR80" s="193"/>
      <c r="HS80" s="193"/>
      <c r="HT80" s="193"/>
      <c r="HU80" s="193"/>
      <c r="HV80" s="193"/>
      <c r="HW80" s="193"/>
      <c r="HX80" s="193"/>
      <c r="HY80" s="193"/>
      <c r="HZ80" s="193"/>
      <c r="IA80" s="193"/>
      <c r="IB80" s="193"/>
      <c r="IC80" s="193"/>
      <c r="ID80" s="193"/>
      <c r="IE80" s="193"/>
      <c r="IF80" s="193"/>
      <c r="IG80" s="193"/>
      <c r="IH80" s="193"/>
      <c r="II80" s="193"/>
      <c r="IJ80" s="193"/>
      <c r="IK80" s="193"/>
      <c r="IL80" s="193"/>
      <c r="IM80" s="193"/>
      <c r="IN80" s="193"/>
      <c r="IO80" s="193"/>
      <c r="IP80" s="193"/>
      <c r="IQ80" s="193"/>
      <c r="IR80" s="193"/>
      <c r="IS80" s="193"/>
      <c r="IT80" s="193"/>
      <c r="IU80" s="193"/>
      <c r="IV80" s="193"/>
      <c r="IW80" s="193"/>
      <c r="IX80" s="193"/>
      <c r="IY80" s="193"/>
      <c r="IZ80" s="193"/>
      <c r="JA80" s="193"/>
      <c r="JB80" s="193"/>
      <c r="JC80" s="193"/>
      <c r="JD80" s="193"/>
      <c r="JE80" s="193"/>
      <c r="JF80" s="193"/>
      <c r="JG80" s="193"/>
      <c r="JH80" s="193"/>
      <c r="JI80" s="193"/>
      <c r="JJ80" s="193"/>
      <c r="JK80" s="193"/>
      <c r="JL80" s="193"/>
      <c r="JM80" s="193"/>
      <c r="JN80" s="193"/>
      <c r="JO80" s="193"/>
      <c r="JP80" s="193"/>
      <c r="JQ80" s="193"/>
      <c r="JR80" s="193"/>
      <c r="JS80" s="193"/>
      <c r="JT80" s="193"/>
      <c r="JU80" s="193"/>
      <c r="JV80" s="193"/>
      <c r="JW80" s="193"/>
      <c r="JX80" s="193"/>
      <c r="JY80" s="193"/>
      <c r="JZ80" s="193"/>
      <c r="KA80" s="193"/>
      <c r="KB80" s="193"/>
      <c r="KC80" s="193"/>
      <c r="KD80" s="193"/>
      <c r="KE80" s="193"/>
      <c r="KF80" s="193"/>
      <c r="KG80" s="193"/>
      <c r="KH80" s="193"/>
      <c r="KI80" s="193"/>
      <c r="KJ80" s="193"/>
      <c r="KK80" s="193"/>
      <c r="KL80" s="193"/>
      <c r="KM80" s="193"/>
      <c r="KN80" s="193"/>
      <c r="KO80" s="193"/>
      <c r="KP80" s="193"/>
      <c r="KQ80" s="193"/>
      <c r="KR80" s="193"/>
      <c r="KS80" s="193"/>
      <c r="KT80" s="193"/>
      <c r="KU80" s="193"/>
      <c r="KV80" s="193"/>
      <c r="KW80" s="193"/>
      <c r="KX80" s="193"/>
      <c r="KY80" s="193"/>
      <c r="KZ80" s="193"/>
      <c r="LA80" s="193"/>
      <c r="LB80" s="193"/>
      <c r="LC80" s="193"/>
      <c r="LD80" s="193"/>
      <c r="LE80" s="193"/>
      <c r="LF80" s="193"/>
      <c r="LG80" s="193"/>
      <c r="LH80" s="193"/>
      <c r="LI80" s="193"/>
      <c r="LJ80" s="193"/>
      <c r="LK80" s="193"/>
      <c r="LL80" s="193"/>
      <c r="LM80" s="193"/>
      <c r="LN80" s="193"/>
      <c r="LO80" s="193"/>
      <c r="LP80" s="193"/>
      <c r="LQ80" s="193"/>
      <c r="LR80" s="193"/>
      <c r="LS80" s="193"/>
      <c r="LT80" s="193"/>
      <c r="LU80" s="193"/>
      <c r="LV80" s="193"/>
      <c r="LW80" s="193"/>
      <c r="LX80" s="193"/>
      <c r="LY80" s="193"/>
      <c r="LZ80" s="193"/>
      <c r="MA80" s="193"/>
      <c r="MB80" s="193"/>
      <c r="MC80" s="193"/>
      <c r="MD80" s="193"/>
      <c r="ME80" s="193"/>
      <c r="MF80" s="193"/>
      <c r="MG80" s="193"/>
      <c r="MH80" s="193"/>
      <c r="MI80" s="193"/>
      <c r="MJ80" s="193"/>
      <c r="MK80" s="193"/>
      <c r="ML80" s="193"/>
      <c r="MM80" s="193"/>
      <c r="MN80" s="193"/>
      <c r="MO80" s="193"/>
      <c r="MP80" s="193"/>
      <c r="MQ80" s="193"/>
      <c r="MR80" s="193"/>
      <c r="MS80" s="193"/>
      <c r="MT80" s="193"/>
      <c r="MU80" s="193"/>
      <c r="MV80" s="193"/>
      <c r="MW80" s="193"/>
      <c r="MX80" s="193"/>
      <c r="MY80" s="193"/>
      <c r="MZ80" s="193"/>
      <c r="NA80" s="193"/>
      <c r="NB80" s="193"/>
      <c r="NC80" s="193"/>
      <c r="ND80" s="193"/>
      <c r="NE80" s="193"/>
      <c r="NF80" s="193"/>
      <c r="NG80" s="193"/>
      <c r="NH80" s="193"/>
      <c r="NI80" s="193"/>
      <c r="NJ80" s="193"/>
      <c r="NK80" s="193"/>
      <c r="NL80" s="193"/>
      <c r="NM80" s="193"/>
      <c r="NN80" s="193"/>
      <c r="NO80" s="193"/>
      <c r="NP80" s="193"/>
      <c r="NQ80" s="193"/>
      <c r="NR80" s="193"/>
      <c r="NS80" s="193"/>
      <c r="NT80" s="193"/>
      <c r="NU80" s="193"/>
      <c r="NV80" s="193"/>
      <c r="NW80" s="193"/>
      <c r="NX80" s="193"/>
      <c r="NY80" s="193"/>
      <c r="NZ80" s="193"/>
      <c r="OA80" s="193"/>
      <c r="OB80" s="193"/>
      <c r="OC80" s="193"/>
      <c r="OD80" s="193"/>
      <c r="OE80" s="193"/>
      <c r="OF80" s="193"/>
      <c r="OG80" s="193"/>
      <c r="OH80" s="193"/>
      <c r="OI80" s="193"/>
      <c r="OJ80" s="193"/>
      <c r="OK80" s="193"/>
      <c r="OL80" s="193"/>
      <c r="OM80" s="193"/>
      <c r="ON80" s="193"/>
      <c r="OO80" s="193"/>
      <c r="OP80" s="193"/>
      <c r="OQ80" s="193"/>
      <c r="OR80" s="193"/>
      <c r="OS80" s="193"/>
      <c r="OT80" s="193"/>
      <c r="OU80" s="193"/>
      <c r="OV80" s="193"/>
      <c r="OW80" s="193"/>
      <c r="OX80" s="193"/>
      <c r="OY80" s="193"/>
      <c r="OZ80" s="193"/>
      <c r="PA80" s="193"/>
      <c r="PB80" s="193"/>
      <c r="PC80" s="193"/>
      <c r="PD80" s="193"/>
      <c r="PE80" s="193"/>
      <c r="PF80" s="193"/>
      <c r="PG80" s="193"/>
      <c r="PH80" s="193"/>
      <c r="PI80" s="193"/>
      <c r="PJ80" s="193"/>
      <c r="PK80" s="193"/>
      <c r="PL80" s="193"/>
      <c r="PM80" s="193"/>
      <c r="PN80" s="193"/>
      <c r="PO80" s="193"/>
      <c r="PP80" s="193"/>
      <c r="PQ80" s="193"/>
      <c r="PR80" s="193"/>
      <c r="PS80" s="193"/>
      <c r="PT80" s="193"/>
      <c r="PU80" s="193"/>
      <c r="PV80" s="193"/>
      <c r="PW80" s="193"/>
      <c r="PX80" s="193"/>
      <c r="PY80" s="193"/>
      <c r="PZ80" s="193"/>
      <c r="QA80" s="193"/>
      <c r="QB80" s="193"/>
      <c r="QC80" s="193"/>
      <c r="QD80" s="193"/>
      <c r="QE80" s="193"/>
      <c r="QF80" s="193"/>
      <c r="QG80" s="193"/>
      <c r="QH80" s="193"/>
      <c r="QI80" s="193"/>
      <c r="QJ80" s="193"/>
      <c r="QK80" s="193"/>
      <c r="QL80" s="193"/>
      <c r="QM80" s="193"/>
      <c r="QN80" s="193"/>
      <c r="QO80" s="193"/>
      <c r="QP80" s="193"/>
      <c r="QQ80" s="193"/>
      <c r="QR80" s="193"/>
      <c r="QS80" s="193"/>
      <c r="QT80" s="193"/>
      <c r="QU80" s="193"/>
      <c r="QV80" s="193"/>
      <c r="QW80" s="193"/>
      <c r="QX80" s="193"/>
      <c r="QY80" s="193"/>
      <c r="QZ80" s="193"/>
      <c r="RA80" s="193"/>
      <c r="RB80" s="193"/>
      <c r="RC80" s="193"/>
      <c r="RD80" s="193"/>
      <c r="RE80" s="193"/>
      <c r="RF80" s="193"/>
      <c r="RG80" s="193"/>
      <c r="RH80" s="193"/>
      <c r="RI80" s="193"/>
      <c r="RJ80" s="193"/>
      <c r="RK80" s="193"/>
      <c r="RL80" s="193"/>
      <c r="RM80" s="193"/>
      <c r="RN80" s="193"/>
      <c r="RO80" s="193"/>
      <c r="RP80" s="193"/>
      <c r="RQ80" s="193"/>
      <c r="RR80" s="193"/>
      <c r="RS80" s="193"/>
      <c r="RT80" s="193"/>
      <c r="RU80" s="193"/>
      <c r="RV80" s="193"/>
      <c r="RW80" s="193"/>
      <c r="RX80" s="193"/>
      <c r="RY80" s="193"/>
      <c r="RZ80" s="193"/>
      <c r="SA80" s="193"/>
      <c r="SB80" s="193"/>
      <c r="SC80" s="193"/>
      <c r="SD80" s="193"/>
      <c r="SE80" s="193"/>
      <c r="SF80" s="193"/>
      <c r="SG80" s="193"/>
      <c r="SH80" s="193"/>
      <c r="SI80" s="193"/>
      <c r="SJ80" s="193"/>
      <c r="SK80" s="193"/>
      <c r="SL80" s="193"/>
      <c r="SM80" s="193"/>
      <c r="SN80" s="193"/>
      <c r="SO80" s="193"/>
      <c r="SP80" s="193"/>
      <c r="SQ80" s="193"/>
      <c r="SR80" s="193"/>
      <c r="SS80" s="193"/>
      <c r="ST80" s="193"/>
      <c r="SU80" s="193"/>
      <c r="SV80" s="193"/>
      <c r="SW80" s="193"/>
      <c r="SX80" s="193"/>
      <c r="SY80" s="193"/>
      <c r="SZ80" s="193"/>
      <c r="TA80" s="193"/>
      <c r="TB80" s="193"/>
      <c r="TC80" s="193"/>
      <c r="TD80" s="193"/>
      <c r="TE80" s="193"/>
      <c r="TF80" s="193"/>
      <c r="TG80" s="193"/>
      <c r="TH80" s="193"/>
      <c r="TI80" s="193"/>
      <c r="TJ80" s="193"/>
      <c r="TK80" s="193"/>
      <c r="TL80" s="193"/>
      <c r="TM80" s="193"/>
      <c r="TN80" s="193"/>
      <c r="TO80" s="193"/>
      <c r="TP80" s="193"/>
      <c r="TQ80" s="193"/>
      <c r="TR80" s="193"/>
      <c r="TS80" s="193"/>
      <c r="TT80" s="193"/>
      <c r="TU80" s="193"/>
      <c r="TV80" s="193"/>
      <c r="TW80" s="193"/>
      <c r="TX80" s="193"/>
      <c r="TY80" s="193"/>
      <c r="TZ80" s="193"/>
      <c r="UA80" s="193"/>
      <c r="UB80" s="193"/>
      <c r="UC80" s="193"/>
      <c r="UD80" s="193"/>
      <c r="UE80" s="193"/>
      <c r="UF80" s="193"/>
      <c r="UG80" s="193"/>
      <c r="UH80" s="193"/>
      <c r="UI80" s="193"/>
      <c r="UJ80" s="193"/>
      <c r="UK80" s="193"/>
      <c r="UL80" s="193"/>
      <c r="UM80" s="193"/>
      <c r="UN80" s="193"/>
      <c r="UO80" s="193"/>
      <c r="UP80" s="193"/>
      <c r="UQ80" s="193"/>
      <c r="UR80" s="193"/>
      <c r="US80" s="193"/>
      <c r="UT80" s="193"/>
      <c r="UU80" s="193"/>
      <c r="UV80" s="193"/>
      <c r="UW80" s="193"/>
      <c r="UX80" s="193"/>
      <c r="UY80" s="193"/>
      <c r="UZ80" s="193"/>
      <c r="VA80" s="193"/>
      <c r="VB80" s="193"/>
      <c r="VC80" s="193"/>
      <c r="VD80" s="193"/>
      <c r="VE80" s="193"/>
      <c r="VF80" s="193"/>
      <c r="VG80" s="193"/>
      <c r="VH80" s="193"/>
      <c r="VI80" s="193"/>
      <c r="VJ80" s="193"/>
      <c r="VK80" s="193"/>
      <c r="VL80" s="193"/>
      <c r="VM80" s="193"/>
      <c r="VN80" s="193"/>
      <c r="VO80" s="193"/>
      <c r="VP80" s="193"/>
      <c r="VQ80" s="193"/>
      <c r="VR80" s="193"/>
      <c r="VS80" s="193"/>
      <c r="VT80" s="193"/>
      <c r="VU80" s="193"/>
      <c r="VV80" s="193"/>
      <c r="VW80" s="193"/>
      <c r="VX80" s="193"/>
      <c r="VY80" s="193"/>
      <c r="VZ80" s="193"/>
      <c r="WA80" s="193"/>
      <c r="WB80" s="193"/>
      <c r="WC80" s="193"/>
      <c r="WD80" s="193"/>
      <c r="WE80" s="193"/>
      <c r="WF80" s="193"/>
      <c r="WG80" s="193"/>
      <c r="WH80" s="193"/>
      <c r="WI80" s="193"/>
      <c r="WJ80" s="193"/>
      <c r="WK80" s="193"/>
      <c r="WL80" s="193"/>
      <c r="WM80" s="193"/>
      <c r="WN80" s="193"/>
      <c r="WO80" s="193"/>
      <c r="WP80" s="193"/>
      <c r="WQ80" s="193"/>
      <c r="WR80" s="193"/>
      <c r="WS80" s="193"/>
      <c r="WT80" s="193"/>
      <c r="WU80" s="193"/>
      <c r="WV80" s="193"/>
      <c r="WW80" s="193"/>
      <c r="WX80" s="193"/>
      <c r="WY80" s="193"/>
      <c r="WZ80" s="193"/>
      <c r="XA80" s="193"/>
      <c r="XB80" s="193"/>
      <c r="XC80" s="193"/>
      <c r="XD80" s="193"/>
      <c r="XE80" s="193"/>
      <c r="XF80" s="193"/>
      <c r="XG80" s="193"/>
      <c r="XH80" s="193"/>
      <c r="XI80" s="193"/>
      <c r="XJ80" s="193"/>
      <c r="XK80" s="193"/>
      <c r="XL80" s="193"/>
      <c r="XM80" s="193"/>
      <c r="XN80" s="193"/>
      <c r="XO80" s="193"/>
      <c r="XP80" s="193"/>
      <c r="XQ80" s="193"/>
      <c r="XR80" s="193"/>
      <c r="XS80" s="193"/>
      <c r="XT80" s="193"/>
      <c r="XU80" s="193"/>
      <c r="XV80" s="193"/>
      <c r="XW80" s="193"/>
      <c r="XX80" s="193"/>
      <c r="XY80" s="193"/>
      <c r="XZ80" s="193"/>
      <c r="YA80" s="193"/>
      <c r="YB80" s="193"/>
      <c r="YC80" s="193"/>
      <c r="YD80" s="193"/>
      <c r="YE80" s="193"/>
      <c r="YF80" s="193"/>
      <c r="YG80" s="193"/>
      <c r="YH80" s="193"/>
      <c r="YI80" s="193"/>
      <c r="YJ80" s="193"/>
      <c r="YK80" s="193"/>
      <c r="YL80" s="193"/>
      <c r="YM80" s="193"/>
      <c r="YN80" s="193"/>
      <c r="YO80" s="193"/>
      <c r="YP80" s="193"/>
      <c r="YQ80" s="193"/>
      <c r="YR80" s="193"/>
      <c r="YS80" s="193"/>
      <c r="YT80" s="193"/>
      <c r="YU80" s="193"/>
      <c r="YV80" s="193"/>
      <c r="YW80" s="193"/>
      <c r="YX80" s="193"/>
      <c r="YY80" s="193"/>
      <c r="YZ80" s="193"/>
      <c r="ZA80" s="193"/>
      <c r="ZB80" s="193"/>
      <c r="ZC80" s="193"/>
      <c r="ZD80" s="193"/>
      <c r="ZE80" s="193"/>
      <c r="ZF80" s="193"/>
      <c r="ZG80" s="193"/>
      <c r="ZH80" s="193"/>
      <c r="ZI80" s="193"/>
      <c r="ZJ80" s="193"/>
      <c r="ZK80" s="193"/>
      <c r="ZL80" s="193"/>
      <c r="ZM80" s="193"/>
      <c r="ZN80" s="193"/>
      <c r="ZO80" s="193"/>
      <c r="ZP80" s="193"/>
      <c r="ZQ80" s="193"/>
      <c r="ZR80" s="193"/>
      <c r="ZS80" s="193"/>
      <c r="ZT80" s="193"/>
      <c r="ZU80" s="193"/>
      <c r="ZV80" s="193"/>
      <c r="ZW80" s="193"/>
      <c r="ZX80" s="193"/>
      <c r="ZY80" s="193"/>
      <c r="ZZ80" s="193"/>
      <c r="AAA80" s="193"/>
      <c r="AAB80" s="193"/>
      <c r="AAC80" s="193"/>
      <c r="AAD80" s="193"/>
      <c r="AAE80" s="193"/>
      <c r="AAF80" s="193"/>
      <c r="AAG80" s="193"/>
      <c r="AAH80" s="193"/>
      <c r="AAI80" s="193"/>
      <c r="AAJ80" s="193"/>
      <c r="AAK80" s="193"/>
      <c r="AAL80" s="193"/>
      <c r="AAM80" s="193"/>
      <c r="AAN80" s="193"/>
      <c r="AAO80" s="193"/>
      <c r="AAP80" s="193"/>
      <c r="AAQ80" s="193"/>
      <c r="AAR80" s="193"/>
      <c r="AAS80" s="193"/>
      <c r="AAT80" s="193"/>
      <c r="AAU80" s="193"/>
      <c r="AAV80" s="193"/>
      <c r="AAW80" s="193"/>
      <c r="AAX80" s="193"/>
      <c r="AAY80" s="193"/>
      <c r="AAZ80" s="193"/>
      <c r="ABA80" s="193"/>
      <c r="ABB80" s="193"/>
      <c r="ABC80" s="193"/>
      <c r="ABD80" s="193"/>
      <c r="ABE80" s="193"/>
      <c r="ABF80" s="193"/>
      <c r="ABG80" s="193"/>
      <c r="ABH80" s="193"/>
      <c r="ABI80" s="193"/>
      <c r="ABJ80" s="193"/>
      <c r="ABK80" s="193"/>
      <c r="ABL80" s="193"/>
      <c r="ABM80" s="193"/>
      <c r="ABN80" s="193"/>
      <c r="ABO80" s="193"/>
      <c r="ABP80" s="193"/>
      <c r="ABQ80" s="193"/>
      <c r="ABR80" s="193"/>
      <c r="ABS80" s="193"/>
      <c r="ABT80" s="193"/>
      <c r="ABU80" s="193"/>
      <c r="ABV80" s="193"/>
      <c r="ABW80" s="193"/>
      <c r="ABX80" s="193"/>
      <c r="ABY80" s="193"/>
      <c r="ABZ80" s="193"/>
      <c r="ACA80" s="193"/>
      <c r="ACB80" s="193"/>
      <c r="ACC80" s="193"/>
      <c r="ACD80" s="193"/>
      <c r="ACE80" s="193"/>
      <c r="ACF80" s="193"/>
      <c r="ACG80" s="193"/>
      <c r="ACH80" s="193"/>
      <c r="ACI80" s="193"/>
      <c r="ACJ80" s="193"/>
      <c r="ACK80" s="193"/>
      <c r="ACL80" s="193"/>
      <c r="ACM80" s="193"/>
      <c r="ACN80" s="193"/>
      <c r="ACO80" s="193"/>
      <c r="ACP80" s="193"/>
      <c r="ACQ80" s="193"/>
      <c r="ACR80" s="193"/>
      <c r="ACS80" s="193"/>
      <c r="ACT80" s="193"/>
      <c r="ACU80" s="193"/>
      <c r="ACV80" s="193"/>
      <c r="ACW80" s="193"/>
      <c r="ACX80" s="193"/>
      <c r="ACY80" s="193"/>
      <c r="ACZ80" s="193"/>
      <c r="ADA80" s="193"/>
      <c r="ADB80" s="193"/>
      <c r="ADC80" s="193"/>
      <c r="ADD80" s="193"/>
      <c r="ADE80" s="193"/>
      <c r="ADF80" s="193"/>
      <c r="ADG80" s="193"/>
      <c r="ADH80" s="193"/>
      <c r="ADI80" s="193"/>
      <c r="ADJ80" s="193"/>
      <c r="ADK80" s="193"/>
      <c r="ADL80" s="193"/>
      <c r="ADM80" s="193"/>
      <c r="ADN80" s="193"/>
      <c r="ADO80" s="193"/>
      <c r="ADP80" s="193"/>
      <c r="ADQ80" s="193"/>
      <c r="ADR80" s="193"/>
      <c r="ADS80" s="193"/>
      <c r="ADT80" s="193"/>
      <c r="ADU80" s="193"/>
      <c r="ADV80" s="193"/>
      <c r="ADW80" s="193"/>
      <c r="ADX80" s="193"/>
      <c r="ADY80" s="193"/>
      <c r="ADZ80" s="193"/>
      <c r="AEA80" s="193"/>
      <c r="AEB80" s="193"/>
      <c r="AEC80" s="193"/>
      <c r="AED80" s="193"/>
      <c r="AEE80" s="193"/>
      <c r="AEF80" s="193"/>
      <c r="AEG80" s="193"/>
      <c r="AEH80" s="193"/>
      <c r="AEI80" s="193"/>
      <c r="AEJ80" s="193"/>
      <c r="AEK80" s="193"/>
      <c r="AEL80" s="193"/>
      <c r="AEM80" s="193"/>
      <c r="AEN80" s="193"/>
      <c r="AEO80" s="193"/>
      <c r="AEP80" s="193"/>
      <c r="AEQ80" s="193"/>
      <c r="AER80" s="193"/>
      <c r="AES80" s="193"/>
      <c r="AET80" s="193"/>
      <c r="AEU80" s="193"/>
      <c r="AEV80" s="193"/>
      <c r="AEW80" s="193"/>
      <c r="AEX80" s="193"/>
      <c r="AEY80" s="193"/>
      <c r="AEZ80" s="193"/>
      <c r="AFA80" s="193"/>
      <c r="AFB80" s="193"/>
      <c r="AFC80" s="193"/>
      <c r="AFD80" s="193"/>
      <c r="AFE80" s="193"/>
      <c r="AFF80" s="193"/>
      <c r="AFG80" s="193"/>
      <c r="AFH80" s="193"/>
      <c r="AFI80" s="193"/>
      <c r="AFJ80" s="193"/>
      <c r="AFK80" s="193"/>
      <c r="AFL80" s="193"/>
      <c r="AFM80" s="193"/>
      <c r="AFN80" s="193"/>
      <c r="AFO80" s="193"/>
      <c r="AFP80" s="193"/>
      <c r="AFQ80" s="193"/>
      <c r="AFR80" s="193"/>
      <c r="AFS80" s="193"/>
      <c r="AFT80" s="193"/>
      <c r="AFU80" s="193"/>
      <c r="AFV80" s="193"/>
      <c r="AFW80" s="193"/>
      <c r="AFX80" s="193"/>
      <c r="AFY80" s="193"/>
      <c r="AFZ80" s="193"/>
      <c r="AGA80" s="193"/>
      <c r="AGB80" s="193"/>
      <c r="AGC80" s="193"/>
      <c r="AGD80" s="193"/>
      <c r="AGE80" s="193"/>
      <c r="AGF80" s="193"/>
      <c r="AGG80" s="193"/>
      <c r="AGH80" s="193"/>
      <c r="AGI80" s="193"/>
      <c r="AGJ80" s="193"/>
      <c r="AGK80" s="193"/>
      <c r="AGL80" s="193"/>
      <c r="AGM80" s="193"/>
      <c r="AGN80" s="193"/>
      <c r="AGO80" s="193"/>
      <c r="AGP80" s="193"/>
      <c r="AGQ80" s="193"/>
      <c r="AGR80" s="193"/>
      <c r="AGS80" s="193"/>
      <c r="AGT80" s="193"/>
      <c r="AGU80" s="193"/>
      <c r="AGV80" s="193"/>
      <c r="AGW80" s="193"/>
      <c r="AGX80" s="193"/>
      <c r="AGY80" s="193"/>
      <c r="AGZ80" s="193"/>
      <c r="AHA80" s="193"/>
      <c r="AHB80" s="193"/>
      <c r="AHC80" s="193"/>
      <c r="AHD80" s="193"/>
      <c r="AHE80" s="193"/>
      <c r="AHF80" s="193"/>
      <c r="AHG80" s="193"/>
      <c r="AHH80" s="193"/>
      <c r="AHI80" s="193"/>
      <c r="AHJ80" s="193"/>
      <c r="AHK80" s="193"/>
      <c r="AHL80" s="193"/>
      <c r="AHM80" s="193"/>
      <c r="AHN80" s="193"/>
      <c r="AHO80" s="193"/>
      <c r="AHP80" s="193"/>
      <c r="AHQ80" s="193"/>
      <c r="AHR80" s="193"/>
      <c r="AHS80" s="193"/>
      <c r="AHT80" s="193"/>
      <c r="AHU80" s="193"/>
      <c r="AHV80" s="193"/>
      <c r="AHW80" s="193"/>
      <c r="AHX80" s="193"/>
      <c r="AHY80" s="193"/>
      <c r="AHZ80" s="193"/>
      <c r="AIA80" s="193"/>
      <c r="AIB80" s="193"/>
      <c r="AIC80" s="193"/>
      <c r="AID80" s="193"/>
      <c r="AIE80" s="193"/>
      <c r="AIF80" s="193"/>
      <c r="AIG80" s="193"/>
      <c r="AIH80" s="193"/>
      <c r="AII80" s="193"/>
      <c r="AIJ80" s="193"/>
      <c r="AIK80" s="193"/>
      <c r="AIL80" s="193"/>
      <c r="AIM80" s="193"/>
      <c r="AIN80" s="193"/>
      <c r="AIO80" s="193"/>
      <c r="AIP80" s="193"/>
      <c r="AIQ80" s="193"/>
      <c r="AIR80" s="193"/>
      <c r="AIS80" s="193"/>
      <c r="AIT80" s="193"/>
      <c r="AIU80" s="193"/>
      <c r="AIV80" s="193"/>
      <c r="AIW80" s="193"/>
      <c r="AIX80" s="193"/>
      <c r="AIY80" s="193"/>
      <c r="AIZ80" s="193"/>
      <c r="AJA80" s="193"/>
      <c r="AJB80" s="193"/>
      <c r="AJC80" s="193"/>
      <c r="AJD80" s="193"/>
      <c r="AJE80" s="193"/>
      <c r="AJF80" s="193"/>
      <c r="AJG80" s="193"/>
      <c r="AJH80" s="193"/>
      <c r="AJI80" s="193"/>
      <c r="AJJ80" s="193"/>
      <c r="AJK80" s="193"/>
      <c r="AJL80" s="193"/>
      <c r="AJM80" s="193"/>
      <c r="AJN80" s="193"/>
      <c r="AJO80" s="193"/>
      <c r="AJP80" s="193"/>
      <c r="AJQ80" s="193"/>
      <c r="AJR80" s="193"/>
      <c r="AJS80" s="193"/>
      <c r="AJT80" s="193"/>
      <c r="AJU80" s="193"/>
      <c r="AJV80" s="193"/>
      <c r="AJW80" s="193"/>
      <c r="AJX80" s="193"/>
      <c r="AJY80" s="193"/>
      <c r="AJZ80" s="193"/>
      <c r="AKA80" s="193"/>
      <c r="AKB80" s="193"/>
      <c r="AKC80" s="193"/>
      <c r="AKD80" s="193"/>
      <c r="AKE80" s="193"/>
      <c r="AKF80" s="193"/>
      <c r="AKG80" s="193"/>
      <c r="AKH80" s="193"/>
      <c r="AKI80" s="193"/>
      <c r="AKJ80" s="193"/>
      <c r="AKK80" s="193"/>
      <c r="AKL80" s="193"/>
      <c r="AKM80" s="193"/>
      <c r="AKN80" s="193"/>
      <c r="AKO80" s="193"/>
      <c r="AKP80" s="193"/>
      <c r="AKQ80" s="193"/>
      <c r="AKR80" s="193"/>
      <c r="AKS80" s="193"/>
      <c r="AKT80" s="193"/>
      <c r="AKU80" s="193"/>
      <c r="AKV80" s="193"/>
      <c r="AKW80" s="193"/>
      <c r="AKX80" s="193"/>
      <c r="AKY80" s="193"/>
      <c r="AKZ80" s="193"/>
      <c r="ALA80" s="193"/>
      <c r="ALB80" s="193"/>
      <c r="ALC80" s="193"/>
      <c r="ALD80" s="193"/>
      <c r="ALE80" s="193"/>
      <c r="ALF80" s="193"/>
      <c r="ALG80" s="193"/>
      <c r="ALH80" s="193"/>
      <c r="ALI80" s="193"/>
      <c r="ALJ80" s="193"/>
      <c r="ALK80" s="193"/>
      <c r="ALL80" s="193"/>
      <c r="ALM80" s="193"/>
      <c r="ALN80" s="193"/>
      <c r="ALO80" s="193"/>
      <c r="ALP80" s="193"/>
      <c r="ALQ80" s="193"/>
      <c r="ALR80" s="193"/>
      <c r="ALS80" s="193"/>
      <c r="ALT80" s="193"/>
      <c r="ALU80" s="193"/>
      <c r="ALV80" s="193"/>
      <c r="ALW80" s="193"/>
      <c r="ALX80" s="193"/>
      <c r="ALY80" s="193"/>
      <c r="ALZ80" s="193"/>
      <c r="AMA80" s="193"/>
      <c r="AMB80" s="193"/>
      <c r="AMC80" s="193"/>
      <c r="AMD80" s="193"/>
      <c r="AME80" s="193"/>
      <c r="AMF80" s="193"/>
      <c r="AMG80" s="193"/>
      <c r="AMH80" s="193"/>
      <c r="AMI80" s="193"/>
      <c r="AMJ80" s="193"/>
      <c r="AMK80" s="193"/>
      <c r="AML80" s="193"/>
      <c r="AMM80" s="193"/>
      <c r="AMN80" s="193"/>
      <c r="AMO80" s="193"/>
      <c r="AMP80" s="193"/>
      <c r="AMQ80" s="193"/>
      <c r="AMR80" s="193"/>
      <c r="AMS80" s="193"/>
      <c r="AMT80" s="193"/>
      <c r="AMU80" s="193"/>
      <c r="AMV80" s="193"/>
      <c r="AMW80" s="193"/>
      <c r="AMX80" s="193"/>
      <c r="AMY80" s="193"/>
      <c r="AMZ80" s="193"/>
      <c r="ANA80" s="193"/>
      <c r="ANB80" s="193"/>
      <c r="ANC80" s="193"/>
      <c r="AND80" s="193"/>
      <c r="ANE80" s="193"/>
      <c r="ANF80" s="193"/>
      <c r="ANG80" s="193"/>
      <c r="ANH80" s="193"/>
      <c r="ANI80" s="193"/>
      <c r="ANJ80" s="193"/>
      <c r="ANK80" s="193"/>
      <c r="ANL80" s="193"/>
      <c r="ANM80" s="193"/>
      <c r="ANN80" s="193"/>
      <c r="ANO80" s="193"/>
      <c r="ANP80" s="193"/>
      <c r="ANQ80" s="193"/>
      <c r="ANR80" s="193"/>
      <c r="ANS80" s="193"/>
      <c r="ANT80" s="193"/>
      <c r="ANU80" s="193"/>
      <c r="ANV80" s="193"/>
      <c r="ANW80" s="193"/>
      <c r="ANX80" s="193"/>
      <c r="ANY80" s="193"/>
      <c r="ANZ80" s="193"/>
      <c r="AOA80" s="193"/>
      <c r="AOB80" s="193"/>
      <c r="AOC80" s="193"/>
      <c r="AOD80" s="193"/>
      <c r="AOE80" s="193"/>
      <c r="AOF80" s="193"/>
      <c r="AOG80" s="193"/>
      <c r="AOH80" s="193"/>
      <c r="AOI80" s="193"/>
      <c r="AOJ80" s="193"/>
      <c r="AOK80" s="193"/>
      <c r="AOL80" s="193"/>
      <c r="AOM80" s="193"/>
      <c r="AON80" s="193"/>
      <c r="AOO80" s="193"/>
      <c r="AOP80" s="193"/>
      <c r="AOQ80" s="193"/>
      <c r="AOR80" s="193"/>
      <c r="AOS80" s="193"/>
      <c r="AOT80" s="193"/>
      <c r="AOU80" s="193"/>
      <c r="AOV80" s="193"/>
      <c r="AOW80" s="193"/>
      <c r="AOX80" s="193"/>
      <c r="AOY80" s="193"/>
      <c r="AOZ80" s="193"/>
      <c r="APA80" s="193"/>
      <c r="APB80" s="193"/>
      <c r="APC80" s="193"/>
      <c r="APD80" s="193"/>
      <c r="APE80" s="193"/>
      <c r="APF80" s="193"/>
      <c r="APG80" s="193"/>
      <c r="APH80" s="193"/>
      <c r="API80" s="193"/>
      <c r="APJ80" s="193"/>
      <c r="APK80" s="193"/>
      <c r="APL80" s="193"/>
      <c r="APM80" s="193"/>
      <c r="APN80" s="193"/>
      <c r="APO80" s="193"/>
      <c r="APP80" s="193"/>
      <c r="APQ80" s="193"/>
      <c r="APR80" s="193"/>
      <c r="APS80" s="193"/>
      <c r="APT80" s="193"/>
      <c r="APU80" s="193"/>
      <c r="APV80" s="193"/>
      <c r="APW80" s="193"/>
      <c r="APX80" s="193"/>
      <c r="APY80" s="193"/>
      <c r="APZ80" s="193"/>
      <c r="AQA80" s="193"/>
      <c r="AQB80" s="193"/>
      <c r="AQC80" s="193"/>
      <c r="AQD80" s="193"/>
      <c r="AQE80" s="193"/>
      <c r="AQF80" s="193"/>
      <c r="AQG80" s="193"/>
      <c r="AQH80" s="193"/>
      <c r="AQI80" s="193"/>
      <c r="AQJ80" s="193"/>
      <c r="AQK80" s="193"/>
      <c r="AQL80" s="193"/>
      <c r="AQM80" s="193"/>
      <c r="AQN80" s="193"/>
      <c r="AQO80" s="193"/>
      <c r="AQP80" s="193"/>
      <c r="AQQ80" s="193"/>
      <c r="AQR80" s="193"/>
      <c r="AQS80" s="193"/>
      <c r="AQT80" s="193"/>
      <c r="AQU80" s="193"/>
      <c r="AQV80" s="193"/>
      <c r="AQW80" s="193"/>
      <c r="AQX80" s="193"/>
      <c r="AQY80" s="193"/>
      <c r="AQZ80" s="193"/>
      <c r="ARA80" s="193"/>
      <c r="ARB80" s="193"/>
      <c r="ARC80" s="193"/>
      <c r="ARD80" s="193"/>
      <c r="ARE80" s="193"/>
      <c r="ARF80" s="193"/>
      <c r="ARG80" s="193"/>
      <c r="ARH80" s="193"/>
      <c r="ARI80" s="193"/>
      <c r="ARJ80" s="193"/>
      <c r="ARK80" s="193"/>
      <c r="ARL80" s="193"/>
      <c r="ARM80" s="193"/>
      <c r="ARN80" s="193"/>
      <c r="ARO80" s="193"/>
      <c r="ARP80" s="193"/>
      <c r="ARQ80" s="193"/>
      <c r="ARR80" s="193"/>
      <c r="ARS80" s="193"/>
      <c r="ART80" s="193"/>
      <c r="ARU80" s="193"/>
      <c r="ARV80" s="193"/>
      <c r="ARW80" s="193"/>
      <c r="ARX80" s="193"/>
      <c r="ARY80" s="193"/>
      <c r="ARZ80" s="193"/>
      <c r="ASA80" s="193"/>
      <c r="ASB80" s="193"/>
      <c r="ASC80" s="193"/>
      <c r="ASD80" s="193"/>
      <c r="ASE80" s="193"/>
      <c r="ASF80" s="193"/>
      <c r="ASG80" s="193"/>
      <c r="ASH80" s="193"/>
      <c r="ASI80" s="193"/>
      <c r="ASJ80" s="193"/>
      <c r="ASK80" s="193"/>
      <c r="ASL80" s="193"/>
      <c r="ASM80" s="193"/>
      <c r="ASN80" s="193"/>
      <c r="ASO80" s="193"/>
      <c r="ASP80" s="193"/>
      <c r="ASQ80" s="193"/>
      <c r="ASR80" s="193"/>
      <c r="ASS80" s="193"/>
      <c r="AST80" s="193"/>
      <c r="ASU80" s="193"/>
      <c r="ASV80" s="193"/>
      <c r="ASW80" s="193"/>
      <c r="ASX80" s="193"/>
      <c r="ASY80" s="193"/>
      <c r="ASZ80" s="193"/>
      <c r="ATA80" s="193"/>
      <c r="ATB80" s="193"/>
      <c r="ATC80" s="193"/>
      <c r="ATD80" s="193"/>
      <c r="ATE80" s="193"/>
      <c r="ATF80" s="193"/>
      <c r="ATG80" s="193"/>
      <c r="ATH80" s="193"/>
      <c r="ATI80" s="193"/>
      <c r="ATJ80" s="193"/>
      <c r="ATK80" s="193"/>
      <c r="ATL80" s="193"/>
      <c r="ATM80" s="193"/>
      <c r="ATN80" s="193"/>
      <c r="ATO80" s="193"/>
      <c r="ATP80" s="193"/>
      <c r="ATQ80" s="193"/>
      <c r="ATR80" s="193"/>
      <c r="ATS80" s="193"/>
      <c r="ATT80" s="193"/>
      <c r="ATU80" s="193"/>
      <c r="ATV80" s="193"/>
      <c r="ATW80" s="193"/>
      <c r="ATX80" s="193"/>
      <c r="ATY80" s="193"/>
      <c r="ATZ80" s="193"/>
      <c r="AUA80" s="193"/>
      <c r="AUB80" s="193"/>
      <c r="AUC80" s="193"/>
      <c r="AUD80" s="193"/>
      <c r="AUE80" s="193"/>
      <c r="AUF80" s="193"/>
      <c r="AUG80" s="193"/>
      <c r="AUH80" s="193"/>
      <c r="AUI80" s="193"/>
      <c r="AUJ80" s="193"/>
      <c r="AUK80" s="193"/>
      <c r="AUL80" s="193"/>
      <c r="AUM80" s="193"/>
      <c r="AUN80" s="193"/>
      <c r="AUO80" s="193"/>
      <c r="AUP80" s="193"/>
      <c r="AUQ80" s="193"/>
      <c r="AUR80" s="193"/>
      <c r="AUS80" s="193"/>
      <c r="AUT80" s="193"/>
      <c r="AUU80" s="193"/>
      <c r="AUV80" s="193"/>
      <c r="AUW80" s="193"/>
      <c r="AUX80" s="193"/>
      <c r="AUY80" s="193"/>
      <c r="AUZ80" s="193"/>
      <c r="AVA80" s="193"/>
      <c r="AVB80" s="193"/>
      <c r="AVC80" s="193"/>
      <c r="AVD80" s="193"/>
      <c r="AVE80" s="193"/>
      <c r="AVF80" s="193"/>
      <c r="AVG80" s="193"/>
      <c r="AVH80" s="193"/>
      <c r="AVI80" s="193"/>
      <c r="AVJ80" s="193"/>
      <c r="AVK80" s="193"/>
      <c r="AVL80" s="193"/>
      <c r="AVM80" s="193"/>
      <c r="AVN80" s="193"/>
      <c r="AVO80" s="193"/>
      <c r="AVP80" s="193"/>
      <c r="AVQ80" s="193"/>
      <c r="AVR80" s="193"/>
      <c r="AVS80" s="193"/>
      <c r="AVT80" s="193"/>
      <c r="AVU80" s="193"/>
      <c r="AVV80" s="193"/>
      <c r="AVW80" s="193"/>
      <c r="AVX80" s="193"/>
      <c r="AVY80" s="193"/>
      <c r="AVZ80" s="193"/>
      <c r="AWA80" s="193"/>
      <c r="AWB80" s="193"/>
      <c r="AWC80" s="193"/>
      <c r="AWD80" s="193"/>
      <c r="AWE80" s="193"/>
      <c r="AWF80" s="193"/>
      <c r="AWG80" s="193"/>
      <c r="AWH80" s="193"/>
      <c r="AWI80" s="193"/>
      <c r="AWJ80" s="193"/>
      <c r="AWK80" s="193"/>
      <c r="AWL80" s="193"/>
      <c r="AWM80" s="193"/>
      <c r="AWN80" s="193"/>
      <c r="AWO80" s="193"/>
      <c r="AWP80" s="193"/>
      <c r="AWQ80" s="193"/>
      <c r="AWR80" s="193"/>
      <c r="AWS80" s="193"/>
      <c r="AWT80" s="193"/>
      <c r="AWU80" s="193"/>
      <c r="AWV80" s="193"/>
      <c r="AWW80" s="193"/>
      <c r="AWX80" s="193"/>
      <c r="AWY80" s="193"/>
      <c r="AWZ80" s="193"/>
      <c r="AXA80" s="193"/>
      <c r="AXB80" s="193"/>
      <c r="AXC80" s="193"/>
      <c r="AXD80" s="193"/>
      <c r="AXE80" s="193"/>
      <c r="AXF80" s="193"/>
      <c r="AXG80" s="193"/>
      <c r="AXH80" s="193"/>
      <c r="AXI80" s="193"/>
      <c r="AXJ80" s="193"/>
      <c r="AXK80" s="193"/>
      <c r="AXL80" s="193"/>
      <c r="AXM80" s="193"/>
      <c r="AXN80" s="193"/>
      <c r="AXO80" s="193"/>
      <c r="AXP80" s="193"/>
      <c r="AXQ80" s="193"/>
      <c r="AXR80" s="193"/>
      <c r="AXS80" s="193"/>
      <c r="AXT80" s="193"/>
      <c r="AXU80" s="193"/>
      <c r="AXV80" s="193"/>
      <c r="AXW80" s="193"/>
      <c r="AXX80" s="193"/>
      <c r="AXY80" s="193"/>
      <c r="AXZ80" s="193"/>
      <c r="AYA80" s="193"/>
      <c r="AYB80" s="193"/>
      <c r="AYC80" s="193"/>
      <c r="AYD80" s="193"/>
      <c r="AYE80" s="193"/>
      <c r="AYF80" s="193"/>
      <c r="AYG80" s="193"/>
      <c r="AYH80" s="193"/>
      <c r="AYI80" s="193"/>
      <c r="AYJ80" s="193"/>
      <c r="AYK80" s="193"/>
      <c r="AYL80" s="193"/>
      <c r="AYM80" s="193"/>
      <c r="AYN80" s="193"/>
      <c r="AYO80" s="193"/>
      <c r="AYP80" s="193"/>
      <c r="AYQ80" s="193"/>
      <c r="AYR80" s="193"/>
      <c r="AYS80" s="193"/>
      <c r="AYT80" s="193"/>
      <c r="AYU80" s="193"/>
      <c r="AYV80" s="193"/>
      <c r="AYW80" s="193"/>
      <c r="AYX80" s="193"/>
      <c r="AYY80" s="193"/>
      <c r="AYZ80" s="193"/>
      <c r="AZA80" s="193"/>
      <c r="AZB80" s="193"/>
      <c r="AZC80" s="193"/>
      <c r="AZD80" s="193"/>
      <c r="AZE80" s="193"/>
      <c r="AZF80" s="193"/>
      <c r="AZG80" s="193"/>
      <c r="AZH80" s="193"/>
      <c r="AZI80" s="193"/>
      <c r="AZJ80" s="193"/>
      <c r="AZK80" s="193"/>
      <c r="AZL80" s="193"/>
      <c r="AZM80" s="193"/>
      <c r="AZN80" s="193"/>
      <c r="AZO80" s="193"/>
      <c r="AZP80" s="193"/>
      <c r="AZQ80" s="193"/>
      <c r="AZR80" s="193"/>
      <c r="AZS80" s="193"/>
      <c r="AZT80" s="193"/>
      <c r="AZU80" s="193"/>
      <c r="AZV80" s="193"/>
      <c r="AZW80" s="193"/>
      <c r="AZX80" s="193"/>
      <c r="AZY80" s="193"/>
      <c r="AZZ80" s="193"/>
      <c r="BAA80" s="193"/>
      <c r="BAB80" s="193"/>
      <c r="BAC80" s="193"/>
      <c r="BAD80" s="193"/>
      <c r="BAE80" s="193"/>
      <c r="BAF80" s="193"/>
      <c r="BAG80" s="193"/>
      <c r="BAH80" s="193"/>
      <c r="BAI80" s="193"/>
      <c r="BAJ80" s="193"/>
      <c r="BAK80" s="193"/>
      <c r="BAL80" s="193"/>
      <c r="BAM80" s="193"/>
      <c r="BAN80" s="193"/>
      <c r="BAO80" s="193"/>
      <c r="BAP80" s="193"/>
      <c r="BAQ80" s="193"/>
      <c r="BAR80" s="193"/>
      <c r="BAS80" s="193"/>
      <c r="BAT80" s="193"/>
      <c r="BAU80" s="193"/>
      <c r="BAV80" s="193"/>
      <c r="BAW80" s="193"/>
      <c r="BAX80" s="193"/>
      <c r="BAY80" s="193"/>
      <c r="BAZ80" s="193"/>
      <c r="BBA80" s="193"/>
      <c r="BBB80" s="193"/>
      <c r="BBC80" s="193"/>
      <c r="BBD80" s="193"/>
      <c r="BBE80" s="193"/>
      <c r="BBF80" s="193"/>
      <c r="BBG80" s="193"/>
      <c r="BBH80" s="193"/>
      <c r="BBI80" s="193"/>
      <c r="BBJ80" s="193"/>
      <c r="BBK80" s="193"/>
      <c r="BBL80" s="193"/>
      <c r="BBM80" s="193"/>
      <c r="BBN80" s="193"/>
      <c r="BBO80" s="193"/>
      <c r="BBP80" s="193"/>
      <c r="BBQ80" s="193"/>
      <c r="BBR80" s="193"/>
      <c r="BBS80" s="193"/>
      <c r="BBT80" s="193"/>
      <c r="BBU80" s="193"/>
      <c r="BBV80" s="193"/>
      <c r="BBW80" s="193"/>
      <c r="BBX80" s="193"/>
      <c r="BBY80" s="193"/>
      <c r="BBZ80" s="193"/>
      <c r="BCA80" s="193"/>
      <c r="BCB80" s="193"/>
      <c r="BCC80" s="193"/>
      <c r="BCD80" s="193"/>
      <c r="BCE80" s="193"/>
      <c r="BCF80" s="193"/>
      <c r="BCG80" s="193"/>
      <c r="BCH80" s="193"/>
      <c r="BCI80" s="193"/>
      <c r="BCJ80" s="193"/>
      <c r="BCK80" s="193"/>
      <c r="BCL80" s="193"/>
      <c r="BCM80" s="193"/>
      <c r="BCN80" s="193"/>
      <c r="BCO80" s="193"/>
      <c r="BCP80" s="193"/>
      <c r="BCQ80" s="193"/>
      <c r="BCR80" s="193"/>
      <c r="BCS80" s="193"/>
      <c r="BCT80" s="193"/>
      <c r="BCU80" s="193"/>
      <c r="BCV80" s="193"/>
      <c r="BCW80" s="193"/>
      <c r="BCX80" s="193"/>
      <c r="BCY80" s="193"/>
      <c r="BCZ80" s="193"/>
      <c r="BDA80" s="193"/>
      <c r="BDB80" s="193"/>
      <c r="BDC80" s="193"/>
      <c r="BDD80" s="193"/>
      <c r="BDE80" s="193"/>
      <c r="BDF80" s="193"/>
      <c r="BDG80" s="193"/>
      <c r="BDH80" s="193"/>
      <c r="BDI80" s="193"/>
      <c r="BDJ80" s="193"/>
      <c r="BDK80" s="193"/>
      <c r="BDL80" s="193"/>
      <c r="BDM80" s="193"/>
      <c r="BDN80" s="193"/>
      <c r="BDO80" s="193"/>
      <c r="BDP80" s="193"/>
      <c r="BDQ80" s="193"/>
      <c r="BDR80" s="193"/>
      <c r="BDS80" s="193"/>
      <c r="BDT80" s="193"/>
      <c r="BDU80" s="193"/>
      <c r="BDV80" s="193"/>
      <c r="BDW80" s="193"/>
      <c r="BDX80" s="193"/>
      <c r="BDY80" s="193"/>
      <c r="BDZ80" s="193"/>
      <c r="BEA80" s="193"/>
      <c r="BEB80" s="193"/>
      <c r="BEC80" s="193"/>
      <c r="BED80" s="193"/>
      <c r="BEE80" s="193"/>
      <c r="BEF80" s="193"/>
      <c r="BEG80" s="193"/>
      <c r="BEH80" s="193"/>
      <c r="BEI80" s="193"/>
      <c r="BEJ80" s="193"/>
      <c r="BEK80" s="193"/>
      <c r="BEL80" s="193"/>
      <c r="BEM80" s="193"/>
      <c r="BEN80" s="193"/>
      <c r="BEO80" s="193"/>
      <c r="BEP80" s="193"/>
      <c r="BEQ80" s="193"/>
      <c r="BER80" s="193"/>
      <c r="BES80" s="193"/>
      <c r="BET80" s="193"/>
      <c r="BEU80" s="193"/>
      <c r="BEV80" s="193"/>
      <c r="BEW80" s="193"/>
      <c r="BEX80" s="193"/>
      <c r="BEY80" s="193"/>
      <c r="BEZ80" s="193"/>
      <c r="BFA80" s="193"/>
      <c r="BFB80" s="193"/>
      <c r="BFC80" s="193"/>
      <c r="BFD80" s="193"/>
      <c r="BFE80" s="193"/>
      <c r="BFF80" s="193"/>
      <c r="BFG80" s="193"/>
      <c r="BFH80" s="193"/>
      <c r="BFI80" s="193"/>
      <c r="BFJ80" s="193"/>
      <c r="BFK80" s="193"/>
      <c r="BFL80" s="193"/>
      <c r="BFM80" s="193"/>
      <c r="BFN80" s="193"/>
      <c r="BFO80" s="193"/>
      <c r="BFP80" s="193"/>
      <c r="BFQ80" s="193"/>
      <c r="BFR80" s="193"/>
      <c r="BFS80" s="193"/>
      <c r="BFT80" s="193"/>
      <c r="BFU80" s="193"/>
      <c r="BFV80" s="193"/>
      <c r="BFW80" s="193"/>
      <c r="BFX80" s="193"/>
      <c r="BFY80" s="193"/>
      <c r="BFZ80" s="193"/>
      <c r="BGA80" s="193"/>
      <c r="BGB80" s="193"/>
      <c r="BGC80" s="193"/>
      <c r="BGD80" s="193"/>
      <c r="BGE80" s="193"/>
      <c r="BGF80" s="193"/>
      <c r="BGG80" s="193"/>
      <c r="BGH80" s="193"/>
      <c r="BGI80" s="193"/>
      <c r="BGJ80" s="193"/>
      <c r="BGK80" s="193"/>
      <c r="BGL80" s="193"/>
      <c r="BGM80" s="193"/>
      <c r="BGN80" s="193"/>
      <c r="BGO80" s="193"/>
      <c r="BGP80" s="193"/>
      <c r="BGQ80" s="193"/>
      <c r="BGR80" s="193"/>
      <c r="BGS80" s="193"/>
      <c r="BGT80" s="193"/>
      <c r="BGU80" s="193"/>
      <c r="BGV80" s="193"/>
      <c r="BGW80" s="193"/>
      <c r="BGX80" s="193"/>
      <c r="BGY80" s="193"/>
      <c r="BGZ80" s="193"/>
      <c r="BHA80" s="193"/>
      <c r="BHB80" s="193"/>
      <c r="BHC80" s="193"/>
      <c r="BHD80" s="193"/>
      <c r="BHE80" s="193"/>
      <c r="BHF80" s="193"/>
      <c r="BHG80" s="193"/>
      <c r="BHH80" s="193"/>
      <c r="BHI80" s="193"/>
      <c r="BHJ80" s="193"/>
      <c r="BHK80" s="193"/>
      <c r="BHL80" s="193"/>
      <c r="BHM80" s="193"/>
      <c r="BHN80" s="193"/>
      <c r="BHO80" s="193"/>
      <c r="BHP80" s="193"/>
      <c r="BHQ80" s="193"/>
      <c r="BHR80" s="193"/>
      <c r="BHS80" s="193"/>
      <c r="BHT80" s="193"/>
      <c r="BHU80" s="193"/>
      <c r="BHV80" s="193"/>
      <c r="BHW80" s="193"/>
      <c r="BHX80" s="193"/>
      <c r="BHY80" s="193"/>
      <c r="BHZ80" s="193"/>
      <c r="BIA80" s="193"/>
      <c r="BIB80" s="193"/>
      <c r="BIC80" s="193"/>
      <c r="BID80" s="193"/>
      <c r="BIE80" s="193"/>
      <c r="BIF80" s="193"/>
      <c r="BIG80" s="193"/>
      <c r="BIH80" s="193"/>
      <c r="BII80" s="193"/>
      <c r="BIJ80" s="193"/>
      <c r="BIK80" s="193"/>
      <c r="BIL80" s="193"/>
      <c r="BIM80" s="193"/>
      <c r="BIN80" s="193"/>
      <c r="BIO80" s="193"/>
      <c r="BIP80" s="193"/>
      <c r="BIQ80" s="193"/>
      <c r="BIR80" s="193"/>
      <c r="BIS80" s="193"/>
      <c r="BIT80" s="193"/>
      <c r="BIU80" s="193"/>
      <c r="BIV80" s="193"/>
      <c r="BIW80" s="193"/>
      <c r="BIX80" s="193"/>
      <c r="BIY80" s="193"/>
      <c r="BIZ80" s="193"/>
      <c r="BJA80" s="193"/>
      <c r="BJB80" s="193"/>
      <c r="BJC80" s="193"/>
      <c r="BJD80" s="193"/>
      <c r="BJE80" s="193"/>
      <c r="BJF80" s="193"/>
      <c r="BJG80" s="193"/>
      <c r="BJH80" s="193"/>
      <c r="BJI80" s="193"/>
      <c r="BJJ80" s="193"/>
      <c r="BJK80" s="193"/>
      <c r="BJL80" s="193"/>
      <c r="BJM80" s="193"/>
      <c r="BJN80" s="193"/>
      <c r="BJO80" s="193"/>
      <c r="BJP80" s="193"/>
      <c r="BJQ80" s="193"/>
      <c r="BJR80" s="193"/>
      <c r="BJS80" s="193"/>
      <c r="BJT80" s="193"/>
      <c r="BJU80" s="193"/>
      <c r="BJV80" s="193"/>
      <c r="BJW80" s="193"/>
      <c r="BJX80" s="193"/>
      <c r="BJY80" s="193"/>
      <c r="BJZ80" s="193"/>
      <c r="BKA80" s="193"/>
      <c r="BKB80" s="193"/>
      <c r="BKC80" s="193"/>
      <c r="BKD80" s="193"/>
      <c r="BKE80" s="193"/>
      <c r="BKF80" s="193"/>
      <c r="BKG80" s="193"/>
      <c r="BKH80" s="193"/>
      <c r="BKI80" s="193"/>
      <c r="BKJ80" s="193"/>
      <c r="BKK80" s="193"/>
      <c r="BKL80" s="193"/>
      <c r="BKM80" s="193"/>
      <c r="BKN80" s="193"/>
      <c r="BKO80" s="193"/>
      <c r="BKP80" s="193"/>
      <c r="BKQ80" s="193"/>
      <c r="BKR80" s="193"/>
      <c r="BKS80" s="193"/>
      <c r="BKT80" s="193"/>
      <c r="BKU80" s="193"/>
      <c r="BKV80" s="193"/>
      <c r="BKW80" s="193"/>
      <c r="BKX80" s="193"/>
      <c r="BKY80" s="193"/>
      <c r="BKZ80" s="193"/>
      <c r="BLA80" s="193"/>
      <c r="BLB80" s="193"/>
      <c r="BLC80" s="193"/>
      <c r="BLD80" s="193"/>
      <c r="BLE80" s="193"/>
      <c r="BLF80" s="193"/>
      <c r="BLG80" s="193"/>
      <c r="BLH80" s="193"/>
      <c r="BLI80" s="193"/>
      <c r="BLJ80" s="193"/>
      <c r="BLK80" s="193"/>
      <c r="BLL80" s="193"/>
      <c r="BLM80" s="193"/>
      <c r="BLN80" s="193"/>
      <c r="BLO80" s="193"/>
      <c r="BLP80" s="193"/>
      <c r="BLQ80" s="193"/>
      <c r="BLR80" s="193"/>
      <c r="BLS80" s="193"/>
      <c r="BLT80" s="193"/>
      <c r="BLU80" s="193"/>
      <c r="BLV80" s="193"/>
      <c r="BLW80" s="193"/>
      <c r="BLX80" s="193"/>
      <c r="BLY80" s="193"/>
      <c r="BLZ80" s="193"/>
      <c r="BMA80" s="193"/>
      <c r="BMB80" s="193"/>
      <c r="BMC80" s="193"/>
      <c r="BMD80" s="193"/>
      <c r="BME80" s="193"/>
      <c r="BMF80" s="193"/>
      <c r="BMG80" s="193"/>
      <c r="BMH80" s="193"/>
      <c r="BMI80" s="193"/>
      <c r="BMJ80" s="193"/>
      <c r="BMK80" s="193"/>
      <c r="BML80" s="193"/>
      <c r="BMM80" s="193"/>
      <c r="BMN80" s="193"/>
      <c r="BMO80" s="193"/>
      <c r="BMP80" s="193"/>
      <c r="BMQ80" s="193"/>
      <c r="BMR80" s="193"/>
      <c r="BMS80" s="193"/>
      <c r="BMT80" s="193"/>
      <c r="BMU80" s="193"/>
      <c r="BMV80" s="193"/>
      <c r="BMW80" s="193"/>
      <c r="BMX80" s="193"/>
      <c r="BMY80" s="193"/>
      <c r="BMZ80" s="193"/>
      <c r="BNA80" s="193"/>
      <c r="BNB80" s="193"/>
      <c r="BNC80" s="193"/>
      <c r="BND80" s="193"/>
      <c r="BNE80" s="193"/>
      <c r="BNF80" s="193"/>
      <c r="BNG80" s="193"/>
      <c r="BNH80" s="193"/>
      <c r="BNI80" s="193"/>
      <c r="BNJ80" s="193"/>
      <c r="BNK80" s="193"/>
      <c r="BNL80" s="193"/>
      <c r="BNM80" s="193"/>
      <c r="BNN80" s="193"/>
      <c r="BNO80" s="193"/>
      <c r="BNP80" s="193"/>
      <c r="BNQ80" s="193"/>
      <c r="BNR80" s="193"/>
      <c r="BNS80" s="193"/>
      <c r="BNT80" s="193"/>
      <c r="BNU80" s="193"/>
      <c r="BNV80" s="193"/>
      <c r="BNW80" s="193"/>
      <c r="BNX80" s="193"/>
      <c r="BNY80" s="193"/>
      <c r="BNZ80" s="193"/>
      <c r="BOA80" s="193"/>
      <c r="BOB80" s="193"/>
      <c r="BOC80" s="193"/>
      <c r="BOD80" s="193"/>
      <c r="BOE80" s="193"/>
      <c r="BOF80" s="193"/>
      <c r="BOG80" s="193"/>
      <c r="BOH80" s="193"/>
      <c r="BOI80" s="193"/>
      <c r="BOJ80" s="193"/>
      <c r="BOK80" s="193"/>
      <c r="BOL80" s="193"/>
      <c r="BOM80" s="193"/>
      <c r="BON80" s="193"/>
      <c r="BOO80" s="193"/>
      <c r="BOP80" s="193"/>
      <c r="BOQ80" s="193"/>
      <c r="BOR80" s="193"/>
      <c r="BOS80" s="193"/>
      <c r="BOT80" s="193"/>
      <c r="BOU80" s="193"/>
      <c r="BOV80" s="193"/>
      <c r="BOW80" s="193"/>
      <c r="BOX80" s="193"/>
      <c r="BOY80" s="193"/>
      <c r="BOZ80" s="193"/>
      <c r="BPA80" s="193"/>
      <c r="BPB80" s="193"/>
      <c r="BPC80" s="193"/>
      <c r="BPD80" s="193"/>
      <c r="BPE80" s="193"/>
      <c r="BPF80" s="193"/>
      <c r="BPG80" s="193"/>
      <c r="BPH80" s="193"/>
      <c r="BPI80" s="193"/>
      <c r="BPJ80" s="193"/>
      <c r="BPK80" s="193"/>
      <c r="BPL80" s="193"/>
      <c r="BPM80" s="193"/>
      <c r="BPN80" s="193"/>
      <c r="BPO80" s="193"/>
      <c r="BPP80" s="193"/>
      <c r="BPQ80" s="193"/>
      <c r="BPR80" s="193"/>
      <c r="BPS80" s="193"/>
      <c r="BPT80" s="193"/>
      <c r="BPU80" s="193"/>
      <c r="BPV80" s="193"/>
      <c r="BPW80" s="193"/>
      <c r="BPX80" s="193"/>
      <c r="BPY80" s="193"/>
      <c r="BPZ80" s="193"/>
      <c r="BQA80" s="193"/>
      <c r="BQB80" s="193"/>
      <c r="BQC80" s="193"/>
      <c r="BQD80" s="193"/>
      <c r="BQE80" s="193"/>
      <c r="BQF80" s="193"/>
      <c r="BQG80" s="193"/>
      <c r="BQH80" s="193"/>
      <c r="BQI80" s="193"/>
      <c r="BQJ80" s="193"/>
      <c r="BQK80" s="193"/>
      <c r="BQL80" s="193"/>
      <c r="BQM80" s="193"/>
      <c r="BQN80" s="193"/>
      <c r="BQO80" s="193"/>
      <c r="BQP80" s="193"/>
      <c r="BQQ80" s="193"/>
      <c r="BQR80" s="193"/>
      <c r="BQS80" s="193"/>
      <c r="BQT80" s="193"/>
      <c r="BQU80" s="193"/>
      <c r="BQV80" s="193"/>
      <c r="BQW80" s="193"/>
      <c r="BQX80" s="193"/>
      <c r="BQY80" s="193"/>
      <c r="BQZ80" s="193"/>
      <c r="BRA80" s="193"/>
      <c r="BRB80" s="193"/>
      <c r="BRC80" s="193"/>
      <c r="BRD80" s="193"/>
      <c r="BRE80" s="193"/>
      <c r="BRF80" s="193"/>
      <c r="BRG80" s="193"/>
      <c r="BRH80" s="193"/>
      <c r="BRI80" s="193"/>
      <c r="BRJ80" s="193"/>
      <c r="BRK80" s="193"/>
      <c r="BRL80" s="193"/>
      <c r="BRM80" s="193"/>
      <c r="BRN80" s="193"/>
      <c r="BRO80" s="193"/>
      <c r="BRP80" s="193"/>
      <c r="BRQ80" s="193"/>
      <c r="BRR80" s="193"/>
      <c r="BRS80" s="193"/>
      <c r="BRT80" s="193"/>
      <c r="BRU80" s="193"/>
      <c r="BRV80" s="193"/>
      <c r="BRW80" s="193"/>
      <c r="BRX80" s="193"/>
      <c r="BRY80" s="193"/>
      <c r="BRZ80" s="193"/>
      <c r="BSA80" s="193"/>
      <c r="BSB80" s="193"/>
      <c r="BSC80" s="193"/>
      <c r="BSD80" s="193"/>
      <c r="BSE80" s="193"/>
      <c r="BSF80" s="193"/>
      <c r="BSG80" s="193"/>
      <c r="BSH80" s="193"/>
      <c r="BSI80" s="193"/>
      <c r="BSJ80" s="193"/>
      <c r="BSK80" s="193"/>
      <c r="BSL80" s="193"/>
      <c r="BSM80" s="193"/>
      <c r="BSN80" s="193"/>
      <c r="BSO80" s="193"/>
      <c r="BSP80" s="193"/>
      <c r="BSQ80" s="193"/>
      <c r="BSR80" s="193"/>
      <c r="BSS80" s="193"/>
      <c r="BST80" s="193"/>
      <c r="BSU80" s="193"/>
      <c r="BSV80" s="193"/>
      <c r="BSW80" s="193"/>
      <c r="BSX80" s="193"/>
      <c r="BSY80" s="193"/>
      <c r="BSZ80" s="193"/>
      <c r="BTA80" s="193"/>
      <c r="BTB80" s="193"/>
      <c r="BTC80" s="193"/>
      <c r="BTD80" s="193"/>
      <c r="BTE80" s="193"/>
      <c r="BTF80" s="193"/>
      <c r="BTG80" s="193"/>
      <c r="BTH80" s="193"/>
      <c r="BTI80" s="193"/>
      <c r="BTJ80" s="193"/>
      <c r="BTK80" s="193"/>
      <c r="BTL80" s="193"/>
      <c r="BTM80" s="193"/>
      <c r="BTN80" s="193"/>
      <c r="BTO80" s="193"/>
      <c r="BTP80" s="193"/>
      <c r="BTQ80" s="193"/>
      <c r="BTR80" s="193"/>
      <c r="BTS80" s="193"/>
      <c r="BTT80" s="193"/>
      <c r="BTU80" s="193"/>
      <c r="BTV80" s="193"/>
      <c r="BTW80" s="193"/>
      <c r="BTX80" s="193"/>
      <c r="BTY80" s="193"/>
      <c r="BTZ80" s="193"/>
      <c r="BUA80" s="193"/>
      <c r="BUB80" s="193"/>
      <c r="BUC80" s="193"/>
      <c r="BUD80" s="193"/>
      <c r="BUE80" s="193"/>
      <c r="BUF80" s="193"/>
      <c r="BUG80" s="193"/>
      <c r="BUH80" s="193"/>
      <c r="BUI80" s="193"/>
      <c r="BUJ80" s="193"/>
      <c r="BUK80" s="193"/>
      <c r="BUL80" s="193"/>
      <c r="BUM80" s="193"/>
      <c r="BUN80" s="193"/>
      <c r="BUO80" s="193"/>
      <c r="BUP80" s="193"/>
      <c r="BUQ80" s="193"/>
      <c r="BUR80" s="193"/>
      <c r="BUS80" s="193"/>
      <c r="BUT80" s="193"/>
      <c r="BUU80" s="193"/>
      <c r="BUV80" s="193"/>
      <c r="BUW80" s="193"/>
      <c r="BUX80" s="193"/>
      <c r="BUY80" s="193"/>
      <c r="BUZ80" s="193"/>
      <c r="BVA80" s="193"/>
      <c r="BVB80" s="193"/>
      <c r="BVC80" s="193"/>
      <c r="BVD80" s="193"/>
      <c r="BVE80" s="193"/>
      <c r="BVF80" s="193"/>
      <c r="BVG80" s="193"/>
      <c r="BVH80" s="193"/>
      <c r="BVI80" s="193"/>
      <c r="BVJ80" s="193"/>
      <c r="BVK80" s="193"/>
      <c r="BVL80" s="193"/>
      <c r="BVM80" s="193"/>
      <c r="BVN80" s="193"/>
      <c r="BVO80" s="193"/>
      <c r="BVP80" s="193"/>
      <c r="BVQ80" s="193"/>
      <c r="BVR80" s="193"/>
      <c r="BVS80" s="193"/>
      <c r="BVT80" s="193"/>
      <c r="BVU80" s="193"/>
      <c r="BVV80" s="193"/>
      <c r="BVW80" s="193"/>
      <c r="BVX80" s="193"/>
      <c r="BVY80" s="193"/>
      <c r="BVZ80" s="193"/>
      <c r="BWA80" s="193"/>
      <c r="BWB80" s="193"/>
      <c r="BWC80" s="193"/>
      <c r="BWD80" s="193"/>
      <c r="BWE80" s="193"/>
      <c r="BWF80" s="193"/>
      <c r="BWG80" s="193"/>
      <c r="BWH80" s="193"/>
      <c r="BWI80" s="193"/>
      <c r="BWJ80" s="193"/>
      <c r="BWK80" s="193"/>
      <c r="BWL80" s="193"/>
      <c r="BWM80" s="193"/>
      <c r="BWN80" s="193"/>
      <c r="BWO80" s="193"/>
      <c r="BWP80" s="193"/>
      <c r="BWQ80" s="193"/>
      <c r="BWR80" s="193"/>
      <c r="BWS80" s="193"/>
      <c r="BWT80" s="193"/>
      <c r="BWU80" s="193"/>
      <c r="BWV80" s="193"/>
      <c r="BWW80" s="193"/>
      <c r="BWX80" s="193"/>
      <c r="BWY80" s="193"/>
      <c r="BWZ80" s="193"/>
      <c r="BXA80" s="193"/>
      <c r="BXB80" s="193"/>
      <c r="BXC80" s="193"/>
      <c r="BXD80" s="193"/>
      <c r="BXE80" s="193"/>
      <c r="BXF80" s="193"/>
      <c r="BXG80" s="193"/>
      <c r="BXH80" s="193"/>
      <c r="BXI80" s="193"/>
      <c r="BXJ80" s="193"/>
      <c r="BXK80" s="193"/>
      <c r="BXL80" s="193"/>
      <c r="BXM80" s="193"/>
      <c r="BXN80" s="193"/>
      <c r="BXO80" s="193"/>
      <c r="BXP80" s="193"/>
      <c r="BXQ80" s="193"/>
      <c r="BXR80" s="193"/>
      <c r="BXS80" s="193"/>
      <c r="BXT80" s="193"/>
      <c r="BXU80" s="193"/>
      <c r="BXV80" s="193"/>
      <c r="BXW80" s="193"/>
      <c r="BXX80" s="193"/>
      <c r="BXY80" s="193"/>
      <c r="BXZ80" s="193"/>
      <c r="BYA80" s="193"/>
      <c r="BYB80" s="193"/>
      <c r="BYC80" s="193"/>
      <c r="BYD80" s="193"/>
      <c r="BYE80" s="193"/>
      <c r="BYF80" s="193"/>
      <c r="BYG80" s="193"/>
      <c r="BYH80" s="193"/>
      <c r="BYI80" s="193"/>
      <c r="BYJ80" s="193"/>
      <c r="BYK80" s="193"/>
      <c r="BYL80" s="193"/>
      <c r="BYM80" s="193"/>
      <c r="BYN80" s="193"/>
      <c r="BYO80" s="193"/>
      <c r="BYP80" s="193"/>
      <c r="BYQ80" s="193"/>
      <c r="BYR80" s="193"/>
      <c r="BYS80" s="193"/>
      <c r="BYT80" s="193"/>
      <c r="BYU80" s="193"/>
      <c r="BYV80" s="193"/>
      <c r="BYW80" s="193"/>
      <c r="BYX80" s="193"/>
      <c r="BYY80" s="193"/>
      <c r="BYZ80" s="193"/>
      <c r="BZA80" s="193"/>
      <c r="BZB80" s="193"/>
      <c r="BZC80" s="193"/>
      <c r="BZD80" s="193"/>
      <c r="BZE80" s="193"/>
      <c r="BZF80" s="193"/>
      <c r="BZG80" s="193"/>
      <c r="BZH80" s="193"/>
      <c r="BZI80" s="193"/>
      <c r="BZJ80" s="193"/>
      <c r="BZK80" s="193"/>
      <c r="BZL80" s="193"/>
      <c r="BZM80" s="193"/>
      <c r="BZN80" s="193"/>
      <c r="BZO80" s="193"/>
      <c r="BZP80" s="193"/>
      <c r="BZQ80" s="193"/>
      <c r="BZR80" s="193"/>
      <c r="BZS80" s="193"/>
      <c r="BZT80" s="193"/>
      <c r="BZU80" s="193"/>
      <c r="BZV80" s="193"/>
      <c r="BZW80" s="193"/>
      <c r="BZX80" s="193"/>
      <c r="BZY80" s="193"/>
      <c r="BZZ80" s="193"/>
      <c r="CAA80" s="193"/>
      <c r="CAB80" s="193"/>
      <c r="CAC80" s="193"/>
      <c r="CAD80" s="193"/>
      <c r="CAE80" s="193"/>
      <c r="CAF80" s="193"/>
      <c r="CAG80" s="193"/>
      <c r="CAH80" s="193"/>
      <c r="CAI80" s="193"/>
      <c r="CAJ80" s="193"/>
      <c r="CAK80" s="193"/>
      <c r="CAL80" s="193"/>
      <c r="CAM80" s="193"/>
      <c r="CAN80" s="193"/>
      <c r="CAO80" s="193"/>
      <c r="CAP80" s="193"/>
      <c r="CAQ80" s="193"/>
      <c r="CAR80" s="193"/>
      <c r="CAS80" s="193"/>
      <c r="CAT80" s="193"/>
      <c r="CAU80" s="193"/>
      <c r="CAV80" s="193"/>
      <c r="CAW80" s="193"/>
      <c r="CAX80" s="193"/>
      <c r="CAY80" s="193"/>
      <c r="CAZ80" s="193"/>
      <c r="CBA80" s="193"/>
      <c r="CBB80" s="193"/>
      <c r="CBC80" s="193"/>
      <c r="CBD80" s="193"/>
      <c r="CBE80" s="193"/>
      <c r="CBF80" s="193"/>
      <c r="CBG80" s="193"/>
      <c r="CBH80" s="193"/>
      <c r="CBI80" s="193"/>
      <c r="CBJ80" s="193"/>
      <c r="CBK80" s="193"/>
      <c r="CBL80" s="193"/>
      <c r="CBM80" s="193"/>
      <c r="CBN80" s="193"/>
      <c r="CBO80" s="193"/>
      <c r="CBP80" s="193"/>
      <c r="CBQ80" s="193"/>
      <c r="CBR80" s="193"/>
      <c r="CBS80" s="193"/>
      <c r="CBT80" s="193"/>
      <c r="CBU80" s="193"/>
      <c r="CBV80" s="193"/>
      <c r="CBW80" s="193"/>
      <c r="CBX80" s="193"/>
      <c r="CBY80" s="193"/>
      <c r="CBZ80" s="193"/>
      <c r="CCA80" s="193"/>
      <c r="CCB80" s="193"/>
      <c r="CCC80" s="193"/>
      <c r="CCD80" s="193"/>
      <c r="CCE80" s="193"/>
      <c r="CCF80" s="193"/>
      <c r="CCG80" s="193"/>
      <c r="CCH80" s="193"/>
      <c r="CCI80" s="193"/>
      <c r="CCJ80" s="193"/>
      <c r="CCK80" s="193"/>
      <c r="CCL80" s="193"/>
      <c r="CCM80" s="193"/>
      <c r="CCN80" s="193"/>
      <c r="CCO80" s="193"/>
      <c r="CCP80" s="193"/>
      <c r="CCQ80" s="193"/>
      <c r="CCR80" s="193"/>
      <c r="CCS80" s="193"/>
      <c r="CCT80" s="193"/>
      <c r="CCU80" s="193"/>
      <c r="CCV80" s="193"/>
      <c r="CCW80" s="193"/>
      <c r="CCX80" s="193"/>
      <c r="CCY80" s="193"/>
      <c r="CCZ80" s="193"/>
      <c r="CDA80" s="193"/>
      <c r="CDB80" s="193"/>
      <c r="CDC80" s="193"/>
      <c r="CDD80" s="193"/>
      <c r="CDE80" s="193"/>
      <c r="CDF80" s="193"/>
      <c r="CDG80" s="193"/>
      <c r="CDH80" s="193"/>
      <c r="CDI80" s="193"/>
      <c r="CDJ80" s="193"/>
      <c r="CDK80" s="193"/>
      <c r="CDL80" s="193"/>
      <c r="CDM80" s="193"/>
      <c r="CDN80" s="193"/>
      <c r="CDO80" s="193"/>
      <c r="CDP80" s="193"/>
      <c r="CDQ80" s="193"/>
      <c r="CDR80" s="193"/>
      <c r="CDS80" s="193"/>
      <c r="CDT80" s="193"/>
      <c r="CDU80" s="193"/>
      <c r="CDV80" s="193"/>
      <c r="CDW80" s="193"/>
      <c r="CDX80" s="193"/>
      <c r="CDY80" s="193"/>
      <c r="CDZ80" s="193"/>
      <c r="CEA80" s="193"/>
      <c r="CEB80" s="193"/>
      <c r="CEC80" s="193"/>
      <c r="CED80" s="193"/>
      <c r="CEE80" s="193"/>
      <c r="CEF80" s="193"/>
      <c r="CEG80" s="193"/>
      <c r="CEH80" s="193"/>
      <c r="CEI80" s="193"/>
      <c r="CEJ80" s="193"/>
      <c r="CEK80" s="193"/>
      <c r="CEL80" s="193"/>
      <c r="CEM80" s="193"/>
      <c r="CEN80" s="193"/>
      <c r="CEO80" s="193"/>
      <c r="CEP80" s="193"/>
      <c r="CEQ80" s="193"/>
      <c r="CER80" s="193"/>
      <c r="CES80" s="193"/>
      <c r="CET80" s="193"/>
      <c r="CEU80" s="193"/>
      <c r="CEV80" s="193"/>
      <c r="CEW80" s="193"/>
      <c r="CEX80" s="193"/>
      <c r="CEY80" s="193"/>
      <c r="CEZ80" s="193"/>
      <c r="CFA80" s="193"/>
      <c r="CFB80" s="193"/>
      <c r="CFC80" s="193"/>
      <c r="CFD80" s="193"/>
      <c r="CFE80" s="193"/>
      <c r="CFF80" s="193"/>
      <c r="CFG80" s="193"/>
      <c r="CFH80" s="193"/>
      <c r="CFI80" s="193"/>
      <c r="CFJ80" s="193"/>
      <c r="CFK80" s="193"/>
      <c r="CFL80" s="193"/>
      <c r="CFM80" s="193"/>
      <c r="CFN80" s="193"/>
      <c r="CFO80" s="193"/>
      <c r="CFP80" s="193"/>
      <c r="CFQ80" s="193"/>
      <c r="CFR80" s="193"/>
      <c r="CFS80" s="193"/>
      <c r="CFT80" s="193"/>
      <c r="CFU80" s="193"/>
      <c r="CFV80" s="193"/>
      <c r="CFW80" s="193"/>
      <c r="CFX80" s="193"/>
      <c r="CFY80" s="193"/>
      <c r="CFZ80" s="193"/>
      <c r="CGA80" s="193"/>
      <c r="CGB80" s="193"/>
      <c r="CGC80" s="193"/>
      <c r="CGD80" s="193"/>
      <c r="CGE80" s="193"/>
      <c r="CGF80" s="193"/>
      <c r="CGG80" s="193"/>
      <c r="CGH80" s="193"/>
      <c r="CGI80" s="193"/>
      <c r="CGJ80" s="193"/>
      <c r="CGK80" s="193"/>
      <c r="CGL80" s="193"/>
      <c r="CGM80" s="193"/>
      <c r="CGN80" s="193"/>
      <c r="CGO80" s="193"/>
      <c r="CGP80" s="193"/>
      <c r="CGQ80" s="193"/>
      <c r="CGR80" s="193"/>
      <c r="CGS80" s="193"/>
      <c r="CGT80" s="193"/>
      <c r="CGU80" s="193"/>
      <c r="CGV80" s="193"/>
      <c r="CGW80" s="193"/>
      <c r="CGX80" s="193"/>
      <c r="CGY80" s="193"/>
      <c r="CGZ80" s="193"/>
      <c r="CHA80" s="193"/>
      <c r="CHB80" s="193"/>
      <c r="CHC80" s="193"/>
      <c r="CHD80" s="193"/>
      <c r="CHE80" s="193"/>
      <c r="CHF80" s="193"/>
      <c r="CHG80" s="193"/>
      <c r="CHH80" s="193"/>
      <c r="CHI80" s="193"/>
      <c r="CHJ80" s="193"/>
      <c r="CHK80" s="193"/>
      <c r="CHL80" s="193"/>
      <c r="CHM80" s="193"/>
      <c r="CHN80" s="193"/>
      <c r="CHO80" s="193"/>
      <c r="CHP80" s="193"/>
      <c r="CHQ80" s="193"/>
      <c r="CHR80" s="193"/>
      <c r="CHS80" s="193"/>
      <c r="CHT80" s="193"/>
      <c r="CHU80" s="193"/>
      <c r="CHV80" s="193"/>
      <c r="CHW80" s="193"/>
      <c r="CHX80" s="193"/>
      <c r="CHY80" s="193"/>
      <c r="CHZ80" s="193"/>
      <c r="CIA80" s="193"/>
      <c r="CIB80" s="193"/>
      <c r="CIC80" s="193"/>
      <c r="CID80" s="193"/>
      <c r="CIE80" s="193"/>
      <c r="CIF80" s="193"/>
      <c r="CIG80" s="193"/>
      <c r="CIH80" s="193"/>
      <c r="CII80" s="193"/>
      <c r="CIJ80" s="193"/>
      <c r="CIK80" s="193"/>
      <c r="CIL80" s="193"/>
      <c r="CIM80" s="193"/>
      <c r="CIN80" s="193"/>
      <c r="CIO80" s="193"/>
      <c r="CIP80" s="193"/>
      <c r="CIQ80" s="193"/>
      <c r="CIR80" s="193"/>
      <c r="CIS80" s="193"/>
      <c r="CIT80" s="193"/>
      <c r="CIU80" s="193"/>
      <c r="CIV80" s="193"/>
      <c r="CIW80" s="193"/>
      <c r="CIX80" s="193"/>
      <c r="CIY80" s="193"/>
      <c r="CIZ80" s="193"/>
      <c r="CJA80" s="193"/>
      <c r="CJB80" s="193"/>
      <c r="CJC80" s="193"/>
      <c r="CJD80" s="193"/>
      <c r="CJE80" s="193"/>
      <c r="CJF80" s="193"/>
      <c r="CJG80" s="193"/>
      <c r="CJH80" s="193"/>
      <c r="CJI80" s="193"/>
      <c r="CJJ80" s="193"/>
      <c r="CJK80" s="193"/>
      <c r="CJL80" s="193"/>
      <c r="CJM80" s="193"/>
      <c r="CJN80" s="193"/>
      <c r="CJO80" s="193"/>
      <c r="CJP80" s="193"/>
      <c r="CJQ80" s="193"/>
      <c r="CJR80" s="193"/>
      <c r="CJS80" s="193"/>
      <c r="CJT80" s="193"/>
      <c r="CJU80" s="193"/>
      <c r="CJV80" s="193"/>
      <c r="CJW80" s="193"/>
      <c r="CJX80" s="193"/>
      <c r="CJY80" s="193"/>
      <c r="CJZ80" s="193"/>
      <c r="CKA80" s="193"/>
      <c r="CKB80" s="193"/>
      <c r="CKC80" s="193"/>
      <c r="CKD80" s="193"/>
      <c r="CKE80" s="193"/>
      <c r="CKF80" s="193"/>
      <c r="CKG80" s="193"/>
      <c r="CKH80" s="193"/>
      <c r="CKI80" s="193"/>
      <c r="CKJ80" s="193"/>
      <c r="CKK80" s="193"/>
      <c r="CKL80" s="193"/>
      <c r="CKM80" s="193"/>
      <c r="CKN80" s="193"/>
      <c r="CKO80" s="193"/>
      <c r="CKP80" s="193"/>
      <c r="CKQ80" s="193"/>
      <c r="CKR80" s="193"/>
      <c r="CKS80" s="193"/>
      <c r="CKT80" s="193"/>
      <c r="CKU80" s="193"/>
      <c r="CKV80" s="193"/>
      <c r="CKW80" s="193"/>
      <c r="CKX80" s="193"/>
      <c r="CKY80" s="193"/>
      <c r="CKZ80" s="193"/>
      <c r="CLA80" s="193"/>
      <c r="CLB80" s="193"/>
      <c r="CLC80" s="193"/>
      <c r="CLD80" s="193"/>
      <c r="CLE80" s="193"/>
      <c r="CLF80" s="193"/>
      <c r="CLG80" s="193"/>
      <c r="CLH80" s="193"/>
      <c r="CLI80" s="193"/>
      <c r="CLJ80" s="193"/>
      <c r="CLK80" s="193"/>
      <c r="CLL80" s="193"/>
      <c r="CLM80" s="193"/>
      <c r="CLN80" s="193"/>
      <c r="CLO80" s="193"/>
      <c r="CLP80" s="193"/>
      <c r="CLQ80" s="193"/>
      <c r="CLR80" s="193"/>
      <c r="CLS80" s="193"/>
      <c r="CLT80" s="193"/>
      <c r="CLU80" s="193"/>
      <c r="CLV80" s="193"/>
      <c r="CLW80" s="193"/>
      <c r="CLX80" s="193"/>
      <c r="CLY80" s="193"/>
      <c r="CLZ80" s="193"/>
      <c r="CMA80" s="193"/>
      <c r="CMB80" s="193"/>
      <c r="CMC80" s="193"/>
      <c r="CMD80" s="193"/>
      <c r="CME80" s="193"/>
      <c r="CMF80" s="193"/>
      <c r="CMG80" s="193"/>
      <c r="CMH80" s="193"/>
      <c r="CMI80" s="193"/>
      <c r="CMJ80" s="193"/>
      <c r="CMK80" s="193"/>
      <c r="CML80" s="193"/>
      <c r="CMM80" s="193"/>
      <c r="CMN80" s="193"/>
      <c r="CMO80" s="193"/>
      <c r="CMP80" s="193"/>
      <c r="CMQ80" s="193"/>
      <c r="CMR80" s="193"/>
      <c r="CMS80" s="193"/>
      <c r="CMT80" s="193"/>
      <c r="CMU80" s="193"/>
      <c r="CMV80" s="193"/>
      <c r="CMW80" s="193"/>
      <c r="CMX80" s="193"/>
      <c r="CMY80" s="193"/>
      <c r="CMZ80" s="193"/>
      <c r="CNA80" s="193"/>
      <c r="CNB80" s="193"/>
      <c r="CNC80" s="193"/>
      <c r="CND80" s="193"/>
      <c r="CNE80" s="193"/>
      <c r="CNF80" s="193"/>
      <c r="CNG80" s="193"/>
      <c r="CNH80" s="193"/>
      <c r="CNI80" s="193"/>
      <c r="CNJ80" s="193"/>
      <c r="CNK80" s="193"/>
      <c r="CNL80" s="193"/>
      <c r="CNM80" s="193"/>
      <c r="CNN80" s="193"/>
      <c r="CNO80" s="193"/>
      <c r="CNP80" s="193"/>
      <c r="CNQ80" s="193"/>
      <c r="CNR80" s="193"/>
      <c r="CNS80" s="193"/>
      <c r="CNT80" s="193"/>
      <c r="CNU80" s="193"/>
      <c r="CNV80" s="193"/>
      <c r="CNW80" s="193"/>
      <c r="CNX80" s="193"/>
      <c r="CNY80" s="193"/>
      <c r="CNZ80" s="193"/>
      <c r="COA80" s="193"/>
      <c r="COB80" s="193"/>
      <c r="COC80" s="193"/>
      <c r="COD80" s="193"/>
      <c r="COE80" s="193"/>
      <c r="COF80" s="193"/>
      <c r="COG80" s="193"/>
      <c r="COH80" s="193"/>
      <c r="COI80" s="193"/>
      <c r="COJ80" s="193"/>
      <c r="COK80" s="193"/>
      <c r="COL80" s="193"/>
      <c r="COM80" s="193"/>
      <c r="CON80" s="193"/>
      <c r="COO80" s="193"/>
      <c r="COP80" s="193"/>
      <c r="COQ80" s="193"/>
      <c r="COR80" s="193"/>
      <c r="COS80" s="193"/>
      <c r="COT80" s="193"/>
      <c r="COU80" s="193"/>
      <c r="COV80" s="193"/>
      <c r="COW80" s="193"/>
      <c r="COX80" s="193"/>
      <c r="COY80" s="193"/>
      <c r="COZ80" s="193"/>
      <c r="CPA80" s="193"/>
      <c r="CPB80" s="193"/>
      <c r="CPC80" s="193"/>
      <c r="CPD80" s="193"/>
      <c r="CPE80" s="193"/>
      <c r="CPF80" s="193"/>
      <c r="CPG80" s="193"/>
      <c r="CPH80" s="193"/>
      <c r="CPI80" s="193"/>
      <c r="CPJ80" s="193"/>
      <c r="CPK80" s="193"/>
      <c r="CPL80" s="193"/>
      <c r="CPM80" s="193"/>
      <c r="CPN80" s="193"/>
      <c r="CPO80" s="193"/>
      <c r="CPP80" s="193"/>
      <c r="CPQ80" s="193"/>
      <c r="CPR80" s="193"/>
      <c r="CPS80" s="193"/>
      <c r="CPT80" s="193"/>
      <c r="CPU80" s="193"/>
      <c r="CPV80" s="193"/>
      <c r="CPW80" s="193"/>
      <c r="CPX80" s="193"/>
      <c r="CPY80" s="193"/>
      <c r="CPZ80" s="193"/>
      <c r="CQA80" s="193"/>
      <c r="CQB80" s="193"/>
      <c r="CQC80" s="193"/>
      <c r="CQD80" s="193"/>
      <c r="CQE80" s="193"/>
      <c r="CQF80" s="193"/>
      <c r="CQG80" s="193"/>
      <c r="CQH80" s="193"/>
      <c r="CQI80" s="193"/>
      <c r="CQJ80" s="193"/>
      <c r="CQK80" s="193"/>
      <c r="CQL80" s="193"/>
      <c r="CQM80" s="193"/>
      <c r="CQN80" s="193"/>
      <c r="CQO80" s="193"/>
      <c r="CQP80" s="193"/>
      <c r="CQQ80" s="193"/>
      <c r="CQR80" s="193"/>
      <c r="CQS80" s="193"/>
      <c r="CQT80" s="193"/>
      <c r="CQU80" s="193"/>
      <c r="CQV80" s="193"/>
      <c r="CQW80" s="193"/>
      <c r="CQX80" s="193"/>
      <c r="CQY80" s="193"/>
      <c r="CQZ80" s="193"/>
      <c r="CRA80" s="193"/>
      <c r="CRB80" s="193"/>
      <c r="CRC80" s="193"/>
      <c r="CRD80" s="193"/>
      <c r="CRE80" s="193"/>
      <c r="CRF80" s="193"/>
      <c r="CRG80" s="193"/>
      <c r="CRH80" s="193"/>
      <c r="CRI80" s="193"/>
      <c r="CRJ80" s="193"/>
      <c r="CRK80" s="193"/>
      <c r="CRL80" s="193"/>
      <c r="CRM80" s="193"/>
      <c r="CRN80" s="193"/>
      <c r="CRO80" s="193"/>
      <c r="CRP80" s="193"/>
      <c r="CRQ80" s="193"/>
      <c r="CRR80" s="193"/>
      <c r="CRS80" s="193"/>
      <c r="CRT80" s="193"/>
      <c r="CRU80" s="193"/>
      <c r="CRV80" s="193"/>
      <c r="CRW80" s="193"/>
      <c r="CRX80" s="193"/>
      <c r="CRY80" s="193"/>
      <c r="CRZ80" s="193"/>
      <c r="CSA80" s="193"/>
      <c r="CSB80" s="193"/>
      <c r="CSC80" s="193"/>
      <c r="CSD80" s="193"/>
      <c r="CSE80" s="193"/>
      <c r="CSF80" s="193"/>
      <c r="CSG80" s="193"/>
      <c r="CSH80" s="193"/>
      <c r="CSI80" s="193"/>
      <c r="CSJ80" s="193"/>
      <c r="CSK80" s="193"/>
      <c r="CSL80" s="193"/>
      <c r="CSM80" s="193"/>
      <c r="CSN80" s="193"/>
      <c r="CSO80" s="193"/>
      <c r="CSP80" s="193"/>
      <c r="CSQ80" s="193"/>
      <c r="CSR80" s="193"/>
      <c r="CSS80" s="193"/>
      <c r="CST80" s="193"/>
      <c r="CSU80" s="193"/>
      <c r="CSV80" s="193"/>
      <c r="CSW80" s="193"/>
      <c r="CSX80" s="193"/>
      <c r="CSY80" s="193"/>
      <c r="CSZ80" s="193"/>
      <c r="CTA80" s="193"/>
      <c r="CTB80" s="193"/>
      <c r="CTC80" s="193"/>
      <c r="CTD80" s="193"/>
      <c r="CTE80" s="193"/>
      <c r="CTF80" s="193"/>
      <c r="CTG80" s="193"/>
      <c r="CTH80" s="193"/>
      <c r="CTI80" s="193"/>
      <c r="CTJ80" s="193"/>
      <c r="CTK80" s="193"/>
      <c r="CTL80" s="193"/>
      <c r="CTM80" s="193"/>
      <c r="CTN80" s="193"/>
      <c r="CTO80" s="193"/>
      <c r="CTP80" s="193"/>
      <c r="CTQ80" s="193"/>
      <c r="CTR80" s="193"/>
      <c r="CTS80" s="193"/>
      <c r="CTT80" s="193"/>
      <c r="CTU80" s="193"/>
      <c r="CTV80" s="193"/>
      <c r="CTW80" s="193"/>
      <c r="CTX80" s="193"/>
      <c r="CTY80" s="193"/>
      <c r="CTZ80" s="193"/>
      <c r="CUA80" s="193"/>
      <c r="CUB80" s="193"/>
      <c r="CUC80" s="193"/>
      <c r="CUD80" s="193"/>
      <c r="CUE80" s="193"/>
      <c r="CUF80" s="193"/>
      <c r="CUG80" s="193"/>
      <c r="CUH80" s="193"/>
      <c r="CUI80" s="193"/>
      <c r="CUJ80" s="193"/>
      <c r="CUK80" s="193"/>
      <c r="CUL80" s="193"/>
      <c r="CUM80" s="193"/>
      <c r="CUN80" s="193"/>
      <c r="CUO80" s="193"/>
      <c r="CUP80" s="193"/>
      <c r="CUQ80" s="193"/>
      <c r="CUR80" s="193"/>
      <c r="CUS80" s="193"/>
      <c r="CUT80" s="193"/>
      <c r="CUU80" s="193"/>
      <c r="CUV80" s="193"/>
      <c r="CUW80" s="193"/>
      <c r="CUX80" s="193"/>
      <c r="CUY80" s="193"/>
      <c r="CUZ80" s="193"/>
      <c r="CVA80" s="193"/>
      <c r="CVB80" s="193"/>
      <c r="CVC80" s="193"/>
      <c r="CVD80" s="193"/>
      <c r="CVE80" s="193"/>
      <c r="CVF80" s="193"/>
      <c r="CVG80" s="193"/>
      <c r="CVH80" s="193"/>
      <c r="CVI80" s="193"/>
      <c r="CVJ80" s="193"/>
      <c r="CVK80" s="193"/>
      <c r="CVL80" s="193"/>
      <c r="CVM80" s="193"/>
      <c r="CVN80" s="193"/>
      <c r="CVO80" s="193"/>
      <c r="CVP80" s="193"/>
      <c r="CVQ80" s="193"/>
      <c r="CVR80" s="193"/>
      <c r="CVS80" s="193"/>
      <c r="CVT80" s="193"/>
      <c r="CVU80" s="193"/>
      <c r="CVV80" s="193"/>
      <c r="CVW80" s="193"/>
      <c r="CVX80" s="193"/>
      <c r="CVY80" s="193"/>
      <c r="CVZ80" s="193"/>
      <c r="CWA80" s="193"/>
      <c r="CWB80" s="193"/>
      <c r="CWC80" s="193"/>
      <c r="CWD80" s="193"/>
      <c r="CWE80" s="193"/>
      <c r="CWF80" s="193"/>
      <c r="CWG80" s="193"/>
      <c r="CWH80" s="193"/>
      <c r="CWI80" s="193"/>
      <c r="CWJ80" s="193"/>
      <c r="CWK80" s="193"/>
      <c r="CWL80" s="193"/>
      <c r="CWM80" s="193"/>
      <c r="CWN80" s="193"/>
      <c r="CWO80" s="193"/>
      <c r="CWP80" s="193"/>
      <c r="CWQ80" s="193"/>
      <c r="CWR80" s="193"/>
      <c r="CWS80" s="193"/>
      <c r="CWT80" s="193"/>
      <c r="CWU80" s="193"/>
      <c r="CWV80" s="193"/>
      <c r="CWW80" s="193"/>
      <c r="CWX80" s="193"/>
      <c r="CWY80" s="193"/>
      <c r="CWZ80" s="193"/>
      <c r="CXA80" s="193"/>
      <c r="CXB80" s="193"/>
      <c r="CXC80" s="193"/>
      <c r="CXD80" s="193"/>
      <c r="CXE80" s="193"/>
      <c r="CXF80" s="193"/>
      <c r="CXG80" s="193"/>
      <c r="CXH80" s="193"/>
      <c r="CXI80" s="193"/>
      <c r="CXJ80" s="193"/>
      <c r="CXK80" s="193"/>
      <c r="CXL80" s="193"/>
      <c r="CXM80" s="193"/>
      <c r="CXN80" s="193"/>
      <c r="CXO80" s="193"/>
      <c r="CXP80" s="193"/>
      <c r="CXQ80" s="193"/>
      <c r="CXR80" s="193"/>
      <c r="CXS80" s="193"/>
      <c r="CXT80" s="193"/>
      <c r="CXU80" s="193"/>
      <c r="CXV80" s="193"/>
      <c r="CXW80" s="193"/>
      <c r="CXX80" s="193"/>
      <c r="CXY80" s="193"/>
      <c r="CXZ80" s="193"/>
      <c r="CYA80" s="193"/>
      <c r="CYB80" s="193"/>
      <c r="CYC80" s="193"/>
      <c r="CYD80" s="193"/>
      <c r="CYE80" s="193"/>
      <c r="CYF80" s="193"/>
      <c r="CYG80" s="193"/>
      <c r="CYH80" s="193"/>
      <c r="CYI80" s="193"/>
      <c r="CYJ80" s="193"/>
      <c r="CYK80" s="193"/>
      <c r="CYL80" s="193"/>
      <c r="CYM80" s="193"/>
      <c r="CYN80" s="193"/>
      <c r="CYO80" s="193"/>
      <c r="CYP80" s="193"/>
      <c r="CYQ80" s="193"/>
      <c r="CYR80" s="193"/>
      <c r="CYS80" s="193"/>
      <c r="CYT80" s="193"/>
      <c r="CYU80" s="193"/>
      <c r="CYV80" s="193"/>
      <c r="CYW80" s="193"/>
      <c r="CYX80" s="193"/>
      <c r="CYY80" s="193"/>
      <c r="CYZ80" s="193"/>
      <c r="CZA80" s="193"/>
      <c r="CZB80" s="193"/>
      <c r="CZC80" s="193"/>
      <c r="CZD80" s="193"/>
      <c r="CZE80" s="193"/>
      <c r="CZF80" s="193"/>
      <c r="CZG80" s="193"/>
      <c r="CZH80" s="193"/>
      <c r="CZI80" s="193"/>
      <c r="CZJ80" s="193"/>
      <c r="CZK80" s="193"/>
      <c r="CZL80" s="193"/>
      <c r="CZM80" s="193"/>
      <c r="CZN80" s="193"/>
      <c r="CZO80" s="193"/>
      <c r="CZP80" s="193"/>
      <c r="CZQ80" s="193"/>
      <c r="CZR80" s="193"/>
      <c r="CZS80" s="193"/>
      <c r="CZT80" s="193"/>
      <c r="CZU80" s="193"/>
      <c r="CZV80" s="193"/>
      <c r="CZW80" s="193"/>
      <c r="CZX80" s="193"/>
      <c r="CZY80" s="193"/>
      <c r="CZZ80" s="193"/>
      <c r="DAA80" s="193"/>
      <c r="DAB80" s="193"/>
      <c r="DAC80" s="193"/>
      <c r="DAD80" s="193"/>
      <c r="DAE80" s="193"/>
      <c r="DAF80" s="193"/>
      <c r="DAG80" s="193"/>
      <c r="DAH80" s="193"/>
      <c r="DAI80" s="193"/>
      <c r="DAJ80" s="193"/>
      <c r="DAK80" s="193"/>
      <c r="DAL80" s="193"/>
      <c r="DAM80" s="193"/>
      <c r="DAN80" s="193"/>
      <c r="DAO80" s="193"/>
      <c r="DAP80" s="193"/>
      <c r="DAQ80" s="193"/>
      <c r="DAR80" s="193"/>
      <c r="DAS80" s="193"/>
      <c r="DAT80" s="193"/>
      <c r="DAU80" s="193"/>
      <c r="DAV80" s="193"/>
      <c r="DAW80" s="193"/>
      <c r="DAX80" s="193"/>
      <c r="DAY80" s="193"/>
      <c r="DAZ80" s="193"/>
      <c r="DBA80" s="193"/>
      <c r="DBB80" s="193"/>
      <c r="DBC80" s="193"/>
      <c r="DBD80" s="193"/>
      <c r="DBE80" s="193"/>
      <c r="DBF80" s="193"/>
      <c r="DBG80" s="193"/>
      <c r="DBH80" s="193"/>
      <c r="DBI80" s="193"/>
      <c r="DBJ80" s="193"/>
      <c r="DBK80" s="193"/>
      <c r="DBL80" s="193"/>
      <c r="DBM80" s="193"/>
      <c r="DBN80" s="193"/>
      <c r="DBO80" s="193"/>
      <c r="DBP80" s="193"/>
      <c r="DBQ80" s="193"/>
      <c r="DBR80" s="193"/>
      <c r="DBS80" s="193"/>
      <c r="DBT80" s="193"/>
      <c r="DBU80" s="193"/>
      <c r="DBV80" s="193"/>
      <c r="DBW80" s="193"/>
      <c r="DBX80" s="193"/>
      <c r="DBY80" s="193"/>
      <c r="DBZ80" s="193"/>
      <c r="DCA80" s="193"/>
      <c r="DCB80" s="193"/>
      <c r="DCC80" s="193"/>
      <c r="DCD80" s="193"/>
      <c r="DCE80" s="193"/>
      <c r="DCF80" s="193"/>
      <c r="DCG80" s="193"/>
      <c r="DCH80" s="193"/>
      <c r="DCI80" s="193"/>
      <c r="DCJ80" s="193"/>
      <c r="DCK80" s="193"/>
      <c r="DCL80" s="193"/>
      <c r="DCM80" s="193"/>
      <c r="DCN80" s="193"/>
      <c r="DCO80" s="193"/>
      <c r="DCP80" s="193"/>
      <c r="DCQ80" s="193"/>
      <c r="DCR80" s="193"/>
      <c r="DCS80" s="193"/>
      <c r="DCT80" s="193"/>
      <c r="DCU80" s="193"/>
      <c r="DCV80" s="193"/>
      <c r="DCW80" s="193"/>
      <c r="DCX80" s="193"/>
      <c r="DCY80" s="193"/>
      <c r="DCZ80" s="193"/>
      <c r="DDA80" s="193"/>
      <c r="DDB80" s="193"/>
      <c r="DDC80" s="193"/>
      <c r="DDD80" s="193"/>
      <c r="DDE80" s="193"/>
      <c r="DDF80" s="193"/>
      <c r="DDG80" s="193"/>
      <c r="DDH80" s="193"/>
      <c r="DDI80" s="193"/>
      <c r="DDJ80" s="193"/>
      <c r="DDK80" s="193"/>
      <c r="DDL80" s="193"/>
      <c r="DDM80" s="193"/>
      <c r="DDN80" s="193"/>
      <c r="DDO80" s="193"/>
      <c r="DDP80" s="193"/>
      <c r="DDQ80" s="193"/>
      <c r="DDR80" s="193"/>
      <c r="DDS80" s="193"/>
      <c r="DDT80" s="193"/>
      <c r="DDU80" s="193"/>
      <c r="DDV80" s="193"/>
      <c r="DDW80" s="193"/>
      <c r="DDX80" s="193"/>
      <c r="DDY80" s="193"/>
      <c r="DDZ80" s="193"/>
      <c r="DEA80" s="193"/>
      <c r="DEB80" s="193"/>
      <c r="DEC80" s="193"/>
      <c r="DED80" s="193"/>
      <c r="DEE80" s="193"/>
      <c r="DEF80" s="193"/>
      <c r="DEG80" s="193"/>
      <c r="DEH80" s="193"/>
      <c r="DEI80" s="193"/>
      <c r="DEJ80" s="193"/>
      <c r="DEK80" s="193"/>
      <c r="DEL80" s="193"/>
      <c r="DEM80" s="193"/>
      <c r="DEN80" s="193"/>
      <c r="DEO80" s="193"/>
      <c r="DEP80" s="193"/>
      <c r="DEQ80" s="193"/>
      <c r="DER80" s="193"/>
      <c r="DES80" s="193"/>
      <c r="DET80" s="193"/>
      <c r="DEU80" s="193"/>
      <c r="DEV80" s="193"/>
      <c r="DEW80" s="193"/>
      <c r="DEX80" s="193"/>
      <c r="DEY80" s="193"/>
      <c r="DEZ80" s="193"/>
      <c r="DFA80" s="193"/>
      <c r="DFB80" s="193"/>
      <c r="DFC80" s="193"/>
      <c r="DFD80" s="193"/>
      <c r="DFE80" s="193"/>
      <c r="DFF80" s="193"/>
      <c r="DFG80" s="193"/>
      <c r="DFH80" s="193"/>
      <c r="DFI80" s="193"/>
      <c r="DFJ80" s="193"/>
      <c r="DFK80" s="193"/>
      <c r="DFL80" s="193"/>
      <c r="DFM80" s="193"/>
      <c r="DFN80" s="193"/>
      <c r="DFO80" s="193"/>
      <c r="DFP80" s="193"/>
      <c r="DFQ80" s="193"/>
      <c r="DFR80" s="193"/>
      <c r="DFS80" s="193"/>
      <c r="DFT80" s="193"/>
      <c r="DFU80" s="193"/>
      <c r="DFV80" s="193"/>
      <c r="DFW80" s="193"/>
      <c r="DFX80" s="193"/>
      <c r="DFY80" s="193"/>
      <c r="DFZ80" s="193"/>
      <c r="DGA80" s="193"/>
      <c r="DGB80" s="193"/>
      <c r="DGC80" s="193"/>
      <c r="DGD80" s="193"/>
      <c r="DGE80" s="193"/>
      <c r="DGF80" s="193"/>
      <c r="DGG80" s="193"/>
      <c r="DGH80" s="193"/>
      <c r="DGI80" s="193"/>
      <c r="DGJ80" s="193"/>
      <c r="DGK80" s="193"/>
      <c r="DGL80" s="193"/>
      <c r="DGM80" s="193"/>
      <c r="DGN80" s="193"/>
      <c r="DGO80" s="193"/>
      <c r="DGP80" s="193"/>
      <c r="DGQ80" s="193"/>
      <c r="DGR80" s="193"/>
      <c r="DGS80" s="193"/>
      <c r="DGT80" s="193"/>
      <c r="DGU80" s="193"/>
      <c r="DGV80" s="193"/>
      <c r="DGW80" s="193"/>
      <c r="DGX80" s="193"/>
      <c r="DGY80" s="193"/>
      <c r="DGZ80" s="193"/>
      <c r="DHA80" s="193"/>
      <c r="DHB80" s="193"/>
      <c r="DHC80" s="193"/>
      <c r="DHD80" s="193"/>
      <c r="DHE80" s="193"/>
      <c r="DHF80" s="193"/>
      <c r="DHG80" s="193"/>
      <c r="DHH80" s="193"/>
      <c r="DHI80" s="193"/>
      <c r="DHJ80" s="193"/>
      <c r="DHK80" s="193"/>
      <c r="DHL80" s="193"/>
      <c r="DHM80" s="193"/>
      <c r="DHN80" s="193"/>
      <c r="DHO80" s="193"/>
      <c r="DHP80" s="193"/>
      <c r="DHQ80" s="193"/>
      <c r="DHR80" s="193"/>
      <c r="DHS80" s="193"/>
      <c r="DHT80" s="193"/>
      <c r="DHU80" s="193"/>
      <c r="DHV80" s="193"/>
      <c r="DHW80" s="193"/>
      <c r="DHX80" s="193"/>
      <c r="DHY80" s="193"/>
      <c r="DHZ80" s="193"/>
      <c r="DIA80" s="193"/>
      <c r="DIB80" s="193"/>
      <c r="DIC80" s="193"/>
      <c r="DID80" s="193"/>
      <c r="DIE80" s="193"/>
      <c r="DIF80" s="193"/>
      <c r="DIG80" s="193"/>
      <c r="DIH80" s="193"/>
      <c r="DII80" s="193"/>
      <c r="DIJ80" s="193"/>
      <c r="DIK80" s="193"/>
      <c r="DIL80" s="193"/>
      <c r="DIM80" s="193"/>
      <c r="DIN80" s="193"/>
      <c r="DIO80" s="193"/>
      <c r="DIP80" s="193"/>
      <c r="DIQ80" s="193"/>
      <c r="DIR80" s="193"/>
      <c r="DIS80" s="193"/>
      <c r="DIT80" s="193"/>
      <c r="DIU80" s="193"/>
      <c r="DIV80" s="193"/>
      <c r="DIW80" s="193"/>
      <c r="DIX80" s="193"/>
      <c r="DIY80" s="193"/>
      <c r="DIZ80" s="193"/>
      <c r="DJA80" s="193"/>
      <c r="DJB80" s="193"/>
      <c r="DJC80" s="193"/>
      <c r="DJD80" s="193"/>
      <c r="DJE80" s="193"/>
      <c r="DJF80" s="193"/>
      <c r="DJG80" s="193"/>
      <c r="DJH80" s="193"/>
      <c r="DJI80" s="193"/>
      <c r="DJJ80" s="193"/>
      <c r="DJK80" s="193"/>
      <c r="DJL80" s="193"/>
      <c r="DJM80" s="193"/>
      <c r="DJN80" s="193"/>
      <c r="DJO80" s="193"/>
      <c r="DJP80" s="193"/>
      <c r="DJQ80" s="193"/>
      <c r="DJR80" s="193"/>
      <c r="DJS80" s="193"/>
      <c r="DJT80" s="193"/>
      <c r="DJU80" s="193"/>
      <c r="DJV80" s="193"/>
      <c r="DJW80" s="193"/>
      <c r="DJX80" s="193"/>
      <c r="DJY80" s="193"/>
      <c r="DJZ80" s="193"/>
      <c r="DKA80" s="193"/>
      <c r="DKB80" s="193"/>
      <c r="DKC80" s="193"/>
      <c r="DKD80" s="193"/>
      <c r="DKE80" s="193"/>
      <c r="DKF80" s="193"/>
      <c r="DKG80" s="193"/>
      <c r="DKH80" s="193"/>
      <c r="DKI80" s="193"/>
      <c r="DKJ80" s="193"/>
      <c r="DKK80" s="193"/>
      <c r="DKL80" s="193"/>
      <c r="DKM80" s="193"/>
      <c r="DKN80" s="193"/>
      <c r="DKO80" s="193"/>
      <c r="DKP80" s="193"/>
      <c r="DKQ80" s="193"/>
      <c r="DKR80" s="193"/>
      <c r="DKS80" s="193"/>
      <c r="DKT80" s="193"/>
      <c r="DKU80" s="193"/>
      <c r="DKV80" s="193"/>
      <c r="DKW80" s="193"/>
      <c r="DKX80" s="193"/>
      <c r="DKY80" s="193"/>
      <c r="DKZ80" s="193"/>
      <c r="DLA80" s="193"/>
      <c r="DLB80" s="193"/>
      <c r="DLC80" s="193"/>
      <c r="DLD80" s="193"/>
      <c r="DLE80" s="193"/>
      <c r="DLF80" s="193"/>
      <c r="DLG80" s="193"/>
      <c r="DLH80" s="193"/>
      <c r="DLI80" s="193"/>
      <c r="DLJ80" s="193"/>
      <c r="DLK80" s="193"/>
      <c r="DLL80" s="193"/>
      <c r="DLM80" s="193"/>
      <c r="DLN80" s="193"/>
      <c r="DLO80" s="193"/>
      <c r="DLP80" s="193"/>
      <c r="DLQ80" s="193"/>
      <c r="DLR80" s="193"/>
      <c r="DLS80" s="193"/>
      <c r="DLT80" s="193"/>
      <c r="DLU80" s="193"/>
      <c r="DLV80" s="193"/>
      <c r="DLW80" s="193"/>
      <c r="DLX80" s="193"/>
      <c r="DLY80" s="193"/>
      <c r="DLZ80" s="193"/>
      <c r="DMA80" s="193"/>
      <c r="DMB80" s="193"/>
      <c r="DMC80" s="193"/>
      <c r="DMD80" s="193"/>
      <c r="DME80" s="193"/>
      <c r="DMF80" s="193"/>
      <c r="DMG80" s="193"/>
      <c r="DMH80" s="193"/>
      <c r="DMI80" s="193"/>
      <c r="DMJ80" s="193"/>
      <c r="DMK80" s="193"/>
      <c r="DML80" s="193"/>
      <c r="DMM80" s="193"/>
      <c r="DMN80" s="193"/>
      <c r="DMO80" s="193"/>
      <c r="DMP80" s="193"/>
      <c r="DMQ80" s="193"/>
      <c r="DMR80" s="193"/>
      <c r="DMS80" s="193"/>
      <c r="DMT80" s="193"/>
      <c r="DMU80" s="193"/>
      <c r="DMV80" s="193"/>
      <c r="DMW80" s="193"/>
      <c r="DMX80" s="193"/>
      <c r="DMY80" s="193"/>
      <c r="DMZ80" s="193"/>
      <c r="DNA80" s="193"/>
      <c r="DNB80" s="193"/>
      <c r="DNC80" s="193"/>
      <c r="DND80" s="193"/>
      <c r="DNE80" s="193"/>
      <c r="DNF80" s="193"/>
      <c r="DNG80" s="193"/>
      <c r="DNH80" s="193"/>
      <c r="DNI80" s="193"/>
      <c r="DNJ80" s="193"/>
      <c r="DNK80" s="193"/>
      <c r="DNL80" s="193"/>
      <c r="DNM80" s="193"/>
      <c r="DNN80" s="193"/>
      <c r="DNO80" s="193"/>
      <c r="DNP80" s="193"/>
      <c r="DNQ80" s="193"/>
      <c r="DNR80" s="193"/>
      <c r="DNS80" s="193"/>
      <c r="DNT80" s="193"/>
      <c r="DNU80" s="193"/>
      <c r="DNV80" s="193"/>
      <c r="DNW80" s="193"/>
      <c r="DNX80" s="193"/>
      <c r="DNY80" s="193"/>
      <c r="DNZ80" s="193"/>
      <c r="DOA80" s="193"/>
      <c r="DOB80" s="193"/>
      <c r="DOC80" s="193"/>
      <c r="DOD80" s="193"/>
      <c r="DOE80" s="193"/>
      <c r="DOF80" s="193"/>
      <c r="DOG80" s="193"/>
      <c r="DOH80" s="193"/>
      <c r="DOI80" s="193"/>
      <c r="DOJ80" s="193"/>
      <c r="DOK80" s="193"/>
      <c r="DOL80" s="193"/>
      <c r="DOM80" s="193"/>
      <c r="DON80" s="193"/>
      <c r="DOO80" s="193"/>
      <c r="DOP80" s="193"/>
      <c r="DOQ80" s="193"/>
      <c r="DOR80" s="193"/>
      <c r="DOS80" s="193"/>
      <c r="DOT80" s="193"/>
      <c r="DOU80" s="193"/>
      <c r="DOV80" s="193"/>
      <c r="DOW80" s="193"/>
      <c r="DOX80" s="193"/>
      <c r="DOY80" s="193"/>
      <c r="DOZ80" s="193"/>
      <c r="DPA80" s="193"/>
      <c r="DPB80" s="193"/>
      <c r="DPC80" s="193"/>
      <c r="DPD80" s="193"/>
      <c r="DPE80" s="193"/>
      <c r="DPF80" s="193"/>
      <c r="DPG80" s="193"/>
      <c r="DPH80" s="193"/>
      <c r="DPI80" s="193"/>
      <c r="DPJ80" s="193"/>
      <c r="DPK80" s="193"/>
      <c r="DPL80" s="193"/>
      <c r="DPM80" s="193"/>
      <c r="DPN80" s="193"/>
      <c r="DPO80" s="193"/>
      <c r="DPP80" s="193"/>
      <c r="DPQ80" s="193"/>
      <c r="DPR80" s="193"/>
      <c r="DPS80" s="193"/>
      <c r="DPT80" s="193"/>
      <c r="DPU80" s="193"/>
      <c r="DPV80" s="193"/>
      <c r="DPW80" s="193"/>
      <c r="DPX80" s="193"/>
      <c r="DPY80" s="193"/>
      <c r="DPZ80" s="193"/>
      <c r="DQA80" s="193"/>
      <c r="DQB80" s="193"/>
      <c r="DQC80" s="193"/>
      <c r="DQD80" s="193"/>
      <c r="DQE80" s="193"/>
      <c r="DQF80" s="193"/>
      <c r="DQG80" s="193"/>
      <c r="DQH80" s="193"/>
      <c r="DQI80" s="193"/>
      <c r="DQJ80" s="193"/>
      <c r="DQK80" s="193"/>
      <c r="DQL80" s="193"/>
      <c r="DQM80" s="193"/>
      <c r="DQN80" s="193"/>
      <c r="DQO80" s="193"/>
      <c r="DQP80" s="193"/>
      <c r="DQQ80" s="193"/>
      <c r="DQR80" s="193"/>
      <c r="DQS80" s="193"/>
      <c r="DQT80" s="193"/>
      <c r="DQU80" s="193"/>
      <c r="DQV80" s="193"/>
      <c r="DQW80" s="193"/>
      <c r="DQX80" s="193"/>
      <c r="DQY80" s="193"/>
      <c r="DQZ80" s="193"/>
      <c r="DRA80" s="193"/>
      <c r="DRB80" s="193"/>
      <c r="DRC80" s="193"/>
      <c r="DRD80" s="193"/>
      <c r="DRE80" s="193"/>
      <c r="DRF80" s="193"/>
      <c r="DRG80" s="193"/>
      <c r="DRH80" s="193"/>
      <c r="DRI80" s="193"/>
      <c r="DRJ80" s="193"/>
      <c r="DRK80" s="193"/>
      <c r="DRL80" s="193"/>
      <c r="DRM80" s="193"/>
      <c r="DRN80" s="193"/>
      <c r="DRO80" s="193"/>
      <c r="DRP80" s="193"/>
      <c r="DRQ80" s="193"/>
      <c r="DRR80" s="193"/>
      <c r="DRS80" s="193"/>
      <c r="DRT80" s="193"/>
      <c r="DRU80" s="193"/>
      <c r="DRV80" s="193"/>
      <c r="DRW80" s="193"/>
      <c r="DRX80" s="193"/>
      <c r="DRY80" s="193"/>
      <c r="DRZ80" s="193"/>
      <c r="DSA80" s="193"/>
      <c r="DSB80" s="193"/>
      <c r="DSC80" s="193"/>
      <c r="DSD80" s="193"/>
      <c r="DSE80" s="193"/>
      <c r="DSF80" s="193"/>
      <c r="DSG80" s="193"/>
      <c r="DSH80" s="193"/>
      <c r="DSI80" s="193"/>
      <c r="DSJ80" s="193"/>
      <c r="DSK80" s="193"/>
      <c r="DSL80" s="193"/>
      <c r="DSM80" s="193"/>
      <c r="DSN80" s="193"/>
      <c r="DSO80" s="193"/>
      <c r="DSP80" s="193"/>
      <c r="DSQ80" s="193"/>
      <c r="DSR80" s="193"/>
      <c r="DSS80" s="193"/>
      <c r="DST80" s="193"/>
      <c r="DSU80" s="193"/>
      <c r="DSV80" s="193"/>
      <c r="DSW80" s="193"/>
      <c r="DSX80" s="193"/>
      <c r="DSY80" s="193"/>
      <c r="DSZ80" s="193"/>
      <c r="DTA80" s="193"/>
      <c r="DTB80" s="193"/>
      <c r="DTC80" s="193"/>
      <c r="DTD80" s="193"/>
      <c r="DTE80" s="193"/>
      <c r="DTF80" s="193"/>
      <c r="DTG80" s="193"/>
      <c r="DTH80" s="193"/>
      <c r="DTI80" s="193"/>
      <c r="DTJ80" s="193"/>
      <c r="DTK80" s="193"/>
      <c r="DTL80" s="193"/>
      <c r="DTM80" s="193"/>
      <c r="DTN80" s="193"/>
      <c r="DTO80" s="193"/>
      <c r="DTP80" s="193"/>
      <c r="DTQ80" s="193"/>
      <c r="DTR80" s="193"/>
      <c r="DTS80" s="193"/>
      <c r="DTT80" s="193"/>
      <c r="DTU80" s="193"/>
      <c r="DTV80" s="193"/>
      <c r="DTW80" s="193"/>
      <c r="DTX80" s="193"/>
      <c r="DTY80" s="193"/>
      <c r="DTZ80" s="193"/>
      <c r="DUA80" s="193"/>
      <c r="DUB80" s="193"/>
      <c r="DUC80" s="193"/>
      <c r="DUD80" s="193"/>
      <c r="DUE80" s="193"/>
      <c r="DUF80" s="193"/>
      <c r="DUG80" s="193"/>
      <c r="DUH80" s="193"/>
      <c r="DUI80" s="193"/>
      <c r="DUJ80" s="193"/>
      <c r="DUK80" s="193"/>
      <c r="DUL80" s="193"/>
      <c r="DUM80" s="193"/>
      <c r="DUN80" s="193"/>
      <c r="DUO80" s="193"/>
      <c r="DUP80" s="193"/>
      <c r="DUQ80" s="193"/>
      <c r="DUR80" s="193"/>
      <c r="DUS80" s="193"/>
      <c r="DUT80" s="193"/>
      <c r="DUU80" s="193"/>
      <c r="DUV80" s="193"/>
      <c r="DUW80" s="193"/>
      <c r="DUX80" s="193"/>
      <c r="DUY80" s="193"/>
      <c r="DUZ80" s="193"/>
      <c r="DVA80" s="193"/>
      <c r="DVB80" s="193"/>
      <c r="DVC80" s="193"/>
      <c r="DVD80" s="193"/>
      <c r="DVE80" s="193"/>
      <c r="DVF80" s="193"/>
      <c r="DVG80" s="193"/>
      <c r="DVH80" s="193"/>
      <c r="DVI80" s="193"/>
      <c r="DVJ80" s="193"/>
      <c r="DVK80" s="193"/>
      <c r="DVL80" s="193"/>
      <c r="DVM80" s="193"/>
      <c r="DVN80" s="193"/>
      <c r="DVO80" s="193"/>
      <c r="DVP80" s="193"/>
      <c r="DVQ80" s="193"/>
      <c r="DVR80" s="193"/>
      <c r="DVS80" s="193"/>
      <c r="DVT80" s="193"/>
      <c r="DVU80" s="193"/>
      <c r="DVV80" s="193"/>
      <c r="DVW80" s="193"/>
      <c r="DVX80" s="193"/>
      <c r="DVY80" s="193"/>
      <c r="DVZ80" s="193"/>
      <c r="DWA80" s="193"/>
      <c r="DWB80" s="193"/>
      <c r="DWC80" s="193"/>
      <c r="DWD80" s="193"/>
      <c r="DWE80" s="193"/>
      <c r="DWF80" s="193"/>
      <c r="DWG80" s="193"/>
      <c r="DWH80" s="193"/>
      <c r="DWI80" s="193"/>
      <c r="DWJ80" s="193"/>
      <c r="DWK80" s="193"/>
      <c r="DWL80" s="193"/>
      <c r="DWM80" s="193"/>
      <c r="DWN80" s="193"/>
      <c r="DWO80" s="193"/>
      <c r="DWP80" s="193"/>
      <c r="DWQ80" s="193"/>
      <c r="DWR80" s="193"/>
      <c r="DWS80" s="193"/>
      <c r="DWT80" s="193"/>
      <c r="DWU80" s="193"/>
      <c r="DWV80" s="193"/>
      <c r="DWW80" s="193"/>
      <c r="DWX80" s="193"/>
      <c r="DWY80" s="193"/>
      <c r="DWZ80" s="193"/>
      <c r="DXA80" s="193"/>
      <c r="DXB80" s="193"/>
      <c r="DXC80" s="193"/>
      <c r="DXD80" s="193"/>
      <c r="DXE80" s="193"/>
      <c r="DXF80" s="193"/>
      <c r="DXG80" s="193"/>
      <c r="DXH80" s="193"/>
      <c r="DXI80" s="193"/>
      <c r="DXJ80" s="193"/>
      <c r="DXK80" s="193"/>
      <c r="DXL80" s="193"/>
      <c r="DXM80" s="193"/>
      <c r="DXN80" s="193"/>
      <c r="DXO80" s="193"/>
      <c r="DXP80" s="193"/>
      <c r="DXQ80" s="193"/>
      <c r="DXR80" s="193"/>
      <c r="DXS80" s="193"/>
      <c r="DXT80" s="193"/>
      <c r="DXU80" s="193"/>
      <c r="DXV80" s="193"/>
      <c r="DXW80" s="193"/>
      <c r="DXX80" s="193"/>
      <c r="DXY80" s="193"/>
      <c r="DXZ80" s="193"/>
      <c r="DYA80" s="193"/>
      <c r="DYB80" s="193"/>
      <c r="DYC80" s="193"/>
      <c r="DYD80" s="193"/>
      <c r="DYE80" s="193"/>
      <c r="DYF80" s="193"/>
      <c r="DYG80" s="193"/>
      <c r="DYH80" s="193"/>
      <c r="DYI80" s="193"/>
      <c r="DYJ80" s="193"/>
      <c r="DYK80" s="193"/>
      <c r="DYL80" s="193"/>
      <c r="DYM80" s="193"/>
      <c r="DYN80" s="193"/>
      <c r="DYO80" s="193"/>
      <c r="DYP80" s="193"/>
      <c r="DYQ80" s="193"/>
      <c r="DYR80" s="193"/>
      <c r="DYS80" s="193"/>
      <c r="DYT80" s="193"/>
      <c r="DYU80" s="193"/>
      <c r="DYV80" s="193"/>
      <c r="DYW80" s="193"/>
      <c r="DYX80" s="193"/>
      <c r="DYY80" s="193"/>
      <c r="DYZ80" s="193"/>
      <c r="DZA80" s="193"/>
      <c r="DZB80" s="193"/>
      <c r="DZC80" s="193"/>
      <c r="DZD80" s="193"/>
      <c r="DZE80" s="193"/>
      <c r="DZF80" s="193"/>
      <c r="DZG80" s="193"/>
      <c r="DZH80" s="193"/>
      <c r="DZI80" s="193"/>
      <c r="DZJ80" s="193"/>
      <c r="DZK80" s="193"/>
      <c r="DZL80" s="193"/>
      <c r="DZM80" s="193"/>
      <c r="DZN80" s="193"/>
      <c r="DZO80" s="193"/>
      <c r="DZP80" s="193"/>
      <c r="DZQ80" s="193"/>
      <c r="DZR80" s="193"/>
      <c r="DZS80" s="193"/>
      <c r="DZT80" s="193"/>
      <c r="DZU80" s="193"/>
      <c r="DZV80" s="193"/>
      <c r="DZW80" s="193"/>
      <c r="DZX80" s="193"/>
      <c r="DZY80" s="193"/>
      <c r="DZZ80" s="193"/>
      <c r="EAA80" s="193"/>
      <c r="EAB80" s="193"/>
      <c r="EAC80" s="193"/>
      <c r="EAD80" s="193"/>
      <c r="EAE80" s="193"/>
      <c r="EAF80" s="193"/>
      <c r="EAG80" s="193"/>
      <c r="EAH80" s="193"/>
      <c r="EAI80" s="193"/>
      <c r="EAJ80" s="193"/>
      <c r="EAK80" s="193"/>
      <c r="EAL80" s="193"/>
      <c r="EAM80" s="193"/>
      <c r="EAN80" s="193"/>
      <c r="EAO80" s="193"/>
      <c r="EAP80" s="193"/>
      <c r="EAQ80" s="193"/>
      <c r="EAR80" s="193"/>
      <c r="EAS80" s="193"/>
      <c r="EAT80" s="193"/>
      <c r="EAU80" s="193"/>
      <c r="EAV80" s="193"/>
      <c r="EAW80" s="193"/>
      <c r="EAX80" s="193"/>
      <c r="EAY80" s="193"/>
      <c r="EAZ80" s="193"/>
      <c r="EBA80" s="193"/>
      <c r="EBB80" s="193"/>
      <c r="EBC80" s="193"/>
      <c r="EBD80" s="193"/>
      <c r="EBE80" s="193"/>
      <c r="EBF80" s="193"/>
      <c r="EBG80" s="193"/>
      <c r="EBH80" s="193"/>
      <c r="EBI80" s="193"/>
      <c r="EBJ80" s="193"/>
      <c r="EBK80" s="193"/>
      <c r="EBL80" s="193"/>
      <c r="EBM80" s="193"/>
      <c r="EBN80" s="193"/>
      <c r="EBO80" s="193"/>
      <c r="EBP80" s="193"/>
      <c r="EBQ80" s="193"/>
      <c r="EBR80" s="193"/>
      <c r="EBS80" s="193"/>
      <c r="EBT80" s="193"/>
      <c r="EBU80" s="193"/>
      <c r="EBV80" s="193"/>
      <c r="EBW80" s="193"/>
      <c r="EBX80" s="193"/>
      <c r="EBY80" s="193"/>
      <c r="EBZ80" s="193"/>
      <c r="ECA80" s="193"/>
      <c r="ECB80" s="193"/>
      <c r="ECC80" s="193"/>
      <c r="ECD80" s="193"/>
      <c r="ECE80" s="193"/>
      <c r="ECF80" s="193"/>
      <c r="ECG80" s="193"/>
      <c r="ECH80" s="193"/>
      <c r="ECI80" s="193"/>
      <c r="ECJ80" s="193"/>
      <c r="ECK80" s="193"/>
      <c r="ECL80" s="193"/>
      <c r="ECM80" s="193"/>
      <c r="ECN80" s="193"/>
      <c r="ECO80" s="193"/>
      <c r="ECP80" s="193"/>
      <c r="ECQ80" s="193"/>
      <c r="ECR80" s="193"/>
      <c r="ECS80" s="193"/>
      <c r="ECT80" s="193"/>
      <c r="ECU80" s="193"/>
      <c r="ECV80" s="193"/>
      <c r="ECW80" s="193"/>
      <c r="ECX80" s="193"/>
      <c r="ECY80" s="193"/>
      <c r="ECZ80" s="193"/>
      <c r="EDA80" s="193"/>
      <c r="EDB80" s="193"/>
      <c r="EDC80" s="193"/>
      <c r="EDD80" s="193"/>
      <c r="EDE80" s="193"/>
      <c r="EDF80" s="193"/>
      <c r="EDG80" s="193"/>
      <c r="EDH80" s="193"/>
      <c r="EDI80" s="193"/>
      <c r="EDJ80" s="193"/>
      <c r="EDK80" s="193"/>
      <c r="EDL80" s="193"/>
      <c r="EDM80" s="193"/>
      <c r="EDN80" s="193"/>
      <c r="EDO80" s="193"/>
      <c r="EDP80" s="193"/>
      <c r="EDQ80" s="193"/>
      <c r="EDR80" s="193"/>
      <c r="EDS80" s="193"/>
      <c r="EDT80" s="193"/>
      <c r="EDU80" s="193"/>
      <c r="EDV80" s="193"/>
      <c r="EDW80" s="193"/>
      <c r="EDX80" s="193"/>
      <c r="EDY80" s="193"/>
      <c r="EDZ80" s="193"/>
      <c r="EEA80" s="193"/>
      <c r="EEB80" s="193"/>
      <c r="EEC80" s="193"/>
      <c r="EED80" s="193"/>
      <c r="EEE80" s="193"/>
      <c r="EEF80" s="193"/>
      <c r="EEG80" s="193"/>
      <c r="EEH80" s="193"/>
      <c r="EEI80" s="193"/>
      <c r="EEJ80" s="193"/>
      <c r="EEK80" s="193"/>
      <c r="EEL80" s="193"/>
      <c r="EEM80" s="193"/>
      <c r="EEN80" s="193"/>
      <c r="EEO80" s="193"/>
      <c r="EEP80" s="193"/>
      <c r="EEQ80" s="193"/>
      <c r="EER80" s="193"/>
      <c r="EES80" s="193"/>
      <c r="EET80" s="193"/>
      <c r="EEU80" s="193"/>
      <c r="EEV80" s="193"/>
      <c r="EEW80" s="193"/>
      <c r="EEX80" s="193"/>
      <c r="EEY80" s="193"/>
      <c r="EEZ80" s="193"/>
      <c r="EFA80" s="193"/>
      <c r="EFB80" s="193"/>
      <c r="EFC80" s="193"/>
      <c r="EFD80" s="193"/>
      <c r="EFE80" s="193"/>
      <c r="EFF80" s="193"/>
      <c r="EFG80" s="193"/>
      <c r="EFH80" s="193"/>
      <c r="EFI80" s="193"/>
      <c r="EFJ80" s="193"/>
      <c r="EFK80" s="193"/>
      <c r="EFL80" s="193"/>
      <c r="EFM80" s="193"/>
      <c r="EFN80" s="193"/>
      <c r="EFO80" s="193"/>
      <c r="EFP80" s="193"/>
      <c r="EFQ80" s="193"/>
      <c r="EFR80" s="193"/>
      <c r="EFS80" s="193"/>
      <c r="EFT80" s="193"/>
      <c r="EFU80" s="193"/>
      <c r="EFV80" s="193"/>
      <c r="EFW80" s="193"/>
      <c r="EFX80" s="193"/>
      <c r="EFY80" s="193"/>
      <c r="EFZ80" s="193"/>
      <c r="EGA80" s="193"/>
      <c r="EGB80" s="193"/>
      <c r="EGC80" s="193"/>
      <c r="EGD80" s="193"/>
      <c r="EGE80" s="193"/>
      <c r="EGF80" s="193"/>
      <c r="EGG80" s="193"/>
      <c r="EGH80" s="193"/>
      <c r="EGI80" s="193"/>
      <c r="EGJ80" s="193"/>
      <c r="EGK80" s="193"/>
      <c r="EGL80" s="193"/>
      <c r="EGM80" s="193"/>
      <c r="EGN80" s="193"/>
      <c r="EGO80" s="193"/>
      <c r="EGP80" s="193"/>
      <c r="EGQ80" s="193"/>
      <c r="EGR80" s="193"/>
      <c r="EGS80" s="193"/>
      <c r="EGT80" s="193"/>
      <c r="EGU80" s="193"/>
      <c r="EGV80" s="193"/>
      <c r="EGW80" s="193"/>
      <c r="EGX80" s="193"/>
      <c r="EGY80" s="193"/>
      <c r="EGZ80" s="193"/>
      <c r="EHA80" s="193"/>
      <c r="EHB80" s="193"/>
      <c r="EHC80" s="193"/>
      <c r="EHD80" s="193"/>
      <c r="EHE80" s="193"/>
      <c r="EHF80" s="193"/>
      <c r="EHG80" s="193"/>
      <c r="EHH80" s="193"/>
      <c r="EHI80" s="193"/>
      <c r="EHJ80" s="193"/>
      <c r="EHK80" s="193"/>
      <c r="EHL80" s="193"/>
      <c r="EHM80" s="193"/>
      <c r="EHN80" s="193"/>
      <c r="EHO80" s="193"/>
      <c r="EHP80" s="193"/>
      <c r="EHQ80" s="193"/>
      <c r="EHR80" s="193"/>
      <c r="EHS80" s="193"/>
      <c r="EHT80" s="193"/>
      <c r="EHU80" s="193"/>
      <c r="EHV80" s="193"/>
      <c r="EHW80" s="193"/>
      <c r="EHX80" s="193"/>
      <c r="EHY80" s="193"/>
      <c r="EHZ80" s="193"/>
      <c r="EIA80" s="193"/>
      <c r="EIB80" s="193"/>
      <c r="EIC80" s="193"/>
      <c r="EID80" s="193"/>
      <c r="EIE80" s="193"/>
      <c r="EIF80" s="193"/>
      <c r="EIG80" s="193"/>
      <c r="EIH80" s="193"/>
      <c r="EII80" s="193"/>
      <c r="EIJ80" s="193"/>
      <c r="EIK80" s="193"/>
      <c r="EIL80" s="193"/>
      <c r="EIM80" s="193"/>
      <c r="EIN80" s="193"/>
      <c r="EIO80" s="193"/>
      <c r="EIP80" s="193"/>
      <c r="EIQ80" s="193"/>
      <c r="EIR80" s="193"/>
      <c r="EIS80" s="193"/>
      <c r="EIT80" s="193"/>
      <c r="EIU80" s="193"/>
      <c r="EIV80" s="193"/>
      <c r="EIW80" s="193"/>
      <c r="EIX80" s="193"/>
      <c r="EIY80" s="193"/>
      <c r="EIZ80" s="193"/>
      <c r="EJA80" s="193"/>
      <c r="EJB80" s="193"/>
      <c r="EJC80" s="193"/>
      <c r="EJD80" s="193"/>
      <c r="EJE80" s="193"/>
      <c r="EJF80" s="193"/>
      <c r="EJG80" s="193"/>
      <c r="EJH80" s="193"/>
      <c r="EJI80" s="193"/>
      <c r="EJJ80" s="193"/>
      <c r="EJK80" s="193"/>
      <c r="EJL80" s="193"/>
      <c r="EJM80" s="193"/>
      <c r="EJN80" s="193"/>
      <c r="EJO80" s="193"/>
      <c r="EJP80" s="193"/>
      <c r="EJQ80" s="193"/>
      <c r="EJR80" s="193"/>
      <c r="EJS80" s="193"/>
      <c r="EJT80" s="193"/>
      <c r="EJU80" s="193"/>
      <c r="EJV80" s="193"/>
      <c r="EJW80" s="193"/>
      <c r="EJX80" s="193"/>
      <c r="EJY80" s="193"/>
      <c r="EJZ80" s="193"/>
      <c r="EKA80" s="193"/>
      <c r="EKB80" s="193"/>
      <c r="EKC80" s="193"/>
      <c r="EKD80" s="193"/>
      <c r="EKE80" s="193"/>
      <c r="EKF80" s="193"/>
      <c r="EKG80" s="193"/>
      <c r="EKH80" s="193"/>
      <c r="EKI80" s="193"/>
      <c r="EKJ80" s="193"/>
      <c r="EKK80" s="193"/>
      <c r="EKL80" s="193"/>
      <c r="EKM80" s="193"/>
      <c r="EKN80" s="193"/>
      <c r="EKO80" s="193"/>
      <c r="EKP80" s="193"/>
      <c r="EKQ80" s="193"/>
      <c r="EKR80" s="193"/>
      <c r="EKS80" s="193"/>
      <c r="EKT80" s="193"/>
      <c r="EKU80" s="193"/>
      <c r="EKV80" s="193"/>
      <c r="EKW80" s="193"/>
      <c r="EKX80" s="193"/>
      <c r="EKY80" s="193"/>
      <c r="EKZ80" s="193"/>
      <c r="ELA80" s="193"/>
      <c r="ELB80" s="193"/>
      <c r="ELC80" s="193"/>
      <c r="ELD80" s="193"/>
      <c r="ELE80" s="193"/>
      <c r="ELF80" s="193"/>
      <c r="ELG80" s="193"/>
      <c r="ELH80" s="193"/>
      <c r="ELI80" s="193"/>
      <c r="ELJ80" s="193"/>
      <c r="ELK80" s="193"/>
      <c r="ELL80" s="193"/>
      <c r="ELM80" s="193"/>
      <c r="ELN80" s="193"/>
      <c r="ELO80" s="193"/>
      <c r="ELP80" s="193"/>
      <c r="ELQ80" s="193"/>
      <c r="ELR80" s="193"/>
      <c r="ELS80" s="193"/>
      <c r="ELT80" s="193"/>
      <c r="ELU80" s="193"/>
      <c r="ELV80" s="193"/>
      <c r="ELW80" s="193"/>
      <c r="ELX80" s="193"/>
      <c r="ELY80" s="193"/>
      <c r="ELZ80" s="193"/>
      <c r="EMA80" s="193"/>
      <c r="EMB80" s="193"/>
      <c r="EMC80" s="193"/>
      <c r="EMD80" s="193"/>
      <c r="EME80" s="193"/>
      <c r="EMF80" s="193"/>
      <c r="EMG80" s="193"/>
      <c r="EMH80" s="193"/>
      <c r="EMI80" s="193"/>
      <c r="EMJ80" s="193"/>
      <c r="EMK80" s="193"/>
      <c r="EML80" s="193"/>
      <c r="EMM80" s="193"/>
      <c r="EMN80" s="193"/>
      <c r="EMO80" s="193"/>
      <c r="EMP80" s="193"/>
      <c r="EMQ80" s="193"/>
      <c r="EMR80" s="193"/>
      <c r="EMS80" s="193"/>
      <c r="EMT80" s="193"/>
      <c r="EMU80" s="193"/>
      <c r="EMV80" s="193"/>
      <c r="EMW80" s="193"/>
      <c r="EMX80" s="193"/>
      <c r="EMY80" s="193"/>
      <c r="EMZ80" s="193"/>
      <c r="ENA80" s="193"/>
      <c r="ENB80" s="193"/>
      <c r="ENC80" s="193"/>
      <c r="END80" s="193"/>
      <c r="ENE80" s="193"/>
      <c r="ENF80" s="193"/>
      <c r="ENG80" s="193"/>
      <c r="ENH80" s="193"/>
      <c r="ENI80" s="193"/>
      <c r="ENJ80" s="193"/>
      <c r="ENK80" s="193"/>
      <c r="ENL80" s="193"/>
      <c r="ENM80" s="193"/>
      <c r="ENN80" s="193"/>
      <c r="ENO80" s="193"/>
      <c r="ENP80" s="193"/>
      <c r="ENQ80" s="193"/>
      <c r="ENR80" s="193"/>
      <c r="ENS80" s="193"/>
      <c r="ENT80" s="193"/>
      <c r="ENU80" s="193"/>
      <c r="ENV80" s="193"/>
      <c r="ENW80" s="193"/>
      <c r="ENX80" s="193"/>
      <c r="ENY80" s="193"/>
      <c r="ENZ80" s="193"/>
      <c r="EOA80" s="193"/>
      <c r="EOB80" s="193"/>
      <c r="EOC80" s="193"/>
      <c r="EOD80" s="193"/>
      <c r="EOE80" s="193"/>
      <c r="EOF80" s="193"/>
      <c r="EOG80" s="193"/>
      <c r="EOH80" s="193"/>
      <c r="EOI80" s="193"/>
      <c r="EOJ80" s="193"/>
      <c r="EOK80" s="193"/>
      <c r="EOL80" s="193"/>
      <c r="EOM80" s="193"/>
      <c r="EON80" s="193"/>
      <c r="EOO80" s="193"/>
      <c r="EOP80" s="193"/>
      <c r="EOQ80" s="193"/>
      <c r="EOR80" s="193"/>
      <c r="EOS80" s="193"/>
      <c r="EOT80" s="193"/>
      <c r="EOU80" s="193"/>
      <c r="EOV80" s="193"/>
      <c r="EOW80" s="193"/>
      <c r="EOX80" s="193"/>
      <c r="EOY80" s="193"/>
      <c r="EOZ80" s="193"/>
      <c r="EPA80" s="193"/>
      <c r="EPB80" s="193"/>
      <c r="EPC80" s="193"/>
      <c r="EPD80" s="193"/>
      <c r="EPE80" s="193"/>
      <c r="EPF80" s="193"/>
      <c r="EPG80" s="193"/>
      <c r="EPH80" s="193"/>
      <c r="EPI80" s="193"/>
      <c r="EPJ80" s="193"/>
      <c r="EPK80" s="193"/>
      <c r="EPL80" s="193"/>
      <c r="EPM80" s="193"/>
      <c r="EPN80" s="193"/>
      <c r="EPO80" s="193"/>
      <c r="EPP80" s="193"/>
      <c r="EPQ80" s="193"/>
      <c r="EPR80" s="193"/>
      <c r="EPS80" s="193"/>
      <c r="EPT80" s="193"/>
      <c r="EPU80" s="193"/>
      <c r="EPV80" s="193"/>
      <c r="EPW80" s="193"/>
      <c r="EPX80" s="193"/>
      <c r="EPY80" s="193"/>
      <c r="EPZ80" s="193"/>
      <c r="EQA80" s="193"/>
      <c r="EQB80" s="193"/>
      <c r="EQC80" s="193"/>
      <c r="EQD80" s="193"/>
      <c r="EQE80" s="193"/>
      <c r="EQF80" s="193"/>
      <c r="EQG80" s="193"/>
      <c r="EQH80" s="193"/>
      <c r="EQI80" s="193"/>
      <c r="EQJ80" s="193"/>
      <c r="EQK80" s="193"/>
      <c r="EQL80" s="193"/>
      <c r="EQM80" s="193"/>
      <c r="EQN80" s="193"/>
      <c r="EQO80" s="193"/>
      <c r="EQP80" s="193"/>
      <c r="EQQ80" s="193"/>
      <c r="EQR80" s="193"/>
      <c r="EQS80" s="193"/>
      <c r="EQT80" s="193"/>
      <c r="EQU80" s="193"/>
      <c r="EQV80" s="193"/>
      <c r="EQW80" s="193"/>
      <c r="EQX80" s="193"/>
      <c r="EQY80" s="193"/>
      <c r="EQZ80" s="193"/>
      <c r="ERA80" s="193"/>
      <c r="ERB80" s="193"/>
      <c r="ERC80" s="193"/>
      <c r="ERD80" s="193"/>
      <c r="ERE80" s="193"/>
      <c r="ERF80" s="193"/>
      <c r="ERG80" s="193"/>
      <c r="ERH80" s="193"/>
      <c r="ERI80" s="193"/>
      <c r="ERJ80" s="193"/>
      <c r="ERK80" s="193"/>
      <c r="ERL80" s="193"/>
      <c r="ERM80" s="193"/>
      <c r="ERN80" s="193"/>
      <c r="ERO80" s="193"/>
      <c r="ERP80" s="193"/>
      <c r="ERQ80" s="193"/>
      <c r="ERR80" s="193"/>
      <c r="ERS80" s="193"/>
      <c r="ERT80" s="193"/>
      <c r="ERU80" s="193"/>
      <c r="ERV80" s="193"/>
      <c r="ERW80" s="193"/>
      <c r="ERX80" s="193"/>
      <c r="ERY80" s="193"/>
      <c r="ERZ80" s="193"/>
      <c r="ESA80" s="193"/>
      <c r="ESB80" s="193"/>
      <c r="ESC80" s="193"/>
      <c r="ESD80" s="193"/>
      <c r="ESE80" s="193"/>
      <c r="ESF80" s="193"/>
      <c r="ESG80" s="193"/>
      <c r="ESH80" s="193"/>
      <c r="ESI80" s="193"/>
      <c r="ESJ80" s="193"/>
      <c r="ESK80" s="193"/>
      <c r="ESL80" s="193"/>
      <c r="ESM80" s="193"/>
      <c r="ESN80" s="193"/>
      <c r="ESO80" s="193"/>
      <c r="ESP80" s="193"/>
      <c r="ESQ80" s="193"/>
      <c r="ESR80" s="193"/>
      <c r="ESS80" s="193"/>
      <c r="EST80" s="193"/>
      <c r="ESU80" s="193"/>
      <c r="ESV80" s="193"/>
      <c r="ESW80" s="193"/>
      <c r="ESX80" s="193"/>
      <c r="ESY80" s="193"/>
      <c r="ESZ80" s="193"/>
      <c r="ETA80" s="193"/>
      <c r="ETB80" s="193"/>
      <c r="ETC80" s="193"/>
      <c r="ETD80" s="193"/>
      <c r="ETE80" s="193"/>
      <c r="ETF80" s="193"/>
      <c r="ETG80" s="193"/>
      <c r="ETH80" s="193"/>
      <c r="ETI80" s="193"/>
      <c r="ETJ80" s="193"/>
      <c r="ETK80" s="193"/>
      <c r="ETL80" s="193"/>
      <c r="ETM80" s="193"/>
      <c r="ETN80" s="193"/>
      <c r="ETO80" s="193"/>
      <c r="ETP80" s="193"/>
      <c r="ETQ80" s="193"/>
      <c r="ETR80" s="193"/>
      <c r="ETS80" s="193"/>
      <c r="ETT80" s="193"/>
      <c r="ETU80" s="193"/>
      <c r="ETV80" s="193"/>
      <c r="ETW80" s="193"/>
      <c r="ETX80" s="193"/>
      <c r="ETY80" s="193"/>
      <c r="ETZ80" s="193"/>
      <c r="EUA80" s="193"/>
      <c r="EUB80" s="193"/>
      <c r="EUC80" s="193"/>
      <c r="EUD80" s="193"/>
      <c r="EUE80" s="193"/>
      <c r="EUF80" s="193"/>
      <c r="EUG80" s="193"/>
      <c r="EUH80" s="193"/>
      <c r="EUI80" s="193"/>
      <c r="EUJ80" s="193"/>
      <c r="EUK80" s="193"/>
      <c r="EUL80" s="193"/>
      <c r="EUM80" s="193"/>
      <c r="EUN80" s="193"/>
      <c r="EUO80" s="193"/>
      <c r="EUP80" s="193"/>
      <c r="EUQ80" s="193"/>
      <c r="EUR80" s="193"/>
      <c r="EUS80" s="193"/>
      <c r="EUT80" s="193"/>
      <c r="EUU80" s="193"/>
      <c r="EUV80" s="193"/>
      <c r="EUW80" s="193"/>
      <c r="EUX80" s="193"/>
      <c r="EUY80" s="193"/>
      <c r="EUZ80" s="193"/>
      <c r="EVA80" s="193"/>
      <c r="EVB80" s="193"/>
      <c r="EVC80" s="193"/>
      <c r="EVD80" s="193"/>
      <c r="EVE80" s="193"/>
      <c r="EVF80" s="193"/>
      <c r="EVG80" s="193"/>
      <c r="EVH80" s="193"/>
      <c r="EVI80" s="193"/>
      <c r="EVJ80" s="193"/>
      <c r="EVK80" s="193"/>
      <c r="EVL80" s="193"/>
      <c r="EVM80" s="193"/>
      <c r="EVN80" s="193"/>
      <c r="EVO80" s="193"/>
      <c r="EVP80" s="193"/>
      <c r="EVQ80" s="193"/>
      <c r="EVR80" s="193"/>
      <c r="EVS80" s="193"/>
      <c r="EVT80" s="193"/>
      <c r="EVU80" s="193"/>
      <c r="EVV80" s="193"/>
      <c r="EVW80" s="193"/>
      <c r="EVX80" s="193"/>
      <c r="EVY80" s="193"/>
      <c r="EVZ80" s="193"/>
      <c r="EWA80" s="193"/>
      <c r="EWB80" s="193"/>
      <c r="EWC80" s="193"/>
      <c r="EWD80" s="193"/>
      <c r="EWE80" s="193"/>
      <c r="EWF80" s="193"/>
      <c r="EWG80" s="193"/>
      <c r="EWH80" s="193"/>
      <c r="EWI80" s="193"/>
      <c r="EWJ80" s="193"/>
      <c r="EWK80" s="193"/>
      <c r="EWL80" s="193"/>
      <c r="EWM80" s="193"/>
      <c r="EWN80" s="193"/>
      <c r="EWO80" s="193"/>
      <c r="EWP80" s="193"/>
      <c r="EWQ80" s="193"/>
      <c r="EWR80" s="193"/>
      <c r="EWS80" s="193"/>
      <c r="EWT80" s="193"/>
      <c r="EWU80" s="193"/>
      <c r="EWV80" s="193"/>
      <c r="EWW80" s="193"/>
      <c r="EWX80" s="193"/>
      <c r="EWY80" s="193"/>
      <c r="EWZ80" s="193"/>
      <c r="EXA80" s="193"/>
      <c r="EXB80" s="193"/>
      <c r="EXC80" s="193"/>
      <c r="EXD80" s="193"/>
      <c r="EXE80" s="193"/>
      <c r="EXF80" s="193"/>
      <c r="EXG80" s="193"/>
      <c r="EXH80" s="193"/>
      <c r="EXI80" s="193"/>
      <c r="EXJ80" s="193"/>
      <c r="EXK80" s="193"/>
      <c r="EXL80" s="193"/>
      <c r="EXM80" s="193"/>
      <c r="EXN80" s="193"/>
      <c r="EXO80" s="193"/>
      <c r="EXP80" s="193"/>
      <c r="EXQ80" s="193"/>
      <c r="EXR80" s="193"/>
      <c r="EXS80" s="193"/>
      <c r="EXT80" s="193"/>
      <c r="EXU80" s="193"/>
      <c r="EXV80" s="193"/>
      <c r="EXW80" s="193"/>
      <c r="EXX80" s="193"/>
      <c r="EXY80" s="193"/>
      <c r="EXZ80" s="193"/>
      <c r="EYA80" s="193"/>
      <c r="EYB80" s="193"/>
      <c r="EYC80" s="193"/>
      <c r="EYD80" s="193"/>
      <c r="EYE80" s="193"/>
      <c r="EYF80" s="193"/>
      <c r="EYG80" s="193"/>
      <c r="EYH80" s="193"/>
      <c r="EYI80" s="193"/>
      <c r="EYJ80" s="193"/>
      <c r="EYK80" s="193"/>
      <c r="EYL80" s="193"/>
      <c r="EYM80" s="193"/>
      <c r="EYN80" s="193"/>
      <c r="EYO80" s="193"/>
      <c r="EYP80" s="193"/>
      <c r="EYQ80" s="193"/>
      <c r="EYR80" s="193"/>
      <c r="EYS80" s="193"/>
      <c r="EYT80" s="193"/>
      <c r="EYU80" s="193"/>
      <c r="EYV80" s="193"/>
      <c r="EYW80" s="193"/>
      <c r="EYX80" s="193"/>
      <c r="EYY80" s="193"/>
      <c r="EYZ80" s="193"/>
      <c r="EZA80" s="193"/>
      <c r="EZB80" s="193"/>
      <c r="EZC80" s="193"/>
      <c r="EZD80" s="193"/>
      <c r="EZE80" s="193"/>
      <c r="EZF80" s="193"/>
      <c r="EZG80" s="193"/>
      <c r="EZH80" s="193"/>
      <c r="EZI80" s="193"/>
      <c r="EZJ80" s="193"/>
      <c r="EZK80" s="193"/>
      <c r="EZL80" s="193"/>
      <c r="EZM80" s="193"/>
      <c r="EZN80" s="193"/>
      <c r="EZO80" s="193"/>
      <c r="EZP80" s="193"/>
      <c r="EZQ80" s="193"/>
      <c r="EZR80" s="193"/>
      <c r="EZS80" s="193"/>
      <c r="EZT80" s="193"/>
      <c r="EZU80" s="193"/>
      <c r="EZV80" s="193"/>
      <c r="EZW80" s="193"/>
      <c r="EZX80" s="193"/>
      <c r="EZY80" s="193"/>
      <c r="EZZ80" s="193"/>
      <c r="FAA80" s="193"/>
      <c r="FAB80" s="193"/>
      <c r="FAC80" s="193"/>
      <c r="FAD80" s="193"/>
      <c r="FAE80" s="193"/>
      <c r="FAF80" s="193"/>
      <c r="FAG80" s="193"/>
      <c r="FAH80" s="193"/>
      <c r="FAI80" s="193"/>
      <c r="FAJ80" s="193"/>
      <c r="FAK80" s="193"/>
      <c r="FAL80" s="193"/>
      <c r="FAM80" s="193"/>
      <c r="FAN80" s="193"/>
      <c r="FAO80" s="193"/>
      <c r="FAP80" s="193"/>
      <c r="FAQ80" s="193"/>
      <c r="FAR80" s="193"/>
      <c r="FAS80" s="193"/>
      <c r="FAT80" s="193"/>
      <c r="FAU80" s="193"/>
      <c r="FAV80" s="193"/>
      <c r="FAW80" s="193"/>
      <c r="FAX80" s="193"/>
      <c r="FAY80" s="193"/>
      <c r="FAZ80" s="193"/>
      <c r="FBA80" s="193"/>
      <c r="FBB80" s="193"/>
      <c r="FBC80" s="193"/>
      <c r="FBD80" s="193"/>
      <c r="FBE80" s="193"/>
      <c r="FBF80" s="193"/>
      <c r="FBG80" s="193"/>
      <c r="FBH80" s="193"/>
      <c r="FBI80" s="193"/>
      <c r="FBJ80" s="193"/>
      <c r="FBK80" s="193"/>
      <c r="FBL80" s="193"/>
      <c r="FBM80" s="193"/>
      <c r="FBN80" s="193"/>
      <c r="FBO80" s="193"/>
      <c r="FBP80" s="193"/>
      <c r="FBQ80" s="193"/>
      <c r="FBR80" s="193"/>
      <c r="FBS80" s="193"/>
      <c r="FBT80" s="193"/>
      <c r="FBU80" s="193"/>
      <c r="FBV80" s="193"/>
      <c r="FBW80" s="193"/>
      <c r="FBX80" s="193"/>
      <c r="FBY80" s="193"/>
      <c r="FBZ80" s="193"/>
      <c r="FCA80" s="193"/>
      <c r="FCB80" s="193"/>
      <c r="FCC80" s="193"/>
      <c r="FCD80" s="193"/>
      <c r="FCE80" s="193"/>
      <c r="FCF80" s="193"/>
      <c r="FCG80" s="193"/>
      <c r="FCH80" s="193"/>
      <c r="FCI80" s="193"/>
      <c r="FCJ80" s="193"/>
      <c r="FCK80" s="193"/>
      <c r="FCL80" s="193"/>
      <c r="FCM80" s="193"/>
      <c r="FCN80" s="193"/>
      <c r="FCO80" s="193"/>
      <c r="FCP80" s="193"/>
      <c r="FCQ80" s="193"/>
      <c r="FCR80" s="193"/>
      <c r="FCS80" s="193"/>
      <c r="FCT80" s="193"/>
      <c r="FCU80" s="193"/>
      <c r="FCV80" s="193"/>
      <c r="FCW80" s="193"/>
      <c r="FCX80" s="193"/>
      <c r="FCY80" s="193"/>
      <c r="FCZ80" s="193"/>
      <c r="FDA80" s="193"/>
      <c r="FDB80" s="193"/>
      <c r="FDC80" s="193"/>
      <c r="FDD80" s="193"/>
      <c r="FDE80" s="193"/>
      <c r="FDF80" s="193"/>
      <c r="FDG80" s="193"/>
      <c r="FDH80" s="193"/>
      <c r="FDI80" s="193"/>
      <c r="FDJ80" s="193"/>
      <c r="FDK80" s="193"/>
      <c r="FDL80" s="193"/>
      <c r="FDM80" s="193"/>
      <c r="FDN80" s="193"/>
      <c r="FDO80" s="193"/>
      <c r="FDP80" s="193"/>
      <c r="FDQ80" s="193"/>
      <c r="FDR80" s="193"/>
      <c r="FDS80" s="193"/>
      <c r="FDT80" s="193"/>
      <c r="FDU80" s="193"/>
      <c r="FDV80" s="193"/>
      <c r="FDW80" s="193"/>
      <c r="FDX80" s="193"/>
      <c r="FDY80" s="193"/>
      <c r="FDZ80" s="193"/>
      <c r="FEA80" s="193"/>
      <c r="FEB80" s="193"/>
      <c r="FEC80" s="193"/>
      <c r="FED80" s="193"/>
      <c r="FEE80" s="193"/>
      <c r="FEF80" s="193"/>
      <c r="FEG80" s="193"/>
      <c r="FEH80" s="193"/>
      <c r="FEI80" s="193"/>
      <c r="FEJ80" s="193"/>
      <c r="FEK80" s="193"/>
      <c r="FEL80" s="193"/>
      <c r="FEM80" s="193"/>
      <c r="FEN80" s="193"/>
      <c r="FEO80" s="193"/>
      <c r="FEP80" s="193"/>
      <c r="FEQ80" s="193"/>
      <c r="FER80" s="193"/>
      <c r="FES80" s="193"/>
      <c r="FET80" s="193"/>
      <c r="FEU80" s="193"/>
      <c r="FEV80" s="193"/>
      <c r="FEW80" s="193"/>
      <c r="FEX80" s="193"/>
      <c r="FEY80" s="193"/>
      <c r="FEZ80" s="193"/>
      <c r="FFA80" s="193"/>
      <c r="FFB80" s="193"/>
      <c r="FFC80" s="193"/>
      <c r="FFD80" s="193"/>
      <c r="FFE80" s="193"/>
      <c r="FFF80" s="193"/>
      <c r="FFG80" s="193"/>
      <c r="FFH80" s="193"/>
      <c r="FFI80" s="193"/>
      <c r="FFJ80" s="193"/>
      <c r="FFK80" s="193"/>
      <c r="FFL80" s="193"/>
      <c r="FFM80" s="193"/>
      <c r="FFN80" s="193"/>
      <c r="FFO80" s="193"/>
      <c r="FFP80" s="193"/>
      <c r="FFQ80" s="193"/>
      <c r="FFR80" s="193"/>
      <c r="FFS80" s="193"/>
      <c r="FFT80" s="193"/>
      <c r="FFU80" s="193"/>
      <c r="FFV80" s="193"/>
      <c r="FFW80" s="193"/>
      <c r="FFX80" s="193"/>
      <c r="FFY80" s="193"/>
      <c r="FFZ80" s="193"/>
      <c r="FGA80" s="193"/>
      <c r="FGB80" s="193"/>
      <c r="FGC80" s="193"/>
      <c r="FGD80" s="193"/>
      <c r="FGE80" s="193"/>
      <c r="FGF80" s="193"/>
      <c r="FGG80" s="193"/>
      <c r="FGH80" s="193"/>
      <c r="FGI80" s="193"/>
      <c r="FGJ80" s="193"/>
      <c r="FGK80" s="193"/>
      <c r="FGL80" s="193"/>
      <c r="FGM80" s="193"/>
      <c r="FGN80" s="193"/>
      <c r="FGO80" s="193"/>
      <c r="FGP80" s="193"/>
      <c r="FGQ80" s="193"/>
      <c r="FGR80" s="193"/>
      <c r="FGS80" s="193"/>
      <c r="FGT80" s="193"/>
      <c r="FGU80" s="193"/>
      <c r="FGV80" s="193"/>
      <c r="FGW80" s="193"/>
      <c r="FGX80" s="193"/>
      <c r="FGY80" s="193"/>
      <c r="FGZ80" s="193"/>
      <c r="FHA80" s="193"/>
      <c r="FHB80" s="193"/>
      <c r="FHC80" s="193"/>
      <c r="FHD80" s="193"/>
      <c r="FHE80" s="193"/>
      <c r="FHF80" s="193"/>
      <c r="FHG80" s="193"/>
      <c r="FHH80" s="193"/>
      <c r="FHI80" s="193"/>
      <c r="FHJ80" s="193"/>
      <c r="FHK80" s="193"/>
      <c r="FHL80" s="193"/>
      <c r="FHM80" s="193"/>
      <c r="FHN80" s="193"/>
      <c r="FHO80" s="193"/>
      <c r="FHP80" s="193"/>
      <c r="FHQ80" s="193"/>
      <c r="FHR80" s="193"/>
      <c r="FHS80" s="193"/>
      <c r="FHT80" s="193"/>
      <c r="FHU80" s="193"/>
      <c r="FHV80" s="193"/>
      <c r="FHW80" s="193"/>
      <c r="FHX80" s="193"/>
      <c r="FHY80" s="193"/>
      <c r="FHZ80" s="193"/>
      <c r="FIA80" s="193"/>
      <c r="FIB80" s="193"/>
      <c r="FIC80" s="193"/>
      <c r="FID80" s="193"/>
      <c r="FIE80" s="193"/>
      <c r="FIF80" s="193"/>
      <c r="FIG80" s="193"/>
      <c r="FIH80" s="193"/>
      <c r="FII80" s="193"/>
      <c r="FIJ80" s="193"/>
      <c r="FIK80" s="193"/>
      <c r="FIL80" s="193"/>
      <c r="FIM80" s="193"/>
      <c r="FIN80" s="193"/>
      <c r="FIO80" s="193"/>
      <c r="FIP80" s="193"/>
      <c r="FIQ80" s="193"/>
      <c r="FIR80" s="193"/>
      <c r="FIS80" s="193"/>
      <c r="FIT80" s="193"/>
      <c r="FIU80" s="193"/>
      <c r="FIV80" s="193"/>
      <c r="FIW80" s="193"/>
      <c r="FIX80" s="193"/>
      <c r="FIY80" s="193"/>
      <c r="FIZ80" s="193"/>
      <c r="FJA80" s="193"/>
      <c r="FJB80" s="193"/>
      <c r="FJC80" s="193"/>
      <c r="FJD80" s="193"/>
      <c r="FJE80" s="193"/>
      <c r="FJF80" s="193"/>
      <c r="FJG80" s="193"/>
      <c r="FJH80" s="193"/>
      <c r="FJI80" s="193"/>
      <c r="FJJ80" s="193"/>
      <c r="FJK80" s="193"/>
      <c r="FJL80" s="193"/>
      <c r="FJM80" s="193"/>
      <c r="FJN80" s="193"/>
      <c r="FJO80" s="193"/>
      <c r="FJP80" s="193"/>
      <c r="FJQ80" s="193"/>
      <c r="FJR80" s="193"/>
      <c r="FJS80" s="193"/>
      <c r="FJT80" s="193"/>
      <c r="FJU80" s="193"/>
      <c r="FJV80" s="193"/>
      <c r="FJW80" s="193"/>
      <c r="FJX80" s="193"/>
      <c r="FJY80" s="193"/>
      <c r="FJZ80" s="193"/>
      <c r="FKA80" s="193"/>
      <c r="FKB80" s="193"/>
      <c r="FKC80" s="193"/>
      <c r="FKD80" s="193"/>
      <c r="FKE80" s="193"/>
      <c r="FKF80" s="193"/>
      <c r="FKG80" s="193"/>
      <c r="FKH80" s="193"/>
      <c r="FKI80" s="193"/>
      <c r="FKJ80" s="193"/>
      <c r="FKK80" s="193"/>
      <c r="FKL80" s="193"/>
      <c r="FKM80" s="193"/>
      <c r="FKN80" s="193"/>
      <c r="FKO80" s="193"/>
      <c r="FKP80" s="193"/>
      <c r="FKQ80" s="193"/>
      <c r="FKR80" s="193"/>
      <c r="FKS80" s="193"/>
      <c r="FKT80" s="193"/>
      <c r="FKU80" s="193"/>
      <c r="FKV80" s="193"/>
      <c r="FKW80" s="193"/>
      <c r="FKX80" s="193"/>
      <c r="FKY80" s="193"/>
      <c r="FKZ80" s="193"/>
      <c r="FLA80" s="193"/>
      <c r="FLB80" s="193"/>
      <c r="FLC80" s="193"/>
      <c r="FLD80" s="193"/>
      <c r="FLE80" s="193"/>
      <c r="FLF80" s="193"/>
      <c r="FLG80" s="193"/>
      <c r="FLH80" s="193"/>
      <c r="FLI80" s="193"/>
      <c r="FLJ80" s="193"/>
      <c r="FLK80" s="193"/>
      <c r="FLL80" s="193"/>
      <c r="FLM80" s="193"/>
      <c r="FLN80" s="193"/>
      <c r="FLO80" s="193"/>
      <c r="FLP80" s="193"/>
      <c r="FLQ80" s="193"/>
      <c r="FLR80" s="193"/>
      <c r="FLS80" s="193"/>
      <c r="FLT80" s="193"/>
      <c r="FLU80" s="193"/>
      <c r="FLV80" s="193"/>
      <c r="FLW80" s="193"/>
      <c r="FLX80" s="193"/>
      <c r="FLY80" s="193"/>
      <c r="FLZ80" s="193"/>
      <c r="FMA80" s="193"/>
      <c r="FMB80" s="193"/>
      <c r="FMC80" s="193"/>
      <c r="FMD80" s="193"/>
      <c r="FME80" s="193"/>
      <c r="FMF80" s="193"/>
      <c r="FMG80" s="193"/>
      <c r="FMH80" s="193"/>
      <c r="FMI80" s="193"/>
      <c r="FMJ80" s="193"/>
      <c r="FMK80" s="193"/>
      <c r="FML80" s="193"/>
      <c r="FMM80" s="193"/>
      <c r="FMN80" s="193"/>
      <c r="FMO80" s="193"/>
      <c r="FMP80" s="193"/>
      <c r="FMQ80" s="193"/>
      <c r="FMR80" s="193"/>
      <c r="FMS80" s="193"/>
      <c r="FMT80" s="193"/>
      <c r="FMU80" s="193"/>
      <c r="FMV80" s="193"/>
      <c r="FMW80" s="193"/>
      <c r="FMX80" s="193"/>
      <c r="FMY80" s="193"/>
      <c r="FMZ80" s="193"/>
      <c r="FNA80" s="193"/>
      <c r="FNB80" s="193"/>
      <c r="FNC80" s="193"/>
      <c r="FND80" s="193"/>
      <c r="FNE80" s="193"/>
      <c r="FNF80" s="193"/>
      <c r="FNG80" s="193"/>
      <c r="FNH80" s="193"/>
      <c r="FNI80" s="193"/>
      <c r="FNJ80" s="193"/>
      <c r="FNK80" s="193"/>
      <c r="FNL80" s="193"/>
      <c r="FNM80" s="193"/>
      <c r="FNN80" s="193"/>
      <c r="FNO80" s="193"/>
      <c r="FNP80" s="193"/>
      <c r="FNQ80" s="193"/>
      <c r="FNR80" s="193"/>
      <c r="FNS80" s="193"/>
      <c r="FNT80" s="193"/>
      <c r="FNU80" s="193"/>
      <c r="FNV80" s="193"/>
      <c r="FNW80" s="193"/>
      <c r="FNX80" s="193"/>
      <c r="FNY80" s="193"/>
      <c r="FNZ80" s="193"/>
      <c r="FOA80" s="193"/>
      <c r="FOB80" s="193"/>
      <c r="FOC80" s="193"/>
      <c r="FOD80" s="193"/>
      <c r="FOE80" s="193"/>
      <c r="FOF80" s="193"/>
      <c r="FOG80" s="193"/>
      <c r="FOH80" s="193"/>
      <c r="FOI80" s="193"/>
      <c r="FOJ80" s="193"/>
      <c r="FOK80" s="193"/>
      <c r="FOL80" s="193"/>
      <c r="FOM80" s="193"/>
      <c r="FON80" s="193"/>
      <c r="FOO80" s="193"/>
      <c r="FOP80" s="193"/>
      <c r="FOQ80" s="193"/>
      <c r="FOR80" s="193"/>
      <c r="FOS80" s="193"/>
      <c r="FOT80" s="193"/>
      <c r="FOU80" s="193"/>
      <c r="FOV80" s="193"/>
      <c r="FOW80" s="193"/>
      <c r="FOX80" s="193"/>
      <c r="FOY80" s="193"/>
      <c r="FOZ80" s="193"/>
      <c r="FPA80" s="193"/>
      <c r="FPB80" s="193"/>
      <c r="FPC80" s="193"/>
      <c r="FPD80" s="193"/>
      <c r="FPE80" s="193"/>
      <c r="FPF80" s="193"/>
      <c r="FPG80" s="193"/>
      <c r="FPH80" s="193"/>
      <c r="FPI80" s="193"/>
      <c r="FPJ80" s="193"/>
      <c r="FPK80" s="193"/>
      <c r="FPL80" s="193"/>
      <c r="FPM80" s="193"/>
      <c r="FPN80" s="193"/>
      <c r="FPO80" s="193"/>
      <c r="FPP80" s="193"/>
      <c r="FPQ80" s="193"/>
      <c r="FPR80" s="193"/>
      <c r="FPS80" s="193"/>
      <c r="FPT80" s="193"/>
      <c r="FPU80" s="193"/>
      <c r="FPV80" s="193"/>
      <c r="FPW80" s="193"/>
      <c r="FPX80" s="193"/>
      <c r="FPY80" s="193"/>
      <c r="FPZ80" s="193"/>
      <c r="FQA80" s="193"/>
      <c r="FQB80" s="193"/>
      <c r="FQC80" s="193"/>
      <c r="FQD80" s="193"/>
      <c r="FQE80" s="193"/>
      <c r="FQF80" s="193"/>
      <c r="FQG80" s="193"/>
      <c r="FQH80" s="193"/>
      <c r="FQI80" s="193"/>
      <c r="FQJ80" s="193"/>
      <c r="FQK80" s="193"/>
      <c r="FQL80" s="193"/>
      <c r="FQM80" s="193"/>
      <c r="FQN80" s="193"/>
      <c r="FQO80" s="193"/>
      <c r="FQP80" s="193"/>
      <c r="FQQ80" s="193"/>
      <c r="FQR80" s="193"/>
      <c r="FQS80" s="193"/>
      <c r="FQT80" s="193"/>
      <c r="FQU80" s="193"/>
      <c r="FQV80" s="193"/>
      <c r="FQW80" s="193"/>
      <c r="FQX80" s="193"/>
      <c r="FQY80" s="193"/>
      <c r="FQZ80" s="193"/>
      <c r="FRA80" s="193"/>
      <c r="FRB80" s="193"/>
      <c r="FRC80" s="193"/>
      <c r="FRD80" s="193"/>
      <c r="FRE80" s="193"/>
      <c r="FRF80" s="193"/>
      <c r="FRG80" s="193"/>
      <c r="FRH80" s="193"/>
      <c r="FRI80" s="193"/>
      <c r="FRJ80" s="193"/>
      <c r="FRK80" s="193"/>
      <c r="FRL80" s="193"/>
      <c r="FRM80" s="193"/>
      <c r="FRN80" s="193"/>
      <c r="FRO80" s="193"/>
      <c r="FRP80" s="193"/>
      <c r="FRQ80" s="193"/>
      <c r="FRR80" s="193"/>
      <c r="FRS80" s="193"/>
      <c r="FRT80" s="193"/>
      <c r="FRU80" s="193"/>
      <c r="FRV80" s="193"/>
      <c r="FRW80" s="193"/>
      <c r="FRX80" s="193"/>
      <c r="FRY80" s="193"/>
      <c r="FRZ80" s="193"/>
      <c r="FSA80" s="193"/>
      <c r="FSB80" s="193"/>
      <c r="FSC80" s="193"/>
      <c r="FSD80" s="193"/>
      <c r="FSE80" s="193"/>
      <c r="FSF80" s="193"/>
      <c r="FSG80" s="193"/>
      <c r="FSH80" s="193"/>
      <c r="FSI80" s="193"/>
      <c r="FSJ80" s="193"/>
      <c r="FSK80" s="193"/>
      <c r="FSL80" s="193"/>
      <c r="FSM80" s="193"/>
      <c r="FSN80" s="193"/>
      <c r="FSO80" s="193"/>
      <c r="FSP80" s="193"/>
      <c r="FSQ80" s="193"/>
      <c r="FSR80" s="193"/>
      <c r="FSS80" s="193"/>
      <c r="FST80" s="193"/>
      <c r="FSU80" s="193"/>
      <c r="FSV80" s="193"/>
      <c r="FSW80" s="193"/>
      <c r="FSX80" s="193"/>
      <c r="FSY80" s="193"/>
      <c r="FSZ80" s="193"/>
      <c r="FTA80" s="193"/>
      <c r="FTB80" s="193"/>
      <c r="FTC80" s="193"/>
      <c r="FTD80" s="193"/>
      <c r="FTE80" s="193"/>
      <c r="FTF80" s="193"/>
      <c r="FTG80" s="193"/>
      <c r="FTH80" s="193"/>
      <c r="FTI80" s="193"/>
      <c r="FTJ80" s="193"/>
      <c r="FTK80" s="193"/>
      <c r="FTL80" s="193"/>
      <c r="FTM80" s="193"/>
      <c r="FTN80" s="193"/>
      <c r="FTO80" s="193"/>
      <c r="FTP80" s="193"/>
      <c r="FTQ80" s="193"/>
      <c r="FTR80" s="193"/>
      <c r="FTS80" s="193"/>
      <c r="FTT80" s="193"/>
      <c r="FTU80" s="193"/>
      <c r="FTV80" s="193"/>
      <c r="FTW80" s="193"/>
      <c r="FTX80" s="193"/>
      <c r="FTY80" s="193"/>
      <c r="FTZ80" s="193"/>
      <c r="FUA80" s="193"/>
      <c r="FUB80" s="193"/>
      <c r="FUC80" s="193"/>
      <c r="FUD80" s="193"/>
      <c r="FUE80" s="193"/>
      <c r="FUF80" s="193"/>
      <c r="FUG80" s="193"/>
      <c r="FUH80" s="193"/>
      <c r="FUI80" s="193"/>
      <c r="FUJ80" s="193"/>
      <c r="FUK80" s="193"/>
      <c r="FUL80" s="193"/>
      <c r="FUM80" s="193"/>
      <c r="FUN80" s="193"/>
      <c r="FUO80" s="193"/>
      <c r="FUP80" s="193"/>
      <c r="FUQ80" s="193"/>
      <c r="FUR80" s="193"/>
      <c r="FUS80" s="193"/>
      <c r="FUT80" s="193"/>
      <c r="FUU80" s="193"/>
      <c r="FUV80" s="193"/>
      <c r="FUW80" s="193"/>
      <c r="FUX80" s="193"/>
      <c r="FUY80" s="193"/>
      <c r="FUZ80" s="193"/>
      <c r="FVA80" s="193"/>
      <c r="FVB80" s="193"/>
      <c r="FVC80" s="193"/>
      <c r="FVD80" s="193"/>
      <c r="FVE80" s="193"/>
      <c r="FVF80" s="193"/>
      <c r="FVG80" s="193"/>
      <c r="FVH80" s="193"/>
      <c r="FVI80" s="193"/>
      <c r="FVJ80" s="193"/>
      <c r="FVK80" s="193"/>
      <c r="FVL80" s="193"/>
      <c r="FVM80" s="193"/>
      <c r="FVN80" s="193"/>
      <c r="FVO80" s="193"/>
      <c r="FVP80" s="193"/>
      <c r="FVQ80" s="193"/>
      <c r="FVR80" s="193"/>
      <c r="FVS80" s="193"/>
      <c r="FVT80" s="193"/>
      <c r="FVU80" s="193"/>
      <c r="FVV80" s="193"/>
      <c r="FVW80" s="193"/>
      <c r="FVX80" s="193"/>
      <c r="FVY80" s="193"/>
      <c r="FVZ80" s="193"/>
      <c r="FWA80" s="193"/>
      <c r="FWB80" s="193"/>
      <c r="FWC80" s="193"/>
      <c r="FWD80" s="193"/>
      <c r="FWE80" s="193"/>
      <c r="FWF80" s="193"/>
      <c r="FWG80" s="193"/>
      <c r="FWH80" s="193"/>
      <c r="FWI80" s="193"/>
      <c r="FWJ80" s="193"/>
      <c r="FWK80" s="193"/>
      <c r="FWL80" s="193"/>
      <c r="FWM80" s="193"/>
      <c r="FWN80" s="193"/>
      <c r="FWO80" s="193"/>
      <c r="FWP80" s="193"/>
      <c r="FWQ80" s="193"/>
      <c r="FWR80" s="193"/>
      <c r="FWS80" s="193"/>
      <c r="FWT80" s="193"/>
      <c r="FWU80" s="193"/>
      <c r="FWV80" s="193"/>
      <c r="FWW80" s="193"/>
      <c r="FWX80" s="193"/>
      <c r="FWY80" s="193"/>
      <c r="FWZ80" s="193"/>
      <c r="FXA80" s="193"/>
      <c r="FXB80" s="193"/>
      <c r="FXC80" s="193"/>
      <c r="FXD80" s="193"/>
      <c r="FXE80" s="193"/>
      <c r="FXF80" s="193"/>
      <c r="FXG80" s="193"/>
      <c r="FXH80" s="193"/>
      <c r="FXI80" s="193"/>
      <c r="FXJ80" s="193"/>
      <c r="FXK80" s="193"/>
      <c r="FXL80" s="193"/>
      <c r="FXM80" s="193"/>
      <c r="FXN80" s="193"/>
      <c r="FXO80" s="193"/>
      <c r="FXP80" s="193"/>
      <c r="FXQ80" s="193"/>
      <c r="FXR80" s="193"/>
      <c r="FXS80" s="193"/>
      <c r="FXT80" s="193"/>
      <c r="FXU80" s="193"/>
      <c r="FXV80" s="193"/>
      <c r="FXW80" s="193"/>
      <c r="FXX80" s="193"/>
      <c r="FXY80" s="193"/>
      <c r="FXZ80" s="193"/>
      <c r="FYA80" s="193"/>
      <c r="FYB80" s="193"/>
      <c r="FYC80" s="193"/>
      <c r="FYD80" s="193"/>
      <c r="FYE80" s="193"/>
      <c r="FYF80" s="193"/>
      <c r="FYG80" s="193"/>
      <c r="FYH80" s="193"/>
      <c r="FYI80" s="193"/>
      <c r="FYJ80" s="193"/>
      <c r="FYK80" s="193"/>
      <c r="FYL80" s="193"/>
      <c r="FYM80" s="193"/>
      <c r="FYN80" s="193"/>
      <c r="FYO80" s="193"/>
      <c r="FYP80" s="193"/>
      <c r="FYQ80" s="193"/>
      <c r="FYR80" s="193"/>
      <c r="FYS80" s="193"/>
      <c r="FYT80" s="193"/>
      <c r="FYU80" s="193"/>
      <c r="FYV80" s="193"/>
      <c r="FYW80" s="193"/>
      <c r="FYX80" s="193"/>
      <c r="FYY80" s="193"/>
      <c r="FYZ80" s="193"/>
      <c r="FZA80" s="193"/>
      <c r="FZB80" s="193"/>
      <c r="FZC80" s="193"/>
      <c r="FZD80" s="193"/>
      <c r="FZE80" s="193"/>
      <c r="FZF80" s="193"/>
      <c r="FZG80" s="193"/>
      <c r="FZH80" s="193"/>
      <c r="FZI80" s="193"/>
      <c r="FZJ80" s="193"/>
      <c r="FZK80" s="193"/>
      <c r="FZL80" s="193"/>
      <c r="FZM80" s="193"/>
      <c r="FZN80" s="193"/>
      <c r="FZO80" s="193"/>
      <c r="FZP80" s="193"/>
      <c r="FZQ80" s="193"/>
      <c r="FZR80" s="193"/>
      <c r="FZS80" s="193"/>
      <c r="FZT80" s="193"/>
      <c r="FZU80" s="193"/>
      <c r="FZV80" s="193"/>
      <c r="FZW80" s="193"/>
      <c r="FZX80" s="193"/>
      <c r="FZY80" s="193"/>
      <c r="FZZ80" s="193"/>
      <c r="GAA80" s="193"/>
      <c r="GAB80" s="193"/>
      <c r="GAC80" s="193"/>
      <c r="GAD80" s="193"/>
      <c r="GAE80" s="193"/>
      <c r="GAF80" s="193"/>
      <c r="GAG80" s="193"/>
      <c r="GAH80" s="193"/>
      <c r="GAI80" s="193"/>
      <c r="GAJ80" s="193"/>
      <c r="GAK80" s="193"/>
      <c r="GAL80" s="193"/>
      <c r="GAM80" s="193"/>
      <c r="GAN80" s="193"/>
      <c r="GAO80" s="193"/>
      <c r="GAP80" s="193"/>
      <c r="GAQ80" s="193"/>
      <c r="GAR80" s="193"/>
      <c r="GAS80" s="193"/>
      <c r="GAT80" s="193"/>
      <c r="GAU80" s="193"/>
      <c r="GAV80" s="193"/>
      <c r="GAW80" s="193"/>
      <c r="GAX80" s="193"/>
      <c r="GAY80" s="193"/>
      <c r="GAZ80" s="193"/>
      <c r="GBA80" s="193"/>
      <c r="GBB80" s="193"/>
      <c r="GBC80" s="193"/>
      <c r="GBD80" s="193"/>
      <c r="GBE80" s="193"/>
      <c r="GBF80" s="193"/>
      <c r="GBG80" s="193"/>
      <c r="GBH80" s="193"/>
      <c r="GBI80" s="193"/>
      <c r="GBJ80" s="193"/>
      <c r="GBK80" s="193"/>
      <c r="GBL80" s="193"/>
      <c r="GBM80" s="193"/>
      <c r="GBN80" s="193"/>
      <c r="GBO80" s="193"/>
      <c r="GBP80" s="193"/>
      <c r="GBQ80" s="193"/>
      <c r="GBR80" s="193"/>
      <c r="GBS80" s="193"/>
      <c r="GBT80" s="193"/>
      <c r="GBU80" s="193"/>
      <c r="GBV80" s="193"/>
      <c r="GBW80" s="193"/>
      <c r="GBX80" s="193"/>
      <c r="GBY80" s="193"/>
      <c r="GBZ80" s="193"/>
      <c r="GCA80" s="193"/>
      <c r="GCB80" s="193"/>
      <c r="GCC80" s="193"/>
      <c r="GCD80" s="193"/>
      <c r="GCE80" s="193"/>
      <c r="GCF80" s="193"/>
      <c r="GCG80" s="193"/>
      <c r="GCH80" s="193"/>
      <c r="GCI80" s="193"/>
      <c r="GCJ80" s="193"/>
      <c r="GCK80" s="193"/>
      <c r="GCL80" s="193"/>
      <c r="GCM80" s="193"/>
      <c r="GCN80" s="193"/>
      <c r="GCO80" s="193"/>
      <c r="GCP80" s="193"/>
      <c r="GCQ80" s="193"/>
      <c r="GCR80" s="193"/>
      <c r="GCS80" s="193"/>
      <c r="GCT80" s="193"/>
      <c r="GCU80" s="193"/>
      <c r="GCV80" s="193"/>
      <c r="GCW80" s="193"/>
      <c r="GCX80" s="193"/>
      <c r="GCY80" s="193"/>
      <c r="GCZ80" s="193"/>
      <c r="GDA80" s="193"/>
      <c r="GDB80" s="193"/>
      <c r="GDC80" s="193"/>
      <c r="GDD80" s="193"/>
      <c r="GDE80" s="193"/>
      <c r="GDF80" s="193"/>
      <c r="GDG80" s="193"/>
      <c r="GDH80" s="193"/>
      <c r="GDI80" s="193"/>
      <c r="GDJ80" s="193"/>
      <c r="GDK80" s="193"/>
      <c r="GDL80" s="193"/>
      <c r="GDM80" s="193"/>
      <c r="GDN80" s="193"/>
      <c r="GDO80" s="193"/>
      <c r="GDP80" s="193"/>
      <c r="GDQ80" s="193"/>
      <c r="GDR80" s="193"/>
      <c r="GDS80" s="193"/>
      <c r="GDT80" s="193"/>
      <c r="GDU80" s="193"/>
      <c r="GDV80" s="193"/>
      <c r="GDW80" s="193"/>
      <c r="GDX80" s="193"/>
      <c r="GDY80" s="193"/>
      <c r="GDZ80" s="193"/>
      <c r="GEA80" s="193"/>
      <c r="GEB80" s="193"/>
      <c r="GEC80" s="193"/>
      <c r="GED80" s="193"/>
      <c r="GEE80" s="193"/>
      <c r="GEF80" s="193"/>
      <c r="GEG80" s="193"/>
      <c r="GEH80" s="193"/>
      <c r="GEI80" s="193"/>
      <c r="GEJ80" s="193"/>
      <c r="GEK80" s="193"/>
      <c r="GEL80" s="193"/>
      <c r="GEM80" s="193"/>
      <c r="GEN80" s="193"/>
      <c r="GEO80" s="193"/>
      <c r="GEP80" s="193"/>
      <c r="GEQ80" s="193"/>
      <c r="GER80" s="193"/>
      <c r="GES80" s="193"/>
      <c r="GET80" s="193"/>
      <c r="GEU80" s="193"/>
      <c r="GEV80" s="193"/>
      <c r="GEW80" s="193"/>
      <c r="GEX80" s="193"/>
      <c r="GEY80" s="193"/>
      <c r="GEZ80" s="193"/>
      <c r="GFA80" s="193"/>
      <c r="GFB80" s="193"/>
      <c r="GFC80" s="193"/>
      <c r="GFD80" s="193"/>
      <c r="GFE80" s="193"/>
      <c r="GFF80" s="193"/>
      <c r="GFG80" s="193"/>
      <c r="GFH80" s="193"/>
      <c r="GFI80" s="193"/>
      <c r="GFJ80" s="193"/>
      <c r="GFK80" s="193"/>
      <c r="GFL80" s="193"/>
      <c r="GFM80" s="193"/>
      <c r="GFN80" s="193"/>
      <c r="GFO80" s="193"/>
      <c r="GFP80" s="193"/>
      <c r="GFQ80" s="193"/>
      <c r="GFR80" s="193"/>
      <c r="GFS80" s="193"/>
      <c r="GFT80" s="193"/>
      <c r="GFU80" s="193"/>
      <c r="GFV80" s="193"/>
      <c r="GFW80" s="193"/>
      <c r="GFX80" s="193"/>
      <c r="GFY80" s="193"/>
      <c r="GFZ80" s="193"/>
      <c r="GGA80" s="193"/>
      <c r="GGB80" s="193"/>
      <c r="GGC80" s="193"/>
      <c r="GGD80" s="193"/>
      <c r="GGE80" s="193"/>
      <c r="GGF80" s="193"/>
      <c r="GGG80" s="193"/>
      <c r="GGH80" s="193"/>
      <c r="GGI80" s="193"/>
      <c r="GGJ80" s="193"/>
      <c r="GGK80" s="193"/>
      <c r="GGL80" s="193"/>
      <c r="GGM80" s="193"/>
      <c r="GGN80" s="193"/>
      <c r="GGO80" s="193"/>
      <c r="GGP80" s="193"/>
      <c r="GGQ80" s="193"/>
      <c r="GGR80" s="193"/>
      <c r="GGS80" s="193"/>
      <c r="GGT80" s="193"/>
      <c r="GGU80" s="193"/>
      <c r="GGV80" s="193"/>
      <c r="GGW80" s="193"/>
      <c r="GGX80" s="193"/>
      <c r="GGY80" s="193"/>
      <c r="GGZ80" s="193"/>
      <c r="GHA80" s="193"/>
      <c r="GHB80" s="193"/>
      <c r="GHC80" s="193"/>
      <c r="GHD80" s="193"/>
      <c r="GHE80" s="193"/>
      <c r="GHF80" s="193"/>
      <c r="GHG80" s="193"/>
      <c r="GHH80" s="193"/>
      <c r="GHI80" s="193"/>
      <c r="GHJ80" s="193"/>
      <c r="GHK80" s="193"/>
      <c r="GHL80" s="193"/>
      <c r="GHM80" s="193"/>
      <c r="GHN80" s="193"/>
      <c r="GHO80" s="193"/>
      <c r="GHP80" s="193"/>
      <c r="GHQ80" s="193"/>
      <c r="GHR80" s="193"/>
      <c r="GHS80" s="193"/>
      <c r="GHT80" s="193"/>
      <c r="GHU80" s="193"/>
      <c r="GHV80" s="193"/>
      <c r="GHW80" s="193"/>
      <c r="GHX80" s="193"/>
      <c r="GHY80" s="193"/>
      <c r="GHZ80" s="193"/>
      <c r="GIA80" s="193"/>
      <c r="GIB80" s="193"/>
      <c r="GIC80" s="193"/>
      <c r="GID80" s="193"/>
      <c r="GIE80" s="193"/>
      <c r="GIF80" s="193"/>
      <c r="GIG80" s="193"/>
      <c r="GIH80" s="193"/>
      <c r="GII80" s="193"/>
      <c r="GIJ80" s="193"/>
      <c r="GIK80" s="193"/>
      <c r="GIL80" s="193"/>
      <c r="GIM80" s="193"/>
      <c r="GIN80" s="193"/>
      <c r="GIO80" s="193"/>
      <c r="GIP80" s="193"/>
      <c r="GIQ80" s="193"/>
      <c r="GIR80" s="193"/>
      <c r="GIS80" s="193"/>
      <c r="GIT80" s="193"/>
      <c r="GIU80" s="193"/>
      <c r="GIV80" s="193"/>
      <c r="GIW80" s="193"/>
      <c r="GIX80" s="193"/>
      <c r="GIY80" s="193"/>
      <c r="GIZ80" s="193"/>
      <c r="GJA80" s="193"/>
      <c r="GJB80" s="193"/>
      <c r="GJC80" s="193"/>
      <c r="GJD80" s="193"/>
      <c r="GJE80" s="193"/>
      <c r="GJF80" s="193"/>
      <c r="GJG80" s="193"/>
      <c r="GJH80" s="193"/>
      <c r="GJI80" s="193"/>
      <c r="GJJ80" s="193"/>
      <c r="GJK80" s="193"/>
      <c r="GJL80" s="193"/>
      <c r="GJM80" s="193"/>
      <c r="GJN80" s="193"/>
      <c r="GJO80" s="193"/>
      <c r="GJP80" s="193"/>
      <c r="GJQ80" s="193"/>
      <c r="GJR80" s="193"/>
      <c r="GJS80" s="193"/>
      <c r="GJT80" s="193"/>
      <c r="GJU80" s="193"/>
      <c r="GJV80" s="193"/>
      <c r="GJW80" s="193"/>
      <c r="GJX80" s="193"/>
      <c r="GJY80" s="193"/>
      <c r="GJZ80" s="193"/>
      <c r="GKA80" s="193"/>
      <c r="GKB80" s="193"/>
      <c r="GKC80" s="193"/>
      <c r="GKD80" s="193"/>
      <c r="GKE80" s="193"/>
      <c r="GKF80" s="193"/>
      <c r="GKG80" s="193"/>
      <c r="GKH80" s="193"/>
      <c r="GKI80" s="193"/>
      <c r="GKJ80" s="193"/>
      <c r="GKK80" s="193"/>
      <c r="GKL80" s="193"/>
      <c r="GKM80" s="193"/>
      <c r="GKN80" s="193"/>
      <c r="GKO80" s="193"/>
      <c r="GKP80" s="193"/>
      <c r="GKQ80" s="193"/>
      <c r="GKR80" s="193"/>
      <c r="GKS80" s="193"/>
      <c r="GKT80" s="193"/>
      <c r="GKU80" s="193"/>
      <c r="GKV80" s="193"/>
      <c r="GKW80" s="193"/>
      <c r="GKX80" s="193"/>
      <c r="GKY80" s="193"/>
      <c r="GKZ80" s="193"/>
      <c r="GLA80" s="193"/>
      <c r="GLB80" s="193"/>
      <c r="GLC80" s="193"/>
      <c r="GLD80" s="193"/>
      <c r="GLE80" s="193"/>
      <c r="GLF80" s="193"/>
      <c r="GLG80" s="193"/>
      <c r="GLH80" s="193"/>
      <c r="GLI80" s="193"/>
      <c r="GLJ80" s="193"/>
      <c r="GLK80" s="193"/>
      <c r="GLL80" s="193"/>
      <c r="GLM80" s="193"/>
      <c r="GLN80" s="193"/>
      <c r="GLO80" s="193"/>
      <c r="GLP80" s="193"/>
      <c r="GLQ80" s="193"/>
      <c r="GLR80" s="193"/>
      <c r="GLS80" s="193"/>
      <c r="GLT80" s="193"/>
      <c r="GLU80" s="193"/>
      <c r="GLV80" s="193"/>
      <c r="GLW80" s="193"/>
      <c r="GLX80" s="193"/>
      <c r="GLY80" s="193"/>
      <c r="GLZ80" s="193"/>
      <c r="GMA80" s="193"/>
      <c r="GMB80" s="193"/>
      <c r="GMC80" s="193"/>
      <c r="GMD80" s="193"/>
      <c r="GME80" s="193"/>
      <c r="GMF80" s="193"/>
      <c r="GMG80" s="193"/>
      <c r="GMH80" s="193"/>
      <c r="GMI80" s="193"/>
      <c r="GMJ80" s="193"/>
      <c r="GMK80" s="193"/>
      <c r="GML80" s="193"/>
      <c r="GMM80" s="193"/>
      <c r="GMN80" s="193"/>
      <c r="GMO80" s="193"/>
      <c r="GMP80" s="193"/>
      <c r="GMQ80" s="193"/>
      <c r="GMR80" s="193"/>
      <c r="GMS80" s="193"/>
      <c r="GMT80" s="193"/>
      <c r="GMU80" s="193"/>
      <c r="GMV80" s="193"/>
      <c r="GMW80" s="193"/>
      <c r="GMX80" s="193"/>
      <c r="GMY80" s="193"/>
      <c r="GMZ80" s="193"/>
      <c r="GNA80" s="193"/>
      <c r="GNB80" s="193"/>
      <c r="GNC80" s="193"/>
      <c r="GND80" s="193"/>
      <c r="GNE80" s="193"/>
      <c r="GNF80" s="193"/>
      <c r="GNG80" s="193"/>
      <c r="GNH80" s="193"/>
      <c r="GNI80" s="193"/>
      <c r="GNJ80" s="193"/>
      <c r="GNK80" s="193"/>
      <c r="GNL80" s="193"/>
      <c r="GNM80" s="193"/>
      <c r="GNN80" s="193"/>
      <c r="GNO80" s="193"/>
      <c r="GNP80" s="193"/>
      <c r="GNQ80" s="193"/>
      <c r="GNR80" s="193"/>
      <c r="GNS80" s="193"/>
      <c r="GNT80" s="193"/>
      <c r="GNU80" s="193"/>
      <c r="GNV80" s="193"/>
      <c r="GNW80" s="193"/>
      <c r="GNX80" s="193"/>
      <c r="GNY80" s="193"/>
      <c r="GNZ80" s="193"/>
      <c r="GOA80" s="193"/>
      <c r="GOB80" s="193"/>
      <c r="GOC80" s="193"/>
      <c r="GOD80" s="193"/>
      <c r="GOE80" s="193"/>
      <c r="GOF80" s="193"/>
      <c r="GOG80" s="193"/>
      <c r="GOH80" s="193"/>
      <c r="GOI80" s="193"/>
      <c r="GOJ80" s="193"/>
      <c r="GOK80" s="193"/>
      <c r="GOL80" s="193"/>
      <c r="GOM80" s="193"/>
      <c r="GON80" s="193"/>
      <c r="GOO80" s="193"/>
      <c r="GOP80" s="193"/>
      <c r="GOQ80" s="193"/>
      <c r="GOR80" s="193"/>
      <c r="GOS80" s="193"/>
      <c r="GOT80" s="193"/>
      <c r="GOU80" s="193"/>
      <c r="GOV80" s="193"/>
      <c r="GOW80" s="193"/>
      <c r="GOX80" s="193"/>
      <c r="GOY80" s="193"/>
      <c r="GOZ80" s="193"/>
      <c r="GPA80" s="193"/>
      <c r="GPB80" s="193"/>
      <c r="GPC80" s="193"/>
      <c r="GPD80" s="193"/>
      <c r="GPE80" s="193"/>
      <c r="GPF80" s="193"/>
      <c r="GPG80" s="193"/>
      <c r="GPH80" s="193"/>
      <c r="GPI80" s="193"/>
      <c r="GPJ80" s="193"/>
      <c r="GPK80" s="193"/>
      <c r="GPL80" s="193"/>
      <c r="GPM80" s="193"/>
      <c r="GPN80" s="193"/>
      <c r="GPO80" s="193"/>
      <c r="GPP80" s="193"/>
      <c r="GPQ80" s="193"/>
      <c r="GPR80" s="193"/>
      <c r="GPS80" s="193"/>
      <c r="GPT80" s="193"/>
      <c r="GPU80" s="193"/>
      <c r="GPV80" s="193"/>
      <c r="GPW80" s="193"/>
      <c r="GPX80" s="193"/>
      <c r="GPY80" s="193"/>
      <c r="GPZ80" s="193"/>
      <c r="GQA80" s="193"/>
      <c r="GQB80" s="193"/>
      <c r="GQC80" s="193"/>
      <c r="GQD80" s="193"/>
      <c r="GQE80" s="193"/>
      <c r="GQF80" s="193"/>
      <c r="GQG80" s="193"/>
      <c r="GQH80" s="193"/>
      <c r="GQI80" s="193"/>
      <c r="GQJ80" s="193"/>
      <c r="GQK80" s="193"/>
      <c r="GQL80" s="193"/>
      <c r="GQM80" s="193"/>
      <c r="GQN80" s="193"/>
      <c r="GQO80" s="193"/>
      <c r="GQP80" s="193"/>
      <c r="GQQ80" s="193"/>
      <c r="GQR80" s="193"/>
      <c r="GQS80" s="193"/>
      <c r="GQT80" s="193"/>
      <c r="GQU80" s="193"/>
      <c r="GQV80" s="193"/>
      <c r="GQW80" s="193"/>
      <c r="GQX80" s="193"/>
      <c r="GQY80" s="193"/>
      <c r="GQZ80" s="193"/>
      <c r="GRA80" s="193"/>
      <c r="GRB80" s="193"/>
      <c r="GRC80" s="193"/>
      <c r="GRD80" s="193"/>
      <c r="GRE80" s="193"/>
      <c r="GRF80" s="193"/>
      <c r="GRG80" s="193"/>
      <c r="GRH80" s="193"/>
      <c r="GRI80" s="193"/>
      <c r="GRJ80" s="193"/>
      <c r="GRK80" s="193"/>
      <c r="GRL80" s="193"/>
      <c r="GRM80" s="193"/>
      <c r="GRN80" s="193"/>
      <c r="GRO80" s="193"/>
      <c r="GRP80" s="193"/>
      <c r="GRQ80" s="193"/>
      <c r="GRR80" s="193"/>
      <c r="GRS80" s="193"/>
      <c r="GRT80" s="193"/>
      <c r="GRU80" s="193"/>
      <c r="GRV80" s="193"/>
      <c r="GRW80" s="193"/>
      <c r="GRX80" s="193"/>
      <c r="GRY80" s="193"/>
      <c r="GRZ80" s="193"/>
      <c r="GSA80" s="193"/>
      <c r="GSB80" s="193"/>
      <c r="GSC80" s="193"/>
      <c r="GSD80" s="193"/>
      <c r="GSE80" s="193"/>
      <c r="GSF80" s="193"/>
      <c r="GSG80" s="193"/>
      <c r="GSH80" s="193"/>
      <c r="GSI80" s="193"/>
      <c r="GSJ80" s="193"/>
      <c r="GSK80" s="193"/>
      <c r="GSL80" s="193"/>
      <c r="GSM80" s="193"/>
      <c r="GSN80" s="193"/>
      <c r="GSO80" s="193"/>
      <c r="GSP80" s="193"/>
      <c r="GSQ80" s="193"/>
      <c r="GSR80" s="193"/>
      <c r="GSS80" s="193"/>
      <c r="GST80" s="193"/>
      <c r="GSU80" s="193"/>
      <c r="GSV80" s="193"/>
      <c r="GSW80" s="193"/>
      <c r="GSX80" s="193"/>
      <c r="GSY80" s="193"/>
      <c r="GSZ80" s="193"/>
      <c r="GTA80" s="193"/>
      <c r="GTB80" s="193"/>
      <c r="GTC80" s="193"/>
      <c r="GTD80" s="193"/>
      <c r="GTE80" s="193"/>
      <c r="GTF80" s="193"/>
      <c r="GTG80" s="193"/>
      <c r="GTH80" s="193"/>
      <c r="GTI80" s="193"/>
      <c r="GTJ80" s="193"/>
      <c r="GTK80" s="193"/>
      <c r="GTL80" s="193"/>
      <c r="GTM80" s="193"/>
      <c r="GTN80" s="193"/>
      <c r="GTO80" s="193"/>
      <c r="GTP80" s="193"/>
      <c r="GTQ80" s="193"/>
      <c r="GTR80" s="193"/>
      <c r="GTS80" s="193"/>
      <c r="GTT80" s="193"/>
      <c r="GTU80" s="193"/>
      <c r="GTV80" s="193"/>
      <c r="GTW80" s="193"/>
      <c r="GTX80" s="193"/>
      <c r="GTY80" s="193"/>
      <c r="GTZ80" s="193"/>
      <c r="GUA80" s="193"/>
      <c r="GUB80" s="193"/>
      <c r="GUC80" s="193"/>
      <c r="GUD80" s="193"/>
      <c r="GUE80" s="193"/>
      <c r="GUF80" s="193"/>
      <c r="GUG80" s="193"/>
      <c r="GUH80" s="193"/>
      <c r="GUI80" s="193"/>
      <c r="GUJ80" s="193"/>
      <c r="GUK80" s="193"/>
      <c r="GUL80" s="193"/>
      <c r="GUM80" s="193"/>
      <c r="GUN80" s="193"/>
      <c r="GUO80" s="193"/>
      <c r="GUP80" s="193"/>
      <c r="GUQ80" s="193"/>
      <c r="GUR80" s="193"/>
      <c r="GUS80" s="193"/>
      <c r="GUT80" s="193"/>
      <c r="GUU80" s="193"/>
      <c r="GUV80" s="193"/>
      <c r="GUW80" s="193"/>
      <c r="GUX80" s="193"/>
      <c r="GUY80" s="193"/>
      <c r="GUZ80" s="193"/>
      <c r="GVA80" s="193"/>
      <c r="GVB80" s="193"/>
      <c r="GVC80" s="193"/>
      <c r="GVD80" s="193"/>
      <c r="GVE80" s="193"/>
      <c r="GVF80" s="193"/>
      <c r="GVG80" s="193"/>
      <c r="GVH80" s="193"/>
      <c r="GVI80" s="193"/>
      <c r="GVJ80" s="193"/>
      <c r="GVK80" s="193"/>
      <c r="GVL80" s="193"/>
      <c r="GVM80" s="193"/>
      <c r="GVN80" s="193"/>
      <c r="GVO80" s="193"/>
      <c r="GVP80" s="193"/>
      <c r="GVQ80" s="193"/>
      <c r="GVR80" s="193"/>
      <c r="GVS80" s="193"/>
      <c r="GVT80" s="193"/>
      <c r="GVU80" s="193"/>
      <c r="GVV80" s="193"/>
      <c r="GVW80" s="193"/>
      <c r="GVX80" s="193"/>
      <c r="GVY80" s="193"/>
      <c r="GVZ80" s="193"/>
      <c r="GWA80" s="193"/>
      <c r="GWB80" s="193"/>
      <c r="GWC80" s="193"/>
      <c r="GWD80" s="193"/>
      <c r="GWE80" s="193"/>
      <c r="GWF80" s="193"/>
      <c r="GWG80" s="193"/>
      <c r="GWH80" s="193"/>
      <c r="GWI80" s="193"/>
      <c r="GWJ80" s="193"/>
      <c r="GWK80" s="193"/>
      <c r="GWL80" s="193"/>
      <c r="GWM80" s="193"/>
      <c r="GWN80" s="193"/>
      <c r="GWO80" s="193"/>
      <c r="GWP80" s="193"/>
      <c r="GWQ80" s="193"/>
      <c r="GWR80" s="193"/>
      <c r="GWS80" s="193"/>
      <c r="GWT80" s="193"/>
      <c r="GWU80" s="193"/>
      <c r="GWV80" s="193"/>
      <c r="GWW80" s="193"/>
      <c r="GWX80" s="193"/>
      <c r="GWY80" s="193"/>
      <c r="GWZ80" s="193"/>
      <c r="GXA80" s="193"/>
      <c r="GXB80" s="193"/>
      <c r="GXC80" s="193"/>
      <c r="GXD80" s="193"/>
      <c r="GXE80" s="193"/>
      <c r="GXF80" s="193"/>
      <c r="GXG80" s="193"/>
      <c r="GXH80" s="193"/>
      <c r="GXI80" s="193"/>
      <c r="GXJ80" s="193"/>
      <c r="GXK80" s="193"/>
      <c r="GXL80" s="193"/>
      <c r="GXM80" s="193"/>
      <c r="GXN80" s="193"/>
      <c r="GXO80" s="193"/>
      <c r="GXP80" s="193"/>
      <c r="GXQ80" s="193"/>
      <c r="GXR80" s="193"/>
      <c r="GXS80" s="193"/>
      <c r="GXT80" s="193"/>
      <c r="GXU80" s="193"/>
      <c r="GXV80" s="193"/>
      <c r="GXW80" s="193"/>
      <c r="GXX80" s="193"/>
      <c r="GXY80" s="193"/>
      <c r="GXZ80" s="193"/>
      <c r="GYA80" s="193"/>
      <c r="GYB80" s="193"/>
      <c r="GYC80" s="193"/>
      <c r="GYD80" s="193"/>
      <c r="GYE80" s="193"/>
      <c r="GYF80" s="193"/>
      <c r="GYG80" s="193"/>
      <c r="GYH80" s="193"/>
      <c r="GYI80" s="193"/>
      <c r="GYJ80" s="193"/>
      <c r="GYK80" s="193"/>
      <c r="GYL80" s="193"/>
      <c r="GYM80" s="193"/>
      <c r="GYN80" s="193"/>
      <c r="GYO80" s="193"/>
      <c r="GYP80" s="193"/>
      <c r="GYQ80" s="193"/>
      <c r="GYR80" s="193"/>
      <c r="GYS80" s="193"/>
      <c r="GYT80" s="193"/>
      <c r="GYU80" s="193"/>
      <c r="GYV80" s="193"/>
      <c r="GYW80" s="193"/>
      <c r="GYX80" s="193"/>
      <c r="GYY80" s="193"/>
      <c r="GYZ80" s="193"/>
      <c r="GZA80" s="193"/>
      <c r="GZB80" s="193"/>
      <c r="GZC80" s="193"/>
      <c r="GZD80" s="193"/>
      <c r="GZE80" s="193"/>
      <c r="GZF80" s="193"/>
      <c r="GZG80" s="193"/>
      <c r="GZH80" s="193"/>
      <c r="GZI80" s="193"/>
      <c r="GZJ80" s="193"/>
      <c r="GZK80" s="193"/>
      <c r="GZL80" s="193"/>
      <c r="GZM80" s="193"/>
      <c r="GZN80" s="193"/>
      <c r="GZO80" s="193"/>
      <c r="GZP80" s="193"/>
      <c r="GZQ80" s="193"/>
      <c r="GZR80" s="193"/>
      <c r="GZS80" s="193"/>
      <c r="GZT80" s="193"/>
      <c r="GZU80" s="193"/>
      <c r="GZV80" s="193"/>
      <c r="GZW80" s="193"/>
      <c r="GZX80" s="193"/>
      <c r="GZY80" s="193"/>
      <c r="GZZ80" s="193"/>
      <c r="HAA80" s="193"/>
      <c r="HAB80" s="193"/>
      <c r="HAC80" s="193"/>
      <c r="HAD80" s="193"/>
      <c r="HAE80" s="193"/>
      <c r="HAF80" s="193"/>
      <c r="HAG80" s="193"/>
      <c r="HAH80" s="193"/>
      <c r="HAI80" s="193"/>
      <c r="HAJ80" s="193"/>
      <c r="HAK80" s="193"/>
      <c r="HAL80" s="193"/>
      <c r="HAM80" s="193"/>
      <c r="HAN80" s="193"/>
      <c r="HAO80" s="193"/>
      <c r="HAP80" s="193"/>
      <c r="HAQ80" s="193"/>
      <c r="HAR80" s="193"/>
      <c r="HAS80" s="193"/>
      <c r="HAT80" s="193"/>
      <c r="HAU80" s="193"/>
      <c r="HAV80" s="193"/>
      <c r="HAW80" s="193"/>
      <c r="HAX80" s="193"/>
      <c r="HAY80" s="193"/>
      <c r="HAZ80" s="193"/>
      <c r="HBA80" s="193"/>
      <c r="HBB80" s="193"/>
      <c r="HBC80" s="193"/>
      <c r="HBD80" s="193"/>
      <c r="HBE80" s="193"/>
      <c r="HBF80" s="193"/>
      <c r="HBG80" s="193"/>
      <c r="HBH80" s="193"/>
      <c r="HBI80" s="193"/>
      <c r="HBJ80" s="193"/>
      <c r="HBK80" s="193"/>
      <c r="HBL80" s="193"/>
      <c r="HBM80" s="193"/>
      <c r="HBN80" s="193"/>
      <c r="HBO80" s="193"/>
      <c r="HBP80" s="193"/>
      <c r="HBQ80" s="193"/>
      <c r="HBR80" s="193"/>
      <c r="HBS80" s="193"/>
      <c r="HBT80" s="193"/>
      <c r="HBU80" s="193"/>
      <c r="HBV80" s="193"/>
      <c r="HBW80" s="193"/>
      <c r="HBX80" s="193"/>
      <c r="HBY80" s="193"/>
      <c r="HBZ80" s="193"/>
      <c r="HCA80" s="193"/>
      <c r="HCB80" s="193"/>
      <c r="HCC80" s="193"/>
      <c r="HCD80" s="193"/>
      <c r="HCE80" s="193"/>
      <c r="HCF80" s="193"/>
      <c r="HCG80" s="193"/>
      <c r="HCH80" s="193"/>
      <c r="HCI80" s="193"/>
      <c r="HCJ80" s="193"/>
      <c r="HCK80" s="193"/>
      <c r="HCL80" s="193"/>
      <c r="HCM80" s="193"/>
      <c r="HCN80" s="193"/>
      <c r="HCO80" s="193"/>
      <c r="HCP80" s="193"/>
      <c r="HCQ80" s="193"/>
      <c r="HCR80" s="193"/>
      <c r="HCS80" s="193"/>
      <c r="HCT80" s="193"/>
      <c r="HCU80" s="193"/>
      <c r="HCV80" s="193"/>
      <c r="HCW80" s="193"/>
      <c r="HCX80" s="193"/>
      <c r="HCY80" s="193"/>
      <c r="HCZ80" s="193"/>
      <c r="HDA80" s="193"/>
      <c r="HDB80" s="193"/>
      <c r="HDC80" s="193"/>
      <c r="HDD80" s="193"/>
      <c r="HDE80" s="193"/>
      <c r="HDF80" s="193"/>
      <c r="HDG80" s="193"/>
      <c r="HDH80" s="193"/>
      <c r="HDI80" s="193"/>
      <c r="HDJ80" s="193"/>
      <c r="HDK80" s="193"/>
      <c r="HDL80" s="193"/>
      <c r="HDM80" s="193"/>
      <c r="HDN80" s="193"/>
      <c r="HDO80" s="193"/>
      <c r="HDP80" s="193"/>
      <c r="HDQ80" s="193"/>
      <c r="HDR80" s="193"/>
      <c r="HDS80" s="193"/>
      <c r="HDT80" s="193"/>
      <c r="HDU80" s="193"/>
      <c r="HDV80" s="193"/>
      <c r="HDW80" s="193"/>
      <c r="HDX80" s="193"/>
      <c r="HDY80" s="193"/>
      <c r="HDZ80" s="193"/>
      <c r="HEA80" s="193"/>
      <c r="HEB80" s="193"/>
      <c r="HEC80" s="193"/>
      <c r="HED80" s="193"/>
      <c r="HEE80" s="193"/>
      <c r="HEF80" s="193"/>
      <c r="HEG80" s="193"/>
      <c r="HEH80" s="193"/>
      <c r="HEI80" s="193"/>
      <c r="HEJ80" s="193"/>
      <c r="HEK80" s="193"/>
      <c r="HEL80" s="193"/>
      <c r="HEM80" s="193"/>
      <c r="HEN80" s="193"/>
      <c r="HEO80" s="193"/>
      <c r="HEP80" s="193"/>
      <c r="HEQ80" s="193"/>
      <c r="HER80" s="193"/>
      <c r="HES80" s="193"/>
      <c r="HET80" s="193"/>
      <c r="HEU80" s="193"/>
      <c r="HEV80" s="193"/>
      <c r="HEW80" s="193"/>
      <c r="HEX80" s="193"/>
      <c r="HEY80" s="193"/>
      <c r="HEZ80" s="193"/>
      <c r="HFA80" s="193"/>
      <c r="HFB80" s="193"/>
      <c r="HFC80" s="193"/>
      <c r="HFD80" s="193"/>
      <c r="HFE80" s="193"/>
      <c r="HFF80" s="193"/>
      <c r="HFG80" s="193"/>
      <c r="HFH80" s="193"/>
      <c r="HFI80" s="193"/>
      <c r="HFJ80" s="193"/>
      <c r="HFK80" s="193"/>
      <c r="HFL80" s="193"/>
      <c r="HFM80" s="193"/>
      <c r="HFN80" s="193"/>
      <c r="HFO80" s="193"/>
      <c r="HFP80" s="193"/>
      <c r="HFQ80" s="193"/>
      <c r="HFR80" s="193"/>
      <c r="HFS80" s="193"/>
      <c r="HFT80" s="193"/>
      <c r="HFU80" s="193"/>
      <c r="HFV80" s="193"/>
      <c r="HFW80" s="193"/>
      <c r="HFX80" s="193"/>
      <c r="HFY80" s="193"/>
      <c r="HFZ80" s="193"/>
      <c r="HGA80" s="193"/>
      <c r="HGB80" s="193"/>
      <c r="HGC80" s="193"/>
      <c r="HGD80" s="193"/>
      <c r="HGE80" s="193"/>
      <c r="HGF80" s="193"/>
      <c r="HGG80" s="193"/>
      <c r="HGH80" s="193"/>
      <c r="HGI80" s="193"/>
      <c r="HGJ80" s="193"/>
      <c r="HGK80" s="193"/>
      <c r="HGL80" s="193"/>
      <c r="HGM80" s="193"/>
      <c r="HGN80" s="193"/>
      <c r="HGO80" s="193"/>
      <c r="HGP80" s="193"/>
      <c r="HGQ80" s="193"/>
      <c r="HGR80" s="193"/>
      <c r="HGS80" s="193"/>
      <c r="HGT80" s="193"/>
      <c r="HGU80" s="193"/>
      <c r="HGV80" s="193"/>
      <c r="HGW80" s="193"/>
      <c r="HGX80" s="193"/>
      <c r="HGY80" s="193"/>
      <c r="HGZ80" s="193"/>
      <c r="HHA80" s="193"/>
      <c r="HHB80" s="193"/>
      <c r="HHC80" s="193"/>
      <c r="HHD80" s="193"/>
      <c r="HHE80" s="193"/>
      <c r="HHF80" s="193"/>
      <c r="HHG80" s="193"/>
      <c r="HHH80" s="193"/>
      <c r="HHI80" s="193"/>
      <c r="HHJ80" s="193"/>
      <c r="HHK80" s="193"/>
      <c r="HHL80" s="193"/>
      <c r="HHM80" s="193"/>
      <c r="HHN80" s="193"/>
      <c r="HHO80" s="193"/>
      <c r="HHP80" s="193"/>
      <c r="HHQ80" s="193"/>
      <c r="HHR80" s="193"/>
      <c r="HHS80" s="193"/>
      <c r="HHT80" s="193"/>
      <c r="HHU80" s="193"/>
      <c r="HHV80" s="193"/>
      <c r="HHW80" s="193"/>
      <c r="HHX80" s="193"/>
      <c r="HHY80" s="193"/>
      <c r="HHZ80" s="193"/>
      <c r="HIA80" s="193"/>
      <c r="HIB80" s="193"/>
      <c r="HIC80" s="193"/>
      <c r="HID80" s="193"/>
      <c r="HIE80" s="193"/>
      <c r="HIF80" s="193"/>
      <c r="HIG80" s="193"/>
      <c r="HIH80" s="193"/>
      <c r="HII80" s="193"/>
      <c r="HIJ80" s="193"/>
      <c r="HIK80" s="193"/>
      <c r="HIL80" s="193"/>
      <c r="HIM80" s="193"/>
      <c r="HIN80" s="193"/>
      <c r="HIO80" s="193"/>
      <c r="HIP80" s="193"/>
      <c r="HIQ80" s="193"/>
      <c r="HIR80" s="193"/>
      <c r="HIS80" s="193"/>
      <c r="HIT80" s="193"/>
      <c r="HIU80" s="193"/>
      <c r="HIV80" s="193"/>
      <c r="HIW80" s="193"/>
      <c r="HIX80" s="193"/>
      <c r="HIY80" s="193"/>
      <c r="HIZ80" s="193"/>
      <c r="HJA80" s="193"/>
      <c r="HJB80" s="193"/>
      <c r="HJC80" s="193"/>
      <c r="HJD80" s="193"/>
      <c r="HJE80" s="193"/>
      <c r="HJF80" s="193"/>
      <c r="HJG80" s="193"/>
      <c r="HJH80" s="193"/>
      <c r="HJI80" s="193"/>
      <c r="HJJ80" s="193"/>
      <c r="HJK80" s="193"/>
      <c r="HJL80" s="193"/>
      <c r="HJM80" s="193"/>
      <c r="HJN80" s="193"/>
      <c r="HJO80" s="193"/>
      <c r="HJP80" s="193"/>
      <c r="HJQ80" s="193"/>
      <c r="HJR80" s="193"/>
      <c r="HJS80" s="193"/>
      <c r="HJT80" s="193"/>
      <c r="HJU80" s="193"/>
      <c r="HJV80" s="193"/>
      <c r="HJW80" s="193"/>
      <c r="HJX80" s="193"/>
      <c r="HJY80" s="193"/>
      <c r="HJZ80" s="193"/>
      <c r="HKA80" s="193"/>
      <c r="HKB80" s="193"/>
      <c r="HKC80" s="193"/>
      <c r="HKD80" s="193"/>
      <c r="HKE80" s="193"/>
      <c r="HKF80" s="193"/>
      <c r="HKG80" s="193"/>
      <c r="HKH80" s="193"/>
      <c r="HKI80" s="193"/>
      <c r="HKJ80" s="193"/>
      <c r="HKK80" s="193"/>
      <c r="HKL80" s="193"/>
      <c r="HKM80" s="193"/>
      <c r="HKN80" s="193"/>
      <c r="HKO80" s="193"/>
      <c r="HKP80" s="193"/>
      <c r="HKQ80" s="193"/>
      <c r="HKR80" s="193"/>
      <c r="HKS80" s="193"/>
      <c r="HKT80" s="193"/>
      <c r="HKU80" s="193"/>
      <c r="HKV80" s="193"/>
      <c r="HKW80" s="193"/>
      <c r="HKX80" s="193"/>
      <c r="HKY80" s="193"/>
      <c r="HKZ80" s="193"/>
      <c r="HLA80" s="193"/>
      <c r="HLB80" s="193"/>
      <c r="HLC80" s="193"/>
      <c r="HLD80" s="193"/>
      <c r="HLE80" s="193"/>
      <c r="HLF80" s="193"/>
      <c r="HLG80" s="193"/>
      <c r="HLH80" s="193"/>
      <c r="HLI80" s="193"/>
      <c r="HLJ80" s="193"/>
      <c r="HLK80" s="193"/>
      <c r="HLL80" s="193"/>
      <c r="HLM80" s="193"/>
      <c r="HLN80" s="193"/>
      <c r="HLO80" s="193"/>
      <c r="HLP80" s="193"/>
      <c r="HLQ80" s="193"/>
      <c r="HLR80" s="193"/>
      <c r="HLS80" s="193"/>
      <c r="HLT80" s="193"/>
      <c r="HLU80" s="193"/>
      <c r="HLV80" s="193"/>
      <c r="HLW80" s="193"/>
      <c r="HLX80" s="193"/>
      <c r="HLY80" s="193"/>
      <c r="HLZ80" s="193"/>
      <c r="HMA80" s="193"/>
      <c r="HMB80" s="193"/>
      <c r="HMC80" s="193"/>
      <c r="HMD80" s="193"/>
      <c r="HME80" s="193"/>
      <c r="HMF80" s="193"/>
      <c r="HMG80" s="193"/>
      <c r="HMH80" s="193"/>
      <c r="HMI80" s="193"/>
      <c r="HMJ80" s="193"/>
      <c r="HMK80" s="193"/>
      <c r="HML80" s="193"/>
      <c r="HMM80" s="193"/>
      <c r="HMN80" s="193"/>
      <c r="HMO80" s="193"/>
      <c r="HMP80" s="193"/>
      <c r="HMQ80" s="193"/>
      <c r="HMR80" s="193"/>
      <c r="HMS80" s="193"/>
      <c r="HMT80" s="193"/>
      <c r="HMU80" s="193"/>
      <c r="HMV80" s="193"/>
      <c r="HMW80" s="193"/>
      <c r="HMX80" s="193"/>
      <c r="HMY80" s="193"/>
      <c r="HMZ80" s="193"/>
      <c r="HNA80" s="193"/>
      <c r="HNB80" s="193"/>
      <c r="HNC80" s="193"/>
      <c r="HND80" s="193"/>
      <c r="HNE80" s="193"/>
      <c r="HNF80" s="193"/>
      <c r="HNG80" s="193"/>
      <c r="HNH80" s="193"/>
      <c r="HNI80" s="193"/>
      <c r="HNJ80" s="193"/>
      <c r="HNK80" s="193"/>
      <c r="HNL80" s="193"/>
      <c r="HNM80" s="193"/>
      <c r="HNN80" s="193"/>
      <c r="HNO80" s="193"/>
      <c r="HNP80" s="193"/>
      <c r="HNQ80" s="193"/>
      <c r="HNR80" s="193"/>
      <c r="HNS80" s="193"/>
      <c r="HNT80" s="193"/>
      <c r="HNU80" s="193"/>
      <c r="HNV80" s="193"/>
      <c r="HNW80" s="193"/>
      <c r="HNX80" s="193"/>
      <c r="HNY80" s="193"/>
      <c r="HNZ80" s="193"/>
      <c r="HOA80" s="193"/>
      <c r="HOB80" s="193"/>
      <c r="HOC80" s="193"/>
      <c r="HOD80" s="193"/>
      <c r="HOE80" s="193"/>
      <c r="HOF80" s="193"/>
      <c r="HOG80" s="193"/>
      <c r="HOH80" s="193"/>
      <c r="HOI80" s="193"/>
      <c r="HOJ80" s="193"/>
      <c r="HOK80" s="193"/>
      <c r="HOL80" s="193"/>
      <c r="HOM80" s="193"/>
      <c r="HON80" s="193"/>
      <c r="HOO80" s="193"/>
      <c r="HOP80" s="193"/>
      <c r="HOQ80" s="193"/>
      <c r="HOR80" s="193"/>
      <c r="HOS80" s="193"/>
      <c r="HOT80" s="193"/>
      <c r="HOU80" s="193"/>
      <c r="HOV80" s="193"/>
      <c r="HOW80" s="193"/>
      <c r="HOX80" s="193"/>
      <c r="HOY80" s="193"/>
      <c r="HOZ80" s="193"/>
      <c r="HPA80" s="193"/>
      <c r="HPB80" s="193"/>
      <c r="HPC80" s="193"/>
      <c r="HPD80" s="193"/>
      <c r="HPE80" s="193"/>
      <c r="HPF80" s="193"/>
      <c r="HPG80" s="193"/>
      <c r="HPH80" s="193"/>
      <c r="HPI80" s="193"/>
      <c r="HPJ80" s="193"/>
      <c r="HPK80" s="193"/>
      <c r="HPL80" s="193"/>
      <c r="HPM80" s="193"/>
      <c r="HPN80" s="193"/>
      <c r="HPO80" s="193"/>
      <c r="HPP80" s="193"/>
      <c r="HPQ80" s="193"/>
      <c r="HPR80" s="193"/>
      <c r="HPS80" s="193"/>
      <c r="HPT80" s="193"/>
      <c r="HPU80" s="193"/>
      <c r="HPV80" s="193"/>
      <c r="HPW80" s="193"/>
      <c r="HPX80" s="193"/>
      <c r="HPY80" s="193"/>
      <c r="HPZ80" s="193"/>
      <c r="HQA80" s="193"/>
      <c r="HQB80" s="193"/>
      <c r="HQC80" s="193"/>
      <c r="HQD80" s="193"/>
      <c r="HQE80" s="193"/>
      <c r="HQF80" s="193"/>
      <c r="HQG80" s="193"/>
      <c r="HQH80" s="193"/>
      <c r="HQI80" s="193"/>
      <c r="HQJ80" s="193"/>
      <c r="HQK80" s="193"/>
      <c r="HQL80" s="193"/>
      <c r="HQM80" s="193"/>
      <c r="HQN80" s="193"/>
      <c r="HQO80" s="193"/>
      <c r="HQP80" s="193"/>
      <c r="HQQ80" s="193"/>
      <c r="HQR80" s="193"/>
      <c r="HQS80" s="193"/>
      <c r="HQT80" s="193"/>
      <c r="HQU80" s="193"/>
      <c r="HQV80" s="193"/>
      <c r="HQW80" s="193"/>
      <c r="HQX80" s="193"/>
      <c r="HQY80" s="193"/>
      <c r="HQZ80" s="193"/>
      <c r="HRA80" s="193"/>
      <c r="HRB80" s="193"/>
      <c r="HRC80" s="193"/>
      <c r="HRD80" s="193"/>
      <c r="HRE80" s="193"/>
      <c r="HRF80" s="193"/>
      <c r="HRG80" s="193"/>
      <c r="HRH80" s="193"/>
      <c r="HRI80" s="193"/>
      <c r="HRJ80" s="193"/>
      <c r="HRK80" s="193"/>
      <c r="HRL80" s="193"/>
      <c r="HRM80" s="193"/>
      <c r="HRN80" s="193"/>
      <c r="HRO80" s="193"/>
      <c r="HRP80" s="193"/>
      <c r="HRQ80" s="193"/>
      <c r="HRR80" s="193"/>
      <c r="HRS80" s="193"/>
      <c r="HRT80" s="193"/>
      <c r="HRU80" s="193"/>
      <c r="HRV80" s="193"/>
      <c r="HRW80" s="193"/>
      <c r="HRX80" s="193"/>
      <c r="HRY80" s="193"/>
      <c r="HRZ80" s="193"/>
      <c r="HSA80" s="193"/>
      <c r="HSB80" s="193"/>
      <c r="HSC80" s="193"/>
      <c r="HSD80" s="193"/>
      <c r="HSE80" s="193"/>
      <c r="HSF80" s="193"/>
      <c r="HSG80" s="193"/>
      <c r="HSH80" s="193"/>
      <c r="HSI80" s="193"/>
      <c r="HSJ80" s="193"/>
      <c r="HSK80" s="193"/>
      <c r="HSL80" s="193"/>
      <c r="HSM80" s="193"/>
      <c r="HSN80" s="193"/>
      <c r="HSO80" s="193"/>
      <c r="HSP80" s="193"/>
      <c r="HSQ80" s="193"/>
      <c r="HSR80" s="193"/>
      <c r="HSS80" s="193"/>
      <c r="HST80" s="193"/>
      <c r="HSU80" s="193"/>
      <c r="HSV80" s="193"/>
      <c r="HSW80" s="193"/>
      <c r="HSX80" s="193"/>
      <c r="HSY80" s="193"/>
      <c r="HSZ80" s="193"/>
      <c r="HTA80" s="193"/>
      <c r="HTB80" s="193"/>
      <c r="HTC80" s="193"/>
      <c r="HTD80" s="193"/>
      <c r="HTE80" s="193"/>
      <c r="HTF80" s="193"/>
      <c r="HTG80" s="193"/>
      <c r="HTH80" s="193"/>
      <c r="HTI80" s="193"/>
      <c r="HTJ80" s="193"/>
      <c r="HTK80" s="193"/>
      <c r="HTL80" s="193"/>
      <c r="HTM80" s="193"/>
      <c r="HTN80" s="193"/>
      <c r="HTO80" s="193"/>
      <c r="HTP80" s="193"/>
      <c r="HTQ80" s="193"/>
      <c r="HTR80" s="193"/>
      <c r="HTS80" s="193"/>
      <c r="HTT80" s="193"/>
      <c r="HTU80" s="193"/>
      <c r="HTV80" s="193"/>
      <c r="HTW80" s="193"/>
      <c r="HTX80" s="193"/>
      <c r="HTY80" s="193"/>
      <c r="HTZ80" s="193"/>
      <c r="HUA80" s="193"/>
      <c r="HUB80" s="193"/>
      <c r="HUC80" s="193"/>
      <c r="HUD80" s="193"/>
      <c r="HUE80" s="193"/>
      <c r="HUF80" s="193"/>
      <c r="HUG80" s="193"/>
      <c r="HUH80" s="193"/>
      <c r="HUI80" s="193"/>
      <c r="HUJ80" s="193"/>
      <c r="HUK80" s="193"/>
      <c r="HUL80" s="193"/>
      <c r="HUM80" s="193"/>
      <c r="HUN80" s="193"/>
      <c r="HUO80" s="193"/>
      <c r="HUP80" s="193"/>
      <c r="HUQ80" s="193"/>
      <c r="HUR80" s="193"/>
      <c r="HUS80" s="193"/>
      <c r="HUT80" s="193"/>
      <c r="HUU80" s="193"/>
      <c r="HUV80" s="193"/>
      <c r="HUW80" s="193"/>
      <c r="HUX80" s="193"/>
      <c r="HUY80" s="193"/>
      <c r="HUZ80" s="193"/>
      <c r="HVA80" s="193"/>
      <c r="HVB80" s="193"/>
      <c r="HVC80" s="193"/>
      <c r="HVD80" s="193"/>
      <c r="HVE80" s="193"/>
      <c r="HVF80" s="193"/>
      <c r="HVG80" s="193"/>
      <c r="HVH80" s="193"/>
      <c r="HVI80" s="193"/>
      <c r="HVJ80" s="193"/>
      <c r="HVK80" s="193"/>
      <c r="HVL80" s="193"/>
      <c r="HVM80" s="193"/>
      <c r="HVN80" s="193"/>
      <c r="HVO80" s="193"/>
      <c r="HVP80" s="193"/>
      <c r="HVQ80" s="193"/>
      <c r="HVR80" s="193"/>
      <c r="HVS80" s="193"/>
      <c r="HVT80" s="193"/>
      <c r="HVU80" s="193"/>
      <c r="HVV80" s="193"/>
      <c r="HVW80" s="193"/>
      <c r="HVX80" s="193"/>
      <c r="HVY80" s="193"/>
      <c r="HVZ80" s="193"/>
      <c r="HWA80" s="193"/>
      <c r="HWB80" s="193"/>
      <c r="HWC80" s="193"/>
      <c r="HWD80" s="193"/>
      <c r="HWE80" s="193"/>
      <c r="HWF80" s="193"/>
      <c r="HWG80" s="193"/>
      <c r="HWH80" s="193"/>
      <c r="HWI80" s="193"/>
      <c r="HWJ80" s="193"/>
      <c r="HWK80" s="193"/>
      <c r="HWL80" s="193"/>
      <c r="HWM80" s="193"/>
      <c r="HWN80" s="193"/>
      <c r="HWO80" s="193"/>
      <c r="HWP80" s="193"/>
      <c r="HWQ80" s="193"/>
      <c r="HWR80" s="193"/>
      <c r="HWS80" s="193"/>
      <c r="HWT80" s="193"/>
      <c r="HWU80" s="193"/>
      <c r="HWV80" s="193"/>
      <c r="HWW80" s="193"/>
      <c r="HWX80" s="193"/>
      <c r="HWY80" s="193"/>
      <c r="HWZ80" s="193"/>
      <c r="HXA80" s="193"/>
      <c r="HXB80" s="193"/>
      <c r="HXC80" s="193"/>
      <c r="HXD80" s="193"/>
      <c r="HXE80" s="193"/>
      <c r="HXF80" s="193"/>
      <c r="HXG80" s="193"/>
      <c r="HXH80" s="193"/>
      <c r="HXI80" s="193"/>
      <c r="HXJ80" s="193"/>
      <c r="HXK80" s="193"/>
      <c r="HXL80" s="193"/>
      <c r="HXM80" s="193"/>
      <c r="HXN80" s="193"/>
      <c r="HXO80" s="193"/>
      <c r="HXP80" s="193"/>
      <c r="HXQ80" s="193"/>
      <c r="HXR80" s="193"/>
      <c r="HXS80" s="193"/>
      <c r="HXT80" s="193"/>
      <c r="HXU80" s="193"/>
      <c r="HXV80" s="193"/>
      <c r="HXW80" s="193"/>
      <c r="HXX80" s="193"/>
      <c r="HXY80" s="193"/>
      <c r="HXZ80" s="193"/>
      <c r="HYA80" s="193"/>
      <c r="HYB80" s="193"/>
      <c r="HYC80" s="193"/>
      <c r="HYD80" s="193"/>
      <c r="HYE80" s="193"/>
      <c r="HYF80" s="193"/>
      <c r="HYG80" s="193"/>
      <c r="HYH80" s="193"/>
      <c r="HYI80" s="193"/>
      <c r="HYJ80" s="193"/>
      <c r="HYK80" s="193"/>
      <c r="HYL80" s="193"/>
      <c r="HYM80" s="193"/>
      <c r="HYN80" s="193"/>
      <c r="HYO80" s="193"/>
      <c r="HYP80" s="193"/>
      <c r="HYQ80" s="193"/>
      <c r="HYR80" s="193"/>
      <c r="HYS80" s="193"/>
      <c r="HYT80" s="193"/>
      <c r="HYU80" s="193"/>
      <c r="HYV80" s="193"/>
      <c r="HYW80" s="193"/>
      <c r="HYX80" s="193"/>
      <c r="HYY80" s="193"/>
      <c r="HYZ80" s="193"/>
      <c r="HZA80" s="193"/>
      <c r="HZB80" s="193"/>
      <c r="HZC80" s="193"/>
      <c r="HZD80" s="193"/>
      <c r="HZE80" s="193"/>
      <c r="HZF80" s="193"/>
      <c r="HZG80" s="193"/>
      <c r="HZH80" s="193"/>
      <c r="HZI80" s="193"/>
      <c r="HZJ80" s="193"/>
      <c r="HZK80" s="193"/>
      <c r="HZL80" s="193"/>
      <c r="HZM80" s="193"/>
      <c r="HZN80" s="193"/>
      <c r="HZO80" s="193"/>
      <c r="HZP80" s="193"/>
      <c r="HZQ80" s="193"/>
      <c r="HZR80" s="193"/>
      <c r="HZS80" s="193"/>
      <c r="HZT80" s="193"/>
      <c r="HZU80" s="193"/>
      <c r="HZV80" s="193"/>
      <c r="HZW80" s="193"/>
      <c r="HZX80" s="193"/>
      <c r="HZY80" s="193"/>
      <c r="HZZ80" s="193"/>
      <c r="IAA80" s="193"/>
      <c r="IAB80" s="193"/>
      <c r="IAC80" s="193"/>
      <c r="IAD80" s="193"/>
      <c r="IAE80" s="193"/>
      <c r="IAF80" s="193"/>
      <c r="IAG80" s="193"/>
      <c r="IAH80" s="193"/>
      <c r="IAI80" s="193"/>
      <c r="IAJ80" s="193"/>
      <c r="IAK80" s="193"/>
      <c r="IAL80" s="193"/>
      <c r="IAM80" s="193"/>
      <c r="IAN80" s="193"/>
      <c r="IAO80" s="193"/>
      <c r="IAP80" s="193"/>
      <c r="IAQ80" s="193"/>
      <c r="IAR80" s="193"/>
      <c r="IAS80" s="193"/>
      <c r="IAT80" s="193"/>
      <c r="IAU80" s="193"/>
      <c r="IAV80" s="193"/>
      <c r="IAW80" s="193"/>
      <c r="IAX80" s="193"/>
      <c r="IAY80" s="193"/>
      <c r="IAZ80" s="193"/>
      <c r="IBA80" s="193"/>
      <c r="IBB80" s="193"/>
      <c r="IBC80" s="193"/>
      <c r="IBD80" s="193"/>
      <c r="IBE80" s="193"/>
      <c r="IBF80" s="193"/>
      <c r="IBG80" s="193"/>
      <c r="IBH80" s="193"/>
      <c r="IBI80" s="193"/>
      <c r="IBJ80" s="193"/>
      <c r="IBK80" s="193"/>
      <c r="IBL80" s="193"/>
      <c r="IBM80" s="193"/>
      <c r="IBN80" s="193"/>
      <c r="IBO80" s="193"/>
      <c r="IBP80" s="193"/>
      <c r="IBQ80" s="193"/>
      <c r="IBR80" s="193"/>
      <c r="IBS80" s="193"/>
      <c r="IBT80" s="193"/>
      <c r="IBU80" s="193"/>
      <c r="IBV80" s="193"/>
      <c r="IBW80" s="193"/>
      <c r="IBX80" s="193"/>
      <c r="IBY80" s="193"/>
      <c r="IBZ80" s="193"/>
      <c r="ICA80" s="193"/>
      <c r="ICB80" s="193"/>
      <c r="ICC80" s="193"/>
      <c r="ICD80" s="193"/>
      <c r="ICE80" s="193"/>
      <c r="ICF80" s="193"/>
      <c r="ICG80" s="193"/>
      <c r="ICH80" s="193"/>
      <c r="ICI80" s="193"/>
      <c r="ICJ80" s="193"/>
      <c r="ICK80" s="193"/>
      <c r="ICL80" s="193"/>
      <c r="ICM80" s="193"/>
      <c r="ICN80" s="193"/>
      <c r="ICO80" s="193"/>
      <c r="ICP80" s="193"/>
      <c r="ICQ80" s="193"/>
      <c r="ICR80" s="193"/>
      <c r="ICS80" s="193"/>
      <c r="ICT80" s="193"/>
      <c r="ICU80" s="193"/>
      <c r="ICV80" s="193"/>
      <c r="ICW80" s="193"/>
      <c r="ICX80" s="193"/>
      <c r="ICY80" s="193"/>
      <c r="ICZ80" s="193"/>
      <c r="IDA80" s="193"/>
      <c r="IDB80" s="193"/>
      <c r="IDC80" s="193"/>
      <c r="IDD80" s="193"/>
      <c r="IDE80" s="193"/>
      <c r="IDF80" s="193"/>
      <c r="IDG80" s="193"/>
      <c r="IDH80" s="193"/>
      <c r="IDI80" s="193"/>
      <c r="IDJ80" s="193"/>
      <c r="IDK80" s="193"/>
      <c r="IDL80" s="193"/>
      <c r="IDM80" s="193"/>
      <c r="IDN80" s="193"/>
      <c r="IDO80" s="193"/>
      <c r="IDP80" s="193"/>
      <c r="IDQ80" s="193"/>
      <c r="IDR80" s="193"/>
      <c r="IDS80" s="193"/>
      <c r="IDT80" s="193"/>
      <c r="IDU80" s="193"/>
      <c r="IDV80" s="193"/>
      <c r="IDW80" s="193"/>
      <c r="IDX80" s="193"/>
      <c r="IDY80" s="193"/>
      <c r="IDZ80" s="193"/>
      <c r="IEA80" s="193"/>
      <c r="IEB80" s="193"/>
      <c r="IEC80" s="193"/>
      <c r="IED80" s="193"/>
      <c r="IEE80" s="193"/>
      <c r="IEF80" s="193"/>
      <c r="IEG80" s="193"/>
      <c r="IEH80" s="193"/>
      <c r="IEI80" s="193"/>
      <c r="IEJ80" s="193"/>
      <c r="IEK80" s="193"/>
      <c r="IEL80" s="193"/>
      <c r="IEM80" s="193"/>
      <c r="IEN80" s="193"/>
      <c r="IEO80" s="193"/>
      <c r="IEP80" s="193"/>
      <c r="IEQ80" s="193"/>
      <c r="IER80" s="193"/>
      <c r="IES80" s="193"/>
      <c r="IET80" s="193"/>
      <c r="IEU80" s="193"/>
      <c r="IEV80" s="193"/>
      <c r="IEW80" s="193"/>
      <c r="IEX80" s="193"/>
      <c r="IEY80" s="193"/>
      <c r="IEZ80" s="193"/>
      <c r="IFA80" s="193"/>
      <c r="IFB80" s="193"/>
      <c r="IFC80" s="193"/>
      <c r="IFD80" s="193"/>
      <c r="IFE80" s="193"/>
      <c r="IFF80" s="193"/>
      <c r="IFG80" s="193"/>
      <c r="IFH80" s="193"/>
      <c r="IFI80" s="193"/>
      <c r="IFJ80" s="193"/>
      <c r="IFK80" s="193"/>
      <c r="IFL80" s="193"/>
      <c r="IFM80" s="193"/>
      <c r="IFN80" s="193"/>
      <c r="IFO80" s="193"/>
      <c r="IFP80" s="193"/>
      <c r="IFQ80" s="193"/>
      <c r="IFR80" s="193"/>
      <c r="IFS80" s="193"/>
      <c r="IFT80" s="193"/>
      <c r="IFU80" s="193"/>
      <c r="IFV80" s="193"/>
      <c r="IFW80" s="193"/>
      <c r="IFX80" s="193"/>
      <c r="IFY80" s="193"/>
      <c r="IFZ80" s="193"/>
      <c r="IGA80" s="193"/>
      <c r="IGB80" s="193"/>
      <c r="IGC80" s="193"/>
      <c r="IGD80" s="193"/>
      <c r="IGE80" s="193"/>
      <c r="IGF80" s="193"/>
      <c r="IGG80" s="193"/>
      <c r="IGH80" s="193"/>
      <c r="IGI80" s="193"/>
      <c r="IGJ80" s="193"/>
      <c r="IGK80" s="193"/>
      <c r="IGL80" s="193"/>
      <c r="IGM80" s="193"/>
      <c r="IGN80" s="193"/>
      <c r="IGO80" s="193"/>
      <c r="IGP80" s="193"/>
      <c r="IGQ80" s="193"/>
      <c r="IGR80" s="193"/>
      <c r="IGS80" s="193"/>
      <c r="IGT80" s="193"/>
      <c r="IGU80" s="193"/>
      <c r="IGV80" s="193"/>
      <c r="IGW80" s="193"/>
      <c r="IGX80" s="193"/>
      <c r="IGY80" s="193"/>
      <c r="IGZ80" s="193"/>
      <c r="IHA80" s="193"/>
      <c r="IHB80" s="193"/>
      <c r="IHC80" s="193"/>
      <c r="IHD80" s="193"/>
      <c r="IHE80" s="193"/>
      <c r="IHF80" s="193"/>
      <c r="IHG80" s="193"/>
      <c r="IHH80" s="193"/>
      <c r="IHI80" s="193"/>
      <c r="IHJ80" s="193"/>
      <c r="IHK80" s="193"/>
      <c r="IHL80" s="193"/>
      <c r="IHM80" s="193"/>
      <c r="IHN80" s="193"/>
      <c r="IHO80" s="193"/>
      <c r="IHP80" s="193"/>
      <c r="IHQ80" s="193"/>
      <c r="IHR80" s="193"/>
      <c r="IHS80" s="193"/>
      <c r="IHT80" s="193"/>
      <c r="IHU80" s="193"/>
      <c r="IHV80" s="193"/>
      <c r="IHW80" s="193"/>
      <c r="IHX80" s="193"/>
      <c r="IHY80" s="193"/>
      <c r="IHZ80" s="193"/>
      <c r="IIA80" s="193"/>
      <c r="IIB80" s="193"/>
      <c r="IIC80" s="193"/>
      <c r="IID80" s="193"/>
      <c r="IIE80" s="193"/>
      <c r="IIF80" s="193"/>
      <c r="IIG80" s="193"/>
      <c r="IIH80" s="193"/>
      <c r="III80" s="193"/>
      <c r="IIJ80" s="193"/>
      <c r="IIK80" s="193"/>
      <c r="IIL80" s="193"/>
      <c r="IIM80" s="193"/>
      <c r="IIN80" s="193"/>
      <c r="IIO80" s="193"/>
      <c r="IIP80" s="193"/>
      <c r="IIQ80" s="193"/>
      <c r="IIR80" s="193"/>
      <c r="IIS80" s="193"/>
      <c r="IIT80" s="193"/>
      <c r="IIU80" s="193"/>
      <c r="IIV80" s="193"/>
      <c r="IIW80" s="193"/>
      <c r="IIX80" s="193"/>
      <c r="IIY80" s="193"/>
      <c r="IIZ80" s="193"/>
      <c r="IJA80" s="193"/>
      <c r="IJB80" s="193"/>
      <c r="IJC80" s="193"/>
      <c r="IJD80" s="193"/>
      <c r="IJE80" s="193"/>
      <c r="IJF80" s="193"/>
      <c r="IJG80" s="193"/>
      <c r="IJH80" s="193"/>
      <c r="IJI80" s="193"/>
      <c r="IJJ80" s="193"/>
      <c r="IJK80" s="193"/>
      <c r="IJL80" s="193"/>
      <c r="IJM80" s="193"/>
      <c r="IJN80" s="193"/>
      <c r="IJO80" s="193"/>
      <c r="IJP80" s="193"/>
      <c r="IJQ80" s="193"/>
      <c r="IJR80" s="193"/>
      <c r="IJS80" s="193"/>
      <c r="IJT80" s="193"/>
      <c r="IJU80" s="193"/>
      <c r="IJV80" s="193"/>
      <c r="IJW80" s="193"/>
      <c r="IJX80" s="193"/>
      <c r="IJY80" s="193"/>
      <c r="IJZ80" s="193"/>
      <c r="IKA80" s="193"/>
      <c r="IKB80" s="193"/>
      <c r="IKC80" s="193"/>
      <c r="IKD80" s="193"/>
      <c r="IKE80" s="193"/>
      <c r="IKF80" s="193"/>
      <c r="IKG80" s="193"/>
      <c r="IKH80" s="193"/>
      <c r="IKI80" s="193"/>
      <c r="IKJ80" s="193"/>
      <c r="IKK80" s="193"/>
      <c r="IKL80" s="193"/>
      <c r="IKM80" s="193"/>
      <c r="IKN80" s="193"/>
      <c r="IKO80" s="193"/>
      <c r="IKP80" s="193"/>
      <c r="IKQ80" s="193"/>
      <c r="IKR80" s="193"/>
      <c r="IKS80" s="193"/>
      <c r="IKT80" s="193"/>
      <c r="IKU80" s="193"/>
      <c r="IKV80" s="193"/>
      <c r="IKW80" s="193"/>
      <c r="IKX80" s="193"/>
      <c r="IKY80" s="193"/>
      <c r="IKZ80" s="193"/>
      <c r="ILA80" s="193"/>
      <c r="ILB80" s="193"/>
      <c r="ILC80" s="193"/>
      <c r="ILD80" s="193"/>
      <c r="ILE80" s="193"/>
      <c r="ILF80" s="193"/>
      <c r="ILG80" s="193"/>
      <c r="ILH80" s="193"/>
      <c r="ILI80" s="193"/>
      <c r="ILJ80" s="193"/>
      <c r="ILK80" s="193"/>
      <c r="ILL80" s="193"/>
      <c r="ILM80" s="193"/>
      <c r="ILN80" s="193"/>
      <c r="ILO80" s="193"/>
      <c r="ILP80" s="193"/>
      <c r="ILQ80" s="193"/>
      <c r="ILR80" s="193"/>
      <c r="ILS80" s="193"/>
      <c r="ILT80" s="193"/>
      <c r="ILU80" s="193"/>
      <c r="ILV80" s="193"/>
      <c r="ILW80" s="193"/>
      <c r="ILX80" s="193"/>
      <c r="ILY80" s="193"/>
      <c r="ILZ80" s="193"/>
      <c r="IMA80" s="193"/>
      <c r="IMB80" s="193"/>
      <c r="IMC80" s="193"/>
      <c r="IMD80" s="193"/>
      <c r="IME80" s="193"/>
      <c r="IMF80" s="193"/>
      <c r="IMG80" s="193"/>
      <c r="IMH80" s="193"/>
      <c r="IMI80" s="193"/>
      <c r="IMJ80" s="193"/>
      <c r="IMK80" s="193"/>
      <c r="IML80" s="193"/>
      <c r="IMM80" s="193"/>
      <c r="IMN80" s="193"/>
      <c r="IMO80" s="193"/>
      <c r="IMP80" s="193"/>
      <c r="IMQ80" s="193"/>
      <c r="IMR80" s="193"/>
      <c r="IMS80" s="193"/>
      <c r="IMT80" s="193"/>
      <c r="IMU80" s="193"/>
      <c r="IMV80" s="193"/>
      <c r="IMW80" s="193"/>
      <c r="IMX80" s="193"/>
      <c r="IMY80" s="193"/>
      <c r="IMZ80" s="193"/>
      <c r="INA80" s="193"/>
      <c r="INB80" s="193"/>
      <c r="INC80" s="193"/>
      <c r="IND80" s="193"/>
      <c r="INE80" s="193"/>
      <c r="INF80" s="193"/>
      <c r="ING80" s="193"/>
      <c r="INH80" s="193"/>
      <c r="INI80" s="193"/>
      <c r="INJ80" s="193"/>
      <c r="INK80" s="193"/>
      <c r="INL80" s="193"/>
      <c r="INM80" s="193"/>
      <c r="INN80" s="193"/>
      <c r="INO80" s="193"/>
      <c r="INP80" s="193"/>
      <c r="INQ80" s="193"/>
      <c r="INR80" s="193"/>
      <c r="INS80" s="193"/>
      <c r="INT80" s="193"/>
      <c r="INU80" s="193"/>
      <c r="INV80" s="193"/>
      <c r="INW80" s="193"/>
      <c r="INX80" s="193"/>
      <c r="INY80" s="193"/>
      <c r="INZ80" s="193"/>
      <c r="IOA80" s="193"/>
      <c r="IOB80" s="193"/>
      <c r="IOC80" s="193"/>
      <c r="IOD80" s="193"/>
      <c r="IOE80" s="193"/>
      <c r="IOF80" s="193"/>
      <c r="IOG80" s="193"/>
      <c r="IOH80" s="193"/>
      <c r="IOI80" s="193"/>
      <c r="IOJ80" s="193"/>
      <c r="IOK80" s="193"/>
      <c r="IOL80" s="193"/>
      <c r="IOM80" s="193"/>
      <c r="ION80" s="193"/>
      <c r="IOO80" s="193"/>
      <c r="IOP80" s="193"/>
      <c r="IOQ80" s="193"/>
      <c r="IOR80" s="193"/>
      <c r="IOS80" s="193"/>
      <c r="IOT80" s="193"/>
      <c r="IOU80" s="193"/>
      <c r="IOV80" s="193"/>
      <c r="IOW80" s="193"/>
      <c r="IOX80" s="193"/>
      <c r="IOY80" s="193"/>
      <c r="IOZ80" s="193"/>
      <c r="IPA80" s="193"/>
      <c r="IPB80" s="193"/>
      <c r="IPC80" s="193"/>
      <c r="IPD80" s="193"/>
      <c r="IPE80" s="193"/>
      <c r="IPF80" s="193"/>
      <c r="IPG80" s="193"/>
      <c r="IPH80" s="193"/>
      <c r="IPI80" s="193"/>
      <c r="IPJ80" s="193"/>
      <c r="IPK80" s="193"/>
      <c r="IPL80" s="193"/>
      <c r="IPM80" s="193"/>
      <c r="IPN80" s="193"/>
      <c r="IPO80" s="193"/>
      <c r="IPP80" s="193"/>
      <c r="IPQ80" s="193"/>
      <c r="IPR80" s="193"/>
      <c r="IPS80" s="193"/>
      <c r="IPT80" s="193"/>
      <c r="IPU80" s="193"/>
      <c r="IPV80" s="193"/>
      <c r="IPW80" s="193"/>
      <c r="IPX80" s="193"/>
      <c r="IPY80" s="193"/>
      <c r="IPZ80" s="193"/>
      <c r="IQA80" s="193"/>
      <c r="IQB80" s="193"/>
      <c r="IQC80" s="193"/>
      <c r="IQD80" s="193"/>
      <c r="IQE80" s="193"/>
      <c r="IQF80" s="193"/>
      <c r="IQG80" s="193"/>
      <c r="IQH80" s="193"/>
      <c r="IQI80" s="193"/>
      <c r="IQJ80" s="193"/>
      <c r="IQK80" s="193"/>
      <c r="IQL80" s="193"/>
      <c r="IQM80" s="193"/>
      <c r="IQN80" s="193"/>
      <c r="IQO80" s="193"/>
      <c r="IQP80" s="193"/>
      <c r="IQQ80" s="193"/>
      <c r="IQR80" s="193"/>
      <c r="IQS80" s="193"/>
      <c r="IQT80" s="193"/>
      <c r="IQU80" s="193"/>
      <c r="IQV80" s="193"/>
      <c r="IQW80" s="193"/>
      <c r="IQX80" s="193"/>
      <c r="IQY80" s="193"/>
      <c r="IQZ80" s="193"/>
      <c r="IRA80" s="193"/>
      <c r="IRB80" s="193"/>
      <c r="IRC80" s="193"/>
      <c r="IRD80" s="193"/>
      <c r="IRE80" s="193"/>
      <c r="IRF80" s="193"/>
      <c r="IRG80" s="193"/>
      <c r="IRH80" s="193"/>
      <c r="IRI80" s="193"/>
      <c r="IRJ80" s="193"/>
      <c r="IRK80" s="193"/>
      <c r="IRL80" s="193"/>
      <c r="IRM80" s="193"/>
      <c r="IRN80" s="193"/>
      <c r="IRO80" s="193"/>
      <c r="IRP80" s="193"/>
      <c r="IRQ80" s="193"/>
      <c r="IRR80" s="193"/>
      <c r="IRS80" s="193"/>
      <c r="IRT80" s="193"/>
      <c r="IRU80" s="193"/>
      <c r="IRV80" s="193"/>
      <c r="IRW80" s="193"/>
      <c r="IRX80" s="193"/>
      <c r="IRY80" s="193"/>
      <c r="IRZ80" s="193"/>
      <c r="ISA80" s="193"/>
      <c r="ISB80" s="193"/>
      <c r="ISC80" s="193"/>
      <c r="ISD80" s="193"/>
      <c r="ISE80" s="193"/>
      <c r="ISF80" s="193"/>
      <c r="ISG80" s="193"/>
      <c r="ISH80" s="193"/>
      <c r="ISI80" s="193"/>
      <c r="ISJ80" s="193"/>
      <c r="ISK80" s="193"/>
      <c r="ISL80" s="193"/>
      <c r="ISM80" s="193"/>
      <c r="ISN80" s="193"/>
      <c r="ISO80" s="193"/>
      <c r="ISP80" s="193"/>
      <c r="ISQ80" s="193"/>
      <c r="ISR80" s="193"/>
      <c r="ISS80" s="193"/>
      <c r="IST80" s="193"/>
      <c r="ISU80" s="193"/>
      <c r="ISV80" s="193"/>
      <c r="ISW80" s="193"/>
      <c r="ISX80" s="193"/>
      <c r="ISY80" s="193"/>
      <c r="ISZ80" s="193"/>
      <c r="ITA80" s="193"/>
      <c r="ITB80" s="193"/>
      <c r="ITC80" s="193"/>
      <c r="ITD80" s="193"/>
      <c r="ITE80" s="193"/>
      <c r="ITF80" s="193"/>
      <c r="ITG80" s="193"/>
      <c r="ITH80" s="193"/>
      <c r="ITI80" s="193"/>
      <c r="ITJ80" s="193"/>
      <c r="ITK80" s="193"/>
      <c r="ITL80" s="193"/>
      <c r="ITM80" s="193"/>
      <c r="ITN80" s="193"/>
      <c r="ITO80" s="193"/>
      <c r="ITP80" s="193"/>
      <c r="ITQ80" s="193"/>
      <c r="ITR80" s="193"/>
      <c r="ITS80" s="193"/>
      <c r="ITT80" s="193"/>
      <c r="ITU80" s="193"/>
      <c r="ITV80" s="193"/>
      <c r="ITW80" s="193"/>
      <c r="ITX80" s="193"/>
      <c r="ITY80" s="193"/>
      <c r="ITZ80" s="193"/>
      <c r="IUA80" s="193"/>
      <c r="IUB80" s="193"/>
      <c r="IUC80" s="193"/>
      <c r="IUD80" s="193"/>
      <c r="IUE80" s="193"/>
      <c r="IUF80" s="193"/>
      <c r="IUG80" s="193"/>
      <c r="IUH80" s="193"/>
      <c r="IUI80" s="193"/>
      <c r="IUJ80" s="193"/>
      <c r="IUK80" s="193"/>
      <c r="IUL80" s="193"/>
      <c r="IUM80" s="193"/>
      <c r="IUN80" s="193"/>
      <c r="IUO80" s="193"/>
      <c r="IUP80" s="193"/>
      <c r="IUQ80" s="193"/>
      <c r="IUR80" s="193"/>
      <c r="IUS80" s="193"/>
      <c r="IUT80" s="193"/>
      <c r="IUU80" s="193"/>
      <c r="IUV80" s="193"/>
      <c r="IUW80" s="193"/>
      <c r="IUX80" s="193"/>
      <c r="IUY80" s="193"/>
      <c r="IUZ80" s="193"/>
      <c r="IVA80" s="193"/>
      <c r="IVB80" s="193"/>
      <c r="IVC80" s="193"/>
      <c r="IVD80" s="193"/>
      <c r="IVE80" s="193"/>
      <c r="IVF80" s="193"/>
      <c r="IVG80" s="193"/>
      <c r="IVH80" s="193"/>
      <c r="IVI80" s="193"/>
      <c r="IVJ80" s="193"/>
      <c r="IVK80" s="193"/>
      <c r="IVL80" s="193"/>
      <c r="IVM80" s="193"/>
      <c r="IVN80" s="193"/>
      <c r="IVO80" s="193"/>
      <c r="IVP80" s="193"/>
      <c r="IVQ80" s="193"/>
      <c r="IVR80" s="193"/>
      <c r="IVS80" s="193"/>
      <c r="IVT80" s="193"/>
      <c r="IVU80" s="193"/>
      <c r="IVV80" s="193"/>
      <c r="IVW80" s="193"/>
      <c r="IVX80" s="193"/>
      <c r="IVY80" s="193"/>
      <c r="IVZ80" s="193"/>
      <c r="IWA80" s="193"/>
      <c r="IWB80" s="193"/>
      <c r="IWC80" s="193"/>
      <c r="IWD80" s="193"/>
      <c r="IWE80" s="193"/>
      <c r="IWF80" s="193"/>
      <c r="IWG80" s="193"/>
      <c r="IWH80" s="193"/>
      <c r="IWI80" s="193"/>
      <c r="IWJ80" s="193"/>
      <c r="IWK80" s="193"/>
      <c r="IWL80" s="193"/>
      <c r="IWM80" s="193"/>
      <c r="IWN80" s="193"/>
      <c r="IWO80" s="193"/>
      <c r="IWP80" s="193"/>
      <c r="IWQ80" s="193"/>
      <c r="IWR80" s="193"/>
      <c r="IWS80" s="193"/>
      <c r="IWT80" s="193"/>
      <c r="IWU80" s="193"/>
      <c r="IWV80" s="193"/>
      <c r="IWW80" s="193"/>
      <c r="IWX80" s="193"/>
      <c r="IWY80" s="193"/>
      <c r="IWZ80" s="193"/>
      <c r="IXA80" s="193"/>
      <c r="IXB80" s="193"/>
      <c r="IXC80" s="193"/>
      <c r="IXD80" s="193"/>
      <c r="IXE80" s="193"/>
      <c r="IXF80" s="193"/>
      <c r="IXG80" s="193"/>
      <c r="IXH80" s="193"/>
      <c r="IXI80" s="193"/>
      <c r="IXJ80" s="193"/>
      <c r="IXK80" s="193"/>
      <c r="IXL80" s="193"/>
      <c r="IXM80" s="193"/>
      <c r="IXN80" s="193"/>
      <c r="IXO80" s="193"/>
      <c r="IXP80" s="193"/>
      <c r="IXQ80" s="193"/>
      <c r="IXR80" s="193"/>
      <c r="IXS80" s="193"/>
      <c r="IXT80" s="193"/>
      <c r="IXU80" s="193"/>
      <c r="IXV80" s="193"/>
      <c r="IXW80" s="193"/>
      <c r="IXX80" s="193"/>
      <c r="IXY80" s="193"/>
      <c r="IXZ80" s="193"/>
      <c r="IYA80" s="193"/>
      <c r="IYB80" s="193"/>
      <c r="IYC80" s="193"/>
      <c r="IYD80" s="193"/>
      <c r="IYE80" s="193"/>
      <c r="IYF80" s="193"/>
      <c r="IYG80" s="193"/>
      <c r="IYH80" s="193"/>
      <c r="IYI80" s="193"/>
      <c r="IYJ80" s="193"/>
      <c r="IYK80" s="193"/>
      <c r="IYL80" s="193"/>
      <c r="IYM80" s="193"/>
      <c r="IYN80" s="193"/>
      <c r="IYO80" s="193"/>
      <c r="IYP80" s="193"/>
      <c r="IYQ80" s="193"/>
      <c r="IYR80" s="193"/>
      <c r="IYS80" s="193"/>
      <c r="IYT80" s="193"/>
      <c r="IYU80" s="193"/>
      <c r="IYV80" s="193"/>
      <c r="IYW80" s="193"/>
      <c r="IYX80" s="193"/>
      <c r="IYY80" s="193"/>
      <c r="IYZ80" s="193"/>
      <c r="IZA80" s="193"/>
      <c r="IZB80" s="193"/>
      <c r="IZC80" s="193"/>
      <c r="IZD80" s="193"/>
      <c r="IZE80" s="193"/>
      <c r="IZF80" s="193"/>
      <c r="IZG80" s="193"/>
      <c r="IZH80" s="193"/>
      <c r="IZI80" s="193"/>
      <c r="IZJ80" s="193"/>
      <c r="IZK80" s="193"/>
      <c r="IZL80" s="193"/>
      <c r="IZM80" s="193"/>
      <c r="IZN80" s="193"/>
      <c r="IZO80" s="193"/>
      <c r="IZP80" s="193"/>
      <c r="IZQ80" s="193"/>
      <c r="IZR80" s="193"/>
      <c r="IZS80" s="193"/>
      <c r="IZT80" s="193"/>
      <c r="IZU80" s="193"/>
      <c r="IZV80" s="193"/>
      <c r="IZW80" s="193"/>
      <c r="IZX80" s="193"/>
      <c r="IZY80" s="193"/>
      <c r="IZZ80" s="193"/>
      <c r="JAA80" s="193"/>
      <c r="JAB80" s="193"/>
      <c r="JAC80" s="193"/>
      <c r="JAD80" s="193"/>
      <c r="JAE80" s="193"/>
      <c r="JAF80" s="193"/>
      <c r="JAG80" s="193"/>
      <c r="JAH80" s="193"/>
      <c r="JAI80" s="193"/>
      <c r="JAJ80" s="193"/>
      <c r="JAK80" s="193"/>
      <c r="JAL80" s="193"/>
      <c r="JAM80" s="193"/>
      <c r="JAN80" s="193"/>
      <c r="JAO80" s="193"/>
      <c r="JAP80" s="193"/>
      <c r="JAQ80" s="193"/>
      <c r="JAR80" s="193"/>
      <c r="JAS80" s="193"/>
      <c r="JAT80" s="193"/>
      <c r="JAU80" s="193"/>
      <c r="JAV80" s="193"/>
      <c r="JAW80" s="193"/>
      <c r="JAX80" s="193"/>
      <c r="JAY80" s="193"/>
      <c r="JAZ80" s="193"/>
      <c r="JBA80" s="193"/>
      <c r="JBB80" s="193"/>
      <c r="JBC80" s="193"/>
      <c r="JBD80" s="193"/>
      <c r="JBE80" s="193"/>
      <c r="JBF80" s="193"/>
      <c r="JBG80" s="193"/>
      <c r="JBH80" s="193"/>
      <c r="JBI80" s="193"/>
      <c r="JBJ80" s="193"/>
      <c r="JBK80" s="193"/>
      <c r="JBL80" s="193"/>
      <c r="JBM80" s="193"/>
      <c r="JBN80" s="193"/>
      <c r="JBO80" s="193"/>
      <c r="JBP80" s="193"/>
      <c r="JBQ80" s="193"/>
      <c r="JBR80" s="193"/>
      <c r="JBS80" s="193"/>
      <c r="JBT80" s="193"/>
      <c r="JBU80" s="193"/>
      <c r="JBV80" s="193"/>
      <c r="JBW80" s="193"/>
      <c r="JBX80" s="193"/>
      <c r="JBY80" s="193"/>
      <c r="JBZ80" s="193"/>
      <c r="JCA80" s="193"/>
      <c r="JCB80" s="193"/>
      <c r="JCC80" s="193"/>
      <c r="JCD80" s="193"/>
      <c r="JCE80" s="193"/>
      <c r="JCF80" s="193"/>
      <c r="JCG80" s="193"/>
      <c r="JCH80" s="193"/>
      <c r="JCI80" s="193"/>
      <c r="JCJ80" s="193"/>
      <c r="JCK80" s="193"/>
      <c r="JCL80" s="193"/>
      <c r="JCM80" s="193"/>
      <c r="JCN80" s="193"/>
      <c r="JCO80" s="193"/>
      <c r="JCP80" s="193"/>
      <c r="JCQ80" s="193"/>
      <c r="JCR80" s="193"/>
      <c r="JCS80" s="193"/>
      <c r="JCT80" s="193"/>
      <c r="JCU80" s="193"/>
      <c r="JCV80" s="193"/>
      <c r="JCW80" s="193"/>
      <c r="JCX80" s="193"/>
      <c r="JCY80" s="193"/>
      <c r="JCZ80" s="193"/>
      <c r="JDA80" s="193"/>
      <c r="JDB80" s="193"/>
      <c r="JDC80" s="193"/>
      <c r="JDD80" s="193"/>
      <c r="JDE80" s="193"/>
      <c r="JDF80" s="193"/>
      <c r="JDG80" s="193"/>
      <c r="JDH80" s="193"/>
      <c r="JDI80" s="193"/>
      <c r="JDJ80" s="193"/>
      <c r="JDK80" s="193"/>
      <c r="JDL80" s="193"/>
      <c r="JDM80" s="193"/>
      <c r="JDN80" s="193"/>
      <c r="JDO80" s="193"/>
      <c r="JDP80" s="193"/>
      <c r="JDQ80" s="193"/>
      <c r="JDR80" s="193"/>
      <c r="JDS80" s="193"/>
      <c r="JDT80" s="193"/>
      <c r="JDU80" s="193"/>
      <c r="JDV80" s="193"/>
      <c r="JDW80" s="193"/>
      <c r="JDX80" s="193"/>
      <c r="JDY80" s="193"/>
      <c r="JDZ80" s="193"/>
      <c r="JEA80" s="193"/>
      <c r="JEB80" s="193"/>
      <c r="JEC80" s="193"/>
      <c r="JED80" s="193"/>
      <c r="JEE80" s="193"/>
      <c r="JEF80" s="193"/>
      <c r="JEG80" s="193"/>
      <c r="JEH80" s="193"/>
      <c r="JEI80" s="193"/>
      <c r="JEJ80" s="193"/>
      <c r="JEK80" s="193"/>
      <c r="JEL80" s="193"/>
      <c r="JEM80" s="193"/>
      <c r="JEN80" s="193"/>
      <c r="JEO80" s="193"/>
      <c r="JEP80" s="193"/>
      <c r="JEQ80" s="193"/>
      <c r="JER80" s="193"/>
      <c r="JES80" s="193"/>
      <c r="JET80" s="193"/>
      <c r="JEU80" s="193"/>
      <c r="JEV80" s="193"/>
      <c r="JEW80" s="193"/>
      <c r="JEX80" s="193"/>
      <c r="JEY80" s="193"/>
      <c r="JEZ80" s="193"/>
      <c r="JFA80" s="193"/>
      <c r="JFB80" s="193"/>
      <c r="JFC80" s="193"/>
      <c r="JFD80" s="193"/>
      <c r="JFE80" s="193"/>
      <c r="JFF80" s="193"/>
      <c r="JFG80" s="193"/>
      <c r="JFH80" s="193"/>
      <c r="JFI80" s="193"/>
      <c r="JFJ80" s="193"/>
      <c r="JFK80" s="193"/>
      <c r="JFL80" s="193"/>
      <c r="JFM80" s="193"/>
      <c r="JFN80" s="193"/>
      <c r="JFO80" s="193"/>
      <c r="JFP80" s="193"/>
      <c r="JFQ80" s="193"/>
      <c r="JFR80" s="193"/>
      <c r="JFS80" s="193"/>
      <c r="JFT80" s="193"/>
      <c r="JFU80" s="193"/>
      <c r="JFV80" s="193"/>
      <c r="JFW80" s="193"/>
      <c r="JFX80" s="193"/>
      <c r="JFY80" s="193"/>
      <c r="JFZ80" s="193"/>
      <c r="JGA80" s="193"/>
      <c r="JGB80" s="193"/>
      <c r="JGC80" s="193"/>
      <c r="JGD80" s="193"/>
      <c r="JGE80" s="193"/>
      <c r="JGF80" s="193"/>
      <c r="JGG80" s="193"/>
      <c r="JGH80" s="193"/>
      <c r="JGI80" s="193"/>
      <c r="JGJ80" s="193"/>
      <c r="JGK80" s="193"/>
      <c r="JGL80" s="193"/>
      <c r="JGM80" s="193"/>
      <c r="JGN80" s="193"/>
      <c r="JGO80" s="193"/>
      <c r="JGP80" s="193"/>
      <c r="JGQ80" s="193"/>
      <c r="JGR80" s="193"/>
      <c r="JGS80" s="193"/>
      <c r="JGT80" s="193"/>
      <c r="JGU80" s="193"/>
      <c r="JGV80" s="193"/>
      <c r="JGW80" s="193"/>
      <c r="JGX80" s="193"/>
      <c r="JGY80" s="193"/>
      <c r="JGZ80" s="193"/>
      <c r="JHA80" s="193"/>
      <c r="JHB80" s="193"/>
      <c r="JHC80" s="193"/>
      <c r="JHD80" s="193"/>
      <c r="JHE80" s="193"/>
      <c r="JHF80" s="193"/>
      <c r="JHG80" s="193"/>
      <c r="JHH80" s="193"/>
      <c r="JHI80" s="193"/>
      <c r="JHJ80" s="193"/>
      <c r="JHK80" s="193"/>
      <c r="JHL80" s="193"/>
      <c r="JHM80" s="193"/>
      <c r="JHN80" s="193"/>
      <c r="JHO80" s="193"/>
      <c r="JHP80" s="193"/>
      <c r="JHQ80" s="193"/>
      <c r="JHR80" s="193"/>
      <c r="JHS80" s="193"/>
      <c r="JHT80" s="193"/>
      <c r="JHU80" s="193"/>
      <c r="JHV80" s="193"/>
      <c r="JHW80" s="193"/>
      <c r="JHX80" s="193"/>
      <c r="JHY80" s="193"/>
      <c r="JHZ80" s="193"/>
      <c r="JIA80" s="193"/>
      <c r="JIB80" s="193"/>
      <c r="JIC80" s="193"/>
      <c r="JID80" s="193"/>
      <c r="JIE80" s="193"/>
      <c r="JIF80" s="193"/>
      <c r="JIG80" s="193"/>
      <c r="JIH80" s="193"/>
      <c r="JII80" s="193"/>
      <c r="JIJ80" s="193"/>
      <c r="JIK80" s="193"/>
      <c r="JIL80" s="193"/>
      <c r="JIM80" s="193"/>
      <c r="JIN80" s="193"/>
      <c r="JIO80" s="193"/>
      <c r="JIP80" s="193"/>
      <c r="JIQ80" s="193"/>
      <c r="JIR80" s="193"/>
      <c r="JIS80" s="193"/>
      <c r="JIT80" s="193"/>
      <c r="JIU80" s="193"/>
      <c r="JIV80" s="193"/>
      <c r="JIW80" s="193"/>
      <c r="JIX80" s="193"/>
      <c r="JIY80" s="193"/>
      <c r="JIZ80" s="193"/>
      <c r="JJA80" s="193"/>
      <c r="JJB80" s="193"/>
      <c r="JJC80" s="193"/>
      <c r="JJD80" s="193"/>
      <c r="JJE80" s="193"/>
      <c r="JJF80" s="193"/>
      <c r="JJG80" s="193"/>
      <c r="JJH80" s="193"/>
      <c r="JJI80" s="193"/>
      <c r="JJJ80" s="193"/>
      <c r="JJK80" s="193"/>
      <c r="JJL80" s="193"/>
      <c r="JJM80" s="193"/>
      <c r="JJN80" s="193"/>
      <c r="JJO80" s="193"/>
      <c r="JJP80" s="193"/>
      <c r="JJQ80" s="193"/>
      <c r="JJR80" s="193"/>
      <c r="JJS80" s="193"/>
      <c r="JJT80" s="193"/>
      <c r="JJU80" s="193"/>
      <c r="JJV80" s="193"/>
      <c r="JJW80" s="193"/>
      <c r="JJX80" s="193"/>
      <c r="JJY80" s="193"/>
      <c r="JJZ80" s="193"/>
      <c r="JKA80" s="193"/>
      <c r="JKB80" s="193"/>
      <c r="JKC80" s="193"/>
      <c r="JKD80" s="193"/>
      <c r="JKE80" s="193"/>
      <c r="JKF80" s="193"/>
      <c r="JKG80" s="193"/>
      <c r="JKH80" s="193"/>
      <c r="JKI80" s="193"/>
      <c r="JKJ80" s="193"/>
      <c r="JKK80" s="193"/>
      <c r="JKL80" s="193"/>
      <c r="JKM80" s="193"/>
      <c r="JKN80" s="193"/>
      <c r="JKO80" s="193"/>
      <c r="JKP80" s="193"/>
      <c r="JKQ80" s="193"/>
      <c r="JKR80" s="193"/>
      <c r="JKS80" s="193"/>
      <c r="JKT80" s="193"/>
      <c r="JKU80" s="193"/>
      <c r="JKV80" s="193"/>
      <c r="JKW80" s="193"/>
      <c r="JKX80" s="193"/>
      <c r="JKY80" s="193"/>
      <c r="JKZ80" s="193"/>
      <c r="JLA80" s="193"/>
      <c r="JLB80" s="193"/>
      <c r="JLC80" s="193"/>
      <c r="JLD80" s="193"/>
      <c r="JLE80" s="193"/>
      <c r="JLF80" s="193"/>
      <c r="JLG80" s="193"/>
      <c r="JLH80" s="193"/>
      <c r="JLI80" s="193"/>
      <c r="JLJ80" s="193"/>
      <c r="JLK80" s="193"/>
      <c r="JLL80" s="193"/>
      <c r="JLM80" s="193"/>
      <c r="JLN80" s="193"/>
      <c r="JLO80" s="193"/>
      <c r="JLP80" s="193"/>
      <c r="JLQ80" s="193"/>
      <c r="JLR80" s="193"/>
      <c r="JLS80" s="193"/>
      <c r="JLT80" s="193"/>
      <c r="JLU80" s="193"/>
      <c r="JLV80" s="193"/>
      <c r="JLW80" s="193"/>
      <c r="JLX80" s="193"/>
      <c r="JLY80" s="193"/>
      <c r="JLZ80" s="193"/>
      <c r="JMA80" s="193"/>
      <c r="JMB80" s="193"/>
      <c r="JMC80" s="193"/>
      <c r="JMD80" s="193"/>
      <c r="JME80" s="193"/>
      <c r="JMF80" s="193"/>
      <c r="JMG80" s="193"/>
      <c r="JMH80" s="193"/>
      <c r="JMI80" s="193"/>
      <c r="JMJ80" s="193"/>
      <c r="JMK80" s="193"/>
      <c r="JML80" s="193"/>
      <c r="JMM80" s="193"/>
      <c r="JMN80" s="193"/>
      <c r="JMO80" s="193"/>
      <c r="JMP80" s="193"/>
      <c r="JMQ80" s="193"/>
      <c r="JMR80" s="193"/>
      <c r="JMS80" s="193"/>
      <c r="JMT80" s="193"/>
      <c r="JMU80" s="193"/>
      <c r="JMV80" s="193"/>
      <c r="JMW80" s="193"/>
      <c r="JMX80" s="193"/>
      <c r="JMY80" s="193"/>
      <c r="JMZ80" s="193"/>
      <c r="JNA80" s="193"/>
      <c r="JNB80" s="193"/>
      <c r="JNC80" s="193"/>
      <c r="JND80" s="193"/>
      <c r="JNE80" s="193"/>
      <c r="JNF80" s="193"/>
      <c r="JNG80" s="193"/>
      <c r="JNH80" s="193"/>
      <c r="JNI80" s="193"/>
      <c r="JNJ80" s="193"/>
      <c r="JNK80" s="193"/>
      <c r="JNL80" s="193"/>
      <c r="JNM80" s="193"/>
      <c r="JNN80" s="193"/>
      <c r="JNO80" s="193"/>
      <c r="JNP80" s="193"/>
      <c r="JNQ80" s="193"/>
      <c r="JNR80" s="193"/>
      <c r="JNS80" s="193"/>
      <c r="JNT80" s="193"/>
      <c r="JNU80" s="193"/>
      <c r="JNV80" s="193"/>
      <c r="JNW80" s="193"/>
      <c r="JNX80" s="193"/>
      <c r="JNY80" s="193"/>
      <c r="JNZ80" s="193"/>
      <c r="JOA80" s="193"/>
      <c r="JOB80" s="193"/>
      <c r="JOC80" s="193"/>
      <c r="JOD80" s="193"/>
      <c r="JOE80" s="193"/>
      <c r="JOF80" s="193"/>
      <c r="JOG80" s="193"/>
      <c r="JOH80" s="193"/>
      <c r="JOI80" s="193"/>
      <c r="JOJ80" s="193"/>
      <c r="JOK80" s="193"/>
      <c r="JOL80" s="193"/>
      <c r="JOM80" s="193"/>
      <c r="JON80" s="193"/>
      <c r="JOO80" s="193"/>
      <c r="JOP80" s="193"/>
      <c r="JOQ80" s="193"/>
      <c r="JOR80" s="193"/>
      <c r="JOS80" s="193"/>
      <c r="JOT80" s="193"/>
      <c r="JOU80" s="193"/>
      <c r="JOV80" s="193"/>
      <c r="JOW80" s="193"/>
      <c r="JOX80" s="193"/>
      <c r="JOY80" s="193"/>
      <c r="JOZ80" s="193"/>
      <c r="JPA80" s="193"/>
      <c r="JPB80" s="193"/>
      <c r="JPC80" s="193"/>
      <c r="JPD80" s="193"/>
      <c r="JPE80" s="193"/>
      <c r="JPF80" s="193"/>
      <c r="JPG80" s="193"/>
      <c r="JPH80" s="193"/>
      <c r="JPI80" s="193"/>
      <c r="JPJ80" s="193"/>
      <c r="JPK80" s="193"/>
      <c r="JPL80" s="193"/>
      <c r="JPM80" s="193"/>
      <c r="JPN80" s="193"/>
      <c r="JPO80" s="193"/>
      <c r="JPP80" s="193"/>
      <c r="JPQ80" s="193"/>
      <c r="JPR80" s="193"/>
      <c r="JPS80" s="193"/>
      <c r="JPT80" s="193"/>
      <c r="JPU80" s="193"/>
      <c r="JPV80" s="193"/>
      <c r="JPW80" s="193"/>
      <c r="JPX80" s="193"/>
      <c r="JPY80" s="193"/>
      <c r="JPZ80" s="193"/>
      <c r="JQA80" s="193"/>
      <c r="JQB80" s="193"/>
      <c r="JQC80" s="193"/>
      <c r="JQD80" s="193"/>
      <c r="JQE80" s="193"/>
      <c r="JQF80" s="193"/>
      <c r="JQG80" s="193"/>
      <c r="JQH80" s="193"/>
      <c r="JQI80" s="193"/>
      <c r="JQJ80" s="193"/>
      <c r="JQK80" s="193"/>
      <c r="JQL80" s="193"/>
      <c r="JQM80" s="193"/>
      <c r="JQN80" s="193"/>
      <c r="JQO80" s="193"/>
      <c r="JQP80" s="193"/>
      <c r="JQQ80" s="193"/>
      <c r="JQR80" s="193"/>
      <c r="JQS80" s="193"/>
      <c r="JQT80" s="193"/>
      <c r="JQU80" s="193"/>
      <c r="JQV80" s="193"/>
      <c r="JQW80" s="193"/>
      <c r="JQX80" s="193"/>
      <c r="JQY80" s="193"/>
      <c r="JQZ80" s="193"/>
      <c r="JRA80" s="193"/>
      <c r="JRB80" s="193"/>
      <c r="JRC80" s="193"/>
      <c r="JRD80" s="193"/>
      <c r="JRE80" s="193"/>
      <c r="JRF80" s="193"/>
      <c r="JRG80" s="193"/>
      <c r="JRH80" s="193"/>
      <c r="JRI80" s="193"/>
      <c r="JRJ80" s="193"/>
      <c r="JRK80" s="193"/>
      <c r="JRL80" s="193"/>
      <c r="JRM80" s="193"/>
      <c r="JRN80" s="193"/>
      <c r="JRO80" s="193"/>
      <c r="JRP80" s="193"/>
      <c r="JRQ80" s="193"/>
      <c r="JRR80" s="193"/>
      <c r="JRS80" s="193"/>
      <c r="JRT80" s="193"/>
      <c r="JRU80" s="193"/>
      <c r="JRV80" s="193"/>
      <c r="JRW80" s="193"/>
      <c r="JRX80" s="193"/>
      <c r="JRY80" s="193"/>
      <c r="JRZ80" s="193"/>
      <c r="JSA80" s="193"/>
      <c r="JSB80" s="193"/>
      <c r="JSC80" s="193"/>
      <c r="JSD80" s="193"/>
      <c r="JSE80" s="193"/>
      <c r="JSF80" s="193"/>
      <c r="JSG80" s="193"/>
      <c r="JSH80" s="193"/>
      <c r="JSI80" s="193"/>
      <c r="JSJ80" s="193"/>
      <c r="JSK80" s="193"/>
      <c r="JSL80" s="193"/>
      <c r="JSM80" s="193"/>
      <c r="JSN80" s="193"/>
      <c r="JSO80" s="193"/>
      <c r="JSP80" s="193"/>
      <c r="JSQ80" s="193"/>
      <c r="JSR80" s="193"/>
      <c r="JSS80" s="193"/>
      <c r="JST80" s="193"/>
      <c r="JSU80" s="193"/>
      <c r="JSV80" s="193"/>
      <c r="JSW80" s="193"/>
      <c r="JSX80" s="193"/>
      <c r="JSY80" s="193"/>
      <c r="JSZ80" s="193"/>
      <c r="JTA80" s="193"/>
      <c r="JTB80" s="193"/>
      <c r="JTC80" s="193"/>
      <c r="JTD80" s="193"/>
      <c r="JTE80" s="193"/>
      <c r="JTF80" s="193"/>
      <c r="JTG80" s="193"/>
      <c r="JTH80" s="193"/>
      <c r="JTI80" s="193"/>
      <c r="JTJ80" s="193"/>
      <c r="JTK80" s="193"/>
      <c r="JTL80" s="193"/>
      <c r="JTM80" s="193"/>
      <c r="JTN80" s="193"/>
      <c r="JTO80" s="193"/>
      <c r="JTP80" s="193"/>
      <c r="JTQ80" s="193"/>
      <c r="JTR80" s="193"/>
      <c r="JTS80" s="193"/>
      <c r="JTT80" s="193"/>
      <c r="JTU80" s="193"/>
      <c r="JTV80" s="193"/>
      <c r="JTW80" s="193"/>
      <c r="JTX80" s="193"/>
      <c r="JTY80" s="193"/>
      <c r="JTZ80" s="193"/>
      <c r="JUA80" s="193"/>
      <c r="JUB80" s="193"/>
      <c r="JUC80" s="193"/>
      <c r="JUD80" s="193"/>
      <c r="JUE80" s="193"/>
      <c r="JUF80" s="193"/>
      <c r="JUG80" s="193"/>
      <c r="JUH80" s="193"/>
      <c r="JUI80" s="193"/>
      <c r="JUJ80" s="193"/>
      <c r="JUK80" s="193"/>
      <c r="JUL80" s="193"/>
      <c r="JUM80" s="193"/>
      <c r="JUN80" s="193"/>
      <c r="JUO80" s="193"/>
      <c r="JUP80" s="193"/>
      <c r="JUQ80" s="193"/>
      <c r="JUR80" s="193"/>
      <c r="JUS80" s="193"/>
      <c r="JUT80" s="193"/>
      <c r="JUU80" s="193"/>
      <c r="JUV80" s="193"/>
      <c r="JUW80" s="193"/>
      <c r="JUX80" s="193"/>
      <c r="JUY80" s="193"/>
      <c r="JUZ80" s="193"/>
      <c r="JVA80" s="193"/>
      <c r="JVB80" s="193"/>
      <c r="JVC80" s="193"/>
      <c r="JVD80" s="193"/>
      <c r="JVE80" s="193"/>
      <c r="JVF80" s="193"/>
      <c r="JVG80" s="193"/>
      <c r="JVH80" s="193"/>
      <c r="JVI80" s="193"/>
      <c r="JVJ80" s="193"/>
      <c r="JVK80" s="193"/>
      <c r="JVL80" s="193"/>
      <c r="JVM80" s="193"/>
      <c r="JVN80" s="193"/>
      <c r="JVO80" s="193"/>
      <c r="JVP80" s="193"/>
      <c r="JVQ80" s="193"/>
      <c r="JVR80" s="193"/>
      <c r="JVS80" s="193"/>
      <c r="JVT80" s="193"/>
      <c r="JVU80" s="193"/>
      <c r="JVV80" s="193"/>
      <c r="JVW80" s="193"/>
      <c r="JVX80" s="193"/>
      <c r="JVY80" s="193"/>
      <c r="JVZ80" s="193"/>
      <c r="JWA80" s="193"/>
      <c r="JWB80" s="193"/>
      <c r="JWC80" s="193"/>
      <c r="JWD80" s="193"/>
      <c r="JWE80" s="193"/>
      <c r="JWF80" s="193"/>
      <c r="JWG80" s="193"/>
      <c r="JWH80" s="193"/>
      <c r="JWI80" s="193"/>
      <c r="JWJ80" s="193"/>
      <c r="JWK80" s="193"/>
      <c r="JWL80" s="193"/>
      <c r="JWM80" s="193"/>
      <c r="JWN80" s="193"/>
      <c r="JWO80" s="193"/>
      <c r="JWP80" s="193"/>
      <c r="JWQ80" s="193"/>
      <c r="JWR80" s="193"/>
      <c r="JWS80" s="193"/>
      <c r="JWT80" s="193"/>
      <c r="JWU80" s="193"/>
      <c r="JWV80" s="193"/>
      <c r="JWW80" s="193"/>
      <c r="JWX80" s="193"/>
      <c r="JWY80" s="193"/>
      <c r="JWZ80" s="193"/>
      <c r="JXA80" s="193"/>
      <c r="JXB80" s="193"/>
      <c r="JXC80" s="193"/>
      <c r="JXD80" s="193"/>
      <c r="JXE80" s="193"/>
      <c r="JXF80" s="193"/>
      <c r="JXG80" s="193"/>
      <c r="JXH80" s="193"/>
      <c r="JXI80" s="193"/>
      <c r="JXJ80" s="193"/>
      <c r="JXK80" s="193"/>
      <c r="JXL80" s="193"/>
      <c r="JXM80" s="193"/>
      <c r="JXN80" s="193"/>
      <c r="JXO80" s="193"/>
      <c r="JXP80" s="193"/>
      <c r="JXQ80" s="193"/>
      <c r="JXR80" s="193"/>
      <c r="JXS80" s="193"/>
      <c r="JXT80" s="193"/>
      <c r="JXU80" s="193"/>
      <c r="JXV80" s="193"/>
      <c r="JXW80" s="193"/>
      <c r="JXX80" s="193"/>
      <c r="JXY80" s="193"/>
      <c r="JXZ80" s="193"/>
      <c r="JYA80" s="193"/>
      <c r="JYB80" s="193"/>
      <c r="JYC80" s="193"/>
      <c r="JYD80" s="193"/>
      <c r="JYE80" s="193"/>
      <c r="JYF80" s="193"/>
      <c r="JYG80" s="193"/>
      <c r="JYH80" s="193"/>
      <c r="JYI80" s="193"/>
      <c r="JYJ80" s="193"/>
      <c r="JYK80" s="193"/>
      <c r="JYL80" s="193"/>
      <c r="JYM80" s="193"/>
      <c r="JYN80" s="193"/>
      <c r="JYO80" s="193"/>
      <c r="JYP80" s="193"/>
      <c r="JYQ80" s="193"/>
      <c r="JYR80" s="193"/>
      <c r="JYS80" s="193"/>
      <c r="JYT80" s="193"/>
      <c r="JYU80" s="193"/>
      <c r="JYV80" s="193"/>
      <c r="JYW80" s="193"/>
      <c r="JYX80" s="193"/>
      <c r="JYY80" s="193"/>
      <c r="JYZ80" s="193"/>
      <c r="JZA80" s="193"/>
      <c r="JZB80" s="193"/>
      <c r="JZC80" s="193"/>
      <c r="JZD80" s="193"/>
      <c r="JZE80" s="193"/>
      <c r="JZF80" s="193"/>
      <c r="JZG80" s="193"/>
      <c r="JZH80" s="193"/>
      <c r="JZI80" s="193"/>
      <c r="JZJ80" s="193"/>
      <c r="JZK80" s="193"/>
      <c r="JZL80" s="193"/>
      <c r="JZM80" s="193"/>
      <c r="JZN80" s="193"/>
      <c r="JZO80" s="193"/>
      <c r="JZP80" s="193"/>
      <c r="JZQ80" s="193"/>
      <c r="JZR80" s="193"/>
      <c r="JZS80" s="193"/>
      <c r="JZT80" s="193"/>
      <c r="JZU80" s="193"/>
      <c r="JZV80" s="193"/>
      <c r="JZW80" s="193"/>
      <c r="JZX80" s="193"/>
      <c r="JZY80" s="193"/>
      <c r="JZZ80" s="193"/>
      <c r="KAA80" s="193"/>
      <c r="KAB80" s="193"/>
      <c r="KAC80" s="193"/>
      <c r="KAD80" s="193"/>
      <c r="KAE80" s="193"/>
      <c r="KAF80" s="193"/>
      <c r="KAG80" s="193"/>
      <c r="KAH80" s="193"/>
      <c r="KAI80" s="193"/>
      <c r="KAJ80" s="193"/>
      <c r="KAK80" s="193"/>
      <c r="KAL80" s="193"/>
      <c r="KAM80" s="193"/>
      <c r="KAN80" s="193"/>
      <c r="KAO80" s="193"/>
      <c r="KAP80" s="193"/>
      <c r="KAQ80" s="193"/>
      <c r="KAR80" s="193"/>
      <c r="KAS80" s="193"/>
      <c r="KAT80" s="193"/>
      <c r="KAU80" s="193"/>
      <c r="KAV80" s="193"/>
      <c r="KAW80" s="193"/>
      <c r="KAX80" s="193"/>
      <c r="KAY80" s="193"/>
      <c r="KAZ80" s="193"/>
      <c r="KBA80" s="193"/>
      <c r="KBB80" s="193"/>
      <c r="KBC80" s="193"/>
      <c r="KBD80" s="193"/>
      <c r="KBE80" s="193"/>
      <c r="KBF80" s="193"/>
      <c r="KBG80" s="193"/>
      <c r="KBH80" s="193"/>
      <c r="KBI80" s="193"/>
      <c r="KBJ80" s="193"/>
      <c r="KBK80" s="193"/>
      <c r="KBL80" s="193"/>
      <c r="KBM80" s="193"/>
      <c r="KBN80" s="193"/>
      <c r="KBO80" s="193"/>
      <c r="KBP80" s="193"/>
      <c r="KBQ80" s="193"/>
      <c r="KBR80" s="193"/>
      <c r="KBS80" s="193"/>
      <c r="KBT80" s="193"/>
      <c r="KBU80" s="193"/>
      <c r="KBV80" s="193"/>
      <c r="KBW80" s="193"/>
      <c r="KBX80" s="193"/>
      <c r="KBY80" s="193"/>
      <c r="KBZ80" s="193"/>
      <c r="KCA80" s="193"/>
      <c r="KCB80" s="193"/>
      <c r="KCC80" s="193"/>
      <c r="KCD80" s="193"/>
      <c r="KCE80" s="193"/>
      <c r="KCF80" s="193"/>
      <c r="KCG80" s="193"/>
      <c r="KCH80" s="193"/>
      <c r="KCI80" s="193"/>
      <c r="KCJ80" s="193"/>
      <c r="KCK80" s="193"/>
      <c r="KCL80" s="193"/>
      <c r="KCM80" s="193"/>
      <c r="KCN80" s="193"/>
      <c r="KCO80" s="193"/>
      <c r="KCP80" s="193"/>
      <c r="KCQ80" s="193"/>
      <c r="KCR80" s="193"/>
      <c r="KCS80" s="193"/>
      <c r="KCT80" s="193"/>
      <c r="KCU80" s="193"/>
      <c r="KCV80" s="193"/>
      <c r="KCW80" s="193"/>
      <c r="KCX80" s="193"/>
      <c r="KCY80" s="193"/>
      <c r="KCZ80" s="193"/>
      <c r="KDA80" s="193"/>
      <c r="KDB80" s="193"/>
      <c r="KDC80" s="193"/>
      <c r="KDD80" s="193"/>
      <c r="KDE80" s="193"/>
      <c r="KDF80" s="193"/>
      <c r="KDG80" s="193"/>
      <c r="KDH80" s="193"/>
      <c r="KDI80" s="193"/>
      <c r="KDJ80" s="193"/>
      <c r="KDK80" s="193"/>
      <c r="KDL80" s="193"/>
      <c r="KDM80" s="193"/>
      <c r="KDN80" s="193"/>
      <c r="KDO80" s="193"/>
      <c r="KDP80" s="193"/>
      <c r="KDQ80" s="193"/>
      <c r="KDR80" s="193"/>
      <c r="KDS80" s="193"/>
      <c r="KDT80" s="193"/>
      <c r="KDU80" s="193"/>
      <c r="KDV80" s="193"/>
      <c r="KDW80" s="193"/>
      <c r="KDX80" s="193"/>
      <c r="KDY80" s="193"/>
      <c r="KDZ80" s="193"/>
      <c r="KEA80" s="193"/>
      <c r="KEB80" s="193"/>
      <c r="KEC80" s="193"/>
      <c r="KED80" s="193"/>
      <c r="KEE80" s="193"/>
      <c r="KEF80" s="193"/>
      <c r="KEG80" s="193"/>
      <c r="KEH80" s="193"/>
      <c r="KEI80" s="193"/>
      <c r="KEJ80" s="193"/>
      <c r="KEK80" s="193"/>
      <c r="KEL80" s="193"/>
      <c r="KEM80" s="193"/>
      <c r="KEN80" s="193"/>
      <c r="KEO80" s="193"/>
      <c r="KEP80" s="193"/>
      <c r="KEQ80" s="193"/>
      <c r="KER80" s="193"/>
      <c r="KES80" s="193"/>
      <c r="KET80" s="193"/>
      <c r="KEU80" s="193"/>
      <c r="KEV80" s="193"/>
      <c r="KEW80" s="193"/>
      <c r="KEX80" s="193"/>
      <c r="KEY80" s="193"/>
      <c r="KEZ80" s="193"/>
      <c r="KFA80" s="193"/>
      <c r="KFB80" s="193"/>
      <c r="KFC80" s="193"/>
      <c r="KFD80" s="193"/>
      <c r="KFE80" s="193"/>
      <c r="KFF80" s="193"/>
      <c r="KFG80" s="193"/>
      <c r="KFH80" s="193"/>
      <c r="KFI80" s="193"/>
      <c r="KFJ80" s="193"/>
      <c r="KFK80" s="193"/>
      <c r="KFL80" s="193"/>
      <c r="KFM80" s="193"/>
      <c r="KFN80" s="193"/>
      <c r="KFO80" s="193"/>
      <c r="KFP80" s="193"/>
      <c r="KFQ80" s="193"/>
      <c r="KFR80" s="193"/>
      <c r="KFS80" s="193"/>
      <c r="KFT80" s="193"/>
      <c r="KFU80" s="193"/>
      <c r="KFV80" s="193"/>
      <c r="KFW80" s="193"/>
      <c r="KFX80" s="193"/>
      <c r="KFY80" s="193"/>
      <c r="KFZ80" s="193"/>
      <c r="KGA80" s="193"/>
      <c r="KGB80" s="193"/>
      <c r="KGC80" s="193"/>
      <c r="KGD80" s="193"/>
      <c r="KGE80" s="193"/>
      <c r="KGF80" s="193"/>
      <c r="KGG80" s="193"/>
      <c r="KGH80" s="193"/>
      <c r="KGI80" s="193"/>
      <c r="KGJ80" s="193"/>
      <c r="KGK80" s="193"/>
      <c r="KGL80" s="193"/>
      <c r="KGM80" s="193"/>
      <c r="KGN80" s="193"/>
      <c r="KGO80" s="193"/>
      <c r="KGP80" s="193"/>
      <c r="KGQ80" s="193"/>
      <c r="KGR80" s="193"/>
      <c r="KGS80" s="193"/>
      <c r="KGT80" s="193"/>
      <c r="KGU80" s="193"/>
      <c r="KGV80" s="193"/>
      <c r="KGW80" s="193"/>
      <c r="KGX80" s="193"/>
      <c r="KGY80" s="193"/>
      <c r="KGZ80" s="193"/>
      <c r="KHA80" s="193"/>
      <c r="KHB80" s="193"/>
      <c r="KHC80" s="193"/>
      <c r="KHD80" s="193"/>
      <c r="KHE80" s="193"/>
      <c r="KHF80" s="193"/>
      <c r="KHG80" s="193"/>
      <c r="KHH80" s="193"/>
      <c r="KHI80" s="193"/>
      <c r="KHJ80" s="193"/>
      <c r="KHK80" s="193"/>
      <c r="KHL80" s="193"/>
      <c r="KHM80" s="193"/>
      <c r="KHN80" s="193"/>
      <c r="KHO80" s="193"/>
      <c r="KHP80" s="193"/>
      <c r="KHQ80" s="193"/>
      <c r="KHR80" s="193"/>
      <c r="KHS80" s="193"/>
      <c r="KHT80" s="193"/>
      <c r="KHU80" s="193"/>
      <c r="KHV80" s="193"/>
      <c r="KHW80" s="193"/>
      <c r="KHX80" s="193"/>
      <c r="KHY80" s="193"/>
      <c r="KHZ80" s="193"/>
      <c r="KIA80" s="193"/>
      <c r="KIB80" s="193"/>
      <c r="KIC80" s="193"/>
      <c r="KID80" s="193"/>
      <c r="KIE80" s="193"/>
      <c r="KIF80" s="193"/>
      <c r="KIG80" s="193"/>
      <c r="KIH80" s="193"/>
      <c r="KII80" s="193"/>
      <c r="KIJ80" s="193"/>
      <c r="KIK80" s="193"/>
      <c r="KIL80" s="193"/>
      <c r="KIM80" s="193"/>
      <c r="KIN80" s="193"/>
      <c r="KIO80" s="193"/>
      <c r="KIP80" s="193"/>
      <c r="KIQ80" s="193"/>
      <c r="KIR80" s="193"/>
      <c r="KIS80" s="193"/>
      <c r="KIT80" s="193"/>
      <c r="KIU80" s="193"/>
      <c r="KIV80" s="193"/>
      <c r="KIW80" s="193"/>
      <c r="KIX80" s="193"/>
      <c r="KIY80" s="193"/>
      <c r="KIZ80" s="193"/>
      <c r="KJA80" s="193"/>
      <c r="KJB80" s="193"/>
      <c r="KJC80" s="193"/>
      <c r="KJD80" s="193"/>
      <c r="KJE80" s="193"/>
      <c r="KJF80" s="193"/>
      <c r="KJG80" s="193"/>
      <c r="KJH80" s="193"/>
      <c r="KJI80" s="193"/>
      <c r="KJJ80" s="193"/>
      <c r="KJK80" s="193"/>
      <c r="KJL80" s="193"/>
      <c r="KJM80" s="193"/>
      <c r="KJN80" s="193"/>
      <c r="KJO80" s="193"/>
      <c r="KJP80" s="193"/>
      <c r="KJQ80" s="193"/>
      <c r="KJR80" s="193"/>
      <c r="KJS80" s="193"/>
      <c r="KJT80" s="193"/>
      <c r="KJU80" s="193"/>
      <c r="KJV80" s="193"/>
      <c r="KJW80" s="193"/>
      <c r="KJX80" s="193"/>
      <c r="KJY80" s="193"/>
      <c r="KJZ80" s="193"/>
      <c r="KKA80" s="193"/>
      <c r="KKB80" s="193"/>
      <c r="KKC80" s="193"/>
      <c r="KKD80" s="193"/>
      <c r="KKE80" s="193"/>
      <c r="KKF80" s="193"/>
      <c r="KKG80" s="193"/>
      <c r="KKH80" s="193"/>
      <c r="KKI80" s="193"/>
      <c r="KKJ80" s="193"/>
      <c r="KKK80" s="193"/>
      <c r="KKL80" s="193"/>
      <c r="KKM80" s="193"/>
      <c r="KKN80" s="193"/>
      <c r="KKO80" s="193"/>
      <c r="KKP80" s="193"/>
      <c r="KKQ80" s="193"/>
      <c r="KKR80" s="193"/>
      <c r="KKS80" s="193"/>
      <c r="KKT80" s="193"/>
      <c r="KKU80" s="193"/>
      <c r="KKV80" s="193"/>
      <c r="KKW80" s="193"/>
      <c r="KKX80" s="193"/>
      <c r="KKY80" s="193"/>
      <c r="KKZ80" s="193"/>
      <c r="KLA80" s="193"/>
      <c r="KLB80" s="193"/>
      <c r="KLC80" s="193"/>
      <c r="KLD80" s="193"/>
      <c r="KLE80" s="193"/>
      <c r="KLF80" s="193"/>
      <c r="KLG80" s="193"/>
      <c r="KLH80" s="193"/>
      <c r="KLI80" s="193"/>
      <c r="KLJ80" s="193"/>
      <c r="KLK80" s="193"/>
      <c r="KLL80" s="193"/>
      <c r="KLM80" s="193"/>
      <c r="KLN80" s="193"/>
      <c r="KLO80" s="193"/>
      <c r="KLP80" s="193"/>
      <c r="KLQ80" s="193"/>
      <c r="KLR80" s="193"/>
      <c r="KLS80" s="193"/>
      <c r="KLT80" s="193"/>
      <c r="KLU80" s="193"/>
      <c r="KLV80" s="193"/>
      <c r="KLW80" s="193"/>
      <c r="KLX80" s="193"/>
      <c r="KLY80" s="193"/>
      <c r="KLZ80" s="193"/>
      <c r="KMA80" s="193"/>
      <c r="KMB80" s="193"/>
      <c r="KMC80" s="193"/>
      <c r="KMD80" s="193"/>
      <c r="KME80" s="193"/>
      <c r="KMF80" s="193"/>
      <c r="KMG80" s="193"/>
      <c r="KMH80" s="193"/>
      <c r="KMI80" s="193"/>
      <c r="KMJ80" s="193"/>
      <c r="KMK80" s="193"/>
      <c r="KML80" s="193"/>
      <c r="KMM80" s="193"/>
      <c r="KMN80" s="193"/>
      <c r="KMO80" s="193"/>
      <c r="KMP80" s="193"/>
      <c r="KMQ80" s="193"/>
      <c r="KMR80" s="193"/>
      <c r="KMS80" s="193"/>
      <c r="KMT80" s="193"/>
      <c r="KMU80" s="193"/>
      <c r="KMV80" s="193"/>
      <c r="KMW80" s="193"/>
      <c r="KMX80" s="193"/>
      <c r="KMY80" s="193"/>
      <c r="KMZ80" s="193"/>
      <c r="KNA80" s="193"/>
      <c r="KNB80" s="193"/>
      <c r="KNC80" s="193"/>
      <c r="KND80" s="193"/>
      <c r="KNE80" s="193"/>
      <c r="KNF80" s="193"/>
      <c r="KNG80" s="193"/>
      <c r="KNH80" s="193"/>
      <c r="KNI80" s="193"/>
      <c r="KNJ80" s="193"/>
      <c r="KNK80" s="193"/>
      <c r="KNL80" s="193"/>
      <c r="KNM80" s="193"/>
      <c r="KNN80" s="193"/>
      <c r="KNO80" s="193"/>
      <c r="KNP80" s="193"/>
      <c r="KNQ80" s="193"/>
      <c r="KNR80" s="193"/>
      <c r="KNS80" s="193"/>
      <c r="KNT80" s="193"/>
      <c r="KNU80" s="193"/>
      <c r="KNV80" s="193"/>
      <c r="KNW80" s="193"/>
      <c r="KNX80" s="193"/>
      <c r="KNY80" s="193"/>
      <c r="KNZ80" s="193"/>
      <c r="KOA80" s="193"/>
      <c r="KOB80" s="193"/>
      <c r="KOC80" s="193"/>
      <c r="KOD80" s="193"/>
      <c r="KOE80" s="193"/>
      <c r="KOF80" s="193"/>
      <c r="KOG80" s="193"/>
      <c r="KOH80" s="193"/>
      <c r="KOI80" s="193"/>
      <c r="KOJ80" s="193"/>
      <c r="KOK80" s="193"/>
      <c r="KOL80" s="193"/>
      <c r="KOM80" s="193"/>
      <c r="KON80" s="193"/>
      <c r="KOO80" s="193"/>
      <c r="KOP80" s="193"/>
      <c r="KOQ80" s="193"/>
      <c r="KOR80" s="193"/>
      <c r="KOS80" s="193"/>
      <c r="KOT80" s="193"/>
      <c r="KOU80" s="193"/>
      <c r="KOV80" s="193"/>
      <c r="KOW80" s="193"/>
      <c r="KOX80" s="193"/>
      <c r="KOY80" s="193"/>
      <c r="KOZ80" s="193"/>
      <c r="KPA80" s="193"/>
      <c r="KPB80" s="193"/>
      <c r="KPC80" s="193"/>
      <c r="KPD80" s="193"/>
      <c r="KPE80" s="193"/>
      <c r="KPF80" s="193"/>
      <c r="KPG80" s="193"/>
      <c r="KPH80" s="193"/>
      <c r="KPI80" s="193"/>
      <c r="KPJ80" s="193"/>
      <c r="KPK80" s="193"/>
      <c r="KPL80" s="193"/>
      <c r="KPM80" s="193"/>
      <c r="KPN80" s="193"/>
      <c r="KPO80" s="193"/>
      <c r="KPP80" s="193"/>
      <c r="KPQ80" s="193"/>
      <c r="KPR80" s="193"/>
      <c r="KPS80" s="193"/>
      <c r="KPT80" s="193"/>
      <c r="KPU80" s="193"/>
      <c r="KPV80" s="193"/>
      <c r="KPW80" s="193"/>
      <c r="KPX80" s="193"/>
      <c r="KPY80" s="193"/>
      <c r="KPZ80" s="193"/>
      <c r="KQA80" s="193"/>
      <c r="KQB80" s="193"/>
      <c r="KQC80" s="193"/>
      <c r="KQD80" s="193"/>
      <c r="KQE80" s="193"/>
      <c r="KQF80" s="193"/>
      <c r="KQG80" s="193"/>
      <c r="KQH80" s="193"/>
      <c r="KQI80" s="193"/>
      <c r="KQJ80" s="193"/>
      <c r="KQK80" s="193"/>
      <c r="KQL80" s="193"/>
      <c r="KQM80" s="193"/>
      <c r="KQN80" s="193"/>
      <c r="KQO80" s="193"/>
      <c r="KQP80" s="193"/>
      <c r="KQQ80" s="193"/>
      <c r="KQR80" s="193"/>
      <c r="KQS80" s="193"/>
      <c r="KQT80" s="193"/>
      <c r="KQU80" s="193"/>
      <c r="KQV80" s="193"/>
      <c r="KQW80" s="193"/>
      <c r="KQX80" s="193"/>
      <c r="KQY80" s="193"/>
      <c r="KQZ80" s="193"/>
      <c r="KRA80" s="193"/>
      <c r="KRB80" s="193"/>
      <c r="KRC80" s="193"/>
      <c r="KRD80" s="193"/>
      <c r="KRE80" s="193"/>
      <c r="KRF80" s="193"/>
      <c r="KRG80" s="193"/>
      <c r="KRH80" s="193"/>
      <c r="KRI80" s="193"/>
      <c r="KRJ80" s="193"/>
      <c r="KRK80" s="193"/>
      <c r="KRL80" s="193"/>
      <c r="KRM80" s="193"/>
      <c r="KRN80" s="193"/>
      <c r="KRO80" s="193"/>
      <c r="KRP80" s="193"/>
      <c r="KRQ80" s="193"/>
      <c r="KRR80" s="193"/>
      <c r="KRS80" s="193"/>
      <c r="KRT80" s="193"/>
      <c r="KRU80" s="193"/>
      <c r="KRV80" s="193"/>
      <c r="KRW80" s="193"/>
      <c r="KRX80" s="193"/>
      <c r="KRY80" s="193"/>
      <c r="KRZ80" s="193"/>
      <c r="KSA80" s="193"/>
      <c r="KSB80" s="193"/>
      <c r="KSC80" s="193"/>
      <c r="KSD80" s="193"/>
      <c r="KSE80" s="193"/>
      <c r="KSF80" s="193"/>
      <c r="KSG80" s="193"/>
      <c r="KSH80" s="193"/>
      <c r="KSI80" s="193"/>
      <c r="KSJ80" s="193"/>
      <c r="KSK80" s="193"/>
      <c r="KSL80" s="193"/>
      <c r="KSM80" s="193"/>
      <c r="KSN80" s="193"/>
      <c r="KSO80" s="193"/>
      <c r="KSP80" s="193"/>
      <c r="KSQ80" s="193"/>
      <c r="KSR80" s="193"/>
      <c r="KSS80" s="193"/>
      <c r="KST80" s="193"/>
      <c r="KSU80" s="193"/>
      <c r="KSV80" s="193"/>
      <c r="KSW80" s="193"/>
      <c r="KSX80" s="193"/>
      <c r="KSY80" s="193"/>
      <c r="KSZ80" s="193"/>
      <c r="KTA80" s="193"/>
      <c r="KTB80" s="193"/>
      <c r="KTC80" s="193"/>
      <c r="KTD80" s="193"/>
      <c r="KTE80" s="193"/>
      <c r="KTF80" s="193"/>
      <c r="KTG80" s="193"/>
      <c r="KTH80" s="193"/>
      <c r="KTI80" s="193"/>
      <c r="KTJ80" s="193"/>
      <c r="KTK80" s="193"/>
      <c r="KTL80" s="193"/>
      <c r="KTM80" s="193"/>
      <c r="KTN80" s="193"/>
      <c r="KTO80" s="193"/>
      <c r="KTP80" s="193"/>
      <c r="KTQ80" s="193"/>
      <c r="KTR80" s="193"/>
      <c r="KTS80" s="193"/>
      <c r="KTT80" s="193"/>
      <c r="KTU80" s="193"/>
      <c r="KTV80" s="193"/>
      <c r="KTW80" s="193"/>
      <c r="KTX80" s="193"/>
      <c r="KTY80" s="193"/>
      <c r="KTZ80" s="193"/>
      <c r="KUA80" s="193"/>
      <c r="KUB80" s="193"/>
      <c r="KUC80" s="193"/>
      <c r="KUD80" s="193"/>
      <c r="KUE80" s="193"/>
      <c r="KUF80" s="193"/>
      <c r="KUG80" s="193"/>
      <c r="KUH80" s="193"/>
      <c r="KUI80" s="193"/>
      <c r="KUJ80" s="193"/>
      <c r="KUK80" s="193"/>
      <c r="KUL80" s="193"/>
      <c r="KUM80" s="193"/>
      <c r="KUN80" s="193"/>
      <c r="KUO80" s="193"/>
      <c r="KUP80" s="193"/>
      <c r="KUQ80" s="193"/>
      <c r="KUR80" s="193"/>
      <c r="KUS80" s="193"/>
      <c r="KUT80" s="193"/>
      <c r="KUU80" s="193"/>
      <c r="KUV80" s="193"/>
      <c r="KUW80" s="193"/>
      <c r="KUX80" s="193"/>
      <c r="KUY80" s="193"/>
      <c r="KUZ80" s="193"/>
      <c r="KVA80" s="193"/>
      <c r="KVB80" s="193"/>
      <c r="KVC80" s="193"/>
      <c r="KVD80" s="193"/>
      <c r="KVE80" s="193"/>
      <c r="KVF80" s="193"/>
      <c r="KVG80" s="193"/>
      <c r="KVH80" s="193"/>
      <c r="KVI80" s="193"/>
      <c r="KVJ80" s="193"/>
      <c r="KVK80" s="193"/>
      <c r="KVL80" s="193"/>
      <c r="KVM80" s="193"/>
      <c r="KVN80" s="193"/>
      <c r="KVO80" s="193"/>
      <c r="KVP80" s="193"/>
      <c r="KVQ80" s="193"/>
      <c r="KVR80" s="193"/>
      <c r="KVS80" s="193"/>
      <c r="KVT80" s="193"/>
      <c r="KVU80" s="193"/>
      <c r="KVV80" s="193"/>
      <c r="KVW80" s="193"/>
      <c r="KVX80" s="193"/>
      <c r="KVY80" s="193"/>
      <c r="KVZ80" s="193"/>
      <c r="KWA80" s="193"/>
      <c r="KWB80" s="193"/>
      <c r="KWC80" s="193"/>
      <c r="KWD80" s="193"/>
      <c r="KWE80" s="193"/>
      <c r="KWF80" s="193"/>
      <c r="KWG80" s="193"/>
      <c r="KWH80" s="193"/>
      <c r="KWI80" s="193"/>
      <c r="KWJ80" s="193"/>
      <c r="KWK80" s="193"/>
      <c r="KWL80" s="193"/>
      <c r="KWM80" s="193"/>
      <c r="KWN80" s="193"/>
      <c r="KWO80" s="193"/>
      <c r="KWP80" s="193"/>
      <c r="KWQ80" s="193"/>
      <c r="KWR80" s="193"/>
      <c r="KWS80" s="193"/>
      <c r="KWT80" s="193"/>
      <c r="KWU80" s="193"/>
      <c r="KWV80" s="193"/>
      <c r="KWW80" s="193"/>
      <c r="KWX80" s="193"/>
      <c r="KWY80" s="193"/>
      <c r="KWZ80" s="193"/>
      <c r="KXA80" s="193"/>
      <c r="KXB80" s="193"/>
      <c r="KXC80" s="193"/>
      <c r="KXD80" s="193"/>
      <c r="KXE80" s="193"/>
      <c r="KXF80" s="193"/>
      <c r="KXG80" s="193"/>
      <c r="KXH80" s="193"/>
      <c r="KXI80" s="193"/>
      <c r="KXJ80" s="193"/>
      <c r="KXK80" s="193"/>
      <c r="KXL80" s="193"/>
      <c r="KXM80" s="193"/>
      <c r="KXN80" s="193"/>
      <c r="KXO80" s="193"/>
      <c r="KXP80" s="193"/>
      <c r="KXQ80" s="193"/>
      <c r="KXR80" s="193"/>
      <c r="KXS80" s="193"/>
      <c r="KXT80" s="193"/>
      <c r="KXU80" s="193"/>
      <c r="KXV80" s="193"/>
      <c r="KXW80" s="193"/>
      <c r="KXX80" s="193"/>
      <c r="KXY80" s="193"/>
      <c r="KXZ80" s="193"/>
      <c r="KYA80" s="193"/>
      <c r="KYB80" s="193"/>
      <c r="KYC80" s="193"/>
      <c r="KYD80" s="193"/>
      <c r="KYE80" s="193"/>
      <c r="KYF80" s="193"/>
      <c r="KYG80" s="193"/>
      <c r="KYH80" s="193"/>
      <c r="KYI80" s="193"/>
      <c r="KYJ80" s="193"/>
      <c r="KYK80" s="193"/>
      <c r="KYL80" s="193"/>
      <c r="KYM80" s="193"/>
      <c r="KYN80" s="193"/>
      <c r="KYO80" s="193"/>
      <c r="KYP80" s="193"/>
      <c r="KYQ80" s="193"/>
      <c r="KYR80" s="193"/>
      <c r="KYS80" s="193"/>
      <c r="KYT80" s="193"/>
      <c r="KYU80" s="193"/>
      <c r="KYV80" s="193"/>
      <c r="KYW80" s="193"/>
      <c r="KYX80" s="193"/>
      <c r="KYY80" s="193"/>
      <c r="KYZ80" s="193"/>
      <c r="KZA80" s="193"/>
      <c r="KZB80" s="193"/>
      <c r="KZC80" s="193"/>
      <c r="KZD80" s="193"/>
      <c r="KZE80" s="193"/>
      <c r="KZF80" s="193"/>
      <c r="KZG80" s="193"/>
      <c r="KZH80" s="193"/>
      <c r="KZI80" s="193"/>
      <c r="KZJ80" s="193"/>
      <c r="KZK80" s="193"/>
      <c r="KZL80" s="193"/>
      <c r="KZM80" s="193"/>
      <c r="KZN80" s="193"/>
      <c r="KZO80" s="193"/>
      <c r="KZP80" s="193"/>
      <c r="KZQ80" s="193"/>
      <c r="KZR80" s="193"/>
      <c r="KZS80" s="193"/>
      <c r="KZT80" s="193"/>
      <c r="KZU80" s="193"/>
      <c r="KZV80" s="193"/>
      <c r="KZW80" s="193"/>
      <c r="KZX80" s="193"/>
      <c r="KZY80" s="193"/>
      <c r="KZZ80" s="193"/>
      <c r="LAA80" s="193"/>
      <c r="LAB80" s="193"/>
      <c r="LAC80" s="193"/>
      <c r="LAD80" s="193"/>
      <c r="LAE80" s="193"/>
      <c r="LAF80" s="193"/>
      <c r="LAG80" s="193"/>
      <c r="LAH80" s="193"/>
      <c r="LAI80" s="193"/>
      <c r="LAJ80" s="193"/>
      <c r="LAK80" s="193"/>
      <c r="LAL80" s="193"/>
      <c r="LAM80" s="193"/>
      <c r="LAN80" s="193"/>
      <c r="LAO80" s="193"/>
      <c r="LAP80" s="193"/>
      <c r="LAQ80" s="193"/>
      <c r="LAR80" s="193"/>
      <c r="LAS80" s="193"/>
      <c r="LAT80" s="193"/>
      <c r="LAU80" s="193"/>
      <c r="LAV80" s="193"/>
      <c r="LAW80" s="193"/>
      <c r="LAX80" s="193"/>
      <c r="LAY80" s="193"/>
      <c r="LAZ80" s="193"/>
      <c r="LBA80" s="193"/>
      <c r="LBB80" s="193"/>
      <c r="LBC80" s="193"/>
      <c r="LBD80" s="193"/>
      <c r="LBE80" s="193"/>
      <c r="LBF80" s="193"/>
      <c r="LBG80" s="193"/>
      <c r="LBH80" s="193"/>
      <c r="LBI80" s="193"/>
      <c r="LBJ80" s="193"/>
      <c r="LBK80" s="193"/>
      <c r="LBL80" s="193"/>
      <c r="LBM80" s="193"/>
      <c r="LBN80" s="193"/>
      <c r="LBO80" s="193"/>
      <c r="LBP80" s="193"/>
      <c r="LBQ80" s="193"/>
      <c r="LBR80" s="193"/>
      <c r="LBS80" s="193"/>
      <c r="LBT80" s="193"/>
      <c r="LBU80" s="193"/>
      <c r="LBV80" s="193"/>
      <c r="LBW80" s="193"/>
      <c r="LBX80" s="193"/>
      <c r="LBY80" s="193"/>
      <c r="LBZ80" s="193"/>
      <c r="LCA80" s="193"/>
      <c r="LCB80" s="193"/>
      <c r="LCC80" s="193"/>
      <c r="LCD80" s="193"/>
      <c r="LCE80" s="193"/>
      <c r="LCF80" s="193"/>
      <c r="LCG80" s="193"/>
      <c r="LCH80" s="193"/>
      <c r="LCI80" s="193"/>
      <c r="LCJ80" s="193"/>
      <c r="LCK80" s="193"/>
      <c r="LCL80" s="193"/>
      <c r="LCM80" s="193"/>
      <c r="LCN80" s="193"/>
      <c r="LCO80" s="193"/>
      <c r="LCP80" s="193"/>
      <c r="LCQ80" s="193"/>
      <c r="LCR80" s="193"/>
      <c r="LCS80" s="193"/>
      <c r="LCT80" s="193"/>
      <c r="LCU80" s="193"/>
      <c r="LCV80" s="193"/>
      <c r="LCW80" s="193"/>
      <c r="LCX80" s="193"/>
      <c r="LCY80" s="193"/>
      <c r="LCZ80" s="193"/>
      <c r="LDA80" s="193"/>
      <c r="LDB80" s="193"/>
      <c r="LDC80" s="193"/>
      <c r="LDD80" s="193"/>
      <c r="LDE80" s="193"/>
      <c r="LDF80" s="193"/>
      <c r="LDG80" s="193"/>
      <c r="LDH80" s="193"/>
      <c r="LDI80" s="193"/>
      <c r="LDJ80" s="193"/>
      <c r="LDK80" s="193"/>
      <c r="LDL80" s="193"/>
      <c r="LDM80" s="193"/>
      <c r="LDN80" s="193"/>
      <c r="LDO80" s="193"/>
      <c r="LDP80" s="193"/>
      <c r="LDQ80" s="193"/>
      <c r="LDR80" s="193"/>
      <c r="LDS80" s="193"/>
      <c r="LDT80" s="193"/>
      <c r="LDU80" s="193"/>
      <c r="LDV80" s="193"/>
      <c r="LDW80" s="193"/>
      <c r="LDX80" s="193"/>
      <c r="LDY80" s="193"/>
      <c r="LDZ80" s="193"/>
      <c r="LEA80" s="193"/>
      <c r="LEB80" s="193"/>
      <c r="LEC80" s="193"/>
      <c r="LED80" s="193"/>
      <c r="LEE80" s="193"/>
      <c r="LEF80" s="193"/>
      <c r="LEG80" s="193"/>
      <c r="LEH80" s="193"/>
      <c r="LEI80" s="193"/>
      <c r="LEJ80" s="193"/>
      <c r="LEK80" s="193"/>
      <c r="LEL80" s="193"/>
      <c r="LEM80" s="193"/>
      <c r="LEN80" s="193"/>
      <c r="LEO80" s="193"/>
      <c r="LEP80" s="193"/>
      <c r="LEQ80" s="193"/>
      <c r="LER80" s="193"/>
      <c r="LES80" s="193"/>
      <c r="LET80" s="193"/>
      <c r="LEU80" s="193"/>
      <c r="LEV80" s="193"/>
      <c r="LEW80" s="193"/>
      <c r="LEX80" s="193"/>
      <c r="LEY80" s="193"/>
      <c r="LEZ80" s="193"/>
      <c r="LFA80" s="193"/>
      <c r="LFB80" s="193"/>
      <c r="LFC80" s="193"/>
      <c r="LFD80" s="193"/>
      <c r="LFE80" s="193"/>
      <c r="LFF80" s="193"/>
      <c r="LFG80" s="193"/>
      <c r="LFH80" s="193"/>
      <c r="LFI80" s="193"/>
      <c r="LFJ80" s="193"/>
      <c r="LFK80" s="193"/>
      <c r="LFL80" s="193"/>
      <c r="LFM80" s="193"/>
      <c r="LFN80" s="193"/>
      <c r="LFO80" s="193"/>
      <c r="LFP80" s="193"/>
      <c r="LFQ80" s="193"/>
      <c r="LFR80" s="193"/>
      <c r="LFS80" s="193"/>
      <c r="LFT80" s="193"/>
      <c r="LFU80" s="193"/>
      <c r="LFV80" s="193"/>
      <c r="LFW80" s="193"/>
      <c r="LFX80" s="193"/>
      <c r="LFY80" s="193"/>
      <c r="LFZ80" s="193"/>
      <c r="LGA80" s="193"/>
      <c r="LGB80" s="193"/>
      <c r="LGC80" s="193"/>
      <c r="LGD80" s="193"/>
      <c r="LGE80" s="193"/>
      <c r="LGF80" s="193"/>
      <c r="LGG80" s="193"/>
      <c r="LGH80" s="193"/>
      <c r="LGI80" s="193"/>
      <c r="LGJ80" s="193"/>
      <c r="LGK80" s="193"/>
      <c r="LGL80" s="193"/>
      <c r="LGM80" s="193"/>
      <c r="LGN80" s="193"/>
      <c r="LGO80" s="193"/>
      <c r="LGP80" s="193"/>
      <c r="LGQ80" s="193"/>
      <c r="LGR80" s="193"/>
      <c r="LGS80" s="193"/>
      <c r="LGT80" s="193"/>
      <c r="LGU80" s="193"/>
      <c r="LGV80" s="193"/>
      <c r="LGW80" s="193"/>
      <c r="LGX80" s="193"/>
      <c r="LGY80" s="193"/>
      <c r="LGZ80" s="193"/>
      <c r="LHA80" s="193"/>
      <c r="LHB80" s="193"/>
      <c r="LHC80" s="193"/>
      <c r="LHD80" s="193"/>
      <c r="LHE80" s="193"/>
      <c r="LHF80" s="193"/>
      <c r="LHG80" s="193"/>
      <c r="LHH80" s="193"/>
      <c r="LHI80" s="193"/>
      <c r="LHJ80" s="193"/>
      <c r="LHK80" s="193"/>
      <c r="LHL80" s="193"/>
      <c r="LHM80" s="193"/>
      <c r="LHN80" s="193"/>
      <c r="LHO80" s="193"/>
      <c r="LHP80" s="193"/>
      <c r="LHQ80" s="193"/>
      <c r="LHR80" s="193"/>
      <c r="LHS80" s="193"/>
      <c r="LHT80" s="193"/>
      <c r="LHU80" s="193"/>
      <c r="LHV80" s="193"/>
      <c r="LHW80" s="193"/>
      <c r="LHX80" s="193"/>
      <c r="LHY80" s="193"/>
      <c r="LHZ80" s="193"/>
      <c r="LIA80" s="193"/>
      <c r="LIB80" s="193"/>
      <c r="LIC80" s="193"/>
      <c r="LID80" s="193"/>
      <c r="LIE80" s="193"/>
      <c r="LIF80" s="193"/>
      <c r="LIG80" s="193"/>
      <c r="LIH80" s="193"/>
      <c r="LII80" s="193"/>
      <c r="LIJ80" s="193"/>
      <c r="LIK80" s="193"/>
      <c r="LIL80" s="193"/>
      <c r="LIM80" s="193"/>
      <c r="LIN80" s="193"/>
      <c r="LIO80" s="193"/>
      <c r="LIP80" s="193"/>
      <c r="LIQ80" s="193"/>
      <c r="LIR80" s="193"/>
      <c r="LIS80" s="193"/>
      <c r="LIT80" s="193"/>
      <c r="LIU80" s="193"/>
      <c r="LIV80" s="193"/>
      <c r="LIW80" s="193"/>
      <c r="LIX80" s="193"/>
      <c r="LIY80" s="193"/>
      <c r="LIZ80" s="193"/>
      <c r="LJA80" s="193"/>
      <c r="LJB80" s="193"/>
      <c r="LJC80" s="193"/>
      <c r="LJD80" s="193"/>
      <c r="LJE80" s="193"/>
      <c r="LJF80" s="193"/>
      <c r="LJG80" s="193"/>
      <c r="LJH80" s="193"/>
      <c r="LJI80" s="193"/>
      <c r="LJJ80" s="193"/>
      <c r="LJK80" s="193"/>
      <c r="LJL80" s="193"/>
      <c r="LJM80" s="193"/>
      <c r="LJN80" s="193"/>
      <c r="LJO80" s="193"/>
      <c r="LJP80" s="193"/>
      <c r="LJQ80" s="193"/>
      <c r="LJR80" s="193"/>
      <c r="LJS80" s="193"/>
      <c r="LJT80" s="193"/>
      <c r="LJU80" s="193"/>
      <c r="LJV80" s="193"/>
      <c r="LJW80" s="193"/>
      <c r="LJX80" s="193"/>
      <c r="LJY80" s="193"/>
      <c r="LJZ80" s="193"/>
      <c r="LKA80" s="193"/>
      <c r="LKB80" s="193"/>
      <c r="LKC80" s="193"/>
      <c r="LKD80" s="193"/>
      <c r="LKE80" s="193"/>
      <c r="LKF80" s="193"/>
      <c r="LKG80" s="193"/>
      <c r="LKH80" s="193"/>
      <c r="LKI80" s="193"/>
      <c r="LKJ80" s="193"/>
      <c r="LKK80" s="193"/>
      <c r="LKL80" s="193"/>
      <c r="LKM80" s="193"/>
      <c r="LKN80" s="193"/>
      <c r="LKO80" s="193"/>
      <c r="LKP80" s="193"/>
      <c r="LKQ80" s="193"/>
      <c r="LKR80" s="193"/>
      <c r="LKS80" s="193"/>
      <c r="LKT80" s="193"/>
      <c r="LKU80" s="193"/>
      <c r="LKV80" s="193"/>
      <c r="LKW80" s="193"/>
      <c r="LKX80" s="193"/>
      <c r="LKY80" s="193"/>
      <c r="LKZ80" s="193"/>
      <c r="LLA80" s="193"/>
      <c r="LLB80" s="193"/>
      <c r="LLC80" s="193"/>
      <c r="LLD80" s="193"/>
      <c r="LLE80" s="193"/>
      <c r="LLF80" s="193"/>
      <c r="LLG80" s="193"/>
      <c r="LLH80" s="193"/>
      <c r="LLI80" s="193"/>
      <c r="LLJ80" s="193"/>
      <c r="LLK80" s="193"/>
      <c r="LLL80" s="193"/>
      <c r="LLM80" s="193"/>
      <c r="LLN80" s="193"/>
      <c r="LLO80" s="193"/>
      <c r="LLP80" s="193"/>
      <c r="LLQ80" s="193"/>
      <c r="LLR80" s="193"/>
      <c r="LLS80" s="193"/>
      <c r="LLT80" s="193"/>
      <c r="LLU80" s="193"/>
      <c r="LLV80" s="193"/>
      <c r="LLW80" s="193"/>
      <c r="LLX80" s="193"/>
      <c r="LLY80" s="193"/>
      <c r="LLZ80" s="193"/>
      <c r="LMA80" s="193"/>
      <c r="LMB80" s="193"/>
      <c r="LMC80" s="193"/>
      <c r="LMD80" s="193"/>
      <c r="LME80" s="193"/>
      <c r="LMF80" s="193"/>
      <c r="LMG80" s="193"/>
      <c r="LMH80" s="193"/>
      <c r="LMI80" s="193"/>
      <c r="LMJ80" s="193"/>
      <c r="LMK80" s="193"/>
      <c r="LML80" s="193"/>
      <c r="LMM80" s="193"/>
      <c r="LMN80" s="193"/>
      <c r="LMO80" s="193"/>
      <c r="LMP80" s="193"/>
      <c r="LMQ80" s="193"/>
      <c r="LMR80" s="193"/>
      <c r="LMS80" s="193"/>
      <c r="LMT80" s="193"/>
      <c r="LMU80" s="193"/>
      <c r="LMV80" s="193"/>
      <c r="LMW80" s="193"/>
      <c r="LMX80" s="193"/>
      <c r="LMY80" s="193"/>
      <c r="LMZ80" s="193"/>
      <c r="LNA80" s="193"/>
      <c r="LNB80" s="193"/>
      <c r="LNC80" s="193"/>
      <c r="LND80" s="193"/>
      <c r="LNE80" s="193"/>
      <c r="LNF80" s="193"/>
      <c r="LNG80" s="193"/>
      <c r="LNH80" s="193"/>
      <c r="LNI80" s="193"/>
      <c r="LNJ80" s="193"/>
      <c r="LNK80" s="193"/>
      <c r="LNL80" s="193"/>
      <c r="LNM80" s="193"/>
      <c r="LNN80" s="193"/>
      <c r="LNO80" s="193"/>
      <c r="LNP80" s="193"/>
      <c r="LNQ80" s="193"/>
      <c r="LNR80" s="193"/>
      <c r="LNS80" s="193"/>
      <c r="LNT80" s="193"/>
      <c r="LNU80" s="193"/>
      <c r="LNV80" s="193"/>
      <c r="LNW80" s="193"/>
      <c r="LNX80" s="193"/>
      <c r="LNY80" s="193"/>
      <c r="LNZ80" s="193"/>
      <c r="LOA80" s="193"/>
      <c r="LOB80" s="193"/>
      <c r="LOC80" s="193"/>
      <c r="LOD80" s="193"/>
      <c r="LOE80" s="193"/>
      <c r="LOF80" s="193"/>
      <c r="LOG80" s="193"/>
      <c r="LOH80" s="193"/>
      <c r="LOI80" s="193"/>
      <c r="LOJ80" s="193"/>
      <c r="LOK80" s="193"/>
      <c r="LOL80" s="193"/>
      <c r="LOM80" s="193"/>
      <c r="LON80" s="193"/>
      <c r="LOO80" s="193"/>
      <c r="LOP80" s="193"/>
      <c r="LOQ80" s="193"/>
      <c r="LOR80" s="193"/>
      <c r="LOS80" s="193"/>
      <c r="LOT80" s="193"/>
      <c r="LOU80" s="193"/>
      <c r="LOV80" s="193"/>
      <c r="LOW80" s="193"/>
      <c r="LOX80" s="193"/>
      <c r="LOY80" s="193"/>
      <c r="LOZ80" s="193"/>
      <c r="LPA80" s="193"/>
      <c r="LPB80" s="193"/>
      <c r="LPC80" s="193"/>
      <c r="LPD80" s="193"/>
      <c r="LPE80" s="193"/>
      <c r="LPF80" s="193"/>
      <c r="LPG80" s="193"/>
      <c r="LPH80" s="193"/>
      <c r="LPI80" s="193"/>
      <c r="LPJ80" s="193"/>
      <c r="LPK80" s="193"/>
      <c r="LPL80" s="193"/>
      <c r="LPM80" s="193"/>
      <c r="LPN80" s="193"/>
      <c r="LPO80" s="193"/>
      <c r="LPP80" s="193"/>
      <c r="LPQ80" s="193"/>
      <c r="LPR80" s="193"/>
      <c r="LPS80" s="193"/>
      <c r="LPT80" s="193"/>
      <c r="LPU80" s="193"/>
      <c r="LPV80" s="193"/>
      <c r="LPW80" s="193"/>
      <c r="LPX80" s="193"/>
      <c r="LPY80" s="193"/>
      <c r="LPZ80" s="193"/>
      <c r="LQA80" s="193"/>
      <c r="LQB80" s="193"/>
      <c r="LQC80" s="193"/>
      <c r="LQD80" s="193"/>
      <c r="LQE80" s="193"/>
      <c r="LQF80" s="193"/>
      <c r="LQG80" s="193"/>
      <c r="LQH80" s="193"/>
      <c r="LQI80" s="193"/>
      <c r="LQJ80" s="193"/>
      <c r="LQK80" s="193"/>
      <c r="LQL80" s="193"/>
      <c r="LQM80" s="193"/>
      <c r="LQN80" s="193"/>
      <c r="LQO80" s="193"/>
      <c r="LQP80" s="193"/>
      <c r="LQQ80" s="193"/>
      <c r="LQR80" s="193"/>
      <c r="LQS80" s="193"/>
      <c r="LQT80" s="193"/>
      <c r="LQU80" s="193"/>
      <c r="LQV80" s="193"/>
      <c r="LQW80" s="193"/>
      <c r="LQX80" s="193"/>
      <c r="LQY80" s="193"/>
      <c r="LQZ80" s="193"/>
      <c r="LRA80" s="193"/>
      <c r="LRB80" s="193"/>
      <c r="LRC80" s="193"/>
      <c r="LRD80" s="193"/>
      <c r="LRE80" s="193"/>
      <c r="LRF80" s="193"/>
      <c r="LRG80" s="193"/>
      <c r="LRH80" s="193"/>
      <c r="LRI80" s="193"/>
      <c r="LRJ80" s="193"/>
      <c r="LRK80" s="193"/>
      <c r="LRL80" s="193"/>
      <c r="LRM80" s="193"/>
      <c r="LRN80" s="193"/>
      <c r="LRO80" s="193"/>
      <c r="LRP80" s="193"/>
      <c r="LRQ80" s="193"/>
      <c r="LRR80" s="193"/>
      <c r="LRS80" s="193"/>
      <c r="LRT80" s="193"/>
      <c r="LRU80" s="193"/>
      <c r="LRV80" s="193"/>
      <c r="LRW80" s="193"/>
      <c r="LRX80" s="193"/>
      <c r="LRY80" s="193"/>
      <c r="LRZ80" s="193"/>
      <c r="LSA80" s="193"/>
      <c r="LSB80" s="193"/>
      <c r="LSC80" s="193"/>
      <c r="LSD80" s="193"/>
      <c r="LSE80" s="193"/>
      <c r="LSF80" s="193"/>
      <c r="LSG80" s="193"/>
      <c r="LSH80" s="193"/>
      <c r="LSI80" s="193"/>
      <c r="LSJ80" s="193"/>
      <c r="LSK80" s="193"/>
      <c r="LSL80" s="193"/>
      <c r="LSM80" s="193"/>
      <c r="LSN80" s="193"/>
      <c r="LSO80" s="193"/>
      <c r="LSP80" s="193"/>
      <c r="LSQ80" s="193"/>
      <c r="LSR80" s="193"/>
      <c r="LSS80" s="193"/>
      <c r="LST80" s="193"/>
      <c r="LSU80" s="193"/>
      <c r="LSV80" s="193"/>
      <c r="LSW80" s="193"/>
      <c r="LSX80" s="193"/>
      <c r="LSY80" s="193"/>
      <c r="LSZ80" s="193"/>
      <c r="LTA80" s="193"/>
      <c r="LTB80" s="193"/>
      <c r="LTC80" s="193"/>
      <c r="LTD80" s="193"/>
      <c r="LTE80" s="193"/>
      <c r="LTF80" s="193"/>
      <c r="LTG80" s="193"/>
      <c r="LTH80" s="193"/>
      <c r="LTI80" s="193"/>
      <c r="LTJ80" s="193"/>
      <c r="LTK80" s="193"/>
      <c r="LTL80" s="193"/>
      <c r="LTM80" s="193"/>
      <c r="LTN80" s="193"/>
      <c r="LTO80" s="193"/>
      <c r="LTP80" s="193"/>
      <c r="LTQ80" s="193"/>
      <c r="LTR80" s="193"/>
      <c r="LTS80" s="193"/>
      <c r="LTT80" s="193"/>
      <c r="LTU80" s="193"/>
      <c r="LTV80" s="193"/>
      <c r="LTW80" s="193"/>
      <c r="LTX80" s="193"/>
      <c r="LTY80" s="193"/>
      <c r="LTZ80" s="193"/>
      <c r="LUA80" s="193"/>
      <c r="LUB80" s="193"/>
      <c r="LUC80" s="193"/>
      <c r="LUD80" s="193"/>
      <c r="LUE80" s="193"/>
      <c r="LUF80" s="193"/>
      <c r="LUG80" s="193"/>
      <c r="LUH80" s="193"/>
      <c r="LUI80" s="193"/>
      <c r="LUJ80" s="193"/>
      <c r="LUK80" s="193"/>
      <c r="LUL80" s="193"/>
      <c r="LUM80" s="193"/>
      <c r="LUN80" s="193"/>
      <c r="LUO80" s="193"/>
      <c r="LUP80" s="193"/>
      <c r="LUQ80" s="193"/>
      <c r="LUR80" s="193"/>
      <c r="LUS80" s="193"/>
      <c r="LUT80" s="193"/>
      <c r="LUU80" s="193"/>
      <c r="LUV80" s="193"/>
      <c r="LUW80" s="193"/>
      <c r="LUX80" s="193"/>
      <c r="LUY80" s="193"/>
      <c r="LUZ80" s="193"/>
      <c r="LVA80" s="193"/>
      <c r="LVB80" s="193"/>
      <c r="LVC80" s="193"/>
      <c r="LVD80" s="193"/>
      <c r="LVE80" s="193"/>
      <c r="LVF80" s="193"/>
      <c r="LVG80" s="193"/>
      <c r="LVH80" s="193"/>
      <c r="LVI80" s="193"/>
      <c r="LVJ80" s="193"/>
      <c r="LVK80" s="193"/>
      <c r="LVL80" s="193"/>
      <c r="LVM80" s="193"/>
      <c r="LVN80" s="193"/>
      <c r="LVO80" s="193"/>
      <c r="LVP80" s="193"/>
      <c r="LVQ80" s="193"/>
      <c r="LVR80" s="193"/>
      <c r="LVS80" s="193"/>
      <c r="LVT80" s="193"/>
      <c r="LVU80" s="193"/>
      <c r="LVV80" s="193"/>
      <c r="LVW80" s="193"/>
      <c r="LVX80" s="193"/>
      <c r="LVY80" s="193"/>
      <c r="LVZ80" s="193"/>
      <c r="LWA80" s="193"/>
      <c r="LWB80" s="193"/>
      <c r="LWC80" s="193"/>
      <c r="LWD80" s="193"/>
      <c r="LWE80" s="193"/>
      <c r="LWF80" s="193"/>
      <c r="LWG80" s="193"/>
      <c r="LWH80" s="193"/>
      <c r="LWI80" s="193"/>
      <c r="LWJ80" s="193"/>
      <c r="LWK80" s="193"/>
      <c r="LWL80" s="193"/>
      <c r="LWM80" s="193"/>
      <c r="LWN80" s="193"/>
      <c r="LWO80" s="193"/>
      <c r="LWP80" s="193"/>
      <c r="LWQ80" s="193"/>
      <c r="LWR80" s="193"/>
      <c r="LWS80" s="193"/>
      <c r="LWT80" s="193"/>
      <c r="LWU80" s="193"/>
      <c r="LWV80" s="193"/>
      <c r="LWW80" s="193"/>
      <c r="LWX80" s="193"/>
      <c r="LWY80" s="193"/>
      <c r="LWZ80" s="193"/>
      <c r="LXA80" s="193"/>
      <c r="LXB80" s="193"/>
      <c r="LXC80" s="193"/>
      <c r="LXD80" s="193"/>
      <c r="LXE80" s="193"/>
      <c r="LXF80" s="193"/>
      <c r="LXG80" s="193"/>
      <c r="LXH80" s="193"/>
      <c r="LXI80" s="193"/>
      <c r="LXJ80" s="193"/>
      <c r="LXK80" s="193"/>
      <c r="LXL80" s="193"/>
      <c r="LXM80" s="193"/>
      <c r="LXN80" s="193"/>
      <c r="LXO80" s="193"/>
      <c r="LXP80" s="193"/>
      <c r="LXQ80" s="193"/>
      <c r="LXR80" s="193"/>
      <c r="LXS80" s="193"/>
      <c r="LXT80" s="193"/>
      <c r="LXU80" s="193"/>
      <c r="LXV80" s="193"/>
      <c r="LXW80" s="193"/>
      <c r="LXX80" s="193"/>
      <c r="LXY80" s="193"/>
      <c r="LXZ80" s="193"/>
      <c r="LYA80" s="193"/>
      <c r="LYB80" s="193"/>
      <c r="LYC80" s="193"/>
      <c r="LYD80" s="193"/>
      <c r="LYE80" s="193"/>
      <c r="LYF80" s="193"/>
      <c r="LYG80" s="193"/>
      <c r="LYH80" s="193"/>
      <c r="LYI80" s="193"/>
      <c r="LYJ80" s="193"/>
      <c r="LYK80" s="193"/>
      <c r="LYL80" s="193"/>
      <c r="LYM80" s="193"/>
      <c r="LYN80" s="193"/>
      <c r="LYO80" s="193"/>
      <c r="LYP80" s="193"/>
      <c r="LYQ80" s="193"/>
      <c r="LYR80" s="193"/>
      <c r="LYS80" s="193"/>
      <c r="LYT80" s="193"/>
      <c r="LYU80" s="193"/>
      <c r="LYV80" s="193"/>
      <c r="LYW80" s="193"/>
      <c r="LYX80" s="193"/>
      <c r="LYY80" s="193"/>
      <c r="LYZ80" s="193"/>
      <c r="LZA80" s="193"/>
      <c r="LZB80" s="193"/>
      <c r="LZC80" s="193"/>
      <c r="LZD80" s="193"/>
      <c r="LZE80" s="193"/>
      <c r="LZF80" s="193"/>
      <c r="LZG80" s="193"/>
      <c r="LZH80" s="193"/>
      <c r="LZI80" s="193"/>
      <c r="LZJ80" s="193"/>
      <c r="LZK80" s="193"/>
      <c r="LZL80" s="193"/>
      <c r="LZM80" s="193"/>
      <c r="LZN80" s="193"/>
      <c r="LZO80" s="193"/>
      <c r="LZP80" s="193"/>
      <c r="LZQ80" s="193"/>
      <c r="LZR80" s="193"/>
      <c r="LZS80" s="193"/>
      <c r="LZT80" s="193"/>
      <c r="LZU80" s="193"/>
      <c r="LZV80" s="193"/>
      <c r="LZW80" s="193"/>
      <c r="LZX80" s="193"/>
      <c r="LZY80" s="193"/>
      <c r="LZZ80" s="193"/>
      <c r="MAA80" s="193"/>
      <c r="MAB80" s="193"/>
      <c r="MAC80" s="193"/>
      <c r="MAD80" s="193"/>
      <c r="MAE80" s="193"/>
      <c r="MAF80" s="193"/>
      <c r="MAG80" s="193"/>
      <c r="MAH80" s="193"/>
      <c r="MAI80" s="193"/>
      <c r="MAJ80" s="193"/>
      <c r="MAK80" s="193"/>
      <c r="MAL80" s="193"/>
      <c r="MAM80" s="193"/>
      <c r="MAN80" s="193"/>
      <c r="MAO80" s="193"/>
      <c r="MAP80" s="193"/>
      <c r="MAQ80" s="193"/>
      <c r="MAR80" s="193"/>
      <c r="MAS80" s="193"/>
      <c r="MAT80" s="193"/>
      <c r="MAU80" s="193"/>
      <c r="MAV80" s="193"/>
      <c r="MAW80" s="193"/>
      <c r="MAX80" s="193"/>
      <c r="MAY80" s="193"/>
      <c r="MAZ80" s="193"/>
      <c r="MBA80" s="193"/>
      <c r="MBB80" s="193"/>
      <c r="MBC80" s="193"/>
      <c r="MBD80" s="193"/>
      <c r="MBE80" s="193"/>
      <c r="MBF80" s="193"/>
      <c r="MBG80" s="193"/>
      <c r="MBH80" s="193"/>
      <c r="MBI80" s="193"/>
      <c r="MBJ80" s="193"/>
      <c r="MBK80" s="193"/>
      <c r="MBL80" s="193"/>
      <c r="MBM80" s="193"/>
      <c r="MBN80" s="193"/>
      <c r="MBO80" s="193"/>
      <c r="MBP80" s="193"/>
      <c r="MBQ80" s="193"/>
      <c r="MBR80" s="193"/>
      <c r="MBS80" s="193"/>
      <c r="MBT80" s="193"/>
      <c r="MBU80" s="193"/>
      <c r="MBV80" s="193"/>
      <c r="MBW80" s="193"/>
      <c r="MBX80" s="193"/>
      <c r="MBY80" s="193"/>
      <c r="MBZ80" s="193"/>
      <c r="MCA80" s="193"/>
      <c r="MCB80" s="193"/>
      <c r="MCC80" s="193"/>
      <c r="MCD80" s="193"/>
      <c r="MCE80" s="193"/>
      <c r="MCF80" s="193"/>
      <c r="MCG80" s="193"/>
      <c r="MCH80" s="193"/>
      <c r="MCI80" s="193"/>
      <c r="MCJ80" s="193"/>
      <c r="MCK80" s="193"/>
      <c r="MCL80" s="193"/>
      <c r="MCM80" s="193"/>
      <c r="MCN80" s="193"/>
      <c r="MCO80" s="193"/>
      <c r="MCP80" s="193"/>
      <c r="MCQ80" s="193"/>
      <c r="MCR80" s="193"/>
      <c r="MCS80" s="193"/>
      <c r="MCT80" s="193"/>
      <c r="MCU80" s="193"/>
      <c r="MCV80" s="193"/>
      <c r="MCW80" s="193"/>
      <c r="MCX80" s="193"/>
      <c r="MCY80" s="193"/>
      <c r="MCZ80" s="193"/>
      <c r="MDA80" s="193"/>
      <c r="MDB80" s="193"/>
      <c r="MDC80" s="193"/>
      <c r="MDD80" s="193"/>
      <c r="MDE80" s="193"/>
      <c r="MDF80" s="193"/>
      <c r="MDG80" s="193"/>
      <c r="MDH80" s="193"/>
      <c r="MDI80" s="193"/>
      <c r="MDJ80" s="193"/>
      <c r="MDK80" s="193"/>
      <c r="MDL80" s="193"/>
      <c r="MDM80" s="193"/>
      <c r="MDN80" s="193"/>
      <c r="MDO80" s="193"/>
      <c r="MDP80" s="193"/>
      <c r="MDQ80" s="193"/>
      <c r="MDR80" s="193"/>
      <c r="MDS80" s="193"/>
      <c r="MDT80" s="193"/>
      <c r="MDU80" s="193"/>
      <c r="MDV80" s="193"/>
      <c r="MDW80" s="193"/>
      <c r="MDX80" s="193"/>
      <c r="MDY80" s="193"/>
      <c r="MDZ80" s="193"/>
      <c r="MEA80" s="193"/>
      <c r="MEB80" s="193"/>
      <c r="MEC80" s="193"/>
      <c r="MED80" s="193"/>
      <c r="MEE80" s="193"/>
      <c r="MEF80" s="193"/>
      <c r="MEG80" s="193"/>
      <c r="MEH80" s="193"/>
      <c r="MEI80" s="193"/>
      <c r="MEJ80" s="193"/>
      <c r="MEK80" s="193"/>
      <c r="MEL80" s="193"/>
      <c r="MEM80" s="193"/>
      <c r="MEN80" s="193"/>
      <c r="MEO80" s="193"/>
      <c r="MEP80" s="193"/>
      <c r="MEQ80" s="193"/>
      <c r="MER80" s="193"/>
      <c r="MES80" s="193"/>
      <c r="MET80" s="193"/>
      <c r="MEU80" s="193"/>
      <c r="MEV80" s="193"/>
      <c r="MEW80" s="193"/>
      <c r="MEX80" s="193"/>
      <c r="MEY80" s="193"/>
      <c r="MEZ80" s="193"/>
      <c r="MFA80" s="193"/>
      <c r="MFB80" s="193"/>
      <c r="MFC80" s="193"/>
      <c r="MFD80" s="193"/>
      <c r="MFE80" s="193"/>
      <c r="MFF80" s="193"/>
      <c r="MFG80" s="193"/>
      <c r="MFH80" s="193"/>
      <c r="MFI80" s="193"/>
      <c r="MFJ80" s="193"/>
      <c r="MFK80" s="193"/>
      <c r="MFL80" s="193"/>
      <c r="MFM80" s="193"/>
      <c r="MFN80" s="193"/>
      <c r="MFO80" s="193"/>
      <c r="MFP80" s="193"/>
      <c r="MFQ80" s="193"/>
      <c r="MFR80" s="193"/>
      <c r="MFS80" s="193"/>
      <c r="MFT80" s="193"/>
      <c r="MFU80" s="193"/>
      <c r="MFV80" s="193"/>
      <c r="MFW80" s="193"/>
      <c r="MFX80" s="193"/>
      <c r="MFY80" s="193"/>
      <c r="MFZ80" s="193"/>
      <c r="MGA80" s="193"/>
      <c r="MGB80" s="193"/>
      <c r="MGC80" s="193"/>
      <c r="MGD80" s="193"/>
      <c r="MGE80" s="193"/>
      <c r="MGF80" s="193"/>
      <c r="MGG80" s="193"/>
      <c r="MGH80" s="193"/>
      <c r="MGI80" s="193"/>
      <c r="MGJ80" s="193"/>
      <c r="MGK80" s="193"/>
      <c r="MGL80" s="193"/>
      <c r="MGM80" s="193"/>
      <c r="MGN80" s="193"/>
      <c r="MGO80" s="193"/>
      <c r="MGP80" s="193"/>
      <c r="MGQ80" s="193"/>
      <c r="MGR80" s="193"/>
      <c r="MGS80" s="193"/>
      <c r="MGT80" s="193"/>
      <c r="MGU80" s="193"/>
      <c r="MGV80" s="193"/>
      <c r="MGW80" s="193"/>
      <c r="MGX80" s="193"/>
      <c r="MGY80" s="193"/>
      <c r="MGZ80" s="193"/>
      <c r="MHA80" s="193"/>
      <c r="MHB80" s="193"/>
      <c r="MHC80" s="193"/>
      <c r="MHD80" s="193"/>
      <c r="MHE80" s="193"/>
      <c r="MHF80" s="193"/>
      <c r="MHG80" s="193"/>
      <c r="MHH80" s="193"/>
      <c r="MHI80" s="193"/>
      <c r="MHJ80" s="193"/>
      <c r="MHK80" s="193"/>
      <c r="MHL80" s="193"/>
      <c r="MHM80" s="193"/>
      <c r="MHN80" s="193"/>
      <c r="MHO80" s="193"/>
      <c r="MHP80" s="193"/>
      <c r="MHQ80" s="193"/>
      <c r="MHR80" s="193"/>
      <c r="MHS80" s="193"/>
      <c r="MHT80" s="193"/>
      <c r="MHU80" s="193"/>
      <c r="MHV80" s="193"/>
      <c r="MHW80" s="193"/>
      <c r="MHX80" s="193"/>
      <c r="MHY80" s="193"/>
      <c r="MHZ80" s="193"/>
      <c r="MIA80" s="193"/>
      <c r="MIB80" s="193"/>
      <c r="MIC80" s="193"/>
      <c r="MID80" s="193"/>
      <c r="MIE80" s="193"/>
      <c r="MIF80" s="193"/>
      <c r="MIG80" s="193"/>
      <c r="MIH80" s="193"/>
      <c r="MII80" s="193"/>
      <c r="MIJ80" s="193"/>
      <c r="MIK80" s="193"/>
      <c r="MIL80" s="193"/>
      <c r="MIM80" s="193"/>
      <c r="MIN80" s="193"/>
      <c r="MIO80" s="193"/>
      <c r="MIP80" s="193"/>
      <c r="MIQ80" s="193"/>
      <c r="MIR80" s="193"/>
      <c r="MIS80" s="193"/>
      <c r="MIT80" s="193"/>
      <c r="MIU80" s="193"/>
      <c r="MIV80" s="193"/>
      <c r="MIW80" s="193"/>
      <c r="MIX80" s="193"/>
      <c r="MIY80" s="193"/>
      <c r="MIZ80" s="193"/>
      <c r="MJA80" s="193"/>
      <c r="MJB80" s="193"/>
      <c r="MJC80" s="193"/>
      <c r="MJD80" s="193"/>
      <c r="MJE80" s="193"/>
      <c r="MJF80" s="193"/>
      <c r="MJG80" s="193"/>
      <c r="MJH80" s="193"/>
      <c r="MJI80" s="193"/>
      <c r="MJJ80" s="193"/>
      <c r="MJK80" s="193"/>
      <c r="MJL80" s="193"/>
      <c r="MJM80" s="193"/>
      <c r="MJN80" s="193"/>
      <c r="MJO80" s="193"/>
      <c r="MJP80" s="193"/>
      <c r="MJQ80" s="193"/>
      <c r="MJR80" s="193"/>
      <c r="MJS80" s="193"/>
      <c r="MJT80" s="193"/>
      <c r="MJU80" s="193"/>
      <c r="MJV80" s="193"/>
      <c r="MJW80" s="193"/>
      <c r="MJX80" s="193"/>
      <c r="MJY80" s="193"/>
      <c r="MJZ80" s="193"/>
      <c r="MKA80" s="193"/>
      <c r="MKB80" s="193"/>
      <c r="MKC80" s="193"/>
      <c r="MKD80" s="193"/>
      <c r="MKE80" s="193"/>
      <c r="MKF80" s="193"/>
      <c r="MKG80" s="193"/>
      <c r="MKH80" s="193"/>
      <c r="MKI80" s="193"/>
      <c r="MKJ80" s="193"/>
      <c r="MKK80" s="193"/>
      <c r="MKL80" s="193"/>
      <c r="MKM80" s="193"/>
      <c r="MKN80" s="193"/>
      <c r="MKO80" s="193"/>
      <c r="MKP80" s="193"/>
      <c r="MKQ80" s="193"/>
      <c r="MKR80" s="193"/>
      <c r="MKS80" s="193"/>
      <c r="MKT80" s="193"/>
      <c r="MKU80" s="193"/>
      <c r="MKV80" s="193"/>
      <c r="MKW80" s="193"/>
      <c r="MKX80" s="193"/>
      <c r="MKY80" s="193"/>
      <c r="MKZ80" s="193"/>
      <c r="MLA80" s="193"/>
      <c r="MLB80" s="193"/>
      <c r="MLC80" s="193"/>
      <c r="MLD80" s="193"/>
      <c r="MLE80" s="193"/>
      <c r="MLF80" s="193"/>
      <c r="MLG80" s="193"/>
      <c r="MLH80" s="193"/>
      <c r="MLI80" s="193"/>
      <c r="MLJ80" s="193"/>
      <c r="MLK80" s="193"/>
      <c r="MLL80" s="193"/>
      <c r="MLM80" s="193"/>
      <c r="MLN80" s="193"/>
      <c r="MLO80" s="193"/>
      <c r="MLP80" s="193"/>
      <c r="MLQ80" s="193"/>
      <c r="MLR80" s="193"/>
      <c r="MLS80" s="193"/>
      <c r="MLT80" s="193"/>
      <c r="MLU80" s="193"/>
      <c r="MLV80" s="193"/>
      <c r="MLW80" s="193"/>
      <c r="MLX80" s="193"/>
      <c r="MLY80" s="193"/>
      <c r="MLZ80" s="193"/>
      <c r="MMA80" s="193"/>
      <c r="MMB80" s="193"/>
      <c r="MMC80" s="193"/>
      <c r="MMD80" s="193"/>
      <c r="MME80" s="193"/>
      <c r="MMF80" s="193"/>
      <c r="MMG80" s="193"/>
      <c r="MMH80" s="193"/>
      <c r="MMI80" s="193"/>
      <c r="MMJ80" s="193"/>
      <c r="MMK80" s="193"/>
      <c r="MML80" s="193"/>
      <c r="MMM80" s="193"/>
      <c r="MMN80" s="193"/>
      <c r="MMO80" s="193"/>
      <c r="MMP80" s="193"/>
      <c r="MMQ80" s="193"/>
      <c r="MMR80" s="193"/>
      <c r="MMS80" s="193"/>
      <c r="MMT80" s="193"/>
      <c r="MMU80" s="193"/>
      <c r="MMV80" s="193"/>
      <c r="MMW80" s="193"/>
      <c r="MMX80" s="193"/>
      <c r="MMY80" s="193"/>
      <c r="MMZ80" s="193"/>
      <c r="MNA80" s="193"/>
      <c r="MNB80" s="193"/>
      <c r="MNC80" s="193"/>
      <c r="MND80" s="193"/>
      <c r="MNE80" s="193"/>
      <c r="MNF80" s="193"/>
      <c r="MNG80" s="193"/>
      <c r="MNH80" s="193"/>
      <c r="MNI80" s="193"/>
      <c r="MNJ80" s="193"/>
      <c r="MNK80" s="193"/>
      <c r="MNL80" s="193"/>
      <c r="MNM80" s="193"/>
      <c r="MNN80" s="193"/>
      <c r="MNO80" s="193"/>
      <c r="MNP80" s="193"/>
      <c r="MNQ80" s="193"/>
      <c r="MNR80" s="193"/>
      <c r="MNS80" s="193"/>
      <c r="MNT80" s="193"/>
      <c r="MNU80" s="193"/>
      <c r="MNV80" s="193"/>
      <c r="MNW80" s="193"/>
      <c r="MNX80" s="193"/>
      <c r="MNY80" s="193"/>
      <c r="MNZ80" s="193"/>
      <c r="MOA80" s="193"/>
      <c r="MOB80" s="193"/>
      <c r="MOC80" s="193"/>
      <c r="MOD80" s="193"/>
      <c r="MOE80" s="193"/>
      <c r="MOF80" s="193"/>
      <c r="MOG80" s="193"/>
      <c r="MOH80" s="193"/>
      <c r="MOI80" s="193"/>
      <c r="MOJ80" s="193"/>
      <c r="MOK80" s="193"/>
      <c r="MOL80" s="193"/>
      <c r="MOM80" s="193"/>
      <c r="MON80" s="193"/>
      <c r="MOO80" s="193"/>
      <c r="MOP80" s="193"/>
      <c r="MOQ80" s="193"/>
      <c r="MOR80" s="193"/>
      <c r="MOS80" s="193"/>
      <c r="MOT80" s="193"/>
      <c r="MOU80" s="193"/>
      <c r="MOV80" s="193"/>
      <c r="MOW80" s="193"/>
      <c r="MOX80" s="193"/>
      <c r="MOY80" s="193"/>
      <c r="MOZ80" s="193"/>
      <c r="MPA80" s="193"/>
      <c r="MPB80" s="193"/>
      <c r="MPC80" s="193"/>
      <c r="MPD80" s="193"/>
      <c r="MPE80" s="193"/>
      <c r="MPF80" s="193"/>
      <c r="MPG80" s="193"/>
      <c r="MPH80" s="193"/>
      <c r="MPI80" s="193"/>
      <c r="MPJ80" s="193"/>
      <c r="MPK80" s="193"/>
      <c r="MPL80" s="193"/>
      <c r="MPM80" s="193"/>
      <c r="MPN80" s="193"/>
      <c r="MPO80" s="193"/>
      <c r="MPP80" s="193"/>
      <c r="MPQ80" s="193"/>
      <c r="MPR80" s="193"/>
      <c r="MPS80" s="193"/>
      <c r="MPT80" s="193"/>
      <c r="MPU80" s="193"/>
      <c r="MPV80" s="193"/>
      <c r="MPW80" s="193"/>
      <c r="MPX80" s="193"/>
      <c r="MPY80" s="193"/>
      <c r="MPZ80" s="193"/>
      <c r="MQA80" s="193"/>
      <c r="MQB80" s="193"/>
      <c r="MQC80" s="193"/>
      <c r="MQD80" s="193"/>
      <c r="MQE80" s="193"/>
      <c r="MQF80" s="193"/>
      <c r="MQG80" s="193"/>
      <c r="MQH80" s="193"/>
      <c r="MQI80" s="193"/>
      <c r="MQJ80" s="193"/>
      <c r="MQK80" s="193"/>
      <c r="MQL80" s="193"/>
      <c r="MQM80" s="193"/>
      <c r="MQN80" s="193"/>
      <c r="MQO80" s="193"/>
      <c r="MQP80" s="193"/>
      <c r="MQQ80" s="193"/>
      <c r="MQR80" s="193"/>
      <c r="MQS80" s="193"/>
      <c r="MQT80" s="193"/>
      <c r="MQU80" s="193"/>
      <c r="MQV80" s="193"/>
      <c r="MQW80" s="193"/>
      <c r="MQX80" s="193"/>
      <c r="MQY80" s="193"/>
      <c r="MQZ80" s="193"/>
      <c r="MRA80" s="193"/>
      <c r="MRB80" s="193"/>
      <c r="MRC80" s="193"/>
      <c r="MRD80" s="193"/>
      <c r="MRE80" s="193"/>
      <c r="MRF80" s="193"/>
      <c r="MRG80" s="193"/>
      <c r="MRH80" s="193"/>
      <c r="MRI80" s="193"/>
      <c r="MRJ80" s="193"/>
      <c r="MRK80" s="193"/>
      <c r="MRL80" s="193"/>
      <c r="MRM80" s="193"/>
      <c r="MRN80" s="193"/>
      <c r="MRO80" s="193"/>
      <c r="MRP80" s="193"/>
      <c r="MRQ80" s="193"/>
      <c r="MRR80" s="193"/>
      <c r="MRS80" s="193"/>
      <c r="MRT80" s="193"/>
      <c r="MRU80" s="193"/>
      <c r="MRV80" s="193"/>
      <c r="MRW80" s="193"/>
      <c r="MRX80" s="193"/>
      <c r="MRY80" s="193"/>
      <c r="MRZ80" s="193"/>
      <c r="MSA80" s="193"/>
      <c r="MSB80" s="193"/>
      <c r="MSC80" s="193"/>
      <c r="MSD80" s="193"/>
      <c r="MSE80" s="193"/>
      <c r="MSF80" s="193"/>
      <c r="MSG80" s="193"/>
      <c r="MSH80" s="193"/>
      <c r="MSI80" s="193"/>
      <c r="MSJ80" s="193"/>
      <c r="MSK80" s="193"/>
      <c r="MSL80" s="193"/>
      <c r="MSM80" s="193"/>
      <c r="MSN80" s="193"/>
      <c r="MSO80" s="193"/>
      <c r="MSP80" s="193"/>
      <c r="MSQ80" s="193"/>
      <c r="MSR80" s="193"/>
      <c r="MSS80" s="193"/>
      <c r="MST80" s="193"/>
      <c r="MSU80" s="193"/>
      <c r="MSV80" s="193"/>
      <c r="MSW80" s="193"/>
      <c r="MSX80" s="193"/>
      <c r="MSY80" s="193"/>
      <c r="MSZ80" s="193"/>
      <c r="MTA80" s="193"/>
      <c r="MTB80" s="193"/>
      <c r="MTC80" s="193"/>
      <c r="MTD80" s="193"/>
      <c r="MTE80" s="193"/>
      <c r="MTF80" s="193"/>
      <c r="MTG80" s="193"/>
      <c r="MTH80" s="193"/>
      <c r="MTI80" s="193"/>
      <c r="MTJ80" s="193"/>
      <c r="MTK80" s="193"/>
      <c r="MTL80" s="193"/>
      <c r="MTM80" s="193"/>
      <c r="MTN80" s="193"/>
      <c r="MTO80" s="193"/>
      <c r="MTP80" s="193"/>
      <c r="MTQ80" s="193"/>
      <c r="MTR80" s="193"/>
      <c r="MTS80" s="193"/>
      <c r="MTT80" s="193"/>
      <c r="MTU80" s="193"/>
      <c r="MTV80" s="193"/>
      <c r="MTW80" s="193"/>
      <c r="MTX80" s="193"/>
      <c r="MTY80" s="193"/>
      <c r="MTZ80" s="193"/>
      <c r="MUA80" s="193"/>
      <c r="MUB80" s="193"/>
      <c r="MUC80" s="193"/>
      <c r="MUD80" s="193"/>
      <c r="MUE80" s="193"/>
      <c r="MUF80" s="193"/>
      <c r="MUG80" s="193"/>
      <c r="MUH80" s="193"/>
      <c r="MUI80" s="193"/>
      <c r="MUJ80" s="193"/>
      <c r="MUK80" s="193"/>
      <c r="MUL80" s="193"/>
      <c r="MUM80" s="193"/>
      <c r="MUN80" s="193"/>
      <c r="MUO80" s="193"/>
      <c r="MUP80" s="193"/>
      <c r="MUQ80" s="193"/>
      <c r="MUR80" s="193"/>
      <c r="MUS80" s="193"/>
      <c r="MUT80" s="193"/>
      <c r="MUU80" s="193"/>
      <c r="MUV80" s="193"/>
      <c r="MUW80" s="193"/>
      <c r="MUX80" s="193"/>
      <c r="MUY80" s="193"/>
      <c r="MUZ80" s="193"/>
      <c r="MVA80" s="193"/>
      <c r="MVB80" s="193"/>
      <c r="MVC80" s="193"/>
      <c r="MVD80" s="193"/>
      <c r="MVE80" s="193"/>
      <c r="MVF80" s="193"/>
      <c r="MVG80" s="193"/>
      <c r="MVH80" s="193"/>
      <c r="MVI80" s="193"/>
      <c r="MVJ80" s="193"/>
      <c r="MVK80" s="193"/>
      <c r="MVL80" s="193"/>
      <c r="MVM80" s="193"/>
      <c r="MVN80" s="193"/>
      <c r="MVO80" s="193"/>
      <c r="MVP80" s="193"/>
      <c r="MVQ80" s="193"/>
      <c r="MVR80" s="193"/>
      <c r="MVS80" s="193"/>
      <c r="MVT80" s="193"/>
      <c r="MVU80" s="193"/>
      <c r="MVV80" s="193"/>
      <c r="MVW80" s="193"/>
      <c r="MVX80" s="193"/>
      <c r="MVY80" s="193"/>
      <c r="MVZ80" s="193"/>
      <c r="MWA80" s="193"/>
      <c r="MWB80" s="193"/>
      <c r="MWC80" s="193"/>
      <c r="MWD80" s="193"/>
      <c r="MWE80" s="193"/>
      <c r="MWF80" s="193"/>
      <c r="MWG80" s="193"/>
      <c r="MWH80" s="193"/>
      <c r="MWI80" s="193"/>
      <c r="MWJ80" s="193"/>
      <c r="MWK80" s="193"/>
      <c r="MWL80" s="193"/>
      <c r="MWM80" s="193"/>
      <c r="MWN80" s="193"/>
      <c r="MWO80" s="193"/>
      <c r="MWP80" s="193"/>
      <c r="MWQ80" s="193"/>
      <c r="MWR80" s="193"/>
      <c r="MWS80" s="193"/>
      <c r="MWT80" s="193"/>
      <c r="MWU80" s="193"/>
      <c r="MWV80" s="193"/>
      <c r="MWW80" s="193"/>
      <c r="MWX80" s="193"/>
      <c r="MWY80" s="193"/>
      <c r="MWZ80" s="193"/>
      <c r="MXA80" s="193"/>
      <c r="MXB80" s="193"/>
      <c r="MXC80" s="193"/>
      <c r="MXD80" s="193"/>
      <c r="MXE80" s="193"/>
      <c r="MXF80" s="193"/>
      <c r="MXG80" s="193"/>
      <c r="MXH80" s="193"/>
      <c r="MXI80" s="193"/>
      <c r="MXJ80" s="193"/>
      <c r="MXK80" s="193"/>
      <c r="MXL80" s="193"/>
      <c r="MXM80" s="193"/>
      <c r="MXN80" s="193"/>
      <c r="MXO80" s="193"/>
      <c r="MXP80" s="193"/>
      <c r="MXQ80" s="193"/>
      <c r="MXR80" s="193"/>
      <c r="MXS80" s="193"/>
      <c r="MXT80" s="193"/>
      <c r="MXU80" s="193"/>
      <c r="MXV80" s="193"/>
      <c r="MXW80" s="193"/>
      <c r="MXX80" s="193"/>
      <c r="MXY80" s="193"/>
      <c r="MXZ80" s="193"/>
      <c r="MYA80" s="193"/>
      <c r="MYB80" s="193"/>
      <c r="MYC80" s="193"/>
      <c r="MYD80" s="193"/>
      <c r="MYE80" s="193"/>
      <c r="MYF80" s="193"/>
      <c r="MYG80" s="193"/>
      <c r="MYH80" s="193"/>
      <c r="MYI80" s="193"/>
      <c r="MYJ80" s="193"/>
      <c r="MYK80" s="193"/>
      <c r="MYL80" s="193"/>
      <c r="MYM80" s="193"/>
      <c r="MYN80" s="193"/>
      <c r="MYO80" s="193"/>
      <c r="MYP80" s="193"/>
      <c r="MYQ80" s="193"/>
      <c r="MYR80" s="193"/>
      <c r="MYS80" s="193"/>
      <c r="MYT80" s="193"/>
      <c r="MYU80" s="193"/>
      <c r="MYV80" s="193"/>
      <c r="MYW80" s="193"/>
      <c r="MYX80" s="193"/>
      <c r="MYY80" s="193"/>
      <c r="MYZ80" s="193"/>
      <c r="MZA80" s="193"/>
      <c r="MZB80" s="193"/>
      <c r="MZC80" s="193"/>
      <c r="MZD80" s="193"/>
      <c r="MZE80" s="193"/>
      <c r="MZF80" s="193"/>
      <c r="MZG80" s="193"/>
      <c r="MZH80" s="193"/>
      <c r="MZI80" s="193"/>
      <c r="MZJ80" s="193"/>
      <c r="MZK80" s="193"/>
      <c r="MZL80" s="193"/>
      <c r="MZM80" s="193"/>
      <c r="MZN80" s="193"/>
      <c r="MZO80" s="193"/>
      <c r="MZP80" s="193"/>
      <c r="MZQ80" s="193"/>
      <c r="MZR80" s="193"/>
      <c r="MZS80" s="193"/>
      <c r="MZT80" s="193"/>
      <c r="MZU80" s="193"/>
      <c r="MZV80" s="193"/>
      <c r="MZW80" s="193"/>
      <c r="MZX80" s="193"/>
      <c r="MZY80" s="193"/>
      <c r="MZZ80" s="193"/>
      <c r="NAA80" s="193"/>
      <c r="NAB80" s="193"/>
      <c r="NAC80" s="193"/>
      <c r="NAD80" s="193"/>
      <c r="NAE80" s="193"/>
      <c r="NAF80" s="193"/>
      <c r="NAG80" s="193"/>
      <c r="NAH80" s="193"/>
      <c r="NAI80" s="193"/>
      <c r="NAJ80" s="193"/>
      <c r="NAK80" s="193"/>
      <c r="NAL80" s="193"/>
      <c r="NAM80" s="193"/>
      <c r="NAN80" s="193"/>
      <c r="NAO80" s="193"/>
      <c r="NAP80" s="193"/>
      <c r="NAQ80" s="193"/>
      <c r="NAR80" s="193"/>
      <c r="NAS80" s="193"/>
      <c r="NAT80" s="193"/>
      <c r="NAU80" s="193"/>
      <c r="NAV80" s="193"/>
      <c r="NAW80" s="193"/>
      <c r="NAX80" s="193"/>
      <c r="NAY80" s="193"/>
      <c r="NAZ80" s="193"/>
      <c r="NBA80" s="193"/>
      <c r="NBB80" s="193"/>
      <c r="NBC80" s="193"/>
      <c r="NBD80" s="193"/>
      <c r="NBE80" s="193"/>
      <c r="NBF80" s="193"/>
      <c r="NBG80" s="193"/>
      <c r="NBH80" s="193"/>
      <c r="NBI80" s="193"/>
      <c r="NBJ80" s="193"/>
      <c r="NBK80" s="193"/>
      <c r="NBL80" s="193"/>
      <c r="NBM80" s="193"/>
      <c r="NBN80" s="193"/>
      <c r="NBO80" s="193"/>
      <c r="NBP80" s="193"/>
      <c r="NBQ80" s="193"/>
      <c r="NBR80" s="193"/>
      <c r="NBS80" s="193"/>
      <c r="NBT80" s="193"/>
      <c r="NBU80" s="193"/>
      <c r="NBV80" s="193"/>
      <c r="NBW80" s="193"/>
      <c r="NBX80" s="193"/>
      <c r="NBY80" s="193"/>
      <c r="NBZ80" s="193"/>
      <c r="NCA80" s="193"/>
      <c r="NCB80" s="193"/>
      <c r="NCC80" s="193"/>
      <c r="NCD80" s="193"/>
      <c r="NCE80" s="193"/>
      <c r="NCF80" s="193"/>
      <c r="NCG80" s="193"/>
      <c r="NCH80" s="193"/>
      <c r="NCI80" s="193"/>
      <c r="NCJ80" s="193"/>
      <c r="NCK80" s="193"/>
      <c r="NCL80" s="193"/>
      <c r="NCM80" s="193"/>
      <c r="NCN80" s="193"/>
      <c r="NCO80" s="193"/>
      <c r="NCP80" s="193"/>
      <c r="NCQ80" s="193"/>
      <c r="NCR80" s="193"/>
      <c r="NCS80" s="193"/>
      <c r="NCT80" s="193"/>
      <c r="NCU80" s="193"/>
      <c r="NCV80" s="193"/>
      <c r="NCW80" s="193"/>
      <c r="NCX80" s="193"/>
      <c r="NCY80" s="193"/>
      <c r="NCZ80" s="193"/>
      <c r="NDA80" s="193"/>
      <c r="NDB80" s="193"/>
      <c r="NDC80" s="193"/>
      <c r="NDD80" s="193"/>
      <c r="NDE80" s="193"/>
      <c r="NDF80" s="193"/>
      <c r="NDG80" s="193"/>
      <c r="NDH80" s="193"/>
      <c r="NDI80" s="193"/>
      <c r="NDJ80" s="193"/>
      <c r="NDK80" s="193"/>
      <c r="NDL80" s="193"/>
      <c r="NDM80" s="193"/>
      <c r="NDN80" s="193"/>
      <c r="NDO80" s="193"/>
      <c r="NDP80" s="193"/>
      <c r="NDQ80" s="193"/>
      <c r="NDR80" s="193"/>
      <c r="NDS80" s="193"/>
      <c r="NDT80" s="193"/>
      <c r="NDU80" s="193"/>
      <c r="NDV80" s="193"/>
      <c r="NDW80" s="193"/>
      <c r="NDX80" s="193"/>
      <c r="NDY80" s="193"/>
      <c r="NDZ80" s="193"/>
      <c r="NEA80" s="193"/>
      <c r="NEB80" s="193"/>
      <c r="NEC80" s="193"/>
      <c r="NED80" s="193"/>
      <c r="NEE80" s="193"/>
      <c r="NEF80" s="193"/>
      <c r="NEG80" s="193"/>
      <c r="NEH80" s="193"/>
      <c r="NEI80" s="193"/>
      <c r="NEJ80" s="193"/>
      <c r="NEK80" s="193"/>
      <c r="NEL80" s="193"/>
      <c r="NEM80" s="193"/>
      <c r="NEN80" s="193"/>
      <c r="NEO80" s="193"/>
      <c r="NEP80" s="193"/>
      <c r="NEQ80" s="193"/>
      <c r="NER80" s="193"/>
      <c r="NES80" s="193"/>
      <c r="NET80" s="193"/>
      <c r="NEU80" s="193"/>
      <c r="NEV80" s="193"/>
      <c r="NEW80" s="193"/>
      <c r="NEX80" s="193"/>
      <c r="NEY80" s="193"/>
      <c r="NEZ80" s="193"/>
      <c r="NFA80" s="193"/>
      <c r="NFB80" s="193"/>
      <c r="NFC80" s="193"/>
      <c r="NFD80" s="193"/>
      <c r="NFE80" s="193"/>
      <c r="NFF80" s="193"/>
      <c r="NFG80" s="193"/>
      <c r="NFH80" s="193"/>
      <c r="NFI80" s="193"/>
      <c r="NFJ80" s="193"/>
      <c r="NFK80" s="193"/>
      <c r="NFL80" s="193"/>
      <c r="NFM80" s="193"/>
      <c r="NFN80" s="193"/>
      <c r="NFO80" s="193"/>
      <c r="NFP80" s="193"/>
      <c r="NFQ80" s="193"/>
      <c r="NFR80" s="193"/>
      <c r="NFS80" s="193"/>
      <c r="NFT80" s="193"/>
      <c r="NFU80" s="193"/>
      <c r="NFV80" s="193"/>
      <c r="NFW80" s="193"/>
      <c r="NFX80" s="193"/>
      <c r="NFY80" s="193"/>
      <c r="NFZ80" s="193"/>
      <c r="NGA80" s="193"/>
      <c r="NGB80" s="193"/>
      <c r="NGC80" s="193"/>
      <c r="NGD80" s="193"/>
      <c r="NGE80" s="193"/>
      <c r="NGF80" s="193"/>
      <c r="NGG80" s="193"/>
      <c r="NGH80" s="193"/>
      <c r="NGI80" s="193"/>
      <c r="NGJ80" s="193"/>
      <c r="NGK80" s="193"/>
      <c r="NGL80" s="193"/>
      <c r="NGM80" s="193"/>
      <c r="NGN80" s="193"/>
      <c r="NGO80" s="193"/>
      <c r="NGP80" s="193"/>
      <c r="NGQ80" s="193"/>
      <c r="NGR80" s="193"/>
      <c r="NGS80" s="193"/>
      <c r="NGT80" s="193"/>
      <c r="NGU80" s="193"/>
      <c r="NGV80" s="193"/>
      <c r="NGW80" s="193"/>
      <c r="NGX80" s="193"/>
      <c r="NGY80" s="193"/>
      <c r="NGZ80" s="193"/>
      <c r="NHA80" s="193"/>
      <c r="NHB80" s="193"/>
      <c r="NHC80" s="193"/>
      <c r="NHD80" s="193"/>
      <c r="NHE80" s="193"/>
      <c r="NHF80" s="193"/>
      <c r="NHG80" s="193"/>
      <c r="NHH80" s="193"/>
      <c r="NHI80" s="193"/>
      <c r="NHJ80" s="193"/>
      <c r="NHK80" s="193"/>
      <c r="NHL80" s="193"/>
      <c r="NHM80" s="193"/>
      <c r="NHN80" s="193"/>
      <c r="NHO80" s="193"/>
      <c r="NHP80" s="193"/>
      <c r="NHQ80" s="193"/>
      <c r="NHR80" s="193"/>
      <c r="NHS80" s="193"/>
      <c r="NHT80" s="193"/>
      <c r="NHU80" s="193"/>
      <c r="NHV80" s="193"/>
      <c r="NHW80" s="193"/>
      <c r="NHX80" s="193"/>
      <c r="NHY80" s="193"/>
      <c r="NHZ80" s="193"/>
      <c r="NIA80" s="193"/>
      <c r="NIB80" s="193"/>
      <c r="NIC80" s="193"/>
      <c r="NID80" s="193"/>
      <c r="NIE80" s="193"/>
      <c r="NIF80" s="193"/>
      <c r="NIG80" s="193"/>
      <c r="NIH80" s="193"/>
      <c r="NII80" s="193"/>
      <c r="NIJ80" s="193"/>
      <c r="NIK80" s="193"/>
      <c r="NIL80" s="193"/>
      <c r="NIM80" s="193"/>
      <c r="NIN80" s="193"/>
      <c r="NIO80" s="193"/>
      <c r="NIP80" s="193"/>
      <c r="NIQ80" s="193"/>
      <c r="NIR80" s="193"/>
      <c r="NIS80" s="193"/>
      <c r="NIT80" s="193"/>
      <c r="NIU80" s="193"/>
      <c r="NIV80" s="193"/>
      <c r="NIW80" s="193"/>
      <c r="NIX80" s="193"/>
      <c r="NIY80" s="193"/>
      <c r="NIZ80" s="193"/>
      <c r="NJA80" s="193"/>
      <c r="NJB80" s="193"/>
      <c r="NJC80" s="193"/>
      <c r="NJD80" s="193"/>
      <c r="NJE80" s="193"/>
      <c r="NJF80" s="193"/>
      <c r="NJG80" s="193"/>
      <c r="NJH80" s="193"/>
      <c r="NJI80" s="193"/>
      <c r="NJJ80" s="193"/>
      <c r="NJK80" s="193"/>
      <c r="NJL80" s="193"/>
      <c r="NJM80" s="193"/>
      <c r="NJN80" s="193"/>
      <c r="NJO80" s="193"/>
      <c r="NJP80" s="193"/>
      <c r="NJQ80" s="193"/>
      <c r="NJR80" s="193"/>
      <c r="NJS80" s="193"/>
      <c r="NJT80" s="193"/>
      <c r="NJU80" s="193"/>
      <c r="NJV80" s="193"/>
      <c r="NJW80" s="193"/>
      <c r="NJX80" s="193"/>
      <c r="NJY80" s="193"/>
      <c r="NJZ80" s="193"/>
      <c r="NKA80" s="193"/>
      <c r="NKB80" s="193"/>
      <c r="NKC80" s="193"/>
      <c r="NKD80" s="193"/>
      <c r="NKE80" s="193"/>
      <c r="NKF80" s="193"/>
      <c r="NKG80" s="193"/>
      <c r="NKH80" s="193"/>
      <c r="NKI80" s="193"/>
      <c r="NKJ80" s="193"/>
      <c r="NKK80" s="193"/>
      <c r="NKL80" s="193"/>
      <c r="NKM80" s="193"/>
      <c r="NKN80" s="193"/>
      <c r="NKO80" s="193"/>
      <c r="NKP80" s="193"/>
      <c r="NKQ80" s="193"/>
      <c r="NKR80" s="193"/>
      <c r="NKS80" s="193"/>
      <c r="NKT80" s="193"/>
      <c r="NKU80" s="193"/>
      <c r="NKV80" s="193"/>
      <c r="NKW80" s="193"/>
      <c r="NKX80" s="193"/>
      <c r="NKY80" s="193"/>
      <c r="NKZ80" s="193"/>
      <c r="NLA80" s="193"/>
      <c r="NLB80" s="193"/>
      <c r="NLC80" s="193"/>
      <c r="NLD80" s="193"/>
      <c r="NLE80" s="193"/>
      <c r="NLF80" s="193"/>
      <c r="NLG80" s="193"/>
      <c r="NLH80" s="193"/>
      <c r="NLI80" s="193"/>
      <c r="NLJ80" s="193"/>
      <c r="NLK80" s="193"/>
      <c r="NLL80" s="193"/>
      <c r="NLM80" s="193"/>
      <c r="NLN80" s="193"/>
      <c r="NLO80" s="193"/>
      <c r="NLP80" s="193"/>
      <c r="NLQ80" s="193"/>
      <c r="NLR80" s="193"/>
      <c r="NLS80" s="193"/>
      <c r="NLT80" s="193"/>
      <c r="NLU80" s="193"/>
      <c r="NLV80" s="193"/>
      <c r="NLW80" s="193"/>
      <c r="NLX80" s="193"/>
      <c r="NLY80" s="193"/>
      <c r="NLZ80" s="193"/>
      <c r="NMA80" s="193"/>
      <c r="NMB80" s="193"/>
      <c r="NMC80" s="193"/>
      <c r="NMD80" s="193"/>
      <c r="NME80" s="193"/>
      <c r="NMF80" s="193"/>
      <c r="NMG80" s="193"/>
      <c r="NMH80" s="193"/>
      <c r="NMI80" s="193"/>
      <c r="NMJ80" s="193"/>
      <c r="NMK80" s="193"/>
      <c r="NML80" s="193"/>
      <c r="NMM80" s="193"/>
      <c r="NMN80" s="193"/>
      <c r="NMO80" s="193"/>
      <c r="NMP80" s="193"/>
      <c r="NMQ80" s="193"/>
      <c r="NMR80" s="193"/>
      <c r="NMS80" s="193"/>
      <c r="NMT80" s="193"/>
      <c r="NMU80" s="193"/>
      <c r="NMV80" s="193"/>
      <c r="NMW80" s="193"/>
      <c r="NMX80" s="193"/>
      <c r="NMY80" s="193"/>
      <c r="NMZ80" s="193"/>
      <c r="NNA80" s="193"/>
      <c r="NNB80" s="193"/>
      <c r="NNC80" s="193"/>
      <c r="NND80" s="193"/>
      <c r="NNE80" s="193"/>
      <c r="NNF80" s="193"/>
      <c r="NNG80" s="193"/>
      <c r="NNH80" s="193"/>
      <c r="NNI80" s="193"/>
      <c r="NNJ80" s="193"/>
      <c r="NNK80" s="193"/>
      <c r="NNL80" s="193"/>
      <c r="NNM80" s="193"/>
      <c r="NNN80" s="193"/>
      <c r="NNO80" s="193"/>
      <c r="NNP80" s="193"/>
      <c r="NNQ80" s="193"/>
      <c r="NNR80" s="193"/>
      <c r="NNS80" s="193"/>
      <c r="NNT80" s="193"/>
      <c r="NNU80" s="193"/>
      <c r="NNV80" s="193"/>
      <c r="NNW80" s="193"/>
      <c r="NNX80" s="193"/>
      <c r="NNY80" s="193"/>
      <c r="NNZ80" s="193"/>
      <c r="NOA80" s="193"/>
      <c r="NOB80" s="193"/>
      <c r="NOC80" s="193"/>
      <c r="NOD80" s="193"/>
      <c r="NOE80" s="193"/>
      <c r="NOF80" s="193"/>
      <c r="NOG80" s="193"/>
      <c r="NOH80" s="193"/>
      <c r="NOI80" s="193"/>
      <c r="NOJ80" s="193"/>
      <c r="NOK80" s="193"/>
      <c r="NOL80" s="193"/>
      <c r="NOM80" s="193"/>
      <c r="NON80" s="193"/>
      <c r="NOO80" s="193"/>
      <c r="NOP80" s="193"/>
      <c r="NOQ80" s="193"/>
      <c r="NOR80" s="193"/>
      <c r="NOS80" s="193"/>
      <c r="NOT80" s="193"/>
      <c r="NOU80" s="193"/>
      <c r="NOV80" s="193"/>
      <c r="NOW80" s="193"/>
      <c r="NOX80" s="193"/>
      <c r="NOY80" s="193"/>
      <c r="NOZ80" s="193"/>
      <c r="NPA80" s="193"/>
      <c r="NPB80" s="193"/>
      <c r="NPC80" s="193"/>
      <c r="NPD80" s="193"/>
      <c r="NPE80" s="193"/>
      <c r="NPF80" s="193"/>
      <c r="NPG80" s="193"/>
      <c r="NPH80" s="193"/>
      <c r="NPI80" s="193"/>
      <c r="NPJ80" s="193"/>
      <c r="NPK80" s="193"/>
      <c r="NPL80" s="193"/>
      <c r="NPM80" s="193"/>
      <c r="NPN80" s="193"/>
      <c r="NPO80" s="193"/>
      <c r="NPP80" s="193"/>
      <c r="NPQ80" s="193"/>
      <c r="NPR80" s="193"/>
      <c r="NPS80" s="193"/>
      <c r="NPT80" s="193"/>
      <c r="NPU80" s="193"/>
      <c r="NPV80" s="193"/>
      <c r="NPW80" s="193"/>
      <c r="NPX80" s="193"/>
      <c r="NPY80" s="193"/>
      <c r="NPZ80" s="193"/>
      <c r="NQA80" s="193"/>
      <c r="NQB80" s="193"/>
      <c r="NQC80" s="193"/>
      <c r="NQD80" s="193"/>
      <c r="NQE80" s="193"/>
      <c r="NQF80" s="193"/>
      <c r="NQG80" s="193"/>
      <c r="NQH80" s="193"/>
      <c r="NQI80" s="193"/>
      <c r="NQJ80" s="193"/>
      <c r="NQK80" s="193"/>
      <c r="NQL80" s="193"/>
      <c r="NQM80" s="193"/>
      <c r="NQN80" s="193"/>
      <c r="NQO80" s="193"/>
      <c r="NQP80" s="193"/>
      <c r="NQQ80" s="193"/>
      <c r="NQR80" s="193"/>
      <c r="NQS80" s="193"/>
      <c r="NQT80" s="193"/>
      <c r="NQU80" s="193"/>
      <c r="NQV80" s="193"/>
      <c r="NQW80" s="193"/>
      <c r="NQX80" s="193"/>
      <c r="NQY80" s="193"/>
      <c r="NQZ80" s="193"/>
      <c r="NRA80" s="193"/>
      <c r="NRB80" s="193"/>
      <c r="NRC80" s="193"/>
      <c r="NRD80" s="193"/>
      <c r="NRE80" s="193"/>
      <c r="NRF80" s="193"/>
      <c r="NRG80" s="193"/>
      <c r="NRH80" s="193"/>
      <c r="NRI80" s="193"/>
      <c r="NRJ80" s="193"/>
      <c r="NRK80" s="193"/>
      <c r="NRL80" s="193"/>
      <c r="NRM80" s="193"/>
      <c r="NRN80" s="193"/>
      <c r="NRO80" s="193"/>
      <c r="NRP80" s="193"/>
      <c r="NRQ80" s="193"/>
      <c r="NRR80" s="193"/>
      <c r="NRS80" s="193"/>
      <c r="NRT80" s="193"/>
      <c r="NRU80" s="193"/>
      <c r="NRV80" s="193"/>
      <c r="NRW80" s="193"/>
      <c r="NRX80" s="193"/>
      <c r="NRY80" s="193"/>
      <c r="NRZ80" s="193"/>
      <c r="NSA80" s="193"/>
      <c r="NSB80" s="193"/>
      <c r="NSC80" s="193"/>
      <c r="NSD80" s="193"/>
      <c r="NSE80" s="193"/>
      <c r="NSF80" s="193"/>
      <c r="NSG80" s="193"/>
      <c r="NSH80" s="193"/>
      <c r="NSI80" s="193"/>
      <c r="NSJ80" s="193"/>
      <c r="NSK80" s="193"/>
      <c r="NSL80" s="193"/>
      <c r="NSM80" s="193"/>
      <c r="NSN80" s="193"/>
      <c r="NSO80" s="193"/>
      <c r="NSP80" s="193"/>
      <c r="NSQ80" s="193"/>
      <c r="NSR80" s="193"/>
      <c r="NSS80" s="193"/>
      <c r="NST80" s="193"/>
      <c r="NSU80" s="193"/>
      <c r="NSV80" s="193"/>
      <c r="NSW80" s="193"/>
      <c r="NSX80" s="193"/>
      <c r="NSY80" s="193"/>
      <c r="NSZ80" s="193"/>
      <c r="NTA80" s="193"/>
      <c r="NTB80" s="193"/>
      <c r="NTC80" s="193"/>
      <c r="NTD80" s="193"/>
      <c r="NTE80" s="193"/>
      <c r="NTF80" s="193"/>
      <c r="NTG80" s="193"/>
      <c r="NTH80" s="193"/>
      <c r="NTI80" s="193"/>
      <c r="NTJ80" s="193"/>
      <c r="NTK80" s="193"/>
      <c r="NTL80" s="193"/>
      <c r="NTM80" s="193"/>
      <c r="NTN80" s="193"/>
      <c r="NTO80" s="193"/>
      <c r="NTP80" s="193"/>
      <c r="NTQ80" s="193"/>
      <c r="NTR80" s="193"/>
      <c r="NTS80" s="193"/>
      <c r="NTT80" s="193"/>
      <c r="NTU80" s="193"/>
      <c r="NTV80" s="193"/>
      <c r="NTW80" s="193"/>
      <c r="NTX80" s="193"/>
      <c r="NTY80" s="193"/>
      <c r="NTZ80" s="193"/>
      <c r="NUA80" s="193"/>
      <c r="NUB80" s="193"/>
      <c r="NUC80" s="193"/>
      <c r="NUD80" s="193"/>
      <c r="NUE80" s="193"/>
      <c r="NUF80" s="193"/>
      <c r="NUG80" s="193"/>
      <c r="NUH80" s="193"/>
      <c r="NUI80" s="193"/>
      <c r="NUJ80" s="193"/>
      <c r="NUK80" s="193"/>
      <c r="NUL80" s="193"/>
      <c r="NUM80" s="193"/>
      <c r="NUN80" s="193"/>
      <c r="NUO80" s="193"/>
      <c r="NUP80" s="193"/>
      <c r="NUQ80" s="193"/>
      <c r="NUR80" s="193"/>
      <c r="NUS80" s="193"/>
      <c r="NUT80" s="193"/>
      <c r="NUU80" s="193"/>
      <c r="NUV80" s="193"/>
      <c r="NUW80" s="193"/>
      <c r="NUX80" s="193"/>
      <c r="NUY80" s="193"/>
      <c r="NUZ80" s="193"/>
      <c r="NVA80" s="193"/>
      <c r="NVB80" s="193"/>
      <c r="NVC80" s="193"/>
      <c r="NVD80" s="193"/>
      <c r="NVE80" s="193"/>
      <c r="NVF80" s="193"/>
      <c r="NVG80" s="193"/>
      <c r="NVH80" s="193"/>
      <c r="NVI80" s="193"/>
      <c r="NVJ80" s="193"/>
      <c r="NVK80" s="193"/>
      <c r="NVL80" s="193"/>
      <c r="NVM80" s="193"/>
      <c r="NVN80" s="193"/>
      <c r="NVO80" s="193"/>
      <c r="NVP80" s="193"/>
      <c r="NVQ80" s="193"/>
      <c r="NVR80" s="193"/>
      <c r="NVS80" s="193"/>
      <c r="NVT80" s="193"/>
      <c r="NVU80" s="193"/>
      <c r="NVV80" s="193"/>
      <c r="NVW80" s="193"/>
      <c r="NVX80" s="193"/>
      <c r="NVY80" s="193"/>
      <c r="NVZ80" s="193"/>
      <c r="NWA80" s="193"/>
      <c r="NWB80" s="193"/>
      <c r="NWC80" s="193"/>
      <c r="NWD80" s="193"/>
      <c r="NWE80" s="193"/>
      <c r="NWF80" s="193"/>
      <c r="NWG80" s="193"/>
      <c r="NWH80" s="193"/>
      <c r="NWI80" s="193"/>
      <c r="NWJ80" s="193"/>
      <c r="NWK80" s="193"/>
      <c r="NWL80" s="193"/>
      <c r="NWM80" s="193"/>
      <c r="NWN80" s="193"/>
      <c r="NWO80" s="193"/>
      <c r="NWP80" s="193"/>
      <c r="NWQ80" s="193"/>
      <c r="NWR80" s="193"/>
      <c r="NWS80" s="193"/>
      <c r="NWT80" s="193"/>
      <c r="NWU80" s="193"/>
      <c r="NWV80" s="193"/>
      <c r="NWW80" s="193"/>
      <c r="NWX80" s="193"/>
      <c r="NWY80" s="193"/>
      <c r="NWZ80" s="193"/>
      <c r="NXA80" s="193"/>
      <c r="NXB80" s="193"/>
      <c r="NXC80" s="193"/>
      <c r="NXD80" s="193"/>
      <c r="NXE80" s="193"/>
      <c r="NXF80" s="193"/>
      <c r="NXG80" s="193"/>
      <c r="NXH80" s="193"/>
      <c r="NXI80" s="193"/>
      <c r="NXJ80" s="193"/>
      <c r="NXK80" s="193"/>
      <c r="NXL80" s="193"/>
      <c r="NXM80" s="193"/>
      <c r="NXN80" s="193"/>
      <c r="NXO80" s="193"/>
      <c r="NXP80" s="193"/>
      <c r="NXQ80" s="193"/>
      <c r="NXR80" s="193"/>
      <c r="NXS80" s="193"/>
      <c r="NXT80" s="193"/>
      <c r="NXU80" s="193"/>
      <c r="NXV80" s="193"/>
      <c r="NXW80" s="193"/>
      <c r="NXX80" s="193"/>
      <c r="NXY80" s="193"/>
      <c r="NXZ80" s="193"/>
      <c r="NYA80" s="193"/>
      <c r="NYB80" s="193"/>
      <c r="NYC80" s="193"/>
      <c r="NYD80" s="193"/>
      <c r="NYE80" s="193"/>
      <c r="NYF80" s="193"/>
      <c r="NYG80" s="193"/>
      <c r="NYH80" s="193"/>
      <c r="NYI80" s="193"/>
      <c r="NYJ80" s="193"/>
      <c r="NYK80" s="193"/>
      <c r="NYL80" s="193"/>
      <c r="NYM80" s="193"/>
      <c r="NYN80" s="193"/>
      <c r="NYO80" s="193"/>
      <c r="NYP80" s="193"/>
      <c r="NYQ80" s="193"/>
      <c r="NYR80" s="193"/>
      <c r="NYS80" s="193"/>
      <c r="NYT80" s="193"/>
      <c r="NYU80" s="193"/>
      <c r="NYV80" s="193"/>
      <c r="NYW80" s="193"/>
      <c r="NYX80" s="193"/>
      <c r="NYY80" s="193"/>
      <c r="NYZ80" s="193"/>
      <c r="NZA80" s="193"/>
      <c r="NZB80" s="193"/>
      <c r="NZC80" s="193"/>
      <c r="NZD80" s="193"/>
      <c r="NZE80" s="193"/>
      <c r="NZF80" s="193"/>
      <c r="NZG80" s="193"/>
      <c r="NZH80" s="193"/>
      <c r="NZI80" s="193"/>
      <c r="NZJ80" s="193"/>
      <c r="NZK80" s="193"/>
      <c r="NZL80" s="193"/>
      <c r="NZM80" s="193"/>
      <c r="NZN80" s="193"/>
      <c r="NZO80" s="193"/>
      <c r="NZP80" s="193"/>
      <c r="NZQ80" s="193"/>
      <c r="NZR80" s="193"/>
      <c r="NZS80" s="193"/>
      <c r="NZT80" s="193"/>
      <c r="NZU80" s="193"/>
      <c r="NZV80" s="193"/>
      <c r="NZW80" s="193"/>
      <c r="NZX80" s="193"/>
      <c r="NZY80" s="193"/>
      <c r="NZZ80" s="193"/>
      <c r="OAA80" s="193"/>
      <c r="OAB80" s="193"/>
      <c r="OAC80" s="193"/>
      <c r="OAD80" s="193"/>
      <c r="OAE80" s="193"/>
      <c r="OAF80" s="193"/>
      <c r="OAG80" s="193"/>
      <c r="OAH80" s="193"/>
      <c r="OAI80" s="193"/>
      <c r="OAJ80" s="193"/>
      <c r="OAK80" s="193"/>
      <c r="OAL80" s="193"/>
      <c r="OAM80" s="193"/>
      <c r="OAN80" s="193"/>
      <c r="OAO80" s="193"/>
      <c r="OAP80" s="193"/>
      <c r="OAQ80" s="193"/>
      <c r="OAR80" s="193"/>
      <c r="OAS80" s="193"/>
      <c r="OAT80" s="193"/>
      <c r="OAU80" s="193"/>
      <c r="OAV80" s="193"/>
      <c r="OAW80" s="193"/>
      <c r="OAX80" s="193"/>
      <c r="OAY80" s="193"/>
      <c r="OAZ80" s="193"/>
      <c r="OBA80" s="193"/>
      <c r="OBB80" s="193"/>
      <c r="OBC80" s="193"/>
      <c r="OBD80" s="193"/>
      <c r="OBE80" s="193"/>
      <c r="OBF80" s="193"/>
      <c r="OBG80" s="193"/>
      <c r="OBH80" s="193"/>
      <c r="OBI80" s="193"/>
      <c r="OBJ80" s="193"/>
      <c r="OBK80" s="193"/>
      <c r="OBL80" s="193"/>
      <c r="OBM80" s="193"/>
      <c r="OBN80" s="193"/>
      <c r="OBO80" s="193"/>
      <c r="OBP80" s="193"/>
      <c r="OBQ80" s="193"/>
      <c r="OBR80" s="193"/>
      <c r="OBS80" s="193"/>
      <c r="OBT80" s="193"/>
      <c r="OBU80" s="193"/>
      <c r="OBV80" s="193"/>
      <c r="OBW80" s="193"/>
      <c r="OBX80" s="193"/>
      <c r="OBY80" s="193"/>
      <c r="OBZ80" s="193"/>
      <c r="OCA80" s="193"/>
      <c r="OCB80" s="193"/>
      <c r="OCC80" s="193"/>
      <c r="OCD80" s="193"/>
      <c r="OCE80" s="193"/>
      <c r="OCF80" s="193"/>
      <c r="OCG80" s="193"/>
      <c r="OCH80" s="193"/>
      <c r="OCI80" s="193"/>
      <c r="OCJ80" s="193"/>
      <c r="OCK80" s="193"/>
      <c r="OCL80" s="193"/>
      <c r="OCM80" s="193"/>
      <c r="OCN80" s="193"/>
      <c r="OCO80" s="193"/>
      <c r="OCP80" s="193"/>
      <c r="OCQ80" s="193"/>
      <c r="OCR80" s="193"/>
      <c r="OCS80" s="193"/>
      <c r="OCT80" s="193"/>
      <c r="OCU80" s="193"/>
      <c r="OCV80" s="193"/>
      <c r="OCW80" s="193"/>
      <c r="OCX80" s="193"/>
      <c r="OCY80" s="193"/>
      <c r="OCZ80" s="193"/>
      <c r="ODA80" s="193"/>
      <c r="ODB80" s="193"/>
      <c r="ODC80" s="193"/>
      <c r="ODD80" s="193"/>
      <c r="ODE80" s="193"/>
      <c r="ODF80" s="193"/>
      <c r="ODG80" s="193"/>
      <c r="ODH80" s="193"/>
      <c r="ODI80" s="193"/>
      <c r="ODJ80" s="193"/>
      <c r="ODK80" s="193"/>
      <c r="ODL80" s="193"/>
      <c r="ODM80" s="193"/>
      <c r="ODN80" s="193"/>
      <c r="ODO80" s="193"/>
      <c r="ODP80" s="193"/>
      <c r="ODQ80" s="193"/>
      <c r="ODR80" s="193"/>
      <c r="ODS80" s="193"/>
      <c r="ODT80" s="193"/>
      <c r="ODU80" s="193"/>
      <c r="ODV80" s="193"/>
      <c r="ODW80" s="193"/>
      <c r="ODX80" s="193"/>
      <c r="ODY80" s="193"/>
      <c r="ODZ80" s="193"/>
      <c r="OEA80" s="193"/>
      <c r="OEB80" s="193"/>
      <c r="OEC80" s="193"/>
      <c r="OED80" s="193"/>
      <c r="OEE80" s="193"/>
      <c r="OEF80" s="193"/>
      <c r="OEG80" s="193"/>
      <c r="OEH80" s="193"/>
      <c r="OEI80" s="193"/>
      <c r="OEJ80" s="193"/>
      <c r="OEK80" s="193"/>
      <c r="OEL80" s="193"/>
      <c r="OEM80" s="193"/>
      <c r="OEN80" s="193"/>
      <c r="OEO80" s="193"/>
      <c r="OEP80" s="193"/>
      <c r="OEQ80" s="193"/>
      <c r="OER80" s="193"/>
      <c r="OES80" s="193"/>
      <c r="OET80" s="193"/>
      <c r="OEU80" s="193"/>
      <c r="OEV80" s="193"/>
      <c r="OEW80" s="193"/>
      <c r="OEX80" s="193"/>
      <c r="OEY80" s="193"/>
      <c r="OEZ80" s="193"/>
      <c r="OFA80" s="193"/>
      <c r="OFB80" s="193"/>
      <c r="OFC80" s="193"/>
      <c r="OFD80" s="193"/>
      <c r="OFE80" s="193"/>
      <c r="OFF80" s="193"/>
      <c r="OFG80" s="193"/>
      <c r="OFH80" s="193"/>
      <c r="OFI80" s="193"/>
      <c r="OFJ80" s="193"/>
      <c r="OFK80" s="193"/>
      <c r="OFL80" s="193"/>
      <c r="OFM80" s="193"/>
      <c r="OFN80" s="193"/>
      <c r="OFO80" s="193"/>
      <c r="OFP80" s="193"/>
      <c r="OFQ80" s="193"/>
      <c r="OFR80" s="193"/>
      <c r="OFS80" s="193"/>
      <c r="OFT80" s="193"/>
      <c r="OFU80" s="193"/>
      <c r="OFV80" s="193"/>
      <c r="OFW80" s="193"/>
      <c r="OFX80" s="193"/>
      <c r="OFY80" s="193"/>
      <c r="OFZ80" s="193"/>
      <c r="OGA80" s="193"/>
      <c r="OGB80" s="193"/>
      <c r="OGC80" s="193"/>
      <c r="OGD80" s="193"/>
      <c r="OGE80" s="193"/>
      <c r="OGF80" s="193"/>
      <c r="OGG80" s="193"/>
      <c r="OGH80" s="193"/>
      <c r="OGI80" s="193"/>
      <c r="OGJ80" s="193"/>
      <c r="OGK80" s="193"/>
      <c r="OGL80" s="193"/>
      <c r="OGM80" s="193"/>
      <c r="OGN80" s="193"/>
      <c r="OGO80" s="193"/>
      <c r="OGP80" s="193"/>
      <c r="OGQ80" s="193"/>
      <c r="OGR80" s="193"/>
      <c r="OGS80" s="193"/>
      <c r="OGT80" s="193"/>
      <c r="OGU80" s="193"/>
      <c r="OGV80" s="193"/>
      <c r="OGW80" s="193"/>
      <c r="OGX80" s="193"/>
      <c r="OGY80" s="193"/>
      <c r="OGZ80" s="193"/>
      <c r="OHA80" s="193"/>
      <c r="OHB80" s="193"/>
      <c r="OHC80" s="193"/>
      <c r="OHD80" s="193"/>
      <c r="OHE80" s="193"/>
      <c r="OHF80" s="193"/>
      <c r="OHG80" s="193"/>
      <c r="OHH80" s="193"/>
      <c r="OHI80" s="193"/>
      <c r="OHJ80" s="193"/>
      <c r="OHK80" s="193"/>
      <c r="OHL80" s="193"/>
      <c r="OHM80" s="193"/>
      <c r="OHN80" s="193"/>
      <c r="OHO80" s="193"/>
      <c r="OHP80" s="193"/>
      <c r="OHQ80" s="193"/>
      <c r="OHR80" s="193"/>
      <c r="OHS80" s="193"/>
      <c r="OHT80" s="193"/>
      <c r="OHU80" s="193"/>
      <c r="OHV80" s="193"/>
      <c r="OHW80" s="193"/>
      <c r="OHX80" s="193"/>
      <c r="OHY80" s="193"/>
      <c r="OHZ80" s="193"/>
      <c r="OIA80" s="193"/>
      <c r="OIB80" s="193"/>
      <c r="OIC80" s="193"/>
      <c r="OID80" s="193"/>
      <c r="OIE80" s="193"/>
      <c r="OIF80" s="193"/>
      <c r="OIG80" s="193"/>
      <c r="OIH80" s="193"/>
      <c r="OII80" s="193"/>
      <c r="OIJ80" s="193"/>
      <c r="OIK80" s="193"/>
      <c r="OIL80" s="193"/>
      <c r="OIM80" s="193"/>
      <c r="OIN80" s="193"/>
      <c r="OIO80" s="193"/>
      <c r="OIP80" s="193"/>
      <c r="OIQ80" s="193"/>
      <c r="OIR80" s="193"/>
      <c r="OIS80" s="193"/>
      <c r="OIT80" s="193"/>
      <c r="OIU80" s="193"/>
      <c r="OIV80" s="193"/>
      <c r="OIW80" s="193"/>
      <c r="OIX80" s="193"/>
      <c r="OIY80" s="193"/>
      <c r="OIZ80" s="193"/>
      <c r="OJA80" s="193"/>
      <c r="OJB80" s="193"/>
      <c r="OJC80" s="193"/>
      <c r="OJD80" s="193"/>
      <c r="OJE80" s="193"/>
      <c r="OJF80" s="193"/>
      <c r="OJG80" s="193"/>
      <c r="OJH80" s="193"/>
      <c r="OJI80" s="193"/>
      <c r="OJJ80" s="193"/>
      <c r="OJK80" s="193"/>
      <c r="OJL80" s="193"/>
      <c r="OJM80" s="193"/>
      <c r="OJN80" s="193"/>
      <c r="OJO80" s="193"/>
      <c r="OJP80" s="193"/>
      <c r="OJQ80" s="193"/>
      <c r="OJR80" s="193"/>
      <c r="OJS80" s="193"/>
      <c r="OJT80" s="193"/>
      <c r="OJU80" s="193"/>
      <c r="OJV80" s="193"/>
      <c r="OJW80" s="193"/>
      <c r="OJX80" s="193"/>
      <c r="OJY80" s="193"/>
      <c r="OJZ80" s="193"/>
      <c r="OKA80" s="193"/>
      <c r="OKB80" s="193"/>
      <c r="OKC80" s="193"/>
      <c r="OKD80" s="193"/>
      <c r="OKE80" s="193"/>
      <c r="OKF80" s="193"/>
      <c r="OKG80" s="193"/>
      <c r="OKH80" s="193"/>
      <c r="OKI80" s="193"/>
      <c r="OKJ80" s="193"/>
      <c r="OKK80" s="193"/>
      <c r="OKL80" s="193"/>
      <c r="OKM80" s="193"/>
      <c r="OKN80" s="193"/>
      <c r="OKO80" s="193"/>
      <c r="OKP80" s="193"/>
      <c r="OKQ80" s="193"/>
      <c r="OKR80" s="193"/>
      <c r="OKS80" s="193"/>
      <c r="OKT80" s="193"/>
      <c r="OKU80" s="193"/>
      <c r="OKV80" s="193"/>
      <c r="OKW80" s="193"/>
      <c r="OKX80" s="193"/>
      <c r="OKY80" s="193"/>
      <c r="OKZ80" s="193"/>
      <c r="OLA80" s="193"/>
      <c r="OLB80" s="193"/>
      <c r="OLC80" s="193"/>
      <c r="OLD80" s="193"/>
      <c r="OLE80" s="193"/>
      <c r="OLF80" s="193"/>
      <c r="OLG80" s="193"/>
      <c r="OLH80" s="193"/>
      <c r="OLI80" s="193"/>
      <c r="OLJ80" s="193"/>
      <c r="OLK80" s="193"/>
      <c r="OLL80" s="193"/>
      <c r="OLM80" s="193"/>
      <c r="OLN80" s="193"/>
      <c r="OLO80" s="193"/>
      <c r="OLP80" s="193"/>
      <c r="OLQ80" s="193"/>
      <c r="OLR80" s="193"/>
      <c r="OLS80" s="193"/>
      <c r="OLT80" s="193"/>
      <c r="OLU80" s="193"/>
      <c r="OLV80" s="193"/>
      <c r="OLW80" s="193"/>
      <c r="OLX80" s="193"/>
      <c r="OLY80" s="193"/>
      <c r="OLZ80" s="193"/>
      <c r="OMA80" s="193"/>
      <c r="OMB80" s="193"/>
      <c r="OMC80" s="193"/>
      <c r="OMD80" s="193"/>
      <c r="OME80" s="193"/>
      <c r="OMF80" s="193"/>
      <c r="OMG80" s="193"/>
      <c r="OMH80" s="193"/>
      <c r="OMI80" s="193"/>
      <c r="OMJ80" s="193"/>
      <c r="OMK80" s="193"/>
      <c r="OML80" s="193"/>
      <c r="OMM80" s="193"/>
      <c r="OMN80" s="193"/>
      <c r="OMO80" s="193"/>
      <c r="OMP80" s="193"/>
      <c r="OMQ80" s="193"/>
      <c r="OMR80" s="193"/>
      <c r="OMS80" s="193"/>
      <c r="OMT80" s="193"/>
      <c r="OMU80" s="193"/>
      <c r="OMV80" s="193"/>
      <c r="OMW80" s="193"/>
      <c r="OMX80" s="193"/>
      <c r="OMY80" s="193"/>
      <c r="OMZ80" s="193"/>
      <c r="ONA80" s="193"/>
      <c r="ONB80" s="193"/>
      <c r="ONC80" s="193"/>
      <c r="OND80" s="193"/>
      <c r="ONE80" s="193"/>
      <c r="ONF80" s="193"/>
      <c r="ONG80" s="193"/>
      <c r="ONH80" s="193"/>
      <c r="ONI80" s="193"/>
      <c r="ONJ80" s="193"/>
      <c r="ONK80" s="193"/>
      <c r="ONL80" s="193"/>
      <c r="ONM80" s="193"/>
      <c r="ONN80" s="193"/>
      <c r="ONO80" s="193"/>
      <c r="ONP80" s="193"/>
      <c r="ONQ80" s="193"/>
      <c r="ONR80" s="193"/>
      <c r="ONS80" s="193"/>
      <c r="ONT80" s="193"/>
      <c r="ONU80" s="193"/>
      <c r="ONV80" s="193"/>
      <c r="ONW80" s="193"/>
      <c r="ONX80" s="193"/>
      <c r="ONY80" s="193"/>
      <c r="ONZ80" s="193"/>
      <c r="OOA80" s="193"/>
      <c r="OOB80" s="193"/>
      <c r="OOC80" s="193"/>
      <c r="OOD80" s="193"/>
      <c r="OOE80" s="193"/>
      <c r="OOF80" s="193"/>
      <c r="OOG80" s="193"/>
      <c r="OOH80" s="193"/>
      <c r="OOI80" s="193"/>
      <c r="OOJ80" s="193"/>
      <c r="OOK80" s="193"/>
      <c r="OOL80" s="193"/>
      <c r="OOM80" s="193"/>
      <c r="OON80" s="193"/>
      <c r="OOO80" s="193"/>
      <c r="OOP80" s="193"/>
      <c r="OOQ80" s="193"/>
      <c r="OOR80" s="193"/>
      <c r="OOS80" s="193"/>
      <c r="OOT80" s="193"/>
      <c r="OOU80" s="193"/>
      <c r="OOV80" s="193"/>
      <c r="OOW80" s="193"/>
      <c r="OOX80" s="193"/>
      <c r="OOY80" s="193"/>
      <c r="OOZ80" s="193"/>
      <c r="OPA80" s="193"/>
      <c r="OPB80" s="193"/>
      <c r="OPC80" s="193"/>
      <c r="OPD80" s="193"/>
      <c r="OPE80" s="193"/>
      <c r="OPF80" s="193"/>
      <c r="OPG80" s="193"/>
      <c r="OPH80" s="193"/>
      <c r="OPI80" s="193"/>
      <c r="OPJ80" s="193"/>
      <c r="OPK80" s="193"/>
      <c r="OPL80" s="193"/>
      <c r="OPM80" s="193"/>
      <c r="OPN80" s="193"/>
      <c r="OPO80" s="193"/>
      <c r="OPP80" s="193"/>
      <c r="OPQ80" s="193"/>
      <c r="OPR80" s="193"/>
      <c r="OPS80" s="193"/>
      <c r="OPT80" s="193"/>
      <c r="OPU80" s="193"/>
      <c r="OPV80" s="193"/>
      <c r="OPW80" s="193"/>
      <c r="OPX80" s="193"/>
      <c r="OPY80" s="193"/>
      <c r="OPZ80" s="193"/>
      <c r="OQA80" s="193"/>
      <c r="OQB80" s="193"/>
      <c r="OQC80" s="193"/>
      <c r="OQD80" s="193"/>
      <c r="OQE80" s="193"/>
      <c r="OQF80" s="193"/>
      <c r="OQG80" s="193"/>
      <c r="OQH80" s="193"/>
      <c r="OQI80" s="193"/>
      <c r="OQJ80" s="193"/>
      <c r="OQK80" s="193"/>
      <c r="OQL80" s="193"/>
      <c r="OQM80" s="193"/>
      <c r="OQN80" s="193"/>
      <c r="OQO80" s="193"/>
      <c r="OQP80" s="193"/>
      <c r="OQQ80" s="193"/>
      <c r="OQR80" s="193"/>
      <c r="OQS80" s="193"/>
      <c r="OQT80" s="193"/>
      <c r="OQU80" s="193"/>
      <c r="OQV80" s="193"/>
      <c r="OQW80" s="193"/>
      <c r="OQX80" s="193"/>
      <c r="OQY80" s="193"/>
      <c r="OQZ80" s="193"/>
      <c r="ORA80" s="193"/>
      <c r="ORB80" s="193"/>
      <c r="ORC80" s="193"/>
      <c r="ORD80" s="193"/>
      <c r="ORE80" s="193"/>
      <c r="ORF80" s="193"/>
      <c r="ORG80" s="193"/>
      <c r="ORH80" s="193"/>
      <c r="ORI80" s="193"/>
      <c r="ORJ80" s="193"/>
      <c r="ORK80" s="193"/>
      <c r="ORL80" s="193"/>
      <c r="ORM80" s="193"/>
      <c r="ORN80" s="193"/>
      <c r="ORO80" s="193"/>
      <c r="ORP80" s="193"/>
      <c r="ORQ80" s="193"/>
      <c r="ORR80" s="193"/>
      <c r="ORS80" s="193"/>
      <c r="ORT80" s="193"/>
      <c r="ORU80" s="193"/>
      <c r="ORV80" s="193"/>
      <c r="ORW80" s="193"/>
      <c r="ORX80" s="193"/>
      <c r="ORY80" s="193"/>
      <c r="ORZ80" s="193"/>
      <c r="OSA80" s="193"/>
      <c r="OSB80" s="193"/>
      <c r="OSC80" s="193"/>
      <c r="OSD80" s="193"/>
      <c r="OSE80" s="193"/>
      <c r="OSF80" s="193"/>
      <c r="OSG80" s="193"/>
      <c r="OSH80" s="193"/>
      <c r="OSI80" s="193"/>
      <c r="OSJ80" s="193"/>
      <c r="OSK80" s="193"/>
      <c r="OSL80" s="193"/>
      <c r="OSM80" s="193"/>
      <c r="OSN80" s="193"/>
      <c r="OSO80" s="193"/>
      <c r="OSP80" s="193"/>
      <c r="OSQ80" s="193"/>
      <c r="OSR80" s="193"/>
      <c r="OSS80" s="193"/>
      <c r="OST80" s="193"/>
      <c r="OSU80" s="193"/>
      <c r="OSV80" s="193"/>
      <c r="OSW80" s="193"/>
      <c r="OSX80" s="193"/>
      <c r="OSY80" s="193"/>
      <c r="OSZ80" s="193"/>
      <c r="OTA80" s="193"/>
      <c r="OTB80" s="193"/>
      <c r="OTC80" s="193"/>
      <c r="OTD80" s="193"/>
      <c r="OTE80" s="193"/>
      <c r="OTF80" s="193"/>
      <c r="OTG80" s="193"/>
      <c r="OTH80" s="193"/>
      <c r="OTI80" s="193"/>
      <c r="OTJ80" s="193"/>
      <c r="OTK80" s="193"/>
      <c r="OTL80" s="193"/>
      <c r="OTM80" s="193"/>
      <c r="OTN80" s="193"/>
      <c r="OTO80" s="193"/>
      <c r="OTP80" s="193"/>
      <c r="OTQ80" s="193"/>
      <c r="OTR80" s="193"/>
      <c r="OTS80" s="193"/>
      <c r="OTT80" s="193"/>
      <c r="OTU80" s="193"/>
      <c r="OTV80" s="193"/>
      <c r="OTW80" s="193"/>
      <c r="OTX80" s="193"/>
      <c r="OTY80" s="193"/>
      <c r="OTZ80" s="193"/>
      <c r="OUA80" s="193"/>
      <c r="OUB80" s="193"/>
      <c r="OUC80" s="193"/>
      <c r="OUD80" s="193"/>
      <c r="OUE80" s="193"/>
      <c r="OUF80" s="193"/>
      <c r="OUG80" s="193"/>
      <c r="OUH80" s="193"/>
      <c r="OUI80" s="193"/>
      <c r="OUJ80" s="193"/>
      <c r="OUK80" s="193"/>
      <c r="OUL80" s="193"/>
      <c r="OUM80" s="193"/>
      <c r="OUN80" s="193"/>
      <c r="OUO80" s="193"/>
      <c r="OUP80" s="193"/>
      <c r="OUQ80" s="193"/>
      <c r="OUR80" s="193"/>
      <c r="OUS80" s="193"/>
      <c r="OUT80" s="193"/>
      <c r="OUU80" s="193"/>
      <c r="OUV80" s="193"/>
      <c r="OUW80" s="193"/>
      <c r="OUX80" s="193"/>
      <c r="OUY80" s="193"/>
      <c r="OUZ80" s="193"/>
      <c r="OVA80" s="193"/>
      <c r="OVB80" s="193"/>
      <c r="OVC80" s="193"/>
      <c r="OVD80" s="193"/>
      <c r="OVE80" s="193"/>
      <c r="OVF80" s="193"/>
      <c r="OVG80" s="193"/>
      <c r="OVH80" s="193"/>
      <c r="OVI80" s="193"/>
      <c r="OVJ80" s="193"/>
      <c r="OVK80" s="193"/>
      <c r="OVL80" s="193"/>
      <c r="OVM80" s="193"/>
      <c r="OVN80" s="193"/>
      <c r="OVO80" s="193"/>
      <c r="OVP80" s="193"/>
      <c r="OVQ80" s="193"/>
      <c r="OVR80" s="193"/>
      <c r="OVS80" s="193"/>
      <c r="OVT80" s="193"/>
      <c r="OVU80" s="193"/>
      <c r="OVV80" s="193"/>
      <c r="OVW80" s="193"/>
      <c r="OVX80" s="193"/>
      <c r="OVY80" s="193"/>
      <c r="OVZ80" s="193"/>
      <c r="OWA80" s="193"/>
      <c r="OWB80" s="193"/>
      <c r="OWC80" s="193"/>
      <c r="OWD80" s="193"/>
      <c r="OWE80" s="193"/>
      <c r="OWF80" s="193"/>
      <c r="OWG80" s="193"/>
      <c r="OWH80" s="193"/>
      <c r="OWI80" s="193"/>
      <c r="OWJ80" s="193"/>
      <c r="OWK80" s="193"/>
      <c r="OWL80" s="193"/>
      <c r="OWM80" s="193"/>
      <c r="OWN80" s="193"/>
      <c r="OWO80" s="193"/>
      <c r="OWP80" s="193"/>
      <c r="OWQ80" s="193"/>
      <c r="OWR80" s="193"/>
      <c r="OWS80" s="193"/>
      <c r="OWT80" s="193"/>
      <c r="OWU80" s="193"/>
      <c r="OWV80" s="193"/>
      <c r="OWW80" s="193"/>
      <c r="OWX80" s="193"/>
      <c r="OWY80" s="193"/>
      <c r="OWZ80" s="193"/>
      <c r="OXA80" s="193"/>
      <c r="OXB80" s="193"/>
      <c r="OXC80" s="193"/>
      <c r="OXD80" s="193"/>
      <c r="OXE80" s="193"/>
      <c r="OXF80" s="193"/>
      <c r="OXG80" s="193"/>
      <c r="OXH80" s="193"/>
      <c r="OXI80" s="193"/>
      <c r="OXJ80" s="193"/>
      <c r="OXK80" s="193"/>
      <c r="OXL80" s="193"/>
      <c r="OXM80" s="193"/>
      <c r="OXN80" s="193"/>
      <c r="OXO80" s="193"/>
      <c r="OXP80" s="193"/>
      <c r="OXQ80" s="193"/>
      <c r="OXR80" s="193"/>
      <c r="OXS80" s="193"/>
      <c r="OXT80" s="193"/>
      <c r="OXU80" s="193"/>
      <c r="OXV80" s="193"/>
      <c r="OXW80" s="193"/>
      <c r="OXX80" s="193"/>
      <c r="OXY80" s="193"/>
      <c r="OXZ80" s="193"/>
      <c r="OYA80" s="193"/>
      <c r="OYB80" s="193"/>
      <c r="OYC80" s="193"/>
      <c r="OYD80" s="193"/>
      <c r="OYE80" s="193"/>
      <c r="OYF80" s="193"/>
      <c r="OYG80" s="193"/>
      <c r="OYH80" s="193"/>
      <c r="OYI80" s="193"/>
      <c r="OYJ80" s="193"/>
      <c r="OYK80" s="193"/>
      <c r="OYL80" s="193"/>
      <c r="OYM80" s="193"/>
      <c r="OYN80" s="193"/>
      <c r="OYO80" s="193"/>
      <c r="OYP80" s="193"/>
      <c r="OYQ80" s="193"/>
      <c r="OYR80" s="193"/>
      <c r="OYS80" s="193"/>
      <c r="OYT80" s="193"/>
      <c r="OYU80" s="193"/>
      <c r="OYV80" s="193"/>
      <c r="OYW80" s="193"/>
      <c r="OYX80" s="193"/>
      <c r="OYY80" s="193"/>
      <c r="OYZ80" s="193"/>
      <c r="OZA80" s="193"/>
      <c r="OZB80" s="193"/>
      <c r="OZC80" s="193"/>
      <c r="OZD80" s="193"/>
      <c r="OZE80" s="193"/>
      <c r="OZF80" s="193"/>
      <c r="OZG80" s="193"/>
      <c r="OZH80" s="193"/>
      <c r="OZI80" s="193"/>
      <c r="OZJ80" s="193"/>
      <c r="OZK80" s="193"/>
      <c r="OZL80" s="193"/>
      <c r="OZM80" s="193"/>
      <c r="OZN80" s="193"/>
      <c r="OZO80" s="193"/>
      <c r="OZP80" s="193"/>
      <c r="OZQ80" s="193"/>
      <c r="OZR80" s="193"/>
      <c r="OZS80" s="193"/>
      <c r="OZT80" s="193"/>
      <c r="OZU80" s="193"/>
      <c r="OZV80" s="193"/>
      <c r="OZW80" s="193"/>
      <c r="OZX80" s="193"/>
      <c r="OZY80" s="193"/>
      <c r="OZZ80" s="193"/>
      <c r="PAA80" s="193"/>
      <c r="PAB80" s="193"/>
      <c r="PAC80" s="193"/>
      <c r="PAD80" s="193"/>
      <c r="PAE80" s="193"/>
      <c r="PAF80" s="193"/>
      <c r="PAG80" s="193"/>
      <c r="PAH80" s="193"/>
      <c r="PAI80" s="193"/>
      <c r="PAJ80" s="193"/>
      <c r="PAK80" s="193"/>
      <c r="PAL80" s="193"/>
      <c r="PAM80" s="193"/>
      <c r="PAN80" s="193"/>
      <c r="PAO80" s="193"/>
      <c r="PAP80" s="193"/>
      <c r="PAQ80" s="193"/>
      <c r="PAR80" s="193"/>
      <c r="PAS80" s="193"/>
      <c r="PAT80" s="193"/>
      <c r="PAU80" s="193"/>
      <c r="PAV80" s="193"/>
      <c r="PAW80" s="193"/>
      <c r="PAX80" s="193"/>
      <c r="PAY80" s="193"/>
      <c r="PAZ80" s="193"/>
      <c r="PBA80" s="193"/>
      <c r="PBB80" s="193"/>
      <c r="PBC80" s="193"/>
      <c r="PBD80" s="193"/>
      <c r="PBE80" s="193"/>
      <c r="PBF80" s="193"/>
      <c r="PBG80" s="193"/>
      <c r="PBH80" s="193"/>
      <c r="PBI80" s="193"/>
      <c r="PBJ80" s="193"/>
      <c r="PBK80" s="193"/>
      <c r="PBL80" s="193"/>
      <c r="PBM80" s="193"/>
      <c r="PBN80" s="193"/>
      <c r="PBO80" s="193"/>
      <c r="PBP80" s="193"/>
      <c r="PBQ80" s="193"/>
      <c r="PBR80" s="193"/>
      <c r="PBS80" s="193"/>
      <c r="PBT80" s="193"/>
      <c r="PBU80" s="193"/>
      <c r="PBV80" s="193"/>
      <c r="PBW80" s="193"/>
      <c r="PBX80" s="193"/>
      <c r="PBY80" s="193"/>
      <c r="PBZ80" s="193"/>
      <c r="PCA80" s="193"/>
      <c r="PCB80" s="193"/>
      <c r="PCC80" s="193"/>
      <c r="PCD80" s="193"/>
      <c r="PCE80" s="193"/>
      <c r="PCF80" s="193"/>
      <c r="PCG80" s="193"/>
      <c r="PCH80" s="193"/>
      <c r="PCI80" s="193"/>
      <c r="PCJ80" s="193"/>
      <c r="PCK80" s="193"/>
      <c r="PCL80" s="193"/>
      <c r="PCM80" s="193"/>
      <c r="PCN80" s="193"/>
      <c r="PCO80" s="193"/>
      <c r="PCP80" s="193"/>
      <c r="PCQ80" s="193"/>
      <c r="PCR80" s="193"/>
      <c r="PCS80" s="193"/>
      <c r="PCT80" s="193"/>
      <c r="PCU80" s="193"/>
      <c r="PCV80" s="193"/>
      <c r="PCW80" s="193"/>
      <c r="PCX80" s="193"/>
      <c r="PCY80" s="193"/>
      <c r="PCZ80" s="193"/>
      <c r="PDA80" s="193"/>
      <c r="PDB80" s="193"/>
      <c r="PDC80" s="193"/>
      <c r="PDD80" s="193"/>
      <c r="PDE80" s="193"/>
      <c r="PDF80" s="193"/>
      <c r="PDG80" s="193"/>
      <c r="PDH80" s="193"/>
      <c r="PDI80" s="193"/>
      <c r="PDJ80" s="193"/>
      <c r="PDK80" s="193"/>
      <c r="PDL80" s="193"/>
      <c r="PDM80" s="193"/>
      <c r="PDN80" s="193"/>
      <c r="PDO80" s="193"/>
      <c r="PDP80" s="193"/>
      <c r="PDQ80" s="193"/>
      <c r="PDR80" s="193"/>
      <c r="PDS80" s="193"/>
      <c r="PDT80" s="193"/>
      <c r="PDU80" s="193"/>
      <c r="PDV80" s="193"/>
      <c r="PDW80" s="193"/>
      <c r="PDX80" s="193"/>
      <c r="PDY80" s="193"/>
      <c r="PDZ80" s="193"/>
      <c r="PEA80" s="193"/>
      <c r="PEB80" s="193"/>
      <c r="PEC80" s="193"/>
      <c r="PED80" s="193"/>
      <c r="PEE80" s="193"/>
      <c r="PEF80" s="193"/>
      <c r="PEG80" s="193"/>
      <c r="PEH80" s="193"/>
      <c r="PEI80" s="193"/>
      <c r="PEJ80" s="193"/>
      <c r="PEK80" s="193"/>
      <c r="PEL80" s="193"/>
      <c r="PEM80" s="193"/>
      <c r="PEN80" s="193"/>
      <c r="PEO80" s="193"/>
      <c r="PEP80" s="193"/>
      <c r="PEQ80" s="193"/>
      <c r="PER80" s="193"/>
      <c r="PES80" s="193"/>
      <c r="PET80" s="193"/>
      <c r="PEU80" s="193"/>
      <c r="PEV80" s="193"/>
      <c r="PEW80" s="193"/>
      <c r="PEX80" s="193"/>
      <c r="PEY80" s="193"/>
      <c r="PEZ80" s="193"/>
      <c r="PFA80" s="193"/>
      <c r="PFB80" s="193"/>
      <c r="PFC80" s="193"/>
      <c r="PFD80" s="193"/>
      <c r="PFE80" s="193"/>
      <c r="PFF80" s="193"/>
      <c r="PFG80" s="193"/>
      <c r="PFH80" s="193"/>
      <c r="PFI80" s="193"/>
      <c r="PFJ80" s="193"/>
      <c r="PFK80" s="193"/>
      <c r="PFL80" s="193"/>
      <c r="PFM80" s="193"/>
      <c r="PFN80" s="193"/>
      <c r="PFO80" s="193"/>
      <c r="PFP80" s="193"/>
      <c r="PFQ80" s="193"/>
      <c r="PFR80" s="193"/>
      <c r="PFS80" s="193"/>
      <c r="PFT80" s="193"/>
      <c r="PFU80" s="193"/>
      <c r="PFV80" s="193"/>
      <c r="PFW80" s="193"/>
      <c r="PFX80" s="193"/>
      <c r="PFY80" s="193"/>
      <c r="PFZ80" s="193"/>
      <c r="PGA80" s="193"/>
      <c r="PGB80" s="193"/>
      <c r="PGC80" s="193"/>
      <c r="PGD80" s="193"/>
      <c r="PGE80" s="193"/>
      <c r="PGF80" s="193"/>
      <c r="PGG80" s="193"/>
      <c r="PGH80" s="193"/>
      <c r="PGI80" s="193"/>
      <c r="PGJ80" s="193"/>
      <c r="PGK80" s="193"/>
      <c r="PGL80" s="193"/>
      <c r="PGM80" s="193"/>
      <c r="PGN80" s="193"/>
      <c r="PGO80" s="193"/>
      <c r="PGP80" s="193"/>
      <c r="PGQ80" s="193"/>
      <c r="PGR80" s="193"/>
      <c r="PGS80" s="193"/>
      <c r="PGT80" s="193"/>
      <c r="PGU80" s="193"/>
      <c r="PGV80" s="193"/>
      <c r="PGW80" s="193"/>
      <c r="PGX80" s="193"/>
      <c r="PGY80" s="193"/>
      <c r="PGZ80" s="193"/>
      <c r="PHA80" s="193"/>
      <c r="PHB80" s="193"/>
      <c r="PHC80" s="193"/>
      <c r="PHD80" s="193"/>
      <c r="PHE80" s="193"/>
      <c r="PHF80" s="193"/>
      <c r="PHG80" s="193"/>
      <c r="PHH80" s="193"/>
      <c r="PHI80" s="193"/>
      <c r="PHJ80" s="193"/>
      <c r="PHK80" s="193"/>
      <c r="PHL80" s="193"/>
      <c r="PHM80" s="193"/>
      <c r="PHN80" s="193"/>
      <c r="PHO80" s="193"/>
      <c r="PHP80" s="193"/>
      <c r="PHQ80" s="193"/>
      <c r="PHR80" s="193"/>
      <c r="PHS80" s="193"/>
      <c r="PHT80" s="193"/>
      <c r="PHU80" s="193"/>
      <c r="PHV80" s="193"/>
      <c r="PHW80" s="193"/>
      <c r="PHX80" s="193"/>
      <c r="PHY80" s="193"/>
      <c r="PHZ80" s="193"/>
      <c r="PIA80" s="193"/>
      <c r="PIB80" s="193"/>
      <c r="PIC80" s="193"/>
      <c r="PID80" s="193"/>
      <c r="PIE80" s="193"/>
      <c r="PIF80" s="193"/>
      <c r="PIG80" s="193"/>
      <c r="PIH80" s="193"/>
      <c r="PII80" s="193"/>
      <c r="PIJ80" s="193"/>
      <c r="PIK80" s="193"/>
      <c r="PIL80" s="193"/>
      <c r="PIM80" s="193"/>
      <c r="PIN80" s="193"/>
      <c r="PIO80" s="193"/>
      <c r="PIP80" s="193"/>
      <c r="PIQ80" s="193"/>
      <c r="PIR80" s="193"/>
      <c r="PIS80" s="193"/>
      <c r="PIT80" s="193"/>
      <c r="PIU80" s="193"/>
      <c r="PIV80" s="193"/>
      <c r="PIW80" s="193"/>
      <c r="PIX80" s="193"/>
      <c r="PIY80" s="193"/>
      <c r="PIZ80" s="193"/>
      <c r="PJA80" s="193"/>
      <c r="PJB80" s="193"/>
      <c r="PJC80" s="193"/>
      <c r="PJD80" s="193"/>
      <c r="PJE80" s="193"/>
      <c r="PJF80" s="193"/>
      <c r="PJG80" s="193"/>
      <c r="PJH80" s="193"/>
      <c r="PJI80" s="193"/>
      <c r="PJJ80" s="193"/>
      <c r="PJK80" s="193"/>
      <c r="PJL80" s="193"/>
      <c r="PJM80" s="193"/>
      <c r="PJN80" s="193"/>
      <c r="PJO80" s="193"/>
      <c r="PJP80" s="193"/>
      <c r="PJQ80" s="193"/>
      <c r="PJR80" s="193"/>
      <c r="PJS80" s="193"/>
      <c r="PJT80" s="193"/>
      <c r="PJU80" s="193"/>
      <c r="PJV80" s="193"/>
      <c r="PJW80" s="193"/>
      <c r="PJX80" s="193"/>
      <c r="PJY80" s="193"/>
      <c r="PJZ80" s="193"/>
      <c r="PKA80" s="193"/>
      <c r="PKB80" s="193"/>
      <c r="PKC80" s="193"/>
      <c r="PKD80" s="193"/>
      <c r="PKE80" s="193"/>
      <c r="PKF80" s="193"/>
      <c r="PKG80" s="193"/>
      <c r="PKH80" s="193"/>
      <c r="PKI80" s="193"/>
      <c r="PKJ80" s="193"/>
      <c r="PKK80" s="193"/>
      <c r="PKL80" s="193"/>
      <c r="PKM80" s="193"/>
      <c r="PKN80" s="193"/>
      <c r="PKO80" s="193"/>
      <c r="PKP80" s="193"/>
      <c r="PKQ80" s="193"/>
      <c r="PKR80" s="193"/>
      <c r="PKS80" s="193"/>
      <c r="PKT80" s="193"/>
      <c r="PKU80" s="193"/>
      <c r="PKV80" s="193"/>
      <c r="PKW80" s="193"/>
      <c r="PKX80" s="193"/>
      <c r="PKY80" s="193"/>
      <c r="PKZ80" s="193"/>
      <c r="PLA80" s="193"/>
      <c r="PLB80" s="193"/>
      <c r="PLC80" s="193"/>
      <c r="PLD80" s="193"/>
      <c r="PLE80" s="193"/>
      <c r="PLF80" s="193"/>
      <c r="PLG80" s="193"/>
      <c r="PLH80" s="193"/>
      <c r="PLI80" s="193"/>
      <c r="PLJ80" s="193"/>
      <c r="PLK80" s="193"/>
      <c r="PLL80" s="193"/>
      <c r="PLM80" s="193"/>
      <c r="PLN80" s="193"/>
      <c r="PLO80" s="193"/>
      <c r="PLP80" s="193"/>
      <c r="PLQ80" s="193"/>
      <c r="PLR80" s="193"/>
      <c r="PLS80" s="193"/>
      <c r="PLT80" s="193"/>
      <c r="PLU80" s="193"/>
      <c r="PLV80" s="193"/>
      <c r="PLW80" s="193"/>
      <c r="PLX80" s="193"/>
      <c r="PLY80" s="193"/>
      <c r="PLZ80" s="193"/>
      <c r="PMA80" s="193"/>
      <c r="PMB80" s="193"/>
      <c r="PMC80" s="193"/>
      <c r="PMD80" s="193"/>
      <c r="PME80" s="193"/>
      <c r="PMF80" s="193"/>
      <c r="PMG80" s="193"/>
      <c r="PMH80" s="193"/>
      <c r="PMI80" s="193"/>
      <c r="PMJ80" s="193"/>
      <c r="PMK80" s="193"/>
      <c r="PML80" s="193"/>
      <c r="PMM80" s="193"/>
      <c r="PMN80" s="193"/>
      <c r="PMO80" s="193"/>
      <c r="PMP80" s="193"/>
      <c r="PMQ80" s="193"/>
      <c r="PMR80" s="193"/>
      <c r="PMS80" s="193"/>
      <c r="PMT80" s="193"/>
      <c r="PMU80" s="193"/>
      <c r="PMV80" s="193"/>
      <c r="PMW80" s="193"/>
      <c r="PMX80" s="193"/>
      <c r="PMY80" s="193"/>
      <c r="PMZ80" s="193"/>
      <c r="PNA80" s="193"/>
      <c r="PNB80" s="193"/>
      <c r="PNC80" s="193"/>
      <c r="PND80" s="193"/>
      <c r="PNE80" s="193"/>
      <c r="PNF80" s="193"/>
      <c r="PNG80" s="193"/>
      <c r="PNH80" s="193"/>
      <c r="PNI80" s="193"/>
      <c r="PNJ80" s="193"/>
      <c r="PNK80" s="193"/>
      <c r="PNL80" s="193"/>
      <c r="PNM80" s="193"/>
      <c r="PNN80" s="193"/>
      <c r="PNO80" s="193"/>
      <c r="PNP80" s="193"/>
      <c r="PNQ80" s="193"/>
      <c r="PNR80" s="193"/>
      <c r="PNS80" s="193"/>
      <c r="PNT80" s="193"/>
      <c r="PNU80" s="193"/>
      <c r="PNV80" s="193"/>
      <c r="PNW80" s="193"/>
      <c r="PNX80" s="193"/>
      <c r="PNY80" s="193"/>
      <c r="PNZ80" s="193"/>
      <c r="POA80" s="193"/>
      <c r="POB80" s="193"/>
      <c r="POC80" s="193"/>
      <c r="POD80" s="193"/>
      <c r="POE80" s="193"/>
      <c r="POF80" s="193"/>
      <c r="POG80" s="193"/>
      <c r="POH80" s="193"/>
      <c r="POI80" s="193"/>
      <c r="POJ80" s="193"/>
      <c r="POK80" s="193"/>
      <c r="POL80" s="193"/>
      <c r="POM80" s="193"/>
      <c r="PON80" s="193"/>
      <c r="POO80" s="193"/>
      <c r="POP80" s="193"/>
      <c r="POQ80" s="193"/>
      <c r="POR80" s="193"/>
      <c r="POS80" s="193"/>
      <c r="POT80" s="193"/>
      <c r="POU80" s="193"/>
      <c r="POV80" s="193"/>
      <c r="POW80" s="193"/>
      <c r="POX80" s="193"/>
      <c r="POY80" s="193"/>
      <c r="POZ80" s="193"/>
      <c r="PPA80" s="193"/>
      <c r="PPB80" s="193"/>
      <c r="PPC80" s="193"/>
      <c r="PPD80" s="193"/>
      <c r="PPE80" s="193"/>
      <c r="PPF80" s="193"/>
      <c r="PPG80" s="193"/>
      <c r="PPH80" s="193"/>
      <c r="PPI80" s="193"/>
      <c r="PPJ80" s="193"/>
      <c r="PPK80" s="193"/>
      <c r="PPL80" s="193"/>
      <c r="PPM80" s="193"/>
      <c r="PPN80" s="193"/>
      <c r="PPO80" s="193"/>
      <c r="PPP80" s="193"/>
      <c r="PPQ80" s="193"/>
      <c r="PPR80" s="193"/>
      <c r="PPS80" s="193"/>
      <c r="PPT80" s="193"/>
      <c r="PPU80" s="193"/>
      <c r="PPV80" s="193"/>
      <c r="PPW80" s="193"/>
      <c r="PPX80" s="193"/>
      <c r="PPY80" s="193"/>
      <c r="PPZ80" s="193"/>
      <c r="PQA80" s="193"/>
      <c r="PQB80" s="193"/>
      <c r="PQC80" s="193"/>
      <c r="PQD80" s="193"/>
      <c r="PQE80" s="193"/>
      <c r="PQF80" s="193"/>
      <c r="PQG80" s="193"/>
      <c r="PQH80" s="193"/>
      <c r="PQI80" s="193"/>
      <c r="PQJ80" s="193"/>
      <c r="PQK80" s="193"/>
      <c r="PQL80" s="193"/>
      <c r="PQM80" s="193"/>
      <c r="PQN80" s="193"/>
      <c r="PQO80" s="193"/>
      <c r="PQP80" s="193"/>
      <c r="PQQ80" s="193"/>
      <c r="PQR80" s="193"/>
      <c r="PQS80" s="193"/>
      <c r="PQT80" s="193"/>
      <c r="PQU80" s="193"/>
      <c r="PQV80" s="193"/>
      <c r="PQW80" s="193"/>
      <c r="PQX80" s="193"/>
      <c r="PQY80" s="193"/>
      <c r="PQZ80" s="193"/>
      <c r="PRA80" s="193"/>
      <c r="PRB80" s="193"/>
      <c r="PRC80" s="193"/>
      <c r="PRD80" s="193"/>
      <c r="PRE80" s="193"/>
      <c r="PRF80" s="193"/>
      <c r="PRG80" s="193"/>
      <c r="PRH80" s="193"/>
      <c r="PRI80" s="193"/>
      <c r="PRJ80" s="193"/>
      <c r="PRK80" s="193"/>
      <c r="PRL80" s="193"/>
      <c r="PRM80" s="193"/>
      <c r="PRN80" s="193"/>
      <c r="PRO80" s="193"/>
      <c r="PRP80" s="193"/>
      <c r="PRQ80" s="193"/>
      <c r="PRR80" s="193"/>
      <c r="PRS80" s="193"/>
      <c r="PRT80" s="193"/>
      <c r="PRU80" s="193"/>
      <c r="PRV80" s="193"/>
      <c r="PRW80" s="193"/>
      <c r="PRX80" s="193"/>
      <c r="PRY80" s="193"/>
      <c r="PRZ80" s="193"/>
      <c r="PSA80" s="193"/>
      <c r="PSB80" s="193"/>
      <c r="PSC80" s="193"/>
      <c r="PSD80" s="193"/>
      <c r="PSE80" s="193"/>
      <c r="PSF80" s="193"/>
      <c r="PSG80" s="193"/>
      <c r="PSH80" s="193"/>
      <c r="PSI80" s="193"/>
      <c r="PSJ80" s="193"/>
      <c r="PSK80" s="193"/>
      <c r="PSL80" s="193"/>
      <c r="PSM80" s="193"/>
      <c r="PSN80" s="193"/>
      <c r="PSO80" s="193"/>
      <c r="PSP80" s="193"/>
      <c r="PSQ80" s="193"/>
      <c r="PSR80" s="193"/>
      <c r="PSS80" s="193"/>
      <c r="PST80" s="193"/>
      <c r="PSU80" s="193"/>
      <c r="PSV80" s="193"/>
      <c r="PSW80" s="193"/>
      <c r="PSX80" s="193"/>
      <c r="PSY80" s="193"/>
      <c r="PSZ80" s="193"/>
      <c r="PTA80" s="193"/>
      <c r="PTB80" s="193"/>
      <c r="PTC80" s="193"/>
      <c r="PTD80" s="193"/>
      <c r="PTE80" s="193"/>
      <c r="PTF80" s="193"/>
      <c r="PTG80" s="193"/>
      <c r="PTH80" s="193"/>
      <c r="PTI80" s="193"/>
      <c r="PTJ80" s="193"/>
      <c r="PTK80" s="193"/>
      <c r="PTL80" s="193"/>
      <c r="PTM80" s="193"/>
      <c r="PTN80" s="193"/>
      <c r="PTO80" s="193"/>
      <c r="PTP80" s="193"/>
      <c r="PTQ80" s="193"/>
      <c r="PTR80" s="193"/>
      <c r="PTS80" s="193"/>
      <c r="PTT80" s="193"/>
      <c r="PTU80" s="193"/>
      <c r="PTV80" s="193"/>
      <c r="PTW80" s="193"/>
      <c r="PTX80" s="193"/>
      <c r="PTY80" s="193"/>
      <c r="PTZ80" s="193"/>
      <c r="PUA80" s="193"/>
      <c r="PUB80" s="193"/>
      <c r="PUC80" s="193"/>
      <c r="PUD80" s="193"/>
      <c r="PUE80" s="193"/>
      <c r="PUF80" s="193"/>
      <c r="PUG80" s="193"/>
      <c r="PUH80" s="193"/>
      <c r="PUI80" s="193"/>
      <c r="PUJ80" s="193"/>
      <c r="PUK80" s="193"/>
      <c r="PUL80" s="193"/>
      <c r="PUM80" s="193"/>
      <c r="PUN80" s="193"/>
      <c r="PUO80" s="193"/>
      <c r="PUP80" s="193"/>
      <c r="PUQ80" s="193"/>
      <c r="PUR80" s="193"/>
      <c r="PUS80" s="193"/>
      <c r="PUT80" s="193"/>
      <c r="PUU80" s="193"/>
      <c r="PUV80" s="193"/>
      <c r="PUW80" s="193"/>
      <c r="PUX80" s="193"/>
      <c r="PUY80" s="193"/>
      <c r="PUZ80" s="193"/>
      <c r="PVA80" s="193"/>
      <c r="PVB80" s="193"/>
      <c r="PVC80" s="193"/>
      <c r="PVD80" s="193"/>
      <c r="PVE80" s="193"/>
      <c r="PVF80" s="193"/>
      <c r="PVG80" s="193"/>
      <c r="PVH80" s="193"/>
      <c r="PVI80" s="193"/>
      <c r="PVJ80" s="193"/>
      <c r="PVK80" s="193"/>
      <c r="PVL80" s="193"/>
      <c r="PVM80" s="193"/>
      <c r="PVN80" s="193"/>
      <c r="PVO80" s="193"/>
      <c r="PVP80" s="193"/>
      <c r="PVQ80" s="193"/>
      <c r="PVR80" s="193"/>
      <c r="PVS80" s="193"/>
      <c r="PVT80" s="193"/>
      <c r="PVU80" s="193"/>
      <c r="PVV80" s="193"/>
      <c r="PVW80" s="193"/>
      <c r="PVX80" s="193"/>
      <c r="PVY80" s="193"/>
      <c r="PVZ80" s="193"/>
      <c r="PWA80" s="193"/>
      <c r="PWB80" s="193"/>
      <c r="PWC80" s="193"/>
      <c r="PWD80" s="193"/>
      <c r="PWE80" s="193"/>
      <c r="PWF80" s="193"/>
      <c r="PWG80" s="193"/>
      <c r="PWH80" s="193"/>
      <c r="PWI80" s="193"/>
      <c r="PWJ80" s="193"/>
      <c r="PWK80" s="193"/>
      <c r="PWL80" s="193"/>
      <c r="PWM80" s="193"/>
      <c r="PWN80" s="193"/>
      <c r="PWO80" s="193"/>
      <c r="PWP80" s="193"/>
      <c r="PWQ80" s="193"/>
      <c r="PWR80" s="193"/>
      <c r="PWS80" s="193"/>
      <c r="PWT80" s="193"/>
      <c r="PWU80" s="193"/>
      <c r="PWV80" s="193"/>
      <c r="PWW80" s="193"/>
      <c r="PWX80" s="193"/>
      <c r="PWY80" s="193"/>
      <c r="PWZ80" s="193"/>
      <c r="PXA80" s="193"/>
      <c r="PXB80" s="193"/>
      <c r="PXC80" s="193"/>
      <c r="PXD80" s="193"/>
      <c r="PXE80" s="193"/>
      <c r="PXF80" s="193"/>
      <c r="PXG80" s="193"/>
      <c r="PXH80" s="193"/>
      <c r="PXI80" s="193"/>
      <c r="PXJ80" s="193"/>
      <c r="PXK80" s="193"/>
      <c r="PXL80" s="193"/>
      <c r="PXM80" s="193"/>
      <c r="PXN80" s="193"/>
      <c r="PXO80" s="193"/>
      <c r="PXP80" s="193"/>
      <c r="PXQ80" s="193"/>
      <c r="PXR80" s="193"/>
      <c r="PXS80" s="193"/>
      <c r="PXT80" s="193"/>
      <c r="PXU80" s="193"/>
      <c r="PXV80" s="193"/>
      <c r="PXW80" s="193"/>
      <c r="PXX80" s="193"/>
      <c r="PXY80" s="193"/>
      <c r="PXZ80" s="193"/>
      <c r="PYA80" s="193"/>
      <c r="PYB80" s="193"/>
      <c r="PYC80" s="193"/>
      <c r="PYD80" s="193"/>
      <c r="PYE80" s="193"/>
      <c r="PYF80" s="193"/>
      <c r="PYG80" s="193"/>
      <c r="PYH80" s="193"/>
      <c r="PYI80" s="193"/>
      <c r="PYJ80" s="193"/>
      <c r="PYK80" s="193"/>
      <c r="PYL80" s="193"/>
      <c r="PYM80" s="193"/>
      <c r="PYN80" s="193"/>
      <c r="PYO80" s="193"/>
      <c r="PYP80" s="193"/>
      <c r="PYQ80" s="193"/>
      <c r="PYR80" s="193"/>
      <c r="PYS80" s="193"/>
      <c r="PYT80" s="193"/>
      <c r="PYU80" s="193"/>
      <c r="PYV80" s="193"/>
      <c r="PYW80" s="193"/>
      <c r="PYX80" s="193"/>
      <c r="PYY80" s="193"/>
      <c r="PYZ80" s="193"/>
      <c r="PZA80" s="193"/>
      <c r="PZB80" s="193"/>
      <c r="PZC80" s="193"/>
      <c r="PZD80" s="193"/>
      <c r="PZE80" s="193"/>
      <c r="PZF80" s="193"/>
      <c r="PZG80" s="193"/>
      <c r="PZH80" s="193"/>
      <c r="PZI80" s="193"/>
      <c r="PZJ80" s="193"/>
      <c r="PZK80" s="193"/>
      <c r="PZL80" s="193"/>
      <c r="PZM80" s="193"/>
      <c r="PZN80" s="193"/>
      <c r="PZO80" s="193"/>
      <c r="PZP80" s="193"/>
      <c r="PZQ80" s="193"/>
      <c r="PZR80" s="193"/>
      <c r="PZS80" s="193"/>
      <c r="PZT80" s="193"/>
      <c r="PZU80" s="193"/>
      <c r="PZV80" s="193"/>
      <c r="PZW80" s="193"/>
      <c r="PZX80" s="193"/>
      <c r="PZY80" s="193"/>
      <c r="PZZ80" s="193"/>
      <c r="QAA80" s="193"/>
      <c r="QAB80" s="193"/>
      <c r="QAC80" s="193"/>
      <c r="QAD80" s="193"/>
      <c r="QAE80" s="193"/>
      <c r="QAF80" s="193"/>
      <c r="QAG80" s="193"/>
      <c r="QAH80" s="193"/>
      <c r="QAI80" s="193"/>
      <c r="QAJ80" s="193"/>
      <c r="QAK80" s="193"/>
      <c r="QAL80" s="193"/>
      <c r="QAM80" s="193"/>
      <c r="QAN80" s="193"/>
      <c r="QAO80" s="193"/>
      <c r="QAP80" s="193"/>
      <c r="QAQ80" s="193"/>
      <c r="QAR80" s="193"/>
      <c r="QAS80" s="193"/>
      <c r="QAT80" s="193"/>
      <c r="QAU80" s="193"/>
      <c r="QAV80" s="193"/>
      <c r="QAW80" s="193"/>
      <c r="QAX80" s="193"/>
      <c r="QAY80" s="193"/>
      <c r="QAZ80" s="193"/>
      <c r="QBA80" s="193"/>
      <c r="QBB80" s="193"/>
      <c r="QBC80" s="193"/>
      <c r="QBD80" s="193"/>
      <c r="QBE80" s="193"/>
      <c r="QBF80" s="193"/>
      <c r="QBG80" s="193"/>
      <c r="QBH80" s="193"/>
      <c r="QBI80" s="193"/>
      <c r="QBJ80" s="193"/>
      <c r="QBK80" s="193"/>
      <c r="QBL80" s="193"/>
      <c r="QBM80" s="193"/>
      <c r="QBN80" s="193"/>
      <c r="QBO80" s="193"/>
      <c r="QBP80" s="193"/>
      <c r="QBQ80" s="193"/>
      <c r="QBR80" s="193"/>
      <c r="QBS80" s="193"/>
      <c r="QBT80" s="193"/>
      <c r="QBU80" s="193"/>
      <c r="QBV80" s="193"/>
      <c r="QBW80" s="193"/>
      <c r="QBX80" s="193"/>
      <c r="QBY80" s="193"/>
      <c r="QBZ80" s="193"/>
      <c r="QCA80" s="193"/>
      <c r="QCB80" s="193"/>
      <c r="QCC80" s="193"/>
      <c r="QCD80" s="193"/>
      <c r="QCE80" s="193"/>
      <c r="QCF80" s="193"/>
      <c r="QCG80" s="193"/>
      <c r="QCH80" s="193"/>
      <c r="QCI80" s="193"/>
      <c r="QCJ80" s="193"/>
      <c r="QCK80" s="193"/>
      <c r="QCL80" s="193"/>
      <c r="QCM80" s="193"/>
      <c r="QCN80" s="193"/>
      <c r="QCO80" s="193"/>
      <c r="QCP80" s="193"/>
      <c r="QCQ80" s="193"/>
      <c r="QCR80" s="193"/>
      <c r="QCS80" s="193"/>
      <c r="QCT80" s="193"/>
      <c r="QCU80" s="193"/>
      <c r="QCV80" s="193"/>
      <c r="QCW80" s="193"/>
      <c r="QCX80" s="193"/>
      <c r="QCY80" s="193"/>
      <c r="QCZ80" s="193"/>
      <c r="QDA80" s="193"/>
      <c r="QDB80" s="193"/>
      <c r="QDC80" s="193"/>
      <c r="QDD80" s="193"/>
      <c r="QDE80" s="193"/>
      <c r="QDF80" s="193"/>
      <c r="QDG80" s="193"/>
      <c r="QDH80" s="193"/>
      <c r="QDI80" s="193"/>
      <c r="QDJ80" s="193"/>
      <c r="QDK80" s="193"/>
      <c r="QDL80" s="193"/>
      <c r="QDM80" s="193"/>
      <c r="QDN80" s="193"/>
      <c r="QDO80" s="193"/>
      <c r="QDP80" s="193"/>
      <c r="QDQ80" s="193"/>
      <c r="QDR80" s="193"/>
      <c r="QDS80" s="193"/>
      <c r="QDT80" s="193"/>
      <c r="QDU80" s="193"/>
      <c r="QDV80" s="193"/>
      <c r="QDW80" s="193"/>
      <c r="QDX80" s="193"/>
      <c r="QDY80" s="193"/>
      <c r="QDZ80" s="193"/>
      <c r="QEA80" s="193"/>
      <c r="QEB80" s="193"/>
      <c r="QEC80" s="193"/>
      <c r="QED80" s="193"/>
      <c r="QEE80" s="193"/>
      <c r="QEF80" s="193"/>
      <c r="QEG80" s="193"/>
      <c r="QEH80" s="193"/>
      <c r="QEI80" s="193"/>
      <c r="QEJ80" s="193"/>
      <c r="QEK80" s="193"/>
      <c r="QEL80" s="193"/>
      <c r="QEM80" s="193"/>
      <c r="QEN80" s="193"/>
      <c r="QEO80" s="193"/>
      <c r="QEP80" s="193"/>
      <c r="QEQ80" s="193"/>
      <c r="QER80" s="193"/>
      <c r="QES80" s="193"/>
      <c r="QET80" s="193"/>
      <c r="QEU80" s="193"/>
      <c r="QEV80" s="193"/>
      <c r="QEW80" s="193"/>
      <c r="QEX80" s="193"/>
      <c r="QEY80" s="193"/>
      <c r="QEZ80" s="193"/>
      <c r="QFA80" s="193"/>
      <c r="QFB80" s="193"/>
      <c r="QFC80" s="193"/>
      <c r="QFD80" s="193"/>
      <c r="QFE80" s="193"/>
      <c r="QFF80" s="193"/>
      <c r="QFG80" s="193"/>
      <c r="QFH80" s="193"/>
      <c r="QFI80" s="193"/>
      <c r="QFJ80" s="193"/>
      <c r="QFK80" s="193"/>
      <c r="QFL80" s="193"/>
      <c r="QFM80" s="193"/>
      <c r="QFN80" s="193"/>
      <c r="QFO80" s="193"/>
      <c r="QFP80" s="193"/>
      <c r="QFQ80" s="193"/>
      <c r="QFR80" s="193"/>
      <c r="QFS80" s="193"/>
      <c r="QFT80" s="193"/>
      <c r="QFU80" s="193"/>
      <c r="QFV80" s="193"/>
      <c r="QFW80" s="193"/>
      <c r="QFX80" s="193"/>
      <c r="QFY80" s="193"/>
      <c r="QFZ80" s="193"/>
      <c r="QGA80" s="193"/>
      <c r="QGB80" s="193"/>
      <c r="QGC80" s="193"/>
      <c r="QGD80" s="193"/>
      <c r="QGE80" s="193"/>
      <c r="QGF80" s="193"/>
      <c r="QGG80" s="193"/>
      <c r="QGH80" s="193"/>
      <c r="QGI80" s="193"/>
      <c r="QGJ80" s="193"/>
      <c r="QGK80" s="193"/>
      <c r="QGL80" s="193"/>
      <c r="QGM80" s="193"/>
      <c r="QGN80" s="193"/>
      <c r="QGO80" s="193"/>
      <c r="QGP80" s="193"/>
      <c r="QGQ80" s="193"/>
      <c r="QGR80" s="193"/>
      <c r="QGS80" s="193"/>
      <c r="QGT80" s="193"/>
      <c r="QGU80" s="193"/>
      <c r="QGV80" s="193"/>
      <c r="QGW80" s="193"/>
      <c r="QGX80" s="193"/>
      <c r="QGY80" s="193"/>
      <c r="QGZ80" s="193"/>
      <c r="QHA80" s="193"/>
      <c r="QHB80" s="193"/>
      <c r="QHC80" s="193"/>
      <c r="QHD80" s="193"/>
      <c r="QHE80" s="193"/>
      <c r="QHF80" s="193"/>
      <c r="QHG80" s="193"/>
      <c r="QHH80" s="193"/>
      <c r="QHI80" s="193"/>
      <c r="QHJ80" s="193"/>
      <c r="QHK80" s="193"/>
      <c r="QHL80" s="193"/>
      <c r="QHM80" s="193"/>
      <c r="QHN80" s="193"/>
      <c r="QHO80" s="193"/>
      <c r="QHP80" s="193"/>
      <c r="QHQ80" s="193"/>
      <c r="QHR80" s="193"/>
      <c r="QHS80" s="193"/>
      <c r="QHT80" s="193"/>
      <c r="QHU80" s="193"/>
      <c r="QHV80" s="193"/>
      <c r="QHW80" s="193"/>
      <c r="QHX80" s="193"/>
      <c r="QHY80" s="193"/>
      <c r="QHZ80" s="193"/>
      <c r="QIA80" s="193"/>
      <c r="QIB80" s="193"/>
      <c r="QIC80" s="193"/>
      <c r="QID80" s="193"/>
      <c r="QIE80" s="193"/>
      <c r="QIF80" s="193"/>
      <c r="QIG80" s="193"/>
      <c r="QIH80" s="193"/>
      <c r="QII80" s="193"/>
      <c r="QIJ80" s="193"/>
      <c r="QIK80" s="193"/>
      <c r="QIL80" s="193"/>
      <c r="QIM80" s="193"/>
      <c r="QIN80" s="193"/>
      <c r="QIO80" s="193"/>
      <c r="QIP80" s="193"/>
      <c r="QIQ80" s="193"/>
      <c r="QIR80" s="193"/>
      <c r="QIS80" s="193"/>
      <c r="QIT80" s="193"/>
      <c r="QIU80" s="193"/>
      <c r="QIV80" s="193"/>
      <c r="QIW80" s="193"/>
      <c r="QIX80" s="193"/>
      <c r="QIY80" s="193"/>
      <c r="QIZ80" s="193"/>
      <c r="QJA80" s="193"/>
      <c r="QJB80" s="193"/>
      <c r="QJC80" s="193"/>
      <c r="QJD80" s="193"/>
      <c r="QJE80" s="193"/>
      <c r="QJF80" s="193"/>
      <c r="QJG80" s="193"/>
      <c r="QJH80" s="193"/>
      <c r="QJI80" s="193"/>
      <c r="QJJ80" s="193"/>
      <c r="QJK80" s="193"/>
      <c r="QJL80" s="193"/>
      <c r="QJM80" s="193"/>
      <c r="QJN80" s="193"/>
      <c r="QJO80" s="193"/>
      <c r="QJP80" s="193"/>
      <c r="QJQ80" s="193"/>
      <c r="QJR80" s="193"/>
      <c r="QJS80" s="193"/>
      <c r="QJT80" s="193"/>
      <c r="QJU80" s="193"/>
      <c r="QJV80" s="193"/>
      <c r="QJW80" s="193"/>
      <c r="QJX80" s="193"/>
      <c r="QJY80" s="193"/>
      <c r="QJZ80" s="193"/>
      <c r="QKA80" s="193"/>
      <c r="QKB80" s="193"/>
      <c r="QKC80" s="193"/>
      <c r="QKD80" s="193"/>
      <c r="QKE80" s="193"/>
      <c r="QKF80" s="193"/>
      <c r="QKG80" s="193"/>
      <c r="QKH80" s="193"/>
      <c r="QKI80" s="193"/>
      <c r="QKJ80" s="193"/>
      <c r="QKK80" s="193"/>
      <c r="QKL80" s="193"/>
      <c r="QKM80" s="193"/>
      <c r="QKN80" s="193"/>
      <c r="QKO80" s="193"/>
      <c r="QKP80" s="193"/>
      <c r="QKQ80" s="193"/>
      <c r="QKR80" s="193"/>
      <c r="QKS80" s="193"/>
      <c r="QKT80" s="193"/>
      <c r="QKU80" s="193"/>
      <c r="QKV80" s="193"/>
      <c r="QKW80" s="193"/>
      <c r="QKX80" s="193"/>
      <c r="QKY80" s="193"/>
      <c r="QKZ80" s="193"/>
      <c r="QLA80" s="193"/>
      <c r="QLB80" s="193"/>
      <c r="QLC80" s="193"/>
      <c r="QLD80" s="193"/>
      <c r="QLE80" s="193"/>
      <c r="QLF80" s="193"/>
      <c r="QLG80" s="193"/>
      <c r="QLH80" s="193"/>
      <c r="QLI80" s="193"/>
      <c r="QLJ80" s="193"/>
      <c r="QLK80" s="193"/>
      <c r="QLL80" s="193"/>
      <c r="QLM80" s="193"/>
      <c r="QLN80" s="193"/>
      <c r="QLO80" s="193"/>
      <c r="QLP80" s="193"/>
      <c r="QLQ80" s="193"/>
      <c r="QLR80" s="193"/>
      <c r="QLS80" s="193"/>
      <c r="QLT80" s="193"/>
      <c r="QLU80" s="193"/>
      <c r="QLV80" s="193"/>
      <c r="QLW80" s="193"/>
      <c r="QLX80" s="193"/>
      <c r="QLY80" s="193"/>
      <c r="QLZ80" s="193"/>
      <c r="QMA80" s="193"/>
      <c r="QMB80" s="193"/>
      <c r="QMC80" s="193"/>
      <c r="QMD80" s="193"/>
      <c r="QME80" s="193"/>
      <c r="QMF80" s="193"/>
      <c r="QMG80" s="193"/>
      <c r="QMH80" s="193"/>
      <c r="QMI80" s="193"/>
      <c r="QMJ80" s="193"/>
      <c r="QMK80" s="193"/>
      <c r="QML80" s="193"/>
      <c r="QMM80" s="193"/>
      <c r="QMN80" s="193"/>
      <c r="QMO80" s="193"/>
      <c r="QMP80" s="193"/>
      <c r="QMQ80" s="193"/>
      <c r="QMR80" s="193"/>
      <c r="QMS80" s="193"/>
      <c r="QMT80" s="193"/>
      <c r="QMU80" s="193"/>
      <c r="QMV80" s="193"/>
      <c r="QMW80" s="193"/>
      <c r="QMX80" s="193"/>
      <c r="QMY80" s="193"/>
      <c r="QMZ80" s="193"/>
      <c r="QNA80" s="193"/>
      <c r="QNB80" s="193"/>
      <c r="QNC80" s="193"/>
      <c r="QND80" s="193"/>
      <c r="QNE80" s="193"/>
      <c r="QNF80" s="193"/>
      <c r="QNG80" s="193"/>
      <c r="QNH80" s="193"/>
      <c r="QNI80" s="193"/>
      <c r="QNJ80" s="193"/>
      <c r="QNK80" s="193"/>
      <c r="QNL80" s="193"/>
      <c r="QNM80" s="193"/>
      <c r="QNN80" s="193"/>
      <c r="QNO80" s="193"/>
      <c r="QNP80" s="193"/>
      <c r="QNQ80" s="193"/>
      <c r="QNR80" s="193"/>
      <c r="QNS80" s="193"/>
      <c r="QNT80" s="193"/>
      <c r="QNU80" s="193"/>
      <c r="QNV80" s="193"/>
      <c r="QNW80" s="193"/>
      <c r="QNX80" s="193"/>
      <c r="QNY80" s="193"/>
      <c r="QNZ80" s="193"/>
      <c r="QOA80" s="193"/>
      <c r="QOB80" s="193"/>
      <c r="QOC80" s="193"/>
      <c r="QOD80" s="193"/>
      <c r="QOE80" s="193"/>
      <c r="QOF80" s="193"/>
      <c r="QOG80" s="193"/>
      <c r="QOH80" s="193"/>
      <c r="QOI80" s="193"/>
      <c r="QOJ80" s="193"/>
      <c r="QOK80" s="193"/>
      <c r="QOL80" s="193"/>
      <c r="QOM80" s="193"/>
      <c r="QON80" s="193"/>
      <c r="QOO80" s="193"/>
      <c r="QOP80" s="193"/>
      <c r="QOQ80" s="193"/>
      <c r="QOR80" s="193"/>
      <c r="QOS80" s="193"/>
      <c r="QOT80" s="193"/>
      <c r="QOU80" s="193"/>
      <c r="QOV80" s="193"/>
      <c r="QOW80" s="193"/>
      <c r="QOX80" s="193"/>
      <c r="QOY80" s="193"/>
      <c r="QOZ80" s="193"/>
      <c r="QPA80" s="193"/>
      <c r="QPB80" s="193"/>
      <c r="QPC80" s="193"/>
      <c r="QPD80" s="193"/>
      <c r="QPE80" s="193"/>
      <c r="QPF80" s="193"/>
      <c r="QPG80" s="193"/>
      <c r="QPH80" s="193"/>
      <c r="QPI80" s="193"/>
      <c r="QPJ80" s="193"/>
      <c r="QPK80" s="193"/>
      <c r="QPL80" s="193"/>
      <c r="QPM80" s="193"/>
      <c r="QPN80" s="193"/>
      <c r="QPO80" s="193"/>
      <c r="QPP80" s="193"/>
      <c r="QPQ80" s="193"/>
      <c r="QPR80" s="193"/>
      <c r="QPS80" s="193"/>
      <c r="QPT80" s="193"/>
      <c r="QPU80" s="193"/>
      <c r="QPV80" s="193"/>
      <c r="QPW80" s="193"/>
      <c r="QPX80" s="193"/>
      <c r="QPY80" s="193"/>
      <c r="QPZ80" s="193"/>
      <c r="QQA80" s="193"/>
      <c r="QQB80" s="193"/>
      <c r="QQC80" s="193"/>
      <c r="QQD80" s="193"/>
      <c r="QQE80" s="193"/>
      <c r="QQF80" s="193"/>
      <c r="QQG80" s="193"/>
      <c r="QQH80" s="193"/>
      <c r="QQI80" s="193"/>
      <c r="QQJ80" s="193"/>
      <c r="QQK80" s="193"/>
      <c r="QQL80" s="193"/>
      <c r="QQM80" s="193"/>
      <c r="QQN80" s="193"/>
      <c r="QQO80" s="193"/>
      <c r="QQP80" s="193"/>
      <c r="QQQ80" s="193"/>
      <c r="QQR80" s="193"/>
      <c r="QQS80" s="193"/>
      <c r="QQT80" s="193"/>
      <c r="QQU80" s="193"/>
      <c r="QQV80" s="193"/>
      <c r="QQW80" s="193"/>
      <c r="QQX80" s="193"/>
      <c r="QQY80" s="193"/>
      <c r="QQZ80" s="193"/>
      <c r="QRA80" s="193"/>
      <c r="QRB80" s="193"/>
      <c r="QRC80" s="193"/>
      <c r="QRD80" s="193"/>
      <c r="QRE80" s="193"/>
      <c r="QRF80" s="193"/>
      <c r="QRG80" s="193"/>
      <c r="QRH80" s="193"/>
      <c r="QRI80" s="193"/>
      <c r="QRJ80" s="193"/>
      <c r="QRK80" s="193"/>
      <c r="QRL80" s="193"/>
      <c r="QRM80" s="193"/>
      <c r="QRN80" s="193"/>
      <c r="QRO80" s="193"/>
      <c r="QRP80" s="193"/>
      <c r="QRQ80" s="193"/>
      <c r="QRR80" s="193"/>
      <c r="QRS80" s="193"/>
      <c r="QRT80" s="193"/>
      <c r="QRU80" s="193"/>
      <c r="QRV80" s="193"/>
      <c r="QRW80" s="193"/>
      <c r="QRX80" s="193"/>
      <c r="QRY80" s="193"/>
      <c r="QRZ80" s="193"/>
      <c r="QSA80" s="193"/>
      <c r="QSB80" s="193"/>
      <c r="QSC80" s="193"/>
      <c r="QSD80" s="193"/>
      <c r="QSE80" s="193"/>
      <c r="QSF80" s="193"/>
      <c r="QSG80" s="193"/>
      <c r="QSH80" s="193"/>
      <c r="QSI80" s="193"/>
      <c r="QSJ80" s="193"/>
      <c r="QSK80" s="193"/>
      <c r="QSL80" s="193"/>
      <c r="QSM80" s="193"/>
      <c r="QSN80" s="193"/>
      <c r="QSO80" s="193"/>
      <c r="QSP80" s="193"/>
      <c r="QSQ80" s="193"/>
      <c r="QSR80" s="193"/>
      <c r="QSS80" s="193"/>
      <c r="QST80" s="193"/>
      <c r="QSU80" s="193"/>
      <c r="QSV80" s="193"/>
      <c r="QSW80" s="193"/>
      <c r="QSX80" s="193"/>
      <c r="QSY80" s="193"/>
      <c r="QSZ80" s="193"/>
      <c r="QTA80" s="193"/>
      <c r="QTB80" s="193"/>
      <c r="QTC80" s="193"/>
      <c r="QTD80" s="193"/>
      <c r="QTE80" s="193"/>
      <c r="QTF80" s="193"/>
      <c r="QTG80" s="193"/>
      <c r="QTH80" s="193"/>
      <c r="QTI80" s="193"/>
      <c r="QTJ80" s="193"/>
      <c r="QTK80" s="193"/>
      <c r="QTL80" s="193"/>
      <c r="QTM80" s="193"/>
      <c r="QTN80" s="193"/>
      <c r="QTO80" s="193"/>
      <c r="QTP80" s="193"/>
      <c r="QTQ80" s="193"/>
      <c r="QTR80" s="193"/>
      <c r="QTS80" s="193"/>
      <c r="QTT80" s="193"/>
      <c r="QTU80" s="193"/>
      <c r="QTV80" s="193"/>
      <c r="QTW80" s="193"/>
      <c r="QTX80" s="193"/>
      <c r="QTY80" s="193"/>
      <c r="QTZ80" s="193"/>
      <c r="QUA80" s="193"/>
      <c r="QUB80" s="193"/>
      <c r="QUC80" s="193"/>
      <c r="QUD80" s="193"/>
      <c r="QUE80" s="193"/>
      <c r="QUF80" s="193"/>
      <c r="QUG80" s="193"/>
      <c r="QUH80" s="193"/>
      <c r="QUI80" s="193"/>
      <c r="QUJ80" s="193"/>
      <c r="QUK80" s="193"/>
      <c r="QUL80" s="193"/>
      <c r="QUM80" s="193"/>
      <c r="QUN80" s="193"/>
      <c r="QUO80" s="193"/>
      <c r="QUP80" s="193"/>
      <c r="QUQ80" s="193"/>
      <c r="QUR80" s="193"/>
      <c r="QUS80" s="193"/>
      <c r="QUT80" s="193"/>
      <c r="QUU80" s="193"/>
      <c r="QUV80" s="193"/>
      <c r="QUW80" s="193"/>
      <c r="QUX80" s="193"/>
      <c r="QUY80" s="193"/>
      <c r="QUZ80" s="193"/>
      <c r="QVA80" s="193"/>
      <c r="QVB80" s="193"/>
      <c r="QVC80" s="193"/>
      <c r="QVD80" s="193"/>
      <c r="QVE80" s="193"/>
      <c r="QVF80" s="193"/>
      <c r="QVG80" s="193"/>
      <c r="QVH80" s="193"/>
      <c r="QVI80" s="193"/>
      <c r="QVJ80" s="193"/>
      <c r="QVK80" s="193"/>
      <c r="QVL80" s="193"/>
      <c r="QVM80" s="193"/>
      <c r="QVN80" s="193"/>
      <c r="QVO80" s="193"/>
      <c r="QVP80" s="193"/>
      <c r="QVQ80" s="193"/>
      <c r="QVR80" s="193"/>
      <c r="QVS80" s="193"/>
      <c r="QVT80" s="193"/>
      <c r="QVU80" s="193"/>
      <c r="QVV80" s="193"/>
      <c r="QVW80" s="193"/>
      <c r="QVX80" s="193"/>
      <c r="QVY80" s="193"/>
      <c r="QVZ80" s="193"/>
      <c r="QWA80" s="193"/>
      <c r="QWB80" s="193"/>
      <c r="QWC80" s="193"/>
      <c r="QWD80" s="193"/>
      <c r="QWE80" s="193"/>
      <c r="QWF80" s="193"/>
      <c r="QWG80" s="193"/>
      <c r="QWH80" s="193"/>
      <c r="QWI80" s="193"/>
      <c r="QWJ80" s="193"/>
      <c r="QWK80" s="193"/>
      <c r="QWL80" s="193"/>
      <c r="QWM80" s="193"/>
      <c r="QWN80" s="193"/>
      <c r="QWO80" s="193"/>
      <c r="QWP80" s="193"/>
      <c r="QWQ80" s="193"/>
      <c r="QWR80" s="193"/>
      <c r="QWS80" s="193"/>
      <c r="QWT80" s="193"/>
      <c r="QWU80" s="193"/>
      <c r="QWV80" s="193"/>
      <c r="QWW80" s="193"/>
      <c r="QWX80" s="193"/>
      <c r="QWY80" s="193"/>
      <c r="QWZ80" s="193"/>
      <c r="QXA80" s="193"/>
      <c r="QXB80" s="193"/>
      <c r="QXC80" s="193"/>
      <c r="QXD80" s="193"/>
      <c r="QXE80" s="193"/>
      <c r="QXF80" s="193"/>
      <c r="QXG80" s="193"/>
      <c r="QXH80" s="193"/>
      <c r="QXI80" s="193"/>
      <c r="QXJ80" s="193"/>
      <c r="QXK80" s="193"/>
      <c r="QXL80" s="193"/>
      <c r="QXM80" s="193"/>
      <c r="QXN80" s="193"/>
      <c r="QXO80" s="193"/>
      <c r="QXP80" s="193"/>
      <c r="QXQ80" s="193"/>
      <c r="QXR80" s="193"/>
      <c r="QXS80" s="193"/>
      <c r="QXT80" s="193"/>
      <c r="QXU80" s="193"/>
      <c r="QXV80" s="193"/>
      <c r="QXW80" s="193"/>
      <c r="QXX80" s="193"/>
      <c r="QXY80" s="193"/>
      <c r="QXZ80" s="193"/>
      <c r="QYA80" s="193"/>
      <c r="QYB80" s="193"/>
      <c r="QYC80" s="193"/>
      <c r="QYD80" s="193"/>
      <c r="QYE80" s="193"/>
      <c r="QYF80" s="193"/>
      <c r="QYG80" s="193"/>
      <c r="QYH80" s="193"/>
      <c r="QYI80" s="193"/>
      <c r="QYJ80" s="193"/>
      <c r="QYK80" s="193"/>
      <c r="QYL80" s="193"/>
      <c r="QYM80" s="193"/>
      <c r="QYN80" s="193"/>
      <c r="QYO80" s="193"/>
      <c r="QYP80" s="193"/>
      <c r="QYQ80" s="193"/>
      <c r="QYR80" s="193"/>
      <c r="QYS80" s="193"/>
      <c r="QYT80" s="193"/>
      <c r="QYU80" s="193"/>
      <c r="QYV80" s="193"/>
      <c r="QYW80" s="193"/>
      <c r="QYX80" s="193"/>
      <c r="QYY80" s="193"/>
      <c r="QYZ80" s="193"/>
      <c r="QZA80" s="193"/>
      <c r="QZB80" s="193"/>
      <c r="QZC80" s="193"/>
      <c r="QZD80" s="193"/>
      <c r="QZE80" s="193"/>
      <c r="QZF80" s="193"/>
      <c r="QZG80" s="193"/>
      <c r="QZH80" s="193"/>
      <c r="QZI80" s="193"/>
      <c r="QZJ80" s="193"/>
      <c r="QZK80" s="193"/>
      <c r="QZL80" s="193"/>
      <c r="QZM80" s="193"/>
      <c r="QZN80" s="193"/>
      <c r="QZO80" s="193"/>
      <c r="QZP80" s="193"/>
      <c r="QZQ80" s="193"/>
      <c r="QZR80" s="193"/>
      <c r="QZS80" s="193"/>
      <c r="QZT80" s="193"/>
      <c r="QZU80" s="193"/>
      <c r="QZV80" s="193"/>
      <c r="QZW80" s="193"/>
      <c r="QZX80" s="193"/>
      <c r="QZY80" s="193"/>
      <c r="QZZ80" s="193"/>
      <c r="RAA80" s="193"/>
      <c r="RAB80" s="193"/>
      <c r="RAC80" s="193"/>
      <c r="RAD80" s="193"/>
      <c r="RAE80" s="193"/>
      <c r="RAF80" s="193"/>
      <c r="RAG80" s="193"/>
      <c r="RAH80" s="193"/>
      <c r="RAI80" s="193"/>
      <c r="RAJ80" s="193"/>
      <c r="RAK80" s="193"/>
      <c r="RAL80" s="193"/>
      <c r="RAM80" s="193"/>
      <c r="RAN80" s="193"/>
      <c r="RAO80" s="193"/>
      <c r="RAP80" s="193"/>
      <c r="RAQ80" s="193"/>
      <c r="RAR80" s="193"/>
      <c r="RAS80" s="193"/>
      <c r="RAT80" s="193"/>
      <c r="RAU80" s="193"/>
      <c r="RAV80" s="193"/>
      <c r="RAW80" s="193"/>
      <c r="RAX80" s="193"/>
      <c r="RAY80" s="193"/>
      <c r="RAZ80" s="193"/>
      <c r="RBA80" s="193"/>
      <c r="RBB80" s="193"/>
      <c r="RBC80" s="193"/>
      <c r="RBD80" s="193"/>
      <c r="RBE80" s="193"/>
      <c r="RBF80" s="193"/>
      <c r="RBG80" s="193"/>
      <c r="RBH80" s="193"/>
      <c r="RBI80" s="193"/>
      <c r="RBJ80" s="193"/>
      <c r="RBK80" s="193"/>
      <c r="RBL80" s="193"/>
      <c r="RBM80" s="193"/>
      <c r="RBN80" s="193"/>
      <c r="RBO80" s="193"/>
      <c r="RBP80" s="193"/>
      <c r="RBQ80" s="193"/>
      <c r="RBR80" s="193"/>
      <c r="RBS80" s="193"/>
      <c r="RBT80" s="193"/>
      <c r="RBU80" s="193"/>
      <c r="RBV80" s="193"/>
      <c r="RBW80" s="193"/>
      <c r="RBX80" s="193"/>
      <c r="RBY80" s="193"/>
      <c r="RBZ80" s="193"/>
      <c r="RCA80" s="193"/>
      <c r="RCB80" s="193"/>
      <c r="RCC80" s="193"/>
      <c r="RCD80" s="193"/>
      <c r="RCE80" s="193"/>
      <c r="RCF80" s="193"/>
      <c r="RCG80" s="193"/>
      <c r="RCH80" s="193"/>
      <c r="RCI80" s="193"/>
      <c r="RCJ80" s="193"/>
      <c r="RCK80" s="193"/>
      <c r="RCL80" s="193"/>
      <c r="RCM80" s="193"/>
      <c r="RCN80" s="193"/>
      <c r="RCO80" s="193"/>
      <c r="RCP80" s="193"/>
      <c r="RCQ80" s="193"/>
      <c r="RCR80" s="193"/>
      <c r="RCS80" s="193"/>
      <c r="RCT80" s="193"/>
      <c r="RCU80" s="193"/>
      <c r="RCV80" s="193"/>
      <c r="RCW80" s="193"/>
      <c r="RCX80" s="193"/>
      <c r="RCY80" s="193"/>
      <c r="RCZ80" s="193"/>
      <c r="RDA80" s="193"/>
      <c r="RDB80" s="193"/>
      <c r="RDC80" s="193"/>
      <c r="RDD80" s="193"/>
      <c r="RDE80" s="193"/>
      <c r="RDF80" s="193"/>
      <c r="RDG80" s="193"/>
      <c r="RDH80" s="193"/>
      <c r="RDI80" s="193"/>
      <c r="RDJ80" s="193"/>
      <c r="RDK80" s="193"/>
      <c r="RDL80" s="193"/>
      <c r="RDM80" s="193"/>
      <c r="RDN80" s="193"/>
      <c r="RDO80" s="193"/>
      <c r="RDP80" s="193"/>
      <c r="RDQ80" s="193"/>
      <c r="RDR80" s="193"/>
      <c r="RDS80" s="193"/>
      <c r="RDT80" s="193"/>
      <c r="RDU80" s="193"/>
      <c r="RDV80" s="193"/>
      <c r="RDW80" s="193"/>
      <c r="RDX80" s="193"/>
      <c r="RDY80" s="193"/>
      <c r="RDZ80" s="193"/>
      <c r="REA80" s="193"/>
      <c r="REB80" s="193"/>
      <c r="REC80" s="193"/>
      <c r="RED80" s="193"/>
      <c r="REE80" s="193"/>
      <c r="REF80" s="193"/>
      <c r="REG80" s="193"/>
      <c r="REH80" s="193"/>
      <c r="REI80" s="193"/>
      <c r="REJ80" s="193"/>
      <c r="REK80" s="193"/>
      <c r="REL80" s="193"/>
      <c r="REM80" s="193"/>
      <c r="REN80" s="193"/>
      <c r="REO80" s="193"/>
      <c r="REP80" s="193"/>
      <c r="REQ80" s="193"/>
      <c r="RER80" s="193"/>
      <c r="RES80" s="193"/>
      <c r="RET80" s="193"/>
      <c r="REU80" s="193"/>
      <c r="REV80" s="193"/>
      <c r="REW80" s="193"/>
      <c r="REX80" s="193"/>
      <c r="REY80" s="193"/>
      <c r="REZ80" s="193"/>
      <c r="RFA80" s="193"/>
      <c r="RFB80" s="193"/>
      <c r="RFC80" s="193"/>
      <c r="RFD80" s="193"/>
      <c r="RFE80" s="193"/>
      <c r="RFF80" s="193"/>
      <c r="RFG80" s="193"/>
      <c r="RFH80" s="193"/>
      <c r="RFI80" s="193"/>
      <c r="RFJ80" s="193"/>
      <c r="RFK80" s="193"/>
      <c r="RFL80" s="193"/>
      <c r="RFM80" s="193"/>
      <c r="RFN80" s="193"/>
      <c r="RFO80" s="193"/>
      <c r="RFP80" s="193"/>
      <c r="RFQ80" s="193"/>
      <c r="RFR80" s="193"/>
      <c r="RFS80" s="193"/>
      <c r="RFT80" s="193"/>
      <c r="RFU80" s="193"/>
      <c r="RFV80" s="193"/>
      <c r="RFW80" s="193"/>
      <c r="RFX80" s="193"/>
      <c r="RFY80" s="193"/>
      <c r="RFZ80" s="193"/>
      <c r="RGA80" s="193"/>
      <c r="RGB80" s="193"/>
      <c r="RGC80" s="193"/>
      <c r="RGD80" s="193"/>
      <c r="RGE80" s="193"/>
      <c r="RGF80" s="193"/>
      <c r="RGG80" s="193"/>
      <c r="RGH80" s="193"/>
      <c r="RGI80" s="193"/>
      <c r="RGJ80" s="193"/>
      <c r="RGK80" s="193"/>
      <c r="RGL80" s="193"/>
      <c r="RGM80" s="193"/>
      <c r="RGN80" s="193"/>
      <c r="RGO80" s="193"/>
      <c r="RGP80" s="193"/>
      <c r="RGQ80" s="193"/>
      <c r="RGR80" s="193"/>
      <c r="RGS80" s="193"/>
      <c r="RGT80" s="193"/>
      <c r="RGU80" s="193"/>
      <c r="RGV80" s="193"/>
      <c r="RGW80" s="193"/>
      <c r="RGX80" s="193"/>
      <c r="RGY80" s="193"/>
      <c r="RGZ80" s="193"/>
      <c r="RHA80" s="193"/>
      <c r="RHB80" s="193"/>
      <c r="RHC80" s="193"/>
      <c r="RHD80" s="193"/>
      <c r="RHE80" s="193"/>
      <c r="RHF80" s="193"/>
      <c r="RHG80" s="193"/>
      <c r="RHH80" s="193"/>
      <c r="RHI80" s="193"/>
      <c r="RHJ80" s="193"/>
      <c r="RHK80" s="193"/>
      <c r="RHL80" s="193"/>
      <c r="RHM80" s="193"/>
      <c r="RHN80" s="193"/>
      <c r="RHO80" s="193"/>
      <c r="RHP80" s="193"/>
      <c r="RHQ80" s="193"/>
      <c r="RHR80" s="193"/>
      <c r="RHS80" s="193"/>
      <c r="RHT80" s="193"/>
      <c r="RHU80" s="193"/>
      <c r="RHV80" s="193"/>
      <c r="RHW80" s="193"/>
      <c r="RHX80" s="193"/>
      <c r="RHY80" s="193"/>
      <c r="RHZ80" s="193"/>
      <c r="RIA80" s="193"/>
      <c r="RIB80" s="193"/>
      <c r="RIC80" s="193"/>
      <c r="RID80" s="193"/>
      <c r="RIE80" s="193"/>
      <c r="RIF80" s="193"/>
      <c r="RIG80" s="193"/>
      <c r="RIH80" s="193"/>
      <c r="RII80" s="193"/>
      <c r="RIJ80" s="193"/>
      <c r="RIK80" s="193"/>
      <c r="RIL80" s="193"/>
      <c r="RIM80" s="193"/>
      <c r="RIN80" s="193"/>
      <c r="RIO80" s="193"/>
      <c r="RIP80" s="193"/>
      <c r="RIQ80" s="193"/>
      <c r="RIR80" s="193"/>
      <c r="RIS80" s="193"/>
      <c r="RIT80" s="193"/>
      <c r="RIU80" s="193"/>
      <c r="RIV80" s="193"/>
      <c r="RIW80" s="193"/>
      <c r="RIX80" s="193"/>
      <c r="RIY80" s="193"/>
      <c r="RIZ80" s="193"/>
      <c r="RJA80" s="193"/>
      <c r="RJB80" s="193"/>
      <c r="RJC80" s="193"/>
      <c r="RJD80" s="193"/>
      <c r="RJE80" s="193"/>
      <c r="RJF80" s="193"/>
      <c r="RJG80" s="193"/>
      <c r="RJH80" s="193"/>
      <c r="RJI80" s="193"/>
      <c r="RJJ80" s="193"/>
      <c r="RJK80" s="193"/>
      <c r="RJL80" s="193"/>
      <c r="RJM80" s="193"/>
      <c r="RJN80" s="193"/>
      <c r="RJO80" s="193"/>
      <c r="RJP80" s="193"/>
      <c r="RJQ80" s="193"/>
      <c r="RJR80" s="193"/>
      <c r="RJS80" s="193"/>
      <c r="RJT80" s="193"/>
      <c r="RJU80" s="193"/>
      <c r="RJV80" s="193"/>
      <c r="RJW80" s="193"/>
      <c r="RJX80" s="193"/>
      <c r="RJY80" s="193"/>
      <c r="RJZ80" s="193"/>
      <c r="RKA80" s="193"/>
      <c r="RKB80" s="193"/>
      <c r="RKC80" s="193"/>
      <c r="RKD80" s="193"/>
      <c r="RKE80" s="193"/>
      <c r="RKF80" s="193"/>
      <c r="RKG80" s="193"/>
      <c r="RKH80" s="193"/>
      <c r="RKI80" s="193"/>
      <c r="RKJ80" s="193"/>
      <c r="RKK80" s="193"/>
      <c r="RKL80" s="193"/>
      <c r="RKM80" s="193"/>
      <c r="RKN80" s="193"/>
      <c r="RKO80" s="193"/>
      <c r="RKP80" s="193"/>
      <c r="RKQ80" s="193"/>
      <c r="RKR80" s="193"/>
      <c r="RKS80" s="193"/>
      <c r="RKT80" s="193"/>
      <c r="RKU80" s="193"/>
      <c r="RKV80" s="193"/>
      <c r="RKW80" s="193"/>
      <c r="RKX80" s="193"/>
      <c r="RKY80" s="193"/>
      <c r="RKZ80" s="193"/>
      <c r="RLA80" s="193"/>
      <c r="RLB80" s="193"/>
      <c r="RLC80" s="193"/>
      <c r="RLD80" s="193"/>
      <c r="RLE80" s="193"/>
      <c r="RLF80" s="193"/>
      <c r="RLG80" s="193"/>
      <c r="RLH80" s="193"/>
      <c r="RLI80" s="193"/>
      <c r="RLJ80" s="193"/>
      <c r="RLK80" s="193"/>
      <c r="RLL80" s="193"/>
      <c r="RLM80" s="193"/>
      <c r="RLN80" s="193"/>
      <c r="RLO80" s="193"/>
      <c r="RLP80" s="193"/>
      <c r="RLQ80" s="193"/>
      <c r="RLR80" s="193"/>
      <c r="RLS80" s="193"/>
      <c r="RLT80" s="193"/>
      <c r="RLU80" s="193"/>
      <c r="RLV80" s="193"/>
      <c r="RLW80" s="193"/>
      <c r="RLX80" s="193"/>
      <c r="RLY80" s="193"/>
      <c r="RLZ80" s="193"/>
      <c r="RMA80" s="193"/>
      <c r="RMB80" s="193"/>
      <c r="RMC80" s="193"/>
      <c r="RMD80" s="193"/>
      <c r="RME80" s="193"/>
      <c r="RMF80" s="193"/>
      <c r="RMG80" s="193"/>
      <c r="RMH80" s="193"/>
      <c r="RMI80" s="193"/>
      <c r="RMJ80" s="193"/>
      <c r="RMK80" s="193"/>
      <c r="RML80" s="193"/>
      <c r="RMM80" s="193"/>
      <c r="RMN80" s="193"/>
      <c r="RMO80" s="193"/>
      <c r="RMP80" s="193"/>
      <c r="RMQ80" s="193"/>
      <c r="RMR80" s="193"/>
      <c r="RMS80" s="193"/>
      <c r="RMT80" s="193"/>
      <c r="RMU80" s="193"/>
      <c r="RMV80" s="193"/>
      <c r="RMW80" s="193"/>
      <c r="RMX80" s="193"/>
      <c r="RMY80" s="193"/>
      <c r="RMZ80" s="193"/>
      <c r="RNA80" s="193"/>
      <c r="RNB80" s="193"/>
      <c r="RNC80" s="193"/>
      <c r="RND80" s="193"/>
      <c r="RNE80" s="193"/>
      <c r="RNF80" s="193"/>
      <c r="RNG80" s="193"/>
      <c r="RNH80" s="193"/>
      <c r="RNI80" s="193"/>
      <c r="RNJ80" s="193"/>
      <c r="RNK80" s="193"/>
      <c r="RNL80" s="193"/>
      <c r="RNM80" s="193"/>
      <c r="RNN80" s="193"/>
      <c r="RNO80" s="193"/>
      <c r="RNP80" s="193"/>
      <c r="RNQ80" s="193"/>
      <c r="RNR80" s="193"/>
      <c r="RNS80" s="193"/>
      <c r="RNT80" s="193"/>
      <c r="RNU80" s="193"/>
      <c r="RNV80" s="193"/>
      <c r="RNW80" s="193"/>
      <c r="RNX80" s="193"/>
      <c r="RNY80" s="193"/>
      <c r="RNZ80" s="193"/>
      <c r="ROA80" s="193"/>
      <c r="ROB80" s="193"/>
      <c r="ROC80" s="193"/>
      <c r="ROD80" s="193"/>
      <c r="ROE80" s="193"/>
      <c r="ROF80" s="193"/>
      <c r="ROG80" s="193"/>
      <c r="ROH80" s="193"/>
      <c r="ROI80" s="193"/>
      <c r="ROJ80" s="193"/>
      <c r="ROK80" s="193"/>
      <c r="ROL80" s="193"/>
      <c r="ROM80" s="193"/>
      <c r="RON80" s="193"/>
      <c r="ROO80" s="193"/>
      <c r="ROP80" s="193"/>
      <c r="ROQ80" s="193"/>
      <c r="ROR80" s="193"/>
      <c r="ROS80" s="193"/>
      <c r="ROT80" s="193"/>
      <c r="ROU80" s="193"/>
      <c r="ROV80" s="193"/>
      <c r="ROW80" s="193"/>
      <c r="ROX80" s="193"/>
      <c r="ROY80" s="193"/>
      <c r="ROZ80" s="193"/>
      <c r="RPA80" s="193"/>
      <c r="RPB80" s="193"/>
      <c r="RPC80" s="193"/>
      <c r="RPD80" s="193"/>
      <c r="RPE80" s="193"/>
      <c r="RPF80" s="193"/>
      <c r="RPG80" s="193"/>
      <c r="RPH80" s="193"/>
      <c r="RPI80" s="193"/>
      <c r="RPJ80" s="193"/>
      <c r="RPK80" s="193"/>
      <c r="RPL80" s="193"/>
      <c r="RPM80" s="193"/>
      <c r="RPN80" s="193"/>
      <c r="RPO80" s="193"/>
      <c r="RPP80" s="193"/>
      <c r="RPQ80" s="193"/>
      <c r="RPR80" s="193"/>
      <c r="RPS80" s="193"/>
      <c r="RPT80" s="193"/>
      <c r="RPU80" s="193"/>
      <c r="RPV80" s="193"/>
      <c r="RPW80" s="193"/>
      <c r="RPX80" s="193"/>
      <c r="RPY80" s="193"/>
      <c r="RPZ80" s="193"/>
      <c r="RQA80" s="193"/>
      <c r="RQB80" s="193"/>
      <c r="RQC80" s="193"/>
      <c r="RQD80" s="193"/>
      <c r="RQE80" s="193"/>
      <c r="RQF80" s="193"/>
      <c r="RQG80" s="193"/>
      <c r="RQH80" s="193"/>
      <c r="RQI80" s="193"/>
      <c r="RQJ80" s="193"/>
      <c r="RQK80" s="193"/>
      <c r="RQL80" s="193"/>
      <c r="RQM80" s="193"/>
      <c r="RQN80" s="193"/>
      <c r="RQO80" s="193"/>
      <c r="RQP80" s="193"/>
      <c r="RQQ80" s="193"/>
      <c r="RQR80" s="193"/>
      <c r="RQS80" s="193"/>
      <c r="RQT80" s="193"/>
      <c r="RQU80" s="193"/>
      <c r="RQV80" s="193"/>
      <c r="RQW80" s="193"/>
      <c r="RQX80" s="193"/>
      <c r="RQY80" s="193"/>
      <c r="RQZ80" s="193"/>
      <c r="RRA80" s="193"/>
      <c r="RRB80" s="193"/>
      <c r="RRC80" s="193"/>
      <c r="RRD80" s="193"/>
      <c r="RRE80" s="193"/>
      <c r="RRF80" s="193"/>
      <c r="RRG80" s="193"/>
      <c r="RRH80" s="193"/>
      <c r="RRI80" s="193"/>
      <c r="RRJ80" s="193"/>
      <c r="RRK80" s="193"/>
      <c r="RRL80" s="193"/>
      <c r="RRM80" s="193"/>
      <c r="RRN80" s="193"/>
      <c r="RRO80" s="193"/>
      <c r="RRP80" s="193"/>
      <c r="RRQ80" s="193"/>
      <c r="RRR80" s="193"/>
      <c r="RRS80" s="193"/>
      <c r="RRT80" s="193"/>
      <c r="RRU80" s="193"/>
      <c r="RRV80" s="193"/>
      <c r="RRW80" s="193"/>
      <c r="RRX80" s="193"/>
      <c r="RRY80" s="193"/>
      <c r="RRZ80" s="193"/>
      <c r="RSA80" s="193"/>
      <c r="RSB80" s="193"/>
      <c r="RSC80" s="193"/>
      <c r="RSD80" s="193"/>
      <c r="RSE80" s="193"/>
      <c r="RSF80" s="193"/>
      <c r="RSG80" s="193"/>
      <c r="RSH80" s="193"/>
      <c r="RSI80" s="193"/>
      <c r="RSJ80" s="193"/>
      <c r="RSK80" s="193"/>
      <c r="RSL80" s="193"/>
      <c r="RSM80" s="193"/>
      <c r="RSN80" s="193"/>
      <c r="RSO80" s="193"/>
      <c r="RSP80" s="193"/>
      <c r="RSQ80" s="193"/>
      <c r="RSR80" s="193"/>
      <c r="RSS80" s="193"/>
      <c r="RST80" s="193"/>
      <c r="RSU80" s="193"/>
      <c r="RSV80" s="193"/>
      <c r="RSW80" s="193"/>
      <c r="RSX80" s="193"/>
      <c r="RSY80" s="193"/>
      <c r="RSZ80" s="193"/>
      <c r="RTA80" s="193"/>
      <c r="RTB80" s="193"/>
      <c r="RTC80" s="193"/>
      <c r="RTD80" s="193"/>
      <c r="RTE80" s="193"/>
      <c r="RTF80" s="193"/>
      <c r="RTG80" s="193"/>
      <c r="RTH80" s="193"/>
      <c r="RTI80" s="193"/>
      <c r="RTJ80" s="193"/>
      <c r="RTK80" s="193"/>
      <c r="RTL80" s="193"/>
      <c r="RTM80" s="193"/>
      <c r="RTN80" s="193"/>
      <c r="RTO80" s="193"/>
      <c r="RTP80" s="193"/>
      <c r="RTQ80" s="193"/>
      <c r="RTR80" s="193"/>
      <c r="RTS80" s="193"/>
      <c r="RTT80" s="193"/>
      <c r="RTU80" s="193"/>
      <c r="RTV80" s="193"/>
      <c r="RTW80" s="193"/>
      <c r="RTX80" s="193"/>
      <c r="RTY80" s="193"/>
      <c r="RTZ80" s="193"/>
      <c r="RUA80" s="193"/>
      <c r="RUB80" s="193"/>
      <c r="RUC80" s="193"/>
      <c r="RUD80" s="193"/>
      <c r="RUE80" s="193"/>
      <c r="RUF80" s="193"/>
      <c r="RUG80" s="193"/>
      <c r="RUH80" s="193"/>
      <c r="RUI80" s="193"/>
      <c r="RUJ80" s="193"/>
      <c r="RUK80" s="193"/>
      <c r="RUL80" s="193"/>
      <c r="RUM80" s="193"/>
      <c r="RUN80" s="193"/>
      <c r="RUO80" s="193"/>
      <c r="RUP80" s="193"/>
      <c r="RUQ80" s="193"/>
      <c r="RUR80" s="193"/>
      <c r="RUS80" s="193"/>
      <c r="RUT80" s="193"/>
      <c r="RUU80" s="193"/>
      <c r="RUV80" s="193"/>
      <c r="RUW80" s="193"/>
      <c r="RUX80" s="193"/>
      <c r="RUY80" s="193"/>
      <c r="RUZ80" s="193"/>
      <c r="RVA80" s="193"/>
      <c r="RVB80" s="193"/>
      <c r="RVC80" s="193"/>
      <c r="RVD80" s="193"/>
      <c r="RVE80" s="193"/>
      <c r="RVF80" s="193"/>
      <c r="RVG80" s="193"/>
      <c r="RVH80" s="193"/>
      <c r="RVI80" s="193"/>
      <c r="RVJ80" s="193"/>
      <c r="RVK80" s="193"/>
      <c r="RVL80" s="193"/>
      <c r="RVM80" s="193"/>
      <c r="RVN80" s="193"/>
      <c r="RVO80" s="193"/>
      <c r="RVP80" s="193"/>
      <c r="RVQ80" s="193"/>
      <c r="RVR80" s="193"/>
      <c r="RVS80" s="193"/>
      <c r="RVT80" s="193"/>
      <c r="RVU80" s="193"/>
      <c r="RVV80" s="193"/>
      <c r="RVW80" s="193"/>
      <c r="RVX80" s="193"/>
      <c r="RVY80" s="193"/>
      <c r="RVZ80" s="193"/>
      <c r="RWA80" s="193"/>
      <c r="RWB80" s="193"/>
      <c r="RWC80" s="193"/>
      <c r="RWD80" s="193"/>
      <c r="RWE80" s="193"/>
      <c r="RWF80" s="193"/>
      <c r="RWG80" s="193"/>
      <c r="RWH80" s="193"/>
      <c r="RWI80" s="193"/>
      <c r="RWJ80" s="193"/>
      <c r="RWK80" s="193"/>
      <c r="RWL80" s="193"/>
      <c r="RWM80" s="193"/>
      <c r="RWN80" s="193"/>
      <c r="RWO80" s="193"/>
      <c r="RWP80" s="193"/>
      <c r="RWQ80" s="193"/>
      <c r="RWR80" s="193"/>
      <c r="RWS80" s="193"/>
      <c r="RWT80" s="193"/>
      <c r="RWU80" s="193"/>
      <c r="RWV80" s="193"/>
      <c r="RWW80" s="193"/>
      <c r="RWX80" s="193"/>
      <c r="RWY80" s="193"/>
      <c r="RWZ80" s="193"/>
      <c r="RXA80" s="193"/>
      <c r="RXB80" s="193"/>
      <c r="RXC80" s="193"/>
      <c r="RXD80" s="193"/>
      <c r="RXE80" s="193"/>
      <c r="RXF80" s="193"/>
      <c r="RXG80" s="193"/>
      <c r="RXH80" s="193"/>
      <c r="RXI80" s="193"/>
      <c r="RXJ80" s="193"/>
      <c r="RXK80" s="193"/>
      <c r="RXL80" s="193"/>
      <c r="RXM80" s="193"/>
      <c r="RXN80" s="193"/>
      <c r="RXO80" s="193"/>
      <c r="RXP80" s="193"/>
      <c r="RXQ80" s="193"/>
      <c r="RXR80" s="193"/>
      <c r="RXS80" s="193"/>
      <c r="RXT80" s="193"/>
      <c r="RXU80" s="193"/>
      <c r="RXV80" s="193"/>
      <c r="RXW80" s="193"/>
      <c r="RXX80" s="193"/>
      <c r="RXY80" s="193"/>
      <c r="RXZ80" s="193"/>
      <c r="RYA80" s="193"/>
      <c r="RYB80" s="193"/>
      <c r="RYC80" s="193"/>
      <c r="RYD80" s="193"/>
      <c r="RYE80" s="193"/>
      <c r="RYF80" s="193"/>
      <c r="RYG80" s="193"/>
      <c r="RYH80" s="193"/>
      <c r="RYI80" s="193"/>
      <c r="RYJ80" s="193"/>
      <c r="RYK80" s="193"/>
      <c r="RYL80" s="193"/>
      <c r="RYM80" s="193"/>
      <c r="RYN80" s="193"/>
      <c r="RYO80" s="193"/>
      <c r="RYP80" s="193"/>
      <c r="RYQ80" s="193"/>
      <c r="RYR80" s="193"/>
      <c r="RYS80" s="193"/>
      <c r="RYT80" s="193"/>
      <c r="RYU80" s="193"/>
      <c r="RYV80" s="193"/>
      <c r="RYW80" s="193"/>
      <c r="RYX80" s="193"/>
      <c r="RYY80" s="193"/>
      <c r="RYZ80" s="193"/>
      <c r="RZA80" s="193"/>
      <c r="RZB80" s="193"/>
      <c r="RZC80" s="193"/>
      <c r="RZD80" s="193"/>
      <c r="RZE80" s="193"/>
      <c r="RZF80" s="193"/>
      <c r="RZG80" s="193"/>
      <c r="RZH80" s="193"/>
      <c r="RZI80" s="193"/>
      <c r="RZJ80" s="193"/>
      <c r="RZK80" s="193"/>
      <c r="RZL80" s="193"/>
      <c r="RZM80" s="193"/>
      <c r="RZN80" s="193"/>
      <c r="RZO80" s="193"/>
      <c r="RZP80" s="193"/>
      <c r="RZQ80" s="193"/>
      <c r="RZR80" s="193"/>
      <c r="RZS80" s="193"/>
      <c r="RZT80" s="193"/>
      <c r="RZU80" s="193"/>
      <c r="RZV80" s="193"/>
      <c r="RZW80" s="193"/>
      <c r="RZX80" s="193"/>
      <c r="RZY80" s="193"/>
      <c r="RZZ80" s="193"/>
      <c r="SAA80" s="193"/>
      <c r="SAB80" s="193"/>
      <c r="SAC80" s="193"/>
      <c r="SAD80" s="193"/>
      <c r="SAE80" s="193"/>
      <c r="SAF80" s="193"/>
      <c r="SAG80" s="193"/>
      <c r="SAH80" s="193"/>
      <c r="SAI80" s="193"/>
      <c r="SAJ80" s="193"/>
      <c r="SAK80" s="193"/>
      <c r="SAL80" s="193"/>
      <c r="SAM80" s="193"/>
      <c r="SAN80" s="193"/>
      <c r="SAO80" s="193"/>
      <c r="SAP80" s="193"/>
      <c r="SAQ80" s="193"/>
      <c r="SAR80" s="193"/>
      <c r="SAS80" s="193"/>
      <c r="SAT80" s="193"/>
      <c r="SAU80" s="193"/>
      <c r="SAV80" s="193"/>
      <c r="SAW80" s="193"/>
      <c r="SAX80" s="193"/>
      <c r="SAY80" s="193"/>
      <c r="SAZ80" s="193"/>
      <c r="SBA80" s="193"/>
      <c r="SBB80" s="193"/>
      <c r="SBC80" s="193"/>
      <c r="SBD80" s="193"/>
      <c r="SBE80" s="193"/>
      <c r="SBF80" s="193"/>
      <c r="SBG80" s="193"/>
      <c r="SBH80" s="193"/>
      <c r="SBI80" s="193"/>
      <c r="SBJ80" s="193"/>
      <c r="SBK80" s="193"/>
      <c r="SBL80" s="193"/>
      <c r="SBM80" s="193"/>
      <c r="SBN80" s="193"/>
      <c r="SBO80" s="193"/>
      <c r="SBP80" s="193"/>
      <c r="SBQ80" s="193"/>
      <c r="SBR80" s="193"/>
      <c r="SBS80" s="193"/>
      <c r="SBT80" s="193"/>
      <c r="SBU80" s="193"/>
      <c r="SBV80" s="193"/>
      <c r="SBW80" s="193"/>
      <c r="SBX80" s="193"/>
      <c r="SBY80" s="193"/>
      <c r="SBZ80" s="193"/>
      <c r="SCA80" s="193"/>
      <c r="SCB80" s="193"/>
      <c r="SCC80" s="193"/>
      <c r="SCD80" s="193"/>
      <c r="SCE80" s="193"/>
      <c r="SCF80" s="193"/>
      <c r="SCG80" s="193"/>
      <c r="SCH80" s="193"/>
      <c r="SCI80" s="193"/>
      <c r="SCJ80" s="193"/>
      <c r="SCK80" s="193"/>
      <c r="SCL80" s="193"/>
      <c r="SCM80" s="193"/>
      <c r="SCN80" s="193"/>
      <c r="SCO80" s="193"/>
      <c r="SCP80" s="193"/>
      <c r="SCQ80" s="193"/>
      <c r="SCR80" s="193"/>
      <c r="SCS80" s="193"/>
      <c r="SCT80" s="193"/>
      <c r="SCU80" s="193"/>
      <c r="SCV80" s="193"/>
      <c r="SCW80" s="193"/>
      <c r="SCX80" s="193"/>
      <c r="SCY80" s="193"/>
      <c r="SCZ80" s="193"/>
      <c r="SDA80" s="193"/>
      <c r="SDB80" s="193"/>
      <c r="SDC80" s="193"/>
      <c r="SDD80" s="193"/>
      <c r="SDE80" s="193"/>
      <c r="SDF80" s="193"/>
      <c r="SDG80" s="193"/>
      <c r="SDH80" s="193"/>
      <c r="SDI80" s="193"/>
      <c r="SDJ80" s="193"/>
      <c r="SDK80" s="193"/>
      <c r="SDL80" s="193"/>
      <c r="SDM80" s="193"/>
      <c r="SDN80" s="193"/>
      <c r="SDO80" s="193"/>
      <c r="SDP80" s="193"/>
      <c r="SDQ80" s="193"/>
      <c r="SDR80" s="193"/>
      <c r="SDS80" s="193"/>
      <c r="SDT80" s="193"/>
      <c r="SDU80" s="193"/>
      <c r="SDV80" s="193"/>
      <c r="SDW80" s="193"/>
      <c r="SDX80" s="193"/>
      <c r="SDY80" s="193"/>
      <c r="SDZ80" s="193"/>
      <c r="SEA80" s="193"/>
      <c r="SEB80" s="193"/>
      <c r="SEC80" s="193"/>
      <c r="SED80" s="193"/>
      <c r="SEE80" s="193"/>
      <c r="SEF80" s="193"/>
      <c r="SEG80" s="193"/>
      <c r="SEH80" s="193"/>
      <c r="SEI80" s="193"/>
      <c r="SEJ80" s="193"/>
      <c r="SEK80" s="193"/>
      <c r="SEL80" s="193"/>
      <c r="SEM80" s="193"/>
      <c r="SEN80" s="193"/>
      <c r="SEO80" s="193"/>
      <c r="SEP80" s="193"/>
      <c r="SEQ80" s="193"/>
      <c r="SER80" s="193"/>
      <c r="SES80" s="193"/>
      <c r="SET80" s="193"/>
      <c r="SEU80" s="193"/>
      <c r="SEV80" s="193"/>
      <c r="SEW80" s="193"/>
      <c r="SEX80" s="193"/>
      <c r="SEY80" s="193"/>
      <c r="SEZ80" s="193"/>
      <c r="SFA80" s="193"/>
      <c r="SFB80" s="193"/>
      <c r="SFC80" s="193"/>
      <c r="SFD80" s="193"/>
      <c r="SFE80" s="193"/>
      <c r="SFF80" s="193"/>
      <c r="SFG80" s="193"/>
      <c r="SFH80" s="193"/>
      <c r="SFI80" s="193"/>
      <c r="SFJ80" s="193"/>
      <c r="SFK80" s="193"/>
      <c r="SFL80" s="193"/>
      <c r="SFM80" s="193"/>
      <c r="SFN80" s="193"/>
      <c r="SFO80" s="193"/>
      <c r="SFP80" s="193"/>
      <c r="SFQ80" s="193"/>
      <c r="SFR80" s="193"/>
      <c r="SFS80" s="193"/>
      <c r="SFT80" s="193"/>
      <c r="SFU80" s="193"/>
      <c r="SFV80" s="193"/>
      <c r="SFW80" s="193"/>
      <c r="SFX80" s="193"/>
      <c r="SFY80" s="193"/>
      <c r="SFZ80" s="193"/>
      <c r="SGA80" s="193"/>
      <c r="SGB80" s="193"/>
      <c r="SGC80" s="193"/>
      <c r="SGD80" s="193"/>
      <c r="SGE80" s="193"/>
      <c r="SGF80" s="193"/>
      <c r="SGG80" s="193"/>
      <c r="SGH80" s="193"/>
      <c r="SGI80" s="193"/>
      <c r="SGJ80" s="193"/>
      <c r="SGK80" s="193"/>
      <c r="SGL80" s="193"/>
      <c r="SGM80" s="193"/>
      <c r="SGN80" s="193"/>
      <c r="SGO80" s="193"/>
      <c r="SGP80" s="193"/>
      <c r="SGQ80" s="193"/>
      <c r="SGR80" s="193"/>
      <c r="SGS80" s="193"/>
      <c r="SGT80" s="193"/>
      <c r="SGU80" s="193"/>
      <c r="SGV80" s="193"/>
      <c r="SGW80" s="193"/>
      <c r="SGX80" s="193"/>
      <c r="SGY80" s="193"/>
      <c r="SGZ80" s="193"/>
      <c r="SHA80" s="193"/>
      <c r="SHB80" s="193"/>
      <c r="SHC80" s="193"/>
      <c r="SHD80" s="193"/>
      <c r="SHE80" s="193"/>
      <c r="SHF80" s="193"/>
      <c r="SHG80" s="193"/>
      <c r="SHH80" s="193"/>
      <c r="SHI80" s="193"/>
      <c r="SHJ80" s="193"/>
      <c r="SHK80" s="193"/>
      <c r="SHL80" s="193"/>
      <c r="SHM80" s="193"/>
      <c r="SHN80" s="193"/>
      <c r="SHO80" s="193"/>
      <c r="SHP80" s="193"/>
      <c r="SHQ80" s="193"/>
      <c r="SHR80" s="193"/>
      <c r="SHS80" s="193"/>
      <c r="SHT80" s="193"/>
      <c r="SHU80" s="193"/>
      <c r="SHV80" s="193"/>
      <c r="SHW80" s="193"/>
      <c r="SHX80" s="193"/>
      <c r="SHY80" s="193"/>
      <c r="SHZ80" s="193"/>
      <c r="SIA80" s="193"/>
      <c r="SIB80" s="193"/>
      <c r="SIC80" s="193"/>
      <c r="SID80" s="193"/>
      <c r="SIE80" s="193"/>
      <c r="SIF80" s="193"/>
      <c r="SIG80" s="193"/>
      <c r="SIH80" s="193"/>
      <c r="SII80" s="193"/>
      <c r="SIJ80" s="193"/>
      <c r="SIK80" s="193"/>
      <c r="SIL80" s="193"/>
      <c r="SIM80" s="193"/>
      <c r="SIN80" s="193"/>
      <c r="SIO80" s="193"/>
      <c r="SIP80" s="193"/>
      <c r="SIQ80" s="193"/>
      <c r="SIR80" s="193"/>
      <c r="SIS80" s="193"/>
      <c r="SIT80" s="193"/>
      <c r="SIU80" s="193"/>
      <c r="SIV80" s="193"/>
      <c r="SIW80" s="193"/>
      <c r="SIX80" s="193"/>
      <c r="SIY80" s="193"/>
      <c r="SIZ80" s="193"/>
      <c r="SJA80" s="193"/>
      <c r="SJB80" s="193"/>
      <c r="SJC80" s="193"/>
      <c r="SJD80" s="193"/>
      <c r="SJE80" s="193"/>
      <c r="SJF80" s="193"/>
      <c r="SJG80" s="193"/>
      <c r="SJH80" s="193"/>
      <c r="SJI80" s="193"/>
      <c r="SJJ80" s="193"/>
      <c r="SJK80" s="193"/>
      <c r="SJL80" s="193"/>
      <c r="SJM80" s="193"/>
      <c r="SJN80" s="193"/>
      <c r="SJO80" s="193"/>
      <c r="SJP80" s="193"/>
      <c r="SJQ80" s="193"/>
      <c r="SJR80" s="193"/>
      <c r="SJS80" s="193"/>
      <c r="SJT80" s="193"/>
      <c r="SJU80" s="193"/>
      <c r="SJV80" s="193"/>
      <c r="SJW80" s="193"/>
      <c r="SJX80" s="193"/>
      <c r="SJY80" s="193"/>
      <c r="SJZ80" s="193"/>
      <c r="SKA80" s="193"/>
      <c r="SKB80" s="193"/>
      <c r="SKC80" s="193"/>
      <c r="SKD80" s="193"/>
      <c r="SKE80" s="193"/>
      <c r="SKF80" s="193"/>
      <c r="SKG80" s="193"/>
      <c r="SKH80" s="193"/>
      <c r="SKI80" s="193"/>
      <c r="SKJ80" s="193"/>
      <c r="SKK80" s="193"/>
      <c r="SKL80" s="193"/>
      <c r="SKM80" s="193"/>
      <c r="SKN80" s="193"/>
      <c r="SKO80" s="193"/>
      <c r="SKP80" s="193"/>
      <c r="SKQ80" s="193"/>
      <c r="SKR80" s="193"/>
      <c r="SKS80" s="193"/>
      <c r="SKT80" s="193"/>
      <c r="SKU80" s="193"/>
      <c r="SKV80" s="193"/>
      <c r="SKW80" s="193"/>
      <c r="SKX80" s="193"/>
      <c r="SKY80" s="193"/>
      <c r="SKZ80" s="193"/>
      <c r="SLA80" s="193"/>
      <c r="SLB80" s="193"/>
      <c r="SLC80" s="193"/>
      <c r="SLD80" s="193"/>
      <c r="SLE80" s="193"/>
      <c r="SLF80" s="193"/>
      <c r="SLG80" s="193"/>
      <c r="SLH80" s="193"/>
      <c r="SLI80" s="193"/>
      <c r="SLJ80" s="193"/>
      <c r="SLK80" s="193"/>
      <c r="SLL80" s="193"/>
      <c r="SLM80" s="193"/>
      <c r="SLN80" s="193"/>
      <c r="SLO80" s="193"/>
      <c r="SLP80" s="193"/>
      <c r="SLQ80" s="193"/>
      <c r="SLR80" s="193"/>
      <c r="SLS80" s="193"/>
      <c r="SLT80" s="193"/>
      <c r="SLU80" s="193"/>
      <c r="SLV80" s="193"/>
      <c r="SLW80" s="193"/>
      <c r="SLX80" s="193"/>
      <c r="SLY80" s="193"/>
      <c r="SLZ80" s="193"/>
      <c r="SMA80" s="193"/>
      <c r="SMB80" s="193"/>
      <c r="SMC80" s="193"/>
      <c r="SMD80" s="193"/>
      <c r="SME80" s="193"/>
      <c r="SMF80" s="193"/>
      <c r="SMG80" s="193"/>
      <c r="SMH80" s="193"/>
      <c r="SMI80" s="193"/>
      <c r="SMJ80" s="193"/>
      <c r="SMK80" s="193"/>
      <c r="SML80" s="193"/>
      <c r="SMM80" s="193"/>
      <c r="SMN80" s="193"/>
      <c r="SMO80" s="193"/>
      <c r="SMP80" s="193"/>
      <c r="SMQ80" s="193"/>
      <c r="SMR80" s="193"/>
      <c r="SMS80" s="193"/>
      <c r="SMT80" s="193"/>
      <c r="SMU80" s="193"/>
      <c r="SMV80" s="193"/>
      <c r="SMW80" s="193"/>
      <c r="SMX80" s="193"/>
      <c r="SMY80" s="193"/>
      <c r="SMZ80" s="193"/>
      <c r="SNA80" s="193"/>
      <c r="SNB80" s="193"/>
      <c r="SNC80" s="193"/>
      <c r="SND80" s="193"/>
      <c r="SNE80" s="193"/>
      <c r="SNF80" s="193"/>
      <c r="SNG80" s="193"/>
      <c r="SNH80" s="193"/>
      <c r="SNI80" s="193"/>
      <c r="SNJ80" s="193"/>
      <c r="SNK80" s="193"/>
      <c r="SNL80" s="193"/>
      <c r="SNM80" s="193"/>
      <c r="SNN80" s="193"/>
      <c r="SNO80" s="193"/>
      <c r="SNP80" s="193"/>
      <c r="SNQ80" s="193"/>
      <c r="SNR80" s="193"/>
      <c r="SNS80" s="193"/>
      <c r="SNT80" s="193"/>
      <c r="SNU80" s="193"/>
      <c r="SNV80" s="193"/>
      <c r="SNW80" s="193"/>
      <c r="SNX80" s="193"/>
      <c r="SNY80" s="193"/>
      <c r="SNZ80" s="193"/>
      <c r="SOA80" s="193"/>
      <c r="SOB80" s="193"/>
      <c r="SOC80" s="193"/>
      <c r="SOD80" s="193"/>
      <c r="SOE80" s="193"/>
      <c r="SOF80" s="193"/>
      <c r="SOG80" s="193"/>
      <c r="SOH80" s="193"/>
      <c r="SOI80" s="193"/>
      <c r="SOJ80" s="193"/>
      <c r="SOK80" s="193"/>
      <c r="SOL80" s="193"/>
      <c r="SOM80" s="193"/>
      <c r="SON80" s="193"/>
      <c r="SOO80" s="193"/>
      <c r="SOP80" s="193"/>
      <c r="SOQ80" s="193"/>
      <c r="SOR80" s="193"/>
      <c r="SOS80" s="193"/>
      <c r="SOT80" s="193"/>
      <c r="SOU80" s="193"/>
      <c r="SOV80" s="193"/>
      <c r="SOW80" s="193"/>
      <c r="SOX80" s="193"/>
      <c r="SOY80" s="193"/>
      <c r="SOZ80" s="193"/>
      <c r="SPA80" s="193"/>
      <c r="SPB80" s="193"/>
      <c r="SPC80" s="193"/>
      <c r="SPD80" s="193"/>
      <c r="SPE80" s="193"/>
      <c r="SPF80" s="193"/>
      <c r="SPG80" s="193"/>
      <c r="SPH80" s="193"/>
      <c r="SPI80" s="193"/>
      <c r="SPJ80" s="193"/>
      <c r="SPK80" s="193"/>
      <c r="SPL80" s="193"/>
      <c r="SPM80" s="193"/>
      <c r="SPN80" s="193"/>
      <c r="SPO80" s="193"/>
      <c r="SPP80" s="193"/>
      <c r="SPQ80" s="193"/>
      <c r="SPR80" s="193"/>
      <c r="SPS80" s="193"/>
      <c r="SPT80" s="193"/>
      <c r="SPU80" s="193"/>
      <c r="SPV80" s="193"/>
      <c r="SPW80" s="193"/>
      <c r="SPX80" s="193"/>
      <c r="SPY80" s="193"/>
      <c r="SPZ80" s="193"/>
      <c r="SQA80" s="193"/>
      <c r="SQB80" s="193"/>
      <c r="SQC80" s="193"/>
      <c r="SQD80" s="193"/>
      <c r="SQE80" s="193"/>
      <c r="SQF80" s="193"/>
      <c r="SQG80" s="193"/>
      <c r="SQH80" s="193"/>
      <c r="SQI80" s="193"/>
      <c r="SQJ80" s="193"/>
      <c r="SQK80" s="193"/>
      <c r="SQL80" s="193"/>
      <c r="SQM80" s="193"/>
      <c r="SQN80" s="193"/>
      <c r="SQO80" s="193"/>
      <c r="SQP80" s="193"/>
      <c r="SQQ80" s="193"/>
      <c r="SQR80" s="193"/>
      <c r="SQS80" s="193"/>
      <c r="SQT80" s="193"/>
      <c r="SQU80" s="193"/>
      <c r="SQV80" s="193"/>
      <c r="SQW80" s="193"/>
      <c r="SQX80" s="193"/>
      <c r="SQY80" s="193"/>
      <c r="SQZ80" s="193"/>
      <c r="SRA80" s="193"/>
      <c r="SRB80" s="193"/>
      <c r="SRC80" s="193"/>
      <c r="SRD80" s="193"/>
      <c r="SRE80" s="193"/>
      <c r="SRF80" s="193"/>
      <c r="SRG80" s="193"/>
      <c r="SRH80" s="193"/>
      <c r="SRI80" s="193"/>
      <c r="SRJ80" s="193"/>
      <c r="SRK80" s="193"/>
      <c r="SRL80" s="193"/>
      <c r="SRM80" s="193"/>
      <c r="SRN80" s="193"/>
      <c r="SRO80" s="193"/>
      <c r="SRP80" s="193"/>
      <c r="SRQ80" s="193"/>
      <c r="SRR80" s="193"/>
      <c r="SRS80" s="193"/>
      <c r="SRT80" s="193"/>
      <c r="SRU80" s="193"/>
      <c r="SRV80" s="193"/>
      <c r="SRW80" s="193"/>
      <c r="SRX80" s="193"/>
      <c r="SRY80" s="193"/>
      <c r="SRZ80" s="193"/>
      <c r="SSA80" s="193"/>
      <c r="SSB80" s="193"/>
      <c r="SSC80" s="193"/>
      <c r="SSD80" s="193"/>
      <c r="SSE80" s="193"/>
      <c r="SSF80" s="193"/>
      <c r="SSG80" s="193"/>
      <c r="SSH80" s="193"/>
      <c r="SSI80" s="193"/>
      <c r="SSJ80" s="193"/>
      <c r="SSK80" s="193"/>
      <c r="SSL80" s="193"/>
      <c r="SSM80" s="193"/>
      <c r="SSN80" s="193"/>
      <c r="SSO80" s="193"/>
      <c r="SSP80" s="193"/>
      <c r="SSQ80" s="193"/>
      <c r="SSR80" s="193"/>
      <c r="SSS80" s="193"/>
      <c r="SST80" s="193"/>
      <c r="SSU80" s="193"/>
      <c r="SSV80" s="193"/>
      <c r="SSW80" s="193"/>
      <c r="SSX80" s="193"/>
      <c r="SSY80" s="193"/>
      <c r="SSZ80" s="193"/>
      <c r="STA80" s="193"/>
      <c r="STB80" s="193"/>
      <c r="STC80" s="193"/>
      <c r="STD80" s="193"/>
      <c r="STE80" s="193"/>
      <c r="STF80" s="193"/>
      <c r="STG80" s="193"/>
      <c r="STH80" s="193"/>
      <c r="STI80" s="193"/>
      <c r="STJ80" s="193"/>
      <c r="STK80" s="193"/>
      <c r="STL80" s="193"/>
      <c r="STM80" s="193"/>
      <c r="STN80" s="193"/>
      <c r="STO80" s="193"/>
      <c r="STP80" s="193"/>
      <c r="STQ80" s="193"/>
      <c r="STR80" s="193"/>
      <c r="STS80" s="193"/>
      <c r="STT80" s="193"/>
      <c r="STU80" s="193"/>
      <c r="STV80" s="193"/>
      <c r="STW80" s="193"/>
      <c r="STX80" s="193"/>
      <c r="STY80" s="193"/>
      <c r="STZ80" s="193"/>
      <c r="SUA80" s="193"/>
      <c r="SUB80" s="193"/>
      <c r="SUC80" s="193"/>
      <c r="SUD80" s="193"/>
      <c r="SUE80" s="193"/>
      <c r="SUF80" s="193"/>
      <c r="SUG80" s="193"/>
      <c r="SUH80" s="193"/>
      <c r="SUI80" s="193"/>
      <c r="SUJ80" s="193"/>
      <c r="SUK80" s="193"/>
      <c r="SUL80" s="193"/>
      <c r="SUM80" s="193"/>
      <c r="SUN80" s="193"/>
      <c r="SUO80" s="193"/>
      <c r="SUP80" s="193"/>
      <c r="SUQ80" s="193"/>
      <c r="SUR80" s="193"/>
      <c r="SUS80" s="193"/>
      <c r="SUT80" s="193"/>
      <c r="SUU80" s="193"/>
      <c r="SUV80" s="193"/>
      <c r="SUW80" s="193"/>
      <c r="SUX80" s="193"/>
      <c r="SUY80" s="193"/>
      <c r="SUZ80" s="193"/>
      <c r="SVA80" s="193"/>
      <c r="SVB80" s="193"/>
      <c r="SVC80" s="193"/>
      <c r="SVD80" s="193"/>
      <c r="SVE80" s="193"/>
      <c r="SVF80" s="193"/>
      <c r="SVG80" s="193"/>
      <c r="SVH80" s="193"/>
      <c r="SVI80" s="193"/>
      <c r="SVJ80" s="193"/>
      <c r="SVK80" s="193"/>
      <c r="SVL80" s="193"/>
      <c r="SVM80" s="193"/>
      <c r="SVN80" s="193"/>
      <c r="SVO80" s="193"/>
      <c r="SVP80" s="193"/>
      <c r="SVQ80" s="193"/>
      <c r="SVR80" s="193"/>
      <c r="SVS80" s="193"/>
      <c r="SVT80" s="193"/>
      <c r="SVU80" s="193"/>
      <c r="SVV80" s="193"/>
      <c r="SVW80" s="193"/>
      <c r="SVX80" s="193"/>
      <c r="SVY80" s="193"/>
      <c r="SVZ80" s="193"/>
      <c r="SWA80" s="193"/>
      <c r="SWB80" s="193"/>
      <c r="SWC80" s="193"/>
      <c r="SWD80" s="193"/>
      <c r="SWE80" s="193"/>
      <c r="SWF80" s="193"/>
      <c r="SWG80" s="193"/>
      <c r="SWH80" s="193"/>
      <c r="SWI80" s="193"/>
      <c r="SWJ80" s="193"/>
      <c r="SWK80" s="193"/>
      <c r="SWL80" s="193"/>
      <c r="SWM80" s="193"/>
      <c r="SWN80" s="193"/>
      <c r="SWO80" s="193"/>
      <c r="SWP80" s="193"/>
      <c r="SWQ80" s="193"/>
      <c r="SWR80" s="193"/>
      <c r="SWS80" s="193"/>
      <c r="SWT80" s="193"/>
      <c r="SWU80" s="193"/>
      <c r="SWV80" s="193"/>
      <c r="SWW80" s="193"/>
      <c r="SWX80" s="193"/>
      <c r="SWY80" s="193"/>
      <c r="SWZ80" s="193"/>
      <c r="SXA80" s="193"/>
      <c r="SXB80" s="193"/>
      <c r="SXC80" s="193"/>
      <c r="SXD80" s="193"/>
      <c r="SXE80" s="193"/>
      <c r="SXF80" s="193"/>
      <c r="SXG80" s="193"/>
      <c r="SXH80" s="193"/>
      <c r="SXI80" s="193"/>
      <c r="SXJ80" s="193"/>
      <c r="SXK80" s="193"/>
      <c r="SXL80" s="193"/>
      <c r="SXM80" s="193"/>
      <c r="SXN80" s="193"/>
      <c r="SXO80" s="193"/>
      <c r="SXP80" s="193"/>
      <c r="SXQ80" s="193"/>
      <c r="SXR80" s="193"/>
      <c r="SXS80" s="193"/>
      <c r="SXT80" s="193"/>
      <c r="SXU80" s="193"/>
      <c r="SXV80" s="193"/>
      <c r="SXW80" s="193"/>
      <c r="SXX80" s="193"/>
      <c r="SXY80" s="193"/>
      <c r="SXZ80" s="193"/>
      <c r="SYA80" s="193"/>
      <c r="SYB80" s="193"/>
      <c r="SYC80" s="193"/>
      <c r="SYD80" s="193"/>
      <c r="SYE80" s="193"/>
      <c r="SYF80" s="193"/>
      <c r="SYG80" s="193"/>
      <c r="SYH80" s="193"/>
      <c r="SYI80" s="193"/>
      <c r="SYJ80" s="193"/>
      <c r="SYK80" s="193"/>
      <c r="SYL80" s="193"/>
      <c r="SYM80" s="193"/>
      <c r="SYN80" s="193"/>
      <c r="SYO80" s="193"/>
      <c r="SYP80" s="193"/>
      <c r="SYQ80" s="193"/>
      <c r="SYR80" s="193"/>
      <c r="SYS80" s="193"/>
      <c r="SYT80" s="193"/>
      <c r="SYU80" s="193"/>
      <c r="SYV80" s="193"/>
      <c r="SYW80" s="193"/>
      <c r="SYX80" s="193"/>
      <c r="SYY80" s="193"/>
      <c r="SYZ80" s="193"/>
      <c r="SZA80" s="193"/>
      <c r="SZB80" s="193"/>
      <c r="SZC80" s="193"/>
      <c r="SZD80" s="193"/>
      <c r="SZE80" s="193"/>
      <c r="SZF80" s="193"/>
      <c r="SZG80" s="193"/>
      <c r="SZH80" s="193"/>
      <c r="SZI80" s="193"/>
      <c r="SZJ80" s="193"/>
      <c r="SZK80" s="193"/>
      <c r="SZL80" s="193"/>
      <c r="SZM80" s="193"/>
      <c r="SZN80" s="193"/>
      <c r="SZO80" s="193"/>
      <c r="SZP80" s="193"/>
      <c r="SZQ80" s="193"/>
      <c r="SZR80" s="193"/>
      <c r="SZS80" s="193"/>
      <c r="SZT80" s="193"/>
      <c r="SZU80" s="193"/>
      <c r="SZV80" s="193"/>
      <c r="SZW80" s="193"/>
      <c r="SZX80" s="193"/>
      <c r="SZY80" s="193"/>
      <c r="SZZ80" s="193"/>
      <c r="TAA80" s="193"/>
      <c r="TAB80" s="193"/>
      <c r="TAC80" s="193"/>
      <c r="TAD80" s="193"/>
      <c r="TAE80" s="193"/>
      <c r="TAF80" s="193"/>
      <c r="TAG80" s="193"/>
      <c r="TAH80" s="193"/>
      <c r="TAI80" s="193"/>
      <c r="TAJ80" s="193"/>
      <c r="TAK80" s="193"/>
      <c r="TAL80" s="193"/>
      <c r="TAM80" s="193"/>
      <c r="TAN80" s="193"/>
      <c r="TAO80" s="193"/>
      <c r="TAP80" s="193"/>
      <c r="TAQ80" s="193"/>
      <c r="TAR80" s="193"/>
      <c r="TAS80" s="193"/>
      <c r="TAT80" s="193"/>
      <c r="TAU80" s="193"/>
      <c r="TAV80" s="193"/>
      <c r="TAW80" s="193"/>
      <c r="TAX80" s="193"/>
      <c r="TAY80" s="193"/>
      <c r="TAZ80" s="193"/>
      <c r="TBA80" s="193"/>
      <c r="TBB80" s="193"/>
      <c r="TBC80" s="193"/>
      <c r="TBD80" s="193"/>
      <c r="TBE80" s="193"/>
      <c r="TBF80" s="193"/>
      <c r="TBG80" s="193"/>
      <c r="TBH80" s="193"/>
      <c r="TBI80" s="193"/>
      <c r="TBJ80" s="193"/>
      <c r="TBK80" s="193"/>
      <c r="TBL80" s="193"/>
      <c r="TBM80" s="193"/>
      <c r="TBN80" s="193"/>
      <c r="TBO80" s="193"/>
      <c r="TBP80" s="193"/>
      <c r="TBQ80" s="193"/>
      <c r="TBR80" s="193"/>
      <c r="TBS80" s="193"/>
      <c r="TBT80" s="193"/>
      <c r="TBU80" s="193"/>
      <c r="TBV80" s="193"/>
      <c r="TBW80" s="193"/>
      <c r="TBX80" s="193"/>
      <c r="TBY80" s="193"/>
      <c r="TBZ80" s="193"/>
      <c r="TCA80" s="193"/>
      <c r="TCB80" s="193"/>
      <c r="TCC80" s="193"/>
      <c r="TCD80" s="193"/>
      <c r="TCE80" s="193"/>
      <c r="TCF80" s="193"/>
      <c r="TCG80" s="193"/>
      <c r="TCH80" s="193"/>
      <c r="TCI80" s="193"/>
      <c r="TCJ80" s="193"/>
      <c r="TCK80" s="193"/>
      <c r="TCL80" s="193"/>
      <c r="TCM80" s="193"/>
      <c r="TCN80" s="193"/>
      <c r="TCO80" s="193"/>
      <c r="TCP80" s="193"/>
      <c r="TCQ80" s="193"/>
      <c r="TCR80" s="193"/>
      <c r="TCS80" s="193"/>
      <c r="TCT80" s="193"/>
      <c r="TCU80" s="193"/>
      <c r="TCV80" s="193"/>
      <c r="TCW80" s="193"/>
      <c r="TCX80" s="193"/>
      <c r="TCY80" s="193"/>
      <c r="TCZ80" s="193"/>
      <c r="TDA80" s="193"/>
      <c r="TDB80" s="193"/>
      <c r="TDC80" s="193"/>
      <c r="TDD80" s="193"/>
      <c r="TDE80" s="193"/>
      <c r="TDF80" s="193"/>
      <c r="TDG80" s="193"/>
      <c r="TDH80" s="193"/>
      <c r="TDI80" s="193"/>
      <c r="TDJ80" s="193"/>
      <c r="TDK80" s="193"/>
      <c r="TDL80" s="193"/>
      <c r="TDM80" s="193"/>
      <c r="TDN80" s="193"/>
      <c r="TDO80" s="193"/>
      <c r="TDP80" s="193"/>
      <c r="TDQ80" s="193"/>
      <c r="TDR80" s="193"/>
      <c r="TDS80" s="193"/>
      <c r="TDT80" s="193"/>
      <c r="TDU80" s="193"/>
      <c r="TDV80" s="193"/>
      <c r="TDW80" s="193"/>
      <c r="TDX80" s="193"/>
      <c r="TDY80" s="193"/>
      <c r="TDZ80" s="193"/>
      <c r="TEA80" s="193"/>
      <c r="TEB80" s="193"/>
      <c r="TEC80" s="193"/>
      <c r="TED80" s="193"/>
      <c r="TEE80" s="193"/>
      <c r="TEF80" s="193"/>
      <c r="TEG80" s="193"/>
      <c r="TEH80" s="193"/>
      <c r="TEI80" s="193"/>
      <c r="TEJ80" s="193"/>
      <c r="TEK80" s="193"/>
      <c r="TEL80" s="193"/>
      <c r="TEM80" s="193"/>
      <c r="TEN80" s="193"/>
      <c r="TEO80" s="193"/>
      <c r="TEP80" s="193"/>
      <c r="TEQ80" s="193"/>
      <c r="TER80" s="193"/>
      <c r="TES80" s="193"/>
      <c r="TET80" s="193"/>
      <c r="TEU80" s="193"/>
      <c r="TEV80" s="193"/>
      <c r="TEW80" s="193"/>
      <c r="TEX80" s="193"/>
      <c r="TEY80" s="193"/>
      <c r="TEZ80" s="193"/>
      <c r="TFA80" s="193"/>
      <c r="TFB80" s="193"/>
      <c r="TFC80" s="193"/>
      <c r="TFD80" s="193"/>
      <c r="TFE80" s="193"/>
      <c r="TFF80" s="193"/>
      <c r="TFG80" s="193"/>
      <c r="TFH80" s="193"/>
      <c r="TFI80" s="193"/>
      <c r="TFJ80" s="193"/>
      <c r="TFK80" s="193"/>
      <c r="TFL80" s="193"/>
      <c r="TFM80" s="193"/>
      <c r="TFN80" s="193"/>
      <c r="TFO80" s="193"/>
      <c r="TFP80" s="193"/>
      <c r="TFQ80" s="193"/>
      <c r="TFR80" s="193"/>
      <c r="TFS80" s="193"/>
      <c r="TFT80" s="193"/>
      <c r="TFU80" s="193"/>
      <c r="TFV80" s="193"/>
      <c r="TFW80" s="193"/>
      <c r="TFX80" s="193"/>
      <c r="TFY80" s="193"/>
      <c r="TFZ80" s="193"/>
      <c r="TGA80" s="193"/>
      <c r="TGB80" s="193"/>
      <c r="TGC80" s="193"/>
      <c r="TGD80" s="193"/>
      <c r="TGE80" s="193"/>
      <c r="TGF80" s="193"/>
      <c r="TGG80" s="193"/>
      <c r="TGH80" s="193"/>
      <c r="TGI80" s="193"/>
      <c r="TGJ80" s="193"/>
      <c r="TGK80" s="193"/>
      <c r="TGL80" s="193"/>
      <c r="TGM80" s="193"/>
      <c r="TGN80" s="193"/>
      <c r="TGO80" s="193"/>
      <c r="TGP80" s="193"/>
      <c r="TGQ80" s="193"/>
      <c r="TGR80" s="193"/>
      <c r="TGS80" s="193"/>
      <c r="TGT80" s="193"/>
      <c r="TGU80" s="193"/>
      <c r="TGV80" s="193"/>
      <c r="TGW80" s="193"/>
      <c r="TGX80" s="193"/>
      <c r="TGY80" s="193"/>
      <c r="TGZ80" s="193"/>
      <c r="THA80" s="193"/>
      <c r="THB80" s="193"/>
      <c r="THC80" s="193"/>
      <c r="THD80" s="193"/>
      <c r="THE80" s="193"/>
      <c r="THF80" s="193"/>
      <c r="THG80" s="193"/>
      <c r="THH80" s="193"/>
      <c r="THI80" s="193"/>
      <c r="THJ80" s="193"/>
      <c r="THK80" s="193"/>
      <c r="THL80" s="193"/>
      <c r="THM80" s="193"/>
      <c r="THN80" s="193"/>
      <c r="THO80" s="193"/>
      <c r="THP80" s="193"/>
      <c r="THQ80" s="193"/>
      <c r="THR80" s="193"/>
      <c r="THS80" s="193"/>
      <c r="THT80" s="193"/>
      <c r="THU80" s="193"/>
      <c r="THV80" s="193"/>
      <c r="THW80" s="193"/>
      <c r="THX80" s="193"/>
      <c r="THY80" s="193"/>
      <c r="THZ80" s="193"/>
      <c r="TIA80" s="193"/>
      <c r="TIB80" s="193"/>
      <c r="TIC80" s="193"/>
      <c r="TID80" s="193"/>
      <c r="TIE80" s="193"/>
      <c r="TIF80" s="193"/>
      <c r="TIG80" s="193"/>
      <c r="TIH80" s="193"/>
      <c r="TII80" s="193"/>
      <c r="TIJ80" s="193"/>
      <c r="TIK80" s="193"/>
      <c r="TIL80" s="193"/>
      <c r="TIM80" s="193"/>
      <c r="TIN80" s="193"/>
      <c r="TIO80" s="193"/>
      <c r="TIP80" s="193"/>
      <c r="TIQ80" s="193"/>
      <c r="TIR80" s="193"/>
      <c r="TIS80" s="193"/>
      <c r="TIT80" s="193"/>
      <c r="TIU80" s="193"/>
      <c r="TIV80" s="193"/>
      <c r="TIW80" s="193"/>
      <c r="TIX80" s="193"/>
      <c r="TIY80" s="193"/>
      <c r="TIZ80" s="193"/>
      <c r="TJA80" s="193"/>
      <c r="TJB80" s="193"/>
      <c r="TJC80" s="193"/>
      <c r="TJD80" s="193"/>
      <c r="TJE80" s="193"/>
      <c r="TJF80" s="193"/>
      <c r="TJG80" s="193"/>
      <c r="TJH80" s="193"/>
      <c r="TJI80" s="193"/>
      <c r="TJJ80" s="193"/>
      <c r="TJK80" s="193"/>
      <c r="TJL80" s="193"/>
      <c r="TJM80" s="193"/>
      <c r="TJN80" s="193"/>
      <c r="TJO80" s="193"/>
      <c r="TJP80" s="193"/>
      <c r="TJQ80" s="193"/>
      <c r="TJR80" s="193"/>
      <c r="TJS80" s="193"/>
      <c r="TJT80" s="193"/>
      <c r="TJU80" s="193"/>
      <c r="TJV80" s="193"/>
      <c r="TJW80" s="193"/>
      <c r="TJX80" s="193"/>
      <c r="TJY80" s="193"/>
      <c r="TJZ80" s="193"/>
      <c r="TKA80" s="193"/>
      <c r="TKB80" s="193"/>
      <c r="TKC80" s="193"/>
      <c r="TKD80" s="193"/>
      <c r="TKE80" s="193"/>
      <c r="TKF80" s="193"/>
      <c r="TKG80" s="193"/>
      <c r="TKH80" s="193"/>
      <c r="TKI80" s="193"/>
      <c r="TKJ80" s="193"/>
      <c r="TKK80" s="193"/>
      <c r="TKL80" s="193"/>
      <c r="TKM80" s="193"/>
      <c r="TKN80" s="193"/>
      <c r="TKO80" s="193"/>
      <c r="TKP80" s="193"/>
      <c r="TKQ80" s="193"/>
      <c r="TKR80" s="193"/>
      <c r="TKS80" s="193"/>
      <c r="TKT80" s="193"/>
      <c r="TKU80" s="193"/>
      <c r="TKV80" s="193"/>
      <c r="TKW80" s="193"/>
      <c r="TKX80" s="193"/>
      <c r="TKY80" s="193"/>
      <c r="TKZ80" s="193"/>
      <c r="TLA80" s="193"/>
      <c r="TLB80" s="193"/>
      <c r="TLC80" s="193"/>
      <c r="TLD80" s="193"/>
      <c r="TLE80" s="193"/>
      <c r="TLF80" s="193"/>
      <c r="TLG80" s="193"/>
      <c r="TLH80" s="193"/>
      <c r="TLI80" s="193"/>
      <c r="TLJ80" s="193"/>
      <c r="TLK80" s="193"/>
      <c r="TLL80" s="193"/>
      <c r="TLM80" s="193"/>
      <c r="TLN80" s="193"/>
      <c r="TLO80" s="193"/>
      <c r="TLP80" s="193"/>
      <c r="TLQ80" s="193"/>
      <c r="TLR80" s="193"/>
      <c r="TLS80" s="193"/>
      <c r="TLT80" s="193"/>
      <c r="TLU80" s="193"/>
      <c r="TLV80" s="193"/>
      <c r="TLW80" s="193"/>
      <c r="TLX80" s="193"/>
      <c r="TLY80" s="193"/>
      <c r="TLZ80" s="193"/>
      <c r="TMA80" s="193"/>
      <c r="TMB80" s="193"/>
      <c r="TMC80" s="193"/>
      <c r="TMD80" s="193"/>
      <c r="TME80" s="193"/>
      <c r="TMF80" s="193"/>
      <c r="TMG80" s="193"/>
      <c r="TMH80" s="193"/>
      <c r="TMI80" s="193"/>
      <c r="TMJ80" s="193"/>
      <c r="TMK80" s="193"/>
      <c r="TML80" s="193"/>
      <c r="TMM80" s="193"/>
      <c r="TMN80" s="193"/>
      <c r="TMO80" s="193"/>
      <c r="TMP80" s="193"/>
      <c r="TMQ80" s="193"/>
      <c r="TMR80" s="193"/>
      <c r="TMS80" s="193"/>
      <c r="TMT80" s="193"/>
      <c r="TMU80" s="193"/>
      <c r="TMV80" s="193"/>
      <c r="TMW80" s="193"/>
      <c r="TMX80" s="193"/>
      <c r="TMY80" s="193"/>
      <c r="TMZ80" s="193"/>
      <c r="TNA80" s="193"/>
      <c r="TNB80" s="193"/>
      <c r="TNC80" s="193"/>
      <c r="TND80" s="193"/>
      <c r="TNE80" s="193"/>
      <c r="TNF80" s="193"/>
      <c r="TNG80" s="193"/>
      <c r="TNH80" s="193"/>
      <c r="TNI80" s="193"/>
      <c r="TNJ80" s="193"/>
      <c r="TNK80" s="193"/>
      <c r="TNL80" s="193"/>
      <c r="TNM80" s="193"/>
      <c r="TNN80" s="193"/>
      <c r="TNO80" s="193"/>
      <c r="TNP80" s="193"/>
      <c r="TNQ80" s="193"/>
      <c r="TNR80" s="193"/>
      <c r="TNS80" s="193"/>
      <c r="TNT80" s="193"/>
      <c r="TNU80" s="193"/>
      <c r="TNV80" s="193"/>
      <c r="TNW80" s="193"/>
      <c r="TNX80" s="193"/>
      <c r="TNY80" s="193"/>
      <c r="TNZ80" s="193"/>
      <c r="TOA80" s="193"/>
      <c r="TOB80" s="193"/>
      <c r="TOC80" s="193"/>
      <c r="TOD80" s="193"/>
      <c r="TOE80" s="193"/>
      <c r="TOF80" s="193"/>
      <c r="TOG80" s="193"/>
      <c r="TOH80" s="193"/>
      <c r="TOI80" s="193"/>
      <c r="TOJ80" s="193"/>
      <c r="TOK80" s="193"/>
      <c r="TOL80" s="193"/>
      <c r="TOM80" s="193"/>
      <c r="TON80" s="193"/>
      <c r="TOO80" s="193"/>
      <c r="TOP80" s="193"/>
      <c r="TOQ80" s="193"/>
      <c r="TOR80" s="193"/>
      <c r="TOS80" s="193"/>
      <c r="TOT80" s="193"/>
      <c r="TOU80" s="193"/>
      <c r="TOV80" s="193"/>
      <c r="TOW80" s="193"/>
      <c r="TOX80" s="193"/>
      <c r="TOY80" s="193"/>
      <c r="TOZ80" s="193"/>
      <c r="TPA80" s="193"/>
      <c r="TPB80" s="193"/>
      <c r="TPC80" s="193"/>
      <c r="TPD80" s="193"/>
      <c r="TPE80" s="193"/>
      <c r="TPF80" s="193"/>
      <c r="TPG80" s="193"/>
      <c r="TPH80" s="193"/>
      <c r="TPI80" s="193"/>
      <c r="TPJ80" s="193"/>
      <c r="TPK80" s="193"/>
      <c r="TPL80" s="193"/>
      <c r="TPM80" s="193"/>
      <c r="TPN80" s="193"/>
      <c r="TPO80" s="193"/>
      <c r="TPP80" s="193"/>
      <c r="TPQ80" s="193"/>
      <c r="TPR80" s="193"/>
      <c r="TPS80" s="193"/>
      <c r="TPT80" s="193"/>
      <c r="TPU80" s="193"/>
      <c r="TPV80" s="193"/>
      <c r="TPW80" s="193"/>
      <c r="TPX80" s="193"/>
      <c r="TPY80" s="193"/>
      <c r="TPZ80" s="193"/>
      <c r="TQA80" s="193"/>
      <c r="TQB80" s="193"/>
      <c r="TQC80" s="193"/>
      <c r="TQD80" s="193"/>
      <c r="TQE80" s="193"/>
      <c r="TQF80" s="193"/>
      <c r="TQG80" s="193"/>
      <c r="TQH80" s="193"/>
      <c r="TQI80" s="193"/>
      <c r="TQJ80" s="193"/>
      <c r="TQK80" s="193"/>
      <c r="TQL80" s="193"/>
      <c r="TQM80" s="193"/>
      <c r="TQN80" s="193"/>
      <c r="TQO80" s="193"/>
      <c r="TQP80" s="193"/>
      <c r="TQQ80" s="193"/>
      <c r="TQR80" s="193"/>
      <c r="TQS80" s="193"/>
      <c r="TQT80" s="193"/>
      <c r="TQU80" s="193"/>
      <c r="TQV80" s="193"/>
      <c r="TQW80" s="193"/>
      <c r="TQX80" s="193"/>
      <c r="TQY80" s="193"/>
      <c r="TQZ80" s="193"/>
      <c r="TRA80" s="193"/>
      <c r="TRB80" s="193"/>
      <c r="TRC80" s="193"/>
      <c r="TRD80" s="193"/>
      <c r="TRE80" s="193"/>
      <c r="TRF80" s="193"/>
      <c r="TRG80" s="193"/>
      <c r="TRH80" s="193"/>
      <c r="TRI80" s="193"/>
      <c r="TRJ80" s="193"/>
      <c r="TRK80" s="193"/>
      <c r="TRL80" s="193"/>
      <c r="TRM80" s="193"/>
      <c r="TRN80" s="193"/>
      <c r="TRO80" s="193"/>
      <c r="TRP80" s="193"/>
      <c r="TRQ80" s="193"/>
      <c r="TRR80" s="193"/>
      <c r="TRS80" s="193"/>
      <c r="TRT80" s="193"/>
      <c r="TRU80" s="193"/>
      <c r="TRV80" s="193"/>
      <c r="TRW80" s="193"/>
      <c r="TRX80" s="193"/>
      <c r="TRY80" s="193"/>
      <c r="TRZ80" s="193"/>
      <c r="TSA80" s="193"/>
      <c r="TSB80" s="193"/>
      <c r="TSC80" s="193"/>
      <c r="TSD80" s="193"/>
      <c r="TSE80" s="193"/>
      <c r="TSF80" s="193"/>
      <c r="TSG80" s="193"/>
      <c r="TSH80" s="193"/>
      <c r="TSI80" s="193"/>
      <c r="TSJ80" s="193"/>
      <c r="TSK80" s="193"/>
      <c r="TSL80" s="193"/>
      <c r="TSM80" s="193"/>
      <c r="TSN80" s="193"/>
      <c r="TSO80" s="193"/>
      <c r="TSP80" s="193"/>
      <c r="TSQ80" s="193"/>
      <c r="TSR80" s="193"/>
      <c r="TSS80" s="193"/>
      <c r="TST80" s="193"/>
      <c r="TSU80" s="193"/>
      <c r="TSV80" s="193"/>
      <c r="TSW80" s="193"/>
      <c r="TSX80" s="193"/>
      <c r="TSY80" s="193"/>
      <c r="TSZ80" s="193"/>
      <c r="TTA80" s="193"/>
      <c r="TTB80" s="193"/>
      <c r="TTC80" s="193"/>
      <c r="TTD80" s="193"/>
      <c r="TTE80" s="193"/>
      <c r="TTF80" s="193"/>
      <c r="TTG80" s="193"/>
      <c r="TTH80" s="193"/>
      <c r="TTI80" s="193"/>
      <c r="TTJ80" s="193"/>
      <c r="TTK80" s="193"/>
      <c r="TTL80" s="193"/>
      <c r="TTM80" s="193"/>
      <c r="TTN80" s="193"/>
      <c r="TTO80" s="193"/>
      <c r="TTP80" s="193"/>
      <c r="TTQ80" s="193"/>
      <c r="TTR80" s="193"/>
      <c r="TTS80" s="193"/>
      <c r="TTT80" s="193"/>
      <c r="TTU80" s="193"/>
      <c r="TTV80" s="193"/>
      <c r="TTW80" s="193"/>
      <c r="TTX80" s="193"/>
      <c r="TTY80" s="193"/>
      <c r="TTZ80" s="193"/>
      <c r="TUA80" s="193"/>
      <c r="TUB80" s="193"/>
      <c r="TUC80" s="193"/>
      <c r="TUD80" s="193"/>
      <c r="TUE80" s="193"/>
      <c r="TUF80" s="193"/>
      <c r="TUG80" s="193"/>
      <c r="TUH80" s="193"/>
      <c r="TUI80" s="193"/>
      <c r="TUJ80" s="193"/>
      <c r="TUK80" s="193"/>
      <c r="TUL80" s="193"/>
      <c r="TUM80" s="193"/>
      <c r="TUN80" s="193"/>
      <c r="TUO80" s="193"/>
      <c r="TUP80" s="193"/>
      <c r="TUQ80" s="193"/>
      <c r="TUR80" s="193"/>
      <c r="TUS80" s="193"/>
      <c r="TUT80" s="193"/>
      <c r="TUU80" s="193"/>
      <c r="TUV80" s="193"/>
      <c r="TUW80" s="193"/>
      <c r="TUX80" s="193"/>
      <c r="TUY80" s="193"/>
      <c r="TUZ80" s="193"/>
      <c r="TVA80" s="193"/>
      <c r="TVB80" s="193"/>
      <c r="TVC80" s="193"/>
      <c r="TVD80" s="193"/>
      <c r="TVE80" s="193"/>
      <c r="TVF80" s="193"/>
      <c r="TVG80" s="193"/>
      <c r="TVH80" s="193"/>
      <c r="TVI80" s="193"/>
      <c r="TVJ80" s="193"/>
      <c r="TVK80" s="193"/>
      <c r="TVL80" s="193"/>
      <c r="TVM80" s="193"/>
      <c r="TVN80" s="193"/>
      <c r="TVO80" s="193"/>
      <c r="TVP80" s="193"/>
      <c r="TVQ80" s="193"/>
      <c r="TVR80" s="193"/>
      <c r="TVS80" s="193"/>
      <c r="TVT80" s="193"/>
      <c r="TVU80" s="193"/>
      <c r="TVV80" s="193"/>
      <c r="TVW80" s="193"/>
      <c r="TVX80" s="193"/>
      <c r="TVY80" s="193"/>
      <c r="TVZ80" s="193"/>
      <c r="TWA80" s="193"/>
      <c r="TWB80" s="193"/>
      <c r="TWC80" s="193"/>
      <c r="TWD80" s="193"/>
      <c r="TWE80" s="193"/>
      <c r="TWF80" s="193"/>
      <c r="TWG80" s="193"/>
      <c r="TWH80" s="193"/>
      <c r="TWI80" s="193"/>
      <c r="TWJ80" s="193"/>
      <c r="TWK80" s="193"/>
      <c r="TWL80" s="193"/>
      <c r="TWM80" s="193"/>
      <c r="TWN80" s="193"/>
      <c r="TWO80" s="193"/>
      <c r="TWP80" s="193"/>
      <c r="TWQ80" s="193"/>
      <c r="TWR80" s="193"/>
      <c r="TWS80" s="193"/>
      <c r="TWT80" s="193"/>
      <c r="TWU80" s="193"/>
      <c r="TWV80" s="193"/>
      <c r="TWW80" s="193"/>
      <c r="TWX80" s="193"/>
      <c r="TWY80" s="193"/>
      <c r="TWZ80" s="193"/>
      <c r="TXA80" s="193"/>
      <c r="TXB80" s="193"/>
      <c r="TXC80" s="193"/>
      <c r="TXD80" s="193"/>
      <c r="TXE80" s="193"/>
      <c r="TXF80" s="193"/>
      <c r="TXG80" s="193"/>
      <c r="TXH80" s="193"/>
      <c r="TXI80" s="193"/>
      <c r="TXJ80" s="193"/>
      <c r="TXK80" s="193"/>
      <c r="TXL80" s="193"/>
      <c r="TXM80" s="193"/>
      <c r="TXN80" s="193"/>
      <c r="TXO80" s="193"/>
      <c r="TXP80" s="193"/>
      <c r="TXQ80" s="193"/>
      <c r="TXR80" s="193"/>
      <c r="TXS80" s="193"/>
      <c r="TXT80" s="193"/>
      <c r="TXU80" s="193"/>
      <c r="TXV80" s="193"/>
      <c r="TXW80" s="193"/>
      <c r="TXX80" s="193"/>
      <c r="TXY80" s="193"/>
      <c r="TXZ80" s="193"/>
      <c r="TYA80" s="193"/>
      <c r="TYB80" s="193"/>
      <c r="TYC80" s="193"/>
      <c r="TYD80" s="193"/>
      <c r="TYE80" s="193"/>
      <c r="TYF80" s="193"/>
      <c r="TYG80" s="193"/>
      <c r="TYH80" s="193"/>
      <c r="TYI80" s="193"/>
      <c r="TYJ80" s="193"/>
      <c r="TYK80" s="193"/>
      <c r="TYL80" s="193"/>
      <c r="TYM80" s="193"/>
      <c r="TYN80" s="193"/>
      <c r="TYO80" s="193"/>
      <c r="TYP80" s="193"/>
      <c r="TYQ80" s="193"/>
      <c r="TYR80" s="193"/>
      <c r="TYS80" s="193"/>
      <c r="TYT80" s="193"/>
      <c r="TYU80" s="193"/>
      <c r="TYV80" s="193"/>
      <c r="TYW80" s="193"/>
      <c r="TYX80" s="193"/>
      <c r="TYY80" s="193"/>
      <c r="TYZ80" s="193"/>
      <c r="TZA80" s="193"/>
      <c r="TZB80" s="193"/>
      <c r="TZC80" s="193"/>
      <c r="TZD80" s="193"/>
      <c r="TZE80" s="193"/>
      <c r="TZF80" s="193"/>
      <c r="TZG80" s="193"/>
      <c r="TZH80" s="193"/>
      <c r="TZI80" s="193"/>
      <c r="TZJ80" s="193"/>
      <c r="TZK80" s="193"/>
      <c r="TZL80" s="193"/>
      <c r="TZM80" s="193"/>
      <c r="TZN80" s="193"/>
      <c r="TZO80" s="193"/>
      <c r="TZP80" s="193"/>
      <c r="TZQ80" s="193"/>
      <c r="TZR80" s="193"/>
      <c r="TZS80" s="193"/>
      <c r="TZT80" s="193"/>
      <c r="TZU80" s="193"/>
      <c r="TZV80" s="193"/>
      <c r="TZW80" s="193"/>
      <c r="TZX80" s="193"/>
      <c r="TZY80" s="193"/>
      <c r="TZZ80" s="193"/>
      <c r="UAA80" s="193"/>
      <c r="UAB80" s="193"/>
      <c r="UAC80" s="193"/>
      <c r="UAD80" s="193"/>
      <c r="UAE80" s="193"/>
      <c r="UAF80" s="193"/>
      <c r="UAG80" s="193"/>
      <c r="UAH80" s="193"/>
      <c r="UAI80" s="193"/>
      <c r="UAJ80" s="193"/>
      <c r="UAK80" s="193"/>
      <c r="UAL80" s="193"/>
      <c r="UAM80" s="193"/>
      <c r="UAN80" s="193"/>
      <c r="UAO80" s="193"/>
      <c r="UAP80" s="193"/>
      <c r="UAQ80" s="193"/>
      <c r="UAR80" s="193"/>
      <c r="UAS80" s="193"/>
      <c r="UAT80" s="193"/>
      <c r="UAU80" s="193"/>
      <c r="UAV80" s="193"/>
      <c r="UAW80" s="193"/>
      <c r="UAX80" s="193"/>
      <c r="UAY80" s="193"/>
      <c r="UAZ80" s="193"/>
      <c r="UBA80" s="193"/>
      <c r="UBB80" s="193"/>
      <c r="UBC80" s="193"/>
      <c r="UBD80" s="193"/>
      <c r="UBE80" s="193"/>
      <c r="UBF80" s="193"/>
      <c r="UBG80" s="193"/>
      <c r="UBH80" s="193"/>
      <c r="UBI80" s="193"/>
      <c r="UBJ80" s="193"/>
      <c r="UBK80" s="193"/>
      <c r="UBL80" s="193"/>
      <c r="UBM80" s="193"/>
      <c r="UBN80" s="193"/>
      <c r="UBO80" s="193"/>
      <c r="UBP80" s="193"/>
      <c r="UBQ80" s="193"/>
      <c r="UBR80" s="193"/>
      <c r="UBS80" s="193"/>
      <c r="UBT80" s="193"/>
      <c r="UBU80" s="193"/>
      <c r="UBV80" s="193"/>
      <c r="UBW80" s="193"/>
      <c r="UBX80" s="193"/>
      <c r="UBY80" s="193"/>
      <c r="UBZ80" s="193"/>
      <c r="UCA80" s="193"/>
      <c r="UCB80" s="193"/>
      <c r="UCC80" s="193"/>
      <c r="UCD80" s="193"/>
      <c r="UCE80" s="193"/>
      <c r="UCF80" s="193"/>
      <c r="UCG80" s="193"/>
      <c r="UCH80" s="193"/>
      <c r="UCI80" s="193"/>
      <c r="UCJ80" s="193"/>
      <c r="UCK80" s="193"/>
      <c r="UCL80" s="193"/>
      <c r="UCM80" s="193"/>
      <c r="UCN80" s="193"/>
      <c r="UCO80" s="193"/>
      <c r="UCP80" s="193"/>
      <c r="UCQ80" s="193"/>
      <c r="UCR80" s="193"/>
      <c r="UCS80" s="193"/>
      <c r="UCT80" s="193"/>
      <c r="UCU80" s="193"/>
      <c r="UCV80" s="193"/>
      <c r="UCW80" s="193"/>
      <c r="UCX80" s="193"/>
      <c r="UCY80" s="193"/>
      <c r="UCZ80" s="193"/>
      <c r="UDA80" s="193"/>
      <c r="UDB80" s="193"/>
      <c r="UDC80" s="193"/>
      <c r="UDD80" s="193"/>
      <c r="UDE80" s="193"/>
      <c r="UDF80" s="193"/>
      <c r="UDG80" s="193"/>
      <c r="UDH80" s="193"/>
      <c r="UDI80" s="193"/>
      <c r="UDJ80" s="193"/>
      <c r="UDK80" s="193"/>
      <c r="UDL80" s="193"/>
      <c r="UDM80" s="193"/>
      <c r="UDN80" s="193"/>
      <c r="UDO80" s="193"/>
      <c r="UDP80" s="193"/>
      <c r="UDQ80" s="193"/>
      <c r="UDR80" s="193"/>
      <c r="UDS80" s="193"/>
      <c r="UDT80" s="193"/>
      <c r="UDU80" s="193"/>
      <c r="UDV80" s="193"/>
      <c r="UDW80" s="193"/>
      <c r="UDX80" s="193"/>
      <c r="UDY80" s="193"/>
      <c r="UDZ80" s="193"/>
      <c r="UEA80" s="193"/>
      <c r="UEB80" s="193"/>
      <c r="UEC80" s="193"/>
      <c r="UED80" s="193"/>
      <c r="UEE80" s="193"/>
      <c r="UEF80" s="193"/>
      <c r="UEG80" s="193"/>
      <c r="UEH80" s="193"/>
      <c r="UEI80" s="193"/>
      <c r="UEJ80" s="193"/>
      <c r="UEK80" s="193"/>
      <c r="UEL80" s="193"/>
      <c r="UEM80" s="193"/>
      <c r="UEN80" s="193"/>
      <c r="UEO80" s="193"/>
      <c r="UEP80" s="193"/>
      <c r="UEQ80" s="193"/>
      <c r="UER80" s="193"/>
      <c r="UES80" s="193"/>
      <c r="UET80" s="193"/>
      <c r="UEU80" s="193"/>
      <c r="UEV80" s="193"/>
      <c r="UEW80" s="193"/>
      <c r="UEX80" s="193"/>
      <c r="UEY80" s="193"/>
      <c r="UEZ80" s="193"/>
      <c r="UFA80" s="193"/>
      <c r="UFB80" s="193"/>
      <c r="UFC80" s="193"/>
      <c r="UFD80" s="193"/>
      <c r="UFE80" s="193"/>
      <c r="UFF80" s="193"/>
      <c r="UFG80" s="193"/>
      <c r="UFH80" s="193"/>
      <c r="UFI80" s="193"/>
      <c r="UFJ80" s="193"/>
      <c r="UFK80" s="193"/>
      <c r="UFL80" s="193"/>
      <c r="UFM80" s="193"/>
      <c r="UFN80" s="193"/>
      <c r="UFO80" s="193"/>
      <c r="UFP80" s="193"/>
      <c r="UFQ80" s="193"/>
      <c r="UFR80" s="193"/>
      <c r="UFS80" s="193"/>
      <c r="UFT80" s="193"/>
      <c r="UFU80" s="193"/>
      <c r="UFV80" s="193"/>
      <c r="UFW80" s="193"/>
      <c r="UFX80" s="193"/>
      <c r="UFY80" s="193"/>
      <c r="UFZ80" s="193"/>
      <c r="UGA80" s="193"/>
      <c r="UGB80" s="193"/>
      <c r="UGC80" s="193"/>
      <c r="UGD80" s="193"/>
      <c r="UGE80" s="193"/>
      <c r="UGF80" s="193"/>
      <c r="UGG80" s="193"/>
      <c r="UGH80" s="193"/>
      <c r="UGI80" s="193"/>
      <c r="UGJ80" s="193"/>
      <c r="UGK80" s="193"/>
      <c r="UGL80" s="193"/>
      <c r="UGM80" s="193"/>
      <c r="UGN80" s="193"/>
      <c r="UGO80" s="193"/>
      <c r="UGP80" s="193"/>
      <c r="UGQ80" s="193"/>
      <c r="UGR80" s="193"/>
      <c r="UGS80" s="193"/>
      <c r="UGT80" s="193"/>
      <c r="UGU80" s="193"/>
      <c r="UGV80" s="193"/>
      <c r="UGW80" s="193"/>
      <c r="UGX80" s="193"/>
      <c r="UGY80" s="193"/>
      <c r="UGZ80" s="193"/>
      <c r="UHA80" s="193"/>
      <c r="UHB80" s="193"/>
      <c r="UHC80" s="193"/>
      <c r="UHD80" s="193"/>
      <c r="UHE80" s="193"/>
      <c r="UHF80" s="193"/>
      <c r="UHG80" s="193"/>
      <c r="UHH80" s="193"/>
      <c r="UHI80" s="193"/>
      <c r="UHJ80" s="193"/>
      <c r="UHK80" s="193"/>
      <c r="UHL80" s="193"/>
      <c r="UHM80" s="193"/>
      <c r="UHN80" s="193"/>
      <c r="UHO80" s="193"/>
      <c r="UHP80" s="193"/>
      <c r="UHQ80" s="193"/>
      <c r="UHR80" s="193"/>
      <c r="UHS80" s="193"/>
      <c r="UHT80" s="193"/>
      <c r="UHU80" s="193"/>
      <c r="UHV80" s="193"/>
      <c r="UHW80" s="193"/>
      <c r="UHX80" s="193"/>
      <c r="UHY80" s="193"/>
      <c r="UHZ80" s="193"/>
      <c r="UIA80" s="193"/>
      <c r="UIB80" s="193"/>
      <c r="UIC80" s="193"/>
      <c r="UID80" s="193"/>
      <c r="UIE80" s="193"/>
      <c r="UIF80" s="193"/>
      <c r="UIG80" s="193"/>
      <c r="UIH80" s="193"/>
      <c r="UII80" s="193"/>
      <c r="UIJ80" s="193"/>
      <c r="UIK80" s="193"/>
      <c r="UIL80" s="193"/>
      <c r="UIM80" s="193"/>
      <c r="UIN80" s="193"/>
      <c r="UIO80" s="193"/>
      <c r="UIP80" s="193"/>
      <c r="UIQ80" s="193"/>
      <c r="UIR80" s="193"/>
      <c r="UIS80" s="193"/>
      <c r="UIT80" s="193"/>
      <c r="UIU80" s="193"/>
      <c r="UIV80" s="193"/>
      <c r="UIW80" s="193"/>
      <c r="UIX80" s="193"/>
      <c r="UIY80" s="193"/>
      <c r="UIZ80" s="193"/>
      <c r="UJA80" s="193"/>
      <c r="UJB80" s="193"/>
      <c r="UJC80" s="193"/>
      <c r="UJD80" s="193"/>
      <c r="UJE80" s="193"/>
      <c r="UJF80" s="193"/>
      <c r="UJG80" s="193"/>
      <c r="UJH80" s="193"/>
      <c r="UJI80" s="193"/>
      <c r="UJJ80" s="193"/>
      <c r="UJK80" s="193"/>
      <c r="UJL80" s="193"/>
      <c r="UJM80" s="193"/>
      <c r="UJN80" s="193"/>
      <c r="UJO80" s="193"/>
      <c r="UJP80" s="193"/>
      <c r="UJQ80" s="193"/>
      <c r="UJR80" s="193"/>
      <c r="UJS80" s="193"/>
      <c r="UJT80" s="193"/>
      <c r="UJU80" s="193"/>
      <c r="UJV80" s="193"/>
      <c r="UJW80" s="193"/>
      <c r="UJX80" s="193"/>
      <c r="UJY80" s="193"/>
      <c r="UJZ80" s="193"/>
      <c r="UKA80" s="193"/>
      <c r="UKB80" s="193"/>
      <c r="UKC80" s="193"/>
      <c r="UKD80" s="193"/>
      <c r="UKE80" s="193"/>
      <c r="UKF80" s="193"/>
      <c r="UKG80" s="193"/>
      <c r="UKH80" s="193"/>
      <c r="UKI80" s="193"/>
      <c r="UKJ80" s="193"/>
      <c r="UKK80" s="193"/>
      <c r="UKL80" s="193"/>
      <c r="UKM80" s="193"/>
      <c r="UKN80" s="193"/>
      <c r="UKO80" s="193"/>
      <c r="UKP80" s="193"/>
      <c r="UKQ80" s="193"/>
      <c r="UKR80" s="193"/>
      <c r="UKS80" s="193"/>
      <c r="UKT80" s="193"/>
      <c r="UKU80" s="193"/>
      <c r="UKV80" s="193"/>
      <c r="UKW80" s="193"/>
      <c r="UKX80" s="193"/>
      <c r="UKY80" s="193"/>
      <c r="UKZ80" s="193"/>
      <c r="ULA80" s="193"/>
      <c r="ULB80" s="193"/>
      <c r="ULC80" s="193"/>
      <c r="ULD80" s="193"/>
      <c r="ULE80" s="193"/>
      <c r="ULF80" s="193"/>
      <c r="ULG80" s="193"/>
      <c r="ULH80" s="193"/>
      <c r="ULI80" s="193"/>
      <c r="ULJ80" s="193"/>
      <c r="ULK80" s="193"/>
      <c r="ULL80" s="193"/>
      <c r="ULM80" s="193"/>
      <c r="ULN80" s="193"/>
      <c r="ULO80" s="193"/>
      <c r="ULP80" s="193"/>
      <c r="ULQ80" s="193"/>
      <c r="ULR80" s="193"/>
      <c r="ULS80" s="193"/>
      <c r="ULT80" s="193"/>
      <c r="ULU80" s="193"/>
      <c r="ULV80" s="193"/>
      <c r="ULW80" s="193"/>
      <c r="ULX80" s="193"/>
      <c r="ULY80" s="193"/>
      <c r="ULZ80" s="193"/>
      <c r="UMA80" s="193"/>
      <c r="UMB80" s="193"/>
      <c r="UMC80" s="193"/>
      <c r="UMD80" s="193"/>
      <c r="UME80" s="193"/>
      <c r="UMF80" s="193"/>
      <c r="UMG80" s="193"/>
      <c r="UMH80" s="193"/>
      <c r="UMI80" s="193"/>
      <c r="UMJ80" s="193"/>
      <c r="UMK80" s="193"/>
      <c r="UML80" s="193"/>
      <c r="UMM80" s="193"/>
      <c r="UMN80" s="193"/>
      <c r="UMO80" s="193"/>
      <c r="UMP80" s="193"/>
      <c r="UMQ80" s="193"/>
      <c r="UMR80" s="193"/>
      <c r="UMS80" s="193"/>
      <c r="UMT80" s="193"/>
      <c r="UMU80" s="193"/>
      <c r="UMV80" s="193"/>
      <c r="UMW80" s="193"/>
      <c r="UMX80" s="193"/>
      <c r="UMY80" s="193"/>
      <c r="UMZ80" s="193"/>
      <c r="UNA80" s="193"/>
      <c r="UNB80" s="193"/>
      <c r="UNC80" s="193"/>
      <c r="UND80" s="193"/>
      <c r="UNE80" s="193"/>
      <c r="UNF80" s="193"/>
      <c r="UNG80" s="193"/>
      <c r="UNH80" s="193"/>
      <c r="UNI80" s="193"/>
      <c r="UNJ80" s="193"/>
      <c r="UNK80" s="193"/>
      <c r="UNL80" s="193"/>
      <c r="UNM80" s="193"/>
      <c r="UNN80" s="193"/>
      <c r="UNO80" s="193"/>
      <c r="UNP80" s="193"/>
      <c r="UNQ80" s="193"/>
      <c r="UNR80" s="193"/>
      <c r="UNS80" s="193"/>
      <c r="UNT80" s="193"/>
      <c r="UNU80" s="193"/>
      <c r="UNV80" s="193"/>
      <c r="UNW80" s="193"/>
      <c r="UNX80" s="193"/>
      <c r="UNY80" s="193"/>
      <c r="UNZ80" s="193"/>
      <c r="UOA80" s="193"/>
      <c r="UOB80" s="193"/>
      <c r="UOC80" s="193"/>
      <c r="UOD80" s="193"/>
      <c r="UOE80" s="193"/>
      <c r="UOF80" s="193"/>
      <c r="UOG80" s="193"/>
      <c r="UOH80" s="193"/>
      <c r="UOI80" s="193"/>
      <c r="UOJ80" s="193"/>
      <c r="UOK80" s="193"/>
      <c r="UOL80" s="193"/>
      <c r="UOM80" s="193"/>
      <c r="UON80" s="193"/>
      <c r="UOO80" s="193"/>
      <c r="UOP80" s="193"/>
      <c r="UOQ80" s="193"/>
      <c r="UOR80" s="193"/>
      <c r="UOS80" s="193"/>
      <c r="UOT80" s="193"/>
      <c r="UOU80" s="193"/>
      <c r="UOV80" s="193"/>
      <c r="UOW80" s="193"/>
      <c r="UOX80" s="193"/>
      <c r="UOY80" s="193"/>
      <c r="UOZ80" s="193"/>
      <c r="UPA80" s="193"/>
      <c r="UPB80" s="193"/>
      <c r="UPC80" s="193"/>
      <c r="UPD80" s="193"/>
      <c r="UPE80" s="193"/>
      <c r="UPF80" s="193"/>
      <c r="UPG80" s="193"/>
      <c r="UPH80" s="193"/>
      <c r="UPI80" s="193"/>
      <c r="UPJ80" s="193"/>
      <c r="UPK80" s="193"/>
      <c r="UPL80" s="193"/>
      <c r="UPM80" s="193"/>
      <c r="UPN80" s="193"/>
      <c r="UPO80" s="193"/>
      <c r="UPP80" s="193"/>
      <c r="UPQ80" s="193"/>
      <c r="UPR80" s="193"/>
      <c r="UPS80" s="193"/>
      <c r="UPT80" s="193"/>
      <c r="UPU80" s="193"/>
      <c r="UPV80" s="193"/>
      <c r="UPW80" s="193"/>
      <c r="UPX80" s="193"/>
      <c r="UPY80" s="193"/>
      <c r="UPZ80" s="193"/>
      <c r="UQA80" s="193"/>
      <c r="UQB80" s="193"/>
      <c r="UQC80" s="193"/>
      <c r="UQD80" s="193"/>
      <c r="UQE80" s="193"/>
      <c r="UQF80" s="193"/>
      <c r="UQG80" s="193"/>
      <c r="UQH80" s="193"/>
      <c r="UQI80" s="193"/>
      <c r="UQJ80" s="193"/>
      <c r="UQK80" s="193"/>
      <c r="UQL80" s="193"/>
      <c r="UQM80" s="193"/>
      <c r="UQN80" s="193"/>
      <c r="UQO80" s="193"/>
      <c r="UQP80" s="193"/>
      <c r="UQQ80" s="193"/>
      <c r="UQR80" s="193"/>
      <c r="UQS80" s="193"/>
      <c r="UQT80" s="193"/>
      <c r="UQU80" s="193"/>
      <c r="UQV80" s="193"/>
      <c r="UQW80" s="193"/>
      <c r="UQX80" s="193"/>
      <c r="UQY80" s="193"/>
      <c r="UQZ80" s="193"/>
      <c r="URA80" s="193"/>
      <c r="URB80" s="193"/>
      <c r="URC80" s="193"/>
      <c r="URD80" s="193"/>
      <c r="URE80" s="193"/>
      <c r="URF80" s="193"/>
      <c r="URG80" s="193"/>
      <c r="URH80" s="193"/>
      <c r="URI80" s="193"/>
      <c r="URJ80" s="193"/>
      <c r="URK80" s="193"/>
      <c r="URL80" s="193"/>
      <c r="URM80" s="193"/>
      <c r="URN80" s="193"/>
      <c r="URO80" s="193"/>
      <c r="URP80" s="193"/>
      <c r="URQ80" s="193"/>
      <c r="URR80" s="193"/>
      <c r="URS80" s="193"/>
      <c r="URT80" s="193"/>
      <c r="URU80" s="193"/>
      <c r="URV80" s="193"/>
      <c r="URW80" s="193"/>
      <c r="URX80" s="193"/>
      <c r="URY80" s="193"/>
      <c r="URZ80" s="193"/>
      <c r="USA80" s="193"/>
      <c r="USB80" s="193"/>
      <c r="USC80" s="193"/>
      <c r="USD80" s="193"/>
      <c r="USE80" s="193"/>
      <c r="USF80" s="193"/>
      <c r="USG80" s="193"/>
      <c r="USH80" s="193"/>
      <c r="USI80" s="193"/>
      <c r="USJ80" s="193"/>
      <c r="USK80" s="193"/>
      <c r="USL80" s="193"/>
      <c r="USM80" s="193"/>
      <c r="USN80" s="193"/>
      <c r="USO80" s="193"/>
      <c r="USP80" s="193"/>
      <c r="USQ80" s="193"/>
      <c r="USR80" s="193"/>
      <c r="USS80" s="193"/>
      <c r="UST80" s="193"/>
      <c r="USU80" s="193"/>
      <c r="USV80" s="193"/>
      <c r="USW80" s="193"/>
      <c r="USX80" s="193"/>
      <c r="USY80" s="193"/>
      <c r="USZ80" s="193"/>
      <c r="UTA80" s="193"/>
      <c r="UTB80" s="193"/>
      <c r="UTC80" s="193"/>
      <c r="UTD80" s="193"/>
      <c r="UTE80" s="193"/>
      <c r="UTF80" s="193"/>
      <c r="UTG80" s="193"/>
      <c r="UTH80" s="193"/>
      <c r="UTI80" s="193"/>
      <c r="UTJ80" s="193"/>
      <c r="UTK80" s="193"/>
      <c r="UTL80" s="193"/>
      <c r="UTM80" s="193"/>
      <c r="UTN80" s="193"/>
      <c r="UTO80" s="193"/>
      <c r="UTP80" s="193"/>
      <c r="UTQ80" s="193"/>
      <c r="UTR80" s="193"/>
      <c r="UTS80" s="193"/>
      <c r="UTT80" s="193"/>
      <c r="UTU80" s="193"/>
      <c r="UTV80" s="193"/>
      <c r="UTW80" s="193"/>
      <c r="UTX80" s="193"/>
      <c r="UTY80" s="193"/>
      <c r="UTZ80" s="193"/>
      <c r="UUA80" s="193"/>
      <c r="UUB80" s="193"/>
      <c r="UUC80" s="193"/>
      <c r="UUD80" s="193"/>
      <c r="UUE80" s="193"/>
      <c r="UUF80" s="193"/>
      <c r="UUG80" s="193"/>
      <c r="UUH80" s="193"/>
      <c r="UUI80" s="193"/>
      <c r="UUJ80" s="193"/>
      <c r="UUK80" s="193"/>
      <c r="UUL80" s="193"/>
      <c r="UUM80" s="193"/>
      <c r="UUN80" s="193"/>
      <c r="UUO80" s="193"/>
      <c r="UUP80" s="193"/>
      <c r="UUQ80" s="193"/>
      <c r="UUR80" s="193"/>
      <c r="UUS80" s="193"/>
      <c r="UUT80" s="193"/>
      <c r="UUU80" s="193"/>
      <c r="UUV80" s="193"/>
      <c r="UUW80" s="193"/>
      <c r="UUX80" s="193"/>
      <c r="UUY80" s="193"/>
      <c r="UUZ80" s="193"/>
      <c r="UVA80" s="193"/>
      <c r="UVB80" s="193"/>
      <c r="UVC80" s="193"/>
      <c r="UVD80" s="193"/>
      <c r="UVE80" s="193"/>
      <c r="UVF80" s="193"/>
      <c r="UVG80" s="193"/>
      <c r="UVH80" s="193"/>
      <c r="UVI80" s="193"/>
      <c r="UVJ80" s="193"/>
      <c r="UVK80" s="193"/>
      <c r="UVL80" s="193"/>
      <c r="UVM80" s="193"/>
      <c r="UVN80" s="193"/>
      <c r="UVO80" s="193"/>
      <c r="UVP80" s="193"/>
      <c r="UVQ80" s="193"/>
      <c r="UVR80" s="193"/>
      <c r="UVS80" s="193"/>
      <c r="UVT80" s="193"/>
      <c r="UVU80" s="193"/>
      <c r="UVV80" s="193"/>
      <c r="UVW80" s="193"/>
      <c r="UVX80" s="193"/>
      <c r="UVY80" s="193"/>
      <c r="UVZ80" s="193"/>
      <c r="UWA80" s="193"/>
      <c r="UWB80" s="193"/>
      <c r="UWC80" s="193"/>
      <c r="UWD80" s="193"/>
      <c r="UWE80" s="193"/>
      <c r="UWF80" s="193"/>
      <c r="UWG80" s="193"/>
      <c r="UWH80" s="193"/>
      <c r="UWI80" s="193"/>
      <c r="UWJ80" s="193"/>
      <c r="UWK80" s="193"/>
      <c r="UWL80" s="193"/>
      <c r="UWM80" s="193"/>
      <c r="UWN80" s="193"/>
      <c r="UWO80" s="193"/>
      <c r="UWP80" s="193"/>
      <c r="UWQ80" s="193"/>
      <c r="UWR80" s="193"/>
      <c r="UWS80" s="193"/>
      <c r="UWT80" s="193"/>
      <c r="UWU80" s="193"/>
      <c r="UWV80" s="193"/>
      <c r="UWW80" s="193"/>
      <c r="UWX80" s="193"/>
      <c r="UWY80" s="193"/>
      <c r="UWZ80" s="193"/>
      <c r="UXA80" s="193"/>
      <c r="UXB80" s="193"/>
      <c r="UXC80" s="193"/>
      <c r="UXD80" s="193"/>
      <c r="UXE80" s="193"/>
      <c r="UXF80" s="193"/>
      <c r="UXG80" s="193"/>
      <c r="UXH80" s="193"/>
      <c r="UXI80" s="193"/>
      <c r="UXJ80" s="193"/>
      <c r="UXK80" s="193"/>
      <c r="UXL80" s="193"/>
      <c r="UXM80" s="193"/>
      <c r="UXN80" s="193"/>
      <c r="UXO80" s="193"/>
      <c r="UXP80" s="193"/>
      <c r="UXQ80" s="193"/>
      <c r="UXR80" s="193"/>
      <c r="UXS80" s="193"/>
      <c r="UXT80" s="193"/>
      <c r="UXU80" s="193"/>
      <c r="UXV80" s="193"/>
      <c r="UXW80" s="193"/>
      <c r="UXX80" s="193"/>
      <c r="UXY80" s="193"/>
      <c r="UXZ80" s="193"/>
      <c r="UYA80" s="193"/>
      <c r="UYB80" s="193"/>
      <c r="UYC80" s="193"/>
      <c r="UYD80" s="193"/>
      <c r="UYE80" s="193"/>
      <c r="UYF80" s="193"/>
      <c r="UYG80" s="193"/>
      <c r="UYH80" s="193"/>
      <c r="UYI80" s="193"/>
      <c r="UYJ80" s="193"/>
      <c r="UYK80" s="193"/>
      <c r="UYL80" s="193"/>
      <c r="UYM80" s="193"/>
      <c r="UYN80" s="193"/>
      <c r="UYO80" s="193"/>
      <c r="UYP80" s="193"/>
      <c r="UYQ80" s="193"/>
      <c r="UYR80" s="193"/>
      <c r="UYS80" s="193"/>
      <c r="UYT80" s="193"/>
      <c r="UYU80" s="193"/>
      <c r="UYV80" s="193"/>
      <c r="UYW80" s="193"/>
      <c r="UYX80" s="193"/>
      <c r="UYY80" s="193"/>
      <c r="UYZ80" s="193"/>
      <c r="UZA80" s="193"/>
      <c r="UZB80" s="193"/>
      <c r="UZC80" s="193"/>
      <c r="UZD80" s="193"/>
      <c r="UZE80" s="193"/>
      <c r="UZF80" s="193"/>
      <c r="UZG80" s="193"/>
      <c r="UZH80" s="193"/>
      <c r="UZI80" s="193"/>
      <c r="UZJ80" s="193"/>
      <c r="UZK80" s="193"/>
      <c r="UZL80" s="193"/>
      <c r="UZM80" s="193"/>
      <c r="UZN80" s="193"/>
      <c r="UZO80" s="193"/>
      <c r="UZP80" s="193"/>
      <c r="UZQ80" s="193"/>
      <c r="UZR80" s="193"/>
      <c r="UZS80" s="193"/>
      <c r="UZT80" s="193"/>
      <c r="UZU80" s="193"/>
      <c r="UZV80" s="193"/>
      <c r="UZW80" s="193"/>
      <c r="UZX80" s="193"/>
      <c r="UZY80" s="193"/>
      <c r="UZZ80" s="193"/>
      <c r="VAA80" s="193"/>
      <c r="VAB80" s="193"/>
      <c r="VAC80" s="193"/>
      <c r="VAD80" s="193"/>
      <c r="VAE80" s="193"/>
      <c r="VAF80" s="193"/>
      <c r="VAG80" s="193"/>
      <c r="VAH80" s="193"/>
      <c r="VAI80" s="193"/>
      <c r="VAJ80" s="193"/>
      <c r="VAK80" s="193"/>
      <c r="VAL80" s="193"/>
      <c r="VAM80" s="193"/>
      <c r="VAN80" s="193"/>
      <c r="VAO80" s="193"/>
      <c r="VAP80" s="193"/>
      <c r="VAQ80" s="193"/>
      <c r="VAR80" s="193"/>
      <c r="VAS80" s="193"/>
      <c r="VAT80" s="193"/>
      <c r="VAU80" s="193"/>
      <c r="VAV80" s="193"/>
      <c r="VAW80" s="193"/>
      <c r="VAX80" s="193"/>
      <c r="VAY80" s="193"/>
      <c r="VAZ80" s="193"/>
      <c r="VBA80" s="193"/>
      <c r="VBB80" s="193"/>
      <c r="VBC80" s="193"/>
      <c r="VBD80" s="193"/>
      <c r="VBE80" s="193"/>
      <c r="VBF80" s="193"/>
      <c r="VBG80" s="193"/>
      <c r="VBH80" s="193"/>
      <c r="VBI80" s="193"/>
      <c r="VBJ80" s="193"/>
      <c r="VBK80" s="193"/>
      <c r="VBL80" s="193"/>
      <c r="VBM80" s="193"/>
      <c r="VBN80" s="193"/>
      <c r="VBO80" s="193"/>
      <c r="VBP80" s="193"/>
      <c r="VBQ80" s="193"/>
      <c r="VBR80" s="193"/>
      <c r="VBS80" s="193"/>
      <c r="VBT80" s="193"/>
      <c r="VBU80" s="193"/>
      <c r="VBV80" s="193"/>
      <c r="VBW80" s="193"/>
      <c r="VBX80" s="193"/>
      <c r="VBY80" s="193"/>
      <c r="VBZ80" s="193"/>
      <c r="VCA80" s="193"/>
      <c r="VCB80" s="193"/>
      <c r="VCC80" s="193"/>
      <c r="VCD80" s="193"/>
      <c r="VCE80" s="193"/>
      <c r="VCF80" s="193"/>
      <c r="VCG80" s="193"/>
      <c r="VCH80" s="193"/>
      <c r="VCI80" s="193"/>
      <c r="VCJ80" s="193"/>
      <c r="VCK80" s="193"/>
      <c r="VCL80" s="193"/>
      <c r="VCM80" s="193"/>
      <c r="VCN80" s="193"/>
      <c r="VCO80" s="193"/>
      <c r="VCP80" s="193"/>
      <c r="VCQ80" s="193"/>
      <c r="VCR80" s="193"/>
      <c r="VCS80" s="193"/>
      <c r="VCT80" s="193"/>
      <c r="VCU80" s="193"/>
      <c r="VCV80" s="193"/>
      <c r="VCW80" s="193"/>
      <c r="VCX80" s="193"/>
      <c r="VCY80" s="193"/>
      <c r="VCZ80" s="193"/>
      <c r="VDA80" s="193"/>
      <c r="VDB80" s="193"/>
      <c r="VDC80" s="193"/>
      <c r="VDD80" s="193"/>
      <c r="VDE80" s="193"/>
      <c r="VDF80" s="193"/>
      <c r="VDG80" s="193"/>
      <c r="VDH80" s="193"/>
      <c r="VDI80" s="193"/>
      <c r="VDJ80" s="193"/>
      <c r="VDK80" s="193"/>
      <c r="VDL80" s="193"/>
      <c r="VDM80" s="193"/>
      <c r="VDN80" s="193"/>
      <c r="VDO80" s="193"/>
      <c r="VDP80" s="193"/>
      <c r="VDQ80" s="193"/>
      <c r="VDR80" s="193"/>
      <c r="VDS80" s="193"/>
      <c r="VDT80" s="193"/>
      <c r="VDU80" s="193"/>
      <c r="VDV80" s="193"/>
      <c r="VDW80" s="193"/>
      <c r="VDX80" s="193"/>
      <c r="VDY80" s="193"/>
      <c r="VDZ80" s="193"/>
      <c r="VEA80" s="193"/>
      <c r="VEB80" s="193"/>
      <c r="VEC80" s="193"/>
      <c r="VED80" s="193"/>
      <c r="VEE80" s="193"/>
      <c r="VEF80" s="193"/>
      <c r="VEG80" s="193"/>
      <c r="VEH80" s="193"/>
      <c r="VEI80" s="193"/>
      <c r="VEJ80" s="193"/>
      <c r="VEK80" s="193"/>
      <c r="VEL80" s="193"/>
      <c r="VEM80" s="193"/>
      <c r="VEN80" s="193"/>
      <c r="VEO80" s="193"/>
      <c r="VEP80" s="193"/>
      <c r="VEQ80" s="193"/>
      <c r="VER80" s="193"/>
      <c r="VES80" s="193"/>
      <c r="VET80" s="193"/>
      <c r="VEU80" s="193"/>
      <c r="VEV80" s="193"/>
      <c r="VEW80" s="193"/>
      <c r="VEX80" s="193"/>
      <c r="VEY80" s="193"/>
      <c r="VEZ80" s="193"/>
      <c r="VFA80" s="193"/>
      <c r="VFB80" s="193"/>
      <c r="VFC80" s="193"/>
      <c r="VFD80" s="193"/>
      <c r="VFE80" s="193"/>
      <c r="VFF80" s="193"/>
      <c r="VFG80" s="193"/>
      <c r="VFH80" s="193"/>
      <c r="VFI80" s="193"/>
      <c r="VFJ80" s="193"/>
      <c r="VFK80" s="193"/>
      <c r="VFL80" s="193"/>
      <c r="VFM80" s="193"/>
      <c r="VFN80" s="193"/>
      <c r="VFO80" s="193"/>
      <c r="VFP80" s="193"/>
      <c r="VFQ80" s="193"/>
      <c r="VFR80" s="193"/>
      <c r="VFS80" s="193"/>
      <c r="VFT80" s="193"/>
      <c r="VFU80" s="193"/>
      <c r="VFV80" s="193"/>
      <c r="VFW80" s="193"/>
      <c r="VFX80" s="193"/>
      <c r="VFY80" s="193"/>
      <c r="VFZ80" s="193"/>
      <c r="VGA80" s="193"/>
      <c r="VGB80" s="193"/>
      <c r="VGC80" s="193"/>
      <c r="VGD80" s="193"/>
      <c r="VGE80" s="193"/>
      <c r="VGF80" s="193"/>
      <c r="VGG80" s="193"/>
      <c r="VGH80" s="193"/>
      <c r="VGI80" s="193"/>
      <c r="VGJ80" s="193"/>
      <c r="VGK80" s="193"/>
      <c r="VGL80" s="193"/>
      <c r="VGM80" s="193"/>
      <c r="VGN80" s="193"/>
      <c r="VGO80" s="193"/>
      <c r="VGP80" s="193"/>
      <c r="VGQ80" s="193"/>
      <c r="VGR80" s="193"/>
      <c r="VGS80" s="193"/>
      <c r="VGT80" s="193"/>
      <c r="VGU80" s="193"/>
      <c r="VGV80" s="193"/>
      <c r="VGW80" s="193"/>
      <c r="VGX80" s="193"/>
      <c r="VGY80" s="193"/>
      <c r="VGZ80" s="193"/>
      <c r="VHA80" s="193"/>
      <c r="VHB80" s="193"/>
      <c r="VHC80" s="193"/>
      <c r="VHD80" s="193"/>
      <c r="VHE80" s="193"/>
      <c r="VHF80" s="193"/>
      <c r="VHG80" s="193"/>
      <c r="VHH80" s="193"/>
      <c r="VHI80" s="193"/>
      <c r="VHJ80" s="193"/>
      <c r="VHK80" s="193"/>
      <c r="VHL80" s="193"/>
      <c r="VHM80" s="193"/>
      <c r="VHN80" s="193"/>
      <c r="VHO80" s="193"/>
      <c r="VHP80" s="193"/>
      <c r="VHQ80" s="193"/>
      <c r="VHR80" s="193"/>
      <c r="VHS80" s="193"/>
      <c r="VHT80" s="193"/>
      <c r="VHU80" s="193"/>
      <c r="VHV80" s="193"/>
      <c r="VHW80" s="193"/>
      <c r="VHX80" s="193"/>
      <c r="VHY80" s="193"/>
      <c r="VHZ80" s="193"/>
      <c r="VIA80" s="193"/>
      <c r="VIB80" s="193"/>
      <c r="VIC80" s="193"/>
      <c r="VID80" s="193"/>
      <c r="VIE80" s="193"/>
      <c r="VIF80" s="193"/>
      <c r="VIG80" s="193"/>
      <c r="VIH80" s="193"/>
      <c r="VII80" s="193"/>
      <c r="VIJ80" s="193"/>
      <c r="VIK80" s="193"/>
      <c r="VIL80" s="193"/>
      <c r="VIM80" s="193"/>
      <c r="VIN80" s="193"/>
      <c r="VIO80" s="193"/>
      <c r="VIP80" s="193"/>
      <c r="VIQ80" s="193"/>
      <c r="VIR80" s="193"/>
      <c r="VIS80" s="193"/>
      <c r="VIT80" s="193"/>
      <c r="VIU80" s="193"/>
      <c r="VIV80" s="193"/>
      <c r="VIW80" s="193"/>
      <c r="VIX80" s="193"/>
      <c r="VIY80" s="193"/>
      <c r="VIZ80" s="193"/>
      <c r="VJA80" s="193"/>
      <c r="VJB80" s="193"/>
      <c r="VJC80" s="193"/>
      <c r="VJD80" s="193"/>
      <c r="VJE80" s="193"/>
      <c r="VJF80" s="193"/>
      <c r="VJG80" s="193"/>
      <c r="VJH80" s="193"/>
      <c r="VJI80" s="193"/>
      <c r="VJJ80" s="193"/>
      <c r="VJK80" s="193"/>
      <c r="VJL80" s="193"/>
      <c r="VJM80" s="193"/>
      <c r="VJN80" s="193"/>
      <c r="VJO80" s="193"/>
      <c r="VJP80" s="193"/>
      <c r="VJQ80" s="193"/>
      <c r="VJR80" s="193"/>
      <c r="VJS80" s="193"/>
      <c r="VJT80" s="193"/>
      <c r="VJU80" s="193"/>
      <c r="VJV80" s="193"/>
      <c r="VJW80" s="193"/>
      <c r="VJX80" s="193"/>
      <c r="VJY80" s="193"/>
      <c r="VJZ80" s="193"/>
      <c r="VKA80" s="193"/>
      <c r="VKB80" s="193"/>
      <c r="VKC80" s="193"/>
      <c r="VKD80" s="193"/>
      <c r="VKE80" s="193"/>
      <c r="VKF80" s="193"/>
      <c r="VKG80" s="193"/>
      <c r="VKH80" s="193"/>
      <c r="VKI80" s="193"/>
      <c r="VKJ80" s="193"/>
      <c r="VKK80" s="193"/>
      <c r="VKL80" s="193"/>
      <c r="VKM80" s="193"/>
      <c r="VKN80" s="193"/>
      <c r="VKO80" s="193"/>
      <c r="VKP80" s="193"/>
      <c r="VKQ80" s="193"/>
      <c r="VKR80" s="193"/>
      <c r="VKS80" s="193"/>
      <c r="VKT80" s="193"/>
      <c r="VKU80" s="193"/>
      <c r="VKV80" s="193"/>
      <c r="VKW80" s="193"/>
      <c r="VKX80" s="193"/>
      <c r="VKY80" s="193"/>
      <c r="VKZ80" s="193"/>
      <c r="VLA80" s="193"/>
      <c r="VLB80" s="193"/>
      <c r="VLC80" s="193"/>
      <c r="VLD80" s="193"/>
      <c r="VLE80" s="193"/>
      <c r="VLF80" s="193"/>
      <c r="VLG80" s="193"/>
      <c r="VLH80" s="193"/>
      <c r="VLI80" s="193"/>
      <c r="VLJ80" s="193"/>
      <c r="VLK80" s="193"/>
      <c r="VLL80" s="193"/>
      <c r="VLM80" s="193"/>
      <c r="VLN80" s="193"/>
      <c r="VLO80" s="193"/>
      <c r="VLP80" s="193"/>
      <c r="VLQ80" s="193"/>
      <c r="VLR80" s="193"/>
      <c r="VLS80" s="193"/>
      <c r="VLT80" s="193"/>
      <c r="VLU80" s="193"/>
      <c r="VLV80" s="193"/>
      <c r="VLW80" s="193"/>
      <c r="VLX80" s="193"/>
      <c r="VLY80" s="193"/>
      <c r="VLZ80" s="193"/>
      <c r="VMA80" s="193"/>
      <c r="VMB80" s="193"/>
      <c r="VMC80" s="193"/>
      <c r="VMD80" s="193"/>
      <c r="VME80" s="193"/>
      <c r="VMF80" s="193"/>
      <c r="VMG80" s="193"/>
      <c r="VMH80" s="193"/>
      <c r="VMI80" s="193"/>
      <c r="VMJ80" s="193"/>
      <c r="VMK80" s="193"/>
      <c r="VML80" s="193"/>
      <c r="VMM80" s="193"/>
      <c r="VMN80" s="193"/>
      <c r="VMO80" s="193"/>
      <c r="VMP80" s="193"/>
      <c r="VMQ80" s="193"/>
      <c r="VMR80" s="193"/>
      <c r="VMS80" s="193"/>
      <c r="VMT80" s="193"/>
      <c r="VMU80" s="193"/>
      <c r="VMV80" s="193"/>
      <c r="VMW80" s="193"/>
      <c r="VMX80" s="193"/>
      <c r="VMY80" s="193"/>
      <c r="VMZ80" s="193"/>
      <c r="VNA80" s="193"/>
      <c r="VNB80" s="193"/>
      <c r="VNC80" s="193"/>
      <c r="VND80" s="193"/>
      <c r="VNE80" s="193"/>
      <c r="VNF80" s="193"/>
      <c r="VNG80" s="193"/>
      <c r="VNH80" s="193"/>
      <c r="VNI80" s="193"/>
      <c r="VNJ80" s="193"/>
      <c r="VNK80" s="193"/>
      <c r="VNL80" s="193"/>
      <c r="VNM80" s="193"/>
      <c r="VNN80" s="193"/>
      <c r="VNO80" s="193"/>
      <c r="VNP80" s="193"/>
      <c r="VNQ80" s="193"/>
      <c r="VNR80" s="193"/>
      <c r="VNS80" s="193"/>
      <c r="VNT80" s="193"/>
      <c r="VNU80" s="193"/>
      <c r="VNV80" s="193"/>
      <c r="VNW80" s="193"/>
      <c r="VNX80" s="193"/>
      <c r="VNY80" s="193"/>
      <c r="VNZ80" s="193"/>
      <c r="VOA80" s="193"/>
      <c r="VOB80" s="193"/>
      <c r="VOC80" s="193"/>
      <c r="VOD80" s="193"/>
      <c r="VOE80" s="193"/>
      <c r="VOF80" s="193"/>
      <c r="VOG80" s="193"/>
      <c r="VOH80" s="193"/>
      <c r="VOI80" s="193"/>
      <c r="VOJ80" s="193"/>
      <c r="VOK80" s="193"/>
      <c r="VOL80" s="193"/>
      <c r="VOM80" s="193"/>
      <c r="VON80" s="193"/>
      <c r="VOO80" s="193"/>
      <c r="VOP80" s="193"/>
      <c r="VOQ80" s="193"/>
      <c r="VOR80" s="193"/>
      <c r="VOS80" s="193"/>
      <c r="VOT80" s="193"/>
      <c r="VOU80" s="193"/>
      <c r="VOV80" s="193"/>
      <c r="VOW80" s="193"/>
      <c r="VOX80" s="193"/>
      <c r="VOY80" s="193"/>
      <c r="VOZ80" s="193"/>
      <c r="VPA80" s="193"/>
      <c r="VPB80" s="193"/>
      <c r="VPC80" s="193"/>
      <c r="VPD80" s="193"/>
      <c r="VPE80" s="193"/>
      <c r="VPF80" s="193"/>
      <c r="VPG80" s="193"/>
      <c r="VPH80" s="193"/>
      <c r="VPI80" s="193"/>
      <c r="VPJ80" s="193"/>
      <c r="VPK80" s="193"/>
      <c r="VPL80" s="193"/>
      <c r="VPM80" s="193"/>
      <c r="VPN80" s="193"/>
      <c r="VPO80" s="193"/>
      <c r="VPP80" s="193"/>
      <c r="VPQ80" s="193"/>
      <c r="VPR80" s="193"/>
      <c r="VPS80" s="193"/>
      <c r="VPT80" s="193"/>
      <c r="VPU80" s="193"/>
      <c r="VPV80" s="193"/>
      <c r="VPW80" s="193"/>
      <c r="VPX80" s="193"/>
      <c r="VPY80" s="193"/>
      <c r="VPZ80" s="193"/>
      <c r="VQA80" s="193"/>
      <c r="VQB80" s="193"/>
      <c r="VQC80" s="193"/>
      <c r="VQD80" s="193"/>
      <c r="VQE80" s="193"/>
      <c r="VQF80" s="193"/>
      <c r="VQG80" s="193"/>
      <c r="VQH80" s="193"/>
      <c r="VQI80" s="193"/>
      <c r="VQJ80" s="193"/>
      <c r="VQK80" s="193"/>
      <c r="VQL80" s="193"/>
      <c r="VQM80" s="193"/>
      <c r="VQN80" s="193"/>
      <c r="VQO80" s="193"/>
      <c r="VQP80" s="193"/>
      <c r="VQQ80" s="193"/>
      <c r="VQR80" s="193"/>
      <c r="VQS80" s="193"/>
      <c r="VQT80" s="193"/>
      <c r="VQU80" s="193"/>
      <c r="VQV80" s="193"/>
      <c r="VQW80" s="193"/>
      <c r="VQX80" s="193"/>
      <c r="VQY80" s="193"/>
      <c r="VQZ80" s="193"/>
      <c r="VRA80" s="193"/>
      <c r="VRB80" s="193"/>
      <c r="VRC80" s="193"/>
      <c r="VRD80" s="193"/>
      <c r="VRE80" s="193"/>
      <c r="VRF80" s="193"/>
      <c r="VRG80" s="193"/>
      <c r="VRH80" s="193"/>
      <c r="VRI80" s="193"/>
      <c r="VRJ80" s="193"/>
      <c r="VRK80" s="193"/>
      <c r="VRL80" s="193"/>
      <c r="VRM80" s="193"/>
      <c r="VRN80" s="193"/>
      <c r="VRO80" s="193"/>
      <c r="VRP80" s="193"/>
      <c r="VRQ80" s="193"/>
      <c r="VRR80" s="193"/>
      <c r="VRS80" s="193"/>
      <c r="VRT80" s="193"/>
      <c r="VRU80" s="193"/>
      <c r="VRV80" s="193"/>
      <c r="VRW80" s="193"/>
      <c r="VRX80" s="193"/>
      <c r="VRY80" s="193"/>
      <c r="VRZ80" s="193"/>
      <c r="VSA80" s="193"/>
      <c r="VSB80" s="193"/>
      <c r="VSC80" s="193"/>
      <c r="VSD80" s="193"/>
      <c r="VSE80" s="193"/>
      <c r="VSF80" s="193"/>
      <c r="VSG80" s="193"/>
      <c r="VSH80" s="193"/>
      <c r="VSI80" s="193"/>
      <c r="VSJ80" s="193"/>
      <c r="VSK80" s="193"/>
      <c r="VSL80" s="193"/>
      <c r="VSM80" s="193"/>
      <c r="VSN80" s="193"/>
      <c r="VSO80" s="193"/>
      <c r="VSP80" s="193"/>
      <c r="VSQ80" s="193"/>
      <c r="VSR80" s="193"/>
      <c r="VSS80" s="193"/>
      <c r="VST80" s="193"/>
      <c r="VSU80" s="193"/>
      <c r="VSV80" s="193"/>
      <c r="VSW80" s="193"/>
      <c r="VSX80" s="193"/>
      <c r="VSY80" s="193"/>
      <c r="VSZ80" s="193"/>
      <c r="VTA80" s="193"/>
      <c r="VTB80" s="193"/>
      <c r="VTC80" s="193"/>
      <c r="VTD80" s="193"/>
      <c r="VTE80" s="193"/>
      <c r="VTF80" s="193"/>
      <c r="VTG80" s="193"/>
      <c r="VTH80" s="193"/>
      <c r="VTI80" s="193"/>
      <c r="VTJ80" s="193"/>
      <c r="VTK80" s="193"/>
      <c r="VTL80" s="193"/>
      <c r="VTM80" s="193"/>
      <c r="VTN80" s="193"/>
      <c r="VTO80" s="193"/>
      <c r="VTP80" s="193"/>
      <c r="VTQ80" s="193"/>
      <c r="VTR80" s="193"/>
      <c r="VTS80" s="193"/>
      <c r="VTT80" s="193"/>
      <c r="VTU80" s="193"/>
      <c r="VTV80" s="193"/>
      <c r="VTW80" s="193"/>
      <c r="VTX80" s="193"/>
      <c r="VTY80" s="193"/>
      <c r="VTZ80" s="193"/>
      <c r="VUA80" s="193"/>
      <c r="VUB80" s="193"/>
      <c r="VUC80" s="193"/>
      <c r="VUD80" s="193"/>
      <c r="VUE80" s="193"/>
      <c r="VUF80" s="193"/>
      <c r="VUG80" s="193"/>
      <c r="VUH80" s="193"/>
      <c r="VUI80" s="193"/>
      <c r="VUJ80" s="193"/>
      <c r="VUK80" s="193"/>
      <c r="VUL80" s="193"/>
      <c r="VUM80" s="193"/>
      <c r="VUN80" s="193"/>
      <c r="VUO80" s="193"/>
      <c r="VUP80" s="193"/>
      <c r="VUQ80" s="193"/>
      <c r="VUR80" s="193"/>
      <c r="VUS80" s="193"/>
      <c r="VUT80" s="193"/>
      <c r="VUU80" s="193"/>
      <c r="VUV80" s="193"/>
      <c r="VUW80" s="193"/>
      <c r="VUX80" s="193"/>
      <c r="VUY80" s="193"/>
      <c r="VUZ80" s="193"/>
      <c r="VVA80" s="193"/>
      <c r="VVB80" s="193"/>
      <c r="VVC80" s="193"/>
      <c r="VVD80" s="193"/>
      <c r="VVE80" s="193"/>
      <c r="VVF80" s="193"/>
      <c r="VVG80" s="193"/>
      <c r="VVH80" s="193"/>
      <c r="VVI80" s="193"/>
      <c r="VVJ80" s="193"/>
      <c r="VVK80" s="193"/>
      <c r="VVL80" s="193"/>
      <c r="VVM80" s="193"/>
      <c r="VVN80" s="193"/>
      <c r="VVO80" s="193"/>
      <c r="VVP80" s="193"/>
      <c r="VVQ80" s="193"/>
      <c r="VVR80" s="193"/>
      <c r="VVS80" s="193"/>
      <c r="VVT80" s="193"/>
      <c r="VVU80" s="193"/>
      <c r="VVV80" s="193"/>
      <c r="VVW80" s="193"/>
      <c r="VVX80" s="193"/>
      <c r="VVY80" s="193"/>
      <c r="VVZ80" s="193"/>
      <c r="VWA80" s="193"/>
      <c r="VWB80" s="193"/>
      <c r="VWC80" s="193"/>
      <c r="VWD80" s="193"/>
      <c r="VWE80" s="193"/>
      <c r="VWF80" s="193"/>
      <c r="VWG80" s="193"/>
      <c r="VWH80" s="193"/>
      <c r="VWI80" s="193"/>
      <c r="VWJ80" s="193"/>
      <c r="VWK80" s="193"/>
      <c r="VWL80" s="193"/>
      <c r="VWM80" s="193"/>
      <c r="VWN80" s="193"/>
      <c r="VWO80" s="193"/>
      <c r="VWP80" s="193"/>
      <c r="VWQ80" s="193"/>
      <c r="VWR80" s="193"/>
      <c r="VWS80" s="193"/>
      <c r="VWT80" s="193"/>
      <c r="VWU80" s="193"/>
      <c r="VWV80" s="193"/>
      <c r="VWW80" s="193"/>
      <c r="VWX80" s="193"/>
      <c r="VWY80" s="193"/>
      <c r="VWZ80" s="193"/>
      <c r="VXA80" s="193"/>
      <c r="VXB80" s="193"/>
      <c r="VXC80" s="193"/>
      <c r="VXD80" s="193"/>
      <c r="VXE80" s="193"/>
      <c r="VXF80" s="193"/>
      <c r="VXG80" s="193"/>
      <c r="VXH80" s="193"/>
      <c r="VXI80" s="193"/>
      <c r="VXJ80" s="193"/>
      <c r="VXK80" s="193"/>
      <c r="VXL80" s="193"/>
      <c r="VXM80" s="193"/>
      <c r="VXN80" s="193"/>
      <c r="VXO80" s="193"/>
      <c r="VXP80" s="193"/>
      <c r="VXQ80" s="193"/>
      <c r="VXR80" s="193"/>
      <c r="VXS80" s="193"/>
      <c r="VXT80" s="193"/>
      <c r="VXU80" s="193"/>
      <c r="VXV80" s="193"/>
      <c r="VXW80" s="193"/>
      <c r="VXX80" s="193"/>
      <c r="VXY80" s="193"/>
      <c r="VXZ80" s="193"/>
      <c r="VYA80" s="193"/>
      <c r="VYB80" s="193"/>
      <c r="VYC80" s="193"/>
      <c r="VYD80" s="193"/>
      <c r="VYE80" s="193"/>
      <c r="VYF80" s="193"/>
      <c r="VYG80" s="193"/>
      <c r="VYH80" s="193"/>
      <c r="VYI80" s="193"/>
      <c r="VYJ80" s="193"/>
      <c r="VYK80" s="193"/>
      <c r="VYL80" s="193"/>
      <c r="VYM80" s="193"/>
      <c r="VYN80" s="193"/>
      <c r="VYO80" s="193"/>
      <c r="VYP80" s="193"/>
      <c r="VYQ80" s="193"/>
      <c r="VYR80" s="193"/>
      <c r="VYS80" s="193"/>
      <c r="VYT80" s="193"/>
      <c r="VYU80" s="193"/>
      <c r="VYV80" s="193"/>
      <c r="VYW80" s="193"/>
      <c r="VYX80" s="193"/>
      <c r="VYY80" s="193"/>
      <c r="VYZ80" s="193"/>
      <c r="VZA80" s="193"/>
      <c r="VZB80" s="193"/>
      <c r="VZC80" s="193"/>
      <c r="VZD80" s="193"/>
      <c r="VZE80" s="193"/>
      <c r="VZF80" s="193"/>
      <c r="VZG80" s="193"/>
      <c r="VZH80" s="193"/>
      <c r="VZI80" s="193"/>
      <c r="VZJ80" s="193"/>
      <c r="VZK80" s="193"/>
      <c r="VZL80" s="193"/>
      <c r="VZM80" s="193"/>
      <c r="VZN80" s="193"/>
      <c r="VZO80" s="193"/>
      <c r="VZP80" s="193"/>
      <c r="VZQ80" s="193"/>
      <c r="VZR80" s="193"/>
      <c r="VZS80" s="193"/>
      <c r="VZT80" s="193"/>
      <c r="VZU80" s="193"/>
      <c r="VZV80" s="193"/>
      <c r="VZW80" s="193"/>
      <c r="VZX80" s="193"/>
      <c r="VZY80" s="193"/>
      <c r="VZZ80" s="193"/>
      <c r="WAA80" s="193"/>
      <c r="WAB80" s="193"/>
      <c r="WAC80" s="193"/>
      <c r="WAD80" s="193"/>
      <c r="WAE80" s="193"/>
      <c r="WAF80" s="193"/>
      <c r="WAG80" s="193"/>
      <c r="WAH80" s="193"/>
      <c r="WAI80" s="193"/>
      <c r="WAJ80" s="193"/>
      <c r="WAK80" s="193"/>
      <c r="WAL80" s="193"/>
      <c r="WAM80" s="193"/>
      <c r="WAN80" s="193"/>
      <c r="WAO80" s="193"/>
      <c r="WAP80" s="193"/>
      <c r="WAQ80" s="193"/>
      <c r="WAR80" s="193"/>
      <c r="WAS80" s="193"/>
      <c r="WAT80" s="193"/>
      <c r="WAU80" s="193"/>
      <c r="WAV80" s="193"/>
      <c r="WAW80" s="193"/>
      <c r="WAX80" s="193"/>
      <c r="WAY80" s="193"/>
      <c r="WAZ80" s="193"/>
      <c r="WBA80" s="193"/>
      <c r="WBB80" s="193"/>
      <c r="WBC80" s="193"/>
      <c r="WBD80" s="193"/>
      <c r="WBE80" s="193"/>
      <c r="WBF80" s="193"/>
      <c r="WBG80" s="193"/>
      <c r="WBH80" s="193"/>
      <c r="WBI80" s="193"/>
      <c r="WBJ80" s="193"/>
      <c r="WBK80" s="193"/>
      <c r="WBL80" s="193"/>
      <c r="WBM80" s="193"/>
      <c r="WBN80" s="193"/>
      <c r="WBO80" s="193"/>
      <c r="WBP80" s="193"/>
      <c r="WBQ80" s="193"/>
      <c r="WBR80" s="193"/>
      <c r="WBS80" s="193"/>
      <c r="WBT80" s="193"/>
      <c r="WBU80" s="193"/>
      <c r="WBV80" s="193"/>
      <c r="WBW80" s="193"/>
      <c r="WBX80" s="193"/>
      <c r="WBY80" s="193"/>
      <c r="WBZ80" s="193"/>
      <c r="WCA80" s="193"/>
      <c r="WCB80" s="193"/>
      <c r="WCC80" s="193"/>
      <c r="WCD80" s="193"/>
      <c r="WCE80" s="193"/>
      <c r="WCF80" s="193"/>
      <c r="WCG80" s="193"/>
      <c r="WCH80" s="193"/>
      <c r="WCI80" s="193"/>
      <c r="WCJ80" s="193"/>
      <c r="WCK80" s="193"/>
      <c r="WCL80" s="193"/>
      <c r="WCM80" s="193"/>
      <c r="WCN80" s="193"/>
      <c r="WCO80" s="193"/>
      <c r="WCP80" s="193"/>
      <c r="WCQ80" s="193"/>
      <c r="WCR80" s="193"/>
      <c r="WCS80" s="193"/>
      <c r="WCT80" s="193"/>
      <c r="WCU80" s="193"/>
      <c r="WCV80" s="193"/>
      <c r="WCW80" s="193"/>
      <c r="WCX80" s="193"/>
      <c r="WCY80" s="193"/>
      <c r="WCZ80" s="193"/>
      <c r="WDA80" s="193"/>
      <c r="WDB80" s="193"/>
      <c r="WDC80" s="193"/>
      <c r="WDD80" s="193"/>
      <c r="WDE80" s="193"/>
      <c r="WDF80" s="193"/>
      <c r="WDG80" s="193"/>
      <c r="WDH80" s="193"/>
      <c r="WDI80" s="193"/>
      <c r="WDJ80" s="193"/>
      <c r="WDK80" s="193"/>
      <c r="WDL80" s="193"/>
      <c r="WDM80" s="193"/>
      <c r="WDN80" s="193"/>
      <c r="WDO80" s="193"/>
      <c r="WDP80" s="193"/>
      <c r="WDQ80" s="193"/>
      <c r="WDR80" s="193"/>
      <c r="WDS80" s="193"/>
      <c r="WDT80" s="193"/>
      <c r="WDU80" s="193"/>
      <c r="WDV80" s="193"/>
      <c r="WDW80" s="193"/>
      <c r="WDX80" s="193"/>
      <c r="WDY80" s="193"/>
      <c r="WDZ80" s="193"/>
      <c r="WEA80" s="193"/>
      <c r="WEB80" s="193"/>
      <c r="WEC80" s="193"/>
      <c r="WED80" s="193"/>
      <c r="WEE80" s="193"/>
      <c r="WEF80" s="193"/>
      <c r="WEG80" s="193"/>
      <c r="WEH80" s="193"/>
      <c r="WEI80" s="193"/>
      <c r="WEJ80" s="193"/>
      <c r="WEK80" s="193"/>
      <c r="WEL80" s="193"/>
      <c r="WEM80" s="193"/>
      <c r="WEN80" s="193"/>
      <c r="WEO80" s="193"/>
      <c r="WEP80" s="193"/>
      <c r="WEQ80" s="193"/>
      <c r="WER80" s="193"/>
      <c r="WES80" s="193"/>
      <c r="WET80" s="193"/>
      <c r="WEU80" s="193"/>
      <c r="WEV80" s="193"/>
      <c r="WEW80" s="193"/>
      <c r="WEX80" s="193"/>
      <c r="WEY80" s="193"/>
      <c r="WEZ80" s="193"/>
      <c r="WFA80" s="193"/>
      <c r="WFB80" s="193"/>
      <c r="WFC80" s="193"/>
      <c r="WFD80" s="193"/>
      <c r="WFE80" s="193"/>
      <c r="WFF80" s="193"/>
      <c r="WFG80" s="193"/>
      <c r="WFH80" s="193"/>
      <c r="WFI80" s="193"/>
      <c r="WFJ80" s="193"/>
      <c r="WFK80" s="193"/>
      <c r="WFL80" s="193"/>
      <c r="WFM80" s="193"/>
      <c r="WFN80" s="193"/>
      <c r="WFO80" s="193"/>
      <c r="WFP80" s="193"/>
      <c r="WFQ80" s="193"/>
      <c r="WFR80" s="193"/>
      <c r="WFS80" s="193"/>
      <c r="WFT80" s="193"/>
      <c r="WFU80" s="193"/>
      <c r="WFV80" s="193"/>
      <c r="WFW80" s="193"/>
      <c r="WFX80" s="193"/>
      <c r="WFY80" s="193"/>
      <c r="WFZ80" s="193"/>
      <c r="WGA80" s="193"/>
      <c r="WGB80" s="193"/>
      <c r="WGC80" s="193"/>
      <c r="WGD80" s="193"/>
      <c r="WGE80" s="193"/>
      <c r="WGF80" s="193"/>
      <c r="WGG80" s="193"/>
      <c r="WGH80" s="193"/>
      <c r="WGI80" s="193"/>
      <c r="WGJ80" s="193"/>
      <c r="WGK80" s="193"/>
      <c r="WGL80" s="193"/>
      <c r="WGM80" s="193"/>
      <c r="WGN80" s="193"/>
      <c r="WGO80" s="193"/>
      <c r="WGP80" s="193"/>
      <c r="WGQ80" s="193"/>
      <c r="WGR80" s="193"/>
      <c r="WGS80" s="193"/>
      <c r="WGT80" s="193"/>
      <c r="WGU80" s="193"/>
      <c r="WGV80" s="193"/>
      <c r="WGW80" s="193"/>
      <c r="WGX80" s="193"/>
      <c r="WGY80" s="193"/>
      <c r="WGZ80" s="193"/>
      <c r="WHA80" s="193"/>
      <c r="WHB80" s="193"/>
      <c r="WHC80" s="193"/>
      <c r="WHD80" s="193"/>
      <c r="WHE80" s="193"/>
      <c r="WHF80" s="193"/>
      <c r="WHG80" s="193"/>
      <c r="WHH80" s="193"/>
      <c r="WHI80" s="193"/>
      <c r="WHJ80" s="193"/>
      <c r="WHK80" s="193"/>
      <c r="WHL80" s="193"/>
      <c r="WHM80" s="193"/>
      <c r="WHN80" s="193"/>
      <c r="WHO80" s="193"/>
      <c r="WHP80" s="193"/>
      <c r="WHQ80" s="193"/>
      <c r="WHR80" s="193"/>
      <c r="WHS80" s="193"/>
      <c r="WHT80" s="193"/>
      <c r="WHU80" s="193"/>
      <c r="WHV80" s="193"/>
      <c r="WHW80" s="193"/>
      <c r="WHX80" s="193"/>
      <c r="WHY80" s="193"/>
      <c r="WHZ80" s="193"/>
      <c r="WIA80" s="193"/>
      <c r="WIB80" s="193"/>
      <c r="WIC80" s="193"/>
      <c r="WID80" s="193"/>
      <c r="WIE80" s="193"/>
      <c r="WIF80" s="193"/>
      <c r="WIG80" s="193"/>
      <c r="WIH80" s="193"/>
      <c r="WII80" s="193"/>
      <c r="WIJ80" s="193"/>
      <c r="WIK80" s="193"/>
      <c r="WIL80" s="193"/>
      <c r="WIM80" s="193"/>
      <c r="WIN80" s="193"/>
      <c r="WIO80" s="193"/>
      <c r="WIP80" s="193"/>
      <c r="WIQ80" s="193"/>
      <c r="WIR80" s="193"/>
      <c r="WIS80" s="193"/>
      <c r="WIT80" s="193"/>
      <c r="WIU80" s="193"/>
      <c r="WIV80" s="193"/>
      <c r="WIW80" s="193"/>
      <c r="WIX80" s="193"/>
      <c r="WIY80" s="193"/>
      <c r="WIZ80" s="193"/>
      <c r="WJA80" s="193"/>
      <c r="WJB80" s="193"/>
      <c r="WJC80" s="193"/>
      <c r="WJD80" s="193"/>
      <c r="WJE80" s="193"/>
      <c r="WJF80" s="193"/>
      <c r="WJG80" s="193"/>
      <c r="WJH80" s="193"/>
      <c r="WJI80" s="193"/>
      <c r="WJJ80" s="193"/>
      <c r="WJK80" s="193"/>
      <c r="WJL80" s="193"/>
      <c r="WJM80" s="193"/>
      <c r="WJN80" s="193"/>
      <c r="WJO80" s="193"/>
      <c r="WJP80" s="193"/>
      <c r="WJQ80" s="193"/>
      <c r="WJR80" s="193"/>
      <c r="WJS80" s="193"/>
      <c r="WJT80" s="193"/>
      <c r="WJU80" s="193"/>
      <c r="WJV80" s="193"/>
      <c r="WJW80" s="193"/>
      <c r="WJX80" s="193"/>
      <c r="WJY80" s="193"/>
      <c r="WJZ80" s="193"/>
      <c r="WKA80" s="193"/>
      <c r="WKB80" s="193"/>
      <c r="WKC80" s="193"/>
      <c r="WKD80" s="193"/>
      <c r="WKE80" s="193"/>
      <c r="WKF80" s="193"/>
      <c r="WKG80" s="193"/>
      <c r="WKH80" s="193"/>
      <c r="WKI80" s="193"/>
      <c r="WKJ80" s="193"/>
      <c r="WKK80" s="193"/>
      <c r="WKL80" s="193"/>
      <c r="WKM80" s="193"/>
      <c r="WKN80" s="193"/>
      <c r="WKO80" s="193"/>
      <c r="WKP80" s="193"/>
      <c r="WKQ80" s="193"/>
      <c r="WKR80" s="193"/>
      <c r="WKS80" s="193"/>
      <c r="WKT80" s="193"/>
      <c r="WKU80" s="193"/>
      <c r="WKV80" s="193"/>
      <c r="WKW80" s="193"/>
      <c r="WKX80" s="193"/>
      <c r="WKY80" s="193"/>
      <c r="WKZ80" s="193"/>
      <c r="WLA80" s="193"/>
      <c r="WLB80" s="193"/>
      <c r="WLC80" s="193"/>
      <c r="WLD80" s="193"/>
      <c r="WLE80" s="193"/>
      <c r="WLF80" s="193"/>
      <c r="WLG80" s="193"/>
      <c r="WLH80" s="193"/>
      <c r="WLI80" s="193"/>
      <c r="WLJ80" s="193"/>
      <c r="WLK80" s="193"/>
      <c r="WLL80" s="193"/>
      <c r="WLM80" s="193"/>
      <c r="WLN80" s="193"/>
      <c r="WLO80" s="193"/>
      <c r="WLP80" s="193"/>
      <c r="WLQ80" s="193"/>
      <c r="WLR80" s="193"/>
      <c r="WLS80" s="193"/>
      <c r="WLT80" s="193"/>
      <c r="WLU80" s="193"/>
      <c r="WLV80" s="193"/>
      <c r="WLW80" s="193"/>
      <c r="WLX80" s="193"/>
      <c r="WLY80" s="193"/>
      <c r="WLZ80" s="193"/>
      <c r="WMA80" s="193"/>
      <c r="WMB80" s="193"/>
      <c r="WMC80" s="193"/>
      <c r="WMD80" s="193"/>
      <c r="WME80" s="193"/>
      <c r="WMF80" s="193"/>
      <c r="WMG80" s="193"/>
      <c r="WMH80" s="193"/>
      <c r="WMI80" s="193"/>
      <c r="WMJ80" s="193"/>
      <c r="WMK80" s="193"/>
      <c r="WML80" s="193"/>
      <c r="WMM80" s="193"/>
      <c r="WMN80" s="193"/>
      <c r="WMO80" s="193"/>
      <c r="WMP80" s="193"/>
      <c r="WMQ80" s="193"/>
      <c r="WMR80" s="193"/>
      <c r="WMS80" s="193"/>
      <c r="WMT80" s="193"/>
      <c r="WMU80" s="193"/>
      <c r="WMV80" s="193"/>
      <c r="WMW80" s="193"/>
      <c r="WMX80" s="193"/>
      <c r="WMY80" s="193"/>
      <c r="WMZ80" s="193"/>
      <c r="WNA80" s="193"/>
      <c r="WNB80" s="193"/>
      <c r="WNC80" s="193"/>
      <c r="WND80" s="193"/>
      <c r="WNE80" s="193"/>
      <c r="WNF80" s="193"/>
      <c r="WNG80" s="193"/>
      <c r="WNH80" s="193"/>
      <c r="WNI80" s="193"/>
      <c r="WNJ80" s="193"/>
      <c r="WNK80" s="193"/>
      <c r="WNL80" s="193"/>
      <c r="WNM80" s="193"/>
      <c r="WNN80" s="193"/>
      <c r="WNO80" s="193"/>
      <c r="WNP80" s="193"/>
      <c r="WNQ80" s="193"/>
      <c r="WNR80" s="193"/>
      <c r="WNS80" s="193"/>
      <c r="WNT80" s="193"/>
      <c r="WNU80" s="193"/>
      <c r="WNV80" s="193"/>
      <c r="WNW80" s="193"/>
      <c r="WNX80" s="193"/>
      <c r="WNY80" s="193"/>
      <c r="WNZ80" s="193"/>
      <c r="WOA80" s="193"/>
      <c r="WOB80" s="193"/>
      <c r="WOC80" s="193"/>
      <c r="WOD80" s="193"/>
      <c r="WOE80" s="193"/>
      <c r="WOF80" s="193"/>
      <c r="WOG80" s="193"/>
      <c r="WOH80" s="193"/>
      <c r="WOI80" s="193"/>
      <c r="WOJ80" s="193"/>
      <c r="WOK80" s="193"/>
      <c r="WOL80" s="193"/>
      <c r="WOM80" s="193"/>
      <c r="WON80" s="193"/>
      <c r="WOO80" s="193"/>
      <c r="WOP80" s="193"/>
      <c r="WOQ80" s="193"/>
      <c r="WOR80" s="193"/>
      <c r="WOS80" s="193"/>
      <c r="WOT80" s="193"/>
      <c r="WOU80" s="193"/>
      <c r="WOV80" s="193"/>
      <c r="WOW80" s="193"/>
      <c r="WOX80" s="193"/>
      <c r="WOY80" s="193"/>
      <c r="WOZ80" s="193"/>
      <c r="WPA80" s="193"/>
      <c r="WPB80" s="193"/>
      <c r="WPC80" s="193"/>
      <c r="WPD80" s="193"/>
      <c r="WPE80" s="193"/>
      <c r="WPF80" s="193"/>
      <c r="WPG80" s="193"/>
      <c r="WPH80" s="193"/>
      <c r="WPI80" s="193"/>
      <c r="WPJ80" s="193"/>
      <c r="WPK80" s="193"/>
      <c r="WPL80" s="193"/>
      <c r="WPM80" s="193"/>
      <c r="WPN80" s="193"/>
      <c r="WPO80" s="193"/>
      <c r="WPP80" s="193"/>
      <c r="WPQ80" s="193"/>
      <c r="WPR80" s="193"/>
      <c r="WPS80" s="193"/>
      <c r="WPT80" s="193"/>
      <c r="WPU80" s="193"/>
      <c r="WPV80" s="193"/>
      <c r="WPW80" s="193"/>
      <c r="WPX80" s="193"/>
      <c r="WPY80" s="193"/>
      <c r="WPZ80" s="193"/>
      <c r="WQA80" s="193"/>
      <c r="WQB80" s="193"/>
      <c r="WQC80" s="193"/>
      <c r="WQD80" s="193"/>
      <c r="WQE80" s="193"/>
      <c r="WQF80" s="193"/>
      <c r="WQG80" s="193"/>
      <c r="WQH80" s="193"/>
      <c r="WQI80" s="193"/>
      <c r="WQJ80" s="193"/>
      <c r="WQK80" s="193"/>
      <c r="WQL80" s="193"/>
      <c r="WQM80" s="193"/>
      <c r="WQN80" s="193"/>
      <c r="WQO80" s="193"/>
      <c r="WQP80" s="193"/>
      <c r="WQQ80" s="193"/>
      <c r="WQR80" s="193"/>
      <c r="WQS80" s="193"/>
      <c r="WQT80" s="193"/>
      <c r="WQU80" s="193"/>
      <c r="WQV80" s="193"/>
      <c r="WQW80" s="193"/>
      <c r="WQX80" s="193"/>
      <c r="WQY80" s="193"/>
      <c r="WQZ80" s="193"/>
      <c r="WRA80" s="193"/>
      <c r="WRB80" s="193"/>
      <c r="WRC80" s="193"/>
      <c r="WRD80" s="193"/>
      <c r="WRE80" s="193"/>
      <c r="WRF80" s="193"/>
      <c r="WRG80" s="193"/>
      <c r="WRH80" s="193"/>
      <c r="WRI80" s="193"/>
      <c r="WRJ80" s="193"/>
      <c r="WRK80" s="193"/>
      <c r="WRL80" s="193"/>
      <c r="WRM80" s="193"/>
      <c r="WRN80" s="193"/>
      <c r="WRO80" s="193"/>
      <c r="WRP80" s="193"/>
      <c r="WRQ80" s="193"/>
      <c r="WRR80" s="193"/>
      <c r="WRS80" s="193"/>
      <c r="WRT80" s="193"/>
      <c r="WRU80" s="193"/>
      <c r="WRV80" s="193"/>
      <c r="WRW80" s="193"/>
      <c r="WRX80" s="193"/>
      <c r="WRY80" s="193"/>
      <c r="WRZ80" s="193"/>
      <c r="WSA80" s="193"/>
      <c r="WSB80" s="193"/>
      <c r="WSC80" s="193"/>
      <c r="WSD80" s="193"/>
      <c r="WSE80" s="193"/>
      <c r="WSF80" s="193"/>
      <c r="WSG80" s="193"/>
      <c r="WSH80" s="193"/>
      <c r="WSI80" s="193"/>
      <c r="WSJ80" s="193"/>
      <c r="WSK80" s="193"/>
      <c r="WSL80" s="193"/>
      <c r="WSM80" s="193"/>
      <c r="WSN80" s="193"/>
      <c r="WSO80" s="193"/>
      <c r="WSP80" s="193"/>
      <c r="WSQ80" s="193"/>
      <c r="WSR80" s="193"/>
      <c r="WSS80" s="193"/>
      <c r="WST80" s="193"/>
      <c r="WSU80" s="193"/>
      <c r="WSV80" s="193"/>
      <c r="WSW80" s="193"/>
      <c r="WSX80" s="193"/>
      <c r="WSY80" s="193"/>
      <c r="WSZ80" s="193"/>
      <c r="WTA80" s="193"/>
      <c r="WTB80" s="193"/>
      <c r="WTC80" s="193"/>
      <c r="WTD80" s="193"/>
      <c r="WTE80" s="193"/>
      <c r="WTF80" s="193"/>
      <c r="WTG80" s="193"/>
      <c r="WTH80" s="193"/>
      <c r="WTI80" s="193"/>
      <c r="WTJ80" s="193"/>
      <c r="WTK80" s="193"/>
      <c r="WTL80" s="193"/>
      <c r="WTM80" s="193"/>
      <c r="WTN80" s="193"/>
      <c r="WTO80" s="193"/>
      <c r="WTP80" s="193"/>
      <c r="WTQ80" s="193"/>
      <c r="WTR80" s="193"/>
      <c r="WTS80" s="193"/>
      <c r="WTT80" s="193"/>
      <c r="WTU80" s="193"/>
      <c r="WTV80" s="193"/>
      <c r="WTW80" s="193"/>
      <c r="WTX80" s="193"/>
      <c r="WTY80" s="193"/>
      <c r="WTZ80" s="193"/>
    </row>
  </sheetData>
  <mergeCells count="2">
    <mergeCell ref="D12:F12"/>
    <mergeCell ref="G12:H12"/>
  </mergeCells>
  <pageMargins left="0.39370078740157483" right="0.35433070866141736" top="0.5" bottom="0.23622047244094491" header="0.15748031496062992" footer="0.11811023622047245"/>
  <pageSetup paperSize="9" scale="53" orientation="landscape" cellComments="asDisplayed"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10">
    <tabColor rgb="FFFFC000"/>
  </sheetPr>
  <dimension ref="A1:T41"/>
  <sheetViews>
    <sheetView showGridLines="0" zoomScale="80" zoomScaleNormal="80" workbookViewId="0"/>
  </sheetViews>
  <sheetFormatPr defaultColWidth="8.6640625" defaultRowHeight="14.4"/>
  <cols>
    <col min="1" max="1" width="91.6640625" style="124" customWidth="1"/>
    <col min="2" max="2" width="17.5546875" style="124" bestFit="1" customWidth="1"/>
    <col min="3" max="3" width="15.6640625" style="124" customWidth="1"/>
    <col min="4" max="4" width="16.33203125" style="124" bestFit="1" customWidth="1"/>
    <col min="5" max="5" width="10.5546875" style="124" customWidth="1"/>
    <col min="6" max="6" width="26.44140625" style="124" bestFit="1" customWidth="1"/>
    <col min="7" max="7" width="14.5546875" style="124" bestFit="1" customWidth="1"/>
    <col min="8" max="8" width="21" style="124" customWidth="1"/>
    <col min="9" max="9" width="12.5546875" style="124" customWidth="1"/>
    <col min="10" max="16384" width="8.6640625" style="124"/>
  </cols>
  <sheetData>
    <row r="1" spans="1:8">
      <c r="A1" s="1" t="s">
        <v>1676</v>
      </c>
    </row>
    <row r="2" spans="1:8">
      <c r="A2" s="294" t="s">
        <v>3309</v>
      </c>
      <c r="B2" s="756"/>
      <c r="C2" s="756"/>
    </row>
    <row r="3" spans="1:8">
      <c r="B3" s="756"/>
      <c r="C3" s="756"/>
    </row>
    <row r="4" spans="1:8">
      <c r="A4" s="271" t="s">
        <v>3310</v>
      </c>
      <c r="B4" s="756"/>
      <c r="C4" s="756"/>
    </row>
    <row r="5" spans="1:8">
      <c r="A5" s="712" t="s">
        <v>109</v>
      </c>
      <c r="B5" s="10"/>
      <c r="C5" s="10"/>
    </row>
    <row r="6" spans="1:8">
      <c r="A6" s="735" t="s">
        <v>90</v>
      </c>
      <c r="B6" s="10"/>
      <c r="C6" s="10"/>
    </row>
    <row r="7" spans="1:8">
      <c r="A7" s="712" t="s">
        <v>345</v>
      </c>
    </row>
    <row r="8" spans="1:8">
      <c r="A8" s="735" t="s">
        <v>2389</v>
      </c>
      <c r="B8" s="517" t="s">
        <v>3275</v>
      </c>
      <c r="C8" s="516" t="s">
        <v>108</v>
      </c>
      <c r="D8" s="517" t="s">
        <v>3276</v>
      </c>
    </row>
    <row r="9" spans="1:8">
      <c r="A9" s="755"/>
      <c r="B9" s="755"/>
      <c r="C9" s="10"/>
    </row>
    <row r="10" spans="1:8">
      <c r="A10" s="294" t="s">
        <v>3309</v>
      </c>
      <c r="B10" s="755"/>
      <c r="C10" s="10"/>
    </row>
    <row r="11" spans="1:8">
      <c r="A11" s="756"/>
      <c r="B11" s="755"/>
      <c r="C11" s="10"/>
    </row>
    <row r="12" spans="1:8">
      <c r="A12" s="756"/>
      <c r="B12" s="756"/>
      <c r="C12" s="720" t="s">
        <v>3311</v>
      </c>
    </row>
    <row r="13" spans="1:8">
      <c r="A13" s="756"/>
      <c r="B13" s="756"/>
      <c r="C13" s="721" t="s">
        <v>13</v>
      </c>
    </row>
    <row r="14" spans="1:8">
      <c r="A14" s="757" t="s">
        <v>3312</v>
      </c>
      <c r="B14" s="720"/>
      <c r="C14" s="303"/>
    </row>
    <row r="15" spans="1:8">
      <c r="A15" s="583" t="s">
        <v>3313</v>
      </c>
      <c r="B15" s="783" t="s">
        <v>12</v>
      </c>
      <c r="C15" s="519"/>
      <c r="G15" s="201" t="s">
        <v>141</v>
      </c>
      <c r="H15" s="201" t="s">
        <v>3314</v>
      </c>
    </row>
    <row r="16" spans="1:8">
      <c r="A16" s="583" t="s">
        <v>3315</v>
      </c>
      <c r="B16" s="720" t="s">
        <v>72</v>
      </c>
      <c r="C16" s="519"/>
      <c r="G16" s="201" t="s">
        <v>141</v>
      </c>
      <c r="H16" s="201" t="s">
        <v>3316</v>
      </c>
    </row>
    <row r="17" spans="1:14">
      <c r="A17" s="583" t="s">
        <v>3317</v>
      </c>
      <c r="B17" s="783" t="s">
        <v>11</v>
      </c>
      <c r="C17" s="519"/>
      <c r="G17" s="201" t="s">
        <v>141</v>
      </c>
      <c r="H17" s="201" t="s">
        <v>230</v>
      </c>
    </row>
    <row r="18" spans="1:14">
      <c r="A18" s="583" t="s">
        <v>3318</v>
      </c>
      <c r="B18" s="720" t="s">
        <v>71</v>
      </c>
      <c r="C18" s="519"/>
      <c r="G18" s="201" t="s">
        <v>141</v>
      </c>
      <c r="H18" s="201" t="s">
        <v>3319</v>
      </c>
    </row>
    <row r="19" spans="1:14">
      <c r="A19" s="583" t="s">
        <v>3320</v>
      </c>
      <c r="B19" s="783" t="s">
        <v>70</v>
      </c>
      <c r="C19" s="519"/>
      <c r="G19" s="201" t="s">
        <v>141</v>
      </c>
      <c r="H19" s="201" t="s">
        <v>3321</v>
      </c>
    </row>
    <row r="20" spans="1:14">
      <c r="A20" s="583" t="s">
        <v>3322</v>
      </c>
      <c r="B20" s="720" t="s">
        <v>69</v>
      </c>
      <c r="C20" s="760"/>
      <c r="G20" s="201" t="s">
        <v>141</v>
      </c>
      <c r="H20" s="201" t="s">
        <v>3323</v>
      </c>
    </row>
    <row r="21" spans="1:14">
      <c r="A21" s="757" t="s">
        <v>177</v>
      </c>
      <c r="B21" s="783"/>
      <c r="C21" s="303"/>
    </row>
    <row r="22" spans="1:14">
      <c r="A22" s="583" t="s">
        <v>3324</v>
      </c>
      <c r="B22" s="720" t="s">
        <v>68</v>
      </c>
      <c r="C22" s="760"/>
      <c r="E22" s="756"/>
      <c r="G22" s="201" t="s">
        <v>91</v>
      </c>
      <c r="H22" s="201" t="s">
        <v>3325</v>
      </c>
      <c r="I22" s="201"/>
      <c r="J22" s="41"/>
      <c r="K22" s="201"/>
      <c r="L22" s="201"/>
      <c r="N22" s="35"/>
    </row>
    <row r="23" spans="1:14">
      <c r="A23" s="784" t="s">
        <v>1035</v>
      </c>
      <c r="B23" s="783"/>
      <c r="C23" s="303"/>
      <c r="G23" s="201"/>
      <c r="H23" s="201"/>
      <c r="I23" s="201"/>
      <c r="J23" s="201"/>
      <c r="K23" s="201"/>
      <c r="L23" s="201"/>
      <c r="N23" s="47"/>
    </row>
    <row r="24" spans="1:14">
      <c r="A24" s="583" t="s">
        <v>3326</v>
      </c>
      <c r="B24" s="720" t="s">
        <v>67</v>
      </c>
      <c r="C24" s="785"/>
      <c r="D24" s="202" t="s">
        <v>1004</v>
      </c>
      <c r="G24" s="201" t="s">
        <v>91</v>
      </c>
      <c r="H24" s="201" t="s">
        <v>100</v>
      </c>
      <c r="I24" s="201"/>
      <c r="J24" s="201"/>
      <c r="K24" s="201"/>
      <c r="L24" s="201"/>
      <c r="N24" s="46"/>
    </row>
    <row r="25" spans="1:14">
      <c r="A25" s="583" t="s">
        <v>3327</v>
      </c>
      <c r="B25" s="783" t="s">
        <v>66</v>
      </c>
      <c r="C25" s="760"/>
      <c r="D25" s="202" t="s">
        <v>1004</v>
      </c>
      <c r="G25" s="201" t="s">
        <v>91</v>
      </c>
      <c r="H25" s="201" t="s">
        <v>100</v>
      </c>
      <c r="I25" s="201" t="s">
        <v>3328</v>
      </c>
      <c r="J25" s="201"/>
      <c r="K25" s="201"/>
      <c r="L25" s="201"/>
      <c r="N25" s="99"/>
    </row>
    <row r="26" spans="1:14">
      <c r="A26" s="583" t="s">
        <v>3329</v>
      </c>
      <c r="B26" s="720" t="s">
        <v>10</v>
      </c>
      <c r="C26" s="760"/>
      <c r="E26" s="202" t="s">
        <v>98</v>
      </c>
      <c r="F26" s="202" t="s">
        <v>3330</v>
      </c>
      <c r="G26" s="201" t="s">
        <v>91</v>
      </c>
      <c r="H26" s="201" t="s">
        <v>92</v>
      </c>
      <c r="I26" s="201" t="s">
        <v>97</v>
      </c>
      <c r="J26" s="201"/>
      <c r="K26" s="201"/>
      <c r="L26" s="201"/>
    </row>
    <row r="27" spans="1:14">
      <c r="A27" s="583" t="s">
        <v>3331</v>
      </c>
      <c r="B27" s="783" t="s">
        <v>9</v>
      </c>
      <c r="C27" s="760"/>
      <c r="D27" s="202" t="s">
        <v>1004</v>
      </c>
      <c r="G27" s="201" t="s">
        <v>91</v>
      </c>
      <c r="H27" s="201" t="s">
        <v>100</v>
      </c>
      <c r="I27" s="201" t="s">
        <v>3332</v>
      </c>
      <c r="J27" s="201"/>
      <c r="K27" s="201"/>
      <c r="L27" s="201"/>
    </row>
    <row r="28" spans="1:14">
      <c r="A28" s="583" t="s">
        <v>3333</v>
      </c>
      <c r="B28" s="720" t="s">
        <v>65</v>
      </c>
      <c r="C28" s="785"/>
      <c r="G28" s="201" t="s">
        <v>141</v>
      </c>
      <c r="H28" s="201" t="s">
        <v>3334</v>
      </c>
      <c r="I28" s="201"/>
      <c r="J28" s="201"/>
      <c r="K28" s="201"/>
      <c r="L28" s="201"/>
    </row>
    <row r="29" spans="1:14">
      <c r="A29" s="583" t="s">
        <v>3335</v>
      </c>
      <c r="B29" s="783" t="s">
        <v>8</v>
      </c>
      <c r="C29" s="760"/>
      <c r="D29" s="202" t="s">
        <v>1004</v>
      </c>
      <c r="G29" s="201" t="s">
        <v>91</v>
      </c>
      <c r="H29" s="201" t="s">
        <v>3336</v>
      </c>
      <c r="I29" s="201"/>
      <c r="J29" s="201"/>
      <c r="K29" s="201"/>
      <c r="L29" s="201"/>
    </row>
    <row r="30" spans="1:14">
      <c r="A30" s="583" t="s">
        <v>3337</v>
      </c>
      <c r="B30" s="720" t="s">
        <v>7</v>
      </c>
      <c r="C30" s="760"/>
      <c r="G30" s="201" t="s">
        <v>114</v>
      </c>
      <c r="H30" s="201" t="s">
        <v>1050</v>
      </c>
      <c r="I30" s="201"/>
      <c r="J30" s="201"/>
      <c r="K30" s="201"/>
      <c r="L30" s="201"/>
    </row>
    <row r="31" spans="1:14">
      <c r="A31" s="1605" t="s">
        <v>6293</v>
      </c>
      <c r="B31" s="783" t="s">
        <v>64</v>
      </c>
      <c r="C31" s="760"/>
      <c r="D31" s="202" t="s">
        <v>1004</v>
      </c>
      <c r="G31" s="201" t="s">
        <v>91</v>
      </c>
      <c r="H31" s="201" t="s">
        <v>3338</v>
      </c>
      <c r="I31" s="201"/>
      <c r="J31" s="201"/>
      <c r="K31" s="201"/>
      <c r="L31" s="201"/>
    </row>
    <row r="32" spans="1:14">
      <c r="A32" s="1605" t="s">
        <v>6294</v>
      </c>
      <c r="B32" s="720" t="s">
        <v>6</v>
      </c>
      <c r="C32" s="519"/>
      <c r="D32" s="202" t="s">
        <v>1094</v>
      </c>
      <c r="G32" s="201" t="s">
        <v>91</v>
      </c>
      <c r="H32" s="201" t="s">
        <v>3336</v>
      </c>
      <c r="I32" s="201"/>
      <c r="J32" s="201"/>
      <c r="K32" s="201"/>
      <c r="L32" s="201"/>
    </row>
    <row r="33" spans="1:20">
      <c r="A33" s="784" t="s">
        <v>99</v>
      </c>
      <c r="B33" s="783"/>
      <c r="C33" s="303"/>
      <c r="G33" s="201"/>
      <c r="H33" s="201"/>
      <c r="I33" s="201"/>
      <c r="J33" s="201"/>
      <c r="K33" s="201"/>
      <c r="L33" s="201"/>
    </row>
    <row r="34" spans="1:20">
      <c r="A34" s="583" t="s">
        <v>2402</v>
      </c>
      <c r="B34" s="720" t="s">
        <v>5</v>
      </c>
      <c r="C34" s="519"/>
      <c r="G34" s="201" t="s">
        <v>142</v>
      </c>
      <c r="H34" s="201" t="s">
        <v>3339</v>
      </c>
      <c r="I34" s="201"/>
      <c r="J34" s="201"/>
      <c r="K34" s="201"/>
      <c r="L34" s="201"/>
    </row>
    <row r="39" spans="1:20">
      <c r="B39" s="193"/>
    </row>
    <row r="40" spans="1:20">
      <c r="B40" s="254"/>
    </row>
    <row r="41" spans="1:20">
      <c r="G41" s="42"/>
      <c r="H41" s="41"/>
      <c r="I41" s="41"/>
      <c r="J41" s="41"/>
      <c r="K41" s="41"/>
      <c r="L41" s="47"/>
      <c r="M41" s="47"/>
      <c r="N41" s="41"/>
      <c r="O41" s="41"/>
      <c r="Q41" s="41"/>
      <c r="R41" s="47"/>
      <c r="S41" s="47"/>
      <c r="T41" s="280"/>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11">
    <tabColor rgb="FFFFC000"/>
  </sheetPr>
  <dimension ref="A1:G42"/>
  <sheetViews>
    <sheetView showGridLines="0" zoomScale="80" zoomScaleNormal="80" workbookViewId="0"/>
  </sheetViews>
  <sheetFormatPr defaultColWidth="8.6640625" defaultRowHeight="14.4"/>
  <cols>
    <col min="1" max="1" width="16.5546875" style="124" customWidth="1"/>
    <col min="2" max="2" width="53.6640625" style="124" customWidth="1"/>
    <col min="3" max="4" width="21.5546875" style="124" customWidth="1"/>
    <col min="5" max="5" width="24.109375" style="124" customWidth="1"/>
    <col min="6" max="6" width="27.44140625" style="124" customWidth="1"/>
    <col min="7" max="7" width="24" style="124" customWidth="1"/>
    <col min="8" max="16384" width="8.6640625" style="124"/>
  </cols>
  <sheetData>
    <row r="1" spans="1:7">
      <c r="A1" s="1" t="s">
        <v>1547</v>
      </c>
    </row>
    <row r="2" spans="1:7">
      <c r="A2" s="294" t="s">
        <v>1546</v>
      </c>
      <c r="B2" s="756"/>
      <c r="C2" s="756"/>
      <c r="D2" s="10"/>
      <c r="E2" s="10"/>
    </row>
    <row r="3" spans="1:7">
      <c r="B3" s="756"/>
      <c r="C3" s="756"/>
      <c r="D3" s="10"/>
      <c r="E3" s="756"/>
    </row>
    <row r="4" spans="1:7">
      <c r="A4" s="271" t="s">
        <v>3340</v>
      </c>
      <c r="B4" s="756"/>
      <c r="C4" s="756"/>
      <c r="D4" s="35"/>
      <c r="E4" s="756"/>
    </row>
    <row r="5" spans="1:7">
      <c r="A5" s="224" t="s">
        <v>109</v>
      </c>
      <c r="C5" s="756"/>
      <c r="E5" s="266"/>
      <c r="F5" s="266"/>
      <c r="G5" s="266"/>
    </row>
    <row r="6" spans="1:7">
      <c r="A6" s="224" t="s">
        <v>3341</v>
      </c>
      <c r="B6" s="1678" t="s">
        <v>149</v>
      </c>
      <c r="C6" s="497" t="s">
        <v>108</v>
      </c>
      <c r="D6" s="786" t="s">
        <v>2231</v>
      </c>
      <c r="E6" s="35"/>
      <c r="F6" s="35"/>
      <c r="G6" s="35"/>
    </row>
    <row r="8" spans="1:7">
      <c r="A8" s="294" t="s">
        <v>3342</v>
      </c>
      <c r="E8" s="756"/>
    </row>
    <row r="9" spans="1:7">
      <c r="A9" s="756"/>
      <c r="B9" s="756"/>
      <c r="C9" s="756"/>
      <c r="D9" s="756"/>
      <c r="E9" s="756"/>
    </row>
    <row r="10" spans="1:7" ht="28.8">
      <c r="A10" s="787"/>
      <c r="B10" s="756"/>
      <c r="C10" s="756"/>
      <c r="D10" s="497" t="s">
        <v>3343</v>
      </c>
      <c r="E10" s="756"/>
    </row>
    <row r="11" spans="1:7">
      <c r="A11" s="756"/>
      <c r="B11" s="756"/>
      <c r="C11" s="756"/>
      <c r="D11" s="753" t="s">
        <v>13</v>
      </c>
      <c r="E11" s="10"/>
    </row>
    <row r="12" spans="1:7">
      <c r="A12" s="756"/>
      <c r="B12" s="788" t="s">
        <v>3344</v>
      </c>
      <c r="C12" s="753" t="s">
        <v>12</v>
      </c>
      <c r="D12" s="789"/>
      <c r="E12" s="124" t="s">
        <v>3345</v>
      </c>
      <c r="F12" s="201" t="s">
        <v>141</v>
      </c>
      <c r="G12" s="201" t="s">
        <v>3346</v>
      </c>
    </row>
    <row r="13" spans="1:7">
      <c r="A13" s="756"/>
      <c r="B13" s="788" t="s">
        <v>3347</v>
      </c>
      <c r="C13" s="753" t="s">
        <v>72</v>
      </c>
      <c r="D13" s="789"/>
      <c r="E13" s="124" t="s">
        <v>90</v>
      </c>
      <c r="F13" s="201" t="s">
        <v>141</v>
      </c>
      <c r="G13" s="201" t="s">
        <v>3348</v>
      </c>
    </row>
    <row r="14" spans="1:7">
      <c r="A14" s="756"/>
      <c r="B14" s="788" t="s">
        <v>3349</v>
      </c>
      <c r="C14" s="753" t="s">
        <v>11</v>
      </c>
      <c r="D14" s="790"/>
      <c r="E14" s="124" t="s">
        <v>90</v>
      </c>
      <c r="F14" s="201" t="s">
        <v>141</v>
      </c>
      <c r="G14" s="201" t="s">
        <v>3350</v>
      </c>
    </row>
    <row r="15" spans="1:7">
      <c r="A15" s="756"/>
      <c r="B15" s="786" t="s">
        <v>3343</v>
      </c>
      <c r="C15" s="753" t="s">
        <v>71</v>
      </c>
      <c r="D15" s="789"/>
      <c r="E15" s="124" t="s">
        <v>90</v>
      </c>
      <c r="F15" s="201" t="s">
        <v>141</v>
      </c>
      <c r="G15" s="201" t="s">
        <v>3351</v>
      </c>
    </row>
    <row r="16" spans="1:7">
      <c r="A16" s="756"/>
      <c r="B16" s="756"/>
      <c r="C16" s="756"/>
      <c r="D16" s="756"/>
      <c r="E16" s="10"/>
    </row>
    <row r="18" spans="1:6">
      <c r="A18" s="271" t="s">
        <v>3352</v>
      </c>
    </row>
    <row r="19" spans="1:6">
      <c r="A19" s="712" t="s">
        <v>109</v>
      </c>
    </row>
    <row r="20" spans="1:6">
      <c r="A20" s="735" t="s">
        <v>3345</v>
      </c>
    </row>
    <row r="21" spans="1:6">
      <c r="A21" s="224" t="s">
        <v>3341</v>
      </c>
      <c r="B21" s="1678" t="s">
        <v>149</v>
      </c>
      <c r="C21" s="497" t="s">
        <v>108</v>
      </c>
      <c r="D21" s="786" t="s">
        <v>2231</v>
      </c>
      <c r="E21" s="10"/>
    </row>
    <row r="22" spans="1:6">
      <c r="A22" s="756"/>
      <c r="B22" s="756"/>
      <c r="C22" s="756"/>
      <c r="D22" s="756"/>
      <c r="E22" s="10"/>
    </row>
    <row r="23" spans="1:6">
      <c r="A23" s="294" t="s">
        <v>3344</v>
      </c>
      <c r="B23" s="10"/>
      <c r="C23" s="10"/>
      <c r="D23" s="10"/>
      <c r="E23" s="10"/>
    </row>
    <row r="24" spans="1:6">
      <c r="A24" s="756"/>
      <c r="B24" s="755"/>
      <c r="C24" s="755"/>
      <c r="D24" s="10"/>
      <c r="E24" s="10"/>
    </row>
    <row r="25" spans="1:6" ht="43.2">
      <c r="A25" s="756"/>
      <c r="B25" s="276"/>
      <c r="C25" s="756"/>
      <c r="D25" s="497" t="s">
        <v>2619</v>
      </c>
      <c r="E25" s="497" t="s">
        <v>3353</v>
      </c>
    </row>
    <row r="26" spans="1:6">
      <c r="A26" s="756"/>
      <c r="B26" s="756"/>
      <c r="C26" s="756"/>
      <c r="D26" s="753" t="s">
        <v>89</v>
      </c>
      <c r="E26" s="753" t="s">
        <v>107</v>
      </c>
    </row>
    <row r="27" spans="1:6">
      <c r="A27" s="756"/>
      <c r="B27" s="788" t="s">
        <v>3354</v>
      </c>
      <c r="C27" s="753" t="s">
        <v>10</v>
      </c>
      <c r="D27" s="760"/>
      <c r="E27" s="760"/>
      <c r="F27" s="124" t="s">
        <v>3355</v>
      </c>
    </row>
    <row r="28" spans="1:6">
      <c r="A28" s="756"/>
      <c r="B28" s="788" t="s">
        <v>3356</v>
      </c>
      <c r="C28" s="753" t="s">
        <v>9</v>
      </c>
      <c r="D28" s="760"/>
      <c r="E28" s="760"/>
      <c r="F28" s="124" t="s">
        <v>3357</v>
      </c>
    </row>
    <row r="29" spans="1:6">
      <c r="A29" s="756"/>
      <c r="B29" s="788" t="s">
        <v>3358</v>
      </c>
      <c r="C29" s="753" t="s">
        <v>65</v>
      </c>
      <c r="D29" s="760"/>
      <c r="E29" s="760"/>
      <c r="F29" s="124" t="s">
        <v>3359</v>
      </c>
    </row>
    <row r="30" spans="1:6">
      <c r="A30" s="756"/>
      <c r="B30" s="788" t="s">
        <v>3360</v>
      </c>
      <c r="C30" s="753" t="s">
        <v>8</v>
      </c>
      <c r="D30" s="760"/>
      <c r="E30" s="760"/>
      <c r="F30" s="124" t="s">
        <v>3361</v>
      </c>
    </row>
    <row r="31" spans="1:6">
      <c r="A31" s="756"/>
      <c r="B31" s="788" t="s">
        <v>3362</v>
      </c>
      <c r="C31" s="753" t="s">
        <v>7</v>
      </c>
      <c r="D31" s="760"/>
      <c r="E31" s="760"/>
      <c r="F31" s="124" t="s">
        <v>3363</v>
      </c>
    </row>
    <row r="32" spans="1:6">
      <c r="A32" s="756"/>
      <c r="B32" s="788" t="s">
        <v>3364</v>
      </c>
      <c r="C32" s="753" t="s">
        <v>64</v>
      </c>
      <c r="D32" s="760"/>
      <c r="E32" s="760"/>
      <c r="F32" s="124" t="s">
        <v>3365</v>
      </c>
    </row>
    <row r="33" spans="1:6">
      <c r="A33" s="756"/>
      <c r="B33" s="788" t="s">
        <v>3366</v>
      </c>
      <c r="C33" s="753" t="s">
        <v>6</v>
      </c>
      <c r="D33" s="760"/>
      <c r="E33" s="760"/>
      <c r="F33" s="124" t="s">
        <v>3367</v>
      </c>
    </row>
    <row r="34" spans="1:6">
      <c r="A34" s="756"/>
      <c r="B34" s="788" t="s">
        <v>3368</v>
      </c>
      <c r="C34" s="753" t="s">
        <v>5</v>
      </c>
      <c r="D34" s="760"/>
      <c r="E34" s="760"/>
      <c r="F34" s="124" t="s">
        <v>3369</v>
      </c>
    </row>
    <row r="35" spans="1:6">
      <c r="A35" s="756"/>
      <c r="B35" s="788" t="s">
        <v>3370</v>
      </c>
      <c r="C35" s="753" t="s">
        <v>63</v>
      </c>
      <c r="D35" s="760"/>
      <c r="E35" s="760"/>
      <c r="F35" s="124" t="s">
        <v>3371</v>
      </c>
    </row>
    <row r="36" spans="1:6">
      <c r="A36" s="756"/>
      <c r="B36" s="788" t="s">
        <v>3372</v>
      </c>
      <c r="C36" s="753" t="s">
        <v>62</v>
      </c>
      <c r="D36" s="760"/>
      <c r="E36" s="760"/>
      <c r="F36" s="124" t="s">
        <v>3373</v>
      </c>
    </row>
    <row r="37" spans="1:6">
      <c r="A37" s="756"/>
      <c r="B37" s="788" t="s">
        <v>3374</v>
      </c>
      <c r="C37" s="753" t="s">
        <v>61</v>
      </c>
      <c r="D37" s="791"/>
      <c r="E37" s="792"/>
      <c r="F37" s="124" t="s">
        <v>3375</v>
      </c>
    </row>
    <row r="38" spans="1:6">
      <c r="A38" s="756"/>
      <c r="B38" s="788" t="s">
        <v>3376</v>
      </c>
      <c r="C38" s="753" t="s">
        <v>4</v>
      </c>
      <c r="D38" s="760"/>
      <c r="E38" s="760"/>
      <c r="F38" s="124" t="s">
        <v>3377</v>
      </c>
    </row>
    <row r="39" spans="1:6">
      <c r="D39" s="202" t="s">
        <v>98</v>
      </c>
      <c r="E39" s="482" t="s">
        <v>2726</v>
      </c>
    </row>
    <row r="40" spans="1:6">
      <c r="D40" s="41" t="s">
        <v>91</v>
      </c>
      <c r="E40" s="793" t="s">
        <v>142</v>
      </c>
    </row>
    <row r="41" spans="1:6" ht="57.6">
      <c r="D41" s="41" t="s">
        <v>92</v>
      </c>
      <c r="E41" s="793" t="s">
        <v>3378</v>
      </c>
    </row>
    <row r="42" spans="1:6">
      <c r="D42" s="41" t="s">
        <v>97</v>
      </c>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112">
    <tabColor rgb="FFFFC000"/>
  </sheetPr>
  <dimension ref="A1:K39"/>
  <sheetViews>
    <sheetView showGridLines="0" zoomScale="80" zoomScaleNormal="80" workbookViewId="0"/>
  </sheetViews>
  <sheetFormatPr defaultColWidth="8.6640625" defaultRowHeight="14.4"/>
  <cols>
    <col min="1" max="1" width="63.5546875" style="124" customWidth="1"/>
    <col min="2" max="2" width="6.44140625" style="124" bestFit="1" customWidth="1"/>
    <col min="3" max="3" width="13.5546875" style="124" bestFit="1" customWidth="1"/>
    <col min="4" max="4" width="15.33203125" style="124" customWidth="1"/>
    <col min="5" max="5" width="22.6640625" style="124" customWidth="1"/>
    <col min="6" max="6" width="18.44140625" style="124" customWidth="1"/>
    <col min="7" max="7" width="11.44140625" style="124" customWidth="1"/>
    <col min="8" max="8" width="56.5546875" style="124" bestFit="1" customWidth="1"/>
    <col min="9" max="16384" width="8.6640625" style="124"/>
  </cols>
  <sheetData>
    <row r="1" spans="1:11">
      <c r="A1" s="1" t="s">
        <v>1550</v>
      </c>
    </row>
    <row r="2" spans="1:11">
      <c r="A2" s="294" t="s">
        <v>1549</v>
      </c>
      <c r="B2" s="756"/>
      <c r="C2" s="10"/>
    </row>
    <row r="3" spans="1:11">
      <c r="A3" s="276"/>
      <c r="B3" s="756"/>
      <c r="C3" s="10"/>
    </row>
    <row r="4" spans="1:11">
      <c r="A4" s="271" t="s">
        <v>3379</v>
      </c>
      <c r="B4" s="756"/>
      <c r="C4" s="10"/>
    </row>
    <row r="5" spans="1:11">
      <c r="B5" s="756"/>
      <c r="C5" s="10"/>
    </row>
    <row r="6" spans="1:11">
      <c r="A6" s="294" t="s">
        <v>1549</v>
      </c>
      <c r="B6" s="756"/>
      <c r="C6" s="10"/>
    </row>
    <row r="7" spans="1:11">
      <c r="A7" s="276"/>
      <c r="B7" s="756"/>
      <c r="C7" s="10"/>
    </row>
    <row r="8" spans="1:11">
      <c r="A8" s="787"/>
      <c r="B8" s="756"/>
      <c r="C8" s="753" t="s">
        <v>13</v>
      </c>
    </row>
    <row r="9" spans="1:11">
      <c r="A9" s="794" t="s">
        <v>3380</v>
      </c>
      <c r="B9" s="753" t="s">
        <v>12</v>
      </c>
      <c r="C9" s="795"/>
      <c r="D9" s="124" t="s">
        <v>90</v>
      </c>
      <c r="E9" s="124" t="s">
        <v>3381</v>
      </c>
      <c r="F9" s="41" t="s">
        <v>91</v>
      </c>
      <c r="G9" s="41" t="s">
        <v>92</v>
      </c>
      <c r="H9" s="41" t="s">
        <v>97</v>
      </c>
    </row>
    <row r="10" spans="1:11">
      <c r="A10" s="794" t="s">
        <v>3382</v>
      </c>
      <c r="B10" s="753"/>
      <c r="C10" s="796"/>
      <c r="J10" s="41"/>
      <c r="K10" s="41"/>
    </row>
    <row r="11" spans="1:11">
      <c r="A11" s="583" t="s">
        <v>3383</v>
      </c>
      <c r="B11" s="753" t="s">
        <v>72</v>
      </c>
      <c r="C11" s="795"/>
      <c r="D11" s="124" t="s">
        <v>90</v>
      </c>
      <c r="E11" s="42" t="s">
        <v>2176</v>
      </c>
      <c r="F11" s="41" t="s">
        <v>91</v>
      </c>
      <c r="G11" s="41" t="s">
        <v>92</v>
      </c>
      <c r="H11" s="41" t="s">
        <v>97</v>
      </c>
      <c r="I11" s="41" t="s">
        <v>3384</v>
      </c>
    </row>
    <row r="12" spans="1:11">
      <c r="A12" s="583" t="s">
        <v>2619</v>
      </c>
      <c r="B12" s="753" t="s">
        <v>11</v>
      </c>
      <c r="C12" s="795"/>
      <c r="D12" s="124" t="s">
        <v>90</v>
      </c>
      <c r="E12" s="42" t="s">
        <v>98</v>
      </c>
      <c r="F12" s="41" t="s">
        <v>91</v>
      </c>
      <c r="G12" s="41" t="s">
        <v>92</v>
      </c>
      <c r="H12" s="41" t="s">
        <v>97</v>
      </c>
      <c r="I12" s="41" t="s">
        <v>3384</v>
      </c>
      <c r="J12" s="41"/>
    </row>
    <row r="13" spans="1:11">
      <c r="A13" s="1605" t="s">
        <v>2178</v>
      </c>
      <c r="B13" s="753" t="s">
        <v>71</v>
      </c>
      <c r="C13" s="795"/>
      <c r="D13" s="124" t="s">
        <v>90</v>
      </c>
      <c r="E13" s="42" t="s">
        <v>2179</v>
      </c>
      <c r="F13" s="41" t="s">
        <v>91</v>
      </c>
      <c r="G13" s="41" t="s">
        <v>92</v>
      </c>
      <c r="H13" s="41" t="s">
        <v>97</v>
      </c>
      <c r="I13" s="41" t="s">
        <v>3384</v>
      </c>
      <c r="J13" s="41"/>
    </row>
    <row r="14" spans="1:11">
      <c r="A14" s="797" t="s">
        <v>3385</v>
      </c>
      <c r="B14" s="753" t="s">
        <v>70</v>
      </c>
      <c r="C14" s="795"/>
      <c r="D14" s="124" t="s">
        <v>3345</v>
      </c>
      <c r="F14" s="41" t="s">
        <v>91</v>
      </c>
      <c r="G14" s="41" t="s">
        <v>92</v>
      </c>
      <c r="H14" s="41" t="s">
        <v>97</v>
      </c>
      <c r="I14" s="41"/>
    </row>
    <row r="15" spans="1:11">
      <c r="A15" s="797" t="s">
        <v>3386</v>
      </c>
      <c r="B15" s="753" t="s">
        <v>69</v>
      </c>
      <c r="C15" s="798"/>
      <c r="F15" s="41" t="s">
        <v>141</v>
      </c>
      <c r="G15" s="41" t="s">
        <v>3387</v>
      </c>
      <c r="I15" s="41"/>
    </row>
    <row r="16" spans="1:11">
      <c r="A16" s="1605" t="s">
        <v>6370</v>
      </c>
      <c r="B16" s="753" t="s">
        <v>68</v>
      </c>
      <c r="C16" s="795"/>
      <c r="D16" s="124" t="s">
        <v>90</v>
      </c>
      <c r="E16" s="42" t="s">
        <v>3388</v>
      </c>
      <c r="F16" s="41" t="s">
        <v>91</v>
      </c>
      <c r="G16" s="41" t="s">
        <v>92</v>
      </c>
      <c r="H16" s="41" t="s">
        <v>97</v>
      </c>
      <c r="I16" s="41"/>
    </row>
    <row r="17" spans="1:9">
      <c r="A17" s="797" t="s">
        <v>3389</v>
      </c>
      <c r="B17" s="753" t="s">
        <v>67</v>
      </c>
      <c r="C17" s="795"/>
      <c r="D17" s="42" t="s">
        <v>90</v>
      </c>
      <c r="E17" s="124" t="s">
        <v>3390</v>
      </c>
      <c r="F17" s="41" t="s">
        <v>91</v>
      </c>
      <c r="G17" s="41" t="s">
        <v>92</v>
      </c>
      <c r="H17" s="41" t="s">
        <v>97</v>
      </c>
      <c r="I17" s="41" t="s">
        <v>3384</v>
      </c>
    </row>
    <row r="29" spans="1:9" ht="15.6">
      <c r="A29" s="1567"/>
      <c r="E29" s="47"/>
      <c r="F29" s="47"/>
      <c r="G29" s="47"/>
    </row>
    <row r="30" spans="1:9">
      <c r="E30" s="47"/>
      <c r="F30" s="41"/>
      <c r="G30" s="41"/>
    </row>
    <row r="31" spans="1:9">
      <c r="E31" s="41"/>
      <c r="F31" s="41"/>
      <c r="G31" s="41"/>
    </row>
    <row r="32" spans="1:9">
      <c r="E32" s="41"/>
      <c r="F32" s="41"/>
      <c r="G32" s="41"/>
    </row>
    <row r="33" spans="5:7">
      <c r="E33" s="41"/>
      <c r="F33" s="41"/>
      <c r="G33" s="41"/>
    </row>
    <row r="34" spans="5:7">
      <c r="E34" s="41"/>
      <c r="F34" s="41"/>
      <c r="G34" s="41"/>
    </row>
    <row r="35" spans="5:7">
      <c r="E35" s="41"/>
      <c r="F35" s="47"/>
      <c r="G35" s="47"/>
    </row>
    <row r="36" spans="5:7">
      <c r="E36" s="41"/>
      <c r="F36" s="47"/>
      <c r="G36" s="47"/>
    </row>
    <row r="37" spans="5:7">
      <c r="E37" s="41"/>
      <c r="F37" s="47"/>
      <c r="G37" s="47"/>
    </row>
    <row r="38" spans="5:7">
      <c r="E38" s="41"/>
      <c r="F38" s="47"/>
      <c r="G38" s="47"/>
    </row>
    <row r="39" spans="5:7">
      <c r="E39" s="41"/>
      <c r="F39" s="41"/>
      <c r="G39" s="41"/>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113"/>
  <dimension ref="A1:P53"/>
  <sheetViews>
    <sheetView showGridLines="0" zoomScale="80" zoomScaleNormal="80" workbookViewId="0"/>
  </sheetViews>
  <sheetFormatPr defaultColWidth="8.6640625" defaultRowHeight="14.4"/>
  <cols>
    <col min="1" max="1" width="74.5546875" style="124" customWidth="1"/>
    <col min="2" max="2" width="8.6640625" style="124"/>
    <col min="3" max="3" width="12.5546875" style="124" customWidth="1"/>
    <col min="4" max="4" width="23.33203125" style="124" customWidth="1"/>
    <col min="5" max="6" width="8.6640625" style="124"/>
    <col min="7" max="7" width="13.5546875" style="124" customWidth="1"/>
    <col min="8" max="8" width="27.6640625" style="124" bestFit="1" customWidth="1"/>
    <col min="9" max="9" width="16.44140625" style="124" bestFit="1" customWidth="1"/>
    <col min="10" max="10" width="28.6640625" style="124" bestFit="1" customWidth="1"/>
    <col min="11" max="12" width="56.5546875" style="124" bestFit="1" customWidth="1"/>
    <col min="13" max="16384" width="8.6640625" style="124"/>
  </cols>
  <sheetData>
    <row r="1" spans="1:16">
      <c r="A1" s="1" t="s">
        <v>1553</v>
      </c>
      <c r="E1" s="220"/>
      <c r="I1" s="220"/>
      <c r="J1" s="220"/>
    </row>
    <row r="2" spans="1:16">
      <c r="A2" s="165" t="s">
        <v>1552</v>
      </c>
      <c r="E2" s="220"/>
      <c r="I2" s="220"/>
      <c r="J2" s="220"/>
    </row>
    <row r="3" spans="1:16">
      <c r="E3" s="220"/>
      <c r="I3" s="220"/>
      <c r="J3" s="220"/>
    </row>
    <row r="4" spans="1:16">
      <c r="A4" s="271" t="s">
        <v>3391</v>
      </c>
      <c r="E4" s="220"/>
      <c r="G4" s="271" t="s">
        <v>3392</v>
      </c>
      <c r="I4" s="220"/>
      <c r="J4" s="220"/>
    </row>
    <row r="5" spans="1:16">
      <c r="A5" s="224" t="s">
        <v>109</v>
      </c>
      <c r="E5" s="220"/>
      <c r="G5" s="224" t="s">
        <v>109</v>
      </c>
      <c r="I5" s="220"/>
      <c r="J5" s="220"/>
    </row>
    <row r="6" spans="1:16">
      <c r="A6" s="224" t="s">
        <v>90</v>
      </c>
      <c r="E6" s="220"/>
      <c r="G6" s="224" t="s">
        <v>2246</v>
      </c>
      <c r="I6" s="220"/>
      <c r="J6" s="220"/>
    </row>
    <row r="7" spans="1:16">
      <c r="A7" s="224" t="s">
        <v>98</v>
      </c>
      <c r="E7" s="220"/>
      <c r="G7" s="224" t="s">
        <v>90</v>
      </c>
      <c r="I7" s="220"/>
      <c r="J7" s="220"/>
    </row>
    <row r="8" spans="1:16">
      <c r="A8" s="224" t="s">
        <v>165</v>
      </c>
      <c r="B8" s="517" t="s">
        <v>1037</v>
      </c>
      <c r="C8" s="717" t="s">
        <v>108</v>
      </c>
      <c r="D8" s="717" t="s">
        <v>3393</v>
      </c>
      <c r="E8" s="220"/>
      <c r="G8" s="224" t="s">
        <v>98</v>
      </c>
      <c r="I8" s="220"/>
      <c r="J8" s="220"/>
    </row>
    <row r="9" spans="1:16">
      <c r="A9" s="42"/>
      <c r="B9" s="42"/>
      <c r="C9" s="2"/>
      <c r="D9" s="42"/>
      <c r="E9" s="220"/>
      <c r="G9" s="224" t="s">
        <v>165</v>
      </c>
      <c r="H9" s="517" t="s">
        <v>1037</v>
      </c>
      <c r="I9" s="717" t="s">
        <v>108</v>
      </c>
      <c r="J9" s="717" t="s">
        <v>3393</v>
      </c>
    </row>
    <row r="10" spans="1:16">
      <c r="E10" s="220"/>
      <c r="G10" s="224" t="s">
        <v>1181</v>
      </c>
      <c r="I10" s="220"/>
      <c r="J10" s="220"/>
    </row>
    <row r="11" spans="1:16">
      <c r="E11" s="220"/>
      <c r="G11" s="224" t="s">
        <v>2229</v>
      </c>
      <c r="H11" s="517" t="s">
        <v>3394</v>
      </c>
      <c r="I11" s="717" t="s">
        <v>12</v>
      </c>
      <c r="J11" s="717" t="s">
        <v>2231</v>
      </c>
    </row>
    <row r="12" spans="1:16">
      <c r="E12" s="220"/>
      <c r="I12" s="220"/>
      <c r="J12" s="220"/>
    </row>
    <row r="13" spans="1:16">
      <c r="A13" s="165" t="s">
        <v>3395</v>
      </c>
      <c r="E13" s="220"/>
      <c r="G13" s="165" t="s">
        <v>3396</v>
      </c>
      <c r="I13" s="220"/>
      <c r="J13" s="220"/>
    </row>
    <row r="14" spans="1:16">
      <c r="E14" s="220"/>
      <c r="I14" s="220"/>
      <c r="J14" s="220"/>
    </row>
    <row r="15" spans="1:16" ht="100.8">
      <c r="A15" s="221"/>
      <c r="B15" s="221"/>
      <c r="C15" s="639" t="s">
        <v>3397</v>
      </c>
      <c r="D15" s="639" t="s">
        <v>3398</v>
      </c>
      <c r="E15" s="275"/>
      <c r="G15" s="639" t="s">
        <v>3399</v>
      </c>
      <c r="H15" s="221"/>
      <c r="I15" s="237"/>
      <c r="J15" s="237"/>
      <c r="K15" s="221"/>
      <c r="L15" s="221"/>
      <c r="M15" s="221"/>
      <c r="N15" s="221"/>
      <c r="O15" s="221"/>
      <c r="P15" s="221"/>
    </row>
    <row r="16" spans="1:16">
      <c r="C16" s="717" t="s">
        <v>107</v>
      </c>
      <c r="D16" s="717" t="s">
        <v>88</v>
      </c>
      <c r="E16" s="220"/>
      <c r="F16" s="799"/>
      <c r="G16" s="717" t="s">
        <v>87</v>
      </c>
      <c r="I16" s="220"/>
      <c r="J16" s="220"/>
    </row>
    <row r="17" spans="1:12">
      <c r="A17" s="800" t="s">
        <v>3400</v>
      </c>
      <c r="B17" s="717" t="s">
        <v>72</v>
      </c>
      <c r="C17" s="559"/>
      <c r="D17" s="559"/>
      <c r="E17" s="220"/>
      <c r="G17" s="559"/>
      <c r="I17" s="47" t="s">
        <v>91</v>
      </c>
      <c r="J17" s="47" t="s">
        <v>92</v>
      </c>
      <c r="K17" s="47" t="s">
        <v>2644</v>
      </c>
      <c r="L17" s="47" t="s">
        <v>97</v>
      </c>
    </row>
    <row r="18" spans="1:12">
      <c r="A18" s="800" t="s">
        <v>3401</v>
      </c>
      <c r="B18" s="717" t="s">
        <v>11</v>
      </c>
      <c r="C18" s="559"/>
      <c r="D18" s="559"/>
      <c r="E18" s="220"/>
      <c r="G18" s="559"/>
      <c r="H18" s="42" t="s">
        <v>1245</v>
      </c>
      <c r="I18" s="47" t="s">
        <v>91</v>
      </c>
      <c r="J18" s="47" t="s">
        <v>92</v>
      </c>
      <c r="K18" s="47" t="s">
        <v>2644</v>
      </c>
      <c r="L18" s="47" t="s">
        <v>97</v>
      </c>
    </row>
    <row r="19" spans="1:12">
      <c r="D19" s="42"/>
      <c r="E19" s="220"/>
    </row>
    <row r="20" spans="1:12">
      <c r="E20" s="220"/>
    </row>
    <row r="21" spans="1:12">
      <c r="E21" s="220"/>
    </row>
    <row r="22" spans="1:12">
      <c r="E22" s="220"/>
    </row>
    <row r="24" spans="1:12">
      <c r="A24" s="271" t="s">
        <v>3402</v>
      </c>
      <c r="E24" s="220"/>
      <c r="G24" s="271" t="s">
        <v>3403</v>
      </c>
      <c r="I24" s="220"/>
      <c r="J24" s="220"/>
      <c r="K24" s="220"/>
    </row>
    <row r="25" spans="1:12">
      <c r="A25" s="224" t="s">
        <v>109</v>
      </c>
      <c r="G25" s="224" t="s">
        <v>109</v>
      </c>
      <c r="I25" s="220"/>
      <c r="J25" s="220"/>
      <c r="K25" s="220"/>
    </row>
    <row r="26" spans="1:12">
      <c r="A26" s="224" t="s">
        <v>1255</v>
      </c>
      <c r="E26" s="220"/>
      <c r="G26" s="224" t="s">
        <v>2246</v>
      </c>
      <c r="I26" s="220"/>
      <c r="J26" s="220"/>
      <c r="K26" s="220"/>
    </row>
    <row r="27" spans="1:12">
      <c r="A27" s="224" t="s">
        <v>90</v>
      </c>
      <c r="E27" s="220"/>
      <c r="G27" s="224" t="s">
        <v>1255</v>
      </c>
      <c r="I27" s="220"/>
      <c r="J27" s="220"/>
      <c r="K27" s="220"/>
    </row>
    <row r="28" spans="1:12">
      <c r="A28" s="224" t="s">
        <v>98</v>
      </c>
      <c r="G28" s="224" t="s">
        <v>90</v>
      </c>
      <c r="I28" s="220"/>
      <c r="J28" s="220"/>
      <c r="K28" s="220"/>
    </row>
    <row r="29" spans="1:12">
      <c r="A29" s="224" t="s">
        <v>165</v>
      </c>
      <c r="B29" s="517" t="s">
        <v>1037</v>
      </c>
      <c r="C29" s="717" t="s">
        <v>108</v>
      </c>
      <c r="D29" s="717" t="s">
        <v>3393</v>
      </c>
      <c r="E29" s="220"/>
      <c r="G29" s="224" t="s">
        <v>98</v>
      </c>
      <c r="I29" s="220"/>
      <c r="J29" s="220"/>
      <c r="K29" s="220"/>
    </row>
    <row r="30" spans="1:12">
      <c r="A30" s="224" t="s">
        <v>1252</v>
      </c>
      <c r="E30" s="220"/>
      <c r="G30" s="224" t="s">
        <v>165</v>
      </c>
      <c r="H30" s="517" t="s">
        <v>1037</v>
      </c>
      <c r="I30" s="717" t="s">
        <v>108</v>
      </c>
      <c r="J30" s="717" t="s">
        <v>3393</v>
      </c>
      <c r="K30" s="220"/>
    </row>
    <row r="31" spans="1:12">
      <c r="A31" s="224" t="s">
        <v>1221</v>
      </c>
      <c r="B31" s="517" t="s">
        <v>3404</v>
      </c>
      <c r="C31" s="717" t="s">
        <v>89</v>
      </c>
      <c r="D31" s="717" t="s">
        <v>1200</v>
      </c>
      <c r="G31" s="224" t="s">
        <v>1181</v>
      </c>
      <c r="I31" s="220"/>
      <c r="J31" s="220"/>
      <c r="K31" s="220"/>
    </row>
    <row r="32" spans="1:12">
      <c r="E32" s="220"/>
      <c r="G32" s="224" t="s">
        <v>2229</v>
      </c>
      <c r="H32" s="1679" t="s">
        <v>3394</v>
      </c>
      <c r="I32" s="717" t="s">
        <v>12</v>
      </c>
      <c r="J32" s="717" t="s">
        <v>2231</v>
      </c>
      <c r="K32" s="220"/>
    </row>
    <row r="33" spans="1:12">
      <c r="G33" s="224" t="s">
        <v>1252</v>
      </c>
      <c r="I33" s="220"/>
      <c r="J33" s="220"/>
      <c r="K33" s="220"/>
    </row>
    <row r="34" spans="1:12">
      <c r="E34" s="220"/>
      <c r="G34" s="224" t="s">
        <v>1221</v>
      </c>
      <c r="H34" s="517" t="s">
        <v>3404</v>
      </c>
      <c r="I34" s="717" t="s">
        <v>89</v>
      </c>
      <c r="J34" s="717" t="s">
        <v>1200</v>
      </c>
      <c r="K34" s="220"/>
    </row>
    <row r="35" spans="1:12">
      <c r="I35" s="220"/>
      <c r="J35" s="220"/>
      <c r="K35" s="220"/>
    </row>
    <row r="36" spans="1:12">
      <c r="A36" s="165" t="s">
        <v>3405</v>
      </c>
      <c r="E36" s="220"/>
      <c r="G36" s="165" t="s">
        <v>3406</v>
      </c>
      <c r="I36" s="220"/>
      <c r="J36" s="220"/>
      <c r="K36" s="220"/>
    </row>
    <row r="37" spans="1:12">
      <c r="E37" s="220"/>
    </row>
    <row r="38" spans="1:12">
      <c r="A38" s="800" t="s">
        <v>3407</v>
      </c>
      <c r="B38" s="717" t="s">
        <v>71</v>
      </c>
      <c r="C38" s="559"/>
      <c r="D38" s="559"/>
      <c r="E38" s="220"/>
      <c r="G38" s="559"/>
      <c r="H38" s="47" t="s">
        <v>91</v>
      </c>
      <c r="I38" s="47" t="s">
        <v>92</v>
      </c>
      <c r="J38" s="47" t="s">
        <v>2644</v>
      </c>
      <c r="K38" s="47" t="s">
        <v>97</v>
      </c>
      <c r="L38" s="47"/>
    </row>
    <row r="39" spans="1:12">
      <c r="D39" s="42" t="s">
        <v>2245</v>
      </c>
      <c r="E39" s="220"/>
      <c r="I39" s="220"/>
      <c r="J39" s="220"/>
      <c r="K39" s="220"/>
    </row>
    <row r="40" spans="1:12">
      <c r="E40" s="220"/>
      <c r="I40" s="220"/>
      <c r="J40" s="220"/>
      <c r="K40" s="220"/>
    </row>
    <row r="41" spans="1:12">
      <c r="I41" s="220"/>
      <c r="J41" s="220"/>
    </row>
    <row r="42" spans="1:12">
      <c r="E42" s="220"/>
      <c r="I42" s="220"/>
      <c r="J42" s="220"/>
    </row>
    <row r="43" spans="1:12">
      <c r="E43" s="220"/>
      <c r="I43" s="220"/>
      <c r="J43" s="220"/>
    </row>
    <row r="44" spans="1:12">
      <c r="E44" s="220"/>
      <c r="I44" s="220"/>
      <c r="J44" s="220"/>
    </row>
    <row r="45" spans="1:12">
      <c r="E45" s="220"/>
      <c r="I45" s="220"/>
      <c r="J45" s="220"/>
    </row>
    <row r="46" spans="1:12">
      <c r="E46" s="220"/>
      <c r="I46" s="220"/>
      <c r="J46" s="220"/>
    </row>
    <row r="47" spans="1:12">
      <c r="E47" s="220"/>
      <c r="I47" s="220"/>
      <c r="J47" s="220"/>
    </row>
    <row r="48" spans="1:12">
      <c r="E48" s="220"/>
      <c r="I48" s="220"/>
      <c r="J48" s="220"/>
    </row>
    <row r="49" spans="5:10">
      <c r="E49" s="220"/>
      <c r="I49" s="220"/>
      <c r="J49" s="220"/>
    </row>
    <row r="50" spans="5:10">
      <c r="E50" s="220"/>
      <c r="I50" s="220"/>
      <c r="J50" s="220"/>
    </row>
    <row r="51" spans="5:10">
      <c r="E51" s="220"/>
      <c r="I51" s="220"/>
      <c r="J51" s="220"/>
    </row>
    <row r="52" spans="5:10">
      <c r="E52" s="220"/>
      <c r="I52" s="220"/>
      <c r="J52" s="220"/>
    </row>
    <row r="53" spans="5:10">
      <c r="E53" s="220"/>
      <c r="I53" s="220"/>
      <c r="J53" s="220"/>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114"/>
  <dimension ref="A1:V81"/>
  <sheetViews>
    <sheetView showGridLines="0" zoomScale="80" zoomScaleNormal="80" workbookViewId="0"/>
  </sheetViews>
  <sheetFormatPr defaultColWidth="9.33203125" defaultRowHeight="14.4"/>
  <cols>
    <col min="1" max="1" width="21" style="35" bestFit="1" customWidth="1"/>
    <col min="2" max="2" width="107.6640625" style="35" customWidth="1"/>
    <col min="3" max="3" width="17.33203125" style="35" customWidth="1"/>
    <col min="4" max="4" width="30.6640625" style="35" customWidth="1"/>
    <col min="5" max="5" width="21.6640625" style="35" customWidth="1"/>
    <col min="6" max="6" width="19" style="35" customWidth="1"/>
    <col min="7" max="7" width="21.6640625" style="35" customWidth="1"/>
    <col min="8" max="8" width="18.44140625" style="35" customWidth="1"/>
    <col min="9" max="9" width="16" style="35" customWidth="1"/>
    <col min="10" max="10" width="28.5546875" style="35" customWidth="1"/>
    <col min="11" max="11" width="23.33203125" style="35" customWidth="1"/>
    <col min="12" max="12" width="117.44140625" style="35" bestFit="1" customWidth="1"/>
    <col min="13" max="13" width="16.6640625" style="35" customWidth="1"/>
    <col min="14" max="14" width="17.33203125" style="35" customWidth="1"/>
    <col min="15" max="240" width="9.33203125" style="35"/>
    <col min="241" max="241" width="11.44140625" style="35" customWidth="1"/>
    <col min="242" max="242" width="53" style="35" customWidth="1"/>
    <col min="243" max="243" width="20.5546875" style="35" customWidth="1"/>
    <col min="244" max="244" width="18.5546875" style="35" customWidth="1"/>
    <col min="245" max="245" width="19.44140625" style="35" customWidth="1"/>
    <col min="246" max="246" width="20.5546875" style="35" customWidth="1"/>
    <col min="247" max="247" width="24.33203125" style="35" customWidth="1"/>
    <col min="248" max="249" width="20.5546875" style="35" customWidth="1"/>
    <col min="250" max="250" width="17.33203125" style="35" customWidth="1"/>
    <col min="251" max="251" width="14.5546875" style="35" customWidth="1"/>
    <col min="252" max="252" width="13.33203125" style="35" customWidth="1"/>
    <col min="253" max="253" width="20" style="35" customWidth="1"/>
    <col min="254" max="254" width="15.6640625" style="35" customWidth="1"/>
    <col min="255" max="255" width="14.44140625" style="35" customWidth="1"/>
    <col min="256" max="256" width="17.44140625" style="35" customWidth="1"/>
    <col min="257" max="257" width="14.44140625" style="35" customWidth="1"/>
    <col min="258" max="258" width="18.44140625" style="35" customWidth="1"/>
    <col min="259" max="259" width="15.44140625" style="35" customWidth="1"/>
    <col min="260" max="496" width="9.33203125" style="35"/>
    <col min="497" max="497" width="11.44140625" style="35" customWidth="1"/>
    <col min="498" max="498" width="53" style="35" customWidth="1"/>
    <col min="499" max="499" width="20.5546875" style="35" customWidth="1"/>
    <col min="500" max="500" width="18.5546875" style="35" customWidth="1"/>
    <col min="501" max="501" width="19.44140625" style="35" customWidth="1"/>
    <col min="502" max="502" width="20.5546875" style="35" customWidth="1"/>
    <col min="503" max="503" width="24.33203125" style="35" customWidth="1"/>
    <col min="504" max="505" width="20.5546875" style="35" customWidth="1"/>
    <col min="506" max="506" width="17.33203125" style="35" customWidth="1"/>
    <col min="507" max="507" width="14.5546875" style="35" customWidth="1"/>
    <col min="508" max="508" width="13.33203125" style="35" customWidth="1"/>
    <col min="509" max="509" width="20" style="35" customWidth="1"/>
    <col min="510" max="510" width="15.6640625" style="35" customWidth="1"/>
    <col min="511" max="511" width="14.44140625" style="35" customWidth="1"/>
    <col min="512" max="512" width="17.44140625" style="35" customWidth="1"/>
    <col min="513" max="513" width="14.44140625" style="35" customWidth="1"/>
    <col min="514" max="514" width="18.44140625" style="35" customWidth="1"/>
    <col min="515" max="515" width="15.44140625" style="35" customWidth="1"/>
    <col min="516" max="752" width="9.33203125" style="35"/>
    <col min="753" max="753" width="11.44140625" style="35" customWidth="1"/>
    <col min="754" max="754" width="53" style="35" customWidth="1"/>
    <col min="755" max="755" width="20.5546875" style="35" customWidth="1"/>
    <col min="756" max="756" width="18.5546875" style="35" customWidth="1"/>
    <col min="757" max="757" width="19.44140625" style="35" customWidth="1"/>
    <col min="758" max="758" width="20.5546875" style="35" customWidth="1"/>
    <col min="759" max="759" width="24.33203125" style="35" customWidth="1"/>
    <col min="760" max="761" width="20.5546875" style="35" customWidth="1"/>
    <col min="762" max="762" width="17.33203125" style="35" customWidth="1"/>
    <col min="763" max="763" width="14.5546875" style="35" customWidth="1"/>
    <col min="764" max="764" width="13.33203125" style="35" customWidth="1"/>
    <col min="765" max="765" width="20" style="35" customWidth="1"/>
    <col min="766" max="766" width="15.6640625" style="35" customWidth="1"/>
    <col min="767" max="767" width="14.44140625" style="35" customWidth="1"/>
    <col min="768" max="768" width="17.44140625" style="35" customWidth="1"/>
    <col min="769" max="769" width="14.44140625" style="35" customWidth="1"/>
    <col min="770" max="770" width="18.44140625" style="35" customWidth="1"/>
    <col min="771" max="771" width="15.44140625" style="35" customWidth="1"/>
    <col min="772" max="1008" width="9.33203125" style="35"/>
    <col min="1009" max="1009" width="11.44140625" style="35" customWidth="1"/>
    <col min="1010" max="1010" width="53" style="35" customWidth="1"/>
    <col min="1011" max="1011" width="20.5546875" style="35" customWidth="1"/>
    <col min="1012" max="1012" width="18.5546875" style="35" customWidth="1"/>
    <col min="1013" max="1013" width="19.44140625" style="35" customWidth="1"/>
    <col min="1014" max="1014" width="20.5546875" style="35" customWidth="1"/>
    <col min="1015" max="1015" width="24.33203125" style="35" customWidth="1"/>
    <col min="1016" max="1017" width="20.5546875" style="35" customWidth="1"/>
    <col min="1018" max="1018" width="17.33203125" style="35" customWidth="1"/>
    <col min="1019" max="1019" width="14.5546875" style="35" customWidth="1"/>
    <col min="1020" max="1020" width="13.33203125" style="35" customWidth="1"/>
    <col min="1021" max="1021" width="20" style="35" customWidth="1"/>
    <col min="1022" max="1022" width="15.6640625" style="35" customWidth="1"/>
    <col min="1023" max="1023" width="14.44140625" style="35" customWidth="1"/>
    <col min="1024" max="1024" width="17.44140625" style="35" customWidth="1"/>
    <col min="1025" max="1025" width="14.44140625" style="35" customWidth="1"/>
    <col min="1026" max="1026" width="18.44140625" style="35" customWidth="1"/>
    <col min="1027" max="1027" width="15.44140625" style="35" customWidth="1"/>
    <col min="1028" max="1264" width="9.33203125" style="35"/>
    <col min="1265" max="1265" width="11.44140625" style="35" customWidth="1"/>
    <col min="1266" max="1266" width="53" style="35" customWidth="1"/>
    <col min="1267" max="1267" width="20.5546875" style="35" customWidth="1"/>
    <col min="1268" max="1268" width="18.5546875" style="35" customWidth="1"/>
    <col min="1269" max="1269" width="19.44140625" style="35" customWidth="1"/>
    <col min="1270" max="1270" width="20.5546875" style="35" customWidth="1"/>
    <col min="1271" max="1271" width="24.33203125" style="35" customWidth="1"/>
    <col min="1272" max="1273" width="20.5546875" style="35" customWidth="1"/>
    <col min="1274" max="1274" width="17.33203125" style="35" customWidth="1"/>
    <col min="1275" max="1275" width="14.5546875" style="35" customWidth="1"/>
    <col min="1276" max="1276" width="13.33203125" style="35" customWidth="1"/>
    <col min="1277" max="1277" width="20" style="35" customWidth="1"/>
    <col min="1278" max="1278" width="15.6640625" style="35" customWidth="1"/>
    <col min="1279" max="1279" width="14.44140625" style="35" customWidth="1"/>
    <col min="1280" max="1280" width="17.44140625" style="35" customWidth="1"/>
    <col min="1281" max="1281" width="14.44140625" style="35" customWidth="1"/>
    <col min="1282" max="1282" width="18.44140625" style="35" customWidth="1"/>
    <col min="1283" max="1283" width="15.44140625" style="35" customWidth="1"/>
    <col min="1284" max="1520" width="9.33203125" style="35"/>
    <col min="1521" max="1521" width="11.44140625" style="35" customWidth="1"/>
    <col min="1522" max="1522" width="53" style="35" customWidth="1"/>
    <col min="1523" max="1523" width="20.5546875" style="35" customWidth="1"/>
    <col min="1524" max="1524" width="18.5546875" style="35" customWidth="1"/>
    <col min="1525" max="1525" width="19.44140625" style="35" customWidth="1"/>
    <col min="1526" max="1526" width="20.5546875" style="35" customWidth="1"/>
    <col min="1527" max="1527" width="24.33203125" style="35" customWidth="1"/>
    <col min="1528" max="1529" width="20.5546875" style="35" customWidth="1"/>
    <col min="1530" max="1530" width="17.33203125" style="35" customWidth="1"/>
    <col min="1531" max="1531" width="14.5546875" style="35" customWidth="1"/>
    <col min="1532" max="1532" width="13.33203125" style="35" customWidth="1"/>
    <col min="1533" max="1533" width="20" style="35" customWidth="1"/>
    <col min="1534" max="1534" width="15.6640625" style="35" customWidth="1"/>
    <col min="1535" max="1535" width="14.44140625" style="35" customWidth="1"/>
    <col min="1536" max="1536" width="17.44140625" style="35" customWidth="1"/>
    <col min="1537" max="1537" width="14.44140625" style="35" customWidth="1"/>
    <col min="1538" max="1538" width="18.44140625" style="35" customWidth="1"/>
    <col min="1539" max="1539" width="15.44140625" style="35" customWidth="1"/>
    <col min="1540" max="1776" width="9.33203125" style="35"/>
    <col min="1777" max="1777" width="11.44140625" style="35" customWidth="1"/>
    <col min="1778" max="1778" width="53" style="35" customWidth="1"/>
    <col min="1779" max="1779" width="20.5546875" style="35" customWidth="1"/>
    <col min="1780" max="1780" width="18.5546875" style="35" customWidth="1"/>
    <col min="1781" max="1781" width="19.44140625" style="35" customWidth="1"/>
    <col min="1782" max="1782" width="20.5546875" style="35" customWidth="1"/>
    <col min="1783" max="1783" width="24.33203125" style="35" customWidth="1"/>
    <col min="1784" max="1785" width="20.5546875" style="35" customWidth="1"/>
    <col min="1786" max="1786" width="17.33203125" style="35" customWidth="1"/>
    <col min="1787" max="1787" width="14.5546875" style="35" customWidth="1"/>
    <col min="1788" max="1788" width="13.33203125" style="35" customWidth="1"/>
    <col min="1789" max="1789" width="20" style="35" customWidth="1"/>
    <col min="1790" max="1790" width="15.6640625" style="35" customWidth="1"/>
    <col min="1791" max="1791" width="14.44140625" style="35" customWidth="1"/>
    <col min="1792" max="1792" width="17.44140625" style="35" customWidth="1"/>
    <col min="1793" max="1793" width="14.44140625" style="35" customWidth="1"/>
    <col min="1794" max="1794" width="18.44140625" style="35" customWidth="1"/>
    <col min="1795" max="1795" width="15.44140625" style="35" customWidth="1"/>
    <col min="1796" max="2032" width="9.33203125" style="35"/>
    <col min="2033" max="2033" width="11.44140625" style="35" customWidth="1"/>
    <col min="2034" max="2034" width="53" style="35" customWidth="1"/>
    <col min="2035" max="2035" width="20.5546875" style="35" customWidth="1"/>
    <col min="2036" max="2036" width="18.5546875" style="35" customWidth="1"/>
    <col min="2037" max="2037" width="19.44140625" style="35" customWidth="1"/>
    <col min="2038" max="2038" width="20.5546875" style="35" customWidth="1"/>
    <col min="2039" max="2039" width="24.33203125" style="35" customWidth="1"/>
    <col min="2040" max="2041" width="20.5546875" style="35" customWidth="1"/>
    <col min="2042" max="2042" width="17.33203125" style="35" customWidth="1"/>
    <col min="2043" max="2043" width="14.5546875" style="35" customWidth="1"/>
    <col min="2044" max="2044" width="13.33203125" style="35" customWidth="1"/>
    <col min="2045" max="2045" width="20" style="35" customWidth="1"/>
    <col min="2046" max="2046" width="15.6640625" style="35" customWidth="1"/>
    <col min="2047" max="2047" width="14.44140625" style="35" customWidth="1"/>
    <col min="2048" max="2048" width="17.44140625" style="35" customWidth="1"/>
    <col min="2049" max="2049" width="14.44140625" style="35" customWidth="1"/>
    <col min="2050" max="2050" width="18.44140625" style="35" customWidth="1"/>
    <col min="2051" max="2051" width="15.44140625" style="35" customWidth="1"/>
    <col min="2052" max="2288" width="9.33203125" style="35"/>
    <col min="2289" max="2289" width="11.44140625" style="35" customWidth="1"/>
    <col min="2290" max="2290" width="53" style="35" customWidth="1"/>
    <col min="2291" max="2291" width="20.5546875" style="35" customWidth="1"/>
    <col min="2292" max="2292" width="18.5546875" style="35" customWidth="1"/>
    <col min="2293" max="2293" width="19.44140625" style="35" customWidth="1"/>
    <col min="2294" max="2294" width="20.5546875" style="35" customWidth="1"/>
    <col min="2295" max="2295" width="24.33203125" style="35" customWidth="1"/>
    <col min="2296" max="2297" width="20.5546875" style="35" customWidth="1"/>
    <col min="2298" max="2298" width="17.33203125" style="35" customWidth="1"/>
    <col min="2299" max="2299" width="14.5546875" style="35" customWidth="1"/>
    <col min="2300" max="2300" width="13.33203125" style="35" customWidth="1"/>
    <col min="2301" max="2301" width="20" style="35" customWidth="1"/>
    <col min="2302" max="2302" width="15.6640625" style="35" customWidth="1"/>
    <col min="2303" max="2303" width="14.44140625" style="35" customWidth="1"/>
    <col min="2304" max="2304" width="17.44140625" style="35" customWidth="1"/>
    <col min="2305" max="2305" width="14.44140625" style="35" customWidth="1"/>
    <col min="2306" max="2306" width="18.44140625" style="35" customWidth="1"/>
    <col min="2307" max="2307" width="15.44140625" style="35" customWidth="1"/>
    <col min="2308" max="2544" width="9.33203125" style="35"/>
    <col min="2545" max="2545" width="11.44140625" style="35" customWidth="1"/>
    <col min="2546" max="2546" width="53" style="35" customWidth="1"/>
    <col min="2547" max="2547" width="20.5546875" style="35" customWidth="1"/>
    <col min="2548" max="2548" width="18.5546875" style="35" customWidth="1"/>
    <col min="2549" max="2549" width="19.44140625" style="35" customWidth="1"/>
    <col min="2550" max="2550" width="20.5546875" style="35" customWidth="1"/>
    <col min="2551" max="2551" width="24.33203125" style="35" customWidth="1"/>
    <col min="2552" max="2553" width="20.5546875" style="35" customWidth="1"/>
    <col min="2554" max="2554" width="17.33203125" style="35" customWidth="1"/>
    <col min="2555" max="2555" width="14.5546875" style="35" customWidth="1"/>
    <col min="2556" max="2556" width="13.33203125" style="35" customWidth="1"/>
    <col min="2557" max="2557" width="20" style="35" customWidth="1"/>
    <col min="2558" max="2558" width="15.6640625" style="35" customWidth="1"/>
    <col min="2559" max="2559" width="14.44140625" style="35" customWidth="1"/>
    <col min="2560" max="2560" width="17.44140625" style="35" customWidth="1"/>
    <col min="2561" max="2561" width="14.44140625" style="35" customWidth="1"/>
    <col min="2562" max="2562" width="18.44140625" style="35" customWidth="1"/>
    <col min="2563" max="2563" width="15.44140625" style="35" customWidth="1"/>
    <col min="2564" max="2800" width="9.33203125" style="35"/>
    <col min="2801" max="2801" width="11.44140625" style="35" customWidth="1"/>
    <col min="2802" max="2802" width="53" style="35" customWidth="1"/>
    <col min="2803" max="2803" width="20.5546875" style="35" customWidth="1"/>
    <col min="2804" max="2804" width="18.5546875" style="35" customWidth="1"/>
    <col min="2805" max="2805" width="19.44140625" style="35" customWidth="1"/>
    <col min="2806" max="2806" width="20.5546875" style="35" customWidth="1"/>
    <col min="2807" max="2807" width="24.33203125" style="35" customWidth="1"/>
    <col min="2808" max="2809" width="20.5546875" style="35" customWidth="1"/>
    <col min="2810" max="2810" width="17.33203125" style="35" customWidth="1"/>
    <col min="2811" max="2811" width="14.5546875" style="35" customWidth="1"/>
    <col min="2812" max="2812" width="13.33203125" style="35" customWidth="1"/>
    <col min="2813" max="2813" width="20" style="35" customWidth="1"/>
    <col min="2814" max="2814" width="15.6640625" style="35" customWidth="1"/>
    <col min="2815" max="2815" width="14.44140625" style="35" customWidth="1"/>
    <col min="2816" max="2816" width="17.44140625" style="35" customWidth="1"/>
    <col min="2817" max="2817" width="14.44140625" style="35" customWidth="1"/>
    <col min="2818" max="2818" width="18.44140625" style="35" customWidth="1"/>
    <col min="2819" max="2819" width="15.44140625" style="35" customWidth="1"/>
    <col min="2820" max="3056" width="9.33203125" style="35"/>
    <col min="3057" max="3057" width="11.44140625" style="35" customWidth="1"/>
    <col min="3058" max="3058" width="53" style="35" customWidth="1"/>
    <col min="3059" max="3059" width="20.5546875" style="35" customWidth="1"/>
    <col min="3060" max="3060" width="18.5546875" style="35" customWidth="1"/>
    <col min="3061" max="3061" width="19.44140625" style="35" customWidth="1"/>
    <col min="3062" max="3062" width="20.5546875" style="35" customWidth="1"/>
    <col min="3063" max="3063" width="24.33203125" style="35" customWidth="1"/>
    <col min="3064" max="3065" width="20.5546875" style="35" customWidth="1"/>
    <col min="3066" max="3066" width="17.33203125" style="35" customWidth="1"/>
    <col min="3067" max="3067" width="14.5546875" style="35" customWidth="1"/>
    <col min="3068" max="3068" width="13.33203125" style="35" customWidth="1"/>
    <col min="3069" max="3069" width="20" style="35" customWidth="1"/>
    <col min="3070" max="3070" width="15.6640625" style="35" customWidth="1"/>
    <col min="3071" max="3071" width="14.44140625" style="35" customWidth="1"/>
    <col min="3072" max="3072" width="17.44140625" style="35" customWidth="1"/>
    <col min="3073" max="3073" width="14.44140625" style="35" customWidth="1"/>
    <col min="3074" max="3074" width="18.44140625" style="35" customWidth="1"/>
    <col min="3075" max="3075" width="15.44140625" style="35" customWidth="1"/>
    <col min="3076" max="3312" width="9.33203125" style="35"/>
    <col min="3313" max="3313" width="11.44140625" style="35" customWidth="1"/>
    <col min="3314" max="3314" width="53" style="35" customWidth="1"/>
    <col min="3315" max="3315" width="20.5546875" style="35" customWidth="1"/>
    <col min="3316" max="3316" width="18.5546875" style="35" customWidth="1"/>
    <col min="3317" max="3317" width="19.44140625" style="35" customWidth="1"/>
    <col min="3318" max="3318" width="20.5546875" style="35" customWidth="1"/>
    <col min="3319" max="3319" width="24.33203125" style="35" customWidth="1"/>
    <col min="3320" max="3321" width="20.5546875" style="35" customWidth="1"/>
    <col min="3322" max="3322" width="17.33203125" style="35" customWidth="1"/>
    <col min="3323" max="3323" width="14.5546875" style="35" customWidth="1"/>
    <col min="3324" max="3324" width="13.33203125" style="35" customWidth="1"/>
    <col min="3325" max="3325" width="20" style="35" customWidth="1"/>
    <col min="3326" max="3326" width="15.6640625" style="35" customWidth="1"/>
    <col min="3327" max="3327" width="14.44140625" style="35" customWidth="1"/>
    <col min="3328" max="3328" width="17.44140625" style="35" customWidth="1"/>
    <col min="3329" max="3329" width="14.44140625" style="35" customWidth="1"/>
    <col min="3330" max="3330" width="18.44140625" style="35" customWidth="1"/>
    <col min="3331" max="3331" width="15.44140625" style="35" customWidth="1"/>
    <col min="3332" max="3568" width="9.33203125" style="35"/>
    <col min="3569" max="3569" width="11.44140625" style="35" customWidth="1"/>
    <col min="3570" max="3570" width="53" style="35" customWidth="1"/>
    <col min="3571" max="3571" width="20.5546875" style="35" customWidth="1"/>
    <col min="3572" max="3572" width="18.5546875" style="35" customWidth="1"/>
    <col min="3573" max="3573" width="19.44140625" style="35" customWidth="1"/>
    <col min="3574" max="3574" width="20.5546875" style="35" customWidth="1"/>
    <col min="3575" max="3575" width="24.33203125" style="35" customWidth="1"/>
    <col min="3576" max="3577" width="20.5546875" style="35" customWidth="1"/>
    <col min="3578" max="3578" width="17.33203125" style="35" customWidth="1"/>
    <col min="3579" max="3579" width="14.5546875" style="35" customWidth="1"/>
    <col min="3580" max="3580" width="13.33203125" style="35" customWidth="1"/>
    <col min="3581" max="3581" width="20" style="35" customWidth="1"/>
    <col min="3582" max="3582" width="15.6640625" style="35" customWidth="1"/>
    <col min="3583" max="3583" width="14.44140625" style="35" customWidth="1"/>
    <col min="3584" max="3584" width="17.44140625" style="35" customWidth="1"/>
    <col min="3585" max="3585" width="14.44140625" style="35" customWidth="1"/>
    <col min="3586" max="3586" width="18.44140625" style="35" customWidth="1"/>
    <col min="3587" max="3587" width="15.44140625" style="35" customWidth="1"/>
    <col min="3588" max="3824" width="9.33203125" style="35"/>
    <col min="3825" max="3825" width="11.44140625" style="35" customWidth="1"/>
    <col min="3826" max="3826" width="53" style="35" customWidth="1"/>
    <col min="3827" max="3827" width="20.5546875" style="35" customWidth="1"/>
    <col min="3828" max="3828" width="18.5546875" style="35" customWidth="1"/>
    <col min="3829" max="3829" width="19.44140625" style="35" customWidth="1"/>
    <col min="3830" max="3830" width="20.5546875" style="35" customWidth="1"/>
    <col min="3831" max="3831" width="24.33203125" style="35" customWidth="1"/>
    <col min="3832" max="3833" width="20.5546875" style="35" customWidth="1"/>
    <col min="3834" max="3834" width="17.33203125" style="35" customWidth="1"/>
    <col min="3835" max="3835" width="14.5546875" style="35" customWidth="1"/>
    <col min="3836" max="3836" width="13.33203125" style="35" customWidth="1"/>
    <col min="3837" max="3837" width="20" style="35" customWidth="1"/>
    <col min="3838" max="3838" width="15.6640625" style="35" customWidth="1"/>
    <col min="3839" max="3839" width="14.44140625" style="35" customWidth="1"/>
    <col min="3840" max="3840" width="17.44140625" style="35" customWidth="1"/>
    <col min="3841" max="3841" width="14.44140625" style="35" customWidth="1"/>
    <col min="3842" max="3842" width="18.44140625" style="35" customWidth="1"/>
    <col min="3843" max="3843" width="15.44140625" style="35" customWidth="1"/>
    <col min="3844" max="4080" width="9.33203125" style="35"/>
    <col min="4081" max="4081" width="11.44140625" style="35" customWidth="1"/>
    <col min="4082" max="4082" width="53" style="35" customWidth="1"/>
    <col min="4083" max="4083" width="20.5546875" style="35" customWidth="1"/>
    <col min="4084" max="4084" width="18.5546875" style="35" customWidth="1"/>
    <col min="4085" max="4085" width="19.44140625" style="35" customWidth="1"/>
    <col min="4086" max="4086" width="20.5546875" style="35" customWidth="1"/>
    <col min="4087" max="4087" width="24.33203125" style="35" customWidth="1"/>
    <col min="4088" max="4089" width="20.5546875" style="35" customWidth="1"/>
    <col min="4090" max="4090" width="17.33203125" style="35" customWidth="1"/>
    <col min="4091" max="4091" width="14.5546875" style="35" customWidth="1"/>
    <col min="4092" max="4092" width="13.33203125" style="35" customWidth="1"/>
    <col min="4093" max="4093" width="20" style="35" customWidth="1"/>
    <col min="4094" max="4094" width="15.6640625" style="35" customWidth="1"/>
    <col min="4095" max="4095" width="14.44140625" style="35" customWidth="1"/>
    <col min="4096" max="4096" width="17.44140625" style="35" customWidth="1"/>
    <col min="4097" max="4097" width="14.44140625" style="35" customWidth="1"/>
    <col min="4098" max="4098" width="18.44140625" style="35" customWidth="1"/>
    <col min="4099" max="4099" width="15.44140625" style="35" customWidth="1"/>
    <col min="4100" max="4336" width="9.33203125" style="35"/>
    <col min="4337" max="4337" width="11.44140625" style="35" customWidth="1"/>
    <col min="4338" max="4338" width="53" style="35" customWidth="1"/>
    <col min="4339" max="4339" width="20.5546875" style="35" customWidth="1"/>
    <col min="4340" max="4340" width="18.5546875" style="35" customWidth="1"/>
    <col min="4341" max="4341" width="19.44140625" style="35" customWidth="1"/>
    <col min="4342" max="4342" width="20.5546875" style="35" customWidth="1"/>
    <col min="4343" max="4343" width="24.33203125" style="35" customWidth="1"/>
    <col min="4344" max="4345" width="20.5546875" style="35" customWidth="1"/>
    <col min="4346" max="4346" width="17.33203125" style="35" customWidth="1"/>
    <col min="4347" max="4347" width="14.5546875" style="35" customWidth="1"/>
    <col min="4348" max="4348" width="13.33203125" style="35" customWidth="1"/>
    <col min="4349" max="4349" width="20" style="35" customWidth="1"/>
    <col min="4350" max="4350" width="15.6640625" style="35" customWidth="1"/>
    <col min="4351" max="4351" width="14.44140625" style="35" customWidth="1"/>
    <col min="4352" max="4352" width="17.44140625" style="35" customWidth="1"/>
    <col min="4353" max="4353" width="14.44140625" style="35" customWidth="1"/>
    <col min="4354" max="4354" width="18.44140625" style="35" customWidth="1"/>
    <col min="4355" max="4355" width="15.44140625" style="35" customWidth="1"/>
    <col min="4356" max="4592" width="9.33203125" style="35"/>
    <col min="4593" max="4593" width="11.44140625" style="35" customWidth="1"/>
    <col min="4594" max="4594" width="53" style="35" customWidth="1"/>
    <col min="4595" max="4595" width="20.5546875" style="35" customWidth="1"/>
    <col min="4596" max="4596" width="18.5546875" style="35" customWidth="1"/>
    <col min="4597" max="4597" width="19.44140625" style="35" customWidth="1"/>
    <col min="4598" max="4598" width="20.5546875" style="35" customWidth="1"/>
    <col min="4599" max="4599" width="24.33203125" style="35" customWidth="1"/>
    <col min="4600" max="4601" width="20.5546875" style="35" customWidth="1"/>
    <col min="4602" max="4602" width="17.33203125" style="35" customWidth="1"/>
    <col min="4603" max="4603" width="14.5546875" style="35" customWidth="1"/>
    <col min="4604" max="4604" width="13.33203125" style="35" customWidth="1"/>
    <col min="4605" max="4605" width="20" style="35" customWidth="1"/>
    <col min="4606" max="4606" width="15.6640625" style="35" customWidth="1"/>
    <col min="4607" max="4607" width="14.44140625" style="35" customWidth="1"/>
    <col min="4608" max="4608" width="17.44140625" style="35" customWidth="1"/>
    <col min="4609" max="4609" width="14.44140625" style="35" customWidth="1"/>
    <col min="4610" max="4610" width="18.44140625" style="35" customWidth="1"/>
    <col min="4611" max="4611" width="15.44140625" style="35" customWidth="1"/>
    <col min="4612" max="4848" width="9.33203125" style="35"/>
    <col min="4849" max="4849" width="11.44140625" style="35" customWidth="1"/>
    <col min="4850" max="4850" width="53" style="35" customWidth="1"/>
    <col min="4851" max="4851" width="20.5546875" style="35" customWidth="1"/>
    <col min="4852" max="4852" width="18.5546875" style="35" customWidth="1"/>
    <col min="4853" max="4853" width="19.44140625" style="35" customWidth="1"/>
    <col min="4854" max="4854" width="20.5546875" style="35" customWidth="1"/>
    <col min="4855" max="4855" width="24.33203125" style="35" customWidth="1"/>
    <col min="4856" max="4857" width="20.5546875" style="35" customWidth="1"/>
    <col min="4858" max="4858" width="17.33203125" style="35" customWidth="1"/>
    <col min="4859" max="4859" width="14.5546875" style="35" customWidth="1"/>
    <col min="4860" max="4860" width="13.33203125" style="35" customWidth="1"/>
    <col min="4861" max="4861" width="20" style="35" customWidth="1"/>
    <col min="4862" max="4862" width="15.6640625" style="35" customWidth="1"/>
    <col min="4863" max="4863" width="14.44140625" style="35" customWidth="1"/>
    <col min="4864" max="4864" width="17.44140625" style="35" customWidth="1"/>
    <col min="4865" max="4865" width="14.44140625" style="35" customWidth="1"/>
    <col min="4866" max="4866" width="18.44140625" style="35" customWidth="1"/>
    <col min="4867" max="4867" width="15.44140625" style="35" customWidth="1"/>
    <col min="4868" max="5104" width="9.33203125" style="35"/>
    <col min="5105" max="5105" width="11.44140625" style="35" customWidth="1"/>
    <col min="5106" max="5106" width="53" style="35" customWidth="1"/>
    <col min="5107" max="5107" width="20.5546875" style="35" customWidth="1"/>
    <col min="5108" max="5108" width="18.5546875" style="35" customWidth="1"/>
    <col min="5109" max="5109" width="19.44140625" style="35" customWidth="1"/>
    <col min="5110" max="5110" width="20.5546875" style="35" customWidth="1"/>
    <col min="5111" max="5111" width="24.33203125" style="35" customWidth="1"/>
    <col min="5112" max="5113" width="20.5546875" style="35" customWidth="1"/>
    <col min="5114" max="5114" width="17.33203125" style="35" customWidth="1"/>
    <col min="5115" max="5115" width="14.5546875" style="35" customWidth="1"/>
    <col min="5116" max="5116" width="13.33203125" style="35" customWidth="1"/>
    <col min="5117" max="5117" width="20" style="35" customWidth="1"/>
    <col min="5118" max="5118" width="15.6640625" style="35" customWidth="1"/>
    <col min="5119" max="5119" width="14.44140625" style="35" customWidth="1"/>
    <col min="5120" max="5120" width="17.44140625" style="35" customWidth="1"/>
    <col min="5121" max="5121" width="14.44140625" style="35" customWidth="1"/>
    <col min="5122" max="5122" width="18.44140625" style="35" customWidth="1"/>
    <col min="5123" max="5123" width="15.44140625" style="35" customWidth="1"/>
    <col min="5124" max="5360" width="9.33203125" style="35"/>
    <col min="5361" max="5361" width="11.44140625" style="35" customWidth="1"/>
    <col min="5362" max="5362" width="53" style="35" customWidth="1"/>
    <col min="5363" max="5363" width="20.5546875" style="35" customWidth="1"/>
    <col min="5364" max="5364" width="18.5546875" style="35" customWidth="1"/>
    <col min="5365" max="5365" width="19.44140625" style="35" customWidth="1"/>
    <col min="5366" max="5366" width="20.5546875" style="35" customWidth="1"/>
    <col min="5367" max="5367" width="24.33203125" style="35" customWidth="1"/>
    <col min="5368" max="5369" width="20.5546875" style="35" customWidth="1"/>
    <col min="5370" max="5370" width="17.33203125" style="35" customWidth="1"/>
    <col min="5371" max="5371" width="14.5546875" style="35" customWidth="1"/>
    <col min="5372" max="5372" width="13.33203125" style="35" customWidth="1"/>
    <col min="5373" max="5373" width="20" style="35" customWidth="1"/>
    <col min="5374" max="5374" width="15.6640625" style="35" customWidth="1"/>
    <col min="5375" max="5375" width="14.44140625" style="35" customWidth="1"/>
    <col min="5376" max="5376" width="17.44140625" style="35" customWidth="1"/>
    <col min="5377" max="5377" width="14.44140625" style="35" customWidth="1"/>
    <col min="5378" max="5378" width="18.44140625" style="35" customWidth="1"/>
    <col min="5379" max="5379" width="15.44140625" style="35" customWidth="1"/>
    <col min="5380" max="5616" width="9.33203125" style="35"/>
    <col min="5617" max="5617" width="11.44140625" style="35" customWidth="1"/>
    <col min="5618" max="5618" width="53" style="35" customWidth="1"/>
    <col min="5619" max="5619" width="20.5546875" style="35" customWidth="1"/>
    <col min="5620" max="5620" width="18.5546875" style="35" customWidth="1"/>
    <col min="5621" max="5621" width="19.44140625" style="35" customWidth="1"/>
    <col min="5622" max="5622" width="20.5546875" style="35" customWidth="1"/>
    <col min="5623" max="5623" width="24.33203125" style="35" customWidth="1"/>
    <col min="5624" max="5625" width="20.5546875" style="35" customWidth="1"/>
    <col min="5626" max="5626" width="17.33203125" style="35" customWidth="1"/>
    <col min="5627" max="5627" width="14.5546875" style="35" customWidth="1"/>
    <col min="5628" max="5628" width="13.33203125" style="35" customWidth="1"/>
    <col min="5629" max="5629" width="20" style="35" customWidth="1"/>
    <col min="5630" max="5630" width="15.6640625" style="35" customWidth="1"/>
    <col min="5631" max="5631" width="14.44140625" style="35" customWidth="1"/>
    <col min="5632" max="5632" width="17.44140625" style="35" customWidth="1"/>
    <col min="5633" max="5633" width="14.44140625" style="35" customWidth="1"/>
    <col min="5634" max="5634" width="18.44140625" style="35" customWidth="1"/>
    <col min="5635" max="5635" width="15.44140625" style="35" customWidth="1"/>
    <col min="5636" max="5872" width="9.33203125" style="35"/>
    <col min="5873" max="5873" width="11.44140625" style="35" customWidth="1"/>
    <col min="5874" max="5874" width="53" style="35" customWidth="1"/>
    <col min="5875" max="5875" width="20.5546875" style="35" customWidth="1"/>
    <col min="5876" max="5876" width="18.5546875" style="35" customWidth="1"/>
    <col min="5877" max="5877" width="19.44140625" style="35" customWidth="1"/>
    <col min="5878" max="5878" width="20.5546875" style="35" customWidth="1"/>
    <col min="5879" max="5879" width="24.33203125" style="35" customWidth="1"/>
    <col min="5880" max="5881" width="20.5546875" style="35" customWidth="1"/>
    <col min="5882" max="5882" width="17.33203125" style="35" customWidth="1"/>
    <col min="5883" max="5883" width="14.5546875" style="35" customWidth="1"/>
    <col min="5884" max="5884" width="13.33203125" style="35" customWidth="1"/>
    <col min="5885" max="5885" width="20" style="35" customWidth="1"/>
    <col min="5886" max="5886" width="15.6640625" style="35" customWidth="1"/>
    <col min="5887" max="5887" width="14.44140625" style="35" customWidth="1"/>
    <col min="5888" max="5888" width="17.44140625" style="35" customWidth="1"/>
    <col min="5889" max="5889" width="14.44140625" style="35" customWidth="1"/>
    <col min="5890" max="5890" width="18.44140625" style="35" customWidth="1"/>
    <col min="5891" max="5891" width="15.44140625" style="35" customWidth="1"/>
    <col min="5892" max="6128" width="9.33203125" style="35"/>
    <col min="6129" max="6129" width="11.44140625" style="35" customWidth="1"/>
    <col min="6130" max="6130" width="53" style="35" customWidth="1"/>
    <col min="6131" max="6131" width="20.5546875" style="35" customWidth="1"/>
    <col min="6132" max="6132" width="18.5546875" style="35" customWidth="1"/>
    <col min="6133" max="6133" width="19.44140625" style="35" customWidth="1"/>
    <col min="6134" max="6134" width="20.5546875" style="35" customWidth="1"/>
    <col min="6135" max="6135" width="24.33203125" style="35" customWidth="1"/>
    <col min="6136" max="6137" width="20.5546875" style="35" customWidth="1"/>
    <col min="6138" max="6138" width="17.33203125" style="35" customWidth="1"/>
    <col min="6139" max="6139" width="14.5546875" style="35" customWidth="1"/>
    <col min="6140" max="6140" width="13.33203125" style="35" customWidth="1"/>
    <col min="6141" max="6141" width="20" style="35" customWidth="1"/>
    <col min="6142" max="6142" width="15.6640625" style="35" customWidth="1"/>
    <col min="6143" max="6143" width="14.44140625" style="35" customWidth="1"/>
    <col min="6144" max="6144" width="17.44140625" style="35" customWidth="1"/>
    <col min="6145" max="6145" width="14.44140625" style="35" customWidth="1"/>
    <col min="6146" max="6146" width="18.44140625" style="35" customWidth="1"/>
    <col min="6147" max="6147" width="15.44140625" style="35" customWidth="1"/>
    <col min="6148" max="6384" width="9.33203125" style="35"/>
    <col min="6385" max="6385" width="11.44140625" style="35" customWidth="1"/>
    <col min="6386" max="6386" width="53" style="35" customWidth="1"/>
    <col min="6387" max="6387" width="20.5546875" style="35" customWidth="1"/>
    <col min="6388" max="6388" width="18.5546875" style="35" customWidth="1"/>
    <col min="6389" max="6389" width="19.44140625" style="35" customWidth="1"/>
    <col min="6390" max="6390" width="20.5546875" style="35" customWidth="1"/>
    <col min="6391" max="6391" width="24.33203125" style="35" customWidth="1"/>
    <col min="6392" max="6393" width="20.5546875" style="35" customWidth="1"/>
    <col min="6394" max="6394" width="17.33203125" style="35" customWidth="1"/>
    <col min="6395" max="6395" width="14.5546875" style="35" customWidth="1"/>
    <col min="6396" max="6396" width="13.33203125" style="35" customWidth="1"/>
    <col min="6397" max="6397" width="20" style="35" customWidth="1"/>
    <col min="6398" max="6398" width="15.6640625" style="35" customWidth="1"/>
    <col min="6399" max="6399" width="14.44140625" style="35" customWidth="1"/>
    <col min="6400" max="6400" width="17.44140625" style="35" customWidth="1"/>
    <col min="6401" max="6401" width="14.44140625" style="35" customWidth="1"/>
    <col min="6402" max="6402" width="18.44140625" style="35" customWidth="1"/>
    <col min="6403" max="6403" width="15.44140625" style="35" customWidth="1"/>
    <col min="6404" max="6640" width="9.33203125" style="35"/>
    <col min="6641" max="6641" width="11.44140625" style="35" customWidth="1"/>
    <col min="6642" max="6642" width="53" style="35" customWidth="1"/>
    <col min="6643" max="6643" width="20.5546875" style="35" customWidth="1"/>
    <col min="6644" max="6644" width="18.5546875" style="35" customWidth="1"/>
    <col min="6645" max="6645" width="19.44140625" style="35" customWidth="1"/>
    <col min="6646" max="6646" width="20.5546875" style="35" customWidth="1"/>
    <col min="6647" max="6647" width="24.33203125" style="35" customWidth="1"/>
    <col min="6648" max="6649" width="20.5546875" style="35" customWidth="1"/>
    <col min="6650" max="6650" width="17.33203125" style="35" customWidth="1"/>
    <col min="6651" max="6651" width="14.5546875" style="35" customWidth="1"/>
    <col min="6652" max="6652" width="13.33203125" style="35" customWidth="1"/>
    <col min="6653" max="6653" width="20" style="35" customWidth="1"/>
    <col min="6654" max="6654" width="15.6640625" style="35" customWidth="1"/>
    <col min="6655" max="6655" width="14.44140625" style="35" customWidth="1"/>
    <col min="6656" max="6656" width="17.44140625" style="35" customWidth="1"/>
    <col min="6657" max="6657" width="14.44140625" style="35" customWidth="1"/>
    <col min="6658" max="6658" width="18.44140625" style="35" customWidth="1"/>
    <col min="6659" max="6659" width="15.44140625" style="35" customWidth="1"/>
    <col min="6660" max="6896" width="9.33203125" style="35"/>
    <col min="6897" max="6897" width="11.44140625" style="35" customWidth="1"/>
    <col min="6898" max="6898" width="53" style="35" customWidth="1"/>
    <col min="6899" max="6899" width="20.5546875" style="35" customWidth="1"/>
    <col min="6900" max="6900" width="18.5546875" style="35" customWidth="1"/>
    <col min="6901" max="6901" width="19.44140625" style="35" customWidth="1"/>
    <col min="6902" max="6902" width="20.5546875" style="35" customWidth="1"/>
    <col min="6903" max="6903" width="24.33203125" style="35" customWidth="1"/>
    <col min="6904" max="6905" width="20.5546875" style="35" customWidth="1"/>
    <col min="6906" max="6906" width="17.33203125" style="35" customWidth="1"/>
    <col min="6907" max="6907" width="14.5546875" style="35" customWidth="1"/>
    <col min="6908" max="6908" width="13.33203125" style="35" customWidth="1"/>
    <col min="6909" max="6909" width="20" style="35" customWidth="1"/>
    <col min="6910" max="6910" width="15.6640625" style="35" customWidth="1"/>
    <col min="6911" max="6911" width="14.44140625" style="35" customWidth="1"/>
    <col min="6912" max="6912" width="17.44140625" style="35" customWidth="1"/>
    <col min="6913" max="6913" width="14.44140625" style="35" customWidth="1"/>
    <col min="6914" max="6914" width="18.44140625" style="35" customWidth="1"/>
    <col min="6915" max="6915" width="15.44140625" style="35" customWidth="1"/>
    <col min="6916" max="7152" width="9.33203125" style="35"/>
    <col min="7153" max="7153" width="11.44140625" style="35" customWidth="1"/>
    <col min="7154" max="7154" width="53" style="35" customWidth="1"/>
    <col min="7155" max="7155" width="20.5546875" style="35" customWidth="1"/>
    <col min="7156" max="7156" width="18.5546875" style="35" customWidth="1"/>
    <col min="7157" max="7157" width="19.44140625" style="35" customWidth="1"/>
    <col min="7158" max="7158" width="20.5546875" style="35" customWidth="1"/>
    <col min="7159" max="7159" width="24.33203125" style="35" customWidth="1"/>
    <col min="7160" max="7161" width="20.5546875" style="35" customWidth="1"/>
    <col min="7162" max="7162" width="17.33203125" style="35" customWidth="1"/>
    <col min="7163" max="7163" width="14.5546875" style="35" customWidth="1"/>
    <col min="7164" max="7164" width="13.33203125" style="35" customWidth="1"/>
    <col min="7165" max="7165" width="20" style="35" customWidth="1"/>
    <col min="7166" max="7166" width="15.6640625" style="35" customWidth="1"/>
    <col min="7167" max="7167" width="14.44140625" style="35" customWidth="1"/>
    <col min="7168" max="7168" width="17.44140625" style="35" customWidth="1"/>
    <col min="7169" max="7169" width="14.44140625" style="35" customWidth="1"/>
    <col min="7170" max="7170" width="18.44140625" style="35" customWidth="1"/>
    <col min="7171" max="7171" width="15.44140625" style="35" customWidth="1"/>
    <col min="7172" max="7408" width="9.33203125" style="35"/>
    <col min="7409" max="7409" width="11.44140625" style="35" customWidth="1"/>
    <col min="7410" max="7410" width="53" style="35" customWidth="1"/>
    <col min="7411" max="7411" width="20.5546875" style="35" customWidth="1"/>
    <col min="7412" max="7412" width="18.5546875" style="35" customWidth="1"/>
    <col min="7413" max="7413" width="19.44140625" style="35" customWidth="1"/>
    <col min="7414" max="7414" width="20.5546875" style="35" customWidth="1"/>
    <col min="7415" max="7415" width="24.33203125" style="35" customWidth="1"/>
    <col min="7416" max="7417" width="20.5546875" style="35" customWidth="1"/>
    <col min="7418" max="7418" width="17.33203125" style="35" customWidth="1"/>
    <col min="7419" max="7419" width="14.5546875" style="35" customWidth="1"/>
    <col min="7420" max="7420" width="13.33203125" style="35" customWidth="1"/>
    <col min="7421" max="7421" width="20" style="35" customWidth="1"/>
    <col min="7422" max="7422" width="15.6640625" style="35" customWidth="1"/>
    <col min="7423" max="7423" width="14.44140625" style="35" customWidth="1"/>
    <col min="7424" max="7424" width="17.44140625" style="35" customWidth="1"/>
    <col min="7425" max="7425" width="14.44140625" style="35" customWidth="1"/>
    <col min="7426" max="7426" width="18.44140625" style="35" customWidth="1"/>
    <col min="7427" max="7427" width="15.44140625" style="35" customWidth="1"/>
    <col min="7428" max="7664" width="9.33203125" style="35"/>
    <col min="7665" max="7665" width="11.44140625" style="35" customWidth="1"/>
    <col min="7666" max="7666" width="53" style="35" customWidth="1"/>
    <col min="7667" max="7667" width="20.5546875" style="35" customWidth="1"/>
    <col min="7668" max="7668" width="18.5546875" style="35" customWidth="1"/>
    <col min="7669" max="7669" width="19.44140625" style="35" customWidth="1"/>
    <col min="7670" max="7670" width="20.5546875" style="35" customWidth="1"/>
    <col min="7671" max="7671" width="24.33203125" style="35" customWidth="1"/>
    <col min="7672" max="7673" width="20.5546875" style="35" customWidth="1"/>
    <col min="7674" max="7674" width="17.33203125" style="35" customWidth="1"/>
    <col min="7675" max="7675" width="14.5546875" style="35" customWidth="1"/>
    <col min="7676" max="7676" width="13.33203125" style="35" customWidth="1"/>
    <col min="7677" max="7677" width="20" style="35" customWidth="1"/>
    <col min="7678" max="7678" width="15.6640625" style="35" customWidth="1"/>
    <col min="7679" max="7679" width="14.44140625" style="35" customWidth="1"/>
    <col min="7680" max="7680" width="17.44140625" style="35" customWidth="1"/>
    <col min="7681" max="7681" width="14.44140625" style="35" customWidth="1"/>
    <col min="7682" max="7682" width="18.44140625" style="35" customWidth="1"/>
    <col min="7683" max="7683" width="15.44140625" style="35" customWidth="1"/>
    <col min="7684" max="7920" width="9.33203125" style="35"/>
    <col min="7921" max="7921" width="11.44140625" style="35" customWidth="1"/>
    <col min="7922" max="7922" width="53" style="35" customWidth="1"/>
    <col min="7923" max="7923" width="20.5546875" style="35" customWidth="1"/>
    <col min="7924" max="7924" width="18.5546875" style="35" customWidth="1"/>
    <col min="7925" max="7925" width="19.44140625" style="35" customWidth="1"/>
    <col min="7926" max="7926" width="20.5546875" style="35" customWidth="1"/>
    <col min="7927" max="7927" width="24.33203125" style="35" customWidth="1"/>
    <col min="7928" max="7929" width="20.5546875" style="35" customWidth="1"/>
    <col min="7930" max="7930" width="17.33203125" style="35" customWidth="1"/>
    <col min="7931" max="7931" width="14.5546875" style="35" customWidth="1"/>
    <col min="7932" max="7932" width="13.33203125" style="35" customWidth="1"/>
    <col min="7933" max="7933" width="20" style="35" customWidth="1"/>
    <col min="7934" max="7934" width="15.6640625" style="35" customWidth="1"/>
    <col min="7935" max="7935" width="14.44140625" style="35" customWidth="1"/>
    <col min="7936" max="7936" width="17.44140625" style="35" customWidth="1"/>
    <col min="7937" max="7937" width="14.44140625" style="35" customWidth="1"/>
    <col min="7938" max="7938" width="18.44140625" style="35" customWidth="1"/>
    <col min="7939" max="7939" width="15.44140625" style="35" customWidth="1"/>
    <col min="7940" max="8176" width="9.33203125" style="35"/>
    <col min="8177" max="8177" width="11.44140625" style="35" customWidth="1"/>
    <col min="8178" max="8178" width="53" style="35" customWidth="1"/>
    <col min="8179" max="8179" width="20.5546875" style="35" customWidth="1"/>
    <col min="8180" max="8180" width="18.5546875" style="35" customWidth="1"/>
    <col min="8181" max="8181" width="19.44140625" style="35" customWidth="1"/>
    <col min="8182" max="8182" width="20.5546875" style="35" customWidth="1"/>
    <col min="8183" max="8183" width="24.33203125" style="35" customWidth="1"/>
    <col min="8184" max="8185" width="20.5546875" style="35" customWidth="1"/>
    <col min="8186" max="8186" width="17.33203125" style="35" customWidth="1"/>
    <col min="8187" max="8187" width="14.5546875" style="35" customWidth="1"/>
    <col min="8188" max="8188" width="13.33203125" style="35" customWidth="1"/>
    <col min="8189" max="8189" width="20" style="35" customWidth="1"/>
    <col min="8190" max="8190" width="15.6640625" style="35" customWidth="1"/>
    <col min="8191" max="8191" width="14.44140625" style="35" customWidth="1"/>
    <col min="8192" max="8192" width="17.44140625" style="35" customWidth="1"/>
    <col min="8193" max="8193" width="14.44140625" style="35" customWidth="1"/>
    <col min="8194" max="8194" width="18.44140625" style="35" customWidth="1"/>
    <col min="8195" max="8195" width="15.44140625" style="35" customWidth="1"/>
    <col min="8196" max="8432" width="9.33203125" style="35"/>
    <col min="8433" max="8433" width="11.44140625" style="35" customWidth="1"/>
    <col min="8434" max="8434" width="53" style="35" customWidth="1"/>
    <col min="8435" max="8435" width="20.5546875" style="35" customWidth="1"/>
    <col min="8436" max="8436" width="18.5546875" style="35" customWidth="1"/>
    <col min="8437" max="8437" width="19.44140625" style="35" customWidth="1"/>
    <col min="8438" max="8438" width="20.5546875" style="35" customWidth="1"/>
    <col min="8439" max="8439" width="24.33203125" style="35" customWidth="1"/>
    <col min="8440" max="8441" width="20.5546875" style="35" customWidth="1"/>
    <col min="8442" max="8442" width="17.33203125" style="35" customWidth="1"/>
    <col min="8443" max="8443" width="14.5546875" style="35" customWidth="1"/>
    <col min="8444" max="8444" width="13.33203125" style="35" customWidth="1"/>
    <col min="8445" max="8445" width="20" style="35" customWidth="1"/>
    <col min="8446" max="8446" width="15.6640625" style="35" customWidth="1"/>
    <col min="8447" max="8447" width="14.44140625" style="35" customWidth="1"/>
    <col min="8448" max="8448" width="17.44140625" style="35" customWidth="1"/>
    <col min="8449" max="8449" width="14.44140625" style="35" customWidth="1"/>
    <col min="8450" max="8450" width="18.44140625" style="35" customWidth="1"/>
    <col min="8451" max="8451" width="15.44140625" style="35" customWidth="1"/>
    <col min="8452" max="8688" width="9.33203125" style="35"/>
    <col min="8689" max="8689" width="11.44140625" style="35" customWidth="1"/>
    <col min="8690" max="8690" width="53" style="35" customWidth="1"/>
    <col min="8691" max="8691" width="20.5546875" style="35" customWidth="1"/>
    <col min="8692" max="8692" width="18.5546875" style="35" customWidth="1"/>
    <col min="8693" max="8693" width="19.44140625" style="35" customWidth="1"/>
    <col min="8694" max="8694" width="20.5546875" style="35" customWidth="1"/>
    <col min="8695" max="8695" width="24.33203125" style="35" customWidth="1"/>
    <col min="8696" max="8697" width="20.5546875" style="35" customWidth="1"/>
    <col min="8698" max="8698" width="17.33203125" style="35" customWidth="1"/>
    <col min="8699" max="8699" width="14.5546875" style="35" customWidth="1"/>
    <col min="8700" max="8700" width="13.33203125" style="35" customWidth="1"/>
    <col min="8701" max="8701" width="20" style="35" customWidth="1"/>
    <col min="8702" max="8702" width="15.6640625" style="35" customWidth="1"/>
    <col min="8703" max="8703" width="14.44140625" style="35" customWidth="1"/>
    <col min="8704" max="8704" width="17.44140625" style="35" customWidth="1"/>
    <col min="8705" max="8705" width="14.44140625" style="35" customWidth="1"/>
    <col min="8706" max="8706" width="18.44140625" style="35" customWidth="1"/>
    <col min="8707" max="8707" width="15.44140625" style="35" customWidth="1"/>
    <col min="8708" max="8944" width="9.33203125" style="35"/>
    <col min="8945" max="8945" width="11.44140625" style="35" customWidth="1"/>
    <col min="8946" max="8946" width="53" style="35" customWidth="1"/>
    <col min="8947" max="8947" width="20.5546875" style="35" customWidth="1"/>
    <col min="8948" max="8948" width="18.5546875" style="35" customWidth="1"/>
    <col min="8949" max="8949" width="19.44140625" style="35" customWidth="1"/>
    <col min="8950" max="8950" width="20.5546875" style="35" customWidth="1"/>
    <col min="8951" max="8951" width="24.33203125" style="35" customWidth="1"/>
    <col min="8952" max="8953" width="20.5546875" style="35" customWidth="1"/>
    <col min="8954" max="8954" width="17.33203125" style="35" customWidth="1"/>
    <col min="8955" max="8955" width="14.5546875" style="35" customWidth="1"/>
    <col min="8956" max="8956" width="13.33203125" style="35" customWidth="1"/>
    <col min="8957" max="8957" width="20" style="35" customWidth="1"/>
    <col min="8958" max="8958" width="15.6640625" style="35" customWidth="1"/>
    <col min="8959" max="8959" width="14.44140625" style="35" customWidth="1"/>
    <col min="8960" max="8960" width="17.44140625" style="35" customWidth="1"/>
    <col min="8961" max="8961" width="14.44140625" style="35" customWidth="1"/>
    <col min="8962" max="8962" width="18.44140625" style="35" customWidth="1"/>
    <col min="8963" max="8963" width="15.44140625" style="35" customWidth="1"/>
    <col min="8964" max="9200" width="9.33203125" style="35"/>
    <col min="9201" max="9201" width="11.44140625" style="35" customWidth="1"/>
    <col min="9202" max="9202" width="53" style="35" customWidth="1"/>
    <col min="9203" max="9203" width="20.5546875" style="35" customWidth="1"/>
    <col min="9204" max="9204" width="18.5546875" style="35" customWidth="1"/>
    <col min="9205" max="9205" width="19.44140625" style="35" customWidth="1"/>
    <col min="9206" max="9206" width="20.5546875" style="35" customWidth="1"/>
    <col min="9207" max="9207" width="24.33203125" style="35" customWidth="1"/>
    <col min="9208" max="9209" width="20.5546875" style="35" customWidth="1"/>
    <col min="9210" max="9210" width="17.33203125" style="35" customWidth="1"/>
    <col min="9211" max="9211" width="14.5546875" style="35" customWidth="1"/>
    <col min="9212" max="9212" width="13.33203125" style="35" customWidth="1"/>
    <col min="9213" max="9213" width="20" style="35" customWidth="1"/>
    <col min="9214" max="9214" width="15.6640625" style="35" customWidth="1"/>
    <col min="9215" max="9215" width="14.44140625" style="35" customWidth="1"/>
    <col min="9216" max="9216" width="17.44140625" style="35" customWidth="1"/>
    <col min="9217" max="9217" width="14.44140625" style="35" customWidth="1"/>
    <col min="9218" max="9218" width="18.44140625" style="35" customWidth="1"/>
    <col min="9219" max="9219" width="15.44140625" style="35" customWidth="1"/>
    <col min="9220" max="9456" width="9.33203125" style="35"/>
    <col min="9457" max="9457" width="11.44140625" style="35" customWidth="1"/>
    <col min="9458" max="9458" width="53" style="35" customWidth="1"/>
    <col min="9459" max="9459" width="20.5546875" style="35" customWidth="1"/>
    <col min="9460" max="9460" width="18.5546875" style="35" customWidth="1"/>
    <col min="9461" max="9461" width="19.44140625" style="35" customWidth="1"/>
    <col min="9462" max="9462" width="20.5546875" style="35" customWidth="1"/>
    <col min="9463" max="9463" width="24.33203125" style="35" customWidth="1"/>
    <col min="9464" max="9465" width="20.5546875" style="35" customWidth="1"/>
    <col min="9466" max="9466" width="17.33203125" style="35" customWidth="1"/>
    <col min="9467" max="9467" width="14.5546875" style="35" customWidth="1"/>
    <col min="9468" max="9468" width="13.33203125" style="35" customWidth="1"/>
    <col min="9469" max="9469" width="20" style="35" customWidth="1"/>
    <col min="9470" max="9470" width="15.6640625" style="35" customWidth="1"/>
    <col min="9471" max="9471" width="14.44140625" style="35" customWidth="1"/>
    <col min="9472" max="9472" width="17.44140625" style="35" customWidth="1"/>
    <col min="9473" max="9473" width="14.44140625" style="35" customWidth="1"/>
    <col min="9474" max="9474" width="18.44140625" style="35" customWidth="1"/>
    <col min="9475" max="9475" width="15.44140625" style="35" customWidth="1"/>
    <col min="9476" max="9712" width="9.33203125" style="35"/>
    <col min="9713" max="9713" width="11.44140625" style="35" customWidth="1"/>
    <col min="9714" max="9714" width="53" style="35" customWidth="1"/>
    <col min="9715" max="9715" width="20.5546875" style="35" customWidth="1"/>
    <col min="9716" max="9716" width="18.5546875" style="35" customWidth="1"/>
    <col min="9717" max="9717" width="19.44140625" style="35" customWidth="1"/>
    <col min="9718" max="9718" width="20.5546875" style="35" customWidth="1"/>
    <col min="9719" max="9719" width="24.33203125" style="35" customWidth="1"/>
    <col min="9720" max="9721" width="20.5546875" style="35" customWidth="1"/>
    <col min="9722" max="9722" width="17.33203125" style="35" customWidth="1"/>
    <col min="9723" max="9723" width="14.5546875" style="35" customWidth="1"/>
    <col min="9724" max="9724" width="13.33203125" style="35" customWidth="1"/>
    <col min="9725" max="9725" width="20" style="35" customWidth="1"/>
    <col min="9726" max="9726" width="15.6640625" style="35" customWidth="1"/>
    <col min="9727" max="9727" width="14.44140625" style="35" customWidth="1"/>
    <col min="9728" max="9728" width="17.44140625" style="35" customWidth="1"/>
    <col min="9729" max="9729" width="14.44140625" style="35" customWidth="1"/>
    <col min="9730" max="9730" width="18.44140625" style="35" customWidth="1"/>
    <col min="9731" max="9731" width="15.44140625" style="35" customWidth="1"/>
    <col min="9732" max="9968" width="9.33203125" style="35"/>
    <col min="9969" max="9969" width="11.44140625" style="35" customWidth="1"/>
    <col min="9970" max="9970" width="53" style="35" customWidth="1"/>
    <col min="9971" max="9971" width="20.5546875" style="35" customWidth="1"/>
    <col min="9972" max="9972" width="18.5546875" style="35" customWidth="1"/>
    <col min="9973" max="9973" width="19.44140625" style="35" customWidth="1"/>
    <col min="9974" max="9974" width="20.5546875" style="35" customWidth="1"/>
    <col min="9975" max="9975" width="24.33203125" style="35" customWidth="1"/>
    <col min="9976" max="9977" width="20.5546875" style="35" customWidth="1"/>
    <col min="9978" max="9978" width="17.33203125" style="35" customWidth="1"/>
    <col min="9979" max="9979" width="14.5546875" style="35" customWidth="1"/>
    <col min="9980" max="9980" width="13.33203125" style="35" customWidth="1"/>
    <col min="9981" max="9981" width="20" style="35" customWidth="1"/>
    <col min="9982" max="9982" width="15.6640625" style="35" customWidth="1"/>
    <col min="9983" max="9983" width="14.44140625" style="35" customWidth="1"/>
    <col min="9984" max="9984" width="17.44140625" style="35" customWidth="1"/>
    <col min="9985" max="9985" width="14.44140625" style="35" customWidth="1"/>
    <col min="9986" max="9986" width="18.44140625" style="35" customWidth="1"/>
    <col min="9987" max="9987" width="15.44140625" style="35" customWidth="1"/>
    <col min="9988" max="10224" width="9.33203125" style="35"/>
    <col min="10225" max="10225" width="11.44140625" style="35" customWidth="1"/>
    <col min="10226" max="10226" width="53" style="35" customWidth="1"/>
    <col min="10227" max="10227" width="20.5546875" style="35" customWidth="1"/>
    <col min="10228" max="10228" width="18.5546875" style="35" customWidth="1"/>
    <col min="10229" max="10229" width="19.44140625" style="35" customWidth="1"/>
    <col min="10230" max="10230" width="20.5546875" style="35" customWidth="1"/>
    <col min="10231" max="10231" width="24.33203125" style="35" customWidth="1"/>
    <col min="10232" max="10233" width="20.5546875" style="35" customWidth="1"/>
    <col min="10234" max="10234" width="17.33203125" style="35" customWidth="1"/>
    <col min="10235" max="10235" width="14.5546875" style="35" customWidth="1"/>
    <col min="10236" max="10236" width="13.33203125" style="35" customWidth="1"/>
    <col min="10237" max="10237" width="20" style="35" customWidth="1"/>
    <col min="10238" max="10238" width="15.6640625" style="35" customWidth="1"/>
    <col min="10239" max="10239" width="14.44140625" style="35" customWidth="1"/>
    <col min="10240" max="10240" width="17.44140625" style="35" customWidth="1"/>
    <col min="10241" max="10241" width="14.44140625" style="35" customWidth="1"/>
    <col min="10242" max="10242" width="18.44140625" style="35" customWidth="1"/>
    <col min="10243" max="10243" width="15.44140625" style="35" customWidth="1"/>
    <col min="10244" max="10480" width="9.33203125" style="35"/>
    <col min="10481" max="10481" width="11.44140625" style="35" customWidth="1"/>
    <col min="10482" max="10482" width="53" style="35" customWidth="1"/>
    <col min="10483" max="10483" width="20.5546875" style="35" customWidth="1"/>
    <col min="10484" max="10484" width="18.5546875" style="35" customWidth="1"/>
    <col min="10485" max="10485" width="19.44140625" style="35" customWidth="1"/>
    <col min="10486" max="10486" width="20.5546875" style="35" customWidth="1"/>
    <col min="10487" max="10487" width="24.33203125" style="35" customWidth="1"/>
    <col min="10488" max="10489" width="20.5546875" style="35" customWidth="1"/>
    <col min="10490" max="10490" width="17.33203125" style="35" customWidth="1"/>
    <col min="10491" max="10491" width="14.5546875" style="35" customWidth="1"/>
    <col min="10492" max="10492" width="13.33203125" style="35" customWidth="1"/>
    <col min="10493" max="10493" width="20" style="35" customWidth="1"/>
    <col min="10494" max="10494" width="15.6640625" style="35" customWidth="1"/>
    <col min="10495" max="10495" width="14.44140625" style="35" customWidth="1"/>
    <col min="10496" max="10496" width="17.44140625" style="35" customWidth="1"/>
    <col min="10497" max="10497" width="14.44140625" style="35" customWidth="1"/>
    <col min="10498" max="10498" width="18.44140625" style="35" customWidth="1"/>
    <col min="10499" max="10499" width="15.44140625" style="35" customWidth="1"/>
    <col min="10500" max="10736" width="9.33203125" style="35"/>
    <col min="10737" max="10737" width="11.44140625" style="35" customWidth="1"/>
    <col min="10738" max="10738" width="53" style="35" customWidth="1"/>
    <col min="10739" max="10739" width="20.5546875" style="35" customWidth="1"/>
    <col min="10740" max="10740" width="18.5546875" style="35" customWidth="1"/>
    <col min="10741" max="10741" width="19.44140625" style="35" customWidth="1"/>
    <col min="10742" max="10742" width="20.5546875" style="35" customWidth="1"/>
    <col min="10743" max="10743" width="24.33203125" style="35" customWidth="1"/>
    <col min="10744" max="10745" width="20.5546875" style="35" customWidth="1"/>
    <col min="10746" max="10746" width="17.33203125" style="35" customWidth="1"/>
    <col min="10747" max="10747" width="14.5546875" style="35" customWidth="1"/>
    <col min="10748" max="10748" width="13.33203125" style="35" customWidth="1"/>
    <col min="10749" max="10749" width="20" style="35" customWidth="1"/>
    <col min="10750" max="10750" width="15.6640625" style="35" customWidth="1"/>
    <col min="10751" max="10751" width="14.44140625" style="35" customWidth="1"/>
    <col min="10752" max="10752" width="17.44140625" style="35" customWidth="1"/>
    <col min="10753" max="10753" width="14.44140625" style="35" customWidth="1"/>
    <col min="10754" max="10754" width="18.44140625" style="35" customWidth="1"/>
    <col min="10755" max="10755" width="15.44140625" style="35" customWidth="1"/>
    <col min="10756" max="10992" width="9.33203125" style="35"/>
    <col min="10993" max="10993" width="11.44140625" style="35" customWidth="1"/>
    <col min="10994" max="10994" width="53" style="35" customWidth="1"/>
    <col min="10995" max="10995" width="20.5546875" style="35" customWidth="1"/>
    <col min="10996" max="10996" width="18.5546875" style="35" customWidth="1"/>
    <col min="10997" max="10997" width="19.44140625" style="35" customWidth="1"/>
    <col min="10998" max="10998" width="20.5546875" style="35" customWidth="1"/>
    <col min="10999" max="10999" width="24.33203125" style="35" customWidth="1"/>
    <col min="11000" max="11001" width="20.5546875" style="35" customWidth="1"/>
    <col min="11002" max="11002" width="17.33203125" style="35" customWidth="1"/>
    <col min="11003" max="11003" width="14.5546875" style="35" customWidth="1"/>
    <col min="11004" max="11004" width="13.33203125" style="35" customWidth="1"/>
    <col min="11005" max="11005" width="20" style="35" customWidth="1"/>
    <col min="11006" max="11006" width="15.6640625" style="35" customWidth="1"/>
    <col min="11007" max="11007" width="14.44140625" style="35" customWidth="1"/>
    <col min="11008" max="11008" width="17.44140625" style="35" customWidth="1"/>
    <col min="11009" max="11009" width="14.44140625" style="35" customWidth="1"/>
    <col min="11010" max="11010" width="18.44140625" style="35" customWidth="1"/>
    <col min="11011" max="11011" width="15.44140625" style="35" customWidth="1"/>
    <col min="11012" max="11248" width="9.33203125" style="35"/>
    <col min="11249" max="11249" width="11.44140625" style="35" customWidth="1"/>
    <col min="11250" max="11250" width="53" style="35" customWidth="1"/>
    <col min="11251" max="11251" width="20.5546875" style="35" customWidth="1"/>
    <col min="11252" max="11252" width="18.5546875" style="35" customWidth="1"/>
    <col min="11253" max="11253" width="19.44140625" style="35" customWidth="1"/>
    <col min="11254" max="11254" width="20.5546875" style="35" customWidth="1"/>
    <col min="11255" max="11255" width="24.33203125" style="35" customWidth="1"/>
    <col min="11256" max="11257" width="20.5546875" style="35" customWidth="1"/>
    <col min="11258" max="11258" width="17.33203125" style="35" customWidth="1"/>
    <col min="11259" max="11259" width="14.5546875" style="35" customWidth="1"/>
    <col min="11260" max="11260" width="13.33203125" style="35" customWidth="1"/>
    <col min="11261" max="11261" width="20" style="35" customWidth="1"/>
    <col min="11262" max="11262" width="15.6640625" style="35" customWidth="1"/>
    <col min="11263" max="11263" width="14.44140625" style="35" customWidth="1"/>
    <col min="11264" max="11264" width="17.44140625" style="35" customWidth="1"/>
    <col min="11265" max="11265" width="14.44140625" style="35" customWidth="1"/>
    <col min="11266" max="11266" width="18.44140625" style="35" customWidth="1"/>
    <col min="11267" max="11267" width="15.44140625" style="35" customWidth="1"/>
    <col min="11268" max="11504" width="9.33203125" style="35"/>
    <col min="11505" max="11505" width="11.44140625" style="35" customWidth="1"/>
    <col min="11506" max="11506" width="53" style="35" customWidth="1"/>
    <col min="11507" max="11507" width="20.5546875" style="35" customWidth="1"/>
    <col min="11508" max="11508" width="18.5546875" style="35" customWidth="1"/>
    <col min="11509" max="11509" width="19.44140625" style="35" customWidth="1"/>
    <col min="11510" max="11510" width="20.5546875" style="35" customWidth="1"/>
    <col min="11511" max="11511" width="24.33203125" style="35" customWidth="1"/>
    <col min="11512" max="11513" width="20.5546875" style="35" customWidth="1"/>
    <col min="11514" max="11514" width="17.33203125" style="35" customWidth="1"/>
    <col min="11515" max="11515" width="14.5546875" style="35" customWidth="1"/>
    <col min="11516" max="11516" width="13.33203125" style="35" customWidth="1"/>
    <col min="11517" max="11517" width="20" style="35" customWidth="1"/>
    <col min="11518" max="11518" width="15.6640625" style="35" customWidth="1"/>
    <col min="11519" max="11519" width="14.44140625" style="35" customWidth="1"/>
    <col min="11520" max="11520" width="17.44140625" style="35" customWidth="1"/>
    <col min="11521" max="11521" width="14.44140625" style="35" customWidth="1"/>
    <col min="11522" max="11522" width="18.44140625" style="35" customWidth="1"/>
    <col min="11523" max="11523" width="15.44140625" style="35" customWidth="1"/>
    <col min="11524" max="11760" width="9.33203125" style="35"/>
    <col min="11761" max="11761" width="11.44140625" style="35" customWidth="1"/>
    <col min="11762" max="11762" width="53" style="35" customWidth="1"/>
    <col min="11763" max="11763" width="20.5546875" style="35" customWidth="1"/>
    <col min="11764" max="11764" width="18.5546875" style="35" customWidth="1"/>
    <col min="11765" max="11765" width="19.44140625" style="35" customWidth="1"/>
    <col min="11766" max="11766" width="20.5546875" style="35" customWidth="1"/>
    <col min="11767" max="11767" width="24.33203125" style="35" customWidth="1"/>
    <col min="11768" max="11769" width="20.5546875" style="35" customWidth="1"/>
    <col min="11770" max="11770" width="17.33203125" style="35" customWidth="1"/>
    <col min="11771" max="11771" width="14.5546875" style="35" customWidth="1"/>
    <col min="11772" max="11772" width="13.33203125" style="35" customWidth="1"/>
    <col min="11773" max="11773" width="20" style="35" customWidth="1"/>
    <col min="11774" max="11774" width="15.6640625" style="35" customWidth="1"/>
    <col min="11775" max="11775" width="14.44140625" style="35" customWidth="1"/>
    <col min="11776" max="11776" width="17.44140625" style="35" customWidth="1"/>
    <col min="11777" max="11777" width="14.44140625" style="35" customWidth="1"/>
    <col min="11778" max="11778" width="18.44140625" style="35" customWidth="1"/>
    <col min="11779" max="11779" width="15.44140625" style="35" customWidth="1"/>
    <col min="11780" max="12016" width="9.33203125" style="35"/>
    <col min="12017" max="12017" width="11.44140625" style="35" customWidth="1"/>
    <col min="12018" max="12018" width="53" style="35" customWidth="1"/>
    <col min="12019" max="12019" width="20.5546875" style="35" customWidth="1"/>
    <col min="12020" max="12020" width="18.5546875" style="35" customWidth="1"/>
    <col min="12021" max="12021" width="19.44140625" style="35" customWidth="1"/>
    <col min="12022" max="12022" width="20.5546875" style="35" customWidth="1"/>
    <col min="12023" max="12023" width="24.33203125" style="35" customWidth="1"/>
    <col min="12024" max="12025" width="20.5546875" style="35" customWidth="1"/>
    <col min="12026" max="12026" width="17.33203125" style="35" customWidth="1"/>
    <col min="12027" max="12027" width="14.5546875" style="35" customWidth="1"/>
    <col min="12028" max="12028" width="13.33203125" style="35" customWidth="1"/>
    <col min="12029" max="12029" width="20" style="35" customWidth="1"/>
    <col min="12030" max="12030" width="15.6640625" style="35" customWidth="1"/>
    <col min="12031" max="12031" width="14.44140625" style="35" customWidth="1"/>
    <col min="12032" max="12032" width="17.44140625" style="35" customWidth="1"/>
    <col min="12033" max="12033" width="14.44140625" style="35" customWidth="1"/>
    <col min="12034" max="12034" width="18.44140625" style="35" customWidth="1"/>
    <col min="12035" max="12035" width="15.44140625" style="35" customWidth="1"/>
    <col min="12036" max="12272" width="9.33203125" style="35"/>
    <col min="12273" max="12273" width="11.44140625" style="35" customWidth="1"/>
    <col min="12274" max="12274" width="53" style="35" customWidth="1"/>
    <col min="12275" max="12275" width="20.5546875" style="35" customWidth="1"/>
    <col min="12276" max="12276" width="18.5546875" style="35" customWidth="1"/>
    <col min="12277" max="12277" width="19.44140625" style="35" customWidth="1"/>
    <col min="12278" max="12278" width="20.5546875" style="35" customWidth="1"/>
    <col min="12279" max="12279" width="24.33203125" style="35" customWidth="1"/>
    <col min="12280" max="12281" width="20.5546875" style="35" customWidth="1"/>
    <col min="12282" max="12282" width="17.33203125" style="35" customWidth="1"/>
    <col min="12283" max="12283" width="14.5546875" style="35" customWidth="1"/>
    <col min="12284" max="12284" width="13.33203125" style="35" customWidth="1"/>
    <col min="12285" max="12285" width="20" style="35" customWidth="1"/>
    <col min="12286" max="12286" width="15.6640625" style="35" customWidth="1"/>
    <col min="12287" max="12287" width="14.44140625" style="35" customWidth="1"/>
    <col min="12288" max="12288" width="17.44140625" style="35" customWidth="1"/>
    <col min="12289" max="12289" width="14.44140625" style="35" customWidth="1"/>
    <col min="12290" max="12290" width="18.44140625" style="35" customWidth="1"/>
    <col min="12291" max="12291" width="15.44140625" style="35" customWidth="1"/>
    <col min="12292" max="12528" width="9.33203125" style="35"/>
    <col min="12529" max="12529" width="11.44140625" style="35" customWidth="1"/>
    <col min="12530" max="12530" width="53" style="35" customWidth="1"/>
    <col min="12531" max="12531" width="20.5546875" style="35" customWidth="1"/>
    <col min="12532" max="12532" width="18.5546875" style="35" customWidth="1"/>
    <col min="12533" max="12533" width="19.44140625" style="35" customWidth="1"/>
    <col min="12534" max="12534" width="20.5546875" style="35" customWidth="1"/>
    <col min="12535" max="12535" width="24.33203125" style="35" customWidth="1"/>
    <col min="12536" max="12537" width="20.5546875" style="35" customWidth="1"/>
    <col min="12538" max="12538" width="17.33203125" style="35" customWidth="1"/>
    <col min="12539" max="12539" width="14.5546875" style="35" customWidth="1"/>
    <col min="12540" max="12540" width="13.33203125" style="35" customWidth="1"/>
    <col min="12541" max="12541" width="20" style="35" customWidth="1"/>
    <col min="12542" max="12542" width="15.6640625" style="35" customWidth="1"/>
    <col min="12543" max="12543" width="14.44140625" style="35" customWidth="1"/>
    <col min="12544" max="12544" width="17.44140625" style="35" customWidth="1"/>
    <col min="12545" max="12545" width="14.44140625" style="35" customWidth="1"/>
    <col min="12546" max="12546" width="18.44140625" style="35" customWidth="1"/>
    <col min="12547" max="12547" width="15.44140625" style="35" customWidth="1"/>
    <col min="12548" max="12784" width="9.33203125" style="35"/>
    <col min="12785" max="12785" width="11.44140625" style="35" customWidth="1"/>
    <col min="12786" max="12786" width="53" style="35" customWidth="1"/>
    <col min="12787" max="12787" width="20.5546875" style="35" customWidth="1"/>
    <col min="12788" max="12788" width="18.5546875" style="35" customWidth="1"/>
    <col min="12789" max="12789" width="19.44140625" style="35" customWidth="1"/>
    <col min="12790" max="12790" width="20.5546875" style="35" customWidth="1"/>
    <col min="12791" max="12791" width="24.33203125" style="35" customWidth="1"/>
    <col min="12792" max="12793" width="20.5546875" style="35" customWidth="1"/>
    <col min="12794" max="12794" width="17.33203125" style="35" customWidth="1"/>
    <col min="12795" max="12795" width="14.5546875" style="35" customWidth="1"/>
    <col min="12796" max="12796" width="13.33203125" style="35" customWidth="1"/>
    <col min="12797" max="12797" width="20" style="35" customWidth="1"/>
    <col min="12798" max="12798" width="15.6640625" style="35" customWidth="1"/>
    <col min="12799" max="12799" width="14.44140625" style="35" customWidth="1"/>
    <col min="12800" max="12800" width="17.44140625" style="35" customWidth="1"/>
    <col min="12801" max="12801" width="14.44140625" style="35" customWidth="1"/>
    <col min="12802" max="12802" width="18.44140625" style="35" customWidth="1"/>
    <col min="12803" max="12803" width="15.44140625" style="35" customWidth="1"/>
    <col min="12804" max="13040" width="9.33203125" style="35"/>
    <col min="13041" max="13041" width="11.44140625" style="35" customWidth="1"/>
    <col min="13042" max="13042" width="53" style="35" customWidth="1"/>
    <col min="13043" max="13043" width="20.5546875" style="35" customWidth="1"/>
    <col min="13044" max="13044" width="18.5546875" style="35" customWidth="1"/>
    <col min="13045" max="13045" width="19.44140625" style="35" customWidth="1"/>
    <col min="13046" max="13046" width="20.5546875" style="35" customWidth="1"/>
    <col min="13047" max="13047" width="24.33203125" style="35" customWidth="1"/>
    <col min="13048" max="13049" width="20.5546875" style="35" customWidth="1"/>
    <col min="13050" max="13050" width="17.33203125" style="35" customWidth="1"/>
    <col min="13051" max="13051" width="14.5546875" style="35" customWidth="1"/>
    <col min="13052" max="13052" width="13.33203125" style="35" customWidth="1"/>
    <col min="13053" max="13053" width="20" style="35" customWidth="1"/>
    <col min="13054" max="13054" width="15.6640625" style="35" customWidth="1"/>
    <col min="13055" max="13055" width="14.44140625" style="35" customWidth="1"/>
    <col min="13056" max="13056" width="17.44140625" style="35" customWidth="1"/>
    <col min="13057" max="13057" width="14.44140625" style="35" customWidth="1"/>
    <col min="13058" max="13058" width="18.44140625" style="35" customWidth="1"/>
    <col min="13059" max="13059" width="15.44140625" style="35" customWidth="1"/>
    <col min="13060" max="13296" width="9.33203125" style="35"/>
    <col min="13297" max="13297" width="11.44140625" style="35" customWidth="1"/>
    <col min="13298" max="13298" width="53" style="35" customWidth="1"/>
    <col min="13299" max="13299" width="20.5546875" style="35" customWidth="1"/>
    <col min="13300" max="13300" width="18.5546875" style="35" customWidth="1"/>
    <col min="13301" max="13301" width="19.44140625" style="35" customWidth="1"/>
    <col min="13302" max="13302" width="20.5546875" style="35" customWidth="1"/>
    <col min="13303" max="13303" width="24.33203125" style="35" customWidth="1"/>
    <col min="13304" max="13305" width="20.5546875" style="35" customWidth="1"/>
    <col min="13306" max="13306" width="17.33203125" style="35" customWidth="1"/>
    <col min="13307" max="13307" width="14.5546875" style="35" customWidth="1"/>
    <col min="13308" max="13308" width="13.33203125" style="35" customWidth="1"/>
    <col min="13309" max="13309" width="20" style="35" customWidth="1"/>
    <col min="13310" max="13310" width="15.6640625" style="35" customWidth="1"/>
    <col min="13311" max="13311" width="14.44140625" style="35" customWidth="1"/>
    <col min="13312" max="13312" width="17.44140625" style="35" customWidth="1"/>
    <col min="13313" max="13313" width="14.44140625" style="35" customWidth="1"/>
    <col min="13314" max="13314" width="18.44140625" style="35" customWidth="1"/>
    <col min="13315" max="13315" width="15.44140625" style="35" customWidth="1"/>
    <col min="13316" max="13552" width="9.33203125" style="35"/>
    <col min="13553" max="13553" width="11.44140625" style="35" customWidth="1"/>
    <col min="13554" max="13554" width="53" style="35" customWidth="1"/>
    <col min="13555" max="13555" width="20.5546875" style="35" customWidth="1"/>
    <col min="13556" max="13556" width="18.5546875" style="35" customWidth="1"/>
    <col min="13557" max="13557" width="19.44140625" style="35" customWidth="1"/>
    <col min="13558" max="13558" width="20.5546875" style="35" customWidth="1"/>
    <col min="13559" max="13559" width="24.33203125" style="35" customWidth="1"/>
    <col min="13560" max="13561" width="20.5546875" style="35" customWidth="1"/>
    <col min="13562" max="13562" width="17.33203125" style="35" customWidth="1"/>
    <col min="13563" max="13563" width="14.5546875" style="35" customWidth="1"/>
    <col min="13564" max="13564" width="13.33203125" style="35" customWidth="1"/>
    <col min="13565" max="13565" width="20" style="35" customWidth="1"/>
    <col min="13566" max="13566" width="15.6640625" style="35" customWidth="1"/>
    <col min="13567" max="13567" width="14.44140625" style="35" customWidth="1"/>
    <col min="13568" max="13568" width="17.44140625" style="35" customWidth="1"/>
    <col min="13569" max="13569" width="14.44140625" style="35" customWidth="1"/>
    <col min="13570" max="13570" width="18.44140625" style="35" customWidth="1"/>
    <col min="13571" max="13571" width="15.44140625" style="35" customWidth="1"/>
    <col min="13572" max="13808" width="9.33203125" style="35"/>
    <col min="13809" max="13809" width="11.44140625" style="35" customWidth="1"/>
    <col min="13810" max="13810" width="53" style="35" customWidth="1"/>
    <col min="13811" max="13811" width="20.5546875" style="35" customWidth="1"/>
    <col min="13812" max="13812" width="18.5546875" style="35" customWidth="1"/>
    <col min="13813" max="13813" width="19.44140625" style="35" customWidth="1"/>
    <col min="13814" max="13814" width="20.5546875" style="35" customWidth="1"/>
    <col min="13815" max="13815" width="24.33203125" style="35" customWidth="1"/>
    <col min="13816" max="13817" width="20.5546875" style="35" customWidth="1"/>
    <col min="13818" max="13818" width="17.33203125" style="35" customWidth="1"/>
    <col min="13819" max="13819" width="14.5546875" style="35" customWidth="1"/>
    <col min="13820" max="13820" width="13.33203125" style="35" customWidth="1"/>
    <col min="13821" max="13821" width="20" style="35" customWidth="1"/>
    <col min="13822" max="13822" width="15.6640625" style="35" customWidth="1"/>
    <col min="13823" max="13823" width="14.44140625" style="35" customWidth="1"/>
    <col min="13824" max="13824" width="17.44140625" style="35" customWidth="1"/>
    <col min="13825" max="13825" width="14.44140625" style="35" customWidth="1"/>
    <col min="13826" max="13826" width="18.44140625" style="35" customWidth="1"/>
    <col min="13827" max="13827" width="15.44140625" style="35" customWidth="1"/>
    <col min="13828" max="14064" width="9.33203125" style="35"/>
    <col min="14065" max="14065" width="11.44140625" style="35" customWidth="1"/>
    <col min="14066" max="14066" width="53" style="35" customWidth="1"/>
    <col min="14067" max="14067" width="20.5546875" style="35" customWidth="1"/>
    <col min="14068" max="14068" width="18.5546875" style="35" customWidth="1"/>
    <col min="14069" max="14069" width="19.44140625" style="35" customWidth="1"/>
    <col min="14070" max="14070" width="20.5546875" style="35" customWidth="1"/>
    <col min="14071" max="14071" width="24.33203125" style="35" customWidth="1"/>
    <col min="14072" max="14073" width="20.5546875" style="35" customWidth="1"/>
    <col min="14074" max="14074" width="17.33203125" style="35" customWidth="1"/>
    <col min="14075" max="14075" width="14.5546875" style="35" customWidth="1"/>
    <col min="14076" max="14076" width="13.33203125" style="35" customWidth="1"/>
    <col min="14077" max="14077" width="20" style="35" customWidth="1"/>
    <col min="14078" max="14078" width="15.6640625" style="35" customWidth="1"/>
    <col min="14079" max="14079" width="14.44140625" style="35" customWidth="1"/>
    <col min="14080" max="14080" width="17.44140625" style="35" customWidth="1"/>
    <col min="14081" max="14081" width="14.44140625" style="35" customWidth="1"/>
    <col min="14082" max="14082" width="18.44140625" style="35" customWidth="1"/>
    <col min="14083" max="14083" width="15.44140625" style="35" customWidth="1"/>
    <col min="14084" max="14320" width="9.33203125" style="35"/>
    <col min="14321" max="14321" width="11.44140625" style="35" customWidth="1"/>
    <col min="14322" max="14322" width="53" style="35" customWidth="1"/>
    <col min="14323" max="14323" width="20.5546875" style="35" customWidth="1"/>
    <col min="14324" max="14324" width="18.5546875" style="35" customWidth="1"/>
    <col min="14325" max="14325" width="19.44140625" style="35" customWidth="1"/>
    <col min="14326" max="14326" width="20.5546875" style="35" customWidth="1"/>
    <col min="14327" max="14327" width="24.33203125" style="35" customWidth="1"/>
    <col min="14328" max="14329" width="20.5546875" style="35" customWidth="1"/>
    <col min="14330" max="14330" width="17.33203125" style="35" customWidth="1"/>
    <col min="14331" max="14331" width="14.5546875" style="35" customWidth="1"/>
    <col min="14332" max="14332" width="13.33203125" style="35" customWidth="1"/>
    <col min="14333" max="14333" width="20" style="35" customWidth="1"/>
    <col min="14334" max="14334" width="15.6640625" style="35" customWidth="1"/>
    <col min="14335" max="14335" width="14.44140625" style="35" customWidth="1"/>
    <col min="14336" max="14336" width="17.44140625" style="35" customWidth="1"/>
    <col min="14337" max="14337" width="14.44140625" style="35" customWidth="1"/>
    <col min="14338" max="14338" width="18.44140625" style="35" customWidth="1"/>
    <col min="14339" max="14339" width="15.44140625" style="35" customWidth="1"/>
    <col min="14340" max="14576" width="9.33203125" style="35"/>
    <col min="14577" max="14577" width="11.44140625" style="35" customWidth="1"/>
    <col min="14578" max="14578" width="53" style="35" customWidth="1"/>
    <col min="14579" max="14579" width="20.5546875" style="35" customWidth="1"/>
    <col min="14580" max="14580" width="18.5546875" style="35" customWidth="1"/>
    <col min="14581" max="14581" width="19.44140625" style="35" customWidth="1"/>
    <col min="14582" max="14582" width="20.5546875" style="35" customWidth="1"/>
    <col min="14583" max="14583" width="24.33203125" style="35" customWidth="1"/>
    <col min="14584" max="14585" width="20.5546875" style="35" customWidth="1"/>
    <col min="14586" max="14586" width="17.33203125" style="35" customWidth="1"/>
    <col min="14587" max="14587" width="14.5546875" style="35" customWidth="1"/>
    <col min="14588" max="14588" width="13.33203125" style="35" customWidth="1"/>
    <col min="14589" max="14589" width="20" style="35" customWidth="1"/>
    <col min="14590" max="14590" width="15.6640625" style="35" customWidth="1"/>
    <col min="14591" max="14591" width="14.44140625" style="35" customWidth="1"/>
    <col min="14592" max="14592" width="17.44140625" style="35" customWidth="1"/>
    <col min="14593" max="14593" width="14.44140625" style="35" customWidth="1"/>
    <col min="14594" max="14594" width="18.44140625" style="35" customWidth="1"/>
    <col min="14595" max="14595" width="15.44140625" style="35" customWidth="1"/>
    <col min="14596" max="14832" width="9.33203125" style="35"/>
    <col min="14833" max="14833" width="11.44140625" style="35" customWidth="1"/>
    <col min="14834" max="14834" width="53" style="35" customWidth="1"/>
    <col min="14835" max="14835" width="20.5546875" style="35" customWidth="1"/>
    <col min="14836" max="14836" width="18.5546875" style="35" customWidth="1"/>
    <col min="14837" max="14837" width="19.44140625" style="35" customWidth="1"/>
    <col min="14838" max="14838" width="20.5546875" style="35" customWidth="1"/>
    <col min="14839" max="14839" width="24.33203125" style="35" customWidth="1"/>
    <col min="14840" max="14841" width="20.5546875" style="35" customWidth="1"/>
    <col min="14842" max="14842" width="17.33203125" style="35" customWidth="1"/>
    <col min="14843" max="14843" width="14.5546875" style="35" customWidth="1"/>
    <col min="14844" max="14844" width="13.33203125" style="35" customWidth="1"/>
    <col min="14845" max="14845" width="20" style="35" customWidth="1"/>
    <col min="14846" max="14846" width="15.6640625" style="35" customWidth="1"/>
    <col min="14847" max="14847" width="14.44140625" style="35" customWidth="1"/>
    <col min="14848" max="14848" width="17.44140625" style="35" customWidth="1"/>
    <col min="14849" max="14849" width="14.44140625" style="35" customWidth="1"/>
    <col min="14850" max="14850" width="18.44140625" style="35" customWidth="1"/>
    <col min="14851" max="14851" width="15.44140625" style="35" customWidth="1"/>
    <col min="14852" max="15088" width="9.33203125" style="35"/>
    <col min="15089" max="15089" width="11.44140625" style="35" customWidth="1"/>
    <col min="15090" max="15090" width="53" style="35" customWidth="1"/>
    <col min="15091" max="15091" width="20.5546875" style="35" customWidth="1"/>
    <col min="15092" max="15092" width="18.5546875" style="35" customWidth="1"/>
    <col min="15093" max="15093" width="19.44140625" style="35" customWidth="1"/>
    <col min="15094" max="15094" width="20.5546875" style="35" customWidth="1"/>
    <col min="15095" max="15095" width="24.33203125" style="35" customWidth="1"/>
    <col min="15096" max="15097" width="20.5546875" style="35" customWidth="1"/>
    <col min="15098" max="15098" width="17.33203125" style="35" customWidth="1"/>
    <col min="15099" max="15099" width="14.5546875" style="35" customWidth="1"/>
    <col min="15100" max="15100" width="13.33203125" style="35" customWidth="1"/>
    <col min="15101" max="15101" width="20" style="35" customWidth="1"/>
    <col min="15102" max="15102" width="15.6640625" style="35" customWidth="1"/>
    <col min="15103" max="15103" width="14.44140625" style="35" customWidth="1"/>
    <col min="15104" max="15104" width="17.44140625" style="35" customWidth="1"/>
    <col min="15105" max="15105" width="14.44140625" style="35" customWidth="1"/>
    <col min="15106" max="15106" width="18.44140625" style="35" customWidth="1"/>
    <col min="15107" max="15107" width="15.44140625" style="35" customWidth="1"/>
    <col min="15108" max="15344" width="9.33203125" style="35"/>
    <col min="15345" max="15345" width="11.44140625" style="35" customWidth="1"/>
    <col min="15346" max="15346" width="53" style="35" customWidth="1"/>
    <col min="15347" max="15347" width="20.5546875" style="35" customWidth="1"/>
    <col min="15348" max="15348" width="18.5546875" style="35" customWidth="1"/>
    <col min="15349" max="15349" width="19.44140625" style="35" customWidth="1"/>
    <col min="15350" max="15350" width="20.5546875" style="35" customWidth="1"/>
    <col min="15351" max="15351" width="24.33203125" style="35" customWidth="1"/>
    <col min="15352" max="15353" width="20.5546875" style="35" customWidth="1"/>
    <col min="15354" max="15354" width="17.33203125" style="35" customWidth="1"/>
    <col min="15355" max="15355" width="14.5546875" style="35" customWidth="1"/>
    <col min="15356" max="15356" width="13.33203125" style="35" customWidth="1"/>
    <col min="15357" max="15357" width="20" style="35" customWidth="1"/>
    <col min="15358" max="15358" width="15.6640625" style="35" customWidth="1"/>
    <col min="15359" max="15359" width="14.44140625" style="35" customWidth="1"/>
    <col min="15360" max="15360" width="17.44140625" style="35" customWidth="1"/>
    <col min="15361" max="15361" width="14.44140625" style="35" customWidth="1"/>
    <col min="15362" max="15362" width="18.44140625" style="35" customWidth="1"/>
    <col min="15363" max="15363" width="15.44140625" style="35" customWidth="1"/>
    <col min="15364" max="15600" width="9.33203125" style="35"/>
    <col min="15601" max="15601" width="11.44140625" style="35" customWidth="1"/>
    <col min="15602" max="15602" width="53" style="35" customWidth="1"/>
    <col min="15603" max="15603" width="20.5546875" style="35" customWidth="1"/>
    <col min="15604" max="15604" width="18.5546875" style="35" customWidth="1"/>
    <col min="15605" max="15605" width="19.44140625" style="35" customWidth="1"/>
    <col min="15606" max="15606" width="20.5546875" style="35" customWidth="1"/>
    <col min="15607" max="15607" width="24.33203125" style="35" customWidth="1"/>
    <col min="15608" max="15609" width="20.5546875" style="35" customWidth="1"/>
    <col min="15610" max="15610" width="17.33203125" style="35" customWidth="1"/>
    <col min="15611" max="15611" width="14.5546875" style="35" customWidth="1"/>
    <col min="15612" max="15612" width="13.33203125" style="35" customWidth="1"/>
    <col min="15613" max="15613" width="20" style="35" customWidth="1"/>
    <col min="15614" max="15614" width="15.6640625" style="35" customWidth="1"/>
    <col min="15615" max="15615" width="14.44140625" style="35" customWidth="1"/>
    <col min="15616" max="15616" width="17.44140625" style="35" customWidth="1"/>
    <col min="15617" max="15617" width="14.44140625" style="35" customWidth="1"/>
    <col min="15618" max="15618" width="18.44140625" style="35" customWidth="1"/>
    <col min="15619" max="15619" width="15.44140625" style="35" customWidth="1"/>
    <col min="15620" max="15856" width="9.33203125" style="35"/>
    <col min="15857" max="15857" width="11.44140625" style="35" customWidth="1"/>
    <col min="15858" max="15858" width="53" style="35" customWidth="1"/>
    <col min="15859" max="15859" width="20.5546875" style="35" customWidth="1"/>
    <col min="15860" max="15860" width="18.5546875" style="35" customWidth="1"/>
    <col min="15861" max="15861" width="19.44140625" style="35" customWidth="1"/>
    <col min="15862" max="15862" width="20.5546875" style="35" customWidth="1"/>
    <col min="15863" max="15863" width="24.33203125" style="35" customWidth="1"/>
    <col min="15864" max="15865" width="20.5546875" style="35" customWidth="1"/>
    <col min="15866" max="15866" width="17.33203125" style="35" customWidth="1"/>
    <col min="15867" max="15867" width="14.5546875" style="35" customWidth="1"/>
    <col min="15868" max="15868" width="13.33203125" style="35" customWidth="1"/>
    <col min="15869" max="15869" width="20" style="35" customWidth="1"/>
    <col min="15870" max="15870" width="15.6640625" style="35" customWidth="1"/>
    <col min="15871" max="15871" width="14.44140625" style="35" customWidth="1"/>
    <col min="15872" max="15872" width="17.44140625" style="35" customWidth="1"/>
    <col min="15873" max="15873" width="14.44140625" style="35" customWidth="1"/>
    <col min="15874" max="15874" width="18.44140625" style="35" customWidth="1"/>
    <col min="15875" max="15875" width="15.44140625" style="35" customWidth="1"/>
    <col min="15876" max="16112" width="9.33203125" style="35"/>
    <col min="16113" max="16113" width="11.44140625" style="35" customWidth="1"/>
    <col min="16114" max="16114" width="53" style="35" customWidth="1"/>
    <col min="16115" max="16115" width="20.5546875" style="35" customWidth="1"/>
    <col min="16116" max="16116" width="18.5546875" style="35" customWidth="1"/>
    <col min="16117" max="16117" width="19.44140625" style="35" customWidth="1"/>
    <col min="16118" max="16118" width="20.5546875" style="35" customWidth="1"/>
    <col min="16119" max="16119" width="24.33203125" style="35" customWidth="1"/>
    <col min="16120" max="16121" width="20.5546875" style="35" customWidth="1"/>
    <col min="16122" max="16122" width="17.33203125" style="35" customWidth="1"/>
    <col min="16123" max="16123" width="14.5546875" style="35" customWidth="1"/>
    <col min="16124" max="16124" width="13.33203125" style="35" customWidth="1"/>
    <col min="16125" max="16125" width="20" style="35" customWidth="1"/>
    <col min="16126" max="16126" width="15.6640625" style="35" customWidth="1"/>
    <col min="16127" max="16127" width="14.44140625" style="35" customWidth="1"/>
    <col min="16128" max="16128" width="17.44140625" style="35" customWidth="1"/>
    <col min="16129" max="16129" width="14.44140625" style="35" customWidth="1"/>
    <col min="16130" max="16130" width="18.44140625" style="35" customWidth="1"/>
    <col min="16131" max="16131" width="15.44140625" style="35" customWidth="1"/>
    <col min="16132" max="16384" width="9.33203125" style="35"/>
  </cols>
  <sheetData>
    <row r="1" spans="1:19">
      <c r="A1" s="1" t="s">
        <v>3408</v>
      </c>
    </row>
    <row r="2" spans="1:19">
      <c r="A2" s="294" t="s">
        <v>1555</v>
      </c>
      <c r="D2" s="55"/>
      <c r="E2" s="55"/>
      <c r="F2" s="55"/>
      <c r="G2" s="55"/>
    </row>
    <row r="4" spans="1:19">
      <c r="A4" s="271" t="s">
        <v>3409</v>
      </c>
    </row>
    <row r="5" spans="1:19">
      <c r="A5" s="54" t="s">
        <v>109</v>
      </c>
    </row>
    <row r="6" spans="1:19">
      <c r="A6" s="801" t="s">
        <v>90</v>
      </c>
    </row>
    <row r="8" spans="1:19">
      <c r="A8" s="294" t="s">
        <v>1555</v>
      </c>
    </row>
    <row r="10" spans="1:19">
      <c r="C10" s="802"/>
      <c r="D10" s="636" t="s">
        <v>129</v>
      </c>
      <c r="E10" s="636" t="s">
        <v>3410</v>
      </c>
      <c r="F10" s="636" t="s">
        <v>3411</v>
      </c>
      <c r="G10" s="636" t="s">
        <v>1335</v>
      </c>
      <c r="H10" s="636" t="s">
        <v>1336</v>
      </c>
      <c r="I10" s="313"/>
      <c r="J10" s="313"/>
      <c r="K10" s="313"/>
      <c r="L10" s="313"/>
      <c r="M10" s="313"/>
    </row>
    <row r="11" spans="1:19">
      <c r="C11" s="802"/>
      <c r="D11" s="753" t="s">
        <v>13</v>
      </c>
      <c r="E11" s="753" t="s">
        <v>89</v>
      </c>
      <c r="F11" s="753" t="s">
        <v>107</v>
      </c>
      <c r="G11" s="753" t="s">
        <v>88</v>
      </c>
      <c r="H11" s="753" t="s">
        <v>87</v>
      </c>
      <c r="I11" s="313"/>
      <c r="J11" s="313"/>
      <c r="K11" s="313"/>
      <c r="L11" s="313"/>
      <c r="M11" s="313"/>
    </row>
    <row r="12" spans="1:19" ht="28.8">
      <c r="B12" s="803" t="s">
        <v>3412</v>
      </c>
      <c r="C12" s="753"/>
      <c r="D12" s="303"/>
      <c r="E12" s="303"/>
      <c r="F12" s="303"/>
      <c r="G12" s="303"/>
      <c r="H12" s="303"/>
      <c r="I12" s="313"/>
      <c r="J12" s="313"/>
      <c r="K12" s="313"/>
      <c r="M12" s="313"/>
    </row>
    <row r="13" spans="1:19">
      <c r="B13" s="804" t="s">
        <v>3413</v>
      </c>
      <c r="C13" s="753" t="s">
        <v>12</v>
      </c>
      <c r="D13" s="805"/>
      <c r="E13" s="805"/>
      <c r="F13" s="303"/>
      <c r="G13" s="805"/>
      <c r="H13" s="303"/>
      <c r="I13" s="47" t="s">
        <v>91</v>
      </c>
      <c r="J13" s="47" t="s">
        <v>175</v>
      </c>
      <c r="K13" s="47" t="s">
        <v>1340</v>
      </c>
      <c r="L13" s="806" t="s">
        <v>1341</v>
      </c>
      <c r="N13" s="47"/>
      <c r="O13" s="47"/>
      <c r="P13" s="47"/>
      <c r="Q13" s="47"/>
      <c r="R13" s="47"/>
      <c r="S13" s="47"/>
    </row>
    <row r="14" spans="1:19">
      <c r="B14" s="807" t="s">
        <v>3414</v>
      </c>
      <c r="C14" s="753" t="s">
        <v>11</v>
      </c>
      <c r="D14" s="805"/>
      <c r="E14" s="805"/>
      <c r="F14" s="303"/>
      <c r="G14" s="805"/>
      <c r="H14" s="303"/>
      <c r="I14" s="47" t="s">
        <v>91</v>
      </c>
      <c r="J14" s="47" t="s">
        <v>175</v>
      </c>
      <c r="K14" s="47" t="s">
        <v>1340</v>
      </c>
      <c r="L14" s="806" t="s">
        <v>3415</v>
      </c>
      <c r="N14" s="47"/>
      <c r="O14" s="47"/>
      <c r="P14" s="47"/>
      <c r="Q14" s="47"/>
      <c r="R14" s="47"/>
      <c r="S14" s="47"/>
    </row>
    <row r="15" spans="1:19">
      <c r="B15" s="807" t="s">
        <v>3416</v>
      </c>
      <c r="C15" s="753" t="s">
        <v>71</v>
      </c>
      <c r="D15" s="805"/>
      <c r="E15" s="805"/>
      <c r="F15" s="303"/>
      <c r="G15" s="805"/>
      <c r="H15" s="303"/>
      <c r="I15" s="47" t="s">
        <v>91</v>
      </c>
      <c r="J15" s="47" t="s">
        <v>175</v>
      </c>
      <c r="K15" s="47" t="s">
        <v>1340</v>
      </c>
      <c r="L15" s="806" t="s">
        <v>1350</v>
      </c>
      <c r="N15" s="47"/>
      <c r="O15" s="47"/>
      <c r="P15" s="47"/>
      <c r="Q15" s="47"/>
      <c r="R15" s="47"/>
      <c r="S15" s="47"/>
    </row>
    <row r="16" spans="1:19">
      <c r="B16" s="804" t="s">
        <v>3417</v>
      </c>
      <c r="C16" s="753" t="s">
        <v>70</v>
      </c>
      <c r="D16" s="805"/>
      <c r="E16" s="303"/>
      <c r="F16" s="805"/>
      <c r="G16" s="805"/>
      <c r="H16" s="805"/>
      <c r="I16" s="47" t="s">
        <v>91</v>
      </c>
      <c r="J16" s="47" t="s">
        <v>175</v>
      </c>
      <c r="K16" s="47" t="s">
        <v>1340</v>
      </c>
      <c r="L16" s="806" t="s">
        <v>1354</v>
      </c>
      <c r="N16" s="47"/>
      <c r="O16" s="47"/>
      <c r="P16" s="47"/>
      <c r="Q16" s="47"/>
      <c r="R16" s="47"/>
      <c r="S16" s="47"/>
    </row>
    <row r="17" spans="2:22">
      <c r="B17" s="807" t="s">
        <v>3418</v>
      </c>
      <c r="C17" s="753" t="s">
        <v>68</v>
      </c>
      <c r="D17" s="805"/>
      <c r="E17" s="805"/>
      <c r="F17" s="303"/>
      <c r="G17" s="303"/>
      <c r="H17" s="303"/>
      <c r="I17" s="47" t="s">
        <v>91</v>
      </c>
      <c r="J17" s="47" t="s">
        <v>175</v>
      </c>
      <c r="K17" s="47" t="s">
        <v>1340</v>
      </c>
      <c r="L17" s="806" t="s">
        <v>3419</v>
      </c>
      <c r="N17" s="47"/>
      <c r="O17" s="47"/>
      <c r="P17" s="47"/>
      <c r="Q17" s="47"/>
      <c r="R17" s="47"/>
      <c r="S17" s="47"/>
    </row>
    <row r="18" spans="2:22">
      <c r="B18" s="807" t="s">
        <v>1361</v>
      </c>
      <c r="C18" s="753" t="s">
        <v>66</v>
      </c>
      <c r="D18" s="805"/>
      <c r="E18" s="303"/>
      <c r="F18" s="805"/>
      <c r="G18" s="805"/>
      <c r="H18" s="805"/>
      <c r="I18" s="47" t="s">
        <v>91</v>
      </c>
      <c r="J18" s="47" t="s">
        <v>175</v>
      </c>
      <c r="K18" s="47" t="s">
        <v>1340</v>
      </c>
      <c r="L18" s="806" t="s">
        <v>1363</v>
      </c>
      <c r="N18" s="47"/>
      <c r="O18" s="47"/>
      <c r="P18" s="47"/>
      <c r="Q18" s="47"/>
      <c r="R18" s="47"/>
      <c r="S18" s="47"/>
    </row>
    <row r="19" spans="2:22">
      <c r="B19" s="807" t="s">
        <v>3420</v>
      </c>
      <c r="C19" s="753" t="s">
        <v>9</v>
      </c>
      <c r="D19" s="805"/>
      <c r="E19" s="303"/>
      <c r="F19" s="805"/>
      <c r="G19" s="805"/>
      <c r="H19" s="805"/>
      <c r="I19" s="47" t="s">
        <v>91</v>
      </c>
      <c r="J19" s="47" t="s">
        <v>175</v>
      </c>
      <c r="K19" s="47" t="s">
        <v>1340</v>
      </c>
      <c r="L19" s="806" t="s">
        <v>3421</v>
      </c>
      <c r="N19" s="47"/>
      <c r="O19" s="47"/>
      <c r="P19" s="47"/>
      <c r="Q19" s="47"/>
      <c r="R19" s="47"/>
      <c r="S19" s="47"/>
    </row>
    <row r="20" spans="2:22">
      <c r="B20" s="807" t="s">
        <v>3422</v>
      </c>
      <c r="C20" s="753" t="s">
        <v>8</v>
      </c>
      <c r="D20" s="805"/>
      <c r="E20" s="805"/>
      <c r="F20" s="303"/>
      <c r="G20" s="303"/>
      <c r="H20" s="303"/>
      <c r="I20" s="47" t="s">
        <v>91</v>
      </c>
      <c r="J20" s="47" t="s">
        <v>175</v>
      </c>
      <c r="K20" s="47" t="s">
        <v>1340</v>
      </c>
      <c r="L20" s="806" t="s">
        <v>3423</v>
      </c>
      <c r="N20" s="47"/>
      <c r="O20" s="47"/>
      <c r="P20" s="47"/>
      <c r="Q20" s="47"/>
      <c r="R20" s="47"/>
      <c r="S20" s="47"/>
    </row>
    <row r="21" spans="2:22">
      <c r="B21" s="807" t="s">
        <v>1367</v>
      </c>
      <c r="C21" s="753" t="s">
        <v>7</v>
      </c>
      <c r="D21" s="805"/>
      <c r="E21" s="303"/>
      <c r="F21" s="805"/>
      <c r="G21" s="805"/>
      <c r="H21" s="805"/>
      <c r="I21" s="47" t="s">
        <v>91</v>
      </c>
      <c r="J21" s="47" t="s">
        <v>175</v>
      </c>
      <c r="K21" s="47" t="s">
        <v>1340</v>
      </c>
      <c r="L21" s="806" t="s">
        <v>1369</v>
      </c>
      <c r="N21" s="47"/>
      <c r="O21" s="47"/>
      <c r="P21" s="47"/>
      <c r="Q21" s="47"/>
      <c r="R21" s="47"/>
      <c r="S21" s="47"/>
    </row>
    <row r="22" spans="2:22">
      <c r="B22" s="807" t="s">
        <v>3424</v>
      </c>
      <c r="C22" s="753" t="s">
        <v>6</v>
      </c>
      <c r="D22" s="805"/>
      <c r="E22" s="303"/>
      <c r="F22" s="303"/>
      <c r="G22" s="303"/>
      <c r="H22" s="805"/>
      <c r="I22" s="47" t="s">
        <v>91</v>
      </c>
      <c r="J22" s="47" t="s">
        <v>175</v>
      </c>
      <c r="K22" s="47" t="s">
        <v>1340</v>
      </c>
      <c r="L22" s="47" t="s">
        <v>3425</v>
      </c>
      <c r="N22" s="47"/>
      <c r="O22" s="47"/>
      <c r="P22" s="47"/>
      <c r="Q22" s="47"/>
      <c r="R22" s="47"/>
      <c r="S22" s="47"/>
    </row>
    <row r="23" spans="2:22">
      <c r="B23" s="807" t="s">
        <v>3426</v>
      </c>
      <c r="C23" s="753" t="s">
        <v>63</v>
      </c>
      <c r="D23" s="805"/>
      <c r="E23" s="805"/>
      <c r="F23" s="805"/>
      <c r="G23" s="805"/>
      <c r="H23" s="805"/>
      <c r="I23" s="47" t="s">
        <v>91</v>
      </c>
      <c r="J23" s="47" t="s">
        <v>175</v>
      </c>
      <c r="K23" s="47" t="s">
        <v>1340</v>
      </c>
      <c r="L23" s="806" t="s">
        <v>3427</v>
      </c>
      <c r="N23" s="47"/>
      <c r="O23" s="47"/>
      <c r="P23" s="47"/>
      <c r="Q23" s="47"/>
      <c r="R23" s="47"/>
      <c r="S23" s="47"/>
    </row>
    <row r="24" spans="2:22" ht="28.8">
      <c r="B24" s="803" t="s">
        <v>3428</v>
      </c>
      <c r="C24" s="753"/>
      <c r="D24" s="303"/>
      <c r="E24" s="303"/>
      <c r="F24" s="303"/>
      <c r="G24" s="303"/>
      <c r="H24" s="303"/>
      <c r="I24" s="313"/>
      <c r="J24" s="313"/>
      <c r="K24" s="313"/>
      <c r="M24" s="313"/>
    </row>
    <row r="25" spans="2:22" ht="28.8">
      <c r="B25" s="807" t="s">
        <v>3428</v>
      </c>
      <c r="C25" s="753" t="s">
        <v>60</v>
      </c>
      <c r="D25" s="805"/>
      <c r="E25" s="303"/>
      <c r="F25" s="303"/>
      <c r="G25" s="303"/>
      <c r="H25" s="303"/>
      <c r="I25" s="41" t="s">
        <v>91</v>
      </c>
      <c r="J25" s="325" t="s">
        <v>175</v>
      </c>
      <c r="K25" s="41" t="s">
        <v>3429</v>
      </c>
      <c r="L25" s="41"/>
      <c r="M25" s="808"/>
      <c r="N25" s="125"/>
      <c r="O25" s="125"/>
      <c r="P25" s="124"/>
      <c r="Q25" s="124"/>
    </row>
    <row r="26" spans="2:22">
      <c r="B26" s="803" t="s">
        <v>3430</v>
      </c>
      <c r="C26" s="753"/>
      <c r="D26" s="303"/>
      <c r="E26" s="303"/>
      <c r="F26" s="303"/>
      <c r="G26" s="303"/>
      <c r="H26" s="303"/>
      <c r="I26" s="313"/>
      <c r="J26" s="313"/>
      <c r="K26" s="313"/>
      <c r="M26" s="313"/>
    </row>
    <row r="27" spans="2:22">
      <c r="B27" s="804" t="s">
        <v>3431</v>
      </c>
      <c r="C27" s="753" t="s">
        <v>59</v>
      </c>
      <c r="D27" s="809"/>
      <c r="E27" s="809"/>
      <c r="F27" s="809"/>
      <c r="G27" s="805"/>
      <c r="H27" s="805"/>
      <c r="I27" s="41" t="s">
        <v>91</v>
      </c>
      <c r="J27" s="325" t="s">
        <v>175</v>
      </c>
      <c r="K27" s="41" t="s">
        <v>1340</v>
      </c>
      <c r="L27" s="325" t="s">
        <v>3432</v>
      </c>
      <c r="M27" s="313"/>
      <c r="N27" s="313"/>
      <c r="P27" s="47"/>
      <c r="Q27" s="47"/>
      <c r="R27" s="47"/>
      <c r="T27" s="47"/>
      <c r="V27" s="47"/>
    </row>
    <row r="28" spans="2:22">
      <c r="B28" s="803" t="s">
        <v>3433</v>
      </c>
      <c r="C28" s="753" t="s">
        <v>3</v>
      </c>
      <c r="D28" s="805"/>
      <c r="E28" s="805"/>
      <c r="F28" s="805"/>
      <c r="G28" s="805"/>
      <c r="H28" s="805"/>
      <c r="I28" s="41" t="s">
        <v>91</v>
      </c>
      <c r="J28" s="325" t="s">
        <v>175</v>
      </c>
      <c r="K28" s="41" t="s">
        <v>1340</v>
      </c>
      <c r="M28" s="47"/>
      <c r="N28" s="47"/>
      <c r="Q28" s="124"/>
    </row>
    <row r="29" spans="2:22">
      <c r="B29" s="810" t="s">
        <v>1378</v>
      </c>
      <c r="C29" s="753"/>
      <c r="D29" s="303"/>
      <c r="E29" s="303"/>
      <c r="F29" s="303"/>
      <c r="G29" s="303"/>
      <c r="H29" s="303"/>
      <c r="I29" s="313"/>
      <c r="J29" s="313"/>
      <c r="K29" s="313"/>
      <c r="L29" s="313"/>
    </row>
    <row r="30" spans="2:22">
      <c r="B30" s="807" t="s">
        <v>3434</v>
      </c>
      <c r="C30" s="753" t="s">
        <v>53</v>
      </c>
      <c r="D30" s="805"/>
      <c r="E30" s="303"/>
      <c r="F30" s="303"/>
      <c r="G30" s="805"/>
      <c r="H30" s="303"/>
      <c r="I30" s="41" t="s">
        <v>91</v>
      </c>
      <c r="J30" s="41" t="s">
        <v>175</v>
      </c>
      <c r="K30" s="41" t="s">
        <v>3435</v>
      </c>
      <c r="L30" s="325" t="s">
        <v>1341</v>
      </c>
      <c r="M30" s="41" t="s">
        <v>3436</v>
      </c>
      <c r="N30" s="47"/>
      <c r="O30" s="41"/>
      <c r="P30" s="47"/>
      <c r="Q30" s="47"/>
      <c r="R30" s="47"/>
    </row>
    <row r="31" spans="2:22" ht="28.8">
      <c r="B31" s="807" t="s">
        <v>3437</v>
      </c>
      <c r="C31" s="753" t="s">
        <v>52</v>
      </c>
      <c r="D31" s="805"/>
      <c r="E31" s="303"/>
      <c r="F31" s="303"/>
      <c r="G31" s="805"/>
      <c r="H31" s="303"/>
      <c r="I31" s="41" t="s">
        <v>91</v>
      </c>
      <c r="J31" s="41" t="s">
        <v>175</v>
      </c>
      <c r="K31" s="41" t="s">
        <v>3435</v>
      </c>
      <c r="L31" s="325" t="s">
        <v>1350</v>
      </c>
      <c r="M31" s="325" t="s">
        <v>3436</v>
      </c>
      <c r="N31" s="41"/>
      <c r="O31" s="41"/>
      <c r="P31" s="47"/>
      <c r="Q31" s="47"/>
      <c r="R31" s="47"/>
    </row>
    <row r="32" spans="2:22">
      <c r="B32" s="807" t="s">
        <v>3438</v>
      </c>
      <c r="C32" s="753" t="s">
        <v>51</v>
      </c>
      <c r="D32" s="805"/>
      <c r="E32" s="303"/>
      <c r="F32" s="303"/>
      <c r="G32" s="805"/>
      <c r="H32" s="805"/>
      <c r="I32" s="41" t="s">
        <v>91</v>
      </c>
      <c r="J32" s="41" t="s">
        <v>175</v>
      </c>
      <c r="K32" s="41" t="s">
        <v>3435</v>
      </c>
      <c r="L32" s="325" t="s">
        <v>1363</v>
      </c>
      <c r="M32" s="325" t="s">
        <v>3436</v>
      </c>
      <c r="N32" s="41"/>
      <c r="O32" s="41"/>
      <c r="P32" s="47"/>
      <c r="Q32" s="47"/>
      <c r="R32" s="47"/>
    </row>
    <row r="33" spans="2:20">
      <c r="B33" s="807" t="s">
        <v>3439</v>
      </c>
      <c r="C33" s="753" t="s">
        <v>50</v>
      </c>
      <c r="D33" s="805"/>
      <c r="E33" s="303"/>
      <c r="F33" s="303"/>
      <c r="G33" s="805"/>
      <c r="H33" s="805"/>
      <c r="I33" s="41" t="s">
        <v>91</v>
      </c>
      <c r="J33" s="41" t="s">
        <v>175</v>
      </c>
      <c r="K33" s="41" t="s">
        <v>3435</v>
      </c>
      <c r="L33" s="325" t="s">
        <v>3440</v>
      </c>
      <c r="M33" s="325" t="s">
        <v>3436</v>
      </c>
      <c r="N33" s="41"/>
      <c r="O33" s="41"/>
      <c r="P33" s="47"/>
      <c r="Q33" s="47"/>
      <c r="R33" s="47"/>
    </row>
    <row r="34" spans="2:20">
      <c r="B34" s="807" t="s">
        <v>3441</v>
      </c>
      <c r="C34" s="753" t="s">
        <v>49</v>
      </c>
      <c r="D34" s="805"/>
      <c r="E34" s="303"/>
      <c r="F34" s="303"/>
      <c r="G34" s="805"/>
      <c r="H34" s="303"/>
      <c r="I34" s="41" t="s">
        <v>91</v>
      </c>
      <c r="J34" s="41" t="s">
        <v>175</v>
      </c>
      <c r="K34" s="41" t="s">
        <v>3435</v>
      </c>
      <c r="L34" s="325" t="s">
        <v>3442</v>
      </c>
      <c r="M34" s="325"/>
      <c r="N34" s="41"/>
      <c r="O34" s="41"/>
      <c r="P34" s="47"/>
      <c r="Q34" s="47"/>
      <c r="R34" s="47"/>
    </row>
    <row r="35" spans="2:20">
      <c r="B35" s="807" t="s">
        <v>3443</v>
      </c>
      <c r="C35" s="753" t="s">
        <v>48</v>
      </c>
      <c r="D35" s="805"/>
      <c r="E35" s="303"/>
      <c r="F35" s="303"/>
      <c r="G35" s="805"/>
      <c r="H35" s="805"/>
      <c r="I35" s="41" t="s">
        <v>91</v>
      </c>
      <c r="J35" s="41" t="s">
        <v>175</v>
      </c>
      <c r="K35" s="41" t="s">
        <v>3435</v>
      </c>
      <c r="L35" s="325" t="s">
        <v>3444</v>
      </c>
      <c r="M35" s="325"/>
      <c r="N35" s="41"/>
      <c r="O35" s="41"/>
      <c r="P35" s="47"/>
      <c r="Q35" s="47"/>
      <c r="R35" s="47"/>
    </row>
    <row r="36" spans="2:20">
      <c r="B36" s="807" t="s">
        <v>3445</v>
      </c>
      <c r="C36" s="753" t="s">
        <v>47</v>
      </c>
      <c r="D36" s="805"/>
      <c r="E36" s="303"/>
      <c r="F36" s="303"/>
      <c r="G36" s="805"/>
      <c r="H36" s="303"/>
      <c r="I36" s="41" t="s">
        <v>91</v>
      </c>
      <c r="J36" s="41" t="s">
        <v>175</v>
      </c>
      <c r="K36" s="41" t="s">
        <v>3435</v>
      </c>
      <c r="L36" s="325" t="s">
        <v>3446</v>
      </c>
      <c r="M36" s="325"/>
      <c r="N36" s="41"/>
      <c r="O36" s="41"/>
      <c r="P36" s="47"/>
      <c r="Q36" s="47"/>
      <c r="R36" s="47"/>
    </row>
    <row r="37" spans="2:20">
      <c r="B37" s="807" t="s">
        <v>3447</v>
      </c>
      <c r="C37" s="753" t="s">
        <v>46</v>
      </c>
      <c r="D37" s="805"/>
      <c r="E37" s="303"/>
      <c r="F37" s="303"/>
      <c r="G37" s="805"/>
      <c r="H37" s="805"/>
      <c r="I37" s="41" t="s">
        <v>91</v>
      </c>
      <c r="J37" s="41" t="s">
        <v>175</v>
      </c>
      <c r="K37" s="41" t="s">
        <v>3435</v>
      </c>
      <c r="L37" s="325" t="s">
        <v>3448</v>
      </c>
      <c r="M37" s="325"/>
      <c r="N37" s="41"/>
      <c r="O37" s="41"/>
      <c r="P37" s="47"/>
      <c r="Q37" s="47"/>
      <c r="R37" s="47"/>
    </row>
    <row r="38" spans="2:20">
      <c r="B38" s="811" t="s">
        <v>3449</v>
      </c>
      <c r="C38" s="753" t="s">
        <v>102</v>
      </c>
      <c r="D38" s="805"/>
      <c r="E38" s="303"/>
      <c r="F38" s="303"/>
      <c r="G38" s="805"/>
      <c r="H38" s="805"/>
      <c r="I38" s="41" t="s">
        <v>91</v>
      </c>
      <c r="J38" s="41" t="s">
        <v>175</v>
      </c>
      <c r="K38" s="41" t="s">
        <v>3435</v>
      </c>
      <c r="L38" s="325" t="s">
        <v>3450</v>
      </c>
      <c r="M38" s="325"/>
      <c r="N38" s="41"/>
      <c r="O38" s="41"/>
      <c r="P38" s="47"/>
      <c r="Q38" s="47"/>
      <c r="R38" s="47"/>
    </row>
    <row r="39" spans="2:20">
      <c r="B39" s="810" t="s">
        <v>3451</v>
      </c>
      <c r="C39" s="753" t="s">
        <v>101</v>
      </c>
      <c r="D39" s="805"/>
      <c r="E39" s="303"/>
      <c r="F39" s="303"/>
      <c r="G39" s="805"/>
      <c r="H39" s="805"/>
      <c r="I39" s="41" t="s">
        <v>91</v>
      </c>
      <c r="J39" s="41" t="s">
        <v>175</v>
      </c>
      <c r="K39" s="41" t="s">
        <v>3435</v>
      </c>
      <c r="L39" s="325"/>
      <c r="M39" s="325"/>
      <c r="N39" s="41"/>
      <c r="O39" s="41"/>
      <c r="P39" s="47"/>
      <c r="Q39" s="47"/>
      <c r="R39" s="47"/>
    </row>
    <row r="40" spans="2:20">
      <c r="B40" s="810" t="s">
        <v>3452</v>
      </c>
      <c r="C40" s="753"/>
      <c r="D40" s="303"/>
      <c r="E40" s="303"/>
      <c r="F40" s="303"/>
      <c r="G40" s="303"/>
      <c r="H40" s="303"/>
      <c r="I40" s="313"/>
      <c r="K40" s="313"/>
      <c r="L40" s="313"/>
    </row>
    <row r="41" spans="2:20">
      <c r="B41" s="811" t="s">
        <v>3453</v>
      </c>
      <c r="C41" s="753" t="s">
        <v>36</v>
      </c>
      <c r="D41" s="805"/>
      <c r="E41" s="805"/>
      <c r="F41" s="805"/>
      <c r="G41" s="805"/>
      <c r="H41" s="805"/>
      <c r="I41" s="41" t="s">
        <v>91</v>
      </c>
      <c r="J41" s="41" t="s">
        <v>175</v>
      </c>
      <c r="K41" s="41" t="s">
        <v>3256</v>
      </c>
      <c r="L41" s="41" t="s">
        <v>3454</v>
      </c>
      <c r="N41" s="47"/>
      <c r="O41" s="47"/>
      <c r="P41" s="47"/>
      <c r="Q41" s="47"/>
      <c r="R41" s="47"/>
      <c r="S41" s="47"/>
    </row>
    <row r="42" spans="2:20">
      <c r="B42" s="811" t="s">
        <v>3455</v>
      </c>
      <c r="C42" s="753" t="s">
        <v>35</v>
      </c>
      <c r="D42" s="805"/>
      <c r="E42" s="805"/>
      <c r="F42" s="805"/>
      <c r="G42" s="805"/>
      <c r="H42" s="303"/>
      <c r="I42" s="41" t="s">
        <v>91</v>
      </c>
      <c r="J42" s="41" t="s">
        <v>175</v>
      </c>
      <c r="K42" s="41" t="s">
        <v>1340</v>
      </c>
      <c r="L42" s="41" t="s">
        <v>3456</v>
      </c>
      <c r="N42" s="47"/>
      <c r="O42" s="47"/>
      <c r="P42" s="47"/>
      <c r="Q42" s="47"/>
      <c r="R42" s="47"/>
      <c r="S42" s="47"/>
    </row>
    <row r="43" spans="2:20">
      <c r="B43" s="807" t="s">
        <v>3457</v>
      </c>
      <c r="C43" s="753" t="s">
        <v>32</v>
      </c>
      <c r="D43" s="805"/>
      <c r="E43" s="805"/>
      <c r="F43" s="805"/>
      <c r="G43" s="805"/>
      <c r="H43" s="805"/>
      <c r="I43" s="46" t="s">
        <v>91</v>
      </c>
      <c r="J43" s="46" t="s">
        <v>175</v>
      </c>
      <c r="K43" s="41" t="s">
        <v>3256</v>
      </c>
      <c r="L43" s="41" t="s">
        <v>3257</v>
      </c>
      <c r="N43" s="47"/>
      <c r="O43" s="47"/>
      <c r="P43" s="47"/>
      <c r="Q43" s="47"/>
      <c r="S43" s="47"/>
      <c r="T43" s="47"/>
    </row>
    <row r="44" spans="2:20">
      <c r="B44" s="811" t="s">
        <v>3458</v>
      </c>
      <c r="C44" s="753" t="s">
        <v>31</v>
      </c>
      <c r="D44" s="805"/>
      <c r="E44" s="805"/>
      <c r="F44" s="805"/>
      <c r="G44" s="805"/>
      <c r="H44" s="303"/>
      <c r="I44" s="46" t="s">
        <v>91</v>
      </c>
      <c r="J44" s="46" t="s">
        <v>175</v>
      </c>
      <c r="K44" s="41" t="s">
        <v>1340</v>
      </c>
      <c r="L44" s="41" t="s">
        <v>3259</v>
      </c>
      <c r="N44" s="47"/>
      <c r="O44" s="47"/>
      <c r="P44" s="47"/>
      <c r="Q44" s="47"/>
      <c r="S44" s="47"/>
      <c r="T44" s="47"/>
    </row>
    <row r="45" spans="2:20">
      <c r="B45" s="803" t="s">
        <v>177</v>
      </c>
      <c r="C45" s="753" t="s">
        <v>28</v>
      </c>
      <c r="D45" s="812"/>
      <c r="E45" s="303"/>
      <c r="F45" s="303"/>
      <c r="G45" s="303"/>
      <c r="H45" s="303"/>
      <c r="I45" s="325" t="s">
        <v>91</v>
      </c>
      <c r="J45" s="325" t="s">
        <v>176</v>
      </c>
      <c r="K45" s="41" t="s">
        <v>185</v>
      </c>
      <c r="M45" s="313"/>
      <c r="O45" s="47"/>
      <c r="P45" s="47"/>
      <c r="Q45" s="47"/>
      <c r="S45" s="47"/>
      <c r="T45" s="47"/>
    </row>
    <row r="46" spans="2:20">
      <c r="B46" s="803" t="s">
        <v>3459</v>
      </c>
      <c r="C46" s="753" t="s">
        <v>0</v>
      </c>
      <c r="D46" s="812"/>
      <c r="E46" s="303"/>
      <c r="F46" s="303"/>
      <c r="G46" s="303"/>
      <c r="H46" s="303"/>
      <c r="I46" s="325" t="s">
        <v>91</v>
      </c>
      <c r="J46" s="325" t="s">
        <v>3261</v>
      </c>
      <c r="K46" s="41" t="s">
        <v>185</v>
      </c>
      <c r="M46" s="313"/>
      <c r="O46" s="47"/>
      <c r="P46" s="47"/>
      <c r="Q46" s="47"/>
      <c r="S46" s="47"/>
      <c r="T46" s="47"/>
    </row>
    <row r="47" spans="2:20">
      <c r="B47" s="803" t="s">
        <v>3460</v>
      </c>
      <c r="C47" s="753" t="s">
        <v>26</v>
      </c>
      <c r="D47" s="812"/>
      <c r="E47" s="303"/>
      <c r="F47" s="303"/>
      <c r="G47" s="303"/>
      <c r="H47" s="303"/>
      <c r="I47" s="325" t="s">
        <v>141</v>
      </c>
      <c r="J47" s="325" t="s">
        <v>3461</v>
      </c>
      <c r="K47" s="47"/>
      <c r="M47" s="313"/>
      <c r="O47" s="47"/>
      <c r="P47" s="47"/>
      <c r="Q47" s="47"/>
      <c r="S47" s="47"/>
      <c r="T47" s="47"/>
    </row>
    <row r="48" spans="2:20">
      <c r="B48" s="803" t="s">
        <v>3462</v>
      </c>
      <c r="C48" s="753" t="s">
        <v>24</v>
      </c>
      <c r="D48" s="812"/>
      <c r="E48" s="303"/>
      <c r="F48" s="303"/>
      <c r="G48" s="303"/>
      <c r="H48" s="303"/>
      <c r="I48" s="325" t="s">
        <v>141</v>
      </c>
      <c r="J48" s="325" t="s">
        <v>3463</v>
      </c>
      <c r="K48" s="47"/>
      <c r="M48" s="313"/>
      <c r="O48" s="47"/>
      <c r="P48" s="47"/>
      <c r="Q48" s="47"/>
      <c r="S48" s="47"/>
      <c r="T48" s="47"/>
    </row>
    <row r="49" spans="1:20">
      <c r="D49" s="445"/>
      <c r="E49" s="836" t="s">
        <v>3464</v>
      </c>
      <c r="F49" s="836" t="s">
        <v>1401</v>
      </c>
      <c r="G49" s="445" t="s">
        <v>1374</v>
      </c>
      <c r="H49" s="445" t="s">
        <v>1375</v>
      </c>
      <c r="N49" s="47"/>
      <c r="O49" s="47"/>
      <c r="P49" s="47"/>
      <c r="Q49" s="47"/>
      <c r="S49" s="47"/>
      <c r="T49" s="47"/>
    </row>
    <row r="50" spans="1:20">
      <c r="F50" s="445"/>
      <c r="N50" s="47"/>
      <c r="O50" s="47"/>
      <c r="P50" s="47"/>
      <c r="Q50" s="47"/>
      <c r="S50" s="47"/>
      <c r="T50" s="47"/>
    </row>
    <row r="51" spans="1:20">
      <c r="N51" s="47"/>
      <c r="O51" s="47"/>
      <c r="P51" s="47"/>
      <c r="Q51" s="47"/>
      <c r="S51" s="47"/>
      <c r="T51" s="47"/>
    </row>
    <row r="52" spans="1:20">
      <c r="A52" s="271" t="s">
        <v>3465</v>
      </c>
      <c r="N52" s="47"/>
      <c r="O52" s="47"/>
      <c r="P52" s="47"/>
      <c r="Q52" s="47"/>
      <c r="S52" s="47"/>
      <c r="T52" s="47"/>
    </row>
    <row r="53" spans="1:20">
      <c r="A53" s="813" t="s">
        <v>109</v>
      </c>
      <c r="N53" s="47"/>
      <c r="O53" s="47"/>
      <c r="P53" s="47"/>
      <c r="Q53" s="47"/>
      <c r="S53" s="47"/>
      <c r="T53" s="47"/>
    </row>
    <row r="54" spans="1:20">
      <c r="A54" s="814" t="s">
        <v>90</v>
      </c>
      <c r="N54" s="47"/>
      <c r="O54" s="47"/>
      <c r="P54" s="47"/>
      <c r="Q54" s="47"/>
      <c r="S54" s="47"/>
      <c r="T54" s="47"/>
    </row>
    <row r="55" spans="1:20">
      <c r="N55" s="47"/>
      <c r="O55" s="47"/>
      <c r="P55" s="47"/>
      <c r="Q55" s="47"/>
      <c r="S55" s="47"/>
      <c r="T55" s="47"/>
    </row>
    <row r="56" spans="1:20">
      <c r="A56" s="294" t="s">
        <v>3422</v>
      </c>
      <c r="N56" s="47"/>
      <c r="O56" s="47"/>
      <c r="P56" s="47"/>
      <c r="Q56" s="47"/>
      <c r="S56" s="47"/>
      <c r="T56" s="47"/>
    </row>
    <row r="57" spans="1:20">
      <c r="N57" s="47"/>
      <c r="O57" s="47"/>
      <c r="P57" s="47"/>
      <c r="Q57" s="47"/>
      <c r="S57" s="47"/>
      <c r="T57" s="47"/>
    </row>
    <row r="58" spans="1:20">
      <c r="D58" s="753" t="s">
        <v>86</v>
      </c>
      <c r="J58" s="47"/>
      <c r="K58" s="47"/>
      <c r="L58" s="47"/>
      <c r="M58" s="47"/>
      <c r="O58" s="47"/>
      <c r="P58" s="47"/>
    </row>
    <row r="59" spans="1:20">
      <c r="B59" s="803" t="s">
        <v>3422</v>
      </c>
      <c r="C59" s="753"/>
      <c r="D59" s="303"/>
      <c r="F59" s="325"/>
      <c r="G59" s="325"/>
      <c r="H59" s="47"/>
      <c r="J59" s="313"/>
    </row>
    <row r="60" spans="1:20">
      <c r="B60" s="811" t="s">
        <v>1404</v>
      </c>
      <c r="C60" s="753" t="s">
        <v>18</v>
      </c>
      <c r="D60" s="815"/>
      <c r="F60" s="41" t="s">
        <v>91</v>
      </c>
      <c r="G60" s="41" t="s">
        <v>1405</v>
      </c>
      <c r="H60" s="47"/>
      <c r="I60" s="47"/>
      <c r="J60" s="47"/>
    </row>
    <row r="61" spans="1:20">
      <c r="B61" s="811" t="s">
        <v>3466</v>
      </c>
      <c r="C61" s="753" t="s">
        <v>77</v>
      </c>
      <c r="D61" s="815"/>
      <c r="F61" s="41" t="s">
        <v>91</v>
      </c>
      <c r="G61" s="41" t="s">
        <v>100</v>
      </c>
      <c r="H61" s="47"/>
      <c r="I61" s="41" t="s">
        <v>2164</v>
      </c>
      <c r="J61" s="41" t="s">
        <v>3467</v>
      </c>
    </row>
    <row r="62" spans="1:20">
      <c r="B62" s="816" t="s">
        <v>3468</v>
      </c>
      <c r="C62" s="753" t="s">
        <v>76</v>
      </c>
      <c r="D62" s="805"/>
      <c r="F62" s="41" t="s">
        <v>91</v>
      </c>
      <c r="G62" s="41" t="s">
        <v>3469</v>
      </c>
      <c r="H62" s="47"/>
      <c r="I62" s="325"/>
      <c r="J62" s="325"/>
    </row>
    <row r="63" spans="1:20">
      <c r="B63" s="816" t="s">
        <v>3470</v>
      </c>
      <c r="C63" s="753" t="s">
        <v>75</v>
      </c>
      <c r="D63" s="815"/>
      <c r="F63" s="41" t="s">
        <v>91</v>
      </c>
      <c r="G63" s="41" t="s">
        <v>175</v>
      </c>
      <c r="H63" s="41" t="s">
        <v>1340</v>
      </c>
      <c r="I63" s="325" t="s">
        <v>1402</v>
      </c>
      <c r="J63" s="41" t="s">
        <v>1403</v>
      </c>
    </row>
    <row r="64" spans="1:20">
      <c r="B64" s="811" t="s">
        <v>3471</v>
      </c>
      <c r="C64" s="753" t="s">
        <v>74</v>
      </c>
      <c r="D64" s="805"/>
      <c r="F64" s="41" t="s">
        <v>91</v>
      </c>
      <c r="G64" s="41" t="s">
        <v>3254</v>
      </c>
      <c r="H64" s="41"/>
      <c r="I64" s="325"/>
      <c r="J64" s="47"/>
    </row>
    <row r="65" spans="1:13">
      <c r="B65" s="817" t="s">
        <v>3422</v>
      </c>
      <c r="C65" s="753" t="s">
        <v>16</v>
      </c>
      <c r="D65" s="815"/>
      <c r="F65" s="41" t="s">
        <v>91</v>
      </c>
      <c r="G65" s="41" t="s">
        <v>175</v>
      </c>
      <c r="H65" s="41" t="s">
        <v>1340</v>
      </c>
      <c r="I65" s="325" t="s">
        <v>3423</v>
      </c>
      <c r="J65" s="47"/>
    </row>
    <row r="66" spans="1:13">
      <c r="B66" s="817" t="s">
        <v>3472</v>
      </c>
      <c r="C66" s="753"/>
      <c r="D66" s="303"/>
      <c r="F66" s="818"/>
      <c r="G66" s="819"/>
      <c r="H66" s="820"/>
    </row>
    <row r="67" spans="1:13">
      <c r="B67" s="811" t="s">
        <v>3473</v>
      </c>
      <c r="C67" s="753" t="s">
        <v>15</v>
      </c>
      <c r="D67" s="805"/>
      <c r="E67" s="42" t="s">
        <v>2350</v>
      </c>
      <c r="F67" s="46" t="s">
        <v>91</v>
      </c>
      <c r="G67" s="46" t="s">
        <v>3474</v>
      </c>
      <c r="H67" s="46" t="s">
        <v>1340</v>
      </c>
      <c r="I67" s="46"/>
    </row>
    <row r="68" spans="1:13">
      <c r="B68" s="811" t="s">
        <v>3475</v>
      </c>
      <c r="C68" s="753" t="s">
        <v>14</v>
      </c>
      <c r="D68" s="805"/>
      <c r="E68" s="42" t="s">
        <v>2145</v>
      </c>
      <c r="F68" s="46" t="s">
        <v>91</v>
      </c>
      <c r="G68" s="46" t="s">
        <v>3474</v>
      </c>
      <c r="H68" s="46" t="s">
        <v>1340</v>
      </c>
      <c r="I68" s="46"/>
    </row>
    <row r="69" spans="1:13">
      <c r="B69" s="810" t="s">
        <v>3476</v>
      </c>
      <c r="C69" s="753" t="s">
        <v>73</v>
      </c>
      <c r="D69" s="805"/>
      <c r="F69" s="46" t="s">
        <v>91</v>
      </c>
      <c r="G69" s="46" t="s">
        <v>3474</v>
      </c>
      <c r="H69" s="46" t="s">
        <v>1340</v>
      </c>
      <c r="I69" s="46"/>
    </row>
    <row r="70" spans="1:13">
      <c r="B70" s="802"/>
      <c r="C70" s="802"/>
      <c r="D70" s="445"/>
      <c r="F70" s="313"/>
      <c r="G70" s="313"/>
    </row>
    <row r="71" spans="1:13">
      <c r="B71" s="802"/>
      <c r="C71" s="802"/>
      <c r="D71" s="614"/>
      <c r="E71" s="614"/>
      <c r="F71" s="821"/>
      <c r="G71" s="821"/>
      <c r="H71" s="313"/>
      <c r="I71" s="313"/>
      <c r="J71" s="313"/>
      <c r="K71" s="313"/>
      <c r="L71" s="313"/>
      <c r="M71" s="313"/>
    </row>
    <row r="72" spans="1:13">
      <c r="B72" s="802"/>
      <c r="C72" s="802"/>
      <c r="D72" s="614"/>
      <c r="E72" s="614"/>
      <c r="F72" s="821"/>
      <c r="G72" s="821"/>
      <c r="H72" s="313"/>
      <c r="I72" s="313"/>
      <c r="J72" s="313"/>
      <c r="K72" s="313"/>
      <c r="L72" s="313"/>
      <c r="M72" s="313"/>
    </row>
    <row r="73" spans="1:13">
      <c r="B73" s="802"/>
      <c r="C73" s="802"/>
      <c r="D73" s="313"/>
      <c r="E73" s="313"/>
      <c r="F73" s="313"/>
      <c r="G73" s="313"/>
      <c r="H73" s="313"/>
      <c r="I73" s="313"/>
      <c r="J73" s="313"/>
      <c r="K73" s="313"/>
      <c r="L73" s="313"/>
      <c r="M73" s="313"/>
    </row>
    <row r="74" spans="1:13">
      <c r="A74" s="42"/>
      <c r="B74" s="802"/>
      <c r="C74" s="802"/>
      <c r="D74" s="313"/>
      <c r="E74" s="313"/>
      <c r="F74" s="313"/>
      <c r="G74" s="313"/>
      <c r="H74" s="313"/>
      <c r="I74" s="313"/>
      <c r="J74" s="313"/>
      <c r="K74" s="313"/>
      <c r="L74" s="313"/>
      <c r="M74" s="313"/>
    </row>
    <row r="79" spans="1:13" ht="26.25" customHeight="1"/>
    <row r="81" ht="12" customHeight="1"/>
  </sheetData>
  <pageMargins left="0.75" right="0.75" top="1" bottom="1" header="0.5" footer="0.5"/>
  <pageSetup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3">
    <tabColor rgb="FF00B0F0"/>
  </sheetPr>
  <dimension ref="A1:V77"/>
  <sheetViews>
    <sheetView showGridLines="0" zoomScale="80" zoomScaleNormal="80" workbookViewId="0"/>
  </sheetViews>
  <sheetFormatPr defaultColWidth="9.33203125" defaultRowHeight="14.4"/>
  <cols>
    <col min="1" max="1" width="21" style="35" bestFit="1" customWidth="1"/>
    <col min="2" max="2" width="102" style="35" customWidth="1"/>
    <col min="3" max="3" width="17.33203125" style="35" customWidth="1"/>
    <col min="4" max="4" width="30.6640625" style="35" customWidth="1"/>
    <col min="5" max="5" width="21.6640625" style="35" customWidth="1"/>
    <col min="6" max="6" width="19" style="35" customWidth="1"/>
    <col min="7" max="7" width="21.6640625" style="35" customWidth="1"/>
    <col min="8" max="8" width="18.44140625" style="35" customWidth="1"/>
    <col min="9" max="9" width="16" style="35" customWidth="1"/>
    <col min="10" max="10" width="28.5546875" style="35" customWidth="1"/>
    <col min="11" max="11" width="23.33203125" style="35" customWidth="1"/>
    <col min="12" max="12" width="117.44140625" style="35" bestFit="1" customWidth="1"/>
    <col min="13" max="13" width="16.6640625" style="35" customWidth="1"/>
    <col min="14" max="14" width="17.33203125" style="35" customWidth="1"/>
    <col min="15" max="240" width="9.33203125" style="35"/>
    <col min="241" max="241" width="11.44140625" style="35" customWidth="1"/>
    <col min="242" max="242" width="53" style="35" customWidth="1"/>
    <col min="243" max="243" width="20.5546875" style="35" customWidth="1"/>
    <col min="244" max="244" width="18.5546875" style="35" customWidth="1"/>
    <col min="245" max="245" width="19.44140625" style="35" customWidth="1"/>
    <col min="246" max="246" width="20.5546875" style="35" customWidth="1"/>
    <col min="247" max="247" width="24.33203125" style="35" customWidth="1"/>
    <col min="248" max="249" width="20.5546875" style="35" customWidth="1"/>
    <col min="250" max="250" width="17.33203125" style="35" customWidth="1"/>
    <col min="251" max="251" width="14.5546875" style="35" customWidth="1"/>
    <col min="252" max="252" width="13.33203125" style="35" customWidth="1"/>
    <col min="253" max="253" width="20" style="35" customWidth="1"/>
    <col min="254" max="254" width="15.6640625" style="35" customWidth="1"/>
    <col min="255" max="255" width="14.44140625" style="35" customWidth="1"/>
    <col min="256" max="256" width="17.44140625" style="35" customWidth="1"/>
    <col min="257" max="257" width="14.44140625" style="35" customWidth="1"/>
    <col min="258" max="258" width="18.44140625" style="35" customWidth="1"/>
    <col min="259" max="259" width="15.44140625" style="35" customWidth="1"/>
    <col min="260" max="496" width="9.33203125" style="35"/>
    <col min="497" max="497" width="11.44140625" style="35" customWidth="1"/>
    <col min="498" max="498" width="53" style="35" customWidth="1"/>
    <col min="499" max="499" width="20.5546875" style="35" customWidth="1"/>
    <col min="500" max="500" width="18.5546875" style="35" customWidth="1"/>
    <col min="501" max="501" width="19.44140625" style="35" customWidth="1"/>
    <col min="502" max="502" width="20.5546875" style="35" customWidth="1"/>
    <col min="503" max="503" width="24.33203125" style="35" customWidth="1"/>
    <col min="504" max="505" width="20.5546875" style="35" customWidth="1"/>
    <col min="506" max="506" width="17.33203125" style="35" customWidth="1"/>
    <col min="507" max="507" width="14.5546875" style="35" customWidth="1"/>
    <col min="508" max="508" width="13.33203125" style="35" customWidth="1"/>
    <col min="509" max="509" width="20" style="35" customWidth="1"/>
    <col min="510" max="510" width="15.6640625" style="35" customWidth="1"/>
    <col min="511" max="511" width="14.44140625" style="35" customWidth="1"/>
    <col min="512" max="512" width="17.44140625" style="35" customWidth="1"/>
    <col min="513" max="513" width="14.44140625" style="35" customWidth="1"/>
    <col min="514" max="514" width="18.44140625" style="35" customWidth="1"/>
    <col min="515" max="515" width="15.44140625" style="35" customWidth="1"/>
    <col min="516" max="752" width="9.33203125" style="35"/>
    <col min="753" max="753" width="11.44140625" style="35" customWidth="1"/>
    <col min="754" max="754" width="53" style="35" customWidth="1"/>
    <col min="755" max="755" width="20.5546875" style="35" customWidth="1"/>
    <col min="756" max="756" width="18.5546875" style="35" customWidth="1"/>
    <col min="757" max="757" width="19.44140625" style="35" customWidth="1"/>
    <col min="758" max="758" width="20.5546875" style="35" customWidth="1"/>
    <col min="759" max="759" width="24.33203125" style="35" customWidth="1"/>
    <col min="760" max="761" width="20.5546875" style="35" customWidth="1"/>
    <col min="762" max="762" width="17.33203125" style="35" customWidth="1"/>
    <col min="763" max="763" width="14.5546875" style="35" customWidth="1"/>
    <col min="764" max="764" width="13.33203125" style="35" customWidth="1"/>
    <col min="765" max="765" width="20" style="35" customWidth="1"/>
    <col min="766" max="766" width="15.6640625" style="35" customWidth="1"/>
    <col min="767" max="767" width="14.44140625" style="35" customWidth="1"/>
    <col min="768" max="768" width="17.44140625" style="35" customWidth="1"/>
    <col min="769" max="769" width="14.44140625" style="35" customWidth="1"/>
    <col min="770" max="770" width="18.44140625" style="35" customWidth="1"/>
    <col min="771" max="771" width="15.44140625" style="35" customWidth="1"/>
    <col min="772" max="1008" width="9.33203125" style="35"/>
    <col min="1009" max="1009" width="11.44140625" style="35" customWidth="1"/>
    <col min="1010" max="1010" width="53" style="35" customWidth="1"/>
    <col min="1011" max="1011" width="20.5546875" style="35" customWidth="1"/>
    <col min="1012" max="1012" width="18.5546875" style="35" customWidth="1"/>
    <col min="1013" max="1013" width="19.44140625" style="35" customWidth="1"/>
    <col min="1014" max="1014" width="20.5546875" style="35" customWidth="1"/>
    <col min="1015" max="1015" width="24.33203125" style="35" customWidth="1"/>
    <col min="1016" max="1017" width="20.5546875" style="35" customWidth="1"/>
    <col min="1018" max="1018" width="17.33203125" style="35" customWidth="1"/>
    <col min="1019" max="1019" width="14.5546875" style="35" customWidth="1"/>
    <col min="1020" max="1020" width="13.33203125" style="35" customWidth="1"/>
    <col min="1021" max="1021" width="20" style="35" customWidth="1"/>
    <col min="1022" max="1022" width="15.6640625" style="35" customWidth="1"/>
    <col min="1023" max="1023" width="14.44140625" style="35" customWidth="1"/>
    <col min="1024" max="1024" width="17.44140625" style="35" customWidth="1"/>
    <col min="1025" max="1025" width="14.44140625" style="35" customWidth="1"/>
    <col min="1026" max="1026" width="18.44140625" style="35" customWidth="1"/>
    <col min="1027" max="1027" width="15.44140625" style="35" customWidth="1"/>
    <col min="1028" max="1264" width="9.33203125" style="35"/>
    <col min="1265" max="1265" width="11.44140625" style="35" customWidth="1"/>
    <col min="1266" max="1266" width="53" style="35" customWidth="1"/>
    <col min="1267" max="1267" width="20.5546875" style="35" customWidth="1"/>
    <col min="1268" max="1268" width="18.5546875" style="35" customWidth="1"/>
    <col min="1269" max="1269" width="19.44140625" style="35" customWidth="1"/>
    <col min="1270" max="1270" width="20.5546875" style="35" customWidth="1"/>
    <col min="1271" max="1271" width="24.33203125" style="35" customWidth="1"/>
    <col min="1272" max="1273" width="20.5546875" style="35" customWidth="1"/>
    <col min="1274" max="1274" width="17.33203125" style="35" customWidth="1"/>
    <col min="1275" max="1275" width="14.5546875" style="35" customWidth="1"/>
    <col min="1276" max="1276" width="13.33203125" style="35" customWidth="1"/>
    <col min="1277" max="1277" width="20" style="35" customWidth="1"/>
    <col min="1278" max="1278" width="15.6640625" style="35" customWidth="1"/>
    <col min="1279" max="1279" width="14.44140625" style="35" customWidth="1"/>
    <col min="1280" max="1280" width="17.44140625" style="35" customWidth="1"/>
    <col min="1281" max="1281" width="14.44140625" style="35" customWidth="1"/>
    <col min="1282" max="1282" width="18.44140625" style="35" customWidth="1"/>
    <col min="1283" max="1283" width="15.44140625" style="35" customWidth="1"/>
    <col min="1284" max="1520" width="9.33203125" style="35"/>
    <col min="1521" max="1521" width="11.44140625" style="35" customWidth="1"/>
    <col min="1522" max="1522" width="53" style="35" customWidth="1"/>
    <col min="1523" max="1523" width="20.5546875" style="35" customWidth="1"/>
    <col min="1524" max="1524" width="18.5546875" style="35" customWidth="1"/>
    <col min="1525" max="1525" width="19.44140625" style="35" customWidth="1"/>
    <col min="1526" max="1526" width="20.5546875" style="35" customWidth="1"/>
    <col min="1527" max="1527" width="24.33203125" style="35" customWidth="1"/>
    <col min="1528" max="1529" width="20.5546875" style="35" customWidth="1"/>
    <col min="1530" max="1530" width="17.33203125" style="35" customWidth="1"/>
    <col min="1531" max="1531" width="14.5546875" style="35" customWidth="1"/>
    <col min="1532" max="1532" width="13.33203125" style="35" customWidth="1"/>
    <col min="1533" max="1533" width="20" style="35" customWidth="1"/>
    <col min="1534" max="1534" width="15.6640625" style="35" customWidth="1"/>
    <col min="1535" max="1535" width="14.44140625" style="35" customWidth="1"/>
    <col min="1536" max="1536" width="17.44140625" style="35" customWidth="1"/>
    <col min="1537" max="1537" width="14.44140625" style="35" customWidth="1"/>
    <col min="1538" max="1538" width="18.44140625" style="35" customWidth="1"/>
    <col min="1539" max="1539" width="15.44140625" style="35" customWidth="1"/>
    <col min="1540" max="1776" width="9.33203125" style="35"/>
    <col min="1777" max="1777" width="11.44140625" style="35" customWidth="1"/>
    <col min="1778" max="1778" width="53" style="35" customWidth="1"/>
    <col min="1779" max="1779" width="20.5546875" style="35" customWidth="1"/>
    <col min="1780" max="1780" width="18.5546875" style="35" customWidth="1"/>
    <col min="1781" max="1781" width="19.44140625" style="35" customWidth="1"/>
    <col min="1782" max="1782" width="20.5546875" style="35" customWidth="1"/>
    <col min="1783" max="1783" width="24.33203125" style="35" customWidth="1"/>
    <col min="1784" max="1785" width="20.5546875" style="35" customWidth="1"/>
    <col min="1786" max="1786" width="17.33203125" style="35" customWidth="1"/>
    <col min="1787" max="1787" width="14.5546875" style="35" customWidth="1"/>
    <col min="1788" max="1788" width="13.33203125" style="35" customWidth="1"/>
    <col min="1789" max="1789" width="20" style="35" customWidth="1"/>
    <col min="1790" max="1790" width="15.6640625" style="35" customWidth="1"/>
    <col min="1791" max="1791" width="14.44140625" style="35" customWidth="1"/>
    <col min="1792" max="1792" width="17.44140625" style="35" customWidth="1"/>
    <col min="1793" max="1793" width="14.44140625" style="35" customWidth="1"/>
    <col min="1794" max="1794" width="18.44140625" style="35" customWidth="1"/>
    <col min="1795" max="1795" width="15.44140625" style="35" customWidth="1"/>
    <col min="1796" max="2032" width="9.33203125" style="35"/>
    <col min="2033" max="2033" width="11.44140625" style="35" customWidth="1"/>
    <col min="2034" max="2034" width="53" style="35" customWidth="1"/>
    <col min="2035" max="2035" width="20.5546875" style="35" customWidth="1"/>
    <col min="2036" max="2036" width="18.5546875" style="35" customWidth="1"/>
    <col min="2037" max="2037" width="19.44140625" style="35" customWidth="1"/>
    <col min="2038" max="2038" width="20.5546875" style="35" customWidth="1"/>
    <col min="2039" max="2039" width="24.33203125" style="35" customWidth="1"/>
    <col min="2040" max="2041" width="20.5546875" style="35" customWidth="1"/>
    <col min="2042" max="2042" width="17.33203125" style="35" customWidth="1"/>
    <col min="2043" max="2043" width="14.5546875" style="35" customWidth="1"/>
    <col min="2044" max="2044" width="13.33203125" style="35" customWidth="1"/>
    <col min="2045" max="2045" width="20" style="35" customWidth="1"/>
    <col min="2046" max="2046" width="15.6640625" style="35" customWidth="1"/>
    <col min="2047" max="2047" width="14.44140625" style="35" customWidth="1"/>
    <col min="2048" max="2048" width="17.44140625" style="35" customWidth="1"/>
    <col min="2049" max="2049" width="14.44140625" style="35" customWidth="1"/>
    <col min="2050" max="2050" width="18.44140625" style="35" customWidth="1"/>
    <col min="2051" max="2051" width="15.44140625" style="35" customWidth="1"/>
    <col min="2052" max="2288" width="9.33203125" style="35"/>
    <col min="2289" max="2289" width="11.44140625" style="35" customWidth="1"/>
    <col min="2290" max="2290" width="53" style="35" customWidth="1"/>
    <col min="2291" max="2291" width="20.5546875" style="35" customWidth="1"/>
    <col min="2292" max="2292" width="18.5546875" style="35" customWidth="1"/>
    <col min="2293" max="2293" width="19.44140625" style="35" customWidth="1"/>
    <col min="2294" max="2294" width="20.5546875" style="35" customWidth="1"/>
    <col min="2295" max="2295" width="24.33203125" style="35" customWidth="1"/>
    <col min="2296" max="2297" width="20.5546875" style="35" customWidth="1"/>
    <col min="2298" max="2298" width="17.33203125" style="35" customWidth="1"/>
    <col min="2299" max="2299" width="14.5546875" style="35" customWidth="1"/>
    <col min="2300" max="2300" width="13.33203125" style="35" customWidth="1"/>
    <col min="2301" max="2301" width="20" style="35" customWidth="1"/>
    <col min="2302" max="2302" width="15.6640625" style="35" customWidth="1"/>
    <col min="2303" max="2303" width="14.44140625" style="35" customWidth="1"/>
    <col min="2304" max="2304" width="17.44140625" style="35" customWidth="1"/>
    <col min="2305" max="2305" width="14.44140625" style="35" customWidth="1"/>
    <col min="2306" max="2306" width="18.44140625" style="35" customWidth="1"/>
    <col min="2307" max="2307" width="15.44140625" style="35" customWidth="1"/>
    <col min="2308" max="2544" width="9.33203125" style="35"/>
    <col min="2545" max="2545" width="11.44140625" style="35" customWidth="1"/>
    <col min="2546" max="2546" width="53" style="35" customWidth="1"/>
    <col min="2547" max="2547" width="20.5546875" style="35" customWidth="1"/>
    <col min="2548" max="2548" width="18.5546875" style="35" customWidth="1"/>
    <col min="2549" max="2549" width="19.44140625" style="35" customWidth="1"/>
    <col min="2550" max="2550" width="20.5546875" style="35" customWidth="1"/>
    <col min="2551" max="2551" width="24.33203125" style="35" customWidth="1"/>
    <col min="2552" max="2553" width="20.5546875" style="35" customWidth="1"/>
    <col min="2554" max="2554" width="17.33203125" style="35" customWidth="1"/>
    <col min="2555" max="2555" width="14.5546875" style="35" customWidth="1"/>
    <col min="2556" max="2556" width="13.33203125" style="35" customWidth="1"/>
    <col min="2557" max="2557" width="20" style="35" customWidth="1"/>
    <col min="2558" max="2558" width="15.6640625" style="35" customWidth="1"/>
    <col min="2559" max="2559" width="14.44140625" style="35" customWidth="1"/>
    <col min="2560" max="2560" width="17.44140625" style="35" customWidth="1"/>
    <col min="2561" max="2561" width="14.44140625" style="35" customWidth="1"/>
    <col min="2562" max="2562" width="18.44140625" style="35" customWidth="1"/>
    <col min="2563" max="2563" width="15.44140625" style="35" customWidth="1"/>
    <col min="2564" max="2800" width="9.33203125" style="35"/>
    <col min="2801" max="2801" width="11.44140625" style="35" customWidth="1"/>
    <col min="2802" max="2802" width="53" style="35" customWidth="1"/>
    <col min="2803" max="2803" width="20.5546875" style="35" customWidth="1"/>
    <col min="2804" max="2804" width="18.5546875" style="35" customWidth="1"/>
    <col min="2805" max="2805" width="19.44140625" style="35" customWidth="1"/>
    <col min="2806" max="2806" width="20.5546875" style="35" customWidth="1"/>
    <col min="2807" max="2807" width="24.33203125" style="35" customWidth="1"/>
    <col min="2808" max="2809" width="20.5546875" style="35" customWidth="1"/>
    <col min="2810" max="2810" width="17.33203125" style="35" customWidth="1"/>
    <col min="2811" max="2811" width="14.5546875" style="35" customWidth="1"/>
    <col min="2812" max="2812" width="13.33203125" style="35" customWidth="1"/>
    <col min="2813" max="2813" width="20" style="35" customWidth="1"/>
    <col min="2814" max="2814" width="15.6640625" style="35" customWidth="1"/>
    <col min="2815" max="2815" width="14.44140625" style="35" customWidth="1"/>
    <col min="2816" max="2816" width="17.44140625" style="35" customWidth="1"/>
    <col min="2817" max="2817" width="14.44140625" style="35" customWidth="1"/>
    <col min="2818" max="2818" width="18.44140625" style="35" customWidth="1"/>
    <col min="2819" max="2819" width="15.44140625" style="35" customWidth="1"/>
    <col min="2820" max="3056" width="9.33203125" style="35"/>
    <col min="3057" max="3057" width="11.44140625" style="35" customWidth="1"/>
    <col min="3058" max="3058" width="53" style="35" customWidth="1"/>
    <col min="3059" max="3059" width="20.5546875" style="35" customWidth="1"/>
    <col min="3060" max="3060" width="18.5546875" style="35" customWidth="1"/>
    <col min="3061" max="3061" width="19.44140625" style="35" customWidth="1"/>
    <col min="3062" max="3062" width="20.5546875" style="35" customWidth="1"/>
    <col min="3063" max="3063" width="24.33203125" style="35" customWidth="1"/>
    <col min="3064" max="3065" width="20.5546875" style="35" customWidth="1"/>
    <col min="3066" max="3066" width="17.33203125" style="35" customWidth="1"/>
    <col min="3067" max="3067" width="14.5546875" style="35" customWidth="1"/>
    <col min="3068" max="3068" width="13.33203125" style="35" customWidth="1"/>
    <col min="3069" max="3069" width="20" style="35" customWidth="1"/>
    <col min="3070" max="3070" width="15.6640625" style="35" customWidth="1"/>
    <col min="3071" max="3071" width="14.44140625" style="35" customWidth="1"/>
    <col min="3072" max="3072" width="17.44140625" style="35" customWidth="1"/>
    <col min="3073" max="3073" width="14.44140625" style="35" customWidth="1"/>
    <col min="3074" max="3074" width="18.44140625" style="35" customWidth="1"/>
    <col min="3075" max="3075" width="15.44140625" style="35" customWidth="1"/>
    <col min="3076" max="3312" width="9.33203125" style="35"/>
    <col min="3313" max="3313" width="11.44140625" style="35" customWidth="1"/>
    <col min="3314" max="3314" width="53" style="35" customWidth="1"/>
    <col min="3315" max="3315" width="20.5546875" style="35" customWidth="1"/>
    <col min="3316" max="3316" width="18.5546875" style="35" customWidth="1"/>
    <col min="3317" max="3317" width="19.44140625" style="35" customWidth="1"/>
    <col min="3318" max="3318" width="20.5546875" style="35" customWidth="1"/>
    <col min="3319" max="3319" width="24.33203125" style="35" customWidth="1"/>
    <col min="3320" max="3321" width="20.5546875" style="35" customWidth="1"/>
    <col min="3322" max="3322" width="17.33203125" style="35" customWidth="1"/>
    <col min="3323" max="3323" width="14.5546875" style="35" customWidth="1"/>
    <col min="3324" max="3324" width="13.33203125" style="35" customWidth="1"/>
    <col min="3325" max="3325" width="20" style="35" customWidth="1"/>
    <col min="3326" max="3326" width="15.6640625" style="35" customWidth="1"/>
    <col min="3327" max="3327" width="14.44140625" style="35" customWidth="1"/>
    <col min="3328" max="3328" width="17.44140625" style="35" customWidth="1"/>
    <col min="3329" max="3329" width="14.44140625" style="35" customWidth="1"/>
    <col min="3330" max="3330" width="18.44140625" style="35" customWidth="1"/>
    <col min="3331" max="3331" width="15.44140625" style="35" customWidth="1"/>
    <col min="3332" max="3568" width="9.33203125" style="35"/>
    <col min="3569" max="3569" width="11.44140625" style="35" customWidth="1"/>
    <col min="3570" max="3570" width="53" style="35" customWidth="1"/>
    <col min="3571" max="3571" width="20.5546875" style="35" customWidth="1"/>
    <col min="3572" max="3572" width="18.5546875" style="35" customWidth="1"/>
    <col min="3573" max="3573" width="19.44140625" style="35" customWidth="1"/>
    <col min="3574" max="3574" width="20.5546875" style="35" customWidth="1"/>
    <col min="3575" max="3575" width="24.33203125" style="35" customWidth="1"/>
    <col min="3576" max="3577" width="20.5546875" style="35" customWidth="1"/>
    <col min="3578" max="3578" width="17.33203125" style="35" customWidth="1"/>
    <col min="3579" max="3579" width="14.5546875" style="35" customWidth="1"/>
    <col min="3580" max="3580" width="13.33203125" style="35" customWidth="1"/>
    <col min="3581" max="3581" width="20" style="35" customWidth="1"/>
    <col min="3582" max="3582" width="15.6640625" style="35" customWidth="1"/>
    <col min="3583" max="3583" width="14.44140625" style="35" customWidth="1"/>
    <col min="3584" max="3584" width="17.44140625" style="35" customWidth="1"/>
    <col min="3585" max="3585" width="14.44140625" style="35" customWidth="1"/>
    <col min="3586" max="3586" width="18.44140625" style="35" customWidth="1"/>
    <col min="3587" max="3587" width="15.44140625" style="35" customWidth="1"/>
    <col min="3588" max="3824" width="9.33203125" style="35"/>
    <col min="3825" max="3825" width="11.44140625" style="35" customWidth="1"/>
    <col min="3826" max="3826" width="53" style="35" customWidth="1"/>
    <col min="3827" max="3827" width="20.5546875" style="35" customWidth="1"/>
    <col min="3828" max="3828" width="18.5546875" style="35" customWidth="1"/>
    <col min="3829" max="3829" width="19.44140625" style="35" customWidth="1"/>
    <col min="3830" max="3830" width="20.5546875" style="35" customWidth="1"/>
    <col min="3831" max="3831" width="24.33203125" style="35" customWidth="1"/>
    <col min="3832" max="3833" width="20.5546875" style="35" customWidth="1"/>
    <col min="3834" max="3834" width="17.33203125" style="35" customWidth="1"/>
    <col min="3835" max="3835" width="14.5546875" style="35" customWidth="1"/>
    <col min="3836" max="3836" width="13.33203125" style="35" customWidth="1"/>
    <col min="3837" max="3837" width="20" style="35" customWidth="1"/>
    <col min="3838" max="3838" width="15.6640625" style="35" customWidth="1"/>
    <col min="3839" max="3839" width="14.44140625" style="35" customWidth="1"/>
    <col min="3840" max="3840" width="17.44140625" style="35" customWidth="1"/>
    <col min="3841" max="3841" width="14.44140625" style="35" customWidth="1"/>
    <col min="3842" max="3842" width="18.44140625" style="35" customWidth="1"/>
    <col min="3843" max="3843" width="15.44140625" style="35" customWidth="1"/>
    <col min="3844" max="4080" width="9.33203125" style="35"/>
    <col min="4081" max="4081" width="11.44140625" style="35" customWidth="1"/>
    <col min="4082" max="4082" width="53" style="35" customWidth="1"/>
    <col min="4083" max="4083" width="20.5546875" style="35" customWidth="1"/>
    <col min="4084" max="4084" width="18.5546875" style="35" customWidth="1"/>
    <col min="4085" max="4085" width="19.44140625" style="35" customWidth="1"/>
    <col min="4086" max="4086" width="20.5546875" style="35" customWidth="1"/>
    <col min="4087" max="4087" width="24.33203125" style="35" customWidth="1"/>
    <col min="4088" max="4089" width="20.5546875" style="35" customWidth="1"/>
    <col min="4090" max="4090" width="17.33203125" style="35" customWidth="1"/>
    <col min="4091" max="4091" width="14.5546875" style="35" customWidth="1"/>
    <col min="4092" max="4092" width="13.33203125" style="35" customWidth="1"/>
    <col min="4093" max="4093" width="20" style="35" customWidth="1"/>
    <col min="4094" max="4094" width="15.6640625" style="35" customWidth="1"/>
    <col min="4095" max="4095" width="14.44140625" style="35" customWidth="1"/>
    <col min="4096" max="4096" width="17.44140625" style="35" customWidth="1"/>
    <col min="4097" max="4097" width="14.44140625" style="35" customWidth="1"/>
    <col min="4098" max="4098" width="18.44140625" style="35" customWidth="1"/>
    <col min="4099" max="4099" width="15.44140625" style="35" customWidth="1"/>
    <col min="4100" max="4336" width="9.33203125" style="35"/>
    <col min="4337" max="4337" width="11.44140625" style="35" customWidth="1"/>
    <col min="4338" max="4338" width="53" style="35" customWidth="1"/>
    <col min="4339" max="4339" width="20.5546875" style="35" customWidth="1"/>
    <col min="4340" max="4340" width="18.5546875" style="35" customWidth="1"/>
    <col min="4341" max="4341" width="19.44140625" style="35" customWidth="1"/>
    <col min="4342" max="4342" width="20.5546875" style="35" customWidth="1"/>
    <col min="4343" max="4343" width="24.33203125" style="35" customWidth="1"/>
    <col min="4344" max="4345" width="20.5546875" style="35" customWidth="1"/>
    <col min="4346" max="4346" width="17.33203125" style="35" customWidth="1"/>
    <col min="4347" max="4347" width="14.5546875" style="35" customWidth="1"/>
    <col min="4348" max="4348" width="13.33203125" style="35" customWidth="1"/>
    <col min="4349" max="4349" width="20" style="35" customWidth="1"/>
    <col min="4350" max="4350" width="15.6640625" style="35" customWidth="1"/>
    <col min="4351" max="4351" width="14.44140625" style="35" customWidth="1"/>
    <col min="4352" max="4352" width="17.44140625" style="35" customWidth="1"/>
    <col min="4353" max="4353" width="14.44140625" style="35" customWidth="1"/>
    <col min="4354" max="4354" width="18.44140625" style="35" customWidth="1"/>
    <col min="4355" max="4355" width="15.44140625" style="35" customWidth="1"/>
    <col min="4356" max="4592" width="9.33203125" style="35"/>
    <col min="4593" max="4593" width="11.44140625" style="35" customWidth="1"/>
    <col min="4594" max="4594" width="53" style="35" customWidth="1"/>
    <col min="4595" max="4595" width="20.5546875" style="35" customWidth="1"/>
    <col min="4596" max="4596" width="18.5546875" style="35" customWidth="1"/>
    <col min="4597" max="4597" width="19.44140625" style="35" customWidth="1"/>
    <col min="4598" max="4598" width="20.5546875" style="35" customWidth="1"/>
    <col min="4599" max="4599" width="24.33203125" style="35" customWidth="1"/>
    <col min="4600" max="4601" width="20.5546875" style="35" customWidth="1"/>
    <col min="4602" max="4602" width="17.33203125" style="35" customWidth="1"/>
    <col min="4603" max="4603" width="14.5546875" style="35" customWidth="1"/>
    <col min="4604" max="4604" width="13.33203125" style="35" customWidth="1"/>
    <col min="4605" max="4605" width="20" style="35" customWidth="1"/>
    <col min="4606" max="4606" width="15.6640625" style="35" customWidth="1"/>
    <col min="4607" max="4607" width="14.44140625" style="35" customWidth="1"/>
    <col min="4608" max="4608" width="17.44140625" style="35" customWidth="1"/>
    <col min="4609" max="4609" width="14.44140625" style="35" customWidth="1"/>
    <col min="4610" max="4610" width="18.44140625" style="35" customWidth="1"/>
    <col min="4611" max="4611" width="15.44140625" style="35" customWidth="1"/>
    <col min="4612" max="4848" width="9.33203125" style="35"/>
    <col min="4849" max="4849" width="11.44140625" style="35" customWidth="1"/>
    <col min="4850" max="4850" width="53" style="35" customWidth="1"/>
    <col min="4851" max="4851" width="20.5546875" style="35" customWidth="1"/>
    <col min="4852" max="4852" width="18.5546875" style="35" customWidth="1"/>
    <col min="4853" max="4853" width="19.44140625" style="35" customWidth="1"/>
    <col min="4854" max="4854" width="20.5546875" style="35" customWidth="1"/>
    <col min="4855" max="4855" width="24.33203125" style="35" customWidth="1"/>
    <col min="4856" max="4857" width="20.5546875" style="35" customWidth="1"/>
    <col min="4858" max="4858" width="17.33203125" style="35" customWidth="1"/>
    <col min="4859" max="4859" width="14.5546875" style="35" customWidth="1"/>
    <col min="4860" max="4860" width="13.33203125" style="35" customWidth="1"/>
    <col min="4861" max="4861" width="20" style="35" customWidth="1"/>
    <col min="4862" max="4862" width="15.6640625" style="35" customWidth="1"/>
    <col min="4863" max="4863" width="14.44140625" style="35" customWidth="1"/>
    <col min="4864" max="4864" width="17.44140625" style="35" customWidth="1"/>
    <col min="4865" max="4865" width="14.44140625" style="35" customWidth="1"/>
    <col min="4866" max="4866" width="18.44140625" style="35" customWidth="1"/>
    <col min="4867" max="4867" width="15.44140625" style="35" customWidth="1"/>
    <col min="4868" max="5104" width="9.33203125" style="35"/>
    <col min="5105" max="5105" width="11.44140625" style="35" customWidth="1"/>
    <col min="5106" max="5106" width="53" style="35" customWidth="1"/>
    <col min="5107" max="5107" width="20.5546875" style="35" customWidth="1"/>
    <col min="5108" max="5108" width="18.5546875" style="35" customWidth="1"/>
    <col min="5109" max="5109" width="19.44140625" style="35" customWidth="1"/>
    <col min="5110" max="5110" width="20.5546875" style="35" customWidth="1"/>
    <col min="5111" max="5111" width="24.33203125" style="35" customWidth="1"/>
    <col min="5112" max="5113" width="20.5546875" style="35" customWidth="1"/>
    <col min="5114" max="5114" width="17.33203125" style="35" customWidth="1"/>
    <col min="5115" max="5115" width="14.5546875" style="35" customWidth="1"/>
    <col min="5116" max="5116" width="13.33203125" style="35" customWidth="1"/>
    <col min="5117" max="5117" width="20" style="35" customWidth="1"/>
    <col min="5118" max="5118" width="15.6640625" style="35" customWidth="1"/>
    <col min="5119" max="5119" width="14.44140625" style="35" customWidth="1"/>
    <col min="5120" max="5120" width="17.44140625" style="35" customWidth="1"/>
    <col min="5121" max="5121" width="14.44140625" style="35" customWidth="1"/>
    <col min="5122" max="5122" width="18.44140625" style="35" customWidth="1"/>
    <col min="5123" max="5123" width="15.44140625" style="35" customWidth="1"/>
    <col min="5124" max="5360" width="9.33203125" style="35"/>
    <col min="5361" max="5361" width="11.44140625" style="35" customWidth="1"/>
    <col min="5362" max="5362" width="53" style="35" customWidth="1"/>
    <col min="5363" max="5363" width="20.5546875" style="35" customWidth="1"/>
    <col min="5364" max="5364" width="18.5546875" style="35" customWidth="1"/>
    <col min="5365" max="5365" width="19.44140625" style="35" customWidth="1"/>
    <col min="5366" max="5366" width="20.5546875" style="35" customWidth="1"/>
    <col min="5367" max="5367" width="24.33203125" style="35" customWidth="1"/>
    <col min="5368" max="5369" width="20.5546875" style="35" customWidth="1"/>
    <col min="5370" max="5370" width="17.33203125" style="35" customWidth="1"/>
    <col min="5371" max="5371" width="14.5546875" style="35" customWidth="1"/>
    <col min="5372" max="5372" width="13.33203125" style="35" customWidth="1"/>
    <col min="5373" max="5373" width="20" style="35" customWidth="1"/>
    <col min="5374" max="5374" width="15.6640625" style="35" customWidth="1"/>
    <col min="5375" max="5375" width="14.44140625" style="35" customWidth="1"/>
    <col min="5376" max="5376" width="17.44140625" style="35" customWidth="1"/>
    <col min="5377" max="5377" width="14.44140625" style="35" customWidth="1"/>
    <col min="5378" max="5378" width="18.44140625" style="35" customWidth="1"/>
    <col min="5379" max="5379" width="15.44140625" style="35" customWidth="1"/>
    <col min="5380" max="5616" width="9.33203125" style="35"/>
    <col min="5617" max="5617" width="11.44140625" style="35" customWidth="1"/>
    <col min="5618" max="5618" width="53" style="35" customWidth="1"/>
    <col min="5619" max="5619" width="20.5546875" style="35" customWidth="1"/>
    <col min="5620" max="5620" width="18.5546875" style="35" customWidth="1"/>
    <col min="5621" max="5621" width="19.44140625" style="35" customWidth="1"/>
    <col min="5622" max="5622" width="20.5546875" style="35" customWidth="1"/>
    <col min="5623" max="5623" width="24.33203125" style="35" customWidth="1"/>
    <col min="5624" max="5625" width="20.5546875" style="35" customWidth="1"/>
    <col min="5626" max="5626" width="17.33203125" style="35" customWidth="1"/>
    <col min="5627" max="5627" width="14.5546875" style="35" customWidth="1"/>
    <col min="5628" max="5628" width="13.33203125" style="35" customWidth="1"/>
    <col min="5629" max="5629" width="20" style="35" customWidth="1"/>
    <col min="5630" max="5630" width="15.6640625" style="35" customWidth="1"/>
    <col min="5631" max="5631" width="14.44140625" style="35" customWidth="1"/>
    <col min="5632" max="5632" width="17.44140625" style="35" customWidth="1"/>
    <col min="5633" max="5633" width="14.44140625" style="35" customWidth="1"/>
    <col min="5634" max="5634" width="18.44140625" style="35" customWidth="1"/>
    <col min="5635" max="5635" width="15.44140625" style="35" customWidth="1"/>
    <col min="5636" max="5872" width="9.33203125" style="35"/>
    <col min="5873" max="5873" width="11.44140625" style="35" customWidth="1"/>
    <col min="5874" max="5874" width="53" style="35" customWidth="1"/>
    <col min="5875" max="5875" width="20.5546875" style="35" customWidth="1"/>
    <col min="5876" max="5876" width="18.5546875" style="35" customWidth="1"/>
    <col min="5877" max="5877" width="19.44140625" style="35" customWidth="1"/>
    <col min="5878" max="5878" width="20.5546875" style="35" customWidth="1"/>
    <col min="5879" max="5879" width="24.33203125" style="35" customWidth="1"/>
    <col min="5880" max="5881" width="20.5546875" style="35" customWidth="1"/>
    <col min="5882" max="5882" width="17.33203125" style="35" customWidth="1"/>
    <col min="5883" max="5883" width="14.5546875" style="35" customWidth="1"/>
    <col min="5884" max="5884" width="13.33203125" style="35" customWidth="1"/>
    <col min="5885" max="5885" width="20" style="35" customWidth="1"/>
    <col min="5886" max="5886" width="15.6640625" style="35" customWidth="1"/>
    <col min="5887" max="5887" width="14.44140625" style="35" customWidth="1"/>
    <col min="5888" max="5888" width="17.44140625" style="35" customWidth="1"/>
    <col min="5889" max="5889" width="14.44140625" style="35" customWidth="1"/>
    <col min="5890" max="5890" width="18.44140625" style="35" customWidth="1"/>
    <col min="5891" max="5891" width="15.44140625" style="35" customWidth="1"/>
    <col min="5892" max="6128" width="9.33203125" style="35"/>
    <col min="6129" max="6129" width="11.44140625" style="35" customWidth="1"/>
    <col min="6130" max="6130" width="53" style="35" customWidth="1"/>
    <col min="6131" max="6131" width="20.5546875" style="35" customWidth="1"/>
    <col min="6132" max="6132" width="18.5546875" style="35" customWidth="1"/>
    <col min="6133" max="6133" width="19.44140625" style="35" customWidth="1"/>
    <col min="6134" max="6134" width="20.5546875" style="35" customWidth="1"/>
    <col min="6135" max="6135" width="24.33203125" style="35" customWidth="1"/>
    <col min="6136" max="6137" width="20.5546875" style="35" customWidth="1"/>
    <col min="6138" max="6138" width="17.33203125" style="35" customWidth="1"/>
    <col min="6139" max="6139" width="14.5546875" style="35" customWidth="1"/>
    <col min="6140" max="6140" width="13.33203125" style="35" customWidth="1"/>
    <col min="6141" max="6141" width="20" style="35" customWidth="1"/>
    <col min="6142" max="6142" width="15.6640625" style="35" customWidth="1"/>
    <col min="6143" max="6143" width="14.44140625" style="35" customWidth="1"/>
    <col min="6144" max="6144" width="17.44140625" style="35" customWidth="1"/>
    <col min="6145" max="6145" width="14.44140625" style="35" customWidth="1"/>
    <col min="6146" max="6146" width="18.44140625" style="35" customWidth="1"/>
    <col min="6147" max="6147" width="15.44140625" style="35" customWidth="1"/>
    <col min="6148" max="6384" width="9.33203125" style="35"/>
    <col min="6385" max="6385" width="11.44140625" style="35" customWidth="1"/>
    <col min="6386" max="6386" width="53" style="35" customWidth="1"/>
    <col min="6387" max="6387" width="20.5546875" style="35" customWidth="1"/>
    <col min="6388" max="6388" width="18.5546875" style="35" customWidth="1"/>
    <col min="6389" max="6389" width="19.44140625" style="35" customWidth="1"/>
    <col min="6390" max="6390" width="20.5546875" style="35" customWidth="1"/>
    <col min="6391" max="6391" width="24.33203125" style="35" customWidth="1"/>
    <col min="6392" max="6393" width="20.5546875" style="35" customWidth="1"/>
    <col min="6394" max="6394" width="17.33203125" style="35" customWidth="1"/>
    <col min="6395" max="6395" width="14.5546875" style="35" customWidth="1"/>
    <col min="6396" max="6396" width="13.33203125" style="35" customWidth="1"/>
    <col min="6397" max="6397" width="20" style="35" customWidth="1"/>
    <col min="6398" max="6398" width="15.6640625" style="35" customWidth="1"/>
    <col min="6399" max="6399" width="14.44140625" style="35" customWidth="1"/>
    <col min="6400" max="6400" width="17.44140625" style="35" customWidth="1"/>
    <col min="6401" max="6401" width="14.44140625" style="35" customWidth="1"/>
    <col min="6402" max="6402" width="18.44140625" style="35" customWidth="1"/>
    <col min="6403" max="6403" width="15.44140625" style="35" customWidth="1"/>
    <col min="6404" max="6640" width="9.33203125" style="35"/>
    <col min="6641" max="6641" width="11.44140625" style="35" customWidth="1"/>
    <col min="6642" max="6642" width="53" style="35" customWidth="1"/>
    <col min="6643" max="6643" width="20.5546875" style="35" customWidth="1"/>
    <col min="6644" max="6644" width="18.5546875" style="35" customWidth="1"/>
    <col min="6645" max="6645" width="19.44140625" style="35" customWidth="1"/>
    <col min="6646" max="6646" width="20.5546875" style="35" customWidth="1"/>
    <col min="6647" max="6647" width="24.33203125" style="35" customWidth="1"/>
    <col min="6648" max="6649" width="20.5546875" style="35" customWidth="1"/>
    <col min="6650" max="6650" width="17.33203125" style="35" customWidth="1"/>
    <col min="6651" max="6651" width="14.5546875" style="35" customWidth="1"/>
    <col min="6652" max="6652" width="13.33203125" style="35" customWidth="1"/>
    <col min="6653" max="6653" width="20" style="35" customWidth="1"/>
    <col min="6654" max="6654" width="15.6640625" style="35" customWidth="1"/>
    <col min="6655" max="6655" width="14.44140625" style="35" customWidth="1"/>
    <col min="6656" max="6656" width="17.44140625" style="35" customWidth="1"/>
    <col min="6657" max="6657" width="14.44140625" style="35" customWidth="1"/>
    <col min="6658" max="6658" width="18.44140625" style="35" customWidth="1"/>
    <col min="6659" max="6659" width="15.44140625" style="35" customWidth="1"/>
    <col min="6660" max="6896" width="9.33203125" style="35"/>
    <col min="6897" max="6897" width="11.44140625" style="35" customWidth="1"/>
    <col min="6898" max="6898" width="53" style="35" customWidth="1"/>
    <col min="6899" max="6899" width="20.5546875" style="35" customWidth="1"/>
    <col min="6900" max="6900" width="18.5546875" style="35" customWidth="1"/>
    <col min="6901" max="6901" width="19.44140625" style="35" customWidth="1"/>
    <col min="6902" max="6902" width="20.5546875" style="35" customWidth="1"/>
    <col min="6903" max="6903" width="24.33203125" style="35" customWidth="1"/>
    <col min="6904" max="6905" width="20.5546875" style="35" customWidth="1"/>
    <col min="6906" max="6906" width="17.33203125" style="35" customWidth="1"/>
    <col min="6907" max="6907" width="14.5546875" style="35" customWidth="1"/>
    <col min="6908" max="6908" width="13.33203125" style="35" customWidth="1"/>
    <col min="6909" max="6909" width="20" style="35" customWidth="1"/>
    <col min="6910" max="6910" width="15.6640625" style="35" customWidth="1"/>
    <col min="6911" max="6911" width="14.44140625" style="35" customWidth="1"/>
    <col min="6912" max="6912" width="17.44140625" style="35" customWidth="1"/>
    <col min="6913" max="6913" width="14.44140625" style="35" customWidth="1"/>
    <col min="6914" max="6914" width="18.44140625" style="35" customWidth="1"/>
    <col min="6915" max="6915" width="15.44140625" style="35" customWidth="1"/>
    <col min="6916" max="7152" width="9.33203125" style="35"/>
    <col min="7153" max="7153" width="11.44140625" style="35" customWidth="1"/>
    <col min="7154" max="7154" width="53" style="35" customWidth="1"/>
    <col min="7155" max="7155" width="20.5546875" style="35" customWidth="1"/>
    <col min="7156" max="7156" width="18.5546875" style="35" customWidth="1"/>
    <col min="7157" max="7157" width="19.44140625" style="35" customWidth="1"/>
    <col min="7158" max="7158" width="20.5546875" style="35" customWidth="1"/>
    <col min="7159" max="7159" width="24.33203125" style="35" customWidth="1"/>
    <col min="7160" max="7161" width="20.5546875" style="35" customWidth="1"/>
    <col min="7162" max="7162" width="17.33203125" style="35" customWidth="1"/>
    <col min="7163" max="7163" width="14.5546875" style="35" customWidth="1"/>
    <col min="7164" max="7164" width="13.33203125" style="35" customWidth="1"/>
    <col min="7165" max="7165" width="20" style="35" customWidth="1"/>
    <col min="7166" max="7166" width="15.6640625" style="35" customWidth="1"/>
    <col min="7167" max="7167" width="14.44140625" style="35" customWidth="1"/>
    <col min="7168" max="7168" width="17.44140625" style="35" customWidth="1"/>
    <col min="7169" max="7169" width="14.44140625" style="35" customWidth="1"/>
    <col min="7170" max="7170" width="18.44140625" style="35" customWidth="1"/>
    <col min="7171" max="7171" width="15.44140625" style="35" customWidth="1"/>
    <col min="7172" max="7408" width="9.33203125" style="35"/>
    <col min="7409" max="7409" width="11.44140625" style="35" customWidth="1"/>
    <col min="7410" max="7410" width="53" style="35" customWidth="1"/>
    <col min="7411" max="7411" width="20.5546875" style="35" customWidth="1"/>
    <col min="7412" max="7412" width="18.5546875" style="35" customWidth="1"/>
    <col min="7413" max="7413" width="19.44140625" style="35" customWidth="1"/>
    <col min="7414" max="7414" width="20.5546875" style="35" customWidth="1"/>
    <col min="7415" max="7415" width="24.33203125" style="35" customWidth="1"/>
    <col min="7416" max="7417" width="20.5546875" style="35" customWidth="1"/>
    <col min="7418" max="7418" width="17.33203125" style="35" customWidth="1"/>
    <col min="7419" max="7419" width="14.5546875" style="35" customWidth="1"/>
    <col min="7420" max="7420" width="13.33203125" style="35" customWidth="1"/>
    <col min="7421" max="7421" width="20" style="35" customWidth="1"/>
    <col min="7422" max="7422" width="15.6640625" style="35" customWidth="1"/>
    <col min="7423" max="7423" width="14.44140625" style="35" customWidth="1"/>
    <col min="7424" max="7424" width="17.44140625" style="35" customWidth="1"/>
    <col min="7425" max="7425" width="14.44140625" style="35" customWidth="1"/>
    <col min="7426" max="7426" width="18.44140625" style="35" customWidth="1"/>
    <col min="7427" max="7427" width="15.44140625" style="35" customWidth="1"/>
    <col min="7428" max="7664" width="9.33203125" style="35"/>
    <col min="7665" max="7665" width="11.44140625" style="35" customWidth="1"/>
    <col min="7666" max="7666" width="53" style="35" customWidth="1"/>
    <col min="7667" max="7667" width="20.5546875" style="35" customWidth="1"/>
    <col min="7668" max="7668" width="18.5546875" style="35" customWidth="1"/>
    <col min="7669" max="7669" width="19.44140625" style="35" customWidth="1"/>
    <col min="7670" max="7670" width="20.5546875" style="35" customWidth="1"/>
    <col min="7671" max="7671" width="24.33203125" style="35" customWidth="1"/>
    <col min="7672" max="7673" width="20.5546875" style="35" customWidth="1"/>
    <col min="7674" max="7674" width="17.33203125" style="35" customWidth="1"/>
    <col min="7675" max="7675" width="14.5546875" style="35" customWidth="1"/>
    <col min="7676" max="7676" width="13.33203125" style="35" customWidth="1"/>
    <col min="7677" max="7677" width="20" style="35" customWidth="1"/>
    <col min="7678" max="7678" width="15.6640625" style="35" customWidth="1"/>
    <col min="7679" max="7679" width="14.44140625" style="35" customWidth="1"/>
    <col min="7680" max="7680" width="17.44140625" style="35" customWidth="1"/>
    <col min="7681" max="7681" width="14.44140625" style="35" customWidth="1"/>
    <col min="7682" max="7682" width="18.44140625" style="35" customWidth="1"/>
    <col min="7683" max="7683" width="15.44140625" style="35" customWidth="1"/>
    <col min="7684" max="7920" width="9.33203125" style="35"/>
    <col min="7921" max="7921" width="11.44140625" style="35" customWidth="1"/>
    <col min="7922" max="7922" width="53" style="35" customWidth="1"/>
    <col min="7923" max="7923" width="20.5546875" style="35" customWidth="1"/>
    <col min="7924" max="7924" width="18.5546875" style="35" customWidth="1"/>
    <col min="7925" max="7925" width="19.44140625" style="35" customWidth="1"/>
    <col min="7926" max="7926" width="20.5546875" style="35" customWidth="1"/>
    <col min="7927" max="7927" width="24.33203125" style="35" customWidth="1"/>
    <col min="7928" max="7929" width="20.5546875" style="35" customWidth="1"/>
    <col min="7930" max="7930" width="17.33203125" style="35" customWidth="1"/>
    <col min="7931" max="7931" width="14.5546875" style="35" customWidth="1"/>
    <col min="7932" max="7932" width="13.33203125" style="35" customWidth="1"/>
    <col min="7933" max="7933" width="20" style="35" customWidth="1"/>
    <col min="7934" max="7934" width="15.6640625" style="35" customWidth="1"/>
    <col min="7935" max="7935" width="14.44140625" style="35" customWidth="1"/>
    <col min="7936" max="7936" width="17.44140625" style="35" customWidth="1"/>
    <col min="7937" max="7937" width="14.44140625" style="35" customWidth="1"/>
    <col min="7938" max="7938" width="18.44140625" style="35" customWidth="1"/>
    <col min="7939" max="7939" width="15.44140625" style="35" customWidth="1"/>
    <col min="7940" max="8176" width="9.33203125" style="35"/>
    <col min="8177" max="8177" width="11.44140625" style="35" customWidth="1"/>
    <col min="8178" max="8178" width="53" style="35" customWidth="1"/>
    <col min="8179" max="8179" width="20.5546875" style="35" customWidth="1"/>
    <col min="8180" max="8180" width="18.5546875" style="35" customWidth="1"/>
    <col min="8181" max="8181" width="19.44140625" style="35" customWidth="1"/>
    <col min="8182" max="8182" width="20.5546875" style="35" customWidth="1"/>
    <col min="8183" max="8183" width="24.33203125" style="35" customWidth="1"/>
    <col min="8184" max="8185" width="20.5546875" style="35" customWidth="1"/>
    <col min="8186" max="8186" width="17.33203125" style="35" customWidth="1"/>
    <col min="8187" max="8187" width="14.5546875" style="35" customWidth="1"/>
    <col min="8188" max="8188" width="13.33203125" style="35" customWidth="1"/>
    <col min="8189" max="8189" width="20" style="35" customWidth="1"/>
    <col min="8190" max="8190" width="15.6640625" style="35" customWidth="1"/>
    <col min="8191" max="8191" width="14.44140625" style="35" customWidth="1"/>
    <col min="8192" max="8192" width="17.44140625" style="35" customWidth="1"/>
    <col min="8193" max="8193" width="14.44140625" style="35" customWidth="1"/>
    <col min="8194" max="8194" width="18.44140625" style="35" customWidth="1"/>
    <col min="8195" max="8195" width="15.44140625" style="35" customWidth="1"/>
    <col min="8196" max="8432" width="9.33203125" style="35"/>
    <col min="8433" max="8433" width="11.44140625" style="35" customWidth="1"/>
    <col min="8434" max="8434" width="53" style="35" customWidth="1"/>
    <col min="8435" max="8435" width="20.5546875" style="35" customWidth="1"/>
    <col min="8436" max="8436" width="18.5546875" style="35" customWidth="1"/>
    <col min="8437" max="8437" width="19.44140625" style="35" customWidth="1"/>
    <col min="8438" max="8438" width="20.5546875" style="35" customWidth="1"/>
    <col min="8439" max="8439" width="24.33203125" style="35" customWidth="1"/>
    <col min="8440" max="8441" width="20.5546875" style="35" customWidth="1"/>
    <col min="8442" max="8442" width="17.33203125" style="35" customWidth="1"/>
    <col min="8443" max="8443" width="14.5546875" style="35" customWidth="1"/>
    <col min="8444" max="8444" width="13.33203125" style="35" customWidth="1"/>
    <col min="8445" max="8445" width="20" style="35" customWidth="1"/>
    <col min="8446" max="8446" width="15.6640625" style="35" customWidth="1"/>
    <col min="8447" max="8447" width="14.44140625" style="35" customWidth="1"/>
    <col min="8448" max="8448" width="17.44140625" style="35" customWidth="1"/>
    <col min="8449" max="8449" width="14.44140625" style="35" customWidth="1"/>
    <col min="8450" max="8450" width="18.44140625" style="35" customWidth="1"/>
    <col min="8451" max="8451" width="15.44140625" style="35" customWidth="1"/>
    <col min="8452" max="8688" width="9.33203125" style="35"/>
    <col min="8689" max="8689" width="11.44140625" style="35" customWidth="1"/>
    <col min="8690" max="8690" width="53" style="35" customWidth="1"/>
    <col min="8691" max="8691" width="20.5546875" style="35" customWidth="1"/>
    <col min="8692" max="8692" width="18.5546875" style="35" customWidth="1"/>
    <col min="8693" max="8693" width="19.44140625" style="35" customWidth="1"/>
    <col min="8694" max="8694" width="20.5546875" style="35" customWidth="1"/>
    <col min="8695" max="8695" width="24.33203125" style="35" customWidth="1"/>
    <col min="8696" max="8697" width="20.5546875" style="35" customWidth="1"/>
    <col min="8698" max="8698" width="17.33203125" style="35" customWidth="1"/>
    <col min="8699" max="8699" width="14.5546875" style="35" customWidth="1"/>
    <col min="8700" max="8700" width="13.33203125" style="35" customWidth="1"/>
    <col min="8701" max="8701" width="20" style="35" customWidth="1"/>
    <col min="8702" max="8702" width="15.6640625" style="35" customWidth="1"/>
    <col min="8703" max="8703" width="14.44140625" style="35" customWidth="1"/>
    <col min="8704" max="8704" width="17.44140625" style="35" customWidth="1"/>
    <col min="8705" max="8705" width="14.44140625" style="35" customWidth="1"/>
    <col min="8706" max="8706" width="18.44140625" style="35" customWidth="1"/>
    <col min="8707" max="8707" width="15.44140625" style="35" customWidth="1"/>
    <col min="8708" max="8944" width="9.33203125" style="35"/>
    <col min="8945" max="8945" width="11.44140625" style="35" customWidth="1"/>
    <col min="8946" max="8946" width="53" style="35" customWidth="1"/>
    <col min="8947" max="8947" width="20.5546875" style="35" customWidth="1"/>
    <col min="8948" max="8948" width="18.5546875" style="35" customWidth="1"/>
    <col min="8949" max="8949" width="19.44140625" style="35" customWidth="1"/>
    <col min="8950" max="8950" width="20.5546875" style="35" customWidth="1"/>
    <col min="8951" max="8951" width="24.33203125" style="35" customWidth="1"/>
    <col min="8952" max="8953" width="20.5546875" style="35" customWidth="1"/>
    <col min="8954" max="8954" width="17.33203125" style="35" customWidth="1"/>
    <col min="8955" max="8955" width="14.5546875" style="35" customWidth="1"/>
    <col min="8956" max="8956" width="13.33203125" style="35" customWidth="1"/>
    <col min="8957" max="8957" width="20" style="35" customWidth="1"/>
    <col min="8958" max="8958" width="15.6640625" style="35" customWidth="1"/>
    <col min="8959" max="8959" width="14.44140625" style="35" customWidth="1"/>
    <col min="8960" max="8960" width="17.44140625" style="35" customWidth="1"/>
    <col min="8961" max="8961" width="14.44140625" style="35" customWidth="1"/>
    <col min="8962" max="8962" width="18.44140625" style="35" customWidth="1"/>
    <col min="8963" max="8963" width="15.44140625" style="35" customWidth="1"/>
    <col min="8964" max="9200" width="9.33203125" style="35"/>
    <col min="9201" max="9201" width="11.44140625" style="35" customWidth="1"/>
    <col min="9202" max="9202" width="53" style="35" customWidth="1"/>
    <col min="9203" max="9203" width="20.5546875" style="35" customWidth="1"/>
    <col min="9204" max="9204" width="18.5546875" style="35" customWidth="1"/>
    <col min="9205" max="9205" width="19.44140625" style="35" customWidth="1"/>
    <col min="9206" max="9206" width="20.5546875" style="35" customWidth="1"/>
    <col min="9207" max="9207" width="24.33203125" style="35" customWidth="1"/>
    <col min="9208" max="9209" width="20.5546875" style="35" customWidth="1"/>
    <col min="9210" max="9210" width="17.33203125" style="35" customWidth="1"/>
    <col min="9211" max="9211" width="14.5546875" style="35" customWidth="1"/>
    <col min="9212" max="9212" width="13.33203125" style="35" customWidth="1"/>
    <col min="9213" max="9213" width="20" style="35" customWidth="1"/>
    <col min="9214" max="9214" width="15.6640625" style="35" customWidth="1"/>
    <col min="9215" max="9215" width="14.44140625" style="35" customWidth="1"/>
    <col min="9216" max="9216" width="17.44140625" style="35" customWidth="1"/>
    <col min="9217" max="9217" width="14.44140625" style="35" customWidth="1"/>
    <col min="9218" max="9218" width="18.44140625" style="35" customWidth="1"/>
    <col min="9219" max="9219" width="15.44140625" style="35" customWidth="1"/>
    <col min="9220" max="9456" width="9.33203125" style="35"/>
    <col min="9457" max="9457" width="11.44140625" style="35" customWidth="1"/>
    <col min="9458" max="9458" width="53" style="35" customWidth="1"/>
    <col min="9459" max="9459" width="20.5546875" style="35" customWidth="1"/>
    <col min="9460" max="9460" width="18.5546875" style="35" customWidth="1"/>
    <col min="9461" max="9461" width="19.44140625" style="35" customWidth="1"/>
    <col min="9462" max="9462" width="20.5546875" style="35" customWidth="1"/>
    <col min="9463" max="9463" width="24.33203125" style="35" customWidth="1"/>
    <col min="9464" max="9465" width="20.5546875" style="35" customWidth="1"/>
    <col min="9466" max="9466" width="17.33203125" style="35" customWidth="1"/>
    <col min="9467" max="9467" width="14.5546875" style="35" customWidth="1"/>
    <col min="9468" max="9468" width="13.33203125" style="35" customWidth="1"/>
    <col min="9469" max="9469" width="20" style="35" customWidth="1"/>
    <col min="9470" max="9470" width="15.6640625" style="35" customWidth="1"/>
    <col min="9471" max="9471" width="14.44140625" style="35" customWidth="1"/>
    <col min="9472" max="9472" width="17.44140625" style="35" customWidth="1"/>
    <col min="9473" max="9473" width="14.44140625" style="35" customWidth="1"/>
    <col min="9474" max="9474" width="18.44140625" style="35" customWidth="1"/>
    <col min="9475" max="9475" width="15.44140625" style="35" customWidth="1"/>
    <col min="9476" max="9712" width="9.33203125" style="35"/>
    <col min="9713" max="9713" width="11.44140625" style="35" customWidth="1"/>
    <col min="9714" max="9714" width="53" style="35" customWidth="1"/>
    <col min="9715" max="9715" width="20.5546875" style="35" customWidth="1"/>
    <col min="9716" max="9716" width="18.5546875" style="35" customWidth="1"/>
    <col min="9717" max="9717" width="19.44140625" style="35" customWidth="1"/>
    <col min="9718" max="9718" width="20.5546875" style="35" customWidth="1"/>
    <col min="9719" max="9719" width="24.33203125" style="35" customWidth="1"/>
    <col min="9720" max="9721" width="20.5546875" style="35" customWidth="1"/>
    <col min="9722" max="9722" width="17.33203125" style="35" customWidth="1"/>
    <col min="9723" max="9723" width="14.5546875" style="35" customWidth="1"/>
    <col min="9724" max="9724" width="13.33203125" style="35" customWidth="1"/>
    <col min="9725" max="9725" width="20" style="35" customWidth="1"/>
    <col min="9726" max="9726" width="15.6640625" style="35" customWidth="1"/>
    <col min="9727" max="9727" width="14.44140625" style="35" customWidth="1"/>
    <col min="9728" max="9728" width="17.44140625" style="35" customWidth="1"/>
    <col min="9729" max="9729" width="14.44140625" style="35" customWidth="1"/>
    <col min="9730" max="9730" width="18.44140625" style="35" customWidth="1"/>
    <col min="9731" max="9731" width="15.44140625" style="35" customWidth="1"/>
    <col min="9732" max="9968" width="9.33203125" style="35"/>
    <col min="9969" max="9969" width="11.44140625" style="35" customWidth="1"/>
    <col min="9970" max="9970" width="53" style="35" customWidth="1"/>
    <col min="9971" max="9971" width="20.5546875" style="35" customWidth="1"/>
    <col min="9972" max="9972" width="18.5546875" style="35" customWidth="1"/>
    <col min="9973" max="9973" width="19.44140625" style="35" customWidth="1"/>
    <col min="9974" max="9974" width="20.5546875" style="35" customWidth="1"/>
    <col min="9975" max="9975" width="24.33203125" style="35" customWidth="1"/>
    <col min="9976" max="9977" width="20.5546875" style="35" customWidth="1"/>
    <col min="9978" max="9978" width="17.33203125" style="35" customWidth="1"/>
    <col min="9979" max="9979" width="14.5546875" style="35" customWidth="1"/>
    <col min="9980" max="9980" width="13.33203125" style="35" customWidth="1"/>
    <col min="9981" max="9981" width="20" style="35" customWidth="1"/>
    <col min="9982" max="9982" width="15.6640625" style="35" customWidth="1"/>
    <col min="9983" max="9983" width="14.44140625" style="35" customWidth="1"/>
    <col min="9984" max="9984" width="17.44140625" style="35" customWidth="1"/>
    <col min="9985" max="9985" width="14.44140625" style="35" customWidth="1"/>
    <col min="9986" max="9986" width="18.44140625" style="35" customWidth="1"/>
    <col min="9987" max="9987" width="15.44140625" style="35" customWidth="1"/>
    <col min="9988" max="10224" width="9.33203125" style="35"/>
    <col min="10225" max="10225" width="11.44140625" style="35" customWidth="1"/>
    <col min="10226" max="10226" width="53" style="35" customWidth="1"/>
    <col min="10227" max="10227" width="20.5546875" style="35" customWidth="1"/>
    <col min="10228" max="10228" width="18.5546875" style="35" customWidth="1"/>
    <col min="10229" max="10229" width="19.44140625" style="35" customWidth="1"/>
    <col min="10230" max="10230" width="20.5546875" style="35" customWidth="1"/>
    <col min="10231" max="10231" width="24.33203125" style="35" customWidth="1"/>
    <col min="10232" max="10233" width="20.5546875" style="35" customWidth="1"/>
    <col min="10234" max="10234" width="17.33203125" style="35" customWidth="1"/>
    <col min="10235" max="10235" width="14.5546875" style="35" customWidth="1"/>
    <col min="10236" max="10236" width="13.33203125" style="35" customWidth="1"/>
    <col min="10237" max="10237" width="20" style="35" customWidth="1"/>
    <col min="10238" max="10238" width="15.6640625" style="35" customWidth="1"/>
    <col min="10239" max="10239" width="14.44140625" style="35" customWidth="1"/>
    <col min="10240" max="10240" width="17.44140625" style="35" customWidth="1"/>
    <col min="10241" max="10241" width="14.44140625" style="35" customWidth="1"/>
    <col min="10242" max="10242" width="18.44140625" style="35" customWidth="1"/>
    <col min="10243" max="10243" width="15.44140625" style="35" customWidth="1"/>
    <col min="10244" max="10480" width="9.33203125" style="35"/>
    <col min="10481" max="10481" width="11.44140625" style="35" customWidth="1"/>
    <col min="10482" max="10482" width="53" style="35" customWidth="1"/>
    <col min="10483" max="10483" width="20.5546875" style="35" customWidth="1"/>
    <col min="10484" max="10484" width="18.5546875" style="35" customWidth="1"/>
    <col min="10485" max="10485" width="19.44140625" style="35" customWidth="1"/>
    <col min="10486" max="10486" width="20.5546875" style="35" customWidth="1"/>
    <col min="10487" max="10487" width="24.33203125" style="35" customWidth="1"/>
    <col min="10488" max="10489" width="20.5546875" style="35" customWidth="1"/>
    <col min="10490" max="10490" width="17.33203125" style="35" customWidth="1"/>
    <col min="10491" max="10491" width="14.5546875" style="35" customWidth="1"/>
    <col min="10492" max="10492" width="13.33203125" style="35" customWidth="1"/>
    <col min="10493" max="10493" width="20" style="35" customWidth="1"/>
    <col min="10494" max="10494" width="15.6640625" style="35" customWidth="1"/>
    <col min="10495" max="10495" width="14.44140625" style="35" customWidth="1"/>
    <col min="10496" max="10496" width="17.44140625" style="35" customWidth="1"/>
    <col min="10497" max="10497" width="14.44140625" style="35" customWidth="1"/>
    <col min="10498" max="10498" width="18.44140625" style="35" customWidth="1"/>
    <col min="10499" max="10499" width="15.44140625" style="35" customWidth="1"/>
    <col min="10500" max="10736" width="9.33203125" style="35"/>
    <col min="10737" max="10737" width="11.44140625" style="35" customWidth="1"/>
    <col min="10738" max="10738" width="53" style="35" customWidth="1"/>
    <col min="10739" max="10739" width="20.5546875" style="35" customWidth="1"/>
    <col min="10740" max="10740" width="18.5546875" style="35" customWidth="1"/>
    <col min="10741" max="10741" width="19.44140625" style="35" customWidth="1"/>
    <col min="10742" max="10742" width="20.5546875" style="35" customWidth="1"/>
    <col min="10743" max="10743" width="24.33203125" style="35" customWidth="1"/>
    <col min="10744" max="10745" width="20.5546875" style="35" customWidth="1"/>
    <col min="10746" max="10746" width="17.33203125" style="35" customWidth="1"/>
    <col min="10747" max="10747" width="14.5546875" style="35" customWidth="1"/>
    <col min="10748" max="10748" width="13.33203125" style="35" customWidth="1"/>
    <col min="10749" max="10749" width="20" style="35" customWidth="1"/>
    <col min="10750" max="10750" width="15.6640625" style="35" customWidth="1"/>
    <col min="10751" max="10751" width="14.44140625" style="35" customWidth="1"/>
    <col min="10752" max="10752" width="17.44140625" style="35" customWidth="1"/>
    <col min="10753" max="10753" width="14.44140625" style="35" customWidth="1"/>
    <col min="10754" max="10754" width="18.44140625" style="35" customWidth="1"/>
    <col min="10755" max="10755" width="15.44140625" style="35" customWidth="1"/>
    <col min="10756" max="10992" width="9.33203125" style="35"/>
    <col min="10993" max="10993" width="11.44140625" style="35" customWidth="1"/>
    <col min="10994" max="10994" width="53" style="35" customWidth="1"/>
    <col min="10995" max="10995" width="20.5546875" style="35" customWidth="1"/>
    <col min="10996" max="10996" width="18.5546875" style="35" customWidth="1"/>
    <col min="10997" max="10997" width="19.44140625" style="35" customWidth="1"/>
    <col min="10998" max="10998" width="20.5546875" style="35" customWidth="1"/>
    <col min="10999" max="10999" width="24.33203125" style="35" customWidth="1"/>
    <col min="11000" max="11001" width="20.5546875" style="35" customWidth="1"/>
    <col min="11002" max="11002" width="17.33203125" style="35" customWidth="1"/>
    <col min="11003" max="11003" width="14.5546875" style="35" customWidth="1"/>
    <col min="11004" max="11004" width="13.33203125" style="35" customWidth="1"/>
    <col min="11005" max="11005" width="20" style="35" customWidth="1"/>
    <col min="11006" max="11006" width="15.6640625" style="35" customWidth="1"/>
    <col min="11007" max="11007" width="14.44140625" style="35" customWidth="1"/>
    <col min="11008" max="11008" width="17.44140625" style="35" customWidth="1"/>
    <col min="11009" max="11009" width="14.44140625" style="35" customWidth="1"/>
    <col min="11010" max="11010" width="18.44140625" style="35" customWidth="1"/>
    <col min="11011" max="11011" width="15.44140625" style="35" customWidth="1"/>
    <col min="11012" max="11248" width="9.33203125" style="35"/>
    <col min="11249" max="11249" width="11.44140625" style="35" customWidth="1"/>
    <col min="11250" max="11250" width="53" style="35" customWidth="1"/>
    <col min="11251" max="11251" width="20.5546875" style="35" customWidth="1"/>
    <col min="11252" max="11252" width="18.5546875" style="35" customWidth="1"/>
    <col min="11253" max="11253" width="19.44140625" style="35" customWidth="1"/>
    <col min="11254" max="11254" width="20.5546875" style="35" customWidth="1"/>
    <col min="11255" max="11255" width="24.33203125" style="35" customWidth="1"/>
    <col min="11256" max="11257" width="20.5546875" style="35" customWidth="1"/>
    <col min="11258" max="11258" width="17.33203125" style="35" customWidth="1"/>
    <col min="11259" max="11259" width="14.5546875" style="35" customWidth="1"/>
    <col min="11260" max="11260" width="13.33203125" style="35" customWidth="1"/>
    <col min="11261" max="11261" width="20" style="35" customWidth="1"/>
    <col min="11262" max="11262" width="15.6640625" style="35" customWidth="1"/>
    <col min="11263" max="11263" width="14.44140625" style="35" customWidth="1"/>
    <col min="11264" max="11264" width="17.44140625" style="35" customWidth="1"/>
    <col min="11265" max="11265" width="14.44140625" style="35" customWidth="1"/>
    <col min="11266" max="11266" width="18.44140625" style="35" customWidth="1"/>
    <col min="11267" max="11267" width="15.44140625" style="35" customWidth="1"/>
    <col min="11268" max="11504" width="9.33203125" style="35"/>
    <col min="11505" max="11505" width="11.44140625" style="35" customWidth="1"/>
    <col min="11506" max="11506" width="53" style="35" customWidth="1"/>
    <col min="11507" max="11507" width="20.5546875" style="35" customWidth="1"/>
    <col min="11508" max="11508" width="18.5546875" style="35" customWidth="1"/>
    <col min="11509" max="11509" width="19.44140625" style="35" customWidth="1"/>
    <col min="11510" max="11510" width="20.5546875" style="35" customWidth="1"/>
    <col min="11511" max="11511" width="24.33203125" style="35" customWidth="1"/>
    <col min="11512" max="11513" width="20.5546875" style="35" customWidth="1"/>
    <col min="11514" max="11514" width="17.33203125" style="35" customWidth="1"/>
    <col min="11515" max="11515" width="14.5546875" style="35" customWidth="1"/>
    <col min="11516" max="11516" width="13.33203125" style="35" customWidth="1"/>
    <col min="11517" max="11517" width="20" style="35" customWidth="1"/>
    <col min="11518" max="11518" width="15.6640625" style="35" customWidth="1"/>
    <col min="11519" max="11519" width="14.44140625" style="35" customWidth="1"/>
    <col min="11520" max="11520" width="17.44140625" style="35" customWidth="1"/>
    <col min="11521" max="11521" width="14.44140625" style="35" customWidth="1"/>
    <col min="11522" max="11522" width="18.44140625" style="35" customWidth="1"/>
    <col min="11523" max="11523" width="15.44140625" style="35" customWidth="1"/>
    <col min="11524" max="11760" width="9.33203125" style="35"/>
    <col min="11761" max="11761" width="11.44140625" style="35" customWidth="1"/>
    <col min="11762" max="11762" width="53" style="35" customWidth="1"/>
    <col min="11763" max="11763" width="20.5546875" style="35" customWidth="1"/>
    <col min="11764" max="11764" width="18.5546875" style="35" customWidth="1"/>
    <col min="11765" max="11765" width="19.44140625" style="35" customWidth="1"/>
    <col min="11766" max="11766" width="20.5546875" style="35" customWidth="1"/>
    <col min="11767" max="11767" width="24.33203125" style="35" customWidth="1"/>
    <col min="11768" max="11769" width="20.5546875" style="35" customWidth="1"/>
    <col min="11770" max="11770" width="17.33203125" style="35" customWidth="1"/>
    <col min="11771" max="11771" width="14.5546875" style="35" customWidth="1"/>
    <col min="11772" max="11772" width="13.33203125" style="35" customWidth="1"/>
    <col min="11773" max="11773" width="20" style="35" customWidth="1"/>
    <col min="11774" max="11774" width="15.6640625" style="35" customWidth="1"/>
    <col min="11775" max="11775" width="14.44140625" style="35" customWidth="1"/>
    <col min="11776" max="11776" width="17.44140625" style="35" customWidth="1"/>
    <col min="11777" max="11777" width="14.44140625" style="35" customWidth="1"/>
    <col min="11778" max="11778" width="18.44140625" style="35" customWidth="1"/>
    <col min="11779" max="11779" width="15.44140625" style="35" customWidth="1"/>
    <col min="11780" max="12016" width="9.33203125" style="35"/>
    <col min="12017" max="12017" width="11.44140625" style="35" customWidth="1"/>
    <col min="12018" max="12018" width="53" style="35" customWidth="1"/>
    <col min="12019" max="12019" width="20.5546875" style="35" customWidth="1"/>
    <col min="12020" max="12020" width="18.5546875" style="35" customWidth="1"/>
    <col min="12021" max="12021" width="19.44140625" style="35" customWidth="1"/>
    <col min="12022" max="12022" width="20.5546875" style="35" customWidth="1"/>
    <col min="12023" max="12023" width="24.33203125" style="35" customWidth="1"/>
    <col min="12024" max="12025" width="20.5546875" style="35" customWidth="1"/>
    <col min="12026" max="12026" width="17.33203125" style="35" customWidth="1"/>
    <col min="12027" max="12027" width="14.5546875" style="35" customWidth="1"/>
    <col min="12028" max="12028" width="13.33203125" style="35" customWidth="1"/>
    <col min="12029" max="12029" width="20" style="35" customWidth="1"/>
    <col min="12030" max="12030" width="15.6640625" style="35" customWidth="1"/>
    <col min="12031" max="12031" width="14.44140625" style="35" customWidth="1"/>
    <col min="12032" max="12032" width="17.44140625" style="35" customWidth="1"/>
    <col min="12033" max="12033" width="14.44140625" style="35" customWidth="1"/>
    <col min="12034" max="12034" width="18.44140625" style="35" customWidth="1"/>
    <col min="12035" max="12035" width="15.44140625" style="35" customWidth="1"/>
    <col min="12036" max="12272" width="9.33203125" style="35"/>
    <col min="12273" max="12273" width="11.44140625" style="35" customWidth="1"/>
    <col min="12274" max="12274" width="53" style="35" customWidth="1"/>
    <col min="12275" max="12275" width="20.5546875" style="35" customWidth="1"/>
    <col min="12276" max="12276" width="18.5546875" style="35" customWidth="1"/>
    <col min="12277" max="12277" width="19.44140625" style="35" customWidth="1"/>
    <col min="12278" max="12278" width="20.5546875" style="35" customWidth="1"/>
    <col min="12279" max="12279" width="24.33203125" style="35" customWidth="1"/>
    <col min="12280" max="12281" width="20.5546875" style="35" customWidth="1"/>
    <col min="12282" max="12282" width="17.33203125" style="35" customWidth="1"/>
    <col min="12283" max="12283" width="14.5546875" style="35" customWidth="1"/>
    <col min="12284" max="12284" width="13.33203125" style="35" customWidth="1"/>
    <col min="12285" max="12285" width="20" style="35" customWidth="1"/>
    <col min="12286" max="12286" width="15.6640625" style="35" customWidth="1"/>
    <col min="12287" max="12287" width="14.44140625" style="35" customWidth="1"/>
    <col min="12288" max="12288" width="17.44140625" style="35" customWidth="1"/>
    <col min="12289" max="12289" width="14.44140625" style="35" customWidth="1"/>
    <col min="12290" max="12290" width="18.44140625" style="35" customWidth="1"/>
    <col min="12291" max="12291" width="15.44140625" style="35" customWidth="1"/>
    <col min="12292" max="12528" width="9.33203125" style="35"/>
    <col min="12529" max="12529" width="11.44140625" style="35" customWidth="1"/>
    <col min="12530" max="12530" width="53" style="35" customWidth="1"/>
    <col min="12531" max="12531" width="20.5546875" style="35" customWidth="1"/>
    <col min="12532" max="12532" width="18.5546875" style="35" customWidth="1"/>
    <col min="12533" max="12533" width="19.44140625" style="35" customWidth="1"/>
    <col min="12534" max="12534" width="20.5546875" style="35" customWidth="1"/>
    <col min="12535" max="12535" width="24.33203125" style="35" customWidth="1"/>
    <col min="12536" max="12537" width="20.5546875" style="35" customWidth="1"/>
    <col min="12538" max="12538" width="17.33203125" style="35" customWidth="1"/>
    <col min="12539" max="12539" width="14.5546875" style="35" customWidth="1"/>
    <col min="12540" max="12540" width="13.33203125" style="35" customWidth="1"/>
    <col min="12541" max="12541" width="20" style="35" customWidth="1"/>
    <col min="12542" max="12542" width="15.6640625" style="35" customWidth="1"/>
    <col min="12543" max="12543" width="14.44140625" style="35" customWidth="1"/>
    <col min="12544" max="12544" width="17.44140625" style="35" customWidth="1"/>
    <col min="12545" max="12545" width="14.44140625" style="35" customWidth="1"/>
    <col min="12546" max="12546" width="18.44140625" style="35" customWidth="1"/>
    <col min="12547" max="12547" width="15.44140625" style="35" customWidth="1"/>
    <col min="12548" max="12784" width="9.33203125" style="35"/>
    <col min="12785" max="12785" width="11.44140625" style="35" customWidth="1"/>
    <col min="12786" max="12786" width="53" style="35" customWidth="1"/>
    <col min="12787" max="12787" width="20.5546875" style="35" customWidth="1"/>
    <col min="12788" max="12788" width="18.5546875" style="35" customWidth="1"/>
    <col min="12789" max="12789" width="19.44140625" style="35" customWidth="1"/>
    <col min="12790" max="12790" width="20.5546875" style="35" customWidth="1"/>
    <col min="12791" max="12791" width="24.33203125" style="35" customWidth="1"/>
    <col min="12792" max="12793" width="20.5546875" style="35" customWidth="1"/>
    <col min="12794" max="12794" width="17.33203125" style="35" customWidth="1"/>
    <col min="12795" max="12795" width="14.5546875" style="35" customWidth="1"/>
    <col min="12796" max="12796" width="13.33203125" style="35" customWidth="1"/>
    <col min="12797" max="12797" width="20" style="35" customWidth="1"/>
    <col min="12798" max="12798" width="15.6640625" style="35" customWidth="1"/>
    <col min="12799" max="12799" width="14.44140625" style="35" customWidth="1"/>
    <col min="12800" max="12800" width="17.44140625" style="35" customWidth="1"/>
    <col min="12801" max="12801" width="14.44140625" style="35" customWidth="1"/>
    <col min="12802" max="12802" width="18.44140625" style="35" customWidth="1"/>
    <col min="12803" max="12803" width="15.44140625" style="35" customWidth="1"/>
    <col min="12804" max="13040" width="9.33203125" style="35"/>
    <col min="13041" max="13041" width="11.44140625" style="35" customWidth="1"/>
    <col min="13042" max="13042" width="53" style="35" customWidth="1"/>
    <col min="13043" max="13043" width="20.5546875" style="35" customWidth="1"/>
    <col min="13044" max="13044" width="18.5546875" style="35" customWidth="1"/>
    <col min="13045" max="13045" width="19.44140625" style="35" customWidth="1"/>
    <col min="13046" max="13046" width="20.5546875" style="35" customWidth="1"/>
    <col min="13047" max="13047" width="24.33203125" style="35" customWidth="1"/>
    <col min="13048" max="13049" width="20.5546875" style="35" customWidth="1"/>
    <col min="13050" max="13050" width="17.33203125" style="35" customWidth="1"/>
    <col min="13051" max="13051" width="14.5546875" style="35" customWidth="1"/>
    <col min="13052" max="13052" width="13.33203125" style="35" customWidth="1"/>
    <col min="13053" max="13053" width="20" style="35" customWidth="1"/>
    <col min="13054" max="13054" width="15.6640625" style="35" customWidth="1"/>
    <col min="13055" max="13055" width="14.44140625" style="35" customWidth="1"/>
    <col min="13056" max="13056" width="17.44140625" style="35" customWidth="1"/>
    <col min="13057" max="13057" width="14.44140625" style="35" customWidth="1"/>
    <col min="13058" max="13058" width="18.44140625" style="35" customWidth="1"/>
    <col min="13059" max="13059" width="15.44140625" style="35" customWidth="1"/>
    <col min="13060" max="13296" width="9.33203125" style="35"/>
    <col min="13297" max="13297" width="11.44140625" style="35" customWidth="1"/>
    <col min="13298" max="13298" width="53" style="35" customWidth="1"/>
    <col min="13299" max="13299" width="20.5546875" style="35" customWidth="1"/>
    <col min="13300" max="13300" width="18.5546875" style="35" customWidth="1"/>
    <col min="13301" max="13301" width="19.44140625" style="35" customWidth="1"/>
    <col min="13302" max="13302" width="20.5546875" style="35" customWidth="1"/>
    <col min="13303" max="13303" width="24.33203125" style="35" customWidth="1"/>
    <col min="13304" max="13305" width="20.5546875" style="35" customWidth="1"/>
    <col min="13306" max="13306" width="17.33203125" style="35" customWidth="1"/>
    <col min="13307" max="13307" width="14.5546875" style="35" customWidth="1"/>
    <col min="13308" max="13308" width="13.33203125" style="35" customWidth="1"/>
    <col min="13309" max="13309" width="20" style="35" customWidth="1"/>
    <col min="13310" max="13310" width="15.6640625" style="35" customWidth="1"/>
    <col min="13311" max="13311" width="14.44140625" style="35" customWidth="1"/>
    <col min="13312" max="13312" width="17.44140625" style="35" customWidth="1"/>
    <col min="13313" max="13313" width="14.44140625" style="35" customWidth="1"/>
    <col min="13314" max="13314" width="18.44140625" style="35" customWidth="1"/>
    <col min="13315" max="13315" width="15.44140625" style="35" customWidth="1"/>
    <col min="13316" max="13552" width="9.33203125" style="35"/>
    <col min="13553" max="13553" width="11.44140625" style="35" customWidth="1"/>
    <col min="13554" max="13554" width="53" style="35" customWidth="1"/>
    <col min="13555" max="13555" width="20.5546875" style="35" customWidth="1"/>
    <col min="13556" max="13556" width="18.5546875" style="35" customWidth="1"/>
    <col min="13557" max="13557" width="19.44140625" style="35" customWidth="1"/>
    <col min="13558" max="13558" width="20.5546875" style="35" customWidth="1"/>
    <col min="13559" max="13559" width="24.33203125" style="35" customWidth="1"/>
    <col min="13560" max="13561" width="20.5546875" style="35" customWidth="1"/>
    <col min="13562" max="13562" width="17.33203125" style="35" customWidth="1"/>
    <col min="13563" max="13563" width="14.5546875" style="35" customWidth="1"/>
    <col min="13564" max="13564" width="13.33203125" style="35" customWidth="1"/>
    <col min="13565" max="13565" width="20" style="35" customWidth="1"/>
    <col min="13566" max="13566" width="15.6640625" style="35" customWidth="1"/>
    <col min="13567" max="13567" width="14.44140625" style="35" customWidth="1"/>
    <col min="13568" max="13568" width="17.44140625" style="35" customWidth="1"/>
    <col min="13569" max="13569" width="14.44140625" style="35" customWidth="1"/>
    <col min="13570" max="13570" width="18.44140625" style="35" customWidth="1"/>
    <col min="13571" max="13571" width="15.44140625" style="35" customWidth="1"/>
    <col min="13572" max="13808" width="9.33203125" style="35"/>
    <col min="13809" max="13809" width="11.44140625" style="35" customWidth="1"/>
    <col min="13810" max="13810" width="53" style="35" customWidth="1"/>
    <col min="13811" max="13811" width="20.5546875" style="35" customWidth="1"/>
    <col min="13812" max="13812" width="18.5546875" style="35" customWidth="1"/>
    <col min="13813" max="13813" width="19.44140625" style="35" customWidth="1"/>
    <col min="13814" max="13814" width="20.5546875" style="35" customWidth="1"/>
    <col min="13815" max="13815" width="24.33203125" style="35" customWidth="1"/>
    <col min="13816" max="13817" width="20.5546875" style="35" customWidth="1"/>
    <col min="13818" max="13818" width="17.33203125" style="35" customWidth="1"/>
    <col min="13819" max="13819" width="14.5546875" style="35" customWidth="1"/>
    <col min="13820" max="13820" width="13.33203125" style="35" customWidth="1"/>
    <col min="13821" max="13821" width="20" style="35" customWidth="1"/>
    <col min="13822" max="13822" width="15.6640625" style="35" customWidth="1"/>
    <col min="13823" max="13823" width="14.44140625" style="35" customWidth="1"/>
    <col min="13824" max="13824" width="17.44140625" style="35" customWidth="1"/>
    <col min="13825" max="13825" width="14.44140625" style="35" customWidth="1"/>
    <col min="13826" max="13826" width="18.44140625" style="35" customWidth="1"/>
    <col min="13827" max="13827" width="15.44140625" style="35" customWidth="1"/>
    <col min="13828" max="14064" width="9.33203125" style="35"/>
    <col min="14065" max="14065" width="11.44140625" style="35" customWidth="1"/>
    <col min="14066" max="14066" width="53" style="35" customWidth="1"/>
    <col min="14067" max="14067" width="20.5546875" style="35" customWidth="1"/>
    <col min="14068" max="14068" width="18.5546875" style="35" customWidth="1"/>
    <col min="14069" max="14069" width="19.44140625" style="35" customWidth="1"/>
    <col min="14070" max="14070" width="20.5546875" style="35" customWidth="1"/>
    <col min="14071" max="14071" width="24.33203125" style="35" customWidth="1"/>
    <col min="14072" max="14073" width="20.5546875" style="35" customWidth="1"/>
    <col min="14074" max="14074" width="17.33203125" style="35" customWidth="1"/>
    <col min="14075" max="14075" width="14.5546875" style="35" customWidth="1"/>
    <col min="14076" max="14076" width="13.33203125" style="35" customWidth="1"/>
    <col min="14077" max="14077" width="20" style="35" customWidth="1"/>
    <col min="14078" max="14078" width="15.6640625" style="35" customWidth="1"/>
    <col min="14079" max="14079" width="14.44140625" style="35" customWidth="1"/>
    <col min="14080" max="14080" width="17.44140625" style="35" customWidth="1"/>
    <col min="14081" max="14081" width="14.44140625" style="35" customWidth="1"/>
    <col min="14082" max="14082" width="18.44140625" style="35" customWidth="1"/>
    <col min="14083" max="14083" width="15.44140625" style="35" customWidth="1"/>
    <col min="14084" max="14320" width="9.33203125" style="35"/>
    <col min="14321" max="14321" width="11.44140625" style="35" customWidth="1"/>
    <col min="14322" max="14322" width="53" style="35" customWidth="1"/>
    <col min="14323" max="14323" width="20.5546875" style="35" customWidth="1"/>
    <col min="14324" max="14324" width="18.5546875" style="35" customWidth="1"/>
    <col min="14325" max="14325" width="19.44140625" style="35" customWidth="1"/>
    <col min="14326" max="14326" width="20.5546875" style="35" customWidth="1"/>
    <col min="14327" max="14327" width="24.33203125" style="35" customWidth="1"/>
    <col min="14328" max="14329" width="20.5546875" style="35" customWidth="1"/>
    <col min="14330" max="14330" width="17.33203125" style="35" customWidth="1"/>
    <col min="14331" max="14331" width="14.5546875" style="35" customWidth="1"/>
    <col min="14332" max="14332" width="13.33203125" style="35" customWidth="1"/>
    <col min="14333" max="14333" width="20" style="35" customWidth="1"/>
    <col min="14334" max="14334" width="15.6640625" style="35" customWidth="1"/>
    <col min="14335" max="14335" width="14.44140625" style="35" customWidth="1"/>
    <col min="14336" max="14336" width="17.44140625" style="35" customWidth="1"/>
    <col min="14337" max="14337" width="14.44140625" style="35" customWidth="1"/>
    <col min="14338" max="14338" width="18.44140625" style="35" customWidth="1"/>
    <col min="14339" max="14339" width="15.44140625" style="35" customWidth="1"/>
    <col min="14340" max="14576" width="9.33203125" style="35"/>
    <col min="14577" max="14577" width="11.44140625" style="35" customWidth="1"/>
    <col min="14578" max="14578" width="53" style="35" customWidth="1"/>
    <col min="14579" max="14579" width="20.5546875" style="35" customWidth="1"/>
    <col min="14580" max="14580" width="18.5546875" style="35" customWidth="1"/>
    <col min="14581" max="14581" width="19.44140625" style="35" customWidth="1"/>
    <col min="14582" max="14582" width="20.5546875" style="35" customWidth="1"/>
    <col min="14583" max="14583" width="24.33203125" style="35" customWidth="1"/>
    <col min="14584" max="14585" width="20.5546875" style="35" customWidth="1"/>
    <col min="14586" max="14586" width="17.33203125" style="35" customWidth="1"/>
    <col min="14587" max="14587" width="14.5546875" style="35" customWidth="1"/>
    <col min="14588" max="14588" width="13.33203125" style="35" customWidth="1"/>
    <col min="14589" max="14589" width="20" style="35" customWidth="1"/>
    <col min="14590" max="14590" width="15.6640625" style="35" customWidth="1"/>
    <col min="14591" max="14591" width="14.44140625" style="35" customWidth="1"/>
    <col min="14592" max="14592" width="17.44140625" style="35" customWidth="1"/>
    <col min="14593" max="14593" width="14.44140625" style="35" customWidth="1"/>
    <col min="14594" max="14594" width="18.44140625" style="35" customWidth="1"/>
    <col min="14595" max="14595" width="15.44140625" style="35" customWidth="1"/>
    <col min="14596" max="14832" width="9.33203125" style="35"/>
    <col min="14833" max="14833" width="11.44140625" style="35" customWidth="1"/>
    <col min="14834" max="14834" width="53" style="35" customWidth="1"/>
    <col min="14835" max="14835" width="20.5546875" style="35" customWidth="1"/>
    <col min="14836" max="14836" width="18.5546875" style="35" customWidth="1"/>
    <col min="14837" max="14837" width="19.44140625" style="35" customWidth="1"/>
    <col min="14838" max="14838" width="20.5546875" style="35" customWidth="1"/>
    <col min="14839" max="14839" width="24.33203125" style="35" customWidth="1"/>
    <col min="14840" max="14841" width="20.5546875" style="35" customWidth="1"/>
    <col min="14842" max="14842" width="17.33203125" style="35" customWidth="1"/>
    <col min="14843" max="14843" width="14.5546875" style="35" customWidth="1"/>
    <col min="14844" max="14844" width="13.33203125" style="35" customWidth="1"/>
    <col min="14845" max="14845" width="20" style="35" customWidth="1"/>
    <col min="14846" max="14846" width="15.6640625" style="35" customWidth="1"/>
    <col min="14847" max="14847" width="14.44140625" style="35" customWidth="1"/>
    <col min="14848" max="14848" width="17.44140625" style="35" customWidth="1"/>
    <col min="14849" max="14849" width="14.44140625" style="35" customWidth="1"/>
    <col min="14850" max="14850" width="18.44140625" style="35" customWidth="1"/>
    <col min="14851" max="14851" width="15.44140625" style="35" customWidth="1"/>
    <col min="14852" max="15088" width="9.33203125" style="35"/>
    <col min="15089" max="15089" width="11.44140625" style="35" customWidth="1"/>
    <col min="15090" max="15090" width="53" style="35" customWidth="1"/>
    <col min="15091" max="15091" width="20.5546875" style="35" customWidth="1"/>
    <col min="15092" max="15092" width="18.5546875" style="35" customWidth="1"/>
    <col min="15093" max="15093" width="19.44140625" style="35" customWidth="1"/>
    <col min="15094" max="15094" width="20.5546875" style="35" customWidth="1"/>
    <col min="15095" max="15095" width="24.33203125" style="35" customWidth="1"/>
    <col min="15096" max="15097" width="20.5546875" style="35" customWidth="1"/>
    <col min="15098" max="15098" width="17.33203125" style="35" customWidth="1"/>
    <col min="15099" max="15099" width="14.5546875" style="35" customWidth="1"/>
    <col min="15100" max="15100" width="13.33203125" style="35" customWidth="1"/>
    <col min="15101" max="15101" width="20" style="35" customWidth="1"/>
    <col min="15102" max="15102" width="15.6640625" style="35" customWidth="1"/>
    <col min="15103" max="15103" width="14.44140625" style="35" customWidth="1"/>
    <col min="15104" max="15104" width="17.44140625" style="35" customWidth="1"/>
    <col min="15105" max="15105" width="14.44140625" style="35" customWidth="1"/>
    <col min="15106" max="15106" width="18.44140625" style="35" customWidth="1"/>
    <col min="15107" max="15107" width="15.44140625" style="35" customWidth="1"/>
    <col min="15108" max="15344" width="9.33203125" style="35"/>
    <col min="15345" max="15345" width="11.44140625" style="35" customWidth="1"/>
    <col min="15346" max="15346" width="53" style="35" customWidth="1"/>
    <col min="15347" max="15347" width="20.5546875" style="35" customWidth="1"/>
    <col min="15348" max="15348" width="18.5546875" style="35" customWidth="1"/>
    <col min="15349" max="15349" width="19.44140625" style="35" customWidth="1"/>
    <col min="15350" max="15350" width="20.5546875" style="35" customWidth="1"/>
    <col min="15351" max="15351" width="24.33203125" style="35" customWidth="1"/>
    <col min="15352" max="15353" width="20.5546875" style="35" customWidth="1"/>
    <col min="15354" max="15354" width="17.33203125" style="35" customWidth="1"/>
    <col min="15355" max="15355" width="14.5546875" style="35" customWidth="1"/>
    <col min="15356" max="15356" width="13.33203125" style="35" customWidth="1"/>
    <col min="15357" max="15357" width="20" style="35" customWidth="1"/>
    <col min="15358" max="15358" width="15.6640625" style="35" customWidth="1"/>
    <col min="15359" max="15359" width="14.44140625" style="35" customWidth="1"/>
    <col min="15360" max="15360" width="17.44140625" style="35" customWidth="1"/>
    <col min="15361" max="15361" width="14.44140625" style="35" customWidth="1"/>
    <col min="15362" max="15362" width="18.44140625" style="35" customWidth="1"/>
    <col min="15363" max="15363" width="15.44140625" style="35" customWidth="1"/>
    <col min="15364" max="15600" width="9.33203125" style="35"/>
    <col min="15601" max="15601" width="11.44140625" style="35" customWidth="1"/>
    <col min="15602" max="15602" width="53" style="35" customWidth="1"/>
    <col min="15603" max="15603" width="20.5546875" style="35" customWidth="1"/>
    <col min="15604" max="15604" width="18.5546875" style="35" customWidth="1"/>
    <col min="15605" max="15605" width="19.44140625" style="35" customWidth="1"/>
    <col min="15606" max="15606" width="20.5546875" style="35" customWidth="1"/>
    <col min="15607" max="15607" width="24.33203125" style="35" customWidth="1"/>
    <col min="15608" max="15609" width="20.5546875" style="35" customWidth="1"/>
    <col min="15610" max="15610" width="17.33203125" style="35" customWidth="1"/>
    <col min="15611" max="15611" width="14.5546875" style="35" customWidth="1"/>
    <col min="15612" max="15612" width="13.33203125" style="35" customWidth="1"/>
    <col min="15613" max="15613" width="20" style="35" customWidth="1"/>
    <col min="15614" max="15614" width="15.6640625" style="35" customWidth="1"/>
    <col min="15615" max="15615" width="14.44140625" style="35" customWidth="1"/>
    <col min="15616" max="15616" width="17.44140625" style="35" customWidth="1"/>
    <col min="15617" max="15617" width="14.44140625" style="35" customWidth="1"/>
    <col min="15618" max="15618" width="18.44140625" style="35" customWidth="1"/>
    <col min="15619" max="15619" width="15.44140625" style="35" customWidth="1"/>
    <col min="15620" max="15856" width="9.33203125" style="35"/>
    <col min="15857" max="15857" width="11.44140625" style="35" customWidth="1"/>
    <col min="15858" max="15858" width="53" style="35" customWidth="1"/>
    <col min="15859" max="15859" width="20.5546875" style="35" customWidth="1"/>
    <col min="15860" max="15860" width="18.5546875" style="35" customWidth="1"/>
    <col min="15861" max="15861" width="19.44140625" style="35" customWidth="1"/>
    <col min="15862" max="15862" width="20.5546875" style="35" customWidth="1"/>
    <col min="15863" max="15863" width="24.33203125" style="35" customWidth="1"/>
    <col min="15864" max="15865" width="20.5546875" style="35" customWidth="1"/>
    <col min="15866" max="15866" width="17.33203125" style="35" customWidth="1"/>
    <col min="15867" max="15867" width="14.5546875" style="35" customWidth="1"/>
    <col min="15868" max="15868" width="13.33203125" style="35" customWidth="1"/>
    <col min="15869" max="15869" width="20" style="35" customWidth="1"/>
    <col min="15870" max="15870" width="15.6640625" style="35" customWidth="1"/>
    <col min="15871" max="15871" width="14.44140625" style="35" customWidth="1"/>
    <col min="15872" max="15872" width="17.44140625" style="35" customWidth="1"/>
    <col min="15873" max="15873" width="14.44140625" style="35" customWidth="1"/>
    <col min="15874" max="15874" width="18.44140625" style="35" customWidth="1"/>
    <col min="15875" max="15875" width="15.44140625" style="35" customWidth="1"/>
    <col min="15876" max="16112" width="9.33203125" style="35"/>
    <col min="16113" max="16113" width="11.44140625" style="35" customWidth="1"/>
    <col min="16114" max="16114" width="53" style="35" customWidth="1"/>
    <col min="16115" max="16115" width="20.5546875" style="35" customWidth="1"/>
    <col min="16116" max="16116" width="18.5546875" style="35" customWidth="1"/>
    <col min="16117" max="16117" width="19.44140625" style="35" customWidth="1"/>
    <col min="16118" max="16118" width="20.5546875" style="35" customWidth="1"/>
    <col min="16119" max="16119" width="24.33203125" style="35" customWidth="1"/>
    <col min="16120" max="16121" width="20.5546875" style="35" customWidth="1"/>
    <col min="16122" max="16122" width="17.33203125" style="35" customWidth="1"/>
    <col min="16123" max="16123" width="14.5546875" style="35" customWidth="1"/>
    <col min="16124" max="16124" width="13.33203125" style="35" customWidth="1"/>
    <col min="16125" max="16125" width="20" style="35" customWidth="1"/>
    <col min="16126" max="16126" width="15.6640625" style="35" customWidth="1"/>
    <col min="16127" max="16127" width="14.44140625" style="35" customWidth="1"/>
    <col min="16128" max="16128" width="17.44140625" style="35" customWidth="1"/>
    <col min="16129" max="16129" width="14.44140625" style="35" customWidth="1"/>
    <col min="16130" max="16130" width="18.44140625" style="35" customWidth="1"/>
    <col min="16131" max="16131" width="15.44140625" style="35" customWidth="1"/>
    <col min="16132" max="16384" width="9.33203125" style="35"/>
  </cols>
  <sheetData>
    <row r="1" spans="1:19">
      <c r="A1" s="1" t="s">
        <v>6181</v>
      </c>
    </row>
    <row r="2" spans="1:19">
      <c r="A2" s="294" t="s">
        <v>1555</v>
      </c>
      <c r="D2" s="55"/>
      <c r="E2" s="55"/>
      <c r="F2" s="55"/>
      <c r="G2" s="55"/>
    </row>
    <row r="4" spans="1:19">
      <c r="A4" s="271" t="s">
        <v>6180</v>
      </c>
    </row>
    <row r="5" spans="1:19">
      <c r="A5" s="54" t="s">
        <v>109</v>
      </c>
    </row>
    <row r="6" spans="1:19">
      <c r="A6" s="801" t="s">
        <v>90</v>
      </c>
    </row>
    <row r="8" spans="1:19">
      <c r="A8" s="294" t="s">
        <v>1555</v>
      </c>
    </row>
    <row r="10" spans="1:19">
      <c r="C10" s="802"/>
      <c r="D10" s="636" t="s">
        <v>129</v>
      </c>
      <c r="E10" s="636" t="s">
        <v>3410</v>
      </c>
      <c r="F10" s="636" t="s">
        <v>3411</v>
      </c>
      <c r="G10" s="636" t="s">
        <v>1335</v>
      </c>
      <c r="H10" s="636" t="s">
        <v>1336</v>
      </c>
      <c r="I10" s="313"/>
      <c r="J10" s="313"/>
      <c r="K10" s="313"/>
      <c r="L10" s="313"/>
      <c r="M10" s="313"/>
    </row>
    <row r="11" spans="1:19">
      <c r="C11" s="802"/>
      <c r="D11" s="753" t="s">
        <v>13</v>
      </c>
      <c r="E11" s="753" t="s">
        <v>89</v>
      </c>
      <c r="F11" s="753" t="s">
        <v>107</v>
      </c>
      <c r="G11" s="753" t="s">
        <v>88</v>
      </c>
      <c r="H11" s="753" t="s">
        <v>87</v>
      </c>
      <c r="I11" s="313"/>
      <c r="J11" s="313"/>
      <c r="K11" s="313"/>
      <c r="L11" s="313"/>
      <c r="M11" s="313"/>
    </row>
    <row r="12" spans="1:19" ht="28.8">
      <c r="B12" s="803" t="s">
        <v>3412</v>
      </c>
      <c r="C12" s="753"/>
      <c r="D12" s="303"/>
      <c r="E12" s="303"/>
      <c r="F12" s="303"/>
      <c r="G12" s="303"/>
      <c r="H12" s="303"/>
      <c r="I12" s="313"/>
      <c r="J12" s="313"/>
      <c r="K12" s="313"/>
      <c r="M12" s="313"/>
    </row>
    <row r="13" spans="1:19">
      <c r="B13" s="804" t="s">
        <v>3413</v>
      </c>
      <c r="C13" s="753" t="s">
        <v>12</v>
      </c>
      <c r="D13" s="805"/>
      <c r="E13" s="805"/>
      <c r="F13" s="303"/>
      <c r="G13" s="805"/>
      <c r="H13" s="303"/>
      <c r="I13" s="47" t="s">
        <v>91</v>
      </c>
      <c r="J13" s="47" t="s">
        <v>175</v>
      </c>
      <c r="K13" s="47" t="s">
        <v>1340</v>
      </c>
      <c r="L13" s="806" t="s">
        <v>1341</v>
      </c>
      <c r="N13" s="47"/>
      <c r="O13" s="47"/>
      <c r="P13" s="47"/>
      <c r="Q13" s="47"/>
      <c r="R13" s="47"/>
      <c r="S13" s="47"/>
    </row>
    <row r="14" spans="1:19">
      <c r="B14" s="807" t="s">
        <v>3414</v>
      </c>
      <c r="C14" s="753" t="s">
        <v>11</v>
      </c>
      <c r="D14" s="805"/>
      <c r="E14" s="805"/>
      <c r="F14" s="303"/>
      <c r="G14" s="805"/>
      <c r="H14" s="303"/>
      <c r="I14" s="47" t="s">
        <v>91</v>
      </c>
      <c r="J14" s="47" t="s">
        <v>175</v>
      </c>
      <c r="K14" s="47" t="s">
        <v>1340</v>
      </c>
      <c r="L14" s="806" t="s">
        <v>3415</v>
      </c>
      <c r="N14" s="47"/>
      <c r="O14" s="47"/>
      <c r="P14" s="47"/>
      <c r="Q14" s="47"/>
      <c r="R14" s="47"/>
      <c r="S14" s="47"/>
    </row>
    <row r="15" spans="1:19">
      <c r="B15" s="807" t="s">
        <v>3416</v>
      </c>
      <c r="C15" s="753" t="s">
        <v>71</v>
      </c>
      <c r="D15" s="805"/>
      <c r="E15" s="805"/>
      <c r="F15" s="303"/>
      <c r="G15" s="805"/>
      <c r="H15" s="303"/>
      <c r="I15" s="47" t="s">
        <v>91</v>
      </c>
      <c r="J15" s="47" t="s">
        <v>175</v>
      </c>
      <c r="K15" s="47" t="s">
        <v>1340</v>
      </c>
      <c r="L15" s="806" t="s">
        <v>1350</v>
      </c>
      <c r="N15" s="47"/>
      <c r="O15" s="47"/>
      <c r="P15" s="47"/>
      <c r="Q15" s="47"/>
      <c r="R15" s="47"/>
      <c r="S15" s="47"/>
    </row>
    <row r="16" spans="1:19">
      <c r="B16" s="804" t="s">
        <v>3417</v>
      </c>
      <c r="C16" s="753" t="s">
        <v>70</v>
      </c>
      <c r="D16" s="805"/>
      <c r="E16" s="303"/>
      <c r="F16" s="805"/>
      <c r="G16" s="805"/>
      <c r="H16" s="805"/>
      <c r="I16" s="47" t="s">
        <v>91</v>
      </c>
      <c r="J16" s="47" t="s">
        <v>175</v>
      </c>
      <c r="K16" s="47" t="s">
        <v>1340</v>
      </c>
      <c r="L16" s="806" t="s">
        <v>1354</v>
      </c>
      <c r="N16" s="47"/>
      <c r="O16" s="47"/>
      <c r="P16" s="47"/>
      <c r="Q16" s="47"/>
      <c r="R16" s="47"/>
      <c r="S16" s="47"/>
    </row>
    <row r="17" spans="2:22">
      <c r="B17" s="807" t="s">
        <v>3418</v>
      </c>
      <c r="C17" s="753" t="s">
        <v>68</v>
      </c>
      <c r="D17" s="805"/>
      <c r="E17" s="805"/>
      <c r="F17" s="303"/>
      <c r="G17" s="303"/>
      <c r="H17" s="303"/>
      <c r="I17" s="47" t="s">
        <v>91</v>
      </c>
      <c r="J17" s="47" t="s">
        <v>175</v>
      </c>
      <c r="K17" s="47" t="s">
        <v>1340</v>
      </c>
      <c r="L17" s="806" t="s">
        <v>3419</v>
      </c>
      <c r="N17" s="47"/>
      <c r="O17" s="47"/>
      <c r="P17" s="47"/>
      <c r="Q17" s="47"/>
      <c r="R17" s="47"/>
      <c r="S17" s="47"/>
    </row>
    <row r="18" spans="2:22">
      <c r="B18" s="807" t="s">
        <v>1361</v>
      </c>
      <c r="C18" s="753" t="s">
        <v>66</v>
      </c>
      <c r="D18" s="805"/>
      <c r="E18" s="303"/>
      <c r="F18" s="805"/>
      <c r="G18" s="805"/>
      <c r="H18" s="805"/>
      <c r="I18" s="47" t="s">
        <v>91</v>
      </c>
      <c r="J18" s="47" t="s">
        <v>175</v>
      </c>
      <c r="K18" s="47" t="s">
        <v>1340</v>
      </c>
      <c r="L18" s="806" t="s">
        <v>1363</v>
      </c>
      <c r="N18" s="47"/>
      <c r="O18" s="47"/>
      <c r="P18" s="47"/>
      <c r="Q18" s="47"/>
      <c r="R18" s="47"/>
      <c r="S18" s="47"/>
    </row>
    <row r="19" spans="2:22">
      <c r="B19" s="807" t="s">
        <v>3420</v>
      </c>
      <c r="C19" s="753" t="s">
        <v>9</v>
      </c>
      <c r="D19" s="805"/>
      <c r="E19" s="303"/>
      <c r="F19" s="805"/>
      <c r="G19" s="805"/>
      <c r="H19" s="805"/>
      <c r="I19" s="47" t="s">
        <v>91</v>
      </c>
      <c r="J19" s="47" t="s">
        <v>175</v>
      </c>
      <c r="K19" s="47" t="s">
        <v>1340</v>
      </c>
      <c r="L19" s="806" t="s">
        <v>3421</v>
      </c>
      <c r="N19" s="47"/>
      <c r="O19" s="47"/>
      <c r="P19" s="47"/>
      <c r="Q19" s="47"/>
      <c r="R19" s="47"/>
      <c r="S19" s="47"/>
    </row>
    <row r="20" spans="2:22">
      <c r="B20" s="807" t="s">
        <v>3422</v>
      </c>
      <c r="C20" s="753" t="s">
        <v>8</v>
      </c>
      <c r="D20" s="805"/>
      <c r="E20" s="805"/>
      <c r="F20" s="303"/>
      <c r="G20" s="303"/>
      <c r="H20" s="303"/>
      <c r="I20" s="47" t="s">
        <v>91</v>
      </c>
      <c r="J20" s="47" t="s">
        <v>175</v>
      </c>
      <c r="K20" s="47" t="s">
        <v>1340</v>
      </c>
      <c r="L20" s="806" t="s">
        <v>3423</v>
      </c>
      <c r="N20" s="47"/>
      <c r="O20" s="47"/>
      <c r="P20" s="47"/>
      <c r="Q20" s="47"/>
      <c r="R20" s="47"/>
      <c r="S20" s="47"/>
    </row>
    <row r="21" spans="2:22">
      <c r="B21" s="807" t="s">
        <v>1367</v>
      </c>
      <c r="C21" s="753" t="s">
        <v>7</v>
      </c>
      <c r="D21" s="805"/>
      <c r="E21" s="303"/>
      <c r="F21" s="805"/>
      <c r="G21" s="805"/>
      <c r="H21" s="805"/>
      <c r="I21" s="47" t="s">
        <v>91</v>
      </c>
      <c r="J21" s="47" t="s">
        <v>175</v>
      </c>
      <c r="K21" s="47" t="s">
        <v>1340</v>
      </c>
      <c r="L21" s="806" t="s">
        <v>1369</v>
      </c>
      <c r="N21" s="47"/>
      <c r="O21" s="47"/>
      <c r="P21" s="47"/>
      <c r="Q21" s="47"/>
      <c r="R21" s="47"/>
      <c r="S21" s="47"/>
    </row>
    <row r="22" spans="2:22">
      <c r="B22" s="807" t="s">
        <v>3424</v>
      </c>
      <c r="C22" s="753" t="s">
        <v>6</v>
      </c>
      <c r="D22" s="805"/>
      <c r="E22" s="303"/>
      <c r="F22" s="303"/>
      <c r="G22" s="303"/>
      <c r="H22" s="805"/>
      <c r="I22" s="47" t="s">
        <v>91</v>
      </c>
      <c r="J22" s="47" t="s">
        <v>175</v>
      </c>
      <c r="K22" s="47" t="s">
        <v>1340</v>
      </c>
      <c r="L22" s="47" t="s">
        <v>3425</v>
      </c>
      <c r="N22" s="47"/>
      <c r="O22" s="47"/>
      <c r="P22" s="47"/>
      <c r="Q22" s="47"/>
      <c r="R22" s="47"/>
      <c r="S22" s="47"/>
    </row>
    <row r="23" spans="2:22">
      <c r="B23" s="807" t="s">
        <v>3426</v>
      </c>
      <c r="C23" s="753" t="s">
        <v>63</v>
      </c>
      <c r="D23" s="805"/>
      <c r="E23" s="805"/>
      <c r="F23" s="805"/>
      <c r="G23" s="805"/>
      <c r="H23" s="805"/>
      <c r="I23" s="47" t="s">
        <v>91</v>
      </c>
      <c r="J23" s="47" t="s">
        <v>175</v>
      </c>
      <c r="K23" s="47" t="s">
        <v>1340</v>
      </c>
      <c r="L23" s="806" t="s">
        <v>3427</v>
      </c>
      <c r="N23" s="47"/>
      <c r="O23" s="47"/>
      <c r="P23" s="47"/>
      <c r="Q23" s="47"/>
      <c r="R23" s="47"/>
      <c r="S23" s="47"/>
    </row>
    <row r="24" spans="2:22" ht="28.8">
      <c r="B24" s="803" t="s">
        <v>3428</v>
      </c>
      <c r="C24" s="753"/>
      <c r="D24" s="303"/>
      <c r="E24" s="303"/>
      <c r="F24" s="303"/>
      <c r="G24" s="303"/>
      <c r="H24" s="303"/>
      <c r="I24" s="313"/>
      <c r="J24" s="313"/>
      <c r="K24" s="313"/>
      <c r="M24" s="313"/>
    </row>
    <row r="25" spans="2:22" ht="28.8">
      <c r="B25" s="807" t="s">
        <v>3428</v>
      </c>
      <c r="C25" s="753" t="s">
        <v>60</v>
      </c>
      <c r="D25" s="805"/>
      <c r="E25" s="303"/>
      <c r="F25" s="303"/>
      <c r="G25" s="303"/>
      <c r="H25" s="303"/>
      <c r="I25" s="41" t="s">
        <v>91</v>
      </c>
      <c r="J25" s="325" t="s">
        <v>175</v>
      </c>
      <c r="K25" s="41" t="s">
        <v>3429</v>
      </c>
      <c r="L25" s="41"/>
      <c r="M25" s="808"/>
      <c r="N25" s="125"/>
      <c r="O25" s="125"/>
      <c r="P25" s="124"/>
      <c r="Q25" s="124"/>
    </row>
    <row r="26" spans="2:22">
      <c r="B26" s="803" t="s">
        <v>3430</v>
      </c>
      <c r="C26" s="753"/>
      <c r="D26" s="303"/>
      <c r="E26" s="303"/>
      <c r="F26" s="303"/>
      <c r="G26" s="303"/>
      <c r="H26" s="303"/>
      <c r="I26" s="313"/>
      <c r="J26" s="313"/>
      <c r="K26" s="313"/>
      <c r="M26" s="313"/>
    </row>
    <row r="27" spans="2:22">
      <c r="B27" s="804" t="s">
        <v>3431</v>
      </c>
      <c r="C27" s="753" t="s">
        <v>59</v>
      </c>
      <c r="D27" s="809"/>
      <c r="E27" s="809"/>
      <c r="F27" s="809"/>
      <c r="G27" s="805"/>
      <c r="H27" s="805"/>
      <c r="I27" s="41" t="s">
        <v>91</v>
      </c>
      <c r="J27" s="325" t="s">
        <v>175</v>
      </c>
      <c r="K27" s="41" t="s">
        <v>1340</v>
      </c>
      <c r="L27" s="325" t="s">
        <v>3432</v>
      </c>
      <c r="M27" s="313"/>
      <c r="N27" s="313"/>
      <c r="P27" s="47"/>
      <c r="Q27" s="47"/>
      <c r="R27" s="47"/>
      <c r="T27" s="47"/>
      <c r="V27" s="47"/>
    </row>
    <row r="28" spans="2:22">
      <c r="B28" s="803" t="s">
        <v>3433</v>
      </c>
      <c r="C28" s="753" t="s">
        <v>3</v>
      </c>
      <c r="D28" s="805"/>
      <c r="E28" s="805"/>
      <c r="F28" s="805"/>
      <c r="G28" s="805"/>
      <c r="H28" s="805"/>
      <c r="I28" s="41" t="s">
        <v>91</v>
      </c>
      <c r="J28" s="325" t="s">
        <v>175</v>
      </c>
      <c r="K28" s="41" t="s">
        <v>1340</v>
      </c>
      <c r="M28" s="47"/>
      <c r="N28" s="47"/>
      <c r="Q28" s="124"/>
    </row>
    <row r="29" spans="2:22">
      <c r="B29" s="810" t="s">
        <v>1378</v>
      </c>
      <c r="C29" s="753"/>
      <c r="D29" s="303"/>
      <c r="E29" s="303"/>
      <c r="F29" s="303"/>
      <c r="G29" s="303"/>
      <c r="H29" s="303"/>
      <c r="I29" s="313"/>
      <c r="J29" s="313"/>
      <c r="K29" s="313"/>
      <c r="L29" s="313"/>
    </row>
    <row r="30" spans="2:22">
      <c r="B30" s="807" t="s">
        <v>3434</v>
      </c>
      <c r="C30" s="753" t="s">
        <v>53</v>
      </c>
      <c r="D30" s="805"/>
      <c r="E30" s="303"/>
      <c r="F30" s="303"/>
      <c r="G30" s="805"/>
      <c r="H30" s="303"/>
      <c r="I30" s="41" t="s">
        <v>91</v>
      </c>
      <c r="J30" s="41" t="s">
        <v>175</v>
      </c>
      <c r="K30" s="41" t="s">
        <v>3435</v>
      </c>
      <c r="L30" s="325" t="s">
        <v>1341</v>
      </c>
      <c r="M30" s="41" t="s">
        <v>3436</v>
      </c>
      <c r="N30" s="47"/>
      <c r="O30" s="41"/>
      <c r="P30" s="47"/>
      <c r="Q30" s="47"/>
      <c r="R30" s="47"/>
    </row>
    <row r="31" spans="2:22" ht="28.8">
      <c r="B31" s="807" t="s">
        <v>3437</v>
      </c>
      <c r="C31" s="753" t="s">
        <v>52</v>
      </c>
      <c r="D31" s="805"/>
      <c r="E31" s="303"/>
      <c r="F31" s="303"/>
      <c r="G31" s="805"/>
      <c r="H31" s="303"/>
      <c r="I31" s="41" t="s">
        <v>91</v>
      </c>
      <c r="J31" s="41" t="s">
        <v>175</v>
      </c>
      <c r="K31" s="41" t="s">
        <v>3435</v>
      </c>
      <c r="L31" s="325" t="s">
        <v>1350</v>
      </c>
      <c r="M31" s="325" t="s">
        <v>3436</v>
      </c>
      <c r="N31" s="41"/>
      <c r="O31" s="41"/>
      <c r="P31" s="47"/>
      <c r="Q31" s="47"/>
      <c r="R31" s="47"/>
    </row>
    <row r="32" spans="2:22">
      <c r="B32" s="807" t="s">
        <v>3438</v>
      </c>
      <c r="C32" s="753" t="s">
        <v>51</v>
      </c>
      <c r="D32" s="805"/>
      <c r="E32" s="303"/>
      <c r="F32" s="303"/>
      <c r="G32" s="805"/>
      <c r="H32" s="805"/>
      <c r="I32" s="41" t="s">
        <v>91</v>
      </c>
      <c r="J32" s="41" t="s">
        <v>175</v>
      </c>
      <c r="K32" s="41" t="s">
        <v>3435</v>
      </c>
      <c r="L32" s="325" t="s">
        <v>1363</v>
      </c>
      <c r="M32" s="325" t="s">
        <v>3436</v>
      </c>
      <c r="N32" s="41"/>
      <c r="O32" s="41"/>
      <c r="P32" s="47"/>
      <c r="Q32" s="47"/>
      <c r="R32" s="47"/>
    </row>
    <row r="33" spans="2:20">
      <c r="B33" s="807" t="s">
        <v>3439</v>
      </c>
      <c r="C33" s="753" t="s">
        <v>50</v>
      </c>
      <c r="D33" s="805"/>
      <c r="E33" s="303"/>
      <c r="F33" s="303"/>
      <c r="G33" s="805"/>
      <c r="H33" s="805"/>
      <c r="I33" s="41" t="s">
        <v>91</v>
      </c>
      <c r="J33" s="41" t="s">
        <v>175</v>
      </c>
      <c r="K33" s="41" t="s">
        <v>3435</v>
      </c>
      <c r="L33" s="325" t="s">
        <v>3440</v>
      </c>
      <c r="M33" s="325" t="s">
        <v>3436</v>
      </c>
      <c r="N33" s="41"/>
      <c r="O33" s="41"/>
      <c r="P33" s="47"/>
      <c r="Q33" s="47"/>
      <c r="R33" s="47"/>
    </row>
    <row r="34" spans="2:20">
      <c r="B34" s="807" t="s">
        <v>3441</v>
      </c>
      <c r="C34" s="753" t="s">
        <v>49</v>
      </c>
      <c r="D34" s="805"/>
      <c r="E34" s="303"/>
      <c r="F34" s="303"/>
      <c r="G34" s="805"/>
      <c r="H34" s="303"/>
      <c r="I34" s="41" t="s">
        <v>91</v>
      </c>
      <c r="J34" s="41" t="s">
        <v>175</v>
      </c>
      <c r="K34" s="41" t="s">
        <v>3435</v>
      </c>
      <c r="L34" s="325" t="s">
        <v>3442</v>
      </c>
      <c r="M34" s="325"/>
      <c r="N34" s="41"/>
      <c r="O34" s="41"/>
      <c r="P34" s="47"/>
      <c r="Q34" s="47"/>
      <c r="R34" s="47"/>
    </row>
    <row r="35" spans="2:20">
      <c r="B35" s="807" t="s">
        <v>3443</v>
      </c>
      <c r="C35" s="753" t="s">
        <v>48</v>
      </c>
      <c r="D35" s="805"/>
      <c r="E35" s="303"/>
      <c r="F35" s="303"/>
      <c r="G35" s="805"/>
      <c r="H35" s="805"/>
      <c r="I35" s="41" t="s">
        <v>91</v>
      </c>
      <c r="J35" s="41" t="s">
        <v>175</v>
      </c>
      <c r="K35" s="41" t="s">
        <v>3435</v>
      </c>
      <c r="L35" s="325" t="s">
        <v>3444</v>
      </c>
      <c r="M35" s="325"/>
      <c r="N35" s="41"/>
      <c r="O35" s="41"/>
      <c r="P35" s="47"/>
      <c r="Q35" s="47"/>
      <c r="R35" s="47"/>
    </row>
    <row r="36" spans="2:20">
      <c r="B36" s="807" t="s">
        <v>3445</v>
      </c>
      <c r="C36" s="753" t="s">
        <v>47</v>
      </c>
      <c r="D36" s="805"/>
      <c r="E36" s="303"/>
      <c r="F36" s="303"/>
      <c r="G36" s="805"/>
      <c r="H36" s="303"/>
      <c r="I36" s="41" t="s">
        <v>91</v>
      </c>
      <c r="J36" s="41" t="s">
        <v>175</v>
      </c>
      <c r="K36" s="41" t="s">
        <v>3435</v>
      </c>
      <c r="L36" s="325" t="s">
        <v>3446</v>
      </c>
      <c r="M36" s="325"/>
      <c r="N36" s="41"/>
      <c r="O36" s="41"/>
      <c r="P36" s="47"/>
      <c r="Q36" s="47"/>
      <c r="R36" s="47"/>
    </row>
    <row r="37" spans="2:20">
      <c r="B37" s="807" t="s">
        <v>3447</v>
      </c>
      <c r="C37" s="753" t="s">
        <v>46</v>
      </c>
      <c r="D37" s="805"/>
      <c r="E37" s="303"/>
      <c r="F37" s="303"/>
      <c r="G37" s="805"/>
      <c r="H37" s="805"/>
      <c r="I37" s="41" t="s">
        <v>91</v>
      </c>
      <c r="J37" s="41" t="s">
        <v>175</v>
      </c>
      <c r="K37" s="41" t="s">
        <v>3435</v>
      </c>
      <c r="L37" s="325" t="s">
        <v>3448</v>
      </c>
      <c r="M37" s="325"/>
      <c r="N37" s="41"/>
      <c r="O37" s="41"/>
      <c r="P37" s="47"/>
      <c r="Q37" s="47"/>
      <c r="R37" s="47"/>
    </row>
    <row r="38" spans="2:20">
      <c r="B38" s="811" t="s">
        <v>3449</v>
      </c>
      <c r="C38" s="753" t="s">
        <v>102</v>
      </c>
      <c r="D38" s="805"/>
      <c r="E38" s="303"/>
      <c r="F38" s="303"/>
      <c r="G38" s="805"/>
      <c r="H38" s="805"/>
      <c r="I38" s="41" t="s">
        <v>91</v>
      </c>
      <c r="J38" s="41" t="s">
        <v>175</v>
      </c>
      <c r="K38" s="41" t="s">
        <v>3435</v>
      </c>
      <c r="L38" s="325" t="s">
        <v>3450</v>
      </c>
      <c r="M38" s="325"/>
      <c r="N38" s="41"/>
      <c r="O38" s="41"/>
      <c r="P38" s="47"/>
      <c r="Q38" s="47"/>
      <c r="R38" s="47"/>
    </row>
    <row r="39" spans="2:20">
      <c r="B39" s="810" t="s">
        <v>3451</v>
      </c>
      <c r="C39" s="753" t="s">
        <v>101</v>
      </c>
      <c r="D39" s="805"/>
      <c r="E39" s="303"/>
      <c r="F39" s="303"/>
      <c r="G39" s="805"/>
      <c r="H39" s="805"/>
      <c r="I39" s="41" t="s">
        <v>91</v>
      </c>
      <c r="J39" s="41" t="s">
        <v>175</v>
      </c>
      <c r="K39" s="41" t="s">
        <v>3435</v>
      </c>
      <c r="L39" s="325"/>
      <c r="M39" s="325"/>
      <c r="N39" s="41"/>
      <c r="O39" s="41"/>
      <c r="P39" s="47"/>
      <c r="Q39" s="47"/>
      <c r="R39" s="47"/>
    </row>
    <row r="40" spans="2:20">
      <c r="B40" s="810" t="s">
        <v>3452</v>
      </c>
      <c r="C40" s="753"/>
      <c r="D40" s="303"/>
      <c r="E40" s="303"/>
      <c r="F40" s="303"/>
      <c r="G40" s="303"/>
      <c r="H40" s="303"/>
      <c r="I40" s="313"/>
      <c r="K40" s="313"/>
      <c r="L40" s="313"/>
    </row>
    <row r="41" spans="2:20">
      <c r="B41" s="811" t="s">
        <v>3453</v>
      </c>
      <c r="C41" s="753" t="s">
        <v>36</v>
      </c>
      <c r="D41" s="805"/>
      <c r="E41" s="805"/>
      <c r="F41" s="805"/>
      <c r="G41" s="805"/>
      <c r="H41" s="805"/>
      <c r="I41" s="41" t="s">
        <v>91</v>
      </c>
      <c r="J41" s="41" t="s">
        <v>175</v>
      </c>
      <c r="K41" s="41" t="s">
        <v>3256</v>
      </c>
      <c r="L41" s="41" t="s">
        <v>3454</v>
      </c>
      <c r="N41" s="47"/>
      <c r="O41" s="47"/>
      <c r="P41" s="47"/>
      <c r="Q41" s="47"/>
      <c r="R41" s="47"/>
      <c r="S41" s="47"/>
    </row>
    <row r="42" spans="2:20">
      <c r="B42" s="811" t="s">
        <v>3455</v>
      </c>
      <c r="C42" s="753" t="s">
        <v>35</v>
      </c>
      <c r="D42" s="805"/>
      <c r="E42" s="805"/>
      <c r="F42" s="805"/>
      <c r="G42" s="805"/>
      <c r="H42" s="303"/>
      <c r="I42" s="41" t="s">
        <v>91</v>
      </c>
      <c r="J42" s="41" t="s">
        <v>175</v>
      </c>
      <c r="K42" s="41" t="s">
        <v>1340</v>
      </c>
      <c r="L42" s="41" t="s">
        <v>3456</v>
      </c>
      <c r="N42" s="47"/>
      <c r="O42" s="47"/>
      <c r="P42" s="47"/>
      <c r="Q42" s="47"/>
      <c r="R42" s="47"/>
      <c r="S42" s="47"/>
    </row>
    <row r="43" spans="2:20">
      <c r="B43" s="807" t="s">
        <v>3457</v>
      </c>
      <c r="C43" s="753" t="s">
        <v>32</v>
      </c>
      <c r="D43" s="805"/>
      <c r="E43" s="805"/>
      <c r="F43" s="805"/>
      <c r="G43" s="805"/>
      <c r="H43" s="805"/>
      <c r="I43" s="46" t="s">
        <v>91</v>
      </c>
      <c r="J43" s="46" t="s">
        <v>175</v>
      </c>
      <c r="K43" s="41" t="s">
        <v>3256</v>
      </c>
      <c r="L43" s="41" t="s">
        <v>3257</v>
      </c>
      <c r="N43" s="47"/>
      <c r="O43" s="47"/>
      <c r="P43" s="47"/>
      <c r="Q43" s="47"/>
      <c r="S43" s="47"/>
      <c r="T43" s="47"/>
    </row>
    <row r="44" spans="2:20">
      <c r="B44" s="811" t="s">
        <v>3458</v>
      </c>
      <c r="C44" s="753" t="s">
        <v>31</v>
      </c>
      <c r="D44" s="805"/>
      <c r="E44" s="805"/>
      <c r="F44" s="805"/>
      <c r="G44" s="805"/>
      <c r="H44" s="303"/>
      <c r="I44" s="46" t="s">
        <v>91</v>
      </c>
      <c r="J44" s="46" t="s">
        <v>175</v>
      </c>
      <c r="K44" s="41" t="s">
        <v>1340</v>
      </c>
      <c r="L44" s="41" t="s">
        <v>3259</v>
      </c>
      <c r="N44" s="47"/>
      <c r="O44" s="47"/>
      <c r="P44" s="47"/>
      <c r="Q44" s="47"/>
      <c r="S44" s="47"/>
      <c r="T44" s="47"/>
    </row>
    <row r="45" spans="2:20">
      <c r="B45" s="803" t="s">
        <v>177</v>
      </c>
      <c r="C45" s="753" t="s">
        <v>28</v>
      </c>
      <c r="D45" s="812"/>
      <c r="E45" s="303"/>
      <c r="F45" s="303"/>
      <c r="G45" s="303"/>
      <c r="H45" s="303"/>
      <c r="I45" s="325" t="s">
        <v>91</v>
      </c>
      <c r="J45" s="325" t="s">
        <v>176</v>
      </c>
      <c r="K45" s="41" t="s">
        <v>185</v>
      </c>
      <c r="M45" s="313"/>
      <c r="O45" s="47"/>
      <c r="P45" s="47"/>
      <c r="Q45" s="47"/>
      <c r="S45" s="47"/>
      <c r="T45" s="47"/>
    </row>
    <row r="46" spans="2:20">
      <c r="B46" s="803" t="s">
        <v>3459</v>
      </c>
      <c r="C46" s="753" t="s">
        <v>0</v>
      </c>
      <c r="D46" s="812"/>
      <c r="E46" s="303"/>
      <c r="F46" s="303"/>
      <c r="G46" s="303"/>
      <c r="H46" s="303"/>
      <c r="I46" s="325" t="s">
        <v>91</v>
      </c>
      <c r="J46" s="325" t="s">
        <v>3261</v>
      </c>
      <c r="K46" s="41" t="s">
        <v>185</v>
      </c>
      <c r="M46" s="313"/>
      <c r="O46" s="47"/>
      <c r="P46" s="47"/>
      <c r="Q46" s="47"/>
      <c r="S46" s="47"/>
      <c r="T46" s="47"/>
    </row>
    <row r="47" spans="2:20">
      <c r="B47" s="803" t="s">
        <v>3460</v>
      </c>
      <c r="C47" s="753" t="s">
        <v>26</v>
      </c>
      <c r="D47" s="812"/>
      <c r="E47" s="303"/>
      <c r="F47" s="303"/>
      <c r="G47" s="303"/>
      <c r="H47" s="303"/>
      <c r="I47" s="325" t="s">
        <v>141</v>
      </c>
      <c r="J47" s="325" t="s">
        <v>3461</v>
      </c>
      <c r="K47" s="47"/>
      <c r="M47" s="313"/>
      <c r="O47" s="47"/>
      <c r="P47" s="47"/>
      <c r="Q47" s="47"/>
      <c r="S47" s="47"/>
      <c r="T47" s="47"/>
    </row>
    <row r="48" spans="2:20">
      <c r="B48" s="803" t="s">
        <v>3462</v>
      </c>
      <c r="C48" s="753" t="s">
        <v>24</v>
      </c>
      <c r="D48" s="812"/>
      <c r="E48" s="303"/>
      <c r="F48" s="303"/>
      <c r="G48" s="303"/>
      <c r="H48" s="303"/>
      <c r="I48" s="325" t="s">
        <v>141</v>
      </c>
      <c r="J48" s="325" t="s">
        <v>3463</v>
      </c>
      <c r="K48" s="47"/>
      <c r="M48" s="313"/>
      <c r="O48" s="47"/>
      <c r="P48" s="47"/>
      <c r="Q48" s="47"/>
      <c r="S48" s="47"/>
      <c r="T48" s="47"/>
    </row>
    <row r="49" spans="1:20">
      <c r="D49" s="445"/>
      <c r="E49" s="836" t="s">
        <v>3464</v>
      </c>
      <c r="F49" s="836" t="s">
        <v>1401</v>
      </c>
      <c r="G49" s="445" t="s">
        <v>1374</v>
      </c>
      <c r="H49" s="445" t="s">
        <v>1375</v>
      </c>
      <c r="N49" s="47"/>
      <c r="O49" s="47"/>
      <c r="P49" s="47"/>
      <c r="Q49" s="47"/>
      <c r="S49" s="47"/>
      <c r="T49" s="47"/>
    </row>
    <row r="50" spans="1:20">
      <c r="F50" s="445"/>
      <c r="N50" s="47"/>
      <c r="O50" s="47"/>
      <c r="P50" s="47"/>
      <c r="Q50" s="47"/>
      <c r="S50" s="47"/>
      <c r="T50" s="47"/>
    </row>
    <row r="51" spans="1:20">
      <c r="N51" s="47"/>
      <c r="O51" s="47"/>
      <c r="P51" s="47"/>
      <c r="Q51" s="47"/>
      <c r="S51" s="47"/>
      <c r="T51" s="47"/>
    </row>
    <row r="52" spans="1:20">
      <c r="A52" s="271" t="s">
        <v>6179</v>
      </c>
      <c r="N52" s="47"/>
      <c r="O52" s="47"/>
      <c r="P52" s="47"/>
      <c r="Q52" s="47"/>
      <c r="S52" s="47"/>
      <c r="T52" s="47"/>
    </row>
    <row r="53" spans="1:20">
      <c r="A53" s="813" t="s">
        <v>109</v>
      </c>
      <c r="N53" s="47"/>
      <c r="O53" s="47"/>
      <c r="P53" s="47"/>
      <c r="Q53" s="47"/>
      <c r="S53" s="47"/>
      <c r="T53" s="47"/>
    </row>
    <row r="54" spans="1:20">
      <c r="A54" s="814" t="s">
        <v>90</v>
      </c>
      <c r="N54" s="47"/>
      <c r="O54" s="47"/>
      <c r="P54" s="47"/>
      <c r="Q54" s="47"/>
      <c r="S54" s="47"/>
      <c r="T54" s="47"/>
    </row>
    <row r="55" spans="1:20">
      <c r="N55" s="47"/>
      <c r="O55" s="47"/>
      <c r="P55" s="47"/>
      <c r="Q55" s="47"/>
      <c r="S55" s="47"/>
      <c r="T55" s="47"/>
    </row>
    <row r="56" spans="1:20">
      <c r="A56" s="294" t="s">
        <v>3422</v>
      </c>
      <c r="M56" s="47"/>
      <c r="N56" s="47"/>
      <c r="O56" s="47"/>
      <c r="P56" s="47"/>
      <c r="R56" s="47"/>
      <c r="S56" s="47"/>
    </row>
    <row r="57" spans="1:20">
      <c r="M57" s="47"/>
      <c r="N57" s="47"/>
      <c r="O57" s="47"/>
      <c r="P57" s="47"/>
      <c r="R57" s="47"/>
      <c r="S57" s="47"/>
    </row>
    <row r="58" spans="1:20">
      <c r="D58" s="753" t="s">
        <v>86</v>
      </c>
      <c r="I58" s="47"/>
      <c r="J58" s="47"/>
      <c r="K58" s="47"/>
      <c r="L58" s="47"/>
      <c r="N58" s="47"/>
      <c r="O58" s="47"/>
    </row>
    <row r="59" spans="1:20">
      <c r="B59" s="803" t="s">
        <v>3422</v>
      </c>
      <c r="C59" s="753"/>
      <c r="D59" s="303"/>
      <c r="E59" s="325"/>
      <c r="F59" s="325"/>
      <c r="G59" s="47"/>
      <c r="I59" s="313"/>
    </row>
    <row r="60" spans="1:20">
      <c r="B60" s="811" t="s">
        <v>1404</v>
      </c>
      <c r="C60" s="753" t="s">
        <v>18</v>
      </c>
      <c r="D60" s="815"/>
      <c r="E60" s="41" t="s">
        <v>91</v>
      </c>
      <c r="F60" s="41" t="s">
        <v>1405</v>
      </c>
      <c r="G60" s="47"/>
      <c r="H60" s="47"/>
      <c r="I60" s="47"/>
    </row>
    <row r="61" spans="1:20">
      <c r="B61" s="811" t="s">
        <v>3466</v>
      </c>
      <c r="C61" s="753" t="s">
        <v>77</v>
      </c>
      <c r="D61" s="815"/>
      <c r="E61" s="41" t="s">
        <v>91</v>
      </c>
      <c r="F61" s="41" t="s">
        <v>100</v>
      </c>
      <c r="G61" s="47"/>
      <c r="H61" s="41" t="s">
        <v>2164</v>
      </c>
      <c r="I61" s="41" t="s">
        <v>3467</v>
      </c>
    </row>
    <row r="62" spans="1:20">
      <c r="B62" s="816" t="s">
        <v>3468</v>
      </c>
      <c r="C62" s="753" t="s">
        <v>76</v>
      </c>
      <c r="D62" s="805"/>
      <c r="E62" s="41" t="s">
        <v>91</v>
      </c>
      <c r="F62" s="41" t="s">
        <v>3469</v>
      </c>
      <c r="G62" s="47"/>
      <c r="H62" s="325"/>
      <c r="I62" s="325"/>
    </row>
    <row r="63" spans="1:20">
      <c r="B63" s="816" t="s">
        <v>3470</v>
      </c>
      <c r="C63" s="753" t="s">
        <v>75</v>
      </c>
      <c r="D63" s="815"/>
      <c r="E63" s="41" t="s">
        <v>91</v>
      </c>
      <c r="F63" s="41" t="s">
        <v>175</v>
      </c>
      <c r="G63" s="41" t="s">
        <v>1340</v>
      </c>
      <c r="H63" s="325" t="s">
        <v>1402</v>
      </c>
      <c r="I63" s="41" t="s">
        <v>1403</v>
      </c>
    </row>
    <row r="64" spans="1:20">
      <c r="B64" s="811" t="s">
        <v>3471</v>
      </c>
      <c r="C64" s="753" t="s">
        <v>74</v>
      </c>
      <c r="D64" s="805"/>
      <c r="E64" s="41" t="s">
        <v>91</v>
      </c>
      <c r="F64" s="41" t="s">
        <v>3254</v>
      </c>
      <c r="G64" s="41"/>
      <c r="H64" s="325"/>
      <c r="I64" s="47"/>
    </row>
    <row r="65" spans="1:12">
      <c r="B65" s="817" t="s">
        <v>3422</v>
      </c>
      <c r="C65" s="753" t="s">
        <v>16</v>
      </c>
      <c r="D65" s="815"/>
      <c r="E65" s="41" t="s">
        <v>91</v>
      </c>
      <c r="F65" s="41" t="s">
        <v>175</v>
      </c>
      <c r="G65" s="41" t="s">
        <v>1340</v>
      </c>
      <c r="H65" s="325" t="s">
        <v>3423</v>
      </c>
      <c r="I65" s="47"/>
    </row>
    <row r="66" spans="1:12">
      <c r="B66" s="802"/>
      <c r="C66" s="802"/>
      <c r="D66" s="445"/>
      <c r="E66" s="313"/>
      <c r="F66" s="313"/>
    </row>
    <row r="67" spans="1:12">
      <c r="B67" s="802"/>
      <c r="C67" s="802"/>
      <c r="D67" s="614"/>
      <c r="E67" s="821"/>
      <c r="F67" s="821"/>
      <c r="G67" s="313"/>
      <c r="H67" s="313"/>
      <c r="I67" s="313"/>
      <c r="J67" s="313"/>
      <c r="K67" s="313"/>
      <c r="L67" s="313"/>
    </row>
    <row r="68" spans="1:12">
      <c r="B68" s="802"/>
      <c r="C68" s="802"/>
      <c r="D68" s="614"/>
      <c r="E68" s="821"/>
      <c r="F68" s="821"/>
      <c r="G68" s="313"/>
      <c r="H68" s="313"/>
      <c r="I68" s="313"/>
      <c r="J68" s="313"/>
      <c r="K68" s="313"/>
      <c r="L68" s="313"/>
    </row>
    <row r="69" spans="1:12">
      <c r="B69" s="802"/>
      <c r="C69" s="802"/>
      <c r="D69" s="313"/>
      <c r="E69" s="313"/>
      <c r="F69" s="313"/>
      <c r="G69" s="313"/>
      <c r="H69" s="313"/>
      <c r="I69" s="313"/>
      <c r="J69" s="313"/>
      <c r="K69" s="313"/>
      <c r="L69" s="313"/>
    </row>
    <row r="70" spans="1:12">
      <c r="A70" s="42"/>
      <c r="B70" s="802"/>
      <c r="C70" s="802"/>
      <c r="D70" s="313"/>
      <c r="E70" s="313"/>
      <c r="F70" s="313"/>
      <c r="G70" s="313"/>
      <c r="H70" s="313"/>
      <c r="I70" s="313"/>
      <c r="J70" s="313"/>
      <c r="K70" s="313"/>
      <c r="L70" s="313"/>
    </row>
    <row r="75" spans="1:12" ht="26.25" customHeight="1"/>
    <row r="77" spans="1:12" ht="12" customHeight="1"/>
  </sheetData>
  <pageMargins left="0.75" right="0.75" top="1" bottom="1" header="0.5" footer="0.5"/>
  <pageSetup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15">
    <tabColor rgb="FFFFC000"/>
  </sheetPr>
  <dimension ref="A1:V236"/>
  <sheetViews>
    <sheetView showGridLines="0" zoomScale="80" zoomScaleNormal="80" workbookViewId="0"/>
  </sheetViews>
  <sheetFormatPr defaultColWidth="9.33203125" defaultRowHeight="14.4"/>
  <cols>
    <col min="1" max="1" width="21" style="124" bestFit="1" customWidth="1"/>
    <col min="2" max="2" width="64.33203125" style="124" customWidth="1"/>
    <col min="3" max="3" width="20.5546875" style="124" customWidth="1"/>
    <col min="4" max="4" width="25.44140625" style="124" customWidth="1"/>
    <col min="5" max="5" width="17.5546875" style="124" customWidth="1"/>
    <col min="6" max="6" width="16.44140625" style="124" customWidth="1"/>
    <col min="7" max="7" width="15.5546875" style="124" customWidth="1"/>
    <col min="8" max="8" width="17.33203125" style="124" customWidth="1"/>
    <col min="9" max="9" width="11.5546875" style="124" customWidth="1"/>
    <col min="10" max="10" width="85.44140625" style="124" customWidth="1"/>
    <col min="11" max="11" width="68.5546875" style="124" customWidth="1"/>
    <col min="12" max="12" width="14.5546875" style="124" customWidth="1"/>
    <col min="13" max="13" width="14.33203125" style="124" customWidth="1"/>
    <col min="14" max="14" width="20.5546875" style="124" customWidth="1"/>
    <col min="15" max="15" width="19.6640625" style="124" customWidth="1"/>
    <col min="16" max="16" width="64.5546875" style="124" bestFit="1" customWidth="1"/>
    <col min="17" max="17" width="13.44140625" style="124" customWidth="1"/>
    <col min="18" max="18" width="27.33203125" style="124" bestFit="1" customWidth="1"/>
    <col min="19" max="19" width="39.5546875" style="124" customWidth="1"/>
    <col min="20" max="20" width="11.5546875" style="124" customWidth="1"/>
    <col min="21" max="22" width="20.33203125" style="124" customWidth="1"/>
    <col min="23" max="23" width="19.6640625" style="124" customWidth="1"/>
    <col min="24" max="16384" width="9.33203125" style="124"/>
  </cols>
  <sheetData>
    <row r="1" spans="1:22">
      <c r="A1" s="1" t="s">
        <v>3477</v>
      </c>
    </row>
    <row r="2" spans="1:22">
      <c r="A2" s="294" t="s">
        <v>1555</v>
      </c>
      <c r="B2" s="313"/>
      <c r="C2" s="313"/>
      <c r="D2" s="313"/>
      <c r="E2" s="313"/>
      <c r="F2" s="313"/>
      <c r="G2" s="313"/>
      <c r="H2" s="35"/>
      <c r="I2" s="35"/>
      <c r="J2" s="35"/>
      <c r="K2" s="35"/>
      <c r="L2" s="35"/>
      <c r="M2" s="35"/>
      <c r="N2" s="35"/>
    </row>
    <row r="3" spans="1:22">
      <c r="A3" s="313"/>
      <c r="B3" s="822"/>
      <c r="C3" s="822"/>
      <c r="D3" s="55"/>
      <c r="E3" s="55"/>
      <c r="F3" s="55"/>
      <c r="G3" s="55"/>
      <c r="H3" s="35"/>
      <c r="I3" s="35"/>
      <c r="J3" s="35"/>
      <c r="K3" s="35"/>
      <c r="L3" s="35"/>
      <c r="M3" s="35"/>
      <c r="N3" s="35"/>
    </row>
    <row r="4" spans="1:22">
      <c r="A4" s="271" t="s">
        <v>3478</v>
      </c>
      <c r="B4" s="313"/>
      <c r="C4" s="313"/>
      <c r="D4" s="823"/>
      <c r="E4" s="823"/>
      <c r="F4" s="823"/>
      <c r="G4" s="823"/>
      <c r="H4" s="35"/>
      <c r="I4" s="35"/>
      <c r="J4" s="35"/>
      <c r="K4" s="35"/>
      <c r="L4" s="35"/>
      <c r="M4" s="35"/>
      <c r="N4" s="35"/>
      <c r="O4" s="35"/>
      <c r="P4" s="35"/>
      <c r="Q4" s="35"/>
      <c r="R4" s="35"/>
      <c r="S4" s="35"/>
      <c r="T4" s="35"/>
      <c r="U4" s="35"/>
      <c r="V4" s="35"/>
    </row>
    <row r="5" spans="1:22">
      <c r="A5" s="54" t="s">
        <v>109</v>
      </c>
      <c r="B5" s="313"/>
      <c r="C5" s="313"/>
      <c r="D5" s="823"/>
      <c r="E5" s="823"/>
      <c r="F5" s="823"/>
      <c r="G5" s="823"/>
      <c r="H5" s="35"/>
      <c r="I5" s="35"/>
      <c r="J5" s="35"/>
      <c r="K5" s="35"/>
      <c r="L5" s="35"/>
      <c r="M5" s="35"/>
      <c r="N5" s="35"/>
      <c r="O5" s="35"/>
      <c r="P5" s="35"/>
      <c r="Q5" s="35"/>
      <c r="R5" s="35"/>
      <c r="S5" s="35"/>
      <c r="T5" s="35"/>
      <c r="U5" s="35"/>
      <c r="V5" s="35"/>
    </row>
    <row r="6" spans="1:22">
      <c r="A6" s="801" t="s">
        <v>90</v>
      </c>
      <c r="B6" s="313"/>
      <c r="C6" s="313"/>
      <c r="D6" s="823"/>
      <c r="E6" s="823"/>
      <c r="F6" s="823"/>
      <c r="G6" s="823"/>
      <c r="H6" s="35"/>
      <c r="I6" s="35"/>
      <c r="J6" s="35"/>
      <c r="K6" s="35"/>
      <c r="L6" s="35"/>
      <c r="M6" s="35"/>
      <c r="N6" s="35"/>
      <c r="O6" s="35"/>
      <c r="P6" s="35"/>
      <c r="Q6" s="35"/>
      <c r="R6" s="35"/>
      <c r="S6" s="35"/>
      <c r="T6" s="35"/>
      <c r="U6" s="35"/>
      <c r="V6" s="35"/>
    </row>
    <row r="7" spans="1:22">
      <c r="A7" s="427"/>
      <c r="B7" s="313"/>
      <c r="C7" s="313"/>
      <c r="D7" s="823"/>
      <c r="E7" s="823"/>
      <c r="F7" s="823"/>
      <c r="G7" s="823"/>
      <c r="H7" s="35"/>
      <c r="I7" s="35"/>
      <c r="J7" s="35"/>
      <c r="K7" s="35"/>
      <c r="L7" s="35"/>
      <c r="M7" s="35"/>
      <c r="N7" s="35"/>
      <c r="O7" s="35"/>
      <c r="P7" s="35"/>
      <c r="Q7" s="35"/>
      <c r="R7" s="35"/>
      <c r="S7" s="35"/>
      <c r="T7" s="35"/>
      <c r="U7" s="35"/>
      <c r="V7" s="35"/>
    </row>
    <row r="8" spans="1:22">
      <c r="A8" s="276" t="s">
        <v>1555</v>
      </c>
      <c r="B8" s="35"/>
      <c r="C8" s="35"/>
      <c r="D8" s="824"/>
      <c r="E8" s="824"/>
      <c r="F8" s="824"/>
      <c r="G8" s="824"/>
      <c r="H8" s="35"/>
      <c r="I8" s="35"/>
      <c r="J8" s="35"/>
      <c r="K8" s="35"/>
      <c r="L8" s="35"/>
      <c r="M8" s="35"/>
      <c r="N8" s="35"/>
      <c r="O8" s="35"/>
      <c r="P8" s="35"/>
      <c r="Q8" s="35"/>
      <c r="R8" s="35"/>
      <c r="S8" s="35"/>
      <c r="T8" s="35"/>
      <c r="U8" s="35"/>
      <c r="V8" s="35"/>
    </row>
    <row r="9" spans="1:22">
      <c r="A9" s="276"/>
      <c r="B9" s="35"/>
      <c r="C9" s="35"/>
      <c r="D9" s="824"/>
      <c r="E9" s="824"/>
      <c r="F9" s="824"/>
      <c r="G9" s="824"/>
      <c r="H9" s="35"/>
      <c r="I9" s="35"/>
      <c r="J9" s="35"/>
      <c r="K9" s="35"/>
      <c r="L9" s="35"/>
      <c r="M9" s="35"/>
      <c r="N9" s="35"/>
      <c r="O9" s="35"/>
      <c r="P9" s="35"/>
      <c r="Q9" s="35"/>
      <c r="R9" s="35"/>
      <c r="S9" s="35"/>
      <c r="T9" s="35"/>
      <c r="U9" s="35"/>
      <c r="V9" s="35"/>
    </row>
    <row r="10" spans="1:22">
      <c r="A10" s="824"/>
      <c r="C10" s="825"/>
      <c r="D10" s="636" t="s">
        <v>129</v>
      </c>
      <c r="E10" s="636" t="s">
        <v>3410</v>
      </c>
      <c r="F10" s="636" t="s">
        <v>3411</v>
      </c>
      <c r="G10" s="636" t="s">
        <v>1335</v>
      </c>
      <c r="H10" s="636" t="s">
        <v>1336</v>
      </c>
      <c r="I10" s="35"/>
      <c r="J10" s="35"/>
      <c r="K10" s="35"/>
      <c r="L10" s="35"/>
      <c r="M10" s="35"/>
      <c r="N10" s="35"/>
      <c r="O10" s="35"/>
      <c r="P10" s="35"/>
      <c r="Q10" s="35"/>
      <c r="R10" s="35"/>
      <c r="S10" s="35"/>
      <c r="T10" s="35"/>
      <c r="U10" s="35"/>
      <c r="V10" s="35"/>
    </row>
    <row r="11" spans="1:22">
      <c r="A11" s="35"/>
      <c r="B11" s="825"/>
      <c r="C11" s="825"/>
      <c r="D11" s="753" t="s">
        <v>13</v>
      </c>
      <c r="E11" s="753" t="s">
        <v>89</v>
      </c>
      <c r="F11" s="753" t="s">
        <v>107</v>
      </c>
      <c r="G11" s="753" t="s">
        <v>88</v>
      </c>
      <c r="H11" s="753" t="s">
        <v>87</v>
      </c>
      <c r="I11" s="35"/>
      <c r="J11" s="35"/>
      <c r="K11" s="35"/>
      <c r="L11" s="35"/>
      <c r="M11" s="35"/>
      <c r="N11" s="35"/>
      <c r="O11" s="35"/>
      <c r="P11" s="35"/>
      <c r="Q11" s="35"/>
      <c r="R11" s="35"/>
      <c r="S11" s="35"/>
      <c r="T11" s="35"/>
      <c r="U11" s="35"/>
      <c r="V11" s="35"/>
    </row>
    <row r="12" spans="1:22" ht="28.8">
      <c r="A12" s="35"/>
      <c r="B12" s="1311" t="s">
        <v>3479</v>
      </c>
      <c r="C12" s="753"/>
      <c r="D12" s="303"/>
      <c r="E12" s="303"/>
      <c r="F12" s="303"/>
      <c r="G12" s="303"/>
      <c r="H12" s="303"/>
      <c r="I12" s="35"/>
      <c r="J12" s="35"/>
      <c r="K12" s="35"/>
      <c r="L12" s="35"/>
      <c r="M12" s="35"/>
      <c r="N12" s="35"/>
      <c r="O12" s="35"/>
      <c r="P12" s="35"/>
      <c r="Q12" s="35"/>
      <c r="R12" s="35"/>
      <c r="S12" s="35"/>
      <c r="T12" s="35"/>
      <c r="U12" s="35"/>
      <c r="V12" s="35"/>
    </row>
    <row r="13" spans="1:22">
      <c r="A13" s="35"/>
      <c r="B13" s="804" t="s">
        <v>3413</v>
      </c>
      <c r="C13" s="753" t="s">
        <v>12</v>
      </c>
      <c r="D13" s="805"/>
      <c r="E13" s="805"/>
      <c r="F13" s="303"/>
      <c r="G13" s="805"/>
      <c r="H13" s="303"/>
      <c r="I13" s="42"/>
      <c r="J13" s="42" t="s">
        <v>1411</v>
      </c>
      <c r="K13" s="42"/>
      <c r="L13" s="41" t="s">
        <v>91</v>
      </c>
      <c r="M13" s="41" t="s">
        <v>175</v>
      </c>
      <c r="N13" s="41" t="s">
        <v>1412</v>
      </c>
      <c r="O13" s="41" t="s">
        <v>1340</v>
      </c>
      <c r="P13" s="41"/>
      <c r="Q13" s="41" t="s">
        <v>1341</v>
      </c>
      <c r="R13" s="41"/>
      <c r="S13" s="47"/>
      <c r="T13" s="47"/>
      <c r="U13" s="35"/>
    </row>
    <row r="14" spans="1:22" ht="28.8">
      <c r="A14" s="35"/>
      <c r="B14" s="829" t="s">
        <v>5567</v>
      </c>
      <c r="C14" s="753" t="s">
        <v>72</v>
      </c>
      <c r="D14" s="805"/>
      <c r="E14" s="805"/>
      <c r="F14" s="303"/>
      <c r="G14" s="805"/>
      <c r="H14" s="303"/>
      <c r="I14" s="42"/>
      <c r="J14" s="42" t="s">
        <v>1411</v>
      </c>
      <c r="K14" s="42"/>
      <c r="L14" s="41" t="s">
        <v>91</v>
      </c>
      <c r="M14" s="41" t="s">
        <v>175</v>
      </c>
      <c r="N14" s="41" t="s">
        <v>1412</v>
      </c>
      <c r="O14" s="41" t="s">
        <v>1340</v>
      </c>
      <c r="P14" s="41" t="s">
        <v>3480</v>
      </c>
      <c r="Q14" s="41" t="s">
        <v>1341</v>
      </c>
      <c r="R14" s="41" t="s">
        <v>1344</v>
      </c>
      <c r="S14" s="47"/>
      <c r="T14" s="47"/>
      <c r="U14" s="35"/>
    </row>
    <row r="15" spans="1:22">
      <c r="A15" s="35"/>
      <c r="B15" s="804" t="s">
        <v>3414</v>
      </c>
      <c r="C15" s="753" t="s">
        <v>11</v>
      </c>
      <c r="D15" s="805"/>
      <c r="E15" s="805"/>
      <c r="F15" s="303"/>
      <c r="G15" s="805"/>
      <c r="H15" s="303"/>
      <c r="I15" s="42"/>
      <c r="J15" s="42" t="s">
        <v>1411</v>
      </c>
      <c r="K15" s="42"/>
      <c r="L15" s="41" t="s">
        <v>91</v>
      </c>
      <c r="M15" s="41" t="s">
        <v>175</v>
      </c>
      <c r="N15" s="41" t="s">
        <v>1412</v>
      </c>
      <c r="O15" s="41" t="s">
        <v>1340</v>
      </c>
      <c r="P15" s="41"/>
      <c r="Q15" s="41" t="s">
        <v>3415</v>
      </c>
      <c r="R15" s="41"/>
      <c r="S15" s="47"/>
      <c r="T15" s="47"/>
      <c r="U15" s="35"/>
    </row>
    <row r="16" spans="1:22" ht="28.8">
      <c r="A16" s="35"/>
      <c r="B16" s="804" t="s">
        <v>3416</v>
      </c>
      <c r="C16" s="753" t="s">
        <v>71</v>
      </c>
      <c r="D16" s="805"/>
      <c r="E16" s="805"/>
      <c r="F16" s="303"/>
      <c r="G16" s="805"/>
      <c r="H16" s="303"/>
      <c r="I16" s="42"/>
      <c r="J16" s="42" t="s">
        <v>1411</v>
      </c>
      <c r="K16" s="42"/>
      <c r="L16" s="41" t="s">
        <v>91</v>
      </c>
      <c r="M16" s="41" t="s">
        <v>175</v>
      </c>
      <c r="N16" s="41" t="s">
        <v>1412</v>
      </c>
      <c r="O16" s="41" t="s">
        <v>1340</v>
      </c>
      <c r="P16" s="41"/>
      <c r="Q16" s="41" t="s">
        <v>1350</v>
      </c>
      <c r="R16" s="41"/>
      <c r="S16" s="47"/>
      <c r="T16" s="47"/>
      <c r="U16" s="35"/>
    </row>
    <row r="17" spans="1:21">
      <c r="A17" s="35"/>
      <c r="B17" s="804" t="s">
        <v>3417</v>
      </c>
      <c r="C17" s="753" t="s">
        <v>70</v>
      </c>
      <c r="D17" s="805"/>
      <c r="E17" s="303"/>
      <c r="F17" s="805"/>
      <c r="G17" s="805"/>
      <c r="H17" s="805"/>
      <c r="I17" s="42"/>
      <c r="J17" s="42" t="s">
        <v>1411</v>
      </c>
      <c r="K17" s="42"/>
      <c r="L17" s="41" t="s">
        <v>91</v>
      </c>
      <c r="M17" s="41" t="s">
        <v>175</v>
      </c>
      <c r="N17" s="41" t="s">
        <v>1412</v>
      </c>
      <c r="O17" s="41" t="s">
        <v>1340</v>
      </c>
      <c r="P17" s="41"/>
      <c r="Q17" s="41" t="s">
        <v>1354</v>
      </c>
      <c r="R17" s="41"/>
      <c r="S17" s="47"/>
      <c r="T17" s="47"/>
      <c r="U17" s="35"/>
    </row>
    <row r="18" spans="1:21" ht="28.8">
      <c r="A18" s="35"/>
      <c r="B18" s="829" t="s">
        <v>5568</v>
      </c>
      <c r="C18" s="753" t="s">
        <v>69</v>
      </c>
      <c r="D18" s="805"/>
      <c r="E18" s="303"/>
      <c r="F18" s="805"/>
      <c r="G18" s="805"/>
      <c r="H18" s="805"/>
      <c r="I18" s="42"/>
      <c r="J18" s="42" t="s">
        <v>1411</v>
      </c>
      <c r="K18" s="42"/>
      <c r="L18" s="41" t="s">
        <v>91</v>
      </c>
      <c r="M18" s="41" t="s">
        <v>175</v>
      </c>
      <c r="N18" s="41" t="s">
        <v>1412</v>
      </c>
      <c r="O18" s="41" t="s">
        <v>1340</v>
      </c>
      <c r="P18" s="41" t="s">
        <v>3480</v>
      </c>
      <c r="Q18" s="41" t="s">
        <v>1354</v>
      </c>
      <c r="R18" s="41"/>
      <c r="S18" s="47"/>
      <c r="T18" s="47"/>
      <c r="U18" s="35"/>
    </row>
    <row r="19" spans="1:21">
      <c r="A19" s="35"/>
      <c r="B19" s="804" t="s">
        <v>3418</v>
      </c>
      <c r="C19" s="753" t="s">
        <v>68</v>
      </c>
      <c r="D19" s="805"/>
      <c r="E19" s="805"/>
      <c r="F19" s="303"/>
      <c r="G19" s="303"/>
      <c r="H19" s="303"/>
      <c r="I19" s="42"/>
      <c r="J19" s="42" t="s">
        <v>1411</v>
      </c>
      <c r="K19" s="42"/>
      <c r="L19" s="41" t="s">
        <v>91</v>
      </c>
      <c r="M19" s="41" t="s">
        <v>175</v>
      </c>
      <c r="N19" s="41" t="s">
        <v>1412</v>
      </c>
      <c r="O19" s="41" t="s">
        <v>1340</v>
      </c>
      <c r="P19" s="41"/>
      <c r="Q19" s="41" t="s">
        <v>3419</v>
      </c>
      <c r="R19" s="41"/>
      <c r="S19" s="47"/>
      <c r="T19" s="47"/>
      <c r="U19" s="35"/>
    </row>
    <row r="20" spans="1:21">
      <c r="A20" s="35"/>
      <c r="B20" s="829" t="s">
        <v>5569</v>
      </c>
      <c r="C20" s="753" t="s">
        <v>67</v>
      </c>
      <c r="D20" s="805"/>
      <c r="E20" s="805"/>
      <c r="F20" s="303"/>
      <c r="G20" s="303"/>
      <c r="H20" s="303"/>
      <c r="I20" s="42"/>
      <c r="J20" s="42" t="s">
        <v>1411</v>
      </c>
      <c r="K20" s="42"/>
      <c r="L20" s="41" t="s">
        <v>91</v>
      </c>
      <c r="M20" s="41" t="s">
        <v>175</v>
      </c>
      <c r="N20" s="41" t="s">
        <v>1412</v>
      </c>
      <c r="O20" s="41" t="s">
        <v>1340</v>
      </c>
      <c r="P20" s="41" t="s">
        <v>3480</v>
      </c>
      <c r="Q20" s="41" t="s">
        <v>3419</v>
      </c>
      <c r="R20" s="41"/>
      <c r="S20" s="47"/>
      <c r="T20" s="47"/>
      <c r="U20" s="35"/>
    </row>
    <row r="21" spans="1:21">
      <c r="A21" s="35"/>
      <c r="B21" s="804" t="s">
        <v>1361</v>
      </c>
      <c r="C21" s="753" t="s">
        <v>66</v>
      </c>
      <c r="D21" s="805"/>
      <c r="E21" s="303"/>
      <c r="F21" s="805"/>
      <c r="G21" s="805"/>
      <c r="H21" s="805"/>
      <c r="I21" s="42"/>
      <c r="J21" s="42" t="s">
        <v>1411</v>
      </c>
      <c r="K21" s="42"/>
      <c r="L21" s="41" t="s">
        <v>91</v>
      </c>
      <c r="M21" s="41" t="s">
        <v>175</v>
      </c>
      <c r="N21" s="41" t="s">
        <v>1412</v>
      </c>
      <c r="O21" s="41" t="s">
        <v>1340</v>
      </c>
      <c r="P21" s="41"/>
      <c r="Q21" s="41" t="s">
        <v>1363</v>
      </c>
      <c r="R21" s="41"/>
      <c r="S21" s="47"/>
      <c r="T21" s="47"/>
      <c r="U21" s="35"/>
    </row>
    <row r="22" spans="1:21">
      <c r="A22" s="35"/>
      <c r="B22" s="829" t="s">
        <v>5570</v>
      </c>
      <c r="C22" s="753" t="s">
        <v>10</v>
      </c>
      <c r="D22" s="805"/>
      <c r="E22" s="303"/>
      <c r="F22" s="805"/>
      <c r="G22" s="805"/>
      <c r="H22" s="805"/>
      <c r="I22" s="42"/>
      <c r="J22" s="42" t="s">
        <v>1411</v>
      </c>
      <c r="K22" s="42"/>
      <c r="L22" s="41" t="s">
        <v>91</v>
      </c>
      <c r="M22" s="41" t="s">
        <v>175</v>
      </c>
      <c r="N22" s="41" t="s">
        <v>1412</v>
      </c>
      <c r="O22" s="41" t="s">
        <v>1340</v>
      </c>
      <c r="P22" s="41" t="s">
        <v>3480</v>
      </c>
      <c r="Q22" s="41" t="s">
        <v>1363</v>
      </c>
      <c r="R22" s="41"/>
      <c r="S22" s="47"/>
      <c r="T22" s="47"/>
      <c r="U22" s="35"/>
    </row>
    <row r="23" spans="1:21">
      <c r="A23" s="35"/>
      <c r="B23" s="804" t="s">
        <v>3420</v>
      </c>
      <c r="C23" s="753" t="s">
        <v>9</v>
      </c>
      <c r="D23" s="805"/>
      <c r="E23" s="303"/>
      <c r="F23" s="805"/>
      <c r="G23" s="805"/>
      <c r="H23" s="805"/>
      <c r="I23" s="42"/>
      <c r="J23" s="42" t="s">
        <v>1411</v>
      </c>
      <c r="K23" s="42"/>
      <c r="L23" s="41" t="s">
        <v>91</v>
      </c>
      <c r="M23" s="41" t="s">
        <v>175</v>
      </c>
      <c r="N23" s="41" t="s">
        <v>1412</v>
      </c>
      <c r="O23" s="41" t="s">
        <v>1340</v>
      </c>
      <c r="P23" s="41"/>
      <c r="Q23" s="41" t="s">
        <v>3421</v>
      </c>
      <c r="R23" s="41"/>
      <c r="S23" s="47"/>
      <c r="T23" s="47"/>
      <c r="U23" s="35"/>
    </row>
    <row r="24" spans="1:21" ht="28.8">
      <c r="A24" s="35"/>
      <c r="B24" s="829" t="s">
        <v>5571</v>
      </c>
      <c r="C24" s="753" t="s">
        <v>65</v>
      </c>
      <c r="D24" s="805"/>
      <c r="E24" s="303"/>
      <c r="F24" s="805"/>
      <c r="G24" s="805"/>
      <c r="H24" s="805"/>
      <c r="I24" s="42"/>
      <c r="J24" s="42" t="s">
        <v>1411</v>
      </c>
      <c r="K24" s="42"/>
      <c r="L24" s="41" t="s">
        <v>91</v>
      </c>
      <c r="M24" s="41" t="s">
        <v>175</v>
      </c>
      <c r="N24" s="41" t="s">
        <v>1412</v>
      </c>
      <c r="O24" s="41" t="s">
        <v>1340</v>
      </c>
      <c r="P24" s="41" t="s">
        <v>3480</v>
      </c>
      <c r="Q24" s="41" t="s">
        <v>3421</v>
      </c>
      <c r="R24" s="41"/>
      <c r="S24" s="47"/>
      <c r="T24" s="47"/>
      <c r="U24" s="35"/>
    </row>
    <row r="25" spans="1:21">
      <c r="A25" s="35"/>
      <c r="B25" s="804" t="s">
        <v>3422</v>
      </c>
      <c r="C25" s="753" t="s">
        <v>8</v>
      </c>
      <c r="D25" s="805"/>
      <c r="E25" s="805"/>
      <c r="F25" s="303"/>
      <c r="G25" s="303"/>
      <c r="H25" s="303"/>
      <c r="I25" s="42"/>
      <c r="J25" s="42" t="s">
        <v>1411</v>
      </c>
      <c r="K25" s="42"/>
      <c r="L25" s="41" t="s">
        <v>91</v>
      </c>
      <c r="M25" s="41" t="s">
        <v>175</v>
      </c>
      <c r="N25" s="41" t="s">
        <v>1412</v>
      </c>
      <c r="O25" s="41" t="s">
        <v>1340</v>
      </c>
      <c r="P25" s="41" t="s">
        <v>3454</v>
      </c>
      <c r="Q25" s="41" t="s">
        <v>3423</v>
      </c>
      <c r="R25" s="41"/>
      <c r="S25" s="47"/>
      <c r="T25" s="47"/>
      <c r="U25" s="35"/>
    </row>
    <row r="26" spans="1:21">
      <c r="A26" s="35"/>
      <c r="B26" s="804" t="s">
        <v>1367</v>
      </c>
      <c r="C26" s="753" t="s">
        <v>7</v>
      </c>
      <c r="D26" s="805"/>
      <c r="E26" s="303"/>
      <c r="F26" s="805"/>
      <c r="G26" s="805"/>
      <c r="H26" s="805"/>
      <c r="I26" s="42"/>
      <c r="J26" s="42" t="s">
        <v>1411</v>
      </c>
      <c r="K26" s="42"/>
      <c r="L26" s="41" t="s">
        <v>91</v>
      </c>
      <c r="M26" s="41" t="s">
        <v>175</v>
      </c>
      <c r="N26" s="41" t="s">
        <v>1412</v>
      </c>
      <c r="O26" s="41" t="s">
        <v>1340</v>
      </c>
      <c r="P26" s="41"/>
      <c r="Q26" s="41" t="s">
        <v>1369</v>
      </c>
      <c r="R26" s="41"/>
      <c r="S26" s="47"/>
      <c r="T26" s="47"/>
      <c r="U26" s="35"/>
    </row>
    <row r="27" spans="1:21">
      <c r="A27" s="35"/>
      <c r="B27" s="829" t="s">
        <v>5572</v>
      </c>
      <c r="C27" s="753" t="s">
        <v>64</v>
      </c>
      <c r="D27" s="805"/>
      <c r="E27" s="303"/>
      <c r="F27" s="805"/>
      <c r="G27" s="805"/>
      <c r="H27" s="805"/>
      <c r="I27" s="42"/>
      <c r="J27" s="42" t="s">
        <v>1411</v>
      </c>
      <c r="K27" s="42"/>
      <c r="L27" s="41" t="s">
        <v>91</v>
      </c>
      <c r="M27" s="41" t="s">
        <v>175</v>
      </c>
      <c r="N27" s="41" t="s">
        <v>1412</v>
      </c>
      <c r="O27" s="41" t="s">
        <v>1340</v>
      </c>
      <c r="P27" s="41" t="s">
        <v>3480</v>
      </c>
      <c r="Q27" s="41" t="s">
        <v>1369</v>
      </c>
      <c r="R27" s="41"/>
      <c r="S27" s="47"/>
      <c r="T27" s="47"/>
      <c r="U27" s="35"/>
    </row>
    <row r="28" spans="1:21">
      <c r="A28" s="35"/>
      <c r="B28" s="804" t="s">
        <v>3424</v>
      </c>
      <c r="C28" s="753" t="s">
        <v>6</v>
      </c>
      <c r="D28" s="805"/>
      <c r="E28" s="303"/>
      <c r="F28" s="303"/>
      <c r="G28" s="303"/>
      <c r="H28" s="805"/>
      <c r="I28" s="42"/>
      <c r="J28" s="42" t="s">
        <v>1411</v>
      </c>
      <c r="K28" s="42"/>
      <c r="L28" s="41" t="s">
        <v>91</v>
      </c>
      <c r="M28" s="41" t="s">
        <v>175</v>
      </c>
      <c r="N28" s="41" t="s">
        <v>1412</v>
      </c>
      <c r="O28" s="41" t="s">
        <v>1340</v>
      </c>
      <c r="P28" s="41"/>
      <c r="Q28" s="41" t="s">
        <v>3425</v>
      </c>
      <c r="R28" s="41"/>
      <c r="S28" s="47"/>
      <c r="T28" s="47"/>
      <c r="U28" s="35"/>
    </row>
    <row r="29" spans="1:21" ht="28.8">
      <c r="A29" s="35"/>
      <c r="B29" s="829" t="s">
        <v>5573</v>
      </c>
      <c r="C29" s="753" t="s">
        <v>5</v>
      </c>
      <c r="D29" s="805"/>
      <c r="E29" s="303"/>
      <c r="F29" s="303"/>
      <c r="G29" s="303"/>
      <c r="H29" s="805"/>
      <c r="I29" s="42"/>
      <c r="J29" s="42" t="s">
        <v>1411</v>
      </c>
      <c r="K29" s="42"/>
      <c r="L29" s="41" t="s">
        <v>91</v>
      </c>
      <c r="M29" s="41" t="s">
        <v>175</v>
      </c>
      <c r="N29" s="41" t="s">
        <v>1412</v>
      </c>
      <c r="O29" s="41" t="s">
        <v>1340</v>
      </c>
      <c r="P29" s="41" t="s">
        <v>3480</v>
      </c>
      <c r="Q29" s="41" t="s">
        <v>3425</v>
      </c>
      <c r="R29" s="41"/>
      <c r="S29" s="47"/>
      <c r="T29" s="47"/>
      <c r="U29" s="35"/>
    </row>
    <row r="30" spans="1:21" ht="28.8">
      <c r="A30" s="35"/>
      <c r="B30" s="829" t="s">
        <v>3426</v>
      </c>
      <c r="C30" s="753" t="s">
        <v>63</v>
      </c>
      <c r="D30" s="805"/>
      <c r="E30" s="805"/>
      <c r="F30" s="805"/>
      <c r="G30" s="805"/>
      <c r="H30" s="805"/>
      <c r="I30" s="42"/>
      <c r="J30" s="42" t="s">
        <v>1411</v>
      </c>
      <c r="K30" s="42"/>
      <c r="L30" s="41" t="s">
        <v>91</v>
      </c>
      <c r="M30" s="41" t="s">
        <v>175</v>
      </c>
      <c r="N30" s="41" t="s">
        <v>1412</v>
      </c>
      <c r="O30" s="41" t="s">
        <v>1340</v>
      </c>
      <c r="P30" s="41"/>
      <c r="Q30" s="41" t="s">
        <v>3427</v>
      </c>
      <c r="R30" s="41"/>
      <c r="S30" s="47"/>
      <c r="T30" s="47"/>
      <c r="U30" s="35"/>
    </row>
    <row r="31" spans="1:21" ht="28.8">
      <c r="A31" s="35"/>
      <c r="B31" s="829" t="s">
        <v>6295</v>
      </c>
      <c r="C31" s="753" t="s">
        <v>62</v>
      </c>
      <c r="D31" s="805"/>
      <c r="E31" s="805"/>
      <c r="F31" s="805"/>
      <c r="G31" s="805"/>
      <c r="H31" s="805"/>
      <c r="I31" s="42" t="s">
        <v>1250</v>
      </c>
      <c r="J31" s="42" t="s">
        <v>1411</v>
      </c>
      <c r="K31" s="42"/>
      <c r="L31" s="41" t="s">
        <v>91</v>
      </c>
      <c r="M31" s="41" t="s">
        <v>175</v>
      </c>
      <c r="N31" s="41" t="s">
        <v>1412</v>
      </c>
      <c r="O31" s="41" t="s">
        <v>1340</v>
      </c>
      <c r="P31" s="41" t="s">
        <v>3485</v>
      </c>
      <c r="Q31" s="41"/>
      <c r="R31" s="41"/>
      <c r="S31" s="47"/>
      <c r="T31" s="47"/>
      <c r="U31" s="35"/>
    </row>
    <row r="32" spans="1:21">
      <c r="A32" s="35"/>
      <c r="B32" s="829" t="s">
        <v>6296</v>
      </c>
      <c r="C32" s="753" t="s">
        <v>61</v>
      </c>
      <c r="D32" s="805"/>
      <c r="E32" s="805"/>
      <c r="F32" s="805"/>
      <c r="G32" s="805"/>
      <c r="H32" s="805"/>
      <c r="I32" s="42"/>
      <c r="J32" s="42" t="s">
        <v>1411</v>
      </c>
      <c r="K32" s="42"/>
      <c r="L32" s="41" t="s">
        <v>91</v>
      </c>
      <c r="M32" s="41" t="s">
        <v>175</v>
      </c>
      <c r="N32" s="41" t="s">
        <v>3486</v>
      </c>
      <c r="O32" s="41" t="s">
        <v>1340</v>
      </c>
      <c r="P32" s="41"/>
      <c r="Q32" s="41"/>
      <c r="R32" s="41"/>
      <c r="S32" s="47"/>
      <c r="T32" s="47"/>
      <c r="U32" s="35"/>
    </row>
    <row r="33" spans="1:22">
      <c r="A33" s="35"/>
      <c r="B33" s="829" t="s">
        <v>5575</v>
      </c>
      <c r="C33" s="753" t="s">
        <v>4</v>
      </c>
      <c r="D33" s="805"/>
      <c r="E33" s="805"/>
      <c r="F33" s="805"/>
      <c r="G33" s="805"/>
      <c r="H33" s="805"/>
      <c r="I33" s="42"/>
      <c r="J33" s="42" t="s">
        <v>1411</v>
      </c>
      <c r="K33" s="42"/>
      <c r="L33" s="41" t="s">
        <v>91</v>
      </c>
      <c r="M33" s="41" t="s">
        <v>175</v>
      </c>
      <c r="N33" s="41" t="s">
        <v>3486</v>
      </c>
      <c r="O33" s="41" t="s">
        <v>1340</v>
      </c>
      <c r="P33" s="41" t="s">
        <v>3487</v>
      </c>
      <c r="Q33" s="41"/>
      <c r="R33" s="41"/>
      <c r="S33" s="47"/>
      <c r="T33" s="47"/>
      <c r="U33" s="35"/>
    </row>
    <row r="34" spans="1:22" ht="43.2">
      <c r="A34" s="35"/>
      <c r="B34" s="826" t="s">
        <v>3428</v>
      </c>
      <c r="C34" s="753"/>
      <c r="D34" s="303"/>
      <c r="E34" s="303"/>
      <c r="F34" s="303"/>
      <c r="G34" s="303"/>
      <c r="H34" s="303"/>
      <c r="I34" s="35"/>
      <c r="J34" s="42"/>
      <c r="K34" s="35"/>
      <c r="L34" s="35"/>
      <c r="M34" s="35"/>
      <c r="N34" s="35"/>
      <c r="O34" s="35"/>
      <c r="P34" s="35"/>
      <c r="Q34" s="35"/>
      <c r="R34" s="35"/>
      <c r="S34" s="35"/>
      <c r="T34" s="35"/>
      <c r="U34" s="35"/>
      <c r="V34" s="35"/>
    </row>
    <row r="35" spans="1:22" ht="43.2">
      <c r="A35" s="35"/>
      <c r="B35" s="804" t="s">
        <v>3428</v>
      </c>
      <c r="C35" s="753" t="s">
        <v>60</v>
      </c>
      <c r="D35" s="805"/>
      <c r="E35" s="303"/>
      <c r="F35" s="303"/>
      <c r="G35" s="303"/>
      <c r="H35" s="303"/>
      <c r="J35" s="42" t="s">
        <v>1411</v>
      </c>
      <c r="K35" s="42"/>
      <c r="L35" s="41" t="s">
        <v>91</v>
      </c>
      <c r="M35" s="448" t="s">
        <v>175</v>
      </c>
      <c r="N35" s="448"/>
      <c r="O35" s="41" t="s">
        <v>3429</v>
      </c>
      <c r="P35" s="47"/>
      <c r="R35" s="35"/>
      <c r="S35" s="35"/>
      <c r="T35" s="35"/>
      <c r="U35" s="35"/>
      <c r="V35" s="35"/>
    </row>
    <row r="36" spans="1:22">
      <c r="A36" s="35"/>
      <c r="B36" s="826" t="s">
        <v>3430</v>
      </c>
      <c r="C36" s="753"/>
      <c r="D36" s="303"/>
      <c r="E36" s="303"/>
      <c r="F36" s="303"/>
      <c r="G36" s="303"/>
      <c r="H36" s="303"/>
      <c r="I36" s="35"/>
      <c r="J36" s="42"/>
      <c r="K36" s="35"/>
      <c r="L36" s="35"/>
      <c r="M36" s="35"/>
      <c r="N36" s="35"/>
      <c r="O36" s="35"/>
      <c r="P36" s="35"/>
      <c r="Q36" s="35"/>
      <c r="R36" s="35"/>
      <c r="S36" s="35"/>
      <c r="T36" s="35"/>
      <c r="U36" s="35"/>
      <c r="V36" s="35"/>
    </row>
    <row r="37" spans="1:22" ht="53.25" customHeight="1">
      <c r="A37" s="35"/>
      <c r="B37" s="804" t="s">
        <v>3488</v>
      </c>
      <c r="C37" s="753" t="s">
        <v>59</v>
      </c>
      <c r="D37" s="809"/>
      <c r="E37" s="809"/>
      <c r="F37" s="809"/>
      <c r="G37" s="809"/>
      <c r="H37" s="809"/>
      <c r="J37" s="42" t="s">
        <v>1411</v>
      </c>
      <c r="K37" s="42"/>
      <c r="L37" s="41" t="s">
        <v>91</v>
      </c>
      <c r="M37" s="41" t="s">
        <v>175</v>
      </c>
      <c r="N37" s="41" t="s">
        <v>1340</v>
      </c>
      <c r="O37" s="41" t="s">
        <v>3489</v>
      </c>
      <c r="Q37" s="41"/>
      <c r="R37" s="41"/>
      <c r="S37" s="35"/>
      <c r="T37" s="35"/>
    </row>
    <row r="38" spans="1:22" ht="53.25" customHeight="1">
      <c r="A38" s="35"/>
      <c r="B38" s="804" t="s">
        <v>3490</v>
      </c>
      <c r="C38" s="753" t="s">
        <v>58</v>
      </c>
      <c r="D38" s="809"/>
      <c r="E38" s="809"/>
      <c r="F38" s="809"/>
      <c r="G38" s="809"/>
      <c r="H38" s="303"/>
      <c r="J38" s="42" t="s">
        <v>1411</v>
      </c>
      <c r="K38" s="42"/>
      <c r="L38" s="41" t="s">
        <v>91</v>
      </c>
      <c r="M38" s="41" t="s">
        <v>175</v>
      </c>
      <c r="N38" s="41" t="s">
        <v>1340</v>
      </c>
      <c r="O38" s="41" t="s">
        <v>3491</v>
      </c>
      <c r="Q38" s="41"/>
      <c r="R38" s="41"/>
      <c r="S38" s="35"/>
      <c r="T38" s="35"/>
    </row>
    <row r="39" spans="1:22" ht="28.8">
      <c r="A39" s="35"/>
      <c r="B39" s="804" t="s">
        <v>3492</v>
      </c>
      <c r="C39" s="753" t="s">
        <v>57</v>
      </c>
      <c r="D39" s="809"/>
      <c r="E39" s="809"/>
      <c r="F39" s="809"/>
      <c r="G39" s="805"/>
      <c r="H39" s="809"/>
      <c r="J39" s="42" t="s">
        <v>1411</v>
      </c>
      <c r="K39" s="42"/>
      <c r="L39" s="41" t="s">
        <v>91</v>
      </c>
      <c r="M39" s="41" t="s">
        <v>175</v>
      </c>
      <c r="N39" s="41" t="s">
        <v>1340</v>
      </c>
      <c r="O39" s="41" t="s">
        <v>3493</v>
      </c>
      <c r="Q39" s="41"/>
      <c r="R39" s="41"/>
      <c r="S39" s="35"/>
      <c r="T39" s="35"/>
    </row>
    <row r="40" spans="1:22" ht="28.8">
      <c r="A40" s="35"/>
      <c r="B40" s="829" t="s">
        <v>6297</v>
      </c>
      <c r="C40" s="753" t="s">
        <v>56</v>
      </c>
      <c r="D40" s="809"/>
      <c r="E40" s="809"/>
      <c r="F40" s="809"/>
      <c r="G40" s="809"/>
      <c r="H40" s="809"/>
      <c r="J40" s="42" t="s">
        <v>1411</v>
      </c>
      <c r="K40" s="42"/>
      <c r="L40" s="41" t="s">
        <v>91</v>
      </c>
      <c r="M40" s="41" t="s">
        <v>175</v>
      </c>
      <c r="N40" s="41" t="s">
        <v>1340</v>
      </c>
      <c r="O40" s="41" t="s">
        <v>3494</v>
      </c>
      <c r="Q40" s="41"/>
      <c r="R40" s="41"/>
      <c r="S40" s="35"/>
      <c r="T40" s="35"/>
    </row>
    <row r="41" spans="1:22">
      <c r="A41" s="35"/>
      <c r="B41" s="829" t="s">
        <v>5576</v>
      </c>
      <c r="C41" s="753" t="s">
        <v>55</v>
      </c>
      <c r="D41" s="805"/>
      <c r="E41" s="805"/>
      <c r="F41" s="805"/>
      <c r="G41" s="805"/>
      <c r="H41" s="805"/>
      <c r="J41" s="42" t="s">
        <v>1411</v>
      </c>
      <c r="K41" s="42"/>
      <c r="L41" s="41" t="s">
        <v>91</v>
      </c>
      <c r="M41" s="41" t="s">
        <v>175</v>
      </c>
      <c r="N41" s="41" t="s">
        <v>1340</v>
      </c>
      <c r="O41" s="41" t="s">
        <v>3487</v>
      </c>
      <c r="P41" s="41" t="s">
        <v>3495</v>
      </c>
      <c r="Q41" s="41"/>
      <c r="R41" s="41"/>
      <c r="S41" s="35"/>
      <c r="T41" s="35"/>
    </row>
    <row r="42" spans="1:22">
      <c r="A42" s="35"/>
      <c r="B42" s="826" t="s">
        <v>3496</v>
      </c>
      <c r="C42" s="753" t="s">
        <v>54</v>
      </c>
      <c r="D42" s="805"/>
      <c r="E42" s="805"/>
      <c r="F42" s="805"/>
      <c r="G42" s="805"/>
      <c r="H42" s="805"/>
      <c r="J42" s="42" t="s">
        <v>1411</v>
      </c>
      <c r="K42" s="42"/>
      <c r="L42" s="41" t="s">
        <v>91</v>
      </c>
      <c r="M42" s="41" t="s">
        <v>175</v>
      </c>
      <c r="N42" s="41" t="s">
        <v>1340</v>
      </c>
      <c r="O42" s="41" t="s">
        <v>3487</v>
      </c>
      <c r="P42" s="41"/>
      <c r="Q42" s="41"/>
      <c r="R42" s="41"/>
      <c r="S42" s="35"/>
      <c r="T42" s="35"/>
    </row>
    <row r="43" spans="1:22">
      <c r="A43" s="35"/>
      <c r="B43" s="826" t="s">
        <v>3433</v>
      </c>
      <c r="C43" s="753" t="s">
        <v>3</v>
      </c>
      <c r="D43" s="805"/>
      <c r="E43" s="805"/>
      <c r="F43" s="805"/>
      <c r="G43" s="805"/>
      <c r="H43" s="805"/>
      <c r="J43" s="42" t="s">
        <v>1411</v>
      </c>
      <c r="K43" s="42" t="s">
        <v>3497</v>
      </c>
      <c r="L43" s="41" t="s">
        <v>91</v>
      </c>
      <c r="M43" s="41" t="s">
        <v>175</v>
      </c>
      <c r="N43" s="41" t="s">
        <v>1340</v>
      </c>
      <c r="O43" s="41" t="s">
        <v>3454</v>
      </c>
      <c r="P43" s="41"/>
      <c r="Q43" s="827"/>
      <c r="R43" s="42"/>
      <c r="S43" s="35"/>
      <c r="V43" s="35"/>
    </row>
    <row r="44" spans="1:22">
      <c r="A44" s="35"/>
      <c r="B44" s="828" t="s">
        <v>1378</v>
      </c>
      <c r="C44" s="753"/>
      <c r="D44" s="303"/>
      <c r="E44" s="303"/>
      <c r="F44" s="303"/>
      <c r="G44" s="303"/>
      <c r="H44" s="303"/>
      <c r="J44" s="427"/>
      <c r="K44" s="427"/>
      <c r="L44" s="427"/>
      <c r="M44" s="35"/>
      <c r="N44" s="35"/>
      <c r="O44" s="35"/>
      <c r="P44" s="35"/>
      <c r="Q44" s="35"/>
      <c r="R44" s="35"/>
      <c r="S44" s="35"/>
      <c r="T44" s="35"/>
      <c r="V44" s="35"/>
    </row>
    <row r="45" spans="1:22">
      <c r="A45" s="35"/>
      <c r="B45" s="804" t="s">
        <v>3434</v>
      </c>
      <c r="C45" s="753" t="s">
        <v>53</v>
      </c>
      <c r="D45" s="805"/>
      <c r="E45" s="303"/>
      <c r="F45" s="303"/>
      <c r="G45" s="805"/>
      <c r="H45" s="303"/>
      <c r="J45" s="42" t="s">
        <v>1411</v>
      </c>
      <c r="K45" s="42"/>
      <c r="L45" s="41" t="s">
        <v>91</v>
      </c>
      <c r="M45" s="41" t="s">
        <v>175</v>
      </c>
      <c r="N45" s="41" t="s">
        <v>3435</v>
      </c>
      <c r="O45" s="41" t="s">
        <v>1341</v>
      </c>
      <c r="P45" s="41" t="s">
        <v>3436</v>
      </c>
      <c r="Q45" s="41"/>
      <c r="R45" s="47"/>
      <c r="T45" s="47"/>
      <c r="V45" s="35"/>
    </row>
    <row r="46" spans="1:22" ht="43.2">
      <c r="A46" s="35"/>
      <c r="B46" s="804" t="s">
        <v>3437</v>
      </c>
      <c r="C46" s="753" t="s">
        <v>52</v>
      </c>
      <c r="D46" s="805"/>
      <c r="E46" s="303"/>
      <c r="F46" s="303"/>
      <c r="G46" s="805"/>
      <c r="H46" s="303"/>
      <c r="J46" s="42" t="s">
        <v>1411</v>
      </c>
      <c r="K46" s="42"/>
      <c r="L46" s="41" t="s">
        <v>91</v>
      </c>
      <c r="M46" s="41" t="s">
        <v>175</v>
      </c>
      <c r="N46" s="41" t="s">
        <v>3435</v>
      </c>
      <c r="O46" s="41" t="s">
        <v>1350</v>
      </c>
      <c r="P46" s="41" t="s">
        <v>3436</v>
      </c>
      <c r="Q46" s="41"/>
      <c r="R46" s="47"/>
      <c r="T46" s="47"/>
      <c r="V46" s="35"/>
    </row>
    <row r="47" spans="1:22">
      <c r="A47" s="35"/>
      <c r="B47" s="804" t="s">
        <v>3438</v>
      </c>
      <c r="C47" s="753" t="s">
        <v>51</v>
      </c>
      <c r="D47" s="805"/>
      <c r="E47" s="303"/>
      <c r="F47" s="303"/>
      <c r="G47" s="805"/>
      <c r="H47" s="805"/>
      <c r="J47" s="42" t="s">
        <v>1411</v>
      </c>
      <c r="K47" s="42"/>
      <c r="L47" s="41" t="s">
        <v>91</v>
      </c>
      <c r="M47" s="41" t="s">
        <v>175</v>
      </c>
      <c r="N47" s="41" t="s">
        <v>3435</v>
      </c>
      <c r="O47" s="41" t="s">
        <v>1363</v>
      </c>
      <c r="P47" s="41" t="s">
        <v>3436</v>
      </c>
      <c r="Q47" s="41"/>
      <c r="R47" s="47"/>
      <c r="T47" s="47"/>
      <c r="V47" s="35"/>
    </row>
    <row r="48" spans="1:22" ht="28.8">
      <c r="A48" s="35"/>
      <c r="B48" s="804" t="s">
        <v>3439</v>
      </c>
      <c r="C48" s="753" t="s">
        <v>50</v>
      </c>
      <c r="D48" s="805"/>
      <c r="E48" s="303"/>
      <c r="F48" s="303"/>
      <c r="G48" s="805"/>
      <c r="H48" s="805"/>
      <c r="J48" s="42" t="s">
        <v>1411</v>
      </c>
      <c r="K48" s="42"/>
      <c r="L48" s="41" t="s">
        <v>91</v>
      </c>
      <c r="M48" s="41" t="s">
        <v>175</v>
      </c>
      <c r="N48" s="41" t="s">
        <v>3435</v>
      </c>
      <c r="O48" s="41" t="s">
        <v>3440</v>
      </c>
      <c r="P48" s="41" t="s">
        <v>3436</v>
      </c>
      <c r="Q48" s="41"/>
      <c r="R48" s="47"/>
      <c r="T48" s="47"/>
      <c r="V48" s="35"/>
    </row>
    <row r="49" spans="1:22" ht="28.8">
      <c r="A49" s="35"/>
      <c r="B49" s="804" t="s">
        <v>3441</v>
      </c>
      <c r="C49" s="753" t="s">
        <v>49</v>
      </c>
      <c r="D49" s="805"/>
      <c r="E49" s="303"/>
      <c r="F49" s="303"/>
      <c r="G49" s="805"/>
      <c r="H49" s="303"/>
      <c r="J49" s="42" t="s">
        <v>1411</v>
      </c>
      <c r="K49" s="42"/>
      <c r="L49" s="41" t="s">
        <v>91</v>
      </c>
      <c r="M49" s="41" t="s">
        <v>175</v>
      </c>
      <c r="N49" s="41" t="s">
        <v>3435</v>
      </c>
      <c r="O49" s="41" t="s">
        <v>3442</v>
      </c>
      <c r="P49" s="41"/>
      <c r="Q49" s="41"/>
      <c r="R49" s="47"/>
      <c r="T49" s="47"/>
      <c r="V49" s="35"/>
    </row>
    <row r="50" spans="1:22" ht="28.8">
      <c r="A50" s="35"/>
      <c r="B50" s="804" t="s">
        <v>3443</v>
      </c>
      <c r="C50" s="753" t="s">
        <v>48</v>
      </c>
      <c r="D50" s="805"/>
      <c r="E50" s="303"/>
      <c r="F50" s="303"/>
      <c r="G50" s="805"/>
      <c r="H50" s="805"/>
      <c r="J50" s="42" t="s">
        <v>1411</v>
      </c>
      <c r="K50" s="42"/>
      <c r="L50" s="41" t="s">
        <v>91</v>
      </c>
      <c r="M50" s="41" t="s">
        <v>175</v>
      </c>
      <c r="N50" s="41" t="s">
        <v>3435</v>
      </c>
      <c r="O50" s="41" t="s">
        <v>3444</v>
      </c>
      <c r="P50" s="41"/>
      <c r="Q50" s="41"/>
      <c r="R50" s="47"/>
      <c r="T50" s="47"/>
      <c r="V50" s="35"/>
    </row>
    <row r="51" spans="1:22" ht="28.8">
      <c r="A51" s="35"/>
      <c r="B51" s="804" t="s">
        <v>3445</v>
      </c>
      <c r="C51" s="753" t="s">
        <v>47</v>
      </c>
      <c r="D51" s="805"/>
      <c r="E51" s="303"/>
      <c r="F51" s="303"/>
      <c r="G51" s="805"/>
      <c r="H51" s="303"/>
      <c r="J51" s="42" t="s">
        <v>1411</v>
      </c>
      <c r="K51" s="42"/>
      <c r="L51" s="41" t="s">
        <v>91</v>
      </c>
      <c r="M51" s="41" t="s">
        <v>175</v>
      </c>
      <c r="N51" s="41" t="s">
        <v>3435</v>
      </c>
      <c r="O51" s="41" t="s">
        <v>3446</v>
      </c>
      <c r="P51" s="41"/>
      <c r="Q51" s="41"/>
      <c r="R51" s="47"/>
      <c r="T51" s="47"/>
      <c r="V51" s="35"/>
    </row>
    <row r="52" spans="1:22" ht="28.8">
      <c r="A52" s="35"/>
      <c r="B52" s="804" t="s">
        <v>3447</v>
      </c>
      <c r="C52" s="753" t="s">
        <v>46</v>
      </c>
      <c r="D52" s="805"/>
      <c r="E52" s="303"/>
      <c r="F52" s="303"/>
      <c r="G52" s="805"/>
      <c r="H52" s="805"/>
      <c r="J52" s="42" t="s">
        <v>1411</v>
      </c>
      <c r="K52" s="42"/>
      <c r="L52" s="41" t="s">
        <v>91</v>
      </c>
      <c r="M52" s="41" t="s">
        <v>175</v>
      </c>
      <c r="N52" s="41" t="s">
        <v>3435</v>
      </c>
      <c r="O52" s="41" t="s">
        <v>3448</v>
      </c>
      <c r="P52" s="41"/>
      <c r="Q52" s="41"/>
      <c r="R52" s="47"/>
      <c r="T52" s="47"/>
      <c r="V52" s="35"/>
    </row>
    <row r="53" spans="1:22">
      <c r="A53" s="35"/>
      <c r="B53" s="1490" t="s">
        <v>5803</v>
      </c>
      <c r="C53" s="753" t="s">
        <v>45</v>
      </c>
      <c r="D53" s="805"/>
      <c r="E53" s="303"/>
      <c r="F53" s="303"/>
      <c r="G53" s="805"/>
      <c r="H53" s="805"/>
      <c r="J53" s="42" t="s">
        <v>1411</v>
      </c>
      <c r="K53" s="42"/>
      <c r="L53" s="41" t="s">
        <v>91</v>
      </c>
      <c r="M53" s="41" t="s">
        <v>175</v>
      </c>
      <c r="N53" s="41" t="s">
        <v>3435</v>
      </c>
      <c r="O53" s="41" t="s">
        <v>3487</v>
      </c>
      <c r="P53" s="41" t="s">
        <v>3498</v>
      </c>
      <c r="Q53" s="41"/>
      <c r="R53" s="41"/>
      <c r="S53" s="47"/>
      <c r="T53" s="47"/>
      <c r="V53" s="35"/>
    </row>
    <row r="54" spans="1:22">
      <c r="A54" s="35"/>
      <c r="B54" s="816" t="s">
        <v>3449</v>
      </c>
      <c r="C54" s="753" t="s">
        <v>102</v>
      </c>
      <c r="D54" s="805"/>
      <c r="E54" s="303"/>
      <c r="F54" s="303"/>
      <c r="G54" s="805"/>
      <c r="H54" s="805"/>
      <c r="J54" s="42" t="s">
        <v>1411</v>
      </c>
      <c r="K54" s="42"/>
      <c r="L54" s="41" t="s">
        <v>91</v>
      </c>
      <c r="M54" s="41" t="s">
        <v>175</v>
      </c>
      <c r="N54" s="41" t="s">
        <v>3435</v>
      </c>
      <c r="O54" s="41" t="s">
        <v>3454</v>
      </c>
      <c r="P54" s="41" t="s">
        <v>3450</v>
      </c>
      <c r="Q54" s="41"/>
      <c r="R54" s="41"/>
      <c r="S54" s="47"/>
      <c r="T54" s="47"/>
      <c r="V54" s="35"/>
    </row>
    <row r="55" spans="1:22">
      <c r="A55" s="35"/>
      <c r="B55" s="828" t="s">
        <v>3451</v>
      </c>
      <c r="C55" s="753" t="s">
        <v>101</v>
      </c>
      <c r="D55" s="805"/>
      <c r="E55" s="303"/>
      <c r="F55" s="303"/>
      <c r="G55" s="805"/>
      <c r="H55" s="805"/>
      <c r="J55" s="42" t="s">
        <v>1411</v>
      </c>
      <c r="K55" s="42"/>
      <c r="L55" s="41" t="s">
        <v>91</v>
      </c>
      <c r="M55" s="41" t="s">
        <v>175</v>
      </c>
      <c r="N55" s="41" t="s">
        <v>3435</v>
      </c>
      <c r="O55" s="41" t="s">
        <v>3454</v>
      </c>
      <c r="P55" s="41"/>
      <c r="Q55" s="41"/>
      <c r="R55" s="41"/>
      <c r="S55" s="47"/>
      <c r="T55" s="47"/>
      <c r="V55" s="35"/>
    </row>
    <row r="56" spans="1:22">
      <c r="B56" s="828" t="s">
        <v>3499</v>
      </c>
      <c r="C56" s="753"/>
      <c r="D56" s="303"/>
      <c r="E56" s="303"/>
      <c r="F56" s="303"/>
      <c r="G56" s="303"/>
      <c r="H56" s="303"/>
      <c r="I56" s="35"/>
      <c r="J56" s="35"/>
      <c r="K56" s="35"/>
      <c r="L56" s="35"/>
      <c r="M56" s="35"/>
      <c r="N56" s="35"/>
      <c r="O56" s="35"/>
      <c r="P56" s="35"/>
      <c r="Q56" s="35"/>
      <c r="R56" s="35"/>
      <c r="S56" s="35"/>
      <c r="T56" s="35"/>
      <c r="V56" s="35"/>
    </row>
    <row r="57" spans="1:22" ht="28.8">
      <c r="B57" s="829" t="s">
        <v>6298</v>
      </c>
      <c r="C57" s="753" t="s">
        <v>44</v>
      </c>
      <c r="D57" s="805"/>
      <c r="E57" s="805"/>
      <c r="F57" s="805"/>
      <c r="G57" s="805"/>
      <c r="H57" s="303"/>
      <c r="J57" s="42" t="s">
        <v>1411</v>
      </c>
      <c r="K57" s="42" t="s">
        <v>3501</v>
      </c>
      <c r="L57" s="41" t="s">
        <v>91</v>
      </c>
      <c r="M57" s="41" t="s">
        <v>175</v>
      </c>
      <c r="O57" s="47"/>
      <c r="P57" s="47"/>
      <c r="Q57" s="47"/>
      <c r="R57" s="47"/>
      <c r="S57" s="47"/>
      <c r="U57" s="47"/>
      <c r="V57" s="35"/>
    </row>
    <row r="58" spans="1:22">
      <c r="B58" s="804" t="s">
        <v>3502</v>
      </c>
      <c r="C58" s="753" t="s">
        <v>43</v>
      </c>
      <c r="D58" s="805"/>
      <c r="E58" s="805"/>
      <c r="F58" s="805"/>
      <c r="G58" s="805"/>
      <c r="H58" s="805"/>
      <c r="J58" s="42" t="s">
        <v>1411</v>
      </c>
      <c r="K58" s="42" t="s">
        <v>3503</v>
      </c>
      <c r="L58" s="41" t="s">
        <v>91</v>
      </c>
      <c r="M58" s="41" t="s">
        <v>175</v>
      </c>
      <c r="O58" s="47"/>
      <c r="P58" s="47"/>
      <c r="Q58" s="47"/>
      <c r="R58" s="47"/>
      <c r="S58" s="47"/>
      <c r="U58" s="47"/>
      <c r="V58" s="35"/>
    </row>
    <row r="59" spans="1:22">
      <c r="B59" s="829" t="s">
        <v>6299</v>
      </c>
      <c r="C59" s="753" t="s">
        <v>2</v>
      </c>
      <c r="D59" s="805"/>
      <c r="E59" s="805"/>
      <c r="F59" s="805"/>
      <c r="G59" s="805"/>
      <c r="H59" s="303"/>
      <c r="J59" s="42" t="s">
        <v>1411</v>
      </c>
      <c r="K59" s="42" t="s">
        <v>3504</v>
      </c>
      <c r="L59" s="41" t="s">
        <v>91</v>
      </c>
      <c r="M59" s="41" t="s">
        <v>175</v>
      </c>
      <c r="O59" s="47"/>
      <c r="P59" s="47"/>
      <c r="Q59" s="47"/>
      <c r="R59" s="47"/>
      <c r="S59" s="47"/>
      <c r="U59" s="47"/>
      <c r="V59" s="35"/>
    </row>
    <row r="60" spans="1:22">
      <c r="B60" s="804" t="s">
        <v>3505</v>
      </c>
      <c r="C60" s="753" t="s">
        <v>42</v>
      </c>
      <c r="D60" s="805"/>
      <c r="E60" s="805"/>
      <c r="F60" s="805"/>
      <c r="G60" s="805"/>
      <c r="H60" s="805"/>
      <c r="J60" s="42" t="s">
        <v>1411</v>
      </c>
      <c r="K60" s="42" t="s">
        <v>3506</v>
      </c>
      <c r="L60" s="41" t="s">
        <v>91</v>
      </c>
      <c r="M60" s="41" t="s">
        <v>175</v>
      </c>
      <c r="O60" s="47"/>
      <c r="P60" s="47"/>
      <c r="Q60" s="47"/>
      <c r="R60" s="47"/>
      <c r="S60" s="47"/>
      <c r="U60" s="47"/>
      <c r="V60" s="35"/>
    </row>
    <row r="61" spans="1:22" ht="28.8">
      <c r="B61" s="1311" t="s">
        <v>6300</v>
      </c>
      <c r="C61" s="753"/>
      <c r="D61" s="303"/>
      <c r="E61" s="303"/>
      <c r="F61" s="303"/>
      <c r="G61" s="303"/>
      <c r="H61" s="303"/>
      <c r="J61" s="42"/>
      <c r="K61" s="42"/>
      <c r="L61" s="41"/>
      <c r="M61" s="41"/>
      <c r="O61" s="47"/>
      <c r="P61" s="47"/>
      <c r="Q61" s="47"/>
      <c r="R61" s="47"/>
      <c r="S61" s="47"/>
      <c r="U61" s="47"/>
      <c r="V61" s="35"/>
    </row>
    <row r="62" spans="1:22" ht="28.8">
      <c r="B62" s="829" t="s">
        <v>6162</v>
      </c>
      <c r="C62" s="753" t="s">
        <v>41</v>
      </c>
      <c r="D62" s="805"/>
      <c r="E62" s="805"/>
      <c r="F62" s="805"/>
      <c r="G62" s="805"/>
      <c r="H62" s="805"/>
      <c r="J62" s="42" t="s">
        <v>3508</v>
      </c>
      <c r="K62" s="42" t="s">
        <v>3509</v>
      </c>
      <c r="L62" s="41" t="s">
        <v>91</v>
      </c>
      <c r="M62" s="41" t="s">
        <v>175</v>
      </c>
      <c r="N62" s="41"/>
      <c r="O62" s="47"/>
      <c r="P62" s="47"/>
      <c r="Q62" s="47"/>
      <c r="R62" s="47"/>
      <c r="S62" s="47"/>
      <c r="U62" s="47"/>
      <c r="V62" s="35"/>
    </row>
    <row r="63" spans="1:22" ht="28.8">
      <c r="B63" s="829" t="s">
        <v>6163</v>
      </c>
      <c r="C63" s="753" t="s">
        <v>40</v>
      </c>
      <c r="D63" s="805"/>
      <c r="E63" s="805"/>
      <c r="F63" s="805"/>
      <c r="G63" s="805"/>
      <c r="H63" s="805"/>
      <c r="J63" s="42" t="s">
        <v>3508</v>
      </c>
      <c r="K63" s="42" t="s">
        <v>3509</v>
      </c>
      <c r="L63" s="41" t="s">
        <v>91</v>
      </c>
      <c r="M63" s="41" t="s">
        <v>175</v>
      </c>
      <c r="N63" s="41" t="s">
        <v>3511</v>
      </c>
      <c r="O63" s="47"/>
      <c r="P63" s="47"/>
      <c r="Q63" s="47"/>
      <c r="R63" s="47"/>
      <c r="S63" s="47"/>
      <c r="U63" s="47"/>
      <c r="V63" s="35"/>
    </row>
    <row r="64" spans="1:22" ht="43.2">
      <c r="A64" s="35"/>
      <c r="B64" s="1496" t="s">
        <v>5839</v>
      </c>
      <c r="C64" s="753" t="s">
        <v>34</v>
      </c>
      <c r="D64" s="805"/>
      <c r="E64" s="805"/>
      <c r="F64" s="805"/>
      <c r="G64" s="805"/>
      <c r="H64" s="805"/>
      <c r="J64" s="42"/>
      <c r="K64" s="42" t="s">
        <v>3497</v>
      </c>
      <c r="L64" s="41" t="s">
        <v>91</v>
      </c>
      <c r="M64" s="41" t="s">
        <v>175</v>
      </c>
      <c r="N64" s="41" t="s">
        <v>3256</v>
      </c>
      <c r="O64" s="41" t="s">
        <v>3454</v>
      </c>
      <c r="P64" s="47"/>
      <c r="Q64" s="47"/>
      <c r="S64" s="35"/>
      <c r="U64" s="35"/>
      <c r="V64" s="35"/>
    </row>
    <row r="65" spans="1:22" ht="43.2">
      <c r="A65" s="35"/>
      <c r="B65" s="1496" t="s">
        <v>5840</v>
      </c>
      <c r="C65" s="753" t="s">
        <v>30</v>
      </c>
      <c r="D65" s="805"/>
      <c r="E65" s="805"/>
      <c r="F65" s="805"/>
      <c r="G65" s="805"/>
      <c r="H65" s="805"/>
      <c r="J65" s="42"/>
      <c r="K65" s="42" t="s">
        <v>3497</v>
      </c>
      <c r="L65" s="41" t="s">
        <v>91</v>
      </c>
      <c r="M65" s="41" t="s">
        <v>175</v>
      </c>
      <c r="N65" s="41" t="s">
        <v>3256</v>
      </c>
      <c r="O65" s="41" t="s">
        <v>3257</v>
      </c>
      <c r="P65" s="47"/>
      <c r="Q65" s="35"/>
      <c r="S65" s="35"/>
      <c r="U65" s="35"/>
      <c r="V65" s="35"/>
    </row>
    <row r="66" spans="1:22" ht="29.25" customHeight="1">
      <c r="A66" s="35"/>
      <c r="B66" s="804" t="s">
        <v>3512</v>
      </c>
      <c r="C66" s="753" t="s">
        <v>33</v>
      </c>
      <c r="D66" s="805"/>
      <c r="E66" s="805"/>
      <c r="F66" s="805"/>
      <c r="G66" s="805"/>
      <c r="H66" s="303"/>
      <c r="I66" s="42"/>
      <c r="J66" s="42"/>
      <c r="K66" s="42" t="s">
        <v>3509</v>
      </c>
      <c r="L66" s="41" t="s">
        <v>91</v>
      </c>
      <c r="M66" s="41" t="s">
        <v>175</v>
      </c>
      <c r="N66" s="41" t="s">
        <v>1340</v>
      </c>
      <c r="O66" s="41" t="s">
        <v>3454</v>
      </c>
      <c r="P66" s="41"/>
      <c r="Q66" s="47"/>
      <c r="S66" s="35"/>
      <c r="U66" s="35"/>
      <c r="V66" s="35"/>
    </row>
    <row r="67" spans="1:22">
      <c r="A67" s="35"/>
      <c r="B67" s="804" t="s">
        <v>3513</v>
      </c>
      <c r="C67" s="753" t="s">
        <v>29</v>
      </c>
      <c r="D67" s="805"/>
      <c r="E67" s="805"/>
      <c r="F67" s="805"/>
      <c r="G67" s="805"/>
      <c r="H67" s="303"/>
      <c r="J67" s="42"/>
      <c r="K67" s="42" t="s">
        <v>3509</v>
      </c>
      <c r="L67" s="41" t="s">
        <v>91</v>
      </c>
      <c r="M67" s="41" t="s">
        <v>175</v>
      </c>
      <c r="N67" s="41" t="s">
        <v>1340</v>
      </c>
      <c r="O67" s="41" t="s">
        <v>3514</v>
      </c>
      <c r="P67" s="47"/>
      <c r="Q67" s="35"/>
      <c r="S67" s="35"/>
      <c r="U67" s="35"/>
      <c r="V67" s="35"/>
    </row>
    <row r="68" spans="1:22" ht="43.2">
      <c r="A68" s="35"/>
      <c r="B68" s="1508" t="s">
        <v>5841</v>
      </c>
      <c r="C68" s="1334" t="s">
        <v>95</v>
      </c>
      <c r="D68" s="1314"/>
      <c r="E68" s="1314"/>
      <c r="F68" s="1314"/>
      <c r="G68" s="1314"/>
      <c r="H68" s="1314"/>
      <c r="J68" s="125" t="s">
        <v>1411</v>
      </c>
      <c r="K68" s="42" t="s">
        <v>3509</v>
      </c>
      <c r="L68" s="41" t="s">
        <v>91</v>
      </c>
      <c r="M68" s="41" t="s">
        <v>175</v>
      </c>
      <c r="N68" s="41" t="s">
        <v>3256</v>
      </c>
      <c r="O68" s="41" t="s">
        <v>3257</v>
      </c>
      <c r="P68" s="1647"/>
      <c r="Q68" s="35"/>
      <c r="S68" s="35"/>
      <c r="U68" s="35"/>
      <c r="V68" s="35"/>
    </row>
    <row r="69" spans="1:22" ht="43.2">
      <c r="A69" s="35"/>
      <c r="B69" s="1508" t="s">
        <v>6444</v>
      </c>
      <c r="C69" s="1334" t="s">
        <v>94</v>
      </c>
      <c r="D69" s="1314"/>
      <c r="E69" s="1314"/>
      <c r="F69" s="1314"/>
      <c r="G69" s="1314"/>
      <c r="H69" s="1314"/>
      <c r="J69" s="125" t="s">
        <v>3508</v>
      </c>
      <c r="K69" s="42" t="s">
        <v>3497</v>
      </c>
      <c r="L69" s="41" t="s">
        <v>91</v>
      </c>
      <c r="M69" s="41" t="s">
        <v>175</v>
      </c>
      <c r="N69" s="41" t="s">
        <v>3256</v>
      </c>
      <c r="O69" s="41" t="s">
        <v>3257</v>
      </c>
      <c r="P69" s="1647"/>
      <c r="Q69" s="35"/>
      <c r="S69" s="35"/>
      <c r="U69" s="35"/>
      <c r="V69" s="35"/>
    </row>
    <row r="70" spans="1:22" ht="43.2">
      <c r="A70" s="35"/>
      <c r="B70" s="1509" t="s">
        <v>5842</v>
      </c>
      <c r="C70" s="753" t="s">
        <v>22</v>
      </c>
      <c r="D70" s="812"/>
      <c r="E70" s="812"/>
      <c r="F70" s="812"/>
      <c r="G70" s="812"/>
      <c r="H70" s="812"/>
      <c r="J70" s="125"/>
      <c r="L70" s="41" t="s">
        <v>91</v>
      </c>
      <c r="M70" s="41" t="s">
        <v>175</v>
      </c>
      <c r="N70" s="41" t="s">
        <v>3256</v>
      </c>
      <c r="O70" s="41" t="s">
        <v>3257</v>
      </c>
      <c r="Q70" s="35"/>
      <c r="R70" s="35"/>
      <c r="S70" s="35"/>
      <c r="T70" s="35"/>
      <c r="U70" s="35"/>
      <c r="V70" s="35"/>
    </row>
    <row r="71" spans="1:22" ht="28.8">
      <c r="A71" s="35"/>
      <c r="B71" s="1510" t="s">
        <v>5849</v>
      </c>
      <c r="C71" s="1334" t="s">
        <v>888</v>
      </c>
      <c r="D71" s="1314"/>
      <c r="E71" s="1312"/>
      <c r="F71" s="1312"/>
      <c r="G71" s="1312"/>
      <c r="H71" s="1312"/>
      <c r="J71" s="42" t="s">
        <v>1411</v>
      </c>
      <c r="K71" s="42" t="s">
        <v>3497</v>
      </c>
      <c r="L71" s="41" t="s">
        <v>91</v>
      </c>
      <c r="M71" s="41" t="s">
        <v>176</v>
      </c>
      <c r="N71" s="41" t="s">
        <v>185</v>
      </c>
      <c r="O71" s="35"/>
      <c r="P71" s="47"/>
      <c r="Q71" s="35"/>
      <c r="S71" s="35"/>
      <c r="U71" s="35"/>
      <c r="V71" s="35"/>
    </row>
    <row r="72" spans="1:22">
      <c r="A72" s="35"/>
      <c r="B72" s="826" t="s">
        <v>3515</v>
      </c>
      <c r="C72" s="753" t="s">
        <v>27</v>
      </c>
      <c r="D72" s="812"/>
      <c r="E72" s="303"/>
      <c r="F72" s="303"/>
      <c r="G72" s="303"/>
      <c r="H72" s="303"/>
      <c r="I72" s="42" t="s">
        <v>3516</v>
      </c>
      <c r="J72" s="125"/>
      <c r="K72" s="42" t="s">
        <v>3509</v>
      </c>
      <c r="L72" s="41" t="s">
        <v>91</v>
      </c>
      <c r="M72" s="41" t="s">
        <v>176</v>
      </c>
      <c r="N72" s="41" t="s">
        <v>185</v>
      </c>
      <c r="O72" s="35"/>
      <c r="Q72" s="35"/>
      <c r="R72" s="35"/>
      <c r="S72" s="35"/>
      <c r="T72" s="35"/>
      <c r="U72" s="35"/>
      <c r="V72" s="35"/>
    </row>
    <row r="73" spans="1:22">
      <c r="A73" s="35"/>
      <c r="B73" s="1901" t="s">
        <v>5809</v>
      </c>
      <c r="C73" s="753" t="s">
        <v>892</v>
      </c>
      <c r="D73" s="1314"/>
      <c r="E73" s="303"/>
      <c r="F73" s="303"/>
      <c r="G73" s="303"/>
      <c r="H73" s="303"/>
      <c r="J73" s="42"/>
      <c r="K73" s="42" t="s">
        <v>3506</v>
      </c>
      <c r="L73" s="41" t="s">
        <v>91</v>
      </c>
      <c r="M73" s="41" t="s">
        <v>176</v>
      </c>
      <c r="N73" s="41" t="s">
        <v>185</v>
      </c>
      <c r="O73" s="41"/>
      <c r="P73" s="47"/>
      <c r="Q73" s="35"/>
      <c r="S73" s="35"/>
      <c r="U73" s="35"/>
      <c r="V73" s="35"/>
    </row>
    <row r="74" spans="1:22" ht="28.8">
      <c r="B74" s="1509" t="s">
        <v>5848</v>
      </c>
      <c r="C74" s="753" t="s">
        <v>1</v>
      </c>
      <c r="D74" s="812"/>
      <c r="E74" s="303"/>
      <c r="F74" s="303"/>
      <c r="G74" s="303"/>
      <c r="H74" s="303"/>
      <c r="J74" s="125" t="s">
        <v>1411</v>
      </c>
      <c r="K74" s="42"/>
      <c r="L74" s="41" t="s">
        <v>91</v>
      </c>
      <c r="M74" s="41" t="s">
        <v>176</v>
      </c>
      <c r="N74" s="41" t="s">
        <v>185</v>
      </c>
      <c r="O74" s="35"/>
      <c r="Q74" s="35"/>
      <c r="R74" s="35"/>
      <c r="S74" s="35"/>
      <c r="T74" s="35"/>
      <c r="U74" s="35"/>
      <c r="V74" s="35"/>
    </row>
    <row r="75" spans="1:22">
      <c r="A75" s="35"/>
      <c r="B75" s="1311" t="s">
        <v>5851</v>
      </c>
      <c r="C75" s="753" t="s">
        <v>21</v>
      </c>
      <c r="D75" s="812"/>
      <c r="E75" s="303"/>
      <c r="F75" s="303"/>
      <c r="G75" s="303"/>
      <c r="H75" s="303"/>
      <c r="J75" s="125" t="s">
        <v>3508</v>
      </c>
      <c r="K75" s="42" t="s">
        <v>3509</v>
      </c>
      <c r="L75" s="41" t="s">
        <v>91</v>
      </c>
      <c r="M75" s="41" t="s">
        <v>176</v>
      </c>
      <c r="N75" s="41" t="s">
        <v>185</v>
      </c>
      <c r="O75" s="35"/>
      <c r="Q75" s="35"/>
      <c r="R75" s="35"/>
      <c r="S75" s="35"/>
      <c r="T75" s="35"/>
      <c r="U75" s="35"/>
      <c r="V75" s="35"/>
    </row>
    <row r="76" spans="1:22" ht="28.8">
      <c r="A76" s="35"/>
      <c r="B76" s="1495" t="s">
        <v>5845</v>
      </c>
      <c r="C76" s="1334" t="s">
        <v>889</v>
      </c>
      <c r="D76" s="1314"/>
      <c r="E76" s="303"/>
      <c r="F76" s="303"/>
      <c r="G76" s="303"/>
      <c r="H76" s="303"/>
      <c r="J76" s="125" t="s">
        <v>3508</v>
      </c>
      <c r="K76" s="42" t="s">
        <v>3497</v>
      </c>
      <c r="L76" s="41" t="s">
        <v>91</v>
      </c>
      <c r="M76" s="41" t="s">
        <v>176</v>
      </c>
      <c r="N76" s="41" t="s">
        <v>185</v>
      </c>
      <c r="O76" s="35"/>
      <c r="P76" s="47"/>
      <c r="Q76" s="35"/>
      <c r="S76" s="35"/>
      <c r="U76" s="35"/>
      <c r="V76" s="35"/>
    </row>
    <row r="77" spans="1:22" ht="28.8">
      <c r="A77" s="35"/>
      <c r="B77" s="1509" t="s">
        <v>5846</v>
      </c>
      <c r="C77" s="753" t="s">
        <v>20</v>
      </c>
      <c r="D77" s="812"/>
      <c r="E77" s="303"/>
      <c r="F77" s="303"/>
      <c r="G77" s="303"/>
      <c r="H77" s="303"/>
      <c r="J77" s="125"/>
      <c r="L77" s="41" t="s">
        <v>91</v>
      </c>
      <c r="M77" s="41" t="s">
        <v>176</v>
      </c>
      <c r="N77" s="41" t="s">
        <v>185</v>
      </c>
      <c r="O77" s="41"/>
      <c r="Q77" s="35"/>
      <c r="R77" s="35"/>
      <c r="S77" s="35"/>
      <c r="T77" s="35"/>
      <c r="U77" s="35"/>
      <c r="V77" s="35"/>
    </row>
    <row r="78" spans="1:22" ht="43.2">
      <c r="A78" s="35"/>
      <c r="B78" s="1509" t="s">
        <v>5847</v>
      </c>
      <c r="C78" s="753" t="s">
        <v>25</v>
      </c>
      <c r="D78" s="812"/>
      <c r="E78" s="303"/>
      <c r="F78" s="303"/>
      <c r="G78" s="303"/>
      <c r="H78" s="303"/>
      <c r="J78" s="42"/>
      <c r="K78" s="42" t="s">
        <v>3497</v>
      </c>
      <c r="L78" s="41" t="s">
        <v>141</v>
      </c>
      <c r="M78" s="41" t="s">
        <v>3461</v>
      </c>
      <c r="O78" s="35"/>
      <c r="Q78" s="35"/>
      <c r="R78" s="35"/>
      <c r="S78" s="35"/>
      <c r="T78" s="35"/>
      <c r="U78" s="35"/>
      <c r="V78" s="35"/>
    </row>
    <row r="79" spans="1:22" ht="28.8">
      <c r="A79" s="35"/>
      <c r="B79" s="1311" t="s">
        <v>5578</v>
      </c>
      <c r="C79" s="753" t="s">
        <v>23</v>
      </c>
      <c r="D79" s="812"/>
      <c r="E79" s="303"/>
      <c r="F79" s="303"/>
      <c r="G79" s="303"/>
      <c r="H79" s="303"/>
      <c r="J79" s="125"/>
      <c r="K79" s="42" t="s">
        <v>3509</v>
      </c>
      <c r="L79" s="41" t="s">
        <v>141</v>
      </c>
      <c r="M79" s="41" t="s">
        <v>3518</v>
      </c>
      <c r="N79" s="47"/>
      <c r="O79" s="35"/>
      <c r="Q79" s="35"/>
      <c r="R79" s="35"/>
      <c r="S79" s="35"/>
      <c r="T79" s="35"/>
      <c r="U79" s="35"/>
      <c r="V79" s="35"/>
    </row>
    <row r="80" spans="1:22" ht="43.2">
      <c r="B80" s="1495" t="s">
        <v>6301</v>
      </c>
      <c r="C80" s="1489" t="s">
        <v>890</v>
      </c>
      <c r="D80" s="1316"/>
      <c r="E80" s="303"/>
      <c r="F80" s="303"/>
      <c r="G80" s="303"/>
      <c r="H80" s="303"/>
      <c r="J80" s="125" t="s">
        <v>1411</v>
      </c>
      <c r="K80" s="42" t="s">
        <v>3509</v>
      </c>
      <c r="L80" s="41" t="s">
        <v>141</v>
      </c>
      <c r="M80" s="41" t="s">
        <v>3461</v>
      </c>
    </row>
    <row r="81" spans="1:22" ht="43.2">
      <c r="B81" s="1495" t="s">
        <v>6302</v>
      </c>
      <c r="C81" s="1489" t="s">
        <v>891</v>
      </c>
      <c r="D81" s="1316"/>
      <c r="E81" s="303"/>
      <c r="F81" s="303"/>
      <c r="G81" s="303"/>
      <c r="H81" s="303"/>
      <c r="J81" s="125" t="s">
        <v>3508</v>
      </c>
      <c r="K81" s="42" t="s">
        <v>3497</v>
      </c>
      <c r="L81" s="41" t="s">
        <v>141</v>
      </c>
      <c r="M81" s="41" t="s">
        <v>3461</v>
      </c>
    </row>
    <row r="82" spans="1:22" ht="43.2">
      <c r="B82" s="1509" t="s">
        <v>5844</v>
      </c>
      <c r="C82" s="753" t="s">
        <v>19</v>
      </c>
      <c r="D82" s="812"/>
      <c r="E82" s="303"/>
      <c r="F82" s="303"/>
      <c r="G82" s="303"/>
      <c r="H82" s="303"/>
      <c r="J82" s="125"/>
      <c r="L82" s="41" t="s">
        <v>141</v>
      </c>
      <c r="M82" s="41" t="s">
        <v>3461</v>
      </c>
      <c r="N82" s="47"/>
      <c r="O82" s="35"/>
      <c r="Q82" s="35"/>
      <c r="R82" s="35"/>
      <c r="S82" s="35"/>
      <c r="T82" s="35"/>
      <c r="U82" s="35"/>
      <c r="V82" s="35"/>
    </row>
    <row r="83" spans="1:22" ht="28.8">
      <c r="A83" s="825"/>
      <c r="B83" s="825"/>
      <c r="C83" s="825"/>
      <c r="D83" s="35"/>
      <c r="E83" s="18" t="s">
        <v>3464</v>
      </c>
      <c r="F83" s="18" t="s">
        <v>1401</v>
      </c>
      <c r="G83" s="10" t="s">
        <v>1374</v>
      </c>
      <c r="H83" s="10" t="s">
        <v>1375</v>
      </c>
      <c r="I83" s="35"/>
      <c r="J83" s="35"/>
      <c r="K83" s="35"/>
      <c r="L83" s="35"/>
      <c r="M83" s="35"/>
      <c r="N83" s="35"/>
      <c r="O83" s="35"/>
      <c r="P83" s="35"/>
      <c r="Q83" s="35"/>
      <c r="R83" s="35"/>
      <c r="S83" s="35"/>
      <c r="T83" s="35"/>
      <c r="U83" s="35"/>
      <c r="V83" s="35"/>
    </row>
    <row r="84" spans="1:22">
      <c r="A84" s="35"/>
      <c r="B84" s="35"/>
      <c r="C84" s="35"/>
      <c r="D84" s="35"/>
      <c r="E84" s="35"/>
      <c r="F84" s="35"/>
      <c r="G84" s="35"/>
      <c r="H84" s="35"/>
      <c r="I84" s="35"/>
      <c r="J84" s="35"/>
      <c r="K84" s="35"/>
      <c r="L84" s="35"/>
      <c r="M84" s="35"/>
      <c r="N84" s="35"/>
      <c r="O84" s="35"/>
      <c r="P84" s="35"/>
      <c r="Q84" s="35"/>
      <c r="R84" s="35"/>
      <c r="S84" s="35"/>
      <c r="T84" s="35"/>
      <c r="U84" s="35"/>
      <c r="V84" s="35"/>
    </row>
    <row r="85" spans="1:22">
      <c r="A85" s="271" t="s">
        <v>3519</v>
      </c>
    </row>
    <row r="86" spans="1:22">
      <c r="A86" s="813" t="s">
        <v>109</v>
      </c>
    </row>
    <row r="87" spans="1:22">
      <c r="A87" s="814" t="s">
        <v>90</v>
      </c>
    </row>
    <row r="89" spans="1:22" ht="25.5" customHeight="1">
      <c r="A89" s="294" t="s">
        <v>3422</v>
      </c>
    </row>
    <row r="90" spans="1:22" ht="25.5" customHeight="1"/>
    <row r="91" spans="1:22">
      <c r="D91" s="753" t="s">
        <v>86</v>
      </c>
    </row>
    <row r="92" spans="1:22">
      <c r="B92" s="810" t="s">
        <v>3422</v>
      </c>
      <c r="C92" s="753"/>
      <c r="D92" s="303"/>
      <c r="E92" s="47"/>
      <c r="F92" s="47"/>
      <c r="G92" s="47"/>
      <c r="H92" s="47"/>
      <c r="I92" s="47"/>
      <c r="J92" s="47"/>
      <c r="K92" s="47"/>
      <c r="L92" s="47"/>
      <c r="M92" s="35"/>
      <c r="N92" s="35"/>
      <c r="O92" s="35"/>
    </row>
    <row r="93" spans="1:22">
      <c r="B93" s="811" t="s">
        <v>1404</v>
      </c>
      <c r="C93" s="753" t="s">
        <v>18</v>
      </c>
      <c r="D93" s="815"/>
      <c r="F93" s="42" t="s">
        <v>1411</v>
      </c>
      <c r="G93" s="464" t="s">
        <v>3509</v>
      </c>
      <c r="H93" s="47" t="s">
        <v>91</v>
      </c>
      <c r="I93" s="41" t="s">
        <v>1405</v>
      </c>
      <c r="J93" s="47"/>
      <c r="K93" s="830"/>
      <c r="L93" s="47"/>
      <c r="M93" s="47"/>
      <c r="N93" s="41" t="s">
        <v>1412</v>
      </c>
    </row>
    <row r="94" spans="1:22">
      <c r="B94" s="811" t="s">
        <v>3466</v>
      </c>
      <c r="C94" s="753" t="s">
        <v>77</v>
      </c>
      <c r="D94" s="815"/>
      <c r="F94" s="42" t="s">
        <v>1411</v>
      </c>
      <c r="G94" s="464" t="s">
        <v>3509</v>
      </c>
      <c r="H94" s="47" t="s">
        <v>91</v>
      </c>
      <c r="I94" s="41" t="s">
        <v>100</v>
      </c>
      <c r="J94" s="830"/>
      <c r="K94" s="47"/>
      <c r="L94" s="41" t="s">
        <v>2164</v>
      </c>
      <c r="M94" s="41" t="s">
        <v>3467</v>
      </c>
      <c r="N94" s="41" t="s">
        <v>1412</v>
      </c>
    </row>
    <row r="95" spans="1:22">
      <c r="B95" s="816" t="s">
        <v>3468</v>
      </c>
      <c r="C95" s="753" t="s">
        <v>76</v>
      </c>
      <c r="D95" s="805"/>
      <c r="F95" s="42" t="s">
        <v>1411</v>
      </c>
      <c r="G95" s="464" t="s">
        <v>3509</v>
      </c>
      <c r="H95" s="47" t="s">
        <v>91</v>
      </c>
      <c r="I95" s="41" t="s">
        <v>3469</v>
      </c>
      <c r="J95" s="46"/>
      <c r="K95" s="47"/>
      <c r="L95" s="830"/>
      <c r="M95" s="830"/>
      <c r="N95" s="41" t="s">
        <v>1412</v>
      </c>
    </row>
    <row r="96" spans="1:22">
      <c r="B96" s="811" t="s">
        <v>3470</v>
      </c>
      <c r="C96" s="753" t="s">
        <v>75</v>
      </c>
      <c r="D96" s="815"/>
      <c r="F96" s="42" t="s">
        <v>1411</v>
      </c>
      <c r="G96" s="464" t="s">
        <v>3509</v>
      </c>
      <c r="H96" s="47" t="s">
        <v>91</v>
      </c>
      <c r="I96" s="41" t="s">
        <v>175</v>
      </c>
      <c r="J96" s="46" t="s">
        <v>1340</v>
      </c>
      <c r="K96" s="46" t="s">
        <v>3454</v>
      </c>
      <c r="L96" s="830" t="s">
        <v>1402</v>
      </c>
      <c r="M96" s="46" t="s">
        <v>1403</v>
      </c>
      <c r="N96" s="41" t="s">
        <v>1412</v>
      </c>
    </row>
    <row r="97" spans="1:15" ht="28.8">
      <c r="B97" s="829" t="s">
        <v>6303</v>
      </c>
      <c r="C97" s="753" t="s">
        <v>74</v>
      </c>
      <c r="D97" s="805"/>
      <c r="F97" s="42" t="s">
        <v>1411</v>
      </c>
      <c r="G97" s="464" t="s">
        <v>3509</v>
      </c>
      <c r="H97" s="47" t="s">
        <v>91</v>
      </c>
      <c r="I97" s="41" t="s">
        <v>3254</v>
      </c>
      <c r="J97" s="830"/>
      <c r="K97" s="46" t="s">
        <v>3487</v>
      </c>
      <c r="L97" s="830"/>
      <c r="M97" s="830"/>
      <c r="N97" s="41" t="s">
        <v>1412</v>
      </c>
    </row>
    <row r="98" spans="1:15">
      <c r="B98" s="1490" t="s">
        <v>6304</v>
      </c>
      <c r="C98" s="753" t="s">
        <v>17</v>
      </c>
      <c r="D98" s="805"/>
      <c r="E98" s="313"/>
      <c r="F98" s="42" t="s">
        <v>1411</v>
      </c>
      <c r="G98" s="464" t="s">
        <v>3509</v>
      </c>
      <c r="H98" s="47" t="s">
        <v>91</v>
      </c>
      <c r="I98" s="41" t="s">
        <v>175</v>
      </c>
      <c r="J98" s="46" t="s">
        <v>1340</v>
      </c>
      <c r="K98" s="46" t="s">
        <v>3487</v>
      </c>
      <c r="L98" s="830" t="s">
        <v>1402</v>
      </c>
      <c r="M98" s="41" t="s">
        <v>1403</v>
      </c>
      <c r="N98" s="41" t="s">
        <v>1412</v>
      </c>
      <c r="O98" s="313"/>
    </row>
    <row r="99" spans="1:15" ht="34.5" customHeight="1">
      <c r="A99" s="35"/>
      <c r="B99" s="810" t="s">
        <v>3422</v>
      </c>
      <c r="C99" s="753" t="s">
        <v>16</v>
      </c>
      <c r="D99" s="815"/>
      <c r="E99" s="313"/>
      <c r="F99" s="42" t="s">
        <v>1411</v>
      </c>
      <c r="G99" s="464" t="s">
        <v>3509</v>
      </c>
      <c r="H99" s="47" t="s">
        <v>91</v>
      </c>
      <c r="I99" s="41" t="s">
        <v>175</v>
      </c>
      <c r="J99" s="46" t="s">
        <v>1340</v>
      </c>
      <c r="K99" s="46" t="s">
        <v>3454</v>
      </c>
      <c r="L99" s="830" t="s">
        <v>3423</v>
      </c>
      <c r="M99" s="806"/>
      <c r="N99" s="41" t="s">
        <v>1412</v>
      </c>
      <c r="O99" s="313"/>
    </row>
    <row r="100" spans="1:15">
      <c r="A100" s="35"/>
      <c r="B100" s="831" t="s">
        <v>3472</v>
      </c>
      <c r="C100" s="753"/>
      <c r="D100" s="303"/>
      <c r="E100" s="313"/>
      <c r="F100" s="42"/>
      <c r="G100" s="464"/>
      <c r="H100" s="47"/>
      <c r="I100" s="41"/>
      <c r="J100" s="46"/>
      <c r="K100" s="46"/>
      <c r="L100" s="830"/>
      <c r="M100" s="806"/>
      <c r="N100" s="41"/>
      <c r="O100" s="313"/>
    </row>
    <row r="101" spans="1:15">
      <c r="A101" s="35"/>
      <c r="B101" s="807" t="s">
        <v>3473</v>
      </c>
      <c r="C101" s="753" t="s">
        <v>15</v>
      </c>
      <c r="D101" s="805"/>
      <c r="E101" s="42" t="s">
        <v>2350</v>
      </c>
      <c r="F101" s="42" t="s">
        <v>1411</v>
      </c>
      <c r="G101" s="35"/>
      <c r="H101" s="41" t="s">
        <v>91</v>
      </c>
      <c r="I101" s="47" t="s">
        <v>3474</v>
      </c>
      <c r="J101" s="46" t="s">
        <v>1340</v>
      </c>
      <c r="K101" s="313"/>
      <c r="L101" s="313"/>
      <c r="M101" s="313"/>
      <c r="N101" s="313"/>
      <c r="O101" s="313"/>
    </row>
    <row r="102" spans="1:15" ht="38.25" customHeight="1">
      <c r="A102" s="35"/>
      <c r="B102" s="811" t="s">
        <v>3475</v>
      </c>
      <c r="C102" s="753" t="s">
        <v>14</v>
      </c>
      <c r="D102" s="805"/>
      <c r="E102" s="42" t="s">
        <v>2145</v>
      </c>
      <c r="F102" s="42" t="s">
        <v>1411</v>
      </c>
      <c r="G102" s="313"/>
      <c r="H102" s="41" t="s">
        <v>91</v>
      </c>
      <c r="I102" s="47" t="s">
        <v>3474</v>
      </c>
      <c r="J102" s="46" t="s">
        <v>1340</v>
      </c>
      <c r="K102" s="313"/>
      <c r="L102" s="313"/>
      <c r="M102" s="313"/>
      <c r="N102" s="313"/>
      <c r="O102" s="313"/>
    </row>
    <row r="103" spans="1:15">
      <c r="A103" s="35"/>
      <c r="B103" s="810" t="s">
        <v>3476</v>
      </c>
      <c r="C103" s="753" t="s">
        <v>73</v>
      </c>
      <c r="D103" s="805"/>
      <c r="E103" s="313"/>
      <c r="F103" s="42" t="s">
        <v>1411</v>
      </c>
      <c r="G103" s="313"/>
      <c r="H103" s="41" t="s">
        <v>91</v>
      </c>
      <c r="I103" s="47" t="s">
        <v>3474</v>
      </c>
      <c r="J103" s="46" t="s">
        <v>1340</v>
      </c>
      <c r="K103" s="46"/>
      <c r="L103" s="47"/>
      <c r="M103" s="313"/>
      <c r="N103" s="313"/>
      <c r="O103" s="313"/>
    </row>
    <row r="104" spans="1:15">
      <c r="A104" s="35"/>
      <c r="B104" s="802"/>
      <c r="C104" s="802"/>
      <c r="D104" s="823"/>
      <c r="E104" s="823"/>
      <c r="F104" s="823"/>
      <c r="G104" s="823"/>
      <c r="H104" s="313"/>
      <c r="I104" s="35"/>
      <c r="J104" s="35"/>
      <c r="K104" s="35"/>
      <c r="L104" s="35"/>
      <c r="M104" s="35"/>
      <c r="N104" s="35"/>
    </row>
    <row r="105" spans="1:15">
      <c r="A105" s="35"/>
      <c r="B105" s="802"/>
      <c r="C105" s="802"/>
      <c r="D105" s="823"/>
      <c r="E105" s="824"/>
      <c r="F105" s="824"/>
      <c r="G105" s="823"/>
      <c r="H105" s="823"/>
      <c r="I105" s="35"/>
      <c r="J105" s="35"/>
      <c r="K105" s="35"/>
      <c r="L105" s="35"/>
      <c r="M105" s="35"/>
      <c r="N105" s="35"/>
    </row>
    <row r="106" spans="1:15">
      <c r="A106" s="35"/>
      <c r="B106" s="802"/>
      <c r="C106" s="802"/>
      <c r="D106" s="823"/>
      <c r="E106" s="823"/>
      <c r="F106" s="823"/>
      <c r="G106" s="823"/>
      <c r="H106" s="313"/>
      <c r="I106" s="35"/>
      <c r="J106" s="35"/>
      <c r="K106" s="35"/>
      <c r="L106" s="35"/>
      <c r="M106" s="35"/>
      <c r="N106" s="35"/>
    </row>
    <row r="107" spans="1:15">
      <c r="A107" s="35"/>
      <c r="B107" s="802"/>
      <c r="C107" s="802"/>
      <c r="D107" s="823"/>
      <c r="E107" s="824"/>
      <c r="F107" s="824"/>
      <c r="G107" s="823"/>
      <c r="H107" s="823"/>
      <c r="I107" s="35"/>
      <c r="J107" s="35"/>
      <c r="K107" s="35"/>
      <c r="L107" s="35"/>
      <c r="M107" s="35"/>
      <c r="N107" s="35"/>
    </row>
    <row r="108" spans="1:15">
      <c r="A108" s="35"/>
      <c r="B108" s="802"/>
      <c r="C108" s="802"/>
      <c r="D108" s="823"/>
      <c r="E108" s="823"/>
      <c r="F108" s="823"/>
      <c r="G108" s="823"/>
      <c r="H108" s="313"/>
      <c r="I108" s="35"/>
      <c r="J108" s="35"/>
      <c r="K108" s="35"/>
      <c r="L108" s="35"/>
      <c r="M108" s="35"/>
      <c r="N108" s="35"/>
    </row>
    <row r="109" spans="1:15" ht="22.5" customHeight="1">
      <c r="A109" s="35"/>
      <c r="B109" s="802"/>
      <c r="C109" s="802"/>
      <c r="D109" s="823"/>
      <c r="E109" s="824"/>
      <c r="F109" s="824"/>
      <c r="G109" s="823"/>
      <c r="H109" s="823"/>
      <c r="I109" s="35"/>
      <c r="J109" s="35"/>
      <c r="K109" s="35"/>
      <c r="L109" s="35"/>
      <c r="M109" s="35"/>
      <c r="N109" s="35"/>
    </row>
    <row r="110" spans="1:15" ht="22.5" customHeight="1">
      <c r="A110" s="35"/>
      <c r="B110" s="802"/>
      <c r="C110" s="802"/>
      <c r="D110" s="823"/>
      <c r="E110" s="823"/>
      <c r="F110" s="823"/>
      <c r="G110" s="823"/>
      <c r="H110" s="313"/>
      <c r="I110" s="35"/>
      <c r="J110" s="35"/>
      <c r="K110" s="35"/>
      <c r="L110" s="35"/>
      <c r="M110" s="35"/>
      <c r="N110" s="35"/>
    </row>
    <row r="111" spans="1:15">
      <c r="A111" s="35"/>
      <c r="B111" s="802"/>
      <c r="C111" s="802"/>
      <c r="D111" s="823"/>
      <c r="E111" s="824"/>
      <c r="F111" s="824"/>
      <c r="G111" s="823"/>
      <c r="H111" s="823"/>
      <c r="I111" s="35"/>
      <c r="J111" s="35"/>
      <c r="K111" s="35"/>
      <c r="L111" s="35"/>
      <c r="M111" s="35"/>
      <c r="N111" s="35"/>
    </row>
    <row r="112" spans="1:15">
      <c r="A112" s="35"/>
      <c r="B112" s="802"/>
      <c r="C112" s="802"/>
      <c r="D112" s="823"/>
      <c r="E112" s="823"/>
      <c r="F112" s="823"/>
      <c r="G112" s="823"/>
      <c r="H112" s="313"/>
      <c r="I112" s="35"/>
      <c r="J112" s="35"/>
      <c r="K112" s="35"/>
      <c r="L112" s="35"/>
      <c r="M112" s="35"/>
      <c r="N112" s="35"/>
    </row>
    <row r="113" spans="1:20">
      <c r="A113" s="35"/>
      <c r="B113" s="802"/>
      <c r="C113" s="802"/>
      <c r="D113" s="823"/>
      <c r="E113" s="824"/>
      <c r="F113" s="824"/>
      <c r="G113" s="823"/>
      <c r="H113" s="823"/>
      <c r="I113" s="35"/>
      <c r="J113" s="35"/>
      <c r="K113" s="35"/>
      <c r="L113" s="35"/>
      <c r="M113" s="35"/>
      <c r="N113" s="35"/>
    </row>
    <row r="114" spans="1:20">
      <c r="A114" s="35"/>
      <c r="B114" s="802"/>
      <c r="C114" s="802"/>
      <c r="D114" s="823"/>
      <c r="E114" s="823"/>
      <c r="F114" s="823"/>
      <c r="G114" s="823"/>
      <c r="H114" s="313"/>
      <c r="I114" s="35"/>
      <c r="J114" s="35"/>
      <c r="K114" s="35"/>
      <c r="L114" s="35"/>
      <c r="M114" s="35"/>
      <c r="N114" s="35"/>
    </row>
    <row r="115" spans="1:20">
      <c r="A115" s="35"/>
      <c r="B115" s="802"/>
      <c r="C115" s="802"/>
      <c r="D115" s="823"/>
      <c r="E115" s="824"/>
      <c r="F115" s="824"/>
      <c r="G115" s="823"/>
      <c r="H115" s="823"/>
      <c r="I115" s="35"/>
      <c r="J115" s="35"/>
      <c r="K115" s="35"/>
      <c r="L115" s="35"/>
      <c r="M115" s="35"/>
      <c r="N115" s="35"/>
    </row>
    <row r="116" spans="1:20" ht="55.5" customHeight="1">
      <c r="A116" s="35"/>
      <c r="B116" s="802"/>
      <c r="C116" s="802"/>
      <c r="D116" s="823"/>
      <c r="E116" s="823"/>
      <c r="F116" s="823"/>
      <c r="G116" s="823"/>
      <c r="H116" s="313"/>
      <c r="I116" s="35"/>
      <c r="J116" s="35"/>
      <c r="K116" s="35"/>
      <c r="L116" s="35"/>
      <c r="M116" s="35"/>
      <c r="N116" s="35"/>
    </row>
    <row r="117" spans="1:20">
      <c r="A117" s="35"/>
      <c r="B117" s="802"/>
      <c r="C117" s="802"/>
      <c r="D117" s="823"/>
      <c r="E117" s="824"/>
      <c r="F117" s="824"/>
      <c r="G117" s="823"/>
      <c r="H117" s="823"/>
      <c r="I117" s="35"/>
      <c r="J117" s="35"/>
      <c r="K117" s="35"/>
      <c r="L117" s="35"/>
      <c r="M117" s="35"/>
      <c r="N117" s="35"/>
    </row>
    <row r="118" spans="1:20">
      <c r="A118" s="35"/>
      <c r="B118" s="802"/>
      <c r="C118" s="802"/>
      <c r="D118" s="823"/>
      <c r="E118" s="823"/>
      <c r="F118" s="823"/>
      <c r="G118" s="823"/>
      <c r="H118" s="313"/>
      <c r="I118" s="35"/>
      <c r="J118" s="35"/>
      <c r="K118" s="35"/>
      <c r="L118" s="35"/>
      <c r="M118" s="35"/>
      <c r="N118" s="35"/>
    </row>
    <row r="119" spans="1:20" ht="33.75" customHeight="1">
      <c r="A119" s="35"/>
      <c r="B119" s="802"/>
      <c r="C119" s="802"/>
      <c r="D119" s="823"/>
      <c r="E119" s="824"/>
      <c r="F119" s="824"/>
      <c r="G119" s="823"/>
      <c r="H119" s="823"/>
      <c r="I119" s="35"/>
      <c r="J119" s="35"/>
      <c r="K119" s="35"/>
      <c r="L119" s="35"/>
      <c r="M119" s="35"/>
      <c r="N119" s="35"/>
    </row>
    <row r="120" spans="1:20">
      <c r="A120" s="35"/>
      <c r="B120" s="802"/>
      <c r="C120" s="802"/>
      <c r="D120" s="823"/>
      <c r="E120" s="823"/>
      <c r="F120" s="823"/>
      <c r="G120" s="823"/>
      <c r="H120" s="313"/>
      <c r="I120" s="35"/>
      <c r="J120" s="35"/>
      <c r="K120" s="35"/>
      <c r="L120" s="35"/>
      <c r="M120" s="35"/>
      <c r="N120" s="35"/>
    </row>
    <row r="121" spans="1:20">
      <c r="A121" s="35"/>
      <c r="B121" s="802"/>
      <c r="C121" s="802"/>
      <c r="D121" s="823"/>
      <c r="E121" s="824"/>
      <c r="F121" s="824"/>
      <c r="G121" s="823"/>
      <c r="H121" s="823"/>
      <c r="I121" s="35"/>
      <c r="J121" s="35"/>
      <c r="K121" s="35"/>
      <c r="L121" s="35"/>
      <c r="M121" s="35"/>
      <c r="N121" s="35"/>
    </row>
    <row r="122" spans="1:20">
      <c r="A122" s="35"/>
      <c r="B122" s="802"/>
      <c r="C122" s="802"/>
      <c r="D122" s="823"/>
      <c r="E122" s="823"/>
      <c r="F122" s="823"/>
      <c r="G122" s="823"/>
      <c r="H122" s="313"/>
      <c r="I122" s="35"/>
      <c r="J122" s="35"/>
      <c r="K122" s="35"/>
      <c r="L122" s="35"/>
      <c r="M122" s="35"/>
      <c r="N122" s="35"/>
      <c r="T122" s="35"/>
    </row>
    <row r="123" spans="1:20">
      <c r="A123" s="35"/>
      <c r="B123" s="802"/>
      <c r="C123" s="802"/>
      <c r="D123" s="823"/>
      <c r="E123" s="824"/>
      <c r="F123" s="824"/>
      <c r="G123" s="823"/>
      <c r="H123" s="823"/>
      <c r="I123" s="35"/>
      <c r="J123" s="35"/>
      <c r="K123" s="35"/>
      <c r="L123" s="35"/>
      <c r="M123" s="35"/>
      <c r="N123" s="35"/>
      <c r="T123" s="35"/>
    </row>
    <row r="124" spans="1:20">
      <c r="A124" s="35"/>
      <c r="B124" s="802"/>
      <c r="C124" s="802"/>
      <c r="D124" s="823"/>
      <c r="E124" s="823"/>
      <c r="F124" s="823"/>
      <c r="G124" s="823"/>
      <c r="H124" s="313"/>
      <c r="I124" s="35"/>
      <c r="J124" s="35"/>
      <c r="K124" s="35"/>
      <c r="L124" s="35"/>
      <c r="M124" s="35"/>
      <c r="N124" s="35"/>
      <c r="T124" s="35"/>
    </row>
    <row r="125" spans="1:20">
      <c r="A125" s="35"/>
      <c r="B125" s="802"/>
      <c r="C125" s="802"/>
      <c r="D125" s="823"/>
      <c r="E125" s="824"/>
      <c r="F125" s="824"/>
      <c r="G125" s="823"/>
      <c r="H125" s="823"/>
      <c r="I125" s="35"/>
      <c r="J125" s="35"/>
      <c r="K125" s="35"/>
      <c r="L125" s="35"/>
      <c r="M125" s="35"/>
      <c r="N125" s="35"/>
      <c r="T125" s="35"/>
    </row>
    <row r="126" spans="1:20">
      <c r="A126" s="35"/>
      <c r="B126" s="802"/>
      <c r="C126" s="802"/>
      <c r="D126" s="823"/>
      <c r="E126" s="823"/>
      <c r="F126" s="823"/>
      <c r="G126" s="823"/>
      <c r="H126" s="313"/>
      <c r="I126" s="35"/>
      <c r="J126" s="35"/>
      <c r="K126" s="35"/>
      <c r="L126" s="35"/>
      <c r="M126" s="35"/>
      <c r="N126" s="35"/>
      <c r="T126" s="35"/>
    </row>
    <row r="127" spans="1:20">
      <c r="A127" s="35"/>
      <c r="B127" s="802"/>
      <c r="C127" s="802"/>
      <c r="D127" s="823"/>
      <c r="E127" s="824"/>
      <c r="F127" s="824"/>
      <c r="G127" s="823"/>
      <c r="H127" s="823"/>
      <c r="I127" s="35"/>
      <c r="J127" s="35"/>
      <c r="K127" s="35"/>
      <c r="L127" s="35"/>
      <c r="M127" s="35"/>
      <c r="N127" s="35"/>
      <c r="T127" s="313"/>
    </row>
    <row r="128" spans="1:20">
      <c r="A128" s="35"/>
      <c r="B128" s="802"/>
      <c r="C128" s="802"/>
      <c r="D128" s="823"/>
      <c r="E128" s="823"/>
      <c r="F128" s="823"/>
      <c r="G128" s="823"/>
      <c r="H128" s="313"/>
      <c r="I128" s="35"/>
      <c r="J128" s="35"/>
      <c r="K128" s="35"/>
      <c r="L128" s="35"/>
      <c r="M128" s="35"/>
      <c r="N128" s="35"/>
      <c r="T128" s="313"/>
    </row>
    <row r="129" spans="1:14">
      <c r="A129" s="35"/>
      <c r="B129" s="802"/>
      <c r="C129" s="802"/>
      <c r="D129" s="823"/>
      <c r="E129" s="824"/>
      <c r="F129" s="824"/>
      <c r="G129" s="823"/>
      <c r="H129" s="823"/>
      <c r="I129" s="35"/>
      <c r="J129" s="35"/>
      <c r="K129" s="35"/>
      <c r="L129" s="35"/>
      <c r="M129" s="35"/>
      <c r="N129" s="35"/>
    </row>
    <row r="130" spans="1:14">
      <c r="A130" s="35"/>
      <c r="B130" s="802"/>
      <c r="C130" s="802"/>
      <c r="D130" s="823"/>
      <c r="E130" s="823"/>
      <c r="F130" s="823"/>
      <c r="G130" s="823"/>
      <c r="H130" s="313"/>
      <c r="I130" s="35"/>
      <c r="J130" s="35"/>
      <c r="K130" s="35"/>
      <c r="L130" s="35"/>
      <c r="M130" s="35"/>
      <c r="N130" s="35"/>
    </row>
    <row r="131" spans="1:14">
      <c r="A131" s="35"/>
      <c r="B131" s="802"/>
      <c r="C131" s="802"/>
      <c r="D131" s="823"/>
      <c r="E131" s="824"/>
      <c r="F131" s="824"/>
      <c r="G131" s="823"/>
      <c r="H131" s="823"/>
      <c r="I131" s="35"/>
      <c r="J131" s="35"/>
      <c r="K131" s="35"/>
      <c r="L131" s="35"/>
      <c r="M131" s="35"/>
      <c r="N131" s="35"/>
    </row>
    <row r="132" spans="1:14">
      <c r="A132" s="35"/>
      <c r="B132" s="802"/>
      <c r="C132" s="802"/>
      <c r="D132" s="823"/>
      <c r="E132" s="823"/>
      <c r="F132" s="823"/>
      <c r="G132" s="823"/>
      <c r="H132" s="313"/>
      <c r="I132" s="35"/>
      <c r="J132" s="35"/>
      <c r="K132" s="35"/>
      <c r="L132" s="35"/>
      <c r="M132" s="35"/>
      <c r="N132" s="35"/>
    </row>
    <row r="133" spans="1:14">
      <c r="A133" s="35"/>
      <c r="B133" s="802"/>
      <c r="C133" s="802"/>
      <c r="D133" s="823"/>
      <c r="E133" s="824"/>
      <c r="F133" s="824"/>
      <c r="G133" s="823"/>
      <c r="H133" s="823"/>
      <c r="I133" s="35"/>
      <c r="J133" s="35"/>
      <c r="K133" s="35"/>
      <c r="L133" s="35"/>
      <c r="M133" s="35"/>
      <c r="N133" s="35"/>
    </row>
    <row r="134" spans="1:14">
      <c r="A134" s="35"/>
      <c r="B134" s="802"/>
      <c r="C134" s="802"/>
      <c r="D134" s="823"/>
      <c r="E134" s="823"/>
      <c r="F134" s="823"/>
      <c r="G134" s="823"/>
      <c r="H134" s="313"/>
      <c r="I134" s="35"/>
      <c r="J134" s="35"/>
      <c r="K134" s="35"/>
      <c r="L134" s="35"/>
      <c r="M134" s="35"/>
      <c r="N134" s="35"/>
    </row>
    <row r="135" spans="1:14">
      <c r="A135" s="35"/>
      <c r="B135" s="802"/>
      <c r="C135" s="802"/>
      <c r="D135" s="823"/>
      <c r="E135" s="824"/>
      <c r="F135" s="824"/>
      <c r="G135" s="823"/>
      <c r="H135" s="823"/>
      <c r="I135" s="35"/>
      <c r="J135" s="35"/>
      <c r="K135" s="35"/>
      <c r="L135" s="35"/>
      <c r="M135" s="35"/>
      <c r="N135" s="35"/>
    </row>
    <row r="136" spans="1:14">
      <c r="A136" s="35"/>
      <c r="B136" s="802"/>
      <c r="C136" s="802"/>
      <c r="D136" s="823"/>
      <c r="E136" s="823"/>
      <c r="F136" s="823"/>
      <c r="G136" s="823"/>
      <c r="H136" s="313"/>
      <c r="I136" s="35"/>
      <c r="J136" s="35"/>
      <c r="K136" s="35"/>
      <c r="L136" s="35"/>
      <c r="M136" s="35"/>
      <c r="N136" s="35"/>
    </row>
    <row r="137" spans="1:14">
      <c r="A137" s="35"/>
      <c r="B137" s="802"/>
      <c r="C137" s="802"/>
      <c r="D137" s="823"/>
      <c r="E137" s="824"/>
      <c r="F137" s="824"/>
      <c r="G137" s="823"/>
      <c r="H137" s="823"/>
      <c r="I137" s="35"/>
      <c r="J137" s="35"/>
      <c r="K137" s="35"/>
      <c r="L137" s="35"/>
      <c r="M137" s="35"/>
      <c r="N137" s="35"/>
    </row>
    <row r="138" spans="1:14">
      <c r="A138" s="35"/>
      <c r="B138" s="802"/>
      <c r="C138" s="802"/>
      <c r="D138" s="823"/>
      <c r="E138" s="823"/>
      <c r="F138" s="823"/>
      <c r="G138" s="823"/>
      <c r="H138" s="313"/>
      <c r="I138" s="35"/>
      <c r="J138" s="35"/>
      <c r="K138" s="35"/>
      <c r="L138" s="35"/>
      <c r="M138" s="35"/>
      <c r="N138" s="35"/>
    </row>
    <row r="139" spans="1:14">
      <c r="A139" s="35"/>
      <c r="B139" s="802"/>
      <c r="C139" s="802"/>
      <c r="D139" s="823"/>
      <c r="E139" s="824"/>
      <c r="F139" s="824"/>
      <c r="G139" s="823"/>
      <c r="H139" s="823"/>
      <c r="I139" s="35"/>
      <c r="J139" s="35"/>
      <c r="K139" s="35"/>
      <c r="L139" s="35"/>
      <c r="M139" s="35"/>
      <c r="N139" s="35"/>
    </row>
    <row r="140" spans="1:14">
      <c r="A140" s="35"/>
      <c r="B140" s="802"/>
      <c r="C140" s="802"/>
      <c r="D140" s="823"/>
      <c r="E140" s="823"/>
      <c r="F140" s="823"/>
      <c r="G140" s="823"/>
      <c r="H140" s="313"/>
      <c r="I140" s="35"/>
      <c r="J140" s="35"/>
      <c r="K140" s="35"/>
      <c r="L140" s="35"/>
      <c r="M140" s="35"/>
      <c r="N140" s="35"/>
    </row>
    <row r="141" spans="1:14">
      <c r="A141" s="35"/>
      <c r="B141" s="802"/>
      <c r="C141" s="802"/>
      <c r="D141" s="823"/>
      <c r="E141" s="824"/>
      <c r="F141" s="824"/>
      <c r="G141" s="823"/>
      <c r="H141" s="823"/>
      <c r="I141" s="35"/>
      <c r="J141" s="35"/>
      <c r="K141" s="35"/>
      <c r="L141" s="35"/>
      <c r="M141" s="35"/>
      <c r="N141" s="35"/>
    </row>
    <row r="142" spans="1:14">
      <c r="A142" s="35"/>
      <c r="B142" s="802"/>
      <c r="C142" s="802"/>
      <c r="D142" s="823"/>
      <c r="E142" s="823"/>
      <c r="F142" s="823"/>
      <c r="G142" s="823"/>
      <c r="H142" s="313"/>
      <c r="I142" s="35"/>
      <c r="J142" s="35"/>
      <c r="K142" s="35"/>
      <c r="L142" s="35"/>
      <c r="M142" s="35"/>
      <c r="N142" s="35"/>
    </row>
    <row r="143" spans="1:14" ht="24.75" customHeight="1">
      <c r="A143" s="35"/>
      <c r="B143" s="802"/>
      <c r="C143" s="802"/>
      <c r="D143" s="823"/>
      <c r="E143" s="824"/>
      <c r="F143" s="824"/>
      <c r="G143" s="823"/>
      <c r="H143" s="823"/>
      <c r="I143" s="35"/>
      <c r="J143" s="35"/>
      <c r="K143" s="35"/>
      <c r="L143" s="35"/>
      <c r="M143" s="35"/>
      <c r="N143" s="35"/>
    </row>
    <row r="144" spans="1:14">
      <c r="A144" s="35"/>
      <c r="B144" s="802"/>
      <c r="C144" s="802"/>
      <c r="D144" s="823"/>
      <c r="E144" s="823"/>
      <c r="F144" s="823"/>
      <c r="G144" s="823"/>
      <c r="H144" s="313"/>
      <c r="I144" s="35"/>
      <c r="J144" s="35"/>
      <c r="K144" s="35"/>
      <c r="L144" s="35"/>
      <c r="M144" s="35"/>
      <c r="N144" s="35"/>
    </row>
    <row r="145" spans="1:14">
      <c r="A145" s="35"/>
      <c r="B145" s="802"/>
      <c r="C145" s="802"/>
      <c r="D145" s="823"/>
      <c r="E145" s="824"/>
      <c r="F145" s="824"/>
      <c r="G145" s="823"/>
      <c r="H145" s="823"/>
      <c r="I145" s="35"/>
      <c r="J145" s="35"/>
      <c r="K145" s="35"/>
      <c r="L145" s="35"/>
      <c r="M145" s="35"/>
      <c r="N145" s="35"/>
    </row>
    <row r="146" spans="1:14">
      <c r="A146" s="35"/>
      <c r="B146" s="802"/>
      <c r="C146" s="802"/>
      <c r="D146" s="823"/>
      <c r="E146" s="823"/>
      <c r="F146" s="823"/>
      <c r="G146" s="823"/>
      <c r="H146" s="313"/>
      <c r="I146" s="35"/>
      <c r="J146" s="35"/>
      <c r="K146" s="35"/>
      <c r="L146" s="35"/>
      <c r="M146" s="35"/>
      <c r="N146" s="35"/>
    </row>
    <row r="147" spans="1:14">
      <c r="A147" s="35"/>
      <c r="B147" s="802"/>
      <c r="C147" s="802"/>
      <c r="D147" s="823"/>
      <c r="E147" s="824"/>
      <c r="F147" s="824"/>
      <c r="G147" s="823"/>
      <c r="H147" s="823"/>
      <c r="I147" s="35"/>
      <c r="J147" s="35"/>
      <c r="K147" s="35"/>
      <c r="L147" s="35"/>
      <c r="M147" s="35"/>
      <c r="N147" s="35"/>
    </row>
    <row r="148" spans="1:14">
      <c r="A148" s="35"/>
      <c r="B148" s="802"/>
      <c r="C148" s="802"/>
      <c r="D148" s="823"/>
      <c r="E148" s="823"/>
      <c r="F148" s="823"/>
      <c r="G148" s="823"/>
      <c r="H148" s="313"/>
      <c r="I148" s="35"/>
      <c r="J148" s="35"/>
      <c r="K148" s="35"/>
      <c r="L148" s="35"/>
      <c r="M148" s="35"/>
      <c r="N148" s="35"/>
    </row>
    <row r="149" spans="1:14">
      <c r="A149" s="35"/>
      <c r="B149" s="802"/>
      <c r="C149" s="802"/>
      <c r="D149" s="823"/>
      <c r="E149" s="824"/>
      <c r="F149" s="824"/>
      <c r="G149" s="823"/>
      <c r="H149" s="823"/>
      <c r="I149" s="35"/>
      <c r="J149" s="35"/>
      <c r="K149" s="35"/>
      <c r="L149" s="35"/>
      <c r="M149" s="35"/>
      <c r="N149" s="35"/>
    </row>
    <row r="150" spans="1:14">
      <c r="A150" s="35"/>
      <c r="B150" s="802"/>
      <c r="C150" s="802"/>
      <c r="D150" s="823"/>
      <c r="E150" s="823"/>
      <c r="F150" s="823"/>
      <c r="G150" s="823"/>
      <c r="H150" s="313"/>
      <c r="I150" s="35"/>
      <c r="J150" s="35"/>
      <c r="K150" s="35"/>
      <c r="L150" s="35"/>
      <c r="M150" s="35"/>
      <c r="N150" s="35"/>
    </row>
    <row r="151" spans="1:14">
      <c r="A151" s="35"/>
      <c r="B151" s="802"/>
      <c r="C151" s="802"/>
      <c r="D151" s="823"/>
      <c r="E151" s="824"/>
      <c r="F151" s="824"/>
      <c r="G151" s="823"/>
      <c r="H151" s="823"/>
      <c r="I151" s="35"/>
      <c r="J151" s="35"/>
      <c r="K151" s="35"/>
      <c r="L151" s="35"/>
      <c r="M151" s="35"/>
      <c r="N151" s="35"/>
    </row>
    <row r="152" spans="1:14">
      <c r="A152" s="35"/>
      <c r="B152" s="802"/>
      <c r="C152" s="802"/>
      <c r="D152" s="823"/>
      <c r="E152" s="823"/>
      <c r="F152" s="823"/>
      <c r="G152" s="823"/>
      <c r="H152" s="313"/>
      <c r="I152" s="35"/>
      <c r="J152" s="35"/>
      <c r="K152" s="35"/>
      <c r="L152" s="35"/>
      <c r="M152" s="35"/>
      <c r="N152" s="35"/>
    </row>
    <row r="153" spans="1:14">
      <c r="A153" s="35"/>
      <c r="B153" s="802"/>
      <c r="C153" s="802"/>
      <c r="D153" s="823"/>
      <c r="E153" s="824"/>
      <c r="F153" s="824"/>
      <c r="G153" s="823"/>
      <c r="H153" s="823"/>
      <c r="I153" s="35"/>
      <c r="J153" s="35"/>
      <c r="K153" s="35"/>
      <c r="L153" s="35"/>
      <c r="M153" s="35"/>
      <c r="N153" s="35"/>
    </row>
    <row r="154" spans="1:14">
      <c r="A154" s="35"/>
      <c r="B154" s="802"/>
      <c r="C154" s="802"/>
      <c r="D154" s="823"/>
      <c r="E154" s="823"/>
      <c r="F154" s="823"/>
      <c r="G154" s="823"/>
      <c r="H154" s="313"/>
      <c r="I154" s="35"/>
      <c r="J154" s="35"/>
      <c r="K154" s="35"/>
      <c r="L154" s="35"/>
      <c r="M154" s="35"/>
      <c r="N154" s="35"/>
    </row>
    <row r="155" spans="1:14" ht="25.5" customHeight="1">
      <c r="A155" s="35"/>
      <c r="B155" s="802"/>
      <c r="C155" s="802"/>
      <c r="D155" s="823"/>
      <c r="E155" s="824"/>
      <c r="F155" s="824"/>
      <c r="G155" s="823"/>
      <c r="H155" s="823"/>
      <c r="I155" s="35"/>
      <c r="J155" s="35"/>
      <c r="K155" s="35"/>
      <c r="L155" s="35"/>
      <c r="M155" s="35"/>
      <c r="N155" s="35"/>
    </row>
    <row r="156" spans="1:14">
      <c r="A156" s="35"/>
      <c r="B156" s="802"/>
      <c r="C156" s="802"/>
      <c r="D156" s="823"/>
      <c r="E156" s="823"/>
      <c r="F156" s="823"/>
      <c r="G156" s="823"/>
      <c r="H156" s="313"/>
      <c r="I156" s="35"/>
      <c r="J156" s="35"/>
      <c r="K156" s="35"/>
      <c r="L156" s="35"/>
      <c r="M156" s="35"/>
      <c r="N156" s="35"/>
    </row>
    <row r="157" spans="1:14">
      <c r="A157" s="35"/>
      <c r="B157" s="802"/>
      <c r="C157" s="802"/>
      <c r="D157" s="823"/>
      <c r="E157" s="824"/>
      <c r="F157" s="824"/>
      <c r="G157" s="823"/>
      <c r="H157" s="823"/>
      <c r="I157" s="35"/>
      <c r="J157" s="35"/>
      <c r="K157" s="35"/>
      <c r="L157" s="35"/>
      <c r="M157" s="35"/>
      <c r="N157" s="35"/>
    </row>
    <row r="158" spans="1:14">
      <c r="A158" s="35"/>
      <c r="B158" s="802"/>
      <c r="C158" s="802"/>
      <c r="D158" s="823"/>
      <c r="E158" s="823"/>
      <c r="F158" s="823"/>
      <c r="G158" s="823"/>
      <c r="H158" s="313"/>
      <c r="I158" s="35"/>
      <c r="J158" s="35"/>
      <c r="K158" s="35"/>
      <c r="L158" s="35"/>
      <c r="M158" s="35"/>
      <c r="N158" s="35"/>
    </row>
    <row r="159" spans="1:14">
      <c r="A159" s="35"/>
      <c r="B159" s="802"/>
      <c r="C159" s="802"/>
      <c r="D159" s="823"/>
      <c r="E159" s="824"/>
      <c r="F159" s="824"/>
      <c r="G159" s="823"/>
      <c r="H159" s="823"/>
      <c r="I159" s="35"/>
      <c r="J159" s="35"/>
      <c r="K159" s="35"/>
      <c r="L159" s="35"/>
      <c r="M159" s="35"/>
      <c r="N159" s="35"/>
    </row>
    <row r="160" spans="1:14">
      <c r="A160" s="35"/>
      <c r="B160" s="802"/>
      <c r="C160" s="802"/>
      <c r="D160" s="823"/>
      <c r="E160" s="823"/>
      <c r="F160" s="823"/>
      <c r="G160" s="823"/>
      <c r="H160" s="313"/>
      <c r="I160" s="35"/>
      <c r="J160" s="35"/>
      <c r="K160" s="35"/>
      <c r="L160" s="35"/>
      <c r="M160" s="35"/>
      <c r="N160" s="35"/>
    </row>
    <row r="161" spans="1:20">
      <c r="A161" s="35"/>
      <c r="B161" s="802"/>
      <c r="C161" s="802"/>
      <c r="D161" s="823"/>
      <c r="E161" s="824"/>
      <c r="F161" s="824"/>
      <c r="G161" s="823"/>
      <c r="H161" s="823"/>
      <c r="I161" s="35"/>
      <c r="J161" s="35"/>
      <c r="K161" s="35"/>
      <c r="L161" s="35"/>
      <c r="M161" s="35"/>
      <c r="N161" s="35"/>
    </row>
    <row r="162" spans="1:20">
      <c r="A162" s="35"/>
      <c r="B162" s="802"/>
      <c r="C162" s="802"/>
      <c r="D162" s="823"/>
      <c r="E162" s="823"/>
      <c r="F162" s="823"/>
      <c r="G162" s="823"/>
      <c r="H162" s="313"/>
      <c r="I162" s="35"/>
      <c r="J162" s="35"/>
      <c r="K162" s="35"/>
      <c r="L162" s="35"/>
      <c r="M162" s="35"/>
      <c r="N162" s="35"/>
    </row>
    <row r="163" spans="1:20">
      <c r="A163" s="35"/>
      <c r="B163" s="802"/>
      <c r="C163" s="802"/>
      <c r="D163" s="823"/>
      <c r="E163" s="824"/>
      <c r="F163" s="824"/>
      <c r="G163" s="823"/>
      <c r="H163" s="823"/>
      <c r="I163" s="35"/>
      <c r="J163" s="35"/>
      <c r="K163" s="35"/>
      <c r="L163" s="35"/>
      <c r="M163" s="35"/>
      <c r="N163" s="35"/>
    </row>
    <row r="164" spans="1:20">
      <c r="A164" s="35"/>
      <c r="B164" s="802"/>
      <c r="C164" s="802"/>
      <c r="D164" s="823"/>
      <c r="E164" s="823"/>
      <c r="F164" s="823"/>
      <c r="G164" s="823"/>
      <c r="H164" s="313"/>
      <c r="I164" s="35"/>
      <c r="J164" s="35"/>
      <c r="K164" s="35"/>
      <c r="L164" s="35"/>
      <c r="M164" s="35"/>
      <c r="N164" s="35"/>
    </row>
    <row r="165" spans="1:20">
      <c r="A165" s="35"/>
      <c r="B165" s="802"/>
      <c r="C165" s="802"/>
      <c r="D165" s="823"/>
      <c r="E165" s="824"/>
      <c r="F165" s="824"/>
      <c r="G165" s="823"/>
      <c r="H165" s="823"/>
      <c r="I165" s="35"/>
      <c r="J165" s="35"/>
      <c r="K165" s="35"/>
      <c r="L165" s="35"/>
      <c r="M165" s="35"/>
      <c r="N165" s="35"/>
    </row>
    <row r="166" spans="1:20" ht="25.5" customHeight="1">
      <c r="A166" s="35"/>
      <c r="B166" s="802"/>
      <c r="C166" s="802"/>
      <c r="D166" s="823"/>
      <c r="E166" s="823"/>
      <c r="F166" s="823"/>
      <c r="G166" s="823"/>
      <c r="H166" s="313"/>
      <c r="I166" s="35"/>
      <c r="J166" s="35"/>
      <c r="K166" s="35"/>
      <c r="L166" s="35"/>
      <c r="M166" s="35"/>
      <c r="N166" s="35"/>
    </row>
    <row r="167" spans="1:20" ht="27" customHeight="1">
      <c r="A167" s="35"/>
      <c r="B167" s="802"/>
      <c r="C167" s="802"/>
      <c r="D167" s="823"/>
      <c r="E167" s="824"/>
      <c r="F167" s="824"/>
      <c r="G167" s="823"/>
      <c r="H167" s="823"/>
      <c r="I167" s="35"/>
      <c r="J167" s="35"/>
      <c r="K167" s="35"/>
      <c r="L167" s="35"/>
      <c r="M167" s="35"/>
      <c r="N167" s="35"/>
      <c r="T167" s="35"/>
    </row>
    <row r="168" spans="1:20" ht="27" customHeight="1">
      <c r="A168" s="35"/>
      <c r="B168" s="802"/>
      <c r="C168" s="802"/>
      <c r="D168" s="823"/>
      <c r="E168" s="823"/>
      <c r="F168" s="823"/>
      <c r="G168" s="823"/>
      <c r="H168" s="313"/>
      <c r="I168" s="35"/>
      <c r="J168" s="35"/>
      <c r="K168" s="35"/>
      <c r="L168" s="35"/>
      <c r="M168" s="35"/>
      <c r="N168" s="35"/>
      <c r="T168" s="35"/>
    </row>
    <row r="169" spans="1:20">
      <c r="A169" s="35"/>
      <c r="B169" s="802"/>
      <c r="C169" s="802"/>
      <c r="D169" s="823"/>
      <c r="E169" s="824"/>
      <c r="F169" s="824"/>
      <c r="G169" s="823"/>
      <c r="H169" s="823"/>
      <c r="I169" s="35"/>
      <c r="J169" s="35"/>
      <c r="K169" s="35"/>
      <c r="L169" s="35"/>
      <c r="M169" s="35"/>
      <c r="N169" s="35"/>
      <c r="T169" s="274"/>
    </row>
    <row r="170" spans="1:20">
      <c r="A170" s="35"/>
      <c r="B170" s="802"/>
      <c r="C170" s="802"/>
      <c r="D170" s="823"/>
      <c r="E170" s="823"/>
      <c r="F170" s="823"/>
      <c r="G170" s="823"/>
      <c r="H170" s="313"/>
      <c r="I170" s="35"/>
      <c r="J170" s="35"/>
      <c r="K170" s="35"/>
      <c r="L170" s="35"/>
      <c r="M170" s="35"/>
      <c r="N170" s="35"/>
      <c r="T170" s="274"/>
    </row>
    <row r="171" spans="1:20">
      <c r="A171" s="35"/>
      <c r="B171" s="802"/>
      <c r="C171" s="802"/>
      <c r="D171" s="823"/>
      <c r="E171" s="824"/>
      <c r="F171" s="824"/>
      <c r="G171" s="823"/>
      <c r="H171" s="823"/>
      <c r="I171" s="35"/>
      <c r="J171" s="35"/>
      <c r="K171" s="35"/>
      <c r="L171" s="35"/>
      <c r="M171" s="35"/>
      <c r="N171" s="35"/>
      <c r="T171" s="274"/>
    </row>
    <row r="172" spans="1:20">
      <c r="A172" s="35"/>
      <c r="B172" s="802"/>
      <c r="C172" s="802"/>
      <c r="D172" s="823"/>
      <c r="E172" s="823"/>
      <c r="F172" s="823"/>
      <c r="G172" s="823"/>
      <c r="H172" s="313"/>
      <c r="I172" s="35"/>
      <c r="J172" s="35"/>
      <c r="K172" s="35"/>
      <c r="L172" s="35"/>
      <c r="M172" s="35"/>
      <c r="N172" s="35"/>
      <c r="T172" s="274"/>
    </row>
    <row r="173" spans="1:20">
      <c r="A173" s="35"/>
      <c r="B173" s="802"/>
      <c r="C173" s="802"/>
      <c r="D173" s="823"/>
      <c r="E173" s="824"/>
      <c r="F173" s="824"/>
      <c r="G173" s="823"/>
      <c r="H173" s="823"/>
      <c r="I173" s="35"/>
      <c r="J173" s="35"/>
      <c r="K173" s="35"/>
      <c r="L173" s="35"/>
      <c r="M173" s="35"/>
      <c r="N173" s="35"/>
      <c r="T173" s="274"/>
    </row>
    <row r="174" spans="1:20">
      <c r="T174" s="274"/>
    </row>
    <row r="175" spans="1:20">
      <c r="T175" s="274"/>
    </row>
    <row r="176" spans="1:20">
      <c r="T176" s="274"/>
    </row>
    <row r="177" spans="20:20">
      <c r="T177" s="274"/>
    </row>
    <row r="178" spans="20:20" ht="30.75" customHeight="1">
      <c r="T178" s="274"/>
    </row>
    <row r="179" spans="20:20" ht="30" customHeight="1">
      <c r="T179" s="274"/>
    </row>
    <row r="180" spans="20:20" ht="30" customHeight="1">
      <c r="T180" s="274"/>
    </row>
    <row r="181" spans="20:20">
      <c r="T181" s="35"/>
    </row>
    <row r="182" spans="20:20">
      <c r="T182" s="35"/>
    </row>
    <row r="183" spans="20:20">
      <c r="T183" s="35"/>
    </row>
    <row r="184" spans="20:20">
      <c r="T184" s="35"/>
    </row>
    <row r="185" spans="20:20">
      <c r="T185" s="35"/>
    </row>
    <row r="186" spans="20:20">
      <c r="T186" s="35"/>
    </row>
    <row r="187" spans="20:20">
      <c r="T187" s="35"/>
    </row>
    <row r="188" spans="20:20">
      <c r="T188" s="35"/>
    </row>
    <row r="189" spans="20:20">
      <c r="T189" s="35"/>
    </row>
    <row r="190" spans="20:20" ht="27" customHeight="1">
      <c r="T190" s="35"/>
    </row>
    <row r="191" spans="20:20" ht="30.75" customHeight="1">
      <c r="T191" s="35"/>
    </row>
    <row r="192" spans="20:20" ht="30.75" customHeight="1">
      <c r="T192" s="35"/>
    </row>
    <row r="197" spans="20:21">
      <c r="T197" s="35"/>
    </row>
    <row r="198" spans="20:21">
      <c r="T198" s="35"/>
    </row>
    <row r="199" spans="20:21">
      <c r="T199" s="35"/>
    </row>
    <row r="200" spans="20:21">
      <c r="T200" s="35"/>
    </row>
    <row r="201" spans="20:21">
      <c r="T201" s="35"/>
    </row>
    <row r="202" spans="20:21" ht="27" customHeight="1">
      <c r="T202" s="35"/>
    </row>
    <row r="203" spans="20:21">
      <c r="T203" s="35"/>
      <c r="U203" s="35"/>
    </row>
    <row r="204" spans="20:21">
      <c r="T204" s="35"/>
      <c r="U204" s="35"/>
    </row>
    <row r="205" spans="20:21">
      <c r="T205" s="35"/>
      <c r="U205" s="35"/>
    </row>
    <row r="206" spans="20:21">
      <c r="T206" s="35"/>
      <c r="U206" s="35"/>
    </row>
    <row r="207" spans="20:21">
      <c r="T207" s="35"/>
      <c r="U207" s="35"/>
    </row>
    <row r="208" spans="20:21">
      <c r="T208" s="35"/>
      <c r="U208" s="35"/>
    </row>
    <row r="209" spans="20:21">
      <c r="T209" s="35"/>
      <c r="U209" s="35"/>
    </row>
    <row r="210" spans="20:21">
      <c r="T210" s="35"/>
      <c r="U210" s="35"/>
    </row>
    <row r="211" spans="20:21">
      <c r="T211" s="35"/>
      <c r="U211" s="35"/>
    </row>
    <row r="212" spans="20:21">
      <c r="T212" s="35"/>
      <c r="U212" s="35"/>
    </row>
    <row r="213" spans="20:21">
      <c r="T213" s="35"/>
      <c r="U213" s="35"/>
    </row>
    <row r="214" spans="20:21" ht="25.5" customHeight="1"/>
    <row r="215" spans="20:21" ht="25.5" customHeight="1"/>
    <row r="230" ht="18.75" customHeight="1"/>
    <row r="236" ht="30.75" customHeight="1"/>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7B012AD78ADA4C80ECBB33D45C8DF8" ma:contentTypeVersion="" ma:contentTypeDescription="Create a new document." ma:contentTypeScope="" ma:versionID="9e5ebc79ab6b210a9d1f67b91822a04e">
  <xsd:schema xmlns:xsd="http://www.w3.org/2001/XMLSchema" xmlns:xs="http://www.w3.org/2001/XMLSchema" xmlns:p="http://schemas.microsoft.com/office/2006/metadata/properties" xmlns:ns2="f37a6a8e-f27f-42c4-a0ac-b9eae2f9d64f" targetNamespace="http://schemas.microsoft.com/office/2006/metadata/properties" ma:root="true" ma:fieldsID="89abc75c2911ed19c7270a7c7a0dfd10" ns2:_="">
    <xsd:import namespace="f37a6a8e-f27f-42c4-a0ac-b9eae2f9d64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a6a8e-f27f-42c4-a0ac-b9eae2f9d6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C197D2-5917-45FD-9C7B-D0CCF7365278}"/>
</file>

<file path=customXml/itemProps2.xml><?xml version="1.0" encoding="utf-8"?>
<ds:datastoreItem xmlns:ds="http://schemas.openxmlformats.org/officeDocument/2006/customXml" ds:itemID="{A70B2F8F-E4D1-404E-B9FA-5A21C078CB08}"/>
</file>

<file path=customXml/itemProps3.xml><?xml version="1.0" encoding="utf-8"?>
<ds:datastoreItem xmlns:ds="http://schemas.openxmlformats.org/officeDocument/2006/customXml" ds:itemID="{35844F20-8B15-455D-9F82-619E0447DE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205</vt:i4>
      </vt:variant>
      <vt:variant>
        <vt:lpstr>Named Ranges</vt:lpstr>
      </vt:variant>
      <vt:variant>
        <vt:i4>6122</vt:i4>
      </vt:variant>
    </vt:vector>
  </HeadingPairs>
  <TitlesOfParts>
    <vt:vector size="6327" baseType="lpstr">
      <vt:lpstr>Versioning</vt:lpstr>
      <vt:lpstr>FrameworkTaxonomy</vt:lpstr>
      <vt:lpstr>Entry points</vt:lpstr>
      <vt:lpstr>S.01.01.01</vt:lpstr>
      <vt:lpstr>S.01.01.02</vt:lpstr>
      <vt:lpstr>S.01.01.04</vt:lpstr>
      <vt:lpstr>S.01.01.05</vt:lpstr>
      <vt:lpstr>S.01.01.07</vt:lpstr>
      <vt:lpstr>S.01.01.08</vt:lpstr>
      <vt:lpstr>S.01.01.11</vt:lpstr>
      <vt:lpstr>S.01.01.13</vt:lpstr>
      <vt:lpstr>S.01.01.15</vt:lpstr>
      <vt:lpstr>SR.01.01.01</vt:lpstr>
      <vt:lpstr>SR.01.01.04</vt:lpstr>
      <vt:lpstr>SR.01.01.07</vt:lpstr>
      <vt:lpstr>SE.01.01.16</vt:lpstr>
      <vt:lpstr>SE.01.01.17</vt:lpstr>
      <vt:lpstr>SE.01.01.18</vt:lpstr>
      <vt:lpstr>SE.01.01.19</vt:lpstr>
      <vt:lpstr>S.01.02.01</vt:lpstr>
      <vt:lpstr>S.01.02.04</vt:lpstr>
      <vt:lpstr>S.01.02.07</vt:lpstr>
      <vt:lpstr>S.01.03.01</vt:lpstr>
      <vt:lpstr>S.01.03.04</vt:lpstr>
      <vt:lpstr>S.02.01.01</vt:lpstr>
      <vt:lpstr>S.02.01.02</vt:lpstr>
      <vt:lpstr>S.02.01.07</vt:lpstr>
      <vt:lpstr>S.02.01.08</vt:lpstr>
      <vt:lpstr>SR.02.01.01</vt:lpstr>
      <vt:lpstr>SR.02.01.07</vt:lpstr>
      <vt:lpstr>SE.02.01.16</vt:lpstr>
      <vt:lpstr>SE.02.01.17</vt:lpstr>
      <vt:lpstr>SE.02.01.18</vt:lpstr>
      <vt:lpstr>SE.02.01.19</vt:lpstr>
      <vt:lpstr>S.02.02.01</vt:lpstr>
      <vt:lpstr>S.02.03.07</vt:lpstr>
      <vt:lpstr>S.03.01.01</vt:lpstr>
      <vt:lpstr>S.03.01.04</vt:lpstr>
      <vt:lpstr>S.04.02.01</vt:lpstr>
      <vt:lpstr>S.04.03.01</vt:lpstr>
      <vt:lpstr>S.04.04.01</vt:lpstr>
      <vt:lpstr>S.04.05.01</vt:lpstr>
      <vt:lpstr>S.04.05.21</vt:lpstr>
      <vt:lpstr>S.05.01.01</vt:lpstr>
      <vt:lpstr>S.05.01.02</vt:lpstr>
      <vt:lpstr>S.05.01.13</vt:lpstr>
      <vt:lpstr>S.05.02.04</vt:lpstr>
      <vt:lpstr>S.06.02.01</vt:lpstr>
      <vt:lpstr>S.06.02.04</vt:lpstr>
      <vt:lpstr>S.06.02.07</vt:lpstr>
      <vt:lpstr>SE.06.02.16</vt:lpstr>
      <vt:lpstr>SE.06.02.18</vt:lpstr>
      <vt:lpstr>S.06.03.01</vt:lpstr>
      <vt:lpstr>S.06.03.04</vt:lpstr>
      <vt:lpstr>S.06.04.01</vt:lpstr>
      <vt:lpstr>S.07.01.01</vt:lpstr>
      <vt:lpstr>S.07.01.04</vt:lpstr>
      <vt:lpstr>S.08.01.01</vt:lpstr>
      <vt:lpstr>S.08.01.04</vt:lpstr>
      <vt:lpstr>S.09.01.01</vt:lpstr>
      <vt:lpstr>S.09.01.04</vt:lpstr>
      <vt:lpstr>S.10.01.01</vt:lpstr>
      <vt:lpstr>S.10.01.04</vt:lpstr>
      <vt:lpstr>S.11.01.01</vt:lpstr>
      <vt:lpstr>S.11.01.04</vt:lpstr>
      <vt:lpstr>S.12.01.01</vt:lpstr>
      <vt:lpstr>S.12.01.02</vt:lpstr>
      <vt:lpstr>SR.12.01.01</vt:lpstr>
      <vt:lpstr>S.12.02.01</vt:lpstr>
      <vt:lpstr>S.13.01.01</vt:lpstr>
      <vt:lpstr>S.14.01.01</vt:lpstr>
      <vt:lpstr>S.14.02.01</vt:lpstr>
      <vt:lpstr>S.14.03.01</vt:lpstr>
      <vt:lpstr>S.14.04.11</vt:lpstr>
      <vt:lpstr>S.14.05.11</vt:lpstr>
      <vt:lpstr>S.16.01.01</vt:lpstr>
      <vt:lpstr>S.17.01.01</vt:lpstr>
      <vt:lpstr>S.17.01.02</vt:lpstr>
      <vt:lpstr>SR.17.01.01</vt:lpstr>
      <vt:lpstr>S.17.03.01</vt:lpstr>
      <vt:lpstr>S.18.01.01</vt:lpstr>
      <vt:lpstr>S.19.01.01</vt:lpstr>
      <vt:lpstr>S.19.01.21</vt:lpstr>
      <vt:lpstr>S.20.01.01</vt:lpstr>
      <vt:lpstr>S.21.01.01</vt:lpstr>
      <vt:lpstr>S.21.02.01</vt:lpstr>
      <vt:lpstr>S.21.03.01</vt:lpstr>
      <vt:lpstr>S.22.01.01</vt:lpstr>
      <vt:lpstr>S.22.01.04</vt:lpstr>
      <vt:lpstr>S.22.01.21</vt:lpstr>
      <vt:lpstr>S.22.01.22</vt:lpstr>
      <vt:lpstr>SR.22.02.01</vt:lpstr>
      <vt:lpstr>SR.22.03.01</vt:lpstr>
      <vt:lpstr>S.22.04.01</vt:lpstr>
      <vt:lpstr>S.22.05.01</vt:lpstr>
      <vt:lpstr>S.22.06.01</vt:lpstr>
      <vt:lpstr>S.23.01.01</vt:lpstr>
      <vt:lpstr>S.23.01.02</vt:lpstr>
      <vt:lpstr>S.23.01.04</vt:lpstr>
      <vt:lpstr>S.23.01.05</vt:lpstr>
      <vt:lpstr>S.23.01.07</vt:lpstr>
      <vt:lpstr>S.23.01.08</vt:lpstr>
      <vt:lpstr>S.23.01.13</vt:lpstr>
      <vt:lpstr>S.23.01.22</vt:lpstr>
      <vt:lpstr>S.23.02.01</vt:lpstr>
      <vt:lpstr>S.23.02.04</vt:lpstr>
      <vt:lpstr>S.23.03.01</vt:lpstr>
      <vt:lpstr>S.23.03.04</vt:lpstr>
      <vt:lpstr>S.23.03.07</vt:lpstr>
      <vt:lpstr>S.23.04.01</vt:lpstr>
      <vt:lpstr>S.23.04.04</vt:lpstr>
      <vt:lpstr>S.24.01.01</vt:lpstr>
      <vt:lpstr>S.25.01.01</vt:lpstr>
      <vt:lpstr>S.25.01.04</vt:lpstr>
      <vt:lpstr>S.25.01.21</vt:lpstr>
      <vt:lpstr>S.25.01.22</vt:lpstr>
      <vt:lpstr>SR.25.01.01</vt:lpstr>
      <vt:lpstr>SR.25.01.04</vt:lpstr>
      <vt:lpstr>S.25.04.11</vt:lpstr>
      <vt:lpstr>S.25.04.13</vt:lpstr>
      <vt:lpstr>S.25.05.01</vt:lpstr>
      <vt:lpstr>S.25.05.04</vt:lpstr>
      <vt:lpstr>S.25.05.21</vt:lpstr>
      <vt:lpstr>S.25.05.22</vt:lpstr>
      <vt:lpstr>SR.25.05.01</vt:lpstr>
      <vt:lpstr>SR.25.05.04</vt:lpstr>
      <vt:lpstr>S.26.01.01</vt:lpstr>
      <vt:lpstr>S.26.01.04</vt:lpstr>
      <vt:lpstr>SR.26.01.01</vt:lpstr>
      <vt:lpstr>SR.26.01.04</vt:lpstr>
      <vt:lpstr>S.26.02.01</vt:lpstr>
      <vt:lpstr>S.26.02.04</vt:lpstr>
      <vt:lpstr>SR.26.02.01</vt:lpstr>
      <vt:lpstr>S.26.03.01</vt:lpstr>
      <vt:lpstr>S.26.03.04</vt:lpstr>
      <vt:lpstr>SR.26.03.01</vt:lpstr>
      <vt:lpstr>S.26.04.01</vt:lpstr>
      <vt:lpstr>S.26.04.04</vt:lpstr>
      <vt:lpstr>SR.26.04.01</vt:lpstr>
      <vt:lpstr>S.26.05.01</vt:lpstr>
      <vt:lpstr>S.26.05.04</vt:lpstr>
      <vt:lpstr>SR.26.05.01</vt:lpstr>
      <vt:lpstr>S.26.06.01</vt:lpstr>
      <vt:lpstr>S.26.06.04</vt:lpstr>
      <vt:lpstr>SR.26.06.01</vt:lpstr>
      <vt:lpstr>S.26.07.01</vt:lpstr>
      <vt:lpstr>S.26.07.04</vt:lpstr>
      <vt:lpstr>SR.26.07.01</vt:lpstr>
      <vt:lpstr>S.26.08.01</vt:lpstr>
      <vt:lpstr>S.26.08.04</vt:lpstr>
      <vt:lpstr>SR.26.08.01</vt:lpstr>
      <vt:lpstr>SR.26.08.04</vt:lpstr>
      <vt:lpstr>S.26.09.01</vt:lpstr>
      <vt:lpstr>S.26.09.04</vt:lpstr>
      <vt:lpstr>S.26.10.01</vt:lpstr>
      <vt:lpstr>S.26.11.01</vt:lpstr>
      <vt:lpstr>S.26.12.01</vt:lpstr>
      <vt:lpstr>S.26.13.01</vt:lpstr>
      <vt:lpstr>S.26.14.01</vt:lpstr>
      <vt:lpstr>S.26.15.01</vt:lpstr>
      <vt:lpstr>S.26.16.01</vt:lpstr>
      <vt:lpstr>S.27.01.01</vt:lpstr>
      <vt:lpstr>S.27.01.04</vt:lpstr>
      <vt:lpstr>SR.27.01.01</vt:lpstr>
      <vt:lpstr>S.28.01.01</vt:lpstr>
      <vt:lpstr>S.28.02.01</vt:lpstr>
      <vt:lpstr>S.29.01.01</vt:lpstr>
      <vt:lpstr>S.29.01.07</vt:lpstr>
      <vt:lpstr>S.29.02.01</vt:lpstr>
      <vt:lpstr>S.29.03.01</vt:lpstr>
      <vt:lpstr>S.29.04.01</vt:lpstr>
      <vt:lpstr>S.30.01.01</vt:lpstr>
      <vt:lpstr>S.30.02.01</vt:lpstr>
      <vt:lpstr>S.30.03.01</vt:lpstr>
      <vt:lpstr>S.30.04.01</vt:lpstr>
      <vt:lpstr>S.31.01.01</vt:lpstr>
      <vt:lpstr>S.31.01.04</vt:lpstr>
      <vt:lpstr>S.31.02.01</vt:lpstr>
      <vt:lpstr>S.31.02.04</vt:lpstr>
      <vt:lpstr>S.32.01.04</vt:lpstr>
      <vt:lpstr>S.32.01.22</vt:lpstr>
      <vt:lpstr>S.33.01.04</vt:lpstr>
      <vt:lpstr>S.34.01.04</vt:lpstr>
      <vt:lpstr>S.35.01.04</vt:lpstr>
      <vt:lpstr>S.36.01.01</vt:lpstr>
      <vt:lpstr>S.36.02.01</vt:lpstr>
      <vt:lpstr>S.36.03.01</vt:lpstr>
      <vt:lpstr>S.36.04.01</vt:lpstr>
      <vt:lpstr>S.36.05.01</vt:lpstr>
      <vt:lpstr>S.37.01.04</vt:lpstr>
      <vt:lpstr>S.37.02.04</vt:lpstr>
      <vt:lpstr>S.37.03.04</vt:lpstr>
      <vt:lpstr>S.38.01.11</vt:lpstr>
      <vt:lpstr>S.39.01.11</vt:lpstr>
      <vt:lpstr>S.41.01.11</vt:lpstr>
      <vt:lpstr>E.01.01.16</vt:lpstr>
      <vt:lpstr>E.02.01.16</vt:lpstr>
      <vt:lpstr>E.03.01.16</vt:lpstr>
      <vt:lpstr>SPV.01.01.20</vt:lpstr>
      <vt:lpstr>SPV.01.02.20</vt:lpstr>
      <vt:lpstr>SPV.02.01.20</vt:lpstr>
      <vt:lpstr>SPV.02.02.20</vt:lpstr>
      <vt:lpstr>SPV.03.01.20</vt:lpstr>
      <vt:lpstr>SPV.03.02.20</vt:lpstr>
      <vt:lpstr>T.99.01.01</vt:lpstr>
      <vt:lpstr>E.01.01.16!E.01.01.16</vt:lpstr>
      <vt:lpstr>E.01.01.16!E.01.01.16.01</vt:lpstr>
      <vt:lpstr>E.01.01.16!E.01.01.16.01.TC</vt:lpstr>
      <vt:lpstr>E.01.01.16!E.01.01.16.01.TD</vt:lpstr>
      <vt:lpstr>E.01.01.16!E.01.01.16.01.TK</vt:lpstr>
      <vt:lpstr>E.01.01.16!E.01.01.16.01.TKC</vt:lpstr>
      <vt:lpstr>E.01.01.16!E.01.01.16.01.TT</vt:lpstr>
      <vt:lpstr>E.01.01.16!E.01.01.16.01.TTC</vt:lpstr>
      <vt:lpstr>E.01.01.16!E.01.01.16.01.X</vt:lpstr>
      <vt:lpstr>E.01.01.16!E.01.01.16.01.Y</vt:lpstr>
      <vt:lpstr>E.01.01.16!E.01.01.16.01.Z</vt:lpstr>
      <vt:lpstr>E.01.01.16!E.01.01.16.VC</vt:lpstr>
      <vt:lpstr>E.02.01.16!E.02.01.16</vt:lpstr>
      <vt:lpstr>E.02.01.16!E.02.01.16.01</vt:lpstr>
      <vt:lpstr>E.02.01.16!E.02.01.16.01.TC</vt:lpstr>
      <vt:lpstr>E.02.01.16!E.02.01.16.01.TD</vt:lpstr>
      <vt:lpstr>E.02.01.16!E.02.01.16.01.TL</vt:lpstr>
      <vt:lpstr>E.02.01.16!E.02.01.16.01.TLC</vt:lpstr>
      <vt:lpstr>E.02.01.16!E.02.01.16.01.TT</vt:lpstr>
      <vt:lpstr>E.02.01.16!E.02.01.16.01.TTC</vt:lpstr>
      <vt:lpstr>E.02.01.16!E.02.01.16.01.X</vt:lpstr>
      <vt:lpstr>E.02.01.16!E.02.01.16.01.Y</vt:lpstr>
      <vt:lpstr>E.02.01.16!E.02.01.16.01.Z</vt:lpstr>
      <vt:lpstr>E.02.01.16!E.02.01.16.VC</vt:lpstr>
      <vt:lpstr>E.03.01.16!E.03.01.16</vt:lpstr>
      <vt:lpstr>E.03.01.16!E.03.01.16.01</vt:lpstr>
      <vt:lpstr>E.03.01.16!E.03.01.16.01.TC</vt:lpstr>
      <vt:lpstr>E.03.01.16!E.03.01.16.01.TD</vt:lpstr>
      <vt:lpstr>E.03.01.16!E.03.01.16.01.TL</vt:lpstr>
      <vt:lpstr>E.03.01.16!E.03.01.16.01.TLC</vt:lpstr>
      <vt:lpstr>E.03.01.16!E.03.01.16.01.TT</vt:lpstr>
      <vt:lpstr>E.03.01.16!E.03.01.16.01.TTC</vt:lpstr>
      <vt:lpstr>E.03.01.16!E.03.01.16.01.X</vt:lpstr>
      <vt:lpstr>E.03.01.16!E.03.01.16.01.Y</vt:lpstr>
      <vt:lpstr>E.03.01.16!E.03.01.16.02</vt:lpstr>
      <vt:lpstr>E.03.01.16!E.03.01.16.02.TC</vt:lpstr>
      <vt:lpstr>E.03.01.16!E.03.01.16.02.TD</vt:lpstr>
      <vt:lpstr>E.03.01.16!E.03.01.16.02.TL</vt:lpstr>
      <vt:lpstr>E.03.01.16!E.03.01.16.02.TLC</vt:lpstr>
      <vt:lpstr>E.03.01.16!E.03.01.16.02.TT</vt:lpstr>
      <vt:lpstr>E.03.01.16!E.03.01.16.02.TTC</vt:lpstr>
      <vt:lpstr>E.03.01.16!E.03.01.16.02.X</vt:lpstr>
      <vt:lpstr>E.03.01.16!E.03.01.16.02.Y</vt:lpstr>
      <vt:lpstr>E.03.01.16!E.03.01.16.02.YAX</vt:lpstr>
      <vt:lpstr>E.03.01.16!E.03.01.16.VC</vt:lpstr>
      <vt:lpstr>S.01.01.01!S.01.01.01</vt:lpstr>
      <vt:lpstr>S.01.01.01!S.01.01.01.01</vt:lpstr>
      <vt:lpstr>S.01.01.01!S.01.01.01.01.TC</vt:lpstr>
      <vt:lpstr>S.01.01.01!S.01.01.01.01.TD</vt:lpstr>
      <vt:lpstr>S.01.01.01!S.01.01.01.01.TL</vt:lpstr>
      <vt:lpstr>S.01.01.01!S.01.01.01.01.TLC</vt:lpstr>
      <vt:lpstr>S.01.01.01!S.01.01.01.01.TTC</vt:lpstr>
      <vt:lpstr>S.01.01.01!S.01.01.01.01.Y</vt:lpstr>
      <vt:lpstr>S.01.01.01!S.01.01.01.VC</vt:lpstr>
      <vt:lpstr>S.01.01.02!S.01.01.02</vt:lpstr>
      <vt:lpstr>S.01.01.02!S.01.01.02.01</vt:lpstr>
      <vt:lpstr>S.01.01.02!S.01.01.02.01.TC</vt:lpstr>
      <vt:lpstr>S.01.01.02!S.01.01.02.01.TD</vt:lpstr>
      <vt:lpstr>S.01.01.02!S.01.01.02.01.TL</vt:lpstr>
      <vt:lpstr>S.01.01.02!S.01.01.02.01.TLC</vt:lpstr>
      <vt:lpstr>S.01.01.02!S.01.01.02.01.TTC</vt:lpstr>
      <vt:lpstr>S.01.01.02!S.01.01.02.01.Y</vt:lpstr>
      <vt:lpstr>S.01.01.02!S.01.01.02.VC</vt:lpstr>
      <vt:lpstr>S.01.01.04!S.01.01.04</vt:lpstr>
      <vt:lpstr>S.01.01.04!S.01.01.04.01</vt:lpstr>
      <vt:lpstr>S.01.01.04!S.01.01.04.01.TC</vt:lpstr>
      <vt:lpstr>S.01.01.04!S.01.01.04.01.TD</vt:lpstr>
      <vt:lpstr>S.01.01.04!S.01.01.04.01.TL</vt:lpstr>
      <vt:lpstr>S.01.01.04!S.01.01.04.01.TLC</vt:lpstr>
      <vt:lpstr>S.01.01.04!S.01.01.04.01.TTC</vt:lpstr>
      <vt:lpstr>S.01.01.04!S.01.01.04.01.Y</vt:lpstr>
      <vt:lpstr>S.01.01.04!S.01.01.04.VC</vt:lpstr>
      <vt:lpstr>S.01.01.05!S.01.01.05</vt:lpstr>
      <vt:lpstr>S.01.01.05!S.01.01.05.01</vt:lpstr>
      <vt:lpstr>S.01.01.05!S.01.01.05.01.TC</vt:lpstr>
      <vt:lpstr>S.01.01.05!S.01.01.05.01.TD</vt:lpstr>
      <vt:lpstr>S.01.01.05!S.01.01.05.01.TL</vt:lpstr>
      <vt:lpstr>S.01.01.05!S.01.01.05.01.TLC</vt:lpstr>
      <vt:lpstr>S.01.01.05!S.01.01.05.01.TTC</vt:lpstr>
      <vt:lpstr>S.01.01.05!S.01.01.05.01.Y</vt:lpstr>
      <vt:lpstr>S.01.01.05!S.01.01.05.VC</vt:lpstr>
      <vt:lpstr>S.01.01.07!S.01.01.07</vt:lpstr>
      <vt:lpstr>S.01.01.07!S.01.01.07.01</vt:lpstr>
      <vt:lpstr>S.01.01.07!S.01.01.07.01.TC</vt:lpstr>
      <vt:lpstr>S.01.01.07!S.01.01.07.01.TD</vt:lpstr>
      <vt:lpstr>S.01.01.07!S.01.01.07.01.TL</vt:lpstr>
      <vt:lpstr>S.01.01.07!S.01.01.07.01.TLC</vt:lpstr>
      <vt:lpstr>S.01.01.07!S.01.01.07.01.TTC</vt:lpstr>
      <vt:lpstr>S.01.01.07!S.01.01.07.01.Y</vt:lpstr>
      <vt:lpstr>S.01.01.07!S.01.01.07.VC</vt:lpstr>
      <vt:lpstr>S.01.01.08!S.01.01.08</vt:lpstr>
      <vt:lpstr>S.01.01.08!S.01.01.08.01</vt:lpstr>
      <vt:lpstr>S.01.01.08!S.01.01.08.01.TC</vt:lpstr>
      <vt:lpstr>S.01.01.08!S.01.01.08.01.TD</vt:lpstr>
      <vt:lpstr>S.01.01.08!S.01.01.08.01.TL</vt:lpstr>
      <vt:lpstr>S.01.01.08!S.01.01.08.01.TLC</vt:lpstr>
      <vt:lpstr>S.01.01.08!S.01.01.08.01.TTC</vt:lpstr>
      <vt:lpstr>S.01.01.08!S.01.01.08.01.Y</vt:lpstr>
      <vt:lpstr>S.01.01.08!S.01.01.08.VC</vt:lpstr>
      <vt:lpstr>S.01.01.11!S.01.01.11</vt:lpstr>
      <vt:lpstr>S.01.01.11!S.01.01.11.01</vt:lpstr>
      <vt:lpstr>S.01.01.11!S.01.01.11.01.TC</vt:lpstr>
      <vt:lpstr>S.01.01.11!S.01.01.11.01.TD</vt:lpstr>
      <vt:lpstr>S.01.01.11!S.01.01.11.01.TL</vt:lpstr>
      <vt:lpstr>S.01.01.11!S.01.01.11.01.TLC</vt:lpstr>
      <vt:lpstr>S.01.01.11!S.01.01.11.01.TTC</vt:lpstr>
      <vt:lpstr>S.01.01.11!S.01.01.11.01.Y</vt:lpstr>
      <vt:lpstr>S.01.01.11!S.01.01.11.VC</vt:lpstr>
      <vt:lpstr>S.01.01.13!S.01.01.13</vt:lpstr>
      <vt:lpstr>S.01.01.13!S.01.01.13.01</vt:lpstr>
      <vt:lpstr>S.01.01.13!S.01.01.13.01.TC</vt:lpstr>
      <vt:lpstr>S.01.01.13!S.01.01.13.01.TD</vt:lpstr>
      <vt:lpstr>S.01.01.13!S.01.01.13.01.TL</vt:lpstr>
      <vt:lpstr>S.01.01.13!S.01.01.13.01.TLC</vt:lpstr>
      <vt:lpstr>S.01.01.13!S.01.01.13.01.TTC</vt:lpstr>
      <vt:lpstr>S.01.01.13!S.01.01.13.01.Y</vt:lpstr>
      <vt:lpstr>S.01.01.13!S.01.01.13.VC</vt:lpstr>
      <vt:lpstr>S.01.01.15!S.01.01.15</vt:lpstr>
      <vt:lpstr>S.01.01.15!S.01.01.15.01</vt:lpstr>
      <vt:lpstr>S.01.01.15!S.01.01.15.01.TC</vt:lpstr>
      <vt:lpstr>S.01.01.15!S.01.01.15.01.TD</vt:lpstr>
      <vt:lpstr>S.01.01.15!S.01.01.15.01.TL</vt:lpstr>
      <vt:lpstr>S.01.01.15!S.01.01.15.01.TLC</vt:lpstr>
      <vt:lpstr>S.01.01.15!S.01.01.15.01.TTC</vt:lpstr>
      <vt:lpstr>S.01.01.15!S.01.01.15.01.Y</vt:lpstr>
      <vt:lpstr>S.01.01.15!S.01.01.15.VC</vt:lpstr>
      <vt:lpstr>S.01.02.01!S.01.02.01</vt:lpstr>
      <vt:lpstr>S.01.02.01!S.01.02.01.01</vt:lpstr>
      <vt:lpstr>S.01.02.01!S.01.02.01.01.TC</vt:lpstr>
      <vt:lpstr>S.01.02.01!S.01.02.01.01.TD</vt:lpstr>
      <vt:lpstr>S.01.02.01!S.01.02.01.01.TL</vt:lpstr>
      <vt:lpstr>S.01.02.01!S.01.02.01.01.TLC</vt:lpstr>
      <vt:lpstr>S.01.02.01!S.01.02.01.01.TTC</vt:lpstr>
      <vt:lpstr>S.01.02.01!S.01.02.01.01.Y</vt:lpstr>
      <vt:lpstr>S.01.02.01!S.01.02.01.VC</vt:lpstr>
      <vt:lpstr>S.01.02.04!S.01.02.04</vt:lpstr>
      <vt:lpstr>S.01.02.04!S.01.02.04.01</vt:lpstr>
      <vt:lpstr>S.01.02.04!S.01.02.04.01.TC</vt:lpstr>
      <vt:lpstr>S.01.02.04!S.01.02.04.01.TD</vt:lpstr>
      <vt:lpstr>S.01.02.04!S.01.02.04.01.TL</vt:lpstr>
      <vt:lpstr>S.01.02.04!S.01.02.04.01.TLC</vt:lpstr>
      <vt:lpstr>S.01.02.04!S.01.02.04.01.TTC</vt:lpstr>
      <vt:lpstr>S.01.02.04!S.01.02.04.01.Y</vt:lpstr>
      <vt:lpstr>S.01.02.04!S.01.02.04.VC</vt:lpstr>
      <vt:lpstr>S.01.02.07!S.01.02.07</vt:lpstr>
      <vt:lpstr>S.01.02.07!S.01.02.07.01</vt:lpstr>
      <vt:lpstr>S.01.02.07!S.01.02.07.01.TC</vt:lpstr>
      <vt:lpstr>S.01.02.07!S.01.02.07.01.TD</vt:lpstr>
      <vt:lpstr>S.01.02.07!S.01.02.07.01.TL</vt:lpstr>
      <vt:lpstr>S.01.02.07!S.01.02.07.01.TLC</vt:lpstr>
      <vt:lpstr>S.01.02.07!S.01.02.07.01.TTC</vt:lpstr>
      <vt:lpstr>S.01.02.07!S.01.02.07.01.Y</vt:lpstr>
      <vt:lpstr>S.01.02.07!S.01.02.07.02</vt:lpstr>
      <vt:lpstr>S.01.02.07!S.01.02.07.02.TC</vt:lpstr>
      <vt:lpstr>S.01.02.07!S.01.02.07.02.TD</vt:lpstr>
      <vt:lpstr>S.01.02.07!S.01.02.07.02.TL</vt:lpstr>
      <vt:lpstr>S.01.02.07!S.01.02.07.02.TLC</vt:lpstr>
      <vt:lpstr>S.01.02.07!S.01.02.07.02.TTC</vt:lpstr>
      <vt:lpstr>S.01.02.07!S.01.02.07.02.Y</vt:lpstr>
      <vt:lpstr>S.01.02.07!S.01.02.07.03</vt:lpstr>
      <vt:lpstr>S.01.02.07!S.01.02.07.03.TC</vt:lpstr>
      <vt:lpstr>S.01.02.07!S.01.02.07.03.TD</vt:lpstr>
      <vt:lpstr>S.01.02.07!S.01.02.07.03.TK</vt:lpstr>
      <vt:lpstr>S.01.02.07!S.01.02.07.03.TKC</vt:lpstr>
      <vt:lpstr>S.01.02.07!S.01.02.07.03.TT</vt:lpstr>
      <vt:lpstr>S.01.02.07!S.01.02.07.03.TTC</vt:lpstr>
      <vt:lpstr>S.01.02.07!S.01.02.07.03.X</vt:lpstr>
      <vt:lpstr>S.01.02.07!S.01.02.07.03.Y</vt:lpstr>
      <vt:lpstr>S.01.02.07!S.01.02.07.03.YHI</vt:lpstr>
      <vt:lpstr>S.01.02.07!S.01.02.07.VC</vt:lpstr>
      <vt:lpstr>S.01.03.01!S.01.03.01</vt:lpstr>
      <vt:lpstr>S.01.03.01!S.01.03.01.01</vt:lpstr>
      <vt:lpstr>S.01.03.01!S.01.03.01.01.TC</vt:lpstr>
      <vt:lpstr>S.01.03.01!S.01.03.01.01.TD</vt:lpstr>
      <vt:lpstr>S.01.03.01!S.01.03.01.01.TK</vt:lpstr>
      <vt:lpstr>S.01.03.01!S.01.03.01.01.TKC</vt:lpstr>
      <vt:lpstr>S.01.03.01!S.01.03.01.01.TT</vt:lpstr>
      <vt:lpstr>S.01.03.01!S.01.03.01.01.TTC</vt:lpstr>
      <vt:lpstr>S.01.03.01!S.01.03.01.01.X</vt:lpstr>
      <vt:lpstr>S.01.03.01!S.01.03.01.01.Y</vt:lpstr>
      <vt:lpstr>S.01.03.01!S.01.03.01.02</vt:lpstr>
      <vt:lpstr>S.01.03.01!S.01.03.01.02.TC</vt:lpstr>
      <vt:lpstr>S.01.03.01!S.01.03.01.02.TD</vt:lpstr>
      <vt:lpstr>S.01.03.01!S.01.03.01.02.TK</vt:lpstr>
      <vt:lpstr>S.01.03.01!S.01.03.01.02.TKC</vt:lpstr>
      <vt:lpstr>S.01.03.01!S.01.03.01.02.TT</vt:lpstr>
      <vt:lpstr>S.01.03.01!S.01.03.01.02.TTC</vt:lpstr>
      <vt:lpstr>S.01.03.01!S.01.03.01.02.X</vt:lpstr>
      <vt:lpstr>S.01.03.01!S.01.03.01.02.Y</vt:lpstr>
      <vt:lpstr>S.01.03.01!S.01.03.01.VC</vt:lpstr>
      <vt:lpstr>S.01.03.04!S.01.03.04</vt:lpstr>
      <vt:lpstr>S.01.03.04!S.01.03.04.01</vt:lpstr>
      <vt:lpstr>S.01.03.04!S.01.03.04.01.TC</vt:lpstr>
      <vt:lpstr>S.01.03.04!S.01.03.04.01.TD</vt:lpstr>
      <vt:lpstr>S.01.03.04!S.01.03.04.01.TK</vt:lpstr>
      <vt:lpstr>S.01.03.04!S.01.03.04.01.TKC</vt:lpstr>
      <vt:lpstr>S.01.03.04!S.01.03.04.01.TT</vt:lpstr>
      <vt:lpstr>S.01.03.04!S.01.03.04.01.TTC</vt:lpstr>
      <vt:lpstr>S.01.03.04!S.01.03.04.01.X</vt:lpstr>
      <vt:lpstr>S.01.03.04!S.01.03.04.01.Y</vt:lpstr>
      <vt:lpstr>S.01.03.04!S.01.03.04.02</vt:lpstr>
      <vt:lpstr>S.01.03.04!S.01.03.04.02.TC</vt:lpstr>
      <vt:lpstr>S.01.03.04!S.01.03.04.02.TD</vt:lpstr>
      <vt:lpstr>S.01.03.04!S.01.03.04.02.TK</vt:lpstr>
      <vt:lpstr>S.01.03.04!S.01.03.04.02.TKC</vt:lpstr>
      <vt:lpstr>S.01.03.04!S.01.03.04.02.TT</vt:lpstr>
      <vt:lpstr>S.01.03.04!S.01.03.04.02.TTC</vt:lpstr>
      <vt:lpstr>S.01.03.04!S.01.03.04.02.X</vt:lpstr>
      <vt:lpstr>S.01.03.04!S.01.03.04.02.Y</vt:lpstr>
      <vt:lpstr>S.01.03.04!S.01.03.04.VC</vt:lpstr>
      <vt:lpstr>S.02.01.01!S.02.01.01</vt:lpstr>
      <vt:lpstr>S.02.01.01!S.02.01.01.01</vt:lpstr>
      <vt:lpstr>S.02.01.01!S.02.01.01.01.TC</vt:lpstr>
      <vt:lpstr>S.02.01.01!S.02.01.01.01.TD</vt:lpstr>
      <vt:lpstr>S.02.01.01!S.02.01.01.01.TL</vt:lpstr>
      <vt:lpstr>S.02.01.01!S.02.01.01.01.TLC</vt:lpstr>
      <vt:lpstr>S.02.01.01!S.02.01.01.01.TT</vt:lpstr>
      <vt:lpstr>S.02.01.01!S.02.01.01.01.TTC</vt:lpstr>
      <vt:lpstr>S.02.01.01!S.02.01.01.01.X</vt:lpstr>
      <vt:lpstr>S.02.01.01!S.02.01.01.01.Y</vt:lpstr>
      <vt:lpstr>S.02.01.01!S.02.01.01.VC</vt:lpstr>
      <vt:lpstr>S.02.01.02!S.02.01.02</vt:lpstr>
      <vt:lpstr>S.02.01.02!S.02.01.02.01</vt:lpstr>
      <vt:lpstr>S.02.01.02!S.02.01.02.01.TC</vt:lpstr>
      <vt:lpstr>S.02.01.02!S.02.01.02.01.TD</vt:lpstr>
      <vt:lpstr>S.02.01.02!S.02.01.02.01.TL</vt:lpstr>
      <vt:lpstr>S.02.01.02!S.02.01.02.01.TLC</vt:lpstr>
      <vt:lpstr>S.02.01.02!S.02.01.02.01.TT</vt:lpstr>
      <vt:lpstr>S.02.01.02!S.02.01.02.01.TTC</vt:lpstr>
      <vt:lpstr>S.02.01.02!S.02.01.02.01.X</vt:lpstr>
      <vt:lpstr>S.02.01.02!S.02.01.02.01.Y</vt:lpstr>
      <vt:lpstr>S.02.01.02!S.02.01.02.VC</vt:lpstr>
      <vt:lpstr>S.02.01.07!S.02.01.07</vt:lpstr>
      <vt:lpstr>S.02.01.07!S.02.01.07.01</vt:lpstr>
      <vt:lpstr>S.02.01.07!S.02.01.07.01.TC</vt:lpstr>
      <vt:lpstr>S.02.01.07!S.02.01.07.01.TD</vt:lpstr>
      <vt:lpstr>S.02.01.07!S.02.01.07.01.TL</vt:lpstr>
      <vt:lpstr>S.02.01.07!S.02.01.07.01.TLC</vt:lpstr>
      <vt:lpstr>S.02.01.07!S.02.01.07.01.TT</vt:lpstr>
      <vt:lpstr>S.02.01.07!S.02.01.07.01.TTC</vt:lpstr>
      <vt:lpstr>S.02.01.07!S.02.01.07.01.X</vt:lpstr>
      <vt:lpstr>S.02.01.07!S.02.01.07.01.Y</vt:lpstr>
      <vt:lpstr>S.02.01.07!S.02.01.07.VC</vt:lpstr>
      <vt:lpstr>S.02.01.08!S.02.01.08</vt:lpstr>
      <vt:lpstr>S.02.01.08!S.02.01.08.01</vt:lpstr>
      <vt:lpstr>S.02.01.08!S.02.01.08.01.TC</vt:lpstr>
      <vt:lpstr>S.02.01.08!S.02.01.08.01.TD</vt:lpstr>
      <vt:lpstr>S.02.01.08!S.02.01.08.01.TL</vt:lpstr>
      <vt:lpstr>S.02.01.08!S.02.01.08.01.TLC</vt:lpstr>
      <vt:lpstr>S.02.01.08!S.02.01.08.01.TT</vt:lpstr>
      <vt:lpstr>S.02.01.08!S.02.01.08.01.TTC</vt:lpstr>
      <vt:lpstr>S.02.01.08!S.02.01.08.01.X</vt:lpstr>
      <vt:lpstr>S.02.01.08!S.02.01.08.01.Y</vt:lpstr>
      <vt:lpstr>S.02.01.08!S.02.01.08.VC</vt:lpstr>
      <vt:lpstr>S.02.02.01!S.02.02.01</vt:lpstr>
      <vt:lpstr>S.02.02.01!S.02.02.01.01</vt:lpstr>
      <vt:lpstr>S.02.02.01!S.02.02.01.01.TC</vt:lpstr>
      <vt:lpstr>S.02.02.01!S.02.02.01.01.TD</vt:lpstr>
      <vt:lpstr>S.02.02.01!S.02.02.01.01.TL</vt:lpstr>
      <vt:lpstr>S.02.02.01!S.02.02.01.01.TLC</vt:lpstr>
      <vt:lpstr>S.02.02.01!S.02.02.01.01.TT</vt:lpstr>
      <vt:lpstr>S.02.02.01!S.02.02.01.01.TTC</vt:lpstr>
      <vt:lpstr>S.02.02.01!S.02.02.01.01.X</vt:lpstr>
      <vt:lpstr>S.02.02.01!S.02.02.01.01.Y</vt:lpstr>
      <vt:lpstr>S.02.02.01!S.02.02.01.01.Z</vt:lpstr>
      <vt:lpstr>S.02.02.01!S.02.02.01.02</vt:lpstr>
      <vt:lpstr>S.02.02.01!S.02.02.01.02.TC</vt:lpstr>
      <vt:lpstr>S.02.02.01!S.02.02.01.02.TD</vt:lpstr>
      <vt:lpstr>S.02.02.01!S.02.02.01.02.TL</vt:lpstr>
      <vt:lpstr>S.02.02.01!S.02.02.01.02.TLC</vt:lpstr>
      <vt:lpstr>S.02.02.01!S.02.02.01.02.TT</vt:lpstr>
      <vt:lpstr>S.02.02.01!S.02.02.01.02.TTC</vt:lpstr>
      <vt:lpstr>S.02.02.01!S.02.02.01.02.X</vt:lpstr>
      <vt:lpstr>S.02.02.01!S.02.02.01.02.XAX</vt:lpstr>
      <vt:lpstr>S.02.02.01!S.02.02.01.02.Y</vt:lpstr>
      <vt:lpstr>S.02.02.01!S.02.02.01.02.Z</vt:lpstr>
      <vt:lpstr>S.02.02.01!S.02.02.01.VC</vt:lpstr>
      <vt:lpstr>S.02.03.07!S.02.03.07</vt:lpstr>
      <vt:lpstr>S.02.03.07!S.02.03.07.01</vt:lpstr>
      <vt:lpstr>S.02.03.07!S.02.03.07.01.TC</vt:lpstr>
      <vt:lpstr>S.02.03.07!S.02.03.07.01.TD</vt:lpstr>
      <vt:lpstr>S.02.03.07!S.02.03.07.01.TL</vt:lpstr>
      <vt:lpstr>S.02.03.07!S.02.03.07.01.TLC</vt:lpstr>
      <vt:lpstr>S.02.03.07!S.02.03.07.01.TT</vt:lpstr>
      <vt:lpstr>S.02.03.07!S.02.03.07.01.TTC</vt:lpstr>
      <vt:lpstr>S.02.03.07!S.02.03.07.01.Y</vt:lpstr>
      <vt:lpstr>S.02.03.07!S.02.03.07.01.Z</vt:lpstr>
      <vt:lpstr>S.02.03.07!S.02.03.07.02</vt:lpstr>
      <vt:lpstr>S.02.03.07!S.02.03.07.02.TC</vt:lpstr>
      <vt:lpstr>S.02.03.07!S.02.03.07.02.TD</vt:lpstr>
      <vt:lpstr>S.02.03.07!S.02.03.07.02.TK</vt:lpstr>
      <vt:lpstr>S.02.03.07!S.02.03.07.02.TKC</vt:lpstr>
      <vt:lpstr>S.02.03.07!S.02.03.07.02.TT</vt:lpstr>
      <vt:lpstr>S.02.03.07!S.02.03.07.02.TTC</vt:lpstr>
      <vt:lpstr>S.02.03.07!S.02.03.07.02.X</vt:lpstr>
      <vt:lpstr>S.02.03.07!S.02.03.07.02.Y</vt:lpstr>
      <vt:lpstr>S.02.03.07!S.02.03.07.02.Z</vt:lpstr>
      <vt:lpstr>S.02.03.07!S.02.03.07.03</vt:lpstr>
      <vt:lpstr>S.02.03.07!S.02.03.07.03.TC</vt:lpstr>
      <vt:lpstr>S.02.03.07!S.02.03.07.03.TD</vt:lpstr>
      <vt:lpstr>S.02.03.07!S.02.03.07.03.TK</vt:lpstr>
      <vt:lpstr>S.02.03.07!S.02.03.07.03.TKC</vt:lpstr>
      <vt:lpstr>S.02.03.07!S.02.03.07.03.TT</vt:lpstr>
      <vt:lpstr>S.02.03.07!S.02.03.07.03.TTC</vt:lpstr>
      <vt:lpstr>S.02.03.07!S.02.03.07.03.X</vt:lpstr>
      <vt:lpstr>S.02.03.07!S.02.03.07.03.Y</vt:lpstr>
      <vt:lpstr>S.02.03.07!S.02.03.07.VC</vt:lpstr>
      <vt:lpstr>S.03.01.01!S.03.01.01</vt:lpstr>
      <vt:lpstr>S.03.01.01!S.03.01.01.01</vt:lpstr>
      <vt:lpstr>S.03.01.01!S.03.01.01.01.TC</vt:lpstr>
      <vt:lpstr>S.03.01.01!S.03.01.01.01.TD</vt:lpstr>
      <vt:lpstr>S.03.01.01!S.03.01.01.01.TL</vt:lpstr>
      <vt:lpstr>S.03.01.01!S.03.01.01.01.TLC</vt:lpstr>
      <vt:lpstr>S.03.01.01!S.03.01.01.01.TT</vt:lpstr>
      <vt:lpstr>S.03.01.01!S.03.01.01.01.TTC</vt:lpstr>
      <vt:lpstr>S.03.01.01!S.03.01.01.01.X</vt:lpstr>
      <vt:lpstr>S.03.01.01!S.03.01.01.01.Y</vt:lpstr>
      <vt:lpstr>S.03.01.01!S.03.01.01.02</vt:lpstr>
      <vt:lpstr>S.03.01.01!S.03.01.01.02.TC</vt:lpstr>
      <vt:lpstr>S.03.01.01!S.03.01.01.02.TD</vt:lpstr>
      <vt:lpstr>S.03.01.01!S.03.01.01.02.TL</vt:lpstr>
      <vt:lpstr>S.03.01.01!S.03.01.01.02.TLC</vt:lpstr>
      <vt:lpstr>S.03.01.01!S.03.01.01.02.TT</vt:lpstr>
      <vt:lpstr>S.03.01.01!S.03.01.01.02.TTC</vt:lpstr>
      <vt:lpstr>S.03.01.01!S.03.01.01.02.X</vt:lpstr>
      <vt:lpstr>S.03.01.01!S.03.01.01.02.Y</vt:lpstr>
      <vt:lpstr>S.03.01.01!S.03.01.01.03</vt:lpstr>
      <vt:lpstr>S.03.01.01!S.03.01.01.03.TC</vt:lpstr>
      <vt:lpstr>S.03.01.01!S.03.01.01.03.TD</vt:lpstr>
      <vt:lpstr>S.03.01.01!S.03.01.01.03.TL</vt:lpstr>
      <vt:lpstr>S.03.01.01!S.03.01.01.03.TLC</vt:lpstr>
      <vt:lpstr>S.03.01.01!S.03.01.01.03.TT</vt:lpstr>
      <vt:lpstr>S.03.01.01!S.03.01.01.03.TTC</vt:lpstr>
      <vt:lpstr>S.03.01.01!S.03.01.01.03.Y</vt:lpstr>
      <vt:lpstr>S.03.01.01!S.03.01.01.VC</vt:lpstr>
      <vt:lpstr>S.03.01.04!S.03.01.04</vt:lpstr>
      <vt:lpstr>S.03.01.04!S.03.01.04.01</vt:lpstr>
      <vt:lpstr>S.03.01.04!S.03.01.04.01.TC</vt:lpstr>
      <vt:lpstr>S.03.01.04!S.03.01.04.01.TD</vt:lpstr>
      <vt:lpstr>S.03.01.04!S.03.01.04.01.TL</vt:lpstr>
      <vt:lpstr>S.03.01.04!S.03.01.04.01.TLC</vt:lpstr>
      <vt:lpstr>S.03.01.04!S.03.01.04.01.TT</vt:lpstr>
      <vt:lpstr>S.03.01.04!S.03.01.04.01.TTC</vt:lpstr>
      <vt:lpstr>S.03.01.04!S.03.01.04.01.X</vt:lpstr>
      <vt:lpstr>S.03.01.04!S.03.01.04.01.Y</vt:lpstr>
      <vt:lpstr>S.03.01.04!S.03.01.04.02</vt:lpstr>
      <vt:lpstr>S.03.01.04!S.03.01.04.02.TC</vt:lpstr>
      <vt:lpstr>S.03.01.04!S.03.01.04.02.TD</vt:lpstr>
      <vt:lpstr>S.03.01.04!S.03.01.04.02.TL</vt:lpstr>
      <vt:lpstr>S.03.01.04!S.03.01.04.02.TLC</vt:lpstr>
      <vt:lpstr>S.03.01.04!S.03.01.04.02.TT</vt:lpstr>
      <vt:lpstr>S.03.01.04!S.03.01.04.02.TTC</vt:lpstr>
      <vt:lpstr>S.03.01.04!S.03.01.04.02.X</vt:lpstr>
      <vt:lpstr>S.03.01.04!S.03.01.04.02.Y</vt:lpstr>
      <vt:lpstr>S.03.01.04!S.03.01.04.03</vt:lpstr>
      <vt:lpstr>S.03.01.04!S.03.01.04.03.TC</vt:lpstr>
      <vt:lpstr>S.03.01.04!S.03.01.04.03.TD</vt:lpstr>
      <vt:lpstr>S.03.01.04!S.03.01.04.03.TL</vt:lpstr>
      <vt:lpstr>S.03.01.04!S.03.01.04.03.TLC</vt:lpstr>
      <vt:lpstr>S.03.01.04!S.03.01.04.03.TT</vt:lpstr>
      <vt:lpstr>S.03.01.04!S.03.01.04.03.TTC</vt:lpstr>
      <vt:lpstr>S.03.01.04!S.03.01.04.03.Y</vt:lpstr>
      <vt:lpstr>S.03.01.04!S.03.01.04.VC</vt:lpstr>
      <vt:lpstr>S.04.02.01!S.04.02.01</vt:lpstr>
      <vt:lpstr>S.04.02.01!S.04.02.01.01</vt:lpstr>
      <vt:lpstr>S.04.02.01!S.04.02.01.01.TC</vt:lpstr>
      <vt:lpstr>S.04.02.01!S.04.02.01.01.TD</vt:lpstr>
      <vt:lpstr>S.04.02.01!S.04.02.01.01.TL</vt:lpstr>
      <vt:lpstr>S.04.02.01!S.04.02.01.01.TLC</vt:lpstr>
      <vt:lpstr>S.04.02.01!S.04.02.01.01.TT</vt:lpstr>
      <vt:lpstr>S.04.02.01!S.04.02.01.01.TTC</vt:lpstr>
      <vt:lpstr>S.04.02.01!S.04.02.01.01.X</vt:lpstr>
      <vt:lpstr>S.04.02.01!S.04.02.01.01.Y</vt:lpstr>
      <vt:lpstr>S.04.02.01!S.04.02.01.02</vt:lpstr>
      <vt:lpstr>S.04.02.01!S.04.02.01.02.TC</vt:lpstr>
      <vt:lpstr>S.04.02.01!S.04.02.01.02.TD</vt:lpstr>
      <vt:lpstr>S.04.02.01!S.04.02.01.02.TL</vt:lpstr>
      <vt:lpstr>S.04.02.01!S.04.02.01.02.TLC</vt:lpstr>
      <vt:lpstr>S.04.02.01!S.04.02.01.02.TT</vt:lpstr>
      <vt:lpstr>S.04.02.01!S.04.02.01.02.TTC</vt:lpstr>
      <vt:lpstr>S.04.02.01!S.04.02.01.02.X</vt:lpstr>
      <vt:lpstr>S.04.02.01!S.04.02.01.02.XAX</vt:lpstr>
      <vt:lpstr>S.04.02.01!S.04.02.01.02.Y</vt:lpstr>
      <vt:lpstr>S.04.02.01!S.04.02.01.VC</vt:lpstr>
      <vt:lpstr>S.04.03.01!S.04.03.01</vt:lpstr>
      <vt:lpstr>S.04.03.01!S.04.03.01.01</vt:lpstr>
      <vt:lpstr>S.04.03.01!S.04.03.01.01.TC</vt:lpstr>
      <vt:lpstr>S.04.03.01!S.04.03.01.01.TD</vt:lpstr>
      <vt:lpstr>S.04.03.01!S.04.03.01.01.TK</vt:lpstr>
      <vt:lpstr>S.04.03.01!S.04.03.01.01.TKC</vt:lpstr>
      <vt:lpstr>S.04.03.01!S.04.03.01.01.TT</vt:lpstr>
      <vt:lpstr>S.04.03.01!S.04.03.01.01.TTC</vt:lpstr>
      <vt:lpstr>S.04.03.01!S.04.03.01.01.X</vt:lpstr>
      <vt:lpstr>S.04.03.01!S.04.03.01.01.Y</vt:lpstr>
      <vt:lpstr>S.04.03.01!S.04.03.01.VC</vt:lpstr>
      <vt:lpstr>S.04.04.01!S.04.04.01</vt:lpstr>
      <vt:lpstr>S.04.04.01!S.04.04.01.01</vt:lpstr>
      <vt:lpstr>S.04.04.01!S.04.04.01.01.TC</vt:lpstr>
      <vt:lpstr>S.04.04.01!S.04.04.01.01.TD</vt:lpstr>
      <vt:lpstr>S.04.04.01!S.04.04.01.01.TL</vt:lpstr>
      <vt:lpstr>S.04.04.01!S.04.04.01.01.TLC</vt:lpstr>
      <vt:lpstr>S.04.04.01!S.04.04.01.01.TT</vt:lpstr>
      <vt:lpstr>S.04.04.01!S.04.04.01.01.TTC</vt:lpstr>
      <vt:lpstr>S.04.04.01!S.04.04.01.01.X</vt:lpstr>
      <vt:lpstr>S.04.04.01!S.04.04.01.01.Y</vt:lpstr>
      <vt:lpstr>S.04.04.01!S.04.04.01.01.Z</vt:lpstr>
      <vt:lpstr>S.04.04.01!S.04.04.01.01.ZHI</vt:lpstr>
      <vt:lpstr>S.04.04.01!S.04.04.01.02</vt:lpstr>
      <vt:lpstr>S.04.04.01!S.04.04.01.02.TC</vt:lpstr>
      <vt:lpstr>S.04.04.01!S.04.04.01.02.TD</vt:lpstr>
      <vt:lpstr>S.04.04.01!S.04.04.01.02.TL</vt:lpstr>
      <vt:lpstr>S.04.04.01!S.04.04.01.02.TLC</vt:lpstr>
      <vt:lpstr>S.04.04.01!S.04.04.01.02.TT</vt:lpstr>
      <vt:lpstr>S.04.04.01!S.04.04.01.02.TTC</vt:lpstr>
      <vt:lpstr>S.04.04.01!S.04.04.01.02.X</vt:lpstr>
      <vt:lpstr>S.04.04.01!S.04.04.01.02.XAX</vt:lpstr>
      <vt:lpstr>S.04.04.01!S.04.04.01.02.Y</vt:lpstr>
      <vt:lpstr>S.04.04.01!S.04.04.01.02.Z</vt:lpstr>
      <vt:lpstr>S.04.04.01!S.04.04.01.02.ZHI</vt:lpstr>
      <vt:lpstr>S.04.04.01!S.04.04.01.VC</vt:lpstr>
      <vt:lpstr>S.04.05.01!S.04.05.01</vt:lpstr>
      <vt:lpstr>S.04.05.01!S.04.05.01.01</vt:lpstr>
      <vt:lpstr>S.04.05.01!S.04.05.01.01.TC</vt:lpstr>
      <vt:lpstr>S.04.05.01!S.04.05.01.01.TD</vt:lpstr>
      <vt:lpstr>S.04.05.01!S.04.05.01.01.TL</vt:lpstr>
      <vt:lpstr>S.04.05.01!S.04.05.01.01.TLC</vt:lpstr>
      <vt:lpstr>S.04.05.01!S.04.05.01.01.TT</vt:lpstr>
      <vt:lpstr>S.04.05.01!S.04.05.01.01.TTC</vt:lpstr>
      <vt:lpstr>S.04.05.01!S.04.05.01.01.Y</vt:lpstr>
      <vt:lpstr>S.04.05.01!S.04.05.01.01.Z</vt:lpstr>
      <vt:lpstr>S.04.05.01!S.04.05.01.01.ZHI</vt:lpstr>
      <vt:lpstr>S.04.05.01!S.04.05.01.02</vt:lpstr>
      <vt:lpstr>S.04.05.01!S.04.05.01.02.TC</vt:lpstr>
      <vt:lpstr>S.04.05.01!S.04.05.01.02.TD</vt:lpstr>
      <vt:lpstr>S.04.05.01!S.04.05.01.02.TL</vt:lpstr>
      <vt:lpstr>S.04.05.01!S.04.05.01.02.TLC</vt:lpstr>
      <vt:lpstr>S.04.05.01!S.04.05.01.02.TT</vt:lpstr>
      <vt:lpstr>S.04.05.01!S.04.05.01.02.TTC</vt:lpstr>
      <vt:lpstr>S.04.05.01!S.04.05.01.02.XAX</vt:lpstr>
      <vt:lpstr>S.04.05.01!S.04.05.01.02.Y</vt:lpstr>
      <vt:lpstr>S.04.05.01!S.04.05.01.02.Z</vt:lpstr>
      <vt:lpstr>S.04.05.01!S.04.05.01.02.ZHI</vt:lpstr>
      <vt:lpstr>S.04.05.01!S.04.05.01.VC</vt:lpstr>
      <vt:lpstr>S.04.05.21!S.04.05.21</vt:lpstr>
      <vt:lpstr>S.04.05.21!S.04.05.21.01</vt:lpstr>
      <vt:lpstr>S.04.05.21!S.04.05.21.01.TC</vt:lpstr>
      <vt:lpstr>S.04.05.21!S.04.05.21.01.TD</vt:lpstr>
      <vt:lpstr>S.04.05.21!S.04.05.21.01.TL</vt:lpstr>
      <vt:lpstr>S.04.05.21!S.04.05.21.01.TLC</vt:lpstr>
      <vt:lpstr>S.04.05.21!S.04.05.21.01.TT</vt:lpstr>
      <vt:lpstr>S.04.05.21!S.04.05.21.01.TTC</vt:lpstr>
      <vt:lpstr>S.04.05.21!S.04.05.21.01.X</vt:lpstr>
      <vt:lpstr>S.04.05.21!S.04.05.21.01.Y</vt:lpstr>
      <vt:lpstr>S.04.05.21!S.04.05.21.01.Z</vt:lpstr>
      <vt:lpstr>S.04.05.21!S.04.05.21.02</vt:lpstr>
      <vt:lpstr>S.04.05.21!S.04.05.21.02.TC</vt:lpstr>
      <vt:lpstr>S.04.05.21!S.04.05.21.02.TD</vt:lpstr>
      <vt:lpstr>S.04.05.21!S.04.05.21.02.TL</vt:lpstr>
      <vt:lpstr>S.04.05.21!S.04.05.21.02.TLC</vt:lpstr>
      <vt:lpstr>S.04.05.21!S.04.05.21.02.TT</vt:lpstr>
      <vt:lpstr>S.04.05.21!S.04.05.21.02.TTC</vt:lpstr>
      <vt:lpstr>S.04.05.21!S.04.05.21.02.X</vt:lpstr>
      <vt:lpstr>S.04.05.21!S.04.05.21.02.XAX</vt:lpstr>
      <vt:lpstr>S.04.05.21!S.04.05.21.02.Y</vt:lpstr>
      <vt:lpstr>S.04.05.21!S.04.05.21.02.Z</vt:lpstr>
      <vt:lpstr>S.04.05.21!S.04.05.21.03</vt:lpstr>
      <vt:lpstr>S.04.05.21!S.04.05.21.03.TC</vt:lpstr>
      <vt:lpstr>S.04.05.21!S.04.05.21.03.TD</vt:lpstr>
      <vt:lpstr>S.04.05.21!S.04.05.21.03.TL</vt:lpstr>
      <vt:lpstr>S.04.05.21!S.04.05.21.03.TLC</vt:lpstr>
      <vt:lpstr>S.04.05.21!S.04.05.21.03.TT</vt:lpstr>
      <vt:lpstr>S.04.05.21!S.04.05.21.03.TTC</vt:lpstr>
      <vt:lpstr>S.04.05.21!S.04.05.21.03.X</vt:lpstr>
      <vt:lpstr>S.04.05.21!S.04.05.21.03.Y</vt:lpstr>
      <vt:lpstr>S.04.05.21!S.04.05.21.03.Z</vt:lpstr>
      <vt:lpstr>S.04.05.21!S.04.05.21.04</vt:lpstr>
      <vt:lpstr>S.04.05.21!S.04.05.21.04.TC</vt:lpstr>
      <vt:lpstr>S.04.05.21!S.04.05.21.04.TD</vt:lpstr>
      <vt:lpstr>S.04.05.21!S.04.05.21.04.TL</vt:lpstr>
      <vt:lpstr>S.04.05.21!S.04.05.21.04.TLC</vt:lpstr>
      <vt:lpstr>S.04.05.21!S.04.05.21.04.TT</vt:lpstr>
      <vt:lpstr>S.04.05.21!S.04.05.21.04.TTC</vt:lpstr>
      <vt:lpstr>S.04.05.21!S.04.05.21.04.X</vt:lpstr>
      <vt:lpstr>S.04.05.21!S.04.05.21.04.XAX</vt:lpstr>
      <vt:lpstr>S.04.05.21.04.Y</vt:lpstr>
      <vt:lpstr>S.04.05.21!S.04.05.21.04.Z</vt:lpstr>
      <vt:lpstr>S.04.05.21!S.04.05.21.VC</vt:lpstr>
      <vt:lpstr>S.05.01.01!S.05.01.01</vt:lpstr>
      <vt:lpstr>S.05.01.01!S.05.01.01.01</vt:lpstr>
      <vt:lpstr>S.05.01.01!S.05.01.01.01.TC</vt:lpstr>
      <vt:lpstr>S.05.01.01!S.05.01.01.01.TD</vt:lpstr>
      <vt:lpstr>S.05.01.01!S.05.01.01.01.TL</vt:lpstr>
      <vt:lpstr>S.05.01.01!S.05.01.01.01.TLC</vt:lpstr>
      <vt:lpstr>S.05.01.01!S.05.01.01.01.TT</vt:lpstr>
      <vt:lpstr>S.05.01.01!S.05.01.01.01.TTC</vt:lpstr>
      <vt:lpstr>S.05.01.01!S.05.01.01.01.X</vt:lpstr>
      <vt:lpstr>S.05.01.01!S.05.01.01.01.Y</vt:lpstr>
      <vt:lpstr>S.05.01.01!S.05.01.01.01.Z</vt:lpstr>
      <vt:lpstr>S.05.01.01!S.05.01.01.02</vt:lpstr>
      <vt:lpstr>S.05.01.01!S.05.01.01.02.TC</vt:lpstr>
      <vt:lpstr>S.05.01.01!S.05.01.01.02.TD</vt:lpstr>
      <vt:lpstr>S.05.01.01!S.05.01.01.02.TL</vt:lpstr>
      <vt:lpstr>S.05.01.01!S.05.01.01.02.TLC</vt:lpstr>
      <vt:lpstr>S.05.01.01!S.05.01.01.02.TT</vt:lpstr>
      <vt:lpstr>S.05.01.01!S.05.01.01.02.TTC</vt:lpstr>
      <vt:lpstr>S.05.01.01!S.05.01.01.02.X</vt:lpstr>
      <vt:lpstr>S.05.01.01!S.05.01.01.02.Y</vt:lpstr>
      <vt:lpstr>S.05.01.01!S.05.01.01.02.Z</vt:lpstr>
      <vt:lpstr>S.05.01.01!S.05.01.01.VC</vt:lpstr>
      <vt:lpstr>S.05.01.02!S.05.01.02</vt:lpstr>
      <vt:lpstr>S.05.01.02!S.05.01.02.01</vt:lpstr>
      <vt:lpstr>S.05.01.02!S.05.01.02.01.TC</vt:lpstr>
      <vt:lpstr>S.05.01.02!S.05.01.02.01.TD</vt:lpstr>
      <vt:lpstr>S.05.01.02!S.05.01.02.01.TL</vt:lpstr>
      <vt:lpstr>S.05.01.02!S.05.01.02.01.TLC</vt:lpstr>
      <vt:lpstr>S.05.01.02!S.05.01.02.01.TT</vt:lpstr>
      <vt:lpstr>S.05.01.02!S.05.01.02.01.TTC</vt:lpstr>
      <vt:lpstr>S.05.01.02!S.05.01.02.01.X</vt:lpstr>
      <vt:lpstr>S.05.01.02!S.05.01.02.01.Y</vt:lpstr>
      <vt:lpstr>S.05.01.02!S.05.01.02.01.Z</vt:lpstr>
      <vt:lpstr>S.05.01.02!S.05.01.02.02</vt:lpstr>
      <vt:lpstr>S.05.01.02!S.05.01.02.02.TC</vt:lpstr>
      <vt:lpstr>S.05.01.02!S.05.01.02.02.TD</vt:lpstr>
      <vt:lpstr>S.05.01.02!S.05.01.02.02.TL</vt:lpstr>
      <vt:lpstr>S.05.01.02!S.05.01.02.02.TLC</vt:lpstr>
      <vt:lpstr>S.05.01.02!S.05.01.02.02.TT</vt:lpstr>
      <vt:lpstr>S.05.01.02!S.05.01.02.02.TTC</vt:lpstr>
      <vt:lpstr>S.05.01.02!S.05.01.02.02.X</vt:lpstr>
      <vt:lpstr>S.05.01.02!S.05.01.02.02.Y</vt:lpstr>
      <vt:lpstr>S.05.01.02!S.05.01.02.02.Z</vt:lpstr>
      <vt:lpstr>S.05.01.02!S.05.01.02.VC</vt:lpstr>
      <vt:lpstr>S.05.01.13!S.05.01.13</vt:lpstr>
      <vt:lpstr>S.05.01.13!S.05.01.13.01</vt:lpstr>
      <vt:lpstr>S.05.01.13!S.05.01.13.01.TC</vt:lpstr>
      <vt:lpstr>S.05.01.13!S.05.01.13.01.TD</vt:lpstr>
      <vt:lpstr>S.05.01.13!S.05.01.13.01.TL</vt:lpstr>
      <vt:lpstr>S.05.01.13!S.05.01.13.01.TLC</vt:lpstr>
      <vt:lpstr>S.05.01.13!S.05.01.13.01.TT</vt:lpstr>
      <vt:lpstr>S.05.01.13!S.05.01.13.01.TTC</vt:lpstr>
      <vt:lpstr>S.05.01.13!S.05.01.13.01.X</vt:lpstr>
      <vt:lpstr>S.05.01.13!S.05.01.13.01.Y</vt:lpstr>
      <vt:lpstr>S.05.01.13!S.05.01.13.01.Z</vt:lpstr>
      <vt:lpstr>S.05.01.13!S.05.01.13.02</vt:lpstr>
      <vt:lpstr>S.05.01.13!S.05.01.13.02.TC</vt:lpstr>
      <vt:lpstr>S.05.01.13!S.05.01.13.02.TD</vt:lpstr>
      <vt:lpstr>S.05.01.13!S.05.01.13.02.TL</vt:lpstr>
      <vt:lpstr>S.05.01.13!S.05.01.13.02.TLC</vt:lpstr>
      <vt:lpstr>S.05.01.13!S.05.01.13.02.TT</vt:lpstr>
      <vt:lpstr>S.05.01.13!S.05.01.13.02.TTC</vt:lpstr>
      <vt:lpstr>S.05.01.13!S.05.01.13.02.X</vt:lpstr>
      <vt:lpstr>S.05.01.13!S.05.01.13.02.Y</vt:lpstr>
      <vt:lpstr>S.05.01.13!S.05.01.13.02.Z</vt:lpstr>
      <vt:lpstr>S.05.01.13!S.05.01.13.VC</vt:lpstr>
      <vt:lpstr>S.05.02.04!S.05.02.04</vt:lpstr>
      <vt:lpstr>S.05.02.04!S.05.02.04.01</vt:lpstr>
      <vt:lpstr>S.05.02.04!S.05.02.04.01.TC</vt:lpstr>
      <vt:lpstr>S.05.02.04!S.05.02.04.01.TD</vt:lpstr>
      <vt:lpstr>S.05.02.04!S.05.02.04.01.TL</vt:lpstr>
      <vt:lpstr>S.05.02.04!S.05.02.04.01.TLC</vt:lpstr>
      <vt:lpstr>S.05.02.04!S.05.02.04.01.TT</vt:lpstr>
      <vt:lpstr>S.05.02.04!S.05.02.04.01.TTC</vt:lpstr>
      <vt:lpstr>S.05.02.04!S.05.02.04.01.X</vt:lpstr>
      <vt:lpstr>S.05.02.04!S.05.02.04.01.Y</vt:lpstr>
      <vt:lpstr>S.05.02.04!S.05.02.04.01.Z</vt:lpstr>
      <vt:lpstr>S.05.02.04!S.05.02.04.02</vt:lpstr>
      <vt:lpstr>S.05.02.04!S.05.02.04.02.TC</vt:lpstr>
      <vt:lpstr>S.05.02.04!S.05.02.04.02.TD</vt:lpstr>
      <vt:lpstr>S.05.02.04!S.05.02.04.02.TL</vt:lpstr>
      <vt:lpstr>S.05.02.04!S.05.02.04.02.TLC</vt:lpstr>
      <vt:lpstr>S.05.02.04!S.05.02.04.02.TT</vt:lpstr>
      <vt:lpstr>S.05.02.04!S.05.02.04.02.TTC</vt:lpstr>
      <vt:lpstr>S.05.02.04!S.05.02.04.02.X</vt:lpstr>
      <vt:lpstr>S.05.02.04!S.05.02.04.02.XAX</vt:lpstr>
      <vt:lpstr>S.05.02.04!S.05.02.04.02.Y</vt:lpstr>
      <vt:lpstr>S.05.02.04!S.05.02.04.02.Z</vt:lpstr>
      <vt:lpstr>S.05.02.04!S.05.02.04.03</vt:lpstr>
      <vt:lpstr>S.05.02.04!S.05.02.04.03.TC</vt:lpstr>
      <vt:lpstr>S.05.02.04!S.05.02.04.03.TD</vt:lpstr>
      <vt:lpstr>S.05.02.04!S.05.02.04.03.TL</vt:lpstr>
      <vt:lpstr>S.05.02.04!S.05.02.04.03.TLC</vt:lpstr>
      <vt:lpstr>S.05.02.04!S.05.02.04.03.TT</vt:lpstr>
      <vt:lpstr>S.05.02.04!S.05.02.04.03.TTC</vt:lpstr>
      <vt:lpstr>S.05.02.04!S.05.02.04.03.X</vt:lpstr>
      <vt:lpstr>S.05.02.04!S.05.02.04.03.Y</vt:lpstr>
      <vt:lpstr>S.05.02.04!S.05.02.04.03.Z</vt:lpstr>
      <vt:lpstr>S.05.02.04!S.05.02.04.04</vt:lpstr>
      <vt:lpstr>S.05.02.04!S.05.02.04.04.TC</vt:lpstr>
      <vt:lpstr>S.05.02.04!S.05.02.04.04.TD</vt:lpstr>
      <vt:lpstr>S.05.02.04!S.05.02.04.04.TL</vt:lpstr>
      <vt:lpstr>S.05.02.04!S.05.02.04.04.TLC</vt:lpstr>
      <vt:lpstr>S.05.02.04!S.05.02.04.04.TT</vt:lpstr>
      <vt:lpstr>S.05.02.04!S.05.02.04.04.TTC</vt:lpstr>
      <vt:lpstr>S.05.02.04!S.05.02.04.04.X</vt:lpstr>
      <vt:lpstr>S.05.02.04!S.05.02.04.04.Y</vt:lpstr>
      <vt:lpstr>S.05.02.04!S.05.02.04.04.Z</vt:lpstr>
      <vt:lpstr>S.05.02.04!S.05.02.04.05</vt:lpstr>
      <vt:lpstr>S.05.02.04!S.05.02.04.05.TC</vt:lpstr>
      <vt:lpstr>S.05.02.04!S.05.02.04.05.TD</vt:lpstr>
      <vt:lpstr>S.05.02.04!S.05.02.04.05.TL</vt:lpstr>
      <vt:lpstr>S.05.02.04!S.05.02.04.05.TLC</vt:lpstr>
      <vt:lpstr>S.05.02.04!S.05.02.04.05.TT</vt:lpstr>
      <vt:lpstr>S.05.02.04!S.05.02.04.05.TTC</vt:lpstr>
      <vt:lpstr>S.05.02.04!S.05.02.04.05.X</vt:lpstr>
      <vt:lpstr>S.05.02.04!S.05.02.04.05.XAX</vt:lpstr>
      <vt:lpstr>S.05.02.04!S.05.02.04.05.Y</vt:lpstr>
      <vt:lpstr>S.05.02.04!S.05.02.04.05.Z</vt:lpstr>
      <vt:lpstr>S.05.02.04!S.05.02.04.06</vt:lpstr>
      <vt:lpstr>S.05.02.04!S.05.02.04.06.TC</vt:lpstr>
      <vt:lpstr>S.05.02.04!S.05.02.04.06.TD</vt:lpstr>
      <vt:lpstr>S.05.02.04!S.05.02.04.06.TL</vt:lpstr>
      <vt:lpstr>S.05.02.04!S.05.02.04.06.TLC</vt:lpstr>
      <vt:lpstr>S.05.02.04!S.05.02.04.06.TT</vt:lpstr>
      <vt:lpstr>S.05.02.04!S.05.02.04.06.TTC</vt:lpstr>
      <vt:lpstr>S.05.02.04!S.05.02.04.06.X</vt:lpstr>
      <vt:lpstr>S.05.02.04!S.05.02.04.06.Y</vt:lpstr>
      <vt:lpstr>S.05.02.04!S.05.02.04.06.Z</vt:lpstr>
      <vt:lpstr>S.05.02.04!S.05.02.04.VC</vt:lpstr>
      <vt:lpstr>S.06.02.01!S.06.02.01</vt:lpstr>
      <vt:lpstr>S.06.02.01!S.06.02.01.01</vt:lpstr>
      <vt:lpstr>S.06.02.01!S.06.02.01.01.TC</vt:lpstr>
      <vt:lpstr>S.06.02.01!S.06.02.01.01.TD</vt:lpstr>
      <vt:lpstr>S.06.02.01!S.06.02.01.01.TK</vt:lpstr>
      <vt:lpstr>S.06.02.01!S.06.02.01.01.TKC</vt:lpstr>
      <vt:lpstr>S.06.02.01!S.06.02.01.01.TT</vt:lpstr>
      <vt:lpstr>S.06.02.01!S.06.02.01.01.TTC</vt:lpstr>
      <vt:lpstr>S.06.02.01!S.06.02.01.01.X</vt:lpstr>
      <vt:lpstr>S.06.02.01!S.06.02.01.01.Y</vt:lpstr>
      <vt:lpstr>S.06.02.01!S.06.02.01.01.Z</vt:lpstr>
      <vt:lpstr>S.06.02.01!S.06.02.01.02</vt:lpstr>
      <vt:lpstr>S.06.02.01!S.06.02.01.02.TC</vt:lpstr>
      <vt:lpstr>S.06.02.01!S.06.02.01.02.TD</vt:lpstr>
      <vt:lpstr>S.06.02.01!S.06.02.01.02.TK</vt:lpstr>
      <vt:lpstr>S.06.02.01!S.06.02.01.02.TKC</vt:lpstr>
      <vt:lpstr>S.06.02.01!S.06.02.01.02.TT</vt:lpstr>
      <vt:lpstr>S.06.02.01!S.06.02.01.02.TTC</vt:lpstr>
      <vt:lpstr>S.06.02.01!S.06.02.01.02.X</vt:lpstr>
      <vt:lpstr>S.06.02.01!S.06.02.01.02.Y</vt:lpstr>
      <vt:lpstr>S.06.02.01!S.06.02.01.02.Z</vt:lpstr>
      <vt:lpstr>S.06.02.01!S.06.02.01.VC</vt:lpstr>
      <vt:lpstr>S.06.02.04!S.06.02.04</vt:lpstr>
      <vt:lpstr>S.06.02.04!S.06.02.04.01</vt:lpstr>
      <vt:lpstr>S.06.02.04!S.06.02.04.01.TC</vt:lpstr>
      <vt:lpstr>S.06.02.04!S.06.02.04.01.TD</vt:lpstr>
      <vt:lpstr>S.06.02.04!S.06.02.04.01.TK</vt:lpstr>
      <vt:lpstr>S.06.02.04!S.06.02.04.01.TKC</vt:lpstr>
      <vt:lpstr>S.06.02.04!S.06.02.04.01.TT</vt:lpstr>
      <vt:lpstr>S.06.02.04!S.06.02.04.01.TTC</vt:lpstr>
      <vt:lpstr>S.06.02.04!S.06.02.04.01.X</vt:lpstr>
      <vt:lpstr>S.06.02.04!S.06.02.04.01.Y</vt:lpstr>
      <vt:lpstr>S.06.02.04!S.06.02.04.01.Z</vt:lpstr>
      <vt:lpstr>S.06.02.04!S.06.02.04.02</vt:lpstr>
      <vt:lpstr>S.06.02.04!S.06.02.04.02.TC</vt:lpstr>
      <vt:lpstr>S.06.02.04!S.06.02.04.02.TD</vt:lpstr>
      <vt:lpstr>S.06.02.04!S.06.02.04.02.TK</vt:lpstr>
      <vt:lpstr>S.06.02.04!S.06.02.04.02.TKC</vt:lpstr>
      <vt:lpstr>S.06.02.04!S.06.02.04.02.TT</vt:lpstr>
      <vt:lpstr>S.06.02.04!S.06.02.04.02.TTC</vt:lpstr>
      <vt:lpstr>S.06.02.04!S.06.02.04.02.X</vt:lpstr>
      <vt:lpstr>S.06.02.04!S.06.02.04.02.Y</vt:lpstr>
      <vt:lpstr>S.06.02.04!S.06.02.04.02.Z</vt:lpstr>
      <vt:lpstr>S.06.02.04!S.06.02.04.VC</vt:lpstr>
      <vt:lpstr>S.06.02.07!S.06.02.07</vt:lpstr>
      <vt:lpstr>S.06.02.07!S.06.02.07.01</vt:lpstr>
      <vt:lpstr>S.06.02.07!S.06.02.07.01.TC</vt:lpstr>
      <vt:lpstr>S.06.02.07!S.06.02.07.01.TD</vt:lpstr>
      <vt:lpstr>S.06.02.07!S.06.02.07.01.TK</vt:lpstr>
      <vt:lpstr>S.06.02.07!S.06.02.07.01.TKC</vt:lpstr>
      <vt:lpstr>S.06.02.07!S.06.02.07.01.TT</vt:lpstr>
      <vt:lpstr>S.06.02.07!S.06.02.07.01.TTC</vt:lpstr>
      <vt:lpstr>S.06.02.07!S.06.02.07.01.X</vt:lpstr>
      <vt:lpstr>S.06.02.07!S.06.02.07.01.Y</vt:lpstr>
      <vt:lpstr>S.06.02.07!S.06.02.07.01.Z</vt:lpstr>
      <vt:lpstr>S.06.02.07!S.06.02.07.02</vt:lpstr>
      <vt:lpstr>S.06.02.07!S.06.02.07.02.TC</vt:lpstr>
      <vt:lpstr>S.06.02.07!S.06.02.07.02.TD</vt:lpstr>
      <vt:lpstr>S.06.02.07!S.06.02.07.02.TK</vt:lpstr>
      <vt:lpstr>S.06.02.07!S.06.02.07.02.TKC</vt:lpstr>
      <vt:lpstr>S.06.02.07!S.06.02.07.02.TT</vt:lpstr>
      <vt:lpstr>S.06.02.07!S.06.02.07.02.TTC</vt:lpstr>
      <vt:lpstr>S.06.02.07!S.06.02.07.02.X</vt:lpstr>
      <vt:lpstr>S.06.02.07!S.06.02.07.02.Y</vt:lpstr>
      <vt:lpstr>S.06.02.07!S.06.02.07.02.Z</vt:lpstr>
      <vt:lpstr>S.06.02.07!S.06.02.07.VC</vt:lpstr>
      <vt:lpstr>S.06.03.01!S.06.03.01</vt:lpstr>
      <vt:lpstr>S.06.03.01!S.06.03.01.01</vt:lpstr>
      <vt:lpstr>S.06.03.01!S.06.03.01.01.TC</vt:lpstr>
      <vt:lpstr>S.06.03.01!S.06.03.01.01.TD</vt:lpstr>
      <vt:lpstr>S.06.03.01!S.06.03.01.01.TK</vt:lpstr>
      <vt:lpstr>S.06.03.01!S.06.03.01.01.TKC</vt:lpstr>
      <vt:lpstr>S.06.03.01!S.06.03.01.01.TT</vt:lpstr>
      <vt:lpstr>S.06.03.01!S.06.03.01.01.TTC</vt:lpstr>
      <vt:lpstr>S.06.03.01!S.06.03.01.01.X</vt:lpstr>
      <vt:lpstr>S.06.03.01!S.06.03.01.01.Y</vt:lpstr>
      <vt:lpstr>S.06.03.01!S.06.03.01.01.Z</vt:lpstr>
      <vt:lpstr>S.06.03.01!S.06.03.01.VC</vt:lpstr>
      <vt:lpstr>S.06.03.04!S.06.03.04</vt:lpstr>
      <vt:lpstr>S.06.03.04!S.06.03.04.01</vt:lpstr>
      <vt:lpstr>S.06.03.04!S.06.03.04.01.TC</vt:lpstr>
      <vt:lpstr>S.06.03.04!S.06.03.04.01.TD</vt:lpstr>
      <vt:lpstr>S.06.03.04!S.06.03.04.01.TK</vt:lpstr>
      <vt:lpstr>S.06.03.04!S.06.03.04.01.TKC</vt:lpstr>
      <vt:lpstr>S.06.03.04!S.06.03.04.01.TT</vt:lpstr>
      <vt:lpstr>S.06.03.04!S.06.03.04.01.TTC</vt:lpstr>
      <vt:lpstr>S.06.03.04!S.06.03.04.01.X</vt:lpstr>
      <vt:lpstr>S.06.03.04!S.06.03.04.01.Y</vt:lpstr>
      <vt:lpstr>S.06.03.04!S.06.03.04.01.Z</vt:lpstr>
      <vt:lpstr>S.06.03.04!S.06.03.04.VC</vt:lpstr>
      <vt:lpstr>S.06.04.01!S.06.04.01</vt:lpstr>
      <vt:lpstr>S.06.04.01!S.06.04.01.01</vt:lpstr>
      <vt:lpstr>S.06.04.01!S.06.04.01.01.TC</vt:lpstr>
      <vt:lpstr>S.06.04.01!S.06.04.01.01.TD</vt:lpstr>
      <vt:lpstr>S.06.04.01!S.06.04.01.01.TL</vt:lpstr>
      <vt:lpstr>S.06.04.01!S.06.04.01.01.TLC</vt:lpstr>
      <vt:lpstr>S.06.04.01!S.06.04.01.01.TTC</vt:lpstr>
      <vt:lpstr>S.06.04.01!S.06.04.01.01.Y</vt:lpstr>
      <vt:lpstr>S.06.04.01!S.06.04.01.VC</vt:lpstr>
      <vt:lpstr>S.07.01.01!S.07.01.01</vt:lpstr>
      <vt:lpstr>S.07.01.01!S.07.01.01.01</vt:lpstr>
      <vt:lpstr>S.07.01.01!S.07.01.01.01.TC</vt:lpstr>
      <vt:lpstr>S.07.01.01!S.07.01.01.01.TD</vt:lpstr>
      <vt:lpstr>S.07.01.01!S.07.01.01.01.TK</vt:lpstr>
      <vt:lpstr>S.07.01.01!S.07.01.01.01.TKC</vt:lpstr>
      <vt:lpstr>S.07.01.01!S.07.01.01.01.TT</vt:lpstr>
      <vt:lpstr>S.07.01.01!S.07.01.01.01.TTC</vt:lpstr>
      <vt:lpstr>S.07.01.01!S.07.01.01.01.X</vt:lpstr>
      <vt:lpstr>S.07.01.01!S.07.01.01.01.Y</vt:lpstr>
      <vt:lpstr>S.07.01.01!S.07.01.01.01.Z</vt:lpstr>
      <vt:lpstr>S.07.01.01!S.07.01.01.VC</vt:lpstr>
      <vt:lpstr>S.07.01.04!S.07.01.04</vt:lpstr>
      <vt:lpstr>S.07.01.04!S.07.01.04.01</vt:lpstr>
      <vt:lpstr>S.07.01.04!S.07.01.04.01.TC</vt:lpstr>
      <vt:lpstr>S.07.01.04!S.07.01.04.01.TD</vt:lpstr>
      <vt:lpstr>S.07.01.04!S.07.01.04.01.TK</vt:lpstr>
      <vt:lpstr>S.07.01.04!S.07.01.04.01.TKC</vt:lpstr>
      <vt:lpstr>S.07.01.04!S.07.01.04.01.TT</vt:lpstr>
      <vt:lpstr>S.07.01.04!S.07.01.04.01.TTC</vt:lpstr>
      <vt:lpstr>S.07.01.04!S.07.01.04.01.X</vt:lpstr>
      <vt:lpstr>S.07.01.04!S.07.01.04.01.Y</vt:lpstr>
      <vt:lpstr>S.07.01.04!S.07.01.04.01.Z</vt:lpstr>
      <vt:lpstr>S.07.01.04!S.07.01.04.VC</vt:lpstr>
      <vt:lpstr>S.08.01.01!S.08.01.01</vt:lpstr>
      <vt:lpstr>S.08.01.01!S.08.01.01.01</vt:lpstr>
      <vt:lpstr>S.08.01.01!S.08.01.01.01.TC</vt:lpstr>
      <vt:lpstr>S.08.01.01!S.08.01.01.01.TD</vt:lpstr>
      <vt:lpstr>S.08.01.01!S.08.01.01.01.TK</vt:lpstr>
      <vt:lpstr>S.08.01.01!S.08.01.01.01.TKC</vt:lpstr>
      <vt:lpstr>S.08.01.01!S.08.01.01.01.TT</vt:lpstr>
      <vt:lpstr>S.08.01.01!S.08.01.01.01.TTC</vt:lpstr>
      <vt:lpstr>S.08.01.01!S.08.01.01.01.X</vt:lpstr>
      <vt:lpstr>S.08.01.01!S.08.01.01.01.Y</vt:lpstr>
      <vt:lpstr>S.08.01.01!S.08.01.01.01.Z</vt:lpstr>
      <vt:lpstr>S.08.01.01!S.08.01.01.02</vt:lpstr>
      <vt:lpstr>S.08.01.01!S.08.01.01.02.TC</vt:lpstr>
      <vt:lpstr>S.08.01.01!S.08.01.01.02.TD</vt:lpstr>
      <vt:lpstr>S.08.01.01!S.08.01.01.02.TK</vt:lpstr>
      <vt:lpstr>S.08.01.01!S.08.01.01.02.TKC</vt:lpstr>
      <vt:lpstr>S.08.01.01!S.08.01.01.02.TT</vt:lpstr>
      <vt:lpstr>S.08.01.01!S.08.01.01.02.TTC</vt:lpstr>
      <vt:lpstr>S.08.01.01!S.08.01.01.02.X</vt:lpstr>
      <vt:lpstr>S.08.01.01!S.08.01.01.02.Y</vt:lpstr>
      <vt:lpstr>S.08.01.01!S.08.01.01.02.Z</vt:lpstr>
      <vt:lpstr>S.08.01.01!S.08.01.01.VC</vt:lpstr>
      <vt:lpstr>S.08.01.04!S.08.01.04</vt:lpstr>
      <vt:lpstr>S.08.01.04!S.08.01.04.01</vt:lpstr>
      <vt:lpstr>S.08.01.04!S.08.01.04.01.TC</vt:lpstr>
      <vt:lpstr>S.08.01.04!S.08.01.04.01.TD</vt:lpstr>
      <vt:lpstr>S.08.01.04!S.08.01.04.01.TK</vt:lpstr>
      <vt:lpstr>S.08.01.04!S.08.01.04.01.TKC</vt:lpstr>
      <vt:lpstr>S.08.01.04!S.08.01.04.01.TT</vt:lpstr>
      <vt:lpstr>S.08.01.04!S.08.01.04.01.TTC</vt:lpstr>
      <vt:lpstr>S.08.01.04!S.08.01.04.01.X</vt:lpstr>
      <vt:lpstr>S.08.01.04!S.08.01.04.01.Y</vt:lpstr>
      <vt:lpstr>S.08.01.04!S.08.01.04.01.Z</vt:lpstr>
      <vt:lpstr>S.08.01.04!S.08.01.04.02</vt:lpstr>
      <vt:lpstr>S.08.01.04!S.08.01.04.02.TC</vt:lpstr>
      <vt:lpstr>S.08.01.04!S.08.01.04.02.TD</vt:lpstr>
      <vt:lpstr>S.08.01.04!S.08.01.04.02.TK</vt:lpstr>
      <vt:lpstr>S.08.01.04!S.08.01.04.02.TKC</vt:lpstr>
      <vt:lpstr>S.08.01.04!S.08.01.04.02.TT</vt:lpstr>
      <vt:lpstr>S.08.01.04!S.08.01.04.02.TTC</vt:lpstr>
      <vt:lpstr>S.08.01.04!S.08.01.04.02.X</vt:lpstr>
      <vt:lpstr>S.08.01.04!S.08.01.04.02.Y</vt:lpstr>
      <vt:lpstr>S.08.01.04!S.08.01.04.02.Z</vt:lpstr>
      <vt:lpstr>S.08.01.04!S.08.01.04.VC</vt:lpstr>
      <vt:lpstr>S.09.01.01!S.09.01.01</vt:lpstr>
      <vt:lpstr>S.09.01.01!S.09.01.01.01</vt:lpstr>
      <vt:lpstr>S.09.01.01!S.09.01.01.01.TC</vt:lpstr>
      <vt:lpstr>S.09.01.01!S.09.01.01.01.TD</vt:lpstr>
      <vt:lpstr>S.09.01.01!S.09.01.01.01.TK</vt:lpstr>
      <vt:lpstr>S.09.01.01!S.09.01.01.01.TKC</vt:lpstr>
      <vt:lpstr>S.09.01.01!S.09.01.01.01.TT</vt:lpstr>
      <vt:lpstr>S.09.01.01!S.09.01.01.01.TTC</vt:lpstr>
      <vt:lpstr>S.09.01.01!S.09.01.01.01.X</vt:lpstr>
      <vt:lpstr>S.09.01.01!S.09.01.01.01.Y</vt:lpstr>
      <vt:lpstr>S.09.01.01!S.09.01.01.VC</vt:lpstr>
      <vt:lpstr>S.09.01.04!S.09.01.04</vt:lpstr>
      <vt:lpstr>S.09.01.04!S.09.01.04.01</vt:lpstr>
      <vt:lpstr>S.09.01.04!S.09.01.04.01.TC</vt:lpstr>
      <vt:lpstr>S.09.01.04!S.09.01.04.01.TD</vt:lpstr>
      <vt:lpstr>S.09.01.04!S.09.01.04.01.TK</vt:lpstr>
      <vt:lpstr>S.09.01.04!S.09.01.04.01.TKC</vt:lpstr>
      <vt:lpstr>S.09.01.04!S.09.01.04.01.TT</vt:lpstr>
      <vt:lpstr>S.09.01.04!S.09.01.04.01.TTC</vt:lpstr>
      <vt:lpstr>S.09.01.04!S.09.01.04.01.X</vt:lpstr>
      <vt:lpstr>S.09.01.04!S.09.01.04.01.Y</vt:lpstr>
      <vt:lpstr>S.09.01.04!S.09.01.04.VC</vt:lpstr>
      <vt:lpstr>S.10.01.01!S.10.01.01</vt:lpstr>
      <vt:lpstr>S.10.01.01!S.10.01.01.01</vt:lpstr>
      <vt:lpstr>S.10.01.01!S.10.01.01.01.TC</vt:lpstr>
      <vt:lpstr>S.10.01.01!S.10.01.01.01.TD</vt:lpstr>
      <vt:lpstr>S.10.01.01!S.10.01.01.01.TK</vt:lpstr>
      <vt:lpstr>S.10.01.01!S.10.01.01.01.TKC</vt:lpstr>
      <vt:lpstr>S.10.01.01!S.10.01.01.01.TT</vt:lpstr>
      <vt:lpstr>S.10.01.01!S.10.01.01.01.TTC</vt:lpstr>
      <vt:lpstr>S.10.01.01!S.10.01.01.01.X</vt:lpstr>
      <vt:lpstr>S.10.01.01!S.10.01.01.01.Y</vt:lpstr>
      <vt:lpstr>S.10.01.01!S.10.01.01.VC</vt:lpstr>
      <vt:lpstr>S.10.01.04!S.10.01.04</vt:lpstr>
      <vt:lpstr>S.10.01.04!S.10.01.04.01</vt:lpstr>
      <vt:lpstr>S.10.01.04!S.10.01.04.01.TC</vt:lpstr>
      <vt:lpstr>S.10.01.04!S.10.01.04.01.TD</vt:lpstr>
      <vt:lpstr>S.10.01.04!S.10.01.04.01.TK</vt:lpstr>
      <vt:lpstr>S.10.01.04!S.10.01.04.01.TKC</vt:lpstr>
      <vt:lpstr>S.10.01.04!S.10.01.04.01.TT</vt:lpstr>
      <vt:lpstr>S.10.01.04!S.10.01.04.01.TTC</vt:lpstr>
      <vt:lpstr>S.10.01.04!S.10.01.04.01.X</vt:lpstr>
      <vt:lpstr>S.10.01.04!S.10.01.04.01.Y</vt:lpstr>
      <vt:lpstr>S.10.01.04!S.10.01.04.VC</vt:lpstr>
      <vt:lpstr>S.11.01.01!S.11.01.01</vt:lpstr>
      <vt:lpstr>S.11.01.01!S.11.01.01.01</vt:lpstr>
      <vt:lpstr>S.11.01.01!S.11.01.01.01.TC</vt:lpstr>
      <vt:lpstr>S.11.01.01!S.11.01.01.01.TD</vt:lpstr>
      <vt:lpstr>S.11.01.01!S.11.01.01.01.TK</vt:lpstr>
      <vt:lpstr>S.11.01.01!S.11.01.01.01.TKC</vt:lpstr>
      <vt:lpstr>S.11.01.01!S.11.01.01.01.TT</vt:lpstr>
      <vt:lpstr>S.11.01.01!S.11.01.01.01.TTC</vt:lpstr>
      <vt:lpstr>S.11.01.01!S.11.01.01.01.X</vt:lpstr>
      <vt:lpstr>S.11.01.01!S.11.01.01.01.Y</vt:lpstr>
      <vt:lpstr>S.11.01.01!S.11.01.01.01.Z</vt:lpstr>
      <vt:lpstr>S.11.01.01!S.11.01.01.02</vt:lpstr>
      <vt:lpstr>S.11.01.01!S.11.01.01.02.TC</vt:lpstr>
      <vt:lpstr>S.11.01.01!S.11.01.01.02.TD</vt:lpstr>
      <vt:lpstr>S.11.01.01!S.11.01.01.02.TK</vt:lpstr>
      <vt:lpstr>S.11.01.01!S.11.01.01.02.TKC</vt:lpstr>
      <vt:lpstr>S.11.01.01!S.11.01.01.02.TT</vt:lpstr>
      <vt:lpstr>S.11.01.01!S.11.01.01.02.TTC</vt:lpstr>
      <vt:lpstr>S.11.01.01!S.11.01.01.02.X</vt:lpstr>
      <vt:lpstr>S.11.01.01!S.11.01.01.02.Y</vt:lpstr>
      <vt:lpstr>S.11.01.01!S.11.01.01.02.Z</vt:lpstr>
      <vt:lpstr>S.11.01.01!S.11.01.01.VC</vt:lpstr>
      <vt:lpstr>S.11.01.04!S.11.01.04</vt:lpstr>
      <vt:lpstr>S.11.01.04!S.11.01.04.01</vt:lpstr>
      <vt:lpstr>S.11.01.04!S.11.01.04.01.TC</vt:lpstr>
      <vt:lpstr>S.11.01.04!S.11.01.04.01.TD</vt:lpstr>
      <vt:lpstr>S.11.01.04!S.11.01.04.01.TK</vt:lpstr>
      <vt:lpstr>S.11.01.04!S.11.01.04.01.TKC</vt:lpstr>
      <vt:lpstr>S.11.01.04!S.11.01.04.01.TT</vt:lpstr>
      <vt:lpstr>S.11.01.04!S.11.01.04.01.TTC</vt:lpstr>
      <vt:lpstr>S.11.01.04!S.11.01.04.01.X</vt:lpstr>
      <vt:lpstr>S.11.01.04!S.11.01.04.01.Y</vt:lpstr>
      <vt:lpstr>S.11.01.04!S.11.01.04.01.Z</vt:lpstr>
      <vt:lpstr>S.11.01.04!S.11.01.04.02</vt:lpstr>
      <vt:lpstr>S.11.01.04!S.11.01.04.02.TC</vt:lpstr>
      <vt:lpstr>S.11.01.04!S.11.01.04.02.TD</vt:lpstr>
      <vt:lpstr>S.11.01.04!S.11.01.04.02.TK</vt:lpstr>
      <vt:lpstr>S.11.01.04!S.11.01.04.02.TKC</vt:lpstr>
      <vt:lpstr>S.11.01.04!S.11.01.04.02.TT</vt:lpstr>
      <vt:lpstr>S.11.01.04!S.11.01.04.02.TTC</vt:lpstr>
      <vt:lpstr>S.11.01.04!S.11.01.04.02.X</vt:lpstr>
      <vt:lpstr>S.11.01.04!S.11.01.04.02.Y</vt:lpstr>
      <vt:lpstr>S.11.01.04!S.11.01.04.02.Z</vt:lpstr>
      <vt:lpstr>S.11.01.04!S.11.01.04.VC</vt:lpstr>
      <vt:lpstr>S.12.01.01!S.12.01.01</vt:lpstr>
      <vt:lpstr>S.12.01.01!S.12.01.01.01</vt:lpstr>
      <vt:lpstr>S.12.01.01!S.12.01.01.01.TC</vt:lpstr>
      <vt:lpstr>S.12.01.01!S.12.01.01.01.TD</vt:lpstr>
      <vt:lpstr>S.12.01.01!S.12.01.01.01.TL</vt:lpstr>
      <vt:lpstr>S.12.01.01!S.12.01.01.01.TLC</vt:lpstr>
      <vt:lpstr>S.12.01.01!S.12.01.01.01.TT</vt:lpstr>
      <vt:lpstr>S.12.01.01!S.12.01.01.01.TTC</vt:lpstr>
      <vt:lpstr>S.12.01.01!S.12.01.01.01.X</vt:lpstr>
      <vt:lpstr>S.12.01.01!S.12.01.01.01.Y</vt:lpstr>
      <vt:lpstr>S.12.01.01!S.12.01.01.VC</vt:lpstr>
      <vt:lpstr>S.12.01.02!S.12.01.02</vt:lpstr>
      <vt:lpstr>S.12.01.02!S.12.01.02.01</vt:lpstr>
      <vt:lpstr>S.12.01.02!S.12.01.02.01.TC</vt:lpstr>
      <vt:lpstr>S.12.01.02!S.12.01.02.01.TD</vt:lpstr>
      <vt:lpstr>S.12.01.02!S.12.01.02.01.TL</vt:lpstr>
      <vt:lpstr>S.12.01.02!S.12.01.02.01.TLC</vt:lpstr>
      <vt:lpstr>S.12.01.02!S.12.01.02.01.TT</vt:lpstr>
      <vt:lpstr>S.12.01.02!S.12.01.02.01.TTC</vt:lpstr>
      <vt:lpstr>S.12.01.02!S.12.01.02.01.X</vt:lpstr>
      <vt:lpstr>S.12.01.02!S.12.01.02.01.Y</vt:lpstr>
      <vt:lpstr>S.12.01.02!S.12.01.02.VC</vt:lpstr>
      <vt:lpstr>S.12.02.01!S.12.02.01</vt:lpstr>
      <vt:lpstr>S.12.02.01!S.12.02.01.01</vt:lpstr>
      <vt:lpstr>S.12.02.01!S.12.02.01.01.TC</vt:lpstr>
      <vt:lpstr>S.12.02.01!S.12.02.01.01.TD</vt:lpstr>
      <vt:lpstr>S.12.02.01!S.12.02.01.01.TL</vt:lpstr>
      <vt:lpstr>S.12.02.01!S.12.02.01.01.TLC</vt:lpstr>
      <vt:lpstr>S.12.02.01!S.12.02.01.01.TT</vt:lpstr>
      <vt:lpstr>S.12.02.01!S.12.02.01.01.TTC</vt:lpstr>
      <vt:lpstr>S.12.02.01!S.12.02.01.01.X</vt:lpstr>
      <vt:lpstr>S.12.02.01!S.12.02.01.01.Y</vt:lpstr>
      <vt:lpstr>S.12.02.01!S.12.02.01.02</vt:lpstr>
      <vt:lpstr>S.12.02.01!S.12.02.01.02.TC</vt:lpstr>
      <vt:lpstr>S.12.02.01!S.12.02.01.02.TD</vt:lpstr>
      <vt:lpstr>S.12.02.01!S.12.02.01.02.TL</vt:lpstr>
      <vt:lpstr>S.12.02.01!S.12.02.01.02.TLC</vt:lpstr>
      <vt:lpstr>S.12.02.01!S.12.02.01.02.TT</vt:lpstr>
      <vt:lpstr>S.12.02.01!S.12.02.01.02.TTC</vt:lpstr>
      <vt:lpstr>S.12.02.01!S.12.02.01.02.X</vt:lpstr>
      <vt:lpstr>S.12.02.01!S.12.02.01.02.Y</vt:lpstr>
      <vt:lpstr>S.12.02.01!S.12.02.01.02.YAX</vt:lpstr>
      <vt:lpstr>S.12.02.01!S.12.02.01.VC</vt:lpstr>
      <vt:lpstr>S.13.01.01!S.13.01.01</vt:lpstr>
      <vt:lpstr>S.13.01.01!S.13.01.01.01</vt:lpstr>
      <vt:lpstr>S.13.01.01!S.13.01.01.01.TC</vt:lpstr>
      <vt:lpstr>S.13.01.01!S.13.01.01.01.TD</vt:lpstr>
      <vt:lpstr>S.13.01.01!S.13.01.01.01.TL</vt:lpstr>
      <vt:lpstr>S.13.01.01!S.13.01.01.01.TLC</vt:lpstr>
      <vt:lpstr>S.13.01.01!S.13.01.01.01.TT</vt:lpstr>
      <vt:lpstr>S.13.01.01!S.13.01.01.01.TTC</vt:lpstr>
      <vt:lpstr>S.13.01.01!S.13.01.01.01.X</vt:lpstr>
      <vt:lpstr>S.13.01.01!S.13.01.01.01.Y</vt:lpstr>
      <vt:lpstr>S.13.01.01!S.13.01.01.VC</vt:lpstr>
      <vt:lpstr>S.14.01.01!S.14.01.01</vt:lpstr>
      <vt:lpstr>S.14.01.01!S.14.01.01.01</vt:lpstr>
      <vt:lpstr>S.14.01.01!S.14.01.01.01.TC</vt:lpstr>
      <vt:lpstr>S.14.01.01!S.14.01.01.01.TD</vt:lpstr>
      <vt:lpstr>S.14.01.01!S.14.01.01.01.TK</vt:lpstr>
      <vt:lpstr>S.14.01.01!S.14.01.01.01.TKC</vt:lpstr>
      <vt:lpstr>S.14.01.01!S.14.01.01.01.TT</vt:lpstr>
      <vt:lpstr>S.14.01.01!S.14.01.01.01.TTC</vt:lpstr>
      <vt:lpstr>S.14.01.01!S.14.01.01.01.X</vt:lpstr>
      <vt:lpstr>S.14.01.01!S.14.01.01.01.Y</vt:lpstr>
      <vt:lpstr>S.14.01.01!S.14.01.01.02</vt:lpstr>
      <vt:lpstr>S.14.01.01!S.14.01.01.02.TC</vt:lpstr>
      <vt:lpstr>S.14.01.01!S.14.01.01.02.TD</vt:lpstr>
      <vt:lpstr>S.14.01.01!S.14.01.01.02.TK</vt:lpstr>
      <vt:lpstr>S.14.01.01!S.14.01.01.02.TKC</vt:lpstr>
      <vt:lpstr>S.14.01.01!S.14.01.01.02.TT</vt:lpstr>
      <vt:lpstr>S.14.01.01!S.14.01.01.02.TTC</vt:lpstr>
      <vt:lpstr>S.14.01.01!S.14.01.01.02.X</vt:lpstr>
      <vt:lpstr>S.14.01.01!S.14.01.01.02.Y</vt:lpstr>
      <vt:lpstr>S.14.01.01!S.14.01.01.05</vt:lpstr>
      <vt:lpstr>S.14.01.01!S.14.01.01.05.TC</vt:lpstr>
      <vt:lpstr>S.14.01.01!S.14.01.01.05.TD</vt:lpstr>
      <vt:lpstr>S.14.01.01!S.14.01.01.05.TK</vt:lpstr>
      <vt:lpstr>S.14.01.01!S.14.01.01.05.TKC</vt:lpstr>
      <vt:lpstr>S.14.01.01!S.14.01.01.05.TT</vt:lpstr>
      <vt:lpstr>S.14.01.01!S.14.01.01.05.TTC</vt:lpstr>
      <vt:lpstr>S.14.01.01!S.14.01.01.05.X</vt:lpstr>
      <vt:lpstr>S.14.01.01!S.14.01.01.05.Y</vt:lpstr>
      <vt:lpstr>S.14.01.01!S.14.01.01.VC</vt:lpstr>
      <vt:lpstr>S.14.02.01!S.14.02.01</vt:lpstr>
      <vt:lpstr>S.14.02.01!S.14.02.01.01</vt:lpstr>
      <vt:lpstr>S.14.02.01!S.14.02.01.01.TC</vt:lpstr>
      <vt:lpstr>S.14.02.01!S.14.02.01.01.TD</vt:lpstr>
      <vt:lpstr>S.14.02.01!S.14.02.01.01.TK</vt:lpstr>
      <vt:lpstr>S.14.02.01!S.14.02.01.01.TKC</vt:lpstr>
      <vt:lpstr>S.14.02.01!S.14.02.01.01.TT</vt:lpstr>
      <vt:lpstr>S.14.02.01!S.14.02.01.01.TTC</vt:lpstr>
      <vt:lpstr>S.14.02.01!S.14.02.01.01.X</vt:lpstr>
      <vt:lpstr>S.14.02.01!S.14.02.01.01.Y</vt:lpstr>
      <vt:lpstr>S.14.02.01!S.14.02.01.VC</vt:lpstr>
      <vt:lpstr>S.14.03.01!S.14.03.01</vt:lpstr>
      <vt:lpstr>S.14.03.01!S.14.03.01.01</vt:lpstr>
      <vt:lpstr>S.14.03.01!S.14.03.01.01.TC</vt:lpstr>
      <vt:lpstr>S.14.03.01!S.14.03.01.01.TD</vt:lpstr>
      <vt:lpstr>S.14.03.01!S.14.03.01.01.TK</vt:lpstr>
      <vt:lpstr>S.14.03.01!S.14.03.01.01.TKC</vt:lpstr>
      <vt:lpstr>S.14.03.01!S.14.03.01.01.TT</vt:lpstr>
      <vt:lpstr>S.14.03.01!S.14.03.01.01.TTC</vt:lpstr>
      <vt:lpstr>S.14.03.01!S.14.03.01.01.X</vt:lpstr>
      <vt:lpstr>S.14.03.01!S.14.03.01.01.Y</vt:lpstr>
      <vt:lpstr>S.14.03.01!S.14.03.01.VC</vt:lpstr>
      <vt:lpstr>S.14.04.11!S.14.04.11</vt:lpstr>
      <vt:lpstr>S.14.04.11!S.14.04.11.01</vt:lpstr>
      <vt:lpstr>S.14.04.11!S.14.04.11.01.TC</vt:lpstr>
      <vt:lpstr>S.14.04.11!S.14.04.11.01.TD</vt:lpstr>
      <vt:lpstr>S.14.04.11!S.14.04.11.01.TK</vt:lpstr>
      <vt:lpstr>S.14.04.11!S.14.04.11.01.TKC</vt:lpstr>
      <vt:lpstr>S.14.04.11!S.14.04.11.01.TT</vt:lpstr>
      <vt:lpstr>S.14.04.11!S.14.04.11.01.TTC</vt:lpstr>
      <vt:lpstr>S.14.04.11!S.14.04.11.01.X</vt:lpstr>
      <vt:lpstr>S.14.04.11!S.14.04.11.01.Y</vt:lpstr>
      <vt:lpstr>S.14.04.11!S.14.04.11.02</vt:lpstr>
      <vt:lpstr>S.14.04.11!S.14.04.11.02.TC</vt:lpstr>
      <vt:lpstr>S.14.04.11!S.14.04.11.02.TD</vt:lpstr>
      <vt:lpstr>S.14.04.11!S.14.04.11.02.TK</vt:lpstr>
      <vt:lpstr>S.14.04.11!S.14.04.11.02.TKC</vt:lpstr>
      <vt:lpstr>S.14.04.11!S.14.04.11.02.TT</vt:lpstr>
      <vt:lpstr>S.14.04.11!S.14.04.11.02.TTC</vt:lpstr>
      <vt:lpstr>S.14.04.11!S.14.04.11.02.X</vt:lpstr>
      <vt:lpstr>S.14.04.11!S.14.04.11.02.Y</vt:lpstr>
      <vt:lpstr>S.14.04.11!S.14.04.11.VC</vt:lpstr>
      <vt:lpstr>S.14.05.11!S.14.05.11</vt:lpstr>
      <vt:lpstr>S.14.05.11!S.14.05.11.01</vt:lpstr>
      <vt:lpstr>S.14.05.11!S.14.05.11.01.TC</vt:lpstr>
      <vt:lpstr>S.14.05.11!S.14.05.11.01.TD</vt:lpstr>
      <vt:lpstr>S.14.05.11!S.14.05.11.01.TK</vt:lpstr>
      <vt:lpstr>S.14.05.11!S.14.05.11.01.TKC</vt:lpstr>
      <vt:lpstr>S.14.05.11!S.14.05.11.01.TT</vt:lpstr>
      <vt:lpstr>S.14.05.11!S.14.05.11.01.TTC</vt:lpstr>
      <vt:lpstr>S.14.05.11!S.14.05.11.01.X</vt:lpstr>
      <vt:lpstr>S.14.05.11!S.14.05.11.01.Y</vt:lpstr>
      <vt:lpstr>S.14.05.11!S.14.05.11.02</vt:lpstr>
      <vt:lpstr>S.14.05.11!S.14.05.11.02.TC</vt:lpstr>
      <vt:lpstr>S.14.05.11!S.14.05.11.02.TD</vt:lpstr>
      <vt:lpstr>S.14.05.11!S.14.05.11.02.TK</vt:lpstr>
      <vt:lpstr>S.14.05.11!S.14.05.11.02.TKC</vt:lpstr>
      <vt:lpstr>S.14.05.11!S.14.05.11.02.TT</vt:lpstr>
      <vt:lpstr>S.14.05.11!S.14.05.11.02.TTC</vt:lpstr>
      <vt:lpstr>S.14.05.11!S.14.05.11.02.X</vt:lpstr>
      <vt:lpstr>S.14.05.11!S.14.05.11.02.Y</vt:lpstr>
      <vt:lpstr>S.14.05.11!S.14.05.11.VC</vt:lpstr>
      <vt:lpstr>S.16.01.01!S.16.01.01</vt:lpstr>
      <vt:lpstr>S.16.01.01!S.16.01.01.01</vt:lpstr>
      <vt:lpstr>S.16.01.01!S.16.01.01.01.TC</vt:lpstr>
      <vt:lpstr>S.16.01.01!S.16.01.01.01.TD</vt:lpstr>
      <vt:lpstr>S.16.01.01!S.16.01.01.01.TL</vt:lpstr>
      <vt:lpstr>S.16.01.01!S.16.01.01.01.TLC</vt:lpstr>
      <vt:lpstr>S.16.01.01!S.16.01.01.01.TT</vt:lpstr>
      <vt:lpstr>S.16.01.01!S.16.01.01.01.TTC</vt:lpstr>
      <vt:lpstr>S.16.01.01!S.16.01.01.01.X</vt:lpstr>
      <vt:lpstr>S.16.01.01!S.16.01.01.01.Y</vt:lpstr>
      <vt:lpstr>S.16.01.01!S.16.01.01.01.Z</vt:lpstr>
      <vt:lpstr>S.16.01.01!S.16.01.01.01.ZHI</vt:lpstr>
      <vt:lpstr>S.16.01.01!S.16.01.01.02</vt:lpstr>
      <vt:lpstr>S.16.01.01!S.16.01.01.02.TC</vt:lpstr>
      <vt:lpstr>S.16.01.01!S.16.01.01.02.TD</vt:lpstr>
      <vt:lpstr>S.16.01.01!S.16.01.01.02.TL</vt:lpstr>
      <vt:lpstr>S.16.01.01!S.16.01.01.02.TLC</vt:lpstr>
      <vt:lpstr>S.16.01.01!S.16.01.01.02.TT</vt:lpstr>
      <vt:lpstr>S.16.01.01!S.16.01.01.02.TTC</vt:lpstr>
      <vt:lpstr>S.16.01.01!S.16.01.01.02.X</vt:lpstr>
      <vt:lpstr>S.16.01.01!S.16.01.01.02.Y</vt:lpstr>
      <vt:lpstr>S.16.01.01!S.16.01.01.02.Z</vt:lpstr>
      <vt:lpstr>S.16.01.01!S.16.01.01.02.ZHI</vt:lpstr>
      <vt:lpstr>S.16.01.01!S.16.01.01.VC</vt:lpstr>
      <vt:lpstr>S.17.01.01!S.17.01.01</vt:lpstr>
      <vt:lpstr>S.17.01.01!S.17.01.01.01</vt:lpstr>
      <vt:lpstr>S.17.01.01!S.17.01.01.01.TC</vt:lpstr>
      <vt:lpstr>S.17.01.01!S.17.01.01.01.TD</vt:lpstr>
      <vt:lpstr>S.17.01.01!S.17.01.01.01.TL</vt:lpstr>
      <vt:lpstr>S.17.01.01!S.17.01.01.01.TLC</vt:lpstr>
      <vt:lpstr>S.17.01.01!S.17.01.01.01.TT</vt:lpstr>
      <vt:lpstr>S.17.01.01!S.17.01.01.01.TTC</vt:lpstr>
      <vt:lpstr>S.17.01.01!S.17.01.01.01.X</vt:lpstr>
      <vt:lpstr>S.17.01.01!S.17.01.01.01.Y</vt:lpstr>
      <vt:lpstr>S.17.01.01!S.17.01.01.VC</vt:lpstr>
      <vt:lpstr>S.17.01.02!S.17.01.02</vt:lpstr>
      <vt:lpstr>S.17.01.02!S.17.01.02.01</vt:lpstr>
      <vt:lpstr>S.17.01.02!S.17.01.02.01.TC</vt:lpstr>
      <vt:lpstr>S.17.01.02!S.17.01.02.01.TD</vt:lpstr>
      <vt:lpstr>S.17.01.02!S.17.01.02.01.TL</vt:lpstr>
      <vt:lpstr>S.17.01.02!S.17.01.02.01.TLC</vt:lpstr>
      <vt:lpstr>S.17.01.02!S.17.01.02.01.TT</vt:lpstr>
      <vt:lpstr>S.17.01.02!S.17.01.02.01.TTC</vt:lpstr>
      <vt:lpstr>S.17.01.02!S.17.01.02.01.X</vt:lpstr>
      <vt:lpstr>S.17.01.02!S.17.01.02.01.Y</vt:lpstr>
      <vt:lpstr>S.17.01.02!S.17.01.02.VC</vt:lpstr>
      <vt:lpstr>S.17.03.01!S.17.03.01</vt:lpstr>
      <vt:lpstr>S.17.03.01!S.17.03.01.01</vt:lpstr>
      <vt:lpstr>S.17.03.01!S.17.03.01.01.TC</vt:lpstr>
      <vt:lpstr>S.17.03.01!S.17.03.01.01.TD</vt:lpstr>
      <vt:lpstr>S.17.03.01!S.17.03.01.01.TL</vt:lpstr>
      <vt:lpstr>S.17.03.01!S.17.03.01.01.TLC</vt:lpstr>
      <vt:lpstr>S.17.03.01!S.17.03.01.01.TT</vt:lpstr>
      <vt:lpstr>S.17.03.01!S.17.03.01.01.TTC</vt:lpstr>
      <vt:lpstr>S.17.03.01!S.17.03.01.01.X</vt:lpstr>
      <vt:lpstr>S.17.03.01!S.17.03.01.01.Y</vt:lpstr>
      <vt:lpstr>S.17.03.01!S.17.03.01.02</vt:lpstr>
      <vt:lpstr>S.17.03.01!S.17.03.01.02.TC</vt:lpstr>
      <vt:lpstr>S.17.03.01!S.17.03.01.02.TD</vt:lpstr>
      <vt:lpstr>S.17.03.01!S.17.03.01.02.TL</vt:lpstr>
      <vt:lpstr>S.17.03.01!S.17.03.01.02.TLC</vt:lpstr>
      <vt:lpstr>S.17.03.01!S.17.03.01.02.TT</vt:lpstr>
      <vt:lpstr>S.17.03.01!S.17.03.01.02.TTC</vt:lpstr>
      <vt:lpstr>S.17.03.01!S.17.03.01.02.X</vt:lpstr>
      <vt:lpstr>S.17.03.01!S.17.03.01.02.Y</vt:lpstr>
      <vt:lpstr>S.17.03.01!S.17.03.01.02.YAX</vt:lpstr>
      <vt:lpstr>S.17.03.01!S.17.03.01.03</vt:lpstr>
      <vt:lpstr>S.17.03.01!S.17.03.01.03.TC</vt:lpstr>
      <vt:lpstr>S.17.03.01!S.17.03.01.03.TD</vt:lpstr>
      <vt:lpstr>S.17.03.01!S.17.03.01.03.TL</vt:lpstr>
      <vt:lpstr>S.17.03.01!S.17.03.01.03.TLC</vt:lpstr>
      <vt:lpstr>S.17.03.01!S.17.03.01.03.TT</vt:lpstr>
      <vt:lpstr>S.17.03.01!S.17.03.01.03.TTC</vt:lpstr>
      <vt:lpstr>S.17.03.01!S.17.03.01.03.X</vt:lpstr>
      <vt:lpstr>S.17.03.01!S.17.03.01.03.Y</vt:lpstr>
      <vt:lpstr>S.17.03.01!S.17.03.01.03.YAX</vt:lpstr>
      <vt:lpstr>S.17.03.01!S.17.03.01.03.Z</vt:lpstr>
      <vt:lpstr>S.17.03.01!S.17.03.01.VC</vt:lpstr>
      <vt:lpstr>S.18.01.01!S.18.01.01</vt:lpstr>
      <vt:lpstr>S.18.01.01!S.18.01.01.01</vt:lpstr>
      <vt:lpstr>S.18.01.01!S.18.01.01.01.TC</vt:lpstr>
      <vt:lpstr>S.18.01.01!S.18.01.01.01.TD</vt:lpstr>
      <vt:lpstr>S.18.01.01!S.18.01.01.01.TL</vt:lpstr>
      <vt:lpstr>S.18.01.01!S.18.01.01.01.TLC</vt:lpstr>
      <vt:lpstr>S.18.01.01!S.18.01.01.01.TT</vt:lpstr>
      <vt:lpstr>S.18.01.01!S.18.01.01.01.TTC</vt:lpstr>
      <vt:lpstr>S.18.01.01!S.18.01.01.01.X</vt:lpstr>
      <vt:lpstr>S.18.01.01!S.18.01.01.01.Y</vt:lpstr>
      <vt:lpstr>S.18.01.01!S.18.01.01.01.Z</vt:lpstr>
      <vt:lpstr>S.18.01.01!S.18.01.01.02</vt:lpstr>
      <vt:lpstr>S.18.01.01!S.18.01.01.02.TC</vt:lpstr>
      <vt:lpstr>S.18.01.01!S.18.01.01.02.TD</vt:lpstr>
      <vt:lpstr>S.18.01.01!S.18.01.01.02.TLC</vt:lpstr>
      <vt:lpstr>S.18.01.01!S.18.01.01.02.TT</vt:lpstr>
      <vt:lpstr>S.18.01.01!S.18.01.01.02.TTC</vt:lpstr>
      <vt:lpstr>S.18.01.01!S.18.01.01.02.X</vt:lpstr>
      <vt:lpstr>S.18.01.01!S.18.01.01.VC</vt:lpstr>
      <vt:lpstr>S.19.01.01!S.19.01.01</vt:lpstr>
      <vt:lpstr>S.19.01.01!S.19.01.01.01</vt:lpstr>
      <vt:lpstr>S.19.01.01!S.19.01.01.01.TC</vt:lpstr>
      <vt:lpstr>S.19.01.01!S.19.01.01.01.TD</vt:lpstr>
      <vt:lpstr>S.19.01.01!S.19.01.01.01.TL</vt:lpstr>
      <vt:lpstr>S.19.01.01!S.19.01.01.01.TLC</vt:lpstr>
      <vt:lpstr>S.19.01.01!S.19.01.01.01.TT</vt:lpstr>
      <vt:lpstr>S.19.01.01!S.19.01.01.01.TTC</vt:lpstr>
      <vt:lpstr>S.19.01.01!S.19.01.01.01.X</vt:lpstr>
      <vt:lpstr>S.19.01.01!S.19.01.01.01.Y</vt:lpstr>
      <vt:lpstr>S.19.01.01!S.19.01.01.01.Z</vt:lpstr>
      <vt:lpstr>S.19.01.01!S.19.01.01.01.ZHI</vt:lpstr>
      <vt:lpstr>S.19.01.01!S.19.01.01.02</vt:lpstr>
      <vt:lpstr>S.19.01.01!S.19.01.01.02.TC</vt:lpstr>
      <vt:lpstr>S.19.01.01!S.19.01.01.02.TD</vt:lpstr>
      <vt:lpstr>S.19.01.01!S.19.01.01.02.TL</vt:lpstr>
      <vt:lpstr>S.19.01.01!S.19.01.01.02.TLC</vt:lpstr>
      <vt:lpstr>S.19.01.01!S.19.01.01.02.TT</vt:lpstr>
      <vt:lpstr>S.19.01.01!S.19.01.01.02.TTC</vt:lpstr>
      <vt:lpstr>S.19.01.01!S.19.01.01.02.X</vt:lpstr>
      <vt:lpstr>S.19.01.01!S.19.01.01.02.Y</vt:lpstr>
      <vt:lpstr>S.19.01.01!S.19.01.01.02.Z</vt:lpstr>
      <vt:lpstr>S.19.01.01!S.19.01.01.02.ZHI</vt:lpstr>
      <vt:lpstr>S.19.01.01!S.19.01.01.03</vt:lpstr>
      <vt:lpstr>S.19.01.01!S.19.01.01.03.TC</vt:lpstr>
      <vt:lpstr>S.19.01.01!S.19.01.01.03.TD</vt:lpstr>
      <vt:lpstr>S.19.01.01!S.19.01.01.03.TL</vt:lpstr>
      <vt:lpstr>S.19.01.01!S.19.01.01.03.TLC</vt:lpstr>
      <vt:lpstr>S.19.01.01!S.19.01.01.03.TT</vt:lpstr>
      <vt:lpstr>S.19.01.01!S.19.01.01.03.TTC</vt:lpstr>
      <vt:lpstr>S.19.01.01!S.19.01.01.03.X</vt:lpstr>
      <vt:lpstr>S.19.01.01!S.19.01.01.03.Y</vt:lpstr>
      <vt:lpstr>S.19.01.01!S.19.01.01.03.Z</vt:lpstr>
      <vt:lpstr>S.19.01.01!S.19.01.01.03.ZHI</vt:lpstr>
      <vt:lpstr>S.19.01.01!S.19.01.01.04</vt:lpstr>
      <vt:lpstr>S.19.01.01!S.19.01.01.04.TC</vt:lpstr>
      <vt:lpstr>S.19.01.01!S.19.01.01.04.TD</vt:lpstr>
      <vt:lpstr>S.19.01.01!S.19.01.01.04.TL</vt:lpstr>
      <vt:lpstr>S.19.01.01!S.19.01.01.04.TLC</vt:lpstr>
      <vt:lpstr>S.19.01.01!S.19.01.01.04.TT</vt:lpstr>
      <vt:lpstr>S.19.01.01!S.19.01.01.04.TTC</vt:lpstr>
      <vt:lpstr>S.19.01.01!S.19.01.01.04.Y</vt:lpstr>
      <vt:lpstr>S.19.01.01!S.19.01.01.04.Z</vt:lpstr>
      <vt:lpstr>S.19.01.01!S.19.01.01.04.ZHI</vt:lpstr>
      <vt:lpstr>S.19.01.01!S.19.01.01.05</vt:lpstr>
      <vt:lpstr>S.19.01.01!S.19.01.01.05.TC</vt:lpstr>
      <vt:lpstr>S.19.01.01!S.19.01.01.05.TD</vt:lpstr>
      <vt:lpstr>S.19.01.01!S.19.01.01.05.TL</vt:lpstr>
      <vt:lpstr>S.19.01.01!S.19.01.01.05.TLC</vt:lpstr>
      <vt:lpstr>S.19.01.01!S.19.01.01.05.TT</vt:lpstr>
      <vt:lpstr>S.19.01.01!S.19.01.01.05.TTC</vt:lpstr>
      <vt:lpstr>S.19.01.01!S.19.01.01.05.X</vt:lpstr>
      <vt:lpstr>S.19.01.01!S.19.01.01.05.Y</vt:lpstr>
      <vt:lpstr>S.19.01.01!S.19.01.01.05.Z</vt:lpstr>
      <vt:lpstr>S.19.01.01!S.19.01.01.05.ZHI</vt:lpstr>
      <vt:lpstr>S.19.01.01!S.19.01.01.06</vt:lpstr>
      <vt:lpstr>S.19.01.01!S.19.01.01.06.TC</vt:lpstr>
      <vt:lpstr>S.19.01.01!S.19.01.01.06.TD</vt:lpstr>
      <vt:lpstr>S.19.01.01!S.19.01.01.06.TL</vt:lpstr>
      <vt:lpstr>S.19.01.01!S.19.01.01.06.TLC</vt:lpstr>
      <vt:lpstr>S.19.01.01!S.19.01.01.06.TT</vt:lpstr>
      <vt:lpstr>S.19.01.01!S.19.01.01.06.TTC</vt:lpstr>
      <vt:lpstr>S.19.01.01!S.19.01.01.06.Y</vt:lpstr>
      <vt:lpstr>S.19.01.01!S.19.01.01.06.Z</vt:lpstr>
      <vt:lpstr>S.19.01.01!S.19.01.01.06.ZHI</vt:lpstr>
      <vt:lpstr>S.19.01.01!S.19.01.01.07</vt:lpstr>
      <vt:lpstr>S.19.01.01!S.19.01.01.07.TC</vt:lpstr>
      <vt:lpstr>S.19.01.01!S.19.01.01.07.TD</vt:lpstr>
      <vt:lpstr>S.19.01.01!S.19.01.01.07.TL</vt:lpstr>
      <vt:lpstr>S.19.01.01!S.19.01.01.07.TLC</vt:lpstr>
      <vt:lpstr>S.19.01.01!S.19.01.01.07.TT</vt:lpstr>
      <vt:lpstr>S.19.01.01!S.19.01.01.07.TTC</vt:lpstr>
      <vt:lpstr>S.19.01.01!S.19.01.01.07.X</vt:lpstr>
      <vt:lpstr>S.19.01.01!S.19.01.01.07.Y</vt:lpstr>
      <vt:lpstr>S.19.01.01!S.19.01.01.07.Z</vt:lpstr>
      <vt:lpstr>S.19.01.01!S.19.01.01.07.ZHI</vt:lpstr>
      <vt:lpstr>S.19.01.01!S.19.01.01.08</vt:lpstr>
      <vt:lpstr>S.19.01.01!S.19.01.01.08.TC</vt:lpstr>
      <vt:lpstr>S.19.01.01!S.19.01.01.08.TD</vt:lpstr>
      <vt:lpstr>S.19.01.01!S.19.01.01.08.TL</vt:lpstr>
      <vt:lpstr>S.19.01.01!S.19.01.01.08.TLC</vt:lpstr>
      <vt:lpstr>S.19.01.01!S.19.01.01.08.TT</vt:lpstr>
      <vt:lpstr>S.19.01.01!S.19.01.01.08.TTC</vt:lpstr>
      <vt:lpstr>S.19.01.01!S.19.01.01.08.X</vt:lpstr>
      <vt:lpstr>S.19.01.01!S.19.01.01.08.Y</vt:lpstr>
      <vt:lpstr>S.19.01.01!S.19.01.01.08.Z</vt:lpstr>
      <vt:lpstr>S.19.01.01!S.19.01.01.08.ZHI</vt:lpstr>
      <vt:lpstr>S.19.01.01!S.19.01.01.09</vt:lpstr>
      <vt:lpstr>S.19.01.01!S.19.01.01.09.TC</vt:lpstr>
      <vt:lpstr>S.19.01.01!S.19.01.01.09.TD</vt:lpstr>
      <vt:lpstr>S.19.01.01!S.19.01.01.09.TL</vt:lpstr>
      <vt:lpstr>S.19.01.01!S.19.01.01.09.TLC</vt:lpstr>
      <vt:lpstr>S.19.01.01!S.19.01.01.09.TT</vt:lpstr>
      <vt:lpstr>S.19.01.01!S.19.01.01.09.TTC</vt:lpstr>
      <vt:lpstr>S.19.01.01!S.19.01.01.09.X</vt:lpstr>
      <vt:lpstr>S.19.01.01!S.19.01.01.09.Y</vt:lpstr>
      <vt:lpstr>S.19.01.01!S.19.01.01.09.Z</vt:lpstr>
      <vt:lpstr>S.19.01.01!S.19.01.01.09.ZHI</vt:lpstr>
      <vt:lpstr>S.19.01.01!S.19.01.01.10</vt:lpstr>
      <vt:lpstr>S.19.01.01!S.19.01.01.10.TC</vt:lpstr>
      <vt:lpstr>S.19.01.01!S.19.01.01.10.TD</vt:lpstr>
      <vt:lpstr>S.19.01.01!S.19.01.01.10.TL</vt:lpstr>
      <vt:lpstr>S.19.01.01!S.19.01.01.10.TLC</vt:lpstr>
      <vt:lpstr>S.19.01.01!S.19.01.01.10.TT</vt:lpstr>
      <vt:lpstr>S.19.01.01!S.19.01.01.10.TTC</vt:lpstr>
      <vt:lpstr>S.19.01.01!S.19.01.01.10.Y</vt:lpstr>
      <vt:lpstr>S.19.01.01!S.19.01.01.10.Z</vt:lpstr>
      <vt:lpstr>S.19.01.01!S.19.01.01.10.ZHI</vt:lpstr>
      <vt:lpstr>S.19.01.01!S.19.01.01.11</vt:lpstr>
      <vt:lpstr>S.19.01.01!S.19.01.01.11.TC</vt:lpstr>
      <vt:lpstr>S.19.01.01!S.19.01.01.11.TD</vt:lpstr>
      <vt:lpstr>S.19.01.01!S.19.01.01.11.TL</vt:lpstr>
      <vt:lpstr>S.19.01.01!S.19.01.01.11.TLC</vt:lpstr>
      <vt:lpstr>S.19.01.01!S.19.01.01.11.TT</vt:lpstr>
      <vt:lpstr>S.19.01.01!S.19.01.01.11.TTC</vt:lpstr>
      <vt:lpstr>S.19.01.01!S.19.01.01.11.X</vt:lpstr>
      <vt:lpstr>S.19.01.01!S.19.01.01.11.Y</vt:lpstr>
      <vt:lpstr>S.19.01.01!S.19.01.01.11.Z</vt:lpstr>
      <vt:lpstr>S.19.01.01!S.19.01.01.11.ZHI</vt:lpstr>
      <vt:lpstr>S.19.01.01!S.19.01.01.12</vt:lpstr>
      <vt:lpstr>S.19.01.01!S.19.01.01.12.TC</vt:lpstr>
      <vt:lpstr>S.19.01.01!S.19.01.01.12.TD</vt:lpstr>
      <vt:lpstr>S.19.01.01!S.19.01.01.12.TL</vt:lpstr>
      <vt:lpstr>S.19.01.01!S.19.01.01.12.TLC</vt:lpstr>
      <vt:lpstr>S.19.01.01!S.19.01.01.12.TT</vt:lpstr>
      <vt:lpstr>S.19.01.01!S.19.01.01.12.TTC</vt:lpstr>
      <vt:lpstr>S.19.01.01!S.19.01.01.12.Y</vt:lpstr>
      <vt:lpstr>S.19.01.01!S.19.01.01.12.Z</vt:lpstr>
      <vt:lpstr>S.19.01.01!S.19.01.01.12.ZHI</vt:lpstr>
      <vt:lpstr>S.19.01.01!S.19.01.01.13</vt:lpstr>
      <vt:lpstr>S.19.01.01!S.19.01.01.13.TC</vt:lpstr>
      <vt:lpstr>S.19.01.01!S.19.01.01.13.TD</vt:lpstr>
      <vt:lpstr>S.19.01.01!S.19.01.01.13.TL</vt:lpstr>
      <vt:lpstr>S.19.01.01!S.19.01.01.13.TLC</vt:lpstr>
      <vt:lpstr>S.19.01.01!S.19.01.01.13.TT</vt:lpstr>
      <vt:lpstr>S.19.01.01!S.19.01.01.13.TTC</vt:lpstr>
      <vt:lpstr>S.19.01.01!S.19.01.01.13.X</vt:lpstr>
      <vt:lpstr>S.19.01.01!S.19.01.01.13.Y</vt:lpstr>
      <vt:lpstr>S.19.01.01!S.19.01.01.13.Z</vt:lpstr>
      <vt:lpstr>S.19.01.01!S.19.01.01.13.ZHI</vt:lpstr>
      <vt:lpstr>S.19.01.01!S.19.01.01.14</vt:lpstr>
      <vt:lpstr>S.19.01.01!S.19.01.01.14.TC</vt:lpstr>
      <vt:lpstr>S.19.01.01!S.19.01.01.14.TD</vt:lpstr>
      <vt:lpstr>S.19.01.01!S.19.01.01.14.TL</vt:lpstr>
      <vt:lpstr>S.19.01.01!S.19.01.01.14.TLC</vt:lpstr>
      <vt:lpstr>S.19.01.01!S.19.01.01.14.TT</vt:lpstr>
      <vt:lpstr>S.19.01.01!S.19.01.01.14.TTC</vt:lpstr>
      <vt:lpstr>S.19.01.01!S.19.01.01.14.X</vt:lpstr>
      <vt:lpstr>S.19.01.01!S.19.01.01.14.Y</vt:lpstr>
      <vt:lpstr>S.19.01.01!S.19.01.01.14.Z</vt:lpstr>
      <vt:lpstr>S.19.01.01!S.19.01.01.14.ZHI</vt:lpstr>
      <vt:lpstr>S.19.01.01!S.19.01.01.15</vt:lpstr>
      <vt:lpstr>S.19.01.01!S.19.01.01.15.TC</vt:lpstr>
      <vt:lpstr>S.19.01.01!S.19.01.01.15.TD</vt:lpstr>
      <vt:lpstr>S.19.01.01!S.19.01.01.15.TL</vt:lpstr>
      <vt:lpstr>S.19.01.01!S.19.01.01.15.TLC</vt:lpstr>
      <vt:lpstr>S.19.01.01!S.19.01.01.15.TT</vt:lpstr>
      <vt:lpstr>S.19.01.01!S.19.01.01.15.TTC</vt:lpstr>
      <vt:lpstr>S.19.01.01!S.19.01.01.15.X</vt:lpstr>
      <vt:lpstr>S.19.01.01!S.19.01.01.15.Y</vt:lpstr>
      <vt:lpstr>S.19.01.01!S.19.01.01.15.Z</vt:lpstr>
      <vt:lpstr>S.19.01.01!S.19.01.01.15.ZHI</vt:lpstr>
      <vt:lpstr>S.19.01.01!S.19.01.01.16</vt:lpstr>
      <vt:lpstr>S.19.01.01!S.19.01.01.16.TC</vt:lpstr>
      <vt:lpstr>S.19.01.01!S.19.01.01.16.TD</vt:lpstr>
      <vt:lpstr>S.19.01.01!S.19.01.01.16.TL</vt:lpstr>
      <vt:lpstr>S.19.01.01!S.19.01.01.16.TLC</vt:lpstr>
      <vt:lpstr>S.19.01.01!S.19.01.01.16.TT</vt:lpstr>
      <vt:lpstr>S.19.01.01!S.19.01.01.16.TTC</vt:lpstr>
      <vt:lpstr>S.19.01.01!S.19.01.01.16.Y</vt:lpstr>
      <vt:lpstr>S.19.01.01!S.19.01.01.16.Z</vt:lpstr>
      <vt:lpstr>S.19.01.01!S.19.01.01.16.ZHI</vt:lpstr>
      <vt:lpstr>S.19.01.01!S.19.01.01.17</vt:lpstr>
      <vt:lpstr>S.19.01.01!S.19.01.01.17.TC</vt:lpstr>
      <vt:lpstr>S.19.01.01!S.19.01.01.17.TD</vt:lpstr>
      <vt:lpstr>S.19.01.01!S.19.01.01.17.TL</vt:lpstr>
      <vt:lpstr>S.19.01.01!S.19.01.01.17.TLC</vt:lpstr>
      <vt:lpstr>S.19.01.01!S.19.01.01.17.TT</vt:lpstr>
      <vt:lpstr>S.19.01.01!S.19.01.01.17.TTC</vt:lpstr>
      <vt:lpstr>S.19.01.01!S.19.01.01.17.X</vt:lpstr>
      <vt:lpstr>S.19.01.01!S.19.01.01.17.Y</vt:lpstr>
      <vt:lpstr>S.19.01.01!S.19.01.01.17.Z</vt:lpstr>
      <vt:lpstr>S.19.01.01!S.19.01.01.17.ZHI</vt:lpstr>
      <vt:lpstr>S.19.01.01!S.19.01.01.18</vt:lpstr>
      <vt:lpstr>S.19.01.01!S.19.01.01.18.TC</vt:lpstr>
      <vt:lpstr>S.19.01.01!S.19.01.01.18.TD</vt:lpstr>
      <vt:lpstr>S.19.01.01!S.19.01.01.18.TL</vt:lpstr>
      <vt:lpstr>S.19.01.01!S.19.01.01.18.TLC</vt:lpstr>
      <vt:lpstr>S.19.01.01!S.19.01.01.18.TT</vt:lpstr>
      <vt:lpstr>S.19.01.01!S.19.01.01.18.TTC</vt:lpstr>
      <vt:lpstr>S.19.01.01!S.19.01.01.18.Y</vt:lpstr>
      <vt:lpstr>S.19.01.01!S.19.01.01.18.Z</vt:lpstr>
      <vt:lpstr>S.19.01.01!S.19.01.01.18.ZHI</vt:lpstr>
      <vt:lpstr>S.19.01.01!S.19.01.01.19</vt:lpstr>
      <vt:lpstr>S.19.01.01!S.19.01.01.19.TC</vt:lpstr>
      <vt:lpstr>S.19.01.01!S.19.01.01.19.TD</vt:lpstr>
      <vt:lpstr>S.19.01.01!S.19.01.01.19.TL</vt:lpstr>
      <vt:lpstr>S.19.01.01!S.19.01.01.19.TLC</vt:lpstr>
      <vt:lpstr>S.19.01.01!S.19.01.01.19.TT</vt:lpstr>
      <vt:lpstr>S.19.01.01!S.19.01.01.19.TTC</vt:lpstr>
      <vt:lpstr>S.19.01.01!S.19.01.01.19.X</vt:lpstr>
      <vt:lpstr>S.19.01.01!S.19.01.01.19.Y</vt:lpstr>
      <vt:lpstr>S.19.01.01!S.19.01.01.19.Z</vt:lpstr>
      <vt:lpstr>S.19.01.01!S.19.01.01.19.ZHI</vt:lpstr>
      <vt:lpstr>S.19.01.01!S.19.01.01.20</vt:lpstr>
      <vt:lpstr>S.19.01.01!S.19.01.01.20.TC</vt:lpstr>
      <vt:lpstr>S.19.01.01!S.19.01.01.20.TD</vt:lpstr>
      <vt:lpstr>S.19.01.01!S.19.01.01.20.TL</vt:lpstr>
      <vt:lpstr>S.19.01.01!S.19.01.01.20.TLC</vt:lpstr>
      <vt:lpstr>S.19.01.01!S.19.01.01.20.TT</vt:lpstr>
      <vt:lpstr>S.19.01.01!S.19.01.01.20.TTC</vt:lpstr>
      <vt:lpstr>S.19.01.01!S.19.01.01.20.X</vt:lpstr>
      <vt:lpstr>S.19.01.01!S.19.01.01.20.Y</vt:lpstr>
      <vt:lpstr>S.19.01.01!S.19.01.01.20.Z</vt:lpstr>
      <vt:lpstr>S.19.01.01!S.19.01.01.20.ZHI</vt:lpstr>
      <vt:lpstr>S.19.01.01!S.19.01.01.21</vt:lpstr>
      <vt:lpstr>S.19.01.01!S.19.01.01.21.TC</vt:lpstr>
      <vt:lpstr>S.19.01.01!S.19.01.01.21.TD</vt:lpstr>
      <vt:lpstr>S.19.01.01!S.19.01.01.21.TL</vt:lpstr>
      <vt:lpstr>S.19.01.01!S.19.01.01.21.TLC</vt:lpstr>
      <vt:lpstr>S.19.01.01!S.19.01.01.21.TT</vt:lpstr>
      <vt:lpstr>S.19.01.01!S.19.01.01.21.TTC</vt:lpstr>
      <vt:lpstr>S.19.01.01!S.19.01.01.21.Y</vt:lpstr>
      <vt:lpstr>S.19.01.01!S.19.01.01.21.Z</vt:lpstr>
      <vt:lpstr>S.19.01.01!S.19.01.01.21.ZHI</vt:lpstr>
      <vt:lpstr>S.19.01.01!S.19.01.01.VC</vt:lpstr>
      <vt:lpstr>S.19.01.21!S.19.01.21</vt:lpstr>
      <vt:lpstr>S.19.01.21!S.19.01.21.01</vt:lpstr>
      <vt:lpstr>S.19.01.21!S.19.01.21.01.TC</vt:lpstr>
      <vt:lpstr>S.19.01.21!S.19.01.21.01.TD</vt:lpstr>
      <vt:lpstr>S.19.01.21!S.19.01.21.01.TL</vt:lpstr>
      <vt:lpstr>S.19.01.21!S.19.01.21.01.TLC</vt:lpstr>
      <vt:lpstr>S.19.01.21!S.19.01.21.01.TT</vt:lpstr>
      <vt:lpstr>S.19.01.21!S.19.01.21.01.TTC</vt:lpstr>
      <vt:lpstr>S.19.01.21!S.19.01.21.01.X</vt:lpstr>
      <vt:lpstr>S.19.01.21!S.19.01.21.01.Y</vt:lpstr>
      <vt:lpstr>S.19.01.21!S.19.01.21.01.Z</vt:lpstr>
      <vt:lpstr>S.19.01.21!S.19.01.21.01.ZHI</vt:lpstr>
      <vt:lpstr>S.19.01.21!S.19.01.21.02</vt:lpstr>
      <vt:lpstr>S.19.01.21!S.19.01.21.02.TC</vt:lpstr>
      <vt:lpstr>S.19.01.21!S.19.01.21.02.TD</vt:lpstr>
      <vt:lpstr>S.19.01.21!S.19.01.21.02.TL</vt:lpstr>
      <vt:lpstr>S.19.01.21!S.19.01.21.02.TLC</vt:lpstr>
      <vt:lpstr>S.19.01.21!S.19.01.21.02.TT</vt:lpstr>
      <vt:lpstr>S.19.01.21!S.19.01.21.02.TTC</vt:lpstr>
      <vt:lpstr>S.19.01.21!S.19.01.21.02.X</vt:lpstr>
      <vt:lpstr>S.19.01.21!S.19.01.21.02.Y</vt:lpstr>
      <vt:lpstr>S.19.01.21!S.19.01.21.02.Z</vt:lpstr>
      <vt:lpstr>S.19.01.21!S.19.01.21.02.ZHI</vt:lpstr>
      <vt:lpstr>S.19.01.21!S.19.01.21.03</vt:lpstr>
      <vt:lpstr>S.19.01.21!S.19.01.21.03.TC</vt:lpstr>
      <vt:lpstr>S.19.01.21!S.19.01.21.03.TD</vt:lpstr>
      <vt:lpstr>S.19.01.21!S.19.01.21.03.TL</vt:lpstr>
      <vt:lpstr>S.19.01.21!S.19.01.21.03.TLC</vt:lpstr>
      <vt:lpstr>S.19.01.21!S.19.01.21.03.TT</vt:lpstr>
      <vt:lpstr>S.19.01.21!S.19.01.21.03.TTC</vt:lpstr>
      <vt:lpstr>S.19.01.21!S.19.01.21.03.X</vt:lpstr>
      <vt:lpstr>S.19.01.21!S.19.01.21.03.Y</vt:lpstr>
      <vt:lpstr>S.19.01.21!S.19.01.21.03.Z</vt:lpstr>
      <vt:lpstr>S.19.01.21!S.19.01.21.03.ZHI</vt:lpstr>
      <vt:lpstr>S.19.01.21!S.19.01.21.04</vt:lpstr>
      <vt:lpstr>S.19.01.21!S.19.01.21.04.TC</vt:lpstr>
      <vt:lpstr>S.19.01.21!S.19.01.21.04.TD</vt:lpstr>
      <vt:lpstr>S.19.01.21!S.19.01.21.04.TL</vt:lpstr>
      <vt:lpstr>S.19.01.21!S.19.01.21.04.TLC</vt:lpstr>
      <vt:lpstr>S.19.01.21!S.19.01.21.04.TT</vt:lpstr>
      <vt:lpstr>S.19.01.21!S.19.01.21.04.TTC</vt:lpstr>
      <vt:lpstr>S.19.01.21!S.19.01.21.04.Y</vt:lpstr>
      <vt:lpstr>S.19.01.21!S.19.01.21.04.Z</vt:lpstr>
      <vt:lpstr>S.19.01.21!S.19.01.21.04.ZHI</vt:lpstr>
      <vt:lpstr>S.19.01.21!S.19.01.21.VC</vt:lpstr>
      <vt:lpstr>S.20.01.01!S.20.01.01</vt:lpstr>
      <vt:lpstr>S.20.01.01!S.20.01.01.01</vt:lpstr>
      <vt:lpstr>S.20.01.01!S.20.01.01.01.TC</vt:lpstr>
      <vt:lpstr>S.20.01.01!S.20.01.01.01.TD</vt:lpstr>
      <vt:lpstr>S.20.01.01!S.20.01.01.01.TL</vt:lpstr>
      <vt:lpstr>S.20.01.01!S.20.01.01.01.TLC</vt:lpstr>
      <vt:lpstr>S.20.01.01!S.20.01.01.01.TT</vt:lpstr>
      <vt:lpstr>S.20.01.01!S.20.01.01.01.TTC</vt:lpstr>
      <vt:lpstr>S.20.01.01!S.20.01.01.01.X</vt:lpstr>
      <vt:lpstr>S.20.01.01!S.20.01.01.01.Y</vt:lpstr>
      <vt:lpstr>S.20.01.01!S.20.01.01.01.Z</vt:lpstr>
      <vt:lpstr>S.20.01.01!S.20.01.01.01.ZHI</vt:lpstr>
      <vt:lpstr>S.20.01.01!S.20.01.01.VC</vt:lpstr>
      <vt:lpstr>S.21.01.01!S.21.01.01</vt:lpstr>
      <vt:lpstr>S.21.01.01!S.21.01.01.01</vt:lpstr>
      <vt:lpstr>S.21.01.01!S.21.01.01.01.TC</vt:lpstr>
      <vt:lpstr>S.21.01.01!S.21.01.01.01.TD</vt:lpstr>
      <vt:lpstr>S.21.01.01!S.21.01.01.01.TL</vt:lpstr>
      <vt:lpstr>S.21.01.01!S.21.01.01.01.TLC</vt:lpstr>
      <vt:lpstr>S.21.01.01!S.21.01.01.01.TT</vt:lpstr>
      <vt:lpstr>S.21.01.01!S.21.01.01.01.TTC</vt:lpstr>
      <vt:lpstr>S.21.01.01!S.21.01.01.01.X</vt:lpstr>
      <vt:lpstr>S.21.01.01!S.21.01.01.01.Y</vt:lpstr>
      <vt:lpstr>S.21.01.01!S.21.01.01.01.Z</vt:lpstr>
      <vt:lpstr>S.21.01.01!S.21.01.01.01.ZHI</vt:lpstr>
      <vt:lpstr>S.21.01.01!S.21.01.01.VC</vt:lpstr>
      <vt:lpstr>S.21.02.01!S.21.02.01</vt:lpstr>
      <vt:lpstr>S.21.02.01!S.21.02.01.01</vt:lpstr>
      <vt:lpstr>S.21.02.01!S.21.02.01.01.TC</vt:lpstr>
      <vt:lpstr>S.21.02.01!S.21.02.01.01.TD</vt:lpstr>
      <vt:lpstr>S.21.02.01!S.21.02.01.01.TK</vt:lpstr>
      <vt:lpstr>S.21.02.01!S.21.02.01.01.TKC</vt:lpstr>
      <vt:lpstr>S.21.02.01!S.21.02.01.01.TT</vt:lpstr>
      <vt:lpstr>S.21.02.01!S.21.02.01.01.TTC</vt:lpstr>
      <vt:lpstr>S.21.02.01!S.21.02.01.01.X</vt:lpstr>
      <vt:lpstr>S.21.02.01!S.21.02.01.01.Y</vt:lpstr>
      <vt:lpstr>S.21.02.01!S.21.02.01.VC</vt:lpstr>
      <vt:lpstr>S.21.03.01!S.21.03.01</vt:lpstr>
      <vt:lpstr>S.21.03.01!S.21.03.01.01</vt:lpstr>
      <vt:lpstr>S.21.03.01!S.21.03.01.01.TC</vt:lpstr>
      <vt:lpstr>S.21.03.01!S.21.03.01.01.TD</vt:lpstr>
      <vt:lpstr>S.21.03.01!S.21.03.01.01.TL</vt:lpstr>
      <vt:lpstr>S.21.03.01!S.21.03.01.01.TLC</vt:lpstr>
      <vt:lpstr>S.21.03.01!S.21.03.01.01.TT</vt:lpstr>
      <vt:lpstr>S.21.03.01!S.21.03.01.01.TTC</vt:lpstr>
      <vt:lpstr>S.21.03.01!S.21.03.01.01.X</vt:lpstr>
      <vt:lpstr>S.21.03.01!S.21.03.01.01.Y</vt:lpstr>
      <vt:lpstr>S.21.03.01!S.21.03.01.01.Z</vt:lpstr>
      <vt:lpstr>S.21.03.01!S.21.03.01.01.ZHI</vt:lpstr>
      <vt:lpstr>S.21.03.01!S.21.03.01.VC</vt:lpstr>
      <vt:lpstr>S.22.01.01!S.22.01.01</vt:lpstr>
      <vt:lpstr>S.22.01.01!S.22.01.01.01</vt:lpstr>
      <vt:lpstr>S.22.01.01!S.22.01.01.01.TC</vt:lpstr>
      <vt:lpstr>S.22.01.01!S.22.01.01.01.TD</vt:lpstr>
      <vt:lpstr>S.22.01.01!S.22.01.01.01.TL</vt:lpstr>
      <vt:lpstr>S.22.01.01!S.22.01.01.01.TLC</vt:lpstr>
      <vt:lpstr>S.22.01.01!S.22.01.01.01.TT</vt:lpstr>
      <vt:lpstr>S.22.01.01!S.22.01.01.01.TTC</vt:lpstr>
      <vt:lpstr>S.22.01.01!S.22.01.01.01.X</vt:lpstr>
      <vt:lpstr>S.22.01.01!S.22.01.01.01.Y</vt:lpstr>
      <vt:lpstr>S.22.01.01!S.22.01.01.01.Z</vt:lpstr>
      <vt:lpstr>S.22.01.01!S.22.01.01.VC</vt:lpstr>
      <vt:lpstr>S.22.01.04!S.22.01.04</vt:lpstr>
      <vt:lpstr>S.22.01.04!S.22.01.04.01</vt:lpstr>
      <vt:lpstr>S.22.01.04!S.22.01.04.01.TC</vt:lpstr>
      <vt:lpstr>S.22.01.04!S.22.01.04.01.TD</vt:lpstr>
      <vt:lpstr>S.22.01.04!S.22.01.04.01.TL</vt:lpstr>
      <vt:lpstr>S.22.01.04!S.22.01.04.01.TLC</vt:lpstr>
      <vt:lpstr>S.22.01.04!S.22.01.04.01.TT</vt:lpstr>
      <vt:lpstr>S.22.01.04!S.22.01.04.01.TTC</vt:lpstr>
      <vt:lpstr>S.22.01.04!S.22.01.04.01.X</vt:lpstr>
      <vt:lpstr>S.22.01.04!S.22.01.04.01.Y</vt:lpstr>
      <vt:lpstr>S.22.01.04!S.22.01.04.01.Z</vt:lpstr>
      <vt:lpstr>S.22.01.04!S.22.01.04.VC</vt:lpstr>
      <vt:lpstr>S.22.01.21!S.22.01.21</vt:lpstr>
      <vt:lpstr>S.22.01.21!S.22.01.21.01</vt:lpstr>
      <vt:lpstr>S.22.01.21!S.22.01.21.01.TC</vt:lpstr>
      <vt:lpstr>S.22.01.21!S.22.01.21.01.TD</vt:lpstr>
      <vt:lpstr>S.22.01.21!S.22.01.21.01.TL</vt:lpstr>
      <vt:lpstr>S.22.01.21!S.22.01.21.01.TLC</vt:lpstr>
      <vt:lpstr>S.22.01.21!S.22.01.21.01.TT</vt:lpstr>
      <vt:lpstr>S.22.01.21!S.22.01.21.01.TTC</vt:lpstr>
      <vt:lpstr>S.22.01.21!S.22.01.21.01.X</vt:lpstr>
      <vt:lpstr>S.22.01.21!S.22.01.21.01.Y</vt:lpstr>
      <vt:lpstr>S.22.01.21!S.22.01.21.01.Z</vt:lpstr>
      <vt:lpstr>S.22.01.21!S.22.01.21.VC</vt:lpstr>
      <vt:lpstr>S.22.01.22!S.22.01.22</vt:lpstr>
      <vt:lpstr>S.22.01.22!S.22.01.22.01</vt:lpstr>
      <vt:lpstr>S.22.01.22!S.22.01.22.01.TC</vt:lpstr>
      <vt:lpstr>S.22.01.22!S.22.01.22.01.TD</vt:lpstr>
      <vt:lpstr>S.22.01.22!S.22.01.22.01.TL</vt:lpstr>
      <vt:lpstr>S.22.01.22!S.22.01.22.01.TLC</vt:lpstr>
      <vt:lpstr>S.22.01.22!S.22.01.22.01.TT</vt:lpstr>
      <vt:lpstr>S.22.01.22!S.22.01.22.01.TTC</vt:lpstr>
      <vt:lpstr>S.22.01.22!S.22.01.22.01.X</vt:lpstr>
      <vt:lpstr>S.22.01.22!S.22.01.22.01.Y</vt:lpstr>
      <vt:lpstr>S.22.01.22!S.22.01.22.01.Z</vt:lpstr>
      <vt:lpstr>S.22.01.22!S.22.01.22.VC</vt:lpstr>
      <vt:lpstr>S.22.04.01!S.22.04.01</vt:lpstr>
      <vt:lpstr>S.22.04.01!S.22.04.01.01</vt:lpstr>
      <vt:lpstr>S.22.04.01!S.22.04.01.01.TC</vt:lpstr>
      <vt:lpstr>S.22.04.01!S.22.04.01.01.TD</vt:lpstr>
      <vt:lpstr>S.22.04.01!S.22.04.01.01.TL</vt:lpstr>
      <vt:lpstr>S.22.04.01!S.22.04.01.01.TLC</vt:lpstr>
      <vt:lpstr>S.22.04.01!S.22.04.01.01.TT</vt:lpstr>
      <vt:lpstr>S.22.04.01!S.22.04.01.01.TTC</vt:lpstr>
      <vt:lpstr>S.22.04.01!S.22.04.01.01.Y</vt:lpstr>
      <vt:lpstr>S.22.04.01!S.22.04.01.01.Z</vt:lpstr>
      <vt:lpstr>S.22.04.01!S.22.04.01.01.ZHI</vt:lpstr>
      <vt:lpstr>S.22.04.01!S.22.04.01.02</vt:lpstr>
      <vt:lpstr>S.22.04.01!S.22.04.01.02.TC</vt:lpstr>
      <vt:lpstr>S.22.04.01!S.22.04.01.02.TD</vt:lpstr>
      <vt:lpstr>S.22.04.01!S.22.04.01.02.TL</vt:lpstr>
      <vt:lpstr>S.22.04.01!S.22.04.01.02.TLC</vt:lpstr>
      <vt:lpstr>S.22.04.01!S.22.04.01.02.TT</vt:lpstr>
      <vt:lpstr>S.22.04.01!S.22.04.01.02.TTC</vt:lpstr>
      <vt:lpstr>S.22.04.01!S.22.04.01.02.X</vt:lpstr>
      <vt:lpstr>S.22.04.01!S.22.04.01.02.Y</vt:lpstr>
      <vt:lpstr>S.22.04.01!S.22.04.01.02.Z</vt:lpstr>
      <vt:lpstr>S.22.04.01!S.22.04.01.02.ZHI</vt:lpstr>
      <vt:lpstr>S.22.04.01!S.22.04.01.VC</vt:lpstr>
      <vt:lpstr>S.22.05.01!S.22.05.01</vt:lpstr>
      <vt:lpstr>S.22.05.01!S.22.05.01.01</vt:lpstr>
      <vt:lpstr>S.22.05.01!S.22.05.01.01.TC</vt:lpstr>
      <vt:lpstr>S.22.05.01!S.22.05.01.01.TD</vt:lpstr>
      <vt:lpstr>S.22.05.01!S.22.05.01.01.TL</vt:lpstr>
      <vt:lpstr>S.22.05.01!S.22.05.01.01.TLC</vt:lpstr>
      <vt:lpstr>S.22.05.01!S.22.05.01.01.TTC</vt:lpstr>
      <vt:lpstr>S.22.05.01!S.22.05.01.01.Y</vt:lpstr>
      <vt:lpstr>S.22.05.01!S.22.05.01.VC</vt:lpstr>
      <vt:lpstr>S.22.06.01!S.22.06.01</vt:lpstr>
      <vt:lpstr>S.22.06.01!S.22.06.01.01</vt:lpstr>
      <vt:lpstr>S.22.06.01!S.22.06.01.01.TC</vt:lpstr>
      <vt:lpstr>S.22.06.01!S.22.06.01.01.TD</vt:lpstr>
      <vt:lpstr>S.22.06.01!S.22.06.01.01.TL</vt:lpstr>
      <vt:lpstr>S.22.06.01!S.22.06.01.01.TLC</vt:lpstr>
      <vt:lpstr>S.22.06.01!S.22.06.01.01.TT</vt:lpstr>
      <vt:lpstr>S.22.06.01!S.22.06.01.01.TTC</vt:lpstr>
      <vt:lpstr>S.22.06.01!S.22.06.01.01.X</vt:lpstr>
      <vt:lpstr>S.22.06.01!S.22.06.01.01.Y</vt:lpstr>
      <vt:lpstr>S.22.06.01!S.22.06.01.01.Z</vt:lpstr>
      <vt:lpstr>S.22.06.01!S.22.06.01.01.ZHI</vt:lpstr>
      <vt:lpstr>S.22.06.01!S.22.06.01.02</vt:lpstr>
      <vt:lpstr>S.22.06.01!S.22.06.01.02.TC</vt:lpstr>
      <vt:lpstr>S.22.06.01!S.22.06.01.02.TD</vt:lpstr>
      <vt:lpstr>S.22.06.01!S.22.06.01.02.TL</vt:lpstr>
      <vt:lpstr>S.22.06.01!S.22.06.01.02.TLC</vt:lpstr>
      <vt:lpstr>S.22.06.01!S.22.06.01.02.TT</vt:lpstr>
      <vt:lpstr>S.22.06.01!S.22.06.01.02.TTC</vt:lpstr>
      <vt:lpstr>S.22.06.01!S.22.06.01.02.XAX</vt:lpstr>
      <vt:lpstr>S.22.06.01!S.22.06.01.02.Y</vt:lpstr>
      <vt:lpstr>S.22.06.01!S.22.06.01.02.Z</vt:lpstr>
      <vt:lpstr>S.22.06.01!S.22.06.01.02.ZHI</vt:lpstr>
      <vt:lpstr>S.22.06.01!S.22.06.01.03</vt:lpstr>
      <vt:lpstr>S.22.06.01!S.22.06.01.03.TC</vt:lpstr>
      <vt:lpstr>S.22.06.01!S.22.06.01.03.TD</vt:lpstr>
      <vt:lpstr>S.22.06.01!S.22.06.01.03.TL</vt:lpstr>
      <vt:lpstr>S.22.06.01!S.22.06.01.03.TLC</vt:lpstr>
      <vt:lpstr>S.22.06.01!S.22.06.01.03.TT</vt:lpstr>
      <vt:lpstr>S.22.06.01!S.22.06.01.03.TTC</vt:lpstr>
      <vt:lpstr>S.22.06.01!S.22.06.01.03.X</vt:lpstr>
      <vt:lpstr>S.22.06.01!S.22.06.01.03.Y</vt:lpstr>
      <vt:lpstr>S.22.06.01!S.22.06.01.03.YAX</vt:lpstr>
      <vt:lpstr>S.22.06.01!S.22.06.01.03.Z</vt:lpstr>
      <vt:lpstr>S.22.06.01!S.22.06.01.03.ZHI</vt:lpstr>
      <vt:lpstr>S.22.06.01!S.22.06.01.04</vt:lpstr>
      <vt:lpstr>S.22.06.01!S.22.06.01.04.TC</vt:lpstr>
      <vt:lpstr>S.22.06.01!S.22.06.01.04.TD</vt:lpstr>
      <vt:lpstr>S.22.06.01!S.22.06.01.04.TL</vt:lpstr>
      <vt:lpstr>S.22.06.01!S.22.06.01.04.TLC</vt:lpstr>
      <vt:lpstr>S.22.06.01!S.22.06.01.04.TT</vt:lpstr>
      <vt:lpstr>S.22.06.01!S.22.06.01.04.TTC</vt:lpstr>
      <vt:lpstr>S.22.06.01!S.22.06.01.04.XAX</vt:lpstr>
      <vt:lpstr>S.22.06.01!S.22.06.01.04.Y</vt:lpstr>
      <vt:lpstr>S.22.06.01!S.22.06.01.04.YAX</vt:lpstr>
      <vt:lpstr>S.22.06.01!S.22.06.01.04.Z</vt:lpstr>
      <vt:lpstr>S.22.06.01!S.22.06.01.04.ZHI</vt:lpstr>
      <vt:lpstr>S.22.06.01!S.22.06.01.VC</vt:lpstr>
      <vt:lpstr>S.23.01.01!S.23.01.01</vt:lpstr>
      <vt:lpstr>S.23.01.02!S.23.01.01</vt:lpstr>
      <vt:lpstr>S.23.01.01!S.23.01.01.01</vt:lpstr>
      <vt:lpstr>S.23.01.02!S.23.01.01.01</vt:lpstr>
      <vt:lpstr>S.23.01.01!S.23.01.01.01.TC</vt:lpstr>
      <vt:lpstr>S.23.01.02!S.23.01.01.01.TC</vt:lpstr>
      <vt:lpstr>S.23.01.01!S.23.01.01.01.TD</vt:lpstr>
      <vt:lpstr>S.23.01.02!S.23.01.01.01.TD</vt:lpstr>
      <vt:lpstr>S.23.01.01!S.23.01.01.01.TL</vt:lpstr>
      <vt:lpstr>S.23.01.02!S.23.01.01.01.TL</vt:lpstr>
      <vt:lpstr>S.23.01.01!S.23.01.01.01.TLC</vt:lpstr>
      <vt:lpstr>S.23.01.02!S.23.01.01.01.TLC</vt:lpstr>
      <vt:lpstr>S.23.01.01!S.23.01.01.01.TT</vt:lpstr>
      <vt:lpstr>S.23.01.02!S.23.01.01.01.TT</vt:lpstr>
      <vt:lpstr>S.23.01.01!S.23.01.01.01.TTC</vt:lpstr>
      <vt:lpstr>S.23.01.02!S.23.01.01.01.TTC</vt:lpstr>
      <vt:lpstr>S.23.01.01!S.23.01.01.01.X</vt:lpstr>
      <vt:lpstr>S.23.01.02!S.23.01.01.01.X</vt:lpstr>
      <vt:lpstr>S.23.01.01!S.23.01.01.01.Y</vt:lpstr>
      <vt:lpstr>S.23.01.02!S.23.01.01.01.Y</vt:lpstr>
      <vt:lpstr>S.23.01.01!S.23.01.01.01.Z</vt:lpstr>
      <vt:lpstr>S.23.01.02!S.23.01.01.01.Z</vt:lpstr>
      <vt:lpstr>S.23.01.01!S.23.01.01.02</vt:lpstr>
      <vt:lpstr>S.23.01.02!S.23.01.01.02</vt:lpstr>
      <vt:lpstr>S.23.01.01!S.23.01.01.02.TC</vt:lpstr>
      <vt:lpstr>S.23.01.02!S.23.01.01.02.TC</vt:lpstr>
      <vt:lpstr>S.23.01.01!S.23.01.01.02.TD</vt:lpstr>
      <vt:lpstr>S.23.01.02!S.23.01.01.02.TD</vt:lpstr>
      <vt:lpstr>S.23.01.01!S.23.01.01.02.TL</vt:lpstr>
      <vt:lpstr>S.23.01.02!S.23.01.01.02.TL</vt:lpstr>
      <vt:lpstr>S.23.01.01!S.23.01.01.02.TLC</vt:lpstr>
      <vt:lpstr>S.23.01.02!S.23.01.01.02.TLC</vt:lpstr>
      <vt:lpstr>S.23.01.01!S.23.01.01.02.TTC</vt:lpstr>
      <vt:lpstr>S.23.01.02!S.23.01.01.02.TTC</vt:lpstr>
      <vt:lpstr>S.23.01.01!S.23.01.01.02.Y</vt:lpstr>
      <vt:lpstr>S.23.01.02!S.23.01.01.02.Y</vt:lpstr>
      <vt:lpstr>S.23.01.01!S.23.01.01.02.Z</vt:lpstr>
      <vt:lpstr>S.23.01.02!S.23.01.01.02.Z</vt:lpstr>
      <vt:lpstr>S.23.01.01!S.23.01.01.VC</vt:lpstr>
      <vt:lpstr>S.23.01.02!S.23.01.01.VC</vt:lpstr>
      <vt:lpstr>S.23.01.04!S.23.01.04</vt:lpstr>
      <vt:lpstr>S.23.01.04!S.23.01.04.01</vt:lpstr>
      <vt:lpstr>S.23.01.04!S.23.01.04.01.TC</vt:lpstr>
      <vt:lpstr>S.23.01.04!S.23.01.04.01.TD</vt:lpstr>
      <vt:lpstr>S.23.01.04!S.23.01.04.01.TL</vt:lpstr>
      <vt:lpstr>S.23.01.04!S.23.01.04.01.TLC</vt:lpstr>
      <vt:lpstr>S.23.01.04!S.23.01.04.01.TT</vt:lpstr>
      <vt:lpstr>S.23.01.04!S.23.01.04.01.TTC</vt:lpstr>
      <vt:lpstr>S.23.01.04!S.23.01.04.01.X</vt:lpstr>
      <vt:lpstr>S.23.01.04!S.23.01.04.01.Y</vt:lpstr>
      <vt:lpstr>S.23.01.04!S.23.01.04.01.Z</vt:lpstr>
      <vt:lpstr>S.23.01.04!S.23.01.04.02</vt:lpstr>
      <vt:lpstr>S.23.01.04!S.23.01.04.02.TC</vt:lpstr>
      <vt:lpstr>S.23.01.04!S.23.01.04.02.TD</vt:lpstr>
      <vt:lpstr>S.23.01.04!S.23.01.04.02.TL</vt:lpstr>
      <vt:lpstr>S.23.01.04!S.23.01.04.02.TLC</vt:lpstr>
      <vt:lpstr>S.23.01.04!S.23.01.04.02.TTC</vt:lpstr>
      <vt:lpstr>S.23.01.04!S.23.01.04.02.Y</vt:lpstr>
      <vt:lpstr>S.23.01.04!S.23.01.04.02.Z</vt:lpstr>
      <vt:lpstr>S.23.01.04!S.23.01.04.VC</vt:lpstr>
      <vt:lpstr>S.23.01.05!S.23.01.05</vt:lpstr>
      <vt:lpstr>S.23.01.05!S.23.01.05.01</vt:lpstr>
      <vt:lpstr>S.23.01.05!S.23.01.05.01.TC</vt:lpstr>
      <vt:lpstr>S.23.01.05!S.23.01.05.01.TD</vt:lpstr>
      <vt:lpstr>S.23.01.05!S.23.01.05.01.TL</vt:lpstr>
      <vt:lpstr>S.23.01.05!S.23.01.05.01.TLC</vt:lpstr>
      <vt:lpstr>S.23.01.05!S.23.01.05.01.TT</vt:lpstr>
      <vt:lpstr>S.23.01.05!S.23.01.05.01.TTC</vt:lpstr>
      <vt:lpstr>S.23.01.05!S.23.01.05.01.X</vt:lpstr>
      <vt:lpstr>S.23.01.05!S.23.01.05.01.Y</vt:lpstr>
      <vt:lpstr>S.23.01.05!S.23.01.05.01.Z</vt:lpstr>
      <vt:lpstr>S.23.01.05!S.23.01.05.02</vt:lpstr>
      <vt:lpstr>S.23.01.05!S.23.01.05.02.TC</vt:lpstr>
      <vt:lpstr>S.23.01.05!S.23.01.05.02.TD</vt:lpstr>
      <vt:lpstr>S.23.01.05!S.23.01.05.02.TL</vt:lpstr>
      <vt:lpstr>S.23.01.05!S.23.01.05.02.TLC</vt:lpstr>
      <vt:lpstr>S.23.01.05!S.23.01.05.02.TTC</vt:lpstr>
      <vt:lpstr>S.23.01.05!S.23.01.05.02.Y</vt:lpstr>
      <vt:lpstr>S.23.01.05!S.23.01.05.02.Z</vt:lpstr>
      <vt:lpstr>S.23.01.05!S.23.01.05.VC</vt:lpstr>
      <vt:lpstr>S.23.01.07!S.23.01.07</vt:lpstr>
      <vt:lpstr>S.23.01.07!S.23.01.07.01</vt:lpstr>
      <vt:lpstr>S.23.01.07!S.23.01.07.01.TC</vt:lpstr>
      <vt:lpstr>S.23.01.07!S.23.01.07.01.TD</vt:lpstr>
      <vt:lpstr>S.23.01.07!S.23.01.07.01.TL</vt:lpstr>
      <vt:lpstr>S.23.01.07!S.23.01.07.01.TLC</vt:lpstr>
      <vt:lpstr>S.23.01.07!S.23.01.07.01.TT</vt:lpstr>
      <vt:lpstr>S.23.01.07!S.23.01.07.01.TTC</vt:lpstr>
      <vt:lpstr>S.23.01.07!S.23.01.07.01.X</vt:lpstr>
      <vt:lpstr>S.23.01.07!S.23.01.07.01.Y</vt:lpstr>
      <vt:lpstr>S.23.01.07!S.23.01.07.01.Z</vt:lpstr>
      <vt:lpstr>S.23.01.07!S.23.01.07.02</vt:lpstr>
      <vt:lpstr>S.23.01.07!S.23.01.07.02.TC</vt:lpstr>
      <vt:lpstr>S.23.01.07!S.23.01.07.02.TD</vt:lpstr>
      <vt:lpstr>S.23.01.07!S.23.01.07.02.TL</vt:lpstr>
      <vt:lpstr>S.23.01.07!S.23.01.07.02.TLC</vt:lpstr>
      <vt:lpstr>S.23.01.07!S.23.01.07.02.TTC</vt:lpstr>
      <vt:lpstr>S.23.01.07!S.23.01.07.02.Y</vt:lpstr>
      <vt:lpstr>S.23.01.07!S.23.01.07.02.Z</vt:lpstr>
      <vt:lpstr>S.23.01.07!S.23.01.07.VC</vt:lpstr>
      <vt:lpstr>S.23.01.08!S.23.01.08</vt:lpstr>
      <vt:lpstr>S.23.01.08!S.23.01.08.01</vt:lpstr>
      <vt:lpstr>S.23.01.08!S.23.01.08.01.TC</vt:lpstr>
      <vt:lpstr>S.23.01.08!S.23.01.08.01.TD</vt:lpstr>
      <vt:lpstr>S.23.01.08!S.23.01.08.01.TL</vt:lpstr>
      <vt:lpstr>S.23.01.08!S.23.01.08.01.TLC</vt:lpstr>
      <vt:lpstr>S.23.01.08!S.23.01.08.01.TT</vt:lpstr>
      <vt:lpstr>S.23.01.08!S.23.01.08.01.TTC</vt:lpstr>
      <vt:lpstr>S.23.01.08!S.23.01.08.01.X</vt:lpstr>
      <vt:lpstr>S.23.01.08!S.23.01.08.01.Y</vt:lpstr>
      <vt:lpstr>S.23.01.08!S.23.01.08.01.Z</vt:lpstr>
      <vt:lpstr>S.23.01.08!S.23.01.08.02</vt:lpstr>
      <vt:lpstr>S.23.01.08!S.23.01.08.02.TC</vt:lpstr>
      <vt:lpstr>S.23.01.08!S.23.01.08.02.TD</vt:lpstr>
      <vt:lpstr>S.23.01.08!S.23.01.08.02.TL</vt:lpstr>
      <vt:lpstr>S.23.01.08!S.23.01.08.02.TLC</vt:lpstr>
      <vt:lpstr>S.23.01.08!S.23.01.08.02.TTC</vt:lpstr>
      <vt:lpstr>S.23.01.08!S.23.01.08.02.Y</vt:lpstr>
      <vt:lpstr>S.23.01.08!S.23.01.08.02.Z</vt:lpstr>
      <vt:lpstr>S.23.01.08!S.23.01.08.VC</vt:lpstr>
      <vt:lpstr>S.23.01.13!S.23.01.13</vt:lpstr>
      <vt:lpstr>S.23.01.13!S.23.01.13.01</vt:lpstr>
      <vt:lpstr>S.23.01.13!S.23.01.13.01.TC</vt:lpstr>
      <vt:lpstr>S.23.01.13!S.23.01.13.01.TD</vt:lpstr>
      <vt:lpstr>S.23.01.13!S.23.01.13.01.TL</vt:lpstr>
      <vt:lpstr>S.23.01.13!S.23.01.13.01.TLC</vt:lpstr>
      <vt:lpstr>S.23.01.13!S.23.01.13.01.TT</vt:lpstr>
      <vt:lpstr>S.23.01.13!S.23.01.13.01.TTC</vt:lpstr>
      <vt:lpstr>S.23.01.13!S.23.01.13.01.X</vt:lpstr>
      <vt:lpstr>S.23.01.13!S.23.01.13.01.Y</vt:lpstr>
      <vt:lpstr>S.23.01.13!S.23.01.13.01.Z</vt:lpstr>
      <vt:lpstr>S.23.01.13!S.23.01.13.VC</vt:lpstr>
      <vt:lpstr>S.23.01.22!S.23.01.22</vt:lpstr>
      <vt:lpstr>S.23.01.22!S.23.01.22.01</vt:lpstr>
      <vt:lpstr>S.23.01.22!S.23.01.22.01.TC</vt:lpstr>
      <vt:lpstr>S.23.01.22!S.23.01.22.01.TD</vt:lpstr>
      <vt:lpstr>S.23.01.22!S.23.01.22.01.TL</vt:lpstr>
      <vt:lpstr>S.23.01.22!S.23.01.22.01.TLC</vt:lpstr>
      <vt:lpstr>S.23.01.22!S.23.01.22.01.TT</vt:lpstr>
      <vt:lpstr>S.23.01.22!S.23.01.22.01.TTC</vt:lpstr>
      <vt:lpstr>S.23.01.22!S.23.01.22.01.X</vt:lpstr>
      <vt:lpstr>S.23.01.22!S.23.01.22.01.Y</vt:lpstr>
      <vt:lpstr>S.23.01.22!S.23.01.22.01.Z</vt:lpstr>
      <vt:lpstr>S.23.01.22!S.23.01.22.02</vt:lpstr>
      <vt:lpstr>S.23.01.22!S.23.01.22.02.TC</vt:lpstr>
      <vt:lpstr>S.23.01.22!S.23.01.22.02.TD</vt:lpstr>
      <vt:lpstr>S.23.01.22!S.23.01.22.02.TL</vt:lpstr>
      <vt:lpstr>S.23.01.22!S.23.01.22.02.TLC</vt:lpstr>
      <vt:lpstr>S.23.01.22!S.23.01.22.02.TTC</vt:lpstr>
      <vt:lpstr>S.23.01.22!S.23.01.22.02.Y</vt:lpstr>
      <vt:lpstr>S.23.01.22!S.23.01.22.02.Z</vt:lpstr>
      <vt:lpstr>S.23.01.22!S.23.01.22.VC</vt:lpstr>
      <vt:lpstr>S.23.02.01!S.23.02.01</vt:lpstr>
      <vt:lpstr>S.23.02.01!S.23.02.01.01</vt:lpstr>
      <vt:lpstr>S.23.02.01!S.23.02.01.01.TC</vt:lpstr>
      <vt:lpstr>S.23.02.01!S.23.02.01.01.TD</vt:lpstr>
      <vt:lpstr>S.23.02.01!S.23.02.01.01.TL</vt:lpstr>
      <vt:lpstr>S.23.02.01!S.23.02.01.01.TLC</vt:lpstr>
      <vt:lpstr>S.23.02.01!S.23.02.01.01.TT</vt:lpstr>
      <vt:lpstr>S.23.02.01!S.23.02.01.01.TTC</vt:lpstr>
      <vt:lpstr>S.23.02.01!S.23.02.01.01.X</vt:lpstr>
      <vt:lpstr>S.23.02.01!S.23.02.01.01.Y</vt:lpstr>
      <vt:lpstr>S.23.02.01!S.23.02.01.01.Z</vt:lpstr>
      <vt:lpstr>S.23.02.01!S.23.02.01.02</vt:lpstr>
      <vt:lpstr>S.23.02.01!S.23.02.01.02.TC</vt:lpstr>
      <vt:lpstr>S.23.02.01!S.23.02.01.02.TD</vt:lpstr>
      <vt:lpstr>S.23.02.01!S.23.02.01.02.TL</vt:lpstr>
      <vt:lpstr>S.23.02.01!S.23.02.01.02.TLC</vt:lpstr>
      <vt:lpstr>S.23.02.01!S.23.02.01.02.TT</vt:lpstr>
      <vt:lpstr>S.23.02.01!S.23.02.01.02.TTC</vt:lpstr>
      <vt:lpstr>S.23.02.01!S.23.02.01.02.X</vt:lpstr>
      <vt:lpstr>S.23.02.01!S.23.02.01.02.Y</vt:lpstr>
      <vt:lpstr>S.23.02.01!S.23.02.01.02.Z</vt:lpstr>
      <vt:lpstr>S.23.02.01!S.23.02.01.VC</vt:lpstr>
      <vt:lpstr>S.23.02.04!S.23.02.04</vt:lpstr>
      <vt:lpstr>S.23.02.04!S.23.02.04.01</vt:lpstr>
      <vt:lpstr>S.23.02.04!S.23.02.04.01.TC</vt:lpstr>
      <vt:lpstr>S.23.02.04!S.23.02.04.01.TD</vt:lpstr>
      <vt:lpstr>S.23.02.04!S.23.02.04.01.TL</vt:lpstr>
      <vt:lpstr>S.23.02.04!S.23.02.04.01.TLC</vt:lpstr>
      <vt:lpstr>S.23.02.04!S.23.02.04.01.TT</vt:lpstr>
      <vt:lpstr>S.23.02.04!S.23.02.04.01.TTC</vt:lpstr>
      <vt:lpstr>S.23.02.04!S.23.02.04.01.X</vt:lpstr>
      <vt:lpstr>S.23.02.04!S.23.02.04.01.Y</vt:lpstr>
      <vt:lpstr>S.23.02.04!S.23.02.04.01.Z</vt:lpstr>
      <vt:lpstr>S.23.02.04!S.23.02.04.02</vt:lpstr>
      <vt:lpstr>S.23.02.04!S.23.02.04.02.TC</vt:lpstr>
      <vt:lpstr>S.23.02.04!S.23.02.04.02.TD</vt:lpstr>
      <vt:lpstr>S.23.02.04!S.23.02.04.02.TL</vt:lpstr>
      <vt:lpstr>S.23.02.04!S.23.02.04.02.TLC</vt:lpstr>
      <vt:lpstr>S.23.02.04!S.23.02.04.02.TT</vt:lpstr>
      <vt:lpstr>S.23.02.04!S.23.02.04.02.TTC</vt:lpstr>
      <vt:lpstr>S.23.02.04!S.23.02.04.02.X</vt:lpstr>
      <vt:lpstr>S.23.02.04!S.23.02.04.02.Y</vt:lpstr>
      <vt:lpstr>S.23.02.04!S.23.02.04.02.Z</vt:lpstr>
      <vt:lpstr>S.23.02.04!S.23.02.04.03</vt:lpstr>
      <vt:lpstr>S.23.02.04!S.23.02.04.03.TC</vt:lpstr>
      <vt:lpstr>S.23.02.04!S.23.02.04.03.TD</vt:lpstr>
      <vt:lpstr>S.23.02.04!S.23.02.04.03.TL</vt:lpstr>
      <vt:lpstr>S.23.02.04!S.23.02.04.03.TLC</vt:lpstr>
      <vt:lpstr>S.23.02.04!S.23.02.04.03.TT</vt:lpstr>
      <vt:lpstr>S.23.02.04!S.23.02.04.03.TTC</vt:lpstr>
      <vt:lpstr>S.23.02.04!S.23.02.04.03.Y</vt:lpstr>
      <vt:lpstr>S.23.02.04!S.23.02.04.03.Z</vt:lpstr>
      <vt:lpstr>S.23.02.04!S.23.02.04.04</vt:lpstr>
      <vt:lpstr>S.23.02.04!S.23.02.04.04.TC</vt:lpstr>
      <vt:lpstr>S.23.02.04!S.23.02.04.04.TD</vt:lpstr>
      <vt:lpstr>S.23.02.04!S.23.02.04.04.TL</vt:lpstr>
      <vt:lpstr>S.23.02.04!S.23.02.04.04.TLC</vt:lpstr>
      <vt:lpstr>S.23.02.04!S.23.02.04.04.TT</vt:lpstr>
      <vt:lpstr>S.23.02.04!S.23.02.04.04.TTC</vt:lpstr>
      <vt:lpstr>S.23.02.04!S.23.02.04.04.Y</vt:lpstr>
      <vt:lpstr>S.23.02.04!S.23.02.04.04.Z</vt:lpstr>
      <vt:lpstr>S.23.02.04!S.23.02.04.VC</vt:lpstr>
      <vt:lpstr>S.23.03.01!S.23.03.01</vt:lpstr>
      <vt:lpstr>S.23.03.01!S.23.03.01.01</vt:lpstr>
      <vt:lpstr>S.23.03.01!S.23.03.01.01.TC</vt:lpstr>
      <vt:lpstr>S.23.03.01!S.23.03.01.01.TD</vt:lpstr>
      <vt:lpstr>S.23.03.01!S.23.03.01.01.TL</vt:lpstr>
      <vt:lpstr>S.23.03.01!S.23.03.01.01.TLC</vt:lpstr>
      <vt:lpstr>S.23.03.01!S.23.03.01.01.TT</vt:lpstr>
      <vt:lpstr>S.23.03.01!S.23.03.01.01.TTC</vt:lpstr>
      <vt:lpstr>S.23.03.01!S.23.03.01.01.X</vt:lpstr>
      <vt:lpstr>S.23.03.01!S.23.03.01.01.Y</vt:lpstr>
      <vt:lpstr>S.23.03.01!S.23.03.01.01.Z</vt:lpstr>
      <vt:lpstr>S.23.03.01!S.23.03.01.02</vt:lpstr>
      <vt:lpstr>S.23.03.01!S.23.03.01.02.TC</vt:lpstr>
      <vt:lpstr>S.23.03.01!S.23.03.01.02.TD</vt:lpstr>
      <vt:lpstr>S.23.03.01!S.23.03.01.02.TL</vt:lpstr>
      <vt:lpstr>S.23.03.01!S.23.03.01.02.TLC</vt:lpstr>
      <vt:lpstr>S.23.03.01!S.23.03.01.02.TT</vt:lpstr>
      <vt:lpstr>S.23.03.01!S.23.03.01.02.TTC</vt:lpstr>
      <vt:lpstr>S.23.03.01!S.23.03.01.02.X</vt:lpstr>
      <vt:lpstr>S.23.03.01!S.23.03.01.02.Y</vt:lpstr>
      <vt:lpstr>S.23.03.01!S.23.03.01.02.Z</vt:lpstr>
      <vt:lpstr>S.23.03.01!S.23.03.01.03</vt:lpstr>
      <vt:lpstr>S.23.03.01!S.23.03.01.03.TC</vt:lpstr>
      <vt:lpstr>S.23.03.01!S.23.03.01.03.TD</vt:lpstr>
      <vt:lpstr>S.23.03.01!S.23.03.01.03.TL</vt:lpstr>
      <vt:lpstr>S.23.03.01!S.23.03.01.03.TLC</vt:lpstr>
      <vt:lpstr>S.23.03.01!S.23.03.01.03.TT</vt:lpstr>
      <vt:lpstr>S.23.03.01!S.23.03.01.03.TTC</vt:lpstr>
      <vt:lpstr>S.23.03.01!S.23.03.01.03.X</vt:lpstr>
      <vt:lpstr>S.23.03.01!S.23.03.01.03.Y</vt:lpstr>
      <vt:lpstr>S.23.03.01!S.23.03.01.03.Z</vt:lpstr>
      <vt:lpstr>S.23.03.01!S.23.03.01.04</vt:lpstr>
      <vt:lpstr>S.23.03.01!S.23.03.01.04.TC</vt:lpstr>
      <vt:lpstr>S.23.03.01!S.23.03.01.04.TD</vt:lpstr>
      <vt:lpstr>S.23.03.01!S.23.03.01.04.TL</vt:lpstr>
      <vt:lpstr>S.23.03.01!S.23.03.01.04.TLC</vt:lpstr>
      <vt:lpstr>S.23.03.01!S.23.03.01.04.TT</vt:lpstr>
      <vt:lpstr>S.23.03.01!S.23.03.01.04.TTC</vt:lpstr>
      <vt:lpstr>S.23.03.01!S.23.03.01.04.X</vt:lpstr>
      <vt:lpstr>S.23.03.01!S.23.03.01.04.Y</vt:lpstr>
      <vt:lpstr>S.23.03.01!S.23.03.01.04.Z</vt:lpstr>
      <vt:lpstr>S.23.03.01!S.23.03.01.05</vt:lpstr>
      <vt:lpstr>S.23.03.01!S.23.03.01.05.TC</vt:lpstr>
      <vt:lpstr>S.23.03.01!S.23.03.01.05.TD</vt:lpstr>
      <vt:lpstr>S.23.03.01!S.23.03.01.05.TL</vt:lpstr>
      <vt:lpstr>S.23.03.01!S.23.03.01.05.TLC</vt:lpstr>
      <vt:lpstr>S.23.03.01!S.23.03.01.05.TT</vt:lpstr>
      <vt:lpstr>S.23.03.01!S.23.03.01.05.TTC</vt:lpstr>
      <vt:lpstr>S.23.03.01!S.23.03.01.05.X</vt:lpstr>
      <vt:lpstr>S.23.03.01!S.23.03.01.05.Y</vt:lpstr>
      <vt:lpstr>S.23.03.01!S.23.03.01.05.Z</vt:lpstr>
      <vt:lpstr>S.23.03.01!S.23.03.01.06</vt:lpstr>
      <vt:lpstr>S.23.03.01!S.23.03.01.06.TC</vt:lpstr>
      <vt:lpstr>S.23.03.01!S.23.03.01.06.TD</vt:lpstr>
      <vt:lpstr>S.23.03.01!S.23.03.01.06.TL</vt:lpstr>
      <vt:lpstr>S.23.03.01!S.23.03.01.06.TLC</vt:lpstr>
      <vt:lpstr>S.23.03.01!S.23.03.01.06.TT</vt:lpstr>
      <vt:lpstr>S.23.03.01!S.23.03.01.06.TTC</vt:lpstr>
      <vt:lpstr>S.23.03.01!S.23.03.01.06.X</vt:lpstr>
      <vt:lpstr>S.23.03.01!S.23.03.01.06.Y</vt:lpstr>
      <vt:lpstr>S.23.03.01!S.23.03.01.06.Z</vt:lpstr>
      <vt:lpstr>S.23.03.01!S.23.03.01.07</vt:lpstr>
      <vt:lpstr>S.23.03.01!S.23.03.01.07.TC</vt:lpstr>
      <vt:lpstr>S.23.03.01!S.23.03.01.07.TD</vt:lpstr>
      <vt:lpstr>S.23.03.01!S.23.03.01.07.TL</vt:lpstr>
      <vt:lpstr>S.23.03.01!S.23.03.01.07.TLC</vt:lpstr>
      <vt:lpstr>S.23.03.01!S.23.03.01.07.TT</vt:lpstr>
      <vt:lpstr>S.23.03.01!S.23.03.01.07.TTC</vt:lpstr>
      <vt:lpstr>S.23.03.01!S.23.03.01.07.X</vt:lpstr>
      <vt:lpstr>S.23.03.01!S.23.03.01.07.Y</vt:lpstr>
      <vt:lpstr>S.23.03.01!S.23.03.01.07.Z</vt:lpstr>
      <vt:lpstr>S.23.03.01!S.23.03.01.08</vt:lpstr>
      <vt:lpstr>S.23.03.01!S.23.03.01.08.TC</vt:lpstr>
      <vt:lpstr>S.23.03.01!S.23.03.01.08.TD</vt:lpstr>
      <vt:lpstr>S.23.03.01!S.23.03.01.08.TL</vt:lpstr>
      <vt:lpstr>S.23.03.01!S.23.03.01.08.TLC</vt:lpstr>
      <vt:lpstr>S.23.03.01!S.23.03.01.08.TT</vt:lpstr>
      <vt:lpstr>S.23.03.01!S.23.03.01.08.TTC</vt:lpstr>
      <vt:lpstr>S.23.03.01!S.23.03.01.08.X</vt:lpstr>
      <vt:lpstr>S.23.03.01!S.23.03.01.08.Y</vt:lpstr>
      <vt:lpstr>S.23.03.01!S.23.03.01.08.Z</vt:lpstr>
      <vt:lpstr>S.23.03.01!S.23.03.01.VC</vt:lpstr>
      <vt:lpstr>S.23.03.04!S.23.03.04</vt:lpstr>
      <vt:lpstr>S.23.03.04!S.23.03.04.01</vt:lpstr>
      <vt:lpstr>S.23.03.04!S.23.03.04.01.TC</vt:lpstr>
      <vt:lpstr>S.23.03.04!S.23.03.04.01.TD</vt:lpstr>
      <vt:lpstr>S.23.03.04!S.23.03.04.01.TL</vt:lpstr>
      <vt:lpstr>S.23.03.04!S.23.03.04.01.TLC</vt:lpstr>
      <vt:lpstr>S.23.03.04!S.23.03.04.01.TT</vt:lpstr>
      <vt:lpstr>S.23.03.04!S.23.03.04.01.TTC</vt:lpstr>
      <vt:lpstr>S.23.03.04!S.23.03.04.01.X</vt:lpstr>
      <vt:lpstr>S.23.03.04!S.23.03.04.01.Y</vt:lpstr>
      <vt:lpstr>S.23.03.04!S.23.03.04.01.Z</vt:lpstr>
      <vt:lpstr>S.23.03.04!S.23.03.04.02</vt:lpstr>
      <vt:lpstr>S.23.03.04!S.23.03.04.02.TC</vt:lpstr>
      <vt:lpstr>S.23.03.04!S.23.03.04.02.TD</vt:lpstr>
      <vt:lpstr>S.23.03.04!S.23.03.04.02.TL</vt:lpstr>
      <vt:lpstr>S.23.03.04!S.23.03.04.02.TLC</vt:lpstr>
      <vt:lpstr>S.23.03.04!S.23.03.04.02.TT</vt:lpstr>
      <vt:lpstr>S.23.03.04!S.23.03.04.02.TTC</vt:lpstr>
      <vt:lpstr>S.23.03.04!S.23.03.04.02.X</vt:lpstr>
      <vt:lpstr>S.23.03.04!S.23.03.04.02.Y</vt:lpstr>
      <vt:lpstr>S.23.03.04!S.23.03.04.02.Z</vt:lpstr>
      <vt:lpstr>S.23.03.04!S.23.03.04.03</vt:lpstr>
      <vt:lpstr>S.23.03.04!S.23.03.04.03.TC</vt:lpstr>
      <vt:lpstr>S.23.03.04!S.23.03.04.03.TD</vt:lpstr>
      <vt:lpstr>S.23.03.04!S.23.03.04.03.TL</vt:lpstr>
      <vt:lpstr>S.23.03.04!S.23.03.04.03.TLC</vt:lpstr>
      <vt:lpstr>S.23.03.04!S.23.03.04.03.TT</vt:lpstr>
      <vt:lpstr>S.23.03.04!S.23.03.04.03.TTC</vt:lpstr>
      <vt:lpstr>S.23.03.04!S.23.03.04.03.X</vt:lpstr>
      <vt:lpstr>S.23.03.04!S.23.03.04.03.Y</vt:lpstr>
      <vt:lpstr>S.23.03.04!S.23.03.04.03.Z</vt:lpstr>
      <vt:lpstr>S.23.03.04!S.23.03.04.04</vt:lpstr>
      <vt:lpstr>S.23.03.04!S.23.03.04.04.TC</vt:lpstr>
      <vt:lpstr>S.23.03.04!S.23.03.04.04.TD</vt:lpstr>
      <vt:lpstr>S.23.03.04!S.23.03.04.04.TL</vt:lpstr>
      <vt:lpstr>S.23.03.04!S.23.03.04.04.TLC</vt:lpstr>
      <vt:lpstr>S.23.03.04!S.23.03.04.04.TT</vt:lpstr>
      <vt:lpstr>S.23.03.04!S.23.03.04.04.TTC</vt:lpstr>
      <vt:lpstr>S.23.03.04!S.23.03.04.04.X</vt:lpstr>
      <vt:lpstr>S.23.03.04!S.23.03.04.04.Y</vt:lpstr>
      <vt:lpstr>S.23.03.04!S.23.03.04.04.Z</vt:lpstr>
      <vt:lpstr>S.23.03.04!S.23.03.04.05</vt:lpstr>
      <vt:lpstr>S.23.03.04!S.23.03.04.05.TC</vt:lpstr>
      <vt:lpstr>S.23.03.04!S.23.03.04.05.TD</vt:lpstr>
      <vt:lpstr>S.23.03.04!S.23.03.04.05.TL</vt:lpstr>
      <vt:lpstr>S.23.03.04!S.23.03.04.05.TLC</vt:lpstr>
      <vt:lpstr>S.23.03.04!S.23.03.04.05.TT</vt:lpstr>
      <vt:lpstr>S.23.03.04!S.23.03.04.05.TTC</vt:lpstr>
      <vt:lpstr>S.23.03.04!S.23.03.04.05.X</vt:lpstr>
      <vt:lpstr>S.23.03.04!S.23.03.04.05.Y</vt:lpstr>
      <vt:lpstr>S.23.03.04!S.23.03.04.05.Z</vt:lpstr>
      <vt:lpstr>S.23.03.04!S.23.03.04.06</vt:lpstr>
      <vt:lpstr>S.23.03.04!S.23.03.04.06.TC</vt:lpstr>
      <vt:lpstr>S.23.03.04!S.23.03.04.06.TD</vt:lpstr>
      <vt:lpstr>S.23.03.04!S.23.03.04.06.TL</vt:lpstr>
      <vt:lpstr>S.23.03.04!S.23.03.04.06.TLC</vt:lpstr>
      <vt:lpstr>S.23.03.04!S.23.03.04.06.TT</vt:lpstr>
      <vt:lpstr>S.23.03.04!S.23.03.04.06.TTC</vt:lpstr>
      <vt:lpstr>S.23.03.04!S.23.03.04.06.X</vt:lpstr>
      <vt:lpstr>S.23.03.04!S.23.03.04.06.Y</vt:lpstr>
      <vt:lpstr>S.23.03.04!S.23.03.04.06.Z</vt:lpstr>
      <vt:lpstr>S.23.03.04!S.23.03.04.07</vt:lpstr>
      <vt:lpstr>S.23.03.04!S.23.03.04.07.TC</vt:lpstr>
      <vt:lpstr>S.23.03.04!S.23.03.04.07.TD</vt:lpstr>
      <vt:lpstr>S.23.03.04!S.23.03.04.07.TL</vt:lpstr>
      <vt:lpstr>S.23.03.04!S.23.03.04.07.TLC</vt:lpstr>
      <vt:lpstr>S.23.03.04!S.23.03.04.07.TT</vt:lpstr>
      <vt:lpstr>S.23.03.04!S.23.03.04.07.TTC</vt:lpstr>
      <vt:lpstr>S.23.03.04!S.23.03.04.07.X</vt:lpstr>
      <vt:lpstr>S.23.03.04!S.23.03.04.07.Y</vt:lpstr>
      <vt:lpstr>S.23.03.04!S.23.03.04.07.Z</vt:lpstr>
      <vt:lpstr>S.23.03.04!S.23.03.04.08</vt:lpstr>
      <vt:lpstr>S.23.03.04!S.23.03.04.08.TC</vt:lpstr>
      <vt:lpstr>S.23.03.04!S.23.03.04.08.TD</vt:lpstr>
      <vt:lpstr>S.23.03.04!S.23.03.04.08.TL</vt:lpstr>
      <vt:lpstr>S.23.03.04!S.23.03.04.08.TLC</vt:lpstr>
      <vt:lpstr>S.23.03.04!S.23.03.04.08.TT</vt:lpstr>
      <vt:lpstr>S.23.03.04!S.23.03.04.08.TTC</vt:lpstr>
      <vt:lpstr>S.23.03.04!S.23.03.04.08.X</vt:lpstr>
      <vt:lpstr>S.23.03.04!S.23.03.04.08.Y</vt:lpstr>
      <vt:lpstr>S.23.03.04!S.23.03.04.08.Z</vt:lpstr>
      <vt:lpstr>S.23.03.04!S.23.03.04.VC</vt:lpstr>
      <vt:lpstr>S.23.03.07!S.23.03.07</vt:lpstr>
      <vt:lpstr>S.23.03.07!S.23.03.07.01</vt:lpstr>
      <vt:lpstr>S.23.03.07!S.23.03.07.01.TC</vt:lpstr>
      <vt:lpstr>S.23.03.07!S.23.03.07.01.TD</vt:lpstr>
      <vt:lpstr>S.23.03.07!S.23.03.07.01.TL</vt:lpstr>
      <vt:lpstr>S.23.03.07!S.23.03.07.01.TLC</vt:lpstr>
      <vt:lpstr>S.23.03.07!S.23.03.07.01.TT</vt:lpstr>
      <vt:lpstr>S.23.03.07!S.23.03.07.01.TTC</vt:lpstr>
      <vt:lpstr>S.23.03.07!S.23.03.07.01.X</vt:lpstr>
      <vt:lpstr>S.23.03.07!S.23.03.07.01.Y</vt:lpstr>
      <vt:lpstr>S.23.03.07!S.23.03.07.01.Z</vt:lpstr>
      <vt:lpstr>S.23.03.07!S.23.03.07.02</vt:lpstr>
      <vt:lpstr>S.23.03.07!S.23.03.07.02.TC</vt:lpstr>
      <vt:lpstr>S.23.03.07!S.23.03.07.02.TD</vt:lpstr>
      <vt:lpstr>S.23.03.07!S.23.03.07.02.TL</vt:lpstr>
      <vt:lpstr>S.23.03.07!S.23.03.07.02.TLC</vt:lpstr>
      <vt:lpstr>S.23.03.07!S.23.03.07.02.TT</vt:lpstr>
      <vt:lpstr>S.23.03.07!S.23.03.07.02.TTC</vt:lpstr>
      <vt:lpstr>S.23.03.07!S.23.03.07.02.X</vt:lpstr>
      <vt:lpstr>S.23.03.07!S.23.03.07.02.Y</vt:lpstr>
      <vt:lpstr>S.23.03.07!S.23.03.07.02.Z</vt:lpstr>
      <vt:lpstr>S.23.03.07!S.23.03.07.VC</vt:lpstr>
      <vt:lpstr>S.23.04.01!S.23.04.01</vt:lpstr>
      <vt:lpstr>S.23.04.01!S.23.04.01.01</vt:lpstr>
      <vt:lpstr>S.23.04.01!S.23.04.01.01.TC</vt:lpstr>
      <vt:lpstr>S.23.04.01!S.23.04.01.01.TD</vt:lpstr>
      <vt:lpstr>S.23.04.01!S.23.04.01.01.TK</vt:lpstr>
      <vt:lpstr>S.23.04.01!S.23.04.01.01.TKC</vt:lpstr>
      <vt:lpstr>S.23.04.01!S.23.04.01.01.TT</vt:lpstr>
      <vt:lpstr>S.23.04.01!S.23.04.01.01.TTC</vt:lpstr>
      <vt:lpstr>S.23.04.01!S.23.04.01.01.X</vt:lpstr>
      <vt:lpstr>S.23.04.01!S.23.04.01.01.Y</vt:lpstr>
      <vt:lpstr>S.23.04.01!S.23.04.01.02</vt:lpstr>
      <vt:lpstr>S.23.04.01!S.23.04.01.02.TC</vt:lpstr>
      <vt:lpstr>S.23.04.01!S.23.04.01.02.TD</vt:lpstr>
      <vt:lpstr>S.23.04.01!S.23.04.01.02.TK</vt:lpstr>
      <vt:lpstr>S.23.04.01!S.23.04.01.02.TKC</vt:lpstr>
      <vt:lpstr>S.23.04.01!S.23.04.01.02.TT</vt:lpstr>
      <vt:lpstr>S.23.04.01!S.23.04.01.02.TTC</vt:lpstr>
      <vt:lpstr>S.23.04.01!S.23.04.01.02.X</vt:lpstr>
      <vt:lpstr>S.23.04.01!S.23.04.01.02.Y</vt:lpstr>
      <vt:lpstr>S.23.04.01!S.23.04.01.03</vt:lpstr>
      <vt:lpstr>S.23.04.01!S.23.04.01.03.TC</vt:lpstr>
      <vt:lpstr>S.23.04.01!S.23.04.01.03.TD</vt:lpstr>
      <vt:lpstr>S.23.04.01!S.23.04.01.03.TK</vt:lpstr>
      <vt:lpstr>S.23.04.01!S.23.04.01.03.TKC</vt:lpstr>
      <vt:lpstr>S.23.04.01!S.23.04.01.03.TT</vt:lpstr>
      <vt:lpstr>S.23.04.01!S.23.04.01.03.TTC</vt:lpstr>
      <vt:lpstr>S.23.04.01!S.23.04.01.03.X</vt:lpstr>
      <vt:lpstr>S.23.04.01!S.23.04.01.03.Y</vt:lpstr>
      <vt:lpstr>S.23.04.01!S.23.04.01.04</vt:lpstr>
      <vt:lpstr>S.23.04.01!S.23.04.01.04.TC</vt:lpstr>
      <vt:lpstr>S.23.04.01!S.23.04.01.04.TD</vt:lpstr>
      <vt:lpstr>S.23.04.01!S.23.04.01.04.TK</vt:lpstr>
      <vt:lpstr>S.23.04.01!S.23.04.01.04.TKC</vt:lpstr>
      <vt:lpstr>S.23.04.01!S.23.04.01.04.TT</vt:lpstr>
      <vt:lpstr>S.23.04.01!S.23.04.01.04.TTC</vt:lpstr>
      <vt:lpstr>S.23.04.01!S.23.04.01.04.X</vt:lpstr>
      <vt:lpstr>S.23.04.01!S.23.04.01.04.Y</vt:lpstr>
      <vt:lpstr>S.23.04.01!S.23.04.01.05</vt:lpstr>
      <vt:lpstr>S.23.04.01!S.23.04.01.05.TC</vt:lpstr>
      <vt:lpstr>S.23.04.01!S.23.04.01.05.TD</vt:lpstr>
      <vt:lpstr>S.23.04.01!S.23.04.01.05.TK</vt:lpstr>
      <vt:lpstr>S.23.04.01!S.23.04.01.05.TKC</vt:lpstr>
      <vt:lpstr>S.23.04.01!S.23.04.01.05.TT</vt:lpstr>
      <vt:lpstr>S.23.04.01!S.23.04.01.05.TTC</vt:lpstr>
      <vt:lpstr>S.23.04.01!S.23.04.01.05.X</vt:lpstr>
      <vt:lpstr>S.23.04.01!S.23.04.01.05.Y</vt:lpstr>
      <vt:lpstr>S.23.04.01!S.23.04.01.06</vt:lpstr>
      <vt:lpstr>S.23.04.01!S.23.04.01.06.TC</vt:lpstr>
      <vt:lpstr>S.23.04.01!S.23.04.01.06.TD</vt:lpstr>
      <vt:lpstr>S.23.04.01!S.23.04.01.06.TK</vt:lpstr>
      <vt:lpstr>S.23.04.01!S.23.04.01.06.TKC</vt:lpstr>
      <vt:lpstr>S.23.04.01!S.23.04.01.06.TT</vt:lpstr>
      <vt:lpstr>S.23.04.01!S.23.04.01.06.TTC</vt:lpstr>
      <vt:lpstr>S.23.04.01!S.23.04.01.06.X</vt:lpstr>
      <vt:lpstr>S.23.04.01!S.23.04.01.06.Y</vt:lpstr>
      <vt:lpstr>S.23.04.01!S.23.04.01.07</vt:lpstr>
      <vt:lpstr>S.23.04.01!S.23.04.01.07.TC</vt:lpstr>
      <vt:lpstr>S.23.04.01!S.23.04.01.07.TD</vt:lpstr>
      <vt:lpstr>S.23.04.01!S.23.04.01.07.TK</vt:lpstr>
      <vt:lpstr>S.23.04.01!S.23.04.01.07.TKC</vt:lpstr>
      <vt:lpstr>S.23.04.01!S.23.04.01.07.TT</vt:lpstr>
      <vt:lpstr>S.23.04.01!S.23.04.01.07.TTC</vt:lpstr>
      <vt:lpstr>S.23.04.01!S.23.04.01.07.X</vt:lpstr>
      <vt:lpstr>S.23.04.01!S.23.04.01.07.Y</vt:lpstr>
      <vt:lpstr>S.23.04.01!S.23.04.01.09</vt:lpstr>
      <vt:lpstr>S.23.04.01!S.23.04.01.09.TC</vt:lpstr>
      <vt:lpstr>S.23.04.01!S.23.04.01.09.TD</vt:lpstr>
      <vt:lpstr>S.23.04.01!S.23.04.01.09.TL</vt:lpstr>
      <vt:lpstr>S.23.04.01!S.23.04.01.09.TLC</vt:lpstr>
      <vt:lpstr>S.23.04.01!S.23.04.01.09.TT</vt:lpstr>
      <vt:lpstr>S.23.04.01!S.23.04.01.09.TTC</vt:lpstr>
      <vt:lpstr>S.23.04.01!S.23.04.01.09.X</vt:lpstr>
      <vt:lpstr>S.23.04.01!S.23.04.01.09.Z</vt:lpstr>
      <vt:lpstr>S.23.04.01!S.23.04.01.VC</vt:lpstr>
      <vt:lpstr>S.23.04.04!S.23.04.04</vt:lpstr>
      <vt:lpstr>S.23.04.04!S.23.04.04.01</vt:lpstr>
      <vt:lpstr>S.23.04.04!S.23.04.04.01.TC</vt:lpstr>
      <vt:lpstr>S.23.04.04!S.23.04.04.01.TD</vt:lpstr>
      <vt:lpstr>S.23.04.04!S.23.04.04.01.TK</vt:lpstr>
      <vt:lpstr>S.23.04.04!S.23.04.04.01.TKC</vt:lpstr>
      <vt:lpstr>S.23.04.04!S.23.04.04.01.TT</vt:lpstr>
      <vt:lpstr>S.23.04.04!S.23.04.04.01.TTC</vt:lpstr>
      <vt:lpstr>S.23.04.04!S.23.04.04.01.X</vt:lpstr>
      <vt:lpstr>S.23.04.04!S.23.04.04.01.Y</vt:lpstr>
      <vt:lpstr>S.23.04.04!S.23.04.04.01.Z</vt:lpstr>
      <vt:lpstr>S.23.04.04!S.23.04.04.02</vt:lpstr>
      <vt:lpstr>S.23.04.04!S.23.04.04.02.TC</vt:lpstr>
      <vt:lpstr>S.23.04.04!S.23.04.04.02.TD</vt:lpstr>
      <vt:lpstr>S.23.04.04!S.23.04.04.02.TK</vt:lpstr>
      <vt:lpstr>S.23.04.04!S.23.04.04.02.TKC</vt:lpstr>
      <vt:lpstr>S.23.04.04!S.23.04.04.02.TT</vt:lpstr>
      <vt:lpstr>S.23.04.04!S.23.04.04.02.TTC</vt:lpstr>
      <vt:lpstr>S.23.04.04!S.23.04.04.02.X</vt:lpstr>
      <vt:lpstr>S.23.04.04!S.23.04.04.02.Y</vt:lpstr>
      <vt:lpstr>S.23.04.04!S.23.04.04.02.Z</vt:lpstr>
      <vt:lpstr>S.23.04.04!S.23.04.04.03</vt:lpstr>
      <vt:lpstr>S.23.04.04!S.23.04.04.03.TC</vt:lpstr>
      <vt:lpstr>S.23.04.04!S.23.04.04.03.TD</vt:lpstr>
      <vt:lpstr>S.23.04.04!S.23.04.04.03.TK</vt:lpstr>
      <vt:lpstr>S.23.04.04!S.23.04.04.03.TKC</vt:lpstr>
      <vt:lpstr>S.23.04.04!S.23.04.04.03.TT</vt:lpstr>
      <vt:lpstr>S.23.04.04!S.23.04.04.03.TTC</vt:lpstr>
      <vt:lpstr>S.23.04.04!S.23.04.04.03.X</vt:lpstr>
      <vt:lpstr>S.23.04.04!S.23.04.04.03.Y</vt:lpstr>
      <vt:lpstr>S.23.04.04!S.23.04.04.03.Z</vt:lpstr>
      <vt:lpstr>S.23.04.04!S.23.04.04.04</vt:lpstr>
      <vt:lpstr>S.23.04.04!S.23.04.04.04.TC</vt:lpstr>
      <vt:lpstr>S.23.04.04!S.23.04.04.04.TD</vt:lpstr>
      <vt:lpstr>S.23.04.04!S.23.04.04.04.TK</vt:lpstr>
      <vt:lpstr>S.23.04.04!S.23.04.04.04.TKC</vt:lpstr>
      <vt:lpstr>S.23.04.04!S.23.04.04.04.TT</vt:lpstr>
      <vt:lpstr>S.23.04.04!S.23.04.04.04.TTC</vt:lpstr>
      <vt:lpstr>S.23.04.04!S.23.04.04.04.X</vt:lpstr>
      <vt:lpstr>S.23.04.04!S.23.04.04.04.Y</vt:lpstr>
      <vt:lpstr>S.23.04.04!S.23.04.04.04.Z</vt:lpstr>
      <vt:lpstr>S.23.04.04!S.23.04.04.05</vt:lpstr>
      <vt:lpstr>S.23.04.04!S.23.04.04.05.TC</vt:lpstr>
      <vt:lpstr>S.23.04.04!S.23.04.04.05.TD</vt:lpstr>
      <vt:lpstr>S.23.04.04!S.23.04.04.05.TK</vt:lpstr>
      <vt:lpstr>S.23.04.04!S.23.04.04.05.TKC</vt:lpstr>
      <vt:lpstr>S.23.04.04!S.23.04.04.05.TT</vt:lpstr>
      <vt:lpstr>S.23.04.04!S.23.04.04.05.TTC</vt:lpstr>
      <vt:lpstr>S.23.04.04!S.23.04.04.05.X</vt:lpstr>
      <vt:lpstr>S.23.04.04!S.23.04.04.05.Y</vt:lpstr>
      <vt:lpstr>S.23.04.04!S.23.04.04.05.Z</vt:lpstr>
      <vt:lpstr>S.23.04.04!S.23.04.04.06</vt:lpstr>
      <vt:lpstr>S.23.04.04!S.23.04.04.06.TC</vt:lpstr>
      <vt:lpstr>S.23.04.04!S.23.04.04.06.TD</vt:lpstr>
      <vt:lpstr>S.23.04.04!S.23.04.04.06.TK</vt:lpstr>
      <vt:lpstr>S.23.04.04!S.23.04.04.06.TKC</vt:lpstr>
      <vt:lpstr>S.23.04.04!S.23.04.04.06.TT</vt:lpstr>
      <vt:lpstr>S.23.04.04!S.23.04.04.06.TTC</vt:lpstr>
      <vt:lpstr>S.23.04.04!S.23.04.04.06.X</vt:lpstr>
      <vt:lpstr>S.23.04.04!S.23.04.04.06.Y</vt:lpstr>
      <vt:lpstr>S.23.04.04!S.23.04.04.06.Z</vt:lpstr>
      <vt:lpstr>S.23.04.04!S.23.04.04.07</vt:lpstr>
      <vt:lpstr>S.23.04.04!S.23.04.04.07.TC</vt:lpstr>
      <vt:lpstr>S.23.04.04!S.23.04.04.07.TD</vt:lpstr>
      <vt:lpstr>S.23.04.04!S.23.04.04.07.TK</vt:lpstr>
      <vt:lpstr>S.23.04.04!S.23.04.04.07.TKC</vt:lpstr>
      <vt:lpstr>S.23.04.04!S.23.04.04.07.TT</vt:lpstr>
      <vt:lpstr>S.23.04.04!S.23.04.04.07.TTC</vt:lpstr>
      <vt:lpstr>S.23.04.04!S.23.04.04.07.X</vt:lpstr>
      <vt:lpstr>S.23.04.04!S.23.04.04.07.Y</vt:lpstr>
      <vt:lpstr>S.23.04.04!S.23.04.04.07.Z</vt:lpstr>
      <vt:lpstr>S.23.04.04!S.23.04.04.09</vt:lpstr>
      <vt:lpstr>S.23.04.04!S.23.04.04.09.TC</vt:lpstr>
      <vt:lpstr>S.23.04.04!S.23.04.04.09.TD</vt:lpstr>
      <vt:lpstr>S.23.04.04!S.23.04.04.09.TL</vt:lpstr>
      <vt:lpstr>S.23.04.04!S.23.04.04.09.TLC</vt:lpstr>
      <vt:lpstr>S.23.04.04!S.23.04.04.09.TT</vt:lpstr>
      <vt:lpstr>S.23.04.04!S.23.04.04.09.TTC</vt:lpstr>
      <vt:lpstr>S.23.04.04!S.23.04.04.09.X</vt:lpstr>
      <vt:lpstr>S.23.04.04!S.23.04.04.09.Z</vt:lpstr>
      <vt:lpstr>S.23.04.04!S.23.04.04.10</vt:lpstr>
      <vt:lpstr>S.23.04.04!S.23.04.04.10.TC</vt:lpstr>
      <vt:lpstr>S.23.04.04!S.23.04.04.10.TD</vt:lpstr>
      <vt:lpstr>S.23.04.04!S.23.04.04.10.TK</vt:lpstr>
      <vt:lpstr>S.23.04.04!S.23.04.04.10.TKC</vt:lpstr>
      <vt:lpstr>S.23.04.04!S.23.04.04.10.TT</vt:lpstr>
      <vt:lpstr>S.23.04.04!S.23.04.04.10.TTC</vt:lpstr>
      <vt:lpstr>S.23.04.04!S.23.04.04.10.X</vt:lpstr>
      <vt:lpstr>S.23.04.04!S.23.04.04.10.Y</vt:lpstr>
      <vt:lpstr>S.23.04.04!S.23.04.04.10.Z</vt:lpstr>
      <vt:lpstr>S.23.04.04!S.23.04.04.11</vt:lpstr>
      <vt:lpstr>S.23.04.04!S.23.04.04.11.TC</vt:lpstr>
      <vt:lpstr>S.23.04.04!S.23.04.04.11.TD</vt:lpstr>
      <vt:lpstr>S.23.04.04!S.23.04.04.11.TL</vt:lpstr>
      <vt:lpstr>S.23.04.04!S.23.04.04.11.TLC</vt:lpstr>
      <vt:lpstr>S.23.04.04!S.23.04.04.11.TT</vt:lpstr>
      <vt:lpstr>S.23.04.04!S.23.04.04.11.TTC</vt:lpstr>
      <vt:lpstr>S.23.04.04!S.23.04.04.11.X</vt:lpstr>
      <vt:lpstr>S.23.04.04!S.23.04.04.11.Z</vt:lpstr>
      <vt:lpstr>S.23.04.04!S.23.04.04.VC</vt:lpstr>
      <vt:lpstr>S.24.01.01!S.24.01.01</vt:lpstr>
      <vt:lpstr>S.24.01.01!S.24.01.01.01</vt:lpstr>
      <vt:lpstr>S.24.01.01!S.24.01.01.01.TC</vt:lpstr>
      <vt:lpstr>S.24.01.01!S.24.01.01.01.TD</vt:lpstr>
      <vt:lpstr>S.24.01.01!S.24.01.01.01.TK</vt:lpstr>
      <vt:lpstr>S.24.01.01!S.24.01.01.01.TKC</vt:lpstr>
      <vt:lpstr>S.24.01.01!S.24.01.01.01.TT</vt:lpstr>
      <vt:lpstr>S.24.01.01!S.24.01.01.01.TTC</vt:lpstr>
      <vt:lpstr>S.24.01.01!S.24.01.01.01.X</vt:lpstr>
      <vt:lpstr>S.24.01.01!S.24.01.01.01.Y</vt:lpstr>
      <vt:lpstr>S.24.01.01!S.24.01.01.01.Z</vt:lpstr>
      <vt:lpstr>S.24.01.01!S.24.01.01.02</vt:lpstr>
      <vt:lpstr>S.24.01.01!S.24.01.01.02.TC</vt:lpstr>
      <vt:lpstr>S.24.01.01!S.24.01.01.02.TD</vt:lpstr>
      <vt:lpstr>S.24.01.01!S.24.01.01.02.TK</vt:lpstr>
      <vt:lpstr>S.24.01.01!S.24.01.01.02.TKC</vt:lpstr>
      <vt:lpstr>S.24.01.01!S.24.01.01.02.TT</vt:lpstr>
      <vt:lpstr>S.24.01.01!S.24.01.01.02.TTC</vt:lpstr>
      <vt:lpstr>S.24.01.01!S.24.01.01.02.X</vt:lpstr>
      <vt:lpstr>S.24.01.01!S.24.01.01.02.Y</vt:lpstr>
      <vt:lpstr>S.24.01.01!S.24.01.01.02.Z</vt:lpstr>
      <vt:lpstr>S.24.01.01!S.24.01.01.03</vt:lpstr>
      <vt:lpstr>S.24.01.01!S.24.01.01.03.TC</vt:lpstr>
      <vt:lpstr>S.24.01.01!S.24.01.01.03.TD</vt:lpstr>
      <vt:lpstr>S.24.01.01!S.24.01.01.03.TL</vt:lpstr>
      <vt:lpstr>S.24.01.01!S.24.01.01.03.TLC</vt:lpstr>
      <vt:lpstr>S.24.01.01!S.24.01.01.03.TT</vt:lpstr>
      <vt:lpstr>S.24.01.01!S.24.01.01.03.TTC</vt:lpstr>
      <vt:lpstr>S.24.01.01!S.24.01.01.03.X</vt:lpstr>
      <vt:lpstr>S.24.01.01!S.24.01.01.03.Z</vt:lpstr>
      <vt:lpstr>S.24.01.01!S.24.01.01.04</vt:lpstr>
      <vt:lpstr>S.24.01.01!S.24.01.01.04.TC</vt:lpstr>
      <vt:lpstr>S.24.01.01!S.24.01.01.04.TD</vt:lpstr>
      <vt:lpstr>S.24.01.01!S.24.01.01.04.TL</vt:lpstr>
      <vt:lpstr>S.24.01.01!S.24.01.01.04.TLC</vt:lpstr>
      <vt:lpstr>S.24.01.01!S.24.01.01.04.TT</vt:lpstr>
      <vt:lpstr>S.24.01.01!S.24.01.01.04.TTC</vt:lpstr>
      <vt:lpstr>S.24.01.01!S.24.01.01.04.X</vt:lpstr>
      <vt:lpstr>S.24.01.01!S.24.01.01.04.Y</vt:lpstr>
      <vt:lpstr>S.24.01.01!S.24.01.01.04.Z</vt:lpstr>
      <vt:lpstr>S.24.01.01!S.24.01.01.05</vt:lpstr>
      <vt:lpstr>S.24.01.01!S.24.01.01.05.TC</vt:lpstr>
      <vt:lpstr>S.24.01.01!S.24.01.01.05.TD</vt:lpstr>
      <vt:lpstr>S.24.01.01!S.24.01.01.05.TK</vt:lpstr>
      <vt:lpstr>S.24.01.01!S.24.01.01.05.TKC</vt:lpstr>
      <vt:lpstr>S.24.01.01!S.24.01.01.05.TT</vt:lpstr>
      <vt:lpstr>S.24.01.01!S.24.01.01.05.TTC</vt:lpstr>
      <vt:lpstr>S.24.01.01!S.24.01.01.05.X</vt:lpstr>
      <vt:lpstr>S.24.01.01!S.24.01.01.05.Y</vt:lpstr>
      <vt:lpstr>S.24.01.01!S.24.01.01.05.Z</vt:lpstr>
      <vt:lpstr>S.24.01.01!S.24.01.01.06</vt:lpstr>
      <vt:lpstr>S.24.01.01!S.24.01.01.06.TC</vt:lpstr>
      <vt:lpstr>S.24.01.01!S.24.01.01.06.TD</vt:lpstr>
      <vt:lpstr>S.24.01.01!S.24.01.01.06.TK</vt:lpstr>
      <vt:lpstr>S.24.01.01!S.24.01.01.06.TKC</vt:lpstr>
      <vt:lpstr>S.24.01.01!S.24.01.01.06.TT</vt:lpstr>
      <vt:lpstr>S.24.01.01!S.24.01.01.06.TTC</vt:lpstr>
      <vt:lpstr>S.24.01.01!S.24.01.01.06.X</vt:lpstr>
      <vt:lpstr>S.24.01.01!S.24.01.01.06.Y</vt:lpstr>
      <vt:lpstr>S.24.01.01!S.24.01.01.06.Z</vt:lpstr>
      <vt:lpstr>S.24.01.01!S.24.01.01.07</vt:lpstr>
      <vt:lpstr>S.24.01.01!S.24.01.01.07.TC</vt:lpstr>
      <vt:lpstr>S.24.01.01!S.24.01.01.07.TD</vt:lpstr>
      <vt:lpstr>S.24.01.01!S.24.01.01.07.TK</vt:lpstr>
      <vt:lpstr>S.24.01.01!S.24.01.01.07.TKC</vt:lpstr>
      <vt:lpstr>S.24.01.01!S.24.01.01.07.TT</vt:lpstr>
      <vt:lpstr>S.24.01.01!S.24.01.01.07.TTC</vt:lpstr>
      <vt:lpstr>S.24.01.01!S.24.01.01.07.X</vt:lpstr>
      <vt:lpstr>S.24.01.01!S.24.01.01.07.Y</vt:lpstr>
      <vt:lpstr>S.24.01.01!S.24.01.01.07.Z</vt:lpstr>
      <vt:lpstr>S.24.01.01!S.24.01.01.08</vt:lpstr>
      <vt:lpstr>S.24.01.01!S.24.01.01.08.TC</vt:lpstr>
      <vt:lpstr>S.24.01.01!S.24.01.01.08.TD</vt:lpstr>
      <vt:lpstr>S.24.01.01!S.24.01.01.08.TK</vt:lpstr>
      <vt:lpstr>S.24.01.01!S.24.01.01.08.TKC</vt:lpstr>
      <vt:lpstr>S.24.01.01!S.24.01.01.08.TT</vt:lpstr>
      <vt:lpstr>S.24.01.01!S.24.01.01.08.TTC</vt:lpstr>
      <vt:lpstr>S.24.01.01!S.24.01.01.08.X</vt:lpstr>
      <vt:lpstr>S.24.01.01!S.24.01.01.08.Y</vt:lpstr>
      <vt:lpstr>S.24.01.01!S.24.01.01.08.Z</vt:lpstr>
      <vt:lpstr>S.24.01.01!S.24.01.01.09</vt:lpstr>
      <vt:lpstr>S.24.01.01!S.24.01.01.09.TC</vt:lpstr>
      <vt:lpstr>S.24.01.01!S.24.01.01.09.TD</vt:lpstr>
      <vt:lpstr>S.24.01.01!S.24.01.01.09.TK</vt:lpstr>
      <vt:lpstr>S.24.01.01!S.24.01.01.09.TKC</vt:lpstr>
      <vt:lpstr>S.24.01.01!S.24.01.01.09.TT</vt:lpstr>
      <vt:lpstr>S.24.01.01!S.24.01.01.09.TTC</vt:lpstr>
      <vt:lpstr>S.24.01.01!S.24.01.01.09.X</vt:lpstr>
      <vt:lpstr>S.24.01.01!S.24.01.01.09.Y</vt:lpstr>
      <vt:lpstr>S.24.01.01!S.24.01.01.09.Z</vt:lpstr>
      <vt:lpstr>S.24.01.01!S.24.01.01.10</vt:lpstr>
      <vt:lpstr>S.24.01.01!S.24.01.01.10.TC</vt:lpstr>
      <vt:lpstr>S.24.01.01!S.24.01.01.10.TD</vt:lpstr>
      <vt:lpstr>S.24.01.01!S.24.01.01.10.TL</vt:lpstr>
      <vt:lpstr>S.24.01.01!S.24.01.01.10.TLC</vt:lpstr>
      <vt:lpstr>S.24.01.01!S.24.01.01.10.TT</vt:lpstr>
      <vt:lpstr>S.24.01.01!S.24.01.01.10.TTC</vt:lpstr>
      <vt:lpstr>S.24.01.01!S.24.01.01.10.X</vt:lpstr>
      <vt:lpstr>S.24.01.01!S.24.01.01.10.Y</vt:lpstr>
      <vt:lpstr>S.24.01.01!S.24.01.01.10.Z</vt:lpstr>
      <vt:lpstr>S.24.01.01!S.24.01.01.11</vt:lpstr>
      <vt:lpstr>S.24.01.01!S.24.01.01.11.TC</vt:lpstr>
      <vt:lpstr>S.24.01.01!S.24.01.01.11.TD</vt:lpstr>
      <vt:lpstr>S.24.01.01!S.24.01.01.11.TL</vt:lpstr>
      <vt:lpstr>S.24.01.01!S.24.01.01.11.TLC</vt:lpstr>
      <vt:lpstr>S.24.01.01!S.24.01.01.11.TT</vt:lpstr>
      <vt:lpstr>S.24.01.01!S.24.01.01.11.TTC</vt:lpstr>
      <vt:lpstr>S.24.01.01!S.24.01.01.11.Y</vt:lpstr>
      <vt:lpstr>S.24.01.01!S.24.01.01.11.Z</vt:lpstr>
      <vt:lpstr>S.24.01.01!S.24.01.01.VC</vt:lpstr>
      <vt:lpstr>S.25.01.01!S.25.01.01</vt:lpstr>
      <vt:lpstr>S.25.01.01!S.25.01.01.01</vt:lpstr>
      <vt:lpstr>S.25.01.01!S.25.01.01.01.TC</vt:lpstr>
      <vt:lpstr>S.25.01.01!S.25.01.01.01.TD</vt:lpstr>
      <vt:lpstr>S.25.01.01!S.25.01.01.01.TL</vt:lpstr>
      <vt:lpstr>S.25.01.01!S.25.01.01.01.TLC</vt:lpstr>
      <vt:lpstr>S.25.01.01!S.25.01.01.01.TT</vt:lpstr>
      <vt:lpstr>S.25.01.01!S.25.01.01.01.TTC</vt:lpstr>
      <vt:lpstr>S.25.01.01!S.25.01.01.01.X</vt:lpstr>
      <vt:lpstr>S.25.01.01!S.25.01.01.01.Y</vt:lpstr>
      <vt:lpstr>S.25.01.01!S.25.01.01.01.Z</vt:lpstr>
      <vt:lpstr>S.25.01.01!S.25.01.01.01.ZHI</vt:lpstr>
      <vt:lpstr>S.25.01.01!S.25.01.01.02</vt:lpstr>
      <vt:lpstr>S.25.01.01!S.25.01.01.02.TC</vt:lpstr>
      <vt:lpstr>S.25.01.01!S.25.01.01.02.TD</vt:lpstr>
      <vt:lpstr>S.25.01.01!S.25.01.01.02.TL</vt:lpstr>
      <vt:lpstr>S.25.01.01!S.25.01.01.02.TLC</vt:lpstr>
      <vt:lpstr>S.25.01.01!S.25.01.01.02.TT</vt:lpstr>
      <vt:lpstr>S.25.01.01!S.25.01.01.02.TTC</vt:lpstr>
      <vt:lpstr>S.25.01.01!S.25.01.01.02.Y</vt:lpstr>
      <vt:lpstr>S.25.01.01!S.25.01.01.02.Z</vt:lpstr>
      <vt:lpstr>S.25.01.01!S.25.01.01.02.ZHI</vt:lpstr>
      <vt:lpstr>S.25.01.01!S.25.01.01.03</vt:lpstr>
      <vt:lpstr>S.25.01.01!S.25.01.01.03.TC</vt:lpstr>
      <vt:lpstr>S.25.01.01!S.25.01.01.03.TD</vt:lpstr>
      <vt:lpstr>S.25.01.01!S.25.01.01.03.TL</vt:lpstr>
      <vt:lpstr>S.25.01.01!S.25.01.01.03.TLC</vt:lpstr>
      <vt:lpstr>S.25.01.01!S.25.01.01.03.TT</vt:lpstr>
      <vt:lpstr>S.25.01.01!S.25.01.01.03.TTC</vt:lpstr>
      <vt:lpstr>S.25.01.01!S.25.01.01.03.Y</vt:lpstr>
      <vt:lpstr>S.25.01.01!S.25.01.01.03.Z</vt:lpstr>
      <vt:lpstr>S.25.01.01!S.25.01.01.03.ZHI</vt:lpstr>
      <vt:lpstr>S.25.01.01!S.25.01.01.04</vt:lpstr>
      <vt:lpstr>S.25.01.01!S.25.01.01.04.TC</vt:lpstr>
      <vt:lpstr>S.25.01.01!S.25.01.01.04.TD</vt:lpstr>
      <vt:lpstr>S.25.01.01!S.25.01.01.04.TL</vt:lpstr>
      <vt:lpstr>S.25.01.01!S.25.01.01.04.TLC</vt:lpstr>
      <vt:lpstr>S.25.01.01!S.25.01.01.04.TT</vt:lpstr>
      <vt:lpstr>S.25.01.01!S.25.01.01.04.TTC</vt:lpstr>
      <vt:lpstr>S.25.01.01!S.25.01.01.04.X</vt:lpstr>
      <vt:lpstr>S.25.01.01!S.25.01.01.04.Y</vt:lpstr>
      <vt:lpstr>S.25.01.01!S.25.01.01.04.Z</vt:lpstr>
      <vt:lpstr>S.25.01.01!S.25.01.01.04.ZHI</vt:lpstr>
      <vt:lpstr>S.25.01.01!S.25.01.01.05</vt:lpstr>
      <vt:lpstr>S.25.01.01!S.25.01.01.05.TC</vt:lpstr>
      <vt:lpstr>S.25.01.01!S.25.01.01.05.TD</vt:lpstr>
      <vt:lpstr>S.25.01.01!S.25.01.01.05.TL</vt:lpstr>
      <vt:lpstr>S.25.01.01!S.25.01.01.05.TLC</vt:lpstr>
      <vt:lpstr>S.25.01.01!S.25.01.01.05.TT</vt:lpstr>
      <vt:lpstr>S.25.01.01!S.25.01.01.05.TTC</vt:lpstr>
      <vt:lpstr>S.25.01.01!S.25.01.01.05.X</vt:lpstr>
      <vt:lpstr>S.25.01.01!S.25.01.01.05.Y</vt:lpstr>
      <vt:lpstr>S.25.01.01!S.25.01.01.05.Z</vt:lpstr>
      <vt:lpstr>S.25.01.01!S.25.01.01.05.ZHI</vt:lpstr>
      <vt:lpstr>S.25.01.01!S.25.01.01.VC</vt:lpstr>
      <vt:lpstr>S.25.01.04!S.25.01.04</vt:lpstr>
      <vt:lpstr>S.25.01.04!S.25.01.04.01</vt:lpstr>
      <vt:lpstr>S.25.01.04!S.25.01.04.01.TC</vt:lpstr>
      <vt:lpstr>S.25.01.04!S.25.01.04.01.TD</vt:lpstr>
      <vt:lpstr>S.25.01.04!S.25.01.04.01.TL</vt:lpstr>
      <vt:lpstr>S.25.01.04!S.25.01.04.01.TLC</vt:lpstr>
      <vt:lpstr>S.25.01.04!S.25.01.04.01.TT</vt:lpstr>
      <vt:lpstr>S.25.01.04!S.25.01.04.01.TTC</vt:lpstr>
      <vt:lpstr>S.25.01.04!S.25.01.04.01.X</vt:lpstr>
      <vt:lpstr>S.25.01.04!S.25.01.04.01.Y</vt:lpstr>
      <vt:lpstr>S.25.01.04!S.25.01.04.01.Z</vt:lpstr>
      <vt:lpstr>S.25.01.04!S.25.01.04.01.ZHI</vt:lpstr>
      <vt:lpstr>S.25.01.04!S.25.01.04.02</vt:lpstr>
      <vt:lpstr>S.25.01.04!S.25.01.04.02.TC</vt:lpstr>
      <vt:lpstr>S.25.01.04!S.25.01.04.02.TD</vt:lpstr>
      <vt:lpstr>S.25.01.04!S.25.01.04.02.TL</vt:lpstr>
      <vt:lpstr>S.25.01.04!S.25.01.04.02.TLC</vt:lpstr>
      <vt:lpstr>S.25.01.04!S.25.01.04.02.TT</vt:lpstr>
      <vt:lpstr>S.25.01.04!S.25.01.04.02.TTC</vt:lpstr>
      <vt:lpstr>S.25.01.04!S.25.01.04.02.Y</vt:lpstr>
      <vt:lpstr>S.25.01.04!S.25.01.04.02.Z</vt:lpstr>
      <vt:lpstr>S.25.01.04!S.25.01.04.02.ZHI</vt:lpstr>
      <vt:lpstr>S.25.01.04!S.25.01.04.VC</vt:lpstr>
      <vt:lpstr>S.25.01.21!S.25.01.21</vt:lpstr>
      <vt:lpstr>S.25.01.21!S.25.01.21.01</vt:lpstr>
      <vt:lpstr>S.25.01.21!S.25.01.21.01.TC</vt:lpstr>
      <vt:lpstr>S.25.01.21!S.25.01.21.01.TD</vt:lpstr>
      <vt:lpstr>S.25.01.21!S.25.01.21.01.TL</vt:lpstr>
      <vt:lpstr>S.25.01.21!S.25.01.21.01.TLC</vt:lpstr>
      <vt:lpstr>S.25.01.21!S.25.01.21.01.TT</vt:lpstr>
      <vt:lpstr>S.25.01.21!S.25.01.21.01.TTC</vt:lpstr>
      <vt:lpstr>S.25.01.21!S.25.01.21.01.X</vt:lpstr>
      <vt:lpstr>S.25.01.21!S.25.01.21.01.Y</vt:lpstr>
      <vt:lpstr>S.25.01.21!S.25.01.21.02</vt:lpstr>
      <vt:lpstr>S.25.01.21!S.25.01.21.02.TC</vt:lpstr>
      <vt:lpstr>S.25.01.21!S.25.01.21.02.TD</vt:lpstr>
      <vt:lpstr>S.25.01.21!S.25.01.21.02.TL</vt:lpstr>
      <vt:lpstr>S.25.01.21!S.25.01.21.02.TLC</vt:lpstr>
      <vt:lpstr>S.25.01.21!S.25.01.21.02.TT</vt:lpstr>
      <vt:lpstr>S.25.01.21!S.25.01.21.02.TTC</vt:lpstr>
      <vt:lpstr>S.25.01.21!S.25.01.21.02.Y</vt:lpstr>
      <vt:lpstr>S.25.01.21!S.25.01.21.03</vt:lpstr>
      <vt:lpstr>S.25.01.21!S.25.01.21.03.TC</vt:lpstr>
      <vt:lpstr>S.25.01.21!S.25.01.21.03.TD</vt:lpstr>
      <vt:lpstr>S.25.01.21!S.25.01.21.03.TL</vt:lpstr>
      <vt:lpstr>S.22.01.21!S.25.01.21.03.TLC</vt:lpstr>
      <vt:lpstr>S.25.01.21!S.25.01.21.03.TLC</vt:lpstr>
      <vt:lpstr>S.25.01.21!S.25.01.21.03.TT</vt:lpstr>
      <vt:lpstr>S.25.01.21!S.25.01.21.03.TTC</vt:lpstr>
      <vt:lpstr>S.25.01.21!S.25.01.21.03.Y</vt:lpstr>
      <vt:lpstr>S.25.01.21!S.25.01.21.04</vt:lpstr>
      <vt:lpstr>S.25.01.21!S.25.01.21.04.TC</vt:lpstr>
      <vt:lpstr>S.25.01.21!S.25.01.21.04.TD</vt:lpstr>
      <vt:lpstr>S.25.01.21!S.25.01.21.04.TL</vt:lpstr>
      <vt:lpstr>S.25.01.21!S.25.01.21.04.TLC</vt:lpstr>
      <vt:lpstr>S.25.01.21!S.25.01.21.04.TT</vt:lpstr>
      <vt:lpstr>S.25.01.21!S.25.01.21.04.TTC</vt:lpstr>
      <vt:lpstr>S.25.01.21!S.25.01.21.04.Y</vt:lpstr>
      <vt:lpstr>S.25.01.21!S.25.01.21.05</vt:lpstr>
      <vt:lpstr>S.25.01.21!S.25.01.21.05.TC</vt:lpstr>
      <vt:lpstr>S.25.01.21!S.25.01.21.05.TD</vt:lpstr>
      <vt:lpstr>S.25.01.21!S.25.01.21.05.TL</vt:lpstr>
      <vt:lpstr>S.25.01.21!S.25.01.21.05.TLC</vt:lpstr>
      <vt:lpstr>S.25.01.21!S.25.01.21.05.TT</vt:lpstr>
      <vt:lpstr>S.25.01.21!S.25.01.21.05.TTC</vt:lpstr>
      <vt:lpstr>S.25.01.21!S.25.01.21.05.X</vt:lpstr>
      <vt:lpstr>S.25.01.21!S.25.01.21.05.Y</vt:lpstr>
      <vt:lpstr>S.25.01.21!S.25.01.21.VC</vt:lpstr>
      <vt:lpstr>S.25.01.22!S.25.01.22</vt:lpstr>
      <vt:lpstr>S.25.01.22!S.25.01.22.01</vt:lpstr>
      <vt:lpstr>S.25.01.22!S.25.01.22.01.TC</vt:lpstr>
      <vt:lpstr>S.25.01.22!S.25.01.22.01.TD</vt:lpstr>
      <vt:lpstr>S.25.01.22!S.25.01.22.01.TL</vt:lpstr>
      <vt:lpstr>S.25.05.22!S.25.01.22.01.TL</vt:lpstr>
      <vt:lpstr>S.25.01.22!S.25.01.22.01.TLC</vt:lpstr>
      <vt:lpstr>S.25.01.22!S.25.01.22.01.TT</vt:lpstr>
      <vt:lpstr>S.25.01.22!S.25.01.22.01.TTC</vt:lpstr>
      <vt:lpstr>S.25.01.22!S.25.01.22.01.X</vt:lpstr>
      <vt:lpstr>S.25.01.22!S.25.01.22.01.Y</vt:lpstr>
      <vt:lpstr>S.25.01.22!S.25.01.22.01.Z</vt:lpstr>
      <vt:lpstr>S.25.01.22!S.25.01.22.02</vt:lpstr>
      <vt:lpstr>S.25.01.22!S.25.01.22.02.TC</vt:lpstr>
      <vt:lpstr>S.25.01.22!S.25.01.22.02.TD</vt:lpstr>
      <vt:lpstr>S.25.01.22!S.25.01.22.02.TL</vt:lpstr>
      <vt:lpstr>S.25.01.22!S.25.01.22.02.TLC</vt:lpstr>
      <vt:lpstr>S.25.01.22!S.25.01.22.02.TT</vt:lpstr>
      <vt:lpstr>S.25.01.22!S.25.01.22.02.TTC</vt:lpstr>
      <vt:lpstr>S.25.01.22!S.25.01.22.02.Y</vt:lpstr>
      <vt:lpstr>S.25.01.22!S.25.01.22.03</vt:lpstr>
      <vt:lpstr>S.25.01.22!S.25.01.22.03.TC</vt:lpstr>
      <vt:lpstr>S.25.01.22!S.25.01.22.03.TD</vt:lpstr>
      <vt:lpstr>S.25.01.22!S.25.01.22.03.TL</vt:lpstr>
      <vt:lpstr>S.25.01.22!S.25.01.22.03.TLC</vt:lpstr>
      <vt:lpstr>S.25.05.22!S.25.01.22.03.TLC</vt:lpstr>
      <vt:lpstr>S.25.01.22!S.25.01.22.03.TT</vt:lpstr>
      <vt:lpstr>S.25.01.22!S.25.01.22.03.TTC</vt:lpstr>
      <vt:lpstr>S.25.01.22!S.25.01.22.03.Y</vt:lpstr>
      <vt:lpstr>S.25.01.22!S.25.01.22.03.Z</vt:lpstr>
      <vt:lpstr>S.25.01.22!S.25.01.22.VC</vt:lpstr>
      <vt:lpstr>S.25.04.11!S.25.04.11</vt:lpstr>
      <vt:lpstr>S.25.04.11!S.25.04.11.01</vt:lpstr>
      <vt:lpstr>S.25.04.11!S.25.04.11.01.TC</vt:lpstr>
      <vt:lpstr>S.25.04.11!S.25.04.11.01.TD</vt:lpstr>
      <vt:lpstr>S.25.04.11!S.25.04.11.01.TL</vt:lpstr>
      <vt:lpstr>S.25.04.11!S.25.04.11.01.TLC</vt:lpstr>
      <vt:lpstr>S.25.04.11!S.25.04.11.01.TT</vt:lpstr>
      <vt:lpstr>S.25.04.11!S.25.04.11.01.TTC</vt:lpstr>
      <vt:lpstr>S.25.04.11!S.25.04.11.01.Y</vt:lpstr>
      <vt:lpstr>S.25.04.11!S.25.04.11.01.Z</vt:lpstr>
      <vt:lpstr>S.25.04.11!S.25.04.11.VC</vt:lpstr>
      <vt:lpstr>S.25.04.13!S.25.04.13</vt:lpstr>
      <vt:lpstr>S.25.04.13!S.25.04.13.01</vt:lpstr>
      <vt:lpstr>S.25.04.13!S.25.04.13.01.TC</vt:lpstr>
      <vt:lpstr>S.25.04.13!S.25.04.13.01.TD</vt:lpstr>
      <vt:lpstr>S.25.04.13!S.25.04.13.01.TL</vt:lpstr>
      <vt:lpstr>S.25.04.13!S.25.04.13.01.TLC</vt:lpstr>
      <vt:lpstr>S.25.04.13!S.25.04.13.01.TT</vt:lpstr>
      <vt:lpstr>S.25.04.13!S.25.04.13.01.TTC</vt:lpstr>
      <vt:lpstr>S.25.04.13!S.25.04.13.01.Y</vt:lpstr>
      <vt:lpstr>S.25.04.13!S.25.04.13.01.Z</vt:lpstr>
      <vt:lpstr>S.25.04.13!S.25.04.13.VC</vt:lpstr>
      <vt:lpstr>S.25.05.01!S.25.05.01</vt:lpstr>
      <vt:lpstr>S.25.05.01!S.25.05.01.01</vt:lpstr>
      <vt:lpstr>S.25.05.01!S.25.05.01.01.TC</vt:lpstr>
      <vt:lpstr>S.25.05.01!S.25.05.01.01.TD</vt:lpstr>
      <vt:lpstr>S.25.05.01!S.25.05.01.01.TL</vt:lpstr>
      <vt:lpstr>S.25.05.01!S.25.05.01.01.TLC</vt:lpstr>
      <vt:lpstr>S.25.05.01!S.25.05.01.01.TT</vt:lpstr>
      <vt:lpstr>S.25.05.01!S.25.05.01.01.TTC</vt:lpstr>
      <vt:lpstr>S.25.05.01!S.25.05.01.01.X</vt:lpstr>
      <vt:lpstr>S.25.05.01!S.25.05.01.01.Y</vt:lpstr>
      <vt:lpstr>S.25.05.01!S.25.05.01.01.Z</vt:lpstr>
      <vt:lpstr>S.25.05.01!S.25.05.01.02</vt:lpstr>
      <vt:lpstr>S.25.05.01!S.25.05.01.02.TC</vt:lpstr>
      <vt:lpstr>S.25.05.01!S.25.05.01.02.TD</vt:lpstr>
      <vt:lpstr>S.25.05.01!S.25.05.01.02.TL</vt:lpstr>
      <vt:lpstr>S.25.05.01!S.25.05.01.02.TLC</vt:lpstr>
      <vt:lpstr>S.25.05.01!S.25.05.01.02.TTC</vt:lpstr>
      <vt:lpstr>S.25.05.01!S.25.05.01.02.Y</vt:lpstr>
      <vt:lpstr>S.25.05.01!S.25.05.01.02.Z</vt:lpstr>
      <vt:lpstr>S.25.05.01!S.25.05.01.03</vt:lpstr>
      <vt:lpstr>S.25.05.01!S.25.05.01.03.TC</vt:lpstr>
      <vt:lpstr>S.25.05.01!S.25.05.01.03.TD</vt:lpstr>
      <vt:lpstr>S.25.05.01!S.25.05.01.03.TL</vt:lpstr>
      <vt:lpstr>S.25.05.01!S.25.05.01.03.TLC</vt:lpstr>
      <vt:lpstr>S.25.05.01!S.25.05.01.03.TT</vt:lpstr>
      <vt:lpstr>S.25.05.01!S.25.05.01.03.TTC</vt:lpstr>
      <vt:lpstr>S.25.05.01!S.25.05.01.03.Y</vt:lpstr>
      <vt:lpstr>S.25.05.01!S.25.05.01.04</vt:lpstr>
      <vt:lpstr>S.25.05.01!S.25.05.01.04.TC</vt:lpstr>
      <vt:lpstr>S.25.05.01!S.25.05.01.04.TD</vt:lpstr>
      <vt:lpstr>S.25.05.01!S.25.05.01.04.TL</vt:lpstr>
      <vt:lpstr>S.25.05.01!S.25.05.01.04.TLC</vt:lpstr>
      <vt:lpstr>S.25.05.01!S.25.05.01.04.TT</vt:lpstr>
      <vt:lpstr>S.25.05.01!S.25.05.01.04.TTC</vt:lpstr>
      <vt:lpstr>S.25.05.01!S.25.05.01.04.X</vt:lpstr>
      <vt:lpstr>S.25.05.01!S.25.05.01.04.Y</vt:lpstr>
      <vt:lpstr>S.25.05.01!S.25.05.01.04.Z</vt:lpstr>
      <vt:lpstr>S.25.05.01!S.25.05.01.05</vt:lpstr>
      <vt:lpstr>S.25.05.01!S.25.05.01.05.TC</vt:lpstr>
      <vt:lpstr>S.25.05.01!S.25.05.01.05.TD</vt:lpstr>
      <vt:lpstr>S.25.05.01!S.25.05.01.05.TL</vt:lpstr>
      <vt:lpstr>S.25.05.01!S.25.05.01.05.TLC</vt:lpstr>
      <vt:lpstr>S.25.05.01!S.25.05.01.05.TT</vt:lpstr>
      <vt:lpstr>S.25.05.01!S.25.05.01.05.TTC</vt:lpstr>
      <vt:lpstr>S.25.05.01!S.25.05.01.05.Y</vt:lpstr>
      <vt:lpstr>S.25.05.01!S.25.05.01.05.Z</vt:lpstr>
      <vt:lpstr>S.25.05.01!S.25.05.01.VC</vt:lpstr>
      <vt:lpstr>S.25.05.04!S.25.05.04</vt:lpstr>
      <vt:lpstr>S.25.05.04!S.25.05.04.01</vt:lpstr>
      <vt:lpstr>S.25.05.04!S.25.05.04.01.TC</vt:lpstr>
      <vt:lpstr>S.25.05.04!S.25.05.04.01.TD</vt:lpstr>
      <vt:lpstr>S.25.05.04!S.25.05.04.01.TL</vt:lpstr>
      <vt:lpstr>S.25.05.04!S.25.05.04.01.TLC</vt:lpstr>
      <vt:lpstr>S.25.05.04!S.25.05.04.01.TT</vt:lpstr>
      <vt:lpstr>S.25.05.04!S.25.05.04.01.TTC</vt:lpstr>
      <vt:lpstr>S.25.05.21!S.25.05.21</vt:lpstr>
      <vt:lpstr>S.25.05.21!S.25.05.21.01</vt:lpstr>
      <vt:lpstr>S.25.05.21!S.25.05.21.01.TC</vt:lpstr>
      <vt:lpstr>S.25.05.21!S.25.05.21.01.TD</vt:lpstr>
      <vt:lpstr>S.25.05.21!S.25.05.21.01.TL</vt:lpstr>
      <vt:lpstr>S.25.05.21!S.25.05.21.01.TLC</vt:lpstr>
      <vt:lpstr>S.25.05.21!S.25.05.21.01.TT</vt:lpstr>
      <vt:lpstr>S.25.05.21!S.25.05.21.01.TTC</vt:lpstr>
      <vt:lpstr>S.25.05.21!S.25.05.21.01.X</vt:lpstr>
      <vt:lpstr>S.25.05.21!S.25.05.21.01.Y</vt:lpstr>
      <vt:lpstr>S.25.05.21!S.25.05.21.01.Z</vt:lpstr>
      <vt:lpstr>S.25.05.21!S.25.05.21.02</vt:lpstr>
      <vt:lpstr>S.25.05.21!S.25.05.21.02.TC</vt:lpstr>
      <vt:lpstr>S.25.05.21!S.25.05.21.02.TD</vt:lpstr>
      <vt:lpstr>S.25.05.21!S.25.05.21.02.TL</vt:lpstr>
      <vt:lpstr>S.25.05.21!S.25.05.21.02.TLC</vt:lpstr>
      <vt:lpstr>S.25.05.21!S.25.05.21.02.TTC</vt:lpstr>
      <vt:lpstr>S.25.05.21!S.25.05.21.02.Y</vt:lpstr>
      <vt:lpstr>S.25.05.21!S.25.05.21.02.Z</vt:lpstr>
      <vt:lpstr>S.25.05.21!S.25.05.21.03</vt:lpstr>
      <vt:lpstr>S.25.05.21!S.25.05.21.03.TC</vt:lpstr>
      <vt:lpstr>S.25.05.21!S.25.05.21.03.TD</vt:lpstr>
      <vt:lpstr>S.25.05.21!S.25.05.21.03.TL</vt:lpstr>
      <vt:lpstr>S.25.05.21!S.25.05.21.03.TLC</vt:lpstr>
      <vt:lpstr>S.25.05.21!S.25.05.21.03.TT</vt:lpstr>
      <vt:lpstr>S.25.05.21!S.25.05.21.03.TTC</vt:lpstr>
      <vt:lpstr>S.25.05.21!S.25.05.21.03.Y</vt:lpstr>
      <vt:lpstr>S.25.05.21!S.25.05.21.04</vt:lpstr>
      <vt:lpstr>S.25.05.21!S.25.05.21.04.TC</vt:lpstr>
      <vt:lpstr>S.25.05.21!S.25.05.21.04.TD</vt:lpstr>
      <vt:lpstr>S.25.05.21!S.25.05.21.04.TL</vt:lpstr>
      <vt:lpstr>S.25.05.21!S.25.05.21.04.TLC</vt:lpstr>
      <vt:lpstr>S.25.05.21!S.25.05.21.04.TT</vt:lpstr>
      <vt:lpstr>S.25.05.21!S.25.05.21.04.TTC</vt:lpstr>
      <vt:lpstr>S.25.05.21!S.25.05.21.04.X</vt:lpstr>
      <vt:lpstr>S.25.05.21!S.25.05.21.04.Y</vt:lpstr>
      <vt:lpstr>S.25.05.21!S.25.05.21.VC</vt:lpstr>
      <vt:lpstr>S.25.05.22!S.25.05.22</vt:lpstr>
      <vt:lpstr>S.25.05.22!S.25.05.22.01</vt:lpstr>
      <vt:lpstr>S.25.05.22!S.25.05.22.01.TC</vt:lpstr>
      <vt:lpstr>S.25.05.22!S.25.05.22.01.TD</vt:lpstr>
      <vt:lpstr>S.25.05.22!S.25.05.22.01.TL</vt:lpstr>
      <vt:lpstr>S.25.05.22!S.25.05.22.01.TLC</vt:lpstr>
      <vt:lpstr>S.25.05.22!S.25.05.22.01.TT</vt:lpstr>
      <vt:lpstr>S.25.05.22!S.25.05.22.01.TTC</vt:lpstr>
      <vt:lpstr>S.25.05.22!S.25.05.22.01.X</vt:lpstr>
      <vt:lpstr>S.25.05.22!S.25.05.22.01.Y</vt:lpstr>
      <vt:lpstr>S.25.05.22!S.25.05.22.01.Z</vt:lpstr>
      <vt:lpstr>S.25.05.22!S.25.05.22.02.TC</vt:lpstr>
      <vt:lpstr>S.25.05.22!S.25.05.22.02.TD</vt:lpstr>
      <vt:lpstr>S.25.05.22!S.25.05.22.02.TL</vt:lpstr>
      <vt:lpstr>S.25.05.22!S.25.05.22.02.TLC</vt:lpstr>
      <vt:lpstr>S.25.05.22!S.25.05.22.02.TTC</vt:lpstr>
      <vt:lpstr>S.25.05.22!S.25.05.22.02.Y</vt:lpstr>
      <vt:lpstr>S.25.05.22!S.25.05.22.VC</vt:lpstr>
      <vt:lpstr>S.26.01.01!S.26.01.01</vt:lpstr>
      <vt:lpstr>S.26.01.01!S.26.01.01.01</vt:lpstr>
      <vt:lpstr>S.26.01.01!S.26.01.01.01.TC</vt:lpstr>
      <vt:lpstr>S.26.01.01!S.26.01.01.01.TD</vt:lpstr>
      <vt:lpstr>S.26.01.01!S.26.01.01.01.TL</vt:lpstr>
      <vt:lpstr>S.26.01.01!S.26.01.01.01.TLC</vt:lpstr>
      <vt:lpstr>S.26.01.01!S.26.01.01.01.TT</vt:lpstr>
      <vt:lpstr>S.26.01.01!S.26.01.01.01.TTC</vt:lpstr>
      <vt:lpstr>S.26.01.01!S.26.01.01.01.X</vt:lpstr>
      <vt:lpstr>S.26.01.01!S.26.01.01.01.Y</vt:lpstr>
      <vt:lpstr>S.26.01.01!S.26.01.01.01.Z</vt:lpstr>
      <vt:lpstr>S.26.01.01!S.26.01.01.01.ZHI</vt:lpstr>
      <vt:lpstr>S.26.01.01!S.26.01.01.02</vt:lpstr>
      <vt:lpstr>S.26.01.01!S.26.01.01.02.TC</vt:lpstr>
      <vt:lpstr>S.26.01.01!S.26.01.01.02.TD</vt:lpstr>
      <vt:lpstr>S.26.01.01!S.26.01.01.02.TL</vt:lpstr>
      <vt:lpstr>S.26.01.01!S.26.01.01.02.TLC</vt:lpstr>
      <vt:lpstr>S.26.01.01!S.26.01.01.02.TT</vt:lpstr>
      <vt:lpstr>S.26.01.01!S.26.01.01.02.TTC</vt:lpstr>
      <vt:lpstr>S.26.01.01!S.26.01.01.02.X</vt:lpstr>
      <vt:lpstr>S.26.01.01!S.26.01.01.02.Y</vt:lpstr>
      <vt:lpstr>S.26.01.01!S.26.01.01.02.Z</vt:lpstr>
      <vt:lpstr>S.26.01.01!S.26.01.01.02.ZHI</vt:lpstr>
      <vt:lpstr>S.26.01.01!S.26.01.01.03</vt:lpstr>
      <vt:lpstr>S.26.01.01!S.26.01.01.03.TC</vt:lpstr>
      <vt:lpstr>S.26.01.01!S.26.01.01.03.TD</vt:lpstr>
      <vt:lpstr>S.26.01.01!S.26.01.01.03.TL</vt:lpstr>
      <vt:lpstr>S.26.01.01!S.26.01.01.03.TLC</vt:lpstr>
      <vt:lpstr>S.26.01.01!S.26.01.01.03.TT</vt:lpstr>
      <vt:lpstr>S.26.01.01!S.26.01.01.03.TTC</vt:lpstr>
      <vt:lpstr>S.26.01.01!S.26.01.01.03.Y</vt:lpstr>
      <vt:lpstr>S.26.01.01!S.26.01.01.03.Z</vt:lpstr>
      <vt:lpstr>S.26.01.01!S.26.01.01.03.ZHI</vt:lpstr>
      <vt:lpstr>S.26.01.01!S.26.01.01.VC</vt:lpstr>
      <vt:lpstr>S.26.01.04!S.26.01.04</vt:lpstr>
      <vt:lpstr>S.26.01.04!S.26.01.04.01</vt:lpstr>
      <vt:lpstr>S.26.01.04!S.26.01.04.01.TC</vt:lpstr>
      <vt:lpstr>S.26.01.04!S.26.01.04.01.TD</vt:lpstr>
      <vt:lpstr>S.26.01.04!S.26.01.04.01.TL</vt:lpstr>
      <vt:lpstr>S.26.01.04!S.26.01.04.01.TLC</vt:lpstr>
      <vt:lpstr>S.26.01.04!S.26.01.04.01.TT</vt:lpstr>
      <vt:lpstr>S.26.01.04!S.26.01.04.01.TTC</vt:lpstr>
      <vt:lpstr>S.26.01.04!S.26.01.04.01.X</vt:lpstr>
      <vt:lpstr>S.26.01.04!S.26.01.04.01.Y</vt:lpstr>
      <vt:lpstr>S.26.01.04!S.26.01.04.01.Z</vt:lpstr>
      <vt:lpstr>S.26.01.04!S.26.01.04.01.ZHI</vt:lpstr>
      <vt:lpstr>S.26.01.04!S.26.01.04.02</vt:lpstr>
      <vt:lpstr>S.26.01.04!S.26.01.04.02.TC</vt:lpstr>
      <vt:lpstr>S.26.01.04!S.26.01.04.02.TD</vt:lpstr>
      <vt:lpstr>S.26.01.04!S.26.01.04.02.TL</vt:lpstr>
      <vt:lpstr>S.26.01.04!S.26.01.04.02.TLC</vt:lpstr>
      <vt:lpstr>S.26.01.04!S.26.01.04.02.TT</vt:lpstr>
      <vt:lpstr>S.26.01.04!S.26.01.04.02.TTC</vt:lpstr>
      <vt:lpstr>S.26.01.04!S.26.01.04.02.X</vt:lpstr>
      <vt:lpstr>S.26.01.04!S.26.01.04.02.Y</vt:lpstr>
      <vt:lpstr>S.26.01.04!S.26.01.04.02.Z</vt:lpstr>
      <vt:lpstr>S.26.01.04!S.26.01.04.02.ZHI</vt:lpstr>
      <vt:lpstr>S.26.01.04!S.26.01.04.03</vt:lpstr>
      <vt:lpstr>S.26.01.04!S.26.01.04.03.TC</vt:lpstr>
      <vt:lpstr>S.26.01.04!S.26.01.04.03.TD</vt:lpstr>
      <vt:lpstr>S.26.01.04!S.26.01.04.03.TL</vt:lpstr>
      <vt:lpstr>S.26.01.04!S.26.01.04.03.TLC</vt:lpstr>
      <vt:lpstr>S.26.01.04!S.26.01.04.03.TT</vt:lpstr>
      <vt:lpstr>S.26.01.04!S.26.01.04.03.TTC</vt:lpstr>
      <vt:lpstr>S.26.01.04!S.26.01.04.03.Y</vt:lpstr>
      <vt:lpstr>S.26.01.04!S.26.01.04.03.Z</vt:lpstr>
      <vt:lpstr>S.26.01.04!S.26.01.04.03.ZHI</vt:lpstr>
      <vt:lpstr>S.26.01.04!S.26.01.04.04</vt:lpstr>
      <vt:lpstr>S.26.01.04!S.26.01.04.04.TC</vt:lpstr>
      <vt:lpstr>S.26.01.04!S.26.01.04.04.TD</vt:lpstr>
      <vt:lpstr>S.26.01.04!S.26.01.04.04.TL</vt:lpstr>
      <vt:lpstr>S.26.01.04!S.26.01.04.04.TLC</vt:lpstr>
      <vt:lpstr>S.26.01.04!S.26.01.04.04.TTC</vt:lpstr>
      <vt:lpstr>S.26.01.04!S.26.01.04.04.Y</vt:lpstr>
      <vt:lpstr>S.26.01.04!S.26.01.04.04.Z</vt:lpstr>
      <vt:lpstr>S.26.01.04!S.26.01.04.04.ZHI</vt:lpstr>
      <vt:lpstr>S.26.01.04!S.26.01.04.VC</vt:lpstr>
      <vt:lpstr>S.26.02.01!S.26.02.01</vt:lpstr>
      <vt:lpstr>S.26.02.01!S.26.02.01.01</vt:lpstr>
      <vt:lpstr>S.26.02.01!S.26.02.01.01.TC</vt:lpstr>
      <vt:lpstr>S.26.02.01!S.26.02.01.01.TD</vt:lpstr>
      <vt:lpstr>S.26.02.01!S.26.02.01.01.TL</vt:lpstr>
      <vt:lpstr>S.26.02.01!S.26.02.01.01.TLC</vt:lpstr>
      <vt:lpstr>S.26.02.01!S.26.02.01.01.TT</vt:lpstr>
      <vt:lpstr>S.26.02.01!S.26.02.01.01.TTC</vt:lpstr>
      <vt:lpstr>S.26.02.01!S.26.02.01.01.X</vt:lpstr>
      <vt:lpstr>S.26.02.01!S.26.02.01.01.Y</vt:lpstr>
      <vt:lpstr>S.26.02.01!S.26.02.01.01.Z</vt:lpstr>
      <vt:lpstr>S.26.02.01!S.26.02.01.01.ZHI</vt:lpstr>
      <vt:lpstr>S.26.02.01!S.26.02.01.02</vt:lpstr>
      <vt:lpstr>S.26.02.01!S.26.02.01.02.TC</vt:lpstr>
      <vt:lpstr>S.26.02.01!S.26.02.01.02.TD</vt:lpstr>
      <vt:lpstr>S.26.02.01!S.26.02.01.02.TL</vt:lpstr>
      <vt:lpstr>S.26.02.01!S.26.02.01.02.TLC</vt:lpstr>
      <vt:lpstr>S.26.02.01!S.26.02.01.02.TT</vt:lpstr>
      <vt:lpstr>S.26.02.01!S.26.02.01.02.TTC</vt:lpstr>
      <vt:lpstr>S.26.02.01!S.26.02.01.02.Y</vt:lpstr>
      <vt:lpstr>S.26.02.01!S.26.02.01.02.Z</vt:lpstr>
      <vt:lpstr>S.26.02.01!S.26.02.01.02.ZHI</vt:lpstr>
      <vt:lpstr>S.26.02.01!S.26.02.01.03</vt:lpstr>
      <vt:lpstr>S.26.02.01!S.26.02.01.03.TC</vt:lpstr>
      <vt:lpstr>S.26.02.01!S.26.02.01.03.TD</vt:lpstr>
      <vt:lpstr>S.26.02.01!S.26.02.01.03.TL</vt:lpstr>
      <vt:lpstr>S.26.02.01!S.26.02.01.03.TLC</vt:lpstr>
      <vt:lpstr>S.26.02.01!S.26.02.01.03.TTC</vt:lpstr>
      <vt:lpstr>S.26.02.01!S.26.02.01.03.Y</vt:lpstr>
      <vt:lpstr>S.26.02.01!S.26.02.01.03.Z</vt:lpstr>
      <vt:lpstr>S.26.02.01!S.26.02.01.03.ZHI</vt:lpstr>
      <vt:lpstr>S.26.02.01!S.26.02.01.VC</vt:lpstr>
      <vt:lpstr>S.26.02.04!S.26.02.04</vt:lpstr>
      <vt:lpstr>S.26.02.04!S.26.02.04.01</vt:lpstr>
      <vt:lpstr>S.26.02.04!S.26.02.04.01.TC</vt:lpstr>
      <vt:lpstr>S.26.02.04!S.26.02.04.01.TD</vt:lpstr>
      <vt:lpstr>S.26.02.04!S.26.02.04.01.TL</vt:lpstr>
      <vt:lpstr>S.26.02.04!S.26.02.04.01.TLC</vt:lpstr>
      <vt:lpstr>S.26.02.04!S.26.02.04.01.TT</vt:lpstr>
      <vt:lpstr>S.26.02.04!S.26.02.04.01.TTC</vt:lpstr>
      <vt:lpstr>S.26.02.04!S.26.02.04.01.X</vt:lpstr>
      <vt:lpstr>S.26.02.04!S.26.02.04.01.Y</vt:lpstr>
      <vt:lpstr>S.26.02.04!S.26.02.04.01.Z</vt:lpstr>
      <vt:lpstr>S.26.02.04!S.26.02.04.01.ZHI</vt:lpstr>
      <vt:lpstr>S.26.02.04!S.26.02.04.02</vt:lpstr>
      <vt:lpstr>S.26.02.04!S.26.02.04.02.TC</vt:lpstr>
      <vt:lpstr>S.26.02.04!S.26.02.04.02.TD</vt:lpstr>
      <vt:lpstr>S.26.02.04!S.26.02.04.02.TL</vt:lpstr>
      <vt:lpstr>S.26.02.04!S.26.02.04.02.TLC</vt:lpstr>
      <vt:lpstr>S.26.02.04!S.26.02.04.02.TT</vt:lpstr>
      <vt:lpstr>S.26.02.04!S.26.02.04.02.TTC</vt:lpstr>
      <vt:lpstr>S.26.02.04!S.26.02.04.02.Y</vt:lpstr>
      <vt:lpstr>S.26.02.04!S.26.02.04.02.Z</vt:lpstr>
      <vt:lpstr>S.26.02.04!S.26.02.04.02.ZHI</vt:lpstr>
      <vt:lpstr>S.26.02.04!S.26.02.04.03</vt:lpstr>
      <vt:lpstr>S.26.02.04!S.26.02.04.03.TC</vt:lpstr>
      <vt:lpstr>S.26.02.04!S.26.02.04.03.TD</vt:lpstr>
      <vt:lpstr>S.26.02.04!S.26.02.04.03.TL</vt:lpstr>
      <vt:lpstr>S.26.02.04!S.26.02.04.03.TLC</vt:lpstr>
      <vt:lpstr>S.26.02.04!S.26.02.04.03.TTC</vt:lpstr>
      <vt:lpstr>S.26.02.04!S.26.02.04.03.Y</vt:lpstr>
      <vt:lpstr>S.26.02.04!S.26.02.04.03.Z</vt:lpstr>
      <vt:lpstr>S.26.02.04!S.26.02.04.03.ZHI</vt:lpstr>
      <vt:lpstr>S.26.02.04!S.26.02.04.VC</vt:lpstr>
      <vt:lpstr>S.26.03.01!S.26.03.01</vt:lpstr>
      <vt:lpstr>S.26.03.01!S.26.03.01.01</vt:lpstr>
      <vt:lpstr>S.26.03.01!S.26.03.01.01.TC</vt:lpstr>
      <vt:lpstr>S.26.03.01!S.26.03.01.01.TD</vt:lpstr>
      <vt:lpstr>S.26.03.01!S.26.03.01.01.TL</vt:lpstr>
      <vt:lpstr>S.26.03.01!S.26.03.01.01.TLC</vt:lpstr>
      <vt:lpstr>S.26.03.01!S.26.03.01.01.TT</vt:lpstr>
      <vt:lpstr>S.26.03.01!S.26.03.01.01.TTC</vt:lpstr>
      <vt:lpstr>S.26.03.01!S.26.03.01.01.X</vt:lpstr>
      <vt:lpstr>S.26.03.01!S.26.03.01.01.Y</vt:lpstr>
      <vt:lpstr>S.26.03.01!S.26.03.01.01.Z</vt:lpstr>
      <vt:lpstr>S.26.03.01!S.26.03.01.01.ZHI</vt:lpstr>
      <vt:lpstr>S.26.03.01!S.26.03.01.02</vt:lpstr>
      <vt:lpstr>S.26.03.01!S.26.03.01.02.TC</vt:lpstr>
      <vt:lpstr>S.26.03.01!S.26.03.01.02.TD</vt:lpstr>
      <vt:lpstr>S.26.03.01!S.26.03.01.02.TL</vt:lpstr>
      <vt:lpstr>S.26.03.01!S.26.03.01.02.TLC</vt:lpstr>
      <vt:lpstr>S.26.03.01!S.26.03.01.02.TT</vt:lpstr>
      <vt:lpstr>S.26.03.01!S.26.03.01.02.TTC</vt:lpstr>
      <vt:lpstr>S.26.03.01!S.26.03.01.02.Y</vt:lpstr>
      <vt:lpstr>S.26.03.01!S.26.03.01.02.Z</vt:lpstr>
      <vt:lpstr>S.26.03.01!S.26.03.01.02.ZHI</vt:lpstr>
      <vt:lpstr>S.26.03.01!S.26.03.01.03</vt:lpstr>
      <vt:lpstr>S.26.03.01!S.26.03.01.03.TC</vt:lpstr>
      <vt:lpstr>S.26.03.01!S.26.03.01.03.TD</vt:lpstr>
      <vt:lpstr>S.26.03.01!S.26.03.01.03.TL</vt:lpstr>
      <vt:lpstr>S.26.03.01!S.26.03.01.03.TLC</vt:lpstr>
      <vt:lpstr>S.26.03.01!S.26.03.01.03.TT</vt:lpstr>
      <vt:lpstr>S.26.03.01!S.26.03.01.03.TTC</vt:lpstr>
      <vt:lpstr>S.26.03.01!S.26.03.01.03.Y</vt:lpstr>
      <vt:lpstr>S.26.03.01!S.26.03.01.03.Z</vt:lpstr>
      <vt:lpstr>S.26.03.01!S.26.03.01.03.ZHI</vt:lpstr>
      <vt:lpstr>S.26.03.01!S.26.03.01.04</vt:lpstr>
      <vt:lpstr>S.26.03.01!S.26.03.01.04.TC</vt:lpstr>
      <vt:lpstr>S.26.03.01!S.26.03.01.04.TD</vt:lpstr>
      <vt:lpstr>S.26.03.01!S.26.03.01.04.TL</vt:lpstr>
      <vt:lpstr>S.26.03.01!S.26.03.01.04.TLC</vt:lpstr>
      <vt:lpstr>S.26.03.01!S.26.03.01.04.TT</vt:lpstr>
      <vt:lpstr>S.26.03.01!S.26.03.01.04.TTC</vt:lpstr>
      <vt:lpstr>S.26.03.01!S.26.03.01.04.X</vt:lpstr>
      <vt:lpstr>S.26.03.01!S.26.03.01.04.Y</vt:lpstr>
      <vt:lpstr>S.26.03.01!S.26.03.01.04.Z</vt:lpstr>
      <vt:lpstr>S.26.03.01!S.26.03.01.04.ZHI</vt:lpstr>
      <vt:lpstr>S.26.03.01!S.26.03.01.VC</vt:lpstr>
      <vt:lpstr>S.26.03.04!S.26.03.04</vt:lpstr>
      <vt:lpstr>S.26.03.04!S.26.03.04.01</vt:lpstr>
      <vt:lpstr>S.26.03.04!S.26.03.04.01.TC</vt:lpstr>
      <vt:lpstr>S.26.03.04!S.26.03.04.01.TD</vt:lpstr>
      <vt:lpstr>S.26.03.04!S.26.03.04.01.TL</vt:lpstr>
      <vt:lpstr>S.26.03.04!S.26.03.04.01.TLC</vt:lpstr>
      <vt:lpstr>S.26.03.04!S.26.03.04.01.TT</vt:lpstr>
      <vt:lpstr>S.26.03.04!S.26.03.04.01.TTC</vt:lpstr>
      <vt:lpstr>S.26.03.04!S.26.03.04.01.X</vt:lpstr>
      <vt:lpstr>S.26.03.04!S.26.03.04.01.Y</vt:lpstr>
      <vt:lpstr>S.26.03.04!S.26.03.04.01.Z</vt:lpstr>
      <vt:lpstr>S.26.03.04!S.26.03.04.01.ZHI</vt:lpstr>
      <vt:lpstr>S.26.03.04!S.26.03.04.02</vt:lpstr>
      <vt:lpstr>S.26.03.04!S.26.03.04.02.TC</vt:lpstr>
      <vt:lpstr>S.26.03.04!S.26.03.04.02.TD</vt:lpstr>
      <vt:lpstr>S.26.03.04!S.26.03.04.02.TL</vt:lpstr>
      <vt:lpstr>S.26.03.04!S.26.03.04.02.TLC</vt:lpstr>
      <vt:lpstr>S.26.03.04!S.26.03.04.02.TT</vt:lpstr>
      <vt:lpstr>S.26.03.04!S.26.03.04.02.TTC</vt:lpstr>
      <vt:lpstr>S.26.03.04!S.26.03.04.02.X</vt:lpstr>
      <vt:lpstr>S.26.03.04!S.26.03.04.02.Y</vt:lpstr>
      <vt:lpstr>S.26.03.04!S.26.03.04.02.Z</vt:lpstr>
      <vt:lpstr>S.26.03.04!S.26.03.04.02.ZHI</vt:lpstr>
      <vt:lpstr>S.26.03.04!S.26.03.04.03</vt:lpstr>
      <vt:lpstr>S.26.03.04!S.26.03.04.03.TC</vt:lpstr>
      <vt:lpstr>S.26.03.04!S.26.03.04.03.TD</vt:lpstr>
      <vt:lpstr>S.26.03.04!S.26.03.04.03.TL</vt:lpstr>
      <vt:lpstr>S.26.03.04!S.26.03.04.03.TLC</vt:lpstr>
      <vt:lpstr>S.26.03.04!S.26.03.04.03.TT</vt:lpstr>
      <vt:lpstr>S.26.03.04!S.26.03.04.03.TTC</vt:lpstr>
      <vt:lpstr>S.26.03.04!S.26.03.04.03.Y</vt:lpstr>
      <vt:lpstr>S.26.03.04!S.26.03.04.03.Z</vt:lpstr>
      <vt:lpstr>S.26.03.04!S.26.03.04.03.ZHI</vt:lpstr>
      <vt:lpstr>S.26.03.04!S.26.03.04.04</vt:lpstr>
      <vt:lpstr>S.26.03.04!S.26.03.04.04.TC</vt:lpstr>
      <vt:lpstr>S.26.03.04!S.26.03.04.04.TD</vt:lpstr>
      <vt:lpstr>S.26.03.04!S.26.03.04.04.TL</vt:lpstr>
      <vt:lpstr>S.26.03.04!S.26.03.04.04.TLC</vt:lpstr>
      <vt:lpstr>S.26.03.04!S.26.03.04.04.TT</vt:lpstr>
      <vt:lpstr>S.26.03.04!S.26.03.04.04.TTC</vt:lpstr>
      <vt:lpstr>S.26.03.04!S.26.03.04.04.X</vt:lpstr>
      <vt:lpstr>S.26.03.04!S.26.03.04.04.Y</vt:lpstr>
      <vt:lpstr>S.26.03.04!S.26.03.04.04.Z</vt:lpstr>
      <vt:lpstr>S.26.03.04!S.26.03.04.04.ZHI</vt:lpstr>
      <vt:lpstr>S.26.03.04!S.26.03.04.VC</vt:lpstr>
      <vt:lpstr>S.26.04.01!S.26.04.01</vt:lpstr>
      <vt:lpstr>S.26.04.01!S.26.04.01.01</vt:lpstr>
      <vt:lpstr>S.26.04.01!S.26.04.01.01.TC</vt:lpstr>
      <vt:lpstr>S.26.04.01!S.26.04.01.01.TD</vt:lpstr>
      <vt:lpstr>S.26.04.01!S.26.04.01.01.TL</vt:lpstr>
      <vt:lpstr>S.26.04.01!S.26.04.01.01.TLC</vt:lpstr>
      <vt:lpstr>S.26.04.01!S.26.04.01.01.TT</vt:lpstr>
      <vt:lpstr>S.26.04.01!S.26.04.01.01.TTC</vt:lpstr>
      <vt:lpstr>S.26.04.01!S.26.04.01.01.X</vt:lpstr>
      <vt:lpstr>S.26.04.01!S.26.04.01.01.Y</vt:lpstr>
      <vt:lpstr>S.26.04.01!S.26.04.01.01.Z</vt:lpstr>
      <vt:lpstr>S.26.04.01!S.26.04.01.01.ZHI</vt:lpstr>
      <vt:lpstr>S.26.04.01!S.26.04.01.02</vt:lpstr>
      <vt:lpstr>S.26.04.01!S.26.04.01.02.TC</vt:lpstr>
      <vt:lpstr>S.26.04.01!S.26.04.01.02.TD</vt:lpstr>
      <vt:lpstr>S.26.04.01!S.26.04.01.02.TL</vt:lpstr>
      <vt:lpstr>S.26.04.01!S.26.04.01.02.TLC</vt:lpstr>
      <vt:lpstr>S.26.04.01!S.26.04.01.02.TT</vt:lpstr>
      <vt:lpstr>S.26.04.01!S.26.04.01.02.TTC</vt:lpstr>
      <vt:lpstr>S.26.04.01!S.26.04.01.02.X</vt:lpstr>
      <vt:lpstr>S.26.04.01!S.26.04.01.02.Y</vt:lpstr>
      <vt:lpstr>S.26.04.01!S.26.04.01.02.Z</vt:lpstr>
      <vt:lpstr>S.26.04.01!S.26.04.01.02.ZHI</vt:lpstr>
      <vt:lpstr>S.26.04.01!S.26.04.01.03</vt:lpstr>
      <vt:lpstr>S.26.04.01!S.26.04.01.03.TC</vt:lpstr>
      <vt:lpstr>S.26.04.01!S.26.04.01.03.TD</vt:lpstr>
      <vt:lpstr>S.26.04.01!S.26.04.01.03.TL</vt:lpstr>
      <vt:lpstr>S.26.04.01!S.26.04.01.03.TLC</vt:lpstr>
      <vt:lpstr>S.26.04.01!S.26.04.01.03.TT</vt:lpstr>
      <vt:lpstr>S.26.04.01!S.26.04.01.03.TTC</vt:lpstr>
      <vt:lpstr>S.26.04.01!S.26.04.01.03.X</vt:lpstr>
      <vt:lpstr>S.26.04.01!S.26.04.01.03.Y</vt:lpstr>
      <vt:lpstr>S.26.04.01!S.26.04.01.03.Z</vt:lpstr>
      <vt:lpstr>S.26.04.01!S.26.04.01.03.ZHI</vt:lpstr>
      <vt:lpstr>S.26.04.01!S.26.04.01.04</vt:lpstr>
      <vt:lpstr>S.26.04.01!S.26.04.01.04.TC</vt:lpstr>
      <vt:lpstr>S.26.04.01!S.26.04.01.04.TD</vt:lpstr>
      <vt:lpstr>S.26.04.01!S.26.04.01.04.TL</vt:lpstr>
      <vt:lpstr>S.26.04.01!S.26.04.01.04.TLC</vt:lpstr>
      <vt:lpstr>S.26.04.01!S.26.04.01.04.TT</vt:lpstr>
      <vt:lpstr>S.26.04.01!S.26.04.01.04.TTC</vt:lpstr>
      <vt:lpstr>S.26.04.01!S.26.04.01.04.X</vt:lpstr>
      <vt:lpstr>S.26.04.01!S.26.04.01.04.Y</vt:lpstr>
      <vt:lpstr>S.26.04.01!S.26.04.01.04.Z</vt:lpstr>
      <vt:lpstr>S.26.04.01!S.26.04.01.04.ZHI</vt:lpstr>
      <vt:lpstr>S.26.04.01!S.26.04.01.05</vt:lpstr>
      <vt:lpstr>S.26.04.01!S.26.04.01.05.TC</vt:lpstr>
      <vt:lpstr>S.26.04.01!S.26.04.01.05.TD</vt:lpstr>
      <vt:lpstr>S.26.04.01!S.26.04.01.05.TL</vt:lpstr>
      <vt:lpstr>S.26.04.01!S.26.04.01.05.TLC</vt:lpstr>
      <vt:lpstr>S.26.04.01!S.26.04.01.05.TT</vt:lpstr>
      <vt:lpstr>S.26.04.01!S.26.04.01.05.TTC</vt:lpstr>
      <vt:lpstr>S.26.04.01!S.26.04.01.05.X</vt:lpstr>
      <vt:lpstr>S.26.04.01!S.26.04.01.05.Y</vt:lpstr>
      <vt:lpstr>S.26.04.01!S.26.04.01.05.Z</vt:lpstr>
      <vt:lpstr>S.26.04.01!S.26.04.01.05.ZHI</vt:lpstr>
      <vt:lpstr>S.26.04.01!S.26.04.01.06</vt:lpstr>
      <vt:lpstr>S.26.04.01!S.26.04.01.06.TC</vt:lpstr>
      <vt:lpstr>S.26.04.01!S.26.04.01.06.TD</vt:lpstr>
      <vt:lpstr>S.26.04.01!S.26.04.01.06.TL</vt:lpstr>
      <vt:lpstr>S.26.04.01!S.26.04.01.06.TLC</vt:lpstr>
      <vt:lpstr>S.26.04.01!S.26.04.01.06.TT</vt:lpstr>
      <vt:lpstr>S.26.04.01!S.26.04.01.06.TTC</vt:lpstr>
      <vt:lpstr>S.26.04.01!S.26.04.01.06.X</vt:lpstr>
      <vt:lpstr>S.26.04.01!S.26.04.01.06.Y</vt:lpstr>
      <vt:lpstr>S.26.04.01!S.26.04.01.06.Z</vt:lpstr>
      <vt:lpstr>S.26.04.01!S.26.04.01.06.ZHI</vt:lpstr>
      <vt:lpstr>S.26.04.01!S.26.04.01.07</vt:lpstr>
      <vt:lpstr>S.26.04.01!S.26.04.01.07.TC</vt:lpstr>
      <vt:lpstr>S.26.04.01!S.26.04.01.07.TD</vt:lpstr>
      <vt:lpstr>S.26.04.01!S.26.04.01.07.TL</vt:lpstr>
      <vt:lpstr>S.26.04.01!S.26.04.01.07.TLC</vt:lpstr>
      <vt:lpstr>S.26.04.01!S.26.04.01.07.TT</vt:lpstr>
      <vt:lpstr>S.26.04.01!S.26.04.01.07.TTC</vt:lpstr>
      <vt:lpstr>S.26.04.01!S.26.04.01.07.X</vt:lpstr>
      <vt:lpstr>S.26.04.01!S.26.04.01.07.Y</vt:lpstr>
      <vt:lpstr>S.26.04.01!S.26.04.01.07.Z</vt:lpstr>
      <vt:lpstr>S.26.04.01!S.26.04.01.07.ZHI</vt:lpstr>
      <vt:lpstr>S.26.04.01!S.26.04.01.08</vt:lpstr>
      <vt:lpstr>S.26.04.01!S.26.04.01.08.TC</vt:lpstr>
      <vt:lpstr>S.26.04.01!S.26.04.01.08.TD</vt:lpstr>
      <vt:lpstr>S.26.04.01!S.26.04.01.08.TL</vt:lpstr>
      <vt:lpstr>S.26.04.01!S.26.04.01.08.TLC</vt:lpstr>
      <vt:lpstr>S.26.04.01!S.26.04.01.08.TT</vt:lpstr>
      <vt:lpstr>S.26.04.01!S.26.04.01.08.TTC</vt:lpstr>
      <vt:lpstr>S.26.04.01!S.26.04.01.08.X</vt:lpstr>
      <vt:lpstr>S.26.04.01!S.26.04.01.08.Y</vt:lpstr>
      <vt:lpstr>S.26.04.01!S.26.04.01.08.Z</vt:lpstr>
      <vt:lpstr>S.26.04.01!S.26.04.01.08.ZHI</vt:lpstr>
      <vt:lpstr>S.26.04.01!S.26.04.01.09</vt:lpstr>
      <vt:lpstr>S.26.04.01!S.26.04.01.09.TC</vt:lpstr>
      <vt:lpstr>S.26.04.01!S.26.04.01.09.TD</vt:lpstr>
      <vt:lpstr>S.26.04.01!S.26.04.01.09.TL</vt:lpstr>
      <vt:lpstr>S.26.04.01!S.26.04.01.09.TLC</vt:lpstr>
      <vt:lpstr>S.26.04.01!S.26.04.01.09.TT</vt:lpstr>
      <vt:lpstr>S.26.04.01!S.26.04.01.09.TTC</vt:lpstr>
      <vt:lpstr>S.26.04.01!S.26.04.01.09.Y</vt:lpstr>
      <vt:lpstr>S.26.04.01!S.26.04.01.09.Z</vt:lpstr>
      <vt:lpstr>S.26.04.01!S.26.04.01.09.ZHI</vt:lpstr>
      <vt:lpstr>S.26.04.01!S.26.04.01.VC</vt:lpstr>
      <vt:lpstr>S.26.04.04!S.26.04.04</vt:lpstr>
      <vt:lpstr>S.26.04.04!S.26.04.04.01</vt:lpstr>
      <vt:lpstr>S.26.04.04!S.26.04.04.01.TC</vt:lpstr>
      <vt:lpstr>S.26.04.04!S.26.04.04.01.TD</vt:lpstr>
      <vt:lpstr>S.26.04.04!S.26.04.04.01.TL</vt:lpstr>
      <vt:lpstr>S.26.04.04!S.26.04.04.01.TLC</vt:lpstr>
      <vt:lpstr>S.26.04.04!S.26.04.04.01.TT</vt:lpstr>
      <vt:lpstr>S.26.04.04!S.26.04.04.01.TTC</vt:lpstr>
      <vt:lpstr>S.26.04.04!S.26.04.04.01.X</vt:lpstr>
      <vt:lpstr>S.26.04.04!S.26.04.04.01.Y</vt:lpstr>
      <vt:lpstr>S.26.04.04!S.26.04.04.01.Z</vt:lpstr>
      <vt:lpstr>S.26.04.04!S.26.04.04.01.ZHI</vt:lpstr>
      <vt:lpstr>S.26.04.04!S.26.04.04.02</vt:lpstr>
      <vt:lpstr>S.26.04.04!S.26.04.04.02.TC</vt:lpstr>
      <vt:lpstr>S.26.04.04!S.26.04.04.02.TD</vt:lpstr>
      <vt:lpstr>S.26.04.04!S.26.04.04.02.TL</vt:lpstr>
      <vt:lpstr>S.26.04.04!S.26.04.04.02.TLC</vt:lpstr>
      <vt:lpstr>S.26.04.04!S.26.04.04.02.TT</vt:lpstr>
      <vt:lpstr>S.26.04.04!S.26.04.04.02.TTC</vt:lpstr>
      <vt:lpstr>S.26.04.04!S.26.04.04.02.X</vt:lpstr>
      <vt:lpstr>S.26.04.04!S.26.04.04.02.Y</vt:lpstr>
      <vt:lpstr>S.26.04.04!S.26.04.04.02.Z</vt:lpstr>
      <vt:lpstr>S.26.04.04!S.26.04.04.02.ZHI</vt:lpstr>
      <vt:lpstr>S.26.04.04!S.26.04.04.03</vt:lpstr>
      <vt:lpstr>S.26.04.04!S.26.04.04.03.TC</vt:lpstr>
      <vt:lpstr>S.26.04.04!S.26.04.04.03.TD</vt:lpstr>
      <vt:lpstr>S.26.04.04!S.26.04.04.03.TL</vt:lpstr>
      <vt:lpstr>S.26.04.04!S.26.04.04.03.TLC</vt:lpstr>
      <vt:lpstr>S.26.04.04!S.26.04.04.03.TT</vt:lpstr>
      <vt:lpstr>S.26.04.04!S.26.04.04.03.TTC</vt:lpstr>
      <vt:lpstr>S.26.04.04!S.26.04.04.03.X</vt:lpstr>
      <vt:lpstr>S.26.04.04!S.26.04.04.03.Y</vt:lpstr>
      <vt:lpstr>S.26.04.04!S.26.04.04.03.Z</vt:lpstr>
      <vt:lpstr>S.26.04.04!S.26.04.04.03.ZHI</vt:lpstr>
      <vt:lpstr>S.26.04.04!S.26.04.04.04</vt:lpstr>
      <vt:lpstr>S.26.04.04!S.26.04.04.04.TC</vt:lpstr>
      <vt:lpstr>S.26.04.04!S.26.04.04.04.TD</vt:lpstr>
      <vt:lpstr>S.26.04.04!S.26.04.04.04.TL</vt:lpstr>
      <vt:lpstr>S.26.04.04!S.26.04.04.04.TLC</vt:lpstr>
      <vt:lpstr>S.26.04.04!S.26.04.04.04.TT</vt:lpstr>
      <vt:lpstr>S.26.04.04!S.26.04.04.04.TTC</vt:lpstr>
      <vt:lpstr>S.26.04.04!S.26.04.04.04.X</vt:lpstr>
      <vt:lpstr>S.26.04.04!S.26.04.04.04.Y</vt:lpstr>
      <vt:lpstr>S.26.04.04!S.26.04.04.04.Z</vt:lpstr>
      <vt:lpstr>S.26.04.04!S.26.04.04.04.ZHI</vt:lpstr>
      <vt:lpstr>S.26.04.04!S.26.04.04.05</vt:lpstr>
      <vt:lpstr>S.26.04.04!S.26.04.04.05.TC</vt:lpstr>
      <vt:lpstr>S.26.04.04!S.26.04.04.05.TD</vt:lpstr>
      <vt:lpstr>S.26.04.04!S.26.04.04.05.TL</vt:lpstr>
      <vt:lpstr>S.26.04.04!S.26.04.04.05.TLC</vt:lpstr>
      <vt:lpstr>S.26.04.04!S.26.04.04.05.TT</vt:lpstr>
      <vt:lpstr>S.26.04.04!S.26.04.04.05.TTC</vt:lpstr>
      <vt:lpstr>S.26.04.04!S.26.04.04.05.X</vt:lpstr>
      <vt:lpstr>S.26.04.04!S.26.04.04.05.Y</vt:lpstr>
      <vt:lpstr>S.26.04.04!S.26.04.04.05.Z</vt:lpstr>
      <vt:lpstr>S.26.04.04!S.26.04.04.05.ZHI</vt:lpstr>
      <vt:lpstr>S.26.04.04!S.26.04.04.06</vt:lpstr>
      <vt:lpstr>S.26.04.04!S.26.04.04.06.TC</vt:lpstr>
      <vt:lpstr>S.26.04.04!S.26.04.04.06.TD</vt:lpstr>
      <vt:lpstr>S.26.04.04!S.26.04.04.06.TL</vt:lpstr>
      <vt:lpstr>S.26.04.04!S.26.04.04.06.TLC</vt:lpstr>
      <vt:lpstr>S.26.04.04!S.26.04.04.06.TT</vt:lpstr>
      <vt:lpstr>S.26.04.04!S.26.04.04.06.TTC</vt:lpstr>
      <vt:lpstr>S.26.04.04!S.26.04.04.06.X</vt:lpstr>
      <vt:lpstr>S.26.04.04!S.26.04.04.06.Y</vt:lpstr>
      <vt:lpstr>S.26.04.04!S.26.04.04.06.Z</vt:lpstr>
      <vt:lpstr>S.26.04.04!S.26.04.04.06.ZHI</vt:lpstr>
      <vt:lpstr>S.26.04.04!S.26.04.04.07</vt:lpstr>
      <vt:lpstr>S.26.04.04!S.26.04.04.07.TC</vt:lpstr>
      <vt:lpstr>S.26.04.04!S.26.04.04.07.TD</vt:lpstr>
      <vt:lpstr>S.26.04.04!S.26.04.04.07.TL</vt:lpstr>
      <vt:lpstr>S.26.04.04!S.26.04.04.07.TLC</vt:lpstr>
      <vt:lpstr>S.26.04.04!S.26.04.04.07.TT</vt:lpstr>
      <vt:lpstr>S.26.04.04!S.26.04.04.07.TTC</vt:lpstr>
      <vt:lpstr>S.26.04.04!S.26.04.04.07.X</vt:lpstr>
      <vt:lpstr>S.26.04.04!S.26.04.04.07.Y</vt:lpstr>
      <vt:lpstr>S.26.04.04!S.26.04.04.07.Z</vt:lpstr>
      <vt:lpstr>S.26.04.04!S.26.04.04.07.ZHI</vt:lpstr>
      <vt:lpstr>S.26.04.04!S.26.04.04.08</vt:lpstr>
      <vt:lpstr>S.26.04.04!S.26.04.04.08.TC</vt:lpstr>
      <vt:lpstr>S.26.04.04!S.26.04.04.08.TD</vt:lpstr>
      <vt:lpstr>S.26.04.04!S.26.04.04.08.TL</vt:lpstr>
      <vt:lpstr>S.26.04.04!S.26.04.04.08.TLC</vt:lpstr>
      <vt:lpstr>S.26.04.04!S.26.04.04.08.TT</vt:lpstr>
      <vt:lpstr>S.26.04.04!S.26.04.04.08.TTC</vt:lpstr>
      <vt:lpstr>S.26.04.04!S.26.04.04.08.X</vt:lpstr>
      <vt:lpstr>S.26.04.04!S.26.04.04.08.Y</vt:lpstr>
      <vt:lpstr>S.26.04.04!S.26.04.04.08.Z</vt:lpstr>
      <vt:lpstr>S.26.04.04!S.26.04.04.08.ZHI</vt:lpstr>
      <vt:lpstr>S.26.04.04!S.26.04.04.09</vt:lpstr>
      <vt:lpstr>S.26.04.04!S.26.04.04.09.TC</vt:lpstr>
      <vt:lpstr>S.26.04.04!S.26.04.04.09.TD</vt:lpstr>
      <vt:lpstr>S.26.04.04!S.26.04.04.09.TL</vt:lpstr>
      <vt:lpstr>S.26.04.04!S.26.04.04.09.TLC</vt:lpstr>
      <vt:lpstr>S.26.04.04!S.26.04.04.09.TT</vt:lpstr>
      <vt:lpstr>S.26.04.04!S.26.04.04.09.TTC</vt:lpstr>
      <vt:lpstr>S.26.04.04!S.26.04.04.09.Y</vt:lpstr>
      <vt:lpstr>S.26.04.04!S.26.04.04.09.Z</vt:lpstr>
      <vt:lpstr>S.26.04.04!S.26.04.04.09.ZHI</vt:lpstr>
      <vt:lpstr>S.26.04.04!S.26.04.04.VC</vt:lpstr>
      <vt:lpstr>S.26.05.01!S.26.05.01</vt:lpstr>
      <vt:lpstr>S.26.05.01!S.26.05.01.01</vt:lpstr>
      <vt:lpstr>S.26.05.01!S.26.05.01.01.TC</vt:lpstr>
      <vt:lpstr>S.26.05.01!S.26.05.01.01.TD</vt:lpstr>
      <vt:lpstr>S.26.05.01!S.26.05.01.01.TL</vt:lpstr>
      <vt:lpstr>S.26.05.01!S.26.05.01.01.TLC</vt:lpstr>
      <vt:lpstr>S.26.05.01!S.26.05.01.01.TT</vt:lpstr>
      <vt:lpstr>S.26.05.01!S.26.05.01.01.TTC</vt:lpstr>
      <vt:lpstr>S.26.05.01!S.26.05.01.01.X</vt:lpstr>
      <vt:lpstr>S.26.05.01!S.26.05.01.01.Y</vt:lpstr>
      <vt:lpstr>S.26.05.01!S.26.05.01.01.Z</vt:lpstr>
      <vt:lpstr>S.26.05.01!S.26.05.01.01.ZHI</vt:lpstr>
      <vt:lpstr>S.26.05.01!S.26.05.01.02</vt:lpstr>
      <vt:lpstr>S.26.05.01!S.26.05.01.02.TC</vt:lpstr>
      <vt:lpstr>S.26.05.01!S.26.05.01.02.TD</vt:lpstr>
      <vt:lpstr>S.26.05.01!S.26.05.01.02.TL</vt:lpstr>
      <vt:lpstr>S.26.05.01!S.26.05.01.02.TLC</vt:lpstr>
      <vt:lpstr>S.26.05.01!S.26.05.01.02.TT</vt:lpstr>
      <vt:lpstr>S.26.05.01!S.26.05.01.02.TTC</vt:lpstr>
      <vt:lpstr>S.26.05.01!S.26.05.01.02.X</vt:lpstr>
      <vt:lpstr>S.26.05.01!S.26.05.01.02.Y</vt:lpstr>
      <vt:lpstr>S.26.05.01!S.26.05.01.02.Z</vt:lpstr>
      <vt:lpstr>S.26.05.01!S.26.05.01.02.ZHI</vt:lpstr>
      <vt:lpstr>S.26.05.01!S.26.05.01.03</vt:lpstr>
      <vt:lpstr>S.26.05.01!S.26.05.01.03.TC</vt:lpstr>
      <vt:lpstr>S.26.05.01!S.26.05.01.03.TD</vt:lpstr>
      <vt:lpstr>S.26.05.01!S.26.05.01.03.TL</vt:lpstr>
      <vt:lpstr>S.26.05.01!S.26.05.01.03.TLC</vt:lpstr>
      <vt:lpstr>S.26.05.01!S.26.05.01.03.TT</vt:lpstr>
      <vt:lpstr>S.26.05.01!S.26.05.01.03.TTC</vt:lpstr>
      <vt:lpstr>S.26.05.01!S.26.05.01.03.X</vt:lpstr>
      <vt:lpstr>S.26.05.01!S.26.05.01.03.Y</vt:lpstr>
      <vt:lpstr>S.26.05.01!S.26.05.01.03.Z</vt:lpstr>
      <vt:lpstr>S.26.05.01!S.26.05.01.03.ZHI</vt:lpstr>
      <vt:lpstr>S.26.05.01!S.26.05.01.04</vt:lpstr>
      <vt:lpstr>S.26.05.01!S.26.05.01.04.TC</vt:lpstr>
      <vt:lpstr>S.26.05.01!S.26.05.01.04.TD</vt:lpstr>
      <vt:lpstr>S.26.05.01!S.26.05.01.04.TL</vt:lpstr>
      <vt:lpstr>S.26.05.01!S.26.05.01.04.TLC</vt:lpstr>
      <vt:lpstr>S.26.05.01!S.26.05.01.04.TT</vt:lpstr>
      <vt:lpstr>S.26.05.01!S.26.05.01.04.TTC</vt:lpstr>
      <vt:lpstr>S.26.05.01!S.26.05.01.04.X</vt:lpstr>
      <vt:lpstr>S.26.05.01!S.26.05.01.04.Y</vt:lpstr>
      <vt:lpstr>S.26.05.01!S.26.05.01.04.Z</vt:lpstr>
      <vt:lpstr>S.26.05.01!S.26.05.01.04.ZHI</vt:lpstr>
      <vt:lpstr>S.26.05.01!S.26.05.01.05</vt:lpstr>
      <vt:lpstr>S.26.05.01!S.26.05.01.05.TC</vt:lpstr>
      <vt:lpstr>S.26.05.01!S.26.05.01.05.TD</vt:lpstr>
      <vt:lpstr>S.26.05.01!S.26.05.01.05.TL</vt:lpstr>
      <vt:lpstr>S.26.05.01!S.26.05.01.05.TLC</vt:lpstr>
      <vt:lpstr>S.26.05.01!S.26.05.01.05.TT</vt:lpstr>
      <vt:lpstr>S.26.05.01!S.26.05.01.05.TTC</vt:lpstr>
      <vt:lpstr>S.26.05.01!S.26.05.01.05.Y</vt:lpstr>
      <vt:lpstr>S.26.05.01!S.26.05.01.05.Z</vt:lpstr>
      <vt:lpstr>S.26.05.01!S.26.05.01.05.ZHI</vt:lpstr>
      <vt:lpstr>S.26.05.01!S.26.05.01.VC</vt:lpstr>
      <vt:lpstr>S.26.05.04!S.26.05.04</vt:lpstr>
      <vt:lpstr>S.26.05.04!S.26.05.04.01</vt:lpstr>
      <vt:lpstr>S.26.05.04!S.26.05.04.01.TC</vt:lpstr>
      <vt:lpstr>S.26.05.04!S.26.05.04.01.TD</vt:lpstr>
      <vt:lpstr>S.26.05.04!S.26.05.04.01.TL</vt:lpstr>
      <vt:lpstr>S.26.05.04!S.26.05.04.01.TLC</vt:lpstr>
      <vt:lpstr>S.26.05.04!S.26.05.04.01.TT</vt:lpstr>
      <vt:lpstr>S.26.05.04!S.26.05.04.01.TTC</vt:lpstr>
      <vt:lpstr>S.26.05.04!S.26.05.04.01.X</vt:lpstr>
      <vt:lpstr>S.26.05.04!S.26.05.04.01.Y</vt:lpstr>
      <vt:lpstr>S.26.05.04!S.26.05.04.01.Z</vt:lpstr>
      <vt:lpstr>S.26.05.04!S.26.05.04.01.ZHI</vt:lpstr>
      <vt:lpstr>S.26.05.04!S.26.05.04.02</vt:lpstr>
      <vt:lpstr>S.26.05.04!S.26.05.04.02.TC</vt:lpstr>
      <vt:lpstr>S.26.05.04!S.26.05.04.02.TD</vt:lpstr>
      <vt:lpstr>S.26.05.04!S.26.05.04.02.TL</vt:lpstr>
      <vt:lpstr>S.26.05.04!S.26.05.04.02.TLC</vt:lpstr>
      <vt:lpstr>S.26.05.04!S.26.05.04.02.TT</vt:lpstr>
      <vt:lpstr>S.26.05.04!S.26.05.04.02.TTC</vt:lpstr>
      <vt:lpstr>S.26.05.04!S.26.05.04.02.X</vt:lpstr>
      <vt:lpstr>S.26.05.04!S.26.05.04.02.Y</vt:lpstr>
      <vt:lpstr>S.26.05.04!S.26.05.04.02.Z</vt:lpstr>
      <vt:lpstr>S.26.05.04!S.26.05.04.02.ZHI</vt:lpstr>
      <vt:lpstr>S.26.05.04!S.26.05.04.03</vt:lpstr>
      <vt:lpstr>S.26.05.04!S.26.05.04.03.TC</vt:lpstr>
      <vt:lpstr>S.26.05.04!S.26.05.04.03.TD</vt:lpstr>
      <vt:lpstr>S.26.05.04!S.26.05.04.03.TL</vt:lpstr>
      <vt:lpstr>S.26.05.04!S.26.05.04.03.TLC</vt:lpstr>
      <vt:lpstr>S.26.05.04!S.26.05.04.03.TT</vt:lpstr>
      <vt:lpstr>S.26.05.04!S.26.05.04.03.TTC</vt:lpstr>
      <vt:lpstr>S.26.05.04!S.26.05.04.03.X</vt:lpstr>
      <vt:lpstr>S.26.05.04!S.26.05.04.03.Y</vt:lpstr>
      <vt:lpstr>S.26.05.04!S.26.05.04.03.Z</vt:lpstr>
      <vt:lpstr>S.26.05.04!S.26.05.04.03.ZHI</vt:lpstr>
      <vt:lpstr>S.26.05.04!S.26.05.04.04</vt:lpstr>
      <vt:lpstr>S.26.05.04!S.26.05.04.04.TC</vt:lpstr>
      <vt:lpstr>S.26.05.04!S.26.05.04.04.TD</vt:lpstr>
      <vt:lpstr>S.26.05.04!S.26.05.04.04.TL</vt:lpstr>
      <vt:lpstr>S.26.05.04!S.26.05.04.04.TLC</vt:lpstr>
      <vt:lpstr>S.26.05.04!S.26.05.04.04.TT</vt:lpstr>
      <vt:lpstr>S.26.05.04!S.26.05.04.04.TTC</vt:lpstr>
      <vt:lpstr>S.26.05.04!S.26.05.04.04.X</vt:lpstr>
      <vt:lpstr>S.26.05.04!S.26.05.04.04.Y</vt:lpstr>
      <vt:lpstr>S.26.05.04!S.26.05.04.04.Z</vt:lpstr>
      <vt:lpstr>S.26.05.04!S.26.05.04.04.ZHI</vt:lpstr>
      <vt:lpstr>S.26.05.04!S.26.05.04.05</vt:lpstr>
      <vt:lpstr>S.26.05.04!S.26.05.04.05.TC</vt:lpstr>
      <vt:lpstr>S.26.05.04!S.26.05.04.05.TD</vt:lpstr>
      <vt:lpstr>S.26.05.04!S.26.05.04.05.TL</vt:lpstr>
      <vt:lpstr>S.26.05.04!S.26.05.04.05.TLC</vt:lpstr>
      <vt:lpstr>S.26.05.04!S.26.05.04.05.TT</vt:lpstr>
      <vt:lpstr>S.26.05.04!S.26.05.04.05.TTC</vt:lpstr>
      <vt:lpstr>S.26.05.04!S.26.05.04.05.Y</vt:lpstr>
      <vt:lpstr>S.26.05.04!S.26.05.04.05.Z</vt:lpstr>
      <vt:lpstr>S.26.05.04!S.26.05.04.05.ZHI</vt:lpstr>
      <vt:lpstr>S.26.05.04!S.26.05.04.VC</vt:lpstr>
      <vt:lpstr>S.26.06.01!S.26.06.01</vt:lpstr>
      <vt:lpstr>S.26.06.01!S.26.06.01.01</vt:lpstr>
      <vt:lpstr>S.26.06.01!S.26.06.01.01.TC</vt:lpstr>
      <vt:lpstr>S.26.06.01!S.26.06.01.01.TD</vt:lpstr>
      <vt:lpstr>S.26.06.01!S.26.06.01.01.TL</vt:lpstr>
      <vt:lpstr>S.26.06.01!S.26.06.01.01.TLC</vt:lpstr>
      <vt:lpstr>S.26.06.01!S.26.06.01.01.TT</vt:lpstr>
      <vt:lpstr>S.26.06.01!S.26.06.01.01.TTC</vt:lpstr>
      <vt:lpstr>S.26.06.01!S.26.06.01.01.X</vt:lpstr>
      <vt:lpstr>S.26.06.01!S.26.06.01.01.Y</vt:lpstr>
      <vt:lpstr>S.26.06.01!S.26.06.01.01.Z</vt:lpstr>
      <vt:lpstr>S.26.06.01!S.26.06.01.01.ZHI</vt:lpstr>
      <vt:lpstr>S.26.06.01!S.26.06.01.VC</vt:lpstr>
      <vt:lpstr>S.26.06.04!S.26.06.04</vt:lpstr>
      <vt:lpstr>S.26.06.04!S.26.06.04.01</vt:lpstr>
      <vt:lpstr>S.26.06.04!S.26.06.04.01.TC</vt:lpstr>
      <vt:lpstr>S.26.06.04!S.26.06.04.01.TD</vt:lpstr>
      <vt:lpstr>S.26.06.04!S.26.06.04.01.TL</vt:lpstr>
      <vt:lpstr>S.26.06.04!S.26.06.04.01.TLC</vt:lpstr>
      <vt:lpstr>S.26.06.04!S.26.06.04.01.TT</vt:lpstr>
      <vt:lpstr>S.26.06.04!S.26.06.04.01.TTC</vt:lpstr>
      <vt:lpstr>S.26.06.04!S.26.06.04.01.X</vt:lpstr>
      <vt:lpstr>S.26.06.04!S.26.06.04.01.Y</vt:lpstr>
      <vt:lpstr>S.26.06.04!S.26.06.04.01.Z</vt:lpstr>
      <vt:lpstr>S.26.06.04!S.26.06.04.01.ZHI</vt:lpstr>
      <vt:lpstr>S.26.06.04!S.26.06.04.VC</vt:lpstr>
      <vt:lpstr>S.26.07.01!S.26.07.01</vt:lpstr>
      <vt:lpstr>S.26.07.01!S.26.07.01.01</vt:lpstr>
      <vt:lpstr>S.26.07.01!S.26.07.01.01.TC</vt:lpstr>
      <vt:lpstr>S.26.07.01!S.26.07.01.01.TD</vt:lpstr>
      <vt:lpstr>S.26.07.01!S.26.07.01.01.TL</vt:lpstr>
      <vt:lpstr>S.26.07.01!S.26.07.01.01.TLC</vt:lpstr>
      <vt:lpstr>S.26.07.01!S.26.07.01.01.TT</vt:lpstr>
      <vt:lpstr>S.26.07.01!S.26.07.01.01.TTC</vt:lpstr>
      <vt:lpstr>S.26.07.01!S.26.07.01.01.X</vt:lpstr>
      <vt:lpstr>S.26.07.01!S.26.07.01.01.Y</vt:lpstr>
      <vt:lpstr>S.26.07.01!S.26.07.01.01.Z</vt:lpstr>
      <vt:lpstr>S.26.07.01!S.26.07.01.01.ZHI</vt:lpstr>
      <vt:lpstr>S.26.07.01!S.26.07.01.02</vt:lpstr>
      <vt:lpstr>S.26.07.01!S.26.07.01.02.TC</vt:lpstr>
      <vt:lpstr>S.26.07.01!S.26.07.01.02.TD</vt:lpstr>
      <vt:lpstr>S.26.07.01!S.26.07.01.02.TL</vt:lpstr>
      <vt:lpstr>S.26.07.01!S.26.07.01.02.TLC</vt:lpstr>
      <vt:lpstr>S.26.07.01!S.26.07.01.02.TTC</vt:lpstr>
      <vt:lpstr>S.26.07.01!S.26.07.01.02.Y</vt:lpstr>
      <vt:lpstr>S.26.07.01!S.26.07.01.02.Z</vt:lpstr>
      <vt:lpstr>S.26.07.01!S.26.07.01.02.ZHI</vt:lpstr>
      <vt:lpstr>S.26.07.01!S.26.07.01.03</vt:lpstr>
      <vt:lpstr>S.26.07.01!S.26.07.01.03.TC</vt:lpstr>
      <vt:lpstr>S.26.07.01!S.26.07.01.03.TD</vt:lpstr>
      <vt:lpstr>S.26.07.01!S.26.07.01.03.TL</vt:lpstr>
      <vt:lpstr>S.26.07.01!S.26.07.01.03.TLC</vt:lpstr>
      <vt:lpstr>S.26.07.01!S.26.07.01.03.TT</vt:lpstr>
      <vt:lpstr>S.26.07.01!S.26.07.01.03.TTC</vt:lpstr>
      <vt:lpstr>S.26.07.01!S.26.07.01.03.X</vt:lpstr>
      <vt:lpstr>S.26.07.01!S.26.07.01.03.Z</vt:lpstr>
      <vt:lpstr>S.26.07.01!S.26.07.01.03.ZHI</vt:lpstr>
      <vt:lpstr>S.26.07.01!S.26.07.01.04</vt:lpstr>
      <vt:lpstr>S.26.07.01!S.26.07.01.04.TC</vt:lpstr>
      <vt:lpstr>S.26.07.01!S.26.07.01.04.TD</vt:lpstr>
      <vt:lpstr>S.26.07.01!S.26.07.01.04.TL</vt:lpstr>
      <vt:lpstr>S.26.07.01!S.26.07.01.04.TLC</vt:lpstr>
      <vt:lpstr>S.26.07.01!S.26.07.01.04.TT</vt:lpstr>
      <vt:lpstr>S.26.07.01!S.26.07.01.04.TTC</vt:lpstr>
      <vt:lpstr>S.26.07.01!S.26.07.01.04.X</vt:lpstr>
      <vt:lpstr>S.26.07.01!S.26.07.01.04.Y</vt:lpstr>
      <vt:lpstr>S.26.07.01!S.26.07.01.04.Z</vt:lpstr>
      <vt:lpstr>S.26.07.01!S.26.07.01.04.ZHI</vt:lpstr>
      <vt:lpstr>S.26.07.01!S.26.07.01.05</vt:lpstr>
      <vt:lpstr>S.26.07.01!S.26.07.01.05.TC</vt:lpstr>
      <vt:lpstr>S.26.07.01!S.26.07.01.05.TD</vt:lpstr>
      <vt:lpstr>S.26.07.01!S.26.07.01.05.TL</vt:lpstr>
      <vt:lpstr>S.26.07.01!S.26.07.01.05.TLC</vt:lpstr>
      <vt:lpstr>S.26.07.01!S.26.07.01.05.TTC</vt:lpstr>
      <vt:lpstr>S.26.07.01!S.26.07.01.05.Y</vt:lpstr>
      <vt:lpstr>S.26.07.01!S.26.07.01.05.Z</vt:lpstr>
      <vt:lpstr>S.26.07.01!S.26.07.01.05.ZHI</vt:lpstr>
      <vt:lpstr>S.26.07.01!S.26.07.01.06</vt:lpstr>
      <vt:lpstr>S.26.07.01!S.26.07.01.06.TC</vt:lpstr>
      <vt:lpstr>S.26.07.01!S.26.07.01.06.TD</vt:lpstr>
      <vt:lpstr>S.26.07.01!S.26.07.01.06.TL</vt:lpstr>
      <vt:lpstr>S.26.07.01!S.26.07.01.06.TLC</vt:lpstr>
      <vt:lpstr>S.26.07.01!S.26.07.01.06.TT</vt:lpstr>
      <vt:lpstr>S.26.07.01!S.26.07.01.06.TTC</vt:lpstr>
      <vt:lpstr>S.26.07.01!S.26.07.01.06.X</vt:lpstr>
      <vt:lpstr>S.26.07.01!S.26.07.01.06.Y</vt:lpstr>
      <vt:lpstr>S.26.07.01!S.26.07.01.06.Z</vt:lpstr>
      <vt:lpstr>S.26.07.01!S.26.07.01.06.ZHI</vt:lpstr>
      <vt:lpstr>S.26.07.01!S.26.07.01.VC</vt:lpstr>
      <vt:lpstr>S.26.07.04!S.26.07.04</vt:lpstr>
      <vt:lpstr>S.26.07.04!S.26.07.04.01</vt:lpstr>
      <vt:lpstr>S.26.07.04!S.26.07.04.01.TC</vt:lpstr>
      <vt:lpstr>S.26.07.04!S.26.07.04.01.TD</vt:lpstr>
      <vt:lpstr>S.26.07.04!S.26.07.04.01.TL</vt:lpstr>
      <vt:lpstr>S.26.07.04!S.26.07.04.01.TLC</vt:lpstr>
      <vt:lpstr>S.26.07.04!S.26.07.04.01.TT</vt:lpstr>
      <vt:lpstr>S.26.07.04!S.26.07.04.01.TTC</vt:lpstr>
      <vt:lpstr>S.26.07.04!S.26.07.04.01.X</vt:lpstr>
      <vt:lpstr>S.26.07.04!S.26.07.04.01.Y</vt:lpstr>
      <vt:lpstr>S.26.07.04!S.26.07.04.01.Z</vt:lpstr>
      <vt:lpstr>S.26.07.04!S.26.07.04.01.ZHI</vt:lpstr>
      <vt:lpstr>S.26.07.04!S.26.07.04.02</vt:lpstr>
      <vt:lpstr>S.26.07.04!S.26.07.04.02.TC</vt:lpstr>
      <vt:lpstr>S.26.07.04!S.26.07.04.02.TD</vt:lpstr>
      <vt:lpstr>S.26.07.04!S.26.07.04.02.TL</vt:lpstr>
      <vt:lpstr>S.26.07.04!S.26.07.04.02.TLC</vt:lpstr>
      <vt:lpstr>S.26.07.04!S.26.07.04.02.TTC</vt:lpstr>
      <vt:lpstr>S.26.07.04!S.26.07.04.02.Y</vt:lpstr>
      <vt:lpstr>S.26.07.04!S.26.07.04.02.Z</vt:lpstr>
      <vt:lpstr>S.26.07.04!S.26.07.04.02.ZHI</vt:lpstr>
      <vt:lpstr>S.26.07.04!S.26.07.04.03</vt:lpstr>
      <vt:lpstr>S.26.07.04!S.26.07.04.03.TC</vt:lpstr>
      <vt:lpstr>S.26.07.04!S.26.07.04.03.TD</vt:lpstr>
      <vt:lpstr>S.26.07.04!S.26.07.04.03.TL</vt:lpstr>
      <vt:lpstr>S.26.07.04!S.26.07.04.03.TLC</vt:lpstr>
      <vt:lpstr>S.26.07.04!S.26.07.04.03.TT</vt:lpstr>
      <vt:lpstr>S.26.07.04!S.26.07.04.03.TTC</vt:lpstr>
      <vt:lpstr>S.26.07.04!S.26.07.04.03.X</vt:lpstr>
      <vt:lpstr>S.26.07.04!S.26.07.04.03.Z</vt:lpstr>
      <vt:lpstr>S.26.07.04!S.26.07.04.03.ZHI</vt:lpstr>
      <vt:lpstr>S.26.07.04!S.26.07.04.04</vt:lpstr>
      <vt:lpstr>S.26.07.04!S.26.07.04.04.TC</vt:lpstr>
      <vt:lpstr>S.26.07.04!S.26.07.04.04.TD</vt:lpstr>
      <vt:lpstr>S.26.07.04!S.26.07.04.04.TL</vt:lpstr>
      <vt:lpstr>S.26.07.04!S.26.07.04.04.TLC</vt:lpstr>
      <vt:lpstr>S.26.07.04!S.26.07.04.04.TT</vt:lpstr>
      <vt:lpstr>S.26.07.04!S.26.07.04.04.TTC</vt:lpstr>
      <vt:lpstr>S.26.07.04!S.26.07.04.04.X</vt:lpstr>
      <vt:lpstr>S.26.07.04!S.26.07.04.04.Y</vt:lpstr>
      <vt:lpstr>S.26.07.04!S.26.07.04.04.Z</vt:lpstr>
      <vt:lpstr>S.26.07.04!S.26.07.04.04.ZHI</vt:lpstr>
      <vt:lpstr>S.26.07.04!S.26.07.04.05</vt:lpstr>
      <vt:lpstr>S.26.07.04!S.26.07.04.05.TC</vt:lpstr>
      <vt:lpstr>S.26.07.04!S.26.07.04.05.TD</vt:lpstr>
      <vt:lpstr>S.26.07.04!S.26.07.04.05.TL</vt:lpstr>
      <vt:lpstr>S.26.07.04!S.26.07.04.05.TLC</vt:lpstr>
      <vt:lpstr>S.26.07.04!S.26.07.04.05.TTC</vt:lpstr>
      <vt:lpstr>S.26.07.04!S.26.07.04.05.Y</vt:lpstr>
      <vt:lpstr>S.26.07.04!S.26.07.04.05.Z</vt:lpstr>
      <vt:lpstr>S.26.07.04!S.26.07.04.05.ZHI</vt:lpstr>
      <vt:lpstr>S.26.07.04!S.26.07.04.06</vt:lpstr>
      <vt:lpstr>S.26.07.04!S.26.07.04.06.TC</vt:lpstr>
      <vt:lpstr>S.26.07.04!S.26.07.04.06.TD</vt:lpstr>
      <vt:lpstr>S.26.07.04!S.26.07.04.06.TL</vt:lpstr>
      <vt:lpstr>S.26.07.04!S.26.07.04.06.TLC</vt:lpstr>
      <vt:lpstr>S.26.07.04!S.26.07.04.06.TT</vt:lpstr>
      <vt:lpstr>S.26.07.04!S.26.07.04.06.TTC</vt:lpstr>
      <vt:lpstr>S.26.07.04!S.26.07.04.06.X</vt:lpstr>
      <vt:lpstr>S.26.07.04!S.26.07.04.06.Y</vt:lpstr>
      <vt:lpstr>S.26.07.04!S.26.07.04.06.Z</vt:lpstr>
      <vt:lpstr>S.26.07.04!S.26.07.04.06.ZHI</vt:lpstr>
      <vt:lpstr>S.26.07.04!S.26.07.04.VC</vt:lpstr>
      <vt:lpstr>S.26.08.01!S.26.08.01</vt:lpstr>
      <vt:lpstr>S.26.08.01!S.26.08.01.01</vt:lpstr>
      <vt:lpstr>S.26.08.01!S.26.08.01.01.TC</vt:lpstr>
      <vt:lpstr>S.26.08.01!S.26.08.01.01.TD</vt:lpstr>
      <vt:lpstr>S.26.08.01!S.26.08.01.01.TL</vt:lpstr>
      <vt:lpstr>S.26.08.01!S.26.08.01.01.TLC</vt:lpstr>
      <vt:lpstr>S.26.08.01!S.26.08.01.01.TT</vt:lpstr>
      <vt:lpstr>S.26.08.01!S.26.08.01.01.TTC</vt:lpstr>
      <vt:lpstr>S.26.08.01!S.26.08.01.01.X</vt:lpstr>
      <vt:lpstr>S.26.08.01!S.26.08.01.01.Y</vt:lpstr>
      <vt:lpstr>S.26.08.01!S.26.08.01.01.Z</vt:lpstr>
      <vt:lpstr>S.26.08.01!S.26.08.01.02</vt:lpstr>
      <vt:lpstr>S.26.08.01!S.26.08.01.02.TC</vt:lpstr>
      <vt:lpstr>S.26.08.01!S.26.08.01.02.TD</vt:lpstr>
      <vt:lpstr>S.26.08.01!S.26.08.01.02.TL</vt:lpstr>
      <vt:lpstr>S.26.08.01!S.26.08.01.02.TLC</vt:lpstr>
      <vt:lpstr>S.26.08.01!S.26.08.01.02.TT</vt:lpstr>
      <vt:lpstr>S.26.08.01!S.26.08.01.02.TTC</vt:lpstr>
      <vt:lpstr>S.26.08.01!S.26.08.01.02.X</vt:lpstr>
      <vt:lpstr>S.26.08.01!S.26.08.01.02.Y</vt:lpstr>
      <vt:lpstr>S.26.08.01!S.26.08.01.VC</vt:lpstr>
      <vt:lpstr>S.26.08.04!S.26.08.04</vt:lpstr>
      <vt:lpstr>S.26.08.04!S.26.08.04.01</vt:lpstr>
      <vt:lpstr>S.26.08.04!S.26.08.04.01.TC</vt:lpstr>
      <vt:lpstr>S.26.08.04!S.26.08.04.01.TD</vt:lpstr>
      <vt:lpstr>S.26.08.04!S.26.08.04.01.TL</vt:lpstr>
      <vt:lpstr>S.26.08.04!S.26.08.04.01.TLC</vt:lpstr>
      <vt:lpstr>S.26.08.04!S.26.08.04.01.TT</vt:lpstr>
      <vt:lpstr>S.26.08.04!S.26.08.04.01.TTC</vt:lpstr>
      <vt:lpstr>S.26.08.04!S.26.08.04.01.X</vt:lpstr>
      <vt:lpstr>S.26.08.04!S.26.08.04.01.Y</vt:lpstr>
      <vt:lpstr>S.26.08.04!S.26.08.04.01.Z</vt:lpstr>
      <vt:lpstr>S.26.08.04!S.26.08.04.02</vt:lpstr>
      <vt:lpstr>S.26.08.04!S.26.08.04.02.TC</vt:lpstr>
      <vt:lpstr>S.26.08.04!S.26.08.04.02.TD</vt:lpstr>
      <vt:lpstr>S.26.08.04!S.26.08.04.02.TL</vt:lpstr>
      <vt:lpstr>S.26.08.04!S.26.08.04.02.TLC</vt:lpstr>
      <vt:lpstr>S.26.08.04!S.26.08.04.02.TT</vt:lpstr>
      <vt:lpstr>S.26.08.04!S.26.08.04.02.TTC</vt:lpstr>
      <vt:lpstr>S.26.08.04!S.26.08.04.02.X</vt:lpstr>
      <vt:lpstr>S.26.08.04!S.26.08.04.02.Y</vt:lpstr>
      <vt:lpstr>S.26.08.04!S.26.08.04.VC</vt:lpstr>
      <vt:lpstr>S.26.09.01!S.26.09.01</vt:lpstr>
      <vt:lpstr>S.26.09.01!S.26.09.01.01</vt:lpstr>
      <vt:lpstr>S.26.09.01!S.26.09.01.01.TC</vt:lpstr>
      <vt:lpstr>S.26.09.01!S.26.09.01.01.TD</vt:lpstr>
      <vt:lpstr>S.26.09.01!S.26.09.01.01.TL</vt:lpstr>
      <vt:lpstr>S.26.09.01!S.26.09.01.01.TLC</vt:lpstr>
      <vt:lpstr>S.26.09.01!S.26.09.01.01.TTC</vt:lpstr>
      <vt:lpstr>S.26.09.01!S.26.09.01.01.Y</vt:lpstr>
      <vt:lpstr>S.26.09.01!S.26.09.01.01.Z</vt:lpstr>
      <vt:lpstr>S.26.09.01!S.26.09.01.02</vt:lpstr>
      <vt:lpstr>S.26.09.01!S.26.09.01.02.TC</vt:lpstr>
      <vt:lpstr>S.26.09.01!S.26.09.01.02.TD</vt:lpstr>
      <vt:lpstr>S.26.09.01!S.26.09.01.02.TL</vt:lpstr>
      <vt:lpstr>S.26.09.01!S.26.09.01.02.TLC</vt:lpstr>
      <vt:lpstr>S.26.09.01!S.26.09.01.02.TT</vt:lpstr>
      <vt:lpstr>S.26.09.01!S.26.09.01.02.TTC</vt:lpstr>
      <vt:lpstr>S.26.09.01!S.26.09.01.02.X</vt:lpstr>
      <vt:lpstr>S.26.09.01!S.26.09.01.02.Y</vt:lpstr>
      <vt:lpstr>S.26.09.01!S.26.09.01.02.Z</vt:lpstr>
      <vt:lpstr>S.26.09.01!S.26.09.01.03</vt:lpstr>
      <vt:lpstr>S.26.09.01!S.26.09.01.03.TC</vt:lpstr>
      <vt:lpstr>S.26.09.01!S.26.09.01.03.TD</vt:lpstr>
      <vt:lpstr>S.26.09.01!S.26.09.01.03.TL</vt:lpstr>
      <vt:lpstr>S.26.09.01!S.26.09.01.03.TLC</vt:lpstr>
      <vt:lpstr>S.26.09.01!S.26.09.01.03.TT</vt:lpstr>
      <vt:lpstr>S.26.09.01!S.26.09.01.03.TTC</vt:lpstr>
      <vt:lpstr>S.26.09.01!S.26.09.01.03.X</vt:lpstr>
      <vt:lpstr>S.26.09.01!S.26.09.01.03.Y</vt:lpstr>
      <vt:lpstr>S.26.09.01!S.26.09.01.03.Z</vt:lpstr>
      <vt:lpstr>S.26.09.01!S.26.09.01.VC</vt:lpstr>
      <vt:lpstr>S.26.09.04!S.26.09.04</vt:lpstr>
      <vt:lpstr>S.26.09.04!S.26.09.04.01</vt:lpstr>
      <vt:lpstr>S.26.09.04!S.26.09.04.01.TC</vt:lpstr>
      <vt:lpstr>S.26.09.04!S.26.09.04.01.TD</vt:lpstr>
      <vt:lpstr>S.26.09.04!S.26.09.04.01.TL</vt:lpstr>
      <vt:lpstr>S.26.09.04!S.26.09.04.01.TLC</vt:lpstr>
      <vt:lpstr>S.26.09.04!S.26.09.04.01.TTC</vt:lpstr>
      <vt:lpstr>S.26.09.04!S.26.09.04.01.Y</vt:lpstr>
      <vt:lpstr>S.26.09.04!S.26.09.04.01.Z</vt:lpstr>
      <vt:lpstr>S.26.09.04!S.26.09.04.02</vt:lpstr>
      <vt:lpstr>S.26.09.04!S.26.09.04.02.TC</vt:lpstr>
      <vt:lpstr>S.26.09.04!S.26.09.04.02.TD</vt:lpstr>
      <vt:lpstr>S.26.09.04!S.26.09.04.02.TL</vt:lpstr>
      <vt:lpstr>S.26.09.04!S.26.09.04.02.TLC</vt:lpstr>
      <vt:lpstr>S.26.09.04!S.26.09.04.02.TT</vt:lpstr>
      <vt:lpstr>S.26.09.04!S.26.09.04.02.TTC</vt:lpstr>
      <vt:lpstr>S.26.09.04!S.26.09.04.02.X</vt:lpstr>
      <vt:lpstr>S.26.09.04!S.26.09.04.02.Y</vt:lpstr>
      <vt:lpstr>S.26.09.04!S.26.09.04.02.Z</vt:lpstr>
      <vt:lpstr>S.26.09.04!S.26.09.04.03</vt:lpstr>
      <vt:lpstr>S.26.09.04!S.26.09.04.03.TC</vt:lpstr>
      <vt:lpstr>S.26.09.04!S.26.09.04.03.TD</vt:lpstr>
      <vt:lpstr>S.26.09.04!S.26.09.04.03.TL</vt:lpstr>
      <vt:lpstr>S.26.09.04!S.26.09.04.03.TLC</vt:lpstr>
      <vt:lpstr>S.26.09.04!S.26.09.04.03.TT</vt:lpstr>
      <vt:lpstr>S.26.09.04!S.26.09.04.03.TTC</vt:lpstr>
      <vt:lpstr>S.26.09.04!S.26.09.04.03.X</vt:lpstr>
      <vt:lpstr>S.26.09.04!S.26.09.04.03.Y</vt:lpstr>
      <vt:lpstr>S.26.09.04!S.26.09.04.03.Z</vt:lpstr>
      <vt:lpstr>S.26.09.04!S.26.09.04.VC</vt:lpstr>
      <vt:lpstr>S.26.10.01!S.26.10.01</vt:lpstr>
      <vt:lpstr>S.26.10.01!S.26.10.01.01</vt:lpstr>
      <vt:lpstr>S.26.10.01!S.26.10.01.01.TC</vt:lpstr>
      <vt:lpstr>S.26.10.01!S.26.10.01.01.TD</vt:lpstr>
      <vt:lpstr>S.26.10.01!S.26.10.01.01.TL</vt:lpstr>
      <vt:lpstr>S.26.10.01!S.26.10.01.01.TLC</vt:lpstr>
      <vt:lpstr>S.26.10.01!S.26.10.01.01.TT</vt:lpstr>
      <vt:lpstr>S.26.10.01!S.26.10.01.01.TTC</vt:lpstr>
      <vt:lpstr>S.26.10.01!S.26.10.01.01.X</vt:lpstr>
      <vt:lpstr>S.26.10.01!S.26.10.01.01.Y</vt:lpstr>
      <vt:lpstr>S.26.10.01!S.26.10.01.01.Z</vt:lpstr>
      <vt:lpstr>S.26.10.01!S.26.10.01.02</vt:lpstr>
      <vt:lpstr>S.26.10.01!S.26.10.01.02.TC</vt:lpstr>
      <vt:lpstr>S.26.10.01!S.26.10.01.02.TD</vt:lpstr>
      <vt:lpstr>S.26.10.01!S.26.10.01.02.TL</vt:lpstr>
      <vt:lpstr>S.26.10.01!S.26.10.01.02.TLC</vt:lpstr>
      <vt:lpstr>S.26.10.01!S.26.10.01.02.TT</vt:lpstr>
      <vt:lpstr>S.26.10.01!S.26.10.01.02.TTC</vt:lpstr>
      <vt:lpstr>S.26.10.01!S.26.10.01.02.X</vt:lpstr>
      <vt:lpstr>S.26.10.01!S.26.10.01.02.Y</vt:lpstr>
      <vt:lpstr>S.26.10.01!S.26.10.01.02.Z</vt:lpstr>
      <vt:lpstr>S.26.10.01!S.26.10.01.03</vt:lpstr>
      <vt:lpstr>S.26.10.01!S.26.10.01.03.TC</vt:lpstr>
      <vt:lpstr>S.26.10.01!S.26.10.01.03.TD</vt:lpstr>
      <vt:lpstr>S.26.10.01!S.26.10.01.03.TL</vt:lpstr>
      <vt:lpstr>S.26.10.01!S.26.10.01.03.TLC</vt:lpstr>
      <vt:lpstr>S.26.10.01!S.26.10.01.03.TT</vt:lpstr>
      <vt:lpstr>S.26.10.01!S.26.10.01.03.TTC</vt:lpstr>
      <vt:lpstr>S.26.10.01!S.26.10.01.03.X</vt:lpstr>
      <vt:lpstr>S.26.10.01!S.26.10.01.03.Y</vt:lpstr>
      <vt:lpstr>S.26.10.01!S.26.10.01.03.Z</vt:lpstr>
      <vt:lpstr>S.26.10.01!S.26.10.01.04</vt:lpstr>
      <vt:lpstr>S.26.10.01!S.26.10.01.04.TC</vt:lpstr>
      <vt:lpstr>S.26.10.01!S.26.10.01.04.TD</vt:lpstr>
      <vt:lpstr>S.26.10.01!S.26.10.01.04.TL</vt:lpstr>
      <vt:lpstr>S.26.10.01!S.26.10.01.04.TLC</vt:lpstr>
      <vt:lpstr>S.26.10.01!S.26.10.01.04.TT</vt:lpstr>
      <vt:lpstr>S.26.10.01!S.26.10.01.04.TTC</vt:lpstr>
      <vt:lpstr>S.26.10.01!S.26.10.01.04.X</vt:lpstr>
      <vt:lpstr>S.26.10.01!S.26.10.01.04.Y</vt:lpstr>
      <vt:lpstr>S.26.10.01!S.26.10.01.04.Z</vt:lpstr>
      <vt:lpstr>S.26.10.01!S.26.10.01.05</vt:lpstr>
      <vt:lpstr>S.26.10.01!S.26.10.01.05.TC</vt:lpstr>
      <vt:lpstr>S.26.10.01!S.26.10.01.05.TD</vt:lpstr>
      <vt:lpstr>S.26.10.01!S.26.10.01.05.TL</vt:lpstr>
      <vt:lpstr>S.26.10.01!S.26.10.01.05.TLC</vt:lpstr>
      <vt:lpstr>S.26.10.01!S.26.10.01.05.TT</vt:lpstr>
      <vt:lpstr>S.26.10.01!S.26.10.01.05.TTC</vt:lpstr>
      <vt:lpstr>S.26.10.01!S.26.10.01.05.X</vt:lpstr>
      <vt:lpstr>S.26.10.01!S.26.10.01.05.Y</vt:lpstr>
      <vt:lpstr>S.26.10.01!S.26.10.01.06</vt:lpstr>
      <vt:lpstr>S.26.10.01!S.26.10.01.06.TC</vt:lpstr>
      <vt:lpstr>S.26.10.01!S.26.10.01.06.TD</vt:lpstr>
      <vt:lpstr>S.26.10.01!S.26.10.01.06.TL</vt:lpstr>
      <vt:lpstr>S.26.10.01!S.26.10.01.06.TLC</vt:lpstr>
      <vt:lpstr>S.26.10.01!S.26.10.01.06.TT</vt:lpstr>
      <vt:lpstr>S.26.10.01!S.26.10.01.06.TTC</vt:lpstr>
      <vt:lpstr>S.26.10.01!S.26.10.01.06.X</vt:lpstr>
      <vt:lpstr>S.26.10.01!S.26.10.01.06.Y</vt:lpstr>
      <vt:lpstr>S.26.10.01!S.26.10.01.07</vt:lpstr>
      <vt:lpstr>S.26.10.01!S.26.10.01.07.TC</vt:lpstr>
      <vt:lpstr>S.26.10.01!S.26.10.01.07.TD</vt:lpstr>
      <vt:lpstr>S.26.10.01!S.26.10.01.07.TL</vt:lpstr>
      <vt:lpstr>S.26.10.01!S.26.10.01.07.TLC</vt:lpstr>
      <vt:lpstr>S.26.10.01!S.26.10.01.07.TT</vt:lpstr>
      <vt:lpstr>S.26.10.01!S.26.10.01.07.TTC</vt:lpstr>
      <vt:lpstr>S.26.10.01!S.26.10.01.07.X</vt:lpstr>
      <vt:lpstr>S.26.10.01!S.26.10.01.07.Y</vt:lpstr>
      <vt:lpstr>S.26.10.01!S.26.10.01.VC</vt:lpstr>
      <vt:lpstr>S.26.11.01!S.26.11.01</vt:lpstr>
      <vt:lpstr>S.26.11.01!S.26.11.01.01</vt:lpstr>
      <vt:lpstr>S.26.11.01!S.26.11.01.01.TC</vt:lpstr>
      <vt:lpstr>S.26.11.01!S.26.11.01.01.TD</vt:lpstr>
      <vt:lpstr>S.26.11.01!S.26.11.01.01.TL</vt:lpstr>
      <vt:lpstr>S.26.11.01!S.26.11.01.01.TLC</vt:lpstr>
      <vt:lpstr>S.26.11.01!S.26.11.01.01.TT</vt:lpstr>
      <vt:lpstr>S.26.11.01!S.26.11.01.01.TTC</vt:lpstr>
      <vt:lpstr>S.26.11.01!S.26.11.01.01.X</vt:lpstr>
      <vt:lpstr>S.26.11.01!S.26.11.01.01.Y</vt:lpstr>
      <vt:lpstr>S.26.11.01!S.26.11.01.01.Z</vt:lpstr>
      <vt:lpstr>S.26.11.01!S.26.11.01.02</vt:lpstr>
      <vt:lpstr>S.26.11.01!S.26.11.01.02.TC</vt:lpstr>
      <vt:lpstr>S.26.11.01!S.26.11.01.02.TD</vt:lpstr>
      <vt:lpstr>S.26.11.01!S.26.11.01.02.TL</vt:lpstr>
      <vt:lpstr>S.26.11.01!S.26.11.01.02.TLC</vt:lpstr>
      <vt:lpstr>S.26.11.01!S.26.11.01.02.TT</vt:lpstr>
      <vt:lpstr>S.26.11.01!S.26.11.01.02.TTC</vt:lpstr>
      <vt:lpstr>S.26.11.01!S.26.11.01.02.X</vt:lpstr>
      <vt:lpstr>S.26.11.01!S.26.11.01.02.Y</vt:lpstr>
      <vt:lpstr>S.26.11.01!S.26.11.01.02.Z</vt:lpstr>
      <vt:lpstr>S.26.11.01!S.26.11.01.03</vt:lpstr>
      <vt:lpstr>S.26.11.01!S.26.11.01.03.TC</vt:lpstr>
      <vt:lpstr>S.26.11.01!S.26.11.01.03.TD</vt:lpstr>
      <vt:lpstr>S.26.11.01!S.26.11.01.03.TL</vt:lpstr>
      <vt:lpstr>S.26.11.01!S.26.11.01.03.TLC</vt:lpstr>
      <vt:lpstr>S.26.11.01!S.26.11.01.03.TTC</vt:lpstr>
      <vt:lpstr>S.26.11.01!S.26.11.01.03.Y</vt:lpstr>
      <vt:lpstr>S.26.11.01!S.26.11.01.03.Z</vt:lpstr>
      <vt:lpstr>S.26.11.01!S.26.11.01.04</vt:lpstr>
      <vt:lpstr>S.26.11.01!S.26.11.01.04.TC</vt:lpstr>
      <vt:lpstr>S.26.11.01!S.26.11.01.04.TD</vt:lpstr>
      <vt:lpstr>S.26.11.01!S.26.11.01.04.TL</vt:lpstr>
      <vt:lpstr>S.26.11.01!S.26.11.01.04.TLC</vt:lpstr>
      <vt:lpstr>S.26.11.01!S.26.11.01.04.TT</vt:lpstr>
      <vt:lpstr>S.26.11.01!S.26.11.01.04.TTC</vt:lpstr>
      <vt:lpstr>S.26.11.01!S.26.11.01.04.X</vt:lpstr>
      <vt:lpstr>S.26.11.01!S.26.11.01.04.Y</vt:lpstr>
      <vt:lpstr>S.26.11.01!S.26.11.01.04.Z</vt:lpstr>
      <vt:lpstr>S.26.11.01!S.26.11.01.VC</vt:lpstr>
      <vt:lpstr>S.26.12.01!S.26.12.01</vt:lpstr>
      <vt:lpstr>S.26.12.01!S.26.12.01.01</vt:lpstr>
      <vt:lpstr>S.26.12.01!S.26.12.01.01.TC</vt:lpstr>
      <vt:lpstr>S.26.12.01!S.26.12.01.01.TD</vt:lpstr>
      <vt:lpstr>S.26.12.01!S.26.12.01.01.TL</vt:lpstr>
      <vt:lpstr>S.26.12.01!S.26.12.01.01.TLC</vt:lpstr>
      <vt:lpstr>S.26.12.01!S.26.12.01.01.TT</vt:lpstr>
      <vt:lpstr>S.26.12.01!S.26.12.01.01.TTC</vt:lpstr>
      <vt:lpstr>S.26.12.01!S.26.12.01.01.X</vt:lpstr>
      <vt:lpstr>S.26.12.01!S.26.12.01.01.Y</vt:lpstr>
      <vt:lpstr>S.26.12.01!S.26.12.01.01.Z</vt:lpstr>
      <vt:lpstr>S.26.12.01!S.26.12.01.02</vt:lpstr>
      <vt:lpstr>S.26.12.01!S.26.12.01.02.TC</vt:lpstr>
      <vt:lpstr>S.26.12.01!S.26.12.01.02.TD</vt:lpstr>
      <vt:lpstr>S.26.12.01!S.26.12.01.02.TL</vt:lpstr>
      <vt:lpstr>S.26.12.01!S.26.12.01.02.TLC</vt:lpstr>
      <vt:lpstr>S.26.12.01!S.26.12.01.02.TT</vt:lpstr>
      <vt:lpstr>S.26.12.01!S.26.12.01.02.TTC</vt:lpstr>
      <vt:lpstr>S.26.12.01!S.26.12.01.02.X</vt:lpstr>
      <vt:lpstr>S.26.12.01!S.26.12.01.02.Y</vt:lpstr>
      <vt:lpstr>S.26.12.01!S.26.12.01.02.Z</vt:lpstr>
      <vt:lpstr>S.26.12.01!S.26.12.01.03</vt:lpstr>
      <vt:lpstr>S.26.12.01!S.26.12.01.03.TC</vt:lpstr>
      <vt:lpstr>S.26.12.01!S.26.12.01.03.TD</vt:lpstr>
      <vt:lpstr>S.26.12.01!S.26.12.01.03.TL</vt:lpstr>
      <vt:lpstr>S.26.12.01!S.26.12.01.03.TLC</vt:lpstr>
      <vt:lpstr>S.26.12.01!S.26.12.01.03.TT</vt:lpstr>
      <vt:lpstr>S.26.12.01!S.26.12.01.03.TTC</vt:lpstr>
      <vt:lpstr>S.26.12.01!S.26.12.01.03.X</vt:lpstr>
      <vt:lpstr>S.26.12.01!S.26.12.01.03.Y</vt:lpstr>
      <vt:lpstr>S.26.12.01!S.26.12.01.03.Z</vt:lpstr>
      <vt:lpstr>S.26.12.01!S.26.12.01.VC</vt:lpstr>
      <vt:lpstr>S.26.13.01!S.26.13.01</vt:lpstr>
      <vt:lpstr>S.26.13.01!S.26.13.01.01</vt:lpstr>
      <vt:lpstr>S.26.13.01!S.26.13.01.01.TC</vt:lpstr>
      <vt:lpstr>S.26.13.01!S.26.13.01.01.TD</vt:lpstr>
      <vt:lpstr>S.26.13.01!S.26.13.01.01.TL</vt:lpstr>
      <vt:lpstr>S.26.13.01!S.26.13.01.01.TLC</vt:lpstr>
      <vt:lpstr>S.26.13.01!S.26.13.01.01.TTC</vt:lpstr>
      <vt:lpstr>S.26.13.01!S.26.13.01.01.Y</vt:lpstr>
      <vt:lpstr>S.26.13.01!S.26.13.01.01.Z</vt:lpstr>
      <vt:lpstr>S.26.13.01!S.26.13.01.02</vt:lpstr>
      <vt:lpstr>S.26.13.01!S.26.13.01.02.TC</vt:lpstr>
      <vt:lpstr>S.26.13.01!S.26.13.01.02.TD</vt:lpstr>
      <vt:lpstr>S.26.13.01!S.26.13.01.02.TK</vt:lpstr>
      <vt:lpstr>S.26.13.01!S.26.13.01.02.TKC</vt:lpstr>
      <vt:lpstr>S.26.13.01!S.26.13.01.02.TT</vt:lpstr>
      <vt:lpstr>S.26.13.01!S.26.13.01.02.TTC</vt:lpstr>
      <vt:lpstr>S.26.13.01!S.26.13.01.02.X</vt:lpstr>
      <vt:lpstr>S.26.13.01!S.26.13.01.02.Y</vt:lpstr>
      <vt:lpstr>S.26.13.01!S.26.13.01.03</vt:lpstr>
      <vt:lpstr>S.26.13.01!S.26.13.01.03.TC</vt:lpstr>
      <vt:lpstr>S.26.13.01!S.26.13.01.03.TD</vt:lpstr>
      <vt:lpstr>S.26.13.01!S.26.13.01.03.TL</vt:lpstr>
      <vt:lpstr>S.26.13.01!S.26.13.01.03.TLC</vt:lpstr>
      <vt:lpstr>S.26.13.01!S.26.13.01.03.TT</vt:lpstr>
      <vt:lpstr>S.26.13.01!S.26.13.01.03.TTC</vt:lpstr>
      <vt:lpstr>S.26.13.01!S.26.13.01.03.Y</vt:lpstr>
      <vt:lpstr>S.26.13.01!S.26.13.01.03.Z</vt:lpstr>
      <vt:lpstr>S.26.13.01!S.26.13.01.03.ZHI</vt:lpstr>
      <vt:lpstr>S.26.13.01!S.26.13.01.04</vt:lpstr>
      <vt:lpstr>S.26.13.01!S.26.13.01.04.TC</vt:lpstr>
      <vt:lpstr>S.26.13.01!S.26.13.01.04.TD</vt:lpstr>
      <vt:lpstr>S.26.13.01!S.26.13.01.04.TL</vt:lpstr>
      <vt:lpstr>S.26.13.01!S.26.13.01.04.TLC</vt:lpstr>
      <vt:lpstr>S.26.13.01!S.26.13.01.04.TT</vt:lpstr>
      <vt:lpstr>S.26.13.01!S.26.13.01.04.TTC</vt:lpstr>
      <vt:lpstr>S.26.13.01!S.26.13.01.04.X</vt:lpstr>
      <vt:lpstr>S.26.13.01!S.26.13.01.04.Y</vt:lpstr>
      <vt:lpstr>S.26.13.01!S.26.13.01.04.Z</vt:lpstr>
      <vt:lpstr>S.26.13.01!S.26.13.01.04.ZHI</vt:lpstr>
      <vt:lpstr>S.26.13.01!S.26.13.01.05</vt:lpstr>
      <vt:lpstr>S.26.13.01!S.26.13.01.05.TC</vt:lpstr>
      <vt:lpstr>S.26.13.01!S.26.13.01.05.TD</vt:lpstr>
      <vt:lpstr>S.26.13.01!S.26.13.01.05.TL</vt:lpstr>
      <vt:lpstr>S.26.13.01!S.26.13.01.05.TLC</vt:lpstr>
      <vt:lpstr>S.26.13.01!S.26.13.01.05.TT</vt:lpstr>
      <vt:lpstr>S.26.13.01!S.26.13.01.05.TTC</vt:lpstr>
      <vt:lpstr>S.26.13.01!S.26.13.01.05.X</vt:lpstr>
      <vt:lpstr>S.26.13.01!S.26.13.01.05.Y</vt:lpstr>
      <vt:lpstr>S.26.13.01!S.26.13.01.05.Z</vt:lpstr>
      <vt:lpstr>S.26.13.01!S.26.13.01.05.ZHI</vt:lpstr>
      <vt:lpstr>S.26.13.01!S.26.13.01.06</vt:lpstr>
      <vt:lpstr>S.26.13.01!S.26.13.01.06.TC</vt:lpstr>
      <vt:lpstr>S.26.13.01!S.26.13.01.06.TD</vt:lpstr>
      <vt:lpstr>S.26.13.01!S.26.13.01.06.TL</vt:lpstr>
      <vt:lpstr>S.26.13.01!S.26.13.01.06.TLC</vt:lpstr>
      <vt:lpstr>S.26.13.01!S.26.13.01.06.TT</vt:lpstr>
      <vt:lpstr>S.26.13.01!S.26.13.01.06.TTC</vt:lpstr>
      <vt:lpstr>S.26.13.01!S.26.13.01.06.Y</vt:lpstr>
      <vt:lpstr>S.26.13.01!S.26.13.01.06.Z</vt:lpstr>
      <vt:lpstr>S.26.13.01!S.26.13.01.06.ZHI</vt:lpstr>
      <vt:lpstr>S.26.13.01!S.26.13.01.07</vt:lpstr>
      <vt:lpstr>S.26.13.01!S.26.13.01.07.TC</vt:lpstr>
      <vt:lpstr>S.26.13.01!S.26.13.01.07.TD</vt:lpstr>
      <vt:lpstr>S.26.13.01!S.26.13.01.07.TL</vt:lpstr>
      <vt:lpstr>S.26.13.01!S.26.13.01.07.TLC</vt:lpstr>
      <vt:lpstr>S.26.13.01!S.26.13.01.07.TT</vt:lpstr>
      <vt:lpstr>S.26.13.01!S.26.13.01.07.TTC</vt:lpstr>
      <vt:lpstr>S.26.13.01!S.26.13.01.07.X</vt:lpstr>
      <vt:lpstr>S.26.13.01!S.26.13.01.07.Y</vt:lpstr>
      <vt:lpstr>S.26.13.01!S.26.13.01.07.Z</vt:lpstr>
      <vt:lpstr>S.26.13.01!S.26.13.01.07.ZHI</vt:lpstr>
      <vt:lpstr>S.26.13.01!S.26.13.01.08</vt:lpstr>
      <vt:lpstr>S.26.13.01!S.26.13.01.08.TC</vt:lpstr>
      <vt:lpstr>S.26.13.01!S.26.13.01.08.TD</vt:lpstr>
      <vt:lpstr>S.26.13.01!S.26.13.01.08.TL</vt:lpstr>
      <vt:lpstr>S.26.13.01!S.26.13.01.08.TLC</vt:lpstr>
      <vt:lpstr>S.26.13.01!S.26.13.01.08.TT</vt:lpstr>
      <vt:lpstr>S.26.13.01!S.26.13.01.08.TTC</vt:lpstr>
      <vt:lpstr>S.26.13.01!S.26.13.01.08.X</vt:lpstr>
      <vt:lpstr>S.26.13.01!S.26.13.01.08.Y</vt:lpstr>
      <vt:lpstr>S.26.13.01!S.26.13.01.08.Z</vt:lpstr>
      <vt:lpstr>S.26.13.01!S.26.13.01.08.ZHI</vt:lpstr>
      <vt:lpstr>S.26.13.01!S.26.13.01.09</vt:lpstr>
      <vt:lpstr>S.26.13.01!S.26.13.01.09.TC</vt:lpstr>
      <vt:lpstr>S.26.13.01!S.26.13.01.09.TD</vt:lpstr>
      <vt:lpstr>S.26.13.01!S.26.13.01.09.TL</vt:lpstr>
      <vt:lpstr>S.26.13.01!S.26.13.01.09.TLC</vt:lpstr>
      <vt:lpstr>S.26.13.01!S.26.13.01.09.TT</vt:lpstr>
      <vt:lpstr>S.26.13.01!S.26.13.01.09.TTC</vt:lpstr>
      <vt:lpstr>S.26.13.01!S.26.13.01.09.X</vt:lpstr>
      <vt:lpstr>S.26.13.01!S.26.13.01.09.Y</vt:lpstr>
      <vt:lpstr>S.26.13.01!S.26.13.01.09.Z</vt:lpstr>
      <vt:lpstr>S.26.13.01!S.26.13.01.09.ZHI</vt:lpstr>
      <vt:lpstr>S.26.13.01!S.26.13.01.10</vt:lpstr>
      <vt:lpstr>S.26.13.01!S.26.13.01.10.TC</vt:lpstr>
      <vt:lpstr>S.26.13.01!S.26.13.01.10.TD</vt:lpstr>
      <vt:lpstr>S.26.13.01!S.26.13.01.10.TK</vt:lpstr>
      <vt:lpstr>S.26.13.01!S.26.13.01.10.TKC</vt:lpstr>
      <vt:lpstr>S.26.13.01!S.26.13.01.10.TT</vt:lpstr>
      <vt:lpstr>S.26.13.01!S.26.13.01.10.TTC</vt:lpstr>
      <vt:lpstr>S.26.13.01!S.26.13.01.10.X</vt:lpstr>
      <vt:lpstr>S.26.13.01!S.26.13.01.10.Y</vt:lpstr>
      <vt:lpstr>S.26.13.01!S.26.13.01.11</vt:lpstr>
      <vt:lpstr>S.26.13.01!S.26.13.01.11.TC</vt:lpstr>
      <vt:lpstr>S.26.13.01!S.26.13.01.11.TD</vt:lpstr>
      <vt:lpstr>S.26.13.01!S.26.13.01.11.TL</vt:lpstr>
      <vt:lpstr>S.26.13.01!S.26.13.01.11.TLC</vt:lpstr>
      <vt:lpstr>S.26.13.01!S.26.13.01.11.TT</vt:lpstr>
      <vt:lpstr>S.26.13.01!S.26.13.01.11.TTC</vt:lpstr>
      <vt:lpstr>S.26.13.01!S.26.13.01.11.X</vt:lpstr>
      <vt:lpstr>S.26.13.01!S.26.13.01.11.Y</vt:lpstr>
      <vt:lpstr>S.26.13.01!S.26.13.01.11.Z</vt:lpstr>
      <vt:lpstr>S.26.13.01!S.26.13.01.11.ZHI</vt:lpstr>
      <vt:lpstr>S.26.13.01!S.26.13.01.12</vt:lpstr>
      <vt:lpstr>S.26.13.01!S.26.13.01.12.TC</vt:lpstr>
      <vt:lpstr>S.26.13.01!S.26.13.01.12.TD</vt:lpstr>
      <vt:lpstr>S.26.13.01!S.26.13.01.12.TL</vt:lpstr>
      <vt:lpstr>S.26.13.01!S.26.13.01.12.TLC</vt:lpstr>
      <vt:lpstr>S.26.13.01!S.26.13.01.12.TT</vt:lpstr>
      <vt:lpstr>S.26.13.01!S.26.13.01.12.TTC</vt:lpstr>
      <vt:lpstr>S.26.13.01!S.26.13.01.12.X</vt:lpstr>
      <vt:lpstr>S.26.13.01!S.26.13.01.12.Y</vt:lpstr>
      <vt:lpstr>S.26.13.01!S.26.13.01.12.Z</vt:lpstr>
      <vt:lpstr>S.26.13.01!S.26.13.01.13</vt:lpstr>
      <vt:lpstr>S.26.13.01!S.26.13.01.13.TC</vt:lpstr>
      <vt:lpstr>S.26.13.01!S.26.13.01.13.TD</vt:lpstr>
      <vt:lpstr>S.26.13.01!S.26.13.01.13.TL</vt:lpstr>
      <vt:lpstr>S.26.13.01!S.26.13.01.13.TLC</vt:lpstr>
      <vt:lpstr>S.26.13.01!S.26.13.01.13.TTC</vt:lpstr>
      <vt:lpstr>S.26.13.01!S.26.13.01.13.Y</vt:lpstr>
      <vt:lpstr>S.26.13.01!S.26.13.01.13.Z</vt:lpstr>
      <vt:lpstr>S.26.13.01!S.26.13.01.14</vt:lpstr>
      <vt:lpstr>S.26.13.01!S.26.13.01.14.TC</vt:lpstr>
      <vt:lpstr>S.26.13.01!S.26.13.01.14.TD</vt:lpstr>
      <vt:lpstr>S.26.13.01!S.26.13.01.14.TL</vt:lpstr>
      <vt:lpstr>S.26.13.01!S.26.13.01.14.TLC</vt:lpstr>
      <vt:lpstr>S.26.13.01!S.26.13.01.14.TTC</vt:lpstr>
      <vt:lpstr>S.26.13.01!S.26.13.01.14.Y</vt:lpstr>
      <vt:lpstr>S.26.13.01!S.26.13.01.14.Z</vt:lpstr>
      <vt:lpstr>S.26.13.01!S.26.13.01.15</vt:lpstr>
      <vt:lpstr>S.26.13.01!S.26.13.01.15.TC</vt:lpstr>
      <vt:lpstr>S.26.13.01!S.26.13.01.15.TD</vt:lpstr>
      <vt:lpstr>S.26.13.01!S.26.13.01.15.TL</vt:lpstr>
      <vt:lpstr>S.26.13.01!S.26.13.01.15.TLC</vt:lpstr>
      <vt:lpstr>S.26.13.01!S.26.13.01.15.TT</vt:lpstr>
      <vt:lpstr>S.26.13.01!S.26.13.01.15.TTC</vt:lpstr>
      <vt:lpstr>S.26.13.01!S.26.13.01.15.X</vt:lpstr>
      <vt:lpstr>S.26.13.01!S.26.13.01.15.Y</vt:lpstr>
      <vt:lpstr>S.26.13.01!S.26.13.01.15.Z</vt:lpstr>
      <vt:lpstr>S.26.13.01!S.26.13.01.VC</vt:lpstr>
      <vt:lpstr>S.26.14.01!S.26.14.01</vt:lpstr>
      <vt:lpstr>S.26.14.01!S.26.14.01.01</vt:lpstr>
      <vt:lpstr>S.26.14.01!S.26.14.01.01.TC</vt:lpstr>
      <vt:lpstr>S.26.14.01!S.26.14.01.01.TD</vt:lpstr>
      <vt:lpstr>S.26.14.01!S.26.14.01.01.TL</vt:lpstr>
      <vt:lpstr>S.26.14.01!S.26.14.01.01.TLC</vt:lpstr>
      <vt:lpstr>S.26.14.01!S.26.14.01.01.TT</vt:lpstr>
      <vt:lpstr>S.26.14.01!S.26.14.01.01.TTC</vt:lpstr>
      <vt:lpstr>S.26.14.01!S.26.14.01.01.X</vt:lpstr>
      <vt:lpstr>S.26.14.01!S.26.14.01.01.Y</vt:lpstr>
      <vt:lpstr>S.26.14.01!S.26.14.01.01.Z</vt:lpstr>
      <vt:lpstr>S.26.14.01!S.26.14.01.02</vt:lpstr>
      <vt:lpstr>S.26.14.01!S.26.14.01.02.TC</vt:lpstr>
      <vt:lpstr>S.26.14.01!S.26.14.01.02.TD</vt:lpstr>
      <vt:lpstr>S.26.14.01!S.26.14.01.02.TL</vt:lpstr>
      <vt:lpstr>S.26.14.01!S.26.14.01.02.TLC</vt:lpstr>
      <vt:lpstr>S.26.14.01!S.26.14.01.02.TT</vt:lpstr>
      <vt:lpstr>S.26.14.01!S.26.14.01.02.TTC</vt:lpstr>
      <vt:lpstr>S.26.14.01!S.26.14.01.02.X</vt:lpstr>
      <vt:lpstr>S.26.14.01!S.26.14.01.02.Y</vt:lpstr>
      <vt:lpstr>S.26.14.01!S.26.14.01.02.Z</vt:lpstr>
      <vt:lpstr>S.26.14.01!S.26.14.01.03</vt:lpstr>
      <vt:lpstr>S.26.14.01!S.26.14.01.03.TC</vt:lpstr>
      <vt:lpstr>S.26.14.01!S.26.14.01.03.TD</vt:lpstr>
      <vt:lpstr>S.26.14.01!S.26.14.01.03.TL</vt:lpstr>
      <vt:lpstr>S.26.14.01!S.26.14.01.03.TLC</vt:lpstr>
      <vt:lpstr>S.26.14.01!S.26.14.01.03.TT</vt:lpstr>
      <vt:lpstr>S.26.14.01!S.26.14.01.03.TTC</vt:lpstr>
      <vt:lpstr>S.26.14.01!S.26.14.01.03.X</vt:lpstr>
      <vt:lpstr>S.26.14.01!S.26.14.01.03.Y</vt:lpstr>
      <vt:lpstr>S.26.14.01!S.26.14.01.03.Z</vt:lpstr>
      <vt:lpstr>S.26.14.01!S.26.14.01.03.ZHI</vt:lpstr>
      <vt:lpstr>S.26.14.01!S.26.14.01.04</vt:lpstr>
      <vt:lpstr>S.26.14.01!S.26.14.01.04.TC</vt:lpstr>
      <vt:lpstr>S.26.14.01!S.26.14.01.04.TD</vt:lpstr>
      <vt:lpstr>S.26.14.01!S.26.14.01.04.TL</vt:lpstr>
      <vt:lpstr>S.26.14.01!S.26.14.01.04.TLC</vt:lpstr>
      <vt:lpstr>S.26.14.01!S.26.14.01.04.TT</vt:lpstr>
      <vt:lpstr>S.26.14.01!S.26.14.01.04.TTC</vt:lpstr>
      <vt:lpstr>S.26.14.01!S.26.14.01.04.Y</vt:lpstr>
      <vt:lpstr>S.26.14.01!S.26.14.01.04.Z</vt:lpstr>
      <vt:lpstr>S.26.14.01!S.26.14.01.04.ZHI</vt:lpstr>
      <vt:lpstr>S.26.14.01!S.26.14.01.05</vt:lpstr>
      <vt:lpstr>S.26.14.01!S.26.14.01.05.TC</vt:lpstr>
      <vt:lpstr>S.26.14.01!S.26.14.01.05.TD</vt:lpstr>
      <vt:lpstr>S.26.14.01!S.26.14.01.05.TL</vt:lpstr>
      <vt:lpstr>S.26.14.01!S.26.14.01.05.TLC</vt:lpstr>
      <vt:lpstr>S.26.14.01!S.26.14.01.05.TT</vt:lpstr>
      <vt:lpstr>S.26.14.01!S.26.14.01.05.TTC</vt:lpstr>
      <vt:lpstr>S.26.14.01!S.26.14.01.05.X</vt:lpstr>
      <vt:lpstr>S.26.14.01!S.26.14.01.05.Y</vt:lpstr>
      <vt:lpstr>S.26.14.01!S.26.14.01.05.Z</vt:lpstr>
      <vt:lpstr>S.26.14.01!S.26.14.01.05.ZHI</vt:lpstr>
      <vt:lpstr>S.26.14.01!S.26.14.01.VC</vt:lpstr>
      <vt:lpstr>S.26.15.01!S.26.15.01</vt:lpstr>
      <vt:lpstr>S.26.15.01!S.26.15.01.01</vt:lpstr>
      <vt:lpstr>S.26.15.01!S.26.15.01.01.TC</vt:lpstr>
      <vt:lpstr>S.26.15.01!S.26.15.01.01.TD</vt:lpstr>
      <vt:lpstr>S.26.15.01!S.26.15.01.01.TL</vt:lpstr>
      <vt:lpstr>S.26.15.01!S.26.15.01.01.TLC</vt:lpstr>
      <vt:lpstr>S.26.15.01!S.26.15.01.01.TTC</vt:lpstr>
      <vt:lpstr>S.26.15.01!S.26.15.01.01.Y</vt:lpstr>
      <vt:lpstr>S.26.15.01!S.26.15.01.01.Z</vt:lpstr>
      <vt:lpstr>S.26.15.01!S.26.15.01.02</vt:lpstr>
      <vt:lpstr>S.26.15.01!S.26.15.01.02.TC</vt:lpstr>
      <vt:lpstr>S.26.15.01!S.26.15.01.02.TD</vt:lpstr>
      <vt:lpstr>S.26.15.01!S.26.15.01.02.TK</vt:lpstr>
      <vt:lpstr>S.26.15.01!S.26.15.01.02.TKC</vt:lpstr>
      <vt:lpstr>S.26.15.01!S.26.15.01.02.TT</vt:lpstr>
      <vt:lpstr>S.26.15.01!S.26.15.01.02.TTC</vt:lpstr>
      <vt:lpstr>S.26.15.01!S.26.15.01.02.X</vt:lpstr>
      <vt:lpstr>S.26.15.01!S.26.15.01.02.Y</vt:lpstr>
      <vt:lpstr>S.26.15.01!S.26.15.01.02.Z</vt:lpstr>
      <vt:lpstr>S.26.15.01!S.26.15.01.03</vt:lpstr>
      <vt:lpstr>S.26.15.01!S.26.15.01.03.TC</vt:lpstr>
      <vt:lpstr>S.26.15.01!S.26.15.01.03.TD</vt:lpstr>
      <vt:lpstr>S.26.15.01!S.26.15.01.03.TL</vt:lpstr>
      <vt:lpstr>S.26.15.01!S.26.15.01.03.TLC</vt:lpstr>
      <vt:lpstr>S.26.15.01!S.26.15.01.03.TT</vt:lpstr>
      <vt:lpstr>S.26.15.01!S.26.15.01.03.TTC</vt:lpstr>
      <vt:lpstr>S.26.15.01!S.26.15.01.03.X</vt:lpstr>
      <vt:lpstr>S.26.15.01!S.26.15.01.03.Y</vt:lpstr>
      <vt:lpstr>S.26.15.01!S.26.15.01.03.Z</vt:lpstr>
      <vt:lpstr>S.26.15.01!S.26.15.01.VC</vt:lpstr>
      <vt:lpstr>S.26.16.01!S.26.16.01</vt:lpstr>
      <vt:lpstr>S.26.16.01!S.26.16.01.01</vt:lpstr>
      <vt:lpstr>S.26.16.01!S.26.16.01.01.TC</vt:lpstr>
      <vt:lpstr>S.26.16.01!S.26.16.01.01.TD</vt:lpstr>
      <vt:lpstr>S.26.16.01!S.26.16.01.01.TK</vt:lpstr>
      <vt:lpstr>S.26.16.01!S.26.16.01.01.TKC</vt:lpstr>
      <vt:lpstr>S.26.16.01!S.26.16.01.01.TT</vt:lpstr>
      <vt:lpstr>S.26.16.01!S.26.16.01.01.TTC</vt:lpstr>
      <vt:lpstr>S.26.16.01!S.26.16.01.01.X</vt:lpstr>
      <vt:lpstr>S.26.16.01!S.26.16.01.01.Y</vt:lpstr>
      <vt:lpstr>S.26.16.01!S.26.16.01.02</vt:lpstr>
      <vt:lpstr>S.26.16.01!S.26.16.01.02.TC</vt:lpstr>
      <vt:lpstr>S.26.16.01!S.26.16.01.02.TD</vt:lpstr>
      <vt:lpstr>S.26.16.01!S.26.16.01.02.TK</vt:lpstr>
      <vt:lpstr>S.26.16.01!S.26.16.01.02.TKC</vt:lpstr>
      <vt:lpstr>S.26.16.01!S.26.16.01.02.TT</vt:lpstr>
      <vt:lpstr>S.26.16.01!S.26.16.01.02.TTC</vt:lpstr>
      <vt:lpstr>S.26.16.01!S.26.16.01.02.X</vt:lpstr>
      <vt:lpstr>S.26.16.01!S.26.16.01.02.Y</vt:lpstr>
      <vt:lpstr>S.26.16.01!S.26.16.01.03</vt:lpstr>
      <vt:lpstr>S.26.16.01!S.26.16.01.03..TT</vt:lpstr>
      <vt:lpstr>S.26.16.01!S.26.16.01.03.TC</vt:lpstr>
      <vt:lpstr>S.26.16.01!S.26.16.01.03.TD</vt:lpstr>
      <vt:lpstr>S.26.16.01!S.26.16.01.03.TL</vt:lpstr>
      <vt:lpstr>S.26.16.01!S.26.16.01.03.TLC</vt:lpstr>
      <vt:lpstr>S.26.16.01!S.26.16.01.03.TTC</vt:lpstr>
      <vt:lpstr>S.26.16.01!S.26.16.01.VC</vt:lpstr>
      <vt:lpstr>S.27.01.01!S.27.01.01</vt:lpstr>
      <vt:lpstr>S.27.01.01!S.27.01.01.01</vt:lpstr>
      <vt:lpstr>S.27.01.01!S.27.01.01.01.TC</vt:lpstr>
      <vt:lpstr>S.27.01.01!S.27.01.01.01.TD</vt:lpstr>
      <vt:lpstr>S.27.01.01!S.27.01.01.01.TL</vt:lpstr>
      <vt:lpstr>S.27.01.01!S.27.01.01.01.TLC</vt:lpstr>
      <vt:lpstr>S.27.01.01!S.27.01.01.01.TT</vt:lpstr>
      <vt:lpstr>S.27.01.01!S.27.01.01.01.TTC</vt:lpstr>
      <vt:lpstr>S.27.01.01!S.27.01.01.01.X</vt:lpstr>
      <vt:lpstr>S.27.01.01!S.27.01.01.01.Y</vt:lpstr>
      <vt:lpstr>S.27.01.01!S.27.01.01.01.Z</vt:lpstr>
      <vt:lpstr>S.27.01.01!S.27.01.01.02</vt:lpstr>
      <vt:lpstr>S.27.01.01!S.27.01.01.02.TC</vt:lpstr>
      <vt:lpstr>S.27.01.01!S.27.01.01.02.TD</vt:lpstr>
      <vt:lpstr>S.27.01.01!S.27.01.01.02.TL</vt:lpstr>
      <vt:lpstr>S.27.01.01!S.27.01.01.02.TLC</vt:lpstr>
      <vt:lpstr>S.27.01.01!S.27.01.01.02.TT</vt:lpstr>
      <vt:lpstr>S.27.01.01!S.27.01.01.02.TTC</vt:lpstr>
      <vt:lpstr>S.27.01.01!S.27.01.01.02.X</vt:lpstr>
      <vt:lpstr>S.27.01.01!S.27.01.01.02.Y</vt:lpstr>
      <vt:lpstr>S.27.01.01!S.27.01.01.02.Z</vt:lpstr>
      <vt:lpstr>S.27.01.01!S.27.01.01.03</vt:lpstr>
      <vt:lpstr>S.27.01.01!S.27.01.01.03.TC</vt:lpstr>
      <vt:lpstr>S.27.01.01!S.27.01.01.03.TD</vt:lpstr>
      <vt:lpstr>S.27.01.01!S.27.01.01.03.TL</vt:lpstr>
      <vt:lpstr>S.27.01.01!S.27.01.01.03.TLC</vt:lpstr>
      <vt:lpstr>S.27.01.01!S.27.01.01.03.TT</vt:lpstr>
      <vt:lpstr>S.27.01.01!S.27.01.01.03.TTC</vt:lpstr>
      <vt:lpstr>S.27.01.01!S.27.01.01.03.X</vt:lpstr>
      <vt:lpstr>S.27.01.01!S.27.01.01.03.Y</vt:lpstr>
      <vt:lpstr>S.27.01.01!S.27.01.01.03.Z</vt:lpstr>
      <vt:lpstr>S.27.01.01!S.27.01.01.04</vt:lpstr>
      <vt:lpstr>S.27.01.01!S.27.01.01.04.TC</vt:lpstr>
      <vt:lpstr>S.27.01.01!S.27.01.01.04.TD</vt:lpstr>
      <vt:lpstr>S.27.01.01!S.27.01.01.04.TL</vt:lpstr>
      <vt:lpstr>S.27.01.01!S.27.01.01.04.TLC</vt:lpstr>
      <vt:lpstr>S.27.01.01!S.27.01.01.04.TT</vt:lpstr>
      <vt:lpstr>S.27.01.01!S.27.01.01.04.TTC</vt:lpstr>
      <vt:lpstr>S.27.01.01!S.27.01.01.04.X</vt:lpstr>
      <vt:lpstr>S.27.01.01!S.27.01.01.04.Y</vt:lpstr>
      <vt:lpstr>S.27.01.01!S.27.01.01.04.Z</vt:lpstr>
      <vt:lpstr>S.27.01.01!S.27.01.01.05</vt:lpstr>
      <vt:lpstr>S.27.01.01!S.27.01.01.05.TC</vt:lpstr>
      <vt:lpstr>S.27.01.01!S.27.01.01.05.TD</vt:lpstr>
      <vt:lpstr>S.27.01.01!S.27.01.01.05.TL</vt:lpstr>
      <vt:lpstr>S.27.01.01!S.27.01.01.05.TLC</vt:lpstr>
      <vt:lpstr>S.27.01.01!S.27.01.01.05.TT</vt:lpstr>
      <vt:lpstr>S.27.01.01!S.27.01.01.05.TTC</vt:lpstr>
      <vt:lpstr>S.27.01.01!S.27.01.01.05.X</vt:lpstr>
      <vt:lpstr>S.27.01.01!S.27.01.01.05.Y</vt:lpstr>
      <vt:lpstr>S.27.01.01!S.27.01.01.05.Z</vt:lpstr>
      <vt:lpstr>S.27.01.01!S.27.01.01.06</vt:lpstr>
      <vt:lpstr>S.27.01.01!S.27.01.01.06.TC</vt:lpstr>
      <vt:lpstr>S.27.01.01!S.27.01.01.06.TD</vt:lpstr>
      <vt:lpstr>S.27.01.01!S.27.01.01.06.TL</vt:lpstr>
      <vt:lpstr>S.27.01.01!S.27.01.01.06.TLC</vt:lpstr>
      <vt:lpstr>S.27.01.01!S.27.01.01.06.TT</vt:lpstr>
      <vt:lpstr>S.27.01.01!S.27.01.01.06.TTC</vt:lpstr>
      <vt:lpstr>S.27.01.01!S.27.01.01.06.X</vt:lpstr>
      <vt:lpstr>S.27.01.01!S.27.01.01.06.Y</vt:lpstr>
      <vt:lpstr>S.27.01.01!S.27.01.01.06.Z</vt:lpstr>
      <vt:lpstr>S.27.01.01!S.27.01.01.07</vt:lpstr>
      <vt:lpstr>S.27.01.01!S.27.01.01.07.TC</vt:lpstr>
      <vt:lpstr>S.27.01.01!S.27.01.01.07.TD</vt:lpstr>
      <vt:lpstr>S.27.01.01!S.27.01.01.07.TL</vt:lpstr>
      <vt:lpstr>S.27.01.01!S.27.01.01.07.TLC</vt:lpstr>
      <vt:lpstr>S.27.01.01!S.27.01.01.07.TT</vt:lpstr>
      <vt:lpstr>S.27.01.01!S.27.01.01.07.TTC</vt:lpstr>
      <vt:lpstr>S.27.01.01!S.27.01.01.07.X</vt:lpstr>
      <vt:lpstr>S.27.01.01!S.27.01.01.07.Y</vt:lpstr>
      <vt:lpstr>S.27.01.01!S.27.01.01.07.Z</vt:lpstr>
      <vt:lpstr>S.27.01.01!S.27.01.01.08</vt:lpstr>
      <vt:lpstr>S.27.01.01!S.27.01.01.08.TC</vt:lpstr>
      <vt:lpstr>S.27.01.01!S.27.01.01.08.TD</vt:lpstr>
      <vt:lpstr>S.27.01.01!S.27.01.01.08.TL</vt:lpstr>
      <vt:lpstr>S.27.01.01!S.27.01.01.08.TLC</vt:lpstr>
      <vt:lpstr>S.27.01.01!S.27.01.01.08.TT</vt:lpstr>
      <vt:lpstr>S.27.01.01!S.27.01.01.08.TTC</vt:lpstr>
      <vt:lpstr>S.27.01.01!S.27.01.01.08.X</vt:lpstr>
      <vt:lpstr>S.27.01.01!S.27.01.01.08.Y</vt:lpstr>
      <vt:lpstr>S.27.01.01!S.27.01.01.08.Z</vt:lpstr>
      <vt:lpstr>S.27.01.01!S.27.01.01.09</vt:lpstr>
      <vt:lpstr>S.27.01.01!S.27.01.01.09.TC</vt:lpstr>
      <vt:lpstr>S.27.01.01!S.27.01.01.09.TD</vt:lpstr>
      <vt:lpstr>S.27.01.01!S.27.01.01.09.TL</vt:lpstr>
      <vt:lpstr>S.27.01.01!S.27.01.01.09.TLC</vt:lpstr>
      <vt:lpstr>S.27.01.01!S.27.01.01.09.TT</vt:lpstr>
      <vt:lpstr>S.27.01.01!S.27.01.01.09.TTC</vt:lpstr>
      <vt:lpstr>S.27.01.01!S.27.01.01.09.X</vt:lpstr>
      <vt:lpstr>S.27.01.01!S.27.01.01.10</vt:lpstr>
      <vt:lpstr>S.27.01.01!S.27.01.01.10.TC</vt:lpstr>
      <vt:lpstr>S.27.01.01!S.27.01.01.10.TD</vt:lpstr>
      <vt:lpstr>S.27.01.01!S.27.01.01.10.TL</vt:lpstr>
      <vt:lpstr>S.27.01.01!S.27.01.01.10.TLC</vt:lpstr>
      <vt:lpstr>S.27.01.01!S.27.01.01.10.TT</vt:lpstr>
      <vt:lpstr>S.27.01.01!S.27.01.01.10.TTC</vt:lpstr>
      <vt:lpstr>S.27.01.01!S.27.01.01.10.X</vt:lpstr>
      <vt:lpstr>S.27.01.01!S.27.01.01.11</vt:lpstr>
      <vt:lpstr>S.27.01.01!S.27.01.01.11.TC</vt:lpstr>
      <vt:lpstr>S.27.01.01!S.27.01.01.11.TD</vt:lpstr>
      <vt:lpstr>S.27.01.01!S.27.01.01.11.TL</vt:lpstr>
      <vt:lpstr>S.27.01.01!S.27.01.01.11.TLC</vt:lpstr>
      <vt:lpstr>S.27.01.01!S.27.01.01.11.TT</vt:lpstr>
      <vt:lpstr>S.27.01.01!S.27.01.01.11.TTC</vt:lpstr>
      <vt:lpstr>S.27.01.01!S.27.01.01.11.X</vt:lpstr>
      <vt:lpstr>S.27.01.01!S.27.01.01.11.Y</vt:lpstr>
      <vt:lpstr>S.27.01.01!S.27.01.01.11.Z</vt:lpstr>
      <vt:lpstr>S.27.01.01!S.27.01.01.12</vt:lpstr>
      <vt:lpstr>S.27.01.01!S.27.01.01.12.TC</vt:lpstr>
      <vt:lpstr>S.27.01.01!S.27.01.01.12.TD</vt:lpstr>
      <vt:lpstr>S.27.01.01!S.27.01.01.12.TL</vt:lpstr>
      <vt:lpstr>S.27.01.01!S.27.01.01.12.TLC</vt:lpstr>
      <vt:lpstr>S.27.01.01!S.27.01.01.12.TT</vt:lpstr>
      <vt:lpstr>S.27.01.01!S.27.01.01.12.TTC</vt:lpstr>
      <vt:lpstr>S.27.01.01!S.27.01.01.12.X</vt:lpstr>
      <vt:lpstr>S.27.01.01!S.27.01.01.12.Z</vt:lpstr>
      <vt:lpstr>S.27.01.01!S.27.01.01.13</vt:lpstr>
      <vt:lpstr>S.27.01.01!S.27.01.01.13.TC</vt:lpstr>
      <vt:lpstr>S.27.01.01!S.27.01.01.13.TD</vt:lpstr>
      <vt:lpstr>S.27.01.01!S.27.01.01.13.TL</vt:lpstr>
      <vt:lpstr>S.27.01.01!S.27.01.01.13.TLC</vt:lpstr>
      <vt:lpstr>S.27.01.01!S.27.01.01.13.TT</vt:lpstr>
      <vt:lpstr>S.27.01.01!S.27.01.01.13.TTC</vt:lpstr>
      <vt:lpstr>S.27.01.01!S.27.01.01.13.X</vt:lpstr>
      <vt:lpstr>S.27.01.01!S.27.01.01.13.Y</vt:lpstr>
      <vt:lpstr>S.27.01.01!S.27.01.01.13.Z</vt:lpstr>
      <vt:lpstr>S.27.01.01!S.27.01.01.14</vt:lpstr>
      <vt:lpstr>S.27.01.01!S.27.01.01.14.TC</vt:lpstr>
      <vt:lpstr>S.27.01.01!S.27.01.01.14.TD</vt:lpstr>
      <vt:lpstr>S.27.01.01!S.27.01.01.14.TL</vt:lpstr>
      <vt:lpstr>S.27.01.01!S.27.01.01.14.TLC</vt:lpstr>
      <vt:lpstr>S.27.01.01!S.27.01.01.14.TT</vt:lpstr>
      <vt:lpstr>S.27.01.01!S.27.01.01.14.TTC</vt:lpstr>
      <vt:lpstr>S.27.01.01!S.27.01.01.14.X</vt:lpstr>
      <vt:lpstr>S.27.01.01!S.27.01.01.14.Y</vt:lpstr>
      <vt:lpstr>S.27.01.01!S.27.01.01.14.Z</vt:lpstr>
      <vt:lpstr>S.27.01.01!S.27.01.01.15</vt:lpstr>
      <vt:lpstr>S.27.01.01!S.27.01.01.15.TC</vt:lpstr>
      <vt:lpstr>S.27.01.01!S.27.01.01.15.TD</vt:lpstr>
      <vt:lpstr>S.27.01.01!S.27.01.01.15.TL</vt:lpstr>
      <vt:lpstr>S.27.01.01!S.27.01.01.15.TLC</vt:lpstr>
      <vt:lpstr>S.27.01.01!S.27.01.01.15.TT</vt:lpstr>
      <vt:lpstr>S.27.01.01!S.27.01.01.15.TTC</vt:lpstr>
      <vt:lpstr>S.27.01.01!S.27.01.01.15.X</vt:lpstr>
      <vt:lpstr>S.27.01.01!S.27.01.01.15.Y</vt:lpstr>
      <vt:lpstr>S.27.01.01!S.27.01.01.15.Z</vt:lpstr>
      <vt:lpstr>S.27.01.01!S.27.01.01.16</vt:lpstr>
      <vt:lpstr>S.27.01.01!S.27.01.01.16.TC</vt:lpstr>
      <vt:lpstr>S.27.01.01!S.27.01.01.16.TD</vt:lpstr>
      <vt:lpstr>S.27.01.01!S.27.01.01.16.TL</vt:lpstr>
      <vt:lpstr>S.27.01.01!S.27.01.01.16.TLC</vt:lpstr>
      <vt:lpstr>S.27.01.01!S.27.01.01.16.TT</vt:lpstr>
      <vt:lpstr>S.27.01.01!S.27.01.01.16.TTC</vt:lpstr>
      <vt:lpstr>S.27.01.01!S.27.01.01.16.X</vt:lpstr>
      <vt:lpstr>S.27.01.01!S.27.01.01.16.Y</vt:lpstr>
      <vt:lpstr>S.27.01.01!S.27.01.01.16.Z</vt:lpstr>
      <vt:lpstr>S.27.01.01!S.27.01.01.17</vt:lpstr>
      <vt:lpstr>S.27.01.01!S.27.01.01.17.TC</vt:lpstr>
      <vt:lpstr>S.27.01.01!S.27.01.01.17.TD</vt:lpstr>
      <vt:lpstr>S.27.01.01!S.27.01.01.17.TL</vt:lpstr>
      <vt:lpstr>S.27.01.01!S.27.01.01.17.TLC</vt:lpstr>
      <vt:lpstr>S.27.01.01!S.27.01.01.17.TT</vt:lpstr>
      <vt:lpstr>S.27.01.01!S.27.01.01.17.TTC</vt:lpstr>
      <vt:lpstr>S.27.01.01!S.27.01.01.17.X</vt:lpstr>
      <vt:lpstr>S.27.01.01!S.27.01.01.17.Z</vt:lpstr>
      <vt:lpstr>S.27.01.01!S.27.01.01.18</vt:lpstr>
      <vt:lpstr>S.27.01.01!S.27.01.01.18.TC</vt:lpstr>
      <vt:lpstr>S.27.01.01!S.27.01.01.18.TD</vt:lpstr>
      <vt:lpstr>S.27.01.01!S.27.01.01.18.TL</vt:lpstr>
      <vt:lpstr>S.27.01.01!S.27.01.01.18.TLC</vt:lpstr>
      <vt:lpstr>S.27.01.01!S.27.01.01.18.TT</vt:lpstr>
      <vt:lpstr>S.27.01.01!S.27.01.01.18.TTC</vt:lpstr>
      <vt:lpstr>S.27.01.01!S.27.01.01.18.X</vt:lpstr>
      <vt:lpstr>S.27.01.01!S.27.01.01.18.Y</vt:lpstr>
      <vt:lpstr>S.27.01.01!S.27.01.01.18.Z</vt:lpstr>
      <vt:lpstr>S.27.01.01!S.27.01.01.19</vt:lpstr>
      <vt:lpstr>S.27.01.01!S.27.01.01.19.TC</vt:lpstr>
      <vt:lpstr>S.27.01.01!S.27.01.01.19.TD</vt:lpstr>
      <vt:lpstr>S.27.01.01!S.27.01.01.19.TL</vt:lpstr>
      <vt:lpstr>S.27.01.01!S.27.01.01.19.TLC</vt:lpstr>
      <vt:lpstr>S.27.01.01!S.27.01.01.19.TT</vt:lpstr>
      <vt:lpstr>S.27.01.01!S.27.01.01.19.TTC</vt:lpstr>
      <vt:lpstr>S.27.01.01!S.27.01.01.19.X</vt:lpstr>
      <vt:lpstr>S.27.01.01!S.27.01.01.19.Y</vt:lpstr>
      <vt:lpstr>S.27.01.01!S.27.01.01.19.Z</vt:lpstr>
      <vt:lpstr>S.27.01.01!S.27.01.01.20</vt:lpstr>
      <vt:lpstr>S.27.01.01!S.27.01.01.20.TC</vt:lpstr>
      <vt:lpstr>S.27.01.01!S.27.01.01.20.TD</vt:lpstr>
      <vt:lpstr>S.27.01.01!S.27.01.01.20.TL</vt:lpstr>
      <vt:lpstr>S.27.01.01!S.27.01.01.20.TLC</vt:lpstr>
      <vt:lpstr>S.27.01.01!S.27.01.01.20.TT</vt:lpstr>
      <vt:lpstr>S.27.01.01!S.27.01.01.20.TTC</vt:lpstr>
      <vt:lpstr>S.27.01.01!S.27.01.01.20.X</vt:lpstr>
      <vt:lpstr>S.27.01.01!S.27.01.01.20.Y</vt:lpstr>
      <vt:lpstr>S.27.01.01!S.27.01.01.21</vt:lpstr>
      <vt:lpstr>S.27.01.01!S.27.01.01.21.TC</vt:lpstr>
      <vt:lpstr>S.27.01.01!S.27.01.01.21.TD</vt:lpstr>
      <vt:lpstr>S.27.01.01!S.27.01.01.21.TL</vt:lpstr>
      <vt:lpstr>S.27.01.01!S.27.01.01.21.TLC</vt:lpstr>
      <vt:lpstr>S.27.01.01!S.27.01.01.21.TT</vt:lpstr>
      <vt:lpstr>S.27.01.01!S.27.01.01.21.TTC</vt:lpstr>
      <vt:lpstr>S.27.01.01!S.27.01.01.21.X</vt:lpstr>
      <vt:lpstr>S.27.01.01!S.27.01.01.21.Y</vt:lpstr>
      <vt:lpstr>S.27.01.01!S.27.01.01.22</vt:lpstr>
      <vt:lpstr>S.27.01.01!S.27.01.01.22.TC</vt:lpstr>
      <vt:lpstr>S.27.01.01!S.27.01.01.22.TD</vt:lpstr>
      <vt:lpstr>S.27.01.01!S.27.01.01.22.TL</vt:lpstr>
      <vt:lpstr>S.27.01.01!S.27.01.01.22.TLC</vt:lpstr>
      <vt:lpstr>S.27.01.01!S.27.01.01.22.TT</vt:lpstr>
      <vt:lpstr>S.27.01.01!S.27.01.01.22.TTC</vt:lpstr>
      <vt:lpstr>S.27.01.01!S.27.01.01.22.X</vt:lpstr>
      <vt:lpstr>S.27.01.01!S.27.01.01.22.Y</vt:lpstr>
      <vt:lpstr>S.27.01.01!S.27.01.01.23</vt:lpstr>
      <vt:lpstr>S.27.01.01!S.27.01.01.23.TC</vt:lpstr>
      <vt:lpstr>S.27.01.01!S.27.01.01.23.TD</vt:lpstr>
      <vt:lpstr>S.27.01.01!S.27.01.01.23.TL</vt:lpstr>
      <vt:lpstr>S.27.01.01!S.27.01.01.23.TLC</vt:lpstr>
      <vt:lpstr>S.27.01.01!S.27.01.01.23.TT</vt:lpstr>
      <vt:lpstr>S.27.01.01!S.27.01.01.23.TTC</vt:lpstr>
      <vt:lpstr>S.27.01.01!S.27.01.01.23.X</vt:lpstr>
      <vt:lpstr>S.27.01.01!S.27.01.01.23.Y</vt:lpstr>
      <vt:lpstr>S.27.01.01!S.27.01.01.23.YAX</vt:lpstr>
      <vt:lpstr>S.27.01.01!S.27.01.01.23.Z</vt:lpstr>
      <vt:lpstr>S.27.01.01!S.27.01.01.24</vt:lpstr>
      <vt:lpstr>S.27.01.01!S.27.01.01.24.TC</vt:lpstr>
      <vt:lpstr>S.27.01.01!S.27.01.01.24.TD</vt:lpstr>
      <vt:lpstr>S.27.01.01!S.27.01.01.24.TL</vt:lpstr>
      <vt:lpstr>S.27.01.01!S.27.01.01.24.TLC</vt:lpstr>
      <vt:lpstr>S.27.01.01!S.27.01.01.24.TT</vt:lpstr>
      <vt:lpstr>S.27.01.01!S.27.01.01.24.TTC</vt:lpstr>
      <vt:lpstr>S.27.01.01!S.27.01.01.24.X</vt:lpstr>
      <vt:lpstr>S.27.01.01!S.27.01.01.24.Y</vt:lpstr>
      <vt:lpstr>S.27.01.01!S.27.01.01.24.YAX</vt:lpstr>
      <vt:lpstr>S.27.01.01!S.27.01.01.24.Z</vt:lpstr>
      <vt:lpstr>S.27.01.01!S.27.01.01.25</vt:lpstr>
      <vt:lpstr>S.27.01.01!S.27.01.01.25.TC</vt:lpstr>
      <vt:lpstr>S.27.01.01!S.27.01.01.25.TD</vt:lpstr>
      <vt:lpstr>S.27.01.01!S.27.01.01.25.TL</vt:lpstr>
      <vt:lpstr>S.27.01.01!S.27.01.01.25.TLC</vt:lpstr>
      <vt:lpstr>S.27.01.01!S.27.01.01.25.TT</vt:lpstr>
      <vt:lpstr>S.27.01.01!S.27.01.01.25.TTC</vt:lpstr>
      <vt:lpstr>S.27.01.01!S.27.01.01.25.X</vt:lpstr>
      <vt:lpstr>S.27.01.01!S.27.01.01.26</vt:lpstr>
      <vt:lpstr>S.27.01.01!S.27.01.01.26.TC</vt:lpstr>
      <vt:lpstr>S.27.01.01!S.27.01.01.26.TD</vt:lpstr>
      <vt:lpstr>S.27.01.01!S.27.01.01.26.TL</vt:lpstr>
      <vt:lpstr>S.27.01.01!S.27.01.01.26.TLC</vt:lpstr>
      <vt:lpstr>S.27.01.01!S.27.01.01.26.TT</vt:lpstr>
      <vt:lpstr>S.27.01.01!S.27.01.01.26.TTC</vt:lpstr>
      <vt:lpstr>S.27.01.01!S.27.01.01.26.X</vt:lpstr>
      <vt:lpstr>S.27.01.01!S.27.01.01.26.Y</vt:lpstr>
      <vt:lpstr>S.27.01.01!S.27.01.01.27</vt:lpstr>
      <vt:lpstr>S.27.01.01!S.27.01.01.27.TC</vt:lpstr>
      <vt:lpstr>S.27.01.01!S.27.01.01.27.TD</vt:lpstr>
      <vt:lpstr>S.27.01.01!S.27.01.01.27.TL</vt:lpstr>
      <vt:lpstr>S.27.01.01!S.27.01.01.27.TLC</vt:lpstr>
      <vt:lpstr>S.27.01.01!S.27.01.01.27.TT</vt:lpstr>
      <vt:lpstr>S.27.01.01!S.27.01.01.27.TTC</vt:lpstr>
      <vt:lpstr>S.27.01.01!S.27.01.01.27.Y</vt:lpstr>
      <vt:lpstr>S.27.01.01!S.27.01.01.28</vt:lpstr>
      <vt:lpstr>S.27.01.01!S.27.01.01.28.TC</vt:lpstr>
      <vt:lpstr>S.27.01.01!S.27.01.01.28.TD</vt:lpstr>
      <vt:lpstr>S.27.01.01!S.27.01.01.28.TL</vt:lpstr>
      <vt:lpstr>S.27.01.01!S.27.01.01.28.TLC</vt:lpstr>
      <vt:lpstr>S.27.01.01!S.27.01.01.28.TT</vt:lpstr>
      <vt:lpstr>S.27.01.01!S.27.01.01.28.TTC</vt:lpstr>
      <vt:lpstr>S.27.01.01!S.27.01.01.28.Y</vt:lpstr>
      <vt:lpstr>S.27.01.01!S.27.01.01.VC</vt:lpstr>
      <vt:lpstr>S.27.01.04!S.27.01.04</vt:lpstr>
      <vt:lpstr>S.27.01.04!S.27.01.04.01</vt:lpstr>
      <vt:lpstr>S.27.01.04!S.27.01.04.01.TC</vt:lpstr>
      <vt:lpstr>S.27.01.04!S.27.01.04.01.TD</vt:lpstr>
      <vt:lpstr>S.27.01.04!S.27.01.04.01.TL</vt:lpstr>
      <vt:lpstr>S.27.01.04!S.27.01.04.01.TLC</vt:lpstr>
      <vt:lpstr>S.27.01.04!S.27.01.04.01.TT</vt:lpstr>
      <vt:lpstr>S.27.01.04!S.27.01.04.01.TTC</vt:lpstr>
      <vt:lpstr>S.27.01.04!S.27.01.04.01.X</vt:lpstr>
      <vt:lpstr>S.27.01.04!S.27.01.04.01.Y</vt:lpstr>
      <vt:lpstr>S.27.01.04!S.27.01.04.01.Z</vt:lpstr>
      <vt:lpstr>S.27.01.04!S.27.01.04.02</vt:lpstr>
      <vt:lpstr>S.27.01.04!S.27.01.04.02.TC</vt:lpstr>
      <vt:lpstr>S.27.01.04!S.27.01.04.02.TD</vt:lpstr>
      <vt:lpstr>S.27.01.04!S.27.01.04.02.TL</vt:lpstr>
      <vt:lpstr>S.27.01.04!S.27.01.04.02.TLC</vt:lpstr>
      <vt:lpstr>S.27.01.04!S.27.01.04.02.TT</vt:lpstr>
      <vt:lpstr>S.27.01.04!S.27.01.04.02.TTC</vt:lpstr>
      <vt:lpstr>S.27.01.04!S.27.01.04.02.X</vt:lpstr>
      <vt:lpstr>S.27.01.04!S.27.01.04.02.Y</vt:lpstr>
      <vt:lpstr>S.27.01.04!S.27.01.04.02.Z</vt:lpstr>
      <vt:lpstr>S.27.01.04!S.27.01.04.03</vt:lpstr>
      <vt:lpstr>S.27.01.04!S.27.01.04.03.TC</vt:lpstr>
      <vt:lpstr>S.27.01.04!S.27.01.04.03.TD</vt:lpstr>
      <vt:lpstr>S.27.01.04!S.27.01.04.03.TL</vt:lpstr>
      <vt:lpstr>S.27.01.04!S.27.01.04.03.TLC</vt:lpstr>
      <vt:lpstr>S.27.01.04!S.27.01.04.03.TT</vt:lpstr>
      <vt:lpstr>S.27.01.04!S.27.01.04.03.TTC</vt:lpstr>
      <vt:lpstr>S.27.01.04!S.27.01.04.03.X</vt:lpstr>
      <vt:lpstr>S.27.01.04!S.27.01.04.03.Y</vt:lpstr>
      <vt:lpstr>S.27.01.04!S.27.01.04.03.Z</vt:lpstr>
      <vt:lpstr>S.27.01.04!S.27.01.04.04</vt:lpstr>
      <vt:lpstr>S.27.01.04!S.27.01.04.04.TC</vt:lpstr>
      <vt:lpstr>S.27.01.04!S.27.01.04.04.TD</vt:lpstr>
      <vt:lpstr>S.27.01.04!S.27.01.04.04.TL</vt:lpstr>
      <vt:lpstr>S.27.01.04!S.27.01.04.04.TLC</vt:lpstr>
      <vt:lpstr>S.27.01.04!S.27.01.04.04.TT</vt:lpstr>
      <vt:lpstr>S.27.01.04!S.27.01.04.04.TTC</vt:lpstr>
      <vt:lpstr>S.27.01.04!S.27.01.04.04.X</vt:lpstr>
      <vt:lpstr>S.27.01.04!S.27.01.04.04.Y</vt:lpstr>
      <vt:lpstr>S.27.01.04!S.27.01.04.04.Z</vt:lpstr>
      <vt:lpstr>S.27.01.04!S.27.01.04.05</vt:lpstr>
      <vt:lpstr>S.27.01.04!S.27.01.04.05.TC</vt:lpstr>
      <vt:lpstr>S.27.01.04!S.27.01.04.05.TD</vt:lpstr>
      <vt:lpstr>S.27.01.04!S.27.01.04.05.TL</vt:lpstr>
      <vt:lpstr>S.27.01.04!S.27.01.04.05.TLC</vt:lpstr>
      <vt:lpstr>S.27.01.04!S.27.01.04.05.TT</vt:lpstr>
      <vt:lpstr>S.27.01.04!S.27.01.04.05.TTC</vt:lpstr>
      <vt:lpstr>S.27.01.04!S.27.01.04.05.X</vt:lpstr>
      <vt:lpstr>S.27.01.04!S.27.01.04.05.Y</vt:lpstr>
      <vt:lpstr>S.27.01.04!S.27.01.04.05.Z</vt:lpstr>
      <vt:lpstr>S.27.01.04!S.27.01.04.06</vt:lpstr>
      <vt:lpstr>S.27.01.04!S.27.01.04.06.TC</vt:lpstr>
      <vt:lpstr>S.27.01.04!S.27.01.04.06.TD</vt:lpstr>
      <vt:lpstr>S.27.01.04!S.27.01.04.06.TL</vt:lpstr>
      <vt:lpstr>S.27.01.04!S.27.01.04.06.TLC</vt:lpstr>
      <vt:lpstr>S.27.01.04!S.27.01.04.06.TT</vt:lpstr>
      <vt:lpstr>S.27.01.04!S.27.01.04.06.TTC</vt:lpstr>
      <vt:lpstr>S.27.01.04!S.27.01.04.06.X</vt:lpstr>
      <vt:lpstr>S.27.01.04!S.27.01.04.06.Y</vt:lpstr>
      <vt:lpstr>S.27.01.04!S.27.01.04.06.Z</vt:lpstr>
      <vt:lpstr>S.27.01.04!S.27.01.04.07</vt:lpstr>
      <vt:lpstr>S.27.01.04!S.27.01.04.07.TC</vt:lpstr>
      <vt:lpstr>S.27.01.04!S.27.01.04.07.TD</vt:lpstr>
      <vt:lpstr>S.27.01.04!S.27.01.04.07.TL</vt:lpstr>
      <vt:lpstr>S.27.01.04!S.27.01.04.07.TLC</vt:lpstr>
      <vt:lpstr>S.27.01.04!S.27.01.04.07.TT</vt:lpstr>
      <vt:lpstr>S.27.01.04!S.27.01.04.07.TTC</vt:lpstr>
      <vt:lpstr>S.27.01.04!S.27.01.04.07.X</vt:lpstr>
      <vt:lpstr>S.27.01.04!S.27.01.04.07.Y</vt:lpstr>
      <vt:lpstr>S.27.01.04!S.27.01.04.07.Z</vt:lpstr>
      <vt:lpstr>S.27.01.04!S.27.01.04.08</vt:lpstr>
      <vt:lpstr>S.27.01.04!S.27.01.04.08.TC</vt:lpstr>
      <vt:lpstr>S.27.01.04!S.27.01.04.08.TD</vt:lpstr>
      <vt:lpstr>S.27.01.04!S.27.01.04.08.TL</vt:lpstr>
      <vt:lpstr>S.27.01.04!S.27.01.04.08.TLC</vt:lpstr>
      <vt:lpstr>S.27.01.04!S.27.01.04.08.TT</vt:lpstr>
      <vt:lpstr>S.27.01.04!S.27.01.04.08.TTC</vt:lpstr>
      <vt:lpstr>S.27.01.04!S.27.01.04.08.X</vt:lpstr>
      <vt:lpstr>S.27.01.04!S.27.01.04.08.Y</vt:lpstr>
      <vt:lpstr>S.27.01.04!S.27.01.04.08.Z</vt:lpstr>
      <vt:lpstr>S.27.01.04!S.27.01.04.09</vt:lpstr>
      <vt:lpstr>S.27.01.04!S.27.01.04.09.TC</vt:lpstr>
      <vt:lpstr>S.27.01.04!S.27.01.04.09.TD</vt:lpstr>
      <vt:lpstr>S.27.01.04!S.27.01.04.09.TL</vt:lpstr>
      <vt:lpstr>S.27.01.04!S.27.01.04.09.TLC</vt:lpstr>
      <vt:lpstr>S.27.01.04!S.27.01.04.09.TT</vt:lpstr>
      <vt:lpstr>S.27.01.04!S.27.01.04.09.TTC</vt:lpstr>
      <vt:lpstr>S.27.01.04!S.27.01.04.09.X</vt:lpstr>
      <vt:lpstr>S.27.01.04!S.27.01.04.09.Z</vt:lpstr>
      <vt:lpstr>S.27.01.04!S.27.01.04.10</vt:lpstr>
      <vt:lpstr>S.27.01.04!S.27.01.04.10.TC</vt:lpstr>
      <vt:lpstr>S.27.01.04!S.27.01.04.10.TD</vt:lpstr>
      <vt:lpstr>S.27.01.04!S.27.01.04.10.TL</vt:lpstr>
      <vt:lpstr>S.27.01.04!S.27.01.04.10.TLC</vt:lpstr>
      <vt:lpstr>S.27.01.04!S.27.01.04.10.TT</vt:lpstr>
      <vt:lpstr>S.27.01.04!S.27.01.04.10.TTC</vt:lpstr>
      <vt:lpstr>S.27.01.04!S.27.01.04.10.X</vt:lpstr>
      <vt:lpstr>S.27.01.04!S.27.01.04.10.Z</vt:lpstr>
      <vt:lpstr>S.27.01.04!S.27.01.04.11</vt:lpstr>
      <vt:lpstr>S.27.01.04!S.27.01.04.11.TC</vt:lpstr>
      <vt:lpstr>S.27.01.04!S.27.01.04.11.TD</vt:lpstr>
      <vt:lpstr>S.27.01.04!S.27.01.04.11.TL</vt:lpstr>
      <vt:lpstr>S.27.01.04!S.27.01.04.11.TLC</vt:lpstr>
      <vt:lpstr>S.27.01.04!S.27.01.04.11.TT</vt:lpstr>
      <vt:lpstr>S.27.01.04!S.27.01.04.11.TTC</vt:lpstr>
      <vt:lpstr>S.27.01.04!S.27.01.04.11.X</vt:lpstr>
      <vt:lpstr>S.27.01.04!S.27.01.04.11.Y</vt:lpstr>
      <vt:lpstr>S.27.01.04!S.27.01.04.11.Z</vt:lpstr>
      <vt:lpstr>S.27.01.04!S.27.01.04.12</vt:lpstr>
      <vt:lpstr>S.27.01.04!S.27.01.04.12.TC</vt:lpstr>
      <vt:lpstr>S.27.01.04!S.27.01.04.12.TD</vt:lpstr>
      <vt:lpstr>S.27.01.04!S.27.01.04.12.TL</vt:lpstr>
      <vt:lpstr>S.27.01.04!S.27.01.04.12.TLC</vt:lpstr>
      <vt:lpstr>S.27.01.04!S.27.01.04.12.TT</vt:lpstr>
      <vt:lpstr>S.27.01.04!S.27.01.04.12.TTC</vt:lpstr>
      <vt:lpstr>S.27.01.04!S.27.01.04.12.X</vt:lpstr>
      <vt:lpstr>S.27.01.04!S.27.01.04.12.Z</vt:lpstr>
      <vt:lpstr>S.27.01.04!S.27.01.04.13</vt:lpstr>
      <vt:lpstr>S.27.01.04!S.27.01.04.13.TC</vt:lpstr>
      <vt:lpstr>S.27.01.04!S.27.01.04.13.TD</vt:lpstr>
      <vt:lpstr>S.27.01.04!S.27.01.04.13.TL</vt:lpstr>
      <vt:lpstr>S.27.01.04!S.27.01.04.13.TLC</vt:lpstr>
      <vt:lpstr>S.27.01.04!S.27.01.04.13.TT</vt:lpstr>
      <vt:lpstr>S.27.01.04!S.27.01.04.13.TTC</vt:lpstr>
      <vt:lpstr>S.27.01.04!S.27.01.04.13.X</vt:lpstr>
      <vt:lpstr>S.27.01.04!S.27.01.04.13.Y</vt:lpstr>
      <vt:lpstr>S.27.01.04!S.27.01.04.13.Z</vt:lpstr>
      <vt:lpstr>S.27.01.04!S.27.01.04.14</vt:lpstr>
      <vt:lpstr>S.27.01.04!S.27.01.04.14.TC</vt:lpstr>
      <vt:lpstr>S.27.01.04!S.27.01.04.14.TD</vt:lpstr>
      <vt:lpstr>S.27.01.04!S.27.01.04.14.TL</vt:lpstr>
      <vt:lpstr>S.27.01.04!S.27.01.04.14.TLC</vt:lpstr>
      <vt:lpstr>S.27.01.04!S.27.01.04.14.TT</vt:lpstr>
      <vt:lpstr>S.27.01.04!S.27.01.04.14.TTC</vt:lpstr>
      <vt:lpstr>S.27.01.04!S.27.01.04.14.X</vt:lpstr>
      <vt:lpstr>S.27.01.04!S.27.01.04.14.Y</vt:lpstr>
      <vt:lpstr>S.27.01.04!S.27.01.04.14.Z</vt:lpstr>
      <vt:lpstr>S.27.01.04!S.27.01.04.15</vt:lpstr>
      <vt:lpstr>S.27.01.04!S.27.01.04.15.TC</vt:lpstr>
      <vt:lpstr>S.27.01.04!S.27.01.04.15.TD</vt:lpstr>
      <vt:lpstr>S.27.01.04!S.27.01.04.15.TL</vt:lpstr>
      <vt:lpstr>S.27.01.04!S.27.01.04.15.TLC</vt:lpstr>
      <vt:lpstr>S.27.01.04!S.27.01.04.15.TT</vt:lpstr>
      <vt:lpstr>S.27.01.04!S.27.01.04.15.TTC</vt:lpstr>
      <vt:lpstr>S.27.01.04!S.27.01.04.15.X</vt:lpstr>
      <vt:lpstr>S.27.01.04!S.27.01.04.15.Y</vt:lpstr>
      <vt:lpstr>S.27.01.04!S.27.01.04.15.Z</vt:lpstr>
      <vt:lpstr>S.27.01.04!S.27.01.04.16</vt:lpstr>
      <vt:lpstr>S.27.01.04!S.27.01.04.16.TC</vt:lpstr>
      <vt:lpstr>S.27.01.04!S.27.01.04.16.TD</vt:lpstr>
      <vt:lpstr>S.27.01.04!S.27.01.04.16.TL</vt:lpstr>
      <vt:lpstr>S.27.01.04!S.27.01.04.16.TLC</vt:lpstr>
      <vt:lpstr>S.27.01.04!S.27.01.04.16.TT</vt:lpstr>
      <vt:lpstr>S.27.01.04!S.27.01.04.16.TTC</vt:lpstr>
      <vt:lpstr>S.27.01.04!S.27.01.04.16.X</vt:lpstr>
      <vt:lpstr>S.27.01.04!S.27.01.04.16.Y</vt:lpstr>
      <vt:lpstr>S.27.01.04!S.27.01.04.16.Z</vt:lpstr>
      <vt:lpstr>S.27.01.04!S.27.01.04.17</vt:lpstr>
      <vt:lpstr>S.27.01.04!S.27.01.04.17.TC</vt:lpstr>
      <vt:lpstr>S.27.01.04!S.27.01.04.17.TD</vt:lpstr>
      <vt:lpstr>S.27.01.04!S.27.01.04.17.TL</vt:lpstr>
      <vt:lpstr>S.27.01.04!S.27.01.04.17.TLC</vt:lpstr>
      <vt:lpstr>S.27.01.04!S.27.01.04.17.TT</vt:lpstr>
      <vt:lpstr>S.27.01.04!S.27.01.04.17.TTC</vt:lpstr>
      <vt:lpstr>S.27.01.04!S.27.01.04.17.X</vt:lpstr>
      <vt:lpstr>S.27.01.04!S.27.01.04.17.Z</vt:lpstr>
      <vt:lpstr>S.27.01.04!S.27.01.04.18</vt:lpstr>
      <vt:lpstr>S.27.01.04!S.27.01.04.18.TC</vt:lpstr>
      <vt:lpstr>S.27.01.04!S.27.01.04.18.TD</vt:lpstr>
      <vt:lpstr>S.27.01.04!S.27.01.04.18.TL</vt:lpstr>
      <vt:lpstr>S.27.01.04!S.27.01.04.18.TLC</vt:lpstr>
      <vt:lpstr>S.27.01.04!S.27.01.04.18.TT</vt:lpstr>
      <vt:lpstr>S.27.01.04!S.27.01.04.18.TTC</vt:lpstr>
      <vt:lpstr>S.27.01.04!S.27.01.04.18.X</vt:lpstr>
      <vt:lpstr>S.27.01.04!S.27.01.04.18.Y</vt:lpstr>
      <vt:lpstr>S.27.01.04!S.27.01.04.18.Z</vt:lpstr>
      <vt:lpstr>S.27.01.04!S.27.01.04.19</vt:lpstr>
      <vt:lpstr>S.27.01.04!S.27.01.04.19.TC</vt:lpstr>
      <vt:lpstr>S.27.01.04!S.27.01.04.19.TD</vt:lpstr>
      <vt:lpstr>S.27.01.04!S.27.01.04.19.TL</vt:lpstr>
      <vt:lpstr>S.27.01.04!S.27.01.04.19.TLC</vt:lpstr>
      <vt:lpstr>S.27.01.04!S.27.01.04.19.TT</vt:lpstr>
      <vt:lpstr>S.27.01.04!S.27.01.04.19.TTC</vt:lpstr>
      <vt:lpstr>S.27.01.04!S.27.01.04.19.X</vt:lpstr>
      <vt:lpstr>S.27.01.04!S.27.01.04.19.Y</vt:lpstr>
      <vt:lpstr>S.27.01.04!S.27.01.04.19.Z</vt:lpstr>
      <vt:lpstr>S.27.01.04!S.27.01.04.20</vt:lpstr>
      <vt:lpstr>S.27.01.04!S.27.01.04.20.TC</vt:lpstr>
      <vt:lpstr>S.27.01.04!S.27.01.04.20.TD</vt:lpstr>
      <vt:lpstr>S.27.01.04!S.27.01.04.20.TL</vt:lpstr>
      <vt:lpstr>S.27.01.04!S.27.01.04.20.TLC</vt:lpstr>
      <vt:lpstr>S.27.01.04!S.27.01.04.20.TT</vt:lpstr>
      <vt:lpstr>S.27.01.04!S.27.01.04.20.TTC</vt:lpstr>
      <vt:lpstr>S.27.01.04!S.27.01.04.20.X</vt:lpstr>
      <vt:lpstr>S.27.01.04!S.27.01.04.20.Y</vt:lpstr>
      <vt:lpstr>S.27.01.04!S.27.01.04.20.Z</vt:lpstr>
      <vt:lpstr>S.27.01.04!S.27.01.04.21</vt:lpstr>
      <vt:lpstr>S.27.01.04!S.27.01.04.21.TC</vt:lpstr>
      <vt:lpstr>S.27.01.04!S.27.01.04.21.TD</vt:lpstr>
      <vt:lpstr>S.27.01.04!S.27.01.04.21.TL</vt:lpstr>
      <vt:lpstr>S.27.01.04!S.27.01.04.21.TLC</vt:lpstr>
      <vt:lpstr>S.27.01.04!S.27.01.04.21.TT</vt:lpstr>
      <vt:lpstr>S.27.01.04!S.27.01.04.21.TTC</vt:lpstr>
      <vt:lpstr>S.27.01.04!S.27.01.04.21.X</vt:lpstr>
      <vt:lpstr>S.27.01.04!S.27.01.04.21.Y</vt:lpstr>
      <vt:lpstr>S.27.01.04!S.27.01.04.21.Z</vt:lpstr>
      <vt:lpstr>S.27.01.04!S.27.01.04.22</vt:lpstr>
      <vt:lpstr>S.27.01.04!S.27.01.04.22.TC</vt:lpstr>
      <vt:lpstr>S.27.01.04!S.27.01.04.22.TD</vt:lpstr>
      <vt:lpstr>S.27.01.04!S.27.01.04.22.TL</vt:lpstr>
      <vt:lpstr>S.27.01.04!S.27.01.04.22.TLC</vt:lpstr>
      <vt:lpstr>S.27.01.04!S.27.01.04.22.TT</vt:lpstr>
      <vt:lpstr>S.27.01.04!S.27.01.04.22.TTC</vt:lpstr>
      <vt:lpstr>S.27.01.04!S.27.01.04.22.X</vt:lpstr>
      <vt:lpstr>S.27.01.04!S.27.01.04.22.Y</vt:lpstr>
      <vt:lpstr>S.27.01.04!S.27.01.04.22.Z</vt:lpstr>
      <vt:lpstr>S.27.01.04!S.27.01.04.23</vt:lpstr>
      <vt:lpstr>S.27.01.04!S.27.01.04.23.TC</vt:lpstr>
      <vt:lpstr>S.27.01.04!S.27.01.04.23.TD</vt:lpstr>
      <vt:lpstr>S.27.01.04!S.27.01.04.23.TL</vt:lpstr>
      <vt:lpstr>S.27.01.04!S.27.01.04.23.TLC</vt:lpstr>
      <vt:lpstr>S.27.01.04!S.27.01.04.23.TT</vt:lpstr>
      <vt:lpstr>S.27.01.04!S.27.01.04.23.TTC</vt:lpstr>
      <vt:lpstr>S.27.01.04!S.27.01.04.23.X</vt:lpstr>
      <vt:lpstr>S.27.01.04!S.27.01.04.23.Y</vt:lpstr>
      <vt:lpstr>S.27.01.04!S.27.01.04.23.YAX</vt:lpstr>
      <vt:lpstr>S.27.01.04!S.27.01.04.23.Z</vt:lpstr>
      <vt:lpstr>S.27.01.04!S.27.01.04.24</vt:lpstr>
      <vt:lpstr>S.27.01.04!S.27.01.04.24.TC</vt:lpstr>
      <vt:lpstr>S.27.01.04!S.27.01.04.24.TD</vt:lpstr>
      <vt:lpstr>S.27.01.04!S.27.01.04.24.TL</vt:lpstr>
      <vt:lpstr>S.27.01.04!S.27.01.04.24.TLC</vt:lpstr>
      <vt:lpstr>S.27.01.04!S.27.01.04.24.TT</vt:lpstr>
      <vt:lpstr>S.27.01.04!S.27.01.04.24.TTC</vt:lpstr>
      <vt:lpstr>S.27.01.04!S.27.01.04.24.X</vt:lpstr>
      <vt:lpstr>S.27.01.04!S.27.01.04.24.Y</vt:lpstr>
      <vt:lpstr>S.27.01.04!S.27.01.04.24.YAX</vt:lpstr>
      <vt:lpstr>S.27.01.04!S.27.01.04.24.Z</vt:lpstr>
      <vt:lpstr>S.27.01.04!S.27.01.04.25</vt:lpstr>
      <vt:lpstr>S.27.01.04!S.27.01.04.25.TC</vt:lpstr>
      <vt:lpstr>S.27.01.04!S.27.01.04.25.TD</vt:lpstr>
      <vt:lpstr>S.27.01.04!S.27.01.04.25.TL</vt:lpstr>
      <vt:lpstr>S.27.01.04!S.27.01.04.25.TLC</vt:lpstr>
      <vt:lpstr>S.27.01.04!S.27.01.04.25.TT</vt:lpstr>
      <vt:lpstr>S.27.01.04!S.27.01.04.25.TTC</vt:lpstr>
      <vt:lpstr>S.27.01.04!S.27.01.04.25.X</vt:lpstr>
      <vt:lpstr>S.27.01.04!S.27.01.04.25.Z</vt:lpstr>
      <vt:lpstr>S.27.01.04!S.27.01.04.26</vt:lpstr>
      <vt:lpstr>S.27.01.04!S.27.01.04.26.TC</vt:lpstr>
      <vt:lpstr>S.27.01.04!S.27.01.04.26.TD</vt:lpstr>
      <vt:lpstr>S.27.01.04!S.27.01.04.26.TL</vt:lpstr>
      <vt:lpstr>S.27.01.04!S.27.01.04.26.TLC</vt:lpstr>
      <vt:lpstr>S.27.01.04!S.27.01.04.26.TT</vt:lpstr>
      <vt:lpstr>S.27.01.04!S.27.01.04.26.TTC</vt:lpstr>
      <vt:lpstr>S.27.01.04!S.27.01.04.26.X</vt:lpstr>
      <vt:lpstr>S.27.01.04!S.27.01.04.26.Y</vt:lpstr>
      <vt:lpstr>S.27.01.04!S.27.01.04.26.Z</vt:lpstr>
      <vt:lpstr>S.27.01.04!S.27.01.04.27</vt:lpstr>
      <vt:lpstr>S.27.01.04!S.27.01.04.27.TC</vt:lpstr>
      <vt:lpstr>S.27.01.04!S.27.01.04.27.TD</vt:lpstr>
      <vt:lpstr>S.27.01.04!S.27.01.04.27.TL</vt:lpstr>
      <vt:lpstr>S.27.01.04!S.27.01.04.27.TLC</vt:lpstr>
      <vt:lpstr>S.27.01.04!S.27.01.04.27.TT</vt:lpstr>
      <vt:lpstr>S.27.01.04!S.27.01.04.27.TTC</vt:lpstr>
      <vt:lpstr>S.27.01.04!S.27.01.04.27.Y</vt:lpstr>
      <vt:lpstr>S.27.01.04!S.27.01.04.28</vt:lpstr>
      <vt:lpstr>S.27.01.04!S.27.01.04.28.TC</vt:lpstr>
      <vt:lpstr>S.27.01.04!S.27.01.04.28.TD</vt:lpstr>
      <vt:lpstr>S.27.01.04!S.27.01.04.28.TL</vt:lpstr>
      <vt:lpstr>S.27.01.04!S.27.01.04.28.TLC</vt:lpstr>
      <vt:lpstr>S.27.01.04!S.27.01.04.28.TT</vt:lpstr>
      <vt:lpstr>S.27.01.04!S.27.01.04.28.TTC</vt:lpstr>
      <vt:lpstr>S.27.01.04!S.27.01.04.28.Y</vt:lpstr>
      <vt:lpstr>S.27.01.04!S.27.01.04.VC</vt:lpstr>
      <vt:lpstr>S.28.01.01!S.28.01.01</vt:lpstr>
      <vt:lpstr>S.28.01.01!S.28.01.01.01</vt:lpstr>
      <vt:lpstr>S.28.01.01!S.28.01.01.01.TC</vt:lpstr>
      <vt:lpstr>S.28.01.01!S.28.01.01.01.TD</vt:lpstr>
      <vt:lpstr>S.28.01.01!S.28.01.01.01.TL</vt:lpstr>
      <vt:lpstr>S.28.01.01!S.28.01.01.01.TLC</vt:lpstr>
      <vt:lpstr>S.28.01.01!S.28.01.01.01.TT</vt:lpstr>
      <vt:lpstr>S.28.01.01!S.28.01.01.01.TTC</vt:lpstr>
      <vt:lpstr>S.28.01.01!S.28.01.01.01.Y</vt:lpstr>
      <vt:lpstr>S.28.01.01!S.28.01.01.02</vt:lpstr>
      <vt:lpstr>S.28.01.01!S.28.01.01.02.TC</vt:lpstr>
      <vt:lpstr>S.28.01.01!S.28.01.01.02.TD</vt:lpstr>
      <vt:lpstr>S.28.01.01!S.28.01.01.02.TL</vt:lpstr>
      <vt:lpstr>S.28.01.01!S.28.01.01.02.TLC</vt:lpstr>
      <vt:lpstr>S.28.01.01!S.28.01.01.02.TT</vt:lpstr>
      <vt:lpstr>S.28.01.01!S.28.01.01.02.TTC</vt:lpstr>
      <vt:lpstr>S.28.01.01!S.28.01.01.02.X</vt:lpstr>
      <vt:lpstr>S.28.01.01!S.28.01.01.02.Y</vt:lpstr>
      <vt:lpstr>S.28.01.01!S.28.01.01.02.Z</vt:lpstr>
      <vt:lpstr>S.28.01.01!S.28.01.01.03</vt:lpstr>
      <vt:lpstr>S.28.01.01!S.28.01.01.03.TC</vt:lpstr>
      <vt:lpstr>S.28.01.01!S.28.01.01.03.TD</vt:lpstr>
      <vt:lpstr>S.28.01.01!S.28.01.01.03.TL</vt:lpstr>
      <vt:lpstr>S.28.01.01!S.28.01.01.03.TLC</vt:lpstr>
      <vt:lpstr>S.28.01.01!S.28.01.01.03.TTC</vt:lpstr>
      <vt:lpstr>S.28.01.01!S.28.01.01.03.Y</vt:lpstr>
      <vt:lpstr>S.28.01.01!S.28.01.01.04</vt:lpstr>
      <vt:lpstr>S.28.01.01!S.28.01.01.04.TC</vt:lpstr>
      <vt:lpstr>S.28.01.01!S.28.01.01.04.TD</vt:lpstr>
      <vt:lpstr>S.28.01.01!S.28.01.01.04.TL</vt:lpstr>
      <vt:lpstr>S.28.01.01!S.28.01.01.04.TLC</vt:lpstr>
      <vt:lpstr>S.28.01.01!S.28.01.01.04.TT</vt:lpstr>
      <vt:lpstr>S.28.01.01!S.28.01.01.04.TTC</vt:lpstr>
      <vt:lpstr>S.28.01.01!S.28.01.01.04.X</vt:lpstr>
      <vt:lpstr>S.28.01.01!S.28.01.01.04.Y</vt:lpstr>
      <vt:lpstr>S.28.01.01!S.28.01.01.04.Z</vt:lpstr>
      <vt:lpstr>S.28.01.01!S.28.01.01.05</vt:lpstr>
      <vt:lpstr>S.28.01.01!S.28.01.01.05.TC</vt:lpstr>
      <vt:lpstr>S.28.01.01!S.28.01.01.05.TD</vt:lpstr>
      <vt:lpstr>S.28.01.01!S.28.01.01.05.TL</vt:lpstr>
      <vt:lpstr>S.28.01.01!S.28.01.01.05.TLC</vt:lpstr>
      <vt:lpstr>S.28.01.01!S.28.01.01.05.TTC</vt:lpstr>
      <vt:lpstr>S.28.01.01!S.28.01.01.05.Y</vt:lpstr>
      <vt:lpstr>S.28.01.01!S.28.01.01.05.Z</vt:lpstr>
      <vt:lpstr>S.28.01.01!S.28.01.01.VC</vt:lpstr>
      <vt:lpstr>S.28.02.01!S.28.02.01</vt:lpstr>
      <vt:lpstr>S.28.02.01!S.28.02.01.01</vt:lpstr>
      <vt:lpstr>S.28.02.01!S.28.02.01.01.TC</vt:lpstr>
      <vt:lpstr>S.28.02.01!S.28.02.01.01.TD</vt:lpstr>
      <vt:lpstr>S.28.02.01!S.28.02.01.01.TL</vt:lpstr>
      <vt:lpstr>S.28.02.01!S.28.02.01.01.TLC</vt:lpstr>
      <vt:lpstr>S.28.02.01!S.28.02.01.01.TT</vt:lpstr>
      <vt:lpstr>S.28.02.01!S.28.02.01.01.TTC</vt:lpstr>
      <vt:lpstr>S.28.02.01!S.28.02.01.01.X</vt:lpstr>
      <vt:lpstr>S.28.02.01!S.28.02.01.01.Y</vt:lpstr>
      <vt:lpstr>S.28.02.01!S.28.02.01.02</vt:lpstr>
      <vt:lpstr>S.28.02.01!S.28.02.01.02.TC</vt:lpstr>
      <vt:lpstr>S.28.02.01!S.28.02.01.02.TD</vt:lpstr>
      <vt:lpstr>S.28.02.01!S.28.02.01.02.TL</vt:lpstr>
      <vt:lpstr>S.28.02.01!S.28.02.01.02.TLC</vt:lpstr>
      <vt:lpstr>S.28.02.01!S.28.02.01.02.TT</vt:lpstr>
      <vt:lpstr>S.28.02.01!S.28.02.01.02.TTC</vt:lpstr>
      <vt:lpstr>S.28.02.01!S.28.02.01.02.X</vt:lpstr>
      <vt:lpstr>S.28.02.01!S.28.02.01.02.Y</vt:lpstr>
      <vt:lpstr>S.28.02.01!S.28.02.01.02.Z</vt:lpstr>
      <vt:lpstr>S.28.02.01!S.28.02.01.03</vt:lpstr>
      <vt:lpstr>S.28.02.01!S.28.02.01.03.TC</vt:lpstr>
      <vt:lpstr>S.28.02.01!S.28.02.01.03.TD</vt:lpstr>
      <vt:lpstr>S.28.02.01!S.28.02.01.03.TL</vt:lpstr>
      <vt:lpstr>S.28.02.01!S.28.02.01.03.TLC</vt:lpstr>
      <vt:lpstr>S.28.02.01!S.28.02.01.03.TT</vt:lpstr>
      <vt:lpstr>S.28.02.01!S.28.02.01.03.TTC</vt:lpstr>
      <vt:lpstr>S.28.02.01!S.28.02.01.03.X</vt:lpstr>
      <vt:lpstr>S.28.02.01!S.28.02.01.03.Y</vt:lpstr>
      <vt:lpstr>S.28.02.01!S.28.02.01.04</vt:lpstr>
      <vt:lpstr>S.28.02.01!S.28.02.01.04.TC</vt:lpstr>
      <vt:lpstr>S.28.02.01!S.28.02.01.04.TD</vt:lpstr>
      <vt:lpstr>S.28.02.01!S.28.02.01.04.TL</vt:lpstr>
      <vt:lpstr>S.28.02.01!S.28.02.01.04.TLC</vt:lpstr>
      <vt:lpstr>S.28.02.01!S.28.02.01.04.TT</vt:lpstr>
      <vt:lpstr>S.28.02.01!S.28.02.01.04.TTC</vt:lpstr>
      <vt:lpstr>S.28.02.01!S.28.02.01.04.X</vt:lpstr>
      <vt:lpstr>S.28.02.01!S.28.02.01.04.Y</vt:lpstr>
      <vt:lpstr>S.28.02.01!S.28.02.01.04.Z</vt:lpstr>
      <vt:lpstr>S.28.02.01!S.28.02.01.05</vt:lpstr>
      <vt:lpstr>S.28.02.01!S.28.02.01.05.TC</vt:lpstr>
      <vt:lpstr>S.28.02.01!S.28.02.01.05.TD</vt:lpstr>
      <vt:lpstr>S.28.02.01!S.28.02.01.05.TL</vt:lpstr>
      <vt:lpstr>S.28.02.01!S.28.02.01.05.TLC</vt:lpstr>
      <vt:lpstr>S.28.02.01!S.28.02.01.05.TTC</vt:lpstr>
      <vt:lpstr>S.28.02.01!S.28.02.01.05.Y</vt:lpstr>
      <vt:lpstr>S.28.02.01!S.28.02.01.05.Z</vt:lpstr>
      <vt:lpstr>S.28.02.01!S.28.02.01.06</vt:lpstr>
      <vt:lpstr>S.28.02.01!S.28.02.01.06.TC</vt:lpstr>
      <vt:lpstr>S.28.02.01!S.28.02.01.06.TD</vt:lpstr>
      <vt:lpstr>S.28.02.01!S.28.02.01.06.TL</vt:lpstr>
      <vt:lpstr>S.28.02.01!S.28.02.01.06.TLC</vt:lpstr>
      <vt:lpstr>S.28.02.01!S.28.02.01.06.TT</vt:lpstr>
      <vt:lpstr>S.28.02.01!S.28.02.01.06.TTC</vt:lpstr>
      <vt:lpstr>S.28.02.01!S.28.02.01.06.X</vt:lpstr>
      <vt:lpstr>S.28.02.01!S.28.02.01.06.Y</vt:lpstr>
      <vt:lpstr>S.28.02.01!S.28.02.01.06.Z</vt:lpstr>
      <vt:lpstr>S.28.02.01!S.28.02.01.VC</vt:lpstr>
      <vt:lpstr>S.29.01.01!S.29.01.01</vt:lpstr>
      <vt:lpstr>S.29.01.01!S.29.01.01.01</vt:lpstr>
      <vt:lpstr>S.29.01.01!S.29.01.01.01.TC</vt:lpstr>
      <vt:lpstr>S.29.01.01!S.29.01.01.01.TD</vt:lpstr>
      <vt:lpstr>S.29.01.01!S.29.01.01.01.TL</vt:lpstr>
      <vt:lpstr>S.29.01.01!S.29.01.01.01.TLC</vt:lpstr>
      <vt:lpstr>S.29.01.01!S.29.01.01.01.TT</vt:lpstr>
      <vt:lpstr>S.29.01.01!S.29.01.01.01.TTC</vt:lpstr>
      <vt:lpstr>S.29.01.01!S.29.01.01.01.X</vt:lpstr>
      <vt:lpstr>S.29.01.01!S.29.01.01.01.Y</vt:lpstr>
      <vt:lpstr>S.29.01.01!S.29.01.01.01.Z</vt:lpstr>
      <vt:lpstr>S.29.01.01!S.29.01.01.02</vt:lpstr>
      <vt:lpstr>S.29.01.01!S.29.01.01.02.TC</vt:lpstr>
      <vt:lpstr>S.29.01.01!S.29.01.01.02.TD</vt:lpstr>
      <vt:lpstr>S.29.01.01!S.29.01.01.02.TL</vt:lpstr>
      <vt:lpstr>S.29.01.01!S.29.01.01.02.TLC</vt:lpstr>
      <vt:lpstr>S.29.01.01!S.29.01.01.02.TT</vt:lpstr>
      <vt:lpstr>S.29.01.01!S.29.01.01.02.TTC</vt:lpstr>
      <vt:lpstr>S.29.01.01!S.29.01.01.02.X</vt:lpstr>
      <vt:lpstr>S.29.01.01!S.29.01.01.02.Y</vt:lpstr>
      <vt:lpstr>S.29.01.01!S.29.01.01.02.Z</vt:lpstr>
      <vt:lpstr>S.29.01.01!S.29.01.01.VC</vt:lpstr>
      <vt:lpstr>S.29.01.07!S.29.01.07</vt:lpstr>
      <vt:lpstr>S.29.01.07!S.29.01.07.01</vt:lpstr>
      <vt:lpstr>S.29.01.07!S.29.01.07.01.TC</vt:lpstr>
      <vt:lpstr>S.29.01.07!S.29.01.07.01.TD</vt:lpstr>
      <vt:lpstr>S.29.01.07!S.29.01.07.01.TL</vt:lpstr>
      <vt:lpstr>S.29.01.07!S.29.01.07.01.TLC</vt:lpstr>
      <vt:lpstr>S.29.01.07!S.29.01.07.01.TT</vt:lpstr>
      <vt:lpstr>S.29.01.07!S.29.01.07.01.TTC</vt:lpstr>
      <vt:lpstr>S.29.01.07!S.29.01.07.01.X</vt:lpstr>
      <vt:lpstr>S.29.01.07!S.29.01.07.01.Y</vt:lpstr>
      <vt:lpstr>S.29.01.07!S.29.01.07.01.Z</vt:lpstr>
      <vt:lpstr>S.29.01.07!S.29.01.07.VC</vt:lpstr>
      <vt:lpstr>S.29.02.01!S.29.02.01</vt:lpstr>
      <vt:lpstr>S.29.02.01!S.29.02.01.01</vt:lpstr>
      <vt:lpstr>S.29.02.01!S.29.02.01.01.TC</vt:lpstr>
      <vt:lpstr>S.29.02.01!S.29.02.01.01.TD</vt:lpstr>
      <vt:lpstr>S.29.02.01!S.29.02.01.01.TL</vt:lpstr>
      <vt:lpstr>S.29.02.01!S.29.02.01.01.TLC</vt:lpstr>
      <vt:lpstr>S.29.02.01!S.29.02.01.01.TT</vt:lpstr>
      <vt:lpstr>S.29.02.01!S.29.02.01.01.TTC</vt:lpstr>
      <vt:lpstr>S.29.02.01!S.29.02.01.01.X</vt:lpstr>
      <vt:lpstr>S.29.02.01!S.29.02.01.01.Y</vt:lpstr>
      <vt:lpstr>S.29.02.01!S.29.02.01.01.Z</vt:lpstr>
      <vt:lpstr>S.29.02.01!S.29.02.01.VC</vt:lpstr>
      <vt:lpstr>S.29.03.01!S.29.03.01</vt:lpstr>
      <vt:lpstr>S.29.03.01!S.29.03.01.01</vt:lpstr>
      <vt:lpstr>S.29.03.01!S.29.03.01.01.TC</vt:lpstr>
      <vt:lpstr>S.29.03.01!S.29.03.01.01.TD</vt:lpstr>
      <vt:lpstr>S.29.03.01!S.29.03.01.01.TL</vt:lpstr>
      <vt:lpstr>S.29.03.01!S.29.03.01.01.TLC</vt:lpstr>
      <vt:lpstr>S.29.03.01!S.29.03.01.01.TT</vt:lpstr>
      <vt:lpstr>S.29.03.01!S.29.03.01.01.TTC</vt:lpstr>
      <vt:lpstr>S.29.03.01!S.29.03.01.01.X</vt:lpstr>
      <vt:lpstr>S.29.03.01!S.29.03.01.01.Y</vt:lpstr>
      <vt:lpstr>S.29.03.01!S.29.03.01.01.Z</vt:lpstr>
      <vt:lpstr>S.29.03.01!S.29.03.01.02</vt:lpstr>
      <vt:lpstr>S.29.03.01!S.29.03.01.02.TC</vt:lpstr>
      <vt:lpstr>S.29.03.01!S.29.03.01.02.TD</vt:lpstr>
      <vt:lpstr>S.29.03.01!S.29.03.01.02.TL</vt:lpstr>
      <vt:lpstr>S.29.03.01!S.29.03.01.02.TLC</vt:lpstr>
      <vt:lpstr>S.29.03.01!S.29.03.01.02.TT</vt:lpstr>
      <vt:lpstr>S.29.03.01!S.29.03.01.02.TTC</vt:lpstr>
      <vt:lpstr>S.29.03.01!S.29.03.01.02.X</vt:lpstr>
      <vt:lpstr>S.29.03.01!S.29.03.01.02.Y</vt:lpstr>
      <vt:lpstr>S.29.03.01!S.29.03.01.02.Z</vt:lpstr>
      <vt:lpstr>S.29.03.01!S.29.03.01.03</vt:lpstr>
      <vt:lpstr>S.29.03.01!S.29.03.01.03.TC</vt:lpstr>
      <vt:lpstr>S.29.03.01!S.29.03.01.03.TD</vt:lpstr>
      <vt:lpstr>S.29.03.01!S.29.03.01.03.TL</vt:lpstr>
      <vt:lpstr>S.29.03.01!S.29.03.01.03.TLC</vt:lpstr>
      <vt:lpstr>S.29.03.01!S.29.03.01.03.TT</vt:lpstr>
      <vt:lpstr>S.29.03.01!S.29.03.01.03.TTC</vt:lpstr>
      <vt:lpstr>S.29.03.01!S.29.03.01.03.X</vt:lpstr>
      <vt:lpstr>S.29.03.01!S.29.03.01.03.Y</vt:lpstr>
      <vt:lpstr>S.29.03.01!S.29.03.01.03.Z</vt:lpstr>
      <vt:lpstr>S.29.03.01!S.29.03.01.04</vt:lpstr>
      <vt:lpstr>S.29.03.01!S.29.03.01.04.TC</vt:lpstr>
      <vt:lpstr>S.29.03.01!S.29.03.01.04.TD</vt:lpstr>
      <vt:lpstr>S.29.03.01!S.29.03.01.04.TL</vt:lpstr>
      <vt:lpstr>S.29.03.01!S.29.03.01.04.TLC</vt:lpstr>
      <vt:lpstr>S.29.03.01!S.29.03.01.04.TT</vt:lpstr>
      <vt:lpstr>S.29.03.01!S.29.03.01.04.TTC</vt:lpstr>
      <vt:lpstr>S.29.03.01!S.29.03.01.04.X</vt:lpstr>
      <vt:lpstr>S.29.03.01!S.29.03.01.04.Y</vt:lpstr>
      <vt:lpstr>S.29.03.01!S.29.03.01.04.Z</vt:lpstr>
      <vt:lpstr>S.29.03.01!S.29.03.01.05</vt:lpstr>
      <vt:lpstr>S.29.03.01!S.29.03.01.05.TC</vt:lpstr>
      <vt:lpstr>S.29.03.01!S.29.03.01.05.TD</vt:lpstr>
      <vt:lpstr>S.29.03.01!S.29.03.01.05.TL</vt:lpstr>
      <vt:lpstr>S.29.03.01!S.29.03.01.05.TLC</vt:lpstr>
      <vt:lpstr>S.29.03.01!S.29.03.01.05.TT</vt:lpstr>
      <vt:lpstr>S.29.03.01!S.29.03.01.05.TTC</vt:lpstr>
      <vt:lpstr>S.29.03.01!S.29.03.01.05.Y</vt:lpstr>
      <vt:lpstr>S.29.03.01!S.29.03.01.05.Z</vt:lpstr>
      <vt:lpstr>S.29.03.01!S.29.03.01.06</vt:lpstr>
      <vt:lpstr>S.29.03.01!S.29.03.01.06.TC</vt:lpstr>
      <vt:lpstr>S.29.03.01!S.29.03.01.06.TD</vt:lpstr>
      <vt:lpstr>S.29.03.01!S.29.03.01.06.TL</vt:lpstr>
      <vt:lpstr>S.29.03.01!S.29.03.01.06.TLC</vt:lpstr>
      <vt:lpstr>S.29.03.01!S.29.03.01.06.TT</vt:lpstr>
      <vt:lpstr>S.29.03.01!S.29.03.01.06.TTC</vt:lpstr>
      <vt:lpstr>S.29.03.01!S.29.03.01.06.X</vt:lpstr>
      <vt:lpstr>S.29.03.01!S.29.03.01.06.Y</vt:lpstr>
      <vt:lpstr>S.29.03.01!S.29.03.01.06.Z</vt:lpstr>
      <vt:lpstr>S.29.03.01!S.29.03.01.07</vt:lpstr>
      <vt:lpstr>S.29.03.01!S.29.03.01.07.TC</vt:lpstr>
      <vt:lpstr>S.29.03.01!S.29.03.01.07.TD</vt:lpstr>
      <vt:lpstr>S.29.03.01!S.29.03.01.07.TL</vt:lpstr>
      <vt:lpstr>S.29.03.01!S.29.03.01.07.TLC</vt:lpstr>
      <vt:lpstr>S.29.03.01!S.29.03.01.07.TT</vt:lpstr>
      <vt:lpstr>S.29.03.01!S.29.03.01.07.TTC</vt:lpstr>
      <vt:lpstr>S.29.03.01!S.29.03.01.07.X</vt:lpstr>
      <vt:lpstr>S.29.03.01!S.29.03.01.07.Y</vt:lpstr>
      <vt:lpstr>S.29.03.01!S.29.03.01.07.Z</vt:lpstr>
      <vt:lpstr>S.29.03.01!S.29.03.01.VC</vt:lpstr>
      <vt:lpstr>S.29.04.01!S.29.04.01</vt:lpstr>
      <vt:lpstr>S.29.04.01!S.29.04.01.01</vt:lpstr>
      <vt:lpstr>S.29.04.01!S.29.04.01.01.TC</vt:lpstr>
      <vt:lpstr>S.29.04.01!S.29.04.01.01.TD</vt:lpstr>
      <vt:lpstr>S.29.04.01!S.29.04.01.01.TL</vt:lpstr>
      <vt:lpstr>S.29.04.01!S.29.04.01.01.TLC</vt:lpstr>
      <vt:lpstr>S.29.04.01!S.29.04.01.01.TT</vt:lpstr>
      <vt:lpstr>S.29.04.01!S.29.04.01.01.TTC</vt:lpstr>
      <vt:lpstr>S.29.04.01!S.29.04.01.01.X</vt:lpstr>
      <vt:lpstr>S.29.04.01!S.29.04.01.01.Y</vt:lpstr>
      <vt:lpstr>S.29.04.01!S.29.04.01.01.Z</vt:lpstr>
      <vt:lpstr>S.29.04.01!S.29.04.01.01.ZHI</vt:lpstr>
      <vt:lpstr>S.29.04.01!S.29.04.01.02</vt:lpstr>
      <vt:lpstr>S.29.04.01!S.29.04.01.02.TC</vt:lpstr>
      <vt:lpstr>S.29.04.01!S.29.04.01.02.TD</vt:lpstr>
      <vt:lpstr>S.29.04.01!S.29.04.01.02.TL</vt:lpstr>
      <vt:lpstr>S.29.04.01!S.29.04.01.02.TLC</vt:lpstr>
      <vt:lpstr>S.29.04.01!S.29.04.01.02.TT</vt:lpstr>
      <vt:lpstr>S.29.04.01!S.29.04.01.02.TTC</vt:lpstr>
      <vt:lpstr>S.29.04.01!S.29.04.01.02.X</vt:lpstr>
      <vt:lpstr>S.29.04.01!S.29.04.01.02.Y</vt:lpstr>
      <vt:lpstr>S.29.04.01!S.29.04.01.02.Z</vt:lpstr>
      <vt:lpstr>S.29.04.01!S.29.04.01.02.ZHI</vt:lpstr>
      <vt:lpstr>S.29.04.01!S.29.04.01.VC</vt:lpstr>
      <vt:lpstr>S.30.01.01!S.30.01.01</vt:lpstr>
      <vt:lpstr>S.30.01.01!S.30.01.01.01</vt:lpstr>
      <vt:lpstr>S.30.01.01!S.30.01.01.01.TC</vt:lpstr>
      <vt:lpstr>S.30.01.01!S.30.01.01.01.TD</vt:lpstr>
      <vt:lpstr>S.30.01.01!S.30.01.01.01.TK</vt:lpstr>
      <vt:lpstr>S.30.01.01!S.30.01.01.01.TKC</vt:lpstr>
      <vt:lpstr>S.30.01.01!S.30.01.01.01.TT</vt:lpstr>
      <vt:lpstr>S.30.01.01!S.30.01.01.01.TTC</vt:lpstr>
      <vt:lpstr>S.30.01.01!S.30.01.01.01.X</vt:lpstr>
      <vt:lpstr>S.30.01.01!S.30.01.01.01.Y</vt:lpstr>
      <vt:lpstr>S.30.01.01!S.30.01.01.01.Z</vt:lpstr>
      <vt:lpstr>S.30.01.01!S.30.01.01.02</vt:lpstr>
      <vt:lpstr>S.30.01.01!S.30.01.01.02.TC</vt:lpstr>
      <vt:lpstr>S.30.01.01!S.30.01.01.02.TD</vt:lpstr>
      <vt:lpstr>S.30.01.01!S.30.01.01.02.TK</vt:lpstr>
      <vt:lpstr>S.30.01.01!S.30.01.01.02.TKC</vt:lpstr>
      <vt:lpstr>S.09.01.04!S.30.01.01.02.TT</vt:lpstr>
      <vt:lpstr>S.30.01.01!S.30.01.01.02.TT</vt:lpstr>
      <vt:lpstr>S.30.01.01!S.30.01.01.02.TTC</vt:lpstr>
      <vt:lpstr>S.30.01.01!S.30.01.01.02.X</vt:lpstr>
      <vt:lpstr>S.30.01.01!S.30.01.01.02.Y</vt:lpstr>
      <vt:lpstr>S.30.01.01!S.30.01.01.02.Z</vt:lpstr>
      <vt:lpstr>S.30.01.01!S.30.01.01.VC</vt:lpstr>
      <vt:lpstr>S.30.02.01!S.30.02.01</vt:lpstr>
      <vt:lpstr>S.30.02.01!S.30.02.01.01</vt:lpstr>
      <vt:lpstr>S.30.02.01!S.30.02.01.01.TC</vt:lpstr>
      <vt:lpstr>S.30.02.01!S.30.02.01.01.TD</vt:lpstr>
      <vt:lpstr>S.30.02.01!S.30.02.01.01.TK</vt:lpstr>
      <vt:lpstr>S.30.02.01!S.30.02.01.01.TKC</vt:lpstr>
      <vt:lpstr>S.30.02.01!S.30.02.01.01.TT</vt:lpstr>
      <vt:lpstr>S.30.02.01!S.30.02.01.01.TTC</vt:lpstr>
      <vt:lpstr>S.30.02.01!S.30.02.01.01.X</vt:lpstr>
      <vt:lpstr>S.30.02.01!S.30.02.01.01.Y</vt:lpstr>
      <vt:lpstr>S.30.02.01!S.30.02.01.01.Z</vt:lpstr>
      <vt:lpstr>S.30.02.01!S.30.02.01.02</vt:lpstr>
      <vt:lpstr>S.30.02.01!S.30.02.01.02.TC</vt:lpstr>
      <vt:lpstr>S.30.02.01!S.30.02.01.02.TD</vt:lpstr>
      <vt:lpstr>S.30.02.01!S.30.02.01.02.TK</vt:lpstr>
      <vt:lpstr>S.30.02.01!S.30.02.01.02.TKC</vt:lpstr>
      <vt:lpstr>S.30.02.01!S.30.02.01.02.TT</vt:lpstr>
      <vt:lpstr>S.30.02.01!S.30.02.01.02.TTC</vt:lpstr>
      <vt:lpstr>S.30.02.01!S.30.02.01.02.X</vt:lpstr>
      <vt:lpstr>S.30.02.01!S.30.02.01.02.Y</vt:lpstr>
      <vt:lpstr>S.30.02.01!S.30.02.01.02.Z</vt:lpstr>
      <vt:lpstr>S.30.02.01!S.30.02.01.03</vt:lpstr>
      <vt:lpstr>S.30.02.01!S.30.02.01.03.TC</vt:lpstr>
      <vt:lpstr>S.30.02.01!S.30.02.01.03.TD</vt:lpstr>
      <vt:lpstr>S.30.02.01!S.30.02.01.03.TK</vt:lpstr>
      <vt:lpstr>S.30.02.01!S.30.02.01.03.TKC</vt:lpstr>
      <vt:lpstr>S.30.02.01!S.30.02.01.03.TT</vt:lpstr>
      <vt:lpstr>S.30.02.01!S.30.02.01.03.TTC</vt:lpstr>
      <vt:lpstr>S.30.02.01!S.30.02.01.03.X</vt:lpstr>
      <vt:lpstr>S.30.02.01!S.30.02.01.03.Y</vt:lpstr>
      <vt:lpstr>S.30.02.01!S.30.02.01.03.Z</vt:lpstr>
      <vt:lpstr>S.30.02.01!S.30.02.01.VC</vt:lpstr>
      <vt:lpstr>S.30.03.01!S.30.03.01</vt:lpstr>
      <vt:lpstr>S.30.03.01!S.30.03.01.01</vt:lpstr>
      <vt:lpstr>S.30.03.01!S.30.03.01.01.TC</vt:lpstr>
      <vt:lpstr>S.30.03.01!S.30.03.01.01.TD</vt:lpstr>
      <vt:lpstr>S.30.03.01!S.30.03.01.01.TK</vt:lpstr>
      <vt:lpstr>S.30.03.01!S.30.03.01.01.TKC</vt:lpstr>
      <vt:lpstr>S.30.03.01!S.30.03.01.01.TT</vt:lpstr>
      <vt:lpstr>S.30.03.01!S.30.03.01.01.TTC</vt:lpstr>
      <vt:lpstr>S.30.03.01!S.30.03.01.01.X</vt:lpstr>
      <vt:lpstr>S.30.03.01!S.30.03.01.01.Y</vt:lpstr>
      <vt:lpstr>S.30.03.01!S.30.03.01.01.YHI</vt:lpstr>
      <vt:lpstr>S.30.03.01!S.30.03.01.01.Z</vt:lpstr>
      <vt:lpstr>S.30.03.01!S.30.03.01.VC</vt:lpstr>
      <vt:lpstr>S.30.04.01!S.30.04.01</vt:lpstr>
      <vt:lpstr>S.30.04.01!S.30.04.01.01</vt:lpstr>
      <vt:lpstr>S.30.04.01!S.30.04.01.01.TC</vt:lpstr>
      <vt:lpstr>S.30.04.01!S.30.04.01.01.TD</vt:lpstr>
      <vt:lpstr>S.30.04.01!S.30.04.01.01.TK</vt:lpstr>
      <vt:lpstr>S.30.04.01!S.30.04.01.01.TKC</vt:lpstr>
      <vt:lpstr>S.30.04.01!S.30.04.01.01.TT</vt:lpstr>
      <vt:lpstr>S.30.04.01!S.30.04.01.01.TTC</vt:lpstr>
      <vt:lpstr>S.30.04.01!S.30.04.01.01.X</vt:lpstr>
      <vt:lpstr>S.30.04.01!S.30.04.01.01.Y</vt:lpstr>
      <vt:lpstr>S.30.04.01!S.30.04.01.01.Z</vt:lpstr>
      <vt:lpstr>S.30.04.01!S.30.04.01.02</vt:lpstr>
      <vt:lpstr>S.30.04.01!S.30.04.01.02.TC</vt:lpstr>
      <vt:lpstr>S.30.04.01!S.30.04.01.02.TD</vt:lpstr>
      <vt:lpstr>S.30.04.01!S.30.04.01.02.TK</vt:lpstr>
      <vt:lpstr>S.30.04.01!S.30.04.01.02.TKC</vt:lpstr>
      <vt:lpstr>S.30.04.01!S.30.04.01.02.TT</vt:lpstr>
      <vt:lpstr>S.30.04.01!S.30.04.01.02.TTC</vt:lpstr>
      <vt:lpstr>S.30.04.01!S.30.04.01.02.X</vt:lpstr>
      <vt:lpstr>S.30.04.01!S.30.04.01.02.Y</vt:lpstr>
      <vt:lpstr>S.30.04.01!S.30.04.01.02.Z</vt:lpstr>
      <vt:lpstr>S.30.04.01!S.30.04.01.VC</vt:lpstr>
      <vt:lpstr>S.31.01.01!S.31.01.01</vt:lpstr>
      <vt:lpstr>S.31.01.01!S.31.01.01.01</vt:lpstr>
      <vt:lpstr>S.31.01.01!S.31.01.01.01.TC</vt:lpstr>
      <vt:lpstr>S.31.01.01!S.31.01.01.01.TD</vt:lpstr>
      <vt:lpstr>S.31.01.01!S.31.01.01.01.TK</vt:lpstr>
      <vt:lpstr>S.31.01.01!S.31.01.01.01.TKC</vt:lpstr>
      <vt:lpstr>S.31.01.01!S.31.01.01.01.TT</vt:lpstr>
      <vt:lpstr>S.31.01.01!S.31.01.01.01.TTC</vt:lpstr>
      <vt:lpstr>S.31.01.01!S.31.01.01.01.X</vt:lpstr>
      <vt:lpstr>S.31.01.01!S.31.01.01.01.Y</vt:lpstr>
      <vt:lpstr>S.31.01.01!S.31.01.01.01.Z</vt:lpstr>
      <vt:lpstr>S.31.01.01!S.31.01.01.02</vt:lpstr>
      <vt:lpstr>S.31.01.01!S.31.01.01.02.TC</vt:lpstr>
      <vt:lpstr>S.31.01.01!S.31.01.01.02.TD</vt:lpstr>
      <vt:lpstr>S.31.01.01!S.31.01.01.02.TK</vt:lpstr>
      <vt:lpstr>S.31.01.01!S.31.01.01.02.TKC</vt:lpstr>
      <vt:lpstr>S.31.01.01!S.31.01.01.02.TT</vt:lpstr>
      <vt:lpstr>S.31.01.01!S.31.01.01.02.TTC</vt:lpstr>
      <vt:lpstr>S.31.01.01!S.31.01.01.02.X</vt:lpstr>
      <vt:lpstr>S.31.01.01!S.31.01.01.02.Y</vt:lpstr>
      <vt:lpstr>S.31.01.01!S.31.01.01.VC</vt:lpstr>
      <vt:lpstr>S.31.01.04!S.31.01.04</vt:lpstr>
      <vt:lpstr>S.31.01.04!S.31.01.04.01</vt:lpstr>
      <vt:lpstr>S.31.01.04!S.31.01.04.01.TC</vt:lpstr>
      <vt:lpstr>S.31.01.04!S.31.01.04.01.TD</vt:lpstr>
      <vt:lpstr>S.31.01.04!S.31.01.04.01.TK</vt:lpstr>
      <vt:lpstr>S.31.01.04!S.31.01.04.01.TKC</vt:lpstr>
      <vt:lpstr>S.31.01.04!S.31.01.04.01.TT</vt:lpstr>
      <vt:lpstr>S.31.01.04!S.31.01.04.01.TTC</vt:lpstr>
      <vt:lpstr>S.31.01.04!S.31.01.04.01.X</vt:lpstr>
      <vt:lpstr>S.31.01.04!S.31.01.04.01.Y</vt:lpstr>
      <vt:lpstr>S.31.01.04!S.31.01.04.01.Z</vt:lpstr>
      <vt:lpstr>S.31.01.04!S.31.01.04.02</vt:lpstr>
      <vt:lpstr>S.31.01.04!S.31.01.04.02.TC</vt:lpstr>
      <vt:lpstr>S.31.01.04!S.31.01.04.02.TD</vt:lpstr>
      <vt:lpstr>S.31.01.04!S.31.01.04.02.TK</vt:lpstr>
      <vt:lpstr>S.31.01.04!S.31.01.04.02.TKC</vt:lpstr>
      <vt:lpstr>S.31.01.04!S.31.01.04.02.TT</vt:lpstr>
      <vt:lpstr>S.31.01.04!S.31.01.04.02.TTC</vt:lpstr>
      <vt:lpstr>S.31.01.04!S.31.01.04.02.X</vt:lpstr>
      <vt:lpstr>S.31.01.04!S.31.01.04.02.Y</vt:lpstr>
      <vt:lpstr>S.31.01.04!S.31.01.04.VC</vt:lpstr>
      <vt:lpstr>S.31.02.01!S.31.02.01</vt:lpstr>
      <vt:lpstr>S.31.02.01!S.31.02.01.01</vt:lpstr>
      <vt:lpstr>S.31.02.01!S.31.02.01.01.TC</vt:lpstr>
      <vt:lpstr>S.31.02.01!S.31.02.01.01.TD</vt:lpstr>
      <vt:lpstr>S.31.02.01!S.31.02.01.01.TK</vt:lpstr>
      <vt:lpstr>S.31.02.01!S.31.02.01.01.TKC</vt:lpstr>
      <vt:lpstr>S.31.02.01!S.31.02.01.01.TT</vt:lpstr>
      <vt:lpstr>S.31.02.01!S.31.02.01.01.TTC</vt:lpstr>
      <vt:lpstr>S.31.02.01!S.31.02.01.01.X</vt:lpstr>
      <vt:lpstr>S.31.02.01!S.31.02.01.01.Y</vt:lpstr>
      <vt:lpstr>S.31.02.01!S.31.02.01.01.YHI</vt:lpstr>
      <vt:lpstr>S.31.02.01!S.31.02.01.02</vt:lpstr>
      <vt:lpstr>S.31.02.01!S.31.02.01.02.TC</vt:lpstr>
      <vt:lpstr>S.31.02.01!S.31.02.01.02.TD</vt:lpstr>
      <vt:lpstr>S.31.02.01!S.31.02.01.02.TK</vt:lpstr>
      <vt:lpstr>S.31.02.01!S.31.02.01.02.TKC</vt:lpstr>
      <vt:lpstr>S.31.02.01!S.31.02.01.02.TT</vt:lpstr>
      <vt:lpstr>S.31.02.01!S.31.02.01.02.TTC</vt:lpstr>
      <vt:lpstr>S.31.02.01!S.31.02.01.02.X</vt:lpstr>
      <vt:lpstr>S.31.02.01!S.31.02.01.02.Y</vt:lpstr>
      <vt:lpstr>S.31.02.01!S.31.02.01.VC</vt:lpstr>
      <vt:lpstr>S.31.02.04!S.31.02.04</vt:lpstr>
      <vt:lpstr>S.31.02.04!S.31.02.04.01</vt:lpstr>
      <vt:lpstr>S.31.02.04!S.31.02.04.01.TC</vt:lpstr>
      <vt:lpstr>S.31.02.04!S.31.02.04.01.TD</vt:lpstr>
      <vt:lpstr>S.31.02.04!S.31.02.04.01.TK</vt:lpstr>
      <vt:lpstr>S.31.02.04!S.31.02.04.01.TKC</vt:lpstr>
      <vt:lpstr>S.31.02.04!S.31.02.04.01.TT</vt:lpstr>
      <vt:lpstr>S.31.02.04!S.31.02.04.01.TTC</vt:lpstr>
      <vt:lpstr>S.31.02.04!S.31.02.04.01.X</vt:lpstr>
      <vt:lpstr>S.31.02.04!S.31.02.04.01.Y</vt:lpstr>
      <vt:lpstr>S.31.02.04!S.31.02.04.01.YHI</vt:lpstr>
      <vt:lpstr>S.31.02.04!S.31.02.04.02</vt:lpstr>
      <vt:lpstr>S.31.02.04!S.31.02.04.02.TC</vt:lpstr>
      <vt:lpstr>S.31.02.04!S.31.02.04.02.TD</vt:lpstr>
      <vt:lpstr>S.31.02.04!S.31.02.04.02.TK</vt:lpstr>
      <vt:lpstr>S.31.02.04!S.31.02.04.02.TKC</vt:lpstr>
      <vt:lpstr>S.31.02.04!S.31.02.04.02.TT</vt:lpstr>
      <vt:lpstr>S.31.02.04!S.31.02.04.02.TTC</vt:lpstr>
      <vt:lpstr>S.31.02.04!S.31.02.04.02.X</vt:lpstr>
      <vt:lpstr>S.31.02.04!S.31.02.04.02.Y</vt:lpstr>
      <vt:lpstr>S.31.02.04!S.31.02.04.VC</vt:lpstr>
      <vt:lpstr>S.32.01.04!S.32.01.04</vt:lpstr>
      <vt:lpstr>S.32.01.04!S.32.01.04.01</vt:lpstr>
      <vt:lpstr>S.32.01.04!S.32.01.04.01.TC</vt:lpstr>
      <vt:lpstr>S.32.01.04!S.32.01.04.01.TD</vt:lpstr>
      <vt:lpstr>S.32.01.04!S.32.01.04.01.TK</vt:lpstr>
      <vt:lpstr>S.32.01.04!S.32.01.04.01.TKC</vt:lpstr>
      <vt:lpstr>S.32.01.04!S.32.01.04.01.TT</vt:lpstr>
      <vt:lpstr>S.32.01.04!S.32.01.04.01.TTC</vt:lpstr>
      <vt:lpstr>S.32.01.04!S.32.01.04.01.X</vt:lpstr>
      <vt:lpstr>S.32.01.04!S.32.01.04.01.Y</vt:lpstr>
      <vt:lpstr>S.32.01.04!S.32.01.04.VC</vt:lpstr>
      <vt:lpstr>S.32.01.22!S.32.01.22</vt:lpstr>
      <vt:lpstr>S.32.01.22!S.32.01.22.01</vt:lpstr>
      <vt:lpstr>S.32.01.22!S.32.01.22.01.TC</vt:lpstr>
      <vt:lpstr>S.32.01.22!S.32.01.22.01.TD</vt:lpstr>
      <vt:lpstr>S.32.01.22!S.32.01.22.01.TK</vt:lpstr>
      <vt:lpstr>S.32.01.22!S.32.01.22.01.TKC</vt:lpstr>
      <vt:lpstr>S.32.01.22!S.32.01.22.01.TT</vt:lpstr>
      <vt:lpstr>S.32.01.22!S.32.01.22.01.TTC</vt:lpstr>
      <vt:lpstr>S.32.01.22!S.32.01.22.01.X</vt:lpstr>
      <vt:lpstr>S.32.01.22!S.32.01.22.01.Y</vt:lpstr>
      <vt:lpstr>S.32.01.22!S.32.01.22.VC</vt:lpstr>
      <vt:lpstr>S.33.01.04!S.33.01.04</vt:lpstr>
      <vt:lpstr>S.33.01.04!S.33.01.04.01</vt:lpstr>
      <vt:lpstr>S.33.01.04!S.33.01.04.01.TC</vt:lpstr>
      <vt:lpstr>S.33.01.04!S.33.01.04.01.TD</vt:lpstr>
      <vt:lpstr>S.33.01.04!S.33.01.04.01.TK</vt:lpstr>
      <vt:lpstr>S.33.01.04!S.33.01.04.01.TKC</vt:lpstr>
      <vt:lpstr>S.33.01.04!S.33.01.04.01.TT</vt:lpstr>
      <vt:lpstr>S.33.01.04!S.33.01.04.01.TTC</vt:lpstr>
      <vt:lpstr>S.33.01.04!S.33.01.04.01.X</vt:lpstr>
      <vt:lpstr>S.33.01.04!S.33.01.04.01.Y</vt:lpstr>
      <vt:lpstr>S.33.01.04!S.33.01.04.01.YHI</vt:lpstr>
      <vt:lpstr>S.33.01.04!S.33.01.04.01.Z</vt:lpstr>
      <vt:lpstr>S.33.01.04!S.33.01.04.VC</vt:lpstr>
      <vt:lpstr>S.34.01.04!S.34.01.04</vt:lpstr>
      <vt:lpstr>S.34.01.04!S.34.01.04.01</vt:lpstr>
      <vt:lpstr>S.34.01.04!S.34.01.04.01.TC</vt:lpstr>
      <vt:lpstr>S.34.01.04!S.34.01.04.01.TD</vt:lpstr>
      <vt:lpstr>S.34.01.04!S.34.01.04.01.TK</vt:lpstr>
      <vt:lpstr>S.34.01.04!S.34.01.04.01.TKC</vt:lpstr>
      <vt:lpstr>S.34.01.04!S.34.01.04.01.TT</vt:lpstr>
      <vt:lpstr>S.34.01.04!S.34.01.04.01.TTC</vt:lpstr>
      <vt:lpstr>S.34.01.04!S.34.01.04.01.X</vt:lpstr>
      <vt:lpstr>S.34.01.04!S.34.01.04.01.Y</vt:lpstr>
      <vt:lpstr>S.34.01.04!S.34.01.04.01.Z</vt:lpstr>
      <vt:lpstr>S.34.01.04!S.34.01.04.VC</vt:lpstr>
      <vt:lpstr>S.35.01.04!S.35.01.04</vt:lpstr>
      <vt:lpstr>S.35.01.04!S.35.01.04.01</vt:lpstr>
      <vt:lpstr>S.35.01.04!S.35.01.04.01.TC</vt:lpstr>
      <vt:lpstr>S.35.01.04!S.35.01.04.01.TD</vt:lpstr>
      <vt:lpstr>S.35.01.04!S.35.01.04.01.TK</vt:lpstr>
      <vt:lpstr>S.35.01.04!S.35.01.04.01.TKC</vt:lpstr>
      <vt:lpstr>S.35.01.04!S.35.01.04.01.TT</vt:lpstr>
      <vt:lpstr>S.35.01.04!S.35.01.04.01.TTC</vt:lpstr>
      <vt:lpstr>S.35.01.04!S.35.01.04.01.X</vt:lpstr>
      <vt:lpstr>S.35.01.04!S.35.01.04.01.Y</vt:lpstr>
      <vt:lpstr>S.35.01.04!S.35.01.04.VC</vt:lpstr>
      <vt:lpstr>S.36.01.01!S.36.01.01</vt:lpstr>
      <vt:lpstr>S.36.01.01!S.36.01.01.01</vt:lpstr>
      <vt:lpstr>S.36.01.01!S.36.01.01.01.TC</vt:lpstr>
      <vt:lpstr>S.36.01.01!S.36.01.01.01.TD</vt:lpstr>
      <vt:lpstr>S.36.01.01!S.36.01.01.01.TK</vt:lpstr>
      <vt:lpstr>S.36.01.01!S.36.01.01.01.TKC</vt:lpstr>
      <vt:lpstr>S.36.01.01!S.36.01.01.01.TT</vt:lpstr>
      <vt:lpstr>S.36.01.01!S.36.01.01.01.TTC</vt:lpstr>
      <vt:lpstr>S.36.01.01!S.36.01.01.01.X</vt:lpstr>
      <vt:lpstr>S.36.01.01!S.36.01.01.01.Y</vt:lpstr>
      <vt:lpstr>S.36.01.01!S.36.01.01.01.Z</vt:lpstr>
      <vt:lpstr>S.36.01.01!S.36.01.01.VC</vt:lpstr>
      <vt:lpstr>S.36.02.01!S.36.02.01</vt:lpstr>
      <vt:lpstr>S.36.02.01!S.36.02.01.01</vt:lpstr>
      <vt:lpstr>S.36.02.01!S.36.02.01.01.TC</vt:lpstr>
      <vt:lpstr>S.36.02.01!S.36.02.01.01.TD</vt:lpstr>
      <vt:lpstr>S.36.02.01!S.36.02.01.01.TK</vt:lpstr>
      <vt:lpstr>S.36.02.01!S.36.02.01.01.TKC</vt:lpstr>
      <vt:lpstr>S.36.02.01!S.36.02.01.01.TT</vt:lpstr>
      <vt:lpstr>S.36.02.01!S.36.02.01.01.TTC</vt:lpstr>
      <vt:lpstr>S.36.02.01!S.36.02.01.01.X</vt:lpstr>
      <vt:lpstr>S.36.02.01!S.36.02.01.01.Y</vt:lpstr>
      <vt:lpstr>S.36.02.01!S.36.02.01.01.Z</vt:lpstr>
      <vt:lpstr>S.36.02.01!S.36.02.01.VC</vt:lpstr>
      <vt:lpstr>S.36.03.01!S.36.03.01</vt:lpstr>
      <vt:lpstr>S.36.03.01!S.36.03.01.01</vt:lpstr>
      <vt:lpstr>S.36.03.01!S.36.03.01.01.TC</vt:lpstr>
      <vt:lpstr>S.36.03.01!S.36.03.01.01.TD</vt:lpstr>
      <vt:lpstr>S.36.03.01!S.36.03.01.01.TK</vt:lpstr>
      <vt:lpstr>S.36.03.01!S.36.03.01.01.TKC</vt:lpstr>
      <vt:lpstr>S.36.03.01!S.36.03.01.01.TT</vt:lpstr>
      <vt:lpstr>S.36.03.01!S.36.03.01.01.TTC</vt:lpstr>
      <vt:lpstr>S.36.03.01!S.36.03.01.01.X</vt:lpstr>
      <vt:lpstr>S.36.03.01!S.36.03.01.01.Y</vt:lpstr>
      <vt:lpstr>S.36.03.01!S.36.03.01.01.Z</vt:lpstr>
      <vt:lpstr>S.36.03.01!S.36.03.01.VC</vt:lpstr>
      <vt:lpstr>S.36.04.01!S.36.04.01</vt:lpstr>
      <vt:lpstr>S.36.04.01!S.36.04.01.01</vt:lpstr>
      <vt:lpstr>S.36.04.01!S.36.04.01.01.TC</vt:lpstr>
      <vt:lpstr>S.36.04.01!S.36.04.01.01.TD</vt:lpstr>
      <vt:lpstr>S.36.04.01!S.36.04.01.01.TK</vt:lpstr>
      <vt:lpstr>S.36.04.01!S.36.04.01.01.TKC</vt:lpstr>
      <vt:lpstr>S.36.04.01!S.36.04.01.01.TT</vt:lpstr>
      <vt:lpstr>S.36.04.01!S.36.04.01.01.TTC</vt:lpstr>
      <vt:lpstr>S.36.04.01!S.36.04.01.01.X</vt:lpstr>
      <vt:lpstr>S.36.04.01!S.36.04.01.01.Y</vt:lpstr>
      <vt:lpstr>S.36.04.01!S.36.04.01.01.Z</vt:lpstr>
      <vt:lpstr>S.36.04.01!S.36.04.01.VC</vt:lpstr>
      <vt:lpstr>S.36.05.01!S.36.05.01</vt:lpstr>
      <vt:lpstr>S.36.05.01!S.36.05.01.01</vt:lpstr>
      <vt:lpstr>S.36.05.01!S.36.05.01.01.TC</vt:lpstr>
      <vt:lpstr>S.36.05.01!S.36.05.01.01.TD</vt:lpstr>
      <vt:lpstr>S.36.05.01!S.36.05.01.01.TK</vt:lpstr>
      <vt:lpstr>S.36.05.01!S.36.05.01.01.TKC</vt:lpstr>
      <vt:lpstr>S.36.05.01!S.36.05.01.01.TT</vt:lpstr>
      <vt:lpstr>S.36.05.01!S.36.05.01.01.TTC</vt:lpstr>
      <vt:lpstr>S.36.05.01!S.36.05.01.01.X</vt:lpstr>
      <vt:lpstr>S.36.05.01!S.36.05.01.01.Y</vt:lpstr>
      <vt:lpstr>S.36.05.01!S.36.05.01.01.Z</vt:lpstr>
      <vt:lpstr>S.36.05.01!S.36.05.01.VC</vt:lpstr>
      <vt:lpstr>S.37.01.04!S.37.01.04</vt:lpstr>
      <vt:lpstr>S.37.01.04!S.37.01.04.01</vt:lpstr>
      <vt:lpstr>S.37.01.04!S.37.01.04.01.TC</vt:lpstr>
      <vt:lpstr>S.37.01.04!S.37.01.04.01.TD</vt:lpstr>
      <vt:lpstr>S.37.01.04!S.37.01.04.01.TK</vt:lpstr>
      <vt:lpstr>S.37.01.04!S.37.01.04.01.TKC</vt:lpstr>
      <vt:lpstr>S.37.01.04!S.37.01.04.01.TT</vt:lpstr>
      <vt:lpstr>S.37.01.04!S.37.01.04.01.TTC</vt:lpstr>
      <vt:lpstr>S.37.01.04!S.37.01.04.01.X</vt:lpstr>
      <vt:lpstr>S.37.01.04!S.37.01.04.01.Y</vt:lpstr>
      <vt:lpstr>S.37.01.04!S.37.01.04.VC</vt:lpstr>
      <vt:lpstr>S.37.02.04!S.37.02.04</vt:lpstr>
      <vt:lpstr>S.37.02.04!S.37.02.04.01</vt:lpstr>
      <vt:lpstr>S.37.02.04!S.37.02.04.01.TC</vt:lpstr>
      <vt:lpstr>S.37.02.04!S.37.02.04.01.TD</vt:lpstr>
      <vt:lpstr>S.37.02.04!S.37.02.04.01.TK</vt:lpstr>
      <vt:lpstr>S.37.02.04!S.37.02.04.01.TKC</vt:lpstr>
      <vt:lpstr>S.37.02.04!S.37.02.04.01.TT</vt:lpstr>
      <vt:lpstr>S.37.02.04!S.37.02.04.01.TTC</vt:lpstr>
      <vt:lpstr>S.37.02.04!S.37.02.04.01.X</vt:lpstr>
      <vt:lpstr>S.37.02.04!S.37.02.04.01.Y</vt:lpstr>
      <vt:lpstr>S.37.02.04!S.37.02.04.02</vt:lpstr>
      <vt:lpstr>S.37.02.04!S.37.02.04.02.TC</vt:lpstr>
      <vt:lpstr>S.37.02.04!S.37.02.04.02.TD</vt:lpstr>
      <vt:lpstr>S.37.02.04!S.37.02.04.02.TK</vt:lpstr>
      <vt:lpstr>S.37.02.04!S.37.02.04.02.TKC</vt:lpstr>
      <vt:lpstr>S.37.02.04!S.37.02.04.02.TT</vt:lpstr>
      <vt:lpstr>S.37.02.04!S.37.02.04.02.TTC</vt:lpstr>
      <vt:lpstr>S.37.02.04!S.37.02.04.02.X</vt:lpstr>
      <vt:lpstr>S.37.02.04!S.37.02.04.02.Y</vt:lpstr>
      <vt:lpstr>S.37.02.04!S.37.02.04.03</vt:lpstr>
      <vt:lpstr>S.37.02.04!S.37.02.04.03.TC</vt:lpstr>
      <vt:lpstr>S.37.02.04!S.37.02.04.03.TD</vt:lpstr>
      <vt:lpstr>S.37.02.04!S.37.02.04.03.TK</vt:lpstr>
      <vt:lpstr>S.37.02.04!S.37.02.04.03.TKC</vt:lpstr>
      <vt:lpstr>S.37.02.04!S.37.02.04.03.TT</vt:lpstr>
      <vt:lpstr>S.37.02.04!S.37.02.04.03.TTC</vt:lpstr>
      <vt:lpstr>S.37.02.04!S.37.02.04.03.X</vt:lpstr>
      <vt:lpstr>S.37.02.04!S.37.02.04.03.Y</vt:lpstr>
      <vt:lpstr>S.37.02.04!S.37.02.04.04</vt:lpstr>
      <vt:lpstr>S.37.02.04!S.37.02.04.04.TC</vt:lpstr>
      <vt:lpstr>S.37.02.04!S.37.02.04.04.TD</vt:lpstr>
      <vt:lpstr>S.37.02.04!S.37.02.04.04.TL</vt:lpstr>
      <vt:lpstr>S.37.02.04!S.37.02.04.04.TLC</vt:lpstr>
      <vt:lpstr>S.37.02.04!S.37.02.04.04.TT</vt:lpstr>
      <vt:lpstr>S.37.02.04!S.37.02.04.04.TTC</vt:lpstr>
      <vt:lpstr>S.37.02.04!S.37.02.04.04.X</vt:lpstr>
      <vt:lpstr>S.37.02.04!S.37.02.04.VC</vt:lpstr>
      <vt:lpstr>S.37.03.04!S.37.03.04</vt:lpstr>
      <vt:lpstr>S.37.03.04!S.37.03.04.01</vt:lpstr>
      <vt:lpstr>S.37.03.04!S.37.03.04.01.TC</vt:lpstr>
      <vt:lpstr>S.37.03.04!S.37.03.04.01.TD</vt:lpstr>
      <vt:lpstr>S.37.03.04!S.37.03.04.01.TL</vt:lpstr>
      <vt:lpstr>S.37.03.04!S.37.03.04.01.TLC</vt:lpstr>
      <vt:lpstr>S.37.03.04!S.37.03.04.01.TT</vt:lpstr>
      <vt:lpstr>S.37.03.04!S.37.03.04.01.TTC</vt:lpstr>
      <vt:lpstr>S.37.03.04!S.37.03.04.01.X</vt:lpstr>
      <vt:lpstr>S.37.03.04!S.37.03.04.01.Z</vt:lpstr>
      <vt:lpstr>S.37.03.04!S.37.03.04.02</vt:lpstr>
      <vt:lpstr>S.37.03.04!S.37.03.04.02.TC</vt:lpstr>
      <vt:lpstr>S.37.03.04!S.37.03.04.02.TD</vt:lpstr>
      <vt:lpstr>S.37.03.04!S.37.03.04.02.TL</vt:lpstr>
      <vt:lpstr>S.37.03.04!S.37.03.04.02.TLC</vt:lpstr>
      <vt:lpstr>S.37.03.04!S.37.03.04.02.TT</vt:lpstr>
      <vt:lpstr>S.37.03.04!S.37.03.04.02.TTC</vt:lpstr>
      <vt:lpstr>S.37.03.04!S.37.03.04.02.X</vt:lpstr>
      <vt:lpstr>S.37.03.04!S.37.03.04.02.Y</vt:lpstr>
      <vt:lpstr>S.37.03.04!S.37.03.04.02.Z</vt:lpstr>
      <vt:lpstr>S.37.03.04!S.37.03.04.02.ZHI</vt:lpstr>
      <vt:lpstr>S.37.03.04!S.37.03.04.VC</vt:lpstr>
      <vt:lpstr>S.38.01.11!S.38.01.11</vt:lpstr>
      <vt:lpstr>S.38.01.11!S.38.01.11.01</vt:lpstr>
      <vt:lpstr>S.38.01.11!S.38.01.11.01.TC</vt:lpstr>
      <vt:lpstr>S.38.01.11!S.38.01.11.01.TD</vt:lpstr>
      <vt:lpstr>S.38.01.11!S.38.01.11.01.TL</vt:lpstr>
      <vt:lpstr>S.38.01.11!S.38.01.11.01.TLC</vt:lpstr>
      <vt:lpstr>S.38.01.11!S.38.01.11.01.TT</vt:lpstr>
      <vt:lpstr>S.38.01.11!S.38.01.11.01.TTC</vt:lpstr>
      <vt:lpstr>S.38.01.11!S.38.01.11.01.X</vt:lpstr>
      <vt:lpstr>S.38.01.11!S.38.01.11.01.Y</vt:lpstr>
      <vt:lpstr>S.38.01.11!S.38.01.11.02</vt:lpstr>
      <vt:lpstr>S.38.01.11!S.38.01.11.02.TC</vt:lpstr>
      <vt:lpstr>S.38.01.11!S.38.01.11.02.TD</vt:lpstr>
      <vt:lpstr>S.38.01.11!S.38.01.11.02.TL</vt:lpstr>
      <vt:lpstr>S.38.01.11!S.38.01.11.02.TLC</vt:lpstr>
      <vt:lpstr>S.38.01.11!S.38.01.11.02.TT</vt:lpstr>
      <vt:lpstr>S.38.01.11!S.38.01.11.02.TTC</vt:lpstr>
      <vt:lpstr>S.38.01.11!S.38.01.11.02.X</vt:lpstr>
      <vt:lpstr>S.38.01.11!S.38.01.11.02.Y</vt:lpstr>
      <vt:lpstr>S.38.01.11!S.38.01.11.VC</vt:lpstr>
      <vt:lpstr>S.39.01.11!S.39.01.11</vt:lpstr>
      <vt:lpstr>S.39.01.11!S.39.01.11.01</vt:lpstr>
      <vt:lpstr>S.39.01.11!S.39.01.11.01.TC</vt:lpstr>
      <vt:lpstr>S.39.01.11!S.39.01.11.01.TD</vt:lpstr>
      <vt:lpstr>S.39.01.11!S.39.01.11.01.TL</vt:lpstr>
      <vt:lpstr>S.39.01.11!S.39.01.11.01.TLC</vt:lpstr>
      <vt:lpstr>S.39.01.11!S.39.01.11.01.TTC</vt:lpstr>
      <vt:lpstr>S.39.01.11!S.39.01.11.01.Y</vt:lpstr>
      <vt:lpstr>S.39.01.11!S.39.01.11.02</vt:lpstr>
      <vt:lpstr>S.39.01.11!S.39.01.11.02.TC</vt:lpstr>
      <vt:lpstr>S.39.01.11!S.39.01.11.02.TD</vt:lpstr>
      <vt:lpstr>S.39.01.11!S.39.01.11.02.TL</vt:lpstr>
      <vt:lpstr>S.39.01.11!S.39.01.11.02.TLC</vt:lpstr>
      <vt:lpstr>S.39.01.11!S.39.01.11.02.TTC</vt:lpstr>
      <vt:lpstr>S.39.01.11!S.39.01.11.02.Y</vt:lpstr>
      <vt:lpstr>S.39.01.11!S.39.01.11.VC</vt:lpstr>
      <vt:lpstr>S.41.01.11!S.41.01.11</vt:lpstr>
      <vt:lpstr>S.41.01.11!S.41.01.11.01</vt:lpstr>
      <vt:lpstr>S.41.01.11!S.41.01.11.01.TC</vt:lpstr>
      <vt:lpstr>S.41.01.11!S.41.01.11.01.TD</vt:lpstr>
      <vt:lpstr>S.41.01.11!S.41.01.11.01.TL</vt:lpstr>
      <vt:lpstr>S.41.01.11!S.41.01.11.01.TLC</vt:lpstr>
      <vt:lpstr>S.41.01.11!S.41.01.11.01.TTC</vt:lpstr>
      <vt:lpstr>S.41.01.11!S.41.01.11.01.Y</vt:lpstr>
      <vt:lpstr>S.41.01.11!S.41.01.11.VC</vt:lpstr>
      <vt:lpstr>SE.01.01.16!SE.01.01.16</vt:lpstr>
      <vt:lpstr>SE.01.01.16!SE.01.01.16.01</vt:lpstr>
      <vt:lpstr>SE.01.01.16!SE.01.01.16.01.TC</vt:lpstr>
      <vt:lpstr>SE.01.01.16!SE.01.01.16.01.TD</vt:lpstr>
      <vt:lpstr>SE.01.01.16!SE.01.01.16.01.TL</vt:lpstr>
      <vt:lpstr>SE.01.01.16!SE.01.01.16.01.TLC</vt:lpstr>
      <vt:lpstr>SE.01.01.16!SE.01.01.16.01.TTC</vt:lpstr>
      <vt:lpstr>SE.01.01.16!SE.01.01.16.01.Y</vt:lpstr>
      <vt:lpstr>SE.01.01.16!SE.01.01.16.VC</vt:lpstr>
      <vt:lpstr>SE.01.01.17!SE.01.01.17</vt:lpstr>
      <vt:lpstr>SE.01.01.17!SE.01.01.17.01</vt:lpstr>
      <vt:lpstr>SE.01.01.17!SE.01.01.17.01.TC</vt:lpstr>
      <vt:lpstr>SE.01.01.17!SE.01.01.17.01.TD</vt:lpstr>
      <vt:lpstr>SE.01.01.17!SE.01.01.17.01.TL</vt:lpstr>
      <vt:lpstr>SE.01.01.17!SE.01.01.17.01.TLC</vt:lpstr>
      <vt:lpstr>SE.01.01.17!SE.01.01.17.01.TTC</vt:lpstr>
      <vt:lpstr>SE.01.01.17!SE.01.01.17.01.Y</vt:lpstr>
      <vt:lpstr>SE.01.01.17!SE.01.01.17.VC</vt:lpstr>
      <vt:lpstr>SE.01.01.18!SE.01.01.18</vt:lpstr>
      <vt:lpstr>SE.01.01.18!SE.01.01.18.01</vt:lpstr>
      <vt:lpstr>SE.01.01.18!SE.01.01.18.01.TC</vt:lpstr>
      <vt:lpstr>SE.01.01.18!SE.01.01.18.01.TD</vt:lpstr>
      <vt:lpstr>SE.01.01.18!SE.01.01.18.01.TL</vt:lpstr>
      <vt:lpstr>SE.01.01.18!SE.01.01.18.01.TLC</vt:lpstr>
      <vt:lpstr>SE.01.01.18!SE.01.01.18.01.TTC</vt:lpstr>
      <vt:lpstr>SE.01.01.18!SE.01.01.18.01.Y</vt:lpstr>
      <vt:lpstr>SE.01.01.18!SE.01.01.18.VC</vt:lpstr>
      <vt:lpstr>SE.01.01.19!SE.01.01.19</vt:lpstr>
      <vt:lpstr>SE.01.01.19!SE.01.01.19.01</vt:lpstr>
      <vt:lpstr>SE.01.01.19!SE.01.01.19.01.TC</vt:lpstr>
      <vt:lpstr>SE.01.01.19!SE.01.01.19.01.TD</vt:lpstr>
      <vt:lpstr>SE.01.01.19!SE.01.01.19.01.TL</vt:lpstr>
      <vt:lpstr>SE.01.01.19!SE.01.01.19.01.TLC</vt:lpstr>
      <vt:lpstr>SE.01.01.19!SE.01.01.19.01.TTC</vt:lpstr>
      <vt:lpstr>SE.01.01.19!SE.01.01.19.01.Y</vt:lpstr>
      <vt:lpstr>SE.01.01.19!SE.01.01.19.VC</vt:lpstr>
      <vt:lpstr>SE.02.01.16!SE.02.01.16</vt:lpstr>
      <vt:lpstr>SE.02.01.16!SE.02.01.16.01</vt:lpstr>
      <vt:lpstr>SE.02.01.16!SE.02.01.16.01.TC</vt:lpstr>
      <vt:lpstr>SE.02.01.16!SE.02.01.16.01.TD</vt:lpstr>
      <vt:lpstr>SE.02.01.16!SE.02.01.16.01.TL</vt:lpstr>
      <vt:lpstr>SE.02.01.16!SE.02.01.16.01.TLC</vt:lpstr>
      <vt:lpstr>SE.02.01.16!SE.02.01.16.01.TT</vt:lpstr>
      <vt:lpstr>SE.02.01.16!SE.02.01.16.01.TTC</vt:lpstr>
      <vt:lpstr>SE.02.01.16!SE.02.01.16.01.X</vt:lpstr>
      <vt:lpstr>SE.02.01.16!SE.02.01.16.01.Y</vt:lpstr>
      <vt:lpstr>SE.02.01.16!SE.02.01.16.VC</vt:lpstr>
      <vt:lpstr>SE.02.01.17!SE.02.01.17</vt:lpstr>
      <vt:lpstr>SE.02.01.17!SE.02.01.17.01</vt:lpstr>
      <vt:lpstr>SE.02.01.17!SE.02.01.17.01.TC</vt:lpstr>
      <vt:lpstr>SE.02.01.17!SE.02.01.17.01.TD</vt:lpstr>
      <vt:lpstr>SE.02.01.17!SE.02.01.17.01.TL</vt:lpstr>
      <vt:lpstr>SE.02.01.17!SE.02.01.17.01.TLC</vt:lpstr>
      <vt:lpstr>SE.02.01.17!SE.02.01.17.01.TT</vt:lpstr>
      <vt:lpstr>SE.02.01.17!SE.02.01.17.01.TTC</vt:lpstr>
      <vt:lpstr>SE.02.01.17!SE.02.01.17.01.X</vt:lpstr>
      <vt:lpstr>SE.02.01.17!SE.02.01.17.01.Y</vt:lpstr>
      <vt:lpstr>SE.02.01.17!SE.02.01.17.VC</vt:lpstr>
      <vt:lpstr>SE.02.01.18!SE.02.01.18</vt:lpstr>
      <vt:lpstr>SE.02.01.18!SE.02.01.18.01</vt:lpstr>
      <vt:lpstr>SE.02.01.18!SE.02.01.18.01.TC</vt:lpstr>
      <vt:lpstr>SE.02.01.18!SE.02.01.18.01.TD</vt:lpstr>
      <vt:lpstr>SE.02.01.18!SE.02.01.18.01.TL</vt:lpstr>
      <vt:lpstr>SE.02.01.18!SE.02.01.18.01.TLC</vt:lpstr>
      <vt:lpstr>SE.02.01.18!SE.02.01.18.01.TT</vt:lpstr>
      <vt:lpstr>SE.02.01.18!SE.02.01.18.01.TTC</vt:lpstr>
      <vt:lpstr>SE.02.01.18!SE.02.01.18.01.X</vt:lpstr>
      <vt:lpstr>SE.02.01.18!SE.02.01.18.01.Y</vt:lpstr>
      <vt:lpstr>SE.02.01.18!SE.02.01.18.VC</vt:lpstr>
      <vt:lpstr>SE.02.01.19!SE.02.01.19</vt:lpstr>
      <vt:lpstr>SE.02.01.19!SE.02.01.19.01</vt:lpstr>
      <vt:lpstr>SE.02.01.19!SE.02.01.19.01.TC</vt:lpstr>
      <vt:lpstr>SE.02.01.19!SE.02.01.19.01.TD</vt:lpstr>
      <vt:lpstr>SE.02.01.19!SE.02.01.19.01.TL</vt:lpstr>
      <vt:lpstr>SE.02.01.19!SE.02.01.19.01.TLC</vt:lpstr>
      <vt:lpstr>SE.02.01.19!SE.02.01.19.01.TT</vt:lpstr>
      <vt:lpstr>SE.02.01.19!SE.02.01.19.01.TTC</vt:lpstr>
      <vt:lpstr>SE.02.01.19!SE.02.01.19.01.X</vt:lpstr>
      <vt:lpstr>SE.02.01.19!SE.02.01.19.01.Y</vt:lpstr>
      <vt:lpstr>SE.02.01.19!SE.02.01.19.VC</vt:lpstr>
      <vt:lpstr>SE.06.02.16!SE.06.02.16</vt:lpstr>
      <vt:lpstr>SE.06.02.16!SE.06.02.16.01</vt:lpstr>
      <vt:lpstr>SE.06.02.16!SE.06.02.16.01.TC</vt:lpstr>
      <vt:lpstr>SE.06.02.16!SE.06.02.16.01.TD</vt:lpstr>
      <vt:lpstr>SE.06.02.16!SE.06.02.16.01.TK</vt:lpstr>
      <vt:lpstr>SE.06.02.16!SE.06.02.16.01.TKC</vt:lpstr>
      <vt:lpstr>SE.06.02.16!SE.06.02.16.01.TT</vt:lpstr>
      <vt:lpstr>SE.06.02.16!SE.06.02.16.01.TTC</vt:lpstr>
      <vt:lpstr>SE.06.02.16!SE.06.02.16.01.X</vt:lpstr>
      <vt:lpstr>SE.06.02.16!SE.06.02.16.01.Y</vt:lpstr>
      <vt:lpstr>SE.06.02.16!SE.06.02.16.01.Z</vt:lpstr>
      <vt:lpstr>SE.06.02.16!SE.06.02.16.02</vt:lpstr>
      <vt:lpstr>SE.06.02.16!SE.06.02.16.02.TC</vt:lpstr>
      <vt:lpstr>SE.06.02.16!SE.06.02.16.02.TD</vt:lpstr>
      <vt:lpstr>SE.06.02.16!SE.06.02.16.02.TK</vt:lpstr>
      <vt:lpstr>SE.06.02.16!SE.06.02.16.02.TKC</vt:lpstr>
      <vt:lpstr>SE.06.02.16!SE.06.02.16.02.TT</vt:lpstr>
      <vt:lpstr>SE.06.02.16!SE.06.02.16.02.TTC</vt:lpstr>
      <vt:lpstr>SE.06.02.16!SE.06.02.16.02.X</vt:lpstr>
      <vt:lpstr>SE.06.02.16!SE.06.02.16.02.Y</vt:lpstr>
      <vt:lpstr>SE.06.02.16!SE.06.02.16.02.Z</vt:lpstr>
      <vt:lpstr>SE.06.02.16!SE.06.02.16.VC</vt:lpstr>
      <vt:lpstr>SE.06.02.18!SE.06.02.18</vt:lpstr>
      <vt:lpstr>SE.06.02.18!SE.06.02.18.01</vt:lpstr>
      <vt:lpstr>SE.06.02.18!SE.06.02.18.01.TC</vt:lpstr>
      <vt:lpstr>SE.06.02.18!SE.06.02.18.01.TD</vt:lpstr>
      <vt:lpstr>SE.06.02.18!SE.06.02.18.01.TK</vt:lpstr>
      <vt:lpstr>SE.06.02.18!SE.06.02.18.01.TKC</vt:lpstr>
      <vt:lpstr>SE.06.02.18!SE.06.02.18.01.TT</vt:lpstr>
      <vt:lpstr>SE.06.02.18!SE.06.02.18.01.TTC</vt:lpstr>
      <vt:lpstr>SE.06.02.18!SE.06.02.18.01.X</vt:lpstr>
      <vt:lpstr>SE.06.02.18!SE.06.02.18.01.Y</vt:lpstr>
      <vt:lpstr>SE.06.02.18!SE.06.02.18.01.Z</vt:lpstr>
      <vt:lpstr>SE.06.02.18!SE.06.02.18.02</vt:lpstr>
      <vt:lpstr>SE.06.02.18!SE.06.02.18.02.TC</vt:lpstr>
      <vt:lpstr>SE.06.02.18!SE.06.02.18.02.TD</vt:lpstr>
      <vt:lpstr>SE.06.02.18!SE.06.02.18.02.TK</vt:lpstr>
      <vt:lpstr>SE.06.02.18!SE.06.02.18.02.TKC</vt:lpstr>
      <vt:lpstr>SE.06.02.18!SE.06.02.18.02.TT</vt:lpstr>
      <vt:lpstr>SE.06.02.18!SE.06.02.18.02.TTC</vt:lpstr>
      <vt:lpstr>SE.06.02.18!SE.06.02.18.02.X</vt:lpstr>
      <vt:lpstr>SE.06.02.18!SE.06.02.18.02.Y</vt:lpstr>
      <vt:lpstr>SE.06.02.18!SE.06.02.18.02.Z</vt:lpstr>
      <vt:lpstr>SE.06.02.18!SE.06.02.18.VC</vt:lpstr>
      <vt:lpstr>SPV.01.01.20!SPV.01.01.20</vt:lpstr>
      <vt:lpstr>SPV.01.01.20!SPV.01.01.20.01</vt:lpstr>
      <vt:lpstr>SPV.01.01.20!SPV.01.01.20.01.TC</vt:lpstr>
      <vt:lpstr>SPV.01.01.20!SPV.01.01.20.01.TD</vt:lpstr>
      <vt:lpstr>SPV.01.01.20!SPV.01.01.20.01.TL</vt:lpstr>
      <vt:lpstr>SPV.01.01.20!SPV.01.01.20.01.TLC</vt:lpstr>
      <vt:lpstr>SPV.01.01.20!SPV.01.01.20.01.TTC</vt:lpstr>
      <vt:lpstr>SPV.01.01.20!SPV.01.01.20.01.Y</vt:lpstr>
      <vt:lpstr>SPV.01.01.20!SPV.01.01.20.VC</vt:lpstr>
      <vt:lpstr>SPV.01.02.20!SPV.01.02.20</vt:lpstr>
      <vt:lpstr>SPV.01.02.20!SPV.01.02.20.01</vt:lpstr>
      <vt:lpstr>SPV.01.02.20!SPV.01.02.20.01.TC</vt:lpstr>
      <vt:lpstr>SPV.01.02.20!SPV.01.02.20.01.TD</vt:lpstr>
      <vt:lpstr>SPV.01.02.20!SPV.01.02.20.01.TL</vt:lpstr>
      <vt:lpstr>SPV.01.02.20!SPV.01.02.20.01.TLC</vt:lpstr>
      <vt:lpstr>SPV.01.02.20!SPV.01.02.20.01.TTC</vt:lpstr>
      <vt:lpstr>SPV.01.02.20!SPV.01.02.20.01.Y</vt:lpstr>
      <vt:lpstr>SPV.01.02.20!SPV.01.02.20.VC</vt:lpstr>
      <vt:lpstr>SPV.02.01.20!SPV.02.01.20</vt:lpstr>
      <vt:lpstr>SPV.02.01.20!SPV.02.01.20.01</vt:lpstr>
      <vt:lpstr>SPV.02.01.20!SPV.02.01.20.01.TC</vt:lpstr>
      <vt:lpstr>SPV.02.01.20!SPV.02.01.20.01.TD</vt:lpstr>
      <vt:lpstr>SPV.02.01.20!SPV.02.01.20.01.TL</vt:lpstr>
      <vt:lpstr>SPV.02.01.20!SPV.02.01.20.01.TLC</vt:lpstr>
      <vt:lpstr>SPV.02.01.20!SPV.02.01.20.01.TT</vt:lpstr>
      <vt:lpstr>SPV.02.01.20!SPV.02.01.20.01.TTC</vt:lpstr>
      <vt:lpstr>SPV.02.01.20!SPV.02.01.20.01.X</vt:lpstr>
      <vt:lpstr>SPV.02.01.20!SPV.02.01.20.01.Y</vt:lpstr>
      <vt:lpstr>SPV.02.01.20!SPV.02.01.20.02</vt:lpstr>
      <vt:lpstr>SPV.02.01.20!SPV.02.01.20.02.TC</vt:lpstr>
      <vt:lpstr>SPV.02.01.20!SPV.02.01.20.02.TD</vt:lpstr>
      <vt:lpstr>SPV.02.01.20!SPV.02.01.20.02.TK</vt:lpstr>
      <vt:lpstr>SPV.02.01.20!SPV.02.01.20.02.TKC</vt:lpstr>
      <vt:lpstr>SPV.02.01.20!SPV.02.01.20.02.TT</vt:lpstr>
      <vt:lpstr>SPV.02.01.20!SPV.02.01.20.02.TTC</vt:lpstr>
      <vt:lpstr>SPV.02.01.20!SPV.02.01.20.02.X</vt:lpstr>
      <vt:lpstr>SPV.02.01.20!SPV.02.01.20.02.Y</vt:lpstr>
      <vt:lpstr>SPV.02.01.20!SPV.02.01.20.02.Z</vt:lpstr>
      <vt:lpstr>SPV.02.01.20!SPV.02.01.20.03</vt:lpstr>
      <vt:lpstr>SPV.02.01.20!SPV.02.01.20.03.TC</vt:lpstr>
      <vt:lpstr>SPV.02.01.20!SPV.02.01.20.03.TD</vt:lpstr>
      <vt:lpstr>SPV.02.01.20!SPV.02.01.20.03.TK</vt:lpstr>
      <vt:lpstr>SPV.02.01.20!SPV.02.01.20.03.TKC</vt:lpstr>
      <vt:lpstr>SPV.02.01.20!SPV.02.01.20.03.TT</vt:lpstr>
      <vt:lpstr>SPV.02.01.20!SPV.02.01.20.03.TTC</vt:lpstr>
      <vt:lpstr>SPV.02.01.20!SPV.02.01.20.03.X</vt:lpstr>
      <vt:lpstr>SPV.02.01.20!SPV.02.01.20.03.Y</vt:lpstr>
      <vt:lpstr>SPV.02.01.20!SPV.02.01.20.03.Z</vt:lpstr>
      <vt:lpstr>SPV.02.01.20!SPV.02.01.20.04</vt:lpstr>
      <vt:lpstr>SPV.02.01.20!SPV.02.01.20.04.TC</vt:lpstr>
      <vt:lpstr>SPV.02.01.20!SPV.02.01.20.04.TD</vt:lpstr>
      <vt:lpstr>SPV.02.01.20!SPV.02.01.20.04.TK</vt:lpstr>
      <vt:lpstr>SPV.02.01.20!SPV.02.01.20.04.TKC</vt:lpstr>
      <vt:lpstr>SPV.02.01.20!SPV.02.01.20.04.TT</vt:lpstr>
      <vt:lpstr>SPV.02.01.20!SPV.02.01.20.04.TTC</vt:lpstr>
      <vt:lpstr>SPV.02.01.20!SPV.02.01.20.04.X</vt:lpstr>
      <vt:lpstr>SPV.02.01.20!SPV.02.01.20.04.Y</vt:lpstr>
      <vt:lpstr>SPV.02.01.20!SPV.02.01.20.04.Z</vt:lpstr>
      <vt:lpstr>SPV.02.01.20!SPV.02.01.20.VC</vt:lpstr>
      <vt:lpstr>SPV.02.02.20!SPV.02.02.20</vt:lpstr>
      <vt:lpstr>SPV.02.02.20!SPV.02.02.20.01</vt:lpstr>
      <vt:lpstr>SPV.02.02.20!SPV.02.02.20.01.TC</vt:lpstr>
      <vt:lpstr>SPV.02.02.20!SPV.02.02.20.01.TD</vt:lpstr>
      <vt:lpstr>SPV.02.02.20!SPV.02.02.20.01.TL</vt:lpstr>
      <vt:lpstr>SPV.02.02.20!SPV.02.02.20.01.TLC</vt:lpstr>
      <vt:lpstr>SPV.02.02.20!SPV.02.02.20.01.TT</vt:lpstr>
      <vt:lpstr>SPV.02.02.20!SPV.02.02.20.01.TTC</vt:lpstr>
      <vt:lpstr>SPV.02.02.20!SPV.02.02.20.01.X</vt:lpstr>
      <vt:lpstr>SPV.02.02.20!SPV.02.02.20.01.Y</vt:lpstr>
      <vt:lpstr>SPV.02.02.20!SPV.02.02.20.02</vt:lpstr>
      <vt:lpstr>SPV.02.02.20!SPV.02.02.20.02.TC</vt:lpstr>
      <vt:lpstr>SPV.02.02.20!SPV.02.02.20.02.TD</vt:lpstr>
      <vt:lpstr>SPV.02.02.20!SPV.02.02.20.02.TK</vt:lpstr>
      <vt:lpstr>SPV.02.02.20!SPV.02.02.20.02.TKC</vt:lpstr>
      <vt:lpstr>SPV.02.02.20!SPV.02.02.20.02.TT</vt:lpstr>
      <vt:lpstr>SPV.02.02.20!SPV.02.02.20.02.TTC</vt:lpstr>
      <vt:lpstr>SPV.02.02.20!SPV.02.02.20.02.X</vt:lpstr>
      <vt:lpstr>SPV.02.02.20!SPV.02.02.20.02.Y</vt:lpstr>
      <vt:lpstr>SPV.02.02.20!SPV.02.02.20.03</vt:lpstr>
      <vt:lpstr>SPV.02.02.20!SPV.02.02.20.03.TC</vt:lpstr>
      <vt:lpstr>SPV.02.02.20!SPV.02.02.20.03.TD</vt:lpstr>
      <vt:lpstr>SPV.02.02.20!SPV.02.02.20.03.TK</vt:lpstr>
      <vt:lpstr>SPV.02.02.20!SPV.02.02.20.03.TKC</vt:lpstr>
      <vt:lpstr>SPV.02.02.20!SPV.02.02.20.03.TT</vt:lpstr>
      <vt:lpstr>SPV.02.02.20!SPV.02.02.20.03.TTC</vt:lpstr>
      <vt:lpstr>SPV.02.02.20!SPV.02.02.20.03.X</vt:lpstr>
      <vt:lpstr>SPV.02.02.20!SPV.02.02.20.03.Y</vt:lpstr>
      <vt:lpstr>SPV.02.02.20!SPV.02.02.20.VC</vt:lpstr>
      <vt:lpstr>SPV.03.01.20!SPV.03.01.20</vt:lpstr>
      <vt:lpstr>SPV.03.01.20!SPV.03.01.20.01</vt:lpstr>
      <vt:lpstr>SPV.03.01.20!SPV.03.01.20.01.TC</vt:lpstr>
      <vt:lpstr>SPV.03.01.20!SPV.03.01.20.01.TD</vt:lpstr>
      <vt:lpstr>SPV.03.01.20!SPV.03.01.20.01.TL</vt:lpstr>
      <vt:lpstr>SPV.03.01.20!SPV.03.01.20.01.TLC</vt:lpstr>
      <vt:lpstr>SPV.03.01.20!SPV.03.01.20.01.TT</vt:lpstr>
      <vt:lpstr>SPV.03.01.20!SPV.03.01.20.01.TTC</vt:lpstr>
      <vt:lpstr>SPV.03.01.20!SPV.03.01.20.01.X</vt:lpstr>
      <vt:lpstr>SPV.03.01.20!SPV.03.01.20.01.Z</vt:lpstr>
      <vt:lpstr>SPV.03.01.20!SPV.03.01.20.02</vt:lpstr>
      <vt:lpstr>SPV.03.01.20!SPV.03.01.20.02.TC</vt:lpstr>
      <vt:lpstr>SPV.03.01.20!SPV.03.01.20.02.TD</vt:lpstr>
      <vt:lpstr>SPV.03.01.20!SPV.03.01.20.02.TK</vt:lpstr>
      <vt:lpstr>SPV.03.01.20!SPV.03.01.20.02.TKC</vt:lpstr>
      <vt:lpstr>SPV.03.01.20!SPV.03.01.20.02.TT</vt:lpstr>
      <vt:lpstr>SPV.03.01.20!SPV.03.01.20.02.TTC</vt:lpstr>
      <vt:lpstr>SPV.03.01.20!SPV.03.01.20.02.X</vt:lpstr>
      <vt:lpstr>SPV.03.01.20!SPV.03.01.20.02.Y</vt:lpstr>
      <vt:lpstr>SPV.03.01.20!SPV.03.01.20.VC</vt:lpstr>
      <vt:lpstr>SPV.03.02.20!SPV.03.02.20</vt:lpstr>
      <vt:lpstr>SPV.03.02.20!SPV.03.02.20.01</vt:lpstr>
      <vt:lpstr>SPV.03.02.20!SPV.03.02.20.01.TC</vt:lpstr>
      <vt:lpstr>SPV.03.02.20!SPV.03.02.20.01.TD</vt:lpstr>
      <vt:lpstr>SPV.03.02.20!SPV.03.02.20.01.TL</vt:lpstr>
      <vt:lpstr>SPV.03.02.20!SPV.03.02.20.01.TLC</vt:lpstr>
      <vt:lpstr>SPV.03.02.20!SPV.03.02.20.01.TT</vt:lpstr>
      <vt:lpstr>SPV.03.02.20!SPV.03.02.20.01.TTC</vt:lpstr>
      <vt:lpstr>SPV.03.02.20!SPV.03.02.20.01.X</vt:lpstr>
      <vt:lpstr>SPV.03.02.20!SPV.03.02.20.01.Z</vt:lpstr>
      <vt:lpstr>SPV.03.02.20!SPV.03.02.20.02</vt:lpstr>
      <vt:lpstr>SPV.03.02.20!SPV.03.02.20.02.TC</vt:lpstr>
      <vt:lpstr>SPV.03.02.20!SPV.03.02.20.02.TD</vt:lpstr>
      <vt:lpstr>SPV.03.02.20!SPV.03.02.20.02.TK</vt:lpstr>
      <vt:lpstr>SPV.03.02.20!SPV.03.02.20.02.TKC</vt:lpstr>
      <vt:lpstr>SPV.03.02.20!SPV.03.02.20.02.TT</vt:lpstr>
      <vt:lpstr>SPV.03.02.20!SPV.03.02.20.02.TTC</vt:lpstr>
      <vt:lpstr>SPV.03.02.20!SPV.03.02.20.02.X</vt:lpstr>
      <vt:lpstr>SPV.03.02.20!SPV.03.02.20.02.Y</vt:lpstr>
      <vt:lpstr>SPV.03.02.20!SPV.03.02.20.VC</vt:lpstr>
      <vt:lpstr>SR.01.01.01!SR.01.01.01</vt:lpstr>
      <vt:lpstr>SR.01.01.01!SR.01.01.01.01</vt:lpstr>
      <vt:lpstr>SR.01.01.01!SR.01.01.01.01.TC</vt:lpstr>
      <vt:lpstr>SR.01.01.01!SR.01.01.01.01.TD</vt:lpstr>
      <vt:lpstr>SR.01.01.01!SR.01.01.01.01.TL</vt:lpstr>
      <vt:lpstr>SR.01.01.01!SR.01.01.01.01.TLC</vt:lpstr>
      <vt:lpstr>SR.01.01.01!SR.01.01.01.01.TTC</vt:lpstr>
      <vt:lpstr>SR.01.01.01!SR.01.01.01.01.Y</vt:lpstr>
      <vt:lpstr>SR.01.01.01!SR.01.01.01.01.Z</vt:lpstr>
      <vt:lpstr>SR.01.01.01!SR.01.01.01.01.ZHI</vt:lpstr>
      <vt:lpstr>SR.01.01.01!SR.01.01.01.VC</vt:lpstr>
      <vt:lpstr>SR.01.01.04!SR.01.01.04</vt:lpstr>
      <vt:lpstr>SR.01.01.04!SR.01.01.04.01</vt:lpstr>
      <vt:lpstr>SR.01.01.04!SR.01.01.04.01.TC</vt:lpstr>
      <vt:lpstr>SR.01.01.04!SR.01.01.04.01.TD</vt:lpstr>
      <vt:lpstr>SR.01.01.04!SR.01.01.04.01.TL</vt:lpstr>
      <vt:lpstr>SR.01.01.04!SR.01.01.04.01.TLC</vt:lpstr>
      <vt:lpstr>SR.01.01.04!SR.01.01.04.01.TTC</vt:lpstr>
      <vt:lpstr>SR.01.01.04!SR.01.01.04.01.Y</vt:lpstr>
      <vt:lpstr>SR.01.01.04!SR.01.01.04.01.Z</vt:lpstr>
      <vt:lpstr>SR.01.01.04!SR.01.01.04.01.ZHI</vt:lpstr>
      <vt:lpstr>SR.01.01.04!SR.01.01.04.VC</vt:lpstr>
      <vt:lpstr>SR.01.01.07!SR.01.01.07</vt:lpstr>
      <vt:lpstr>SR.01.01.07!SR.01.01.07.01</vt:lpstr>
      <vt:lpstr>SR.01.01.07!SR.01.01.07.01.TC</vt:lpstr>
      <vt:lpstr>SR.01.01.07!SR.01.01.07.01.TD</vt:lpstr>
      <vt:lpstr>SR.01.01.07!SR.01.01.07.01.TL</vt:lpstr>
      <vt:lpstr>SR.01.01.07!SR.01.01.07.01.TLC</vt:lpstr>
      <vt:lpstr>SR.01.01.07!SR.01.01.07.01.TTC</vt:lpstr>
      <vt:lpstr>SR.01.01.07!SR.01.01.07.01.Y</vt:lpstr>
      <vt:lpstr>SR.01.01.07!SR.01.01.07.01.Z</vt:lpstr>
      <vt:lpstr>SR.01.01.07!SR.01.01.07.01.ZHI</vt:lpstr>
      <vt:lpstr>SR.01.01.07!SR.01.01.07.VC</vt:lpstr>
      <vt:lpstr>SR.02.01.01!SR.02.01.01</vt:lpstr>
      <vt:lpstr>SR.02.01.01!SR.02.01.01.01</vt:lpstr>
      <vt:lpstr>SR.02.01.01!SR.02.01.01.01.TC</vt:lpstr>
      <vt:lpstr>SR.02.01.01!SR.02.01.01.01.TD</vt:lpstr>
      <vt:lpstr>SR.02.01.01!SR.02.01.01.01.TL</vt:lpstr>
      <vt:lpstr>SR.02.01.01!SR.02.01.01.01.TLC</vt:lpstr>
      <vt:lpstr>SR.02.01.01!SR.02.01.01.01.TT</vt:lpstr>
      <vt:lpstr>SR.02.01.01!SR.02.01.01.01.TTC</vt:lpstr>
      <vt:lpstr>SR.02.01.01!SR.02.01.01.01.X</vt:lpstr>
      <vt:lpstr>SR.02.01.01!SR.02.01.01.01.Y</vt:lpstr>
      <vt:lpstr>SR.02.01.01!SR.02.01.01.01.Z</vt:lpstr>
      <vt:lpstr>SR.02.01.01!SR.02.01.01.01.ZHI</vt:lpstr>
      <vt:lpstr>SR.02.01.01!SR.02.01.01.VC</vt:lpstr>
      <vt:lpstr>SR.02.01.07!SR.02.01.07</vt:lpstr>
      <vt:lpstr>SR.02.01.07!SR.02.01.07.01</vt:lpstr>
      <vt:lpstr>SR.02.01.07!SR.02.01.07.01.TC</vt:lpstr>
      <vt:lpstr>SR.02.01.07!SR.02.01.07.01.TD</vt:lpstr>
      <vt:lpstr>SR.02.01.07!SR.02.01.07.01.TL</vt:lpstr>
      <vt:lpstr>SR.02.01.07!SR.02.01.07.01.TLC</vt:lpstr>
      <vt:lpstr>SR.02.01.07!SR.02.01.07.01.TT</vt:lpstr>
      <vt:lpstr>SR.02.01.07!SR.02.01.07.01.TTC</vt:lpstr>
      <vt:lpstr>SR.02.01.07!SR.02.01.07.01.X</vt:lpstr>
      <vt:lpstr>SR.02.01.07!SR.02.01.07.01.Y</vt:lpstr>
      <vt:lpstr>SR.02.01.07!SR.02.01.07.01.Z</vt:lpstr>
      <vt:lpstr>SR.02.01.07!SR.02.01.07.01.ZHI</vt:lpstr>
      <vt:lpstr>SR.02.01.07!SR.02.01.07.VC</vt:lpstr>
      <vt:lpstr>SR.12.01.01!SR.12.01.01</vt:lpstr>
      <vt:lpstr>SR.12.01.01!SR.12.01.01.01</vt:lpstr>
      <vt:lpstr>SR.12.01.01!SR.12.01.01.01.TC</vt:lpstr>
      <vt:lpstr>SR.12.01.01!SR.12.01.01.01.TD</vt:lpstr>
      <vt:lpstr>SR.12.01.01!SR.12.01.01.01.TL</vt:lpstr>
      <vt:lpstr>SR.12.01.01!SR.12.01.01.01.TLC</vt:lpstr>
      <vt:lpstr>SR.12.01.01!SR.12.01.01.01.TT</vt:lpstr>
      <vt:lpstr>SR.12.01.01!SR.12.01.01.01.TTC</vt:lpstr>
      <vt:lpstr>SR.12.01.01!SR.12.01.01.01.X</vt:lpstr>
      <vt:lpstr>SR.12.01.01!SR.12.01.01.01.Y</vt:lpstr>
      <vt:lpstr>SR.12.01.01!SR.12.01.01.01.Z</vt:lpstr>
      <vt:lpstr>SR.12.01.01!SR.12.01.01.01.ZHI</vt:lpstr>
      <vt:lpstr>SR.12.01.01!SR.12.01.01.VC</vt:lpstr>
      <vt:lpstr>SR.17.01.01!SR.17.01.01</vt:lpstr>
      <vt:lpstr>SR.17.01.01!SR.17.01.01.01</vt:lpstr>
      <vt:lpstr>SR.17.01.01!SR.17.01.01.01.TC</vt:lpstr>
      <vt:lpstr>SR.17.01.01!SR.17.01.01.01.TD</vt:lpstr>
      <vt:lpstr>SR.17.01.01!SR.17.01.01.01.TL</vt:lpstr>
      <vt:lpstr>SR.17.01.01!SR.17.01.01.01.TLC</vt:lpstr>
      <vt:lpstr>SR.17.01.01!SR.17.01.01.01.TT</vt:lpstr>
      <vt:lpstr>SR.17.01.01!SR.17.01.01.01.TTC</vt:lpstr>
      <vt:lpstr>SR.17.01.01!SR.17.01.01.01.X</vt:lpstr>
      <vt:lpstr>SR.17.01.01!SR.17.01.01.01.Y</vt:lpstr>
      <vt:lpstr>SR.17.01.01!SR.17.01.01.01.Z</vt:lpstr>
      <vt:lpstr>SR.17.01.01!SR.17.01.01.01.ZHI</vt:lpstr>
      <vt:lpstr>SR.17.01.01!SR.17.01.01.VC</vt:lpstr>
      <vt:lpstr>SR.22.02.01!SR.22.02.01</vt:lpstr>
      <vt:lpstr>SR.22.02.01!SR.22.02.01.01</vt:lpstr>
      <vt:lpstr>SR.22.02.01!SR.22.02.01.01.TC</vt:lpstr>
      <vt:lpstr>SR.22.02.01!SR.22.02.01.01.TD</vt:lpstr>
      <vt:lpstr>SR.22.02.01!SR.22.02.01.01.TL</vt:lpstr>
      <vt:lpstr>SR.22.02.01!SR.22.02.01.01.TLC</vt:lpstr>
      <vt:lpstr>SR.22.02.01!SR.22.02.01.01.TT</vt:lpstr>
      <vt:lpstr>SR.22.02.01!SR.22.02.01.01.TTC</vt:lpstr>
      <vt:lpstr>SR.22.02.01!SR.22.02.01.01.X</vt:lpstr>
      <vt:lpstr>SR.22.02.01!SR.22.02.01.01.Y</vt:lpstr>
      <vt:lpstr>SR.22.02.01!SR.22.02.01.01.Z</vt:lpstr>
      <vt:lpstr>SR.22.02.01!SR.22.02.01.01.ZHI</vt:lpstr>
      <vt:lpstr>SR.22.02.01!SR.22.02.01.VC</vt:lpstr>
      <vt:lpstr>SR.22.03.01!SR.22.03.01</vt:lpstr>
      <vt:lpstr>SR.22.03.01!SR.22.03.01.01</vt:lpstr>
      <vt:lpstr>SR.22.03.01!SR.22.03.01.01.TC</vt:lpstr>
      <vt:lpstr>SR.22.03.01!SR.22.03.01.01.TD</vt:lpstr>
      <vt:lpstr>SR.22.03.01!SR.22.03.01.01.TL</vt:lpstr>
      <vt:lpstr>SR.22.03.01!SR.22.03.01.01.TLC</vt:lpstr>
      <vt:lpstr>SR.22.03.01!SR.22.03.01.01.TT</vt:lpstr>
      <vt:lpstr>SR.22.03.01!SR.22.03.01.01.TTC</vt:lpstr>
      <vt:lpstr>SR.22.03.01!SR.22.03.01.01.Y</vt:lpstr>
      <vt:lpstr>SR.22.03.01!SR.22.03.01.01.Z</vt:lpstr>
      <vt:lpstr>SR.22.03.01!SR.22.03.01.01.ZHI</vt:lpstr>
      <vt:lpstr>SR.22.03.01!SR.22.03.01.VC</vt:lpstr>
      <vt:lpstr>SR.25.01.01!SR.25.01.01</vt:lpstr>
      <vt:lpstr>SR.25.01.01!SR.25.01.01.01</vt:lpstr>
      <vt:lpstr>SR.25.01.01!SR.25.01.01.01.TC</vt:lpstr>
      <vt:lpstr>SR.25.01.01!SR.25.01.01.01.TD</vt:lpstr>
      <vt:lpstr>SR.25.01.01!SR.25.01.01.01.TL</vt:lpstr>
      <vt:lpstr>SR.25.01.01!SR.25.01.01.01.TLC</vt:lpstr>
      <vt:lpstr>SR.25.01.01!SR.25.01.01.01.TT</vt:lpstr>
      <vt:lpstr>SR.25.01.01!SR.25.01.01.01.TTC</vt:lpstr>
      <vt:lpstr>SR.25.01.01!SR.25.01.01.01.X</vt:lpstr>
      <vt:lpstr>SR.25.01.01!SR.25.01.01.01.Y</vt:lpstr>
      <vt:lpstr>SR.25.01.01!SR.25.01.01.01.Z</vt:lpstr>
      <vt:lpstr>SR.25.01.01!SR.25.01.01.01.ZHI</vt:lpstr>
      <vt:lpstr>SR.25.01.01!SR.25.01.01.02</vt:lpstr>
      <vt:lpstr>SR.25.01.01!SR.25.01.01.02.TC</vt:lpstr>
      <vt:lpstr>SR.25.01.01!SR.25.01.01.02.TD</vt:lpstr>
      <vt:lpstr>SR.25.01.01!SR.25.01.01.02.TL</vt:lpstr>
      <vt:lpstr>SR.25.01.01!SR.25.01.01.02.TLC</vt:lpstr>
      <vt:lpstr>SR.25.01.01!SR.25.01.01.02.TT</vt:lpstr>
      <vt:lpstr>SR.25.01.01!SR.25.01.01.02.TTC</vt:lpstr>
      <vt:lpstr>SR.25.01.01!SR.25.01.01.02.Y</vt:lpstr>
      <vt:lpstr>SR.25.01.01!SR.25.01.01.02.Z</vt:lpstr>
      <vt:lpstr>SR.25.01.01!SR.25.01.01.02.ZHI</vt:lpstr>
      <vt:lpstr>SR.25.01.01!SR.25.01.01.03</vt:lpstr>
      <vt:lpstr>SR.25.01.01!SR.25.01.01.03.TC</vt:lpstr>
      <vt:lpstr>SR.25.01.01!SR.25.01.01.03.TD</vt:lpstr>
      <vt:lpstr>SR.25.01.01!SR.25.01.01.03.TL</vt:lpstr>
      <vt:lpstr>SR.25.01.01!SR.25.01.01.03.TLC</vt:lpstr>
      <vt:lpstr>SR.25.01.01!SR.25.01.01.03.TT</vt:lpstr>
      <vt:lpstr>SR.25.01.01!SR.25.01.01.03.TTC</vt:lpstr>
      <vt:lpstr>SR.25.01.01!SR.25.01.01.03.Y</vt:lpstr>
      <vt:lpstr>SR.25.01.01!SR.25.01.01.03.Z</vt:lpstr>
      <vt:lpstr>SR.25.01.01!SR.25.01.01.03.ZHI</vt:lpstr>
      <vt:lpstr>SR.25.01.01!SR.25.01.01.04</vt:lpstr>
      <vt:lpstr>SR.25.01.01!SR.25.01.01.04.TC</vt:lpstr>
      <vt:lpstr>SR.25.01.01!SR.25.01.01.04.TD</vt:lpstr>
      <vt:lpstr>SR.25.01.01!SR.25.01.01.04.TL</vt:lpstr>
      <vt:lpstr>SR.25.01.01!SR.25.01.01.04.TLC</vt:lpstr>
      <vt:lpstr>SR.25.01.01!SR.25.01.01.04.TT</vt:lpstr>
      <vt:lpstr>SR.25.01.01!SR.25.01.01.04.TTC</vt:lpstr>
      <vt:lpstr>SR.25.01.01!SR.25.01.01.04.X</vt:lpstr>
      <vt:lpstr>SR.25.01.01!SR.25.01.01.04.Y</vt:lpstr>
      <vt:lpstr>SR.25.01.01!SR.25.01.01.04.Z</vt:lpstr>
      <vt:lpstr>SR.25.01.01!SR.25.01.01.04.ZHI</vt:lpstr>
      <vt:lpstr>SR.25.01.01!SR.25.01.01.05</vt:lpstr>
      <vt:lpstr>SR.25.01.01!SR.25.01.01.05.TC</vt:lpstr>
      <vt:lpstr>SR.25.01.01!SR.25.01.01.05.TD</vt:lpstr>
      <vt:lpstr>SR.25.01.01!SR.25.01.01.05.TL</vt:lpstr>
      <vt:lpstr>SR.25.01.01!SR.25.01.01.05.TLC</vt:lpstr>
      <vt:lpstr>SR.25.01.01!SR.25.01.01.05.TT</vt:lpstr>
      <vt:lpstr>SR.25.01.01!SR.25.01.01.05.TTC</vt:lpstr>
      <vt:lpstr>SR.25.01.01!SR.25.01.01.05.Y</vt:lpstr>
      <vt:lpstr>SR.25.01.01!SR.25.01.01.05.Z</vt:lpstr>
      <vt:lpstr>SR.25.01.01!SR.25.01.01.05.ZHI</vt:lpstr>
      <vt:lpstr>SR.25.01.01!SR.25.01.01.VC</vt:lpstr>
      <vt:lpstr>SR.25.01.04!SR.25.01.04</vt:lpstr>
      <vt:lpstr>SR.25.01.04!SR.25.01.04.01</vt:lpstr>
      <vt:lpstr>SR.25.01.04!SR.25.01.04.01.TC</vt:lpstr>
      <vt:lpstr>SR.25.01.04!SR.25.01.04.01.TD</vt:lpstr>
      <vt:lpstr>SR.25.01.04!SR.25.01.04.01.TL</vt:lpstr>
      <vt:lpstr>SR.25.01.04!SR.25.01.04.01.TLC</vt:lpstr>
      <vt:lpstr>SR.25.01.04!SR.25.01.04.01.TT</vt:lpstr>
      <vt:lpstr>SR.25.01.04!SR.25.01.04.01.TTC</vt:lpstr>
      <vt:lpstr>SR.25.01.04!SR.25.01.04.01.X</vt:lpstr>
      <vt:lpstr>SR.25.01.04!SR.25.01.04.01.Y</vt:lpstr>
      <vt:lpstr>SR.25.01.04!SR.25.01.04.01.Z</vt:lpstr>
      <vt:lpstr>SR.25.01.04!SR.25.01.04.01.ZHI</vt:lpstr>
      <vt:lpstr>SR.25.01.04!SR.25.01.04.02</vt:lpstr>
      <vt:lpstr>SR.25.01.04!SR.25.01.04.02.TC</vt:lpstr>
      <vt:lpstr>SR.25.01.04!SR.25.01.04.02.TD</vt:lpstr>
      <vt:lpstr>SR.25.01.04!SR.25.01.04.02.TL</vt:lpstr>
      <vt:lpstr>SR.25.01.04!SR.25.01.04.02.TLC</vt:lpstr>
      <vt:lpstr>SR.25.01.04!SR.25.01.04.02.TT</vt:lpstr>
      <vt:lpstr>SR.25.01.04!SR.25.01.04.02.TTC</vt:lpstr>
      <vt:lpstr>SR.25.01.04!SR.25.01.04.02.Y</vt:lpstr>
      <vt:lpstr>SR.25.01.04!SR.25.01.04.02.Z</vt:lpstr>
      <vt:lpstr>SR.25.01.04!SR.25.01.04.02.ZHI</vt:lpstr>
      <vt:lpstr>SR.25.01.04!SR.25.01.04.VC</vt:lpstr>
      <vt:lpstr>SR.25.05.01!SR.25.05.01</vt:lpstr>
      <vt:lpstr>SR.25.05.01!SR.25.05.01.01</vt:lpstr>
      <vt:lpstr>SR.25.05.01!SR.25.05.01.01.TC</vt:lpstr>
      <vt:lpstr>SR.25.05.01!SR.25.05.01.01.TD</vt:lpstr>
      <vt:lpstr>SR.25.05.01!SR.25.05.01.01.TL</vt:lpstr>
      <vt:lpstr>SR.25.05.01!SR.25.05.01.01.TLC</vt:lpstr>
      <vt:lpstr>SR.25.05.01!SR.25.05.01.01.TT</vt:lpstr>
      <vt:lpstr>SR.25.05.01!SR.25.05.01.01.TTC</vt:lpstr>
      <vt:lpstr>SR.25.05.01!SR.25.05.01.01.X</vt:lpstr>
      <vt:lpstr>SR.25.05.01!SR.25.05.01.01.Y</vt:lpstr>
      <vt:lpstr>SR.25.05.01!SR.25.05.01.01.Z</vt:lpstr>
      <vt:lpstr>SR.25.05.01!SR.25.05.01.01.ZHI</vt:lpstr>
      <vt:lpstr>SR.25.05.01!SR.25.05.01.02</vt:lpstr>
      <vt:lpstr>SR.25.05.01!SR.25.05.01.02.TC</vt:lpstr>
      <vt:lpstr>SR.25.05.01!SR.25.05.01.02.TD</vt:lpstr>
      <vt:lpstr>SR.25.05.01!SR.25.05.01.02.TL</vt:lpstr>
      <vt:lpstr>SR.25.05.01!SR.25.05.01.02.TLC</vt:lpstr>
      <vt:lpstr>SR.25.05.01!SR.25.05.01.02.TTC</vt:lpstr>
      <vt:lpstr>SR.25.05.01!SR.25.05.01.02.Y</vt:lpstr>
      <vt:lpstr>SR.25.05.01!SR.25.05.01.02.Z</vt:lpstr>
      <vt:lpstr>SR.25.05.01!SR.25.05.01.02.ZHI</vt:lpstr>
      <vt:lpstr>SR.25.05.01!SR.25.05.01.VC</vt:lpstr>
      <vt:lpstr>SR.25.05.04!SR.25.05.04</vt:lpstr>
      <vt:lpstr>SR.25.05.04!SR.25.05.04.01</vt:lpstr>
      <vt:lpstr>SR.25.05.04!SR.25.05.04.01.TC</vt:lpstr>
      <vt:lpstr>SR.25.05.04!SR.25.05.04.01.TD</vt:lpstr>
      <vt:lpstr>SR.25.05.04!SR.25.05.04.01.TL</vt:lpstr>
      <vt:lpstr>SR.25.05.04!SR.25.05.04.01.TLC</vt:lpstr>
      <vt:lpstr>SR.25.05.04!SR.25.05.04.01.TT</vt:lpstr>
      <vt:lpstr>SR.25.05.04!SR.25.05.04.01.TTC</vt:lpstr>
      <vt:lpstr>SR.25.05.04!SR.25.05.04.01.X</vt:lpstr>
      <vt:lpstr>SR.25.05.04!SR.25.05.04.01.Y</vt:lpstr>
      <vt:lpstr>SR.25.05.04!SR.25.05.04.01.Z</vt:lpstr>
      <vt:lpstr>SR.25.05.04!SR.25.05.04.01.ZHI</vt:lpstr>
      <vt:lpstr>SR.25.05.04!SR.25.05.04.02</vt:lpstr>
      <vt:lpstr>SR.25.05.04!SR.25.05.04.02.TC</vt:lpstr>
      <vt:lpstr>SR.25.05.04!SR.25.05.04.02.TD</vt:lpstr>
      <vt:lpstr>SR.25.05.04!SR.25.05.04.02.TL</vt:lpstr>
      <vt:lpstr>SR.25.05.04!SR.25.05.04.02.TLC</vt:lpstr>
      <vt:lpstr>SR.25.05.04!SR.25.05.04.02.TTC</vt:lpstr>
      <vt:lpstr>SR.25.05.04!SR.25.05.04.02.Y</vt:lpstr>
      <vt:lpstr>SR.25.05.04!SR.25.05.04.02.Z</vt:lpstr>
      <vt:lpstr>SR.25.05.04!SR.25.05.04.02.ZHI</vt:lpstr>
      <vt:lpstr>SR.25.05.04!SR.25.05.04.VC</vt:lpstr>
      <vt:lpstr>SR.26.01.01!SR.26.01.01</vt:lpstr>
      <vt:lpstr>SR.26.01.01!SR.26.01.01.01</vt:lpstr>
      <vt:lpstr>SR.26.01.01!SR.26.01.01.01.TC</vt:lpstr>
      <vt:lpstr>SR.26.01.01!SR.26.01.01.01.TD</vt:lpstr>
      <vt:lpstr>SR.26.01.01!SR.26.01.01.01.TL</vt:lpstr>
      <vt:lpstr>SR.26.01.01!SR.26.01.01.01.TLC</vt:lpstr>
      <vt:lpstr>SR.26.01.01!SR.26.01.01.01.TT</vt:lpstr>
      <vt:lpstr>SR.26.01.01!SR.26.01.01.01.TTC</vt:lpstr>
      <vt:lpstr>SR.26.01.01!SR.26.01.01.01.X</vt:lpstr>
      <vt:lpstr>SR.26.01.01!SR.26.01.01.01.Y</vt:lpstr>
      <vt:lpstr>SR.26.01.01!SR.26.01.01.01.Z</vt:lpstr>
      <vt:lpstr>SR.26.01.01!SR.26.01.01.01.ZHI</vt:lpstr>
      <vt:lpstr>SR.26.01.01!SR.26.01.01.02</vt:lpstr>
      <vt:lpstr>SR.26.01.01!SR.26.01.01.02.TC</vt:lpstr>
      <vt:lpstr>SR.26.01.01!SR.26.01.01.02.TD</vt:lpstr>
      <vt:lpstr>SR.26.01.01!SR.26.01.01.02.TL</vt:lpstr>
      <vt:lpstr>SR.26.01.01!SR.26.01.01.02.TLC</vt:lpstr>
      <vt:lpstr>SR.26.01.01!SR.26.01.01.02.TT</vt:lpstr>
      <vt:lpstr>SR.26.01.01!SR.26.01.01.02.TTC</vt:lpstr>
      <vt:lpstr>SR.26.01.01!SR.26.01.01.02.X</vt:lpstr>
      <vt:lpstr>SR.26.01.01!SR.26.01.01.02.Y</vt:lpstr>
      <vt:lpstr>SR.26.01.01!SR.26.01.01.02.Z</vt:lpstr>
      <vt:lpstr>SR.26.01.01!SR.26.01.01.02.ZHI</vt:lpstr>
      <vt:lpstr>SR.26.01.01!SR.26.01.01.03</vt:lpstr>
      <vt:lpstr>SR.26.01.01!SR.26.01.01.03.TC</vt:lpstr>
      <vt:lpstr>SR.26.01.01!SR.26.01.01.03.TD</vt:lpstr>
      <vt:lpstr>SR.26.01.01!SR.26.01.01.03.TL</vt:lpstr>
      <vt:lpstr>SR.26.01.01!SR.26.01.01.03.TLC</vt:lpstr>
      <vt:lpstr>SR.26.01.01!SR.26.01.01.03.TT</vt:lpstr>
      <vt:lpstr>SR.26.01.01!SR.26.01.01.03.TTC</vt:lpstr>
      <vt:lpstr>SR.26.01.01!SR.26.01.01.03.Y</vt:lpstr>
      <vt:lpstr>SR.26.01.01!SR.26.01.01.03.Z</vt:lpstr>
      <vt:lpstr>SR.26.01.01!SR.26.01.01.03.ZHI</vt:lpstr>
      <vt:lpstr>SR.26.01.01!SR.26.01.01.VC</vt:lpstr>
      <vt:lpstr>SR.26.01.04!SR.26.01.04</vt:lpstr>
      <vt:lpstr>SR.26.01.04!SR.26.01.04.01</vt:lpstr>
      <vt:lpstr>SR.26.01.04!SR.26.01.04.01.TC</vt:lpstr>
      <vt:lpstr>SR.26.01.04!SR.26.01.04.01.TD</vt:lpstr>
      <vt:lpstr>SR.26.01.04!SR.26.01.04.01.TL</vt:lpstr>
      <vt:lpstr>SR.26.01.04!SR.26.01.04.01.TLC</vt:lpstr>
      <vt:lpstr>SR.26.01.04!SR.26.01.04.01.TT</vt:lpstr>
      <vt:lpstr>SR.26.01.04!SR.26.01.04.01.TTC</vt:lpstr>
      <vt:lpstr>SR.26.01.04!SR.26.01.04.01.X</vt:lpstr>
      <vt:lpstr>SR.26.01.04!SR.26.01.04.01.Y</vt:lpstr>
      <vt:lpstr>SR.26.01.04!SR.26.01.04.01.Z</vt:lpstr>
      <vt:lpstr>SR.26.01.04!SR.26.01.04.01.ZHI</vt:lpstr>
      <vt:lpstr>SR.26.01.04!SR.26.01.04.02</vt:lpstr>
      <vt:lpstr>SR.26.01.04!SR.26.01.04.02.TC</vt:lpstr>
      <vt:lpstr>SR.26.01.04!SR.26.01.04.02.TD</vt:lpstr>
      <vt:lpstr>SR.26.01.04!SR.26.01.04.02.TL</vt:lpstr>
      <vt:lpstr>SR.26.01.04!SR.26.01.04.02.TLC</vt:lpstr>
      <vt:lpstr>SR.26.01.04!SR.26.01.04.02.TT</vt:lpstr>
      <vt:lpstr>SR.26.01.04!SR.26.01.04.02.TTC</vt:lpstr>
      <vt:lpstr>SR.26.01.04!SR.26.01.04.02.X</vt:lpstr>
      <vt:lpstr>SR.26.01.04!SR.26.01.04.02.Y</vt:lpstr>
      <vt:lpstr>SR.26.01.04!SR.26.01.04.02.Z</vt:lpstr>
      <vt:lpstr>SR.26.01.04!SR.26.01.04.02.ZHI</vt:lpstr>
      <vt:lpstr>SR.26.01.04!SR.26.01.04.03</vt:lpstr>
      <vt:lpstr>SR.26.01.04!SR.26.01.04.03.TC</vt:lpstr>
      <vt:lpstr>SR.26.01.04!SR.26.01.04.03.TD</vt:lpstr>
      <vt:lpstr>SR.26.01.04!SR.26.01.04.03.TL</vt:lpstr>
      <vt:lpstr>SR.26.01.04!SR.26.01.04.03.TLC</vt:lpstr>
      <vt:lpstr>SR.26.01.04!SR.26.01.04.03.TT</vt:lpstr>
      <vt:lpstr>SR.26.01.04!SR.26.01.04.03.TTC</vt:lpstr>
      <vt:lpstr>SR.26.01.04!SR.26.01.04.03.Y</vt:lpstr>
      <vt:lpstr>SR.26.01.04!SR.26.01.04.03.Z</vt:lpstr>
      <vt:lpstr>SR.26.01.04!SR.26.01.04.03.ZHI</vt:lpstr>
      <vt:lpstr>SR.26.01.04!SR.26.01.04.04</vt:lpstr>
      <vt:lpstr>SR.26.01.04!SR.26.01.04.04.TC</vt:lpstr>
      <vt:lpstr>SR.26.01.04!SR.26.01.04.04.TD</vt:lpstr>
      <vt:lpstr>SR.26.01.04!SR.26.01.04.04.TL</vt:lpstr>
      <vt:lpstr>SR.26.01.04!SR.26.01.04.04.TLC</vt:lpstr>
      <vt:lpstr>SR.26.01.04!SR.26.01.04.04.TTC</vt:lpstr>
      <vt:lpstr>SR.26.01.04!SR.26.01.04.04.Y</vt:lpstr>
      <vt:lpstr>SR.26.01.04!SR.26.01.04.04.Z</vt:lpstr>
      <vt:lpstr>SR.26.01.04!SR.26.01.04.04.ZHI</vt:lpstr>
      <vt:lpstr>SR.26.01.04!SR.26.01.04.VC</vt:lpstr>
      <vt:lpstr>SR.26.02.01!SR.26.02.01</vt:lpstr>
      <vt:lpstr>SR.26.02.01!SR.26.02.01.01</vt:lpstr>
      <vt:lpstr>SR.26.02.01!SR.26.02.01.01.TC</vt:lpstr>
      <vt:lpstr>SR.26.02.01!SR.26.02.01.01.TD</vt:lpstr>
      <vt:lpstr>SR.26.02.01!SR.26.02.01.01.TL</vt:lpstr>
      <vt:lpstr>SR.26.02.01!SR.26.02.01.01.TLC</vt:lpstr>
      <vt:lpstr>SR.26.02.01!SR.26.02.01.01.TT</vt:lpstr>
      <vt:lpstr>SR.26.02.01!SR.26.02.01.01.TTC</vt:lpstr>
      <vt:lpstr>SR.26.02.01!SR.26.02.01.01.X</vt:lpstr>
      <vt:lpstr>SR.26.02.01!SR.26.02.01.01.Y</vt:lpstr>
      <vt:lpstr>SR.26.02.01!SR.26.02.01.01.Z</vt:lpstr>
      <vt:lpstr>SR.26.02.01!SR.26.02.01.01.ZHI</vt:lpstr>
      <vt:lpstr>SR.26.02.01!SR.26.02.01.02</vt:lpstr>
      <vt:lpstr>SR.26.02.01!SR.26.02.01.02.TC</vt:lpstr>
      <vt:lpstr>SR.26.02.01!SR.26.02.01.02.TD</vt:lpstr>
      <vt:lpstr>SR.26.02.01!SR.26.02.01.02.TL</vt:lpstr>
      <vt:lpstr>SR.26.02.01!SR.26.02.01.02.TLC</vt:lpstr>
      <vt:lpstr>SR.26.02.01!SR.26.02.01.02.TT</vt:lpstr>
      <vt:lpstr>SR.26.02.01!SR.26.02.01.02.TTC</vt:lpstr>
      <vt:lpstr>SR.26.02.01!SR.26.02.01.02.Y</vt:lpstr>
      <vt:lpstr>SR.26.02.01!SR.26.02.01.02.Z</vt:lpstr>
      <vt:lpstr>SR.26.02.01!SR.26.02.01.02.ZHI</vt:lpstr>
      <vt:lpstr>SR.26.02.01!SR.26.02.01.VC</vt:lpstr>
      <vt:lpstr>SR.26.03.01!SR.26.03.01</vt:lpstr>
      <vt:lpstr>SR.26.03.01!SR.26.03.01.01</vt:lpstr>
      <vt:lpstr>SR.26.03.01!SR.26.03.01.01.TC</vt:lpstr>
      <vt:lpstr>SR.26.03.01!SR.26.03.01.01.TD</vt:lpstr>
      <vt:lpstr>SR.26.03.01!SR.26.03.01.01.TL</vt:lpstr>
      <vt:lpstr>SR.26.03.01!SR.26.03.01.01.TLC</vt:lpstr>
      <vt:lpstr>SR.26.03.01!SR.26.03.01.01.TT</vt:lpstr>
      <vt:lpstr>SR.26.03.01!SR.26.03.01.01.TTC</vt:lpstr>
      <vt:lpstr>SR.26.03.01!SR.26.03.01.01.X</vt:lpstr>
      <vt:lpstr>SR.26.03.01!SR.26.03.01.01.Y</vt:lpstr>
      <vt:lpstr>SR.26.03.01!SR.26.03.01.01.Z</vt:lpstr>
      <vt:lpstr>SR.26.03.01!SR.26.03.01.01.ZHI</vt:lpstr>
      <vt:lpstr>SR.26.03.01!SR.26.03.01.02</vt:lpstr>
      <vt:lpstr>SR.26.03.01!SR.26.03.01.02.TC</vt:lpstr>
      <vt:lpstr>SR.26.03.01!SR.26.03.01.02.TD</vt:lpstr>
      <vt:lpstr>SR.26.03.01!SR.26.03.01.02.TL</vt:lpstr>
      <vt:lpstr>SR.26.03.01!SR.26.03.01.02.TLC</vt:lpstr>
      <vt:lpstr>SR.26.03.01!SR.26.03.01.02.TT</vt:lpstr>
      <vt:lpstr>SR.26.03.01!SR.26.03.01.02.TTC</vt:lpstr>
      <vt:lpstr>SR.26.03.01!SR.26.03.01.02.Y</vt:lpstr>
      <vt:lpstr>SR.26.03.01!SR.26.03.01.02.Z</vt:lpstr>
      <vt:lpstr>SR.26.03.01!SR.26.03.01.02.ZHI</vt:lpstr>
      <vt:lpstr>SR.26.03.01!SR.26.03.01.03</vt:lpstr>
      <vt:lpstr>SR.26.03.01!SR.26.03.01.03.TC</vt:lpstr>
      <vt:lpstr>SR.26.03.01!SR.26.03.01.03.TD</vt:lpstr>
      <vt:lpstr>SR.26.03.01!SR.26.03.01.03.TL</vt:lpstr>
      <vt:lpstr>SR.26.03.01!SR.26.03.01.03.TLC</vt:lpstr>
      <vt:lpstr>SR.26.03.01!SR.26.03.01.03.TT</vt:lpstr>
      <vt:lpstr>SR.26.03.01!SR.26.03.01.03.TTC</vt:lpstr>
      <vt:lpstr>SR.26.03.01!SR.26.03.01.03.Y</vt:lpstr>
      <vt:lpstr>SR.26.03.01!SR.26.03.01.03.Z</vt:lpstr>
      <vt:lpstr>SR.26.03.01!SR.26.03.01.03.ZHI</vt:lpstr>
      <vt:lpstr>SR.26.03.01!SR.26.03.01.04</vt:lpstr>
      <vt:lpstr>SR.26.03.01!SR.26.03.01.04.TC</vt:lpstr>
      <vt:lpstr>SR.26.03.01!SR.26.03.01.04.TD</vt:lpstr>
      <vt:lpstr>SR.26.03.01!SR.26.03.01.04.TL</vt:lpstr>
      <vt:lpstr>SR.26.03.01!SR.26.03.01.04.TLC</vt:lpstr>
      <vt:lpstr>SR.26.03.01!SR.26.03.01.04.TT</vt:lpstr>
      <vt:lpstr>SR.26.03.01!SR.26.03.01.04.TTC</vt:lpstr>
      <vt:lpstr>SR.26.03.01!SR.26.03.01.04.X</vt:lpstr>
      <vt:lpstr>SR.26.03.01!SR.26.03.01.04.Y</vt:lpstr>
      <vt:lpstr>SR.26.03.01!SR.26.03.01.04.Z</vt:lpstr>
      <vt:lpstr>SR.26.03.01!SR.26.03.01.04.ZHI</vt:lpstr>
      <vt:lpstr>SR.26.03.01!SR.26.03.01.VC</vt:lpstr>
      <vt:lpstr>SR.26.04.01!SR.26.04.01</vt:lpstr>
      <vt:lpstr>SR.26.04.01!SR.26.04.01.01</vt:lpstr>
      <vt:lpstr>SR.26.04.01!SR.26.04.01.01.TC</vt:lpstr>
      <vt:lpstr>SR.26.04.01!SR.26.04.01.01.TD</vt:lpstr>
      <vt:lpstr>SR.26.04.01!SR.26.04.01.01.TL</vt:lpstr>
      <vt:lpstr>SR.26.04.01!SR.26.04.01.01.TLC</vt:lpstr>
      <vt:lpstr>SR.26.04.01!SR.26.04.01.01.TT</vt:lpstr>
      <vt:lpstr>SR.26.04.01!SR.26.04.01.01.TTC</vt:lpstr>
      <vt:lpstr>SR.26.04.01!SR.26.04.01.01.X</vt:lpstr>
      <vt:lpstr>SR.26.04.01!SR.26.04.01.01.Y</vt:lpstr>
      <vt:lpstr>SR.26.04.01!SR.26.04.01.01.Z</vt:lpstr>
      <vt:lpstr>SR.26.04.01!SR.26.04.01.01.ZHI</vt:lpstr>
      <vt:lpstr>SR.26.04.01!SR.26.04.01.02</vt:lpstr>
      <vt:lpstr>SR.26.04.01!SR.26.04.01.02.TC</vt:lpstr>
      <vt:lpstr>SR.26.04.01!SR.26.04.01.02.TD</vt:lpstr>
      <vt:lpstr>SR.26.04.01!SR.26.04.01.02.TL</vt:lpstr>
      <vt:lpstr>SR.26.04.01!SR.26.04.01.02.TLC</vt:lpstr>
      <vt:lpstr>SR.26.04.01!SR.26.04.01.02.TT</vt:lpstr>
      <vt:lpstr>SR.26.04.01!SR.26.04.01.02.TTC</vt:lpstr>
      <vt:lpstr>SR.26.04.01!SR.26.04.01.02.X</vt:lpstr>
      <vt:lpstr>SR.26.04.01!SR.26.04.01.02.Y</vt:lpstr>
      <vt:lpstr>SR.26.04.01!SR.26.04.01.02.Z</vt:lpstr>
      <vt:lpstr>SR.26.04.01!SR.26.04.01.02.ZHI</vt:lpstr>
      <vt:lpstr>SR.26.04.01!SR.26.04.01.03</vt:lpstr>
      <vt:lpstr>SR.26.04.01!SR.26.04.01.03.TC</vt:lpstr>
      <vt:lpstr>SR.26.04.01!SR.26.04.01.03.TD</vt:lpstr>
      <vt:lpstr>SR.26.04.01!SR.26.04.01.03.TL</vt:lpstr>
      <vt:lpstr>SR.26.04.01!SR.26.04.01.03.TLC</vt:lpstr>
      <vt:lpstr>SR.26.04.01!SR.26.04.01.03.TT</vt:lpstr>
      <vt:lpstr>SR.26.04.01!SR.26.04.01.03.TTC</vt:lpstr>
      <vt:lpstr>SR.26.04.01!SR.26.04.01.03.X</vt:lpstr>
      <vt:lpstr>SR.26.04.01!SR.26.04.01.03.Y</vt:lpstr>
      <vt:lpstr>SR.26.04.01!SR.26.04.01.03.Z</vt:lpstr>
      <vt:lpstr>SR.26.04.01!SR.26.04.01.03.ZHI</vt:lpstr>
      <vt:lpstr>SR.26.04.01!SR.26.04.01.04</vt:lpstr>
      <vt:lpstr>SR.26.04.01!SR.26.04.01.04.TC</vt:lpstr>
      <vt:lpstr>SR.26.04.01!SR.26.04.01.04.TD</vt:lpstr>
      <vt:lpstr>SR.26.04.01!SR.26.04.01.04.TL</vt:lpstr>
      <vt:lpstr>SR.26.04.01!SR.26.04.01.04.TLC</vt:lpstr>
      <vt:lpstr>SR.26.04.01!SR.26.04.01.04.TT</vt:lpstr>
      <vt:lpstr>SR.26.04.01!SR.26.04.01.04.TTC</vt:lpstr>
      <vt:lpstr>SR.26.04.01!SR.26.04.01.04.X</vt:lpstr>
      <vt:lpstr>SR.26.04.01!SR.26.04.01.04.Y</vt:lpstr>
      <vt:lpstr>SR.26.04.01!SR.26.04.01.04.Z</vt:lpstr>
      <vt:lpstr>SR.26.04.01!SR.26.04.01.04.ZHI</vt:lpstr>
      <vt:lpstr>SR.26.04.01!SR.26.04.01.05</vt:lpstr>
      <vt:lpstr>SR.26.04.01!SR.26.04.01.05.TC</vt:lpstr>
      <vt:lpstr>SR.26.04.01!SR.26.04.01.05.TD</vt:lpstr>
      <vt:lpstr>SR.26.04.01!SR.26.04.01.05.TL</vt:lpstr>
      <vt:lpstr>SR.26.04.01!SR.26.04.01.05.TLC</vt:lpstr>
      <vt:lpstr>SR.26.04.01!SR.26.04.01.05.TT</vt:lpstr>
      <vt:lpstr>SR.26.04.01!SR.26.04.01.05.TTC</vt:lpstr>
      <vt:lpstr>SR.26.04.01!SR.26.04.01.05.X</vt:lpstr>
      <vt:lpstr>SR.26.04.01!SR.26.04.01.05.Y</vt:lpstr>
      <vt:lpstr>SR.26.04.01!SR.26.04.01.05.Z</vt:lpstr>
      <vt:lpstr>SR.26.04.01!SR.26.04.01.05.ZHI</vt:lpstr>
      <vt:lpstr>SR.26.04.01!SR.26.04.01.06</vt:lpstr>
      <vt:lpstr>SR.26.04.01!SR.26.04.01.06.TC</vt:lpstr>
      <vt:lpstr>SR.26.04.01!SR.26.04.01.06.TD</vt:lpstr>
      <vt:lpstr>SR.26.04.01!SR.26.04.01.06.TL</vt:lpstr>
      <vt:lpstr>SR.26.04.01!SR.26.04.01.06.TLC</vt:lpstr>
      <vt:lpstr>SR.26.04.01!SR.26.04.01.06.TT</vt:lpstr>
      <vt:lpstr>SR.26.04.01!SR.26.04.01.06.TTC</vt:lpstr>
      <vt:lpstr>SR.26.04.01!SR.26.04.01.06.X</vt:lpstr>
      <vt:lpstr>SR.26.04.01!SR.26.04.01.06.Y</vt:lpstr>
      <vt:lpstr>SR.26.04.01!SR.26.04.01.06.Z</vt:lpstr>
      <vt:lpstr>SR.26.04.01!SR.26.04.01.06.ZHI</vt:lpstr>
      <vt:lpstr>SR.26.04.01!SR.26.04.01.07</vt:lpstr>
      <vt:lpstr>SR.26.04.01!SR.26.04.01.07.TC</vt:lpstr>
      <vt:lpstr>SR.26.04.01!SR.26.04.01.07.TD</vt:lpstr>
      <vt:lpstr>SR.26.04.01!SR.26.04.01.07.TL</vt:lpstr>
      <vt:lpstr>SR.26.04.01!SR.26.04.01.07.TLC</vt:lpstr>
      <vt:lpstr>SR.26.04.01!SR.26.04.01.07.TT</vt:lpstr>
      <vt:lpstr>SR.26.04.01!SR.26.04.01.07.TTC</vt:lpstr>
      <vt:lpstr>SR.26.04.01!SR.26.04.01.07.X</vt:lpstr>
      <vt:lpstr>SR.26.04.01!SR.26.04.01.07.Y</vt:lpstr>
      <vt:lpstr>SR.26.04.01!SR.26.04.01.07.Z</vt:lpstr>
      <vt:lpstr>SR.26.04.01!SR.26.04.01.07.ZHI</vt:lpstr>
      <vt:lpstr>SR.26.04.01!SR.26.04.01.08</vt:lpstr>
      <vt:lpstr>SR.26.04.01!SR.26.04.01.08.TC</vt:lpstr>
      <vt:lpstr>SR.26.04.01!SR.26.04.01.08.TD</vt:lpstr>
      <vt:lpstr>SR.26.04.01!SR.26.04.01.08.TL</vt:lpstr>
      <vt:lpstr>SR.26.04.01!SR.26.04.01.08.TLC</vt:lpstr>
      <vt:lpstr>SR.26.04.01!SR.26.04.01.08.TT</vt:lpstr>
      <vt:lpstr>SR.26.04.01!SR.26.04.01.08.TTC</vt:lpstr>
      <vt:lpstr>SR.26.04.01!SR.26.04.01.08.X</vt:lpstr>
      <vt:lpstr>SR.26.04.01!SR.26.04.01.08.Y</vt:lpstr>
      <vt:lpstr>SR.26.04.01!SR.26.04.01.08.Z</vt:lpstr>
      <vt:lpstr>SR.26.04.01!SR.26.04.01.08.ZHI</vt:lpstr>
      <vt:lpstr>SR.26.04.01!SR.26.04.01.09</vt:lpstr>
      <vt:lpstr>SR.26.04.01!SR.26.04.01.09.TC</vt:lpstr>
      <vt:lpstr>SR.26.04.01!SR.26.04.01.09.TD</vt:lpstr>
      <vt:lpstr>SR.26.04.01!SR.26.04.01.09.TL</vt:lpstr>
      <vt:lpstr>SR.26.04.01!SR.26.04.01.09.TLC</vt:lpstr>
      <vt:lpstr>SR.26.04.01!SR.26.04.01.09.TT</vt:lpstr>
      <vt:lpstr>SR.26.04.01!SR.26.04.01.09.TTC</vt:lpstr>
      <vt:lpstr>SR.26.04.01!SR.26.04.01.09.Y</vt:lpstr>
      <vt:lpstr>SR.26.04.01!SR.26.04.01.09.Z</vt:lpstr>
      <vt:lpstr>SR.26.04.01!SR.26.04.01.09.ZHI</vt:lpstr>
      <vt:lpstr>SR.26.04.01!SR.26.04.01.VC</vt:lpstr>
      <vt:lpstr>SR.26.05.01!SR.26.05.01</vt:lpstr>
      <vt:lpstr>SR.26.05.01!SR.26.05.01.01</vt:lpstr>
      <vt:lpstr>SR.26.05.01!SR.26.05.01.01.TC</vt:lpstr>
      <vt:lpstr>SR.26.05.01!SR.26.05.01.01.TD</vt:lpstr>
      <vt:lpstr>SR.26.05.01!SR.26.05.01.01.TL</vt:lpstr>
      <vt:lpstr>SR.26.05.01!SR.26.05.01.01.TLC</vt:lpstr>
      <vt:lpstr>SR.26.05.01!SR.26.05.01.01.TT</vt:lpstr>
      <vt:lpstr>SR.26.05.01!SR.26.05.01.01.TTC</vt:lpstr>
      <vt:lpstr>SR.26.05.01!SR.26.05.01.01.X</vt:lpstr>
      <vt:lpstr>SR.26.05.01!SR.26.05.01.01.Y</vt:lpstr>
      <vt:lpstr>SR.26.05.01!SR.26.05.01.01.Z</vt:lpstr>
      <vt:lpstr>SR.26.05.01!SR.26.05.01.01.ZHI</vt:lpstr>
      <vt:lpstr>SR.26.05.01!SR.26.05.01.02</vt:lpstr>
      <vt:lpstr>SR.26.05.01!SR.26.05.01.02.TC</vt:lpstr>
      <vt:lpstr>SR.26.05.01!SR.26.05.01.02.TD</vt:lpstr>
      <vt:lpstr>SR.26.05.01!SR.26.05.01.02.TL</vt:lpstr>
      <vt:lpstr>SR.26.05.01!SR.26.05.01.02.TLC</vt:lpstr>
      <vt:lpstr>SR.26.05.01!SR.26.05.01.02.TT</vt:lpstr>
      <vt:lpstr>SR.26.05.01!SR.26.05.01.02.TTC</vt:lpstr>
      <vt:lpstr>SR.26.05.01!SR.26.05.01.02.X</vt:lpstr>
      <vt:lpstr>SR.26.05.01!SR.26.05.01.02.Y</vt:lpstr>
      <vt:lpstr>SR.26.05.01!SR.26.05.01.02.Z</vt:lpstr>
      <vt:lpstr>SR.26.05.01!SR.26.05.01.02.ZHI</vt:lpstr>
      <vt:lpstr>SR.26.05.01!SR.26.05.01.03</vt:lpstr>
      <vt:lpstr>SR.26.05.01!SR.26.05.01.03.TC</vt:lpstr>
      <vt:lpstr>SR.26.05.01!SR.26.05.01.03.TD</vt:lpstr>
      <vt:lpstr>SR.26.05.01!SR.26.05.01.03.TL</vt:lpstr>
      <vt:lpstr>SR.26.05.01!SR.26.05.01.03.TLC</vt:lpstr>
      <vt:lpstr>SR.26.05.01!SR.26.05.01.03.TT</vt:lpstr>
      <vt:lpstr>SR.26.05.01!SR.26.05.01.03.TTC</vt:lpstr>
      <vt:lpstr>SR.26.05.01!SR.26.05.01.03.X</vt:lpstr>
      <vt:lpstr>SR.26.05.01!SR.26.05.01.03.Y</vt:lpstr>
      <vt:lpstr>SR.26.05.01!SR.26.05.01.03.Z</vt:lpstr>
      <vt:lpstr>SR.26.05.01!SR.26.05.01.03.ZHI</vt:lpstr>
      <vt:lpstr>SR.26.05.01!SR.26.05.01.04</vt:lpstr>
      <vt:lpstr>SR.26.05.01!SR.26.05.01.04.TC</vt:lpstr>
      <vt:lpstr>SR.26.05.01!SR.26.05.01.04.TD</vt:lpstr>
      <vt:lpstr>SR.26.05.01!SR.26.05.01.04.TL</vt:lpstr>
      <vt:lpstr>SR.26.05.01!SR.26.05.01.04.TLC</vt:lpstr>
      <vt:lpstr>SR.26.05.01!SR.26.05.01.04.TT</vt:lpstr>
      <vt:lpstr>SR.26.05.01!SR.26.05.01.04.TTC</vt:lpstr>
      <vt:lpstr>SR.26.05.01!SR.26.05.01.04.X</vt:lpstr>
      <vt:lpstr>SR.26.05.01!SR.26.05.01.04.Y</vt:lpstr>
      <vt:lpstr>SR.26.05.01!SR.26.05.01.04.Z</vt:lpstr>
      <vt:lpstr>SR.26.05.01!SR.26.05.01.04.ZHI</vt:lpstr>
      <vt:lpstr>SR.26.05.01!SR.26.05.01.05</vt:lpstr>
      <vt:lpstr>SR.26.05.01!SR.26.05.01.05.TC</vt:lpstr>
      <vt:lpstr>SR.26.05.01!SR.26.05.01.05.TD</vt:lpstr>
      <vt:lpstr>SR.26.05.01!SR.26.05.01.05.TL</vt:lpstr>
      <vt:lpstr>SR.26.05.01!SR.26.05.01.05.TLC</vt:lpstr>
      <vt:lpstr>SR.26.05.01!SR.26.05.01.05.TT</vt:lpstr>
      <vt:lpstr>SR.26.05.01!SR.26.05.01.05.TTC</vt:lpstr>
      <vt:lpstr>SR.26.05.01!SR.26.05.01.05.Y</vt:lpstr>
      <vt:lpstr>SR.26.05.01!SR.26.05.01.05.Z</vt:lpstr>
      <vt:lpstr>SR.26.05.01!SR.26.05.01.05.ZHI</vt:lpstr>
      <vt:lpstr>SR.26.05.01!SR.26.05.01.VC</vt:lpstr>
      <vt:lpstr>SR.26.06.01!SR.26.06.01</vt:lpstr>
      <vt:lpstr>SR.26.06.01!SR.26.06.01.01</vt:lpstr>
      <vt:lpstr>SR.26.06.01!SR.26.06.01.01.TC</vt:lpstr>
      <vt:lpstr>SR.26.06.01!SR.26.06.01.01.TD</vt:lpstr>
      <vt:lpstr>SR.26.06.01!SR.26.06.01.01.TL</vt:lpstr>
      <vt:lpstr>SR.26.06.01!SR.26.06.01.01.TLC</vt:lpstr>
      <vt:lpstr>SR.26.06.01!SR.26.06.01.01.TT</vt:lpstr>
      <vt:lpstr>SR.26.06.01!SR.26.06.01.01.TTC</vt:lpstr>
      <vt:lpstr>SR.26.06.01!SR.26.06.01.01.X</vt:lpstr>
      <vt:lpstr>SR.26.06.01!SR.26.06.01.01.Y</vt:lpstr>
      <vt:lpstr>SR.26.06.01!SR.26.06.01.01.Z</vt:lpstr>
      <vt:lpstr>SR.26.06.01!SR.26.06.01.01.ZHI</vt:lpstr>
      <vt:lpstr>SR.26.06.01!SR.26.06.01.VC</vt:lpstr>
      <vt:lpstr>SR.26.07.01!SR.26.07.01.01.TL</vt:lpstr>
      <vt:lpstr>SR.26.07.01!SR.26.07.01.01.TLC</vt:lpstr>
      <vt:lpstr>SR.26.07.01!SR.26.07.01.01.TT</vt:lpstr>
      <vt:lpstr>SR.26.07.01!SR.26.07.01.01.TTC</vt:lpstr>
      <vt:lpstr>SR.26.07.01!SR.26.07.01.01.X</vt:lpstr>
      <vt:lpstr>SR.26.07.01!SR.26.07.01.01.Y</vt:lpstr>
      <vt:lpstr>SR.26.07.01!SR.26.07.01.01.Z</vt:lpstr>
      <vt:lpstr>SR.26.07.01!SR.26.07.01.01.ZHI</vt:lpstr>
      <vt:lpstr>SR.26.07.01!SR.26.07.01.02</vt:lpstr>
      <vt:lpstr>SR.26.07.01!SR.26.07.01.02.TC</vt:lpstr>
      <vt:lpstr>SR.26.07.01!SR.26.07.01.02.TD</vt:lpstr>
      <vt:lpstr>SR.26.07.01!SR.26.07.01.02.TL</vt:lpstr>
      <vt:lpstr>SR.26.07.01!SR.26.07.01.02.TLC</vt:lpstr>
      <vt:lpstr>SR.26.07.01!SR.26.07.01.02.TTC</vt:lpstr>
      <vt:lpstr>SR.26.07.01!SR.26.07.01.02.Y</vt:lpstr>
      <vt:lpstr>SR.26.07.01!SR.26.07.01.02.Z</vt:lpstr>
      <vt:lpstr>SR.26.07.01!SR.26.07.01.02.ZHI</vt:lpstr>
      <vt:lpstr>SR.26.07.01!SR.26.07.01.03</vt:lpstr>
      <vt:lpstr>SR.26.07.01!SR.26.07.01.03.TC</vt:lpstr>
      <vt:lpstr>SR.26.07.01!SR.26.07.01.03.TD</vt:lpstr>
      <vt:lpstr>SR.26.07.01!SR.26.07.01.03.TL</vt:lpstr>
      <vt:lpstr>SR.26.07.01!SR.26.07.01.03.TLC</vt:lpstr>
      <vt:lpstr>SR.26.07.01!SR.26.07.01.03.TT</vt:lpstr>
      <vt:lpstr>SR.26.07.01!SR.26.07.01.03.TTC</vt:lpstr>
      <vt:lpstr>SR.26.07.01!SR.26.07.01.03.X</vt:lpstr>
      <vt:lpstr>SR.26.07.01!SR.26.07.01.03.Z</vt:lpstr>
      <vt:lpstr>SR.26.07.01!SR.26.07.01.03.ZHI</vt:lpstr>
      <vt:lpstr>SR.26.07.01!SR.26.07.01.04</vt:lpstr>
      <vt:lpstr>SR.26.07.01!SR.26.07.01.04.TC</vt:lpstr>
      <vt:lpstr>SR.26.07.01!SR.26.07.01.04.TD</vt:lpstr>
      <vt:lpstr>SR.26.07.01!SR.26.07.01.04.TL</vt:lpstr>
      <vt:lpstr>SR.26.07.01!SR.26.07.01.04.TLC</vt:lpstr>
      <vt:lpstr>SR.26.07.01!SR.26.07.01.04.TT</vt:lpstr>
      <vt:lpstr>SR.26.07.01!SR.26.07.01.04.TTC</vt:lpstr>
      <vt:lpstr>SR.26.07.01!SR.26.07.01.04.X</vt:lpstr>
      <vt:lpstr>SR.26.07.01!SR.26.07.01.04.Y</vt:lpstr>
      <vt:lpstr>SR.26.07.01!SR.26.07.01.04.Z</vt:lpstr>
      <vt:lpstr>SR.26.07.01!SR.26.07.01.04.ZHI</vt:lpstr>
      <vt:lpstr>SR.26.07.01!SR.26.07.01.05</vt:lpstr>
      <vt:lpstr>SR.26.07.01!SR.26.07.01.05.TC</vt:lpstr>
      <vt:lpstr>SR.26.07.01!SR.26.07.01.05.TD</vt:lpstr>
      <vt:lpstr>SR.26.07.01!SR.26.07.01.05.TL</vt:lpstr>
      <vt:lpstr>SR.26.07.01!SR.26.07.01.05.TLC</vt:lpstr>
      <vt:lpstr>SR.26.07.01!SR.26.07.01.05.TTC</vt:lpstr>
      <vt:lpstr>SR.26.07.01!SR.26.07.01.05.Y</vt:lpstr>
      <vt:lpstr>SR.26.07.01!SR.26.07.01.05.Z</vt:lpstr>
      <vt:lpstr>SR.26.07.01!SR.26.07.01.05.ZHI</vt:lpstr>
      <vt:lpstr>SR.26.07.01!SR.26.07.01.06</vt:lpstr>
      <vt:lpstr>SR.26.07.01!SR.26.07.01.06.TC</vt:lpstr>
      <vt:lpstr>SR.26.07.01!SR.26.07.01.06.TD</vt:lpstr>
      <vt:lpstr>SR.26.07.01!SR.26.07.01.06.TL</vt:lpstr>
      <vt:lpstr>SR.26.07.01!SR.26.07.01.06.TLC</vt:lpstr>
      <vt:lpstr>SR.26.07.01!SR.26.07.01.06.TT</vt:lpstr>
      <vt:lpstr>SR.26.07.01!SR.26.07.01.06.TTC</vt:lpstr>
      <vt:lpstr>SR.26.07.01!SR.26.07.01.06.X</vt:lpstr>
      <vt:lpstr>SR.26.07.01!SR.26.07.01.06.Y</vt:lpstr>
      <vt:lpstr>SR.26.07.01!SR.26.07.01.06.Z</vt:lpstr>
      <vt:lpstr>SR.26.07.01!SR.26.07.01.06.ZHI</vt:lpstr>
      <vt:lpstr>SR.26.07.01!SR.26.07.01.VC</vt:lpstr>
      <vt:lpstr>SR.26.08.01!SR.26.08.01</vt:lpstr>
      <vt:lpstr>SR.26.08.01!SR.26.08.01.01</vt:lpstr>
      <vt:lpstr>SR.26.08.01!SR.26.08.01.01.TC</vt:lpstr>
      <vt:lpstr>SR.26.08.01!SR.26.08.01.01.TD</vt:lpstr>
      <vt:lpstr>SR.26.08.01!SR.26.08.01.01.TL</vt:lpstr>
      <vt:lpstr>SR.26.08.01!SR.26.08.01.01.TLC</vt:lpstr>
      <vt:lpstr>SR.26.08.01!SR.26.08.01.01.TT</vt:lpstr>
      <vt:lpstr>SR.26.08.01!SR.26.08.01.01.TTC</vt:lpstr>
      <vt:lpstr>SR.26.08.01!SR.26.08.01.01.X</vt:lpstr>
      <vt:lpstr>SR.26.08.01!SR.26.08.01.01.Y</vt:lpstr>
      <vt:lpstr>SR.26.08.01!SR.26.08.01.01.Z</vt:lpstr>
      <vt:lpstr>SR.26.08.01!SR.26.08.01.01.ZHI</vt:lpstr>
      <vt:lpstr>SR.26.08.01!SR.26.08.01.VC</vt:lpstr>
      <vt:lpstr>SR.26.08.04!SR.26.08.04</vt:lpstr>
      <vt:lpstr>SR.26.08.04!SR.26.08.04.01</vt:lpstr>
      <vt:lpstr>SR.26.08.04!SR.26.08.04.01.TC</vt:lpstr>
      <vt:lpstr>SR.26.08.04!SR.26.08.04.01.TD</vt:lpstr>
      <vt:lpstr>SR.26.08.04!SR.26.08.04.01.TL</vt:lpstr>
      <vt:lpstr>SR.26.08.04!SR.26.08.04.01.TLC</vt:lpstr>
      <vt:lpstr>SR.26.08.04!SR.26.08.04.01.TT</vt:lpstr>
      <vt:lpstr>SR.26.08.04!SR.26.08.04.01.TTC</vt:lpstr>
      <vt:lpstr>SR.26.08.04!SR.26.08.04.01.X</vt:lpstr>
      <vt:lpstr>SR.26.08.04!SR.26.08.04.01.Y</vt:lpstr>
      <vt:lpstr>SR.26.08.04!SR.26.08.04.01.Z</vt:lpstr>
      <vt:lpstr>SR.26.08.04!SR.26.08.04.01.ZHI</vt:lpstr>
      <vt:lpstr>SR.26.08.04!SR.26.08.04.VC</vt:lpstr>
      <vt:lpstr>SR.27.01.01!SR.27.01.01</vt:lpstr>
      <vt:lpstr>SR.27.01.01!SR.27.01.01.01</vt:lpstr>
      <vt:lpstr>SR.27.01.01!SR.27.01.01.01.TC</vt:lpstr>
      <vt:lpstr>SR.27.01.01!SR.27.01.01.01.TD</vt:lpstr>
      <vt:lpstr>SR.27.01.01!SR.27.01.01.01.TL</vt:lpstr>
      <vt:lpstr>SR.27.01.01!SR.27.01.01.01.TLC</vt:lpstr>
      <vt:lpstr>SR.27.01.01!SR.27.01.01.01.TT</vt:lpstr>
      <vt:lpstr>SR.27.01.01!SR.27.01.01.01.TTC</vt:lpstr>
      <vt:lpstr>SR.27.01.01!SR.27.01.01.01.X</vt:lpstr>
      <vt:lpstr>SR.27.01.01!SR.27.01.01.01.Y</vt:lpstr>
      <vt:lpstr>SR.27.01.01!SR.27.01.01.01.Z</vt:lpstr>
      <vt:lpstr>SR.27.01.01!SR.27.01.01.01.ZHI</vt:lpstr>
      <vt:lpstr>SR.27.01.01!SR.27.01.01.02</vt:lpstr>
      <vt:lpstr>SR.27.01.01!SR.27.01.01.02.TC</vt:lpstr>
      <vt:lpstr>SR.27.01.01!SR.27.01.01.02.TD</vt:lpstr>
      <vt:lpstr>SR.27.01.01!SR.27.01.01.02.TL</vt:lpstr>
      <vt:lpstr>SR.27.01.01!SR.27.01.01.02.TLC</vt:lpstr>
      <vt:lpstr>SR.27.01.01!SR.27.01.01.02.TT</vt:lpstr>
      <vt:lpstr>SR.27.01.01!SR.27.01.01.02.TTC</vt:lpstr>
      <vt:lpstr>SR.27.01.01!SR.27.01.01.02.X</vt:lpstr>
      <vt:lpstr>SR.27.01.01!SR.27.01.01.02.Y</vt:lpstr>
      <vt:lpstr>SR.27.01.01!SR.27.01.01.02.Z</vt:lpstr>
      <vt:lpstr>SR.27.01.01!SR.27.01.01.02.ZHI</vt:lpstr>
      <vt:lpstr>SR.27.01.01!SR.27.01.01.03</vt:lpstr>
      <vt:lpstr>SR.27.01.01!SR.27.01.01.03.TC</vt:lpstr>
      <vt:lpstr>SR.27.01.01!SR.27.01.01.03.TD</vt:lpstr>
      <vt:lpstr>SR.27.01.01!SR.27.01.01.03.TL</vt:lpstr>
      <vt:lpstr>SR.27.01.01!SR.27.01.01.03.TLC</vt:lpstr>
      <vt:lpstr>SR.27.01.01!SR.27.01.01.03.TT</vt:lpstr>
      <vt:lpstr>SR.27.01.01!SR.27.01.01.03.TTC</vt:lpstr>
      <vt:lpstr>SR.27.01.01!SR.27.01.01.03.X</vt:lpstr>
      <vt:lpstr>SR.27.01.01!SR.27.01.01.03.Y</vt:lpstr>
      <vt:lpstr>SR.27.01.01!SR.27.01.01.03.Z</vt:lpstr>
      <vt:lpstr>SR.27.01.01!SR.27.01.01.03.ZHI</vt:lpstr>
      <vt:lpstr>SR.27.01.01!SR.27.01.01.04</vt:lpstr>
      <vt:lpstr>SR.27.01.01!SR.27.01.01.04.TC</vt:lpstr>
      <vt:lpstr>SR.27.01.01!SR.27.01.01.04.TD</vt:lpstr>
      <vt:lpstr>SR.27.01.01!SR.27.01.01.04.TL</vt:lpstr>
      <vt:lpstr>SR.27.01.01!SR.27.01.01.04.TLC</vt:lpstr>
      <vt:lpstr>SR.27.01.01!SR.27.01.01.04.TT</vt:lpstr>
      <vt:lpstr>SR.27.01.01!SR.27.01.01.04.TTC</vt:lpstr>
      <vt:lpstr>SR.27.01.01!SR.27.01.01.04.X</vt:lpstr>
      <vt:lpstr>SR.27.01.01!SR.27.01.01.04.Y</vt:lpstr>
      <vt:lpstr>SR.27.01.01!SR.27.01.01.04.Z</vt:lpstr>
      <vt:lpstr>SR.27.01.01!SR.27.01.01.04.ZHI</vt:lpstr>
      <vt:lpstr>SR.27.01.01!SR.27.01.01.05</vt:lpstr>
      <vt:lpstr>SR.27.01.01!SR.27.01.01.05.TC</vt:lpstr>
      <vt:lpstr>SR.27.01.01!SR.27.01.01.05.TD</vt:lpstr>
      <vt:lpstr>SR.27.01.01!SR.27.01.01.05.TL</vt:lpstr>
      <vt:lpstr>SR.27.01.01!SR.27.01.01.05.TLC</vt:lpstr>
      <vt:lpstr>SR.27.01.01!SR.27.01.01.05.TT</vt:lpstr>
      <vt:lpstr>SR.27.01.01!SR.27.01.01.05.TTC</vt:lpstr>
      <vt:lpstr>SR.27.01.01!SR.27.01.01.05.X</vt:lpstr>
      <vt:lpstr>SR.27.01.01!SR.27.01.01.05.Y</vt:lpstr>
      <vt:lpstr>SR.27.01.01!SR.27.01.01.05.Z</vt:lpstr>
      <vt:lpstr>SR.27.01.01!SR.27.01.01.05.ZHI</vt:lpstr>
      <vt:lpstr>SR.27.01.01!SR.27.01.01.06</vt:lpstr>
      <vt:lpstr>SR.27.01.01!SR.27.01.01.06.TC</vt:lpstr>
      <vt:lpstr>SR.27.01.01!SR.27.01.01.06.TD</vt:lpstr>
      <vt:lpstr>SR.27.01.01!SR.27.01.01.06.TL</vt:lpstr>
      <vt:lpstr>SR.27.01.01!SR.27.01.01.06.TLC</vt:lpstr>
      <vt:lpstr>SR.27.01.01!SR.27.01.01.06.TT</vt:lpstr>
      <vt:lpstr>SR.27.01.01!SR.27.01.01.06.TTC</vt:lpstr>
      <vt:lpstr>SR.27.01.01!SR.27.01.01.06.X</vt:lpstr>
      <vt:lpstr>SR.27.01.01!SR.27.01.01.06.Y</vt:lpstr>
      <vt:lpstr>SR.27.01.01!SR.27.01.01.06.Z</vt:lpstr>
      <vt:lpstr>SR.27.01.01!SR.27.01.01.06.ZHI</vt:lpstr>
      <vt:lpstr>SR.27.01.01!SR.27.01.01.07</vt:lpstr>
      <vt:lpstr>SR.27.01.01!SR.27.01.01.07.TC</vt:lpstr>
      <vt:lpstr>SR.27.01.01!SR.27.01.01.07.TD</vt:lpstr>
      <vt:lpstr>SR.27.01.01!SR.27.01.01.07.TL</vt:lpstr>
      <vt:lpstr>SR.27.01.01!SR.27.01.01.07.TLC</vt:lpstr>
      <vt:lpstr>SR.27.01.01!SR.27.01.01.07.TT</vt:lpstr>
      <vt:lpstr>SR.27.01.01!SR.27.01.01.07.TTC</vt:lpstr>
      <vt:lpstr>SR.27.01.01!SR.27.01.01.07.X</vt:lpstr>
      <vt:lpstr>SR.27.01.01!SR.27.01.01.07.Y</vt:lpstr>
      <vt:lpstr>SR.27.01.01!SR.27.01.01.07.Z</vt:lpstr>
      <vt:lpstr>SR.27.01.01!SR.27.01.01.07.ZHI</vt:lpstr>
      <vt:lpstr>SR.27.01.01!SR.27.01.01.08</vt:lpstr>
      <vt:lpstr>SR.27.01.01!SR.27.01.01.08.TC</vt:lpstr>
      <vt:lpstr>SR.27.01.01!SR.27.01.01.08.TD</vt:lpstr>
      <vt:lpstr>SR.27.01.01!SR.27.01.01.08.TL</vt:lpstr>
      <vt:lpstr>SR.27.01.01!SR.27.01.01.08.TLC</vt:lpstr>
      <vt:lpstr>SR.27.01.01!SR.27.01.01.08.TT</vt:lpstr>
      <vt:lpstr>SR.27.01.01!SR.27.01.01.08.TTC</vt:lpstr>
      <vt:lpstr>SR.27.01.01!SR.27.01.01.08.X</vt:lpstr>
      <vt:lpstr>SR.27.01.01!SR.27.01.01.08.Y</vt:lpstr>
      <vt:lpstr>SR.27.01.01!SR.27.01.01.08.Z</vt:lpstr>
      <vt:lpstr>SR.27.01.01!SR.27.01.01.08.ZHI</vt:lpstr>
      <vt:lpstr>SR.27.01.01!SR.27.01.01.09</vt:lpstr>
      <vt:lpstr>SR.27.01.01!SR.27.01.01.09.TC</vt:lpstr>
      <vt:lpstr>SR.27.01.01!SR.27.01.01.09.TD</vt:lpstr>
      <vt:lpstr>SR.27.01.01!SR.27.01.01.09.TL</vt:lpstr>
      <vt:lpstr>SR.27.01.01!SR.27.01.01.09.TLC</vt:lpstr>
      <vt:lpstr>SR.27.01.01!SR.27.01.01.09.TT</vt:lpstr>
      <vt:lpstr>SR.27.01.01!SR.27.01.01.09.TTC</vt:lpstr>
      <vt:lpstr>SR.27.01.01!SR.27.01.01.09.X</vt:lpstr>
      <vt:lpstr>SR.27.01.01!SR.27.01.01.09.Z</vt:lpstr>
      <vt:lpstr>SR.27.01.01!SR.27.01.01.09.ZHI</vt:lpstr>
      <vt:lpstr>SR.27.01.01!SR.27.01.01.10</vt:lpstr>
      <vt:lpstr>SR.27.01.01!SR.27.01.01.10.TC</vt:lpstr>
      <vt:lpstr>SR.27.01.01!SR.27.01.01.10.TD</vt:lpstr>
      <vt:lpstr>SR.27.01.01!SR.27.01.01.10.TL</vt:lpstr>
      <vt:lpstr>SR.27.01.01!SR.27.01.01.10.TLC</vt:lpstr>
      <vt:lpstr>SR.27.01.01!SR.27.01.01.10.TT</vt:lpstr>
      <vt:lpstr>SR.27.01.01!SR.27.01.01.10.TTC</vt:lpstr>
      <vt:lpstr>SR.27.01.01!SR.27.01.01.10.X</vt:lpstr>
      <vt:lpstr>SR.27.01.01!SR.27.01.01.10.Z</vt:lpstr>
      <vt:lpstr>SR.27.01.01!SR.27.01.01.10.ZHI</vt:lpstr>
      <vt:lpstr>SR.27.01.01!SR.27.01.01.11</vt:lpstr>
      <vt:lpstr>SR.27.01.01!SR.27.01.01.11.TC</vt:lpstr>
      <vt:lpstr>SR.27.01.01!SR.27.01.01.11.TD</vt:lpstr>
      <vt:lpstr>SR.27.01.01!SR.27.01.01.11.TL</vt:lpstr>
      <vt:lpstr>SR.27.01.01!SR.27.01.01.11.TLC</vt:lpstr>
      <vt:lpstr>SR.27.01.01!SR.27.01.01.11.TT</vt:lpstr>
      <vt:lpstr>SR.27.01.01!SR.27.01.01.11.TTC</vt:lpstr>
      <vt:lpstr>SR.27.01.01!SR.27.01.01.11.X</vt:lpstr>
      <vt:lpstr>SR.27.01.01!SR.27.01.01.11.Y</vt:lpstr>
      <vt:lpstr>SR.27.01.01!SR.27.01.01.11.Z</vt:lpstr>
      <vt:lpstr>SR.27.01.01!SR.27.01.01.11.ZHI</vt:lpstr>
      <vt:lpstr>SR.27.01.01!SR.27.01.01.12</vt:lpstr>
      <vt:lpstr>SR.27.01.01!SR.27.01.01.12.TC</vt:lpstr>
      <vt:lpstr>SR.27.01.01!SR.27.01.01.12.TD</vt:lpstr>
      <vt:lpstr>SR.27.01.01!SR.27.01.01.12.TL</vt:lpstr>
      <vt:lpstr>SR.27.01.01!SR.27.01.01.12.TLC</vt:lpstr>
      <vt:lpstr>SR.27.01.01!SR.27.01.01.12.TT</vt:lpstr>
      <vt:lpstr>SR.27.01.01!SR.27.01.01.12.TTC</vt:lpstr>
      <vt:lpstr>SR.27.01.01!SR.27.01.01.12.X</vt:lpstr>
      <vt:lpstr>SR.27.01.01!SR.27.01.01.12.Z</vt:lpstr>
      <vt:lpstr>SR.27.01.01!SR.27.01.01.12.ZHI</vt:lpstr>
      <vt:lpstr>SR.27.01.01!SR.27.01.01.13</vt:lpstr>
      <vt:lpstr>SR.27.01.01!SR.27.01.01.13.TC</vt:lpstr>
      <vt:lpstr>SR.27.01.01!SR.27.01.01.13.TD</vt:lpstr>
      <vt:lpstr>SR.27.01.01!SR.27.01.01.13.TL</vt:lpstr>
      <vt:lpstr>SR.27.01.01!SR.27.01.01.13.TLC</vt:lpstr>
      <vt:lpstr>SR.27.01.01!SR.27.01.01.13.TT</vt:lpstr>
      <vt:lpstr>SR.27.01.01!SR.27.01.01.13.TTC</vt:lpstr>
      <vt:lpstr>SR.27.01.01!SR.27.01.01.13.X</vt:lpstr>
      <vt:lpstr>SR.27.01.01!SR.27.01.01.13.Y</vt:lpstr>
      <vt:lpstr>SR.27.01.01!SR.27.01.01.13.Z</vt:lpstr>
      <vt:lpstr>SR.27.01.01!SR.27.01.01.13.ZHI</vt:lpstr>
      <vt:lpstr>SR.27.01.01!SR.27.01.01.14</vt:lpstr>
      <vt:lpstr>SR.27.01.01!SR.27.01.01.14.TC</vt:lpstr>
      <vt:lpstr>SR.27.01.01!SR.27.01.01.14.TD</vt:lpstr>
      <vt:lpstr>SR.27.01.01!SR.27.01.01.14.TL</vt:lpstr>
      <vt:lpstr>SR.27.01.01!SR.27.01.01.14.TLC</vt:lpstr>
      <vt:lpstr>SR.27.01.01!SR.27.01.01.14.TT</vt:lpstr>
      <vt:lpstr>SR.27.01.01!SR.27.01.01.14.TTC</vt:lpstr>
      <vt:lpstr>SR.27.01.01!SR.27.01.01.14.X</vt:lpstr>
      <vt:lpstr>SR.27.01.01!SR.27.01.01.14.Y</vt:lpstr>
      <vt:lpstr>SR.27.01.01!SR.27.01.01.14.Z</vt:lpstr>
      <vt:lpstr>SR.27.01.01!SR.27.01.01.14.ZHI</vt:lpstr>
      <vt:lpstr>SR.27.01.01!SR.27.01.01.15</vt:lpstr>
      <vt:lpstr>SR.27.01.01!SR.27.01.01.15.TC</vt:lpstr>
      <vt:lpstr>SR.27.01.01!SR.27.01.01.15.TD</vt:lpstr>
      <vt:lpstr>SR.27.01.01!SR.27.01.01.15.TL</vt:lpstr>
      <vt:lpstr>SR.27.01.01!SR.27.01.01.15.TLC</vt:lpstr>
      <vt:lpstr>SR.27.01.01!SR.27.01.01.15.TT</vt:lpstr>
      <vt:lpstr>SR.27.01.01!SR.27.01.01.15.TTC</vt:lpstr>
      <vt:lpstr>SR.27.01.01!SR.27.01.01.15.X</vt:lpstr>
      <vt:lpstr>SR.27.01.01!SR.27.01.01.15.Y</vt:lpstr>
      <vt:lpstr>SR.27.01.01!SR.27.01.01.15.Z</vt:lpstr>
      <vt:lpstr>SR.27.01.01!SR.27.01.01.15.ZHI</vt:lpstr>
      <vt:lpstr>SR.27.01.01!SR.27.01.01.16</vt:lpstr>
      <vt:lpstr>SR.27.01.01!SR.27.01.01.16.TC</vt:lpstr>
      <vt:lpstr>SR.27.01.01!SR.27.01.01.16.TD</vt:lpstr>
      <vt:lpstr>SR.27.01.01!SR.27.01.01.16.TL</vt:lpstr>
      <vt:lpstr>SR.27.01.01!SR.27.01.01.16.TLC</vt:lpstr>
      <vt:lpstr>SR.27.01.01!SR.27.01.01.16.TT</vt:lpstr>
      <vt:lpstr>SR.27.01.01!SR.27.01.01.16.TTC</vt:lpstr>
      <vt:lpstr>SR.27.01.01!SR.27.01.01.16.X</vt:lpstr>
      <vt:lpstr>SR.27.01.01!SR.27.01.01.16.Y</vt:lpstr>
      <vt:lpstr>SR.27.01.01!SR.27.01.01.16.Z</vt:lpstr>
      <vt:lpstr>SR.27.01.01!SR.27.01.01.16.ZHI</vt:lpstr>
      <vt:lpstr>SR.27.01.01!SR.27.01.01.17</vt:lpstr>
      <vt:lpstr>SR.27.01.01!SR.27.01.01.17.TC</vt:lpstr>
      <vt:lpstr>SR.27.01.01!SR.27.01.01.17.TD</vt:lpstr>
      <vt:lpstr>SR.27.01.01!SR.27.01.01.17.TL</vt:lpstr>
      <vt:lpstr>SR.27.01.01!SR.27.01.01.17.TLC</vt:lpstr>
      <vt:lpstr>SR.27.01.01!SR.27.01.01.17.TT</vt:lpstr>
      <vt:lpstr>SR.27.01.01!SR.27.01.01.17.TTC</vt:lpstr>
      <vt:lpstr>SR.27.01.01!SR.27.01.01.17.X</vt:lpstr>
      <vt:lpstr>SR.27.01.01!SR.27.01.01.17.Z</vt:lpstr>
      <vt:lpstr>SR.27.01.01!SR.27.01.01.17.ZHI</vt:lpstr>
      <vt:lpstr>SR.27.01.01!SR.27.01.01.18</vt:lpstr>
      <vt:lpstr>SR.27.01.01!SR.27.01.01.18.TC</vt:lpstr>
      <vt:lpstr>SR.27.01.01!SR.27.01.01.18.TD</vt:lpstr>
      <vt:lpstr>SR.27.01.01!SR.27.01.01.18.TL</vt:lpstr>
      <vt:lpstr>SR.27.01.01!SR.27.01.01.18.TLC</vt:lpstr>
      <vt:lpstr>SR.27.01.01!SR.27.01.01.18.TT</vt:lpstr>
      <vt:lpstr>SR.27.01.01!SR.27.01.01.18.TTC</vt:lpstr>
      <vt:lpstr>SR.27.01.01!SR.27.01.01.18.X</vt:lpstr>
      <vt:lpstr>SR.27.01.01!SR.27.01.01.18.Y</vt:lpstr>
      <vt:lpstr>SR.27.01.01!SR.27.01.01.18.Z</vt:lpstr>
      <vt:lpstr>SR.27.01.01!SR.27.01.01.18.ZHI</vt:lpstr>
      <vt:lpstr>SR.27.01.01!SR.27.01.01.19</vt:lpstr>
      <vt:lpstr>SR.27.01.01!SR.27.01.01.19.TC</vt:lpstr>
      <vt:lpstr>SR.27.01.01!SR.27.01.01.19.TD</vt:lpstr>
      <vt:lpstr>SR.27.01.01!SR.27.01.01.19.TL</vt:lpstr>
      <vt:lpstr>SR.27.01.01!SR.27.01.01.19.TLC</vt:lpstr>
      <vt:lpstr>SR.27.01.01!SR.27.01.01.19.TT</vt:lpstr>
      <vt:lpstr>SR.27.01.01!SR.27.01.01.19.TTC</vt:lpstr>
      <vt:lpstr>SR.27.01.01!SR.27.01.01.19.X</vt:lpstr>
      <vt:lpstr>SR.27.01.01!SR.27.01.01.19.Y</vt:lpstr>
      <vt:lpstr>SR.27.01.01!SR.27.01.01.19.Z</vt:lpstr>
      <vt:lpstr>SR.27.01.01!SR.27.01.01.19.ZHI</vt:lpstr>
      <vt:lpstr>SR.27.01.01!SR.27.01.01.20</vt:lpstr>
      <vt:lpstr>SR.27.01.01!SR.27.01.01.20.TC</vt:lpstr>
      <vt:lpstr>SR.27.01.01!SR.27.01.01.20.TD</vt:lpstr>
      <vt:lpstr>SR.27.01.01!SR.27.01.01.20.TL</vt:lpstr>
      <vt:lpstr>SR.27.01.01!SR.27.01.01.20.TLC</vt:lpstr>
      <vt:lpstr>SR.27.01.01!SR.27.01.01.20.TT</vt:lpstr>
      <vt:lpstr>SR.27.01.01!SR.27.01.01.20.TTC</vt:lpstr>
      <vt:lpstr>SR.27.01.01!SR.27.01.01.20.X</vt:lpstr>
      <vt:lpstr>SR.27.01.01!SR.27.01.01.20.Y</vt:lpstr>
      <vt:lpstr>SR.27.01.01!SR.27.01.01.20.Z</vt:lpstr>
      <vt:lpstr>SR.27.01.01!SR.27.01.01.20.ZHI</vt:lpstr>
      <vt:lpstr>SR.27.01.01!SR.27.01.01.21</vt:lpstr>
      <vt:lpstr>SR.27.01.01!SR.27.01.01.21.TC</vt:lpstr>
      <vt:lpstr>SR.27.01.01!SR.27.01.01.21.TD</vt:lpstr>
      <vt:lpstr>SR.27.01.01!SR.27.01.01.21.TL</vt:lpstr>
      <vt:lpstr>SR.27.01.01!SR.27.01.01.21.TLC</vt:lpstr>
      <vt:lpstr>SR.27.01.01!SR.27.01.01.21.TT</vt:lpstr>
      <vt:lpstr>SR.27.01.01!SR.27.01.01.21.TTC</vt:lpstr>
      <vt:lpstr>SR.27.01.01!SR.27.01.01.21.X</vt:lpstr>
      <vt:lpstr>SR.27.01.01!SR.27.01.01.21.Y</vt:lpstr>
      <vt:lpstr>SR.27.01.01!SR.27.01.01.21.Z</vt:lpstr>
      <vt:lpstr>SR.27.01.01!SR.27.01.01.21.ZHI</vt:lpstr>
      <vt:lpstr>SR.27.01.01!SR.27.01.01.22</vt:lpstr>
      <vt:lpstr>SR.27.01.01!SR.27.01.01.22.TC</vt:lpstr>
      <vt:lpstr>SR.27.01.01!SR.27.01.01.22.TD</vt:lpstr>
      <vt:lpstr>SR.27.01.01!SR.27.01.01.22.TL</vt:lpstr>
      <vt:lpstr>SR.27.01.01!SR.27.01.01.22.TLC</vt:lpstr>
      <vt:lpstr>SR.27.01.01!SR.27.01.01.22.TT</vt:lpstr>
      <vt:lpstr>SR.27.01.01!SR.27.01.01.22.TTC</vt:lpstr>
      <vt:lpstr>SR.27.01.01!SR.27.01.01.22.X</vt:lpstr>
      <vt:lpstr>SR.27.01.01!SR.27.01.01.22.Y</vt:lpstr>
      <vt:lpstr>SR.27.01.01!SR.27.01.01.22.Z</vt:lpstr>
      <vt:lpstr>SR.27.01.01!SR.27.01.01.22.ZHI</vt:lpstr>
      <vt:lpstr>SR.27.01.01!SR.27.01.01.23</vt:lpstr>
      <vt:lpstr>SR.27.01.01!SR.27.01.01.23.TC</vt:lpstr>
      <vt:lpstr>SR.27.01.01!SR.27.01.01.23.TD</vt:lpstr>
      <vt:lpstr>SR.27.01.01!SR.27.01.01.23.TL</vt:lpstr>
      <vt:lpstr>SR.27.01.01!SR.27.01.01.23.TLC</vt:lpstr>
      <vt:lpstr>SR.27.01.01!SR.27.01.01.23.TT</vt:lpstr>
      <vt:lpstr>SR.27.01.01!SR.27.01.01.23.TTC</vt:lpstr>
      <vt:lpstr>SR.27.01.01!SR.27.01.01.23.X</vt:lpstr>
      <vt:lpstr>SR.27.01.01!SR.27.01.01.23.Y</vt:lpstr>
      <vt:lpstr>SR.27.01.01!SR.27.01.01.23.YAX</vt:lpstr>
      <vt:lpstr>SR.27.01.01!SR.27.01.01.23.Z</vt:lpstr>
      <vt:lpstr>SR.27.01.01!SR.27.01.01.23.ZHI</vt:lpstr>
      <vt:lpstr>SR.27.01.01!SR.27.01.01.24</vt:lpstr>
      <vt:lpstr>SR.27.01.01!SR.27.01.01.24.TC</vt:lpstr>
      <vt:lpstr>SR.27.01.01!SR.27.01.01.24.TD</vt:lpstr>
      <vt:lpstr>SR.27.01.01!SR.27.01.01.24.TL</vt:lpstr>
      <vt:lpstr>SR.27.01.01!SR.27.01.01.24.TLC</vt:lpstr>
      <vt:lpstr>SR.27.01.01!SR.27.01.01.24.TT</vt:lpstr>
      <vt:lpstr>SR.27.01.01!SR.27.01.01.24.TTC</vt:lpstr>
      <vt:lpstr>SR.27.01.01!SR.27.01.01.24.X</vt:lpstr>
      <vt:lpstr>SR.27.01.01!SR.27.01.01.24.Y</vt:lpstr>
      <vt:lpstr>SR.27.01.01!SR.27.01.01.24.YAX</vt:lpstr>
      <vt:lpstr>SR.27.01.01!SR.27.01.01.24.Z</vt:lpstr>
      <vt:lpstr>SR.27.01.01!SR.27.01.01.24.ZHI</vt:lpstr>
      <vt:lpstr>SR.27.01.01!SR.27.01.01.25</vt:lpstr>
      <vt:lpstr>SR.27.01.01!SR.27.01.01.25.TC</vt:lpstr>
      <vt:lpstr>SR.27.01.01!SR.27.01.01.25.TD</vt:lpstr>
      <vt:lpstr>SR.27.01.01!SR.27.01.01.25.TL</vt:lpstr>
      <vt:lpstr>SR.27.01.01!SR.27.01.01.25.TLC</vt:lpstr>
      <vt:lpstr>SR.27.01.01!SR.27.01.01.25.TT</vt:lpstr>
      <vt:lpstr>SR.27.01.01!SR.27.01.01.25.TTC</vt:lpstr>
      <vt:lpstr>SR.27.01.01!SR.27.01.01.25.X</vt:lpstr>
      <vt:lpstr>SR.27.01.01!SR.27.01.01.25.Z</vt:lpstr>
      <vt:lpstr>SR.27.01.01!SR.27.01.01.25.ZHI</vt:lpstr>
      <vt:lpstr>SR.27.01.01!SR.27.01.01.26</vt:lpstr>
      <vt:lpstr>SR.27.01.01!SR.27.01.01.26.TC</vt:lpstr>
      <vt:lpstr>SR.27.01.01!SR.27.01.01.26.TD</vt:lpstr>
      <vt:lpstr>SR.27.01.01!SR.27.01.01.26.TL</vt:lpstr>
      <vt:lpstr>SR.27.01.01!SR.27.01.01.26.TLC</vt:lpstr>
      <vt:lpstr>SR.27.01.01!SR.27.01.01.26.TT</vt:lpstr>
      <vt:lpstr>SR.27.01.01!SR.27.01.01.26.TTC</vt:lpstr>
      <vt:lpstr>SR.27.01.01!SR.27.01.01.26.X</vt:lpstr>
      <vt:lpstr>SR.27.01.01!SR.27.01.01.26.Y</vt:lpstr>
      <vt:lpstr>SR.27.01.01!SR.27.01.01.26.Z</vt:lpstr>
      <vt:lpstr>SR.27.01.01!SR.27.01.01.26.ZHI</vt:lpstr>
      <vt:lpstr>SR.27.01.01!SR.27.01.01.27</vt:lpstr>
      <vt:lpstr>SR.27.01.01!SR.27.01.01.27.TC</vt:lpstr>
      <vt:lpstr>SR.27.01.01!SR.27.01.01.27.TD</vt:lpstr>
      <vt:lpstr>SR.27.01.01!SR.27.01.01.27.TL</vt:lpstr>
      <vt:lpstr>SR.27.01.01!SR.27.01.01.27.TLC</vt:lpstr>
      <vt:lpstr>SR.27.01.01!SR.27.01.01.27.TT</vt:lpstr>
      <vt:lpstr>SR.27.01.01!SR.27.01.01.27.TTC</vt:lpstr>
      <vt:lpstr>SR.27.01.01!SR.27.01.01.27.Y</vt:lpstr>
      <vt:lpstr>SR.27.01.01!SR.27.01.01.27.Z</vt:lpstr>
      <vt:lpstr>SR.27.01.01!SR.27.01.01.27.ZHI</vt:lpstr>
      <vt:lpstr>SR.27.01.01!SR.27.01.01.28</vt:lpstr>
      <vt:lpstr>SR.27.01.01!SR.27.01.01.28.TC</vt:lpstr>
      <vt:lpstr>SR.27.01.01!SR.27.01.01.28.TD</vt:lpstr>
      <vt:lpstr>SR.27.01.01!SR.27.01.01.28.TL</vt:lpstr>
      <vt:lpstr>SR.27.01.01!SR.27.01.01.28.TLC</vt:lpstr>
      <vt:lpstr>SR.27.01.01!SR.27.01.01.28.TT</vt:lpstr>
      <vt:lpstr>SR.27.01.01!SR.27.01.01.28.TTC</vt:lpstr>
      <vt:lpstr>SR.27.01.01!SR.27.01.01.28.Y</vt:lpstr>
      <vt:lpstr>SR.27.01.01!SR.27.01.01.28.Z</vt:lpstr>
      <vt:lpstr>SR.27.01.01!SR.27.01.01.28.ZHI</vt:lpstr>
      <vt:lpstr>SR.27.01.01!SR.27.01.01.VC</vt:lpstr>
      <vt:lpstr>T.99.01.01!T.99.01.01</vt:lpstr>
      <vt:lpstr>T.99.01.01!T.99.01.01.01</vt:lpstr>
      <vt:lpstr>T.99.01.01!T.99.01.01.01.TC</vt:lpstr>
      <vt:lpstr>T.99.01.01!T.99.01.01.01.TD</vt:lpstr>
      <vt:lpstr>T.99.01.01!T.99.01.01.01.TK</vt:lpstr>
      <vt:lpstr>T.99.01.01!T.99.01.01.01.TKC</vt:lpstr>
      <vt:lpstr>T.99.01.01!T.99.01.01.01.TT</vt:lpstr>
      <vt:lpstr>T.99.01.01!T.99.01.01.01.TTC</vt:lpstr>
      <vt:lpstr>T.99.01.01!T.99.01.01.01.X</vt:lpstr>
      <vt:lpstr>T.99.01.01!T.99.01.01.01.Y</vt:lpstr>
      <vt:lpstr>T.99.01.01!T.99.01.01.VC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2022-03-28T09:34:37Z</dcterms:created>
  <dcterms:modified xsi:type="dcterms:W3CDTF">2022-03-30T09:04:24Z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0x010100FB7B012AD78ADA4C80ECBB33D45C8DF8</vt:lpwstr>
  </property>
</Properties>
</file>